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imelines/timeline1.xml" ContentType="application/vnd.ms-excel.timelin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ProBook core i7.DESKTOP-TAUVPOD\Downloads\"/>
    </mc:Choice>
  </mc:AlternateContent>
  <xr:revisionPtr revIDLastSave="0" documentId="13_ncr:1_{22B89FC8-AB7E-4AE2-A117-23DE2EA1E2C5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Import" sheetId="1" r:id="rId1"/>
    <sheet name="Import (2)" sheetId="6" state="hidden" r:id="rId2"/>
    <sheet name="Lista" sheetId="5" r:id="rId3"/>
    <sheet name="Informes" sheetId="3" r:id="rId4"/>
    <sheet name="Max y Min" sheetId="7" r:id="rId5"/>
  </sheets>
  <definedNames>
    <definedName name="_xlnm._FilterDatabase" localSheetId="0" hidden="1">Import!$B$6:$N$1866</definedName>
    <definedName name="_xlnm._FilterDatabase" localSheetId="1" hidden="1">'Import (2)'!$B$6:$M$348</definedName>
    <definedName name="_xlcn.WorksheetConnection_Tabla221" hidden="1">Tabla22[]</definedName>
    <definedName name="_xlnm.Print_Area" localSheetId="0">Import!$B$1:$R$48</definedName>
    <definedName name="_xlnm.Print_Area" localSheetId="1">'Import (2)'!$B$1:$M$11</definedName>
    <definedName name="NativeTimeline_Fecha">#N/A</definedName>
  </definedNames>
  <calcPr calcId="191029"/>
  <pivotCaches>
    <pivotCache cacheId="0" r:id="rId6"/>
    <pivotCache cacheId="1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22" name="Tabla22" connection="WorksheetConnection_Tabla2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6" i="1" l="1"/>
  <c r="G46" i="1"/>
  <c r="F46" i="1"/>
  <c r="E46" i="1"/>
  <c r="G11" i="6"/>
  <c r="F11" i="6"/>
  <c r="E11" i="6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O7" i="1"/>
  <c r="Q7" i="1" s="1"/>
  <c r="O8" i="1"/>
  <c r="Q8" i="1" s="1"/>
  <c r="O9" i="1"/>
  <c r="Q9" i="1" s="1"/>
  <c r="O10" i="1"/>
  <c r="Q10" i="1" s="1"/>
  <c r="O11" i="1"/>
  <c r="Q11" i="1" s="1"/>
  <c r="O12" i="1"/>
  <c r="Q12" i="1" s="1"/>
  <c r="O13" i="1"/>
  <c r="Q13" i="1" s="1"/>
  <c r="O14" i="1"/>
  <c r="Q14" i="1" s="1"/>
  <c r="O15" i="1"/>
  <c r="Q15" i="1" s="1"/>
  <c r="O16" i="1"/>
  <c r="Q16" i="1" s="1"/>
  <c r="O17" i="1"/>
  <c r="Q17" i="1" s="1"/>
  <c r="O18" i="1"/>
  <c r="Q18" i="1" s="1"/>
  <c r="O19" i="1"/>
  <c r="Q19" i="1" s="1"/>
  <c r="O20" i="1"/>
  <c r="Q20" i="1" s="1"/>
  <c r="O21" i="1"/>
  <c r="Q21" i="1" s="1"/>
  <c r="O22" i="1"/>
  <c r="Q22" i="1" s="1"/>
  <c r="O23" i="1"/>
  <c r="Q23" i="1" s="1"/>
  <c r="O24" i="1"/>
  <c r="Q24" i="1" s="1"/>
  <c r="O25" i="1"/>
  <c r="Q25" i="1" s="1"/>
  <c r="O26" i="1"/>
  <c r="Q26" i="1" s="1"/>
  <c r="O27" i="1"/>
  <c r="Q27" i="1" s="1"/>
  <c r="O28" i="1"/>
  <c r="Q28" i="1" s="1"/>
  <c r="O29" i="1"/>
  <c r="Q29" i="1" s="1"/>
  <c r="O30" i="1"/>
  <c r="Q30" i="1" s="1"/>
  <c r="O31" i="1"/>
  <c r="Q31" i="1" s="1"/>
  <c r="O32" i="1"/>
  <c r="Q32" i="1" s="1"/>
  <c r="O33" i="1"/>
  <c r="Q33" i="1" s="1"/>
  <c r="O34" i="1"/>
  <c r="Q34" i="1" s="1"/>
  <c r="O35" i="1"/>
  <c r="Q35" i="1" s="1"/>
  <c r="O36" i="1"/>
  <c r="Q36" i="1" s="1"/>
  <c r="O37" i="1"/>
  <c r="Q37" i="1" s="1"/>
  <c r="O38" i="1"/>
  <c r="Q38" i="1" s="1"/>
  <c r="O39" i="1"/>
  <c r="Q39" i="1" s="1"/>
  <c r="O40" i="1"/>
  <c r="Q40" i="1" s="1"/>
  <c r="O41" i="1"/>
  <c r="Q41" i="1" s="1"/>
  <c r="O42" i="1"/>
  <c r="Q42" i="1" s="1"/>
  <c r="O43" i="1"/>
  <c r="Q43" i="1" s="1"/>
  <c r="O44" i="1"/>
  <c r="Q44" i="1" s="1"/>
  <c r="O45" i="1"/>
  <c r="Q45" i="1" s="1"/>
  <c r="M7" i="1"/>
  <c r="M8" i="1"/>
  <c r="M9" i="1"/>
  <c r="M10" i="1"/>
  <c r="M11" i="1"/>
  <c r="M12" i="1"/>
  <c r="M13" i="1"/>
  <c r="M14" i="1"/>
  <c r="M45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H17" i="1"/>
  <c r="H18" i="1"/>
  <c r="H20" i="1"/>
  <c r="H22" i="1"/>
  <c r="H27" i="1"/>
  <c r="H7" i="1"/>
  <c r="H9" i="1"/>
  <c r="H25" i="1"/>
  <c r="H10" i="1"/>
  <c r="H11" i="1"/>
  <c r="H8" i="1"/>
  <c r="H12" i="1"/>
  <c r="H13" i="1"/>
  <c r="H14" i="1"/>
  <c r="H45" i="1"/>
  <c r="H15" i="1"/>
  <c r="H16" i="1"/>
  <c r="H29" i="1"/>
  <c r="H19" i="1"/>
  <c r="H30" i="1"/>
  <c r="H21" i="1"/>
  <c r="H23" i="1"/>
  <c r="H24" i="1"/>
  <c r="H26" i="1"/>
  <c r="H28" i="1"/>
  <c r="H31" i="1"/>
  <c r="H32" i="1"/>
  <c r="H35" i="1"/>
  <c r="H33" i="1"/>
  <c r="H36" i="1"/>
  <c r="H38" i="1"/>
  <c r="H39" i="1"/>
  <c r="H40" i="1"/>
  <c r="H41" i="1"/>
  <c r="H42" i="1"/>
  <c r="H43" i="1"/>
  <c r="H44" i="1"/>
  <c r="H34" i="1"/>
  <c r="H37" i="1"/>
  <c r="P3" i="6"/>
  <c r="T46" i="1"/>
  <c r="O46" i="1"/>
  <c r="Q46" i="1" s="1"/>
  <c r="T47" i="1"/>
  <c r="O47" i="1"/>
  <c r="Q47" i="1" s="1"/>
  <c r="T48" i="1"/>
  <c r="O48" i="1"/>
  <c r="Q48" i="1" s="1"/>
  <c r="T49" i="1"/>
  <c r="O49" i="1"/>
  <c r="Q49" i="1" s="1"/>
  <c r="M9" i="6"/>
  <c r="H10" i="3"/>
  <c r="S152" i="6"/>
  <c r="V11" i="6"/>
  <c r="I11" i="6"/>
  <c r="H11" i="6"/>
  <c r="V10" i="6"/>
  <c r="V9" i="6"/>
  <c r="V8" i="6"/>
  <c r="V7" i="6"/>
  <c r="M7" i="6"/>
  <c r="T69" i="1"/>
  <c r="O69" i="1"/>
  <c r="P69" i="1" s="1"/>
  <c r="T68" i="1"/>
  <c r="O68" i="1"/>
  <c r="P68" i="1" s="1"/>
  <c r="T67" i="1"/>
  <c r="O67" i="1"/>
  <c r="Q67" i="1" s="1"/>
  <c r="T66" i="1"/>
  <c r="O66" i="1"/>
  <c r="Q66" i="1" s="1"/>
  <c r="T65" i="1"/>
  <c r="O65" i="1"/>
  <c r="P65" i="1" s="1"/>
  <c r="U64" i="1"/>
  <c r="T64" i="1"/>
  <c r="O64" i="1"/>
  <c r="P64" i="1" s="1"/>
  <c r="U63" i="1"/>
  <c r="T63" i="1"/>
  <c r="O63" i="1"/>
  <c r="P63" i="1" s="1"/>
  <c r="U62" i="1"/>
  <c r="T62" i="1"/>
  <c r="O62" i="1"/>
  <c r="Q62" i="1" s="1"/>
  <c r="U61" i="1"/>
  <c r="T61" i="1"/>
  <c r="O61" i="1"/>
  <c r="Q61" i="1" s="1"/>
  <c r="U60" i="1"/>
  <c r="T60" i="1"/>
  <c r="O60" i="1"/>
  <c r="P60" i="1" s="1"/>
  <c r="U59" i="1"/>
  <c r="T59" i="1"/>
  <c r="O59" i="1"/>
  <c r="P59" i="1" s="1"/>
  <c r="U58" i="1"/>
  <c r="T58" i="1"/>
  <c r="O58" i="1"/>
  <c r="Q58" i="1" s="1"/>
  <c r="U57" i="1"/>
  <c r="T57" i="1"/>
  <c r="O57" i="1"/>
  <c r="Q57" i="1" s="1"/>
  <c r="U56" i="1"/>
  <c r="T56" i="1"/>
  <c r="O56" i="1"/>
  <c r="P56" i="1" s="1"/>
  <c r="T55" i="1"/>
  <c r="O55" i="1"/>
  <c r="P55" i="1" s="1"/>
  <c r="T54" i="1"/>
  <c r="O54" i="1"/>
  <c r="Q54" i="1" s="1"/>
  <c r="T53" i="1"/>
  <c r="O53" i="1"/>
  <c r="Q53" i="1" s="1"/>
  <c r="T52" i="1"/>
  <c r="O52" i="1"/>
  <c r="P52" i="1" s="1"/>
  <c r="T51" i="1"/>
  <c r="O51" i="1"/>
  <c r="Q51" i="1" s="1"/>
  <c r="T50" i="1"/>
  <c r="O50" i="1"/>
  <c r="Q50" i="1" s="1"/>
  <c r="Y47" i="1"/>
  <c r="Y46" i="1"/>
  <c r="Y45" i="1"/>
  <c r="Y44" i="1"/>
  <c r="Y43" i="1"/>
  <c r="Y42" i="1"/>
  <c r="Y41" i="1"/>
  <c r="Y40" i="1"/>
  <c r="Y39" i="1"/>
  <c r="Y38" i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Y20" i="1"/>
  <c r="Y19" i="1"/>
  <c r="Y18" i="1"/>
  <c r="Y17" i="1"/>
  <c r="Y16" i="1"/>
  <c r="Y15" i="1"/>
  <c r="Y14" i="1"/>
  <c r="Y13" i="1"/>
  <c r="Y12" i="1"/>
  <c r="Y11" i="1"/>
  <c r="Y10" i="1"/>
  <c r="Y9" i="1"/>
  <c r="Y8" i="1"/>
  <c r="Y7" i="1"/>
  <c r="E12" i="3"/>
  <c r="D12" i="3"/>
  <c r="AP6" i="3"/>
  <c r="E13" i="3"/>
  <c r="D13" i="3"/>
  <c r="H11" i="3"/>
  <c r="I17" i="1" l="1"/>
  <c r="I31" i="1"/>
  <c r="J31" i="1" s="1"/>
  <c r="I11" i="1"/>
  <c r="J11" i="1" s="1"/>
  <c r="I28" i="1"/>
  <c r="P28" i="1" s="1"/>
  <c r="L28" i="1" s="1"/>
  <c r="I10" i="1"/>
  <c r="J10" i="1" s="1"/>
  <c r="I29" i="1"/>
  <c r="I18" i="1"/>
  <c r="J18" i="1" s="1"/>
  <c r="I27" i="1"/>
  <c r="J27" i="1" s="1"/>
  <c r="I41" i="1"/>
  <c r="P41" i="1" s="1"/>
  <c r="I40" i="1"/>
  <c r="P40" i="1" s="1"/>
  <c r="I16" i="1"/>
  <c r="J16" i="1" s="1"/>
  <c r="I34" i="1"/>
  <c r="J34" i="1" s="1"/>
  <c r="I36" i="1"/>
  <c r="I23" i="1"/>
  <c r="J23" i="1" s="1"/>
  <c r="I14" i="1"/>
  <c r="J14" i="1" s="1"/>
  <c r="I7" i="1"/>
  <c r="J7" i="1" s="1"/>
  <c r="I44" i="1"/>
  <c r="P44" i="1" s="1"/>
  <c r="I33" i="1"/>
  <c r="J33" i="1" s="1"/>
  <c r="I21" i="1"/>
  <c r="J21" i="1" s="1"/>
  <c r="I13" i="1"/>
  <c r="P13" i="1" s="1"/>
  <c r="L13" i="1" s="1"/>
  <c r="I20" i="1"/>
  <c r="J20" i="1" s="1"/>
  <c r="N7" i="1"/>
  <c r="N21" i="1"/>
  <c r="N17" i="1"/>
  <c r="N14" i="1"/>
  <c r="N10" i="1"/>
  <c r="N44" i="1"/>
  <c r="N40" i="1"/>
  <c r="N36" i="1"/>
  <c r="N32" i="1"/>
  <c r="N28" i="1"/>
  <c r="N24" i="1"/>
  <c r="N20" i="1"/>
  <c r="N16" i="1"/>
  <c r="N13" i="1"/>
  <c r="N9" i="1"/>
  <c r="N37" i="1"/>
  <c r="N25" i="1"/>
  <c r="N39" i="1"/>
  <c r="N35" i="1"/>
  <c r="N31" i="1"/>
  <c r="N27" i="1"/>
  <c r="N23" i="1"/>
  <c r="N19" i="1"/>
  <c r="N15" i="1"/>
  <c r="N12" i="1"/>
  <c r="N8" i="1"/>
  <c r="N41" i="1"/>
  <c r="N33" i="1"/>
  <c r="N29" i="1"/>
  <c r="N43" i="1"/>
  <c r="N42" i="1"/>
  <c r="N38" i="1"/>
  <c r="N34" i="1"/>
  <c r="N30" i="1"/>
  <c r="N26" i="1"/>
  <c r="N22" i="1"/>
  <c r="N18" i="1"/>
  <c r="N45" i="1"/>
  <c r="N11" i="1"/>
  <c r="I43" i="1"/>
  <c r="I39" i="1"/>
  <c r="J39" i="1" s="1"/>
  <c r="I35" i="1"/>
  <c r="P35" i="1" s="1"/>
  <c r="L35" i="1" s="1"/>
  <c r="I26" i="1"/>
  <c r="I30" i="1"/>
  <c r="J30" i="1" s="1"/>
  <c r="I15" i="1"/>
  <c r="J15" i="1" s="1"/>
  <c r="I12" i="1"/>
  <c r="J12" i="1" s="1"/>
  <c r="I25" i="1"/>
  <c r="P26" i="1" s="1"/>
  <c r="I22" i="1"/>
  <c r="P22" i="1" s="1"/>
  <c r="I37" i="1"/>
  <c r="P37" i="1" s="1"/>
  <c r="I42" i="1"/>
  <c r="J42" i="1" s="1"/>
  <c r="I38" i="1"/>
  <c r="J38" i="1" s="1"/>
  <c r="I32" i="1"/>
  <c r="I24" i="1"/>
  <c r="P24" i="1" s="1"/>
  <c r="I19" i="1"/>
  <c r="I45" i="1"/>
  <c r="I8" i="1"/>
  <c r="P8" i="1" s="1"/>
  <c r="L8" i="1" s="1"/>
  <c r="I9" i="1"/>
  <c r="P9" i="1" s="1"/>
  <c r="L9" i="1" s="1"/>
  <c r="P36" i="1"/>
  <c r="J17" i="1"/>
  <c r="H46" i="1"/>
  <c r="U9" i="1" s="1"/>
  <c r="P29" i="1"/>
  <c r="P17" i="1"/>
  <c r="U22" i="1"/>
  <c r="U19" i="1"/>
  <c r="J32" i="1"/>
  <c r="J44" i="1"/>
  <c r="J40" i="1"/>
  <c r="J36" i="1"/>
  <c r="P31" i="1"/>
  <c r="J8" i="1"/>
  <c r="P46" i="1"/>
  <c r="P47" i="1"/>
  <c r="P48" i="1"/>
  <c r="P49" i="1"/>
  <c r="U49" i="1"/>
  <c r="Q60" i="1"/>
  <c r="P61" i="1"/>
  <c r="Q3" i="1"/>
  <c r="Q56" i="1"/>
  <c r="P57" i="1"/>
  <c r="Q64" i="1"/>
  <c r="R3" i="1"/>
  <c r="Q59" i="1"/>
  <c r="Q63" i="1"/>
  <c r="P58" i="1"/>
  <c r="P62" i="1"/>
  <c r="M10" i="6"/>
  <c r="M8" i="6"/>
  <c r="Q3" i="6"/>
  <c r="R3" i="6" s="1"/>
  <c r="S3" i="6" s="1"/>
  <c r="AO7" i="3"/>
  <c r="H12" i="3"/>
  <c r="I12" i="3" s="1"/>
  <c r="I11" i="3"/>
  <c r="P53" i="1"/>
  <c r="Q69" i="1"/>
  <c r="Q68" i="1"/>
  <c r="Q55" i="1"/>
  <c r="P51" i="1"/>
  <c r="Q65" i="1"/>
  <c r="Q52" i="1"/>
  <c r="P67" i="1"/>
  <c r="P50" i="1"/>
  <c r="P54" i="1"/>
  <c r="P66" i="1"/>
  <c r="J29" i="1" l="1"/>
  <c r="P23" i="1"/>
  <c r="P18" i="1"/>
  <c r="P39" i="1"/>
  <c r="L39" i="1" s="1"/>
  <c r="P11" i="1"/>
  <c r="L11" i="1" s="1"/>
  <c r="J35" i="1"/>
  <c r="P7" i="1"/>
  <c r="L7" i="1" s="1"/>
  <c r="P34" i="1"/>
  <c r="L34" i="1" s="1"/>
  <c r="P12" i="1"/>
  <c r="L12" i="1" s="1"/>
  <c r="P21" i="1"/>
  <c r="L21" i="1" s="1"/>
  <c r="P20" i="1"/>
  <c r="L20" i="1" s="1"/>
  <c r="J13" i="1"/>
  <c r="U25" i="1"/>
  <c r="U10" i="1"/>
  <c r="L36" i="1"/>
  <c r="P38" i="1"/>
  <c r="L38" i="1" s="1"/>
  <c r="P10" i="1"/>
  <c r="L10" i="1" s="1"/>
  <c r="P42" i="1"/>
  <c r="J28" i="1"/>
  <c r="U8" i="1"/>
  <c r="J41" i="1"/>
  <c r="J37" i="1"/>
  <c r="J24" i="1"/>
  <c r="U16" i="1"/>
  <c r="P15" i="1"/>
  <c r="L15" i="1" s="1"/>
  <c r="L17" i="1"/>
  <c r="J22" i="1"/>
  <c r="L41" i="1"/>
  <c r="P16" i="1"/>
  <c r="L16" i="1" s="1"/>
  <c r="P45" i="1"/>
  <c r="L44" i="1" s="1"/>
  <c r="P30" i="1"/>
  <c r="L29" i="1" s="1"/>
  <c r="L23" i="1"/>
  <c r="J45" i="1"/>
  <c r="P43" i="1"/>
  <c r="L43" i="1" s="1"/>
  <c r="L30" i="1"/>
  <c r="J9" i="1"/>
  <c r="U41" i="1"/>
  <c r="U35" i="1"/>
  <c r="J43" i="1"/>
  <c r="J26" i="1"/>
  <c r="P14" i="1"/>
  <c r="L14" i="1" s="1"/>
  <c r="P19" i="1"/>
  <c r="U32" i="1"/>
  <c r="U38" i="1"/>
  <c r="P25" i="1"/>
  <c r="L24" i="1" s="1"/>
  <c r="P33" i="1"/>
  <c r="L33" i="1" s="1"/>
  <c r="P32" i="1"/>
  <c r="L31" i="1" s="1"/>
  <c r="L22" i="1"/>
  <c r="L37" i="1"/>
  <c r="L40" i="1"/>
  <c r="I46" i="1"/>
  <c r="P27" i="1"/>
  <c r="L26" i="1" s="1"/>
  <c r="J19" i="1"/>
  <c r="U37" i="1"/>
  <c r="U21" i="1"/>
  <c r="U44" i="1"/>
  <c r="U28" i="1"/>
  <c r="U12" i="1"/>
  <c r="U31" i="1"/>
  <c r="U15" i="1"/>
  <c r="U34" i="1"/>
  <c r="U18" i="1"/>
  <c r="U14" i="1"/>
  <c r="U7" i="1"/>
  <c r="U33" i="1"/>
  <c r="U17" i="1"/>
  <c r="U40" i="1"/>
  <c r="U24" i="1"/>
  <c r="U43" i="1"/>
  <c r="U27" i="1"/>
  <c r="U11" i="1"/>
  <c r="U30" i="1"/>
  <c r="U45" i="1"/>
  <c r="U29" i="1"/>
  <c r="U13" i="1"/>
  <c r="U36" i="1"/>
  <c r="U20" i="1"/>
  <c r="U39" i="1"/>
  <c r="U23" i="1"/>
  <c r="U42" i="1"/>
  <c r="U26" i="1"/>
  <c r="J25" i="1"/>
  <c r="M11" i="6"/>
  <c r="N46" i="1"/>
  <c r="U47" i="1"/>
  <c r="U46" i="1"/>
  <c r="U48" i="1"/>
  <c r="S3" i="1"/>
  <c r="T3" i="1" s="1"/>
  <c r="U69" i="1"/>
  <c r="U68" i="1"/>
  <c r="U52" i="1"/>
  <c r="U65" i="1"/>
  <c r="U54" i="1"/>
  <c r="U51" i="1"/>
  <c r="U66" i="1"/>
  <c r="U53" i="1"/>
  <c r="U67" i="1"/>
  <c r="U50" i="1"/>
  <c r="U55" i="1"/>
  <c r="L18" i="1" l="1"/>
  <c r="L42" i="1"/>
  <c r="J46" i="1"/>
  <c r="L19" i="1"/>
  <c r="L45" i="1"/>
  <c r="L32" i="1"/>
  <c r="L27" i="1"/>
  <c r="L25" i="1"/>
  <c r="R10" i="1"/>
  <c r="S10" i="1" s="1"/>
  <c r="R14" i="1"/>
  <c r="S14" i="1" s="1"/>
  <c r="R18" i="1"/>
  <c r="S18" i="1" s="1"/>
  <c r="R22" i="1"/>
  <c r="S22" i="1" s="1"/>
  <c r="R26" i="1"/>
  <c r="S26" i="1" s="1"/>
  <c r="R30" i="1"/>
  <c r="S30" i="1" s="1"/>
  <c r="R34" i="1"/>
  <c r="S34" i="1" s="1"/>
  <c r="R38" i="1"/>
  <c r="S38" i="1" s="1"/>
  <c r="R42" i="1"/>
  <c r="S42" i="1" s="1"/>
  <c r="R13" i="1"/>
  <c r="S13" i="1" s="1"/>
  <c r="R25" i="1"/>
  <c r="S25" i="1" s="1"/>
  <c r="R37" i="1"/>
  <c r="S37" i="1" s="1"/>
  <c r="R45" i="1"/>
  <c r="S45" i="1" s="1"/>
  <c r="R7" i="1"/>
  <c r="S7" i="1" s="1"/>
  <c r="R11" i="1"/>
  <c r="S11" i="1" s="1"/>
  <c r="R15" i="1"/>
  <c r="S15" i="1" s="1"/>
  <c r="R19" i="1"/>
  <c r="S19" i="1" s="1"/>
  <c r="R23" i="1"/>
  <c r="S23" i="1" s="1"/>
  <c r="R27" i="1"/>
  <c r="S27" i="1" s="1"/>
  <c r="R31" i="1"/>
  <c r="S31" i="1" s="1"/>
  <c r="R35" i="1"/>
  <c r="S35" i="1" s="1"/>
  <c r="R39" i="1"/>
  <c r="S39" i="1" s="1"/>
  <c r="R43" i="1"/>
  <c r="S43" i="1" s="1"/>
  <c r="R9" i="1"/>
  <c r="S9" i="1" s="1"/>
  <c r="R21" i="1"/>
  <c r="S21" i="1" s="1"/>
  <c r="R41" i="1"/>
  <c r="S41" i="1" s="1"/>
  <c r="R8" i="1"/>
  <c r="S8" i="1" s="1"/>
  <c r="R12" i="1"/>
  <c r="S12" i="1" s="1"/>
  <c r="R16" i="1"/>
  <c r="S16" i="1" s="1"/>
  <c r="R20" i="1"/>
  <c r="S20" i="1" s="1"/>
  <c r="R24" i="1"/>
  <c r="S24" i="1" s="1"/>
  <c r="R28" i="1"/>
  <c r="S28" i="1" s="1"/>
  <c r="R32" i="1"/>
  <c r="S32" i="1" s="1"/>
  <c r="R36" i="1"/>
  <c r="S36" i="1" s="1"/>
  <c r="R40" i="1"/>
  <c r="S40" i="1" s="1"/>
  <c r="R44" i="1"/>
  <c r="S44" i="1" s="1"/>
  <c r="R17" i="1"/>
  <c r="S17" i="1" s="1"/>
  <c r="R29" i="1"/>
  <c r="S29" i="1" s="1"/>
  <c r="R33" i="1"/>
  <c r="S33" i="1" s="1"/>
  <c r="R46" i="1"/>
  <c r="S46" i="1" s="1"/>
  <c r="R47" i="1"/>
  <c r="S47" i="1" s="1"/>
  <c r="R48" i="1"/>
  <c r="S48" i="1" s="1"/>
  <c r="R49" i="1"/>
  <c r="S49" i="1" s="1"/>
  <c r="R59" i="1"/>
  <c r="S59" i="1" s="1"/>
  <c r="R51" i="1"/>
  <c r="S51" i="1" s="1"/>
  <c r="R58" i="1"/>
  <c r="S58" i="1" s="1"/>
  <c r="R53" i="1"/>
  <c r="S53" i="1" s="1"/>
  <c r="R62" i="1"/>
  <c r="S62" i="1" s="1"/>
  <c r="R54" i="1"/>
  <c r="S54" i="1" s="1"/>
  <c r="R64" i="1"/>
  <c r="S64" i="1" s="1"/>
  <c r="R55" i="1"/>
  <c r="S55" i="1" s="1"/>
  <c r="R50" i="1"/>
  <c r="S50" i="1" s="1"/>
  <c r="R61" i="1"/>
  <c r="S61" i="1" s="1"/>
  <c r="R66" i="1"/>
  <c r="S66" i="1" s="1"/>
  <c r="R60" i="1"/>
  <c r="S60" i="1" s="1"/>
  <c r="R67" i="1"/>
  <c r="S67" i="1" s="1"/>
  <c r="R65" i="1"/>
  <c r="S65" i="1" s="1"/>
  <c r="R63" i="1"/>
  <c r="S63" i="1" s="1"/>
  <c r="R57" i="1"/>
  <c r="S57" i="1" s="1"/>
  <c r="R69" i="1"/>
  <c r="S69" i="1" s="1"/>
  <c r="R68" i="1"/>
  <c r="S68" i="1" s="1"/>
  <c r="R52" i="1"/>
  <c r="S52" i="1" s="1"/>
  <c r="R56" i="1"/>
  <c r="S5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M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L6" authorId="0" shapeId="0" xr:uid="{4E56A6CE-8F2E-44E7-82E0-A7CDDF077B7C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36E6A57-25D1-4712-9AA5-0FD943D60606}" keepAlive="1" name="Consulta - BD Promedio (2)" description="Conexión a la consulta 'BD Promedio (2)' en el libro." type="5" refreshedVersion="8" background="1">
    <dbPr connection="Provider=Microsoft.Mashup.OleDb.1;Data Source=$Workbook$;Location=&quot;BD Promedio (2)&quot;;Extended Properties=&quot;&quot;" command="SELECT * FROM [BD Promedio (2)]"/>
  </connection>
  <connection id="2" xr16:uid="{E8AD4BEE-1314-4303-96C6-6C9053745D6D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C3865D0B-0438-4ED7-898A-096AB7F47888}" name="WorksheetConnection_Tabla22" type="102" refreshedVersion="7" minRefreshableVersion="5">
    <extLst>
      <ext xmlns:x15="http://schemas.microsoft.com/office/spreadsheetml/2010/11/main" uri="{DE250136-89BD-433C-8126-D09CA5730AF9}">
        <x15:connection id="Tabla22">
          <x15:rangePr sourceName="_xlcn.WorksheetConnection_Tabla221"/>
        </x15:connection>
      </ext>
    </extLst>
  </connection>
</connections>
</file>

<file path=xl/sharedStrings.xml><?xml version="1.0" encoding="utf-8"?>
<sst xmlns="http://schemas.openxmlformats.org/spreadsheetml/2006/main" count="307" uniqueCount="192">
  <si>
    <t>VEHICULO</t>
  </si>
  <si>
    <t>VIAJES</t>
  </si>
  <si>
    <t>USUARIOS</t>
  </si>
  <si>
    <t>CONDUCTOR</t>
  </si>
  <si>
    <t>NOVEDADES</t>
  </si>
  <si>
    <t>RUTA</t>
  </si>
  <si>
    <t>VALOR OPERACIÓN</t>
  </si>
  <si>
    <t>PLACA</t>
  </si>
  <si>
    <t>TIPO</t>
  </si>
  <si>
    <t>TPQ538</t>
  </si>
  <si>
    <t>EQW333</t>
  </si>
  <si>
    <t>TPQ748</t>
  </si>
  <si>
    <t>TPQ356</t>
  </si>
  <si>
    <t>FWL363</t>
  </si>
  <si>
    <t>SMV753</t>
  </si>
  <si>
    <t>EQT777</t>
  </si>
  <si>
    <t>EQS611</t>
  </si>
  <si>
    <t>TPZ878</t>
  </si>
  <si>
    <t>TPO769</t>
  </si>
  <si>
    <t>TSH464</t>
  </si>
  <si>
    <t>TTM448</t>
  </si>
  <si>
    <t>EQT435</t>
  </si>
  <si>
    <t>TPP428</t>
  </si>
  <si>
    <t>TPS666</t>
  </si>
  <si>
    <t>TPQ448</t>
  </si>
  <si>
    <t>TSG243</t>
  </si>
  <si>
    <t>TPP165</t>
  </si>
  <si>
    <t>WMO859</t>
  </si>
  <si>
    <t>TPS916</t>
  </si>
  <si>
    <t>EQT349</t>
  </si>
  <si>
    <t>WDX683</t>
  </si>
  <si>
    <t>TTM393</t>
  </si>
  <si>
    <t>FWL382</t>
  </si>
  <si>
    <t>TPQ449</t>
  </si>
  <si>
    <t>TPX027</t>
  </si>
  <si>
    <t>TPO752</t>
  </si>
  <si>
    <t>TPY561</t>
  </si>
  <si>
    <t>TTN327</t>
  </si>
  <si>
    <t>SMT837</t>
  </si>
  <si>
    <t>TSH089</t>
  </si>
  <si>
    <t>TSG831</t>
  </si>
  <si>
    <t>FWK025</t>
  </si>
  <si>
    <t>TSK288</t>
  </si>
  <si>
    <t>EQW488</t>
  </si>
  <si>
    <t>WDX570</t>
  </si>
  <si>
    <t>TPS176</t>
  </si>
  <si>
    <t>TSH492</t>
  </si>
  <si>
    <t>MICRO</t>
  </si>
  <si>
    <t>ANB-036056-J35906-227</t>
  </si>
  <si>
    <t xml:space="preserve">clave corta veh 15 </t>
  </si>
  <si>
    <t>CLASIFIC.</t>
  </si>
  <si>
    <t>VIAJES PERD.</t>
  </si>
  <si>
    <t xml:space="preserve">MICRO </t>
  </si>
  <si>
    <t xml:space="preserve">clave veh 10 </t>
  </si>
  <si>
    <t>IOE-239611-W39031-1688</t>
  </si>
  <si>
    <t>clave veh 06</t>
  </si>
  <si>
    <t>IUJ-239317-X38534-1738</t>
  </si>
  <si>
    <t>ZHG-840621-F38447-5781</t>
  </si>
  <si>
    <t>clave veh 09</t>
  </si>
  <si>
    <t>clave veh 03</t>
  </si>
  <si>
    <t>FOW-139127-D38740-867</t>
  </si>
  <si>
    <t>clave veh 36</t>
  </si>
  <si>
    <t>IVM-236561-B35923-1569</t>
  </si>
  <si>
    <t xml:space="preserve">clave veh 38 </t>
  </si>
  <si>
    <t>EHH-138933-Q38463-901</t>
  </si>
  <si>
    <t>clve veh 33</t>
  </si>
  <si>
    <t>DWS-138568-Y38018-998</t>
  </si>
  <si>
    <t>clve veh 30</t>
  </si>
  <si>
    <t>ZJD-841415-G39374-5758</t>
  </si>
  <si>
    <t xml:space="preserve">clave veh 24 </t>
  </si>
  <si>
    <t>IPO-339356-H38506-2250</t>
  </si>
  <si>
    <t>YXZ-840879-X38421-6625</t>
  </si>
  <si>
    <t xml:space="preserve">clave veh 20 </t>
  </si>
  <si>
    <t>AWB-038670-W38498-262</t>
  </si>
  <si>
    <t xml:space="preserve">veh 01 </t>
  </si>
  <si>
    <t>veh 27</t>
  </si>
  <si>
    <t xml:space="preserve">veh 19 </t>
  </si>
  <si>
    <t>HZY-238283-F37613-1623</t>
  </si>
  <si>
    <t>JCA-338731-M37959-2184</t>
  </si>
  <si>
    <t xml:space="preserve">clave veh 31 </t>
  </si>
  <si>
    <t>HMU-239149-K38519-1572</t>
  </si>
  <si>
    <t xml:space="preserve">clave veh 17 </t>
  </si>
  <si>
    <t>VJO-739909-F37920-2045</t>
  </si>
  <si>
    <t xml:space="preserve">clave veh 13 </t>
  </si>
  <si>
    <t>XHQ-842018-D39910-5681</t>
  </si>
  <si>
    <t xml:space="preserve">clave veh 25 </t>
  </si>
  <si>
    <t>LUU-330033-E29127-2294</t>
  </si>
  <si>
    <t xml:space="preserve">clave veh 2 </t>
  </si>
  <si>
    <t>MNS-439890-K38777-2989</t>
  </si>
  <si>
    <t>clave veh 11</t>
  </si>
  <si>
    <t>AIC-039740-T39461-242</t>
  </si>
  <si>
    <t xml:space="preserve">clave 28 </t>
  </si>
  <si>
    <t>XOQ-840180-B38007-5804</t>
  </si>
  <si>
    <t xml:space="preserve">clave 32 </t>
  </si>
  <si>
    <t>XFV-840110-R37962-5995</t>
  </si>
  <si>
    <t xml:space="preserve">clave 35 </t>
  </si>
  <si>
    <t>HXN-240641-S39854-1713</t>
  </si>
  <si>
    <t xml:space="preserve">clave 12 </t>
  </si>
  <si>
    <t>GBA-239366-Y38715-1601</t>
  </si>
  <si>
    <t>PASAJEROS GAVELA</t>
  </si>
  <si>
    <t>VALOR</t>
  </si>
  <si>
    <t xml:space="preserve">DIFER. MICRO - BUS </t>
  </si>
  <si>
    <t>TSK519</t>
  </si>
  <si>
    <t xml:space="preserve">TOTAL USUARIOS </t>
  </si>
  <si>
    <t xml:space="preserve">PROMEDIO X VIAJE </t>
  </si>
  <si>
    <t xml:space="preserve">PROMEDIO </t>
  </si>
  <si>
    <t xml:space="preserve">VALOR OPERACIÓN </t>
  </si>
  <si>
    <t>NOVEDADES2</t>
  </si>
  <si>
    <t xml:space="preserve">USUARIOS MOVILIZADOS </t>
  </si>
  <si>
    <t>USUARIOS TOTALES CON DESCUENTO</t>
  </si>
  <si>
    <t xml:space="preserve">   Cooperativa  Multiactiva de </t>
  </si>
  <si>
    <t xml:space="preserve">  Transportadores Barrio el Pinal</t>
  </si>
  <si>
    <t>PROM X VIAJE</t>
  </si>
  <si>
    <t>PROM DE USUARIOS</t>
  </si>
  <si>
    <t>JERARQUIA</t>
  </si>
  <si>
    <t>INFORME DE MOVILIDAD</t>
  </si>
  <si>
    <t/>
  </si>
  <si>
    <t>Total general</t>
  </si>
  <si>
    <t>FWM231</t>
  </si>
  <si>
    <t>VEH</t>
  </si>
  <si>
    <t>DURANGO PAEZ GILDARDO</t>
  </si>
  <si>
    <t>87TR</t>
  </si>
  <si>
    <t>88VILL</t>
  </si>
  <si>
    <t>4</t>
  </si>
  <si>
    <t>GRISALES VILLA JUAN DAVID</t>
  </si>
  <si>
    <t>DE OSSA TORRES CARLOS ANDRES</t>
  </si>
  <si>
    <t>ESCOBAR  MATEO</t>
  </si>
  <si>
    <t xml:space="preserve">Vehs </t>
  </si>
  <si>
    <t xml:space="preserve">1 Descuento (Despachadora Isabel) </t>
  </si>
  <si>
    <t xml:space="preserve">1 Descuento (Conduct) </t>
  </si>
  <si>
    <t># viajes</t>
  </si>
  <si>
    <t xml:space="preserve">Usuarios </t>
  </si>
  <si>
    <t>Prom. X Viaje</t>
  </si>
  <si>
    <t>Vehiculo</t>
  </si>
  <si>
    <t xml:space="preserve"> </t>
  </si>
  <si>
    <t>Viajes castigados</t>
  </si>
  <si>
    <t>pasajeros Castigados</t>
  </si>
  <si>
    <t xml:space="preserve">promedio viajes movilidad micro por mes </t>
  </si>
  <si>
    <t xml:space="preserve">100 pesos cada veh </t>
  </si>
  <si>
    <t>Suma de Viajes</t>
  </si>
  <si>
    <t>Suma de Usuarios</t>
  </si>
  <si>
    <t xml:space="preserve">                       Transportadores El Pinal</t>
  </si>
  <si>
    <t xml:space="preserve">                         Cooperativa  Multiactiva de </t>
  </si>
  <si>
    <r>
      <t>RECIBE /</t>
    </r>
    <r>
      <rPr>
        <b/>
        <sz val="10"/>
        <color rgb="FFFF0000"/>
        <rFont val="Verdana"/>
        <family val="2"/>
      </rPr>
      <t xml:space="preserve"> ENTREGA</t>
    </r>
  </si>
  <si>
    <t>Etiquetas de fila</t>
  </si>
  <si>
    <t>EQW420</t>
  </si>
  <si>
    <t>TSJ935</t>
  </si>
  <si>
    <t>TSJ338</t>
  </si>
  <si>
    <t>FRANCO CARVAJAL GERARDO ANTONIO</t>
  </si>
  <si>
    <t>VALENCIA MENDOZA JHON</t>
  </si>
  <si>
    <t>LONDOÑO LOPERA DUVAN ANDRES</t>
  </si>
  <si>
    <t>OSORIO URREGO SANTIAGO</t>
  </si>
  <si>
    <t>TUBERQUIA URREGO HAROL</t>
  </si>
  <si>
    <t>HINCAPIE VILLA JUAN ESTIVEN</t>
  </si>
  <si>
    <t>GONZALEZ PEREZ RAFAEL JOSE</t>
  </si>
  <si>
    <t>PARIAS MURIEL JHON FREDY</t>
  </si>
  <si>
    <t>ESPINOZA ECHAVARRIA EMANUEL</t>
  </si>
  <si>
    <t>JIMENEZ HURTADO CARLOS ESTIVEN</t>
  </si>
  <si>
    <t>GUTIERREZ ARICAPA DANIEL HUMBERTO</t>
  </si>
  <si>
    <t>GONZALEZ IPUANA RENE</t>
  </si>
  <si>
    <t>YEPES TORRES JHON ALEXANDER</t>
  </si>
  <si>
    <t>LOPERA ALVAREZ ESTIVEN</t>
  </si>
  <si>
    <t>CARTAGENA RAMIREZ FREDY ALONSO</t>
  </si>
  <si>
    <t>TUBERQUIA  MAICOL</t>
  </si>
  <si>
    <t>CIRO MARIN RODRIGO ALBERTO</t>
  </si>
  <si>
    <t>MONTOYA OSPINA GILBERTO ANTONIO</t>
  </si>
  <si>
    <t>LEON PEREZ RAUL ENRIQUE</t>
  </si>
  <si>
    <t>TABORDA ROJAS DIEGO ALEJANDRO</t>
  </si>
  <si>
    <t>PARRA VILLA YUBER ALONSO</t>
  </si>
  <si>
    <t>ALBERTO ARISTIZABAL RAFAEL</t>
  </si>
  <si>
    <t>QUIRAMA CASTAÑEDA JHON JADER</t>
  </si>
  <si>
    <t>HERNANDEZ MACIAS GILBERTO</t>
  </si>
  <si>
    <t>PALMAR PANA EDIXON JOSUE</t>
  </si>
  <si>
    <t>JARAMILLO JARAMILLO FRANCISCO WBEIMAR</t>
  </si>
  <si>
    <t>OCAMPO OCAMPO ANTONIO JOSE</t>
  </si>
  <si>
    <t>SALDARRIAGA PARRA LUIS ALBERTO</t>
  </si>
  <si>
    <t>MIRANDA MACHADO ALVARO</t>
  </si>
  <si>
    <t>MURILLO  YOIMAR ANDRES</t>
  </si>
  <si>
    <t>SANCHEZ BETANCOURT FRANSCISCO</t>
  </si>
  <si>
    <t>MACIAS HERNANDEZ JULIAN DAVID</t>
  </si>
  <si>
    <t>LOPEZ PINEDA DANIEL ESTIVEN</t>
  </si>
  <si>
    <t>JIMENEZ HERNANDEZ ESTEBAN CAMILO</t>
  </si>
  <si>
    <t>VERENZUELA MARTINEZ ALEXANDER</t>
  </si>
  <si>
    <t>MARTINEZ CHAVERRA LUIS NORBERTO</t>
  </si>
  <si>
    <t>AGUDELO GARCIA DENIN ANGELO</t>
  </si>
  <si>
    <t xml:space="preserve">1 Descuento (Despachador) </t>
  </si>
  <si>
    <t xml:space="preserve">1 Descuento (Tecnico radios) </t>
  </si>
  <si>
    <t xml:space="preserve">2 Descuentos (Usuarios desubicados) </t>
  </si>
  <si>
    <t xml:space="preserve">4 Descuentos (Conducts) </t>
  </si>
  <si>
    <t xml:space="preserve">JHONATAN SUAREZ Realizó 5 viajes donde movilizó 96 Usuarios. 1 Descuento (Usuario desubicado) </t>
  </si>
  <si>
    <t xml:space="preserve">2 Descuentos (Conducts) </t>
  </si>
  <si>
    <r>
      <t xml:space="preserve">PROMEDIO X VIAJE </t>
    </r>
    <r>
      <rPr>
        <b/>
        <sz val="11"/>
        <color theme="8" tint="-0.249977111117893"/>
        <rFont val="Verdana"/>
        <family val="2"/>
      </rPr>
      <t>21.1 USUARIOS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</si>
</sst>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_-&quot;$&quot;* #,##0_-;\-&quot;$&quot;* #,##0_-;_-&quot;$&quot;* &quot;-&quot;??_-;_-@_-"/>
    <numFmt numFmtId="167" formatCode="_-* #,##0.0_-;\-* #,##0.0_-;_-* &quot;-&quot;??_-;_-@_-"/>
    <numFmt numFmtId="168" formatCode="0.0"/>
    <numFmt numFmtId="169" formatCode="&quot;$&quot;#,##0"/>
    <numFmt numFmtId="170" formatCode="_-* #.##0_-;\-* #.##0_-;_-* &quot;-&quot;??_-;_-@_-"/>
    <numFmt numFmtId="171" formatCode="_-* #,##0.000_-;\-* #,##0.000_-;_-* &quot;-&quot;??_-;_-@_-"/>
    <numFmt numFmtId="172" formatCode="_-* #.##_-;\-* #.##_-;_-* &quot;-&quot;??_-;_-@_-"/>
    <numFmt numFmtId="173" formatCode="_(* #,##0_);_(* \(#,##0\);_(* &quot;-&quot;??_);_(@_)"/>
    <numFmt numFmtId="174" formatCode="[Color10]\+\i\7\_xd83d_\_xdc4d_;[Color3]\-\i\7\_xd83d_\_xdc4e_"/>
    <numFmt numFmtId="177" formatCode="0.000"/>
  </numFmts>
  <fonts count="47" x14ac:knownFonts="1">
    <font>
      <sz val="11"/>
      <color theme="1"/>
      <name val="Century Schoolbook"/>
      <family val="2"/>
      <scheme val="minor"/>
    </font>
    <font>
      <sz val="11"/>
      <color theme="1"/>
      <name val="Century Schoolbook"/>
      <family val="2"/>
      <scheme val="minor"/>
    </font>
    <font>
      <sz val="11"/>
      <color theme="0"/>
      <name val="Century Schoolbook"/>
      <family val="2"/>
      <scheme val="minor"/>
    </font>
    <font>
      <b/>
      <sz val="11"/>
      <color theme="0"/>
      <name val="Century Schoolbook"/>
      <family val="2"/>
      <scheme val="minor"/>
    </font>
    <font>
      <b/>
      <sz val="9"/>
      <color indexed="81"/>
      <name val="Tahoma"/>
      <family val="2"/>
    </font>
    <font>
      <b/>
      <sz val="12"/>
      <color theme="1"/>
      <name val="Century Schoolbook"/>
      <family val="2"/>
      <scheme val="minor"/>
    </font>
    <font>
      <sz val="11"/>
      <color rgb="FFFF0000"/>
      <name val="Century Schoolbook"/>
      <family val="2"/>
      <scheme val="minor"/>
    </font>
    <font>
      <b/>
      <shadow/>
      <sz val="20"/>
      <color rgb="FF000000"/>
      <name val="Baskerville Old Face"/>
      <family val="1"/>
    </font>
    <font>
      <b/>
      <sz val="14"/>
      <color theme="1"/>
      <name val="Century Gothic"/>
      <family val="2"/>
    </font>
    <font>
      <b/>
      <sz val="11"/>
      <color theme="1"/>
      <name val="UD Digi Kyokasho NK-B"/>
      <family val="1"/>
      <charset val="128"/>
    </font>
    <font>
      <b/>
      <sz val="10"/>
      <color rgb="FFC00000"/>
      <name val="UD Digi Kyokasho NK-B"/>
      <family val="1"/>
      <charset val="128"/>
    </font>
    <font>
      <b/>
      <sz val="10"/>
      <name val="UD Digi Kyokasho NK-B"/>
      <family val="1"/>
      <charset val="128"/>
    </font>
    <font>
      <b/>
      <sz val="10"/>
      <color theme="1"/>
      <name val="UD Digi Kyokasho NK-B"/>
      <family val="1"/>
      <charset val="128"/>
    </font>
    <font>
      <sz val="10"/>
      <color theme="0"/>
      <name val="Amasis MT Pro Black"/>
      <family val="1"/>
    </font>
    <font>
      <sz val="10"/>
      <name val="UD Digi Kyokasho NK-B"/>
      <family val="1"/>
      <charset val="128"/>
    </font>
    <font>
      <b/>
      <sz val="11"/>
      <color theme="1"/>
      <name val="Century Schoolbook"/>
      <family val="2"/>
      <scheme val="minor"/>
    </font>
    <font>
      <sz val="10"/>
      <color theme="1"/>
      <name val="UD Digi Kyokasho NK-B"/>
      <family val="1"/>
      <charset val="128"/>
    </font>
    <font>
      <sz val="22"/>
      <color theme="0"/>
      <name val="Century Schoolbook"/>
      <family val="2"/>
      <scheme val="minor"/>
    </font>
    <font>
      <b/>
      <sz val="14"/>
      <color theme="1"/>
      <name val="Century Schoolbook"/>
      <family val="2"/>
      <scheme val="minor"/>
    </font>
    <font>
      <sz val="8"/>
      <name val="Century Schoolbook"/>
      <family val="2"/>
      <scheme val="minor"/>
    </font>
    <font>
      <b/>
      <sz val="10"/>
      <color theme="2" tint="-0.89999084444715716"/>
      <name val="UD Digi Kyokasho NK-B"/>
      <family val="1"/>
      <charset val="128"/>
    </font>
    <font>
      <sz val="10"/>
      <color theme="2" tint="-0.89999084444715716"/>
      <name val="UD Digi Kyokasho NK-B"/>
      <family val="1"/>
      <charset val="128"/>
    </font>
    <font>
      <b/>
      <sz val="10"/>
      <color theme="7" tint="-0.249977111117893"/>
      <name val="UD Digi Kyokasho NK-B"/>
      <family val="1"/>
      <charset val="128"/>
    </font>
    <font>
      <b/>
      <sz val="10"/>
      <color theme="1" tint="4.9989318521683403E-2"/>
      <name val="UD Digi Kyokasho NK-B"/>
      <family val="1"/>
      <charset val="128"/>
    </font>
    <font>
      <b/>
      <sz val="9"/>
      <color theme="0" tint="-4.9989318521683403E-2"/>
      <name val="Microsoft PhagsPa"/>
      <family val="2"/>
    </font>
    <font>
      <b/>
      <sz val="12"/>
      <color theme="2" tint="-0.89999084444715716"/>
      <name val="UD Digi Kyokasho NK-B"/>
      <family val="1"/>
      <charset val="128"/>
    </font>
    <font>
      <b/>
      <sz val="12"/>
      <name val="UD Digi Kyokasho NK-B"/>
      <family val="1"/>
      <charset val="128"/>
    </font>
    <font>
      <sz val="11"/>
      <color theme="1"/>
      <name val="UD Digi Kyokasho NK-B"/>
      <family val="1"/>
      <charset val="128"/>
    </font>
    <font>
      <b/>
      <sz val="11"/>
      <name val="UD Digi Kyokasho NK-B"/>
      <family val="1"/>
      <charset val="128"/>
    </font>
    <font>
      <b/>
      <sz val="10"/>
      <color theme="4" tint="-0.249977111117893"/>
      <name val="UD Digi Kyokasho NK-B"/>
      <family val="1"/>
      <charset val="128"/>
    </font>
    <font>
      <sz val="10"/>
      <color rgb="FFC00000"/>
      <name val="UD Digi Kyokasho NK-B"/>
      <family val="1"/>
      <charset val="128"/>
    </font>
    <font>
      <b/>
      <shadow/>
      <sz val="20"/>
      <color rgb="FF000000"/>
      <name val="Bahnschrift SemiLight SemiConde"/>
      <family val="2"/>
    </font>
    <font>
      <b/>
      <shadow/>
      <sz val="36"/>
      <color theme="2" tint="-0.499984740745262"/>
      <name val="Edwardian Script ITC"/>
      <family val="4"/>
    </font>
    <font>
      <b/>
      <sz val="9"/>
      <color theme="0"/>
      <name val="Verdana"/>
      <family val="2"/>
    </font>
    <font>
      <b/>
      <sz val="9"/>
      <color theme="1"/>
      <name val="Verdana"/>
      <family val="2"/>
    </font>
    <font>
      <b/>
      <sz val="11"/>
      <color rgb="FFC00000"/>
      <name val="UD Digi Kyokasho NK-B"/>
      <family val="1"/>
      <charset val="128"/>
    </font>
    <font>
      <b/>
      <shadow/>
      <sz val="36"/>
      <color theme="8" tint="-0.249977111117893"/>
      <name val="Edwardian Script ITC"/>
      <family val="4"/>
    </font>
    <font>
      <b/>
      <sz val="9"/>
      <color theme="8" tint="-0.249977111117893"/>
      <name val="Verdana"/>
      <family val="2"/>
    </font>
    <font>
      <b/>
      <sz val="10"/>
      <color rgb="FFC00000"/>
      <name val="Verdana"/>
      <family val="2"/>
    </font>
    <font>
      <b/>
      <sz val="11"/>
      <color theme="1" tint="4.9989318521683403E-2"/>
      <name val="Verdana"/>
      <family val="2"/>
    </font>
    <font>
      <b/>
      <sz val="11"/>
      <color theme="8" tint="-0.249977111117893"/>
      <name val="Verdana"/>
      <family val="2"/>
    </font>
    <font>
      <b/>
      <sz val="11"/>
      <name val="Verdana"/>
      <family val="2"/>
    </font>
    <font>
      <b/>
      <sz val="11"/>
      <color theme="1"/>
      <name val="Verdana"/>
      <family val="2"/>
    </font>
    <font>
      <b/>
      <sz val="10"/>
      <color theme="0"/>
      <name val="Verdana"/>
      <family val="2"/>
    </font>
    <font>
      <b/>
      <sz val="14"/>
      <color theme="1"/>
      <name val="Verdana"/>
      <family val="2"/>
    </font>
    <font>
      <sz val="9"/>
      <color theme="0"/>
      <name val="Verdana"/>
      <family val="2"/>
    </font>
    <font>
      <b/>
      <sz val="10"/>
      <color rgb="FFFF0000"/>
      <name val="Verdana"/>
      <family val="2"/>
    </font>
  </fonts>
  <fills count="1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0000"/>
        <bgColor indexed="64"/>
      </patternFill>
    </fill>
  </fills>
  <borders count="16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 tint="0.39997558519241921"/>
      </left>
      <right/>
      <top/>
      <bottom/>
      <diagonal/>
    </border>
  </borders>
  <cellStyleXfs count="10">
    <xf numFmtId="0" fontId="0" fillId="0" borderId="0"/>
    <xf numFmtId="164" fontId="1" fillId="0" borderId="0" applyFont="0" applyFill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81">
    <xf numFmtId="0" fontId="0" fillId="0" borderId="0" xfId="0"/>
    <xf numFmtId="165" fontId="0" fillId="0" borderId="0" xfId="1" applyNumberFormat="1" applyFont="1"/>
    <xf numFmtId="0" fontId="0" fillId="0" borderId="0" xfId="0" applyAlignment="1">
      <alignment vertical="center"/>
    </xf>
    <xf numFmtId="164" fontId="0" fillId="0" borderId="0" xfId="1" applyFont="1"/>
    <xf numFmtId="0" fontId="3" fillId="2" borderId="3" xfId="0" applyFont="1" applyFill="1" applyBorder="1"/>
    <xf numFmtId="0" fontId="3" fillId="2" borderId="4" xfId="0" applyFont="1" applyFill="1" applyBorder="1"/>
    <xf numFmtId="0" fontId="0" fillId="3" borderId="3" xfId="0" applyFill="1" applyBorder="1"/>
    <xf numFmtId="3" fontId="0" fillId="3" borderId="4" xfId="0" applyNumberFormat="1" applyFill="1" applyBorder="1"/>
    <xf numFmtId="0" fontId="0" fillId="3" borderId="4" xfId="0" applyFill="1" applyBorder="1"/>
    <xf numFmtId="0" fontId="0" fillId="0" borderId="3" xfId="0" applyBorder="1"/>
    <xf numFmtId="0" fontId="0" fillId="0" borderId="4" xfId="0" applyBorder="1"/>
    <xf numFmtId="167" fontId="0" fillId="0" borderId="0" xfId="0" applyNumberFormat="1"/>
    <xf numFmtId="167" fontId="0" fillId="0" borderId="0" xfId="1" applyNumberFormat="1" applyFont="1"/>
    <xf numFmtId="0" fontId="5" fillId="0" borderId="0" xfId="0" applyFont="1"/>
    <xf numFmtId="0" fontId="3" fillId="2" borderId="0" xfId="0" applyFont="1" applyFill="1"/>
    <xf numFmtId="0" fontId="6" fillId="0" borderId="0" xfId="0" applyFont="1"/>
    <xf numFmtId="165" fontId="0" fillId="0" borderId="0" xfId="1" applyNumberFormat="1" applyFont="1" applyAlignment="1"/>
    <xf numFmtId="167" fontId="0" fillId="0" borderId="0" xfId="1" applyNumberFormat="1" applyFont="1" applyAlignment="1">
      <alignment vertical="center"/>
    </xf>
    <xf numFmtId="0" fontId="0" fillId="3" borderId="0" xfId="0" applyFill="1"/>
    <xf numFmtId="164" fontId="0" fillId="0" borderId="0" xfId="1" applyFont="1" applyAlignment="1"/>
    <xf numFmtId="164" fontId="0" fillId="0" borderId="0" xfId="1" applyFont="1" applyAlignment="1">
      <alignment vertical="center"/>
    </xf>
    <xf numFmtId="167" fontId="0" fillId="0" borderId="0" xfId="1" applyNumberFormat="1" applyFont="1" applyAlignment="1"/>
    <xf numFmtId="0" fontId="0" fillId="0" borderId="0" xfId="0" pivotButton="1"/>
    <xf numFmtId="0" fontId="11" fillId="0" borderId="0" xfId="0" applyFont="1" applyAlignment="1">
      <alignment vertical="center"/>
    </xf>
    <xf numFmtId="0" fontId="11" fillId="0" borderId="0" xfId="0" applyFont="1" applyAlignment="1">
      <alignment vertical="center" wrapText="1"/>
    </xf>
    <xf numFmtId="168" fontId="11" fillId="0" borderId="0" xfId="0" applyNumberFormat="1" applyFont="1" applyAlignment="1">
      <alignment horizontal="left" vertical="center" wrapText="1"/>
    </xf>
    <xf numFmtId="1" fontId="11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vertical="center"/>
    </xf>
    <xf numFmtId="0" fontId="9" fillId="0" borderId="0" xfId="0" applyFont="1"/>
    <xf numFmtId="0" fontId="10" fillId="0" borderId="0" xfId="0" applyFont="1" applyAlignment="1">
      <alignment horizontal="left" vertical="center"/>
    </xf>
    <xf numFmtId="1" fontId="11" fillId="0" borderId="0" xfId="1" applyNumberFormat="1" applyFont="1" applyAlignment="1">
      <alignment horizontal="left" vertical="center"/>
    </xf>
    <xf numFmtId="169" fontId="11" fillId="0" borderId="0" xfId="1" applyNumberFormat="1" applyFont="1" applyAlignment="1">
      <alignment horizontal="right" vertical="center" wrapText="1"/>
    </xf>
    <xf numFmtId="169" fontId="11" fillId="0" borderId="0" xfId="0" applyNumberFormat="1" applyFont="1" applyAlignment="1">
      <alignment horizontal="right" vertical="center" wrapText="1"/>
    </xf>
    <xf numFmtId="0" fontId="11" fillId="0" borderId="0" xfId="0" applyFont="1" applyAlignment="1">
      <alignment horizontal="right" vertical="center" wrapText="1"/>
    </xf>
    <xf numFmtId="165" fontId="11" fillId="0" borderId="0" xfId="0" applyNumberFormat="1" applyFont="1" applyAlignment="1">
      <alignment horizontal="right" vertical="center" wrapText="1"/>
    </xf>
    <xf numFmtId="1" fontId="11" fillId="0" borderId="0" xfId="0" applyNumberFormat="1" applyFont="1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167" fontId="11" fillId="0" borderId="0" xfId="1" applyNumberFormat="1" applyFont="1" applyAlignment="1">
      <alignment horizontal="left" vertical="center" wrapText="1"/>
    </xf>
    <xf numFmtId="164" fontId="14" fillId="0" borderId="0" xfId="1" applyFont="1" applyAlignment="1">
      <alignment horizontal="left"/>
    </xf>
    <xf numFmtId="167" fontId="11" fillId="0" borderId="0" xfId="0" applyNumberFormat="1" applyFont="1" applyAlignment="1">
      <alignment horizontal="left" vertical="center" wrapText="1"/>
    </xf>
    <xf numFmtId="164" fontId="11" fillId="0" borderId="0" xfId="1" applyFont="1" applyBorder="1" applyAlignment="1">
      <alignment horizontal="left"/>
    </xf>
    <xf numFmtId="164" fontId="11" fillId="0" borderId="0" xfId="1" applyFont="1" applyBorder="1" applyAlignment="1">
      <alignment horizontal="left" vertical="center"/>
    </xf>
    <xf numFmtId="164" fontId="14" fillId="0" borderId="0" xfId="1" applyFont="1" applyAlignment="1">
      <alignment horizontal="left" vertical="center"/>
    </xf>
    <xf numFmtId="170" fontId="12" fillId="0" borderId="0" xfId="0" applyNumberFormat="1" applyFont="1" applyAlignment="1">
      <alignment vertical="center"/>
    </xf>
    <xf numFmtId="172" fontId="12" fillId="0" borderId="0" xfId="0" applyNumberFormat="1" applyFont="1" applyAlignment="1">
      <alignment vertical="center"/>
    </xf>
    <xf numFmtId="166" fontId="12" fillId="0" borderId="0" xfId="6" applyNumberFormat="1" applyFont="1" applyAlignment="1">
      <alignment vertical="center"/>
    </xf>
    <xf numFmtId="2" fontId="12" fillId="0" borderId="0" xfId="0" applyNumberFormat="1" applyFont="1" applyAlignment="1">
      <alignment vertical="center"/>
    </xf>
    <xf numFmtId="1" fontId="12" fillId="0" borderId="0" xfId="1" applyNumberFormat="1" applyFont="1" applyAlignment="1">
      <alignment horizontal="left" vertical="center"/>
    </xf>
    <xf numFmtId="1" fontId="12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horizontal="left" vertical="center"/>
    </xf>
    <xf numFmtId="2" fontId="12" fillId="0" borderId="0" xfId="0" applyNumberFormat="1" applyFont="1" applyAlignment="1">
      <alignment horizontal="left" vertical="center"/>
    </xf>
    <xf numFmtId="0" fontId="12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170" fontId="12" fillId="0" borderId="0" xfId="0" applyNumberFormat="1" applyFont="1" applyAlignment="1">
      <alignment vertical="center" wrapText="1"/>
    </xf>
    <xf numFmtId="165" fontId="17" fillId="6" borderId="7" xfId="0" applyNumberFormat="1" applyFont="1" applyFill="1" applyBorder="1" applyAlignment="1">
      <alignment horizontal="center" vertical="center"/>
    </xf>
    <xf numFmtId="171" fontId="17" fillId="6" borderId="7" xfId="0" applyNumberFormat="1" applyFont="1" applyFill="1" applyBorder="1" applyAlignment="1">
      <alignment horizontal="left" vertical="center"/>
    </xf>
    <xf numFmtId="0" fontId="15" fillId="0" borderId="0" xfId="0" applyFont="1" applyAlignment="1">
      <alignment wrapText="1"/>
    </xf>
    <xf numFmtId="0" fontId="18" fillId="0" borderId="0" xfId="0" applyFont="1" applyAlignment="1">
      <alignment wrapText="1"/>
    </xf>
    <xf numFmtId="168" fontId="10" fillId="0" borderId="0" xfId="0" applyNumberFormat="1" applyFont="1" applyAlignment="1">
      <alignment horizontal="left" vertical="center"/>
    </xf>
    <xf numFmtId="168" fontId="11" fillId="0" borderId="0" xfId="0" applyNumberFormat="1" applyFont="1" applyAlignment="1">
      <alignment horizontal="center" vertical="center"/>
    </xf>
    <xf numFmtId="2" fontId="10" fillId="0" borderId="0" xfId="0" applyNumberFormat="1" applyFont="1" applyAlignment="1">
      <alignment horizontal="left" vertical="center"/>
    </xf>
    <xf numFmtId="1" fontId="10" fillId="0" borderId="0" xfId="0" applyNumberFormat="1" applyFont="1" applyAlignment="1">
      <alignment horizontal="left" vertical="center"/>
    </xf>
    <xf numFmtId="173" fontId="11" fillId="0" borderId="0" xfId="1" applyNumberFormat="1" applyFont="1" applyAlignment="1">
      <alignment horizontal="right" vertical="center" wrapText="1"/>
    </xf>
    <xf numFmtId="2" fontId="0" fillId="0" borderId="0" xfId="1" applyNumberFormat="1" applyFont="1"/>
    <xf numFmtId="0" fontId="20" fillId="0" borderId="0" xfId="0" applyFont="1" applyAlignment="1">
      <alignment horizontal="left" vertical="center"/>
    </xf>
    <xf numFmtId="0" fontId="20" fillId="0" borderId="0" xfId="0" applyFont="1" applyAlignment="1">
      <alignment vertical="center"/>
    </xf>
    <xf numFmtId="168" fontId="20" fillId="0" borderId="0" xfId="0" applyNumberFormat="1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/>
    </xf>
    <xf numFmtId="1" fontId="20" fillId="0" borderId="0" xfId="0" applyNumberFormat="1" applyFont="1" applyAlignment="1">
      <alignment horizontal="left" vertical="center"/>
    </xf>
    <xf numFmtId="0" fontId="20" fillId="0" borderId="0" xfId="2" applyFont="1" applyFill="1" applyBorder="1" applyAlignment="1">
      <alignment vertical="center" wrapText="1"/>
    </xf>
    <xf numFmtId="168" fontId="20" fillId="0" borderId="0" xfId="0" applyNumberFormat="1" applyFont="1" applyAlignment="1">
      <alignment horizontal="left" vertical="center"/>
    </xf>
    <xf numFmtId="2" fontId="20" fillId="0" borderId="0" xfId="0" applyNumberFormat="1" applyFont="1" applyAlignment="1">
      <alignment vertical="center"/>
    </xf>
    <xf numFmtId="1" fontId="20" fillId="0" borderId="0" xfId="1" applyNumberFormat="1" applyFont="1" applyAlignment="1">
      <alignment horizontal="left" vertical="center"/>
    </xf>
    <xf numFmtId="2" fontId="20" fillId="0" borderId="0" xfId="0" applyNumberFormat="1" applyFont="1" applyAlignment="1">
      <alignment horizontal="left" vertical="center"/>
    </xf>
    <xf numFmtId="166" fontId="20" fillId="0" borderId="0" xfId="6" applyNumberFormat="1" applyFont="1" applyAlignment="1">
      <alignment vertical="center"/>
    </xf>
    <xf numFmtId="170" fontId="20" fillId="0" borderId="0" xfId="0" applyNumberFormat="1" applyFont="1" applyAlignment="1">
      <alignment vertical="center"/>
    </xf>
    <xf numFmtId="1" fontId="20" fillId="0" borderId="0" xfId="0" applyNumberFormat="1" applyFont="1" applyAlignment="1">
      <alignment horizontal="center" vertical="center"/>
    </xf>
    <xf numFmtId="0" fontId="21" fillId="0" borderId="0" xfId="0" applyFont="1" applyAlignment="1">
      <alignment vertical="center"/>
    </xf>
    <xf numFmtId="0" fontId="20" fillId="0" borderId="0" xfId="2" applyFont="1" applyFill="1" applyBorder="1" applyAlignment="1">
      <alignment vertical="center"/>
    </xf>
    <xf numFmtId="1" fontId="20" fillId="0" borderId="0" xfId="0" applyNumberFormat="1" applyFont="1" applyAlignment="1">
      <alignment horizontal="left" vertical="center" wrapText="1"/>
    </xf>
    <xf numFmtId="169" fontId="20" fillId="0" borderId="0" xfId="1" applyNumberFormat="1" applyFont="1" applyAlignment="1">
      <alignment horizontal="right" vertical="center" wrapText="1"/>
    </xf>
    <xf numFmtId="0" fontId="20" fillId="0" borderId="0" xfId="0" applyFont="1" applyAlignment="1">
      <alignment horizontal="right" vertical="center" wrapText="1"/>
    </xf>
    <xf numFmtId="173" fontId="21" fillId="0" borderId="0" xfId="1" applyNumberFormat="1" applyFont="1" applyAlignment="1">
      <alignment horizontal="right" vertical="center" wrapText="1"/>
    </xf>
    <xf numFmtId="169" fontId="20" fillId="0" borderId="0" xfId="0" applyNumberFormat="1" applyFont="1" applyAlignment="1">
      <alignment horizontal="right" vertical="center" wrapText="1"/>
    </xf>
    <xf numFmtId="173" fontId="20" fillId="0" borderId="0" xfId="1" applyNumberFormat="1" applyFont="1" applyAlignment="1">
      <alignment horizontal="right" vertical="center" wrapText="1"/>
    </xf>
    <xf numFmtId="165" fontId="13" fillId="7" borderId="2" xfId="3" applyNumberFormat="1" applyFont="1" applyFill="1" applyBorder="1" applyAlignment="1">
      <alignment horizontal="center" vertical="center" wrapText="1"/>
    </xf>
    <xf numFmtId="165" fontId="13" fillId="7" borderId="5" xfId="0" applyNumberFormat="1" applyFont="1" applyFill="1" applyBorder="1" applyAlignment="1">
      <alignment horizontal="center" vertical="center" wrapText="1"/>
    </xf>
    <xf numFmtId="165" fontId="13" fillId="7" borderId="0" xfId="0" applyNumberFormat="1" applyFont="1" applyFill="1" applyAlignment="1">
      <alignment horizontal="center" vertical="center" wrapText="1"/>
    </xf>
    <xf numFmtId="165" fontId="13" fillId="7" borderId="6" xfId="0" applyNumberFormat="1" applyFont="1" applyFill="1" applyBorder="1" applyAlignment="1">
      <alignment horizontal="center" vertical="center" wrapText="1"/>
    </xf>
    <xf numFmtId="0" fontId="22" fillId="0" borderId="0" xfId="0" applyFont="1" applyAlignment="1">
      <alignment vertical="center" wrapText="1"/>
    </xf>
    <xf numFmtId="0" fontId="22" fillId="0" borderId="0" xfId="0" applyFont="1" applyAlignment="1">
      <alignment horizontal="left" vertical="center"/>
    </xf>
    <xf numFmtId="167" fontId="20" fillId="0" borderId="0" xfId="1" applyNumberFormat="1" applyFont="1" applyAlignment="1">
      <alignment horizontal="left" vertical="center" wrapText="1"/>
    </xf>
    <xf numFmtId="167" fontId="20" fillId="0" borderId="0" xfId="0" applyNumberFormat="1" applyFont="1" applyAlignment="1">
      <alignment horizontal="left" vertical="center" wrapText="1"/>
    </xf>
    <xf numFmtId="164" fontId="20" fillId="0" borderId="0" xfId="1" applyFont="1" applyBorder="1" applyAlignment="1">
      <alignment horizontal="left" vertical="center"/>
    </xf>
    <xf numFmtId="164" fontId="20" fillId="0" borderId="0" xfId="1" applyFont="1" applyBorder="1" applyAlignment="1">
      <alignment horizontal="left"/>
    </xf>
    <xf numFmtId="164" fontId="21" fillId="0" borderId="0" xfId="1" applyFont="1" applyAlignment="1">
      <alignment horizontal="left"/>
    </xf>
    <xf numFmtId="0" fontId="23" fillId="0" borderId="0" xfId="0" applyFont="1" applyAlignment="1">
      <alignment vertical="center" wrapText="1"/>
    </xf>
    <xf numFmtId="1" fontId="11" fillId="0" borderId="0" xfId="1" applyNumberFormat="1" applyFont="1" applyAlignment="1">
      <alignment horizontal="center" vertical="center"/>
    </xf>
    <xf numFmtId="164" fontId="21" fillId="0" borderId="0" xfId="1" applyFont="1" applyAlignment="1">
      <alignment horizontal="center"/>
    </xf>
    <xf numFmtId="0" fontId="23" fillId="0" borderId="0" xfId="0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 wrapText="1"/>
    </xf>
    <xf numFmtId="174" fontId="20" fillId="0" borderId="0" xfId="0" applyNumberFormat="1" applyFont="1" applyAlignment="1">
      <alignment horizontal="right" vertical="center" wrapText="1"/>
    </xf>
    <xf numFmtId="167" fontId="20" fillId="0" borderId="0" xfId="1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1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 vertical="center" wrapText="1"/>
    </xf>
    <xf numFmtId="164" fontId="20" fillId="0" borderId="0" xfId="1" applyFont="1" applyBorder="1" applyAlignment="1">
      <alignment horizontal="center"/>
    </xf>
    <xf numFmtId="164" fontId="21" fillId="0" borderId="0" xfId="1" applyFont="1" applyAlignment="1">
      <alignment horizontal="center" vertical="center"/>
    </xf>
    <xf numFmtId="0" fontId="23" fillId="0" borderId="0" xfId="0" applyFont="1" applyAlignment="1">
      <alignment horizontal="left" vertical="center"/>
    </xf>
    <xf numFmtId="173" fontId="21" fillId="0" borderId="0" xfId="1" applyNumberFormat="1" applyFont="1" applyAlignment="1">
      <alignment horizontal="right" vertical="center"/>
    </xf>
    <xf numFmtId="173" fontId="21" fillId="0" borderId="0" xfId="1" applyNumberFormat="1" applyFont="1" applyFill="1" applyBorder="1" applyAlignment="1">
      <alignment horizontal="right" vertical="center"/>
    </xf>
    <xf numFmtId="173" fontId="20" fillId="0" borderId="0" xfId="1" applyNumberFormat="1" applyFont="1" applyAlignment="1">
      <alignment horizontal="right" vertical="center"/>
    </xf>
    <xf numFmtId="169" fontId="20" fillId="0" borderId="0" xfId="1" applyNumberFormat="1" applyFont="1" applyAlignment="1">
      <alignment horizontal="right" vertical="center"/>
    </xf>
    <xf numFmtId="1" fontId="20" fillId="0" borderId="0" xfId="0" applyNumberFormat="1" applyFont="1" applyAlignment="1">
      <alignment horizontal="left"/>
    </xf>
    <xf numFmtId="0" fontId="20" fillId="0" borderId="0" xfId="2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169" fontId="20" fillId="0" borderId="0" xfId="0" applyNumberFormat="1" applyFont="1" applyAlignment="1">
      <alignment horizontal="center" vertical="center"/>
    </xf>
    <xf numFmtId="169" fontId="20" fillId="0" borderId="0" xfId="1" applyNumberFormat="1" applyFont="1" applyAlignment="1">
      <alignment horizontal="center" vertical="center"/>
    </xf>
    <xf numFmtId="169" fontId="20" fillId="0" borderId="0" xfId="2" applyNumberFormat="1" applyFont="1" applyFill="1" applyBorder="1" applyAlignment="1">
      <alignment horizontal="center" vertical="center"/>
    </xf>
    <xf numFmtId="167" fontId="20" fillId="0" borderId="0" xfId="0" applyNumberFormat="1" applyFont="1" applyAlignment="1">
      <alignment horizontal="center" vertical="center"/>
    </xf>
    <xf numFmtId="167" fontId="20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/>
    </xf>
    <xf numFmtId="169" fontId="21" fillId="0" borderId="0" xfId="1" applyNumberFormat="1" applyFont="1" applyFill="1" applyBorder="1" applyAlignment="1">
      <alignment horizontal="center" vertical="center"/>
    </xf>
    <xf numFmtId="169" fontId="14" fillId="0" borderId="0" xfId="1" applyNumberFormat="1" applyFont="1" applyFill="1" applyBorder="1" applyAlignment="1">
      <alignment horizontal="center" vertical="center"/>
    </xf>
    <xf numFmtId="169" fontId="20" fillId="0" borderId="0" xfId="2" applyNumberFormat="1" applyFont="1" applyFill="1" applyBorder="1" applyAlignment="1">
      <alignment horizontal="right" vertical="center"/>
    </xf>
    <xf numFmtId="169" fontId="14" fillId="0" borderId="0" xfId="1" applyNumberFormat="1" applyFont="1" applyAlignment="1">
      <alignment horizontal="center" vertical="center"/>
    </xf>
    <xf numFmtId="169" fontId="0" fillId="0" borderId="0" xfId="1" applyNumberFormat="1" applyFont="1" applyAlignment="1">
      <alignment horizontal="center" vertical="center"/>
    </xf>
    <xf numFmtId="164" fontId="20" fillId="0" borderId="0" xfId="1" applyFont="1" applyBorder="1" applyAlignment="1">
      <alignment horizontal="center" vertical="center"/>
    </xf>
    <xf numFmtId="165" fontId="13" fillId="6" borderId="2" xfId="3" applyNumberFormat="1" applyFont="1" applyFill="1" applyBorder="1" applyAlignment="1">
      <alignment horizontal="center" vertical="center" wrapText="1"/>
    </xf>
    <xf numFmtId="0" fontId="27" fillId="8" borderId="0" xfId="0" applyFont="1" applyFill="1" applyAlignment="1">
      <alignment horizontal="right"/>
    </xf>
    <xf numFmtId="169" fontId="11" fillId="0" borderId="0" xfId="0" applyNumberFormat="1" applyFont="1" applyAlignment="1">
      <alignment horizontal="center" vertical="center"/>
    </xf>
    <xf numFmtId="14" fontId="24" fillId="9" borderId="0" xfId="0" applyNumberFormat="1" applyFont="1" applyFill="1" applyAlignment="1">
      <alignment horizontal="center" vertical="center"/>
    </xf>
    <xf numFmtId="164" fontId="0" fillId="0" borderId="0" xfId="0" applyNumberFormat="1"/>
    <xf numFmtId="1" fontId="16" fillId="0" borderId="0" xfId="0" applyNumberFormat="1" applyFont="1"/>
    <xf numFmtId="0" fontId="33" fillId="0" borderId="8" xfId="0" applyFont="1" applyBorder="1" applyAlignment="1">
      <alignment horizontal="left" vertical="center"/>
    </xf>
    <xf numFmtId="0" fontId="33" fillId="0" borderId="8" xfId="0" applyFont="1" applyBorder="1" applyAlignment="1">
      <alignment vertical="center"/>
    </xf>
    <xf numFmtId="0" fontId="13" fillId="10" borderId="1" xfId="3" applyFont="1" applyFill="1" applyBorder="1" applyAlignment="1">
      <alignment vertical="center" wrapText="1"/>
    </xf>
    <xf numFmtId="0" fontId="13" fillId="10" borderId="1" xfId="3" applyFont="1" applyFill="1" applyBorder="1" applyAlignment="1">
      <alignment vertical="center"/>
    </xf>
    <xf numFmtId="0" fontId="13" fillId="10" borderId="1" xfId="3" applyFont="1" applyFill="1" applyBorder="1" applyAlignment="1">
      <alignment horizontal="left" vertical="center" wrapText="1"/>
    </xf>
    <xf numFmtId="0" fontId="13" fillId="10" borderId="1" xfId="3" applyFont="1" applyFill="1" applyBorder="1" applyAlignment="1">
      <alignment horizontal="center" vertical="center" wrapText="1"/>
    </xf>
    <xf numFmtId="167" fontId="13" fillId="10" borderId="1" xfId="3" applyNumberFormat="1" applyFont="1" applyFill="1" applyBorder="1" applyAlignment="1">
      <alignment horizontal="center" vertical="center" wrapText="1"/>
    </xf>
    <xf numFmtId="164" fontId="13" fillId="10" borderId="1" xfId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/>
    </xf>
    <xf numFmtId="1" fontId="33" fillId="0" borderId="8" xfId="1" applyNumberFormat="1" applyFont="1" applyFill="1" applyBorder="1" applyAlignment="1">
      <alignment horizontal="center"/>
    </xf>
    <xf numFmtId="1" fontId="20" fillId="0" borderId="0" xfId="1" applyNumberFormat="1" applyFont="1" applyBorder="1" applyAlignment="1">
      <alignment horizontal="left" vertical="center"/>
    </xf>
    <xf numFmtId="166" fontId="20" fillId="0" borderId="0" xfId="6" applyNumberFormat="1" applyFont="1" applyBorder="1" applyAlignment="1">
      <alignment vertical="center"/>
    </xf>
    <xf numFmtId="164" fontId="0" fillId="0" borderId="0" xfId="1" applyFont="1" applyBorder="1"/>
    <xf numFmtId="168" fontId="33" fillId="0" borderId="8" xfId="0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/>
    </xf>
    <xf numFmtId="1" fontId="33" fillId="0" borderId="8" xfId="0" applyNumberFormat="1" applyFont="1" applyBorder="1" applyAlignment="1">
      <alignment horizontal="center"/>
    </xf>
    <xf numFmtId="0" fontId="0" fillId="0" borderId="0" xfId="0" applyAlignment="1">
      <alignment horizontal="left"/>
    </xf>
    <xf numFmtId="0" fontId="9" fillId="8" borderId="0" xfId="0" applyFont="1" applyFill="1" applyAlignment="1">
      <alignment horizontal="right"/>
    </xf>
    <xf numFmtId="0" fontId="35" fillId="0" borderId="0" xfId="0" applyFont="1"/>
    <xf numFmtId="165" fontId="35" fillId="0" borderId="0" xfId="0" applyNumberFormat="1" applyFont="1"/>
    <xf numFmtId="0" fontId="35" fillId="0" borderId="0" xfId="0" applyFont="1" applyAlignment="1">
      <alignment horizontal="center"/>
    </xf>
    <xf numFmtId="168" fontId="35" fillId="0" borderId="0" xfId="0" applyNumberFormat="1" applyFont="1" applyAlignment="1">
      <alignment horizontal="center"/>
    </xf>
    <xf numFmtId="1" fontId="35" fillId="0" borderId="0" xfId="0" applyNumberFormat="1" applyFont="1" applyAlignment="1">
      <alignment horizontal="center"/>
    </xf>
    <xf numFmtId="169" fontId="28" fillId="0" borderId="0" xfId="0" applyNumberFormat="1" applyFont="1" applyAlignment="1">
      <alignment horizontal="right"/>
    </xf>
    <xf numFmtId="0" fontId="34" fillId="0" borderId="8" xfId="0" applyFont="1" applyBorder="1" applyAlignment="1">
      <alignment horizontal="left"/>
    </xf>
    <xf numFmtId="0" fontId="33" fillId="0" borderId="8" xfId="0" applyFont="1" applyBorder="1" applyAlignment="1">
      <alignment horizontal="center" vertical="center" wrapText="1"/>
    </xf>
    <xf numFmtId="169" fontId="33" fillId="0" borderId="8" xfId="0" applyNumberFormat="1" applyFont="1" applyBorder="1" applyAlignment="1">
      <alignment horizontal="right" vertical="center"/>
    </xf>
    <xf numFmtId="169" fontId="33" fillId="0" borderId="8" xfId="1" applyNumberFormat="1" applyFont="1" applyFill="1" applyBorder="1" applyAlignment="1">
      <alignment horizontal="right" vertical="center"/>
    </xf>
    <xf numFmtId="1" fontId="33" fillId="0" borderId="8" xfId="1" applyNumberFormat="1" applyFont="1" applyBorder="1" applyAlignment="1">
      <alignment horizontal="center"/>
    </xf>
    <xf numFmtId="1" fontId="33" fillId="0" borderId="8" xfId="0" applyNumberFormat="1" applyFont="1" applyBorder="1" applyAlignment="1">
      <alignment vertical="center"/>
    </xf>
    <xf numFmtId="169" fontId="33" fillId="0" borderId="9" xfId="1" applyNumberFormat="1" applyFont="1" applyFill="1" applyBorder="1" applyAlignment="1">
      <alignment horizontal="right" vertical="center"/>
    </xf>
    <xf numFmtId="168" fontId="33" fillId="0" borderId="8" xfId="1" applyNumberFormat="1" applyFont="1" applyFill="1" applyBorder="1" applyAlignment="1">
      <alignment horizontal="center" vertical="center"/>
    </xf>
    <xf numFmtId="0" fontId="33" fillId="0" borderId="9" xfId="0" applyFont="1" applyBorder="1" applyAlignment="1">
      <alignment horizontal="center" vertical="center" wrapText="1"/>
    </xf>
    <xf numFmtId="168" fontId="33" fillId="0" borderId="8" xfId="0" applyNumberFormat="1" applyFont="1" applyBorder="1" applyAlignment="1">
      <alignment horizontal="center"/>
    </xf>
    <xf numFmtId="168" fontId="33" fillId="0" borderId="10" xfId="0" applyNumberFormat="1" applyFont="1" applyBorder="1" applyAlignment="1">
      <alignment horizontal="center" vertical="center"/>
    </xf>
    <xf numFmtId="1" fontId="33" fillId="0" borderId="10" xfId="1" applyNumberFormat="1" applyFont="1" applyBorder="1" applyAlignment="1">
      <alignment horizontal="center"/>
    </xf>
    <xf numFmtId="1" fontId="33" fillId="0" borderId="10" xfId="1" applyNumberFormat="1" applyFont="1" applyFill="1" applyBorder="1" applyAlignment="1">
      <alignment horizontal="center"/>
    </xf>
    <xf numFmtId="169" fontId="34" fillId="0" borderId="10" xfId="1" applyNumberFormat="1" applyFont="1" applyFill="1" applyBorder="1" applyAlignment="1">
      <alignment horizontal="right" vertical="center"/>
    </xf>
    <xf numFmtId="169" fontId="33" fillId="0" borderId="10" xfId="1" applyNumberFormat="1" applyFont="1" applyFill="1" applyBorder="1" applyAlignment="1">
      <alignment horizontal="right" vertical="center"/>
    </xf>
    <xf numFmtId="169" fontId="34" fillId="0" borderId="0" xfId="0" applyNumberFormat="1" applyFont="1"/>
    <xf numFmtId="168" fontId="33" fillId="0" borderId="9" xfId="1" applyNumberFormat="1" applyFont="1" applyFill="1" applyBorder="1" applyAlignment="1">
      <alignment horizontal="center" vertical="center"/>
    </xf>
    <xf numFmtId="1" fontId="33" fillId="0" borderId="9" xfId="1" applyNumberFormat="1" applyFont="1" applyFill="1" applyBorder="1" applyAlignment="1">
      <alignment horizontal="center" vertical="center"/>
    </xf>
    <xf numFmtId="0" fontId="33" fillId="0" borderId="10" xfId="0" applyFont="1" applyBorder="1" applyAlignment="1">
      <alignment horizontal="left" vertical="center"/>
    </xf>
    <xf numFmtId="0" fontId="33" fillId="0" borderId="10" xfId="0" applyFont="1" applyBorder="1" applyAlignment="1">
      <alignment vertical="center"/>
    </xf>
    <xf numFmtId="168" fontId="33" fillId="0" borderId="8" xfId="1" applyNumberFormat="1" applyFont="1" applyBorder="1" applyAlignment="1">
      <alignment horizontal="center" vertical="center"/>
    </xf>
    <xf numFmtId="1" fontId="33" fillId="0" borderId="13" xfId="0" applyNumberFormat="1" applyFont="1" applyBorder="1" applyAlignment="1">
      <alignment vertical="center"/>
    </xf>
    <xf numFmtId="169" fontId="34" fillId="0" borderId="8" xfId="1" applyNumberFormat="1" applyFont="1" applyFill="1" applyBorder="1" applyAlignment="1">
      <alignment horizontal="right" vertical="center"/>
    </xf>
    <xf numFmtId="0" fontId="33" fillId="0" borderId="14" xfId="0" applyFont="1" applyBorder="1" applyAlignment="1">
      <alignment horizontal="center" vertical="center" wrapText="1"/>
    </xf>
    <xf numFmtId="169" fontId="33" fillId="0" borderId="8" xfId="1" applyNumberFormat="1" applyFont="1" applyBorder="1" applyAlignment="1">
      <alignment horizontal="right" vertical="center"/>
    </xf>
    <xf numFmtId="168" fontId="33" fillId="0" borderId="10" xfId="1" applyNumberFormat="1" applyFont="1" applyBorder="1" applyAlignment="1">
      <alignment horizontal="center" vertical="center"/>
    </xf>
    <xf numFmtId="1" fontId="33" fillId="0" borderId="11" xfId="0" applyNumberFormat="1" applyFont="1" applyBorder="1" applyAlignment="1">
      <alignment vertical="center"/>
    </xf>
    <xf numFmtId="0" fontId="33" fillId="0" borderId="12" xfId="0" applyFont="1" applyBorder="1" applyAlignment="1">
      <alignment horizontal="center" vertical="center" wrapText="1"/>
    </xf>
    <xf numFmtId="4" fontId="0" fillId="0" borderId="0" xfId="0" applyNumberFormat="1"/>
    <xf numFmtId="0" fontId="43" fillId="11" borderId="1" xfId="3" applyFont="1" applyFill="1" applyBorder="1" applyAlignment="1">
      <alignment vertical="center" wrapText="1"/>
    </xf>
    <xf numFmtId="0" fontId="43" fillId="11" borderId="1" xfId="3" applyFont="1" applyFill="1" applyBorder="1" applyAlignment="1">
      <alignment horizontal="left" vertical="center" wrapText="1"/>
    </xf>
    <xf numFmtId="0" fontId="43" fillId="11" borderId="1" xfId="3" applyFont="1" applyFill="1" applyBorder="1" applyAlignment="1">
      <alignment horizontal="center" vertical="center" wrapText="1"/>
    </xf>
    <xf numFmtId="165" fontId="43" fillId="11" borderId="2" xfId="3" applyNumberFormat="1" applyFont="1" applyFill="1" applyBorder="1" applyAlignment="1">
      <alignment horizontal="center" vertical="center" wrapText="1"/>
    </xf>
    <xf numFmtId="14" fontId="33" fillId="9" borderId="0" xfId="0" applyNumberFormat="1" applyFont="1" applyFill="1" applyAlignment="1">
      <alignment horizontal="center" vertical="center"/>
    </xf>
    <xf numFmtId="165" fontId="0" fillId="0" borderId="0" xfId="5" applyNumberFormat="1" applyFont="1" applyAlignment="1"/>
    <xf numFmtId="2" fontId="0" fillId="0" borderId="0" xfId="5" applyNumberFormat="1" applyFont="1"/>
    <xf numFmtId="165" fontId="0" fillId="0" borderId="0" xfId="5" applyNumberFormat="1" applyFont="1"/>
    <xf numFmtId="167" fontId="43" fillId="11" borderId="1" xfId="5" applyNumberFormat="1" applyFont="1" applyFill="1" applyBorder="1" applyAlignment="1">
      <alignment horizontal="center" vertical="center" wrapText="1"/>
    </xf>
    <xf numFmtId="1" fontId="33" fillId="0" borderId="0" xfId="5" applyNumberFormat="1" applyFont="1" applyFill="1" applyBorder="1" applyAlignment="1">
      <alignment horizontal="center"/>
    </xf>
    <xf numFmtId="167" fontId="33" fillId="0" borderId="0" xfId="5" applyNumberFormat="1" applyFont="1" applyBorder="1" applyAlignment="1">
      <alignment horizontal="center"/>
    </xf>
    <xf numFmtId="169" fontId="33" fillId="0" borderId="8" xfId="5" applyNumberFormat="1" applyFont="1" applyFill="1" applyBorder="1" applyAlignment="1">
      <alignment horizontal="right" vertical="center"/>
    </xf>
    <xf numFmtId="1" fontId="33" fillId="0" borderId="0" xfId="5" applyNumberFormat="1" applyFont="1" applyFill="1" applyBorder="1" applyAlignment="1">
      <alignment horizontal="center" vertical="center"/>
    </xf>
    <xf numFmtId="167" fontId="33" fillId="0" borderId="0" xfId="5" applyNumberFormat="1" applyFont="1" applyFill="1" applyBorder="1" applyAlignment="1">
      <alignment horizontal="center" vertical="center"/>
    </xf>
    <xf numFmtId="169" fontId="33" fillId="0" borderId="0" xfId="5" applyNumberFormat="1" applyFont="1" applyFill="1" applyBorder="1" applyAlignment="1">
      <alignment horizontal="right" vertical="center"/>
    </xf>
    <xf numFmtId="169" fontId="33" fillId="0" borderId="0" xfId="5" applyNumberFormat="1" applyFont="1" applyFill="1" applyBorder="1" applyAlignment="1">
      <alignment horizontal="center" vertical="center"/>
    </xf>
    <xf numFmtId="1" fontId="33" fillId="0" borderId="0" xfId="5" applyNumberFormat="1" applyFont="1" applyBorder="1" applyAlignment="1">
      <alignment horizontal="center"/>
    </xf>
    <xf numFmtId="1" fontId="33" fillId="0" borderId="0" xfId="5" applyNumberFormat="1" applyFont="1" applyBorder="1" applyAlignment="1">
      <alignment horizontal="center" vertical="center"/>
    </xf>
    <xf numFmtId="167" fontId="33" fillId="0" borderId="0" xfId="5" applyNumberFormat="1" applyFont="1" applyBorder="1" applyAlignment="1">
      <alignment horizontal="center" vertical="center"/>
    </xf>
    <xf numFmtId="169" fontId="33" fillId="0" borderId="0" xfId="5" applyNumberFormat="1" applyFont="1" applyBorder="1" applyAlignment="1">
      <alignment horizontal="center" vertical="center"/>
    </xf>
    <xf numFmtId="1" fontId="34" fillId="0" borderId="0" xfId="5" applyNumberFormat="1" applyFont="1" applyBorder="1" applyAlignment="1">
      <alignment horizontal="center"/>
    </xf>
    <xf numFmtId="169" fontId="33" fillId="0" borderId="0" xfId="5" applyNumberFormat="1" applyFont="1" applyBorder="1" applyAlignment="1">
      <alignment horizontal="right" vertical="center"/>
    </xf>
    <xf numFmtId="167" fontId="14" fillId="0" borderId="0" xfId="5" applyNumberFormat="1" applyFont="1" applyBorder="1" applyAlignment="1">
      <alignment horizontal="center" vertical="center"/>
    </xf>
    <xf numFmtId="169" fontId="14" fillId="0" borderId="0" xfId="5" applyNumberFormat="1" applyFont="1" applyBorder="1" applyAlignment="1">
      <alignment horizontal="center" vertical="center"/>
    </xf>
    <xf numFmtId="1" fontId="11" fillId="0" borderId="0" xfId="5" applyNumberFormat="1" applyFont="1" applyFill="1" applyBorder="1" applyAlignment="1">
      <alignment horizontal="center" vertical="center"/>
    </xf>
    <xf numFmtId="1" fontId="14" fillId="0" borderId="0" xfId="5" applyNumberFormat="1" applyFont="1" applyBorder="1" applyAlignment="1">
      <alignment horizontal="center"/>
    </xf>
    <xf numFmtId="167" fontId="14" fillId="0" borderId="0" xfId="5" applyNumberFormat="1" applyFont="1" applyBorder="1" applyAlignment="1">
      <alignment horizontal="center"/>
    </xf>
    <xf numFmtId="169" fontId="20" fillId="0" borderId="0" xfId="5" applyNumberFormat="1" applyFont="1" applyBorder="1" applyAlignment="1">
      <alignment horizontal="right" vertical="center"/>
    </xf>
    <xf numFmtId="169" fontId="14" fillId="0" borderId="0" xfId="5" applyNumberFormat="1" applyFont="1" applyFill="1" applyBorder="1" applyAlignment="1">
      <alignment horizontal="center" vertical="center"/>
    </xf>
    <xf numFmtId="169" fontId="21" fillId="0" borderId="0" xfId="5" applyNumberFormat="1" applyFont="1" applyFill="1" applyBorder="1" applyAlignment="1">
      <alignment horizontal="center" vertical="center"/>
    </xf>
    <xf numFmtId="173" fontId="21" fillId="0" borderId="0" xfId="5" applyNumberFormat="1" applyFont="1" applyFill="1" applyBorder="1" applyAlignment="1">
      <alignment horizontal="right" vertical="center"/>
    </xf>
    <xf numFmtId="164" fontId="43" fillId="11" borderId="1" xfId="1" applyFont="1" applyFill="1" applyBorder="1" applyAlignment="1">
      <alignment horizontal="center" vertical="center" wrapText="1"/>
    </xf>
    <xf numFmtId="164" fontId="33" fillId="0" borderId="0" xfId="1" applyFont="1" applyBorder="1" applyAlignment="1">
      <alignment horizontal="center" vertical="center"/>
    </xf>
    <xf numFmtId="164" fontId="45" fillId="0" borderId="0" xfId="1" applyFont="1" applyBorder="1"/>
    <xf numFmtId="164" fontId="33" fillId="0" borderId="0" xfId="1" applyFont="1" applyFill="1" applyBorder="1" applyAlignment="1">
      <alignment horizontal="center" vertical="center"/>
    </xf>
    <xf numFmtId="164" fontId="14" fillId="0" borderId="0" xfId="1" applyFont="1" applyBorder="1" applyAlignment="1">
      <alignment horizontal="center" vertical="center"/>
    </xf>
    <xf numFmtId="164" fontId="11" fillId="0" borderId="0" xfId="1" applyFont="1" applyBorder="1" applyAlignment="1">
      <alignment horizontal="center"/>
    </xf>
    <xf numFmtId="167" fontId="33" fillId="0" borderId="8" xfId="1" applyNumberFormat="1" applyFont="1" applyBorder="1" applyAlignment="1">
      <alignment horizontal="center"/>
    </xf>
    <xf numFmtId="164" fontId="33" fillId="0" borderId="8" xfId="1" applyFont="1" applyBorder="1"/>
    <xf numFmtId="2" fontId="0" fillId="0" borderId="0" xfId="0" applyNumberFormat="1"/>
    <xf numFmtId="173" fontId="0" fillId="0" borderId="0" xfId="1" applyNumberFormat="1" applyFont="1"/>
    <xf numFmtId="173" fontId="0" fillId="0" borderId="0" xfId="0" applyNumberFormat="1"/>
    <xf numFmtId="43" fontId="0" fillId="0" borderId="0" xfId="0" applyNumberFormat="1"/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/>
    </xf>
    <xf numFmtId="168" fontId="40" fillId="0" borderId="0" xfId="0" applyNumberFormat="1" applyFont="1" applyAlignment="1">
      <alignment horizontal="center" vertical="center"/>
    </xf>
    <xf numFmtId="0" fontId="41" fillId="0" borderId="0" xfId="0" applyFont="1" applyAlignment="1">
      <alignment horizontal="center"/>
    </xf>
    <xf numFmtId="165" fontId="42" fillId="0" borderId="0" xfId="0" applyNumberFormat="1" applyFont="1"/>
    <xf numFmtId="0" fontId="42" fillId="0" borderId="0" xfId="0" applyFont="1"/>
    <xf numFmtId="169" fontId="42" fillId="0" borderId="0" xfId="0" applyNumberFormat="1" applyFont="1" applyAlignment="1">
      <alignment horizontal="center"/>
    </xf>
    <xf numFmtId="1" fontId="41" fillId="8" borderId="0" xfId="0" applyNumberFormat="1" applyFont="1" applyFill="1" applyAlignment="1">
      <alignment horizontal="right" vertical="center"/>
    </xf>
    <xf numFmtId="1" fontId="40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5" fontId="0" fillId="0" borderId="0" xfId="5" applyNumberFormat="1" applyFont="1" applyAlignment="1">
      <alignment horizontal="center"/>
    </xf>
    <xf numFmtId="167" fontId="0" fillId="0" borderId="0" xfId="5" applyNumberFormat="1" applyFont="1" applyAlignment="1">
      <alignment horizontal="center"/>
    </xf>
    <xf numFmtId="167" fontId="45" fillId="0" borderId="0" xfId="5" applyNumberFormat="1" applyFont="1" applyBorder="1" applyAlignment="1">
      <alignment horizontal="center"/>
    </xf>
    <xf numFmtId="0" fontId="33" fillId="0" borderId="0" xfId="0" applyFont="1" applyAlignment="1">
      <alignment horizontal="left" vertical="center"/>
    </xf>
    <xf numFmtId="1" fontId="33" fillId="0" borderId="0" xfId="0" applyNumberFormat="1" applyFont="1" applyAlignment="1">
      <alignment vertical="center"/>
    </xf>
    <xf numFmtId="0" fontId="33" fillId="0" borderId="0" xfId="0" applyFont="1" applyAlignment="1">
      <alignment horizontal="left"/>
    </xf>
    <xf numFmtId="168" fontId="33" fillId="0" borderId="0" xfId="0" applyNumberFormat="1" applyFont="1" applyAlignment="1">
      <alignment horizontal="center" vertical="center"/>
    </xf>
    <xf numFmtId="165" fontId="33" fillId="0" borderId="0" xfId="1" applyNumberFormat="1" applyFont="1" applyBorder="1" applyAlignment="1">
      <alignment horizontal="center"/>
    </xf>
    <xf numFmtId="167" fontId="33" fillId="0" borderId="0" xfId="1" applyNumberFormat="1" applyFont="1" applyBorder="1" applyAlignment="1">
      <alignment horizontal="center"/>
    </xf>
    <xf numFmtId="164" fontId="33" fillId="0" borderId="0" xfId="1" applyFont="1" applyBorder="1"/>
    <xf numFmtId="169" fontId="33" fillId="0" borderId="0" xfId="0" applyNumberFormat="1" applyFont="1" applyAlignment="1">
      <alignment horizontal="right" vertical="center"/>
    </xf>
    <xf numFmtId="0" fontId="33" fillId="0" borderId="0" xfId="0" applyFont="1" applyAlignment="1">
      <alignment horizontal="center" vertical="center" wrapText="1"/>
    </xf>
    <xf numFmtId="1" fontId="33" fillId="0" borderId="0" xfId="0" applyNumberFormat="1" applyFont="1" applyAlignment="1">
      <alignment horizontal="center"/>
    </xf>
    <xf numFmtId="0" fontId="33" fillId="0" borderId="0" xfId="0" applyFont="1" applyAlignment="1">
      <alignment vertical="center"/>
    </xf>
    <xf numFmtId="1" fontId="33" fillId="0" borderId="0" xfId="1" applyNumberFormat="1" applyFont="1" applyBorder="1" applyAlignment="1">
      <alignment horizontal="center" vertical="center" wrapText="1"/>
    </xf>
    <xf numFmtId="167" fontId="45" fillId="0" borderId="0" xfId="1" applyNumberFormat="1" applyFont="1" applyBorder="1" applyAlignment="1">
      <alignment horizontal="center"/>
    </xf>
    <xf numFmtId="169" fontId="33" fillId="0" borderId="0" xfId="1" applyNumberFormat="1" applyFont="1" applyFill="1" applyBorder="1" applyAlignment="1">
      <alignment horizontal="right" vertical="center"/>
    </xf>
    <xf numFmtId="167" fontId="45" fillId="0" borderId="0" xfId="1" applyNumberFormat="1" applyFont="1" applyBorder="1" applyAlignment="1">
      <alignment horizontal="center" vertical="center"/>
    </xf>
    <xf numFmtId="164" fontId="45" fillId="0" borderId="0" xfId="1" applyFont="1" applyBorder="1" applyAlignment="1">
      <alignment vertical="center"/>
    </xf>
    <xf numFmtId="1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left" vertical="center" wrapText="1"/>
    </xf>
    <xf numFmtId="167" fontId="45" fillId="0" borderId="0" xfId="5" applyNumberFormat="1" applyFont="1" applyBorder="1" applyAlignment="1">
      <alignment horizontal="center" vertical="center"/>
    </xf>
    <xf numFmtId="0" fontId="34" fillId="0" borderId="0" xfId="0" applyFont="1" applyAlignment="1">
      <alignment horizontal="left" vertical="center" wrapText="1"/>
    </xf>
    <xf numFmtId="169" fontId="34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left" vertical="center"/>
    </xf>
    <xf numFmtId="168" fontId="37" fillId="0" borderId="0" xfId="0" applyNumberFormat="1" applyFont="1" applyAlignment="1">
      <alignment horizontal="center" vertical="center"/>
    </xf>
    <xf numFmtId="1" fontId="37" fillId="0" borderId="0" xfId="0" applyNumberFormat="1" applyFont="1" applyAlignment="1">
      <alignment horizontal="center"/>
    </xf>
    <xf numFmtId="167" fontId="37" fillId="0" borderId="0" xfId="5" applyNumberFormat="1" applyFont="1" applyFill="1" applyBorder="1" applyAlignment="1">
      <alignment horizontal="center" vertical="center"/>
    </xf>
    <xf numFmtId="164" fontId="37" fillId="0" borderId="0" xfId="1" applyFont="1" applyFill="1" applyBorder="1" applyAlignment="1">
      <alignment horizontal="center" vertical="center"/>
    </xf>
    <xf numFmtId="168" fontId="33" fillId="0" borderId="0" xfId="0" quotePrefix="1" applyNumberFormat="1" applyFont="1" applyAlignment="1">
      <alignment horizontal="center" vertical="center"/>
    </xf>
    <xf numFmtId="169" fontId="0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 wrapText="1"/>
    </xf>
    <xf numFmtId="168" fontId="33" fillId="0" borderId="0" xfId="0" applyNumberFormat="1" applyFont="1" applyAlignment="1">
      <alignment horizontal="center"/>
    </xf>
    <xf numFmtId="0" fontId="34" fillId="0" borderId="0" xfId="0" applyFont="1"/>
    <xf numFmtId="168" fontId="34" fillId="0" borderId="0" xfId="0" applyNumberFormat="1" applyFont="1" applyAlignment="1">
      <alignment horizontal="center"/>
    </xf>
    <xf numFmtId="0" fontId="34" fillId="0" borderId="0" xfId="0" applyFont="1" applyAlignment="1">
      <alignment wrapText="1"/>
    </xf>
    <xf numFmtId="1" fontId="33" fillId="0" borderId="0" xfId="0" applyNumberFormat="1" applyFont="1" applyAlignment="1">
      <alignment horizontal="left" vertical="center"/>
    </xf>
    <xf numFmtId="0" fontId="33" fillId="0" borderId="0" xfId="0" applyFont="1" applyAlignment="1">
      <alignment horizontal="right"/>
    </xf>
    <xf numFmtId="0" fontId="33" fillId="0" borderId="0" xfId="0" applyFont="1"/>
    <xf numFmtId="1" fontId="33" fillId="0" borderId="0" xfId="0" applyNumberFormat="1" applyFont="1" applyAlignment="1">
      <alignment horizontal="left" vertical="center" wrapText="1"/>
    </xf>
    <xf numFmtId="1" fontId="21" fillId="0" borderId="0" xfId="0" applyNumberFormat="1" applyFont="1" applyAlignment="1">
      <alignment vertical="center"/>
    </xf>
    <xf numFmtId="1" fontId="14" fillId="0" borderId="0" xfId="0" applyNumberFormat="1" applyFont="1" applyAlignment="1">
      <alignment horizontal="center"/>
    </xf>
    <xf numFmtId="169" fontId="20" fillId="0" borderId="0" xfId="0" applyNumberFormat="1" applyFont="1" applyAlignment="1">
      <alignment horizontal="right" vertical="center"/>
    </xf>
    <xf numFmtId="0" fontId="14" fillId="0" borderId="0" xfId="0" applyFont="1" applyAlignment="1">
      <alignment vertical="center"/>
    </xf>
    <xf numFmtId="168" fontId="23" fillId="0" borderId="0" xfId="0" applyNumberFormat="1" applyFont="1" applyAlignment="1">
      <alignment horizontal="left" vertical="center"/>
    </xf>
    <xf numFmtId="1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right"/>
    </xf>
    <xf numFmtId="0" fontId="14" fillId="0" borderId="0" xfId="0" applyFont="1"/>
    <xf numFmtId="168" fontId="14" fillId="0" borderId="0" xfId="0" applyNumberFormat="1" applyFont="1" applyAlignment="1">
      <alignment horizontal="center"/>
    </xf>
    <xf numFmtId="0" fontId="29" fillId="0" borderId="0" xfId="0" applyFont="1" applyAlignment="1">
      <alignment horizontal="left" vertical="center"/>
    </xf>
    <xf numFmtId="164" fontId="14" fillId="0" borderId="0" xfId="1" applyFont="1" applyBorder="1" applyAlignment="1">
      <alignment horizontal="center"/>
    </xf>
    <xf numFmtId="168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" fontId="11" fillId="0" borderId="0" xfId="0" applyNumberFormat="1" applyFont="1" applyAlignment="1">
      <alignment horizontal="center"/>
    </xf>
    <xf numFmtId="168" fontId="10" fillId="0" borderId="0" xfId="0" applyNumberFormat="1" applyFon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1" fontId="30" fillId="0" borderId="0" xfId="0" applyNumberFormat="1" applyFont="1" applyAlignment="1">
      <alignment horizontal="center"/>
    </xf>
    <xf numFmtId="167" fontId="30" fillId="0" borderId="0" xfId="5" applyNumberFormat="1" applyFont="1" applyBorder="1" applyAlignment="1">
      <alignment horizontal="center"/>
    </xf>
    <xf numFmtId="164" fontId="30" fillId="0" borderId="0" xfId="1" applyFont="1" applyBorder="1" applyAlignment="1">
      <alignment horizontal="center"/>
    </xf>
    <xf numFmtId="1" fontId="14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65" fontId="14" fillId="0" borderId="0" xfId="5" applyNumberFormat="1" applyFont="1" applyBorder="1" applyAlignment="1">
      <alignment horizontal="center"/>
    </xf>
    <xf numFmtId="168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" fontId="16" fillId="0" borderId="0" xfId="5" applyNumberFormat="1" applyFont="1" applyBorder="1" applyAlignment="1">
      <alignment horizontal="center"/>
    </xf>
    <xf numFmtId="1" fontId="22" fillId="0" borderId="0" xfId="0" applyNumberFormat="1" applyFont="1" applyAlignment="1">
      <alignment horizontal="center"/>
    </xf>
    <xf numFmtId="1" fontId="10" fillId="0" borderId="0" xfId="0" applyNumberFormat="1" applyFont="1" applyAlignment="1">
      <alignment horizontal="center"/>
    </xf>
    <xf numFmtId="0" fontId="11" fillId="0" borderId="0" xfId="5" applyNumberFormat="1" applyFont="1" applyBorder="1" applyAlignment="1">
      <alignment horizontal="center" vertical="center"/>
    </xf>
    <xf numFmtId="167" fontId="20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center"/>
    </xf>
    <xf numFmtId="0" fontId="25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20" fillId="0" borderId="0" xfId="0" applyFont="1" applyAlignment="1">
      <alignment horizontal="right" vertical="center"/>
    </xf>
    <xf numFmtId="169" fontId="0" fillId="0" borderId="0" xfId="5" applyNumberFormat="1" applyFont="1" applyBorder="1" applyAlignment="1">
      <alignment horizontal="center" vertical="center"/>
    </xf>
    <xf numFmtId="169" fontId="20" fillId="0" borderId="0" xfId="5" applyNumberFormat="1" applyFont="1" applyBorder="1" applyAlignment="1">
      <alignment horizontal="center" vertical="center"/>
    </xf>
    <xf numFmtId="173" fontId="20" fillId="0" borderId="0" xfId="5" applyNumberFormat="1" applyFont="1" applyBorder="1" applyAlignment="1">
      <alignment horizontal="right" vertical="center"/>
    </xf>
    <xf numFmtId="173" fontId="21" fillId="0" borderId="0" xfId="5" applyNumberFormat="1" applyFont="1" applyBorder="1" applyAlignment="1">
      <alignment horizontal="right" vertical="center"/>
    </xf>
    <xf numFmtId="167" fontId="20" fillId="0" borderId="0" xfId="5" applyNumberFormat="1" applyFont="1" applyBorder="1" applyAlignment="1">
      <alignment horizontal="center" vertical="center" wrapText="1"/>
    </xf>
    <xf numFmtId="169" fontId="20" fillId="0" borderId="0" xfId="5" applyNumberFormat="1" applyFont="1" applyBorder="1" applyAlignment="1">
      <alignment horizontal="right" vertical="center" wrapText="1"/>
    </xf>
    <xf numFmtId="173" fontId="20" fillId="0" borderId="0" xfId="5" applyNumberFormat="1" applyFont="1" applyBorder="1" applyAlignment="1">
      <alignment horizontal="right" vertical="center" wrapText="1"/>
    </xf>
    <xf numFmtId="164" fontId="21" fillId="0" borderId="0" xfId="1" applyFont="1" applyBorder="1" applyAlignment="1">
      <alignment horizontal="center" vertical="center"/>
    </xf>
    <xf numFmtId="1" fontId="11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left"/>
    </xf>
    <xf numFmtId="173" fontId="21" fillId="0" borderId="0" xfId="5" applyNumberFormat="1" applyFont="1" applyBorder="1" applyAlignment="1">
      <alignment horizontal="right" vertical="center" wrapText="1"/>
    </xf>
    <xf numFmtId="1" fontId="20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 vertical="center" wrapText="1"/>
    </xf>
    <xf numFmtId="169" fontId="11" fillId="0" borderId="0" xfId="5" applyNumberFormat="1" applyFont="1" applyBorder="1" applyAlignment="1">
      <alignment horizontal="right" vertical="center" wrapText="1"/>
    </xf>
    <xf numFmtId="173" fontId="11" fillId="0" borderId="0" xfId="5" applyNumberFormat="1" applyFont="1" applyBorder="1" applyAlignment="1">
      <alignment horizontal="right" vertical="center" wrapText="1"/>
    </xf>
    <xf numFmtId="167" fontId="11" fillId="0" borderId="0" xfId="5" applyNumberFormat="1" applyFont="1" applyBorder="1" applyAlignment="1">
      <alignment horizontal="center" vertical="center" wrapText="1"/>
    </xf>
    <xf numFmtId="164" fontId="14" fillId="0" borderId="0" xfId="1" applyFont="1" applyBorder="1" applyAlignment="1">
      <alignment horizontal="left"/>
    </xf>
    <xf numFmtId="164" fontId="14" fillId="0" borderId="0" xfId="1" applyFont="1" applyBorder="1" applyAlignment="1">
      <alignment horizontal="left" vertical="center"/>
    </xf>
    <xf numFmtId="165" fontId="0" fillId="0" borderId="0" xfId="5" applyNumberFormat="1" applyFont="1" applyBorder="1" applyAlignment="1">
      <alignment horizontal="center"/>
    </xf>
    <xf numFmtId="167" fontId="0" fillId="0" borderId="0" xfId="5" applyNumberFormat="1" applyFont="1" applyBorder="1" applyAlignment="1">
      <alignment horizontal="center"/>
    </xf>
    <xf numFmtId="165" fontId="0" fillId="0" borderId="0" xfId="5" applyNumberFormat="1" applyFont="1" applyBorder="1"/>
    <xf numFmtId="40" fontId="0" fillId="0" borderId="0" xfId="1" applyNumberFormat="1" applyFont="1" applyAlignment="1"/>
    <xf numFmtId="40" fontId="0" fillId="0" borderId="0" xfId="1" applyNumberFormat="1" applyFont="1" applyAlignment="1">
      <alignment vertical="center"/>
    </xf>
    <xf numFmtId="40" fontId="43" fillId="11" borderId="1" xfId="1" applyNumberFormat="1" applyFont="1" applyFill="1" applyBorder="1" applyAlignment="1">
      <alignment horizontal="center" vertical="center" wrapText="1"/>
    </xf>
    <xf numFmtId="40" fontId="33" fillId="0" borderId="0" xfId="1" applyNumberFormat="1" applyFont="1" applyBorder="1"/>
    <xf numFmtId="40" fontId="33" fillId="0" borderId="0" xfId="1" applyNumberFormat="1" applyFont="1" applyBorder="1" applyAlignment="1">
      <alignment horizontal="center" vertical="center"/>
    </xf>
    <xf numFmtId="40" fontId="45" fillId="0" borderId="0" xfId="1" applyNumberFormat="1" applyFont="1" applyBorder="1"/>
    <xf numFmtId="40" fontId="45" fillId="0" borderId="0" xfId="1" applyNumberFormat="1" applyFont="1" applyBorder="1" applyAlignment="1">
      <alignment vertical="center"/>
    </xf>
    <xf numFmtId="40" fontId="33" fillId="0" borderId="0" xfId="1" applyNumberFormat="1" applyFont="1" applyFill="1" applyBorder="1" applyAlignment="1">
      <alignment horizontal="center" vertical="center"/>
    </xf>
    <xf numFmtId="40" fontId="37" fillId="0" borderId="0" xfId="1" applyNumberFormat="1" applyFont="1" applyFill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/>
    </xf>
    <xf numFmtId="40" fontId="30" fillId="0" borderId="0" xfId="1" applyNumberFormat="1" applyFont="1" applyBorder="1" applyAlignment="1">
      <alignment horizontal="center"/>
    </xf>
    <xf numFmtId="40" fontId="1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/>
    </xf>
    <xf numFmtId="40" fontId="2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left"/>
    </xf>
    <xf numFmtId="40" fontId="20" fillId="0" borderId="0" xfId="1" applyNumberFormat="1" applyFont="1" applyBorder="1" applyAlignment="1">
      <alignment horizontal="left" vertical="center"/>
    </xf>
    <xf numFmtId="40" fontId="20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/>
    </xf>
    <xf numFmtId="40" fontId="14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 vertical="center"/>
    </xf>
    <xf numFmtId="40" fontId="14" fillId="0" borderId="0" xfId="1" applyNumberFormat="1" applyFont="1" applyBorder="1" applyAlignment="1">
      <alignment horizontal="left" vertical="center"/>
    </xf>
    <xf numFmtId="40" fontId="0" fillId="0" borderId="0" xfId="1" applyNumberFormat="1" applyFont="1" applyBorder="1"/>
    <xf numFmtId="40" fontId="33" fillId="0" borderId="8" xfId="1" applyNumberFormat="1" applyFont="1" applyBorder="1" applyAlignment="1">
      <alignment horizontal="center"/>
    </xf>
    <xf numFmtId="164" fontId="33" fillId="0" borderId="8" xfId="1" applyFont="1" applyBorder="1" applyAlignment="1">
      <alignment horizontal="center"/>
    </xf>
    <xf numFmtId="0" fontId="0" fillId="0" borderId="15" xfId="0" applyBorder="1"/>
    <xf numFmtId="169" fontId="34" fillId="0" borderId="8" xfId="5" applyNumberFormat="1" applyFont="1" applyFill="1" applyBorder="1" applyAlignment="1">
      <alignment horizontal="right" vertical="center"/>
    </xf>
    <xf numFmtId="0" fontId="31" fillId="0" borderId="0" xfId="0" applyFont="1" applyAlignment="1">
      <alignment horizontal="left"/>
    </xf>
    <xf numFmtId="0" fontId="36" fillId="0" borderId="0" xfId="0" applyFont="1" applyAlignment="1">
      <alignment horizontal="left" vertical="center"/>
    </xf>
    <xf numFmtId="0" fontId="44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32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  <xf numFmtId="2" fontId="40" fillId="0" borderId="0" xfId="0" applyNumberFormat="1" applyFont="1" applyAlignment="1">
      <alignment horizontal="center"/>
    </xf>
    <xf numFmtId="177" fontId="40" fillId="0" borderId="0" xfId="0" applyNumberFormat="1" applyFont="1" applyAlignment="1">
      <alignment horizontal="center"/>
    </xf>
    <xf numFmtId="1" fontId="33" fillId="0" borderId="8" xfId="1" applyNumberFormat="1" applyFont="1" applyFill="1" applyBorder="1" applyAlignment="1">
      <alignment horizontal="center" vertical="center"/>
    </xf>
    <xf numFmtId="167" fontId="33" fillId="0" borderId="8" xfId="1" applyNumberFormat="1" applyFont="1" applyBorder="1" applyAlignment="1">
      <alignment horizontal="center" vertical="center"/>
    </xf>
    <xf numFmtId="164" fontId="33" fillId="0" borderId="8" xfId="1" applyFont="1" applyBorder="1" applyAlignment="1">
      <alignment vertical="center"/>
    </xf>
    <xf numFmtId="40" fontId="33" fillId="0" borderId="8" xfId="1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 vertical="center" wrapText="1"/>
    </xf>
  </cellXfs>
  <cellStyles count="10">
    <cellStyle name="60% - Énfasis5" xfId="3" builtinId="48"/>
    <cellStyle name="60% - Énfasis6" xfId="2" builtinId="52"/>
    <cellStyle name="Millares" xfId="1" builtinId="3"/>
    <cellStyle name="Millares 2" xfId="4" xr:uid="{00000000-0005-0000-0000-000003000000}"/>
    <cellStyle name="Millares 2 2" xfId="7" xr:uid="{6B9EE0D3-072B-453E-8F77-9EA62127A95F}"/>
    <cellStyle name="Millares 3" xfId="5" xr:uid="{00000000-0005-0000-0000-000004000000}"/>
    <cellStyle name="Millares 3 2" xfId="8" xr:uid="{E4CD3983-8C93-4AEC-AE6F-8894B2E2E1CE}"/>
    <cellStyle name="Moneda" xfId="6" builtinId="4"/>
    <cellStyle name="Moneda 2" xfId="9" xr:uid="{0A9A7052-3ECD-461A-92F7-E8D2118997FE}"/>
    <cellStyle name="Normal" xfId="0" builtinId="0"/>
  </cellStyles>
  <dxfs count="67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77" formatCode="0.0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numFmt numFmtId="1" formatCode="0"/>
      <fill>
        <patternFill patternType="solid">
          <fgColor indexed="64"/>
          <bgColor theme="7" tint="0.39997558519241921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8" formatCode="#,##0.00;[Red]\-#,##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7" formatCode="_-* #,##0.0_-;\-* #,##0.0_-;_-* &quot;-&quot;??_-;_-@_-"/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u val="none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7" tint="-0.24994659260841701"/>
      </font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UD Digi Kyokasho NK-B"/>
        <family val="1"/>
        <charset val="128"/>
        <scheme val="none"/>
      </font>
      <numFmt numFmtId="169" formatCode="&quot;$&quot;#,##0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8" formatCode="0.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  <fill>
        <patternFill patternType="solid">
          <fgColor indexed="64"/>
          <bgColor theme="7" tint="0.39997558519241921"/>
        </patternFill>
      </fill>
      <alignment horizontal="righ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name val="Verdana"/>
        <family val="2"/>
        <scheme val="none"/>
      </font>
    </dxf>
    <dxf>
      <font>
        <b val="0"/>
        <strike val="0"/>
        <outline val="0"/>
        <shadow val="0"/>
        <u val="none"/>
        <vertAlign val="baseline"/>
        <sz val="10"/>
        <color theme="0"/>
        <name val="Amasis MT Pro Black"/>
        <family val="1"/>
        <scheme val="none"/>
      </font>
      <numFmt numFmtId="165" formatCode="_-* #,##0_-;\-* #,##0_-;_-* &quot;-&quot;??_-;_-@_-"/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/>
        <strike val="0"/>
        <outline val="0"/>
        <shadow val="0"/>
        <u val="none"/>
        <vertAlign val="baseline"/>
        <sz val="11"/>
        <name val="Verdana"/>
        <family val="2"/>
        <scheme val="none"/>
      </font>
      <numFmt numFmtId="170" formatCode="_-* #.##0_-;\-* #.##0_-;_-* &quot;-&quot;??_-;_-@_-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70" formatCode="_-* #.##0_-;\-* #.##0_-;_-* &quot;-&quot;??_-;_-@_-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0"/>
        <name val="Verdana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color theme="0"/>
      </font>
      <fill>
        <patternFill>
          <bgColor rgb="FF1C1C1C"/>
        </patternFill>
      </fill>
    </dxf>
    <dxf>
      <font>
        <b/>
        <i val="0"/>
        <color theme="0"/>
      </font>
      <fill>
        <patternFill patternType="solid">
          <fgColor auto="1"/>
          <bgColor rgb="FF4D4D4D"/>
        </patternFill>
      </fill>
    </dxf>
    <dxf>
      <fill>
        <gradientFill degree="90">
          <stop position="0">
            <color theme="0"/>
          </stop>
          <stop position="1">
            <color theme="4"/>
          </stop>
        </gradientFill>
      </fill>
      <border diagonalUp="0" diagonalDown="0">
        <left/>
        <right/>
        <top/>
        <bottom/>
        <vertical/>
        <horizontal/>
      </border>
    </dxf>
    <dxf>
      <fill>
        <patternFill>
          <bgColor rgb="FFCC66FF"/>
        </patternFill>
      </fill>
    </dxf>
  </dxfs>
  <tableStyles count="3" defaultTableStyle="TableStyleMedium2" defaultPivotStyle="PivotStyleLight16">
    <tableStyle name="Estilo de tabla 1" pivot="0" count="1" xr9:uid="{00000000-0011-0000-FFFF-FFFF00000000}">
      <tableStyleElement type="firstRowStripe" dxfId="66"/>
    </tableStyle>
    <tableStyle name="Estilo de tabla 2" pivot="0" count="1" xr9:uid="{00000000-0011-0000-FFFF-FFFF01000000}">
      <tableStyleElement type="firstRowStripe" dxfId="65"/>
    </tableStyle>
    <tableStyle name="Estilo de tabla 3" pivot="0" count="2" xr9:uid="{00000000-0011-0000-FFFF-FFFF02000000}">
      <tableStyleElement type="firstRowStripe" dxfId="64"/>
      <tableStyleElement type="secondRowStripe" dxfId="63"/>
    </tableStyle>
  </tableStyles>
  <colors>
    <mruColors>
      <color rgb="FF000000"/>
      <color rgb="FF1C1C1C"/>
      <color rgb="FF4D4D4D"/>
      <color rgb="FF000099"/>
      <color rgb="FF777777"/>
      <color rgb="FFB8FECF"/>
      <color rgb="FFC6FED9"/>
      <color rgb="FF94FEB7"/>
      <color rgb="FFD2FED7"/>
      <color rgb="FFB0FE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powerPivotData" Target="model/item.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0094018098483959E-2"/>
          <c:y val="0.12277655020352889"/>
          <c:w val="0.95049956590152185"/>
          <c:h val="0.78531140915634456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ysClr val="windowText" lastClr="000000"/>
                    </a:solidFill>
                    <a:latin typeface="UD Digi Kyokasho NK-B" panose="02020700000000000000" pitchFamily="18" charset="-128"/>
                    <a:ea typeface="UD Digi Kyokasho NK-B" panose="02020700000000000000" pitchFamily="18" charset="-128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Import!$C$7:$C$46</c:f>
              <c:numCache>
                <c:formatCode>0</c:formatCode>
                <c:ptCount val="39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11</c:v>
                </c:pt>
                <c:pt idx="9">
                  <c:v>12</c:v>
                </c:pt>
                <c:pt idx="10">
                  <c:v>13</c:v>
                </c:pt>
                <c:pt idx="11">
                  <c:v>14</c:v>
                </c:pt>
                <c:pt idx="12">
                  <c:v>15</c:v>
                </c:pt>
                <c:pt idx="13">
                  <c:v>16</c:v>
                </c:pt>
                <c:pt idx="14">
                  <c:v>17</c:v>
                </c:pt>
                <c:pt idx="15" formatCode="General">
                  <c:v>18</c:v>
                </c:pt>
                <c:pt idx="16">
                  <c:v>19</c:v>
                </c:pt>
                <c:pt idx="17">
                  <c:v>20</c:v>
                </c:pt>
                <c:pt idx="18">
                  <c:v>21</c:v>
                </c:pt>
                <c:pt idx="19">
                  <c:v>22</c:v>
                </c:pt>
                <c:pt idx="20" formatCode="General">
                  <c:v>23</c:v>
                </c:pt>
                <c:pt idx="21">
                  <c:v>24</c:v>
                </c:pt>
                <c:pt idx="22">
                  <c:v>25</c:v>
                </c:pt>
                <c:pt idx="23" formatCode="General">
                  <c:v>26</c:v>
                </c:pt>
                <c:pt idx="24">
                  <c:v>27</c:v>
                </c:pt>
                <c:pt idx="25">
                  <c:v>28</c:v>
                </c:pt>
                <c:pt idx="26">
                  <c:v>29</c:v>
                </c:pt>
                <c:pt idx="27">
                  <c:v>31</c:v>
                </c:pt>
                <c:pt idx="28">
                  <c:v>32</c:v>
                </c:pt>
                <c:pt idx="29">
                  <c:v>33</c:v>
                </c:pt>
                <c:pt idx="30">
                  <c:v>34</c:v>
                </c:pt>
                <c:pt idx="31" formatCode="General">
                  <c:v>36</c:v>
                </c:pt>
                <c:pt idx="32">
                  <c:v>37</c:v>
                </c:pt>
                <c:pt idx="33">
                  <c:v>38</c:v>
                </c:pt>
                <c:pt idx="34" formatCode="General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>
                  <c:v>44</c:v>
                </c:pt>
              </c:numCache>
            </c:numRef>
          </c:cat>
          <c:val>
            <c:numRef>
              <c:f>Import!$H$7:$H$46</c:f>
              <c:numCache>
                <c:formatCode>_-* #,##0.0_-;\-* #,##0.0_-;_-* "-"??_-;_-@_-</c:formatCode>
                <c:ptCount val="39"/>
                <c:pt idx="0">
                  <c:v>19.111111111111111</c:v>
                </c:pt>
                <c:pt idx="1">
                  <c:v>19.666666666666668</c:v>
                </c:pt>
                <c:pt idx="2">
                  <c:v>22.5</c:v>
                </c:pt>
                <c:pt idx="3">
                  <c:v>25.8</c:v>
                </c:pt>
                <c:pt idx="4">
                  <c:v>20.625</c:v>
                </c:pt>
                <c:pt idx="5">
                  <c:v>19.666666666666668</c:v>
                </c:pt>
                <c:pt idx="6">
                  <c:v>25.4</c:v>
                </c:pt>
                <c:pt idx="7">
                  <c:v>26.777777777777779</c:v>
                </c:pt>
                <c:pt idx="8">
                  <c:v>25.5</c:v>
                </c:pt>
                <c:pt idx="9">
                  <c:v>19.8</c:v>
                </c:pt>
                <c:pt idx="10">
                  <c:v>26.272727272727273</c:v>
                </c:pt>
                <c:pt idx="11">
                  <c:v>21.833333333333332</c:v>
                </c:pt>
                <c:pt idx="12">
                  <c:v>23.727272727272727</c:v>
                </c:pt>
                <c:pt idx="13">
                  <c:v>22.2</c:v>
                </c:pt>
                <c:pt idx="14">
                  <c:v>18.210526315789473</c:v>
                </c:pt>
                <c:pt idx="15">
                  <c:v>24</c:v>
                </c:pt>
                <c:pt idx="16">
                  <c:v>22.727272727272727</c:v>
                </c:pt>
                <c:pt idx="17">
                  <c:v>22.181818181818183</c:v>
                </c:pt>
                <c:pt idx="18">
                  <c:v>19.545454545454547</c:v>
                </c:pt>
                <c:pt idx="19">
                  <c:v>19.857142857142858</c:v>
                </c:pt>
                <c:pt idx="20">
                  <c:v>17.399999999999999</c:v>
                </c:pt>
                <c:pt idx="21">
                  <c:v>16.333333333333332</c:v>
                </c:pt>
                <c:pt idx="22">
                  <c:v>10</c:v>
                </c:pt>
                <c:pt idx="23">
                  <c:v>20.363636363636363</c:v>
                </c:pt>
                <c:pt idx="24">
                  <c:v>22.2</c:v>
                </c:pt>
                <c:pt idx="25">
                  <c:v>20.210526315789473</c:v>
                </c:pt>
                <c:pt idx="26">
                  <c:v>17</c:v>
                </c:pt>
                <c:pt idx="27">
                  <c:v>19.333333333333332</c:v>
                </c:pt>
                <c:pt idx="28">
                  <c:v>19.777777777777779</c:v>
                </c:pt>
                <c:pt idx="29">
                  <c:v>20.90909090909091</c:v>
                </c:pt>
                <c:pt idx="30">
                  <c:v>19.7</c:v>
                </c:pt>
                <c:pt idx="31">
                  <c:v>19.100000000000001</c:v>
                </c:pt>
                <c:pt idx="32">
                  <c:v>20.2</c:v>
                </c:pt>
                <c:pt idx="33">
                  <c:v>17.444444444444443</c:v>
                </c:pt>
                <c:pt idx="34">
                  <c:v>19.899999999999999</c:v>
                </c:pt>
                <c:pt idx="35">
                  <c:v>21</c:v>
                </c:pt>
                <c:pt idx="36">
                  <c:v>24.111111111111111</c:v>
                </c:pt>
                <c:pt idx="37">
                  <c:v>23.272727272727273</c:v>
                </c:pt>
                <c:pt idx="38">
                  <c:v>19.285714285714285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5F-4A67-A057-53EB7640D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19179064"/>
        <c:axId val="519181688"/>
      </c:barChart>
      <c:catAx>
        <c:axId val="519179064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cap="none" spc="0" baseline="0">
                <a:ln w="12700">
                  <a:solidFill>
                    <a:schemeClr val="tx2">
                      <a:lumMod val="75000"/>
                    </a:schemeClr>
                  </a:solidFill>
                  <a:prstDash val="solid"/>
                </a:ln>
                <a:pattFill prst="dkUpDiag">
                  <a:fgClr>
                    <a:schemeClr val="tx2"/>
                  </a:fgClr>
                  <a:bgClr>
                    <a:schemeClr val="tx2">
                      <a:lumMod val="20000"/>
                      <a:lumOff val="80000"/>
                    </a:schemeClr>
                  </a:bgClr>
                </a:pattFill>
                <a:effectLst>
                  <a:outerShdw dist="38100" dir="2640000" algn="bl" rotWithShape="0">
                    <a:schemeClr val="tx2">
                      <a:lumMod val="75000"/>
                    </a:schemeClr>
                  </a:outerShdw>
                </a:effectLst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81688"/>
        <c:crosses val="autoZero"/>
        <c:auto val="1"/>
        <c:lblAlgn val="ctr"/>
        <c:lblOffset val="100"/>
        <c:noMultiLvlLbl val="0"/>
      </c:catAx>
      <c:valAx>
        <c:axId val="51918168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_-;\-* #,##0.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79064"/>
        <c:crosses val="autoZero"/>
        <c:crossBetween val="between"/>
        <c:majorUnit val="2.5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Min!TablaDinámica1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8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Min'!$C$14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Min'!$C$15:$C$19</c:f>
              <c:numCache>
                <c:formatCode>General</c:formatCode>
                <c:ptCount val="4"/>
                <c:pt idx="0">
                  <c:v>12</c:v>
                </c:pt>
                <c:pt idx="1">
                  <c:v>8</c:v>
                </c:pt>
                <c:pt idx="2">
                  <c:v>7.5</c:v>
                </c:pt>
                <c:pt idx="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35-42B2-965B-FEFC6DFCC158}"/>
            </c:ext>
          </c:extLst>
        </c:ser>
        <c:ser>
          <c:idx val="1"/>
          <c:order val="1"/>
          <c:tx>
            <c:strRef>
              <c:f>'Max y Min'!$D$14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Min'!$D$15:$D$19</c:f>
              <c:numCache>
                <c:formatCode>General</c:formatCode>
                <c:ptCount val="4"/>
                <c:pt idx="0">
                  <c:v>326</c:v>
                </c:pt>
                <c:pt idx="1">
                  <c:v>217</c:v>
                </c:pt>
                <c:pt idx="2">
                  <c:v>214</c:v>
                </c:pt>
                <c:pt idx="3">
                  <c:v>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035-42B2-965B-FEFC6DFCC158}"/>
            </c:ext>
          </c:extLst>
        </c:ser>
        <c:ser>
          <c:idx val="2"/>
          <c:order val="2"/>
          <c:tx>
            <c:strRef>
              <c:f>'Max y Min'!$E$14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Min'!$E$15:$E$19</c:f>
              <c:numCache>
                <c:formatCode>#,##0.00</c:formatCode>
                <c:ptCount val="4"/>
                <c:pt idx="0">
                  <c:v>27.166666666666668</c:v>
                </c:pt>
                <c:pt idx="1">
                  <c:v>27.125</c:v>
                </c:pt>
                <c:pt idx="2">
                  <c:v>28.533333333333335</c:v>
                </c:pt>
                <c:pt idx="3">
                  <c:v>28.444444444444443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035-42B2-965B-FEFC6DFCC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456528"/>
        <c:axId val="425458496"/>
      </c:lineChart>
      <c:catAx>
        <c:axId val="42545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8496"/>
        <c:crosses val="autoZero"/>
        <c:auto val="1"/>
        <c:lblAlgn val="ctr"/>
        <c:lblOffset val="100"/>
        <c:noMultiLvlLbl val="0"/>
      </c:catAx>
      <c:valAx>
        <c:axId val="42545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Min!TablaDinámica2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Min'!$C$27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Min'!$C$28:$C$32</c:f>
              <c:numCache>
                <c:formatCode>General</c:formatCode>
                <c:ptCount val="4"/>
                <c:pt idx="0">
                  <c:v>7</c:v>
                </c:pt>
                <c:pt idx="1">
                  <c:v>9</c:v>
                </c:pt>
                <c:pt idx="2">
                  <c:v>7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CC-4A8F-BF85-11B458D1B377}"/>
            </c:ext>
          </c:extLst>
        </c:ser>
        <c:ser>
          <c:idx val="1"/>
          <c:order val="1"/>
          <c:tx>
            <c:strRef>
              <c:f>'Max y Min'!$D$27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Min'!$D$28:$D$32</c:f>
              <c:numCache>
                <c:formatCode>General</c:formatCode>
                <c:ptCount val="4"/>
                <c:pt idx="0">
                  <c:v>131</c:v>
                </c:pt>
                <c:pt idx="1">
                  <c:v>166</c:v>
                </c:pt>
                <c:pt idx="2">
                  <c:v>126</c:v>
                </c:pt>
                <c:pt idx="3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CC-4A8F-BF85-11B458D1B377}"/>
            </c:ext>
          </c:extLst>
        </c:ser>
        <c:ser>
          <c:idx val="2"/>
          <c:order val="2"/>
          <c:tx>
            <c:strRef>
              <c:f>'Max y Min'!$E$27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Min'!$E$28:$E$32</c:f>
              <c:numCache>
                <c:formatCode>#,##0.00</c:formatCode>
                <c:ptCount val="4"/>
                <c:pt idx="0">
                  <c:v>18.714285714285715</c:v>
                </c:pt>
                <c:pt idx="1">
                  <c:v>18.444444444444443</c:v>
                </c:pt>
                <c:pt idx="2">
                  <c:v>18</c:v>
                </c:pt>
                <c:pt idx="3">
                  <c:v>14.25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CC-4A8F-BF85-11B458D1B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016832"/>
        <c:axId val="516121888"/>
      </c:lineChart>
      <c:catAx>
        <c:axId val="7180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16121888"/>
        <c:crosses val="autoZero"/>
        <c:auto val="1"/>
        <c:lblAlgn val="ctr"/>
        <c:lblOffset val="100"/>
        <c:noMultiLvlLbl val="0"/>
      </c:catAx>
      <c:valAx>
        <c:axId val="51612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80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Relationship Id="rId9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3.wdp"/><Relationship Id="rId1" Type="http://schemas.openxmlformats.org/officeDocument/2006/relationships/image" Target="../media/image6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238125" y="80536"/>
    <xdr:ext cx="2466975" cy="1457001"/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631" r="6631"/>
        <a:stretch/>
      </xdr:blipFill>
      <xdr:spPr>
        <a:xfrm>
          <a:off x="238125" y="80536"/>
          <a:ext cx="2466975" cy="1457001"/>
        </a:xfrm>
        <a:prstGeom prst="ellipse">
          <a:avLst/>
        </a:prstGeom>
        <a:ln w="63500" cap="rnd">
          <a:solidFill>
            <a:schemeClr val="accent5">
              <a:lumMod val="75000"/>
            </a:schemeClr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absoluteAnchor>
  <xdr:absoluteAnchor>
    <xdr:pos x="9326326" y="665425"/>
    <xdr:ext cx="464157" cy="420425"/>
    <xdr:pic macro="[0]!B_Procesar">
      <xdr:nvPicPr>
        <xdr:cNvPr id="7" name="Imagen 6" descr="Ver las imágenes de orige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10</xdr:col>
      <xdr:colOff>24342</xdr:colOff>
      <xdr:row>1</xdr:row>
      <xdr:rowOff>348524</xdr:rowOff>
    </xdr:from>
    <xdr:ext cx="365508" cy="425953"/>
    <xdr:pic macro="[0]!pdf">
      <xdr:nvPicPr>
        <xdr:cNvPr id="8" name="Imagen 7" descr="Recorte de pantalla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9259" y="613107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3" name="CuadroTexto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11" name="Grup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  <xdr:twoCellAnchor>
    <xdr:from>
      <xdr:col>1</xdr:col>
      <xdr:colOff>96837</xdr:colOff>
      <xdr:row>118</xdr:row>
      <xdr:rowOff>5161</xdr:rowOff>
    </xdr:from>
    <xdr:to>
      <xdr:col>20</xdr:col>
      <xdr:colOff>148828</xdr:colOff>
      <xdr:row>152</xdr:row>
      <xdr:rowOff>164703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74E285E-0C2E-FA9E-C8EE-767053F919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0.23796</cdr:x>
      <cdr:y>0.02841</cdr:y>
    </cdr:from>
    <cdr:to>
      <cdr:x>0.82384</cdr:x>
      <cdr:y>0.10511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3F6C5CB0-5E8C-0165-EB43-2EF896FFFC01}"/>
            </a:ext>
          </a:extLst>
        </cdr:cNvPr>
        <cdr:cNvSpPr txBox="1"/>
      </cdr:nvSpPr>
      <cdr:spPr>
        <a:xfrm xmlns:a="http://schemas.openxmlformats.org/drawingml/2006/main">
          <a:off x="3019077" y="158052"/>
          <a:ext cx="7433175" cy="4266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CO" sz="28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BALANCE</a:t>
          </a:r>
          <a:r>
            <a:rPr lang="es-CO" sz="2800" b="1" cap="none" spc="0" baseline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PROMEDIO X VEH </a:t>
          </a:r>
          <a:endParaRPr lang="es-CO" sz="28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439705"/>
    <xdr:ext cx="1209675" cy="786413"/>
    <xdr:pic>
      <xdr:nvPicPr>
        <xdr:cNvPr id="2" name="Imagen 1">
          <a:extLst>
            <a:ext uri="{FF2B5EF4-FFF2-40B4-BE49-F238E27FC236}">
              <a16:creationId xmlns:a16="http://schemas.microsoft.com/office/drawing/2014/main" id="{80E651D0-E9E4-4B52-BCFC-E37DF7753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saturation sat="4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439705"/>
          <a:ext cx="1209675" cy="786413"/>
        </a:xfrm>
        <a:prstGeom prst="ellipse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112500"/>
        </a:effectLst>
      </xdr:spPr>
    </xdr:pic>
    <xdr:clientData/>
  </xdr:absoluteAnchor>
  <xdr:absoluteAnchor>
    <xdr:pos x="9326326" y="665425"/>
    <xdr:ext cx="464157" cy="420425"/>
    <xdr:pic macro="[0]!B_Procesar">
      <xdr:nvPicPr>
        <xdr:cNvPr id="3" name="Imagen 2" descr="Ver las imágenes de origen">
          <a:extLst>
            <a:ext uri="{FF2B5EF4-FFF2-40B4-BE49-F238E27FC236}">
              <a16:creationId xmlns:a16="http://schemas.microsoft.com/office/drawing/2014/main" id="{1B44F68F-139A-4155-A58A-66F634E3A0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9</xdr:col>
      <xdr:colOff>24342</xdr:colOff>
      <xdr:row>1</xdr:row>
      <xdr:rowOff>348524</xdr:rowOff>
    </xdr:from>
    <xdr:ext cx="365508" cy="425953"/>
    <xdr:pic macro="[0]!pdf">
      <xdr:nvPicPr>
        <xdr:cNvPr id="4" name="Imagen 3" descr="Recorte de pantalla">
          <a:extLst>
            <a:ext uri="{FF2B5EF4-FFF2-40B4-BE49-F238E27FC236}">
              <a16:creationId xmlns:a16="http://schemas.microsoft.com/office/drawing/2014/main" id="{14DF26A6-E159-4189-A0C0-3A793B39F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9542" y="748574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5" name="Grupo 4">
          <a:extLst>
            <a:ext uri="{FF2B5EF4-FFF2-40B4-BE49-F238E27FC236}">
              <a16:creationId xmlns:a16="http://schemas.microsoft.com/office/drawing/2014/main" id="{9F8CDEBB-FA37-4647-92F8-C6CCD7EEB606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3F031BB8-355E-121D-3389-EB9698574D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7" name="CuadroTexto 6">
            <a:extLst>
              <a:ext uri="{FF2B5EF4-FFF2-40B4-BE49-F238E27FC236}">
                <a16:creationId xmlns:a16="http://schemas.microsoft.com/office/drawing/2014/main" id="{FA1A7C6B-C9D0-7413-05AA-F637CE42E666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8" name="Grup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76CD52E-EA18-4F7B-A5B2-4D88867B3EEA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99A42B96-41CB-6D28-39FE-92C3C42F11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9D222DC1-E202-8D1F-5029-B9C34E6C4C5B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3508</xdr:colOff>
      <xdr:row>0</xdr:row>
      <xdr:rowOff>0</xdr:rowOff>
    </xdr:from>
    <xdr:to>
      <xdr:col>7</xdr:col>
      <xdr:colOff>250657</xdr:colOff>
      <xdr:row>4</xdr:row>
      <xdr:rowOff>68179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">
              <a:extLst>
                <a:ext uri="{FF2B5EF4-FFF2-40B4-BE49-F238E27FC236}">
                  <a16:creationId xmlns:a16="http://schemas.microsoft.com/office/drawing/2014/main" id="{5F5AEF3C-5DE9-52EC-1C81-4151412E3D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613" y="0"/>
              <a:ext cx="7857123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461962</xdr:colOff>
      <xdr:row>9</xdr:row>
      <xdr:rowOff>119061</xdr:rowOff>
    </xdr:from>
    <xdr:to>
      <xdr:col>16</xdr:col>
      <xdr:colOff>800100</xdr:colOff>
      <xdr:row>27</xdr:row>
      <xdr:rowOff>123824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38A80BD-C1DF-DB87-3CDD-A8EE2EFB49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685799</xdr:colOff>
      <xdr:row>24</xdr:row>
      <xdr:rowOff>138112</xdr:rowOff>
    </xdr:from>
    <xdr:to>
      <xdr:col>14</xdr:col>
      <xdr:colOff>752474</xdr:colOff>
      <xdr:row>45</xdr:row>
      <xdr:rowOff>104775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FBA50AA-C787-1F30-FB4F-2457E0382A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037.06264895833" createdVersion="8" refreshedVersion="8" minRefreshableVersion="3" recordCount="36" xr:uid="{E83E398A-3366-456A-92DC-D732FAD291EA}">
  <cacheSource type="worksheet">
    <worksheetSource name="Tabla2"/>
  </cacheSource>
  <cacheFields count="12">
    <cacheField name="RUTA" numFmtId="0">
      <sharedItems/>
    </cacheField>
    <cacheField name="VEH" numFmtId="0">
      <sharedItems containsSemiMixedTypes="0" containsString="0" containsNumber="1" containsInteger="1" minValue="1" maxValue="42" count="42">
        <n v="1"/>
        <n v="2"/>
        <n v="3"/>
        <n v="4"/>
        <n v="6"/>
        <n v="7"/>
        <n v="8"/>
        <n v="9"/>
        <n v="10"/>
        <n v="11"/>
        <n v="12"/>
        <n v="13"/>
        <n v="14"/>
        <n v="16"/>
        <n v="17"/>
        <n v="18"/>
        <n v="19"/>
        <n v="20"/>
        <n v="21"/>
        <n v="22"/>
        <n v="23"/>
        <n v="24"/>
        <n v="25"/>
        <n v="26"/>
        <n v="27"/>
        <n v="29"/>
        <n v="31"/>
        <n v="32"/>
        <n v="34"/>
        <n v="35"/>
        <n v="36"/>
        <n v="37"/>
        <n v="38"/>
        <n v="39"/>
        <n v="40"/>
        <n v="41"/>
        <n v="5" u="1"/>
        <n v="42" u="1"/>
        <n v="15" u="1"/>
        <n v="33" u="1"/>
        <n v="28" u="1"/>
        <n v="30" u="1"/>
      </sharedItems>
    </cacheField>
    <cacheField name="CONDUCTOR" numFmtId="0">
      <sharedItems/>
    </cacheField>
    <cacheField name="VIAJES" numFmtId="168">
      <sharedItems containsSemiMixedTypes="0" containsString="0" containsNumber="1" minValue="4" maxValue="13"/>
    </cacheField>
    <cacheField name="VIAJES PERD." numFmtId="168">
      <sharedItems containsString="0" containsBlank="1" containsNumber="1" minValue="0" maxValue="1"/>
    </cacheField>
    <cacheField name="USUARIOS" numFmtId="1">
      <sharedItems containsSemiMixedTypes="0" containsString="0" containsNumber="1" containsInteger="1" minValue="57" maxValue="334"/>
    </cacheField>
    <cacheField name="PROM X VIAJE" numFmtId="167">
      <sharedItems containsSemiMixedTypes="0" containsString="0" containsNumber="1" minValue="14.25" maxValue="28.533333333333335"/>
    </cacheField>
    <cacheField name="PROM DE USUARIOS" numFmtId="164">
      <sharedItems containsSemiMixedTypes="0" containsString="0" containsNumber="1" minValue="90.396255850234013" maxValue="293.78783151326053"/>
    </cacheField>
    <cacheField name="NOVEDADES" numFmtId="0">
      <sharedItems containsBlank="1"/>
    </cacheField>
    <cacheField name="VALOR OPERACIÓN" numFmtId="169">
      <sharedItems containsSemiMixedTypes="0" containsString="0" containsNumber="1" minValue="43198.127925117005" maxValue="140393.91575663027"/>
    </cacheField>
    <cacheField name="CLASIFIC." numFmtId="0">
      <sharedItems containsMixedTypes="1" containsNumber="1" containsInteger="1" minValue="0" maxValue="0"/>
    </cacheField>
    <cacheField name="DIFER. MICRO - BUS " numFmtId="169">
      <sharedItems containsSemiMixedTypes="0" containsString="0" containsNumber="1" minValue="13427.027027027027" maxValue="13427.0270270270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820.966101504629" backgroundQuery="1" createdVersion="8" refreshedVersion="8" minRefreshableVersion="3" recordCount="47848" xr:uid="{E1F2E6AE-3AC6-4DF9-A160-E68565024228}">
  <cacheSource type="external" connectionId="1"/>
  <cacheFields count="16">
    <cacheField name="Marca temporal" numFmtId="0">
      <sharedItems containsNonDate="0" containsDate="1" containsString="0" containsBlank="1" minDate="2021-09-17T01:53:00" maxDate="2025-06-12T01:21:54"/>
    </cacheField>
    <cacheField name="Ruta" numFmtId="0">
      <sharedItems containsBlank="1" count="21">
        <s v="88VLL"/>
        <s v="87TR"/>
        <s v="88VLL Y 87TR"/>
        <s v="88PR"/>
        <s v="87TR Y 88PR"/>
        <s v="87 y 88"/>
        <s v="88 y 88"/>
        <s v="88ZM"/>
        <s v="87TR y 88VLL"/>
        <s v="88VILL"/>
        <s v="88VILL Y 87TR"/>
        <s v="87TR y 88VILL"/>
        <s v="88XM"/>
        <s v=" "/>
        <s v="88VILL Y 87TR "/>
        <s v="88VILL Y  88TR"/>
        <s v="88MX"/>
        <s v="87TR "/>
        <s v="88XM "/>
        <s v="88TR"/>
        <m/>
      </sharedItems>
    </cacheField>
    <cacheField name="N° Vehículo" numFmtId="0">
      <sharedItems containsString="0" containsBlank="1" containsNumber="1" containsInteger="1" minValue="1" maxValue="42"/>
    </cacheField>
    <cacheField name="Conductor" numFmtId="0">
      <sharedItems containsBlank="1"/>
    </cacheField>
    <cacheField name="Viajes" numFmtId="0">
      <sharedItems containsString="0" containsBlank="1" containsNumber="1" containsInteger="1" minValue="0" maxValue="17" count="19">
        <n v="9"/>
        <n v="11"/>
        <n v="6"/>
        <n v="10"/>
        <n v="7"/>
        <n v="1"/>
        <n v="8"/>
        <n v="3"/>
        <n v="5"/>
        <n v="12"/>
        <n v="4"/>
        <n v="2"/>
        <n v="13"/>
        <n v="14"/>
        <n v="0"/>
        <n v="15"/>
        <n v="16"/>
        <n v="17"/>
        <m/>
      </sharedItems>
    </cacheField>
    <cacheField name="Viajes perdidos" numFmtId="0">
      <sharedItems containsString="0" containsBlank="1" containsNumber="1" containsInteger="1" minValue="0" maxValue="9" count="10">
        <n v="0"/>
        <n v="1"/>
        <n v="2"/>
        <m/>
        <n v="8"/>
        <n v="9"/>
        <n v="7"/>
        <n v="4"/>
        <n v="3"/>
        <n v="5"/>
      </sharedItems>
    </cacheField>
    <cacheField name="Usuarios" numFmtId="0">
      <sharedItems containsString="0" containsBlank="1" containsNumber="1" containsInteger="1" minValue="2" maxValue="474"/>
    </cacheField>
    <cacheField name="Promedio Viajes" numFmtId="0">
      <sharedItems containsString="0" containsBlank="1" containsNumber="1" minValue="0" maxValue="236666666666667"/>
    </cacheField>
    <cacheField name="Promedio Usuarios" numFmtId="0">
      <sharedItems containsString="0" containsBlank="1" containsNumber="1" minValue="0" maxValue="228822335025381"/>
    </cacheField>
    <cacheField name="Novedades" numFmtId="0">
      <sharedItems containsBlank="1" longText="1"/>
    </cacheField>
    <cacheField name="Valor operación" numFmtId="0">
      <sharedItems containsString="0" containsBlank="1" containsNumber="1" minValue="0" maxValue="1158418782"/>
    </cacheField>
    <cacheField name="Clasificación" numFmtId="0">
      <sharedItems containsBlank="1" containsMixedTypes="1" containsNumber="1" containsInteger="1" minValue="0" maxValue="0" count="4">
        <s v="MICRO"/>
        <n v="0"/>
        <s v="MICRO "/>
        <m/>
      </sharedItems>
    </cacheField>
    <cacheField name="Bonificación" numFmtId="0">
      <sharedItems containsString="0" containsBlank="1" containsNumber="1" minValue="1678.57646008962" maxValue="14726087"/>
    </cacheField>
    <cacheField name="Fecha" numFmtId="0">
      <sharedItems containsNonDate="0" containsDate="1" containsString="0" containsBlank="1" minDate="2021-08-01T00:00:00" maxDate="2025-06-12T00:00:00" count="1409">
        <d v="2021-09-16T00:00:00"/>
        <d v="2021-09-17T00:00:00"/>
        <d v="2021-09-18T00:00:00"/>
        <d v="2021-09-19T00:00:00"/>
        <d v="2021-09-20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21T00:00:00"/>
        <d v="2021-09-22T00:00:00"/>
        <d v="2021-09-23T00:00:00"/>
        <d v="2021-08-02T00:00:00"/>
        <d v="2021-08-03T00:00:00"/>
        <d v="2021-08-05T00:00:00"/>
        <d v="2021-08-06T00:00:00"/>
        <d v="2021-08-07T00:00:00"/>
        <d v="2021-09-24T00:00:00"/>
        <d v="2021-08-01T00:00:00"/>
        <d v="2021-08-08T00:00:00"/>
        <d v="2021-08-09T00:00:00"/>
        <d v="2021-08-10T00:00:00"/>
        <d v="2021-08-11T00:00:00"/>
        <d v="2021-08-04T00:00:00"/>
        <d v="2021-08-12T00:00:00"/>
        <d v="2021-08-13T00:00:00"/>
        <d v="2021-08-14T00:00:00"/>
        <d v="2021-08-15T00:00:00"/>
        <d v="2021-08-16T00:00:00"/>
        <d v="2021-08-17T00:00:00"/>
        <d v="2021-08-18T00:00:00"/>
        <d v="2021-08-19T00:00:00"/>
        <d v="2021-08-20T00:00:00"/>
        <d v="2021-08-21T00:00:00"/>
        <d v="2021-08-22T00:00:00"/>
        <d v="2021-08-23T00:00:00"/>
        <d v="2021-08-24T00:00:00"/>
        <d v="2021-08-25T00:00:00"/>
        <d v="2021-08-26T00:00:00"/>
        <d v="2021-08-28T00:00:00"/>
        <d v="2021-08-29T00:00:00"/>
        <d v="2021-08-30T00:00:00"/>
        <d v="2021-09-25T00:00:00"/>
        <d v="2021-09-26T00:00:00"/>
        <d v="2021-09-27T00:00:00"/>
        <d v="2021-09-28T00:00:00"/>
        <d v="2021-09-29T00:00:00"/>
        <d v="2021-09-30T00:00:00"/>
        <d v="2021-10-01T00:00:00"/>
        <d v="2021-10-02T00:00:00"/>
        <d v="2021-10-03T00:00:00"/>
        <d v="2021-10-04T00:00:00"/>
        <d v="2021-10-05T00:00:00"/>
        <d v="2021-10-06T00:00:00"/>
        <d v="2021-10-08T00:00:00"/>
        <d v="2021-10-10T00:00:00"/>
        <d v="2021-10-11T00:00:00"/>
        <d v="2021-10-12T00:00:00"/>
        <d v="2021-10-14T00:00:00"/>
        <d v="2021-10-13T00:00:00"/>
        <d v="2021-10-15T00:00:00"/>
        <d v="2021-10-16T00:00:00"/>
        <d v="2021-10-17T00:00:00"/>
        <d v="2021-10-18T00:00:00"/>
        <d v="2021-10-19T00:00:00"/>
        <d v="2021-10-20T00:00:00"/>
        <d v="2021-10-21T00:00:00"/>
        <d v="2021-10-22T00:00:00"/>
        <d v="2021-10-23T00:00:00"/>
        <d v="2021-10-24T00:00:00"/>
        <d v="2021-10-25T00:00:00"/>
        <d v="2021-10-26T00:00:00"/>
        <d v="2021-10-27T00:00:00"/>
        <d v="2021-10-28T00:00:00"/>
        <d v="2021-10-29T00:00:00"/>
        <d v="2021-10-30T00:00:00"/>
        <d v="2021-10-31T00:00:00"/>
        <d v="2021-11-01T00:00:00"/>
        <d v="2021-11-02T00:00:00"/>
        <d v="2021-11-03T00:00:00"/>
        <d v="2021-10-07T00:00:00"/>
        <d v="2021-10-09T00:00:00"/>
        <d v="2021-11-04T00:00:00"/>
        <d v="2021-11-05T00:00:00"/>
        <d v="2021-11-06T00:00:00"/>
        <d v="2021-11-07T00:00:00"/>
        <d v="2021-11-08T00:00:00"/>
        <d v="2021-11-09T00:00:00"/>
        <d v="2021-11-10T00:00:00"/>
        <d v="2021-11-11T00:00:00"/>
        <d v="2021-11-12T00:00:00"/>
        <d v="2021-11-13T00:00:00"/>
        <d v="2021-11-14T00:00:00"/>
        <d v="2021-11-15T00:00:00"/>
        <d v="2021-11-16T00:00:00"/>
        <d v="2021-11-17T00:00:00"/>
        <d v="2021-11-18T00:00:00"/>
        <d v="2021-11-19T00:00:00"/>
        <d v="2021-11-20T00:00:00"/>
        <d v="2021-11-21T00:00:00"/>
        <d v="2021-11-22T00:00:00"/>
        <d v="2021-11-23T00:00:00"/>
        <d v="2021-11-24T00:00:00"/>
        <d v="2021-11-25T00:00:00"/>
        <d v="2021-11-26T00:00:00"/>
        <d v="2021-11-27T00:00:00"/>
        <d v="2021-11-28T00:00:00"/>
        <d v="2021-11-29T00:00:00"/>
        <d v="2021-11-30T00:00:00"/>
        <d v="2021-12-01T00:00:00"/>
        <d v="2021-12-02T00:00:00"/>
        <d v="2021-12-03T00:00:00"/>
        <d v="2021-12-04T00:00:00"/>
        <d v="2021-12-05T00:00:00"/>
        <d v="2021-12-06T00:00:00"/>
        <d v="2021-12-07T00:00:00"/>
        <d v="2021-12-08T00:00:00"/>
        <d v="2021-12-09T00:00:00"/>
        <d v="2021-12-10T00:00:00"/>
        <d v="2021-12-11T00:00:00"/>
        <d v="2021-12-12T00:00:00"/>
        <d v="2021-12-13T00:00:00"/>
        <d v="2021-12-14T00:00:00"/>
        <d v="2021-12-15T00:00:00"/>
        <d v="2021-12-16T00:00:00"/>
        <d v="2021-12-17T00:00:00"/>
        <d v="2021-12-18T00:00:00"/>
        <d v="2021-12-19T00:00:00"/>
        <d v="2021-12-20T00:00:00"/>
        <d v="2021-12-21T00:00:00"/>
        <d v="2021-12-22T00:00:00"/>
        <d v="2021-12-23T00:00:00"/>
        <d v="2021-12-24T00:00:00"/>
        <d v="2021-12-25T00:00:00"/>
        <d v="2021-12-26T00:00:00"/>
        <d v="2021-12-27T00:00:00"/>
        <d v="2021-12-28T00:00:00"/>
        <d v="2021-12-29T00:00:00"/>
        <d v="2021-12-30T00:00:00"/>
        <d v="2021-12-31T00:00:00"/>
        <d v="2022-01-01T00:00:00"/>
        <d v="2022-01-02T00:00:00"/>
        <d v="2022-01-03T00:00:00"/>
        <d v="2022-01-04T00:00:00"/>
        <d v="2022-01-05T00:00:00"/>
        <d v="2022-01-06T00:00:00"/>
        <d v="2022-01-07T00:00:00"/>
        <d v="2022-01-08T00:00:00"/>
        <d v="2022-01-09T00:00:00"/>
        <d v="2022-01-10T00:00:00"/>
        <d v="2022-01-11T00:00:00"/>
        <d v="2022-01-12T00:00:00"/>
        <d v="2022-01-13T00:00:00"/>
        <d v="2022-01-14T00:00:00"/>
        <d v="2022-01-15T00:00:00"/>
        <d v="2022-01-16T00:00:00"/>
        <d v="2022-01-17T00:00:00"/>
        <d v="2022-01-18T00:00:00"/>
        <d v="2022-01-19T00:00:00"/>
        <d v="2022-01-20T00:00:00"/>
        <d v="2022-01-21T00:00:00"/>
        <d v="2022-01-22T00:00:00"/>
        <d v="2022-01-23T00:00:00"/>
        <d v="2022-01-24T00:00:00"/>
        <d v="2022-01-25T00:00:00"/>
        <d v="2022-01-26T00:00:00"/>
        <d v="2022-01-27T00:00:00"/>
        <d v="2022-01-28T00:00:00"/>
        <d v="2022-01-29T00:00:00"/>
        <d v="2022-01-30T00:00:00"/>
        <d v="2022-01-31T00:00:00"/>
        <d v="2022-02-01T00:00:00"/>
        <d v="2022-02-02T00:00:00"/>
        <d v="2022-02-03T00:00:00"/>
        <d v="2022-02-04T00:00:00"/>
        <d v="2022-02-05T00:00:00"/>
        <d v="2022-02-06T00:00:00"/>
        <d v="2022-02-07T00:00:00"/>
        <d v="2022-02-08T00:00:00"/>
        <d v="2022-02-09T00:00:00"/>
        <d v="2022-02-10T00:00:00"/>
        <d v="2022-02-11T00:00:00"/>
        <d v="2022-02-12T00:00:00"/>
        <d v="2022-02-13T00:00:00"/>
        <d v="2022-02-14T00:00:00"/>
        <d v="2022-02-15T00:00:00"/>
        <d v="2022-02-16T00:00:00"/>
        <d v="2022-02-17T00:00:00"/>
        <d v="2022-02-18T00:00:00"/>
        <d v="2022-02-19T00:00:00"/>
        <d v="2022-02-20T00:00:00"/>
        <d v="2022-02-21T00:00:00"/>
        <d v="2022-02-22T00:00:00"/>
        <d v="2022-02-23T00:00:00"/>
        <d v="2022-02-24T00:00:00"/>
        <d v="2022-02-25T00:00:00"/>
        <d v="2022-02-26T00:00:00"/>
        <d v="2022-02-27T00:00:00"/>
        <d v="2022-02-28T00:00:00"/>
        <d v="2022-03-01T00:00:00"/>
        <d v="2022-03-02T00:00:00"/>
        <d v="2022-03-03T00:00:00"/>
        <d v="2022-03-04T00:00:00"/>
        <d v="2022-03-05T00:00:00"/>
        <d v="2022-03-06T00:00:00"/>
        <d v="2022-03-07T00:00:00"/>
        <d v="2022-03-08T00:00:00"/>
        <d v="2022-03-09T00:00:00"/>
        <d v="2022-03-10T00:00:00"/>
        <d v="2022-03-11T00:00:00"/>
        <d v="2022-03-12T00:00:00"/>
        <d v="2022-03-13T00:00:00"/>
        <d v="2022-03-14T00:00:00"/>
        <d v="2022-03-15T00:00:00"/>
        <d v="2022-03-16T00:00:00"/>
        <d v="2022-03-17T00:00:00"/>
        <d v="2022-03-18T00:00:00"/>
        <d v="2022-03-19T00:00:00"/>
        <d v="2022-03-20T00:00:00"/>
        <d v="2022-03-21T00:00:00"/>
        <d v="2022-03-22T00:00:00"/>
        <d v="2022-03-23T00:00:00"/>
        <d v="2022-03-24T00:00:00"/>
        <d v="2022-03-25T00:00:00"/>
        <d v="2022-03-26T00:00:00"/>
        <d v="2022-03-27T00:00:00"/>
        <d v="2022-03-28T00:00:00"/>
        <d v="2022-03-29T00:00:00"/>
        <d v="2022-03-30T00:00:00"/>
        <d v="2022-03-31T00:00:00"/>
        <d v="2022-04-01T00:00:00"/>
        <d v="2022-04-02T00:00:00"/>
        <d v="2022-04-03T00:00:00"/>
        <d v="2022-04-04T00:00:00"/>
        <d v="2022-04-05T00:00:00"/>
        <d v="2022-04-07T00:00:00"/>
        <d v="2022-04-08T00:00:00"/>
        <d v="2022-04-09T00:00:00"/>
        <d v="2022-04-10T00:00:00"/>
        <d v="2022-04-11T00:00:00"/>
        <d v="2022-04-12T00:00:00"/>
        <d v="2022-04-13T00:00:00"/>
        <d v="2022-04-14T00:00:00"/>
        <d v="2022-04-15T00:00:00"/>
        <d v="2022-04-16T00:00:00"/>
        <d v="2022-04-06T00:00:00"/>
        <d v="2022-04-17T00:00:00"/>
        <d v="2022-04-18T00:00:00"/>
        <d v="2022-04-19T00:00:00"/>
        <d v="2022-04-20T00:00:00"/>
        <d v="2022-04-21T00:00:00"/>
        <d v="2022-04-22T00:00:00"/>
        <d v="2022-04-23T00:00:00"/>
        <d v="2022-04-24T00:00:00"/>
        <d v="2022-04-25T00:00:00"/>
        <d v="2022-04-26T00:00:00"/>
        <d v="2022-04-27T00:00:00"/>
        <d v="2022-04-28T00:00:00"/>
        <d v="2022-04-29T00:00:00"/>
        <d v="2022-04-30T00:00:00"/>
        <d v="2022-05-01T00:00:00"/>
        <d v="2022-05-02T00:00:00"/>
        <d v="2022-05-03T00:00:00"/>
        <d v="2022-05-04T00:00:00"/>
        <d v="2022-05-05T00:00:00"/>
        <d v="2022-05-06T00:00:00"/>
        <d v="2022-05-07T00:00:00"/>
        <d v="2022-05-08T00:00:00"/>
        <d v="2022-05-09T00:00:00"/>
        <d v="2022-05-10T00:00:00"/>
        <d v="2022-05-11T00:00:00"/>
        <d v="2022-05-12T00:00:00"/>
        <d v="2022-05-13T00:00:00"/>
        <d v="2022-05-14T00:00:00"/>
        <d v="2022-05-15T00:00:00"/>
        <d v="2022-05-16T00:00:00"/>
        <d v="2022-05-17T00:00:00"/>
        <d v="2022-05-18T00:00:00"/>
        <d v="2022-05-19T00:00:00"/>
        <d v="2022-05-20T00:00:00"/>
        <d v="2022-05-21T00:00:00"/>
        <d v="2022-05-22T00:00:00"/>
        <d v="2022-05-23T00:00:00"/>
        <d v="2022-05-24T00:00:00"/>
        <d v="2022-05-25T00:00:00"/>
        <d v="2022-05-26T00:00:00"/>
        <d v="2022-05-27T00:00:00"/>
        <d v="2022-05-28T00:00:00"/>
        <d v="2022-05-29T00:00:00"/>
        <d v="2022-05-30T00:00:00"/>
        <d v="2022-05-31T00:00:00"/>
        <d v="2022-06-01T00:00:00"/>
        <d v="2022-06-02T00:00:00"/>
        <d v="2022-06-03T00:00:00"/>
        <d v="2022-06-04T00:00:00"/>
        <d v="2022-06-05T00:00:00"/>
        <d v="2022-06-06T00:00:00"/>
        <d v="2022-06-07T00:00:00"/>
        <d v="2022-06-08T00:00:00"/>
        <d v="2022-06-09T00:00:00"/>
        <d v="2022-06-10T00:00:00"/>
        <d v="2022-06-11T00:00:00"/>
        <d v="2022-06-12T00:00:00"/>
        <d v="2022-06-13T00:00:00"/>
        <d v="2022-06-14T00:00:00"/>
        <d v="2022-06-15T00:00:00"/>
        <d v="2022-06-16T00:00:00"/>
        <d v="2022-06-17T00:00:00"/>
        <d v="2022-06-18T00:00:00"/>
        <d v="2022-06-19T00:00:00"/>
        <d v="2022-06-20T00:00:00"/>
        <d v="2022-06-21T00:00:00"/>
        <d v="2022-06-22T00:00:00"/>
        <d v="2022-06-23T00:00:00"/>
        <d v="2022-06-24T00:00:00"/>
        <d v="2022-06-25T00:00:00"/>
        <d v="2022-06-26T00:00:00"/>
        <d v="2022-06-27T00:00:00"/>
        <d v="2022-06-28T00:00:00"/>
        <d v="2022-06-29T00:00:00"/>
        <d v="2022-06-30T00:00:00"/>
        <d v="2022-07-01T00:00:00"/>
        <d v="2022-07-02T00:00:00"/>
        <d v="2022-07-03T00:00:00"/>
        <d v="2022-07-04T00:00:00"/>
        <d v="2022-07-05T00:00:00"/>
        <d v="2022-07-06T00:00:00"/>
        <d v="2022-07-07T00:00:00"/>
        <d v="2022-07-08T00:00:00"/>
        <d v="2022-07-09T00:00:00"/>
        <d v="2022-07-10T00:00:00"/>
        <d v="2022-07-11T00:00:00"/>
        <d v="2022-07-12T00:00:00"/>
        <d v="2022-07-13T00:00:00"/>
        <d v="2022-07-14T00:00:00"/>
        <d v="2022-07-15T00:00:00"/>
        <d v="2022-07-16T00:00:00"/>
        <d v="2022-07-17T00:00:00"/>
        <d v="2022-07-18T00:00:00"/>
        <d v="2022-07-19T00:00:00"/>
        <d v="2022-07-20T00:00:00"/>
        <d v="2022-07-21T00:00:00"/>
        <d v="2022-07-22T00:00:00"/>
        <d v="2022-07-23T00:00:00"/>
        <d v="2022-07-24T00:00:00"/>
        <d v="2022-07-25T00:00:00"/>
        <d v="2022-07-26T00:00:00"/>
        <d v="2022-07-27T00:00:00"/>
        <d v="2022-07-28T00:00:00"/>
        <d v="2022-07-29T00:00:00"/>
        <d v="2022-07-30T00:00:00"/>
        <d v="2022-07-31T00:00:00"/>
        <d v="2022-08-01T00:00:00"/>
        <d v="2022-08-02T00:00:00"/>
        <d v="2022-08-03T00:00:00"/>
        <d v="2022-08-04T00:00:00"/>
        <d v="2022-08-05T00:00:00"/>
        <d v="2022-08-06T00:00:00"/>
        <d v="2022-08-07T00:00:00"/>
        <d v="2022-08-08T00:00:00"/>
        <d v="2022-08-09T00:00:00"/>
        <d v="2022-08-10T00:00:00"/>
        <d v="2022-08-11T00:00:00"/>
        <d v="2022-08-12T00:00:00"/>
        <d v="2022-08-13T00:00:00"/>
        <d v="2022-08-14T00:00:00"/>
        <d v="2022-08-15T00:00:00"/>
        <d v="2022-08-16T00:00:00"/>
        <d v="2022-08-17T00:00:00"/>
        <d v="2022-08-18T00:00:00"/>
        <d v="2022-08-19T00:00:00"/>
        <d v="2022-08-20T00:00:00"/>
        <d v="2022-08-21T00:00:00"/>
        <d v="2022-08-22T00:00:00"/>
        <d v="2022-08-23T00:00:00"/>
        <d v="2022-08-24T00:00:00"/>
        <d v="2022-08-25T00:00:00"/>
        <d v="2022-08-26T00:00:00"/>
        <d v="2022-08-27T00:00:00"/>
        <d v="2022-08-28T00:00:00"/>
        <d v="2022-08-29T00:00:00"/>
        <d v="2022-08-30T00:00:00"/>
        <d v="2022-08-31T00:00:00"/>
        <d v="2022-09-01T00:00:00"/>
        <d v="2022-09-02T00:00:00"/>
        <d v="2022-09-03T00:00:00"/>
        <d v="2022-09-04T00:00:00"/>
        <d v="2022-09-05T00:00:00"/>
        <d v="2022-09-06T00:00:00"/>
        <d v="2022-09-07T00:00:00"/>
        <d v="2022-09-08T00:00:00"/>
        <d v="2022-09-09T00:00:00"/>
        <d v="2022-09-10T00:00:00"/>
        <d v="2022-09-11T00:00:00"/>
        <d v="2022-09-12T00:00:00"/>
        <d v="2022-09-13T00:00:00"/>
        <d v="2022-09-14T00:00:00"/>
        <d v="2022-09-15T00:00:00"/>
        <d v="2022-09-16T00:00:00"/>
        <d v="2022-09-17T00:00:00"/>
        <d v="2022-09-18T00:00:00"/>
        <d v="2022-09-19T00:00:00"/>
        <d v="2022-09-20T00:00:00"/>
        <d v="2022-09-21T00:00:00"/>
        <d v="2022-09-22T00:00:00"/>
        <d v="2022-09-23T00:00:00"/>
        <d v="2022-09-24T00:00:00"/>
        <d v="2022-09-25T00:00:00"/>
        <d v="2022-09-26T00:00:00"/>
        <d v="2022-09-27T00:00:00"/>
        <d v="2022-09-28T00:00:00"/>
        <d v="2022-09-29T00:00:00"/>
        <d v="2022-09-30T00:00:00"/>
        <d v="2022-10-01T00:00:00"/>
        <d v="2022-10-02T00:00:00"/>
        <d v="2022-10-03T00:00:00"/>
        <d v="2022-10-04T00:00:00"/>
        <d v="2022-10-05T00:00:00"/>
        <d v="2022-10-06T00:00:00"/>
        <d v="2022-10-07T00:00:00"/>
        <d v="2022-10-08T00:00:00"/>
        <d v="2022-10-09T00:00:00"/>
        <d v="2022-10-10T00:00:00"/>
        <d v="2022-10-11T00:00:00"/>
        <d v="2022-10-12T00:00:00"/>
        <d v="2022-10-13T00:00:00"/>
        <d v="2022-10-14T00:00:00"/>
        <d v="2022-10-15T00:00:00"/>
        <d v="2022-10-19T00:00:00"/>
        <d v="2022-10-21T00:00:00"/>
        <d v="2022-10-24T00:00:00"/>
        <d v="2022-10-25T00:00:00"/>
        <d v="2022-10-17T00:00:00"/>
        <d v="2022-10-16T00:00:00"/>
        <d v="2022-10-18T00:00:00"/>
        <d v="2022-10-20T00:00:00"/>
        <d v="2022-10-23T00:00:00"/>
        <d v="2022-10-22T00:00:00"/>
        <d v="2022-10-27T00:00:00"/>
        <d v="2022-10-26T00:00:00"/>
        <d v="2022-10-28T00:00:00"/>
        <d v="2022-10-29T00:00:00"/>
        <d v="2022-10-30T00:00:00"/>
        <d v="2022-10-31T00:00:00"/>
        <d v="2022-11-01T00:00:00"/>
        <d v="2022-11-02T00:00:00"/>
        <d v="2022-11-03T00:00:00"/>
        <d v="2022-11-04T00:00:00"/>
        <d v="2022-11-05T00:00:00"/>
        <d v="2022-11-06T00:00:00"/>
        <d v="2022-11-07T00:00:00"/>
        <d v="2022-11-08T00:00:00"/>
        <d v="2022-11-09T00:00:00"/>
        <d v="2022-11-10T00:00:00"/>
        <d v="2022-11-11T00:00:00"/>
        <d v="2022-11-12T00:00:00"/>
        <d v="2022-11-13T00:00:00"/>
        <d v="2022-11-14T00:00:00"/>
        <d v="2022-11-15T00:00:00"/>
        <d v="2022-11-16T00:00:00"/>
        <d v="2022-11-17T00:00:00"/>
        <d v="2022-11-18T00:00:00"/>
        <d v="2022-11-19T00:00:00"/>
        <d v="2022-11-20T00:00:00"/>
        <d v="2022-11-21T00:00:00"/>
        <d v="2022-11-22T00:00:00"/>
        <d v="2022-11-23T00:00:00"/>
        <d v="2022-11-24T00:00:00"/>
        <d v="2022-11-25T00:00:00"/>
        <d v="2022-11-26T00:00:00"/>
        <d v="2022-11-27T00:00:00"/>
        <d v="2022-11-28T00:00:00"/>
        <d v="2022-11-29T00:00:00"/>
        <d v="2022-11-30T00:00:00"/>
        <d v="2022-12-01T00:00:00"/>
        <d v="2022-12-02T00:00:00"/>
        <d v="2022-12-03T00:00:00"/>
        <d v="2022-12-04T00:00:00"/>
        <d v="2022-12-05T00:00:00"/>
        <d v="2022-12-06T00:00:00"/>
        <d v="2022-12-07T00:00:00"/>
        <d v="2022-12-08T00:00:00"/>
        <d v="2022-12-09T00:00:00"/>
        <d v="2022-12-10T00:00:00"/>
        <d v="2022-12-11T00:00:00"/>
        <d v="2022-12-12T00:00:00"/>
        <d v="2022-12-13T00:00:00"/>
        <d v="2022-12-14T00:00:00"/>
        <d v="2022-12-15T00:00:00"/>
        <d v="2022-12-16T00:00:00"/>
        <d v="2022-12-17T00:00:00"/>
        <d v="2022-12-18T00:00:00"/>
        <d v="2022-12-19T00:00:00"/>
        <d v="2022-12-20T00:00:00"/>
        <d v="2022-12-21T00:00:00"/>
        <d v="2022-12-22T00:00:00"/>
        <d v="2022-12-23T00:00:00"/>
        <d v="2022-12-24T00:00:00"/>
        <d v="2022-12-25T00:00:00"/>
        <d v="2022-12-26T00:00:00"/>
        <d v="2022-12-27T00:00:00"/>
        <d v="2022-12-28T00:00:00"/>
        <d v="2022-12-29T00:00:00"/>
        <d v="2022-12-30T00:00:00"/>
        <d v="2022-12-31T00:00:00"/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8T00:00:00"/>
        <d v="2023-01-29T00:00:00"/>
        <d v="2023-01-30T00:00:00"/>
        <d v="2023-01-31T00:00:00"/>
        <d v="2023-02-01T00:00:00"/>
        <d v="2023-02-02T00:00:00"/>
        <d v="2023-02-03T00:00:00"/>
        <d v="2023-02-04T00:00:00"/>
        <d v="2023-02-05T00:00:00"/>
        <d v="2023-02-06T00:00:00"/>
        <d v="2023-02-07T00:00:00"/>
        <d v="2023-02-08T00:00:00"/>
        <d v="2023-02-09T00:00:00"/>
        <d v="2023-02-10T00:00:00"/>
        <d v="2023-02-11T00:00:00"/>
        <d v="2023-02-12T00:00:00"/>
        <d v="2023-02-13T00:00:00"/>
        <d v="2023-02-14T00:00:00"/>
        <d v="2023-02-16T00:00:00"/>
        <d v="2023-02-17T00:00:00"/>
        <d v="2023-02-18T00:00:00"/>
        <d v="2023-02-19T00:00:00"/>
        <d v="2023-02-20T00:00:00"/>
        <d v="2023-02-21T00:00:00"/>
        <d v="2023-02-22T00:00:00"/>
        <d v="2023-02-23T00:00:00"/>
        <d v="2023-02-24T00:00:00"/>
        <d v="2023-02-25T00:00:00"/>
        <d v="2023-02-26T00:00:00"/>
        <d v="2023-02-15T00:00:00"/>
        <d v="2023-02-27T00:00:00"/>
        <d v="2023-02-28T00:00:00"/>
        <d v="2023-03-01T00:00:00"/>
        <d v="2023-03-02T00:00:00"/>
        <d v="2023-03-03T00:00:00"/>
        <d v="2023-03-05T00:00:00"/>
        <d v="2023-03-04T00:00:00"/>
        <d v="2023-03-06T00:00:00"/>
        <d v="2023-03-07T00:00:00"/>
        <d v="2023-03-08T00:00:00"/>
        <d v="2023-03-09T00:00:00"/>
        <d v="2023-03-10T00:00:00"/>
        <d v="2023-03-11T00:00:00"/>
        <d v="2023-03-12T00:00:00"/>
        <d v="2023-03-13T00:00:00"/>
        <d v="2023-03-14T00:00:00"/>
        <d v="2023-03-15T00:00:00"/>
        <d v="2023-03-16T00:00:00"/>
        <d v="2023-03-17T00:00:00"/>
        <d v="2023-03-18T00:00:00"/>
        <d v="2023-03-19T00:00:00"/>
        <d v="2023-03-20T00:00:00"/>
        <d v="2023-03-21T00:00:00"/>
        <d v="2023-03-22T00:00:00"/>
        <d v="2023-03-23T00:00:00"/>
        <d v="2023-03-24T00:00:00"/>
        <d v="2023-03-25T00:00:00"/>
        <d v="2023-03-26T00:00:00"/>
        <d v="2023-03-27T00:00:00"/>
        <d v="2023-03-28T00:00:00"/>
        <d v="2023-03-29T00:00:00"/>
        <d v="2023-03-30T00:00:00"/>
        <d v="2023-03-31T00:00:00"/>
        <d v="2023-04-01T00:00:00"/>
        <d v="2023-04-02T00:00:00"/>
        <d v="2023-04-03T00:00:00"/>
        <d v="2023-04-04T00:00:00"/>
        <d v="2023-04-05T00:00:00"/>
        <d v="2023-04-06T00:00:00"/>
        <d v="2023-04-07T00:00:00"/>
        <d v="2023-04-08T00:00:00"/>
        <d v="2023-04-09T00:00:00"/>
        <d v="2023-04-10T00:00:00"/>
        <d v="2023-04-11T00:00:00"/>
        <d v="2023-04-12T00:00:00"/>
        <d v="2023-04-13T00:00:00"/>
        <d v="2023-04-14T00:00:00"/>
        <d v="2023-04-15T00:00:00"/>
        <d v="2023-04-16T00:00:00"/>
        <d v="2023-04-17T00:00:00"/>
        <d v="2023-04-18T00:00:00"/>
        <d v="2023-04-19T00:00:00"/>
        <d v="2023-04-20T00:00:00"/>
        <d v="2023-04-21T00:00:00"/>
        <d v="2023-04-22T00:00:00"/>
        <d v="2023-04-23T00:00:00"/>
        <d v="2023-04-24T00:00:00"/>
        <d v="2023-04-25T00:00:00"/>
        <d v="2023-04-26T00:00:00"/>
        <d v="2023-04-27T00:00:00"/>
        <d v="2023-04-28T00:00:00"/>
        <d v="2023-04-29T00:00:00"/>
        <d v="2023-04-30T00:00:00"/>
        <d v="2023-05-01T00:00:00"/>
        <d v="2023-05-02T00:00:00"/>
        <d v="2023-05-03T00:00:00"/>
        <d v="2023-05-04T00:00:00"/>
        <d v="2023-05-05T00:00:00"/>
        <d v="2023-05-06T00:00:00"/>
        <d v="2023-05-07T00:00:00"/>
        <d v="2023-05-08T00:00:00"/>
        <d v="2023-05-09T00:00:00"/>
        <d v="2023-05-10T00:00:00"/>
        <d v="2023-05-11T00:00:00"/>
        <d v="2023-05-12T00:00:00"/>
        <d v="2023-05-13T00:00:00"/>
        <d v="2023-05-14T00:00:00"/>
        <d v="2023-05-15T00:00:00"/>
        <d v="2023-05-16T00:00:00"/>
        <d v="2023-05-17T00:00:00"/>
        <d v="2023-05-18T00:00:00"/>
        <d v="2023-05-19T00:00:00"/>
        <d v="2023-05-20T00:00:00"/>
        <d v="2023-05-21T00:00:00"/>
        <d v="2023-05-22T00:00:00"/>
        <d v="2023-05-23T00:00:00"/>
        <d v="2023-05-24T00:00:00"/>
        <d v="2023-05-25T00:00:00"/>
        <d v="2023-05-26T00:00:00"/>
        <d v="2023-05-27T00:00:00"/>
        <d v="2023-05-28T00:00:00"/>
        <d v="2023-05-29T00:00:00"/>
        <d v="2023-05-30T00:00:00"/>
        <d v="2023-05-31T00:00:00"/>
        <d v="2023-06-01T00:00:00"/>
        <d v="2023-06-02T00:00:00"/>
        <d v="2023-06-03T00:00:00"/>
        <d v="2023-06-04T00:00:00"/>
        <d v="2023-06-05T00:00:00"/>
        <d v="2023-06-06T00:00:00"/>
        <d v="2023-06-07T00:00:00"/>
        <d v="2023-06-08T00:00:00"/>
        <d v="2023-06-09T00:00:00"/>
        <d v="2023-06-10T00:00:00"/>
        <d v="2023-06-11T00:00:00"/>
        <d v="2023-06-12T00:00:00"/>
        <d v="2023-06-13T00:00:00"/>
        <d v="2023-06-14T00:00:00"/>
        <d v="2023-06-15T00:00:00"/>
        <d v="2023-06-16T00:00:00"/>
        <d v="2023-06-17T00:00:00"/>
        <d v="2023-06-18T00:00:00"/>
        <d v="2023-06-19T00:00:00"/>
        <d v="2023-06-20T00:00:00"/>
        <d v="2023-06-21T00:00:00"/>
        <d v="2023-06-22T00:00:00"/>
        <d v="2023-06-23T00:00:00"/>
        <d v="2023-06-24T00:00:00"/>
        <d v="2023-06-25T00:00:00"/>
        <d v="2023-06-26T00:00:00"/>
        <d v="2023-06-27T00:00:00"/>
        <d v="2023-06-28T00:00:00"/>
        <d v="2023-06-29T00:00:00"/>
        <d v="2023-06-30T00:00:00"/>
        <d v="2023-07-01T00:00:00"/>
        <d v="2023-07-02T00:00:00"/>
        <d v="2023-07-03T00:00:00"/>
        <d v="2023-07-04T00:00:00"/>
        <d v="2023-07-05T00:00:00"/>
        <d v="2023-07-06T00:00:00"/>
        <d v="2023-07-07T00:00:00"/>
        <d v="2023-07-08T00:00:00"/>
        <d v="2023-07-09T00:00:00"/>
        <d v="2023-07-10T00:00:00"/>
        <d v="2023-07-11T00:00:00"/>
        <d v="2023-07-12T00:00:00"/>
        <d v="2023-07-13T00:00:00"/>
        <d v="2023-07-14T00:00:00"/>
        <d v="2023-07-15T00:00:00"/>
        <d v="2023-07-16T00:00:00"/>
        <d v="2023-07-17T00:00:00"/>
        <d v="2023-07-18T00:00:00"/>
        <d v="2023-07-19T00:00:00"/>
        <d v="2023-07-20T00:00:00"/>
        <d v="2023-07-21T00:00:00"/>
        <d v="2023-07-22T00:00:00"/>
        <d v="2023-07-23T00:00:00"/>
        <d v="2023-07-24T00:00:00"/>
        <d v="2023-07-25T00:00:00"/>
        <d v="2023-07-26T00:00:00"/>
        <d v="2023-07-27T00:00:00"/>
        <d v="2023-07-28T00:00:00"/>
        <d v="2023-07-29T00:00:00"/>
        <d v="2023-07-30T00:00:00"/>
        <d v="2023-07-31T00:00:00"/>
        <d v="2023-08-01T00:00:00"/>
        <d v="2023-08-02T00:00:00"/>
        <d v="2023-08-03T00:00:00"/>
        <d v="2023-08-04T00:00:00"/>
        <d v="2023-08-05T00:00:00"/>
        <d v="2023-08-06T00:00:00"/>
        <d v="2023-08-07T00:00:00"/>
        <d v="2023-08-08T00:00:00"/>
        <d v="2023-08-09T00:00:00"/>
        <d v="2023-08-10T00:00:00"/>
        <d v="2023-08-11T00:00:00"/>
        <d v="2023-08-12T00:00:00"/>
        <d v="2023-08-13T00:00:00"/>
        <d v="2023-08-14T00:00:00"/>
        <d v="2023-08-15T00:00:00"/>
        <d v="2023-08-16T00:00:00"/>
        <d v="2023-08-17T00:00:00"/>
        <d v="2023-08-18T00:00:00"/>
        <d v="2023-08-19T00:00:00"/>
        <d v="2023-08-20T00:00:00"/>
        <d v="2023-08-21T00:00:00"/>
        <d v="2023-08-22T00:00:00"/>
        <d v="2023-08-23T00:00:00"/>
        <d v="2023-08-24T00:00:00"/>
        <d v="2023-08-25T00:00:00"/>
        <d v="2023-08-26T00:00:00"/>
        <d v="2023-08-27T00:00:00"/>
        <d v="2023-08-28T00:00:00"/>
        <d v="2023-08-29T00:00:00"/>
        <d v="2023-08-30T00:00:00"/>
        <d v="2023-08-31T00:00:00"/>
        <d v="2023-09-01T00:00:00"/>
        <d v="2023-09-02T00:00:00"/>
        <d v="2023-09-03T00:00:00"/>
        <d v="2023-09-04T00:00:00"/>
        <d v="2023-09-05T00:00:00"/>
        <d v="2023-09-06T00:00:00"/>
        <d v="2023-09-07T00:00:00"/>
        <d v="2023-09-08T00:00:00"/>
        <d v="2023-09-09T00:00:00"/>
        <d v="2023-09-10T00:00:00"/>
        <d v="2023-09-11T00:00:00"/>
        <d v="2023-09-12T00:00:00"/>
        <d v="2023-09-13T00:00:00"/>
        <d v="2023-09-14T00:00:00"/>
        <d v="2023-09-15T00:00:00"/>
        <d v="2023-09-16T00:00:00"/>
        <d v="2023-09-17T00:00:00"/>
        <d v="2023-09-18T00:00:00"/>
        <d v="2023-09-19T00:00:00"/>
        <d v="2023-09-20T00:00:00"/>
        <d v="2023-09-21T00:00:00"/>
        <d v="2023-09-22T00:00:00"/>
        <d v="2023-09-23T00:00:00"/>
        <d v="2023-09-24T00:00:00"/>
        <d v="2023-09-25T00:00:00"/>
        <d v="2023-09-26T00:00:00"/>
        <d v="2023-09-27T00:00:00"/>
        <d v="2023-09-28T00:00:00"/>
        <d v="2023-09-29T00:00:00"/>
        <d v="2023-09-30T00:00:00"/>
        <d v="2023-10-01T00:00:00"/>
        <d v="2023-10-02T00:00:00"/>
        <d v="2023-10-03T00:00:00"/>
        <d v="2023-10-04T00:00:00"/>
        <d v="2023-10-05T00:00:00"/>
        <d v="2023-10-06T00:00:00"/>
        <d v="2023-10-07T00:00:00"/>
        <d v="2023-10-08T00:00:00"/>
        <d v="2023-10-09T00:00:00"/>
        <d v="2023-10-10T00:00:00"/>
        <d v="2023-10-11T00:00:00"/>
        <d v="2023-10-12T00:00:00"/>
        <d v="2023-10-13T00:00:00"/>
        <d v="2023-10-14T00:00:00"/>
        <d v="2023-10-15T00:00:00"/>
        <d v="2023-10-16T00:00:00"/>
        <d v="2023-10-17T00:00:00"/>
        <d v="2023-10-18T00:00:00"/>
        <d v="2023-10-19T00:00:00"/>
        <d v="2023-10-21T00:00:00"/>
        <d v="2023-10-22T00:00:00"/>
        <d v="2023-10-23T00:00:00"/>
        <d v="2023-10-24T00:00:00"/>
        <d v="2023-10-25T00:00:00"/>
        <d v="2023-10-20T00:00:00"/>
        <d v="2023-10-26T00:00:00"/>
        <d v="2023-10-27T00:00:00"/>
        <d v="2023-10-28T00:00:00"/>
        <d v="2023-10-29T00:00:00"/>
        <d v="2023-10-30T00:00:00"/>
        <d v="2023-10-31T00:00:00"/>
        <d v="2023-11-01T00:00:00"/>
        <d v="2023-11-02T00:00:00"/>
        <d v="2023-11-03T00:00:00"/>
        <d v="2023-11-04T00:00:00"/>
        <d v="2023-11-05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3T00:00:00"/>
        <d v="2023-11-14T00:00:00"/>
        <d v="2023-11-15T00:00:00"/>
        <d v="2023-11-16T00:00:00"/>
        <d v="2023-11-17T00:00:00"/>
        <d v="2023-11-18T00:00:00"/>
        <d v="2023-11-19T00:00:00"/>
        <d v="2023-11-20T00:00:00"/>
        <d v="2023-11-21T00:00:00"/>
        <d v="2023-11-22T00:00:00"/>
        <d v="2023-11-23T00:00:00"/>
        <d v="2023-11-24T00:00:00"/>
        <d v="2023-11-25T00:00:00"/>
        <d v="2023-11-26T00:00:00"/>
        <d v="2023-11-27T00:00:00"/>
        <d v="2023-11-28T00:00:00"/>
        <d v="2023-11-29T00:00:00"/>
        <d v="2023-11-30T00:00:00"/>
        <d v="2023-12-01T00:00:00"/>
        <d v="2023-12-02T00:00:00"/>
        <d v="2023-12-03T00:00:00"/>
        <d v="2023-12-04T00:00:00"/>
        <d v="2023-12-05T00:00:00"/>
        <d v="2023-12-06T00:00:00"/>
        <d v="2023-12-07T00:00:00"/>
        <d v="2023-12-08T00:00:00"/>
        <d v="2023-12-09T00:00:00"/>
        <d v="2023-12-10T00:00:00"/>
        <d v="2023-12-11T00:00:00"/>
        <d v="2023-12-12T00:00:00"/>
        <d v="2023-12-13T00:00:00"/>
        <d v="2023-12-14T00:00:00"/>
        <d v="2023-12-15T00:00:00"/>
        <d v="2023-12-16T00:00:00"/>
        <d v="2023-12-17T00:00:00"/>
        <d v="2023-12-18T00:00:00"/>
        <d v="2023-12-19T00:00:00"/>
        <d v="2023-12-20T00:00:00"/>
        <d v="2023-12-21T00:00:00"/>
        <d v="2023-12-22T00:00:00"/>
        <d v="2023-12-23T00:00:00"/>
        <d v="2023-12-24T00:00:00"/>
        <d v="2023-12-25T00:00:00"/>
        <d v="2023-12-26T00:00:00"/>
        <d v="2023-12-27T00:00:00"/>
        <d v="2023-12-28T00:00:00"/>
        <d v="2023-12-29T00:00:00"/>
        <d v="2023-12-30T00:00:00"/>
        <d v="2023-12-31T00:00:00"/>
        <d v="2024-01-01T00:00:00"/>
        <d v="2024-01-02T00:00:00"/>
        <d v="2024-01-03T00:00:00"/>
        <d v="2024-01-04T00:00:00"/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2T00:00:00"/>
        <d v="2024-01-13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0T00:00:00"/>
        <d v="2024-02-11T00:00:00"/>
        <d v="2024-02-12T00:00:00"/>
        <d v="2024-02-13T00:00:00"/>
        <d v="2024-02-14T00:00:00"/>
        <d v="2024-02-15T00:00:00"/>
        <d v="2024-02-16T00:00:00"/>
        <d v="2024-02-17T00:00:00"/>
        <d v="2024-02-18T00:00:00"/>
        <d v="2024-02-19T00:00:00"/>
        <d v="2024-02-20T00:00:00"/>
        <d v="2024-02-21T00:00:00"/>
        <d v="2024-02-22T00:00:00"/>
        <d v="2024-02-23T00:00:00"/>
        <d v="2024-02-24T00:00:00"/>
        <d v="2024-02-26T00:00:00"/>
        <d v="2024-02-27T00:00:00"/>
        <d v="2024-02-28T00:00:00"/>
        <d v="2024-02-29T00:00:00"/>
        <d v="2024-03-01T00:00:00"/>
        <d v="2024-03-02T00:00:00"/>
        <d v="2024-02-25T00:00:00"/>
        <d v="2024-03-03T00:00:00"/>
        <d v="2024-03-04T00:00:00"/>
        <d v="2024-03-05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7T00:00:00"/>
        <d v="2024-03-28T00:00:00"/>
        <d v="2024-03-29T00:00:00"/>
        <d v="2024-03-30T00:00:00"/>
        <d v="2024-03-26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8T00:00:00"/>
        <d v="2024-04-29T00:00:00"/>
        <d v="2024-04-30T00:00:00"/>
        <d v="2024-04-27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6T00:00:00"/>
        <d v="2024-06-27T00:00:00"/>
        <d v="2024-06-28T00:00:00"/>
        <d v="2024-06-29T00:00:00"/>
        <d v="2024-06-30T00:00:00"/>
        <d v="2024-06-25T00:00:00"/>
        <d v="2024-07-01T00:00:00"/>
        <d v="2024-07-02T00:00:00"/>
        <d v="2024-07-03T00:00:00"/>
        <d v="2024-07-04T00:00:00"/>
        <d v="2024-07-05T00:00:00"/>
        <d v="2024-07-08T00:00:00"/>
        <d v="2024-07-09T00:00:00"/>
        <d v="2024-07-10T00:00:00"/>
        <d v="2024-07-12T00:00:00"/>
        <d v="2024-07-13T00:00:00"/>
        <d v="2024-07-14T00:00:00"/>
        <d v="2024-07-15T00:00:00"/>
        <d v="2024-07-16T00:00:00"/>
        <d v="2024-07-07T00:00:00"/>
        <d v="2024-07-11T00:00:00"/>
        <d v="2024-07-17T00:00:00"/>
        <d v="2024-07-18T00:00:00"/>
        <d v="2024-07-19T00:00:00"/>
        <d v="2024-07-20T00:00:00"/>
        <d v="2024-07-21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6T00:00:00"/>
        <d v="2024-08-27T00:00:00"/>
        <d v="2024-08-28T00:00:00"/>
        <d v="2024-08-29T00:00:00"/>
        <d v="2024-08-30T00:00:00"/>
        <d v="2024-08-31T00:00:00"/>
        <d v="2024-08-25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9T00:00:00"/>
        <d v="2024-09-10T00:00:00"/>
        <d v="2024-09-11T00:00:00"/>
        <d v="2024-09-12T00:00:00"/>
        <d v="2024-09-13T00:00:00"/>
        <d v="2024-09-15T00:00:00"/>
        <d v="2024-09-14T00:00:00"/>
        <d v="2024-09-08T00:00:00"/>
        <d v="2024-09-16T00:00:00"/>
        <d v="2024-09-17T00:00:00"/>
        <d v="2024-09-18T00:00:00"/>
        <d v="2024-09-19T00:00:00"/>
        <d v="2024-09-20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09-30T00:00:00"/>
        <d v="2024-09-29T00:00:00"/>
        <d v="2024-10-01T00:00:00"/>
        <d v="2024-10-02T00:00:00"/>
        <d v="2024-10-03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7T00:00:00"/>
        <d v="2024-10-28T00:00:00"/>
        <d v="2024-10-29T00:00:00"/>
        <d v="2024-10-30T00:00:00"/>
        <d v="2024-10-31T00:00:00"/>
        <d v="2024-11-01T00:00:00"/>
        <d v="2024-11-02T00:00:00"/>
        <d v="2024-11-03T00:00:00"/>
        <d v="2024-11-04T00:00:00"/>
        <d v="2024-11-05T00:00:00"/>
        <d v="2024-11-06T00:00:00"/>
        <d v="2024-11-07T00:00:00"/>
        <d v="2024-11-08T00:00:00"/>
        <d v="2024-11-09T00:00:00"/>
        <d v="2024-11-10T00:00:00"/>
        <d v="2024-11-11T00:00:00"/>
        <d v="2024-11-12T00:00:00"/>
        <d v="2024-11-13T00:00:00"/>
        <d v="2024-11-14T00:00:00"/>
        <d v="2024-11-15T00:00:00"/>
        <d v="2024-11-16T00:00:00"/>
        <d v="2024-11-18T00:00:00"/>
        <d v="2024-11-19T00:00:00"/>
        <d v="2024-11-20T00:00:00"/>
        <d v="2024-11-21T00:00:00"/>
        <d v="2024-11-22T00:00:00"/>
        <d v="2024-11-23T00:00:00"/>
        <d v="2024-11-24T00:00:00"/>
        <d v="2024-11-25T00:00:00"/>
        <d v="2024-11-26T00:00:00"/>
        <d v="2024-11-27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5T00:00:00"/>
        <d v="2024-12-06T00:00:00"/>
        <d v="2024-12-07T00:00:00"/>
        <d v="2024-12-08T00:00:00"/>
        <d v="2024-12-09T00:00:00"/>
        <d v="2024-12-10T00:00:00"/>
        <d v="2024-12-11T00:00:00"/>
        <d v="2024-12-12T00:00:00"/>
        <d v="2024-12-14T00:00:00"/>
        <d v="2024-12-15T00:00:00"/>
        <d v="2024-12-13T00:00:00"/>
        <d v="2024-12-16T00:00:00"/>
        <d v="2024-11-17T00:00:00"/>
        <d v="2024-12-17T00:00:00"/>
        <d v="2024-12-18T00:00:00"/>
        <d v="2024-12-19T00:00:00"/>
        <d v="2024-12-20T00:00:00"/>
        <d v="2024-12-21T00:00:00"/>
        <d v="2024-12-22T00:00:00"/>
        <d v="2024-12-23T00:00:00"/>
        <d v="2024-12-24T00:00:00"/>
        <d v="2024-12-25T00:00:00"/>
        <d v="2024-12-26T00:00:00"/>
        <d v="2024-12-27T00:00:00"/>
        <d v="2024-12-28T00:00:00"/>
        <d v="2024-12-29T00:00:00"/>
        <d v="2024-12-30T00:00:00"/>
        <d v="2024-12-31T00:00:00"/>
        <d v="2025-01-01T00:00:00"/>
        <d v="2025-01-02T00:00:00"/>
        <d v="2025-01-03T00:00:00"/>
        <d v="2025-01-04T00:00:00"/>
        <d v="2025-01-05T00:00:00"/>
        <d v="2025-01-06T00:00:00"/>
        <d v="2025-01-07T00:00:00"/>
        <d v="2025-01-08T00:00:00"/>
        <d v="2025-01-09T00:00:00"/>
        <d v="2025-01-10T00:00:00"/>
        <d v="2025-01-11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19T00:00:00"/>
        <d v="2025-01-20T00:00:00"/>
        <d v="2025-01-21T00:00:00"/>
        <d v="2025-01-22T00:00:00"/>
        <d v="2025-01-23T00:00:00"/>
        <d v="2025-01-24T00:00:00"/>
        <d v="2025-01-25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1-26T00:00:00"/>
        <d v="2025-02-03T00:00:00"/>
        <d v="2025-02-04T00:00:00"/>
        <d v="2025-02-05T00:00:00"/>
        <d v="2025-02-06T00:00:00"/>
        <d v="2025-02-07T00:00:00"/>
        <d v="2025-02-08T00:00:00"/>
        <d v="2025-02-09T00:00:00"/>
        <d v="2025-02-10T00:00:00"/>
        <d v="2025-02-11T00:00:00"/>
        <d v="2025-02-12T00:00:00"/>
        <d v="2025-02-13T00:00:00"/>
        <d v="2025-02-14T00:00:00"/>
        <d v="2025-02-15T00:00:00"/>
        <d v="2025-02-17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6T00:00:00"/>
        <d v="2025-02-27T00:00:00"/>
        <d v="2025-02-28T00:00:00"/>
        <d v="2025-03-01T00:00:00"/>
        <d v="2025-03-02T00:00:00"/>
        <d v="2025-03-03T00:00:00"/>
        <d v="2025-02-16T00:00:00"/>
        <d v="2025-03-04T00:00:00"/>
        <d v="2025-03-05T00:00:00"/>
        <d v="2025-03-06T00:00:00"/>
        <d v="2025-03-07T00:00:00"/>
        <d v="2025-03-08T00:00:00"/>
        <d v="2025-03-09T00:00:00"/>
        <d v="2025-03-10T00:00:00"/>
        <d v="2025-03-11T00:00:00"/>
        <d v="2025-03-12T00:00:00"/>
        <d v="2025-03-13T00:00:00"/>
        <d v="2025-03-14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2T00:00:00"/>
        <d v="2025-03-23T00:00:00"/>
        <d v="2025-03-24T00:00:00"/>
        <d v="2025-03-25T00:00:00"/>
        <d v="2025-03-26T00:00:00"/>
        <d v="2025-03-27T00:00:00"/>
        <d v="2025-03-28T00:00:00"/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5-01T00:00:00"/>
        <d v="2025-04-30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m/>
      </sharedItems>
    </cacheField>
    <cacheField name="Viajes Castigados" numFmtId="0">
      <sharedItems containsBlank="1" containsMixedTypes="1" containsNumber="1" minValue="0.5" maxValue="1" count="4">
        <m/>
        <n v="1"/>
        <n v="0.5"/>
        <s v="0,5"/>
      </sharedItems>
    </cacheField>
    <cacheField name="Pasajeros Castigados" numFmtId="0">
      <sharedItems containsBlank="1" containsMixedTypes="1" containsNumber="1" minValue="1" maxValue="24.05"/>
    </cacheField>
  </cacheFields>
  <extLst>
    <ext xmlns:x14="http://schemas.microsoft.com/office/spreadsheetml/2009/9/main" uri="{725AE2AE-9491-48be-B2B4-4EB974FC3084}">
      <x14:pivotCacheDefinition pivotCacheId="103792428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s v="87TR"/>
    <x v="0"/>
    <s v="CASTRILLON GALEANO NELSON ESTIVEN"/>
    <n v="9"/>
    <n v="0"/>
    <n v="201"/>
    <n v="22.333333333333332"/>
    <n v="203.39157566302652"/>
    <m/>
    <n v="97195.787831513255"/>
    <s v="MICRO"/>
    <n v="13427.027027027027"/>
  </r>
  <r>
    <s v="87TR"/>
    <x v="1"/>
    <s v="PINO  YEISON"/>
    <n v="12"/>
    <n v="0"/>
    <n v="326"/>
    <n v="27.166666666666668"/>
    <n v="271.18876755070204"/>
    <m/>
    <n v="129594.38377535102"/>
    <n v="0"/>
    <n v="13427.027027027027"/>
  </r>
  <r>
    <s v="87TR"/>
    <x v="2"/>
    <s v="ESPINOZA CHAVARRIA GUILLERMO LEON"/>
    <n v="5.5"/>
    <n v="0.5"/>
    <n v="116"/>
    <n v="21.09090909090909"/>
    <n v="124.29485179407177"/>
    <s v="1 Descuento (Usuario desubicado) "/>
    <n v="59397.425897035886"/>
    <s v="MICRO"/>
    <n v="13427.027027027027"/>
  </r>
  <r>
    <s v="87TR"/>
    <x v="3"/>
    <s v="PUERTA BOJANERO JUAN CARLOS"/>
    <n v="9"/>
    <n v="0"/>
    <n v="166"/>
    <n v="18.444444444444443"/>
    <n v="203.39157566302652"/>
    <m/>
    <n v="97195.787831513255"/>
    <s v="MICRO"/>
    <n v="13427.027027027027"/>
  </r>
  <r>
    <s v="87TR"/>
    <x v="4"/>
    <s v="LONDOÑO  DANIEL"/>
    <n v="9"/>
    <n v="0"/>
    <n v="175"/>
    <n v="19.444444444444443"/>
    <n v="203.39157566302652"/>
    <m/>
    <n v="97195.787831513255"/>
    <s v="MICRO"/>
    <n v="13427.027027027027"/>
  </r>
  <r>
    <s v="87TR"/>
    <x v="5"/>
    <s v="DE OSSA| TORRES CARLOS ANDRES"/>
    <n v="9"/>
    <n v="0"/>
    <n v="200"/>
    <n v="22.222222222222221"/>
    <n v="203.39157566302652"/>
    <m/>
    <n v="97195.787831513255"/>
    <n v="0"/>
    <n v="13427.027027027027"/>
  </r>
  <r>
    <s v="87TR"/>
    <x v="6"/>
    <s v="VACA FIERRO ROBINSON"/>
    <n v="11"/>
    <n v="0"/>
    <n v="227"/>
    <n v="20.636363636363637"/>
    <n v="248.58970358814355"/>
    <m/>
    <n v="118794.85179407177"/>
    <n v="0"/>
    <n v="13427.027027027027"/>
  </r>
  <r>
    <s v="87TR"/>
    <x v="7"/>
    <s v="LOPEZ CASTRILLON ANDRES FELIPE"/>
    <n v="9"/>
    <n v="0"/>
    <n v="181"/>
    <n v="20.111111111111111"/>
    <n v="203.39157566302652"/>
    <m/>
    <n v="97195.787831513255"/>
    <s v="MICRO"/>
    <n v="13427.027027027027"/>
  </r>
  <r>
    <s v="87TR"/>
    <x v="8"/>
    <s v="PATIÑO  MARIVEL"/>
    <n v="9"/>
    <n v="0"/>
    <n v="199"/>
    <n v="22.111111111111111"/>
    <n v="203.39157566302652"/>
    <m/>
    <n v="97195.787831513255"/>
    <s v="MICRO"/>
    <n v="13427.027027027027"/>
  </r>
  <r>
    <s v="88VILL"/>
    <x v="9"/>
    <s v="GUTIERREZ LONDOÑO MELKIN HERNEY"/>
    <n v="7"/>
    <n v="0"/>
    <n v="131"/>
    <n v="18.714285714285715"/>
    <n v="158.19344773790954"/>
    <s v="2 Descuentos (Usuarios desubicados) "/>
    <n v="75596.723868954767"/>
    <s v="MICRO"/>
    <n v="13427.027027027027"/>
  </r>
  <r>
    <s v="88VILL"/>
    <x v="10"/>
    <s v="HIGUITA  JHOSIMAR"/>
    <n v="10"/>
    <n v="0"/>
    <n v="229"/>
    <n v="22.9"/>
    <n v="225.99063962558503"/>
    <m/>
    <n v="107995.31981279251"/>
    <s v="MICRO"/>
    <n v="13427.027027027027"/>
  </r>
  <r>
    <s v="88VILL"/>
    <x v="11"/>
    <s v="DAVILA VELEZ JHON ESTIVEN"/>
    <n v="6.5"/>
    <n v="0.5"/>
    <n v="167"/>
    <n v="25.692307692307693"/>
    <n v="146.89391575663026"/>
    <m/>
    <n v="70196.957878315137"/>
    <s v="MICRO"/>
    <n v="13427.027027027027"/>
  </r>
  <r>
    <s v="88VILL"/>
    <x v="12"/>
    <s v="LONDOÑO ORTIZ ARNOLD DAVID "/>
    <n v="11"/>
    <m/>
    <n v="253"/>
    <n v="23"/>
    <n v="248.58970358814355"/>
    <s v="HECTOR CARVAJAL Realizó 4 viajes donde movilizó 69 Usuarios "/>
    <n v="118794.85179407177"/>
    <n v="0"/>
    <n v="13427.027027027027"/>
  </r>
  <r>
    <s v="88VILL"/>
    <x v="13"/>
    <s v="BARRANTES GALLEGO DANIEL CAMILO"/>
    <n v="9"/>
    <n v="0"/>
    <n v="179"/>
    <n v="19.888888888888889"/>
    <n v="203.39157566302652"/>
    <s v="4 Descuentos (Conducts y Transbordo) "/>
    <n v="97195.787831513255"/>
    <s v="MICRO"/>
    <n v="13427.027027027027"/>
  </r>
  <r>
    <s v="88VILL"/>
    <x v="14"/>
    <s v="ESTRADA  DANIEL"/>
    <n v="10"/>
    <n v="0"/>
    <n v="203"/>
    <n v="20.3"/>
    <n v="225.99063962558503"/>
    <m/>
    <n v="107995.31981279251"/>
    <s v="MICRO"/>
    <n v="13427.027027027027"/>
  </r>
  <r>
    <s v="88VILL"/>
    <x v="15"/>
    <s v="RENDON VIANA HUMBERTO DE JESUS"/>
    <n v="9"/>
    <n v="0"/>
    <n v="218"/>
    <n v="24.222222222222221"/>
    <n v="203.39157566302652"/>
    <m/>
    <n v="97195.787831513255"/>
    <s v="MICRO"/>
    <n v="13427.027027027027"/>
  </r>
  <r>
    <s v="88VILL"/>
    <x v="16"/>
    <s v="BERMUDEZ  HERNAN"/>
    <n v="9"/>
    <n v="0"/>
    <n v="200"/>
    <n v="22.222222222222221"/>
    <n v="203.39157566302652"/>
    <m/>
    <n v="97195.787831513255"/>
    <s v="MICRO"/>
    <n v="13427.027027027027"/>
  </r>
  <r>
    <s v="88VILL"/>
    <x v="17"/>
    <s v="LOZADA NAVARRO FERNANDO RAFAEL"/>
    <n v="9"/>
    <n v="0"/>
    <n v="209"/>
    <n v="23.222222222222221"/>
    <n v="203.39157566302652"/>
    <m/>
    <n v="97195.787831513255"/>
    <s v="MICRO"/>
    <n v="13427.027027027027"/>
  </r>
  <r>
    <s v="88VILL"/>
    <x v="18"/>
    <s v="MONSALVE OCAMPO EDISON GUSTAVO"/>
    <n v="10"/>
    <n v="0"/>
    <n v="195"/>
    <n v="19.5"/>
    <n v="225.99063962558503"/>
    <m/>
    <n v="107995.31981279251"/>
    <s v="MICRO"/>
    <n v="13427.027027027027"/>
  </r>
  <r>
    <s v="88VILL"/>
    <x v="19"/>
    <s v="QUIRAMA CASTAÑEDA JHON JADER"/>
    <n v="11.5"/>
    <m/>
    <n v="249"/>
    <n v="21.652173913043477"/>
    <n v="259.88923556942279"/>
    <s v="3 Descuentos (Conduct y Transbordo y Despachadora Angela) "/>
    <n v="124194.6177847114"/>
    <n v="0"/>
    <n v="13427.027027027027"/>
  </r>
  <r>
    <s v="88VILL"/>
    <x v="20"/>
    <s v="FRANCO BRAVO JHOAN FERNANDO"/>
    <n v="10"/>
    <n v="0"/>
    <n v="245"/>
    <n v="24.5"/>
    <n v="225.99063962558503"/>
    <m/>
    <n v="107995.31981279251"/>
    <s v="MICRO "/>
    <n v="13427.027027027027"/>
  </r>
  <r>
    <s v="88VILL"/>
    <x v="21"/>
    <s v="LONDOÑO LOPERA DUVAN ANDRES"/>
    <n v="9"/>
    <m/>
    <n v="184"/>
    <n v="20.444444444444443"/>
    <n v="203.39157566302652"/>
    <m/>
    <n v="97195.787831513255"/>
    <s v="MICRO"/>
    <n v="13427.027027027027"/>
  </r>
  <r>
    <s v="88VILL"/>
    <x v="22"/>
    <s v="CIRO PEREZ ALEXANDER"/>
    <n v="9"/>
    <m/>
    <n v="256"/>
    <n v="28.444444444444443"/>
    <n v="203.39157566302652"/>
    <s v="1 Descuento (Conduct) "/>
    <n v="97195.787831513255"/>
    <n v="0"/>
    <n v="13427.027027027027"/>
  </r>
  <r>
    <s v="88VILL"/>
    <x v="23"/>
    <s v="CIRO  RODRIGO"/>
    <n v="9"/>
    <n v="0"/>
    <n v="214"/>
    <n v="23.777777777777779"/>
    <n v="203.39157566302652"/>
    <s v="1 Descuento (Despachador fernando) "/>
    <n v="97195.787831513255"/>
    <s v="MICRO"/>
    <n v="13427.027027027027"/>
  </r>
  <r>
    <s v="88VILL"/>
    <x v="24"/>
    <s v="DURANGO DAVID JOSE"/>
    <n v="9"/>
    <n v="0"/>
    <n v="213"/>
    <n v="23.666666666666668"/>
    <n v="203.39157566302652"/>
    <m/>
    <n v="97195.787831513255"/>
    <s v="MICRO"/>
    <n v="13427.027027027027"/>
  </r>
  <r>
    <s v="88VILL"/>
    <x v="25"/>
    <s v="VERENZUELA MARTINEZ ALEXANDER"/>
    <n v="8"/>
    <n v="0"/>
    <n v="217"/>
    <n v="27.125"/>
    <n v="180.79251170046803"/>
    <s v="2 Descuentos (Propietario) "/>
    <n v="86396.255850234011"/>
    <s v="MICRO"/>
    <n v="13427.027027027027"/>
  </r>
  <r>
    <s v="88VILL"/>
    <x v="26"/>
    <s v="DURANGO PAEZ GILDARDO"/>
    <n v="5.5"/>
    <n v="0.5"/>
    <n v="120"/>
    <n v="21.818181818181817"/>
    <n v="124.29485179407177"/>
    <m/>
    <n v="59397.425897035886"/>
    <s v="MICRO"/>
    <n v="13427.027027027027"/>
  </r>
  <r>
    <s v="87TR"/>
    <x v="27"/>
    <s v="JIMENEZ  ESTEBAN"/>
    <n v="9"/>
    <n v="0"/>
    <n v="199"/>
    <n v="22.111111111111111"/>
    <n v="203.39157566302652"/>
    <m/>
    <n v="97195.787831513255"/>
    <s v="MICRO"/>
    <n v="13427.027027027027"/>
  </r>
  <r>
    <s v="87TR"/>
    <x v="28"/>
    <s v="MONTOYA OSPINA GILBERTO ANTONIO"/>
    <n v="13"/>
    <m/>
    <n v="334"/>
    <n v="25.692307692307693"/>
    <n v="293.78783151326053"/>
    <m/>
    <n v="140393.91575663027"/>
    <s v="MICRO"/>
    <n v="13427.027027027027"/>
  </r>
  <r>
    <s v="87TR"/>
    <x v="29"/>
    <s v="GOMEZ  FABIAN"/>
    <n v="10"/>
    <n v="0"/>
    <n v="265"/>
    <n v="26.5"/>
    <n v="225.99063962558503"/>
    <s v="2 Descuentos (Conducts)"/>
    <n v="107995.31981279251"/>
    <n v="0"/>
    <n v="13427.027027027027"/>
  </r>
  <r>
    <s v="87TR"/>
    <x v="30"/>
    <s v="TABORDA ROJAS DIEGO ALEJANDRO"/>
    <n v="8"/>
    <n v="1"/>
    <n v="204"/>
    <n v="25.5"/>
    <n v="180.79251170046803"/>
    <s v="2 Descuentos (Conducts)"/>
    <n v="86396.255850234011"/>
    <s v="MICRO"/>
    <n v="13427.027027027027"/>
  </r>
  <r>
    <s v="87TR"/>
    <x v="31"/>
    <s v="LOPERA AGUDELO LUIS FRANCISCO"/>
    <n v="4"/>
    <n v="0"/>
    <n v="57"/>
    <n v="14.25"/>
    <n v="90.396255850234013"/>
    <m/>
    <n v="43198.127925117005"/>
    <n v="0"/>
    <n v="13427.027027027027"/>
  </r>
  <r>
    <s v="87TR"/>
    <x v="32"/>
    <s v="GRISALES VILLA JUAN DAVID"/>
    <n v="8"/>
    <n v="1"/>
    <n v="174"/>
    <n v="21.75"/>
    <n v="180.79251170046803"/>
    <m/>
    <n v="86396.255850234011"/>
    <s v="MICRO"/>
    <n v="13427.027027027027"/>
  </r>
  <r>
    <s v="87TR"/>
    <x v="33"/>
    <s v="ORTEGA ARROYAVE JUAN PABLO"/>
    <n v="7"/>
    <m/>
    <n v="126"/>
    <n v="18"/>
    <n v="158.19344773790954"/>
    <m/>
    <n v="75596.723868954767"/>
    <s v="MICRO"/>
    <n v="13427.027027027027"/>
  </r>
  <r>
    <s v="87TR"/>
    <x v="34"/>
    <s v="OCAMPO OCAMPO ANTONIO JOSE"/>
    <n v="7.5"/>
    <n v="0.5"/>
    <n v="214"/>
    <n v="28.533333333333335"/>
    <n v="169.49297971918878"/>
    <s v="2 Descuentos (Usuarios desubicados) "/>
    <n v="80996.489859594396"/>
    <s v="MICRO"/>
    <n v="13427.027027027027"/>
  </r>
  <r>
    <s v="87TR"/>
    <x v="35"/>
    <s v="GARCIA DAVID WILSON ALBERTO"/>
    <n v="10"/>
    <m/>
    <n v="197"/>
    <n v="19.7"/>
    <n v="225.99063962558503"/>
    <m/>
    <n v="107995.31981279251"/>
    <n v="0"/>
    <n v="13427.02702702702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848">
  <r>
    <d v="2021-09-17T01:53:00"/>
    <x v="0"/>
    <n v="1"/>
    <s v="PINEDA ESTRADA CRISTIAN JOHAN"/>
    <x v="0"/>
    <x v="0"/>
    <n v="169"/>
    <n v="18.7777777777778"/>
    <n v="209.420886075949"/>
    <m/>
    <n v="81968.354399999997"/>
    <x v="0"/>
    <n v="15166.666666666701"/>
    <x v="0"/>
    <x v="0"/>
    <m/>
  </r>
  <r>
    <d v="2021-09-17T01:53:00"/>
    <x v="0"/>
    <n v="3"/>
    <s v="RESTREPO RODRIGUEZ LIBARDO ANDRES"/>
    <x v="0"/>
    <x v="0"/>
    <n v="208"/>
    <n v="23.1111111111111"/>
    <n v="209.420886075949"/>
    <m/>
    <n v="81968.354399999997"/>
    <x v="0"/>
    <n v="15166.666666666701"/>
    <x v="0"/>
    <x v="0"/>
    <m/>
  </r>
  <r>
    <d v="2021-09-17T01:53:01"/>
    <x v="0"/>
    <n v="5"/>
    <s v="LOAIZA GAVIRIA EDIXON ANDRES"/>
    <x v="1"/>
    <x v="0"/>
    <n v="240"/>
    <n v="21.818181818181799"/>
    <n v="255.958860759494"/>
    <s v="3 DESCUENTOS (Transbordo veh 31 15/09)"/>
    <n v="100183.54429999999"/>
    <x v="1"/>
    <n v="15166.666666666701"/>
    <x v="0"/>
    <x v="0"/>
    <m/>
  </r>
  <r>
    <d v="2021-09-17T01:53:01"/>
    <x v="0"/>
    <n v="6"/>
    <s v="ZAPATA MONTES ANDREY DARIO"/>
    <x v="2"/>
    <x v="0"/>
    <n v="118"/>
    <n v="19.6666666666667"/>
    <n v="139.61392405063299"/>
    <m/>
    <n v="54645.569600000003"/>
    <x v="0"/>
    <n v="15166.666666666701"/>
    <x v="0"/>
    <x v="0"/>
    <m/>
  </r>
  <r>
    <d v="2021-09-17T01:53:01"/>
    <x v="0"/>
    <n v="7"/>
    <s v="DE OSSA TORRES CARLOS ANDRES"/>
    <x v="1"/>
    <x v="0"/>
    <n v="303"/>
    <n v="27.545454545454501"/>
    <n v="255.958860759494"/>
    <m/>
    <n v="100183.54429999999"/>
    <x v="1"/>
    <n v="15166.666666666701"/>
    <x v="0"/>
    <x v="0"/>
    <m/>
  </r>
  <r>
    <d v="2021-09-17T01:53:02"/>
    <x v="0"/>
    <n v="8"/>
    <s v="VALENCIA MENDOZA CESAR AUGUSTO"/>
    <x v="3"/>
    <x v="0"/>
    <n v="287"/>
    <n v="28.7"/>
    <n v="232.689873417722"/>
    <s v="2 DESCUENTOS X INCAPACITADO"/>
    <n v="91075.949399999998"/>
    <x v="1"/>
    <n v="15166.666666666701"/>
    <x v="0"/>
    <x v="0"/>
    <m/>
  </r>
  <r>
    <d v="2021-09-17T01:53:02"/>
    <x v="0"/>
    <n v="9"/>
    <s v="ARBOLEDA SALAZAR DIOMEDES"/>
    <x v="3"/>
    <x v="0"/>
    <n v="243"/>
    <n v="24.3"/>
    <n v="232.689873417722"/>
    <m/>
    <n v="91075.949399999998"/>
    <x v="0"/>
    <n v="15166.666666666701"/>
    <x v="0"/>
    <x v="0"/>
    <m/>
  </r>
  <r>
    <d v="2021-09-17T01:53:02"/>
    <x v="0"/>
    <n v="10"/>
    <s v="DAVILA MORALES WALTER ANDRES"/>
    <x v="3"/>
    <x v="0"/>
    <n v="292"/>
    <n v="29.2"/>
    <n v="232.689873417722"/>
    <m/>
    <n v="91075.949399999998"/>
    <x v="0"/>
    <n v="15166.666666666701"/>
    <x v="0"/>
    <x v="0"/>
    <m/>
  </r>
  <r>
    <d v="2021-09-17T01:53:03"/>
    <x v="1"/>
    <n v="11"/>
    <s v="RENDON VIANA HUMBERTO DE JESUS"/>
    <x v="4"/>
    <x v="0"/>
    <n v="188"/>
    <n v="26.8571428571429"/>
    <n v="162.88291139240499"/>
    <m/>
    <n v="63753.164599999996"/>
    <x v="0"/>
    <n v="15166.666666666701"/>
    <x v="0"/>
    <x v="0"/>
    <m/>
  </r>
  <r>
    <d v="2021-09-17T01:53:03"/>
    <x v="1"/>
    <n v="12"/>
    <s v="ROJAS QUINTERO MIGUEL ANTONIO"/>
    <x v="3"/>
    <x v="0"/>
    <n v="217"/>
    <n v="21.7"/>
    <n v="232.689873417722"/>
    <m/>
    <n v="91075.949399999998"/>
    <x v="0"/>
    <n v="15166.666666666701"/>
    <x v="0"/>
    <x v="0"/>
    <m/>
  </r>
  <r>
    <d v="2021-09-17T01:53:03"/>
    <x v="1"/>
    <n v="13"/>
    <s v="MORENO RENTERA WILMAR"/>
    <x v="5"/>
    <x v="0"/>
    <n v="34"/>
    <n v="34"/>
    <n v="23.268987341772199"/>
    <m/>
    <n v="9107.5949000000001"/>
    <x v="1"/>
    <n v="15166.666666666701"/>
    <x v="0"/>
    <x v="0"/>
    <m/>
  </r>
  <r>
    <d v="2021-09-17T01:53:04"/>
    <x v="1"/>
    <n v="14"/>
    <s v="HINCAPIE OSORIO RENZO ORLANDO"/>
    <x v="0"/>
    <x v="0"/>
    <n v="221"/>
    <n v="24.5555555555556"/>
    <n v="209.420886075949"/>
    <s v="3 DESCUENTOS X INCAPACITADO (Rampla mala)"/>
    <n v="81968.354399999997"/>
    <x v="1"/>
    <n v="15166.666666666701"/>
    <x v="0"/>
    <x v="0"/>
    <m/>
  </r>
  <r>
    <d v="2021-09-17T01:53:04"/>
    <x v="1"/>
    <n v="15"/>
    <s v="LOPERA AGUDELO LUIS FRANCISCO"/>
    <x v="3"/>
    <x v="0"/>
    <n v="207"/>
    <n v="20.7"/>
    <n v="232.689873417722"/>
    <m/>
    <n v="91075.949399999998"/>
    <x v="0"/>
    <n v="15166.666666666701"/>
    <x v="0"/>
    <x v="0"/>
    <m/>
  </r>
  <r>
    <d v="2021-09-17T01:53:04"/>
    <x v="1"/>
    <n v="16"/>
    <s v="SANCHEZ DAVID YOHAN ALBERTO"/>
    <x v="3"/>
    <x v="1"/>
    <n v="181"/>
    <n v="18.100000000000001"/>
    <n v="232.689873417722"/>
    <m/>
    <n v="91075.949399999998"/>
    <x v="0"/>
    <n v="15166.666666666701"/>
    <x v="0"/>
    <x v="0"/>
    <m/>
  </r>
  <r>
    <d v="2021-09-17T01:53:05"/>
    <x v="1"/>
    <n v="17"/>
    <s v="ESPINOZA CHAVARRIA GUILLERMO LEON"/>
    <x v="0"/>
    <x v="1"/>
    <n v="198"/>
    <n v="22"/>
    <n v="209.420886075949"/>
    <m/>
    <n v="81968.354399999997"/>
    <x v="0"/>
    <n v="15166.666666666701"/>
    <x v="0"/>
    <x v="0"/>
    <m/>
  </r>
  <r>
    <d v="2021-09-17T01:53:05"/>
    <x v="1"/>
    <n v="18"/>
    <s v="GOMEZ ACEVEDO ALEJANDRO"/>
    <x v="3"/>
    <x v="1"/>
    <n v="232"/>
    <n v="23.2"/>
    <n v="232.689873417722"/>
    <s v="Se descuenta el viaje de 6 02 am donde moviliz 25 Usuarios ya que no esper el tiempo indicado en el paradero, 1 DESCUENTO (Despachador Fernando)"/>
    <n v="91075.949399999998"/>
    <x v="0"/>
    <n v="15166.666666666701"/>
    <x v="0"/>
    <x v="0"/>
    <m/>
  </r>
  <r>
    <d v="2021-09-17T01:53:05"/>
    <x v="1"/>
    <n v="19"/>
    <s v="HINCAPIE CASTAEDA KEVIN ALEJANDRO"/>
    <x v="6"/>
    <x v="0"/>
    <n v="196"/>
    <n v="24.5"/>
    <n v="186.151898734177"/>
    <m/>
    <n v="72860.7595"/>
    <x v="0"/>
    <n v="15166.666666666701"/>
    <x v="0"/>
    <x v="0"/>
    <m/>
  </r>
  <r>
    <d v="2021-09-17T01:53:05"/>
    <x v="1"/>
    <n v="20"/>
    <s v="VARGAS NELSON CONRADO"/>
    <x v="1"/>
    <x v="0"/>
    <n v="274"/>
    <n v="24.909090909090899"/>
    <n v="255.958860759494"/>
    <s v="1 DESCUENTO (Usuario Desubicado)"/>
    <n v="100183.54429999999"/>
    <x v="0"/>
    <n v="15166.666666666701"/>
    <x v="0"/>
    <x v="0"/>
    <m/>
  </r>
  <r>
    <d v="2021-09-17T01:53:06"/>
    <x v="0"/>
    <n v="21"/>
    <s v="LONDOO LOPERA DUVAN ANDRES"/>
    <x v="0"/>
    <x v="0"/>
    <n v="169"/>
    <n v="18.7777777777778"/>
    <n v="209.420886075949"/>
    <s v="2 DESCUENTOS (Despachador Ferney y Usuario Desubicado)"/>
    <n v="81968.354399999997"/>
    <x v="0"/>
    <n v="15166.666666666701"/>
    <x v="0"/>
    <x v="0"/>
    <m/>
  </r>
  <r>
    <d v="2021-09-17T01:53:06"/>
    <x v="0"/>
    <n v="22"/>
    <s v="MURCIA JARAMILLO STEVE"/>
    <x v="3"/>
    <x v="0"/>
    <n v="214"/>
    <n v="21.4"/>
    <n v="232.689873417722"/>
    <m/>
    <n v="91075.949399999998"/>
    <x v="1"/>
    <n v="15166.666666666701"/>
    <x v="0"/>
    <x v="0"/>
    <m/>
  </r>
  <r>
    <d v="2021-09-17T01:53:06"/>
    <x v="0"/>
    <n v="23"/>
    <s v="QUICENO DAVID DIEGO ALEJANDRO"/>
    <x v="4"/>
    <x v="1"/>
    <n v="164"/>
    <n v="23.428571428571399"/>
    <n v="162.88291139240499"/>
    <s v="Se descuenta el viaje de 8 15 am donde moviliz 12 Usuarios ya que no esper el tiempo indicado en el paradero"/>
    <n v="63753.164599999996"/>
    <x v="0"/>
    <n v="15166.666666666701"/>
    <x v="0"/>
    <x v="0"/>
    <m/>
  </r>
  <r>
    <d v="2021-09-17T01:53:07"/>
    <x v="0"/>
    <n v="24"/>
    <s v="QUIRAMA CASTAEDA JHON JADER"/>
    <x v="6"/>
    <x v="1"/>
    <n v="208"/>
    <n v="26"/>
    <n v="186.151898734177"/>
    <s v="Se descuenta el viaje de 11 30 am donde moviliz 5 Usuarios ya que no esper el tiempo indicado en el paradero"/>
    <n v="72860.7595"/>
    <x v="0"/>
    <n v="15166.666666666701"/>
    <x v="0"/>
    <x v="0"/>
    <m/>
  </r>
  <r>
    <d v="2021-09-17T01:53:07"/>
    <x v="0"/>
    <n v="26"/>
    <s v="GONZALEZ VELASQUEZ LISDAN"/>
    <x v="0"/>
    <x v="0"/>
    <n v="178"/>
    <n v="19.7777777777778"/>
    <n v="209.420886075949"/>
    <m/>
    <n v="81968.354399999997"/>
    <x v="0"/>
    <n v="15166.666666666701"/>
    <x v="0"/>
    <x v="0"/>
    <m/>
  </r>
  <r>
    <d v="2021-09-17T01:53:07"/>
    <x v="0"/>
    <n v="27"/>
    <s v="HENAO MUOZ FERNEY"/>
    <x v="7"/>
    <x v="0"/>
    <n v="72"/>
    <n v="24"/>
    <n v="69.806962025316494"/>
    <m/>
    <n v="27322.784800000001"/>
    <x v="0"/>
    <n v="15166.666666666701"/>
    <x v="0"/>
    <x v="0"/>
    <m/>
  </r>
  <r>
    <d v="2021-09-17T01:53:08"/>
    <x v="0"/>
    <n v="27"/>
    <s v="VANEGAS MORALES DEIBY ALEJANDRO"/>
    <x v="8"/>
    <x v="0"/>
    <n v="94"/>
    <n v="18.8"/>
    <n v="116.344936708861"/>
    <m/>
    <n v="45537.974699999999"/>
    <x v="0"/>
    <n v="15166.666666666701"/>
    <x v="0"/>
    <x v="0"/>
    <m/>
  </r>
  <r>
    <d v="2021-09-17T01:53:08"/>
    <x v="0"/>
    <n v="28"/>
    <s v="QUINTERO PEREZ SANTIAGO"/>
    <x v="4"/>
    <x v="1"/>
    <n v="148"/>
    <n v="21.1428571428571"/>
    <n v="162.88291139240499"/>
    <m/>
    <n v="63753.164599999996"/>
    <x v="0"/>
    <n v="15166.666666666701"/>
    <x v="0"/>
    <x v="0"/>
    <m/>
  </r>
  <r>
    <d v="2021-09-17T01:53:08"/>
    <x v="0"/>
    <n v="29"/>
    <s v="VELASQUEZ ROLDAN BRAYAN ESTIVEN"/>
    <x v="6"/>
    <x v="0"/>
    <n v="229"/>
    <n v="28.625"/>
    <n v="186.151898734177"/>
    <m/>
    <n v="72860.7595"/>
    <x v="0"/>
    <n v="15166.666666666701"/>
    <x v="0"/>
    <x v="0"/>
    <m/>
  </r>
  <r>
    <d v="2021-09-17T01:53:08"/>
    <x v="0"/>
    <n v="30"/>
    <s v="ATEHORTUA SANCHEZ JIM MICHAEL"/>
    <x v="8"/>
    <x v="1"/>
    <n v="108"/>
    <n v="21.6"/>
    <n v="116.344936708861"/>
    <m/>
    <n v="45537.974699999999"/>
    <x v="0"/>
    <n v="15166.666666666701"/>
    <x v="0"/>
    <x v="0"/>
    <m/>
  </r>
  <r>
    <d v="2021-09-17T01:53:09"/>
    <x v="1"/>
    <n v="32"/>
    <s v="JIMENEZ HERNANDEZ ESTEBAN CAMILO"/>
    <x v="3"/>
    <x v="0"/>
    <n v="224"/>
    <n v="22.4"/>
    <n v="232.689873417722"/>
    <m/>
    <n v="91075.949399999998"/>
    <x v="0"/>
    <n v="15166.666666666701"/>
    <x v="0"/>
    <x v="0"/>
    <m/>
  </r>
  <r>
    <d v="2021-09-17T01:53:09"/>
    <x v="1"/>
    <n v="33"/>
    <s v="MARAMARA ALBARRAN YONSON"/>
    <x v="3"/>
    <x v="0"/>
    <n v="232"/>
    <n v="23.2"/>
    <n v="232.689873417722"/>
    <s v="1 DESCUENTO (Conduct. Veh 33)"/>
    <n v="91075.949399999998"/>
    <x v="0"/>
    <n v="15166.666666666701"/>
    <x v="0"/>
    <x v="0"/>
    <m/>
  </r>
  <r>
    <d v="2021-09-17T01:53:09"/>
    <x v="1"/>
    <n v="34"/>
    <s v="JIMENEZ HURTADO CARLOS ESTIVEN"/>
    <x v="0"/>
    <x v="0"/>
    <n v="246"/>
    <n v="27.3333333333333"/>
    <n v="209.420886075949"/>
    <m/>
    <n v="81968.354399999997"/>
    <x v="0"/>
    <n v="15166.666666666701"/>
    <x v="0"/>
    <x v="0"/>
    <m/>
  </r>
  <r>
    <d v="2021-09-17T01:53:10"/>
    <x v="1"/>
    <n v="35"/>
    <s v="GARCIA DAVID WILSON ALBERTO"/>
    <x v="0"/>
    <x v="0"/>
    <n v="205"/>
    <n v="22.7777777777778"/>
    <n v="209.420886075949"/>
    <s v="5 DESCUENTOS (3 Transbordo veh 33 y 2 X INCAPACITADO)"/>
    <n v="81968.354399999997"/>
    <x v="1"/>
    <n v="15166.666666666701"/>
    <x v="0"/>
    <x v="0"/>
    <m/>
  </r>
  <r>
    <d v="2021-09-17T01:53:10"/>
    <x v="1"/>
    <n v="36"/>
    <s v="MARTINEZ CHAVERRA LUIS NORBERTO"/>
    <x v="3"/>
    <x v="0"/>
    <n v="240"/>
    <n v="24"/>
    <n v="232.689873417722"/>
    <m/>
    <n v="91075.949399999998"/>
    <x v="0"/>
    <n v="15166.666666666701"/>
    <x v="0"/>
    <x v="0"/>
    <m/>
  </r>
  <r>
    <d v="2021-09-17T01:53:10"/>
    <x v="1"/>
    <n v="37"/>
    <s v="LARGO PIEDRAHITA HARVEY DAVID"/>
    <x v="6"/>
    <x v="0"/>
    <n v="225"/>
    <n v="28.125"/>
    <n v="186.151898734177"/>
    <m/>
    <n v="72860.7595"/>
    <x v="1"/>
    <n v="15166.666666666701"/>
    <x v="0"/>
    <x v="0"/>
    <m/>
  </r>
  <r>
    <d v="2021-09-17T01:53:11"/>
    <x v="1"/>
    <n v="38"/>
    <s v="VILLADA GUZMAN JOJAN"/>
    <x v="3"/>
    <x v="0"/>
    <n v="180"/>
    <n v="18"/>
    <n v="232.689873417722"/>
    <m/>
    <n v="91075.949399999998"/>
    <x v="0"/>
    <n v="15166.666666666701"/>
    <x v="0"/>
    <x v="0"/>
    <m/>
  </r>
  <r>
    <d v="2021-09-17T01:53:11"/>
    <x v="1"/>
    <n v="39"/>
    <s v="DIAZ LOZADA ANDRES FELIPE"/>
    <x v="0"/>
    <x v="0"/>
    <n v="185"/>
    <n v="20.5555555555556"/>
    <n v="209.420886075949"/>
    <m/>
    <n v="81968.354399999997"/>
    <x v="0"/>
    <n v="15166.666666666701"/>
    <x v="0"/>
    <x v="0"/>
    <m/>
  </r>
  <r>
    <d v="2021-09-17T01:53:11"/>
    <x v="1"/>
    <n v="40"/>
    <s v="CORDOBA QUINTERO RAFAEL JOSE"/>
    <x v="0"/>
    <x v="0"/>
    <n v="224"/>
    <n v="24.8888888888889"/>
    <n v="209.420886075949"/>
    <m/>
    <n v="81968.354399999997"/>
    <x v="0"/>
    <n v="15166.666666666701"/>
    <x v="0"/>
    <x v="0"/>
    <m/>
  </r>
  <r>
    <d v="2021-09-18T03:08:15"/>
    <x v="1"/>
    <n v="1"/>
    <s v="PINEDA ESTRADA CRISTIAN JOHAN"/>
    <x v="9"/>
    <x v="0"/>
    <n v="254"/>
    <n v="21.1666666666667"/>
    <n v="300.28093645485001"/>
    <s v="2 DESCUENTOS (Usuario Desubicado y Despachador Fernando)"/>
    <n v="117712.3746"/>
    <x v="0"/>
    <n v="15113.8888888889"/>
    <x v="1"/>
    <x v="0"/>
    <m/>
  </r>
  <r>
    <d v="2021-09-18T03:08:15"/>
    <x v="1"/>
    <n v="2"/>
    <s v="ARBOLEDA SALAZAR DIOMEDES"/>
    <x v="1"/>
    <x v="0"/>
    <n v="338"/>
    <n v="30.727272727272702"/>
    <n v="275.25752508361199"/>
    <m/>
    <n v="107903.01"/>
    <x v="1"/>
    <n v="15113.8888888889"/>
    <x v="1"/>
    <x v="0"/>
    <m/>
  </r>
  <r>
    <d v="2021-09-18T03:08:15"/>
    <x v="1"/>
    <n v="3"/>
    <s v="RESTREPO RODRIGUEZ LIBARDO ANDRES"/>
    <x v="10"/>
    <x v="0"/>
    <n v="83"/>
    <n v="20.75"/>
    <n v="100.09364548495"/>
    <m/>
    <n v="39237.458200000001"/>
    <x v="0"/>
    <n v="15113.8888888889"/>
    <x v="1"/>
    <x v="0"/>
    <m/>
  </r>
  <r>
    <d v="2021-09-18T03:08:16"/>
    <x v="1"/>
    <n v="5"/>
    <s v="LOAIZA GAVIRIA EDIXON ANDRES"/>
    <x v="9"/>
    <x v="0"/>
    <n v="364"/>
    <n v="30.3333333333333"/>
    <n v="300.28093645485001"/>
    <m/>
    <n v="117712.3746"/>
    <x v="1"/>
    <n v="15113.8888888889"/>
    <x v="1"/>
    <x v="0"/>
    <m/>
  </r>
  <r>
    <d v="2021-09-18T03:08:16"/>
    <x v="1"/>
    <n v="6"/>
    <s v="ZAPATA MONTES ANDREY DARIO"/>
    <x v="6"/>
    <x v="0"/>
    <n v="233"/>
    <n v="29.125"/>
    <n v="200.1872909699"/>
    <m/>
    <n v="78474.916400000002"/>
    <x v="0"/>
    <n v="15113.8888888889"/>
    <x v="1"/>
    <x v="0"/>
    <m/>
  </r>
  <r>
    <d v="2021-09-18T03:08:16"/>
    <x v="1"/>
    <n v="7"/>
    <s v="DE OSSA TORRES CARLOS ANDRES"/>
    <x v="3"/>
    <x v="0"/>
    <n v="252"/>
    <n v="25.2"/>
    <n v="250.23411371237501"/>
    <m/>
    <n v="98093.645499999999"/>
    <x v="1"/>
    <n v="15113.8888888889"/>
    <x v="1"/>
    <x v="0"/>
    <m/>
  </r>
  <r>
    <d v="2021-09-18T03:08:16"/>
    <x v="1"/>
    <n v="8"/>
    <s v="VARGAS NELSON CONRADO"/>
    <x v="1"/>
    <x v="0"/>
    <n v="319"/>
    <n v="29"/>
    <n v="275.25752508361199"/>
    <m/>
    <n v="107903.01"/>
    <x v="1"/>
    <n v="15113.8888888889"/>
    <x v="1"/>
    <x v="0"/>
    <m/>
  </r>
  <r>
    <d v="2021-09-18T03:08:17"/>
    <x v="1"/>
    <n v="9"/>
    <s v="BETANCUR PEREZ VICTOR ALONSO"/>
    <x v="0"/>
    <x v="0"/>
    <n v="212"/>
    <n v="23.5555555555556"/>
    <n v="225.21070234113699"/>
    <m/>
    <n v="88284.280899999998"/>
    <x v="0"/>
    <n v="15113.8888888889"/>
    <x v="1"/>
    <x v="0"/>
    <m/>
  </r>
  <r>
    <d v="2021-09-18T03:08:17"/>
    <x v="1"/>
    <n v="10"/>
    <s v="LARGO PIEDRAHITA HARVEY DAVID"/>
    <x v="9"/>
    <x v="0"/>
    <n v="305"/>
    <n v="25.4166666666667"/>
    <n v="300.28093645485001"/>
    <m/>
    <n v="117712.3746"/>
    <x v="0"/>
    <n v="15113.8888888889"/>
    <x v="1"/>
    <x v="0"/>
    <m/>
  </r>
  <r>
    <d v="2021-09-18T03:08:17"/>
    <x v="0"/>
    <n v="11"/>
    <s v="PEREZ BORJA JUAN CARLOS"/>
    <x v="3"/>
    <x v="0"/>
    <n v="225"/>
    <n v="22.5"/>
    <n v="250.23411371237501"/>
    <m/>
    <n v="98093.645499999999"/>
    <x v="0"/>
    <n v="15113.8888888889"/>
    <x v="1"/>
    <x v="0"/>
    <m/>
  </r>
  <r>
    <d v="2021-09-18T03:08:17"/>
    <x v="0"/>
    <n v="12"/>
    <s v="ROJAS QUINTERO MIGUEL ANTONIO"/>
    <x v="0"/>
    <x v="1"/>
    <n v="244"/>
    <n v="27.1111111111111"/>
    <n v="225.21070234113699"/>
    <s v="Se descuenta el viaje de 12 30 m donde moviliz 7 Usuarios ya que no esper el tiempo indicado en el paradero 1 DESCUENTO (Usuario Desubicado)"/>
    <n v="88284.280899999998"/>
    <x v="0"/>
    <n v="15113.8888888889"/>
    <x v="1"/>
    <x v="0"/>
    <m/>
  </r>
  <r>
    <d v="2021-09-18T03:08:18"/>
    <x v="0"/>
    <n v="14"/>
    <s v="HINCAPIE OSORIO RENZO ORLANDO"/>
    <x v="6"/>
    <x v="0"/>
    <n v="258"/>
    <n v="32.25"/>
    <n v="200.1872909699"/>
    <s v="3 DESCUENTOS (Usuarios Desubicados)"/>
    <n v="78474.916400000002"/>
    <x v="1"/>
    <n v="15113.8888888889"/>
    <x v="1"/>
    <x v="0"/>
    <m/>
  </r>
  <r>
    <d v="2021-09-18T03:08:18"/>
    <x v="0"/>
    <n v="15"/>
    <s v="LONDOO LOPERA DUVAN ANDRES"/>
    <x v="3"/>
    <x v="0"/>
    <n v="234"/>
    <n v="23.4"/>
    <n v="250.23411371237501"/>
    <m/>
    <n v="98093.645499999999"/>
    <x v="0"/>
    <n v="15113.8888888889"/>
    <x v="1"/>
    <x v="0"/>
    <m/>
  </r>
  <r>
    <d v="2021-09-18T03:08:18"/>
    <x v="0"/>
    <n v="16"/>
    <s v="SANCHEZ DAVID YOHAN ALBERTO"/>
    <x v="3"/>
    <x v="0"/>
    <n v="212"/>
    <n v="21.2"/>
    <n v="250.23411371237501"/>
    <s v="1 DESCUENTO (Usuario Desubicado)"/>
    <n v="98093.645499999999"/>
    <x v="0"/>
    <n v="15113.8888888889"/>
    <x v="1"/>
    <x v="0"/>
    <m/>
  </r>
  <r>
    <d v="2021-09-18T03:08:18"/>
    <x v="0"/>
    <n v="17"/>
    <s v="GONZALEZ VELASQUEZ LISDAN"/>
    <x v="8"/>
    <x v="0"/>
    <n v="104"/>
    <n v="20.8"/>
    <n v="125.11705685618701"/>
    <m/>
    <n v="49046.822699999997"/>
    <x v="0"/>
    <n v="15113.8888888889"/>
    <x v="1"/>
    <x v="0"/>
    <m/>
  </r>
  <r>
    <d v="2021-09-18T03:08:19"/>
    <x v="0"/>
    <n v="18"/>
    <s v="GOMEZ ACEVEDO ALEJANDRO"/>
    <x v="2"/>
    <x v="0"/>
    <n v="159"/>
    <n v="26.5"/>
    <n v="150.140468227425"/>
    <s v="2 DESCUENTOS X DISCAPACITADO"/>
    <n v="58856.187299999998"/>
    <x v="0"/>
    <n v="15113.8888888889"/>
    <x v="1"/>
    <x v="0"/>
    <m/>
  </r>
  <r>
    <d v="2021-09-18T03:08:19"/>
    <x v="0"/>
    <n v="19"/>
    <s v="HINCAPIE CASTAEDA KEVIN ALEJANDRO"/>
    <x v="3"/>
    <x v="0"/>
    <n v="240"/>
    <n v="24"/>
    <n v="250.23411371237501"/>
    <m/>
    <n v="98093.645499999999"/>
    <x v="0"/>
    <n v="15113.8888888889"/>
    <x v="1"/>
    <x v="0"/>
    <m/>
  </r>
  <r>
    <d v="2021-09-18T03:08:19"/>
    <x v="0"/>
    <n v="20"/>
    <s v="VACA FIERRO ROBINSON"/>
    <x v="0"/>
    <x v="0"/>
    <n v="242"/>
    <n v="26.8888888888889"/>
    <n v="225.21070234113699"/>
    <s v="1 DESCUENTO (Conduct. Veh 23)"/>
    <n v="88284.280899999998"/>
    <x v="0"/>
    <n v="15113.8888888889"/>
    <x v="1"/>
    <x v="0"/>
    <m/>
  </r>
  <r>
    <d v="2021-09-18T03:08:19"/>
    <x v="1"/>
    <n v="21"/>
    <s v="OCAMPO OCAMPO ANTONIO JOSE"/>
    <x v="3"/>
    <x v="0"/>
    <n v="248"/>
    <n v="24.8"/>
    <n v="250.23411371237501"/>
    <s v="1 DESCUENTO (Despachador Fernando)"/>
    <n v="98093.645499999999"/>
    <x v="0"/>
    <n v="15113.8888888889"/>
    <x v="1"/>
    <x v="0"/>
    <m/>
  </r>
  <r>
    <d v="2021-09-18T03:08:20"/>
    <x v="1"/>
    <n v="23"/>
    <s v="QUICENO DAVID DIEGO ALEJANDRO"/>
    <x v="8"/>
    <x v="0"/>
    <n v="117"/>
    <n v="23.4"/>
    <n v="125.11705685618701"/>
    <m/>
    <n v="49046.822699999997"/>
    <x v="0"/>
    <n v="15113.8888888889"/>
    <x v="1"/>
    <x v="0"/>
    <m/>
  </r>
  <r>
    <d v="2021-09-18T03:08:20"/>
    <x v="1"/>
    <n v="24"/>
    <s v="QUIRAMA CASTAEDA JHON JADER"/>
    <x v="3"/>
    <x v="0"/>
    <n v="228"/>
    <n v="22.8"/>
    <n v="250.23411371237501"/>
    <m/>
    <n v="98093.645499999999"/>
    <x v="0"/>
    <n v="15113.8888888889"/>
    <x v="1"/>
    <x v="0"/>
    <m/>
  </r>
  <r>
    <d v="2021-09-18T03:08:20"/>
    <x v="1"/>
    <n v="26"/>
    <s v="GONZALEZ VELASQUEZ LISDAN"/>
    <x v="10"/>
    <x v="2"/>
    <n v="76"/>
    <n v="19"/>
    <n v="100.09364548495"/>
    <m/>
    <n v="39237.458200000001"/>
    <x v="0"/>
    <n v="15113.8888888889"/>
    <x v="1"/>
    <x v="0"/>
    <m/>
  </r>
  <r>
    <d v="2021-09-18T03:08:20"/>
    <x v="1"/>
    <n v="27"/>
    <s v="VANEGAS MORALES DEIBY ALEJANDRO"/>
    <x v="6"/>
    <x v="1"/>
    <n v="179"/>
    <n v="22.375"/>
    <n v="200.1872909699"/>
    <s v="Se descuenta el viaje de 5 20 am donde moviliz 16 Usuarios ya que no esper el tiempo indicado en el paradero"/>
    <n v="78474.916400000002"/>
    <x v="0"/>
    <n v="15113.8888888889"/>
    <x v="1"/>
    <x v="0"/>
    <m/>
  </r>
  <r>
    <d v="2021-09-18T03:08:21"/>
    <x v="1"/>
    <n v="28"/>
    <s v="QUINTERO PEREZ SANTIAGO"/>
    <x v="8"/>
    <x v="0"/>
    <n v="139"/>
    <n v="27.8"/>
    <n v="125.11705685618701"/>
    <m/>
    <n v="49046.822699999997"/>
    <x v="0"/>
    <n v="15113.8888888889"/>
    <x v="1"/>
    <x v="0"/>
    <m/>
  </r>
  <r>
    <d v="2021-09-18T03:08:21"/>
    <x v="1"/>
    <n v="29"/>
    <s v="VELASQUEZ ROLDAN BRAYAN ESTIVEN"/>
    <x v="6"/>
    <x v="1"/>
    <n v="172"/>
    <n v="21.5"/>
    <n v="200.1872909699"/>
    <m/>
    <n v="78474.916400000002"/>
    <x v="0"/>
    <n v="15113.8888888889"/>
    <x v="1"/>
    <x v="0"/>
    <m/>
  </r>
  <r>
    <d v="2021-09-18T03:08:22"/>
    <x v="1"/>
    <n v="30"/>
    <s v="ATEHORTUA SANCHEZ JIM MICHAEL"/>
    <x v="4"/>
    <x v="1"/>
    <n v="154"/>
    <n v="22"/>
    <n v="175.16387959866199"/>
    <s v="Se descuenta el viaje de 5 02 am donde moviliz 24 Usuarios ya que se desva de la ruta sin autorizacin"/>
    <n v="68665.551800000001"/>
    <x v="0"/>
    <n v="15113.8888888889"/>
    <x v="1"/>
    <x v="0"/>
    <m/>
  </r>
  <r>
    <d v="2021-09-18T03:08:22"/>
    <x v="0"/>
    <n v="32"/>
    <s v="JIMENEZ HERNANDEZ ESTEBAN CAMILO"/>
    <x v="3"/>
    <x v="0"/>
    <n v="271"/>
    <n v="27.1"/>
    <n v="250.23411371237501"/>
    <s v="1 DESCUENTO (Despachador Fernando)"/>
    <n v="98093.645499999999"/>
    <x v="0"/>
    <n v="15113.8888888889"/>
    <x v="1"/>
    <x v="0"/>
    <m/>
  </r>
  <r>
    <d v="2021-09-18T03:08:22"/>
    <x v="0"/>
    <n v="33"/>
    <s v="MARAMARA ALBARRAN YONSON"/>
    <x v="3"/>
    <x v="0"/>
    <n v="234"/>
    <n v="23.4"/>
    <n v="250.23411371237501"/>
    <m/>
    <n v="98093.645499999999"/>
    <x v="0"/>
    <n v="15113.8888888889"/>
    <x v="1"/>
    <x v="0"/>
    <m/>
  </r>
  <r>
    <d v="2021-09-18T03:08:23"/>
    <x v="0"/>
    <n v="34"/>
    <s v="JIMENEZ HURTADO CARLOS ESTIVEN"/>
    <x v="6"/>
    <x v="0"/>
    <n v="183"/>
    <n v="22.875"/>
    <n v="200.1872909699"/>
    <s v="1 DESCUENTO (Transbordo veh 01)"/>
    <n v="78474.916400000002"/>
    <x v="0"/>
    <n v="15113.8888888889"/>
    <x v="1"/>
    <x v="0"/>
    <m/>
  </r>
  <r>
    <d v="2021-09-18T03:08:23"/>
    <x v="0"/>
    <n v="35"/>
    <s v="GARCIA DAVID WILSON ALBERTO"/>
    <x v="0"/>
    <x v="0"/>
    <n v="186"/>
    <n v="20.6666666666667"/>
    <n v="225.21070234113699"/>
    <m/>
    <n v="88284.280899999998"/>
    <x v="1"/>
    <n v="15113.8888888889"/>
    <x v="1"/>
    <x v="0"/>
    <m/>
  </r>
  <r>
    <d v="2021-09-18T03:08:23"/>
    <x v="0"/>
    <n v="36"/>
    <s v="MARTINEZ CHAVERRA LUIS NORBERTO"/>
    <x v="0"/>
    <x v="0"/>
    <n v="279"/>
    <n v="31"/>
    <n v="225.21070234113699"/>
    <s v="1 DESCUENTO (Despachador Fernando)"/>
    <n v="88284.280899999998"/>
    <x v="0"/>
    <n v="15113.8888888889"/>
    <x v="1"/>
    <x v="0"/>
    <m/>
  </r>
  <r>
    <d v="2021-09-18T03:08:24"/>
    <x v="0"/>
    <n v="37"/>
    <s v="PIEDRAHITA MADRID SANTIAGO"/>
    <x v="6"/>
    <x v="1"/>
    <n v="207"/>
    <n v="25.875"/>
    <n v="200.1872909699"/>
    <m/>
    <n v="78474.916400000002"/>
    <x v="1"/>
    <n v="15113.8888888889"/>
    <x v="1"/>
    <x v="0"/>
    <m/>
  </r>
  <r>
    <d v="2021-09-18T03:08:24"/>
    <x v="0"/>
    <n v="38"/>
    <s v="VILLADA GUZMAN JOJAN"/>
    <x v="7"/>
    <x v="0"/>
    <n v="87"/>
    <n v="29"/>
    <n v="75.070234113712402"/>
    <m/>
    <n v="29428.0936"/>
    <x v="0"/>
    <n v="15113.8888888889"/>
    <x v="1"/>
    <x v="0"/>
    <m/>
  </r>
  <r>
    <d v="2021-09-18T03:08:24"/>
    <x v="0"/>
    <n v="39"/>
    <s v="DIAZ LOZADA ANDRES FELIPE"/>
    <x v="3"/>
    <x v="1"/>
    <n v="223"/>
    <n v="22.3"/>
    <n v="250.23411371237501"/>
    <m/>
    <n v="98093.645499999999"/>
    <x v="0"/>
    <n v="15113.8888888889"/>
    <x v="1"/>
    <x v="0"/>
    <m/>
  </r>
  <r>
    <d v="2021-09-18T03:08:25"/>
    <x v="0"/>
    <n v="40"/>
    <s v="DAVILA MORALES WALTER ANDRES"/>
    <x v="0"/>
    <x v="0"/>
    <n v="221"/>
    <n v="24.5555555555556"/>
    <n v="225.21070234113699"/>
    <m/>
    <n v="88284.280899999998"/>
    <x v="0"/>
    <n v="15113.8888888889"/>
    <x v="1"/>
    <x v="0"/>
    <m/>
  </r>
  <r>
    <d v="2021-09-19T03:12:20"/>
    <x v="0"/>
    <n v="1"/>
    <s v="PINEDA ESTRADA CRISTIAN JOHAN"/>
    <x v="2"/>
    <x v="0"/>
    <n v="122"/>
    <n v="20.3333333333333"/>
    <n v="157.886363636364"/>
    <m/>
    <n v="61954.5455"/>
    <x v="0"/>
    <n v="14779.411764705899"/>
    <x v="2"/>
    <x v="0"/>
    <m/>
  </r>
  <r>
    <d v="2021-09-19T03:12:21"/>
    <x v="0"/>
    <n v="2"/>
    <s v="MURCIA JARAMILLO STEVE"/>
    <x v="0"/>
    <x v="0"/>
    <n v="252"/>
    <n v="28"/>
    <n v="236.82954545454501"/>
    <m/>
    <n v="92931.818199999994"/>
    <x v="1"/>
    <n v="14779.411764705899"/>
    <x v="2"/>
    <x v="0"/>
    <m/>
  </r>
  <r>
    <d v="2021-09-19T03:12:21"/>
    <x v="0"/>
    <n v="3"/>
    <s v="RESTREPO RODRIGUEZ LIBARDO ANDRES"/>
    <x v="3"/>
    <x v="0"/>
    <n v="252"/>
    <n v="25.2"/>
    <n v="263.14393939393898"/>
    <m/>
    <n v="103257.57580000001"/>
    <x v="0"/>
    <n v="14779.411764705899"/>
    <x v="2"/>
    <x v="0"/>
    <m/>
  </r>
  <r>
    <d v="2021-09-19T03:12:21"/>
    <x v="0"/>
    <n v="4"/>
    <s v="GOMEZ ACEVEDO ALEJANDRO"/>
    <x v="5"/>
    <x v="1"/>
    <n v="29"/>
    <n v="29"/>
    <n v="26.314393939393899"/>
    <s v="Se descuenta el viaje de 7 am donde moviliz 20 Usuarios x varado"/>
    <n v="10325.757600000001"/>
    <x v="0"/>
    <n v="14779.411764705899"/>
    <x v="2"/>
    <x v="0"/>
    <m/>
  </r>
  <r>
    <d v="2021-09-19T03:12:21"/>
    <x v="0"/>
    <n v="5"/>
    <s v="LOAIZA GAVIRIA EDIXON ANDRES"/>
    <x v="1"/>
    <x v="0"/>
    <n v="386"/>
    <n v="35.090909090909101"/>
    <n v="289.45833333333297"/>
    <m/>
    <n v="113583.3333"/>
    <x v="1"/>
    <n v="14779.411764705899"/>
    <x v="2"/>
    <x v="0"/>
    <m/>
  </r>
  <r>
    <d v="2021-09-19T03:12:22"/>
    <x v="0"/>
    <n v="6"/>
    <s v="ZAPATA MONTES ANDREY DARIO"/>
    <x v="0"/>
    <x v="0"/>
    <n v="240"/>
    <n v="26.6666666666667"/>
    <n v="236.82954545454501"/>
    <m/>
    <n v="92931.818199999994"/>
    <x v="0"/>
    <n v="14779.411764705899"/>
    <x v="2"/>
    <x v="0"/>
    <m/>
  </r>
  <r>
    <d v="2021-09-19T03:12:22"/>
    <x v="0"/>
    <n v="7"/>
    <s v="DE OSSA TORRES CARLOS ANDRES"/>
    <x v="0"/>
    <x v="0"/>
    <n v="257"/>
    <n v="28.5555555555556"/>
    <n v="236.82954545454501"/>
    <s v="6 DESCUENTOS (Transbordo veh 02)"/>
    <n v="92931.818199999994"/>
    <x v="1"/>
    <n v="14779.411764705899"/>
    <x v="2"/>
    <x v="0"/>
    <m/>
  </r>
  <r>
    <d v="2021-09-19T03:12:22"/>
    <x v="0"/>
    <n v="9"/>
    <s v="BETANCUR PEREZ VICTOR ALONSO"/>
    <x v="1"/>
    <x v="0"/>
    <n v="262"/>
    <n v="23.818181818181799"/>
    <n v="289.45833333333297"/>
    <s v="5 DESCUENTOS (Transbordo veh 04)"/>
    <n v="113583.3333"/>
    <x v="0"/>
    <n v="14779.411764705899"/>
    <x v="2"/>
    <x v="0"/>
    <m/>
  </r>
  <r>
    <d v="2021-09-19T03:12:22"/>
    <x v="1"/>
    <n v="10"/>
    <s v="LARGO PIEDRAHITA HARVEY DAVID"/>
    <x v="2"/>
    <x v="0"/>
    <n v="175"/>
    <n v="29.1666666666667"/>
    <n v="157.886363636364"/>
    <s v="1 DESCUENTO (Despachador Ferney)"/>
    <n v="61954.5455"/>
    <x v="0"/>
    <n v="14779.411764705899"/>
    <x v="2"/>
    <x v="0"/>
    <m/>
  </r>
  <r>
    <d v="2021-09-19T03:12:23"/>
    <x v="1"/>
    <n v="11"/>
    <s v="RENDON VIANA HUMBERTO DE JESUS"/>
    <x v="0"/>
    <x v="0"/>
    <n v="263"/>
    <n v="29.2222222222222"/>
    <n v="236.82954545454501"/>
    <m/>
    <n v="92931.818199999994"/>
    <x v="0"/>
    <n v="14779.411764705899"/>
    <x v="2"/>
    <x v="0"/>
    <m/>
  </r>
  <r>
    <d v="2021-09-19T03:12:23"/>
    <x v="1"/>
    <n v="12"/>
    <s v="ROJAS QUINTERO MIGUEL ANTONIO"/>
    <x v="8"/>
    <x v="0"/>
    <n v="114"/>
    <n v="22.8"/>
    <n v="131.57196969697"/>
    <m/>
    <n v="51628.787900000003"/>
    <x v="0"/>
    <n v="14779.411764705899"/>
    <x v="2"/>
    <x v="0"/>
    <m/>
  </r>
  <r>
    <d v="2021-09-19T03:12:23"/>
    <x v="1"/>
    <n v="14"/>
    <s v="HINCAPIE OSORIO RENZO ORLANDO"/>
    <x v="3"/>
    <x v="0"/>
    <n v="334"/>
    <n v="33.4"/>
    <n v="263.14393939393898"/>
    <m/>
    <n v="103257.57580000001"/>
    <x v="1"/>
    <n v="14779.411764705899"/>
    <x v="2"/>
    <x v="0"/>
    <m/>
  </r>
  <r>
    <d v="2021-09-19T03:12:23"/>
    <x v="1"/>
    <n v="15"/>
    <s v="LONDOO LOPERA DUVAN ANDRES"/>
    <x v="3"/>
    <x v="0"/>
    <n v="233"/>
    <n v="23.3"/>
    <n v="263.14393939393898"/>
    <s v="2 DESCUENTOS (Usuarios Desubicados)"/>
    <n v="103257.57580000001"/>
    <x v="0"/>
    <n v="14779.411764705899"/>
    <x v="2"/>
    <x v="0"/>
    <m/>
  </r>
  <r>
    <d v="2021-09-19T03:12:24"/>
    <x v="1"/>
    <n v="16"/>
    <s v="SANCHEZ DAVID YOHAN ALBERTO"/>
    <x v="4"/>
    <x v="0"/>
    <n v="148"/>
    <n v="21.1428571428571"/>
    <n v="184.20075757575799"/>
    <m/>
    <n v="72280.303"/>
    <x v="0"/>
    <n v="14779.411764705899"/>
    <x v="2"/>
    <x v="0"/>
    <m/>
  </r>
  <r>
    <d v="2021-09-19T03:12:24"/>
    <x v="1"/>
    <n v="17"/>
    <s v="ESPINOZA CHAVARRIA GUILLERMO LEON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4"/>
    <x v="1"/>
    <n v="18"/>
    <s v="PEREZ BORJA JUAN CARLOS"/>
    <x v="10"/>
    <x v="1"/>
    <n v="127"/>
    <n v="31.75"/>
    <n v="105.25757575757601"/>
    <s v="Se descuenta viaje de 2 pm donde moviliz 15 Usuarios x varado"/>
    <n v="41303.030299999999"/>
    <x v="0"/>
    <n v="14779.411764705899"/>
    <x v="2"/>
    <x v="0"/>
    <m/>
  </r>
  <r>
    <d v="2021-09-19T03:12:24"/>
    <x v="1"/>
    <n v="19"/>
    <s v="HINCAPIE CASTAEDA KEVIN ALEJANDRO"/>
    <x v="6"/>
    <x v="1"/>
    <n v="231"/>
    <n v="28.875"/>
    <n v="210.51515151515201"/>
    <s v="Se descuenta el viaje de 9 10 am donde moviliz 10 Usuarios x varado"/>
    <n v="82606.060599999997"/>
    <x v="0"/>
    <n v="14779.411764705899"/>
    <x v="2"/>
    <x v="0"/>
    <m/>
  </r>
  <r>
    <d v="2021-09-19T03:12:25"/>
    <x v="1"/>
    <n v="20"/>
    <s v="VACA FIERRO ROBINSON"/>
    <x v="10"/>
    <x v="0"/>
    <n v="61"/>
    <n v="15.25"/>
    <n v="105.25757575757601"/>
    <m/>
    <n v="41303.030299999999"/>
    <x v="0"/>
    <n v="14779.411764705899"/>
    <x v="2"/>
    <x v="0"/>
    <m/>
  </r>
  <r>
    <d v="2021-09-19T03:12:25"/>
    <x v="1"/>
    <n v="20"/>
    <s v="GOMEZ ACEVEDO ALEJANDRO"/>
    <x v="8"/>
    <x v="3"/>
    <n v="148"/>
    <n v="29.6"/>
    <n v="131.57196969697"/>
    <m/>
    <n v="51628.787900000003"/>
    <x v="0"/>
    <n v="14357.142857142901"/>
    <x v="2"/>
    <x v="0"/>
    <m/>
  </r>
  <r>
    <d v="2021-09-19T03:12:25"/>
    <x v="0"/>
    <n v="21"/>
    <s v="OCAMPO OCAMPO ANTONIO JOSE"/>
    <x v="2"/>
    <x v="0"/>
    <n v="127"/>
    <n v="21.1666666666667"/>
    <n v="157.886363636364"/>
    <m/>
    <n v="61954.5455"/>
    <x v="0"/>
    <n v="14779.411764705899"/>
    <x v="2"/>
    <x v="0"/>
    <m/>
  </r>
  <r>
    <d v="2021-09-19T03:12:25"/>
    <x v="0"/>
    <n v="23"/>
    <s v="QUICENO DAVID DIEGO ALEJANDRO"/>
    <x v="4"/>
    <x v="0"/>
    <n v="217"/>
    <n v="31"/>
    <n v="184.20075757575799"/>
    <m/>
    <n v="72280.303"/>
    <x v="0"/>
    <n v="14779.411764705899"/>
    <x v="2"/>
    <x v="0"/>
    <m/>
  </r>
  <r>
    <d v="2021-09-19T03:12:25"/>
    <x v="0"/>
    <n v="24"/>
    <s v="QUIRAMA CASTAEDA JHON JADER"/>
    <x v="6"/>
    <x v="0"/>
    <n v="217"/>
    <n v="27.125"/>
    <n v="210.51515151515201"/>
    <s v="1 DESCUENTO (Despachador Fernando)"/>
    <n v="82606.060599999997"/>
    <x v="0"/>
    <n v="14779.411764705899"/>
    <x v="2"/>
    <x v="0"/>
    <m/>
  </r>
  <r>
    <d v="2021-09-19T03:12:26"/>
    <x v="0"/>
    <n v="26"/>
    <s v="GONZALEZ VELASQUEZ LISDAN"/>
    <x v="3"/>
    <x v="0"/>
    <n v="222"/>
    <n v="22.2"/>
    <n v="263.14393939393898"/>
    <m/>
    <n v="103257.57580000001"/>
    <x v="0"/>
    <n v="14779.411764705899"/>
    <x v="2"/>
    <x v="0"/>
    <m/>
  </r>
  <r>
    <d v="2021-09-19T03:12:26"/>
    <x v="0"/>
    <n v="27"/>
    <s v="VANEGAS MORALES DEIBY ALEJANDRO"/>
    <x v="6"/>
    <x v="0"/>
    <n v="168"/>
    <n v="21"/>
    <n v="210.51515151515201"/>
    <m/>
    <n v="82606.060599999997"/>
    <x v="0"/>
    <n v="14779.411764705899"/>
    <x v="2"/>
    <x v="0"/>
    <m/>
  </r>
  <r>
    <d v="2021-09-19T03:12:26"/>
    <x v="0"/>
    <n v="28"/>
    <s v="QUINTERO PEREZ SANTIAGO"/>
    <x v="6"/>
    <x v="0"/>
    <n v="182"/>
    <n v="22.75"/>
    <n v="210.51515151515201"/>
    <m/>
    <n v="82606.060599999997"/>
    <x v="0"/>
    <n v="14779.411764705899"/>
    <x v="2"/>
    <x v="0"/>
    <m/>
  </r>
  <r>
    <d v="2021-09-19T03:12:26"/>
    <x v="0"/>
    <n v="29"/>
    <s v="VELASQUEZ ROLDAN BRAYAN ESTIVEN"/>
    <x v="0"/>
    <x v="0"/>
    <n v="233"/>
    <n v="25.8888888888889"/>
    <n v="236.82954545454501"/>
    <s v="1 DESCUENTO (Despachador Ferney)"/>
    <n v="92931.818199999994"/>
    <x v="0"/>
    <n v="14779.411764705899"/>
    <x v="2"/>
    <x v="0"/>
    <m/>
  </r>
  <r>
    <d v="2021-09-19T03:12:27"/>
    <x v="1"/>
    <n v="32"/>
    <s v="JIMENEZ HERNANDEZ ESTEBAN CAMILO"/>
    <x v="0"/>
    <x v="0"/>
    <n v="236"/>
    <n v="26.2222222222222"/>
    <n v="236.82954545454501"/>
    <m/>
    <n v="92931.818199999994"/>
    <x v="0"/>
    <n v="14779.411764705899"/>
    <x v="2"/>
    <x v="0"/>
    <m/>
  </r>
  <r>
    <d v="2021-09-19T03:12:27"/>
    <x v="1"/>
    <n v="33"/>
    <s v="MARAMARA ALBARRAN YONSON"/>
    <x v="8"/>
    <x v="1"/>
    <n v="105"/>
    <n v="21"/>
    <n v="131.57196969697"/>
    <s v="2 DESCUENTOS (Conduc. Veh 33)"/>
    <n v="51628.787900000003"/>
    <x v="0"/>
    <n v="14779.411764705899"/>
    <x v="2"/>
    <x v="0"/>
    <m/>
  </r>
  <r>
    <d v="2021-09-19T03:12:27"/>
    <x v="1"/>
    <n v="34"/>
    <s v="JIMENEZ HURTADO CARLOS ESTIVEN"/>
    <x v="2"/>
    <x v="0"/>
    <n v="153"/>
    <n v="25.5"/>
    <n v="157.886363636364"/>
    <s v="1 DESCUENTO (Propietario veh 39)"/>
    <n v="61954.5455"/>
    <x v="0"/>
    <n v="14779.411764705899"/>
    <x v="2"/>
    <x v="0"/>
    <m/>
  </r>
  <r>
    <d v="2021-09-19T03:12:27"/>
    <x v="1"/>
    <n v="35"/>
    <s v="GARCIA DAVID WILSON ALBERTO"/>
    <x v="0"/>
    <x v="0"/>
    <n v="268"/>
    <n v="29.7777777777778"/>
    <n v="236.82954545454501"/>
    <s v="2 DESCUENTOS (Usuarios Desubicados)"/>
    <n v="92931.818199999994"/>
    <x v="1"/>
    <n v="14779.411764705899"/>
    <x v="2"/>
    <x v="0"/>
    <m/>
  </r>
  <r>
    <d v="2021-09-19T03:12:28"/>
    <x v="1"/>
    <n v="36"/>
    <s v="MARTINEZ CHAVERRA LUIS NORBERTO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8"/>
    <x v="1"/>
    <n v="37"/>
    <s v="PIEDRAHITA MADRID SANTIAGO"/>
    <x v="6"/>
    <x v="0"/>
    <n v="208"/>
    <n v="26"/>
    <n v="210.51515151515201"/>
    <s v="4 DESCUENTOS (Transbordo veh 18)"/>
    <n v="82606.060599999997"/>
    <x v="1"/>
    <n v="14779.411764705899"/>
    <x v="2"/>
    <x v="0"/>
    <m/>
  </r>
  <r>
    <d v="2021-09-19T03:12:28"/>
    <x v="1"/>
    <n v="38"/>
    <s v="VILLADA GUZMAN JOJAN"/>
    <x v="3"/>
    <x v="0"/>
    <n v="258"/>
    <n v="25.8"/>
    <n v="263.14393939393898"/>
    <m/>
    <n v="103257.57580000001"/>
    <x v="0"/>
    <n v="14779.411764705899"/>
    <x v="2"/>
    <x v="0"/>
    <m/>
  </r>
  <r>
    <d v="2021-09-19T03:12:29"/>
    <x v="1"/>
    <n v="40"/>
    <s v="DAVILA MORALES WALTER ANDRES"/>
    <x v="0"/>
    <x v="0"/>
    <n v="267"/>
    <n v="29.6666666666667"/>
    <n v="236.82954545454501"/>
    <m/>
    <n v="92931.818199999994"/>
    <x v="0"/>
    <n v="14779.411764705899"/>
    <x v="2"/>
    <x v="0"/>
    <m/>
  </r>
  <r>
    <d v="2021-09-20T01:48:11"/>
    <x v="2"/>
    <n v="3"/>
    <s v="RESTREPO RODRIGUEZ LIBARDO ANDRES"/>
    <x v="5"/>
    <x v="1"/>
    <n v="25"/>
    <n v="25"/>
    <n v="23.452702702702702"/>
    <m/>
    <n v="9181.0810999999994"/>
    <x v="0"/>
    <n v="13595"/>
    <x v="3"/>
    <x v="0"/>
    <m/>
  </r>
  <r>
    <d v="2021-09-20T01:48:11"/>
    <x v="2"/>
    <n v="3"/>
    <s v="PINEDA ESTRADA CRISTIAN JOHAN"/>
    <x v="4"/>
    <x v="0"/>
    <n v="146"/>
    <n v="20.8571428571429"/>
    <n v="164.16891891891899"/>
    <m/>
    <n v="64267.567600000002"/>
    <x v="0"/>
    <n v="13595"/>
    <x v="3"/>
    <x v="0"/>
    <m/>
  </r>
  <r>
    <d v="2021-09-20T01:48:11"/>
    <x v="2"/>
    <n v="6"/>
    <s v="ZAPATA MONTES ANDREY DARIO"/>
    <x v="6"/>
    <x v="1"/>
    <n v="154"/>
    <n v="19.25"/>
    <n v="187.62162162162201"/>
    <m/>
    <n v="73448.6486"/>
    <x v="0"/>
    <n v="13595"/>
    <x v="3"/>
    <x v="0"/>
    <m/>
  </r>
  <r>
    <d v="2021-09-20T01:48:11"/>
    <x v="2"/>
    <n v="7"/>
    <s v="DE OSSA TORRES CARLOS ANDRES"/>
    <x v="0"/>
    <x v="0"/>
    <n v="224"/>
    <n v="24.8888888888889"/>
    <n v="211.07432432432401"/>
    <m/>
    <n v="82629.729699999996"/>
    <x v="1"/>
    <n v="13595"/>
    <x v="3"/>
    <x v="0"/>
    <m/>
  </r>
  <r>
    <d v="2021-09-20T01:48:12"/>
    <x v="2"/>
    <n v="8"/>
    <s v="VARGAS NELSON CONRADO"/>
    <x v="8"/>
    <x v="0"/>
    <n v="114"/>
    <n v="22.8"/>
    <n v="117.263513513514"/>
    <s v="1 DESCUENTO (Propietario veh 34)"/>
    <n v="45905.405400000003"/>
    <x v="1"/>
    <n v="13595"/>
    <x v="3"/>
    <x v="0"/>
    <m/>
  </r>
  <r>
    <d v="2021-09-20T01:48:12"/>
    <x v="2"/>
    <n v="9"/>
    <s v="BETANCUR PEREZ VICTOR ALONSO"/>
    <x v="6"/>
    <x v="0"/>
    <n v="177"/>
    <n v="22.125"/>
    <n v="187.62162162162201"/>
    <m/>
    <n v="73448.6486"/>
    <x v="0"/>
    <n v="13595"/>
    <x v="3"/>
    <x v="0"/>
    <m/>
  </r>
  <r>
    <d v="2021-09-20T01:48:12"/>
    <x v="2"/>
    <n v="11"/>
    <s v="RENDON VIANA HUMBERTO DE JESUS"/>
    <x v="6"/>
    <x v="0"/>
    <n v="229"/>
    <n v="28.625"/>
    <n v="187.62162162162201"/>
    <m/>
    <n v="73448.6486"/>
    <x v="0"/>
    <n v="13595"/>
    <x v="3"/>
    <x v="0"/>
    <m/>
  </r>
  <r>
    <d v="2021-09-20T01:48:12"/>
    <x v="2"/>
    <n v="12"/>
    <s v="OCAMPO OCAMPO ANTONIO JOSE"/>
    <x v="3"/>
    <x v="0"/>
    <n v="171"/>
    <n v="17.100000000000001"/>
    <n v="234.527027027027"/>
    <m/>
    <n v="91810.810800000007"/>
    <x v="0"/>
    <n v="13595"/>
    <x v="3"/>
    <x v="0"/>
    <m/>
  </r>
  <r>
    <d v="2021-09-20T01:48:12"/>
    <x v="2"/>
    <n v="14"/>
    <s v="HINCAPIE OSORIO RENZO ORLANDO"/>
    <x v="6"/>
    <x v="1"/>
    <n v="187"/>
    <n v="23.375"/>
    <n v="187.62162162162201"/>
    <s v="1 DESCUENTO (Propietario veh 34)"/>
    <n v="73448.6486"/>
    <x v="1"/>
    <n v="13595"/>
    <x v="3"/>
    <x v="0"/>
    <m/>
  </r>
  <r>
    <d v="2021-09-20T01:48:13"/>
    <x v="2"/>
    <n v="15"/>
    <s v="LONDOO LOPERA DUVAN ANDRES"/>
    <x v="0"/>
    <x v="0"/>
    <n v="206"/>
    <n v="22.8888888888889"/>
    <n v="211.07432432432401"/>
    <m/>
    <n v="82629.729699999996"/>
    <x v="0"/>
    <n v="13595"/>
    <x v="3"/>
    <x v="0"/>
    <m/>
  </r>
  <r>
    <d v="2021-09-20T01:48:13"/>
    <x v="2"/>
    <n v="16"/>
    <s v="SANCHEZ DAVID YOHAN ALBERTO"/>
    <x v="0"/>
    <x v="0"/>
    <n v="173"/>
    <n v="19.2222222222222"/>
    <n v="211.07432432432401"/>
    <m/>
    <n v="82629.729699999996"/>
    <x v="0"/>
    <n v="13595"/>
    <x v="3"/>
    <x v="0"/>
    <m/>
  </r>
  <r>
    <d v="2021-09-20T01:48:13"/>
    <x v="2"/>
    <n v="17"/>
    <s v="ESPINOZA CHAVARRIA GUILLERMO LEON"/>
    <x v="2"/>
    <x v="1"/>
    <n v="157"/>
    <n v="26.1666666666667"/>
    <n v="140.716216216216"/>
    <m/>
    <n v="55086.486499999999"/>
    <x v="0"/>
    <n v="13595"/>
    <x v="3"/>
    <x v="0"/>
    <m/>
  </r>
  <r>
    <d v="2021-09-20T01:48:13"/>
    <x v="2"/>
    <n v="18"/>
    <s v="PEREZ BORJA JUAN CARLOS"/>
    <x v="3"/>
    <x v="0"/>
    <n v="215"/>
    <n v="21.5"/>
    <n v="234.527027027027"/>
    <s v="2 DESCUENTOS (Usuarios Desubicados)"/>
    <n v="91810.810800000007"/>
    <x v="0"/>
    <n v="13595"/>
    <x v="3"/>
    <x v="0"/>
    <m/>
  </r>
  <r>
    <d v="2021-09-20T01:48:13"/>
    <x v="2"/>
    <n v="19"/>
    <s v="HINCAPIE CASTAEDA KEVIN ALEJANDRO"/>
    <x v="0"/>
    <x v="1"/>
    <n v="246"/>
    <n v="27.3333333333333"/>
    <n v="211.07432432432401"/>
    <m/>
    <n v="82629.729699999996"/>
    <x v="0"/>
    <n v="13595"/>
    <x v="3"/>
    <x v="0"/>
    <m/>
  </r>
  <r>
    <d v="2021-09-20T01:48:14"/>
    <x v="2"/>
    <n v="20"/>
    <s v="VACA FIERRO ROBINSON"/>
    <x v="6"/>
    <x v="1"/>
    <n v="190"/>
    <n v="23.75"/>
    <n v="187.62162162162201"/>
    <m/>
    <n v="73448.6486"/>
    <x v="0"/>
    <n v="13595"/>
    <x v="3"/>
    <x v="0"/>
    <m/>
  </r>
  <r>
    <d v="2021-09-20T01:48:14"/>
    <x v="2"/>
    <n v="28"/>
    <s v="ARBOLEDA SALAZAR DIOMEDES"/>
    <x v="6"/>
    <x v="0"/>
    <n v="222"/>
    <n v="27.75"/>
    <n v="187.62162162162201"/>
    <s v="1 DESCUENTO (Usuario Desubicado)"/>
    <n v="73448.6486"/>
    <x v="0"/>
    <n v="13595"/>
    <x v="3"/>
    <x v="0"/>
    <m/>
  </r>
  <r>
    <d v="2021-09-20T01:48:14"/>
    <x v="2"/>
    <n v="29"/>
    <s v="VARGAS NELSON CONRADO"/>
    <x v="8"/>
    <x v="0"/>
    <n v="148"/>
    <n v="29.6"/>
    <n v="117.263513513514"/>
    <m/>
    <n v="45905.405400000003"/>
    <x v="0"/>
    <n v="13595"/>
    <x v="3"/>
    <x v="0"/>
    <m/>
  </r>
  <r>
    <d v="2021-09-20T01:48:15"/>
    <x v="2"/>
    <n v="33"/>
    <s v="MARAMARA ALBARRAN YONSON"/>
    <x v="1"/>
    <x v="0"/>
    <n v="260"/>
    <n v="23.636363636363601"/>
    <n v="257.97972972973002"/>
    <s v="3 DESCUENTOS (Usuarios Desubicados)"/>
    <n v="100991.8919"/>
    <x v="0"/>
    <n v="13595"/>
    <x v="3"/>
    <x v="0"/>
    <m/>
  </r>
  <r>
    <d v="2021-09-20T01:48:15"/>
    <x v="2"/>
    <n v="37"/>
    <s v="LARGO PIEDRAHITA HARVEY DAVID"/>
    <x v="0"/>
    <x v="0"/>
    <n v="227"/>
    <n v="25.2222222222222"/>
    <n v="211.07432432432401"/>
    <m/>
    <n v="82629.729699999996"/>
    <x v="1"/>
    <n v="13595"/>
    <x v="3"/>
    <x v="0"/>
    <m/>
  </r>
  <r>
    <d v="2021-09-21T03:28:36"/>
    <x v="0"/>
    <n v="1"/>
    <s v="PINEDA ESTRADA CRISTIAN JOHAN"/>
    <x v="0"/>
    <x v="0"/>
    <n v="203"/>
    <n v="22.5555555555556"/>
    <n v="223.99277978339299"/>
    <s v="4 DESCUENTOS (Jefe de ruta, Aprendiz, Conduct. Veh 30 y Conduct. Veh 04)"/>
    <n v="87797.111900000004"/>
    <x v="0"/>
    <n v="17428.125"/>
    <x v="4"/>
    <x v="0"/>
    <m/>
  </r>
  <r>
    <d v="2021-09-21T03:28:37"/>
    <x v="0"/>
    <n v="3"/>
    <s v="RESTREPO RODRIGUEZ LIBARDO ANDRES"/>
    <x v="3"/>
    <x v="0"/>
    <n v="287"/>
    <n v="28.7"/>
    <n v="248.88086642599299"/>
    <m/>
    <n v="97552.346600000004"/>
    <x v="0"/>
    <n v="17428.125"/>
    <x v="4"/>
    <x v="0"/>
    <m/>
  </r>
  <r>
    <d v="2021-09-21T03:28:37"/>
    <x v="0"/>
    <n v="7"/>
    <s v="DE OSSA TORRES CARLOS ANDRES"/>
    <x v="0"/>
    <x v="0"/>
    <n v="256"/>
    <n v="28.4444444444444"/>
    <n v="223.99277978339299"/>
    <s v="1 DESCUENTO (Conduc. Veh 30)"/>
    <n v="87797.111900000004"/>
    <x v="1"/>
    <n v="17428.125"/>
    <x v="4"/>
    <x v="0"/>
    <m/>
  </r>
  <r>
    <d v="2021-09-21T03:28:37"/>
    <x v="0"/>
    <n v="8"/>
    <s v="VALENCIA MENDOZA CESAR AUGUSTO"/>
    <x v="2"/>
    <x v="0"/>
    <n v="113"/>
    <n v="18.8333333333333"/>
    <n v="149.328519855596"/>
    <m/>
    <n v="58531.407899999998"/>
    <x v="1"/>
    <n v="17428.125"/>
    <x v="4"/>
    <x v="0"/>
    <m/>
  </r>
  <r>
    <d v="2021-09-21T03:28:37"/>
    <x v="0"/>
    <n v="9"/>
    <s v="BETANCUR PEREZ VICTOR ALONSO"/>
    <x v="3"/>
    <x v="1"/>
    <n v="227"/>
    <n v="22.7"/>
    <n v="248.88086642599299"/>
    <m/>
    <n v="97552.346600000004"/>
    <x v="0"/>
    <n v="17428.125"/>
    <x v="4"/>
    <x v="0"/>
    <m/>
  </r>
  <r>
    <d v="2021-09-21T03:28:38"/>
    <x v="0"/>
    <n v="10"/>
    <s v="LARGO PIEDRAHITA HARVEY DAVID"/>
    <x v="1"/>
    <x v="0"/>
    <n v="305"/>
    <n v="27.727272727272702"/>
    <n v="273.768953068592"/>
    <s v="2 DESCUENTOS (Transbordo veh 33)"/>
    <n v="107307.5812"/>
    <x v="0"/>
    <n v="17428.125"/>
    <x v="4"/>
    <x v="0"/>
    <m/>
  </r>
  <r>
    <d v="2021-09-21T03:28:38"/>
    <x v="1"/>
    <n v="11"/>
    <s v="RENDON VIANA HUMBERTO DE JESUS"/>
    <x v="1"/>
    <x v="0"/>
    <n v="272"/>
    <n v="24.727272727272702"/>
    <n v="273.768953068592"/>
    <s v="2 DESCUENTOS (Despachador Fernando)"/>
    <n v="107307.5812"/>
    <x v="0"/>
    <n v="17428.125"/>
    <x v="4"/>
    <x v="0"/>
    <m/>
  </r>
  <r>
    <d v="2021-09-21T03:28:38"/>
    <x v="1"/>
    <n v="12"/>
    <s v="ROJAS QUINTERO MIGUEL ANTONIO"/>
    <x v="0"/>
    <x v="0"/>
    <n v="213"/>
    <n v="23.6666666666667"/>
    <n v="223.99277978339299"/>
    <s v="1 DESCUENTO (Usuario Desubicado)"/>
    <n v="87797.111900000004"/>
    <x v="0"/>
    <n v="17428.125"/>
    <x v="4"/>
    <x v="0"/>
    <m/>
  </r>
  <r>
    <d v="2021-09-21T03:28:38"/>
    <x v="0"/>
    <n v="14"/>
    <s v="HINCAPIE OSORIO RENZO ORLANDO"/>
    <x v="9"/>
    <x v="0"/>
    <n v="359"/>
    <n v="29.9166666666667"/>
    <n v="298.65703971119098"/>
    <s v="2 DESCUENTOS (Usuarios Desubicados)"/>
    <n v="117062.8159"/>
    <x v="1"/>
    <n v="17428.125"/>
    <x v="4"/>
    <x v="0"/>
    <m/>
  </r>
  <r>
    <d v="2021-09-21T03:28:38"/>
    <x v="0"/>
    <n v="15"/>
    <s v="LOPERA AGUDELO LUIS FRANCISCO"/>
    <x v="1"/>
    <x v="0"/>
    <n v="250"/>
    <n v="22.727272727272702"/>
    <n v="273.768953068592"/>
    <m/>
    <n v="107307.5812"/>
    <x v="0"/>
    <n v="17428.125"/>
    <x v="4"/>
    <x v="0"/>
    <m/>
  </r>
  <r>
    <d v="2021-09-21T03:28:39"/>
    <x v="0"/>
    <n v="16"/>
    <s v="SANCHEZ DAVID YOHAN ALBERTO"/>
    <x v="4"/>
    <x v="1"/>
    <n v="134"/>
    <n v="19.1428571428571"/>
    <n v="174.21660649819501"/>
    <m/>
    <n v="68286.642600000006"/>
    <x v="0"/>
    <n v="17428.125"/>
    <x v="4"/>
    <x v="0"/>
    <m/>
  </r>
  <r>
    <d v="2021-09-21T03:28:39"/>
    <x v="1"/>
    <n v="17"/>
    <s v="ESPINOZA CHAVARRIA GUILLERMO LEON"/>
    <x v="1"/>
    <x v="0"/>
    <n v="268"/>
    <n v="24.363636363636399"/>
    <n v="273.768953068592"/>
    <s v="1 DESCUENTO (Propietario veh 17)"/>
    <n v="107307.5812"/>
    <x v="0"/>
    <n v="17428.125"/>
    <x v="4"/>
    <x v="0"/>
    <m/>
  </r>
  <r>
    <d v="2021-09-21T03:28:39"/>
    <x v="1"/>
    <n v="19"/>
    <s v="HINCAPIE CASTAEDA KEVIN ALEJANDRO"/>
    <x v="2"/>
    <x v="0"/>
    <n v="122"/>
    <n v="20.3333333333333"/>
    <n v="149.328519855596"/>
    <m/>
    <n v="58531.407899999998"/>
    <x v="0"/>
    <n v="17428.125"/>
    <x v="4"/>
    <x v="0"/>
    <m/>
  </r>
  <r>
    <d v="2021-09-21T03:28:39"/>
    <x v="1"/>
    <n v="20"/>
    <s v="VARGAS NELSON CONRADO"/>
    <x v="0"/>
    <x v="0"/>
    <n v="205"/>
    <n v="22.7777777777778"/>
    <n v="223.99277978339299"/>
    <m/>
    <n v="87797.111900000004"/>
    <x v="0"/>
    <n v="17428.125"/>
    <x v="4"/>
    <x v="0"/>
    <m/>
  </r>
  <r>
    <d v="2021-09-21T03:28:40"/>
    <x v="0"/>
    <n v="21"/>
    <s v="LONDOO LOPERA DUVAN ANDRES"/>
    <x v="3"/>
    <x v="0"/>
    <n v="255"/>
    <n v="25.5"/>
    <n v="248.88086642599299"/>
    <m/>
    <n v="97552.346600000004"/>
    <x v="0"/>
    <n v="17428.125"/>
    <x v="4"/>
    <x v="0"/>
    <m/>
  </r>
  <r>
    <d v="2021-09-21T03:28:40"/>
    <x v="0"/>
    <n v="24"/>
    <s v="QUIRAMA CASTAEDA JHON JADER"/>
    <x v="4"/>
    <x v="0"/>
    <n v="210"/>
    <n v="30"/>
    <n v="174.21660649819501"/>
    <m/>
    <n v="68286.642600000006"/>
    <x v="0"/>
    <n v="17428.125"/>
    <x v="4"/>
    <x v="0"/>
    <m/>
  </r>
  <r>
    <d v="2021-09-21T03:28:40"/>
    <x v="1"/>
    <n v="26"/>
    <s v="GONZALEZ VELASQUEZ LISDAN"/>
    <x v="1"/>
    <x v="0"/>
    <n v="266"/>
    <n v="24.181818181818201"/>
    <n v="273.768953068592"/>
    <s v="2 DESCUENTOS (Transbordo veh 03)"/>
    <n v="107307.5812"/>
    <x v="0"/>
    <n v="17428.125"/>
    <x v="4"/>
    <x v="0"/>
    <m/>
  </r>
  <r>
    <d v="2021-09-21T03:28:40"/>
    <x v="0"/>
    <n v="27"/>
    <s v="VANEGAS MORALES DEIBY ALEJANDRO"/>
    <x v="6"/>
    <x v="0"/>
    <n v="150"/>
    <n v="18.75"/>
    <n v="199.10469314079401"/>
    <m/>
    <n v="78041.877299999993"/>
    <x v="0"/>
    <n v="17428.125"/>
    <x v="4"/>
    <x v="0"/>
    <m/>
  </r>
  <r>
    <d v="2021-09-21T03:28:41"/>
    <x v="1"/>
    <n v="27"/>
    <s v="HENAO MUOZ FERNEY"/>
    <x v="10"/>
    <x v="0"/>
    <n v="109"/>
    <n v="27.25"/>
    <n v="99.552346570397106"/>
    <m/>
    <n v="39020.938600000001"/>
    <x v="0"/>
    <n v="17428.125"/>
    <x v="4"/>
    <x v="0"/>
    <m/>
  </r>
  <r>
    <d v="2021-09-21T03:28:41"/>
    <x v="1"/>
    <n v="28"/>
    <s v="QUINTERO PEREZ SANTIAGO"/>
    <x v="1"/>
    <x v="0"/>
    <n v="294"/>
    <n v="26.727272727272702"/>
    <n v="273.768953068592"/>
    <m/>
    <n v="107307.5812"/>
    <x v="0"/>
    <n v="17428.125"/>
    <x v="4"/>
    <x v="0"/>
    <m/>
  </r>
  <r>
    <d v="2021-09-21T03:28:41"/>
    <x v="0"/>
    <n v="29"/>
    <s v="VELASQUEZ ROLDAN BRAYAN ESTIVEN"/>
    <x v="1"/>
    <x v="0"/>
    <n v="275"/>
    <n v="25"/>
    <n v="273.768953068592"/>
    <s v="1 DESCUENTO (Usuario Desubicado)"/>
    <n v="107307.5812"/>
    <x v="0"/>
    <n v="17428.125"/>
    <x v="4"/>
    <x v="0"/>
    <m/>
  </r>
  <r>
    <d v="2021-09-21T03:28:41"/>
    <x v="0"/>
    <n v="30"/>
    <s v="ATEHORTUA SANCHEZ JIM MICHAEL"/>
    <x v="4"/>
    <x v="0"/>
    <n v="176"/>
    <n v="25.1428571428571"/>
    <n v="174.21660649819501"/>
    <m/>
    <n v="68286.642600000006"/>
    <x v="0"/>
    <n v="17428.125"/>
    <x v="4"/>
    <x v="0"/>
    <m/>
  </r>
  <r>
    <d v="2021-09-21T03:28:41"/>
    <x v="0"/>
    <n v="32"/>
    <s v="ARBOLEDA SALAZAR DIOMEDES"/>
    <x v="1"/>
    <x v="0"/>
    <n v="307"/>
    <n v="27.909090909090899"/>
    <n v="273.768953068592"/>
    <s v="1 DESCUENTO (Despachador Ferney)"/>
    <n v="107307.5812"/>
    <x v="0"/>
    <n v="17428.125"/>
    <x v="4"/>
    <x v="0"/>
    <m/>
  </r>
  <r>
    <d v="2021-09-21T03:28:42"/>
    <x v="0"/>
    <n v="33"/>
    <s v="MARAMARA ALBARRAN YONSON"/>
    <x v="2"/>
    <x v="0"/>
    <n v="175"/>
    <n v="29.1666666666667"/>
    <n v="149.328519855596"/>
    <m/>
    <n v="58531.407899999998"/>
    <x v="0"/>
    <n v="17428.125"/>
    <x v="4"/>
    <x v="0"/>
    <m/>
  </r>
  <r>
    <d v="2021-09-21T03:28:42"/>
    <x v="1"/>
    <n v="34"/>
    <s v="DAVILA MORALES WALTER ANDRES"/>
    <x v="9"/>
    <x v="0"/>
    <n v="310"/>
    <n v="25.8333333333333"/>
    <n v="298.65703971119098"/>
    <m/>
    <n v="117062.8159"/>
    <x v="0"/>
    <n v="17428.125"/>
    <x v="4"/>
    <x v="0"/>
    <m/>
  </r>
  <r>
    <d v="2021-09-21T03:28:42"/>
    <x v="1"/>
    <n v="35"/>
    <s v="GARCIA DAVID WILSON ALBERTO"/>
    <x v="1"/>
    <x v="0"/>
    <n v="279"/>
    <n v="25.363636363636399"/>
    <n v="273.768953068592"/>
    <s v="1 DESCUENTO (Usuario Desubicado)"/>
    <n v="107307.5812"/>
    <x v="1"/>
    <n v="17428.125"/>
    <x v="4"/>
    <x v="0"/>
    <m/>
  </r>
  <r>
    <d v="2021-09-21T03:28:42"/>
    <x v="1"/>
    <n v="36"/>
    <s v="MARTINEZ CHAVERRA LUIS NORBERTO"/>
    <x v="11"/>
    <x v="0"/>
    <n v="32"/>
    <n v="16"/>
    <n v="49.776173285198603"/>
    <m/>
    <n v="19510.469300000001"/>
    <x v="0"/>
    <n v="17428.125"/>
    <x v="4"/>
    <x v="0"/>
    <m/>
  </r>
  <r>
    <d v="2021-09-21T03:28:43"/>
    <x v="1"/>
    <n v="37"/>
    <s v="PIEDRAHITA MADRID SANTIAGO"/>
    <x v="1"/>
    <x v="0"/>
    <n v="310"/>
    <n v="28.181818181818201"/>
    <n v="273.768953068592"/>
    <m/>
    <n v="107307.5812"/>
    <x v="1"/>
    <n v="17428.125"/>
    <x v="4"/>
    <x v="0"/>
    <m/>
  </r>
  <r>
    <d v="2021-09-21T03:28:43"/>
    <x v="1"/>
    <n v="38"/>
    <s v="VILLADA GUZMAN JOJAN"/>
    <x v="7"/>
    <x v="0"/>
    <n v="81"/>
    <n v="27"/>
    <n v="74.664259927797801"/>
    <m/>
    <n v="29265.704000000002"/>
    <x v="0"/>
    <n v="17428.125"/>
    <x v="4"/>
    <x v="0"/>
    <m/>
  </r>
  <r>
    <d v="2021-09-21T03:28:43"/>
    <x v="1"/>
    <n v="39"/>
    <s v="DIAZ LOZADA ANDRES FELIPE"/>
    <x v="1"/>
    <x v="0"/>
    <n v="248"/>
    <n v="22.545454545454501"/>
    <n v="273.768953068592"/>
    <m/>
    <n v="107307.5812"/>
    <x v="0"/>
    <n v="17428.125"/>
    <x v="4"/>
    <x v="0"/>
    <m/>
  </r>
  <r>
    <d v="2021-09-21T03:28:43"/>
    <x v="1"/>
    <n v="40"/>
    <s v="CORDOBA QUINTERO RAFAEL JOSE"/>
    <x v="3"/>
    <x v="0"/>
    <n v="203"/>
    <n v="20.3"/>
    <n v="248.88086642599299"/>
    <m/>
    <n v="97552.346600000004"/>
    <x v="0"/>
    <n v="17428.125"/>
    <x v="4"/>
    <x v="0"/>
    <m/>
  </r>
  <r>
    <d v="2021-09-22T01:15:44"/>
    <x v="1"/>
    <n v="1"/>
    <s v="GOMEZ ACEVEDO ALEJANDRO"/>
    <x v="4"/>
    <x v="0"/>
    <n v="170"/>
    <n v="24.285714285714299"/>
    <n v="180.559566787004"/>
    <m/>
    <n v="70823.826700000005"/>
    <x v="0"/>
    <n v="15350"/>
    <x v="5"/>
    <x v="0"/>
    <m/>
  </r>
  <r>
    <d v="2021-09-22T01:15:45"/>
    <x v="1"/>
    <n v="3"/>
    <s v="RESTREPO RODRIGUEZ LIBARDO ANDRES"/>
    <x v="1"/>
    <x v="0"/>
    <n v="280"/>
    <n v="25.454545454545499"/>
    <n v="283.736462093863"/>
    <m/>
    <n v="111294.5848"/>
    <x v="0"/>
    <n v="14911.4285714286"/>
    <x v="5"/>
    <x v="0"/>
    <m/>
  </r>
  <r>
    <d v="2021-09-22T01:15:45"/>
    <x v="1"/>
    <n v="5"/>
    <s v="LOAIZA GAVIRIA EDIXON ANDRES"/>
    <x v="3"/>
    <x v="0"/>
    <n v="273"/>
    <n v="27.3"/>
    <n v="257.94223826714801"/>
    <m/>
    <n v="101176.8953"/>
    <x v="1"/>
    <n v="15815.1515151515"/>
    <x v="5"/>
    <x v="0"/>
    <m/>
  </r>
  <r>
    <d v="2021-09-22T01:15:45"/>
    <x v="1"/>
    <n v="6"/>
    <s v="ALVAREZ ARIAS SAMUEL IVAN"/>
    <x v="3"/>
    <x v="0"/>
    <n v="267"/>
    <n v="26.7"/>
    <n v="257.94223826714801"/>
    <s v="3 DESCUENTOS (2 Usuarios desubicados verificados en el sistema, Despachador ferney apoyo al analista reinicio de consola)"/>
    <n v="101176.8953"/>
    <x v="0"/>
    <n v="15350"/>
    <x v="5"/>
    <x v="0"/>
    <m/>
  </r>
  <r>
    <d v="2021-09-22T01:15:45"/>
    <x v="1"/>
    <n v="7"/>
    <s v="DE OSSA TORRES CARLOS ANDRES"/>
    <x v="3"/>
    <x v="0"/>
    <n v="275"/>
    <n v="27.5"/>
    <n v="257.94223826714801"/>
    <m/>
    <n v="101176.8953"/>
    <x v="1"/>
    <n v="15350"/>
    <x v="5"/>
    <x v="0"/>
    <m/>
  </r>
  <r>
    <d v="2021-09-22T01:15:46"/>
    <x v="1"/>
    <n v="8"/>
    <s v="VALENCIA MENDOZA CESAR AUGUSTO"/>
    <x v="11"/>
    <x v="0"/>
    <n v="73"/>
    <n v="36.5"/>
    <n v="51.588447653429597"/>
    <m/>
    <n v="20235.379099999998"/>
    <x v="1"/>
    <n v="15815.1515151515"/>
    <x v="5"/>
    <x v="0"/>
    <m/>
  </r>
  <r>
    <d v="2021-09-22T01:15:46"/>
    <x v="1"/>
    <n v="9"/>
    <s v="BETANCUR PEREZ VICTOR ALONSO"/>
    <x v="1"/>
    <x v="0"/>
    <n v="263"/>
    <n v="23.909090909090899"/>
    <n v="283.736462093863"/>
    <m/>
    <n v="111294.5848"/>
    <x v="0"/>
    <n v="15350"/>
    <x v="5"/>
    <x v="0"/>
    <m/>
  </r>
  <r>
    <d v="2021-09-22T01:15:46"/>
    <x v="1"/>
    <n v="10"/>
    <s v="ZAPATA MUOZ JOSE SEBASTIAN"/>
    <x v="4"/>
    <x v="3"/>
    <n v="174"/>
    <n v="24.8571428571429"/>
    <n v="180.559566787004"/>
    <s v="1 DESCUENTO (Despachador Ferney apoyo al Analista reinicio de consola)"/>
    <n v="70823.826700000005"/>
    <x v="0"/>
    <n v="15350"/>
    <x v="5"/>
    <x v="0"/>
    <m/>
  </r>
  <r>
    <d v="2021-09-22T01:15:46"/>
    <x v="3"/>
    <n v="11"/>
    <s v="RENDON VIANA HUMBERTO DE JESUS"/>
    <x v="6"/>
    <x v="0"/>
    <n v="267"/>
    <n v="33.375"/>
    <n v="206.35379061371799"/>
    <m/>
    <n v="80941.516199999998"/>
    <x v="0"/>
    <n v="15815.1515151515"/>
    <x v="5"/>
    <x v="0"/>
    <m/>
  </r>
  <r>
    <d v="2021-09-22T01:15:47"/>
    <x v="3"/>
    <n v="14"/>
    <s v="CARVAJAL SALAZAR HECTOR MARINO"/>
    <x v="3"/>
    <x v="0"/>
    <n v="301"/>
    <n v="30.1"/>
    <n v="257.94223826714801"/>
    <m/>
    <n v="101176.8953"/>
    <x v="1"/>
    <n v="15350"/>
    <x v="5"/>
    <x v="0"/>
    <m/>
  </r>
  <r>
    <d v="2021-09-22T01:15:47"/>
    <x v="3"/>
    <n v="15"/>
    <s v="LOPERA AGUDELO LUIS FRANCISCO"/>
    <x v="2"/>
    <x v="3"/>
    <n v="147"/>
    <n v="24.5"/>
    <n v="154.76534296028899"/>
    <m/>
    <n v="60706.137199999997"/>
    <x v="0"/>
    <n v="15350"/>
    <x v="5"/>
    <x v="0"/>
    <m/>
  </r>
  <r>
    <d v="2021-09-22T01:15:47"/>
    <x v="3"/>
    <n v="16"/>
    <s v="SANCHEZ DAVID YOHAN ALBERTO"/>
    <x v="3"/>
    <x v="0"/>
    <n v="182"/>
    <n v="18.2"/>
    <n v="257.94223826714801"/>
    <m/>
    <n v="101176.8953"/>
    <x v="0"/>
    <n v="15350"/>
    <x v="5"/>
    <x v="0"/>
    <m/>
  </r>
  <r>
    <d v="2021-09-22T01:15:47"/>
    <x v="3"/>
    <n v="17"/>
    <s v="LONDOO LOPERA DUVAN ANDRES"/>
    <x v="3"/>
    <x v="0"/>
    <n v="198"/>
    <n v="19.8"/>
    <n v="257.94223826714801"/>
    <m/>
    <n v="101176.8953"/>
    <x v="0"/>
    <n v="15815.1515151515"/>
    <x v="5"/>
    <x v="0"/>
    <m/>
  </r>
  <r>
    <d v="2021-09-22T01:15:48"/>
    <x v="3"/>
    <n v="18"/>
    <s v="PEREZ BORJA JUAN CARLOS"/>
    <x v="10"/>
    <x v="1"/>
    <n v="104"/>
    <n v="26"/>
    <n v="103.176895306859"/>
    <s v="Se descuenta el viaje de 5 37 pm donde moviliz 23 Usuarios ya que vena del taller y colabora con la subida"/>
    <n v="40470.758099999999"/>
    <x v="0"/>
    <n v="15815.1515151515"/>
    <x v="5"/>
    <x v="0"/>
    <m/>
  </r>
  <r>
    <d v="2021-09-22T01:15:48"/>
    <x v="3"/>
    <n v="19"/>
    <s v="HINCAPIE CASTAEDA KEVIN ALEJANDRO"/>
    <x v="3"/>
    <x v="0"/>
    <n v="275"/>
    <n v="27.5"/>
    <n v="257.94223826714801"/>
    <m/>
    <n v="101176.8953"/>
    <x v="0"/>
    <n v="15350"/>
    <x v="5"/>
    <x v="0"/>
    <m/>
  </r>
  <r>
    <d v="2021-09-22T01:15:48"/>
    <x v="3"/>
    <n v="20"/>
    <s v="VACA FIERRO ROBINSON"/>
    <x v="3"/>
    <x v="0"/>
    <n v="271"/>
    <n v="27.1"/>
    <n v="257.94223826714801"/>
    <s v="3 DESCUENTOS (Propietario veh 34, Despachador Ferney apoya al Analista reinicio de consola y sube al Des. Ferney )"/>
    <n v="101176.8953"/>
    <x v="0"/>
    <n v="15350"/>
    <x v="5"/>
    <x v="0"/>
    <m/>
  </r>
  <r>
    <d v="2021-09-22T01:15:48"/>
    <x v="1"/>
    <n v="21"/>
    <s v="ROJAS QUINTERO MIGUEL ANTONIO"/>
    <x v="7"/>
    <x v="1"/>
    <n v="61"/>
    <n v="20.3333333333333"/>
    <n v="77.382671480144396"/>
    <m/>
    <n v="30353.068599999999"/>
    <x v="0"/>
    <n v="15815.1515151515"/>
    <x v="5"/>
    <x v="0"/>
    <m/>
  </r>
  <r>
    <d v="2021-09-22T01:15:49"/>
    <x v="1"/>
    <n v="21"/>
    <s v="OCAMPO OCAMPO ANTONIO JOSE"/>
    <x v="10"/>
    <x v="0"/>
    <n v="89"/>
    <n v="22.25"/>
    <n v="103.176895306859"/>
    <m/>
    <n v="40470.758099999999"/>
    <x v="0"/>
    <n v="15815.1515151515"/>
    <x v="5"/>
    <x v="0"/>
    <m/>
  </r>
  <r>
    <d v="2021-09-22T01:15:49"/>
    <x v="1"/>
    <n v="22"/>
    <s v="ORTIZ SALGADO ALEXIS DAVID"/>
    <x v="6"/>
    <x v="0"/>
    <n v="227"/>
    <n v="28.375"/>
    <n v="206.35379061371799"/>
    <m/>
    <n v="80941.516199999998"/>
    <x v="1"/>
    <n v="15815.1515151515"/>
    <x v="5"/>
    <x v="0"/>
    <m/>
  </r>
  <r>
    <d v="2021-09-22T01:15:49"/>
    <x v="1"/>
    <n v="23"/>
    <s v="QUICENO DAVID DIEGO ALEJANDRO"/>
    <x v="3"/>
    <x v="0"/>
    <n v="198"/>
    <n v="19.8"/>
    <n v="257.94223826714801"/>
    <m/>
    <n v="101176.8953"/>
    <x v="0"/>
    <n v="15815.1515151515"/>
    <x v="5"/>
    <x v="0"/>
    <m/>
  </r>
  <r>
    <d v="2021-09-22T01:15:49"/>
    <x v="1"/>
    <n v="24"/>
    <s v="QUIRAMA CASTAEDA JHON JADER"/>
    <x v="3"/>
    <x v="0"/>
    <n v="283"/>
    <n v="28.3"/>
    <n v="257.94223826714801"/>
    <m/>
    <n v="101176.8953"/>
    <x v="0"/>
    <n v="15350"/>
    <x v="5"/>
    <x v="0"/>
    <m/>
  </r>
  <r>
    <d v="2021-09-22T01:15:50"/>
    <x v="1"/>
    <n v="25"/>
    <s v="ZAPATA MONTES ANDREY DARIO"/>
    <x v="1"/>
    <x v="0"/>
    <n v="262"/>
    <n v="23.818181818181799"/>
    <n v="283.736462093863"/>
    <s v="3 DESCUENTOS X 2 INCAPACITADOS"/>
    <n v="111294.5848"/>
    <x v="1"/>
    <n v="15815.1515151515"/>
    <x v="5"/>
    <x v="0"/>
    <m/>
  </r>
  <r>
    <d v="2021-09-22T01:15:50"/>
    <x v="1"/>
    <n v="26"/>
    <s v="CASTRO SANCLEMENTE DUBERNEY"/>
    <x v="0"/>
    <x v="0"/>
    <n v="248"/>
    <n v="27.5555555555556"/>
    <n v="232.148014440433"/>
    <s v="1 DESCUENTO (Propietario veh 34)"/>
    <n v="91059.205799999996"/>
    <x v="0"/>
    <n v="15815.1515151515"/>
    <x v="5"/>
    <x v="0"/>
    <m/>
  </r>
  <r>
    <d v="2021-09-22T01:15:50"/>
    <x v="1"/>
    <n v="27"/>
    <s v="VANEGAS MORALES DEIBY ALEJANDRO"/>
    <x v="3"/>
    <x v="0"/>
    <n v="250"/>
    <n v="25"/>
    <n v="257.94223826714801"/>
    <m/>
    <n v="101176.8953"/>
    <x v="0"/>
    <n v="15815.1515151515"/>
    <x v="5"/>
    <x v="0"/>
    <m/>
  </r>
  <r>
    <d v="2021-09-22T01:15:50"/>
    <x v="1"/>
    <n v="29"/>
    <s v="VELASQUEZ ROLDAN BRAYAN ESTIVEN"/>
    <x v="3"/>
    <x v="0"/>
    <n v="301"/>
    <n v="30.1"/>
    <n v="257.94223826714801"/>
    <m/>
    <n v="101176.8953"/>
    <x v="0"/>
    <n v="15815.1515151515"/>
    <x v="5"/>
    <x v="0"/>
    <m/>
  </r>
  <r>
    <d v="2021-09-22T01:15:51"/>
    <x v="1"/>
    <n v="30"/>
    <s v="ATEHORTUA SANCHEZ JIM MICHAEL"/>
    <x v="0"/>
    <x v="0"/>
    <n v="174"/>
    <n v="19.3333333333333"/>
    <n v="232.148014440433"/>
    <m/>
    <n v="91059.205799999996"/>
    <x v="0"/>
    <n v="15350"/>
    <x v="5"/>
    <x v="0"/>
    <m/>
  </r>
  <r>
    <d v="2021-09-22T01:15:51"/>
    <x v="3"/>
    <n v="32"/>
    <s v="QUINTERO PEREZ SANTIAGO"/>
    <x v="10"/>
    <x v="3"/>
    <n v="82"/>
    <n v="20.5"/>
    <n v="103.176895306859"/>
    <m/>
    <n v="40470.758099999999"/>
    <x v="0"/>
    <n v="15815.1515151515"/>
    <x v="5"/>
    <x v="0"/>
    <m/>
  </r>
  <r>
    <d v="2021-09-22T01:15:51"/>
    <x v="3"/>
    <n v="34"/>
    <s v="JIMENEZ HURTADO CARLOS ESTIVEN"/>
    <x v="4"/>
    <x v="0"/>
    <n v="174"/>
    <n v="24.8571428571429"/>
    <n v="180.559566787004"/>
    <m/>
    <n v="70823.826700000005"/>
    <x v="0"/>
    <n v="15350"/>
    <x v="5"/>
    <x v="0"/>
    <m/>
  </r>
  <r>
    <d v="2021-09-22T01:15:51"/>
    <x v="3"/>
    <n v="35"/>
    <s v="GARCIA DAVID WILSON ALBERTO"/>
    <x v="0"/>
    <x v="0"/>
    <n v="246"/>
    <n v="27.3333333333333"/>
    <n v="232.148014440433"/>
    <s v="3 DESCUENTOS (2 X INCAPACITADO, 1 Usuario desubicado verificado en el sistema)"/>
    <n v="91059.205799999996"/>
    <x v="1"/>
    <n v="15815.1515151515"/>
    <x v="5"/>
    <x v="0"/>
    <m/>
  </r>
  <r>
    <d v="2021-09-22T01:15:51"/>
    <x v="3"/>
    <n v="36"/>
    <s v="DAVILA MORALES WALTER ANDRES"/>
    <x v="0"/>
    <x v="0"/>
    <n v="234"/>
    <n v="26"/>
    <n v="232.148014440433"/>
    <s v="1 DESCUENTO (Despachador Ferney apoyo al Analista reinicio de consola)"/>
    <n v="91059.205799999996"/>
    <x v="0"/>
    <n v="15815.1515151515"/>
    <x v="5"/>
    <x v="0"/>
    <m/>
  </r>
  <r>
    <d v="2021-09-22T01:15:52"/>
    <x v="3"/>
    <n v="37"/>
    <s v="PIEDRAHITA MADRID SANTIAGO"/>
    <x v="7"/>
    <x v="0"/>
    <n v="71"/>
    <n v="23.6666666666667"/>
    <n v="77.382671480144396"/>
    <m/>
    <n v="30353.068599999999"/>
    <x v="1"/>
    <n v="15815.1515151515"/>
    <x v="5"/>
    <x v="0"/>
    <m/>
  </r>
  <r>
    <d v="2021-09-22T01:15:52"/>
    <x v="3"/>
    <n v="38"/>
    <s v="VILLADA GUZMAN JOJAN"/>
    <x v="6"/>
    <x v="0"/>
    <n v="228"/>
    <n v="28.5"/>
    <n v="206.35379061371799"/>
    <m/>
    <n v="80941.516199999998"/>
    <x v="0"/>
    <n v="15350"/>
    <x v="5"/>
    <x v="0"/>
    <m/>
  </r>
  <r>
    <d v="2021-09-22T01:15:52"/>
    <x v="3"/>
    <n v="39"/>
    <s v="VARGAS NELSON CONRADO"/>
    <x v="6"/>
    <x v="0"/>
    <n v="244"/>
    <n v="30.5"/>
    <n v="206.35379061371799"/>
    <m/>
    <n v="80941.516199999998"/>
    <x v="0"/>
    <n v="15815.1515151515"/>
    <x v="5"/>
    <x v="0"/>
    <m/>
  </r>
  <r>
    <d v="2021-09-22T01:15:52"/>
    <x v="3"/>
    <n v="40"/>
    <s v="CORDOBA QUINTERO RAFAEL JOSE"/>
    <x v="0"/>
    <x v="0"/>
    <n v="253"/>
    <n v="28.1111111111111"/>
    <n v="232.148014440433"/>
    <s v="1 DESCUENTO x INCAPACITADO"/>
    <n v="91059.205799999996"/>
    <x v="0"/>
    <n v="15815.1515151515"/>
    <x v="5"/>
    <x v="0"/>
    <m/>
  </r>
  <r>
    <d v="2021-09-22T01:15:57"/>
    <x v="3"/>
    <n v="1"/>
    <s v="PINEDA ESTRADA CRISTIAN JOHAN"/>
    <x v="3"/>
    <x v="0"/>
    <n v="178"/>
    <n v="17.8"/>
    <n v="243.333333333333"/>
    <m/>
    <n v="95333.333299999998"/>
    <x v="0"/>
    <n v="15190.909090909099"/>
    <x v="6"/>
    <x v="0"/>
    <m/>
  </r>
  <r>
    <d v="2021-09-22T01:15:58"/>
    <x v="3"/>
    <n v="3"/>
    <s v="RESTREPO RODRIGUEZ LIBARDO ANDRES"/>
    <x v="0"/>
    <x v="0"/>
    <n v="173"/>
    <n v="19.2222222222222"/>
    <n v="219"/>
    <s v="1 DESCUENTO ( Usuario desubicado verificado en el sistema)"/>
    <n v="85800"/>
    <x v="0"/>
    <n v="15665.625"/>
    <x v="6"/>
    <x v="0"/>
    <m/>
  </r>
  <r>
    <d v="2021-09-22T01:15:58"/>
    <x v="3"/>
    <n v="5"/>
    <s v="LOAIZA GAVIRIA EDIXON ANDRES"/>
    <x v="1"/>
    <x v="0"/>
    <n v="298"/>
    <n v="27.090909090909101"/>
    <n v="267.66666666666703"/>
    <s v="1 DESCUENTO (Despachadora Isabel)"/>
    <n v="104866.6667"/>
    <x v="1"/>
    <n v="15190.909090909099"/>
    <x v="6"/>
    <x v="0"/>
    <m/>
  </r>
  <r>
    <d v="2021-09-22T01:15:58"/>
    <x v="3"/>
    <n v="6"/>
    <s v="ALVAREZ ARIAS SAMUEL IVAN"/>
    <x v="0"/>
    <x v="0"/>
    <n v="226"/>
    <n v="25.1111111111111"/>
    <n v="219"/>
    <m/>
    <n v="85800"/>
    <x v="0"/>
    <n v="15190.909090909099"/>
    <x v="6"/>
    <x v="0"/>
    <m/>
  </r>
  <r>
    <d v="2021-09-22T01:15:58"/>
    <x v="3"/>
    <n v="7"/>
    <s v="DE OSSA TORRES CARLOS ANDRES"/>
    <x v="3"/>
    <x v="0"/>
    <n v="253"/>
    <n v="25.3"/>
    <n v="243.333333333333"/>
    <s v="2 DESCUENTOS X INCAPACITADO, 1 Usuario desubicado verificado en el sistema)"/>
    <n v="95333.333299999998"/>
    <x v="1"/>
    <n v="15190.909090909099"/>
    <x v="6"/>
    <x v="0"/>
    <m/>
  </r>
  <r>
    <d v="2021-09-22T01:15:58"/>
    <x v="3"/>
    <n v="8"/>
    <s v="VALENCIA MENDOZA CESAR AUGUSTO"/>
    <x v="0"/>
    <x v="0"/>
    <n v="239"/>
    <n v="26.5555555555556"/>
    <n v="219"/>
    <m/>
    <n v="85800"/>
    <x v="1"/>
    <n v="15190.909090909099"/>
    <x v="6"/>
    <x v="0"/>
    <m/>
  </r>
  <r>
    <d v="2021-09-22T01:15:59"/>
    <x v="3"/>
    <n v="9"/>
    <s v="BETANCUR PEREZ VICTOR ALONSO"/>
    <x v="3"/>
    <x v="0"/>
    <n v="248"/>
    <n v="24.8"/>
    <n v="243.333333333333"/>
    <m/>
    <n v="95333.333299999998"/>
    <x v="0"/>
    <n v="15190.909090909099"/>
    <x v="6"/>
    <x v="0"/>
    <m/>
  </r>
  <r>
    <d v="2021-09-22T01:15:59"/>
    <x v="3"/>
    <n v="10"/>
    <s v="LARGO PIEDRAHITA HARVEY DAVID"/>
    <x v="3"/>
    <x v="0"/>
    <n v="261"/>
    <n v="26.1"/>
    <n v="243.333333333333"/>
    <m/>
    <n v="95333.333299999998"/>
    <x v="0"/>
    <n v="15190.909090909099"/>
    <x v="6"/>
    <x v="0"/>
    <m/>
  </r>
  <r>
    <d v="2021-09-22T01:15:59"/>
    <x v="1"/>
    <n v="11"/>
    <s v="RENDON VIANA HUMBERTO DE JESUS"/>
    <x v="4"/>
    <x v="0"/>
    <n v="158"/>
    <n v="22.571428571428601"/>
    <n v="170.333333333333"/>
    <m/>
    <n v="66733.333299999998"/>
    <x v="0"/>
    <n v="15190.909090909099"/>
    <x v="6"/>
    <x v="0"/>
    <m/>
  </r>
  <r>
    <d v="2021-09-22T01:15:59"/>
    <x v="1"/>
    <n v="14"/>
    <s v="HINCAPIE OSORIO RENZO ORLANDO"/>
    <x v="1"/>
    <x v="0"/>
    <n v="338"/>
    <n v="30.727272727272702"/>
    <n v="267.66666666666703"/>
    <m/>
    <n v="104866.6667"/>
    <x v="1"/>
    <n v="15190.909090909099"/>
    <x v="6"/>
    <x v="0"/>
    <m/>
  </r>
  <r>
    <d v="2021-09-22T01:16:00"/>
    <x v="1"/>
    <n v="15"/>
    <s v="LOPERA AGUDELO LUIS FRANCISCO"/>
    <x v="9"/>
    <x v="0"/>
    <n v="255"/>
    <n v="21.25"/>
    <n v="292"/>
    <m/>
    <n v="114400"/>
    <x v="0"/>
    <n v="15190.909090909099"/>
    <x v="6"/>
    <x v="0"/>
    <m/>
  </r>
  <r>
    <d v="2021-09-22T01:16:00"/>
    <x v="1"/>
    <n v="17"/>
    <s v="ESPINOZA CHAVARRIA GUILLERMO LEON"/>
    <x v="0"/>
    <x v="0"/>
    <n v="218"/>
    <n v="24.2222222222222"/>
    <n v="219"/>
    <s v="1 DESCUENTO (Propietario veh 34)"/>
    <n v="85800"/>
    <x v="0"/>
    <n v="15190.909090909099"/>
    <x v="6"/>
    <x v="0"/>
    <m/>
  </r>
  <r>
    <d v="2021-09-22T01:16:00"/>
    <x v="1"/>
    <n v="18"/>
    <s v="PEREZ BORJA JUAN CARLOS"/>
    <x v="1"/>
    <x v="0"/>
    <n v="268"/>
    <n v="24.363636363636399"/>
    <n v="267.66666666666703"/>
    <m/>
    <n v="104866.6667"/>
    <x v="0"/>
    <n v="15190.909090909099"/>
    <x v="6"/>
    <x v="0"/>
    <m/>
  </r>
  <r>
    <d v="2021-09-22T01:16:00"/>
    <x v="1"/>
    <n v="19"/>
    <s v="HINCAPIE CASTAEDA KEVIN ALEJANDRO"/>
    <x v="2"/>
    <x v="0"/>
    <n v="154"/>
    <n v="25.6666666666667"/>
    <n v="146"/>
    <m/>
    <n v="57200"/>
    <x v="0"/>
    <n v="15190.909090909099"/>
    <x v="6"/>
    <x v="0"/>
    <m/>
  </r>
  <r>
    <d v="2021-09-22T01:16:01"/>
    <x v="1"/>
    <n v="20"/>
    <s v="VACA FIERRO ROBINSON"/>
    <x v="9"/>
    <x v="0"/>
    <n v="354"/>
    <n v="29.5"/>
    <n v="292"/>
    <m/>
    <n v="114400"/>
    <x v="0"/>
    <n v="15190.909090909099"/>
    <x v="6"/>
    <x v="0"/>
    <m/>
  </r>
  <r>
    <d v="2021-09-22T01:16:01"/>
    <x v="3"/>
    <n v="21"/>
    <s v="OCAMPO OCAMPO ANTONIO JOSE"/>
    <x v="0"/>
    <x v="0"/>
    <n v="190"/>
    <n v="21.1111111111111"/>
    <n v="219"/>
    <m/>
    <n v="85800"/>
    <x v="0"/>
    <n v="15190.909090909099"/>
    <x v="6"/>
    <x v="0"/>
    <m/>
  </r>
  <r>
    <d v="2021-09-22T01:16:02"/>
    <x v="3"/>
    <n v="22"/>
    <s v="ORTIZ SALGADO ALEXIS DAVID"/>
    <x v="6"/>
    <x v="0"/>
    <n v="200"/>
    <n v="25"/>
    <n v="194.666666666667"/>
    <m/>
    <n v="76266.666700000002"/>
    <x v="1"/>
    <n v="15190.909090909099"/>
    <x v="6"/>
    <x v="0"/>
    <m/>
  </r>
  <r>
    <d v="2021-09-22T01:16:02"/>
    <x v="3"/>
    <n v="23"/>
    <s v="QUICENO DAVID DIEGO ALEJANDRO"/>
    <x v="0"/>
    <x v="0"/>
    <n v="248"/>
    <n v="27.5555555555556"/>
    <n v="219"/>
    <m/>
    <n v="85800"/>
    <x v="0"/>
    <n v="15190.909090909099"/>
    <x v="6"/>
    <x v="0"/>
    <m/>
  </r>
  <r>
    <d v="2021-09-22T01:16:02"/>
    <x v="3"/>
    <n v="24"/>
    <s v="QUIRAMA CASTAEDA JHON JADER"/>
    <x v="3"/>
    <x v="0"/>
    <n v="276"/>
    <n v="27.6"/>
    <n v="243.333333333333"/>
    <m/>
    <n v="95333.333299999998"/>
    <x v="0"/>
    <n v="15190.909090909099"/>
    <x v="6"/>
    <x v="0"/>
    <m/>
  </r>
  <r>
    <d v="2021-09-22T01:16:03"/>
    <x v="3"/>
    <n v="25"/>
    <s v="ZAPATA MONTES ANDREY DARIO"/>
    <x v="6"/>
    <x v="1"/>
    <n v="206"/>
    <n v="25.75"/>
    <n v="194.666666666667"/>
    <s v="Se descuenta el viaje de 3 40 pm donde moviliz 9 Usuarios ya que no ingresa al 13 sin justificacion"/>
    <n v="76266.666700000002"/>
    <x v="1"/>
    <n v="15190.909090909099"/>
    <x v="6"/>
    <x v="0"/>
    <m/>
  </r>
  <r>
    <d v="2021-09-22T01:16:03"/>
    <x v="3"/>
    <n v="26"/>
    <s v="CASTRO SANCLEMENTE DUBERNEY"/>
    <x v="0"/>
    <x v="0"/>
    <n v="206"/>
    <n v="22.8888888888889"/>
    <n v="219"/>
    <s v="1 DESCUENTO (Despachador Ferney)"/>
    <n v="85800"/>
    <x v="0"/>
    <n v="15190.909090909099"/>
    <x v="6"/>
    <x v="0"/>
    <m/>
  </r>
  <r>
    <d v="2021-09-22T01:16:03"/>
    <x v="3"/>
    <n v="27"/>
    <s v="VANEGAS MORALES DEIBY ALEJANDRO"/>
    <x v="11"/>
    <x v="0"/>
    <n v="28"/>
    <n v="14"/>
    <n v="48.6666666666667"/>
    <m/>
    <n v="19066.666700000002"/>
    <x v="0"/>
    <n v="15190.909090909099"/>
    <x v="6"/>
    <x v="0"/>
    <m/>
  </r>
  <r>
    <d v="2021-09-22T01:16:03"/>
    <x v="3"/>
    <n v="29"/>
    <s v="VELASQUEZ ROLDAN BRAYAN ESTIVEN"/>
    <x v="0"/>
    <x v="0"/>
    <n v="197"/>
    <n v="21.8888888888889"/>
    <n v="219"/>
    <s v="1 DESCUENTO (Usuario desubicado verificado en el sistema)"/>
    <n v="85800"/>
    <x v="0"/>
    <n v="15190.909090909099"/>
    <x v="6"/>
    <x v="0"/>
    <m/>
  </r>
  <r>
    <d v="2021-09-22T01:16:04"/>
    <x v="3"/>
    <n v="30"/>
    <s v="ATEHORTUA SANCHEZ JIM MICHAEL"/>
    <x v="0"/>
    <x v="0"/>
    <n v="212"/>
    <n v="23.5555555555556"/>
    <n v="219"/>
    <s v="8 DESCUENTOS (Transbordo veh 32)"/>
    <n v="85800"/>
    <x v="0"/>
    <n v="15190.909090909099"/>
    <x v="6"/>
    <x v="0"/>
    <m/>
  </r>
  <r>
    <d v="2021-09-22T01:16:04"/>
    <x v="1"/>
    <n v="32"/>
    <s v="QUINTERO PEREZ SANTIAGO"/>
    <x v="6"/>
    <x v="1"/>
    <n v="226"/>
    <n v="28.25"/>
    <n v="194.666666666667"/>
    <s v="Se descuenta el viaje de 9.26 am donde moviliz 23 Usuarios x choque"/>
    <n v="76266.666700000002"/>
    <x v="0"/>
    <n v="15190.909090909099"/>
    <x v="6"/>
    <x v="0"/>
    <m/>
  </r>
  <r>
    <d v="2021-09-22T01:16:04"/>
    <x v="1"/>
    <n v="34"/>
    <s v="JIMENEZ HURTADO CARLOS ESTIVEN"/>
    <x v="0"/>
    <x v="0"/>
    <n v="200"/>
    <n v="22.2222222222222"/>
    <n v="219"/>
    <s v="1 DESCUENTO (Despachadora Isabel)"/>
    <n v="85800"/>
    <x v="0"/>
    <n v="15190.909090909099"/>
    <x v="6"/>
    <x v="0"/>
    <m/>
  </r>
  <r>
    <d v="2021-09-22T01:16:05"/>
    <x v="1"/>
    <n v="35"/>
    <s v="GARCIA DAVID WILSON ALBERTO"/>
    <x v="3"/>
    <x v="0"/>
    <n v="242"/>
    <n v="24.2"/>
    <n v="243.333333333333"/>
    <s v="2 DESCUENTOS X INCAPACITADO"/>
    <n v="95333.333299999998"/>
    <x v="1"/>
    <n v="15190.909090909099"/>
    <x v="6"/>
    <x v="0"/>
    <m/>
  </r>
  <r>
    <d v="2021-09-22T01:16:05"/>
    <x v="1"/>
    <n v="36"/>
    <s v="MARTINEZ CHAVERRA LUIS NORBERTO"/>
    <x v="3"/>
    <x v="0"/>
    <n v="259"/>
    <n v="25.9"/>
    <n v="243.333333333333"/>
    <m/>
    <n v="95333.333299999998"/>
    <x v="0"/>
    <n v="15190.909090909099"/>
    <x v="6"/>
    <x v="0"/>
    <m/>
  </r>
  <r>
    <d v="2021-09-22T01:16:05"/>
    <x v="1"/>
    <n v="37"/>
    <s v="PIEDRAHITA MADRID SANTIAGO"/>
    <x v="6"/>
    <x v="0"/>
    <n v="190"/>
    <n v="23.75"/>
    <n v="194.666666666667"/>
    <m/>
    <n v="76266.666700000002"/>
    <x v="1"/>
    <n v="15190.909090909099"/>
    <x v="6"/>
    <x v="0"/>
    <m/>
  </r>
  <r>
    <d v="2021-09-22T01:16:06"/>
    <x v="1"/>
    <n v="38"/>
    <s v="VILLADA GUZMAN JOJAN"/>
    <x v="3"/>
    <x v="0"/>
    <n v="209"/>
    <n v="20.9"/>
    <n v="243.333333333333"/>
    <m/>
    <n v="95333.333299999998"/>
    <x v="0"/>
    <n v="15190.909090909099"/>
    <x v="6"/>
    <x v="0"/>
    <m/>
  </r>
  <r>
    <d v="2021-09-22T01:16:06"/>
    <x v="1"/>
    <n v="39"/>
    <s v="DIAZ LOZADA ANDRES FELIPE"/>
    <x v="1"/>
    <x v="0"/>
    <n v="211"/>
    <n v="19.181818181818201"/>
    <n v="267.66666666666703"/>
    <m/>
    <n v="104866.6667"/>
    <x v="0"/>
    <n v="15190.909090909099"/>
    <x v="6"/>
    <x v="0"/>
    <m/>
  </r>
  <r>
    <d v="2021-09-22T01:16:06"/>
    <x v="1"/>
    <n v="40"/>
    <s v="CORDOBA QUINTERO RAFAEL JOSE"/>
    <x v="9"/>
    <x v="0"/>
    <n v="306"/>
    <n v="25.5"/>
    <n v="292"/>
    <m/>
    <n v="114400"/>
    <x v="0"/>
    <n v="15190.909090909099"/>
    <x v="6"/>
    <x v="0"/>
    <m/>
  </r>
  <r>
    <d v="2021-09-22T01:16:12"/>
    <x v="1"/>
    <n v="1"/>
    <s v="PINEDA ESTRADA CRISTIAN JOHAN"/>
    <x v="0"/>
    <x v="0"/>
    <n v="174"/>
    <n v="19.3333333333333"/>
    <n v="229.789285714286"/>
    <m/>
    <n v="90115.714300000007"/>
    <x v="0"/>
    <n v="14694.1176470588"/>
    <x v="7"/>
    <x v="0"/>
    <m/>
  </r>
  <r>
    <d v="2021-09-22T01:16:12"/>
    <x v="1"/>
    <n v="3"/>
    <s v="RESTREPO RODRIGUEZ LIBARDO ANDRES"/>
    <x v="3"/>
    <x v="0"/>
    <n v="231"/>
    <n v="23.1"/>
    <n v="255.32142857142901"/>
    <m/>
    <n v="100128.5714"/>
    <x v="0"/>
    <n v="15139.3939393939"/>
    <x v="7"/>
    <x v="0"/>
    <m/>
  </r>
  <r>
    <d v="2021-09-22T01:16:12"/>
    <x v="1"/>
    <n v="5"/>
    <s v="LOAIZA GAVIRIA EDIXON ANDRES"/>
    <x v="9"/>
    <x v="0"/>
    <n v="315"/>
    <n v="26.25"/>
    <n v="306.38571428571402"/>
    <m/>
    <n v="120154.28569999999"/>
    <x v="1"/>
    <n v="15612.5"/>
    <x v="7"/>
    <x v="0"/>
    <m/>
  </r>
  <r>
    <d v="2021-09-22T01:16:13"/>
    <x v="1"/>
    <n v="6"/>
    <s v="JIMENEZ HERNANDEZ ESTEBAN CAMILO"/>
    <x v="10"/>
    <x v="0"/>
    <n v="124"/>
    <n v="31"/>
    <n v="102.12857142857099"/>
    <s v="1 DESCUENTO X DISCAPACITADO"/>
    <n v="40051.428599999999"/>
    <x v="0"/>
    <n v="14694.1176470588"/>
    <x v="7"/>
    <x v="0"/>
    <m/>
  </r>
  <r>
    <d v="2021-09-22T01:16:13"/>
    <x v="1"/>
    <n v="7"/>
    <s v="HINCAPIE OSORIO RENZO ORLANDO"/>
    <x v="3"/>
    <x v="0"/>
    <n v="305"/>
    <n v="30.5"/>
    <n v="255.32142857142901"/>
    <m/>
    <n v="100128.5714"/>
    <x v="1"/>
    <n v="15612.5"/>
    <x v="7"/>
    <x v="0"/>
    <m/>
  </r>
  <r>
    <d v="2021-09-22T01:16:13"/>
    <x v="1"/>
    <n v="8"/>
    <s v="VALENCIA MENDOZA CESAR AUGUSTO"/>
    <x v="2"/>
    <x v="0"/>
    <n v="199"/>
    <n v="33.1666666666667"/>
    <n v="153.19285714285701"/>
    <m/>
    <n v="60077.142899999999"/>
    <x v="1"/>
    <n v="15612.5"/>
    <x v="7"/>
    <x v="0"/>
    <m/>
  </r>
  <r>
    <d v="2021-09-22T01:16:13"/>
    <x v="1"/>
    <n v="9"/>
    <s v="BETANCUR PEREZ VICTOR ALONSO"/>
    <x v="0"/>
    <x v="0"/>
    <n v="178"/>
    <n v="19.7777777777778"/>
    <n v="229.789285714286"/>
    <m/>
    <n v="90115.714300000007"/>
    <x v="0"/>
    <n v="15612.5"/>
    <x v="7"/>
    <x v="0"/>
    <m/>
  </r>
  <r>
    <d v="2021-09-22T01:16:14"/>
    <x v="1"/>
    <n v="10"/>
    <s v="ZAPATA MUOZ JOSE SEBASTIAN"/>
    <x v="6"/>
    <x v="0"/>
    <n v="220"/>
    <n v="27.5"/>
    <n v="204.25714285714301"/>
    <s v="1 DESCUENTO (Usuario desubicado verificado en el sistema)"/>
    <n v="80102.857099999994"/>
    <x v="0"/>
    <n v="15612.5"/>
    <x v="7"/>
    <x v="0"/>
    <m/>
  </r>
  <r>
    <d v="2021-09-22T01:16:14"/>
    <x v="3"/>
    <n v="11"/>
    <s v="RENDON VIANA HUMBERTO DE JESUS"/>
    <x v="6"/>
    <x v="1"/>
    <n v="202"/>
    <n v="25.25"/>
    <n v="204.25714285714301"/>
    <m/>
    <n v="80102.857099999994"/>
    <x v="0"/>
    <n v="15612.5"/>
    <x v="7"/>
    <x v="0"/>
    <m/>
  </r>
  <r>
    <d v="2021-09-22T01:16:14"/>
    <x v="3"/>
    <n v="12"/>
    <s v="ROJAS QUINTERO MIGUEL ANTONIO"/>
    <x v="6"/>
    <x v="0"/>
    <n v="250"/>
    <n v="31.25"/>
    <n v="204.25714285714301"/>
    <m/>
    <n v="80102.857099999994"/>
    <x v="0"/>
    <n v="15612.5"/>
    <x v="7"/>
    <x v="0"/>
    <m/>
  </r>
  <r>
    <d v="2021-09-22T01:16:15"/>
    <x v="3"/>
    <n v="13"/>
    <s v="QUIRAMA CASTAEDA JHON JADER"/>
    <x v="7"/>
    <x v="0"/>
    <n v="89"/>
    <n v="29.6666666666667"/>
    <n v="76.596428571428604"/>
    <s v="2 DESCUENTOS (Tecnicos Sensores)"/>
    <n v="30038.571400000001"/>
    <x v="1"/>
    <n v="14694.1176470588"/>
    <x v="7"/>
    <x v="0"/>
    <m/>
  </r>
  <r>
    <d v="2021-09-22T01:16:15"/>
    <x v="3"/>
    <n v="14"/>
    <s v="CARVAJAL SALAZAR HECTOR MARINO"/>
    <x v="3"/>
    <x v="0"/>
    <n v="233"/>
    <n v="23.3"/>
    <n v="255.32142857142901"/>
    <m/>
    <n v="100128.5714"/>
    <x v="1"/>
    <n v="15612.5"/>
    <x v="7"/>
    <x v="0"/>
    <m/>
  </r>
  <r>
    <d v="2021-09-22T01:16:15"/>
    <x v="3"/>
    <n v="15"/>
    <s v="LONDOO LOPERA DUVAN ANDRES"/>
    <x v="3"/>
    <x v="0"/>
    <n v="202"/>
    <n v="20.2"/>
    <n v="255.32142857142901"/>
    <m/>
    <n v="100128.5714"/>
    <x v="0"/>
    <n v="14694.1176470588"/>
    <x v="7"/>
    <x v="0"/>
    <m/>
  </r>
  <r>
    <d v="2021-09-22T01:16:16"/>
    <x v="3"/>
    <n v="16"/>
    <s v="SANCHEZ DAVID YOHAN ALBERTO"/>
    <x v="0"/>
    <x v="0"/>
    <n v="207"/>
    <n v="23"/>
    <n v="229.789285714286"/>
    <m/>
    <n v="90115.714300000007"/>
    <x v="0"/>
    <n v="15612.5"/>
    <x v="7"/>
    <x v="0"/>
    <m/>
  </r>
  <r>
    <d v="2021-09-22T01:16:16"/>
    <x v="3"/>
    <n v="18"/>
    <s v="GOMEZ ACEVEDO ALEJANDRO"/>
    <x v="3"/>
    <x v="0"/>
    <n v="251"/>
    <n v="25.1"/>
    <n v="255.32142857142901"/>
    <m/>
    <n v="100128.5714"/>
    <x v="0"/>
    <n v="15612.5"/>
    <x v="7"/>
    <x v="0"/>
    <m/>
  </r>
  <r>
    <d v="2021-09-22T01:16:16"/>
    <x v="3"/>
    <n v="19"/>
    <s v="HINCAPIE CASTAEDA KEVIN ALEJANDRO"/>
    <x v="1"/>
    <x v="0"/>
    <n v="319"/>
    <n v="29"/>
    <n v="280.853571428571"/>
    <m/>
    <n v="110141.4286"/>
    <x v="0"/>
    <n v="15612.5"/>
    <x v="7"/>
    <x v="0"/>
    <m/>
  </r>
  <r>
    <d v="2021-09-22T01:16:16"/>
    <x v="3"/>
    <n v="20"/>
    <s v="VARGAS NELSON CONRADO"/>
    <x v="3"/>
    <x v="0"/>
    <n v="283"/>
    <n v="28.3"/>
    <n v="255.32142857142901"/>
    <s v="2 DESCUENTOS (Despachador Ferney, Usuario desubicado verificado en el sistema)"/>
    <n v="100128.5714"/>
    <x v="0"/>
    <n v="14694.1176470588"/>
    <x v="7"/>
    <x v="0"/>
    <m/>
  </r>
  <r>
    <d v="2021-09-22T01:16:17"/>
    <x v="1"/>
    <n v="21"/>
    <s v="OCAMPO OCAMPO ANTONIO JOSE"/>
    <x v="0"/>
    <x v="0"/>
    <n v="216"/>
    <n v="24"/>
    <n v="229.789285714286"/>
    <m/>
    <n v="90115.714300000007"/>
    <x v="0"/>
    <n v="15612.5"/>
    <x v="7"/>
    <x v="0"/>
    <m/>
  </r>
  <r>
    <d v="2021-09-22T01:16:17"/>
    <x v="1"/>
    <n v="22"/>
    <s v="ORTIZ SALGADO ALEXIS DAVID"/>
    <x v="3"/>
    <x v="0"/>
    <n v="283"/>
    <n v="28.3"/>
    <n v="255.32142857142901"/>
    <m/>
    <n v="100128.5714"/>
    <x v="1"/>
    <n v="15612.5"/>
    <x v="7"/>
    <x v="0"/>
    <m/>
  </r>
  <r>
    <d v="2021-09-22T01:16:17"/>
    <x v="1"/>
    <n v="23"/>
    <s v="QUICENO DAVID DIEGO ALEJANDRO"/>
    <x v="0"/>
    <x v="0"/>
    <n v="259"/>
    <n v="28.7777777777778"/>
    <n v="229.789285714286"/>
    <m/>
    <n v="90115.714300000007"/>
    <x v="0"/>
    <n v="15612.5"/>
    <x v="7"/>
    <x v="0"/>
    <m/>
  </r>
  <r>
    <d v="2021-09-22T01:16:18"/>
    <x v="1"/>
    <n v="24"/>
    <s v="QUIRAMA CASTAEDA JHON JADER"/>
    <x v="10"/>
    <x v="0"/>
    <n v="103"/>
    <n v="25.75"/>
    <n v="102.12857142857099"/>
    <m/>
    <n v="40051.428599999999"/>
    <x v="0"/>
    <n v="14694.1176470588"/>
    <x v="7"/>
    <x v="0"/>
    <m/>
  </r>
  <r>
    <d v="2021-09-22T01:16:18"/>
    <x v="1"/>
    <n v="26"/>
    <s v="CASTRO SANCLEMENTE DUBERNEY"/>
    <x v="0"/>
    <x v="0"/>
    <n v="214"/>
    <n v="23.7777777777778"/>
    <n v="229.789285714286"/>
    <m/>
    <n v="90115.714300000007"/>
    <x v="0"/>
    <n v="15612.5"/>
    <x v="7"/>
    <x v="0"/>
    <m/>
  </r>
  <r>
    <d v="2021-09-22T01:16:18"/>
    <x v="1"/>
    <n v="27"/>
    <s v="VANEGAS MORALES DEIBY ALEJANDRO"/>
    <x v="1"/>
    <x v="0"/>
    <n v="209"/>
    <n v="19"/>
    <n v="280.853571428571"/>
    <m/>
    <n v="110141.4286"/>
    <x v="0"/>
    <n v="14694.1176470588"/>
    <x v="7"/>
    <x v="0"/>
    <m/>
  </r>
  <r>
    <d v="2021-09-22T01:16:19"/>
    <x v="1"/>
    <n v="29"/>
    <s v="VELASQUEZ ROLDAN BRAYAN ESTIVEN"/>
    <x v="3"/>
    <x v="0"/>
    <n v="230"/>
    <n v="23"/>
    <n v="255.32142857142901"/>
    <m/>
    <n v="100128.5714"/>
    <x v="0"/>
    <n v="15612.5"/>
    <x v="7"/>
    <x v="0"/>
    <m/>
  </r>
  <r>
    <d v="2021-09-22T01:16:19"/>
    <x v="3"/>
    <n v="32"/>
    <s v="QUINTERO PEREZ SANTIAGO"/>
    <x v="0"/>
    <x v="0"/>
    <n v="280"/>
    <n v="31.1111111111111"/>
    <n v="229.789285714286"/>
    <m/>
    <n v="90115.714300000007"/>
    <x v="0"/>
    <n v="15612.5"/>
    <x v="7"/>
    <x v="0"/>
    <m/>
  </r>
  <r>
    <d v="2021-09-22T01:16:19"/>
    <x v="3"/>
    <n v="33"/>
    <s v="ROJAS CHAMORRO JEAN CARLOS"/>
    <x v="7"/>
    <x v="1"/>
    <n v="56"/>
    <n v="18.6666666666667"/>
    <n v="76.596428571428604"/>
    <m/>
    <n v="30038.571400000001"/>
    <x v="0"/>
    <n v="14694.1176470588"/>
    <x v="7"/>
    <x v="0"/>
    <m/>
  </r>
  <r>
    <d v="2021-09-22T01:16:19"/>
    <x v="3"/>
    <n v="34"/>
    <s v="JIMENEZ HURTADO CARLOS ESTIVEN"/>
    <x v="0"/>
    <x v="0"/>
    <n v="211"/>
    <n v="23.4444444444444"/>
    <n v="229.789285714286"/>
    <m/>
    <n v="90115.714300000007"/>
    <x v="0"/>
    <n v="14694.1176470588"/>
    <x v="7"/>
    <x v="0"/>
    <m/>
  </r>
  <r>
    <d v="2021-09-22T01:16:20"/>
    <x v="3"/>
    <n v="35"/>
    <s v="GARCIA DAVID WILSON ALBERTO"/>
    <x v="0"/>
    <x v="0"/>
    <n v="262"/>
    <n v="29.1111111111111"/>
    <n v="229.789285714286"/>
    <s v="2 DESCUENTOS X INCAPACITADO"/>
    <n v="90115.714300000007"/>
    <x v="1"/>
    <n v="15612.5"/>
    <x v="7"/>
    <x v="0"/>
    <m/>
  </r>
  <r>
    <d v="2021-09-22T01:16:20"/>
    <x v="3"/>
    <n v="36"/>
    <s v="MARTINEZ CHAVERRA LUIS NORBERTO"/>
    <x v="6"/>
    <x v="0"/>
    <n v="211"/>
    <n v="26.375"/>
    <n v="204.25714285714301"/>
    <m/>
    <n v="80102.857099999994"/>
    <x v="0"/>
    <n v="14694.1176470588"/>
    <x v="7"/>
    <x v="0"/>
    <m/>
  </r>
  <r>
    <d v="2021-09-22T01:16:20"/>
    <x v="3"/>
    <n v="37"/>
    <s v="PIEDRAHITA MADRID SANTIAGO"/>
    <x v="4"/>
    <x v="2"/>
    <n v="208"/>
    <n v="29.714285714285701"/>
    <n v="178.72499999999999"/>
    <s v="6 DESCUENTOS (Transbordo veh 12)"/>
    <n v="70090"/>
    <x v="1"/>
    <n v="15612.5"/>
    <x v="7"/>
    <x v="0"/>
    <m/>
  </r>
  <r>
    <d v="2021-09-22T01:16:21"/>
    <x v="3"/>
    <n v="38"/>
    <s v="VILLADA GUZMAN JOJAN"/>
    <x v="0"/>
    <x v="0"/>
    <n v="200"/>
    <n v="22.2222222222222"/>
    <n v="229.789285714286"/>
    <m/>
    <n v="90115.714300000007"/>
    <x v="0"/>
    <n v="14694.1176470588"/>
    <x v="7"/>
    <x v="0"/>
    <m/>
  </r>
  <r>
    <d v="2021-09-22T01:16:21"/>
    <x v="3"/>
    <n v="39"/>
    <s v="DIAZ LOZADA ANDRES FELIPE"/>
    <x v="4"/>
    <x v="0"/>
    <n v="172"/>
    <n v="24.571428571428601"/>
    <n v="178.72499999999999"/>
    <m/>
    <n v="70090"/>
    <x v="0"/>
    <n v="15612.5"/>
    <x v="7"/>
    <x v="0"/>
    <m/>
  </r>
  <r>
    <d v="2021-09-22T01:16:21"/>
    <x v="3"/>
    <n v="40"/>
    <s v="DAVILA MORALES WALTER ANDRES"/>
    <x v="3"/>
    <x v="0"/>
    <n v="253"/>
    <n v="25.3"/>
    <n v="255.32142857142901"/>
    <s v="3 DESCUENTOS (Jefe de Ruta, 2 Usuarios x incidente con Peatn)"/>
    <n v="100128.5714"/>
    <x v="0"/>
    <n v="15612.5"/>
    <x v="7"/>
    <x v="0"/>
    <m/>
  </r>
  <r>
    <d v="2021-09-22T01:16:28"/>
    <x v="3"/>
    <n v="1"/>
    <s v="PINEDA ESTRADA CRISTIAN JOHAN"/>
    <x v="4"/>
    <x v="0"/>
    <n v="124"/>
    <n v="17.714285714285701"/>
    <n v="171.5"/>
    <m/>
    <n v="67200"/>
    <x v="0"/>
    <n v="12891.891891891901"/>
    <x v="8"/>
    <x v="0"/>
    <m/>
  </r>
  <r>
    <d v="2021-09-22T01:16:28"/>
    <x v="3"/>
    <n v="3"/>
    <s v="RESTREPO RODRIGUEZ LIBARDO ANDRES"/>
    <x v="3"/>
    <x v="0"/>
    <n v="244"/>
    <n v="24.4"/>
    <n v="245"/>
    <m/>
    <n v="96000"/>
    <x v="0"/>
    <n v="12552.631578947399"/>
    <x v="8"/>
    <x v="0"/>
    <m/>
  </r>
  <r>
    <d v="2021-09-22T01:16:29"/>
    <x v="3"/>
    <n v="5"/>
    <s v="LOAIZA GAVIRIA EDIXON ANDRES"/>
    <x v="3"/>
    <x v="0"/>
    <n v="252"/>
    <n v="25.2"/>
    <n v="245"/>
    <m/>
    <n v="96000"/>
    <x v="1"/>
    <n v="13250"/>
    <x v="8"/>
    <x v="0"/>
    <m/>
  </r>
  <r>
    <d v="2021-09-22T01:16:29"/>
    <x v="3"/>
    <n v="6"/>
    <s v="ALVAREZ ARIAS SAMUEL IVAN"/>
    <x v="0"/>
    <x v="0"/>
    <n v="184"/>
    <n v="20.4444444444444"/>
    <n v="220.5"/>
    <m/>
    <n v="86400"/>
    <x v="0"/>
    <n v="12891.891891891901"/>
    <x v="8"/>
    <x v="0"/>
    <m/>
  </r>
  <r>
    <d v="2021-09-22T01:16:29"/>
    <x v="3"/>
    <n v="7"/>
    <s v="DE OSSA TORRES CARLOS ANDRES"/>
    <x v="0"/>
    <x v="0"/>
    <n v="185"/>
    <n v="20.5555555555556"/>
    <n v="220.5"/>
    <m/>
    <n v="86400"/>
    <x v="1"/>
    <n v="13250"/>
    <x v="8"/>
    <x v="0"/>
    <m/>
  </r>
  <r>
    <d v="2021-09-22T01:16:29"/>
    <x v="3"/>
    <n v="8"/>
    <s v="VARGAS NELSON CONRADO"/>
    <x v="3"/>
    <x v="0"/>
    <n v="266"/>
    <n v="26.6"/>
    <n v="245"/>
    <s v="3 DESCUENTOS X INCAPACITADOS"/>
    <n v="96000"/>
    <x v="1"/>
    <n v="13250"/>
    <x v="8"/>
    <x v="0"/>
    <m/>
  </r>
  <r>
    <d v="2021-09-22T01:16:30"/>
    <x v="3"/>
    <n v="9"/>
    <s v="BETANCUR PEREZ VICTOR ALONSO"/>
    <x v="0"/>
    <x v="0"/>
    <n v="209"/>
    <n v="23.2222222222222"/>
    <n v="220.5"/>
    <m/>
    <n v="86400"/>
    <x v="0"/>
    <n v="12891.891891891901"/>
    <x v="8"/>
    <x v="0"/>
    <m/>
  </r>
  <r>
    <d v="2021-09-22T01:16:30"/>
    <x v="3"/>
    <n v="10"/>
    <s v="ZAPATA MUOZ JOSE SEBASTIAN"/>
    <x v="4"/>
    <x v="2"/>
    <n v="206"/>
    <n v="29.428571428571399"/>
    <n v="171.5"/>
    <m/>
    <n v="67200"/>
    <x v="0"/>
    <n v="13250"/>
    <x v="8"/>
    <x v="0"/>
    <m/>
  </r>
  <r>
    <d v="2021-09-22T01:16:30"/>
    <x v="1"/>
    <n v="11"/>
    <s v="GOMEZ ACEVEDO ALEJANDRO"/>
    <x v="6"/>
    <x v="0"/>
    <n v="201"/>
    <n v="25.125"/>
    <n v="196"/>
    <m/>
    <n v="76800"/>
    <x v="0"/>
    <n v="12891.891891891901"/>
    <x v="8"/>
    <x v="0"/>
    <m/>
  </r>
  <r>
    <d v="2021-09-22T01:16:31"/>
    <x v="1"/>
    <n v="12"/>
    <s v="OCAMPO OCAMPO ANTONIO JOSE"/>
    <x v="10"/>
    <x v="0"/>
    <n v="135"/>
    <n v="33.75"/>
    <n v="98"/>
    <m/>
    <n v="38400"/>
    <x v="0"/>
    <n v="13250"/>
    <x v="8"/>
    <x v="0"/>
    <m/>
  </r>
  <r>
    <d v="2021-09-22T01:16:31"/>
    <x v="1"/>
    <n v="13"/>
    <s v="QUIRAMA CASTAEDA JHON JADER"/>
    <x v="6"/>
    <x v="1"/>
    <n v="217"/>
    <n v="27.125"/>
    <n v="196"/>
    <s v="Se descuenta el viaje de 8 15 pm donde moviliz 12 Usuarios ya que no cumple con el tiempo entregado por los Despachadores"/>
    <n v="76800"/>
    <x v="1"/>
    <n v="12552.631578947399"/>
    <x v="8"/>
    <x v="0"/>
    <m/>
  </r>
  <r>
    <d v="2021-09-22T01:16:32"/>
    <x v="1"/>
    <n v="14"/>
    <s v="HINCAPIE OSORIO RENZO ORLANDO"/>
    <x v="6"/>
    <x v="0"/>
    <n v="213"/>
    <n v="26.625"/>
    <n v="196"/>
    <s v="3 DESCUENTOS (Usuario desubicado verificado en el sistema 2 x INCAPACITADO)"/>
    <n v="76800"/>
    <x v="1"/>
    <n v="13250"/>
    <x v="8"/>
    <x v="0"/>
    <m/>
  </r>
  <r>
    <d v="2021-09-22T01:16:32"/>
    <x v="1"/>
    <n v="15"/>
    <s v="LONDOO LOPERA DUVAN ANDRES"/>
    <x v="3"/>
    <x v="0"/>
    <n v="228"/>
    <n v="22.8"/>
    <n v="245"/>
    <m/>
    <n v="96000"/>
    <x v="0"/>
    <n v="12891.891891891901"/>
    <x v="8"/>
    <x v="0"/>
    <m/>
  </r>
  <r>
    <d v="2021-09-22T01:16:32"/>
    <x v="1"/>
    <n v="16"/>
    <s v="SANCHEZ DAVID YOHAN ALBERTO"/>
    <x v="2"/>
    <x v="3"/>
    <n v="150"/>
    <n v="25"/>
    <n v="147"/>
    <m/>
    <n v="57600"/>
    <x v="0"/>
    <n v="13250"/>
    <x v="8"/>
    <x v="0"/>
    <m/>
  </r>
  <r>
    <d v="2021-09-22T01:16:32"/>
    <x v="1"/>
    <n v="17"/>
    <s v="ESPINOZA CHAVARRIA GUILLERMO LEON"/>
    <x v="4"/>
    <x v="0"/>
    <n v="175"/>
    <n v="25"/>
    <n v="171.5"/>
    <m/>
    <n v="67200"/>
    <x v="0"/>
    <n v="12891.891891891901"/>
    <x v="8"/>
    <x v="0"/>
    <m/>
  </r>
  <r>
    <d v="2021-09-22T01:16:33"/>
    <x v="1"/>
    <n v="18"/>
    <s v="PEREZ BORJA JUAN CARLOS"/>
    <x v="3"/>
    <x v="0"/>
    <n v="261"/>
    <n v="26.1"/>
    <n v="245"/>
    <m/>
    <n v="96000"/>
    <x v="0"/>
    <n v="13250"/>
    <x v="8"/>
    <x v="0"/>
    <m/>
  </r>
  <r>
    <d v="2021-09-22T01:16:33"/>
    <x v="1"/>
    <n v="19"/>
    <s v="HINCAPIE CASTAEDA KEVIN ALEJANDRO"/>
    <x v="2"/>
    <x v="3"/>
    <n v="147"/>
    <n v="24.5"/>
    <n v="147"/>
    <m/>
    <n v="57600"/>
    <x v="0"/>
    <n v="12891.891891891901"/>
    <x v="8"/>
    <x v="0"/>
    <m/>
  </r>
  <r>
    <d v="2021-09-22T01:16:34"/>
    <x v="1"/>
    <n v="20"/>
    <s v="VACA FIERRO ROBINSON"/>
    <x v="3"/>
    <x v="0"/>
    <n v="227"/>
    <n v="22.7"/>
    <n v="245"/>
    <m/>
    <n v="96000"/>
    <x v="0"/>
    <n v="12891.891891891901"/>
    <x v="8"/>
    <x v="0"/>
    <m/>
  </r>
  <r>
    <d v="2021-09-22T01:16:34"/>
    <x v="3"/>
    <n v="21"/>
    <s v="ROJAS QUINTERO MIGUEL ANTONIO"/>
    <x v="0"/>
    <x v="0"/>
    <n v="209"/>
    <n v="23.2222222222222"/>
    <n v="220.5"/>
    <m/>
    <n v="86400"/>
    <x v="0"/>
    <n v="13250"/>
    <x v="8"/>
    <x v="0"/>
    <m/>
  </r>
  <r>
    <d v="2021-09-22T01:16:34"/>
    <x v="3"/>
    <n v="22"/>
    <s v="ORTIZ SALGADO ALEXIS DAVID"/>
    <x v="0"/>
    <x v="0"/>
    <n v="214"/>
    <n v="23.7777777777778"/>
    <n v="220.5"/>
    <s v="1 DESCUENTO (Jefe de Ruta)"/>
    <n v="86400"/>
    <x v="1"/>
    <n v="13250"/>
    <x v="8"/>
    <x v="0"/>
    <m/>
  </r>
  <r>
    <d v="2021-09-22T01:16:34"/>
    <x v="3"/>
    <n v="23"/>
    <s v="QUICENO DAVID DIEGO ALEJANDRO"/>
    <x v="6"/>
    <x v="0"/>
    <n v="230"/>
    <n v="28.75"/>
    <n v="196"/>
    <m/>
    <n v="76800"/>
    <x v="0"/>
    <n v="13250"/>
    <x v="8"/>
    <x v="0"/>
    <m/>
  </r>
  <r>
    <d v="2021-09-22T01:16:35"/>
    <x v="3"/>
    <n v="25"/>
    <s v="ZAPATA MONTES ANDREY DARIO"/>
    <x v="10"/>
    <x v="0"/>
    <n v="123"/>
    <n v="30.75"/>
    <n v="98"/>
    <s v="1 DESCUENTO (Usuario desubicado verificado en el sistema)"/>
    <n v="38400"/>
    <x v="1"/>
    <n v="13250"/>
    <x v="8"/>
    <x v="0"/>
    <m/>
  </r>
  <r>
    <d v="2021-09-22T01:16:35"/>
    <x v="3"/>
    <n v="26"/>
    <s v="CASTRO SANCLEMENTE DUBERNEY"/>
    <x v="6"/>
    <x v="0"/>
    <n v="172"/>
    <n v="21.5"/>
    <n v="196"/>
    <m/>
    <n v="76800"/>
    <x v="0"/>
    <n v="13250"/>
    <x v="8"/>
    <x v="0"/>
    <m/>
  </r>
  <r>
    <d v="2021-09-22T01:16:35"/>
    <x v="3"/>
    <n v="27"/>
    <s v="HENAO MUOZ FERNEY"/>
    <x v="10"/>
    <x v="0"/>
    <n v="102"/>
    <n v="25.5"/>
    <n v="98"/>
    <m/>
    <n v="38400"/>
    <x v="0"/>
    <n v="12891.891891891901"/>
    <x v="8"/>
    <x v="0"/>
    <m/>
  </r>
  <r>
    <d v="2021-09-22T01:16:36"/>
    <x v="3"/>
    <n v="27"/>
    <s v="VANEGAS MORALES DEIBY ALEJANDRO"/>
    <x v="10"/>
    <x v="0"/>
    <n v="81"/>
    <n v="20.25"/>
    <n v="98"/>
    <m/>
    <n v="38400"/>
    <x v="0"/>
    <n v="12891.891891891901"/>
    <x v="8"/>
    <x v="0"/>
    <m/>
  </r>
  <r>
    <d v="2021-09-22T01:16:36"/>
    <x v="3"/>
    <n v="28"/>
    <s v="QUINTERO PEREZ SANTIAGO"/>
    <x v="6"/>
    <x v="0"/>
    <n v="229"/>
    <n v="28.625"/>
    <n v="196"/>
    <m/>
    <n v="76800"/>
    <x v="0"/>
    <n v="13250"/>
    <x v="8"/>
    <x v="0"/>
    <m/>
  </r>
  <r>
    <d v="2021-09-22T01:16:36"/>
    <x v="3"/>
    <n v="29"/>
    <s v="VELASQUEZ ROLDAN BRAYAN ESTIVEN"/>
    <x v="4"/>
    <x v="0"/>
    <n v="197"/>
    <n v="28.1428571428571"/>
    <n v="171.5"/>
    <s v="1 DESCUENTO (Despachador Ferney)"/>
    <n v="67200"/>
    <x v="0"/>
    <n v="13250"/>
    <x v="8"/>
    <x v="0"/>
    <m/>
  </r>
  <r>
    <d v="2021-09-22T01:16:36"/>
    <x v="3"/>
    <n v="30"/>
    <s v="ATEHORTUA SANCHEZ JIM MICHAEL"/>
    <x v="2"/>
    <x v="0"/>
    <n v="120"/>
    <n v="20"/>
    <n v="147"/>
    <m/>
    <n v="57600"/>
    <x v="0"/>
    <n v="12891.891891891901"/>
    <x v="8"/>
    <x v="0"/>
    <m/>
  </r>
  <r>
    <d v="2021-09-22T01:16:37"/>
    <x v="1"/>
    <n v="32"/>
    <s v="JIMENEZ HERNANDEZ ESTEBAN CAMILO"/>
    <x v="3"/>
    <x v="0"/>
    <n v="202"/>
    <n v="20.2"/>
    <n v="245"/>
    <m/>
    <n v="96000"/>
    <x v="0"/>
    <n v="13250"/>
    <x v="8"/>
    <x v="0"/>
    <m/>
  </r>
  <r>
    <d v="2021-09-22T01:16:37"/>
    <x v="1"/>
    <n v="33"/>
    <s v="MARAMARA ALBARRAN YONSON"/>
    <x v="0"/>
    <x v="3"/>
    <n v="208"/>
    <n v="23.1111111111111"/>
    <n v="220.5"/>
    <m/>
    <n v="86400"/>
    <x v="0"/>
    <n v="12891.891891891901"/>
    <x v="8"/>
    <x v="0"/>
    <m/>
  </r>
  <r>
    <d v="2021-09-22T01:16:37"/>
    <x v="1"/>
    <n v="34"/>
    <s v="JIMENEZ HURTADO CARLOS ESTIVEN"/>
    <x v="6"/>
    <x v="0"/>
    <n v="190"/>
    <n v="23.75"/>
    <n v="196"/>
    <m/>
    <n v="76800"/>
    <x v="0"/>
    <n v="12891.891891891901"/>
    <x v="8"/>
    <x v="0"/>
    <m/>
  </r>
  <r>
    <d v="2021-09-22T01:16:38"/>
    <x v="1"/>
    <n v="35"/>
    <s v="GARCIA DAVID WILSON ALBERTO"/>
    <x v="0"/>
    <x v="0"/>
    <n v="228"/>
    <n v="25.3333333333333"/>
    <n v="220.5"/>
    <s v="1 DESCUENTO (Transbordo veh 40)"/>
    <n v="86400"/>
    <x v="1"/>
    <n v="13250"/>
    <x v="8"/>
    <x v="0"/>
    <m/>
  </r>
  <r>
    <d v="2021-09-22T01:16:38"/>
    <x v="1"/>
    <n v="36"/>
    <s v="MARTINEZ CHAVERRA LUIS NORBERTO"/>
    <x v="0"/>
    <x v="0"/>
    <n v="221"/>
    <n v="24.5555555555556"/>
    <n v="220.5"/>
    <m/>
    <n v="86400"/>
    <x v="0"/>
    <n v="12891.891891891901"/>
    <x v="8"/>
    <x v="0"/>
    <m/>
  </r>
  <r>
    <d v="2021-09-22T01:16:38"/>
    <x v="1"/>
    <n v="37"/>
    <s v="LARGO PIEDRAHITA HARVEY DAVID"/>
    <x v="0"/>
    <x v="0"/>
    <n v="260"/>
    <n v="28.8888888888889"/>
    <n v="220.5"/>
    <m/>
    <n v="86400"/>
    <x v="1"/>
    <n v="13250"/>
    <x v="8"/>
    <x v="0"/>
    <m/>
  </r>
  <r>
    <d v="2021-09-22T01:16:39"/>
    <x v="1"/>
    <n v="38"/>
    <s v="VILLADA GUZMAN JOJAN"/>
    <x v="0"/>
    <x v="0"/>
    <n v="183"/>
    <n v="20.3333333333333"/>
    <n v="220.5"/>
    <m/>
    <n v="86400"/>
    <x v="0"/>
    <n v="12891.891891891901"/>
    <x v="8"/>
    <x v="0"/>
    <m/>
  </r>
  <r>
    <d v="2021-09-22T01:16:39"/>
    <x v="1"/>
    <n v="39"/>
    <s v="DIAZ LOZADA ANDRES FELIPE"/>
    <x v="8"/>
    <x v="3"/>
    <n v="105"/>
    <n v="21"/>
    <n v="122.5"/>
    <m/>
    <n v="48000"/>
    <x v="0"/>
    <n v="13250"/>
    <x v="8"/>
    <x v="0"/>
    <m/>
  </r>
  <r>
    <d v="2021-09-22T01:16:39"/>
    <x v="1"/>
    <n v="40"/>
    <s v="DAVILA MORALES WALTER ANDRES"/>
    <x v="5"/>
    <x v="1"/>
    <n v="60"/>
    <n v="60"/>
    <n v="24.5"/>
    <s v="Se descuenta el viaje de 6 23 am donde moviliz 29 usuarios x choque"/>
    <n v="9600"/>
    <x v="0"/>
    <n v="13250"/>
    <x v="8"/>
    <x v="0"/>
    <m/>
  </r>
  <r>
    <d v="2021-09-22T01:16:45"/>
    <x v="4"/>
    <n v="1"/>
    <s v="PINEDA ESTRADA CRISTIAN JOHAN"/>
    <x v="4"/>
    <x v="0"/>
    <n v="127"/>
    <n v="18.1428571428571"/>
    <n v="152.833333333333"/>
    <m/>
    <n v="59733.333299999998"/>
    <x v="0"/>
    <n v="14657.142857142901"/>
    <x v="9"/>
    <x v="0"/>
    <m/>
  </r>
  <r>
    <d v="2021-09-22T01:16:45"/>
    <x v="4"/>
    <n v="3"/>
    <s v="RESTREPO RODRIGUEZ LIBARDO ANDRES"/>
    <x v="0"/>
    <x v="0"/>
    <n v="225"/>
    <n v="25"/>
    <n v="196.5"/>
    <m/>
    <n v="76800"/>
    <x v="0"/>
    <n v="15390"/>
    <x v="9"/>
    <x v="0"/>
    <m/>
  </r>
  <r>
    <d v="2021-09-22T01:16:46"/>
    <x v="4"/>
    <n v="6"/>
    <s v="ALVAREZ ARIAS SAMUEL IVAN"/>
    <x v="0"/>
    <x v="0"/>
    <n v="160"/>
    <n v="17.7777777777778"/>
    <n v="196.5"/>
    <m/>
    <n v="76800"/>
    <x v="0"/>
    <n v="16200"/>
    <x v="9"/>
    <x v="0"/>
    <m/>
  </r>
  <r>
    <d v="2021-09-22T01:16:46"/>
    <x v="4"/>
    <n v="7"/>
    <s v="PIEDRAHITA MADRID SANTIAGO"/>
    <x v="0"/>
    <x v="0"/>
    <n v="181"/>
    <n v="20.1111111111111"/>
    <n v="196.5"/>
    <m/>
    <n v="76800"/>
    <x v="1"/>
    <n v="17100"/>
    <x v="9"/>
    <x v="0"/>
    <m/>
  </r>
  <r>
    <d v="2021-09-22T01:16:46"/>
    <x v="4"/>
    <n v="8"/>
    <s v="VARGAS NELSON CONRADO"/>
    <x v="0"/>
    <x v="0"/>
    <n v="200"/>
    <n v="22.2222222222222"/>
    <n v="196.5"/>
    <m/>
    <n v="76800"/>
    <x v="1"/>
    <n v="17100"/>
    <x v="9"/>
    <x v="0"/>
    <m/>
  </r>
  <r>
    <d v="2021-09-22T01:16:46"/>
    <x v="4"/>
    <n v="10"/>
    <s v="ZAPATA MUOZ JOSE SEBASTIAN"/>
    <x v="4"/>
    <x v="1"/>
    <n v="108"/>
    <n v="15.4285714285714"/>
    <n v="152.833333333333"/>
    <m/>
    <n v="59733.333299999998"/>
    <x v="0"/>
    <n v="17100"/>
    <x v="9"/>
    <x v="0"/>
    <m/>
  </r>
  <r>
    <d v="2021-09-22T01:16:47"/>
    <x v="4"/>
    <n v="11"/>
    <s v="RENDON VIANA HUMBERTO DE JESUS"/>
    <x v="0"/>
    <x v="0"/>
    <n v="201"/>
    <n v="22.3333333333333"/>
    <n v="196.5"/>
    <m/>
    <n v="76800"/>
    <x v="0"/>
    <n v="14657.142857142901"/>
    <x v="9"/>
    <x v="0"/>
    <m/>
  </r>
  <r>
    <d v="2021-09-22T01:16:47"/>
    <x v="4"/>
    <n v="12"/>
    <s v="OCAMPO OCAMPO ANTONIO JOSE"/>
    <x v="0"/>
    <x v="0"/>
    <n v="200"/>
    <n v="22.2222222222222"/>
    <n v="196.5"/>
    <m/>
    <n v="76800"/>
    <x v="0"/>
    <n v="17100"/>
    <x v="9"/>
    <x v="0"/>
    <m/>
  </r>
  <r>
    <d v="2021-09-22T01:16:47"/>
    <x v="4"/>
    <n v="14"/>
    <s v="CARVAJAL SALAZAR HECTOR MARINO"/>
    <x v="0"/>
    <x v="0"/>
    <n v="207"/>
    <n v="23"/>
    <n v="196.5"/>
    <m/>
    <n v="76800"/>
    <x v="1"/>
    <n v="17100"/>
    <x v="9"/>
    <x v="0"/>
    <m/>
  </r>
  <r>
    <d v="2021-09-22T01:16:48"/>
    <x v="4"/>
    <n v="15"/>
    <s v="LONDOO LOPERA DUVAN ANDRES"/>
    <x v="0"/>
    <x v="0"/>
    <n v="207"/>
    <n v="23"/>
    <n v="196.5"/>
    <m/>
    <n v="76800"/>
    <x v="0"/>
    <n v="14657.142857142901"/>
    <x v="9"/>
    <x v="0"/>
    <m/>
  </r>
  <r>
    <d v="2021-09-22T01:16:48"/>
    <x v="4"/>
    <n v="16"/>
    <s v="SANCHEZ DAVID YOHAN ALBERTO"/>
    <x v="0"/>
    <x v="0"/>
    <n v="173"/>
    <n v="19.2222222222222"/>
    <n v="196.5"/>
    <m/>
    <n v="76800"/>
    <x v="0"/>
    <n v="17100"/>
    <x v="9"/>
    <x v="0"/>
    <m/>
  </r>
  <r>
    <d v="2021-09-22T01:16:48"/>
    <x v="4"/>
    <n v="17"/>
    <s v="ESPINOZA CHAVARRIA GUILLERMO LEON"/>
    <x v="6"/>
    <x v="0"/>
    <n v="185"/>
    <n v="23.125"/>
    <n v="174.666666666667"/>
    <m/>
    <n v="68266.666700000002"/>
    <x v="0"/>
    <n v="14657.142857142901"/>
    <x v="9"/>
    <x v="0"/>
    <m/>
  </r>
  <r>
    <d v="2021-09-22T01:16:49"/>
    <x v="4"/>
    <n v="18"/>
    <s v="PEREZ BORJA JUAN CARLOS"/>
    <x v="0"/>
    <x v="0"/>
    <n v="224"/>
    <n v="24.8888888888889"/>
    <n v="196.5"/>
    <s v="2 DESCUENTOS (Usuarios desubicados verificados en el sistema)"/>
    <n v="76800"/>
    <x v="0"/>
    <n v="17100"/>
    <x v="9"/>
    <x v="0"/>
    <m/>
  </r>
  <r>
    <d v="2021-09-22T01:16:49"/>
    <x v="4"/>
    <n v="19"/>
    <s v="HINCAPIE CASTAEDA KEVIN ALEJANDRO"/>
    <x v="0"/>
    <x v="0"/>
    <n v="218"/>
    <n v="24.2222222222222"/>
    <n v="196.5"/>
    <m/>
    <n v="76800"/>
    <x v="0"/>
    <n v="14657.142857142901"/>
    <x v="9"/>
    <x v="0"/>
    <m/>
  </r>
  <r>
    <d v="2021-09-22T01:16:49"/>
    <x v="4"/>
    <n v="20"/>
    <s v="VACA FIERRO ROBINSON"/>
    <x v="0"/>
    <x v="0"/>
    <n v="244"/>
    <n v="27.1111111111111"/>
    <n v="196.5"/>
    <s v="2 DESCUENTOS (Conduct. Reconoce la ruta)"/>
    <n v="76800"/>
    <x v="0"/>
    <n v="14657.142857142901"/>
    <x v="9"/>
    <x v="0"/>
    <m/>
  </r>
  <r>
    <d v="2021-09-22T01:16:50"/>
    <x v="4"/>
    <n v="25"/>
    <s v="ZAPATA MONTES ANDREY DARIO"/>
    <x v="0"/>
    <x v="0"/>
    <n v="133"/>
    <n v="14.7777777777778"/>
    <n v="196.5"/>
    <m/>
    <n v="76800"/>
    <x v="1"/>
    <n v="17100"/>
    <x v="9"/>
    <x v="0"/>
    <m/>
  </r>
  <r>
    <d v="2021-09-22T01:16:50"/>
    <x v="4"/>
    <n v="29"/>
    <s v="VELASQUEZ ROLDAN BRAYAN ESTIVEN"/>
    <x v="6"/>
    <x v="0"/>
    <n v="155"/>
    <n v="19.375"/>
    <n v="174.666666666667"/>
    <s v="1 DESCUENTO (Usuario desubicado verificado en el sistema)"/>
    <n v="68266.666700000002"/>
    <x v="0"/>
    <n v="17100"/>
    <x v="9"/>
    <x v="0"/>
    <m/>
  </r>
  <r>
    <d v="2021-09-22T01:16:50"/>
    <x v="4"/>
    <n v="30"/>
    <s v="ATEHORTUA SANCHEZ JIM MICHAEL"/>
    <x v="6"/>
    <x v="0"/>
    <n v="170"/>
    <n v="21.25"/>
    <n v="174.666666666667"/>
    <m/>
    <n v="68266.666700000002"/>
    <x v="0"/>
    <n v="14657.142857142901"/>
    <x v="9"/>
    <x v="0"/>
    <m/>
  </r>
  <r>
    <d v="2021-09-22T01:16:51"/>
    <x v="4"/>
    <n v="32"/>
    <s v="JIMENEZ HERNANDEZ ESTEBAN CAMILO"/>
    <x v="0"/>
    <x v="0"/>
    <n v="238"/>
    <n v="26.4444444444444"/>
    <n v="196.5"/>
    <m/>
    <n v="76800"/>
    <x v="0"/>
    <n v="17100"/>
    <x v="9"/>
    <x v="0"/>
    <m/>
  </r>
  <r>
    <d v="2021-09-22T01:16:51"/>
    <x v="4"/>
    <n v="33"/>
    <s v="MARAMARA ALBARRAN YONSON"/>
    <x v="3"/>
    <x v="0"/>
    <n v="243"/>
    <n v="24.3"/>
    <n v="218.333333333333"/>
    <m/>
    <n v="85333.333299999998"/>
    <x v="0"/>
    <n v="17100"/>
    <x v="9"/>
    <x v="0"/>
    <m/>
  </r>
  <r>
    <d v="2021-09-22T01:16:55"/>
    <x v="3"/>
    <n v="1"/>
    <s v="GOMEZ ACEVEDO ALEJANDRO"/>
    <x v="3"/>
    <x v="0"/>
    <n v="212"/>
    <n v="21.2"/>
    <n v="237.55172413793099"/>
    <s v="1 DESCUENTO (Usuario Desubicado)"/>
    <n v="93020.689700000003"/>
    <x v="0"/>
    <n v="14590.909090909099"/>
    <x v="10"/>
    <x v="0"/>
    <m/>
  </r>
  <r>
    <d v="2021-09-22T01:16:56"/>
    <x v="3"/>
    <n v="2"/>
    <s v="GARCIA DAVID WILSON ALBERTO"/>
    <x v="0"/>
    <x v="0"/>
    <n v="256"/>
    <n v="28.4444444444444"/>
    <n v="213.796551724138"/>
    <m/>
    <n v="83718.620699999999"/>
    <x v="1"/>
    <n v="14590.909090909099"/>
    <x v="10"/>
    <x v="0"/>
    <m/>
  </r>
  <r>
    <d v="2021-09-22T01:16:56"/>
    <x v="3"/>
    <n v="3"/>
    <s v="RESTREPO RODRIGUEZ LIBARDO ANDRES"/>
    <x v="0"/>
    <x v="0"/>
    <n v="160"/>
    <n v="17.7777777777778"/>
    <n v="213.796551724138"/>
    <m/>
    <n v="83718.620699999999"/>
    <x v="0"/>
    <n v="15532.2580645161"/>
    <x v="10"/>
    <x v="0"/>
    <m/>
  </r>
  <r>
    <d v="2021-09-22T01:16:56"/>
    <x v="3"/>
    <n v="6"/>
    <s v="ALVAREZ ARIAS SAMUEL IVAN"/>
    <x v="2"/>
    <x v="1"/>
    <n v="168"/>
    <n v="28"/>
    <n v="142.531034482759"/>
    <s v="Se descuenta el viaje de 1 26 pm donde moviliz 8 Usuarios x varado"/>
    <n v="55812.413800000002"/>
    <x v="0"/>
    <n v="16050"/>
    <x v="10"/>
    <x v="0"/>
    <m/>
  </r>
  <r>
    <d v="2021-09-22T01:16:56"/>
    <x v="3"/>
    <n v="7"/>
    <s v="DE OSSA TORRES CARLOS ANDRES"/>
    <x v="6"/>
    <x v="0"/>
    <n v="188"/>
    <n v="23.5"/>
    <n v="190.04137931034501"/>
    <m/>
    <n v="74416.551699999996"/>
    <x v="1"/>
    <n v="16603.448275862102"/>
    <x v="10"/>
    <x v="0"/>
    <m/>
  </r>
  <r>
    <d v="2021-09-22T01:16:57"/>
    <x v="3"/>
    <n v="8"/>
    <s v="VALENCIA MENDOZA CESAR AUGUSTO"/>
    <x v="1"/>
    <x v="0"/>
    <n v="279"/>
    <n v="25.363636363636399"/>
    <n v="261.30689655172398"/>
    <s v="4 DESCUENTOS X 2 DISCAPACITADOS"/>
    <n v="102322.7586"/>
    <x v="1"/>
    <n v="16603.448275862102"/>
    <x v="10"/>
    <x v="0"/>
    <m/>
  </r>
  <r>
    <d v="2021-09-22T01:16:57"/>
    <x v="3"/>
    <n v="9"/>
    <s v="BETANCUR PEREZ VICTOR ALONSO"/>
    <x v="1"/>
    <x v="0"/>
    <n v="212"/>
    <n v="19.272727272727298"/>
    <n v="261.30689655172398"/>
    <s v="1 DESCUENTO (Conduc veh 33)"/>
    <n v="102322.7586"/>
    <x v="0"/>
    <n v="14590.909090909099"/>
    <x v="10"/>
    <x v="0"/>
    <m/>
  </r>
  <r>
    <d v="2021-09-22T01:16:57"/>
    <x v="1"/>
    <n v="11"/>
    <s v="RENDON VIANA HUMBERTO DE JESUS"/>
    <x v="6"/>
    <x v="0"/>
    <n v="270"/>
    <n v="33.75"/>
    <n v="190.04137931034501"/>
    <m/>
    <n v="74416.551699999996"/>
    <x v="0"/>
    <n v="14590.909090909099"/>
    <x v="10"/>
    <x v="0"/>
    <m/>
  </r>
  <r>
    <d v="2021-09-22T01:16:58"/>
    <x v="1"/>
    <n v="13"/>
    <s v="QUIRAMA CASTAEDA JHON JADER"/>
    <x v="6"/>
    <x v="0"/>
    <n v="198"/>
    <n v="24.75"/>
    <n v="190.04137931034501"/>
    <m/>
    <n v="74416.551699999996"/>
    <x v="1"/>
    <n v="16603.448275862102"/>
    <x v="10"/>
    <x v="0"/>
    <m/>
  </r>
  <r>
    <d v="2021-09-22T01:16:58"/>
    <x v="1"/>
    <n v="14"/>
    <s v="HINCAPIE OSORIO RENZO ORLANDO"/>
    <x v="3"/>
    <x v="0"/>
    <n v="252"/>
    <n v="25.2"/>
    <n v="237.55172413793099"/>
    <m/>
    <n v="93020.689700000003"/>
    <x v="1"/>
    <n v="16603.448275862102"/>
    <x v="10"/>
    <x v="0"/>
    <m/>
  </r>
  <r>
    <d v="2021-09-22T01:16:58"/>
    <x v="1"/>
    <n v="15"/>
    <s v="LOPERA AGUDELO LUIS FRANCISCO"/>
    <x v="3"/>
    <x v="0"/>
    <n v="209"/>
    <n v="20.9"/>
    <n v="237.55172413793099"/>
    <s v="3 DESCUENTOS (Usuarios Desubicados)"/>
    <n v="93020.689700000003"/>
    <x v="0"/>
    <n v="16603.448275862102"/>
    <x v="10"/>
    <x v="0"/>
    <m/>
  </r>
  <r>
    <d v="2021-09-22T01:16:59"/>
    <x v="1"/>
    <n v="16"/>
    <s v="SANCHEZ DAVID YOHAN ALBERTO"/>
    <x v="8"/>
    <x v="1"/>
    <n v="104"/>
    <n v="20.8"/>
    <n v="118.77586206896601"/>
    <m/>
    <n v="46510.344799999999"/>
    <x v="0"/>
    <n v="16603.448275862102"/>
    <x v="10"/>
    <x v="0"/>
    <m/>
  </r>
  <r>
    <d v="2021-09-22T01:16:59"/>
    <x v="1"/>
    <n v="17"/>
    <s v="ESPINOZA CHAVARRIA GUILLERMO LEON"/>
    <x v="6"/>
    <x v="0"/>
    <n v="173"/>
    <n v="21.625"/>
    <n v="190.04137931034501"/>
    <m/>
    <n v="74416.551699999996"/>
    <x v="0"/>
    <n v="14590.909090909099"/>
    <x v="10"/>
    <x v="0"/>
    <m/>
  </r>
  <r>
    <d v="2021-09-22T01:16:59"/>
    <x v="1"/>
    <n v="18"/>
    <s v="PEREZ BORJA JUAN CARLOS"/>
    <x v="0"/>
    <x v="0"/>
    <n v="212"/>
    <n v="23.5555555555556"/>
    <n v="213.796551724138"/>
    <m/>
    <n v="83718.620699999999"/>
    <x v="0"/>
    <n v="16603.448275862102"/>
    <x v="10"/>
    <x v="0"/>
    <m/>
  </r>
  <r>
    <d v="2021-09-22T01:16:59"/>
    <x v="1"/>
    <n v="19"/>
    <s v="HINCAPIE CASTAEDA KEVIN ALEJANDRO"/>
    <x v="4"/>
    <x v="0"/>
    <n v="159"/>
    <n v="22.714285714285701"/>
    <n v="166.28620689655199"/>
    <m/>
    <n v="65114.482799999998"/>
    <x v="0"/>
    <n v="14590.909090909099"/>
    <x v="10"/>
    <x v="0"/>
    <m/>
  </r>
  <r>
    <d v="2021-09-22T01:17:00"/>
    <x v="3"/>
    <n v="20"/>
    <s v="VACA FIERRO ROBINSON"/>
    <x v="6"/>
    <x v="0"/>
    <n v="195"/>
    <n v="24.375"/>
    <n v="190.04137931034501"/>
    <m/>
    <n v="74416.551699999996"/>
    <x v="0"/>
    <n v="14590.909090909099"/>
    <x v="10"/>
    <x v="0"/>
    <m/>
  </r>
  <r>
    <d v="2021-09-22T01:17:00"/>
    <x v="3"/>
    <n v="21"/>
    <s v="LONDOO LOPERA DUVAN ANDRES"/>
    <x v="3"/>
    <x v="0"/>
    <n v="240"/>
    <n v="24"/>
    <n v="237.55172413793099"/>
    <s v="2 DESCUENTOS (Tecnicos Sensores)"/>
    <n v="93020.689700000003"/>
    <x v="0"/>
    <n v="16603.448275862102"/>
    <x v="10"/>
    <x v="0"/>
    <m/>
  </r>
  <r>
    <d v="2021-09-22T01:17:00"/>
    <x v="3"/>
    <n v="22"/>
    <s v="ORTIZ SALGADO ALEXIS DAVID"/>
    <x v="3"/>
    <x v="0"/>
    <n v="251"/>
    <n v="25.1"/>
    <n v="237.55172413793099"/>
    <m/>
    <n v="93020.689700000003"/>
    <x v="1"/>
    <n v="16603.448275862102"/>
    <x v="10"/>
    <x v="0"/>
    <m/>
  </r>
  <r>
    <d v="2021-09-22T01:17:01"/>
    <x v="3"/>
    <n v="23"/>
    <s v="QUICENO DAVID DIEGO ALEJANDRO"/>
    <x v="1"/>
    <x v="0"/>
    <n v="262"/>
    <n v="23.818181818181799"/>
    <n v="261.30689655172398"/>
    <m/>
    <n v="102322.7586"/>
    <x v="0"/>
    <n v="16603.448275862102"/>
    <x v="10"/>
    <x v="0"/>
    <m/>
  </r>
  <r>
    <d v="2021-09-22T01:17:01"/>
    <x v="3"/>
    <n v="25"/>
    <s v="ZAPATA MONTES ANDREY DARIO"/>
    <x v="11"/>
    <x v="1"/>
    <n v="38"/>
    <n v="19"/>
    <n v="47.510344827586202"/>
    <m/>
    <n v="18604.137900000002"/>
    <x v="1"/>
    <n v="14590.909090909099"/>
    <x v="10"/>
    <x v="0"/>
    <m/>
  </r>
  <r>
    <d v="2021-09-22T01:17:01"/>
    <x v="3"/>
    <n v="26"/>
    <s v="CASTRO SANCLEMENTE DUBERNEY"/>
    <x v="3"/>
    <x v="0"/>
    <n v="273"/>
    <n v="27.3"/>
    <n v="237.55172413793099"/>
    <s v="1 DESCUENTO (Despachador Ferney)"/>
    <n v="93020.689700000003"/>
    <x v="0"/>
    <n v="16603.448275862102"/>
    <x v="10"/>
    <x v="0"/>
    <m/>
  </r>
  <r>
    <d v="2021-09-22T01:17:02"/>
    <x v="3"/>
    <n v="27"/>
    <s v="HENAO MUOZ FERNEY"/>
    <x v="8"/>
    <x v="0"/>
    <n v="114"/>
    <n v="22.8"/>
    <n v="118.77586206896601"/>
    <m/>
    <n v="46510.344799999999"/>
    <x v="0"/>
    <n v="14590.909090909099"/>
    <x v="10"/>
    <x v="0"/>
    <m/>
  </r>
  <r>
    <d v="2021-09-22T01:17:02"/>
    <x v="3"/>
    <n v="27"/>
    <s v="ZAPATA MONTES ANDREY DARIO"/>
    <x v="8"/>
    <x v="0"/>
    <n v="97"/>
    <n v="19.399999999999999"/>
    <n v="118.77586206896601"/>
    <m/>
    <n v="46510.344799999999"/>
    <x v="0"/>
    <n v="14590.909090909099"/>
    <x v="10"/>
    <x v="0"/>
    <m/>
  </r>
  <r>
    <d v="2021-09-22T01:17:02"/>
    <x v="3"/>
    <n v="28"/>
    <s v="QUINTERO PEREZ SANTIAGO"/>
    <x v="0"/>
    <x v="0"/>
    <n v="241"/>
    <n v="26.7777777777778"/>
    <n v="213.796551724138"/>
    <m/>
    <n v="83718.620699999999"/>
    <x v="0"/>
    <n v="14590.909090909099"/>
    <x v="10"/>
    <x v="0"/>
    <m/>
  </r>
  <r>
    <d v="2021-09-22T01:17:03"/>
    <x v="3"/>
    <n v="29"/>
    <s v="VELASQUEZ ROLDAN BRAYAN ESTIVEN"/>
    <x v="3"/>
    <x v="0"/>
    <n v="240"/>
    <n v="24"/>
    <n v="237.55172413793099"/>
    <m/>
    <n v="93020.689700000003"/>
    <x v="0"/>
    <n v="16603.448275862102"/>
    <x v="10"/>
    <x v="0"/>
    <m/>
  </r>
  <r>
    <d v="2021-09-22T01:17:03"/>
    <x v="1"/>
    <n v="30"/>
    <s v="ATEHORTUA SANCHEZ JIM MICHAEL"/>
    <x v="3"/>
    <x v="0"/>
    <n v="212"/>
    <n v="21.2"/>
    <n v="237.55172413793099"/>
    <s v="2 DESCUENTOS (Propietario veh 34 y Usuario Desubicado)"/>
    <n v="93020.689700000003"/>
    <x v="0"/>
    <n v="14590.909090909099"/>
    <x v="10"/>
    <x v="0"/>
    <m/>
  </r>
  <r>
    <d v="2021-09-22T01:17:03"/>
    <x v="1"/>
    <n v="32"/>
    <s v="JIMENEZ HERNANDEZ ESTEBAN CAMILO"/>
    <x v="3"/>
    <x v="0"/>
    <n v="213"/>
    <n v="21.3"/>
    <n v="237.55172413793099"/>
    <m/>
    <n v="93020.689700000003"/>
    <x v="0"/>
    <n v="16603.448275862102"/>
    <x v="10"/>
    <x v="0"/>
    <m/>
  </r>
  <r>
    <d v="2021-09-22T01:17:04"/>
    <x v="1"/>
    <n v="33"/>
    <s v="MARAMARA ALBARRAN YONSON"/>
    <x v="9"/>
    <x v="0"/>
    <n v="230"/>
    <n v="19.1666666666667"/>
    <n v="285.06206896551703"/>
    <m/>
    <n v="111624.8276"/>
    <x v="0"/>
    <n v="14590.909090909099"/>
    <x v="10"/>
    <x v="0"/>
    <m/>
  </r>
  <r>
    <d v="2021-09-22T01:17:04"/>
    <x v="1"/>
    <n v="34"/>
    <s v="DAVILA MORALES WALTER ANDRES"/>
    <x v="12"/>
    <x v="0"/>
    <n v="352"/>
    <n v="27.076923076923102"/>
    <n v="308.81724137931002"/>
    <m/>
    <n v="120926.89659999999"/>
    <x v="0"/>
    <n v="14590.909090909099"/>
    <x v="10"/>
    <x v="0"/>
    <m/>
  </r>
  <r>
    <d v="2021-09-22T01:17:04"/>
    <x v="1"/>
    <n v="36"/>
    <s v="MARTINEZ CHAVERRA LUIS NORBERTO"/>
    <x v="9"/>
    <x v="0"/>
    <n v="313"/>
    <n v="26.0833333333333"/>
    <n v="285.06206896551703"/>
    <m/>
    <n v="111624.8276"/>
    <x v="0"/>
    <n v="14590.909090909099"/>
    <x v="10"/>
    <x v="0"/>
    <m/>
  </r>
  <r>
    <d v="2021-09-22T01:17:05"/>
    <x v="1"/>
    <n v="37"/>
    <s v="LARGO PIEDRAHITA HARVEY DAVID"/>
    <x v="9"/>
    <x v="0"/>
    <n v="350"/>
    <n v="29.1666666666667"/>
    <n v="285.06206896551703"/>
    <m/>
    <n v="111624.8276"/>
    <x v="1"/>
    <n v="16603.448275862102"/>
    <x v="10"/>
    <x v="0"/>
    <m/>
  </r>
  <r>
    <d v="2021-09-22T01:17:05"/>
    <x v="1"/>
    <n v="38"/>
    <s v="VILLADA GUZMAN JOJAN"/>
    <x v="9"/>
    <x v="0"/>
    <n v="216"/>
    <n v="18"/>
    <n v="285.06206896551703"/>
    <m/>
    <n v="111624.8276"/>
    <x v="0"/>
    <n v="16603.448275862102"/>
    <x v="10"/>
    <x v="0"/>
    <m/>
  </r>
  <r>
    <d v="2021-09-22T01:17:44"/>
    <x v="1"/>
    <n v="1"/>
    <s v="PINEDA ESTRADA CRISTIAN JOHAN"/>
    <x v="0"/>
    <x v="0"/>
    <n v="182"/>
    <n v="20.2222222222222"/>
    <n v="208.250847457627"/>
    <m/>
    <n v="81500.339000000007"/>
    <x v="0"/>
    <n v="13797.222222222201"/>
    <x v="11"/>
    <x v="0"/>
    <m/>
  </r>
  <r>
    <d v="2021-09-22T01:17:44"/>
    <x v="1"/>
    <n v="2"/>
    <s v="GARCIA DAVID WILSON ALBERTO"/>
    <x v="0"/>
    <x v="0"/>
    <n v="206"/>
    <n v="22.8888888888889"/>
    <n v="208.250847457627"/>
    <m/>
    <n v="81500.339000000007"/>
    <x v="1"/>
    <n v="14191.4285714286"/>
    <x v="11"/>
    <x v="0"/>
    <m/>
  </r>
  <r>
    <d v="2021-09-22T01:17:45"/>
    <x v="1"/>
    <n v="3"/>
    <s v="RESTREPO RODRIGUEZ LIBARDO ANDRES"/>
    <x v="0"/>
    <x v="0"/>
    <n v="196"/>
    <n v="21.7777777777778"/>
    <n v="208.250847457627"/>
    <m/>
    <n v="81500.339000000007"/>
    <x v="0"/>
    <n v="13797.222222222201"/>
    <x v="11"/>
    <x v="0"/>
    <m/>
  </r>
  <r>
    <d v="2021-09-22T01:17:45"/>
    <x v="1"/>
    <n v="5"/>
    <s v="LOAIZA GAVIRIA EDIXON ANDRES"/>
    <x v="11"/>
    <x v="0"/>
    <n v="63"/>
    <n v="31.5"/>
    <n v="46.277966101694901"/>
    <m/>
    <n v="18111.186399999999"/>
    <x v="1"/>
    <n v="15051.515151515199"/>
    <x v="11"/>
    <x v="0"/>
    <m/>
  </r>
  <r>
    <d v="2021-09-22T01:17:45"/>
    <x v="1"/>
    <n v="5"/>
    <s v="CORDOBA QUINTERO RAFAEL JOSE"/>
    <x v="0"/>
    <x v="0"/>
    <n v="227"/>
    <n v="25.2222222222222"/>
    <n v="208.250847457627"/>
    <m/>
    <n v="81500.339000000007"/>
    <x v="1"/>
    <n v="15051.515151515199"/>
    <x v="11"/>
    <x v="0"/>
    <m/>
  </r>
  <r>
    <d v="2021-09-22T01:17:46"/>
    <x v="1"/>
    <n v="6"/>
    <s v="ZAPATA MONTES ANDREY DARIO"/>
    <x v="7"/>
    <x v="1"/>
    <n v="59"/>
    <n v="19.6666666666667"/>
    <n v="69.416949152542401"/>
    <m/>
    <n v="27166.779699999999"/>
    <x v="0"/>
    <n v="13797.222222222201"/>
    <x v="11"/>
    <x v="0"/>
    <m/>
  </r>
  <r>
    <d v="2021-09-22T01:17:46"/>
    <x v="1"/>
    <n v="6"/>
    <s v="ALVAREZ ARIAS SAMUEL IVAN"/>
    <x v="7"/>
    <x v="0"/>
    <n v="88"/>
    <n v="29.3333333333333"/>
    <n v="69.416949152542401"/>
    <m/>
    <n v="27166.779699999999"/>
    <x v="0"/>
    <n v="13797.222222222201"/>
    <x v="11"/>
    <x v="0"/>
    <m/>
  </r>
  <r>
    <d v="2021-09-22T01:17:46"/>
    <x v="1"/>
    <n v="7"/>
    <s v="DE OSSA TORRES CARLOS ANDRES"/>
    <x v="6"/>
    <x v="0"/>
    <n v="252"/>
    <n v="31.5"/>
    <n v="185.11186440678"/>
    <s v="2 DESCUENTOS (Tecnicos Sensores)"/>
    <n v="72444.745800000004"/>
    <x v="1"/>
    <n v="15051.515151515199"/>
    <x v="11"/>
    <x v="0"/>
    <m/>
  </r>
  <r>
    <d v="2021-09-22T01:17:46"/>
    <x v="1"/>
    <n v="8"/>
    <s v="VALENCIA MENDOZA CESAR AUGUSTO"/>
    <x v="3"/>
    <x v="0"/>
    <n v="191"/>
    <n v="19.100000000000001"/>
    <n v="231.389830508475"/>
    <s v="2 DESCUENTOS X INCAPACITADO"/>
    <n v="90555.932199999996"/>
    <x v="1"/>
    <n v="15051.515151515199"/>
    <x v="11"/>
    <x v="0"/>
    <m/>
  </r>
  <r>
    <d v="2021-09-22T01:17:47"/>
    <x v="1"/>
    <n v="9"/>
    <s v="BETANCUR PEREZ VICTOR ALONSO"/>
    <x v="2"/>
    <x v="0"/>
    <n v="154"/>
    <n v="25.6666666666667"/>
    <n v="138.833898305085"/>
    <m/>
    <n v="54333.559300000001"/>
    <x v="0"/>
    <n v="13797.222222222201"/>
    <x v="11"/>
    <x v="0"/>
    <m/>
  </r>
  <r>
    <d v="2021-09-22T01:17:47"/>
    <x v="1"/>
    <n v="10"/>
    <s v="ZAPATA MUOZ JOSE SEBASTIAN"/>
    <x v="6"/>
    <x v="1"/>
    <n v="212"/>
    <n v="26.5"/>
    <n v="185.11186440678"/>
    <s v="1 DESCUENTO (Conduc.)"/>
    <n v="72444.745800000004"/>
    <x v="0"/>
    <n v="13797.222222222201"/>
    <x v="11"/>
    <x v="0"/>
    <m/>
  </r>
  <r>
    <d v="2021-09-22T01:17:47"/>
    <x v="3"/>
    <n v="11"/>
    <s v="RENDON VIANA HUMBERTO DE JESUS"/>
    <x v="3"/>
    <x v="0"/>
    <n v="251"/>
    <n v="25.1"/>
    <n v="231.389830508475"/>
    <m/>
    <n v="90555.932199999996"/>
    <x v="0"/>
    <n v="13797.222222222201"/>
    <x v="11"/>
    <x v="0"/>
    <m/>
  </r>
  <r>
    <d v="2021-09-22T01:17:48"/>
    <x v="3"/>
    <n v="12"/>
    <s v="ROJAS QUINTERO MIGUEL ANTONIO"/>
    <x v="0"/>
    <x v="0"/>
    <n v="188"/>
    <n v="20.8888888888889"/>
    <n v="208.250847457627"/>
    <m/>
    <n v="81500.339000000007"/>
    <x v="0"/>
    <n v="13797.222222222201"/>
    <x v="11"/>
    <x v="0"/>
    <m/>
  </r>
  <r>
    <d v="2021-09-22T01:17:48"/>
    <x v="3"/>
    <n v="14"/>
    <s v="HINCAPIE OSORIO RENZO ORLANDO"/>
    <x v="3"/>
    <x v="0"/>
    <n v="240"/>
    <n v="24"/>
    <n v="231.389830508475"/>
    <s v="3 DESCUENTOS X INCAPACITADO (Rampla mala)"/>
    <n v="90555.932199999996"/>
    <x v="1"/>
    <n v="15051.515151515199"/>
    <x v="11"/>
    <x v="0"/>
    <m/>
  </r>
  <r>
    <d v="2021-09-22T01:17:48"/>
    <x v="3"/>
    <n v="15"/>
    <s v="LOPERA AGUDELO LUIS FRANCISCO"/>
    <x v="3"/>
    <x v="0"/>
    <n v="231"/>
    <n v="23.1"/>
    <n v="231.389830508475"/>
    <m/>
    <n v="90555.932199999996"/>
    <x v="0"/>
    <n v="13797.222222222201"/>
    <x v="11"/>
    <x v="0"/>
    <m/>
  </r>
  <r>
    <d v="2021-09-22T01:17:49"/>
    <x v="3"/>
    <n v="16"/>
    <s v="SANCHEZ DAVID YOHAN ALBERTO"/>
    <x v="5"/>
    <x v="0"/>
    <n v="3"/>
    <n v="3"/>
    <n v="23.1389830508475"/>
    <s v="Se descuenta el viaje de 4 pm donde moviliz 3 Usuarios ya que no hizo la subida"/>
    <n v="9055.5931999999993"/>
    <x v="0"/>
    <n v="15051.515151515199"/>
    <x v="11"/>
    <x v="0"/>
    <m/>
  </r>
  <r>
    <d v="2021-09-22T01:17:49"/>
    <x v="3"/>
    <n v="17"/>
    <s v="ESPINOZA CHAVARRIA GUILLERMO LEON"/>
    <x v="0"/>
    <x v="0"/>
    <n v="188"/>
    <n v="20.8888888888889"/>
    <n v="208.250847457627"/>
    <m/>
    <n v="81500.339000000007"/>
    <x v="0"/>
    <n v="15051.515151515199"/>
    <x v="11"/>
    <x v="0"/>
    <m/>
  </r>
  <r>
    <d v="2021-09-22T01:17:49"/>
    <x v="3"/>
    <n v="18"/>
    <s v="GOMEZ ACEVEDO ALEJANDRO"/>
    <x v="2"/>
    <x v="0"/>
    <n v="120"/>
    <n v="20"/>
    <n v="138.833898305085"/>
    <m/>
    <n v="54333.559300000001"/>
    <x v="0"/>
    <n v="15051.515151515199"/>
    <x v="11"/>
    <x v="0"/>
    <m/>
  </r>
  <r>
    <d v="2021-09-22T01:17:50"/>
    <x v="3"/>
    <n v="19"/>
    <s v="HINCAPIE CASTAEDA KEVIN ALEJANDRO"/>
    <x v="1"/>
    <x v="0"/>
    <n v="271"/>
    <n v="24.636363636363601"/>
    <n v="254.528813559322"/>
    <m/>
    <n v="99611.525399999999"/>
    <x v="0"/>
    <n v="13797.222222222201"/>
    <x v="11"/>
    <x v="0"/>
    <m/>
  </r>
  <r>
    <d v="2021-09-22T01:17:50"/>
    <x v="3"/>
    <n v="20"/>
    <s v="VACA FIERRO ROBINSON"/>
    <x v="12"/>
    <x v="0"/>
    <n v="325"/>
    <n v="25"/>
    <n v="300.806779661017"/>
    <m/>
    <n v="117722.71189999999"/>
    <x v="0"/>
    <n v="13797.222222222201"/>
    <x v="11"/>
    <x v="0"/>
    <m/>
  </r>
  <r>
    <d v="2021-09-22T01:17:50"/>
    <x v="1"/>
    <n v="21"/>
    <s v="LONDOO LOPERA DUVAN ANDRES"/>
    <x v="0"/>
    <x v="0"/>
    <n v="178"/>
    <n v="19.7777777777778"/>
    <n v="208.250847457627"/>
    <m/>
    <n v="81500.339000000007"/>
    <x v="0"/>
    <n v="13797.222222222201"/>
    <x v="11"/>
    <x v="0"/>
    <m/>
  </r>
  <r>
    <d v="2021-09-22T01:17:50"/>
    <x v="1"/>
    <n v="22"/>
    <s v="ORTIZ SALGADO ALEXIS DAVID"/>
    <x v="1"/>
    <x v="0"/>
    <n v="248"/>
    <n v="22.545454545454501"/>
    <n v="254.528813559322"/>
    <m/>
    <n v="99611.525399999999"/>
    <x v="1"/>
    <n v="15051.515151515199"/>
    <x v="11"/>
    <x v="0"/>
    <m/>
  </r>
  <r>
    <d v="2021-09-22T01:17:51"/>
    <x v="1"/>
    <n v="23"/>
    <s v="QUICENO DAVID DIEGO ALEJANDRO"/>
    <x v="2"/>
    <x v="0"/>
    <n v="140"/>
    <n v="23.3333333333333"/>
    <n v="138.833898305085"/>
    <m/>
    <n v="54333.559300000001"/>
    <x v="0"/>
    <n v="13797.222222222201"/>
    <x v="11"/>
    <x v="0"/>
    <m/>
  </r>
  <r>
    <d v="2021-09-22T01:17:51"/>
    <x v="1"/>
    <n v="24"/>
    <s v="QUIRAMA CASTAEDA JHON JADER"/>
    <x v="1"/>
    <x v="0"/>
    <n v="269"/>
    <n v="24.454545454545499"/>
    <n v="254.528813559322"/>
    <m/>
    <n v="99611.525399999999"/>
    <x v="0"/>
    <n v="13797.222222222201"/>
    <x v="11"/>
    <x v="0"/>
    <m/>
  </r>
  <r>
    <d v="2021-09-22T01:17:51"/>
    <x v="1"/>
    <n v="26"/>
    <s v="CASTRO SANCLEMENTE DUBERNEY"/>
    <x v="9"/>
    <x v="0"/>
    <n v="258"/>
    <n v="21.5"/>
    <n v="277.66779661016898"/>
    <s v="1 DESCUENTO (Despachador Ferney)"/>
    <n v="108667.1186"/>
    <x v="0"/>
    <n v="15051.515151515199"/>
    <x v="11"/>
    <x v="0"/>
    <m/>
  </r>
  <r>
    <d v="2021-09-22T01:17:52"/>
    <x v="1"/>
    <n v="27"/>
    <s v="HENAO MUOZ FERNEY"/>
    <x v="12"/>
    <x v="0"/>
    <n v="294"/>
    <n v="22.615384615384599"/>
    <n v="300.806779661017"/>
    <s v="2 DESCUENTOS (Propietario veh 34 Y Conduct. Veh 28)"/>
    <n v="117722.71189999999"/>
    <x v="0"/>
    <n v="13797.222222222201"/>
    <x v="11"/>
    <x v="0"/>
    <m/>
  </r>
  <r>
    <d v="2021-09-22T01:17:52"/>
    <x v="1"/>
    <n v="28"/>
    <s v="ALVAREZ ARIAS SAMUEL IVAN"/>
    <x v="11"/>
    <x v="0"/>
    <n v="34"/>
    <n v="17"/>
    <n v="46.277966101694901"/>
    <m/>
    <n v="18111.186399999999"/>
    <x v="0"/>
    <n v="13797.222222222201"/>
    <x v="11"/>
    <x v="0"/>
    <m/>
  </r>
  <r>
    <d v="2021-09-22T01:17:52"/>
    <x v="1"/>
    <n v="29"/>
    <s v="VARGAS NELSON CONRADO"/>
    <x v="12"/>
    <x v="0"/>
    <n v="307"/>
    <n v="23.615384615384599"/>
    <n v="300.806779661017"/>
    <m/>
    <n v="117722.71189999999"/>
    <x v="0"/>
    <n v="15051.515151515199"/>
    <x v="11"/>
    <x v="0"/>
    <m/>
  </r>
  <r>
    <d v="2021-09-22T01:17:53"/>
    <x v="3"/>
    <n v="32"/>
    <s v="JIMENEZ HERNANDEZ ESTEBAN CAMILO"/>
    <x v="1"/>
    <x v="0"/>
    <n v="200"/>
    <n v="18.181818181818201"/>
    <n v="254.528813559322"/>
    <m/>
    <n v="99611.525399999999"/>
    <x v="0"/>
    <n v="13797.222222222201"/>
    <x v="11"/>
    <x v="0"/>
    <m/>
  </r>
  <r>
    <d v="2021-09-22T01:17:53"/>
    <x v="3"/>
    <n v="33"/>
    <s v="MARAMARA ALBARRAN YONSON"/>
    <x v="0"/>
    <x v="0"/>
    <n v="168"/>
    <n v="18.6666666666667"/>
    <n v="208.250847457627"/>
    <s v="1 DESCUENTO (Despachador Ferney)"/>
    <n v="81500.339000000007"/>
    <x v="0"/>
    <n v="13797.222222222201"/>
    <x v="11"/>
    <x v="0"/>
    <m/>
  </r>
  <r>
    <d v="2021-09-22T01:17:53"/>
    <x v="3"/>
    <n v="34"/>
    <s v="DAVILA MORALES WALTER ANDRES"/>
    <x v="1"/>
    <x v="0"/>
    <n v="275"/>
    <n v="25"/>
    <n v="254.528813559322"/>
    <m/>
    <n v="99611.525399999999"/>
    <x v="0"/>
    <n v="13797.222222222201"/>
    <x v="11"/>
    <x v="0"/>
    <m/>
  </r>
  <r>
    <d v="2021-09-22T01:17:53"/>
    <x v="3"/>
    <n v="36"/>
    <s v="MARTINEZ CHAVERRA LUIS NORBERTO"/>
    <x v="3"/>
    <x v="0"/>
    <n v="271"/>
    <n v="27.1"/>
    <n v="231.389830508475"/>
    <s v="2 DESCUENTOS (Transbordo veh 33)"/>
    <n v="90555.932199999996"/>
    <x v="0"/>
    <n v="13797.222222222201"/>
    <x v="11"/>
    <x v="0"/>
    <m/>
  </r>
  <r>
    <d v="2021-09-22T01:17:54"/>
    <x v="3"/>
    <n v="37"/>
    <s v="LARGO PIEDRAHITA HARVEY DAVID"/>
    <x v="1"/>
    <x v="0"/>
    <n v="292"/>
    <n v="26.545454545454501"/>
    <n v="254.528813559322"/>
    <m/>
    <n v="99611.525399999999"/>
    <x v="1"/>
    <n v="15051.515151515199"/>
    <x v="11"/>
    <x v="0"/>
    <m/>
  </r>
  <r>
    <d v="2021-09-22T01:17:54"/>
    <x v="3"/>
    <n v="38"/>
    <s v="VILLADA GUZMAN JOJAN"/>
    <x v="4"/>
    <x v="0"/>
    <n v="132"/>
    <n v="18.8571428571429"/>
    <n v="161.972881355932"/>
    <m/>
    <n v="63389.152499999997"/>
    <x v="0"/>
    <n v="13797.222222222201"/>
    <x v="11"/>
    <x v="0"/>
    <m/>
  </r>
  <r>
    <d v="2021-09-22T01:17:54"/>
    <x v="3"/>
    <n v="39"/>
    <s v="DIAZ LOZADA ANDRES FELIPE"/>
    <x v="10"/>
    <x v="0"/>
    <n v="113"/>
    <n v="28.25"/>
    <n v="92.555932203389801"/>
    <s v="2 DESCUENTOS (Propietario veh 39)"/>
    <n v="36222.372900000002"/>
    <x v="0"/>
    <n v="15051.515151515199"/>
    <x v="11"/>
    <x v="0"/>
    <m/>
  </r>
  <r>
    <d v="2021-09-22T01:18:02"/>
    <x v="3"/>
    <n v="1"/>
    <s v="PINEDA ESTRADA CRISTIAN JOHAN"/>
    <x v="3"/>
    <x v="0"/>
    <n v="224"/>
    <n v="22.4"/>
    <n v="220.927152317881"/>
    <m/>
    <n v="86370.8609"/>
    <x v="0"/>
    <n v="14238.8888888889"/>
    <x v="12"/>
    <x v="0"/>
    <m/>
  </r>
  <r>
    <d v="2021-09-22T01:18:02"/>
    <x v="3"/>
    <n v="2"/>
    <s v="GARCIA DAVID WILSON ALBERTO"/>
    <x v="3"/>
    <x v="0"/>
    <n v="199"/>
    <n v="19.899999999999999"/>
    <n v="220.927152317881"/>
    <m/>
    <n v="86370.8609"/>
    <x v="1"/>
    <n v="14645.714285714301"/>
    <x v="12"/>
    <x v="0"/>
    <m/>
  </r>
  <r>
    <d v="2021-09-22T01:18:03"/>
    <x v="3"/>
    <n v="3"/>
    <s v="LONDOO LOPERA DUVAN ANDRES"/>
    <x v="6"/>
    <x v="1"/>
    <n v="189"/>
    <n v="23.625"/>
    <n v="176.74172185430501"/>
    <s v="2 DESCUENTOS (Despachador Ferney y Usuario Desubicado)"/>
    <n v="69096.688699999999"/>
    <x v="0"/>
    <n v="15076.470588235299"/>
    <x v="12"/>
    <x v="0"/>
    <m/>
  </r>
  <r>
    <d v="2021-09-22T01:18:03"/>
    <x v="3"/>
    <n v="5"/>
    <s v="LOAIZA GAVIRIA EDIXON ANDRES"/>
    <x v="0"/>
    <x v="0"/>
    <n v="214"/>
    <n v="23.7777777777778"/>
    <n v="198.834437086093"/>
    <m/>
    <n v="77733.774799999999"/>
    <x v="1"/>
    <n v="14645.714285714301"/>
    <x v="12"/>
    <x v="0"/>
    <m/>
  </r>
  <r>
    <d v="2021-09-22T01:18:03"/>
    <x v="3"/>
    <n v="6"/>
    <s v="ALVAREZ ARIAS SAMUEL IVAN"/>
    <x v="6"/>
    <x v="0"/>
    <n v="176"/>
    <n v="22"/>
    <n v="176.74172185430501"/>
    <m/>
    <n v="69096.688699999999"/>
    <x v="0"/>
    <n v="14238.8888888889"/>
    <x v="12"/>
    <x v="0"/>
    <m/>
  </r>
  <r>
    <d v="2021-09-22T01:18:04"/>
    <x v="3"/>
    <n v="7"/>
    <s v="DE OSSA TORRES CARLOS ANDRES"/>
    <x v="10"/>
    <x v="0"/>
    <n v="85"/>
    <n v="21.25"/>
    <n v="88.370860927152293"/>
    <m/>
    <n v="34548.344400000002"/>
    <x v="1"/>
    <n v="14645.714285714301"/>
    <x v="12"/>
    <x v="0"/>
    <m/>
  </r>
  <r>
    <d v="2021-09-22T01:18:04"/>
    <x v="3"/>
    <n v="8"/>
    <s v="VALENCIA MENDOZA CESAR AUGUSTO"/>
    <x v="2"/>
    <x v="0"/>
    <n v="123"/>
    <n v="20.5"/>
    <n v="132.55629139072801"/>
    <m/>
    <n v="51822.516600000003"/>
    <x v="1"/>
    <n v="14238.8888888889"/>
    <x v="12"/>
    <x v="0"/>
    <m/>
  </r>
  <r>
    <d v="2021-09-22T01:18:04"/>
    <x v="3"/>
    <n v="9"/>
    <s v="BETANCUR PEREZ VICTOR ALONSO"/>
    <x v="0"/>
    <x v="0"/>
    <n v="178"/>
    <n v="19.7777777777778"/>
    <n v="198.834437086093"/>
    <m/>
    <n v="77733.774799999999"/>
    <x v="0"/>
    <n v="14238.8888888889"/>
    <x v="12"/>
    <x v="0"/>
    <m/>
  </r>
  <r>
    <d v="2021-09-22T01:18:05"/>
    <x v="3"/>
    <n v="10"/>
    <s v="ZAPATA MUOZ JOSE SEBASTIAN"/>
    <x v="6"/>
    <x v="1"/>
    <n v="163"/>
    <n v="20.375"/>
    <n v="176.74172185430501"/>
    <s v="1 DESCUENTO (Usuario desubicado)"/>
    <n v="69096.688699999999"/>
    <x v="0"/>
    <n v="14238.8888888889"/>
    <x v="12"/>
    <x v="0"/>
    <m/>
  </r>
  <r>
    <d v="2021-09-22T01:18:05"/>
    <x v="1"/>
    <n v="11"/>
    <s v="RENDON VIANA HUMBERTO DE JESUS"/>
    <x v="8"/>
    <x v="0"/>
    <n v="109"/>
    <n v="21.8"/>
    <n v="110.46357615894"/>
    <m/>
    <n v="43185.430500000002"/>
    <x v="0"/>
    <n v="14238.8888888889"/>
    <x v="12"/>
    <x v="0"/>
    <m/>
  </r>
  <r>
    <d v="2021-09-22T01:18:05"/>
    <x v="1"/>
    <n v="12"/>
    <s v="ROJAS QUINTERO MIGUEL ANTONIO"/>
    <x v="0"/>
    <x v="0"/>
    <n v="171"/>
    <n v="19"/>
    <n v="198.834437086093"/>
    <m/>
    <n v="77733.774799999999"/>
    <x v="0"/>
    <n v="14238.8888888889"/>
    <x v="12"/>
    <x v="0"/>
    <m/>
  </r>
  <r>
    <d v="2021-09-22T01:18:06"/>
    <x v="1"/>
    <n v="14"/>
    <s v="HINCAPIE OSORIO RENZO ORLANDO"/>
    <x v="2"/>
    <x v="0"/>
    <n v="135"/>
    <n v="22.5"/>
    <n v="132.55629139072801"/>
    <m/>
    <n v="51822.516600000003"/>
    <x v="1"/>
    <n v="14645.714285714301"/>
    <x v="12"/>
    <x v="0"/>
    <m/>
  </r>
  <r>
    <d v="2021-09-22T01:18:06"/>
    <x v="1"/>
    <n v="15"/>
    <s v="LOPERA AGUDELO LUIS FRANCISCO"/>
    <x v="0"/>
    <x v="0"/>
    <n v="162"/>
    <n v="18"/>
    <n v="198.834437086093"/>
    <s v="1 DESCUENTO (Conduct. Yohan Sanchez)"/>
    <n v="77733.774799999999"/>
    <x v="0"/>
    <n v="14238.8888888889"/>
    <x v="12"/>
    <x v="0"/>
    <m/>
  </r>
  <r>
    <d v="2021-09-22T01:18:06"/>
    <x v="1"/>
    <n v="16"/>
    <s v="PEREZ BORJA JUAN CARLOS"/>
    <x v="2"/>
    <x v="0"/>
    <n v="117"/>
    <n v="19.5"/>
    <n v="132.55629139072801"/>
    <m/>
    <n v="51822.516600000003"/>
    <x v="0"/>
    <n v="14645.714285714301"/>
    <x v="12"/>
    <x v="0"/>
    <m/>
  </r>
  <r>
    <d v="2021-09-22T01:18:06"/>
    <x v="1"/>
    <n v="17"/>
    <s v="ESPINOZA CHAVARRIA GUILLERMO LEON"/>
    <x v="2"/>
    <x v="0"/>
    <n v="123"/>
    <n v="20.5"/>
    <n v="132.55629139072801"/>
    <s v="1 DESCUENTO (Conduct. Veh 33)"/>
    <n v="51822.516600000003"/>
    <x v="0"/>
    <n v="14238.8888888889"/>
    <x v="12"/>
    <x v="0"/>
    <m/>
  </r>
  <r>
    <d v="2021-09-22T01:18:07"/>
    <x v="1"/>
    <n v="18"/>
    <s v="GOMEZ ACEVEDO ALEJANDRO"/>
    <x v="0"/>
    <x v="0"/>
    <n v="169"/>
    <n v="18.7777777777778"/>
    <n v="198.834437086093"/>
    <m/>
    <n v="77733.774799999999"/>
    <x v="0"/>
    <n v="14238.8888888889"/>
    <x v="12"/>
    <x v="0"/>
    <m/>
  </r>
  <r>
    <d v="2021-09-22T01:18:07"/>
    <x v="1"/>
    <n v="19"/>
    <s v="HINCAPIE CASTAEDA KEVIN ALEJANDRO"/>
    <x v="0"/>
    <x v="1"/>
    <n v="199"/>
    <n v="22.1111111111111"/>
    <n v="198.834437086093"/>
    <m/>
    <n v="77733.774799999999"/>
    <x v="0"/>
    <n v="14238.8888888889"/>
    <x v="12"/>
    <x v="0"/>
    <m/>
  </r>
  <r>
    <d v="2021-09-22T01:18:07"/>
    <x v="1"/>
    <n v="20"/>
    <s v="VARGAS NELSON CONRADO"/>
    <x v="6"/>
    <x v="0"/>
    <n v="226"/>
    <n v="28.25"/>
    <n v="176.74172185430501"/>
    <s v="1 DESCUENTO (Usuario desubicado)"/>
    <n v="69096.688699999999"/>
    <x v="0"/>
    <n v="14645.714285714301"/>
    <x v="12"/>
    <x v="0"/>
    <m/>
  </r>
  <r>
    <d v="2021-09-22T01:18:08"/>
    <x v="3"/>
    <n v="21"/>
    <s v="OCAMPO OCAMPO ANTONIO JOSE"/>
    <x v="0"/>
    <x v="0"/>
    <n v="210"/>
    <n v="23.3333333333333"/>
    <n v="198.834437086093"/>
    <m/>
    <n v="77733.774799999999"/>
    <x v="0"/>
    <n v="14238.8888888889"/>
    <x v="12"/>
    <x v="0"/>
    <m/>
  </r>
  <r>
    <d v="2021-09-22T01:18:08"/>
    <x v="3"/>
    <n v="22"/>
    <s v="ORTIZ SALGADO ALEXIS DAVID"/>
    <x v="1"/>
    <x v="0"/>
    <n v="248"/>
    <n v="22.545454545454501"/>
    <n v="243.01986754966899"/>
    <s v="3 DESCUENTOS X INCAPACITADO (Rampla mala)"/>
    <n v="95007.947"/>
    <x v="1"/>
    <n v="14645.714285714301"/>
    <x v="12"/>
    <x v="0"/>
    <m/>
  </r>
  <r>
    <d v="2021-09-22T01:18:08"/>
    <x v="3"/>
    <n v="23"/>
    <s v="QUICENO DAVID DIEGO ALEJANDRO"/>
    <x v="3"/>
    <x v="0"/>
    <n v="208"/>
    <n v="20.8"/>
    <n v="220.927152317881"/>
    <m/>
    <n v="86370.8609"/>
    <x v="0"/>
    <n v="14238.8888888889"/>
    <x v="12"/>
    <x v="0"/>
    <m/>
  </r>
  <r>
    <d v="2021-09-22T01:18:09"/>
    <x v="3"/>
    <n v="24"/>
    <s v="QUIRAMA CASTAEDA JHON JADER"/>
    <x v="3"/>
    <x v="0"/>
    <n v="221"/>
    <n v="22.1"/>
    <n v="220.927152317881"/>
    <m/>
    <n v="86370.8609"/>
    <x v="0"/>
    <n v="14238.8888888889"/>
    <x v="12"/>
    <x v="0"/>
    <m/>
  </r>
  <r>
    <d v="2021-09-22T01:18:09"/>
    <x v="3"/>
    <n v="26"/>
    <s v="CASTRO SANCLEMENTE DUBERNEY"/>
    <x v="3"/>
    <x v="0"/>
    <n v="233"/>
    <n v="23.3"/>
    <n v="220.927152317881"/>
    <m/>
    <n v="86370.8609"/>
    <x v="0"/>
    <n v="14645.714285714301"/>
    <x v="12"/>
    <x v="0"/>
    <m/>
  </r>
  <r>
    <d v="2021-09-22T01:18:09"/>
    <x v="3"/>
    <n v="27"/>
    <s v="DAVILA MORALES WALTER ANDRES"/>
    <x v="1"/>
    <x v="0"/>
    <n v="237"/>
    <n v="21.545454545454501"/>
    <n v="243.01986754966899"/>
    <s v="2 DESCUENTOS (Jefe de Ruta y Secretaria)"/>
    <n v="95007.947"/>
    <x v="0"/>
    <n v="14238.8888888889"/>
    <x v="12"/>
    <x v="0"/>
    <m/>
  </r>
  <r>
    <d v="2021-09-22T01:18:09"/>
    <x v="3"/>
    <n v="28"/>
    <s v="QUINTERO PEREZ SANTIAGO"/>
    <x v="0"/>
    <x v="0"/>
    <n v="193"/>
    <n v="21.4444444444444"/>
    <n v="198.834437086093"/>
    <m/>
    <n v="77733.774799999999"/>
    <x v="0"/>
    <n v="14238.8888888889"/>
    <x v="12"/>
    <x v="0"/>
    <m/>
  </r>
  <r>
    <d v="2021-09-22T01:18:10"/>
    <x v="3"/>
    <n v="29"/>
    <s v="VELASQUEZ ROLDAN BRAYAN ESTIVEN"/>
    <x v="0"/>
    <x v="1"/>
    <n v="241"/>
    <n v="26.7777777777778"/>
    <n v="198.834437086093"/>
    <s v="2 DESCUENTOS (Usuario desubicado y Conduct. Veh 30)"/>
    <n v="77733.774799999999"/>
    <x v="0"/>
    <n v="14645.714285714301"/>
    <x v="12"/>
    <x v="0"/>
    <m/>
  </r>
  <r>
    <d v="2021-09-22T01:18:10"/>
    <x v="1"/>
    <n v="30"/>
    <s v="ATEHORTUA SANCHEZ JIM MICHAEL"/>
    <x v="0"/>
    <x v="0"/>
    <n v="175"/>
    <n v="19.4444444444444"/>
    <n v="198.834437086093"/>
    <s v="9 DESCUENTOS (Transbordo veh 29)"/>
    <n v="77733.774799999999"/>
    <x v="0"/>
    <n v="14238.8888888889"/>
    <x v="12"/>
    <x v="0"/>
    <m/>
  </r>
  <r>
    <d v="2021-09-22T01:18:10"/>
    <x v="1"/>
    <n v="32"/>
    <s v="JIMENEZ HERNANDEZ ESTEBAN CAMILO"/>
    <x v="9"/>
    <x v="0"/>
    <n v="293"/>
    <n v="24.4166666666667"/>
    <n v="265.11258278145698"/>
    <m/>
    <n v="103645.0331"/>
    <x v="0"/>
    <n v="14238.8888888889"/>
    <x v="12"/>
    <x v="0"/>
    <m/>
  </r>
  <r>
    <d v="2021-09-22T01:18:11"/>
    <x v="1"/>
    <n v="33"/>
    <s v="MARAMARA ALBARRAN YONSON"/>
    <x v="1"/>
    <x v="0"/>
    <n v="269"/>
    <n v="24.454545454545499"/>
    <n v="243.01986754966899"/>
    <m/>
    <n v="95007.947"/>
    <x v="0"/>
    <n v="14238.8888888889"/>
    <x v="12"/>
    <x v="0"/>
    <m/>
  </r>
  <r>
    <d v="2021-09-22T01:18:11"/>
    <x v="1"/>
    <n v="34"/>
    <s v="JIMENEZ HURTADO CARLOS ESTIVEN"/>
    <x v="1"/>
    <x v="0"/>
    <n v="253"/>
    <n v="23"/>
    <n v="243.01986754966899"/>
    <m/>
    <n v="95007.947"/>
    <x v="0"/>
    <n v="14238.8888888889"/>
    <x v="12"/>
    <x v="0"/>
    <m/>
  </r>
  <r>
    <d v="2021-09-22T01:18:11"/>
    <x v="1"/>
    <n v="35"/>
    <s v="DE OSSA TORRES CARLOS ANDRES"/>
    <x v="2"/>
    <x v="0"/>
    <n v="169"/>
    <n v="28.1666666666667"/>
    <n v="132.55629139072801"/>
    <m/>
    <n v="51822.516600000003"/>
    <x v="1"/>
    <n v="14238.8888888889"/>
    <x v="12"/>
    <x v="0"/>
    <m/>
  </r>
  <r>
    <d v="2021-09-22T01:18:11"/>
    <x v="1"/>
    <n v="36"/>
    <s v="MARTINEZ CHAVERRA LUIS NORBERTO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7"/>
    <s v="LARGO PIEDRAHITA HARVEY DAVID"/>
    <x v="4"/>
    <x v="0"/>
    <n v="165"/>
    <n v="23.571428571428601"/>
    <n v="154.64900662251699"/>
    <m/>
    <n v="60459.602599999998"/>
    <x v="1"/>
    <n v="14645.714285714301"/>
    <x v="12"/>
    <x v="0"/>
    <m/>
  </r>
  <r>
    <d v="2021-09-22T01:18:12"/>
    <x v="1"/>
    <n v="38"/>
    <s v="VILLADA GUZMAN JOJAN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9"/>
    <s v="DIAZ LOZADA ANDRES FELIPE"/>
    <x v="6"/>
    <x v="0"/>
    <n v="161"/>
    <n v="20.125"/>
    <n v="176.74172185430501"/>
    <s v="2 DESCUENTOS (Jefe de Ruta y Propietario veh 34)"/>
    <n v="69096.688699999999"/>
    <x v="0"/>
    <n v="14645.714285714301"/>
    <x v="12"/>
    <x v="0"/>
    <m/>
  </r>
  <r>
    <d v="2021-09-22T01:18:19"/>
    <x v="1"/>
    <n v="1"/>
    <s v="PINEDA ESTRADA CRISTIAN JOHAN"/>
    <x v="0"/>
    <x v="0"/>
    <n v="197"/>
    <n v="21.8888888888889"/>
    <n v="209.91891891891899"/>
    <s v="3 DESCUENTOS (Transbordo veh 37)"/>
    <n v="82167.567599999995"/>
    <x v="0"/>
    <n v="14855.8823529412"/>
    <x v="13"/>
    <x v="0"/>
    <m/>
  </r>
  <r>
    <d v="2021-09-22T01:18:19"/>
    <x v="1"/>
    <n v="2"/>
    <s v="DE OSSA TORRES CARLOS ANDRES"/>
    <x v="0"/>
    <x v="0"/>
    <n v="247"/>
    <n v="27.4444444444444"/>
    <n v="209.91891891891899"/>
    <m/>
    <n v="82167.567599999995"/>
    <x v="1"/>
    <n v="15306.060606060601"/>
    <x v="13"/>
    <x v="0"/>
    <m/>
  </r>
  <r>
    <d v="2021-09-22T01:18:19"/>
    <x v="1"/>
    <n v="3"/>
    <s v="LONDOO LOPERA DUVAN ANDRES"/>
    <x v="4"/>
    <x v="1"/>
    <n v="151"/>
    <n v="21.571428571428601"/>
    <n v="163.27027027027"/>
    <s v="Se descuenta el viaje de 4 15 pm donde moviliz 12 Usuarios x varado"/>
    <n v="63908.108099999998"/>
    <x v="0"/>
    <n v="15784.375"/>
    <x v="13"/>
    <x v="0"/>
    <m/>
  </r>
  <r>
    <d v="2021-09-22T01:18:20"/>
    <x v="1"/>
    <n v="5"/>
    <s v="LOAIZA GAVIRIA EDIXON ANDRES"/>
    <x v="0"/>
    <x v="0"/>
    <n v="210"/>
    <n v="23.3333333333333"/>
    <n v="209.91891891891899"/>
    <m/>
    <n v="82167.567599999995"/>
    <x v="1"/>
    <n v="15306.060606060601"/>
    <x v="13"/>
    <x v="0"/>
    <m/>
  </r>
  <r>
    <d v="2021-09-22T01:18:20"/>
    <x v="1"/>
    <n v="6"/>
    <s v="ALVAREZ ARIAS SAMUEL IVAN"/>
    <x v="0"/>
    <x v="0"/>
    <n v="216"/>
    <n v="24"/>
    <n v="209.91891891891899"/>
    <m/>
    <n v="82167.567599999995"/>
    <x v="0"/>
    <n v="14855.8823529412"/>
    <x v="13"/>
    <x v="0"/>
    <m/>
  </r>
  <r>
    <d v="2021-09-22T01:18:20"/>
    <x v="1"/>
    <n v="8"/>
    <s v="VALENCIA MENDOZA CESAR AUGUSTO"/>
    <x v="3"/>
    <x v="0"/>
    <n v="281"/>
    <n v="28.1"/>
    <n v="233.243243243243"/>
    <s v="17 DESCUENTOS (Transbordo veh 35)"/>
    <n v="91297.297300000006"/>
    <x v="1"/>
    <n v="15306.060606060601"/>
    <x v="13"/>
    <x v="0"/>
    <m/>
  </r>
  <r>
    <d v="2021-09-22T01:18:21"/>
    <x v="1"/>
    <n v="9"/>
    <s v="BETANCUR PEREZ VICTOR ALONSO"/>
    <x v="0"/>
    <x v="0"/>
    <n v="194"/>
    <n v="21.5555555555556"/>
    <n v="209.91891891891899"/>
    <m/>
    <n v="82167.567599999995"/>
    <x v="0"/>
    <n v="14855.8823529412"/>
    <x v="13"/>
    <x v="0"/>
    <m/>
  </r>
  <r>
    <d v="2021-09-22T01:18:21"/>
    <x v="1"/>
    <n v="10"/>
    <s v="ZAPATA MUOZ JOSE SEBASTIAN"/>
    <x v="5"/>
    <x v="0"/>
    <n v="39"/>
    <n v="39"/>
    <n v="23.324324324324301"/>
    <m/>
    <n v="9129.7296999999999"/>
    <x v="0"/>
    <n v="14855.8823529412"/>
    <x v="13"/>
    <x v="0"/>
    <m/>
  </r>
  <r>
    <d v="2021-09-22T01:18:21"/>
    <x v="3"/>
    <n v="11"/>
    <s v="RENDON VIANA HUMBERTO DE JESUS"/>
    <x v="3"/>
    <x v="0"/>
    <n v="271"/>
    <n v="27.1"/>
    <n v="233.243243243243"/>
    <s v="2 DESCUENTOS (Tecnicos Sensores)"/>
    <n v="91297.297300000006"/>
    <x v="0"/>
    <n v="14855.8823529412"/>
    <x v="13"/>
    <x v="0"/>
    <m/>
  </r>
  <r>
    <d v="2021-09-22T01:18:21"/>
    <x v="3"/>
    <n v="12"/>
    <s v="ROJAS QUINTERO MIGUEL ANTONIO"/>
    <x v="0"/>
    <x v="0"/>
    <n v="190"/>
    <n v="21.1111111111111"/>
    <n v="209.91891891891899"/>
    <m/>
    <n v="82167.567599999995"/>
    <x v="0"/>
    <n v="14855.8823529412"/>
    <x v="13"/>
    <x v="0"/>
    <m/>
  </r>
  <r>
    <d v="2021-09-22T01:18:22"/>
    <x v="3"/>
    <n v="14"/>
    <s v="HINCAPIE OSORIO RENZO ORLANDO"/>
    <x v="6"/>
    <x v="0"/>
    <n v="166"/>
    <n v="20.75"/>
    <n v="186.59459459459501"/>
    <m/>
    <n v="73037.837799999994"/>
    <x v="1"/>
    <n v="14855.8823529412"/>
    <x v="13"/>
    <x v="0"/>
    <m/>
  </r>
  <r>
    <d v="2021-09-22T01:18:22"/>
    <x v="3"/>
    <n v="15"/>
    <s v="LOPERA AGUDELO LUIS FRANCISCO"/>
    <x v="3"/>
    <x v="0"/>
    <n v="193"/>
    <n v="19.3"/>
    <n v="233.243243243243"/>
    <m/>
    <n v="91297.297300000006"/>
    <x v="0"/>
    <n v="14855.8823529412"/>
    <x v="13"/>
    <x v="0"/>
    <m/>
  </r>
  <r>
    <d v="2021-09-22T01:18:22"/>
    <x v="3"/>
    <n v="17"/>
    <s v="GONZALEZ VELASQUEZ LISDAN"/>
    <x v="3"/>
    <x v="0"/>
    <n v="232"/>
    <n v="23.2"/>
    <n v="233.243243243243"/>
    <m/>
    <n v="91297.297300000006"/>
    <x v="0"/>
    <n v="14855.8823529412"/>
    <x v="13"/>
    <x v="0"/>
    <m/>
  </r>
  <r>
    <d v="2021-09-22T01:18:23"/>
    <x v="3"/>
    <n v="18"/>
    <s v="PEREZ BORJA JUAN CARLOS"/>
    <x v="3"/>
    <x v="0"/>
    <n v="212"/>
    <n v="21.2"/>
    <n v="233.243243243243"/>
    <m/>
    <n v="91297.297300000006"/>
    <x v="0"/>
    <n v="14855.8823529412"/>
    <x v="13"/>
    <x v="0"/>
    <m/>
  </r>
  <r>
    <d v="2021-09-22T01:18:23"/>
    <x v="3"/>
    <n v="19"/>
    <s v="HINCAPIE CASTAEDA KEVIN ALEJANDRO"/>
    <x v="9"/>
    <x v="0"/>
    <n v="221"/>
    <n v="18.4166666666667"/>
    <n v="279.89189189189199"/>
    <m/>
    <n v="109556.7568"/>
    <x v="0"/>
    <n v="14855.8823529412"/>
    <x v="13"/>
    <x v="0"/>
    <m/>
  </r>
  <r>
    <d v="2021-09-22T01:18:23"/>
    <x v="3"/>
    <n v="20"/>
    <s v="VACA FIERRO ROBINSON"/>
    <x v="1"/>
    <x v="0"/>
    <n v="253"/>
    <n v="23"/>
    <n v="256.56756756756801"/>
    <s v="1 DESCUENTO (Conduc.)"/>
    <n v="100427.027"/>
    <x v="0"/>
    <n v="14855.8823529412"/>
    <x v="13"/>
    <x v="0"/>
    <m/>
  </r>
  <r>
    <d v="2021-09-22T01:18:24"/>
    <x v="1"/>
    <n v="21"/>
    <s v="OCAMPO OCAMPO ANTONIO JOSE"/>
    <x v="1"/>
    <x v="0"/>
    <n v="259"/>
    <n v="23.545454545454501"/>
    <n v="256.56756756756801"/>
    <m/>
    <n v="100427.027"/>
    <x v="0"/>
    <n v="14855.8823529412"/>
    <x v="13"/>
    <x v="0"/>
    <m/>
  </r>
  <r>
    <d v="2021-09-22T01:18:24"/>
    <x v="1"/>
    <n v="22"/>
    <s v="ORTIZ SALGADO ALEXIS DAVID"/>
    <x v="6"/>
    <x v="0"/>
    <n v="186"/>
    <n v="23.25"/>
    <n v="186.59459459459501"/>
    <s v="3 DESCUENTOS X INCAPACITADO (Rampla Mala)"/>
    <n v="73037.837799999994"/>
    <x v="1"/>
    <n v="14855.8823529412"/>
    <x v="13"/>
    <x v="0"/>
    <m/>
  </r>
  <r>
    <d v="2021-09-22T01:18:24"/>
    <x v="1"/>
    <n v="23"/>
    <s v="QUICENO DAVID DIEGO ALEJANDRO"/>
    <x v="3"/>
    <x v="0"/>
    <n v="246"/>
    <n v="24.6"/>
    <n v="233.243243243243"/>
    <m/>
    <n v="91297.297300000006"/>
    <x v="0"/>
    <n v="14855.8823529412"/>
    <x v="13"/>
    <x v="0"/>
    <m/>
  </r>
  <r>
    <d v="2021-09-22T01:18:24"/>
    <x v="1"/>
    <n v="24"/>
    <s v="QUIRAMA CASTAEDA JHON JADER"/>
    <x v="3"/>
    <x v="0"/>
    <n v="214"/>
    <n v="21.4"/>
    <n v="233.243243243243"/>
    <s v="1 DESCUENTO X INCAPACITADO"/>
    <n v="91297.297300000006"/>
    <x v="0"/>
    <n v="14855.8823529412"/>
    <x v="13"/>
    <x v="0"/>
    <m/>
  </r>
  <r>
    <d v="2021-09-22T01:18:25"/>
    <x v="1"/>
    <n v="26"/>
    <s v="CASTRO SANCLEMENTE DUBERNEY"/>
    <x v="6"/>
    <x v="0"/>
    <n v="202"/>
    <n v="25.25"/>
    <n v="186.59459459459501"/>
    <m/>
    <n v="73037.837799999994"/>
    <x v="0"/>
    <n v="14855.8823529412"/>
    <x v="13"/>
    <x v="0"/>
    <m/>
  </r>
  <r>
    <d v="2021-09-22T01:18:25"/>
    <x v="1"/>
    <n v="27"/>
    <s v="DAVILA MORALES WALTER ANDRES"/>
    <x v="9"/>
    <x v="0"/>
    <n v="290"/>
    <n v="24.1666666666667"/>
    <n v="279.89189189189199"/>
    <s v="1 DESCUENTO (Despachador Ferney)"/>
    <n v="109556.7568"/>
    <x v="0"/>
    <n v="14855.8823529412"/>
    <x v="13"/>
    <x v="0"/>
    <m/>
  </r>
  <r>
    <d v="2021-09-22T01:18:25"/>
    <x v="1"/>
    <n v="28"/>
    <s v="QUINTERO PEREZ SANTIAGO"/>
    <x v="8"/>
    <x v="1"/>
    <n v="139"/>
    <n v="27.8"/>
    <n v="116.621621621622"/>
    <m/>
    <n v="45648.6486"/>
    <x v="0"/>
    <n v="14855.8823529412"/>
    <x v="13"/>
    <x v="0"/>
    <m/>
  </r>
  <r>
    <d v="2021-09-22T01:18:26"/>
    <x v="1"/>
    <n v="29"/>
    <s v="VELASQUEZ ROLDAN BRAYAN ESTIVEN"/>
    <x v="6"/>
    <x v="0"/>
    <n v="204"/>
    <n v="25.5"/>
    <n v="186.59459459459501"/>
    <s v="1 DESCUENTO X INCAPACITADO"/>
    <n v="73037.837799999994"/>
    <x v="0"/>
    <n v="15306.060606060601"/>
    <x v="13"/>
    <x v="0"/>
    <m/>
  </r>
  <r>
    <d v="2021-09-22T01:18:26"/>
    <x v="3"/>
    <n v="32"/>
    <s v="ARBOLEDA SALAZAR DIOMEDES"/>
    <x v="3"/>
    <x v="0"/>
    <n v="198"/>
    <n v="19.8"/>
    <n v="233.243243243243"/>
    <m/>
    <n v="91297.297300000006"/>
    <x v="0"/>
    <n v="14855.8823529412"/>
    <x v="13"/>
    <x v="0"/>
    <m/>
  </r>
  <r>
    <d v="2021-09-22T01:18:26"/>
    <x v="3"/>
    <n v="33"/>
    <s v="MARAMARA ALBARRAN YONSON"/>
    <x v="3"/>
    <x v="0"/>
    <n v="238"/>
    <n v="23.8"/>
    <n v="233.243243243243"/>
    <m/>
    <n v="91297.297300000006"/>
    <x v="0"/>
    <n v="14855.8823529412"/>
    <x v="13"/>
    <x v="0"/>
    <m/>
  </r>
  <r>
    <d v="2021-09-22T01:18:27"/>
    <x v="3"/>
    <n v="34"/>
    <s v="JIMENEZ HURTADO CARLOS ESTIVEN"/>
    <x v="3"/>
    <x v="0"/>
    <n v="264"/>
    <n v="26.4"/>
    <n v="233.243243243243"/>
    <m/>
    <n v="91297.297300000006"/>
    <x v="0"/>
    <n v="14855.8823529412"/>
    <x v="13"/>
    <x v="0"/>
    <m/>
  </r>
  <r>
    <d v="2021-09-22T01:18:27"/>
    <x v="3"/>
    <n v="35"/>
    <s v="GARCIA DAVID WILSON ALBERTO"/>
    <x v="3"/>
    <x v="1"/>
    <n v="267"/>
    <n v="26.7"/>
    <n v="233.243243243243"/>
    <s v="Se descuenta el viaje de 5 53 am donde moviliz 17 Usuarios x choque, 8 DESCUENTOS (5 Tranbordo veh 27, Usuario desubicado, 2 x INCAPACITADO)"/>
    <n v="91297.297300000006"/>
    <x v="1"/>
    <n v="14855.8823529412"/>
    <x v="13"/>
    <x v="0"/>
    <m/>
  </r>
  <r>
    <d v="2021-09-22T01:18:27"/>
    <x v="3"/>
    <n v="36"/>
    <s v="VARGAS NELSON CONRADO"/>
    <x v="4"/>
    <x v="0"/>
    <n v="186"/>
    <n v="26.571428571428601"/>
    <n v="163.27027027027"/>
    <m/>
    <n v="63908.108099999998"/>
    <x v="0"/>
    <n v="14855.8823529412"/>
    <x v="13"/>
    <x v="0"/>
    <m/>
  </r>
  <r>
    <d v="2021-09-22T01:18:28"/>
    <x v="3"/>
    <n v="37"/>
    <s v="LARGO PIEDRAHITA HARVEY DAVID"/>
    <x v="3"/>
    <x v="0"/>
    <n v="250"/>
    <n v="25"/>
    <n v="233.243243243243"/>
    <m/>
    <n v="91297.297300000006"/>
    <x v="1"/>
    <n v="15306.060606060601"/>
    <x v="13"/>
    <x v="0"/>
    <m/>
  </r>
  <r>
    <d v="2021-09-22T01:18:28"/>
    <x v="3"/>
    <n v="38"/>
    <s v="VILLADA GUZMAN JOJAN"/>
    <x v="0"/>
    <x v="1"/>
    <n v="206"/>
    <n v="22.8888888888889"/>
    <n v="209.91891891891899"/>
    <m/>
    <n v="82167.567599999995"/>
    <x v="0"/>
    <n v="14855.8823529412"/>
    <x v="13"/>
    <x v="0"/>
    <m/>
  </r>
  <r>
    <d v="2021-09-22T01:18:28"/>
    <x v="3"/>
    <n v="39"/>
    <s v="DIAZ LOZADA ANDRES FELIPE"/>
    <x v="0"/>
    <x v="0"/>
    <n v="170"/>
    <n v="18.8888888888889"/>
    <n v="209.91891891891899"/>
    <m/>
    <n v="82167.567599999995"/>
    <x v="0"/>
    <n v="14855.8823529412"/>
    <x v="13"/>
    <x v="0"/>
    <m/>
  </r>
  <r>
    <d v="2021-09-22T01:18:28"/>
    <x v="3"/>
    <n v="40"/>
    <s v="CORDOBA QUINTERO RAFAEL JOSE"/>
    <x v="2"/>
    <x v="0"/>
    <n v="112"/>
    <n v="18.6666666666667"/>
    <n v="139.94594594594599"/>
    <m/>
    <n v="54778.378400000001"/>
    <x v="0"/>
    <n v="14855.8823529412"/>
    <x v="13"/>
    <x v="0"/>
    <m/>
  </r>
  <r>
    <d v="2021-09-22T01:18:34"/>
    <x v="3"/>
    <n v="1"/>
    <s v="GOMEZ ACEVEDO ALEJANDRO"/>
    <x v="6"/>
    <x v="0"/>
    <n v="140"/>
    <n v="17.5"/>
    <n v="182.82352941176501"/>
    <m/>
    <n v="71529.411800000002"/>
    <x v="0"/>
    <n v="14577.777777777799"/>
    <x v="14"/>
    <x v="0"/>
    <m/>
  </r>
  <r>
    <d v="2021-09-22T01:18:34"/>
    <x v="3"/>
    <n v="2"/>
    <s v="DE OSSA TORRES CARLOS ANDRES"/>
    <x v="0"/>
    <x v="0"/>
    <n v="211"/>
    <n v="23.4444444444444"/>
    <n v="205.67647058823499"/>
    <m/>
    <n v="80470.588199999998"/>
    <x v="1"/>
    <n v="14577.777777777799"/>
    <x v="14"/>
    <x v="0"/>
    <m/>
  </r>
  <r>
    <d v="2021-09-22T01:18:35"/>
    <x v="3"/>
    <n v="5"/>
    <s v="LOAIZA GAVIRIA EDIXON ANDRES"/>
    <x v="4"/>
    <x v="0"/>
    <n v="174"/>
    <n v="24.8571428571429"/>
    <n v="159.970588235294"/>
    <s v="1 DESCUENTO X INCAPACITADO"/>
    <n v="62588.2353"/>
    <x v="1"/>
    <n v="14577.777777777799"/>
    <x v="14"/>
    <x v="0"/>
    <m/>
  </r>
  <r>
    <d v="2021-09-22T01:18:35"/>
    <x v="3"/>
    <n v="6"/>
    <s v="ALVAREZ ARIAS SAMUEL IVAN"/>
    <x v="0"/>
    <x v="0"/>
    <n v="233"/>
    <n v="25.8888888888889"/>
    <n v="205.67647058823499"/>
    <m/>
    <n v="80470.588199999998"/>
    <x v="0"/>
    <n v="14577.777777777799"/>
    <x v="14"/>
    <x v="0"/>
    <m/>
  </r>
  <r>
    <d v="2021-09-22T01:18:35"/>
    <x v="3"/>
    <n v="8"/>
    <s v="VARGAS NELSON CONRADO"/>
    <x v="0"/>
    <x v="0"/>
    <n v="213"/>
    <n v="23.6666666666667"/>
    <n v="205.67647058823499"/>
    <m/>
    <n v="80470.588199999998"/>
    <x v="1"/>
    <n v="14577.777777777799"/>
    <x v="14"/>
    <x v="0"/>
    <m/>
  </r>
  <r>
    <d v="2021-09-22T01:18:36"/>
    <x v="3"/>
    <n v="9"/>
    <s v="BETANCUR PEREZ VICTOR ALONSO"/>
    <x v="1"/>
    <x v="0"/>
    <n v="209"/>
    <n v="19"/>
    <n v="251.38235294117601"/>
    <m/>
    <n v="98352.941200000001"/>
    <x v="0"/>
    <n v="14577.777777777799"/>
    <x v="14"/>
    <x v="0"/>
    <m/>
  </r>
  <r>
    <d v="2021-09-22T01:18:36"/>
    <x v="3"/>
    <n v="10"/>
    <s v="LARGO PIEDRAHITA HARVEY DAVID"/>
    <x v="6"/>
    <x v="0"/>
    <n v="204"/>
    <n v="25.5"/>
    <n v="182.82352941176501"/>
    <s v="3 DESCUENTOS (Despachador Fernando y 2 Transbordo veh 22)"/>
    <n v="71529.411800000002"/>
    <x v="0"/>
    <n v="14577.777777777799"/>
    <x v="14"/>
    <x v="0"/>
    <m/>
  </r>
  <r>
    <d v="2021-09-22T01:18:36"/>
    <x v="1"/>
    <n v="11"/>
    <s v="RENDON VIANA HUMBERTO DE JESUS"/>
    <x v="4"/>
    <x v="0"/>
    <n v="184"/>
    <n v="26.285714285714299"/>
    <n v="159.970588235294"/>
    <m/>
    <n v="62588.2353"/>
    <x v="0"/>
    <n v="14577.777777777799"/>
    <x v="14"/>
    <x v="0"/>
    <m/>
  </r>
  <r>
    <d v="2021-09-22T01:18:36"/>
    <x v="1"/>
    <n v="12"/>
    <s v="ROJAS QUINTERO MIGUEL ANTONIO"/>
    <x v="6"/>
    <x v="0"/>
    <n v="175"/>
    <n v="21.875"/>
    <n v="182.82352941176501"/>
    <m/>
    <n v="71529.411800000002"/>
    <x v="0"/>
    <n v="14577.777777777799"/>
    <x v="14"/>
    <x v="0"/>
    <m/>
  </r>
  <r>
    <d v="2021-09-22T01:18:37"/>
    <x v="1"/>
    <n v="13"/>
    <s v="MURCIA JARAMILLO STEVE "/>
    <x v="10"/>
    <x v="0"/>
    <n v="78"/>
    <n v="19.5"/>
    <n v="91.411764705882305"/>
    <m/>
    <n v="35764.705900000001"/>
    <x v="1"/>
    <n v="14577.777777777799"/>
    <x v="14"/>
    <x v="0"/>
    <m/>
  </r>
  <r>
    <d v="2021-09-22T01:18:37"/>
    <x v="1"/>
    <n v="14"/>
    <s v="HINCAPIE OSORIO RENZO ORLANDO"/>
    <x v="3"/>
    <x v="0"/>
    <n v="236"/>
    <n v="23.6"/>
    <n v="228.529411764706"/>
    <m/>
    <n v="89411.7647"/>
    <x v="1"/>
    <n v="14577.777777777799"/>
    <x v="14"/>
    <x v="0"/>
    <m/>
  </r>
  <r>
    <d v="2021-09-22T01:18:37"/>
    <x v="1"/>
    <n v="15"/>
    <s v="LONDOO LOPERA DUVAN ANDRES"/>
    <x v="0"/>
    <x v="0"/>
    <n v="179"/>
    <n v="19.8888888888889"/>
    <n v="205.67647058823499"/>
    <m/>
    <n v="80470.588199999998"/>
    <x v="0"/>
    <n v="14577.777777777799"/>
    <x v="14"/>
    <x v="0"/>
    <m/>
  </r>
  <r>
    <d v="2021-09-22T01:18:38"/>
    <x v="1"/>
    <n v="16"/>
    <s v="SANCHEZ DAVID YOHAN ALBERTO"/>
    <x v="3"/>
    <x v="1"/>
    <n v="165"/>
    <n v="16.5"/>
    <n v="228.529411764706"/>
    <m/>
    <n v="89411.7647"/>
    <x v="0"/>
    <n v="14577.777777777799"/>
    <x v="14"/>
    <x v="0"/>
    <m/>
  </r>
  <r>
    <d v="2021-09-22T01:18:38"/>
    <x v="1"/>
    <n v="17"/>
    <s v="GONZALEZ VELASQUEZ LISDAN"/>
    <x v="6"/>
    <x v="0"/>
    <n v="150"/>
    <n v="18.75"/>
    <n v="182.82352941176501"/>
    <m/>
    <n v="71529.411800000002"/>
    <x v="0"/>
    <n v="14577.777777777799"/>
    <x v="14"/>
    <x v="0"/>
    <m/>
  </r>
  <r>
    <d v="2021-09-22T01:18:38"/>
    <x v="1"/>
    <n v="18"/>
    <s v="PEREZ BORJA JUAN CARLOS"/>
    <x v="6"/>
    <x v="0"/>
    <n v="197"/>
    <n v="24.625"/>
    <n v="182.82352941176501"/>
    <m/>
    <n v="71529.411800000002"/>
    <x v="0"/>
    <n v="14577.777777777799"/>
    <x v="14"/>
    <x v="0"/>
    <m/>
  </r>
  <r>
    <d v="2021-09-22T01:18:38"/>
    <x v="1"/>
    <n v="19"/>
    <s v="HINCAPIE CASTAEDA KEVIN ALEJANDRO"/>
    <x v="0"/>
    <x v="0"/>
    <n v="198"/>
    <n v="22"/>
    <n v="205.67647058823499"/>
    <m/>
    <n v="80470.588199999998"/>
    <x v="0"/>
    <n v="14577.777777777799"/>
    <x v="14"/>
    <x v="0"/>
    <m/>
  </r>
  <r>
    <d v="2021-09-22T01:18:39"/>
    <x v="1"/>
    <n v="20"/>
    <s v="VACA FIERRO ROBINSON"/>
    <x v="3"/>
    <x v="0"/>
    <n v="259"/>
    <n v="25.9"/>
    <n v="228.529411764706"/>
    <m/>
    <n v="89411.7647"/>
    <x v="0"/>
    <n v="14577.777777777799"/>
    <x v="14"/>
    <x v="0"/>
    <m/>
  </r>
  <r>
    <d v="2021-09-22T01:18:39"/>
    <x v="3"/>
    <n v="21"/>
    <s v="OCAMPO OCAMPO ANTONIO JOSE"/>
    <x v="2"/>
    <x v="3"/>
    <n v="121"/>
    <n v="20.1666666666667"/>
    <n v="137.11764705882399"/>
    <m/>
    <n v="53647.058799999999"/>
    <x v="0"/>
    <n v="14577.777777777799"/>
    <x v="14"/>
    <x v="0"/>
    <m/>
  </r>
  <r>
    <d v="2021-09-22T01:18:39"/>
    <x v="3"/>
    <n v="22"/>
    <s v="ARBOLEDA SALAZAR DIOMEDES"/>
    <x v="3"/>
    <x v="0"/>
    <n v="285"/>
    <n v="28.5"/>
    <n v="228.529411764706"/>
    <m/>
    <n v="89411.7647"/>
    <x v="1"/>
    <n v="14577.777777777799"/>
    <x v="14"/>
    <x v="0"/>
    <m/>
  </r>
  <r>
    <d v="2021-09-22T01:18:40"/>
    <x v="3"/>
    <n v="23"/>
    <s v="QUICENO DAVID DIEGO ALEJANDRO"/>
    <x v="3"/>
    <x v="0"/>
    <n v="244"/>
    <n v="24.4"/>
    <n v="228.529411764706"/>
    <s v="2 DESCUENTOS (Jefe de Ruta y Conduct. Veh 27)"/>
    <n v="89411.7647"/>
    <x v="0"/>
    <n v="14577.777777777799"/>
    <x v="14"/>
    <x v="0"/>
    <m/>
  </r>
  <r>
    <d v="2021-09-22T01:18:40"/>
    <x v="3"/>
    <n v="24"/>
    <s v="QUIRAMA CASTAEDA JHON JADER"/>
    <x v="0"/>
    <x v="0"/>
    <n v="254"/>
    <n v="28.2222222222222"/>
    <n v="205.67647058823499"/>
    <m/>
    <n v="80470.588199999998"/>
    <x v="0"/>
    <n v="14577.777777777799"/>
    <x v="14"/>
    <x v="0"/>
    <m/>
  </r>
  <r>
    <d v="2021-09-22T01:18:40"/>
    <x v="3"/>
    <n v="26"/>
    <s v="CASTRO SANCLEMENTE DUBERNEY"/>
    <x v="6"/>
    <x v="0"/>
    <n v="172"/>
    <n v="21.5"/>
    <n v="182.82352941176501"/>
    <s v="1 DESCUENTO (Propietario veh 34)"/>
    <n v="71529.411800000002"/>
    <x v="0"/>
    <n v="14577.777777777799"/>
    <x v="14"/>
    <x v="0"/>
    <m/>
  </r>
  <r>
    <d v="2021-09-22T01:18:40"/>
    <x v="3"/>
    <n v="27"/>
    <s v="DAVILA MORALES WALTER ANDRES"/>
    <x v="3"/>
    <x v="0"/>
    <n v="195"/>
    <n v="19.5"/>
    <n v="228.529411764706"/>
    <m/>
    <n v="89411.7647"/>
    <x v="0"/>
    <n v="14577.777777777799"/>
    <x v="14"/>
    <x v="0"/>
    <m/>
  </r>
  <r>
    <d v="2021-09-22T01:18:41"/>
    <x v="3"/>
    <n v="28"/>
    <s v="QUINTERO PEREZ SANTIAGO"/>
    <x v="0"/>
    <x v="0"/>
    <n v="243"/>
    <n v="27"/>
    <n v="205.67647058823499"/>
    <m/>
    <n v="80470.588199999998"/>
    <x v="0"/>
    <n v="14577.777777777799"/>
    <x v="14"/>
    <x v="0"/>
    <m/>
  </r>
  <r>
    <d v="2021-09-22T01:18:41"/>
    <x v="3"/>
    <n v="29"/>
    <s v="VELASQUEZ ROLDAN BRAYAN ESTIVEN"/>
    <x v="6"/>
    <x v="0"/>
    <n v="172"/>
    <n v="21.5"/>
    <n v="182.82352941176501"/>
    <m/>
    <n v="71529.411800000002"/>
    <x v="0"/>
    <n v="14577.777777777799"/>
    <x v="14"/>
    <x v="0"/>
    <m/>
  </r>
  <r>
    <d v="2021-09-22T01:18:41"/>
    <x v="3"/>
    <n v="30"/>
    <s v="ATEHORTUA SANCHEZ JIM MICHAEL"/>
    <x v="3"/>
    <x v="0"/>
    <n v="184"/>
    <n v="18.399999999999999"/>
    <n v="228.529411764706"/>
    <s v="2 DESCUENTOS (Tecnicos Sensores)"/>
    <n v="89411.7647"/>
    <x v="0"/>
    <n v="14577.777777777799"/>
    <x v="14"/>
    <x v="0"/>
    <m/>
  </r>
  <r>
    <d v="2021-09-22T01:18:42"/>
    <x v="1"/>
    <n v="32"/>
    <s v="JIMENEZ HERNANDEZ ESTEBAN CAMILO"/>
    <x v="3"/>
    <x v="0"/>
    <n v="228"/>
    <n v="22.8"/>
    <n v="228.529411764706"/>
    <s v="2 DESCUENTOS (Tecnicos Sensores 08/09)"/>
    <n v="89411.7647"/>
    <x v="0"/>
    <n v="14577.777777777799"/>
    <x v="14"/>
    <x v="0"/>
    <m/>
  </r>
  <r>
    <d v="2021-09-22T01:18:42"/>
    <x v="1"/>
    <n v="33"/>
    <s v="MARAMARA ALBARRAN YONSON"/>
    <x v="4"/>
    <x v="0"/>
    <n v="183"/>
    <n v="26.1428571428571"/>
    <n v="159.970588235294"/>
    <m/>
    <n v="62588.2353"/>
    <x v="0"/>
    <n v="14577.777777777799"/>
    <x v="14"/>
    <x v="0"/>
    <m/>
  </r>
  <r>
    <d v="2021-09-22T01:18:42"/>
    <x v="1"/>
    <n v="34"/>
    <s v="JIMENEZ HURTADO CARLOS ESTIVEN"/>
    <x v="3"/>
    <x v="0"/>
    <n v="210"/>
    <n v="21"/>
    <n v="228.529411764706"/>
    <m/>
    <n v="89411.7647"/>
    <x v="0"/>
    <n v="14577.777777777799"/>
    <x v="14"/>
    <x v="0"/>
    <m/>
  </r>
  <r>
    <d v="2021-09-22T01:18:43"/>
    <x v="1"/>
    <n v="35"/>
    <s v="GARCIA DAVID WILSON ALBERTO"/>
    <x v="1"/>
    <x v="0"/>
    <n v="222"/>
    <n v="20.181818181818201"/>
    <n v="251.38235294117601"/>
    <m/>
    <n v="98352.941200000001"/>
    <x v="1"/>
    <n v="14577.777777777799"/>
    <x v="14"/>
    <x v="0"/>
    <m/>
  </r>
  <r>
    <d v="2021-09-22T01:18:43"/>
    <x v="1"/>
    <n v="36"/>
    <s v="MARTINEZ CHAVERRA LUIS NORBERTO"/>
    <x v="1"/>
    <x v="0"/>
    <n v="306"/>
    <n v="27.818181818181799"/>
    <n v="251.38235294117601"/>
    <m/>
    <n v="98352.941200000001"/>
    <x v="0"/>
    <n v="14577.777777777799"/>
    <x v="14"/>
    <x v="0"/>
    <m/>
  </r>
  <r>
    <d v="2021-09-22T01:18:43"/>
    <x v="1"/>
    <n v="37"/>
    <s v="LARGO PIEDRAHITA HARVEY DAVID"/>
    <x v="7"/>
    <x v="0"/>
    <n v="82"/>
    <n v="27.3333333333333"/>
    <n v="68.558823529411796"/>
    <m/>
    <n v="26823.529399999999"/>
    <x v="1"/>
    <n v="14577.777777777799"/>
    <x v="14"/>
    <x v="0"/>
    <m/>
  </r>
  <r>
    <d v="2021-09-22T01:18:43"/>
    <x v="1"/>
    <n v="38"/>
    <s v="VILLADA GUZMAN JOJAN"/>
    <x v="3"/>
    <x v="0"/>
    <n v="218"/>
    <n v="21.8"/>
    <n v="228.529411764706"/>
    <m/>
    <n v="89411.7647"/>
    <x v="0"/>
    <n v="14577.777777777799"/>
    <x v="14"/>
    <x v="0"/>
    <m/>
  </r>
  <r>
    <d v="2021-09-22T01:18:44"/>
    <x v="1"/>
    <n v="39"/>
    <s v="DIAZ LOZADA ANDRES FELIPE"/>
    <x v="3"/>
    <x v="1"/>
    <n v="210"/>
    <n v="21"/>
    <n v="228.529411764706"/>
    <s v="1 DESCUENTO (Despachador Ferney)"/>
    <n v="89411.7647"/>
    <x v="0"/>
    <n v="14577.777777777799"/>
    <x v="14"/>
    <x v="0"/>
    <m/>
  </r>
  <r>
    <d v="2021-09-22T01:18:44"/>
    <x v="1"/>
    <n v="40"/>
    <s v="CORDOBA QUINTERO RAFAEL JOSE"/>
    <x v="3"/>
    <x v="0"/>
    <n v="259"/>
    <n v="25.9"/>
    <n v="228.529411764706"/>
    <s v="2 DESCUENTOS (Incapacitado y Despachador Ferney)"/>
    <n v="89411.7647"/>
    <x v="0"/>
    <n v="14577.777777777799"/>
    <x v="14"/>
    <x v="0"/>
    <m/>
  </r>
  <r>
    <d v="2021-09-22T01:18:54"/>
    <x v="1"/>
    <n v="1"/>
    <s v="PINEDA ESTRADA CRISTIAN JOHAN"/>
    <x v="4"/>
    <x v="0"/>
    <n v="128"/>
    <n v="18.285714285714299"/>
    <n v="153.104918032787"/>
    <m/>
    <n v="59841.967199999999"/>
    <x v="0"/>
    <n v="14588.2352941176"/>
    <x v="15"/>
    <x v="0"/>
    <m/>
  </r>
  <r>
    <d v="2021-09-22T01:18:54"/>
    <x v="1"/>
    <n v="2"/>
    <s v="DE OSSA TORRES CARLOS ANDRES"/>
    <x v="4"/>
    <x v="1"/>
    <n v="155"/>
    <n v="22.1428571428571"/>
    <n v="153.104918032787"/>
    <m/>
    <n v="59841.967199999999"/>
    <x v="1"/>
    <n v="14588.2352941176"/>
    <x v="15"/>
    <x v="0"/>
    <m/>
  </r>
  <r>
    <d v="2021-09-22T01:18:54"/>
    <x v="1"/>
    <n v="3"/>
    <s v="RESTREPO RODRIGUEZ LIBARDO ANDRES"/>
    <x v="2"/>
    <x v="0"/>
    <n v="132"/>
    <n v="22"/>
    <n v="131.23278688524601"/>
    <m/>
    <n v="51293.114800000003"/>
    <x v="0"/>
    <n v="14588.2352941176"/>
    <x v="15"/>
    <x v="0"/>
    <m/>
  </r>
  <r>
    <d v="2021-09-22T01:18:55"/>
    <x v="1"/>
    <n v="4"/>
    <s v="GOMEZ ACEVEDO ALEJANDRO"/>
    <x v="10"/>
    <x v="1"/>
    <n v="87"/>
    <n v="21.75"/>
    <n v="87.488524590163905"/>
    <s v="Se descuenta el viaje de 12 40 m donde moviliz 3 Usuarios x varado. 4 DESCUENTOS (3 Conduct. Veh 30 y Propietario veh 04)"/>
    <n v="34195.409800000001"/>
    <x v="0"/>
    <n v="14588.2352941176"/>
    <x v="15"/>
    <x v="0"/>
    <m/>
  </r>
  <r>
    <d v="2021-09-22T01:18:55"/>
    <x v="1"/>
    <n v="5"/>
    <s v="LOAIZA GAVIRIA EDIXON ANDRES"/>
    <x v="0"/>
    <x v="0"/>
    <n v="185"/>
    <n v="20.5555555555556"/>
    <n v="196.84918032786899"/>
    <m/>
    <n v="76939.672099999996"/>
    <x v="1"/>
    <n v="14588.2352941176"/>
    <x v="15"/>
    <x v="0"/>
    <m/>
  </r>
  <r>
    <d v="2021-09-22T01:18:55"/>
    <x v="1"/>
    <n v="6"/>
    <s v="ALVAREZ ARIAS SAMUEL IVAN"/>
    <x v="6"/>
    <x v="0"/>
    <n v="187"/>
    <n v="23.375"/>
    <n v="174.97704918032801"/>
    <m/>
    <n v="68390.819699999993"/>
    <x v="0"/>
    <n v="14588.2352941176"/>
    <x v="15"/>
    <x v="0"/>
    <m/>
  </r>
  <r>
    <d v="2021-09-22T01:18:56"/>
    <x v="1"/>
    <n v="8"/>
    <s v="VALENCIA MENDOZA CESAR AUGUSTO"/>
    <x v="6"/>
    <x v="0"/>
    <n v="175"/>
    <n v="21.875"/>
    <n v="174.97704918032801"/>
    <s v="3 DESCUENTOS (Transbordo veh 04)"/>
    <n v="68390.819699999993"/>
    <x v="1"/>
    <n v="14588.2352941176"/>
    <x v="15"/>
    <x v="0"/>
    <m/>
  </r>
  <r>
    <d v="2021-09-22T01:18:56"/>
    <x v="1"/>
    <n v="9"/>
    <s v="BETANCUR PEREZ VICTOR ALONSO"/>
    <x v="0"/>
    <x v="0"/>
    <n v="175"/>
    <n v="19.4444444444444"/>
    <n v="196.84918032786899"/>
    <s v="6 DESCUENTOS (Transbordo veh 04)"/>
    <n v="76939.672099999996"/>
    <x v="0"/>
    <n v="14588.2352941176"/>
    <x v="15"/>
    <x v="0"/>
    <m/>
  </r>
  <r>
    <d v="2021-09-22T01:18:56"/>
    <x v="1"/>
    <n v="10"/>
    <s v="LARGO PIEDRAHITA HARVEY DAVID"/>
    <x v="6"/>
    <x v="0"/>
    <n v="224"/>
    <n v="28"/>
    <n v="174.97704918032801"/>
    <m/>
    <n v="68390.819699999993"/>
    <x v="0"/>
    <n v="14588.2352941176"/>
    <x v="15"/>
    <x v="0"/>
    <m/>
  </r>
  <r>
    <d v="2021-09-22T01:18:57"/>
    <x v="3"/>
    <n v="11"/>
    <s v="RENDON VIANA HUMBERTO DE JESUS"/>
    <x v="0"/>
    <x v="0"/>
    <n v="198"/>
    <n v="22"/>
    <n v="196.84918032786899"/>
    <m/>
    <n v="76939.672099999996"/>
    <x v="0"/>
    <n v="14588.2352941176"/>
    <x v="15"/>
    <x v="0"/>
    <m/>
  </r>
  <r>
    <d v="2021-09-22T01:18:57"/>
    <x v="3"/>
    <n v="12"/>
    <s v="ROJAS QUINTERO MIGUEL ANTONIO"/>
    <x v="2"/>
    <x v="0"/>
    <n v="121"/>
    <n v="20.1666666666667"/>
    <n v="131.23278688524601"/>
    <m/>
    <n v="51293.114800000003"/>
    <x v="0"/>
    <n v="14588.2352941176"/>
    <x v="15"/>
    <x v="0"/>
    <m/>
  </r>
  <r>
    <d v="2021-09-22T01:18:58"/>
    <x v="3"/>
    <n v="13"/>
    <s v="MURCIA JARAMILLO STEVE"/>
    <x v="0"/>
    <x v="0"/>
    <n v="199"/>
    <n v="22.1111111111111"/>
    <n v="196.84918032786899"/>
    <m/>
    <n v="76939.672099999996"/>
    <x v="1"/>
    <n v="14588.2352941176"/>
    <x v="15"/>
    <x v="0"/>
    <m/>
  </r>
  <r>
    <d v="2021-09-22T01:18:58"/>
    <x v="3"/>
    <n v="14"/>
    <s v="HINCAPIE OSORIO RENZO ORLANDO"/>
    <x v="6"/>
    <x v="0"/>
    <n v="193"/>
    <n v="24.125"/>
    <n v="174.97704918032801"/>
    <m/>
    <n v="68390.819699999993"/>
    <x v="1"/>
    <n v="14588.2352941176"/>
    <x v="15"/>
    <x v="0"/>
    <m/>
  </r>
  <r>
    <d v="2021-09-22T01:18:58"/>
    <x v="3"/>
    <n v="15"/>
    <s v="LONDOO LOPERA DUVAN ANDRES"/>
    <x v="0"/>
    <x v="0"/>
    <n v="194"/>
    <n v="21.5555555555556"/>
    <n v="196.84918032786899"/>
    <s v="2 DESCUENTOS X INCAPACITADO"/>
    <n v="76939.672099999996"/>
    <x v="0"/>
    <n v="14588.2352941176"/>
    <x v="15"/>
    <x v="0"/>
    <m/>
  </r>
  <r>
    <d v="2021-09-22T01:18:58"/>
    <x v="3"/>
    <n v="16"/>
    <s v="SANCHEZ DAVID YOHAN ALBERTO"/>
    <x v="3"/>
    <x v="0"/>
    <n v="182"/>
    <n v="18.2"/>
    <n v="218.72131147541"/>
    <m/>
    <n v="85488.524600000004"/>
    <x v="0"/>
    <n v="14588.2352941176"/>
    <x v="15"/>
    <x v="0"/>
    <m/>
  </r>
  <r>
    <d v="2021-09-22T01:18:59"/>
    <x v="3"/>
    <n v="17"/>
    <s v="GONZALEZ VELASQUEZ LISDAN"/>
    <x v="0"/>
    <x v="0"/>
    <n v="169"/>
    <n v="18.7777777777778"/>
    <n v="196.84918032786899"/>
    <m/>
    <n v="76939.672099999996"/>
    <x v="0"/>
    <n v="14588.2352941176"/>
    <x v="15"/>
    <x v="0"/>
    <m/>
  </r>
  <r>
    <d v="2021-09-22T01:18:59"/>
    <x v="3"/>
    <n v="18"/>
    <s v="PEREZ BORJA JUAN CARLOS"/>
    <x v="6"/>
    <x v="1"/>
    <n v="167"/>
    <n v="20.875"/>
    <n v="174.97704918032801"/>
    <s v="Se descuenta el viaje de 3 05 pm donde moviliz 9 Usuarios ya que no esper el tiempo indicado en el paradero"/>
    <n v="68390.819699999993"/>
    <x v="0"/>
    <n v="14588.2352941176"/>
    <x v="15"/>
    <x v="0"/>
    <m/>
  </r>
  <r>
    <d v="2021-09-22T01:18:59"/>
    <x v="3"/>
    <n v="19"/>
    <s v="HINCAPIE CASTAEDA KEVIN ALEJANDRO"/>
    <x v="0"/>
    <x v="4"/>
    <n v="218"/>
    <n v="24.2222222222222"/>
    <n v="196.84918032786899"/>
    <m/>
    <n v="76939.672099999996"/>
    <x v="0"/>
    <n v="14588.2352941176"/>
    <x v="15"/>
    <x v="0"/>
    <m/>
  </r>
  <r>
    <d v="2021-09-22T01:19:00"/>
    <x v="3"/>
    <n v="20"/>
    <s v="VACA FIERRO ROBINSON"/>
    <x v="0"/>
    <x v="0"/>
    <n v="164"/>
    <n v="18.2222222222222"/>
    <n v="196.84918032786899"/>
    <m/>
    <n v="76939.672099999996"/>
    <x v="0"/>
    <n v="14588.2352941176"/>
    <x v="15"/>
    <x v="0"/>
    <m/>
  </r>
  <r>
    <d v="2021-09-22T01:19:00"/>
    <x v="1"/>
    <n v="21"/>
    <s v="OCAMPO OCAMPO ANTONIO JOSE"/>
    <x v="6"/>
    <x v="0"/>
    <n v="180"/>
    <n v="22.5"/>
    <n v="174.97704918032801"/>
    <m/>
    <n v="68390.819699999993"/>
    <x v="0"/>
    <n v="14588.2352941176"/>
    <x v="15"/>
    <x v="0"/>
    <m/>
  </r>
  <r>
    <d v="2021-09-22T01:19:00"/>
    <x v="1"/>
    <n v="22"/>
    <s v="ORTIZ SALGADO ALEXIS DAVID"/>
    <x v="0"/>
    <x v="0"/>
    <n v="210"/>
    <n v="23.3333333333333"/>
    <n v="196.84918032786899"/>
    <m/>
    <n v="76939.672099999996"/>
    <x v="1"/>
    <n v="14588.2352941176"/>
    <x v="15"/>
    <x v="0"/>
    <m/>
  </r>
  <r>
    <d v="2021-09-22T01:19:01"/>
    <x v="1"/>
    <n v="23"/>
    <s v="QUICENO DAVID DIEGO ALEJANDRO"/>
    <x v="3"/>
    <x v="0"/>
    <n v="162"/>
    <n v="16.2"/>
    <n v="218.72131147541"/>
    <s v="2 DESCUENTOS (Despachador Ferney)"/>
    <n v="85488.524600000004"/>
    <x v="0"/>
    <n v="14588.2352941176"/>
    <x v="15"/>
    <x v="0"/>
    <m/>
  </r>
  <r>
    <d v="2021-09-22T01:19:01"/>
    <x v="1"/>
    <n v="24"/>
    <s v="QUIRAMA CASTAEDA JHON JADER"/>
    <x v="0"/>
    <x v="0"/>
    <n v="220"/>
    <n v="24.4444444444444"/>
    <n v="196.84918032786899"/>
    <m/>
    <n v="76939.672099999996"/>
    <x v="0"/>
    <n v="14588.2352941176"/>
    <x v="15"/>
    <x v="0"/>
    <m/>
  </r>
  <r>
    <d v="2021-09-22T01:19:01"/>
    <x v="1"/>
    <n v="26"/>
    <s v="CASTRO SANCLEMENTE DUBERNEY"/>
    <x v="6"/>
    <x v="1"/>
    <n v="153"/>
    <n v="19.125"/>
    <n v="174.97704918032801"/>
    <s v="Se descuenta el viaje de 6 40 pm donde moviliz 11 Usuarios x varado"/>
    <n v="68390.819699999993"/>
    <x v="0"/>
    <n v="14588.2352941176"/>
    <x v="15"/>
    <x v="0"/>
    <m/>
  </r>
  <r>
    <d v="2021-09-22T01:19:02"/>
    <x v="1"/>
    <n v="27"/>
    <s v="HENAO MUOZ FERNEY"/>
    <x v="11"/>
    <x v="0"/>
    <n v="40"/>
    <n v="20"/>
    <n v="43.744262295082002"/>
    <m/>
    <n v="17097.704900000001"/>
    <x v="0"/>
    <n v="14588.2352941176"/>
    <x v="15"/>
    <x v="0"/>
    <m/>
  </r>
  <r>
    <d v="2021-09-22T01:19:02"/>
    <x v="1"/>
    <n v="27"/>
    <s v="VANEGAS MORALES DEIBY ALEJANDRO"/>
    <x v="0"/>
    <x v="0"/>
    <n v="162"/>
    <n v="18"/>
    <n v="196.84918032786899"/>
    <m/>
    <n v="76939.672099999996"/>
    <x v="0"/>
    <n v="14588.2352941176"/>
    <x v="15"/>
    <x v="0"/>
    <m/>
  </r>
  <r>
    <d v="2021-09-22T01:19:02"/>
    <x v="1"/>
    <n v="28"/>
    <s v="QUINTERO PEREZ SANTIAGO"/>
    <x v="7"/>
    <x v="0"/>
    <n v="97"/>
    <n v="32.3333333333333"/>
    <n v="65.616393442623007"/>
    <s v="11 DESCUENTOS (Transbordo veh 26)"/>
    <n v="25646.557400000002"/>
    <x v="0"/>
    <n v="14588.2352941176"/>
    <x v="15"/>
    <x v="0"/>
    <m/>
  </r>
  <r>
    <d v="2021-09-22T01:19:03"/>
    <x v="1"/>
    <n v="29"/>
    <s v="VELASQUEZ ROLDAN BRAYAN ESTIVEN"/>
    <x v="4"/>
    <x v="0"/>
    <n v="166"/>
    <n v="23.714285714285701"/>
    <n v="153.104918032787"/>
    <m/>
    <n v="59841.967199999999"/>
    <x v="0"/>
    <n v="14588.2352941176"/>
    <x v="15"/>
    <x v="0"/>
    <m/>
  </r>
  <r>
    <d v="2021-09-22T01:19:03"/>
    <x v="1"/>
    <n v="29"/>
    <s v="GOMEZ ACEVEDO ALEJANDRO"/>
    <x v="11"/>
    <x v="0"/>
    <n v="61"/>
    <n v="30.5"/>
    <n v="43.744262295082002"/>
    <m/>
    <n v="17097.704900000001"/>
    <x v="0"/>
    <n v="14588.2352941176"/>
    <x v="15"/>
    <x v="0"/>
    <m/>
  </r>
  <r>
    <d v="2021-09-22T01:19:03"/>
    <x v="1"/>
    <n v="30"/>
    <s v="ATEHORTUA SANCHEZ JIM MICHAEL"/>
    <x v="3"/>
    <x v="1"/>
    <n v="199"/>
    <n v="19.899999999999999"/>
    <n v="218.72131147541"/>
    <s v="1 DESCUENTO (Usuario Desubicado)"/>
    <n v="85488.524600000004"/>
    <x v="0"/>
    <n v="14588.2352941176"/>
    <x v="15"/>
    <x v="0"/>
    <m/>
  </r>
  <r>
    <d v="2021-09-22T01:19:03"/>
    <x v="3"/>
    <n v="32"/>
    <s v="JIMENEZ HERNANDEZ ESTEBAN CAMILO"/>
    <x v="3"/>
    <x v="0"/>
    <n v="213"/>
    <n v="21.3"/>
    <n v="218.72131147541"/>
    <m/>
    <n v="85488.524600000004"/>
    <x v="0"/>
    <n v="14588.2352941176"/>
    <x v="15"/>
    <x v="0"/>
    <m/>
  </r>
  <r>
    <d v="2021-09-22T01:19:04"/>
    <x v="3"/>
    <n v="33"/>
    <s v="MARAMARA ALBARRAN YONSON"/>
    <x v="3"/>
    <x v="0"/>
    <n v="220"/>
    <n v="22"/>
    <n v="218.72131147541"/>
    <m/>
    <n v="85488.524600000004"/>
    <x v="0"/>
    <n v="14588.2352941176"/>
    <x v="15"/>
    <x v="0"/>
    <m/>
  </r>
  <r>
    <d v="2021-09-22T01:19:04"/>
    <x v="3"/>
    <n v="34"/>
    <s v="JIMENEZ HURTADO CARLOS ESTIVEN"/>
    <x v="3"/>
    <x v="0"/>
    <n v="259"/>
    <n v="25.9"/>
    <n v="218.72131147541"/>
    <s v="3 DESCUENTOS (Tecnicos Sensores y Propietario veh 34)"/>
    <n v="85488.524600000004"/>
    <x v="0"/>
    <n v="14588.2352941176"/>
    <x v="15"/>
    <x v="0"/>
    <m/>
  </r>
  <r>
    <d v="2021-09-22T01:19:04"/>
    <x v="3"/>
    <n v="35"/>
    <s v="GARCIA DAVID WILSON ALBERTO"/>
    <x v="3"/>
    <x v="0"/>
    <n v="219"/>
    <n v="21.9"/>
    <n v="218.72131147541"/>
    <m/>
    <n v="85488.524600000004"/>
    <x v="1"/>
    <n v="14588.2352941176"/>
    <x v="15"/>
    <x v="0"/>
    <m/>
  </r>
  <r>
    <d v="2021-09-22T01:19:05"/>
    <x v="3"/>
    <n v="36"/>
    <s v="MARTINEZ CHAVERRA LUIS NORBERTO"/>
    <x v="0"/>
    <x v="0"/>
    <n v="206"/>
    <n v="22.8888888888889"/>
    <n v="196.84918032786899"/>
    <m/>
    <n v="76939.672099999996"/>
    <x v="0"/>
    <n v="14588.2352941176"/>
    <x v="15"/>
    <x v="0"/>
    <m/>
  </r>
  <r>
    <d v="2021-09-22T01:19:05"/>
    <x v="3"/>
    <n v="37"/>
    <s v="ARBOLEDA SALAZAR DIOMEDES"/>
    <x v="0"/>
    <x v="0"/>
    <n v="213"/>
    <n v="23.6666666666667"/>
    <n v="196.84918032786899"/>
    <m/>
    <n v="76939.672099999996"/>
    <x v="1"/>
    <n v="14588.2352941176"/>
    <x v="15"/>
    <x v="0"/>
    <m/>
  </r>
  <r>
    <d v="2021-09-22T01:19:05"/>
    <x v="3"/>
    <n v="39"/>
    <s v="DIAZ LOZADA ANDRES FELIPE"/>
    <x v="0"/>
    <x v="0"/>
    <n v="211"/>
    <n v="23.4444444444444"/>
    <n v="196.84918032786899"/>
    <m/>
    <n v="76939.672099999996"/>
    <x v="0"/>
    <n v="14588.2352941176"/>
    <x v="15"/>
    <x v="0"/>
    <m/>
  </r>
  <r>
    <d v="2021-09-22T01:19:06"/>
    <x v="3"/>
    <n v="40"/>
    <s v="CORDOBA QUINTERO RAFAEL JOSE"/>
    <x v="0"/>
    <x v="0"/>
    <n v="227"/>
    <n v="25.2222222222222"/>
    <n v="196.84918032786899"/>
    <m/>
    <n v="76939.672099999996"/>
    <x v="0"/>
    <n v="14588.2352941176"/>
    <x v="15"/>
    <x v="0"/>
    <m/>
  </r>
  <r>
    <d v="2021-09-22T01:19:12"/>
    <x v="4"/>
    <n v="1"/>
    <s v="GOMEZ ACEVEDO ALEJANDRO"/>
    <x v="8"/>
    <x v="0"/>
    <n v="89"/>
    <n v="17.8"/>
    <n v="109.87421383647801"/>
    <m/>
    <n v="43949.6855"/>
    <x v="0"/>
    <n v="11433.333333333299"/>
    <x v="16"/>
    <x v="0"/>
    <m/>
  </r>
  <r>
    <d v="2021-09-22T01:19:13"/>
    <x v="4"/>
    <n v="3"/>
    <s v="RESTREPO RODRIGUEZ LIBARDO ANDRES"/>
    <x v="6"/>
    <x v="0"/>
    <n v="175"/>
    <n v="21.875"/>
    <n v="175.79874213836499"/>
    <m/>
    <n v="70319.496899999998"/>
    <x v="0"/>
    <n v="11433.333333333299"/>
    <x v="16"/>
    <x v="0"/>
    <m/>
  </r>
  <r>
    <d v="2021-09-22T01:19:13"/>
    <x v="4"/>
    <n v="6"/>
    <s v="ALVAREZ ARIAS SAMUEL IVAN"/>
    <x v="6"/>
    <x v="0"/>
    <n v="180"/>
    <n v="22.5"/>
    <n v="175.79874213836499"/>
    <m/>
    <n v="70319.496899999998"/>
    <x v="0"/>
    <n v="11433.333333333299"/>
    <x v="16"/>
    <x v="0"/>
    <m/>
  </r>
  <r>
    <d v="2021-09-22T01:19:13"/>
    <x v="4"/>
    <n v="8"/>
    <s v="MARTINEZ CHAVERRA LUIS NORBERTO"/>
    <x v="0"/>
    <x v="0"/>
    <n v="177"/>
    <n v="19.6666666666667"/>
    <n v="197.77358490565999"/>
    <m/>
    <n v="79109.433999999994"/>
    <x v="1"/>
    <n v="11433.333333333299"/>
    <x v="16"/>
    <x v="0"/>
    <m/>
  </r>
  <r>
    <d v="2021-09-22T01:19:14"/>
    <x v="4"/>
    <n v="13"/>
    <s v="PINEDA ESTRADA CRISTIAN JOHAN"/>
    <x v="6"/>
    <x v="0"/>
    <n v="222"/>
    <n v="27.75"/>
    <n v="175.79874213836499"/>
    <m/>
    <n v="70319.496899999998"/>
    <x v="1"/>
    <n v="11433.333333333299"/>
    <x v="16"/>
    <x v="0"/>
    <m/>
  </r>
  <r>
    <d v="2021-09-22T01:19:14"/>
    <x v="4"/>
    <n v="17"/>
    <s v="GONZALEZ VELASQUEZ LISDAN"/>
    <x v="0"/>
    <x v="0"/>
    <n v="187"/>
    <n v="20.7777777777778"/>
    <n v="197.77358490565999"/>
    <m/>
    <n v="79109.433999999994"/>
    <x v="0"/>
    <n v="11433.333333333299"/>
    <x v="16"/>
    <x v="0"/>
    <m/>
  </r>
  <r>
    <d v="2021-09-22T01:19:14"/>
    <x v="4"/>
    <n v="20"/>
    <s v="VELASQUEZ ROLDAN BRAYAN ESTIVEN"/>
    <x v="0"/>
    <x v="0"/>
    <n v="189"/>
    <n v="21"/>
    <n v="197.77358490565999"/>
    <s v="3 DESCUENTOS (Usuarios Desubicados)"/>
    <n v="79109.433999999994"/>
    <x v="0"/>
    <n v="11433.333333333299"/>
    <x v="16"/>
    <x v="0"/>
    <m/>
  </r>
  <r>
    <d v="2021-09-22T01:19:15"/>
    <x v="4"/>
    <n v="21"/>
    <s v="OCAMPO OCAMPO ANTONIO JOSE"/>
    <x v="0"/>
    <x v="0"/>
    <n v="227"/>
    <n v="25.2222222222222"/>
    <n v="197.77358490565999"/>
    <m/>
    <n v="79109.433999999994"/>
    <x v="0"/>
    <n v="11433.333333333299"/>
    <x v="16"/>
    <x v="0"/>
    <m/>
  </r>
  <r>
    <d v="2021-09-22T01:19:15"/>
    <x v="4"/>
    <n v="23"/>
    <s v="QUICENO DAVID DIEGO ALEJANDRO"/>
    <x v="4"/>
    <x v="1"/>
    <n v="158"/>
    <n v="22.571428571428601"/>
    <n v="153.82389937106899"/>
    <s v="Se descuenta el viaje de 9 30 am donde moviliz 6 Usuarios ya que no hace la subida, 1 DESCUENTO (Despachador Fernando)"/>
    <n v="61529.559699999998"/>
    <x v="0"/>
    <n v="11433.333333333299"/>
    <x v="16"/>
    <x v="0"/>
    <m/>
  </r>
  <r>
    <d v="2021-09-22T01:19:15"/>
    <x v="4"/>
    <n v="27"/>
    <s v="VANEGAS MORALES DEIBY ALEJANDRO"/>
    <x v="4"/>
    <x v="1"/>
    <n v="146"/>
    <n v="20.8571428571429"/>
    <n v="153.82389937106899"/>
    <m/>
    <n v="61529.559699999998"/>
    <x v="0"/>
    <n v="11433.333333333299"/>
    <x v="16"/>
    <x v="0"/>
    <m/>
  </r>
  <r>
    <d v="2021-09-22T01:19:16"/>
    <x v="4"/>
    <n v="28"/>
    <s v="QUINTERO PEREZ SANTIAGO"/>
    <x v="0"/>
    <x v="0"/>
    <n v="231"/>
    <n v="25.6666666666667"/>
    <n v="197.77358490565999"/>
    <m/>
    <n v="79109.433999999994"/>
    <x v="0"/>
    <n v="11433.333333333299"/>
    <x v="16"/>
    <x v="0"/>
    <m/>
  </r>
  <r>
    <d v="2021-09-22T01:19:16"/>
    <x v="4"/>
    <n v="31"/>
    <s v="QUIRAMA CASTAEDA JHON JADER"/>
    <x v="10"/>
    <x v="3"/>
    <n v="108"/>
    <n v="27"/>
    <n v="87.899371069182394"/>
    <m/>
    <n v="35159.748399999997"/>
    <x v="1"/>
    <n v="11433.333333333299"/>
    <x v="16"/>
    <x v="0"/>
    <m/>
  </r>
  <r>
    <d v="2021-09-22T01:19:16"/>
    <x v="4"/>
    <n v="32"/>
    <s v="JIMENEZ HERNANDEZ ESTEBAN CAMILO"/>
    <x v="0"/>
    <x v="0"/>
    <n v="207"/>
    <n v="23"/>
    <n v="197.77358490565999"/>
    <m/>
    <n v="79109.433999999994"/>
    <x v="0"/>
    <n v="11433.333333333299"/>
    <x v="16"/>
    <x v="0"/>
    <m/>
  </r>
  <r>
    <d v="2021-09-22T01:19:16"/>
    <x v="4"/>
    <n v="33"/>
    <s v="MARAMARA ALBARRAN YONSON"/>
    <x v="0"/>
    <x v="0"/>
    <n v="136"/>
    <n v="15.1111111111111"/>
    <n v="197.77358490565999"/>
    <m/>
    <n v="79109.433999999994"/>
    <x v="0"/>
    <n v="11433.333333333299"/>
    <x v="16"/>
    <x v="0"/>
    <m/>
  </r>
  <r>
    <d v="2021-09-22T01:19:17"/>
    <x v="4"/>
    <n v="34"/>
    <s v="JIMENEZ HURTADO CARLOS ESTIVEN"/>
    <x v="4"/>
    <x v="1"/>
    <n v="128"/>
    <n v="18.285714285714299"/>
    <n v="153.82389937106899"/>
    <s v="Se descuenta el viaje de 6 40 pm donde No moviliz Usuarios ya que no espera el tiempo indicado en el paradero"/>
    <n v="61529.559699999998"/>
    <x v="0"/>
    <n v="11433.333333333299"/>
    <x v="16"/>
    <x v="0"/>
    <m/>
  </r>
  <r>
    <d v="2021-09-22T01:19:17"/>
    <x v="4"/>
    <n v="35"/>
    <s v="MURCIA JARAMILLO STEVE"/>
    <x v="0"/>
    <x v="0"/>
    <n v="239"/>
    <n v="26.5555555555556"/>
    <n v="197.77358490565999"/>
    <m/>
    <n v="79109.433999999994"/>
    <x v="1"/>
    <n v="11433.333333333299"/>
    <x v="16"/>
    <x v="0"/>
    <m/>
  </r>
  <r>
    <d v="2021-09-22T01:19:17"/>
    <x v="4"/>
    <n v="37"/>
    <s v="ZAPATA MONTES ANDREY DARIO"/>
    <x v="0"/>
    <x v="0"/>
    <n v="189"/>
    <n v="21"/>
    <n v="197.77358490565999"/>
    <m/>
    <n v="79109.433999999994"/>
    <x v="1"/>
    <n v="11433.333333333299"/>
    <x v="16"/>
    <x v="0"/>
    <m/>
  </r>
  <r>
    <d v="2021-09-22T01:19:18"/>
    <x v="4"/>
    <n v="38"/>
    <s v="VILLADA GUZMAN JOJAN"/>
    <x v="6"/>
    <x v="1"/>
    <n v="172"/>
    <n v="21.5"/>
    <n v="175.79874213836499"/>
    <m/>
    <n v="70319.496899999998"/>
    <x v="0"/>
    <n v="11433.333333333299"/>
    <x v="16"/>
    <x v="0"/>
    <m/>
  </r>
  <r>
    <d v="2021-09-22T01:19:18"/>
    <x v="4"/>
    <n v="39"/>
    <s v="DIAZ LOZADA ANDRES FELIPE"/>
    <x v="4"/>
    <x v="2"/>
    <n v="121"/>
    <n v="17.285714285714299"/>
    <n v="153.82389937106899"/>
    <s v="2 DESCUENTOS (varado)"/>
    <n v="61529.559699999998"/>
    <x v="0"/>
    <n v="11433.333333333299"/>
    <x v="16"/>
    <x v="0"/>
    <m/>
  </r>
  <r>
    <d v="2021-09-22T01:19:18"/>
    <x v="4"/>
    <n v="40"/>
    <s v="DAVILA MORALES WALTER ANDRES"/>
    <x v="0"/>
    <x v="0"/>
    <n v="213"/>
    <n v="23.6666666666667"/>
    <n v="197.77358490565999"/>
    <s v="1 DESCUENTO (Despachador Fernando)"/>
    <n v="79109.433999999994"/>
    <x v="0"/>
    <n v="11433.333333333299"/>
    <x v="16"/>
    <x v="0"/>
    <m/>
  </r>
  <r>
    <d v="2021-09-22T01:19:24"/>
    <x v="1"/>
    <n v="1"/>
    <s v="PINEDA ESTRADA CRISTIAN JOHAN"/>
    <x v="0"/>
    <x v="0"/>
    <n v="211"/>
    <n v="23.4444444444444"/>
    <n v="199.125"/>
    <m/>
    <n v="77850"/>
    <x v="0"/>
    <n v="13034.210526315799"/>
    <x v="17"/>
    <x v="0"/>
    <m/>
  </r>
  <r>
    <d v="2021-09-22T01:19:25"/>
    <x v="1"/>
    <n v="2"/>
    <s v="MURCIA JARAMILLO STEVE"/>
    <x v="5"/>
    <x v="0"/>
    <n v="33"/>
    <n v="33"/>
    <n v="22.125"/>
    <m/>
    <n v="8650"/>
    <x v="1"/>
    <n v="13034.210526315799"/>
    <x v="17"/>
    <x v="0"/>
    <m/>
  </r>
  <r>
    <d v="2021-09-22T01:19:25"/>
    <x v="1"/>
    <n v="3"/>
    <s v="RESTREPO RODRIGUEZ LIBARDO ANDRES"/>
    <x v="3"/>
    <x v="0"/>
    <n v="205"/>
    <n v="20.5"/>
    <n v="221.25"/>
    <m/>
    <n v="86500"/>
    <x v="0"/>
    <n v="13034.210526315799"/>
    <x v="17"/>
    <x v="0"/>
    <m/>
  </r>
  <r>
    <d v="2021-09-22T01:19:25"/>
    <x v="1"/>
    <n v="4"/>
    <s v="GOMEZ ACEVEDO ALEJANDRO"/>
    <x v="11"/>
    <x v="1"/>
    <n v="29"/>
    <n v="14.5"/>
    <n v="44.25"/>
    <s v="Se descuenta el viaje de 7 40 am donde moviliz 4 Usuarios x varado"/>
    <n v="17300"/>
    <x v="0"/>
    <n v="13034.210526315799"/>
    <x v="17"/>
    <x v="0"/>
    <m/>
  </r>
  <r>
    <d v="2021-09-22T01:19:26"/>
    <x v="1"/>
    <n v="5"/>
    <s v="LOAIZA GAVIRIA EDIXON ANDRES"/>
    <x v="1"/>
    <x v="0"/>
    <n v="268"/>
    <n v="24.363636363636399"/>
    <n v="243.375"/>
    <m/>
    <n v="95150"/>
    <x v="1"/>
    <n v="13034.210526315799"/>
    <x v="17"/>
    <x v="0"/>
    <m/>
  </r>
  <r>
    <d v="2021-09-22T01:19:26"/>
    <x v="1"/>
    <n v="6"/>
    <s v="ARBOLEDA SALAZAR DIOMEDES"/>
    <x v="3"/>
    <x v="0"/>
    <n v="202"/>
    <n v="20.2"/>
    <n v="221.25"/>
    <m/>
    <n v="86500"/>
    <x v="0"/>
    <n v="13034.210526315799"/>
    <x v="17"/>
    <x v="0"/>
    <m/>
  </r>
  <r>
    <d v="2021-09-22T01:19:26"/>
    <x v="1"/>
    <n v="7"/>
    <s v="DE OSSA TORRES CARLOS ANDRES"/>
    <x v="1"/>
    <x v="0"/>
    <n v="216"/>
    <n v="19.636363636363601"/>
    <n v="243.375"/>
    <m/>
    <n v="95150"/>
    <x v="1"/>
    <n v="13034.210526315799"/>
    <x v="17"/>
    <x v="0"/>
    <m/>
  </r>
  <r>
    <d v="2021-09-22T01:19:26"/>
    <x v="1"/>
    <n v="8"/>
    <s v="VALENCIA MENDOZA CESAR AUGUSTO"/>
    <x v="3"/>
    <x v="0"/>
    <n v="203"/>
    <n v="20.3"/>
    <n v="221.25"/>
    <m/>
    <n v="86500"/>
    <x v="1"/>
    <n v="13034.210526315799"/>
    <x v="17"/>
    <x v="0"/>
    <m/>
  </r>
  <r>
    <d v="2021-09-22T01:19:27"/>
    <x v="1"/>
    <n v="9"/>
    <s v="BETANCUR PEREZ VICTOR ALONSO"/>
    <x v="0"/>
    <x v="0"/>
    <n v="172"/>
    <n v="19.1111111111111"/>
    <n v="199.125"/>
    <m/>
    <n v="77850"/>
    <x v="0"/>
    <n v="13034.210526315799"/>
    <x v="17"/>
    <x v="0"/>
    <m/>
  </r>
  <r>
    <d v="2021-09-22T01:19:27"/>
    <x v="1"/>
    <n v="10"/>
    <s v="LARGO PIEDRAHITA HARVEY DAVID"/>
    <x v="1"/>
    <x v="0"/>
    <n v="231"/>
    <n v="21"/>
    <n v="243.375"/>
    <m/>
    <n v="95150"/>
    <x v="0"/>
    <n v="13034.210526315799"/>
    <x v="17"/>
    <x v="0"/>
    <m/>
  </r>
  <r>
    <d v="2021-09-22T01:19:27"/>
    <x v="3"/>
    <n v="11"/>
    <s v="RENDON VIANA HUMBERTO DE JESUS"/>
    <x v="4"/>
    <x v="1"/>
    <n v="155"/>
    <n v="22.1428571428571"/>
    <n v="154.875"/>
    <m/>
    <n v="60550"/>
    <x v="0"/>
    <n v="13034.210526315799"/>
    <x v="17"/>
    <x v="0"/>
    <m/>
  </r>
  <r>
    <d v="2021-09-22T01:19:28"/>
    <x v="3"/>
    <n v="12"/>
    <s v="ROJAS QUINTERO MIGUEL ANTONIO"/>
    <x v="0"/>
    <x v="0"/>
    <n v="182"/>
    <n v="20.2222222222222"/>
    <n v="199.125"/>
    <s v="1 DESCUENTO (Usuario Desubicado)"/>
    <n v="77850"/>
    <x v="0"/>
    <n v="13034.210526315799"/>
    <x v="17"/>
    <x v="0"/>
    <m/>
  </r>
  <r>
    <d v="2021-09-22T01:19:28"/>
    <x v="3"/>
    <n v="14"/>
    <s v="HINCAPIE OSORIO RENZO ORLANDO"/>
    <x v="0"/>
    <x v="0"/>
    <n v="195"/>
    <n v="21.6666666666667"/>
    <n v="199.125"/>
    <m/>
    <n v="77850"/>
    <x v="1"/>
    <n v="13034.210526315799"/>
    <x v="17"/>
    <x v="0"/>
    <m/>
  </r>
  <r>
    <d v="2021-09-22T01:19:28"/>
    <x v="3"/>
    <n v="15"/>
    <s v="LOPERA AGUDELO LUIS FRANCISCO"/>
    <x v="3"/>
    <x v="0"/>
    <n v="209"/>
    <n v="20.9"/>
    <n v="221.25"/>
    <s v="3 DESCUENTOS (Transbordo veh 04)"/>
    <n v="86500"/>
    <x v="0"/>
    <n v="13034.210526315799"/>
    <x v="17"/>
    <x v="0"/>
    <m/>
  </r>
  <r>
    <d v="2021-09-22T01:19:29"/>
    <x v="3"/>
    <n v="16"/>
    <s v="SANCHEZ DAVID YOHAN ALBERTO"/>
    <x v="5"/>
    <x v="0"/>
    <n v="13"/>
    <n v="13"/>
    <n v="22.125"/>
    <m/>
    <n v="8650"/>
    <x v="0"/>
    <n v="13034.210526315799"/>
    <x v="17"/>
    <x v="0"/>
    <m/>
  </r>
  <r>
    <d v="2021-09-22T01:19:29"/>
    <x v="3"/>
    <n v="17"/>
    <s v="LONDOO LOPERA DUVAN ANDRES"/>
    <x v="6"/>
    <x v="0"/>
    <n v="201"/>
    <n v="25.125"/>
    <n v="177"/>
    <m/>
    <n v="69200"/>
    <x v="0"/>
    <n v="13034.210526315799"/>
    <x v="17"/>
    <x v="0"/>
    <m/>
  </r>
  <r>
    <d v="2021-09-22T01:19:29"/>
    <x v="3"/>
    <n v="18"/>
    <s v="PEREZ BORJA JUAN CARLOS"/>
    <x v="3"/>
    <x v="0"/>
    <n v="233"/>
    <n v="23.3"/>
    <n v="221.25"/>
    <m/>
    <n v="86500"/>
    <x v="0"/>
    <n v="13034.210526315799"/>
    <x v="17"/>
    <x v="0"/>
    <m/>
  </r>
  <r>
    <d v="2021-09-22T01:19:29"/>
    <x v="3"/>
    <n v="19"/>
    <s v="HINCAPIE CASTAEDA KEVIN ALEJANDRO"/>
    <x v="1"/>
    <x v="0"/>
    <n v="225"/>
    <n v="20.454545454545499"/>
    <n v="243.375"/>
    <m/>
    <n v="95150"/>
    <x v="0"/>
    <n v="13034.210526315799"/>
    <x v="17"/>
    <x v="0"/>
    <m/>
  </r>
  <r>
    <d v="2021-09-22T01:19:30"/>
    <x v="3"/>
    <n v="20"/>
    <s v="VACA FIERRO ROBINSON"/>
    <x v="3"/>
    <x v="0"/>
    <n v="239"/>
    <n v="23.9"/>
    <n v="221.25"/>
    <m/>
    <n v="86500"/>
    <x v="0"/>
    <n v="13034.210526315799"/>
    <x v="17"/>
    <x v="0"/>
    <m/>
  </r>
  <r>
    <d v="2021-09-22T01:19:30"/>
    <x v="1"/>
    <n v="21"/>
    <s v="OCAMPO OCAMPO ANTONIO JOSE"/>
    <x v="6"/>
    <x v="1"/>
    <n v="183"/>
    <n v="22.875"/>
    <n v="177"/>
    <m/>
    <n v="69200"/>
    <x v="0"/>
    <n v="13034.210526315799"/>
    <x v="17"/>
    <x v="0"/>
    <m/>
  </r>
  <r>
    <d v="2021-09-22T01:19:30"/>
    <x v="1"/>
    <n v="22"/>
    <s v="MURCIA JARAMILLO STEVE"/>
    <x v="6"/>
    <x v="0"/>
    <n v="223"/>
    <n v="27.875"/>
    <n v="177"/>
    <m/>
    <n v="69200"/>
    <x v="1"/>
    <n v="13034.210526315799"/>
    <x v="17"/>
    <x v="0"/>
    <m/>
  </r>
  <r>
    <d v="2021-09-22T01:19:31"/>
    <x v="1"/>
    <n v="23"/>
    <s v="QUICENO DAVID DIEGO ALEJANDRO"/>
    <x v="0"/>
    <x v="0"/>
    <n v="191"/>
    <n v="21.2222222222222"/>
    <n v="199.125"/>
    <m/>
    <n v="77850"/>
    <x v="0"/>
    <n v="13034.210526315799"/>
    <x v="17"/>
    <x v="0"/>
    <m/>
  </r>
  <r>
    <d v="2021-09-22T01:19:31"/>
    <x v="1"/>
    <n v="26"/>
    <s v="GONZALEZ VELASQUEZ LISDAN"/>
    <x v="10"/>
    <x v="0"/>
    <n v="106"/>
    <n v="26.5"/>
    <n v="88.5"/>
    <m/>
    <n v="34600"/>
    <x v="0"/>
    <n v="13034.210526315799"/>
    <x v="17"/>
    <x v="0"/>
    <m/>
  </r>
  <r>
    <d v="2021-09-22T01:19:31"/>
    <x v="1"/>
    <n v="27"/>
    <s v="HENAO MUOZ FERNEY"/>
    <x v="8"/>
    <x v="0"/>
    <n v="111"/>
    <n v="22.2"/>
    <n v="110.625"/>
    <m/>
    <n v="43250"/>
    <x v="0"/>
    <n v="13034.210526315799"/>
    <x v="17"/>
    <x v="0"/>
    <m/>
  </r>
  <r>
    <d v="2021-09-22T01:19:32"/>
    <x v="1"/>
    <n v="27"/>
    <s v="VANEGAS MORALES DEIBY ALEJANDRO"/>
    <x v="10"/>
    <x v="0"/>
    <n v="87"/>
    <n v="21.75"/>
    <n v="88.5"/>
    <m/>
    <n v="34600"/>
    <x v="0"/>
    <n v="13034.210526315799"/>
    <x v="17"/>
    <x v="0"/>
    <m/>
  </r>
  <r>
    <d v="2021-09-22T01:19:32"/>
    <x v="1"/>
    <n v="28"/>
    <s v="QUINTERO PEREZ SANTIAGO"/>
    <x v="6"/>
    <x v="1"/>
    <n v="189"/>
    <n v="23.625"/>
    <n v="177"/>
    <m/>
    <n v="69200"/>
    <x v="0"/>
    <n v="13034.210526315799"/>
    <x v="17"/>
    <x v="0"/>
    <m/>
  </r>
  <r>
    <d v="2021-09-22T01:19:32"/>
    <x v="1"/>
    <n v="29"/>
    <s v="VELASQUEZ ROLDAN BRAYAN ESTIVEN"/>
    <x v="1"/>
    <x v="0"/>
    <n v="258"/>
    <n v="23.454545454545499"/>
    <n v="243.375"/>
    <m/>
    <n v="95150"/>
    <x v="0"/>
    <n v="13034.210526315799"/>
    <x v="17"/>
    <x v="0"/>
    <m/>
  </r>
  <r>
    <d v="2021-09-22T01:19:33"/>
    <x v="1"/>
    <n v="30"/>
    <s v="ATEHORTUA SANCHEZ JIM MICHAEL"/>
    <x v="6"/>
    <x v="0"/>
    <n v="137"/>
    <n v="17.125"/>
    <n v="177"/>
    <m/>
    <n v="69200"/>
    <x v="0"/>
    <n v="13034.210526315799"/>
    <x v="17"/>
    <x v="0"/>
    <m/>
  </r>
  <r>
    <d v="2021-09-22T01:19:33"/>
    <x v="3"/>
    <n v="31"/>
    <s v="QUIRAMA CASTAEDA JHON JADER"/>
    <x v="3"/>
    <x v="0"/>
    <n v="212"/>
    <n v="21.2"/>
    <n v="221.25"/>
    <m/>
    <n v="86500"/>
    <x v="1"/>
    <n v="13034.210526315799"/>
    <x v="17"/>
    <x v="0"/>
    <m/>
  </r>
  <r>
    <d v="2021-09-22T01:19:33"/>
    <x v="3"/>
    <n v="32"/>
    <s v="JIMENEZ HERNANDEZ ESTEBAN CAMILO"/>
    <x v="0"/>
    <x v="0"/>
    <n v="198"/>
    <n v="22"/>
    <n v="199.125"/>
    <m/>
    <n v="77850"/>
    <x v="0"/>
    <n v="13034.210526315799"/>
    <x v="17"/>
    <x v="0"/>
    <m/>
  </r>
  <r>
    <d v="2021-09-22T01:19:33"/>
    <x v="3"/>
    <n v="33"/>
    <s v="MARAMARA ALBARRAN YONSON"/>
    <x v="0"/>
    <x v="0"/>
    <n v="210"/>
    <n v="23.3333333333333"/>
    <n v="199.125"/>
    <m/>
    <n v="77850"/>
    <x v="0"/>
    <n v="13034.210526315799"/>
    <x v="17"/>
    <x v="0"/>
    <m/>
  </r>
  <r>
    <d v="2021-09-22T01:19:34"/>
    <x v="3"/>
    <n v="34"/>
    <s v="DAVILA MORALES WALTER ANDRES"/>
    <x v="0"/>
    <x v="0"/>
    <n v="216"/>
    <n v="24"/>
    <n v="199.125"/>
    <m/>
    <n v="77850"/>
    <x v="0"/>
    <n v="13034.210526315799"/>
    <x v="17"/>
    <x v="0"/>
    <m/>
  </r>
  <r>
    <d v="2021-09-22T01:19:34"/>
    <x v="3"/>
    <n v="35"/>
    <s v="GARCIA DAVID WILSON ALBERTO"/>
    <x v="0"/>
    <x v="0"/>
    <n v="229"/>
    <n v="25.4444444444444"/>
    <n v="199.125"/>
    <s v="2 DESCUENTOS X INCAPACITADO, 1 Usuario Desubicado"/>
    <n v="77850"/>
    <x v="1"/>
    <n v="13034.210526315799"/>
    <x v="17"/>
    <x v="0"/>
    <m/>
  </r>
  <r>
    <d v="2021-09-22T01:19:34"/>
    <x v="3"/>
    <n v="36"/>
    <s v="VARGAS NELSON CONRADO"/>
    <x v="6"/>
    <x v="0"/>
    <n v="208"/>
    <n v="26"/>
    <n v="177"/>
    <m/>
    <n v="69200"/>
    <x v="0"/>
    <n v="13034.210526315799"/>
    <x v="17"/>
    <x v="0"/>
    <m/>
  </r>
  <r>
    <d v="2021-09-22T01:19:35"/>
    <x v="3"/>
    <n v="37"/>
    <s v="ZAPATA MONTES ANDREY DARIO"/>
    <x v="6"/>
    <x v="0"/>
    <n v="180"/>
    <n v="22.5"/>
    <n v="177"/>
    <m/>
    <n v="69200"/>
    <x v="1"/>
    <n v="13034.210526315799"/>
    <x v="17"/>
    <x v="0"/>
    <m/>
  </r>
  <r>
    <d v="2021-09-22T01:19:35"/>
    <x v="3"/>
    <n v="38"/>
    <s v="VILLADA GUZMAN JOJAN"/>
    <x v="6"/>
    <x v="0"/>
    <n v="163"/>
    <n v="20.375"/>
    <n v="177"/>
    <m/>
    <n v="69200"/>
    <x v="0"/>
    <n v="13034.210526315799"/>
    <x v="17"/>
    <x v="0"/>
    <m/>
  </r>
  <r>
    <d v="2021-09-22T01:19:35"/>
    <x v="3"/>
    <n v="39"/>
    <s v="DIAZ LOZADA ANDRES FELIPE"/>
    <x v="6"/>
    <x v="0"/>
    <n v="169"/>
    <n v="21.125"/>
    <n v="177"/>
    <m/>
    <n v="69200"/>
    <x v="0"/>
    <n v="13034.210526315799"/>
    <x v="17"/>
    <x v="0"/>
    <m/>
  </r>
  <r>
    <d v="2021-09-22T01:19:35"/>
    <x v="3"/>
    <n v="40"/>
    <s v="CORDOBA QUINTERO RAFAEL JOSE"/>
    <x v="3"/>
    <x v="0"/>
    <n v="211"/>
    <n v="21.1"/>
    <n v="221.25"/>
    <m/>
    <n v="86500"/>
    <x v="0"/>
    <n v="13034.210526315799"/>
    <x v="17"/>
    <x v="0"/>
    <m/>
  </r>
  <r>
    <d v="2021-09-22T01:19:48"/>
    <x v="0"/>
    <n v="1"/>
    <s v="PINEDA ESTRADA CRISTIAN JOHAN"/>
    <x v="3"/>
    <x v="0"/>
    <n v="224"/>
    <n v="22.4"/>
    <n v="228.092105263158"/>
    <m/>
    <n v="89236.842099999994"/>
    <x v="0"/>
    <n v="15008.8235294118"/>
    <x v="18"/>
    <x v="0"/>
    <m/>
  </r>
  <r>
    <d v="2021-09-22T01:19:48"/>
    <x v="0"/>
    <n v="3"/>
    <s v="RESTREPO RODRIGUEZ LIBARDO ANDRES"/>
    <x v="1"/>
    <x v="0"/>
    <n v="239"/>
    <n v="21.727272727272702"/>
    <n v="250.90131578947401"/>
    <s v="2 DESCUENTOS (Usuarios Desubicados)"/>
    <n v="98160.526299999998"/>
    <x v="0"/>
    <n v="15008.8235294118"/>
    <x v="18"/>
    <x v="0"/>
    <m/>
  </r>
  <r>
    <d v="2021-09-22T01:19:48"/>
    <x v="0"/>
    <n v="5"/>
    <s v="LOAIZA GAVIRIA EDIXON ANDRES"/>
    <x v="1"/>
    <x v="0"/>
    <n v="283"/>
    <n v="25.727272727272702"/>
    <n v="250.90131578947401"/>
    <m/>
    <n v="98160.526299999998"/>
    <x v="1"/>
    <n v="15008.8235294118"/>
    <x v="18"/>
    <x v="0"/>
    <m/>
  </r>
  <r>
    <d v="2021-09-22T01:19:49"/>
    <x v="0"/>
    <n v="6"/>
    <s v="ALVAREZ ARIAS SAMUEL IVAN"/>
    <x v="1"/>
    <x v="0"/>
    <n v="297"/>
    <n v="27"/>
    <n v="250.90131578947401"/>
    <m/>
    <n v="98160.526299999998"/>
    <x v="0"/>
    <n v="15008.8235294118"/>
    <x v="18"/>
    <x v="0"/>
    <m/>
  </r>
  <r>
    <d v="2021-09-22T01:19:49"/>
    <x v="0"/>
    <n v="7"/>
    <s v="DE OSSA TORRES CARLOS ANDRES"/>
    <x v="3"/>
    <x v="0"/>
    <n v="273"/>
    <n v="27.3"/>
    <n v="228.092105263158"/>
    <m/>
    <n v="89236.842099999994"/>
    <x v="1"/>
    <n v="15008.8235294118"/>
    <x v="18"/>
    <x v="0"/>
    <m/>
  </r>
  <r>
    <d v="2021-09-22T01:19:49"/>
    <x v="0"/>
    <n v="8"/>
    <s v="VALENCIA MENDOZA CESAR AUGUSTO"/>
    <x v="4"/>
    <x v="3"/>
    <n v="170"/>
    <n v="24.285714285714299"/>
    <n v="159.664473684211"/>
    <m/>
    <n v="62465.789499999999"/>
    <x v="1"/>
    <n v="15008.8235294118"/>
    <x v="18"/>
    <x v="0"/>
    <m/>
  </r>
  <r>
    <d v="2021-09-22T01:19:50"/>
    <x v="0"/>
    <n v="9"/>
    <s v="BETANCUR PEREZ VICTOR ALONSO"/>
    <x v="3"/>
    <x v="0"/>
    <n v="208"/>
    <n v="20.8"/>
    <n v="228.092105263158"/>
    <m/>
    <n v="89236.842099999994"/>
    <x v="0"/>
    <n v="15008.8235294118"/>
    <x v="18"/>
    <x v="0"/>
    <m/>
  </r>
  <r>
    <d v="2021-09-22T01:19:50"/>
    <x v="0"/>
    <n v="10"/>
    <s v="LARGO PIEDRAHITA HARVEY DAVID"/>
    <x v="1"/>
    <x v="0"/>
    <n v="287"/>
    <n v="26.090909090909101"/>
    <n v="250.90131578947401"/>
    <m/>
    <n v="98160.526299999998"/>
    <x v="0"/>
    <n v="15008.8235294118"/>
    <x v="18"/>
    <x v="0"/>
    <m/>
  </r>
  <r>
    <d v="2021-09-22T01:19:50"/>
    <x v="1"/>
    <n v="11"/>
    <s v="RENDON VIANA HUMBERTO DE JESUS"/>
    <x v="1"/>
    <x v="0"/>
    <n v="257"/>
    <n v="23.363636363636399"/>
    <n v="250.90131578947401"/>
    <m/>
    <n v="98160.526299999998"/>
    <x v="0"/>
    <n v="15008.8235294118"/>
    <x v="18"/>
    <x v="0"/>
    <m/>
  </r>
  <r>
    <d v="2021-09-22T01:19:51"/>
    <x v="1"/>
    <n v="14"/>
    <s v="HINCAPIE OSORIO RENZO ORLANDO"/>
    <x v="1"/>
    <x v="0"/>
    <n v="249"/>
    <n v="22.636363636363601"/>
    <n v="250.90131578947401"/>
    <m/>
    <n v="98160.526299999998"/>
    <x v="1"/>
    <n v="15008.8235294118"/>
    <x v="18"/>
    <x v="0"/>
    <m/>
  </r>
  <r>
    <d v="2021-09-22T01:19:51"/>
    <x v="1"/>
    <n v="15"/>
    <s v="LOPERA AGUDELO LUIS FRANCISCO"/>
    <x v="1"/>
    <x v="0"/>
    <n v="213"/>
    <n v="19.363636363636399"/>
    <n v="250.90131578947401"/>
    <m/>
    <n v="98160.526299999998"/>
    <x v="0"/>
    <n v="15008.8235294118"/>
    <x v="18"/>
    <x v="0"/>
    <m/>
  </r>
  <r>
    <d v="2021-09-22T01:19:51"/>
    <x v="1"/>
    <n v="16"/>
    <s v="SANCHEZ DAVID YOHAN ALBERTO"/>
    <x v="1"/>
    <x v="0"/>
    <n v="203"/>
    <n v="18.454545454545499"/>
    <n v="250.90131578947401"/>
    <m/>
    <n v="98160.526299999998"/>
    <x v="0"/>
    <n v="15008.8235294118"/>
    <x v="18"/>
    <x v="0"/>
    <m/>
  </r>
  <r>
    <d v="2021-09-22T01:19:51"/>
    <x v="1"/>
    <n v="17"/>
    <s v="ESPINOZA CHAVARRIA GUILLERMO LEON"/>
    <x v="0"/>
    <x v="0"/>
    <n v="221"/>
    <n v="24.5555555555556"/>
    <n v="205.282894736842"/>
    <m/>
    <n v="80313.157900000006"/>
    <x v="0"/>
    <n v="15008.8235294118"/>
    <x v="18"/>
    <x v="0"/>
    <m/>
  </r>
  <r>
    <d v="2021-09-22T01:19:52"/>
    <x v="1"/>
    <n v="18"/>
    <s v="PEREZ BORJA JUAN CARLOS"/>
    <x v="0"/>
    <x v="0"/>
    <n v="209"/>
    <n v="23.2222222222222"/>
    <n v="205.282894736842"/>
    <m/>
    <n v="80313.157900000006"/>
    <x v="0"/>
    <n v="15008.8235294118"/>
    <x v="18"/>
    <x v="0"/>
    <m/>
  </r>
  <r>
    <d v="2021-09-22T01:19:52"/>
    <x v="1"/>
    <n v="19"/>
    <s v="HINCAPIE CASTAEDA KEVIN ALEJANDRO"/>
    <x v="3"/>
    <x v="0"/>
    <n v="253"/>
    <n v="25.3"/>
    <n v="228.092105263158"/>
    <m/>
    <n v="89236.842099999994"/>
    <x v="0"/>
    <n v="15008.8235294118"/>
    <x v="18"/>
    <x v="0"/>
    <m/>
  </r>
  <r>
    <d v="2021-09-22T01:19:52"/>
    <x v="1"/>
    <n v="20"/>
    <s v="VACA FIERRO ROBINSON"/>
    <x v="1"/>
    <x v="0"/>
    <n v="245"/>
    <n v="22.272727272727298"/>
    <n v="250.90131578947401"/>
    <m/>
    <n v="98160.526299999998"/>
    <x v="0"/>
    <n v="15008.8235294118"/>
    <x v="18"/>
    <x v="0"/>
    <m/>
  </r>
  <r>
    <d v="2021-09-22T01:19:53"/>
    <x v="0"/>
    <n v="21"/>
    <s v="OCAMPO OCAMPO ANTONIO JOSE"/>
    <x v="6"/>
    <x v="0"/>
    <n v="170"/>
    <n v="21.25"/>
    <n v="182.47368421052599"/>
    <m/>
    <n v="71389.473700000002"/>
    <x v="0"/>
    <n v="15008.8235294118"/>
    <x v="18"/>
    <x v="0"/>
    <m/>
  </r>
  <r>
    <d v="2021-09-22T01:19:53"/>
    <x v="0"/>
    <n v="22"/>
    <s v="MURCIA JARAMILLO STEVE"/>
    <x v="0"/>
    <x v="0"/>
    <n v="236"/>
    <n v="26.2222222222222"/>
    <n v="205.282894736842"/>
    <m/>
    <n v="80313.157900000006"/>
    <x v="1"/>
    <n v="15008.8235294118"/>
    <x v="18"/>
    <x v="0"/>
    <m/>
  </r>
  <r>
    <d v="2021-09-22T01:19:53"/>
    <x v="0"/>
    <n v="26"/>
    <s v="GONZALEZ VELASQUEZ LISDAN"/>
    <x v="6"/>
    <x v="0"/>
    <n v="146"/>
    <n v="18.25"/>
    <n v="182.47368421052599"/>
    <m/>
    <n v="71389.473700000002"/>
    <x v="0"/>
    <n v="15008.8235294118"/>
    <x v="18"/>
    <x v="0"/>
    <m/>
  </r>
  <r>
    <d v="2021-09-22T01:19:54"/>
    <x v="0"/>
    <n v="27"/>
    <s v="VANEGAS MORALES DEIBY ALEJANDRO"/>
    <x v="4"/>
    <x v="0"/>
    <n v="113"/>
    <n v="16.1428571428571"/>
    <n v="159.664473684211"/>
    <s v="2 DESCUENTOS (Despachador Ferney)"/>
    <n v="62465.789499999999"/>
    <x v="0"/>
    <n v="15008.8235294118"/>
    <x v="18"/>
    <x v="0"/>
    <m/>
  </r>
  <r>
    <d v="2021-09-22T01:19:54"/>
    <x v="0"/>
    <n v="27"/>
    <s v="HENAO MUOZ FERNEY"/>
    <x v="11"/>
    <x v="0"/>
    <n v="40"/>
    <n v="20"/>
    <n v="45.618421052631597"/>
    <m/>
    <n v="17847.368399999999"/>
    <x v="0"/>
    <n v="15008.8235294118"/>
    <x v="18"/>
    <x v="0"/>
    <m/>
  </r>
  <r>
    <d v="2021-09-22T01:19:54"/>
    <x v="0"/>
    <n v="28"/>
    <s v="QUINTERO PEREZ SANTIAGO"/>
    <x v="0"/>
    <x v="0"/>
    <n v="207"/>
    <n v="23"/>
    <n v="205.282894736842"/>
    <m/>
    <n v="80313.157900000006"/>
    <x v="0"/>
    <n v="15008.8235294118"/>
    <x v="18"/>
    <x v="0"/>
    <m/>
  </r>
  <r>
    <d v="2021-09-22T01:19:54"/>
    <x v="0"/>
    <n v="29"/>
    <s v="VARGAS NELSON CONRADO"/>
    <x v="6"/>
    <x v="0"/>
    <n v="194"/>
    <n v="24.25"/>
    <n v="182.47368421052599"/>
    <s v="1 DESCUENTO (Propietario veh 34)"/>
    <n v="71389.473700000002"/>
    <x v="0"/>
    <n v="15008.8235294118"/>
    <x v="18"/>
    <x v="0"/>
    <m/>
  </r>
  <r>
    <d v="2021-09-22T01:19:55"/>
    <x v="1"/>
    <n v="31"/>
    <s v="QUIRAMA CASTAEDA JHON JADER"/>
    <x v="6"/>
    <x v="0"/>
    <n v="212"/>
    <n v="26.5"/>
    <n v="182.47368421052599"/>
    <m/>
    <n v="71389.473700000002"/>
    <x v="1"/>
    <n v="15008.8235294118"/>
    <x v="18"/>
    <x v="0"/>
    <m/>
  </r>
  <r>
    <d v="2021-09-22T01:19:55"/>
    <x v="1"/>
    <n v="32"/>
    <s v="JIMENEZ HERNANDEZ ESTEBAN CAMILO"/>
    <x v="0"/>
    <x v="0"/>
    <n v="178"/>
    <n v="19.7777777777778"/>
    <n v="205.282894736842"/>
    <m/>
    <n v="80313.157900000006"/>
    <x v="0"/>
    <n v="15008.8235294118"/>
    <x v="18"/>
    <x v="0"/>
    <m/>
  </r>
  <r>
    <d v="2021-09-22T01:19:56"/>
    <x v="1"/>
    <n v="33"/>
    <s v="ARBOLEDA SALAZAR DIOMEDES"/>
    <x v="0"/>
    <x v="0"/>
    <n v="197"/>
    <n v="21.8888888888889"/>
    <n v="205.282894736842"/>
    <m/>
    <n v="80313.157900000006"/>
    <x v="0"/>
    <n v="15008.8235294118"/>
    <x v="18"/>
    <x v="0"/>
    <m/>
  </r>
  <r>
    <d v="2021-09-22T01:19:56"/>
    <x v="1"/>
    <n v="34"/>
    <s v="DAVILA MORALES WALTER ANDRES"/>
    <x v="0"/>
    <x v="0"/>
    <n v="200"/>
    <n v="22.2222222222222"/>
    <n v="205.282894736842"/>
    <m/>
    <n v="80313.157900000006"/>
    <x v="0"/>
    <n v="15008.8235294118"/>
    <x v="18"/>
    <x v="0"/>
    <m/>
  </r>
  <r>
    <d v="2021-09-22T01:19:56"/>
    <x v="1"/>
    <n v="35"/>
    <s v="GARCIA DAVID WILSON ALBERTO"/>
    <x v="0"/>
    <x v="0"/>
    <n v="212"/>
    <n v="23.5555555555556"/>
    <n v="205.282894736842"/>
    <s v="3 DESCUENTOS (2 X INCAPACITADO, 1 Usuario Desubicado)"/>
    <n v="80313.157900000006"/>
    <x v="1"/>
    <n v="15008.8235294118"/>
    <x v="18"/>
    <x v="0"/>
    <m/>
  </r>
  <r>
    <d v="2021-09-22T01:19:57"/>
    <x v="1"/>
    <n v="36"/>
    <s v="MARTINEZ CHAVERRA LUIS NORBERTO"/>
    <x v="0"/>
    <x v="0"/>
    <n v="231"/>
    <n v="25.6666666666667"/>
    <n v="205.282894736842"/>
    <m/>
    <n v="80313.157900000006"/>
    <x v="0"/>
    <n v="15008.8235294118"/>
    <x v="18"/>
    <x v="0"/>
    <m/>
  </r>
  <r>
    <d v="2021-09-22T01:19:57"/>
    <x v="1"/>
    <n v="37"/>
    <s v="ZAPATA MONTES ANDREY DARIO"/>
    <x v="0"/>
    <x v="0"/>
    <n v="196"/>
    <n v="21.7777777777778"/>
    <n v="205.282894736842"/>
    <m/>
    <n v="80313.157900000006"/>
    <x v="1"/>
    <n v="15008.8235294118"/>
    <x v="18"/>
    <x v="0"/>
    <m/>
  </r>
  <r>
    <d v="2021-09-22T01:19:57"/>
    <x v="1"/>
    <n v="38"/>
    <s v="VILLADA GUZMAN JOJAN"/>
    <x v="0"/>
    <x v="0"/>
    <n v="210"/>
    <n v="23.3333333333333"/>
    <n v="205.282894736842"/>
    <m/>
    <n v="80313.157900000006"/>
    <x v="0"/>
    <n v="15008.8235294118"/>
    <x v="18"/>
    <x v="0"/>
    <m/>
  </r>
  <r>
    <d v="2021-09-22T01:19:58"/>
    <x v="1"/>
    <n v="39"/>
    <s v="DIAZ LOZADA ANDRES FELIPE"/>
    <x v="0"/>
    <x v="0"/>
    <n v="149"/>
    <n v="16.5555555555556"/>
    <n v="205.282894736842"/>
    <m/>
    <n v="80313.157900000006"/>
    <x v="0"/>
    <n v="15008.8235294118"/>
    <x v="18"/>
    <x v="0"/>
    <m/>
  </r>
  <r>
    <d v="2021-09-22T01:19:58"/>
    <x v="1"/>
    <n v="40"/>
    <s v="CORDOBA QUINTERO RAFAEL JOSE"/>
    <x v="0"/>
    <x v="0"/>
    <n v="212"/>
    <n v="23.5555555555556"/>
    <n v="205.282894736842"/>
    <m/>
    <n v="80313.157900000006"/>
    <x v="0"/>
    <n v="15008.8235294118"/>
    <x v="18"/>
    <x v="0"/>
    <m/>
  </r>
  <r>
    <d v="2021-09-22T01:20:02"/>
    <x v="1"/>
    <n v="1"/>
    <s v="GOMEZ ACEVEDO ALEJANDRO"/>
    <x v="3"/>
    <x v="1"/>
    <n v="217"/>
    <n v="21.7"/>
    <n v="236.35135135135101"/>
    <s v="1 DESCUENTO (Usuaria Desubicada)"/>
    <n v="92540.540500000003"/>
    <x v="0"/>
    <n v="13908.5714285714"/>
    <x v="19"/>
    <x v="0"/>
    <m/>
  </r>
  <r>
    <d v="2021-09-22T01:20:03"/>
    <x v="1"/>
    <n v="3"/>
    <s v="RESTREPO RODRIGUEZ LIBARDO ANDRES"/>
    <x v="4"/>
    <x v="0"/>
    <n v="164"/>
    <n v="23.428571428571399"/>
    <n v="165.44594594594599"/>
    <m/>
    <n v="64778.378400000001"/>
    <x v="0"/>
    <n v="13908.5714285714"/>
    <x v="19"/>
    <x v="0"/>
    <m/>
  </r>
  <r>
    <d v="2021-09-22T01:20:03"/>
    <x v="1"/>
    <n v="5"/>
    <s v="LOAIZA GAVIRIA EDIXON ANDRES"/>
    <x v="3"/>
    <x v="0"/>
    <n v="304"/>
    <n v="30.4"/>
    <n v="236.35135135135101"/>
    <m/>
    <n v="92540.540500000003"/>
    <x v="1"/>
    <n v="13908.5714285714"/>
    <x v="19"/>
    <x v="0"/>
    <m/>
  </r>
  <r>
    <d v="2021-09-22T01:20:03"/>
    <x v="1"/>
    <n v="6"/>
    <s v="ARBOLEDA SALAZAR DIOMEDES"/>
    <x v="3"/>
    <x v="0"/>
    <n v="224"/>
    <n v="22.4"/>
    <n v="236.35135135135101"/>
    <m/>
    <n v="92540.540500000003"/>
    <x v="0"/>
    <n v="13908.5714285714"/>
    <x v="19"/>
    <x v="0"/>
    <m/>
  </r>
  <r>
    <d v="2021-09-22T01:20:04"/>
    <x v="1"/>
    <n v="7"/>
    <s v="DE OSSA TORRES CARLOS ANDRES"/>
    <x v="3"/>
    <x v="0"/>
    <n v="245"/>
    <n v="24.5"/>
    <n v="236.35135135135101"/>
    <s v="1 DESCUENTO (Despachadora Janeth)"/>
    <n v="92540.540500000003"/>
    <x v="1"/>
    <n v="13908.5714285714"/>
    <x v="19"/>
    <x v="0"/>
    <m/>
  </r>
  <r>
    <d v="2021-09-22T01:20:04"/>
    <x v="1"/>
    <n v="8"/>
    <s v="VALENCIA MENDOZA CESAR AUGUSTO"/>
    <x v="0"/>
    <x v="1"/>
    <n v="235"/>
    <n v="26.1111111111111"/>
    <n v="212.716216216216"/>
    <m/>
    <n v="83286.486499999999"/>
    <x v="1"/>
    <n v="13908.5714285714"/>
    <x v="19"/>
    <x v="0"/>
    <m/>
  </r>
  <r>
    <d v="2021-09-22T01:20:04"/>
    <x v="1"/>
    <n v="9"/>
    <s v="BETANCUR PEREZ VICTOR ALONSO"/>
    <x v="0"/>
    <x v="0"/>
    <n v="209"/>
    <n v="23.2222222222222"/>
    <n v="212.716216216216"/>
    <s v="1 DESCUENTO (Jefe de ruta)"/>
    <n v="83286.486499999999"/>
    <x v="0"/>
    <n v="13908.5714285714"/>
    <x v="19"/>
    <x v="0"/>
    <m/>
  </r>
  <r>
    <d v="2021-09-22T01:20:05"/>
    <x v="1"/>
    <n v="10"/>
    <s v="LARGO PIEDRAHITA HARVEY DAVID"/>
    <x v="3"/>
    <x v="0"/>
    <n v="269"/>
    <n v="26.9"/>
    <n v="236.35135135135101"/>
    <m/>
    <n v="92540.540500000003"/>
    <x v="0"/>
    <n v="13908.5714285714"/>
    <x v="19"/>
    <x v="0"/>
    <m/>
  </r>
  <r>
    <d v="2021-09-22T01:20:05"/>
    <x v="0"/>
    <n v="11"/>
    <s v="RENDON VIANA HUMBERTO DE JESUS"/>
    <x v="6"/>
    <x v="0"/>
    <n v="221"/>
    <n v="27.625"/>
    <n v="189.08108108108101"/>
    <m/>
    <n v="74032.432400000005"/>
    <x v="0"/>
    <n v="13908.5714285714"/>
    <x v="19"/>
    <x v="0"/>
    <m/>
  </r>
  <r>
    <d v="2021-09-22T01:20:05"/>
    <x v="0"/>
    <n v="12"/>
    <s v="ROJAS QUINTERO MIGUEL ANTONIO"/>
    <x v="4"/>
    <x v="1"/>
    <n v="133"/>
    <n v="19"/>
    <n v="165.44594594594599"/>
    <s v="Se descuenta el viaje de 9 30 pm donde moviliz 3 Usuarios ya que no espera el tiempo indicado en el paradero"/>
    <n v="64778.378400000001"/>
    <x v="0"/>
    <n v="13908.5714285714"/>
    <x v="19"/>
    <x v="0"/>
    <m/>
  </r>
  <r>
    <d v="2021-09-22T01:20:06"/>
    <x v="0"/>
    <n v="13"/>
    <s v="MORENO RENTERA WILMAR"/>
    <x v="0"/>
    <x v="0"/>
    <n v="196"/>
    <n v="21.7777777777778"/>
    <n v="212.716216216216"/>
    <m/>
    <n v="83286.486499999999"/>
    <x v="1"/>
    <n v="13908.5714285714"/>
    <x v="19"/>
    <x v="0"/>
    <m/>
  </r>
  <r>
    <d v="2021-09-22T01:20:06"/>
    <x v="0"/>
    <n v="14"/>
    <s v="JIMENEZ HURTADO CARLOS ESTIVEN"/>
    <x v="6"/>
    <x v="0"/>
    <n v="213"/>
    <n v="26.625"/>
    <n v="189.08108108108101"/>
    <m/>
    <n v="74032.432400000005"/>
    <x v="1"/>
    <n v="13908.5714285714"/>
    <x v="19"/>
    <x v="0"/>
    <m/>
  </r>
  <r>
    <d v="2021-09-22T01:20:06"/>
    <x v="0"/>
    <n v="15"/>
    <s v="LOPERA AGUDELO LUIS FRANCISCO"/>
    <x v="0"/>
    <x v="0"/>
    <n v="192"/>
    <n v="21.3333333333333"/>
    <n v="212.716216216216"/>
    <m/>
    <n v="83286.486499999999"/>
    <x v="0"/>
    <n v="13908.5714285714"/>
    <x v="19"/>
    <x v="0"/>
    <m/>
  </r>
  <r>
    <d v="2021-09-22T01:20:07"/>
    <x v="0"/>
    <n v="16"/>
    <s v="SANCHEZ DAVID YOHAN ALBERTO"/>
    <x v="3"/>
    <x v="0"/>
    <n v="204"/>
    <n v="20.399999999999999"/>
    <n v="236.35135135135101"/>
    <m/>
    <n v="92540.540500000003"/>
    <x v="0"/>
    <n v="13908.5714285714"/>
    <x v="19"/>
    <x v="0"/>
    <m/>
  </r>
  <r>
    <d v="2021-09-22T01:20:07"/>
    <x v="0"/>
    <n v="17"/>
    <s v="ESPINOZA CHAVARRIA GUILLERMO LEON"/>
    <x v="6"/>
    <x v="0"/>
    <n v="188"/>
    <n v="23.5"/>
    <n v="189.08108108108101"/>
    <m/>
    <n v="74032.432400000005"/>
    <x v="0"/>
    <n v="13908.5714285714"/>
    <x v="19"/>
    <x v="0"/>
    <m/>
  </r>
  <r>
    <d v="2021-09-22T01:20:07"/>
    <x v="0"/>
    <n v="18"/>
    <s v="PEREZ BORJA JUAN CARLOS"/>
    <x v="4"/>
    <x v="1"/>
    <n v="185"/>
    <n v="26.428571428571399"/>
    <n v="165.44594594594599"/>
    <m/>
    <n v="64778.378400000001"/>
    <x v="0"/>
    <n v="13908.5714285714"/>
    <x v="19"/>
    <x v="0"/>
    <m/>
  </r>
  <r>
    <d v="2021-09-22T01:20:07"/>
    <x v="0"/>
    <n v="19"/>
    <s v="HINCAPIE CASTAEDA KEVIN ALEJANDRO"/>
    <x v="0"/>
    <x v="0"/>
    <n v="238"/>
    <n v="26.4444444444444"/>
    <n v="212.716216216216"/>
    <s v="2 DESCUENTOS X INCAPACITADO"/>
    <n v="83286.486499999999"/>
    <x v="0"/>
    <n v="13908.5714285714"/>
    <x v="19"/>
    <x v="0"/>
    <m/>
  </r>
  <r>
    <d v="2021-09-22T01:20:08"/>
    <x v="0"/>
    <n v="20"/>
    <s v="VACA FIERRO ROBINSON"/>
    <x v="6"/>
    <x v="0"/>
    <n v="184"/>
    <n v="23"/>
    <n v="189.08108108108101"/>
    <s v="1 DESCUENTO X INCAPACITADO"/>
    <n v="74032.432400000005"/>
    <x v="0"/>
    <n v="13908.5714285714"/>
    <x v="19"/>
    <x v="0"/>
    <m/>
  </r>
  <r>
    <d v="2021-09-22T01:20:08"/>
    <x v="1"/>
    <n v="21"/>
    <s v="OCAMPO OCAMPO ANTONIO JOSE"/>
    <x v="4"/>
    <x v="0"/>
    <n v="150"/>
    <n v="21.428571428571399"/>
    <n v="165.44594594594599"/>
    <m/>
    <n v="64778.378400000001"/>
    <x v="0"/>
    <n v="13908.5714285714"/>
    <x v="19"/>
    <x v="0"/>
    <m/>
  </r>
  <r>
    <d v="2021-09-22T01:20:08"/>
    <x v="1"/>
    <n v="22"/>
    <s v="MURCIA JARAMILLO STEVE"/>
    <x v="0"/>
    <x v="0"/>
    <n v="233"/>
    <n v="25.8888888888889"/>
    <n v="212.716216216216"/>
    <m/>
    <n v="83286.486499999999"/>
    <x v="1"/>
    <n v="13908.5714285714"/>
    <x v="19"/>
    <x v="0"/>
    <m/>
  </r>
  <r>
    <d v="2021-09-22T01:20:09"/>
    <x v="1"/>
    <n v="23"/>
    <s v="QUICENO DAVID DIEGO ALEJANDRO"/>
    <x v="0"/>
    <x v="0"/>
    <n v="207"/>
    <n v="23"/>
    <n v="212.716216216216"/>
    <m/>
    <n v="83286.486499999999"/>
    <x v="0"/>
    <n v="13908.5714285714"/>
    <x v="19"/>
    <x v="0"/>
    <m/>
  </r>
  <r>
    <d v="2021-09-22T01:20:09"/>
    <x v="1"/>
    <n v="26"/>
    <s v="GONZALEZ VELASQUEZ LISDAN"/>
    <x v="6"/>
    <x v="0"/>
    <n v="158"/>
    <n v="19.75"/>
    <n v="189.08108108108101"/>
    <m/>
    <n v="74032.432400000005"/>
    <x v="0"/>
    <n v="13908.5714285714"/>
    <x v="19"/>
    <x v="0"/>
    <m/>
  </r>
  <r>
    <d v="2021-09-22T01:20:09"/>
    <x v="1"/>
    <n v="27"/>
    <s v="VANEGAS MORALES DEIBY ALEJANDRO"/>
    <x v="0"/>
    <x v="0"/>
    <n v="172"/>
    <n v="19.1111111111111"/>
    <n v="212.716216216216"/>
    <m/>
    <n v="83286.486499999999"/>
    <x v="0"/>
    <n v="13908.5714285714"/>
    <x v="19"/>
    <x v="0"/>
    <m/>
  </r>
  <r>
    <d v="2021-09-22T01:20:10"/>
    <x v="1"/>
    <n v="28"/>
    <s v="QUINTERO PEREZ SANTIAGO"/>
    <x v="0"/>
    <x v="0"/>
    <n v="225"/>
    <n v="25"/>
    <n v="212.716216216216"/>
    <m/>
    <n v="83286.486499999999"/>
    <x v="0"/>
    <n v="13908.5714285714"/>
    <x v="19"/>
    <x v="0"/>
    <m/>
  </r>
  <r>
    <d v="2021-09-22T01:20:10"/>
    <x v="1"/>
    <n v="29"/>
    <s v="VELASQUEZ ROLDAN BRAYAN ESTIVEN"/>
    <x v="0"/>
    <x v="0"/>
    <n v="199"/>
    <n v="22.1111111111111"/>
    <n v="212.716216216216"/>
    <m/>
    <n v="83286.486499999999"/>
    <x v="0"/>
    <n v="13908.5714285714"/>
    <x v="19"/>
    <x v="0"/>
    <m/>
  </r>
  <r>
    <d v="2021-09-22T01:20:10"/>
    <x v="0"/>
    <n v="31"/>
    <s v="QUIRAMA CASTAEDA JHON JADER"/>
    <x v="0"/>
    <x v="0"/>
    <n v="210"/>
    <n v="23.3333333333333"/>
    <n v="212.716216216216"/>
    <m/>
    <n v="83286.486499999999"/>
    <x v="1"/>
    <n v="13908.5714285714"/>
    <x v="19"/>
    <x v="0"/>
    <m/>
  </r>
  <r>
    <d v="2021-09-22T01:20:11"/>
    <x v="0"/>
    <n v="32"/>
    <s v="JIMENEZ HERNANDEZ ESTEBAN CAMILO"/>
    <x v="6"/>
    <x v="0"/>
    <n v="164"/>
    <n v="20.5"/>
    <n v="189.08108108108101"/>
    <m/>
    <n v="74032.432400000005"/>
    <x v="0"/>
    <n v="13908.5714285714"/>
    <x v="19"/>
    <x v="0"/>
    <m/>
  </r>
  <r>
    <d v="2021-09-22T01:20:11"/>
    <x v="0"/>
    <n v="33"/>
    <s v="MARAMARA ALBARRAN YONSON"/>
    <x v="6"/>
    <x v="0"/>
    <n v="187"/>
    <n v="23.375"/>
    <n v="189.08108108108101"/>
    <s v="1 DESCUENTO (Usuario Desubicado)"/>
    <n v="74032.432400000005"/>
    <x v="0"/>
    <n v="13908.5714285714"/>
    <x v="19"/>
    <x v="0"/>
    <m/>
  </r>
  <r>
    <d v="2021-09-22T01:20:11"/>
    <x v="0"/>
    <n v="34"/>
    <s v="DAVILA MORALES WALTER ANDRES"/>
    <x v="6"/>
    <x v="0"/>
    <n v="227"/>
    <n v="28.375"/>
    <n v="189.08108108108101"/>
    <m/>
    <n v="74032.432400000005"/>
    <x v="0"/>
    <n v="13908.5714285714"/>
    <x v="19"/>
    <x v="0"/>
    <m/>
  </r>
  <r>
    <d v="2021-09-22T01:20:11"/>
    <x v="0"/>
    <n v="35"/>
    <s v="GARCIA DAVID WILSON ALBERTO"/>
    <x v="6"/>
    <x v="0"/>
    <n v="199"/>
    <n v="24.875"/>
    <n v="189.08108108108101"/>
    <m/>
    <n v="74032.432400000005"/>
    <x v="1"/>
    <n v="13908.5714285714"/>
    <x v="19"/>
    <x v="0"/>
    <m/>
  </r>
  <r>
    <d v="2021-09-22T01:20:12"/>
    <x v="0"/>
    <n v="36"/>
    <s v="MARTINEZ CHAVERRA LUIS NORBERTO"/>
    <x v="6"/>
    <x v="0"/>
    <n v="204"/>
    <n v="25.5"/>
    <n v="189.08108108108101"/>
    <m/>
    <n v="74032.432400000005"/>
    <x v="0"/>
    <n v="13908.5714285714"/>
    <x v="19"/>
    <x v="0"/>
    <m/>
  </r>
  <r>
    <d v="2021-09-22T01:20:12"/>
    <x v="0"/>
    <n v="37"/>
    <s v="ZAPATA MONTES ANDREY DARIO"/>
    <x v="10"/>
    <x v="1"/>
    <n v="86"/>
    <n v="21.5"/>
    <n v="94.540540540540505"/>
    <m/>
    <n v="37016.216200000003"/>
    <x v="1"/>
    <n v="13908.5714285714"/>
    <x v="19"/>
    <x v="0"/>
    <m/>
  </r>
  <r>
    <d v="2021-09-22T01:20:12"/>
    <x v="0"/>
    <n v="38"/>
    <s v="VILLADA GUZMAN JOJAN"/>
    <x v="6"/>
    <x v="0"/>
    <n v="186"/>
    <n v="23.25"/>
    <n v="189.08108108108101"/>
    <m/>
    <n v="74032.432400000005"/>
    <x v="0"/>
    <n v="13908.5714285714"/>
    <x v="19"/>
    <x v="0"/>
    <m/>
  </r>
  <r>
    <d v="2021-09-22T01:20:13"/>
    <x v="0"/>
    <n v="39"/>
    <s v="DIAZ LOZADA ANDRES FELIPE"/>
    <x v="0"/>
    <x v="0"/>
    <n v="187"/>
    <n v="20.7777777777778"/>
    <n v="212.716216216216"/>
    <m/>
    <n v="83286.486499999999"/>
    <x v="0"/>
    <n v="13908.5714285714"/>
    <x v="19"/>
    <x v="0"/>
    <m/>
  </r>
  <r>
    <d v="2021-09-22T01:20:13"/>
    <x v="0"/>
    <n v="40"/>
    <s v="CORDOBA QUINTERO RAFAEL JOSE"/>
    <x v="6"/>
    <x v="0"/>
    <n v="181"/>
    <n v="22.625"/>
    <n v="189.08108108108101"/>
    <m/>
    <n v="74032.432400000005"/>
    <x v="0"/>
    <n v="13908.5714285714"/>
    <x v="19"/>
    <x v="0"/>
    <m/>
  </r>
  <r>
    <d v="2021-09-22T01:56:01"/>
    <x v="1"/>
    <n v="1"/>
    <s v="PINEDA ESTRADA CRISTIAN JOHAN"/>
    <x v="1"/>
    <x v="0"/>
    <n v="201"/>
    <n v="18.272727272727298"/>
    <n v="273.39416058394198"/>
    <m/>
    <n v="107157.6642"/>
    <x v="0"/>
    <n v="15763.6363636364"/>
    <x v="20"/>
    <x v="0"/>
    <m/>
  </r>
  <r>
    <d v="2021-09-22T01:56:02"/>
    <x v="1"/>
    <n v="5"/>
    <s v="LOAIZA GAVIRIA EDIXON ANDRES"/>
    <x v="3"/>
    <x v="0"/>
    <n v="307"/>
    <n v="30.7"/>
    <n v="248.54014598540101"/>
    <s v="1 DESCUENTO (Despachadora Isabel)"/>
    <n v="97416.058399999994"/>
    <x v="1"/>
    <n v="15763.6363636364"/>
    <x v="20"/>
    <x v="0"/>
    <m/>
  </r>
  <r>
    <d v="2021-09-22T01:56:02"/>
    <x v="1"/>
    <n v="6"/>
    <s v="ARBOLEDA SALAZAR DIOMEDES"/>
    <x v="1"/>
    <x v="0"/>
    <n v="266"/>
    <n v="24.181818181818201"/>
    <n v="273.39416058394198"/>
    <s v="1 DESCUENTO (Despachador Fernando)"/>
    <n v="107157.6642"/>
    <x v="0"/>
    <n v="15763.6363636364"/>
    <x v="20"/>
    <x v="0"/>
    <m/>
  </r>
  <r>
    <d v="2021-09-22T01:56:02"/>
    <x v="1"/>
    <n v="7"/>
    <s v="DE OSSA TORRES CARLOS ANDRES"/>
    <x v="3"/>
    <x v="0"/>
    <n v="258"/>
    <n v="25.8"/>
    <n v="248.54014598540101"/>
    <m/>
    <n v="97416.058399999994"/>
    <x v="1"/>
    <n v="15763.6363636364"/>
    <x v="20"/>
    <x v="0"/>
    <m/>
  </r>
  <r>
    <d v="2021-09-22T01:56:03"/>
    <x v="0"/>
    <n v="9"/>
    <s v="BETANCUR PEREZ VICTOR ALONSO"/>
    <x v="1"/>
    <x v="0"/>
    <n v="244"/>
    <n v="22.181818181818201"/>
    <n v="273.39416058394198"/>
    <s v="2 DESCUENTOS (Posible comprador veh 09 y Despachadora Isabel)"/>
    <n v="107157.6642"/>
    <x v="0"/>
    <n v="15763.6363636364"/>
    <x v="20"/>
    <x v="0"/>
    <m/>
  </r>
  <r>
    <d v="2021-09-22T01:56:03"/>
    <x v="1"/>
    <n v="10"/>
    <s v="LARGO PIEDRAHITA HARVEY DAVID"/>
    <x v="1"/>
    <x v="0"/>
    <n v="263"/>
    <n v="23.909090909090899"/>
    <n v="273.39416058394198"/>
    <m/>
    <n v="107157.6642"/>
    <x v="0"/>
    <n v="15763.6363636364"/>
    <x v="20"/>
    <x v="0"/>
    <m/>
  </r>
  <r>
    <d v="2021-09-22T01:56:03"/>
    <x v="1"/>
    <n v="12"/>
    <s v="OCAMPO OCAMPO ANTONIO JOSE"/>
    <x v="3"/>
    <x v="0"/>
    <n v="292"/>
    <n v="29.2"/>
    <n v="248.54014598540101"/>
    <m/>
    <n v="97416.058399999994"/>
    <x v="0"/>
    <n v="15763.6363636364"/>
    <x v="20"/>
    <x v="0"/>
    <m/>
  </r>
  <r>
    <d v="2021-09-22T01:56:04"/>
    <x v="1"/>
    <n v="13"/>
    <s v="VILLADA GUZMAN JOJAN"/>
    <x v="7"/>
    <x v="0"/>
    <n v="95"/>
    <n v="31.6666666666667"/>
    <n v="74.562043795620397"/>
    <m/>
    <n v="29224.817500000001"/>
    <x v="1"/>
    <n v="15763.6363636364"/>
    <x v="20"/>
    <x v="0"/>
    <m/>
  </r>
  <r>
    <d v="2021-09-22T01:56:04"/>
    <x v="0"/>
    <n v="14"/>
    <s v="HINCAPIE OSORIO RENZO ORLANDO"/>
    <x v="6"/>
    <x v="0"/>
    <n v="191"/>
    <n v="23.875"/>
    <n v="198.832116788321"/>
    <m/>
    <n v="77932.846699999995"/>
    <x v="1"/>
    <n v="15763.6363636364"/>
    <x v="20"/>
    <x v="0"/>
    <m/>
  </r>
  <r>
    <d v="2021-09-22T01:56:04"/>
    <x v="1"/>
    <n v="15"/>
    <s v="LOPERA AGUDELO LUIS FRANCISCO"/>
    <x v="0"/>
    <x v="0"/>
    <n v="213"/>
    <n v="23.6666666666667"/>
    <n v="223.68613138686101"/>
    <m/>
    <n v="87674.452600000004"/>
    <x v="0"/>
    <n v="15763.6363636364"/>
    <x v="20"/>
    <x v="0"/>
    <m/>
  </r>
  <r>
    <d v="2021-09-22T01:56:05"/>
    <x v="0"/>
    <n v="16"/>
    <s v="SANCHEZ DAVID YOHAN ALBERTO"/>
    <x v="0"/>
    <x v="0"/>
    <n v="142"/>
    <n v="15.7777777777778"/>
    <n v="223.68613138686101"/>
    <m/>
    <n v="87674.452600000004"/>
    <x v="0"/>
    <n v="15763.6363636364"/>
    <x v="20"/>
    <x v="0"/>
    <m/>
  </r>
  <r>
    <d v="2021-09-22T01:56:05"/>
    <x v="0"/>
    <n v="17"/>
    <s v="GONZALEZ VELASQUEZ LISDAN"/>
    <x v="8"/>
    <x v="0"/>
    <n v="114"/>
    <n v="22.8"/>
    <n v="124.270072992701"/>
    <m/>
    <n v="48708.029199999997"/>
    <x v="0"/>
    <n v="15763.6363636364"/>
    <x v="20"/>
    <x v="0"/>
    <m/>
  </r>
  <r>
    <d v="2021-09-22T01:56:05"/>
    <x v="0"/>
    <n v="18"/>
    <s v="PEREZ BORJA JUAN CARLOS"/>
    <x v="2"/>
    <x v="0"/>
    <n v="140"/>
    <n v="23.3333333333333"/>
    <n v="149.12408759124099"/>
    <m/>
    <n v="58449.635000000002"/>
    <x v="0"/>
    <n v="15763.6363636364"/>
    <x v="20"/>
    <x v="0"/>
    <m/>
  </r>
  <r>
    <d v="2021-09-22T01:56:05"/>
    <x v="0"/>
    <n v="19"/>
    <s v="HINCAPIE CASTAEDA KEVIN ALEJANDRO"/>
    <x v="8"/>
    <x v="0"/>
    <n v="132"/>
    <n v="26.4"/>
    <n v="124.270072992701"/>
    <m/>
    <n v="48708.029199999997"/>
    <x v="0"/>
    <n v="15763.6363636364"/>
    <x v="20"/>
    <x v="0"/>
    <m/>
  </r>
  <r>
    <d v="2021-09-22T01:56:06"/>
    <x v="0"/>
    <n v="20"/>
    <s v="VARGAS NELSON CONRADO"/>
    <x v="0"/>
    <x v="0"/>
    <n v="222"/>
    <n v="24.6666666666667"/>
    <n v="223.68613138686101"/>
    <s v="1 DESCUENTO (Usuario Desubicado)"/>
    <n v="87674.452600000004"/>
    <x v="0"/>
    <n v="15763.6363636364"/>
    <x v="20"/>
    <x v="0"/>
    <m/>
  </r>
  <r>
    <d v="2021-09-22T01:56:06"/>
    <x v="1"/>
    <n v="21"/>
    <s v="LONDOO LOPERA DUVAN ANDRES"/>
    <x v="0"/>
    <x v="0"/>
    <n v="205"/>
    <n v="22.7777777777778"/>
    <n v="223.68613138686101"/>
    <m/>
    <n v="87674.452600000004"/>
    <x v="0"/>
    <n v="15763.6363636364"/>
    <x v="20"/>
    <x v="0"/>
    <m/>
  </r>
  <r>
    <d v="2021-09-22T01:56:06"/>
    <x v="1"/>
    <n v="23"/>
    <s v="QUICENO DAVID DIEGO ALEJANDRO"/>
    <x v="1"/>
    <x v="0"/>
    <n v="275"/>
    <n v="25"/>
    <n v="273.39416058394198"/>
    <m/>
    <n v="107157.6642"/>
    <x v="0"/>
    <n v="15763.6363636364"/>
    <x v="20"/>
    <x v="0"/>
    <m/>
  </r>
  <r>
    <d v="2021-09-22T01:56:07"/>
    <x v="1"/>
    <n v="24"/>
    <s v="QUIRAMA CASTAEDA JHON JADER"/>
    <x v="0"/>
    <x v="1"/>
    <n v="280"/>
    <n v="31.1111111111111"/>
    <n v="223.68613138686101"/>
    <s v="Se descuenta el viaje de 8 25 am donde moviliz 15 Usuarios ya que se desva de la ruta sin autorizacin"/>
    <n v="87674.452600000004"/>
    <x v="0"/>
    <n v="15763.6363636364"/>
    <x v="20"/>
    <x v="0"/>
    <m/>
  </r>
  <r>
    <d v="2021-09-22T01:56:07"/>
    <x v="1"/>
    <n v="26"/>
    <s v="GONZALEZ VELASQUEZ LISDAN"/>
    <x v="10"/>
    <x v="0"/>
    <n v="81"/>
    <n v="20.25"/>
    <n v="99.416058394160601"/>
    <m/>
    <n v="38966.4234"/>
    <x v="0"/>
    <n v="15763.6363636364"/>
    <x v="20"/>
    <x v="0"/>
    <m/>
  </r>
  <r>
    <d v="2021-09-22T01:56:07"/>
    <x v="0"/>
    <n v="27"/>
    <s v="HENAO MUOZ FERNEY"/>
    <x v="10"/>
    <x v="0"/>
    <n v="103"/>
    <n v="25.75"/>
    <n v="99.416058394160601"/>
    <m/>
    <n v="38966.4234"/>
    <x v="0"/>
    <n v="15763.6363636364"/>
    <x v="20"/>
    <x v="0"/>
    <m/>
  </r>
  <r>
    <d v="2021-09-22T01:56:07"/>
    <x v="0"/>
    <n v="27"/>
    <s v="VANEGAS MORALES DEIBY ALEJANDRO"/>
    <x v="6"/>
    <x v="0"/>
    <n v="180"/>
    <n v="22.5"/>
    <n v="198.832116788321"/>
    <s v="1 DESCUENTO (Jefe de Ruta)"/>
    <n v="77932.846699999995"/>
    <x v="0"/>
    <n v="15763.6363636364"/>
    <x v="20"/>
    <x v="0"/>
    <m/>
  </r>
  <r>
    <d v="2021-09-22T01:56:08"/>
    <x v="0"/>
    <n v="28"/>
    <s v="QUINTERO PEREZ SANTIAGO"/>
    <x v="3"/>
    <x v="0"/>
    <n v="222"/>
    <n v="22.2"/>
    <n v="248.54014598540101"/>
    <s v="1 DESCUENTO (Despachador Fernando)"/>
    <n v="97416.058399999994"/>
    <x v="0"/>
    <n v="15763.6363636364"/>
    <x v="20"/>
    <x v="0"/>
    <m/>
  </r>
  <r>
    <d v="2021-09-22T01:56:08"/>
    <x v="1"/>
    <n v="29"/>
    <s v="VELASQUEZ ROLDAN BRAYAN ESTIVEN"/>
    <x v="1"/>
    <x v="0"/>
    <n v="283"/>
    <n v="25.727272727272702"/>
    <n v="273.39416058394198"/>
    <s v="2 DESCUENTOS (Transbordo veh 39)"/>
    <n v="107157.6642"/>
    <x v="0"/>
    <n v="15763.6363636364"/>
    <x v="20"/>
    <x v="0"/>
    <m/>
  </r>
  <r>
    <d v="2021-09-22T01:56:08"/>
    <x v="0"/>
    <n v="32"/>
    <s v="JIMENEZ HERNANDEZ ESTEBAN CAMILO"/>
    <x v="3"/>
    <x v="0"/>
    <n v="293"/>
    <n v="29.3"/>
    <n v="248.54014598540101"/>
    <m/>
    <n v="97416.058399999994"/>
    <x v="0"/>
    <n v="15763.6363636364"/>
    <x v="20"/>
    <x v="0"/>
    <m/>
  </r>
  <r>
    <d v="2021-09-22T01:56:08"/>
    <x v="0"/>
    <n v="33"/>
    <s v="MARAMARA ALBARRAN YONSON"/>
    <x v="3"/>
    <x v="0"/>
    <n v="254"/>
    <n v="25.4"/>
    <n v="248.54014598540101"/>
    <s v="3 DESCUENTOS (Usuarios Desubicados)"/>
    <n v="97416.058399999994"/>
    <x v="0"/>
    <n v="15763.6363636364"/>
    <x v="20"/>
    <x v="0"/>
    <m/>
  </r>
  <r>
    <d v="2021-09-22T01:56:09"/>
    <x v="0"/>
    <n v="34"/>
    <s v="DAVILA MORALES WALTER ANDRES"/>
    <x v="1"/>
    <x v="0"/>
    <n v="304"/>
    <n v="27.636363636363601"/>
    <n v="273.39416058394198"/>
    <s v="1 DESCUENTO (Jefe de Ruta)"/>
    <n v="107157.6642"/>
    <x v="0"/>
    <n v="15763.6363636364"/>
    <x v="20"/>
    <x v="0"/>
    <m/>
  </r>
  <r>
    <d v="2021-09-22T01:56:09"/>
    <x v="0"/>
    <n v="35"/>
    <s v="GARCIA DAVID WILSON ALBERTO"/>
    <x v="1"/>
    <x v="0"/>
    <n v="258"/>
    <n v="23.454545454545499"/>
    <n v="273.39416058394198"/>
    <s v="3 DESCUENTOS (Usuario Desubicado y 2 x INCAPACITADO)"/>
    <n v="107157.6642"/>
    <x v="1"/>
    <n v="15763.6363636364"/>
    <x v="20"/>
    <x v="0"/>
    <m/>
  </r>
  <r>
    <d v="2021-09-22T01:56:09"/>
    <x v="0"/>
    <n v="36"/>
    <s v="MARTINEZ CHAVERRA LUIS NORBERTO"/>
    <x v="1"/>
    <x v="0"/>
    <n v="317"/>
    <n v="28.818181818181799"/>
    <n v="273.39416058394198"/>
    <m/>
    <n v="107157.6642"/>
    <x v="0"/>
    <n v="15763.6363636364"/>
    <x v="20"/>
    <x v="0"/>
    <m/>
  </r>
  <r>
    <d v="2021-09-22T01:56:10"/>
    <x v="1"/>
    <n v="37"/>
    <s v="PIEDRAHITA MADRID SANTIAGO"/>
    <x v="6"/>
    <x v="0"/>
    <n v="224"/>
    <n v="28"/>
    <n v="198.832116788321"/>
    <m/>
    <n v="77932.846699999995"/>
    <x v="1"/>
    <n v="15763.6363636364"/>
    <x v="20"/>
    <x v="0"/>
    <m/>
  </r>
  <r>
    <d v="2021-09-22T01:56:10"/>
    <x v="0"/>
    <n v="38"/>
    <s v="VILLADA GUZMAN JOJAN"/>
    <x v="11"/>
    <x v="2"/>
    <n v="64"/>
    <n v="32"/>
    <n v="49.7080291970803"/>
    <s v="Se descuentan los viajes de 7 36 am donde moviliz 8 Usuarios ya que se desva de la ruta sin autorizacin y 10 08 am donde moviliz 4 Usuarios x varado"/>
    <n v="19483.2117"/>
    <x v="0"/>
    <n v="15763.6363636364"/>
    <x v="20"/>
    <x v="0"/>
    <m/>
  </r>
  <r>
    <d v="2021-09-22T01:56:10"/>
    <x v="0"/>
    <n v="39"/>
    <s v="DIAZ LOZADA ANDRES FELIPE"/>
    <x v="4"/>
    <x v="0"/>
    <n v="125"/>
    <n v="17.8571428571429"/>
    <n v="173.978102189781"/>
    <s v="1 DESCUENTO (Usuario Desubicado)"/>
    <n v="68191.240900000004"/>
    <x v="0"/>
    <n v="15763.6363636364"/>
    <x v="20"/>
    <x v="0"/>
    <m/>
  </r>
  <r>
    <d v="2021-09-22T01:56:11"/>
    <x v="1"/>
    <n v="40"/>
    <s v="CORDOBA QUINTERO RAFAEL JOSE"/>
    <x v="3"/>
    <x v="0"/>
    <n v="262"/>
    <n v="26.2"/>
    <n v="248.54014598540101"/>
    <m/>
    <n v="97416.058399999994"/>
    <x v="0"/>
    <n v="15763.6363636364"/>
    <x v="20"/>
    <x v="0"/>
    <m/>
  </r>
  <r>
    <d v="2021-09-23T02:03:27"/>
    <x v="0"/>
    <n v="1"/>
    <s v="PINEDA ESTRADA CRISTIAN JOHAN"/>
    <x v="4"/>
    <x v="0"/>
    <n v="162"/>
    <n v="23.1428571428571"/>
    <n v="162.558219178082"/>
    <m/>
    <n v="63623.287700000001"/>
    <x v="0"/>
    <n v="14467.647058823501"/>
    <x v="21"/>
    <x v="0"/>
    <m/>
  </r>
  <r>
    <d v="2021-09-23T02:03:28"/>
    <x v="1"/>
    <n v="2"/>
    <s v="GARCIA DAVID WILSON ALBERTO"/>
    <x v="0"/>
    <x v="0"/>
    <n v="172"/>
    <n v="19.1111111111111"/>
    <n v="209.003424657534"/>
    <s v="5 DESCUENTOS x Incidente con Discapacitado, Usuario Desubicado"/>
    <n v="81801.369900000005"/>
    <x v="1"/>
    <n v="14467.647058823501"/>
    <x v="21"/>
    <x v="0"/>
    <m/>
  </r>
  <r>
    <d v="2021-09-23T02:03:28"/>
    <x v="0"/>
    <n v="3"/>
    <s v="RESTREPO RODRIGUEZ LIBARDO ANDRES"/>
    <x v="3"/>
    <x v="0"/>
    <n v="251"/>
    <n v="25.1"/>
    <n v="232.22602739726"/>
    <s v="3 DESCUENTOS (Propietarios veh 34, veh 09 y Despachador Ferney)"/>
    <n v="90890.410999999993"/>
    <x v="0"/>
    <n v="14467.647058823501"/>
    <x v="21"/>
    <x v="0"/>
    <m/>
  </r>
  <r>
    <d v="2021-09-23T02:03:28"/>
    <x v="0"/>
    <n v="5"/>
    <s v="LOAIZA GAVIRIA EDIXON ANDRES"/>
    <x v="0"/>
    <x v="0"/>
    <n v="229"/>
    <n v="25.4444444444444"/>
    <n v="209.003424657534"/>
    <m/>
    <n v="81801.369900000005"/>
    <x v="1"/>
    <n v="14467.647058823501"/>
    <x v="21"/>
    <x v="0"/>
    <m/>
  </r>
  <r>
    <d v="2021-09-23T02:03:28"/>
    <x v="1"/>
    <n v="6"/>
    <s v="ARBOLEDA SALAZAR DIOMEDES"/>
    <x v="3"/>
    <x v="0"/>
    <n v="265"/>
    <n v="26.5"/>
    <n v="232.22602739726"/>
    <m/>
    <n v="90890.410999999993"/>
    <x v="0"/>
    <n v="14467.647058823501"/>
    <x v="21"/>
    <x v="0"/>
    <m/>
  </r>
  <r>
    <d v="2021-09-23T02:03:29"/>
    <x v="0"/>
    <n v="7"/>
    <s v="DE OSSA TORRES CARLOS ANDRES"/>
    <x v="0"/>
    <x v="0"/>
    <n v="277"/>
    <n v="30.7777777777778"/>
    <n v="209.003424657534"/>
    <m/>
    <n v="81801.369900000005"/>
    <x v="1"/>
    <n v="14467.647058823501"/>
    <x v="21"/>
    <x v="0"/>
    <m/>
  </r>
  <r>
    <d v="2021-09-23T02:03:29"/>
    <x v="0"/>
    <n v="8"/>
    <s v="VALENCIA MENDOZA CESAR AUGUSTO"/>
    <x v="11"/>
    <x v="0"/>
    <n v="49"/>
    <n v="24.5"/>
    <n v="46.445205479452099"/>
    <m/>
    <n v="18178.082200000001"/>
    <x v="1"/>
    <n v="14467.647058823501"/>
    <x v="21"/>
    <x v="0"/>
    <m/>
  </r>
  <r>
    <d v="2021-09-23T02:03:29"/>
    <x v="1"/>
    <n v="9"/>
    <s v="BETANCUR PEREZ VICTOR ALONSO"/>
    <x v="0"/>
    <x v="1"/>
    <n v="207"/>
    <n v="23"/>
    <n v="209.003424657534"/>
    <m/>
    <n v="81801.369900000005"/>
    <x v="0"/>
    <n v="14467.647058823501"/>
    <x v="21"/>
    <x v="0"/>
    <m/>
  </r>
  <r>
    <d v="2021-09-23T02:03:29"/>
    <x v="0"/>
    <n v="10"/>
    <s v="LARGO PIEDRAHITA HARVEY DAVID"/>
    <x v="3"/>
    <x v="0"/>
    <n v="282"/>
    <n v="28.2"/>
    <n v="232.22602739726"/>
    <m/>
    <n v="90890.410999999993"/>
    <x v="0"/>
    <n v="14467.647058823501"/>
    <x v="21"/>
    <x v="0"/>
    <m/>
  </r>
  <r>
    <d v="2021-09-23T02:03:30"/>
    <x v="0"/>
    <n v="11"/>
    <s v="PEREZ BORJA JUAN CARLOS"/>
    <x v="5"/>
    <x v="0"/>
    <n v="34"/>
    <n v="34"/>
    <n v="23.222602739726"/>
    <m/>
    <n v="9089.0411000000004"/>
    <x v="0"/>
    <n v="14467.647058823501"/>
    <x v="21"/>
    <x v="0"/>
    <m/>
  </r>
  <r>
    <d v="2021-09-23T02:03:30"/>
    <x v="0"/>
    <n v="11"/>
    <s v="RENDON VIANA HUMBERTO DE JESUS"/>
    <x v="6"/>
    <x v="0"/>
    <n v="166"/>
    <n v="20.75"/>
    <n v="185.780821917808"/>
    <m/>
    <n v="72712.328800000003"/>
    <x v="0"/>
    <n v="14467.647058823501"/>
    <x v="21"/>
    <x v="0"/>
    <m/>
  </r>
  <r>
    <d v="2021-09-23T02:03:30"/>
    <x v="0"/>
    <n v="12"/>
    <s v="ROJAS QUINTERO MIGUEL ANTONIO"/>
    <x v="0"/>
    <x v="1"/>
    <n v="183"/>
    <n v="20.3333333333333"/>
    <n v="209.003424657534"/>
    <m/>
    <n v="81801.369900000005"/>
    <x v="0"/>
    <n v="14467.647058823501"/>
    <x v="21"/>
    <x v="0"/>
    <m/>
  </r>
  <r>
    <d v="2021-09-23T02:03:31"/>
    <x v="1"/>
    <n v="13"/>
    <s v="VILLADA GUZMAN JOJAN"/>
    <x v="0"/>
    <x v="0"/>
    <n v="230"/>
    <n v="25.5555555555556"/>
    <n v="209.003424657534"/>
    <m/>
    <n v="81801.369900000005"/>
    <x v="1"/>
    <n v="14467.647058823501"/>
    <x v="21"/>
    <x v="0"/>
    <m/>
  </r>
  <r>
    <d v="2021-09-23T02:03:31"/>
    <x v="1"/>
    <n v="14"/>
    <s v="CARVAJAL SALAZAR HECTOR MARINO"/>
    <x v="1"/>
    <x v="0"/>
    <n v="249"/>
    <n v="22.636363636363601"/>
    <n v="255.448630136986"/>
    <m/>
    <n v="99979.452099999995"/>
    <x v="1"/>
    <n v="14467.647058823501"/>
    <x v="21"/>
    <x v="0"/>
    <m/>
  </r>
  <r>
    <d v="2021-09-23T02:03:31"/>
    <x v="0"/>
    <n v="15"/>
    <s v="LOPERA AGUDELO LUIS FRANCISCO"/>
    <x v="0"/>
    <x v="0"/>
    <n v="221"/>
    <n v="24.5555555555556"/>
    <n v="209.003424657534"/>
    <m/>
    <n v="81801.369900000005"/>
    <x v="0"/>
    <n v="14467.647058823501"/>
    <x v="21"/>
    <x v="0"/>
    <m/>
  </r>
  <r>
    <d v="2021-09-23T02:03:31"/>
    <x v="1"/>
    <n v="16"/>
    <s v="SANCHEZ DAVID YOHAN ALBERTO"/>
    <x v="0"/>
    <x v="1"/>
    <n v="146"/>
    <n v="16.2222222222222"/>
    <n v="209.003424657534"/>
    <m/>
    <n v="81801.369900000005"/>
    <x v="0"/>
    <n v="14467.647058823501"/>
    <x v="21"/>
    <x v="0"/>
    <m/>
  </r>
  <r>
    <d v="2021-09-23T02:03:32"/>
    <x v="0"/>
    <n v="17"/>
    <s v="ESPINOZA CHAVARRIA GUILLERMO LEON"/>
    <x v="0"/>
    <x v="0"/>
    <n v="215"/>
    <n v="23.8888888888889"/>
    <n v="209.003424657534"/>
    <s v="1 DESCUENTO (Despachador Fernando)"/>
    <n v="81801.369900000005"/>
    <x v="0"/>
    <n v="14467.647058823501"/>
    <x v="21"/>
    <x v="0"/>
    <m/>
  </r>
  <r>
    <d v="2021-09-23T02:03:32"/>
    <x v="1"/>
    <n v="19"/>
    <s v="HINCAPIE CASTAEDA KEVIN ALEJANDRO"/>
    <x v="3"/>
    <x v="0"/>
    <n v="231"/>
    <n v="23.1"/>
    <n v="232.22602739726"/>
    <m/>
    <n v="90890.410999999993"/>
    <x v="0"/>
    <n v="14467.647058823501"/>
    <x v="21"/>
    <x v="0"/>
    <m/>
  </r>
  <r>
    <d v="2021-09-23T02:03:32"/>
    <x v="1"/>
    <n v="20"/>
    <s v="VARGAS NELSON CONRADO"/>
    <x v="0"/>
    <x v="0"/>
    <n v="216"/>
    <n v="24"/>
    <n v="209.003424657534"/>
    <m/>
    <n v="81801.369900000005"/>
    <x v="0"/>
    <n v="14467.647058823501"/>
    <x v="21"/>
    <x v="0"/>
    <m/>
  </r>
  <r>
    <d v="2021-09-23T02:03:32"/>
    <x v="0"/>
    <n v="21"/>
    <s v="OCAMPO OCAMPO ANTONIO JOSE"/>
    <x v="0"/>
    <x v="0"/>
    <n v="170"/>
    <n v="18.8888888888889"/>
    <n v="209.003424657534"/>
    <m/>
    <n v="81801.369900000005"/>
    <x v="0"/>
    <n v="14467.647058823501"/>
    <x v="21"/>
    <x v="0"/>
    <m/>
  </r>
  <r>
    <d v="2021-09-23T02:03:33"/>
    <x v="0"/>
    <n v="23"/>
    <s v="QUICENO DAVID DIEGO ALEJANDRO"/>
    <x v="1"/>
    <x v="0"/>
    <n v="238"/>
    <n v="21.636363636363601"/>
    <n v="255.448630136986"/>
    <m/>
    <n v="99979.452099999995"/>
    <x v="0"/>
    <n v="14467.647058823501"/>
    <x v="21"/>
    <x v="0"/>
    <m/>
  </r>
  <r>
    <d v="2021-09-23T02:03:33"/>
    <x v="0"/>
    <n v="24"/>
    <s v="QUIRAMA CASTAEDA JHON JADER"/>
    <x v="0"/>
    <x v="0"/>
    <n v="229"/>
    <n v="25.4444444444444"/>
    <n v="209.003424657534"/>
    <m/>
    <n v="81801.369900000005"/>
    <x v="0"/>
    <n v="14467.647058823501"/>
    <x v="21"/>
    <x v="0"/>
    <m/>
  </r>
  <r>
    <d v="2021-09-23T02:03:33"/>
    <x v="0"/>
    <n v="27"/>
    <s v="VANEGAS MORALES DEIBY ALEJANDRO"/>
    <x v="3"/>
    <x v="0"/>
    <n v="172"/>
    <n v="17.2"/>
    <n v="232.22602739726"/>
    <s v="1 DESCUENTO (Usuario Desubicado)"/>
    <n v="90890.410999999993"/>
    <x v="0"/>
    <n v="14467.647058823501"/>
    <x v="21"/>
    <x v="0"/>
    <m/>
  </r>
  <r>
    <d v="2021-09-23T02:03:33"/>
    <x v="0"/>
    <n v="28"/>
    <s v="QUINTERO PEREZ SANTIAGO"/>
    <x v="0"/>
    <x v="0"/>
    <n v="180"/>
    <n v="20"/>
    <n v="209.003424657534"/>
    <m/>
    <n v="81801.369900000005"/>
    <x v="0"/>
    <n v="14467.647058823501"/>
    <x v="21"/>
    <x v="0"/>
    <m/>
  </r>
  <r>
    <d v="2021-09-23T02:03:34"/>
    <x v="0"/>
    <n v="29"/>
    <s v="VELASQUEZ ROLDAN BRAYAN ESTIVEN"/>
    <x v="3"/>
    <x v="0"/>
    <n v="235"/>
    <n v="23.5"/>
    <n v="232.22602739726"/>
    <s v="1 DESCUENTO (Usuario Desubicado)"/>
    <n v="90890.410999999993"/>
    <x v="0"/>
    <n v="14467.647058823501"/>
    <x v="21"/>
    <x v="0"/>
    <m/>
  </r>
  <r>
    <d v="2021-09-23T02:03:34"/>
    <x v="0"/>
    <n v="30"/>
    <s v="ATEHORTUA SANCHEZ JIM MICHAEL"/>
    <x v="4"/>
    <x v="0"/>
    <n v="180"/>
    <n v="25.714285714285701"/>
    <n v="162.558219178082"/>
    <m/>
    <n v="63623.287700000001"/>
    <x v="0"/>
    <n v="14467.647058823501"/>
    <x v="21"/>
    <x v="0"/>
    <m/>
  </r>
  <r>
    <d v="2021-09-23T02:03:34"/>
    <x v="1"/>
    <n v="32"/>
    <s v="JIMENEZ HERNANDEZ ESTEBAN CAMILO"/>
    <x v="3"/>
    <x v="0"/>
    <n v="248"/>
    <n v="24.8"/>
    <n v="232.22602739726"/>
    <m/>
    <n v="90890.410999999993"/>
    <x v="0"/>
    <n v="14467.647058823501"/>
    <x v="21"/>
    <x v="0"/>
    <m/>
  </r>
  <r>
    <d v="2021-09-23T02:03:34"/>
    <x v="1"/>
    <n v="33"/>
    <s v="MARAMARA ALBARRAN YONSON"/>
    <x v="3"/>
    <x v="0"/>
    <n v="231"/>
    <n v="23.1"/>
    <n v="232.22602739726"/>
    <s v="6 DESCUENTOS (Compaeros ayudan al veh en un tramo de la ruta)"/>
    <n v="90890.410999999993"/>
    <x v="0"/>
    <n v="14467.647058823501"/>
    <x v="21"/>
    <x v="0"/>
    <m/>
  </r>
  <r>
    <d v="2021-09-23T02:03:35"/>
    <x v="1"/>
    <n v="34"/>
    <s v="JIMENEZ HURTADO CARLOS ESTIVEN"/>
    <x v="3"/>
    <x v="0"/>
    <n v="249"/>
    <n v="24.9"/>
    <n v="232.22602739726"/>
    <s v="1 DESCUENTO (Despachador Fernando)"/>
    <n v="90890.410999999993"/>
    <x v="0"/>
    <n v="14467.647058823501"/>
    <x v="21"/>
    <x v="0"/>
    <m/>
  </r>
  <r>
    <d v="2021-09-23T02:03:35"/>
    <x v="1"/>
    <n v="35"/>
    <s v="ZAPATA MONTES ANDREY DARIO"/>
    <x v="3"/>
    <x v="0"/>
    <n v="219"/>
    <n v="21.9"/>
    <n v="232.22602739726"/>
    <s v="2 DESCUENTOS X INCAPACITADO"/>
    <n v="90890.410999999993"/>
    <x v="1"/>
    <n v="14467.647058823501"/>
    <x v="21"/>
    <x v="0"/>
    <m/>
  </r>
  <r>
    <d v="2021-09-23T02:03:35"/>
    <x v="1"/>
    <n v="36"/>
    <s v="DAVILA MORALES WALTER ANDRES"/>
    <x v="1"/>
    <x v="0"/>
    <n v="209"/>
    <n v="19"/>
    <n v="255.448630136986"/>
    <s v="1 DESCUENTO (Despachadora)"/>
    <n v="99979.452099999995"/>
    <x v="0"/>
    <n v="14467.647058823501"/>
    <x v="21"/>
    <x v="0"/>
    <m/>
  </r>
  <r>
    <d v="2021-09-23T02:03:35"/>
    <x v="1"/>
    <n v="37"/>
    <s v="PIEDRAHITA MADRID SANTIAGO"/>
    <x v="6"/>
    <x v="0"/>
    <n v="199"/>
    <n v="24.875"/>
    <n v="185.780821917808"/>
    <m/>
    <n v="72712.328800000003"/>
    <x v="1"/>
    <n v="14467.647058823501"/>
    <x v="21"/>
    <x v="0"/>
    <m/>
  </r>
  <r>
    <d v="2021-09-23T02:03:36"/>
    <x v="1"/>
    <n v="40"/>
    <s v="CORDOBA QUINTERO RAFAEL JOSE"/>
    <x v="0"/>
    <x v="0"/>
    <n v="237"/>
    <n v="26.3333333333333"/>
    <n v="209.003424657534"/>
    <m/>
    <n v="81801.369900000005"/>
    <x v="0"/>
    <n v="14467.647058823501"/>
    <x v="21"/>
    <x v="0"/>
    <m/>
  </r>
  <r>
    <d v="2021-09-24T19:35:04"/>
    <x v="1"/>
    <n v="1"/>
    <s v="PINEDA ESTRADA CRISTIAN JOHAN"/>
    <x v="3"/>
    <x v="0"/>
    <n v="208"/>
    <n v="20.8"/>
    <n v="228.37931034482801"/>
    <m/>
    <n v="89351.724100000007"/>
    <x v="0"/>
    <n v="15150"/>
    <x v="22"/>
    <x v="0"/>
    <m/>
  </r>
  <r>
    <d v="2021-09-24T19:35:04"/>
    <x v="0"/>
    <n v="3"/>
    <s v="RESTREPO RODRIGUEZ LIBARDO ANDRES"/>
    <x v="10"/>
    <x v="0"/>
    <n v="72"/>
    <n v="18"/>
    <n v="91.351724137931001"/>
    <m/>
    <n v="35740.689700000003"/>
    <x v="0"/>
    <n v="15150"/>
    <x v="22"/>
    <x v="0"/>
    <m/>
  </r>
  <r>
    <d v="2021-09-24T19:35:04"/>
    <x v="1"/>
    <n v="5"/>
    <s v="LOAIZA GAVIRIA EDIXON ANDRES"/>
    <x v="0"/>
    <x v="0"/>
    <n v="229"/>
    <n v="25.4444444444444"/>
    <n v="205.54137931034501"/>
    <s v="1 DESCUENTO (Despachadora Isabel)"/>
    <n v="80416.551699999996"/>
    <x v="1"/>
    <n v="15150"/>
    <x v="22"/>
    <x v="0"/>
    <m/>
  </r>
  <r>
    <d v="2021-09-24T19:35:05"/>
    <x v="1"/>
    <n v="6"/>
    <s v="ARBOLEDA SALAZAR DIOMEDES"/>
    <x v="3"/>
    <x v="0"/>
    <n v="228"/>
    <n v="22.8"/>
    <n v="228.37931034482801"/>
    <s v="1 DESCUENTO (Despachador Fernando)"/>
    <n v="89351.724100000007"/>
    <x v="0"/>
    <n v="15150"/>
    <x v="22"/>
    <x v="0"/>
    <m/>
  </r>
  <r>
    <d v="2021-09-24T19:35:05"/>
    <x v="0"/>
    <n v="7"/>
    <s v="DE OSSA TORRES CARLOS ANDRES"/>
    <x v="3"/>
    <x v="0"/>
    <n v="246"/>
    <n v="24.6"/>
    <n v="228.37931034482801"/>
    <m/>
    <n v="89351.724100000007"/>
    <x v="1"/>
    <n v="15150"/>
    <x v="22"/>
    <x v="0"/>
    <m/>
  </r>
  <r>
    <d v="2021-09-24T19:35:05"/>
    <x v="1"/>
    <n v="9"/>
    <s v="BETANCUR PEREZ VICTOR ALONSO"/>
    <x v="3"/>
    <x v="0"/>
    <n v="247"/>
    <n v="24.7"/>
    <n v="228.37931034482801"/>
    <m/>
    <n v="89351.724100000007"/>
    <x v="0"/>
    <n v="15150"/>
    <x v="22"/>
    <x v="0"/>
    <m/>
  </r>
  <r>
    <d v="2021-09-24T19:35:06"/>
    <x v="1"/>
    <n v="10"/>
    <s v="LARGO PIEDRAHITA HARVEY DAVID"/>
    <x v="6"/>
    <x v="1"/>
    <n v="179"/>
    <n v="22.375"/>
    <n v="182.703448275862"/>
    <s v="Se descuenta el viaje de 4 pm donde moviliz 16 Usuarios ya que no ingresa al 13 sin justificacin"/>
    <n v="71481.379300000001"/>
    <x v="0"/>
    <n v="15150"/>
    <x v="22"/>
    <x v="0"/>
    <m/>
  </r>
  <r>
    <d v="2021-09-24T19:35:06"/>
    <x v="0"/>
    <n v="11"/>
    <s v="RENDON VIANA HUMBERTO DE JESUS"/>
    <x v="3"/>
    <x v="0"/>
    <n v="258"/>
    <n v="25.8"/>
    <n v="228.37931034482801"/>
    <m/>
    <n v="89351.724100000007"/>
    <x v="0"/>
    <n v="15150"/>
    <x v="22"/>
    <x v="0"/>
    <m/>
  </r>
  <r>
    <d v="2021-09-24T19:35:06"/>
    <x v="0"/>
    <n v="12"/>
    <s v="ROJAS QUINTERO MIGUEL ANTONIO"/>
    <x v="3"/>
    <x v="0"/>
    <n v="205"/>
    <n v="20.5"/>
    <n v="228.37931034482801"/>
    <m/>
    <n v="89351.724100000007"/>
    <x v="0"/>
    <n v="15150"/>
    <x v="22"/>
    <x v="0"/>
    <m/>
  </r>
  <r>
    <d v="2021-09-24T19:35:07"/>
    <x v="0"/>
    <n v="14"/>
    <s v="CARVAJAL SALAZAR HECTOR MARINO"/>
    <x v="3"/>
    <x v="0"/>
    <n v="277"/>
    <n v="27.7"/>
    <n v="228.37931034482801"/>
    <m/>
    <n v="89351.724100000007"/>
    <x v="1"/>
    <n v="15150"/>
    <x v="22"/>
    <x v="0"/>
    <m/>
  </r>
  <r>
    <d v="2021-09-24T19:35:07"/>
    <x v="0"/>
    <n v="15"/>
    <s v="LOPERA AGUDELO LUIS FRANCISCO"/>
    <x v="6"/>
    <x v="0"/>
    <n v="192"/>
    <n v="24"/>
    <n v="182.703448275862"/>
    <m/>
    <n v="71481.379300000001"/>
    <x v="0"/>
    <n v="15150"/>
    <x v="22"/>
    <x v="0"/>
    <m/>
  </r>
  <r>
    <d v="2021-09-24T19:35:07"/>
    <x v="0"/>
    <n v="16"/>
    <s v="SANCHEZ DAVID YOHAN ALBERTO"/>
    <x v="6"/>
    <x v="0"/>
    <n v="131"/>
    <n v="16.375"/>
    <n v="182.703448275862"/>
    <m/>
    <n v="71481.379300000001"/>
    <x v="0"/>
    <n v="15150"/>
    <x v="22"/>
    <x v="0"/>
    <m/>
  </r>
  <r>
    <d v="2021-09-24T19:35:07"/>
    <x v="0"/>
    <n v="17"/>
    <s v="ESPINOZA CHAVARRIA GUILLERMO LEON"/>
    <x v="7"/>
    <x v="0"/>
    <n v="71"/>
    <n v="23.6666666666667"/>
    <n v="68.513793103448293"/>
    <m/>
    <n v="26805.517199999998"/>
    <x v="0"/>
    <n v="15150"/>
    <x v="22"/>
    <x v="0"/>
    <m/>
  </r>
  <r>
    <d v="2021-09-24T19:35:08"/>
    <x v="0"/>
    <n v="18"/>
    <s v="PEREZ BORJA JUAN CARLOS"/>
    <x v="4"/>
    <x v="0"/>
    <n v="169"/>
    <n v="24.1428571428571"/>
    <n v="159.865517241379"/>
    <m/>
    <n v="62546.206899999997"/>
    <x v="0"/>
    <n v="15150"/>
    <x v="22"/>
    <x v="0"/>
    <m/>
  </r>
  <r>
    <d v="2021-09-24T19:35:08"/>
    <x v="0"/>
    <n v="19"/>
    <s v="HINCAPIE CASTAEDA KEVIN ALEJANDRO"/>
    <x v="0"/>
    <x v="0"/>
    <n v="216"/>
    <n v="24"/>
    <n v="205.54137931034501"/>
    <s v="1 DESCUENTO (Jefe de Ruta Aforo)"/>
    <n v="80416.551699999996"/>
    <x v="0"/>
    <n v="15150"/>
    <x v="22"/>
    <x v="0"/>
    <m/>
  </r>
  <r>
    <d v="2021-09-24T19:35:08"/>
    <x v="1"/>
    <n v="20"/>
    <s v="VARGAS NELSON CONRADO"/>
    <x v="6"/>
    <x v="0"/>
    <n v="202"/>
    <n v="25.25"/>
    <n v="182.703448275862"/>
    <s v="1 DESCUENTO (Usuario Desubicado)"/>
    <n v="71481.379300000001"/>
    <x v="0"/>
    <n v="15150"/>
    <x v="22"/>
    <x v="0"/>
    <m/>
  </r>
  <r>
    <d v="2021-09-24T19:35:09"/>
    <x v="1"/>
    <n v="21"/>
    <s v="OCAMPO OCAMPO ANTONIO JOSE"/>
    <x v="0"/>
    <x v="0"/>
    <n v="209"/>
    <n v="23.2222222222222"/>
    <n v="205.54137931034501"/>
    <m/>
    <n v="80416.551699999996"/>
    <x v="0"/>
    <n v="15150"/>
    <x v="22"/>
    <x v="0"/>
    <m/>
  </r>
  <r>
    <d v="2021-09-24T19:35:09"/>
    <x v="1"/>
    <n v="23"/>
    <s v="QUICENO DAVID DIEGO ALEJANDRO"/>
    <x v="9"/>
    <x v="0"/>
    <n v="260"/>
    <n v="21.6666666666667"/>
    <n v="274.055172413793"/>
    <s v="1 DESCUENTO (Despachadora Isabel)"/>
    <n v="107222.069"/>
    <x v="0"/>
    <n v="15150"/>
    <x v="22"/>
    <x v="0"/>
    <m/>
  </r>
  <r>
    <d v="2021-09-24T19:35:09"/>
    <x v="0"/>
    <n v="26"/>
    <s v="GONZALEZ VELASQUEZ LISDAN"/>
    <x v="1"/>
    <x v="0"/>
    <n v="222"/>
    <n v="20.181818181818201"/>
    <n v="251.21724137931"/>
    <m/>
    <n v="98286.896599999993"/>
    <x v="0"/>
    <n v="15150"/>
    <x v="22"/>
    <x v="0"/>
    <m/>
  </r>
  <r>
    <d v="2021-09-24T19:35:09"/>
    <x v="1"/>
    <n v="27"/>
    <s v="DAVILA MORALES WALTER ANDRES"/>
    <x v="9"/>
    <x v="0"/>
    <n v="288"/>
    <n v="24"/>
    <n v="274.055172413793"/>
    <m/>
    <n v="107222.069"/>
    <x v="0"/>
    <n v="15150"/>
    <x v="22"/>
    <x v="0"/>
    <m/>
  </r>
  <r>
    <d v="2021-09-24T19:35:10"/>
    <x v="1"/>
    <n v="28"/>
    <s v="QUINTERO PEREZ SANTIAGO"/>
    <x v="7"/>
    <x v="0"/>
    <n v="86"/>
    <n v="28.6666666666667"/>
    <n v="68.513793103448293"/>
    <m/>
    <n v="26805.517199999998"/>
    <x v="0"/>
    <n v="15150"/>
    <x v="22"/>
    <x v="0"/>
    <m/>
  </r>
  <r>
    <d v="2021-09-24T19:35:10"/>
    <x v="1"/>
    <n v="28"/>
    <s v="SANCHEZ CAMELO FABIAN ARLEY"/>
    <x v="6"/>
    <x v="0"/>
    <n v="195"/>
    <n v="24.375"/>
    <n v="182.703448275862"/>
    <s v="2 DESCUENTOS (Despachador Ferney y Despachador Fnando)"/>
    <n v="71481.379300000001"/>
    <x v="0"/>
    <n v="15150"/>
    <x v="22"/>
    <x v="0"/>
    <m/>
  </r>
  <r>
    <d v="2021-09-24T19:35:10"/>
    <x v="1"/>
    <n v="29"/>
    <s v="VELASQUEZ ROLDAN BRAYAN ESTIVEN"/>
    <x v="9"/>
    <x v="0"/>
    <n v="259"/>
    <n v="21.5833333333333"/>
    <n v="274.055172413793"/>
    <m/>
    <n v="107222.069"/>
    <x v="0"/>
    <n v="15150"/>
    <x v="22"/>
    <x v="0"/>
    <m/>
  </r>
  <r>
    <d v="2021-09-24T19:35:10"/>
    <x v="0"/>
    <n v="30"/>
    <s v="ATEHORTUA SANCHEZ JIM MICHAEL"/>
    <x v="4"/>
    <x v="0"/>
    <n v="135"/>
    <n v="19.285714285714299"/>
    <n v="159.865517241379"/>
    <m/>
    <n v="62546.206899999997"/>
    <x v="0"/>
    <n v="15150"/>
    <x v="22"/>
    <x v="0"/>
    <m/>
  </r>
  <r>
    <d v="2021-09-24T19:35:11"/>
    <x v="0"/>
    <n v="32"/>
    <s v="JIMENEZ HERNANDEZ ESTEBAN CAMILO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3"/>
    <s v="MARAMARA ALBARRAN YONSON"/>
    <x v="3"/>
    <x v="0"/>
    <n v="156"/>
    <n v="15.6"/>
    <n v="228.37931034482801"/>
    <s v="2 DESCUENTOS (Propietario veh 33 y Usuario Desubicado)"/>
    <n v="89351.724100000007"/>
    <x v="0"/>
    <n v="15150"/>
    <x v="22"/>
    <x v="0"/>
    <m/>
  </r>
  <r>
    <d v="2021-09-24T19:35:11"/>
    <x v="0"/>
    <n v="34"/>
    <s v="JIMENEZ HURTADO CARLOS ESTIVEN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5"/>
    <s v="GARCIA DAVID WILSON ALBERTO"/>
    <x v="3"/>
    <x v="0"/>
    <n v="238"/>
    <n v="23.8"/>
    <n v="228.37931034482801"/>
    <s v="6 DESCUENTOS (4 X 2 INCAPACITADOS, Usuario Desubicado y Aprendiz Analisis)"/>
    <n v="89351.724100000007"/>
    <x v="1"/>
    <n v="15150"/>
    <x v="22"/>
    <x v="0"/>
    <m/>
  </r>
  <r>
    <d v="2021-09-24T19:35:12"/>
    <x v="0"/>
    <n v="36"/>
    <s v="MARTINEZ CHAVERRA LUIS NORBERTO"/>
    <x v="1"/>
    <x v="0"/>
    <n v="260"/>
    <n v="23.636363636363601"/>
    <n v="251.21724137931"/>
    <s v="2 DESCUENTOS (Aprendiz Analisis y Despachadora)"/>
    <n v="98286.896599999993"/>
    <x v="0"/>
    <n v="15150"/>
    <x v="22"/>
    <x v="0"/>
    <m/>
  </r>
  <r>
    <d v="2021-09-24T19:35:12"/>
    <x v="0"/>
    <n v="37"/>
    <s v="PIEDRAHITA MADRID SANTIAGO"/>
    <x v="0"/>
    <x v="0"/>
    <n v="222"/>
    <n v="24.6666666666667"/>
    <n v="205.54137931034501"/>
    <m/>
    <n v="80416.551699999996"/>
    <x v="1"/>
    <n v="15150"/>
    <x v="22"/>
    <x v="0"/>
    <m/>
  </r>
  <r>
    <d v="2021-09-24T19:35:12"/>
    <x v="0"/>
    <n v="38"/>
    <s v="VILLADA GUZMAN JOJAN"/>
    <x v="0"/>
    <x v="0"/>
    <n v="186"/>
    <n v="20.6666666666667"/>
    <n v="205.54137931034501"/>
    <m/>
    <n v="80416.551699999996"/>
    <x v="0"/>
    <n v="15150"/>
    <x v="22"/>
    <x v="0"/>
    <m/>
  </r>
  <r>
    <d v="2021-09-24T19:35:13"/>
    <x v="0"/>
    <n v="39"/>
    <s v="DIAZ LOZADA ANDRES FELIPE"/>
    <x v="10"/>
    <x v="1"/>
    <n v="114"/>
    <n v="28.5"/>
    <n v="91.351724137931001"/>
    <m/>
    <n v="35740.689700000003"/>
    <x v="0"/>
    <n v="15150"/>
    <x v="22"/>
    <x v="0"/>
    <m/>
  </r>
  <r>
    <d v="2021-09-24T19:35:13"/>
    <x v="0"/>
    <n v="40"/>
    <s v="CORDOBA QUINTERO RAFAEL JOSE"/>
    <x v="0"/>
    <x v="0"/>
    <n v="225"/>
    <n v="25"/>
    <n v="205.54137931034501"/>
    <m/>
    <n v="80416.551699999996"/>
    <x v="0"/>
    <n v="15150"/>
    <x v="22"/>
    <x v="0"/>
    <m/>
  </r>
  <r>
    <d v="2021-09-24T19:43:08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4T19:43:08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4T19:43:08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4T19:43:08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4T19:43:09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4T19:43:09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4T19:43:09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4T19:43:09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4T19:43:10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4T19:43:10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4T19:43:10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4T19:43:10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4T19:43:11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4T19:43:11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4T19:43:11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4T19:43:12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4T19:43:12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4T19:43:12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4T19:43:12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4T19:43:13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4T19:43:13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4T19:43:13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4T19:43:13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4T19:43:14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4T19:43:14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4T19:43:14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4T19:43:14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4T19:43:15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4T19:43:15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4T19:43:15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4T19:43:15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4T19:43:16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4T19:43:16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4T19:43:16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4T19:43:16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4T19:43:17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4T19:43:30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4T19:43:30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4T19:43:30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4T19:43:30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4T19:43:31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4T19:43:31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4T19:43:31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4T19:43:31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4T19:43:31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4T19:43:32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4T19:43:32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4T19:43:32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4T19:43:32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4T19:43:33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4T19:43:33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3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4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4T19:43:34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4T19:43:34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4T19:43:34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4T19:43:35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4T19:43:35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4T19:43:35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4T19:43:35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4T19:43:36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4T19:43:36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4T19:43:36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4T19:43:36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4T19:43:37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4T19:43:37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4T19:43:37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4T19:43:37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4T19:43:38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4T19:43:38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4T19:43:38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4T19:43:39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4T19:43:39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4T19:43:39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4T19:45:31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4T19:45:32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4T19:45:32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4T19:45:32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4T19:45:32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4T19:45:33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4T19:45:33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4T19:45:33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4T19:45:33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4T19:45:33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4T19:45:34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4T19:45:34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4T19:45:34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4T19:45:35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4T19:45:35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4T19:45:35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4T19:45:35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4T19:45:35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4T19:45:36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4T19:45:36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4T19:45:36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4T19:45:36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4T19:45:37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4T19:45:37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4T19:45:37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4T19:45:37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4T19:45:38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4T19:45:38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4T19:45:38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4T19:45:38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4T19:45:38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4T19:45:39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4T19:45:39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4T19:45:39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4T19:45:39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4T19:45:40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4T19:45:40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4T19:45:40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4T19:45:40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4T19:45:48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4T19:45:48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4T19:45:48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4T19:45:49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4T19:45:49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4T19:45:49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4T19:45:49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4T19:45:49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4T19:45:50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4T19:45:50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4T19:45:50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4T19:45:50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4T19:45:51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4T19:45:51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4T19:45:51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4T19:45:51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4T19:45:52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4T19:45:52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4T19:45:52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4T19:45:53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4T19:45:53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4T19:45:53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4T19:45:54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4T19:45:54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4T19:45:54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4T19:45:54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4T19:45:55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4T19:45:55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4T19:45:55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4T19:45:55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4T19:45:56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4T19:45:56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6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4T19:45:56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7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4T19:45:57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4T19:45:57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4T19:45:57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4T19:46:21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6:21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6:21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19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19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19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42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42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4T19:47:43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4T19:47:43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4T19:47:43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4T19:47:43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4T19:47:44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4T19:47:44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4T19:47:44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4T19:47:44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4T19:47:45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4T19:47:45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4T19:47:45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4T19:47:45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4T19:47:45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02:00:24"/>
    <x v="0"/>
    <n v="1"/>
    <s v="PINEDA ESTRADA CRISTIAN JOHAN"/>
    <x v="8"/>
    <x v="0"/>
    <n v="114"/>
    <n v="22.8"/>
    <n v="127.26666666666701"/>
    <m/>
    <n v="49906.666700000002"/>
    <x v="0"/>
    <n v="13124.2424242424"/>
    <x v="28"/>
    <x v="0"/>
    <m/>
  </r>
  <r>
    <d v="2021-09-25T02:00:24"/>
    <x v="0"/>
    <n v="3"/>
    <s v="RESTREPO RODRIGUEZ LIBARDO ANDRES"/>
    <x v="4"/>
    <x v="0"/>
    <n v="164"/>
    <n v="23.428571428571399"/>
    <n v="178.17333333333301"/>
    <m/>
    <n v="69869.333299999998"/>
    <x v="0"/>
    <n v="13124.2424242424"/>
    <x v="28"/>
    <x v="0"/>
    <m/>
  </r>
  <r>
    <d v="2021-09-25T02:00:25"/>
    <x v="0"/>
    <n v="5"/>
    <s v="LOAIZA GAVIRIA EDIXON ANDRES"/>
    <x v="4"/>
    <x v="0"/>
    <n v="219"/>
    <n v="31.285714285714299"/>
    <n v="178.17333333333301"/>
    <m/>
    <n v="69869.333299999998"/>
    <x v="1"/>
    <n v="13124.2424242424"/>
    <x v="28"/>
    <x v="0"/>
    <m/>
  </r>
  <r>
    <d v="2021-09-25T02:00:25"/>
    <x v="0"/>
    <n v="6"/>
    <s v="ZAPATA MONTES ANDREY DARIO"/>
    <x v="4"/>
    <x v="0"/>
    <n v="190"/>
    <n v="27.1428571428571"/>
    <n v="178.17333333333301"/>
    <m/>
    <n v="69869.333299999998"/>
    <x v="0"/>
    <n v="13124.2424242424"/>
    <x v="28"/>
    <x v="0"/>
    <m/>
  </r>
  <r>
    <d v="2021-09-25T02:00:25"/>
    <x v="0"/>
    <n v="7"/>
    <s v="DE OSSA TORRES CARLOS ANDRES"/>
    <x v="11"/>
    <x v="1"/>
    <n v="79"/>
    <n v="39.5"/>
    <n v="50.906666666666702"/>
    <m/>
    <n v="19962.666700000002"/>
    <x v="1"/>
    <n v="13124.2424242424"/>
    <x v="28"/>
    <x v="0"/>
    <m/>
  </r>
  <r>
    <d v="2021-09-25T02:00:25"/>
    <x v="1"/>
    <n v="8"/>
    <s v="VALENCIA MENDOZA CESAR AUGUSTO"/>
    <x v="0"/>
    <x v="0"/>
    <n v="304"/>
    <n v="33.7777777777778"/>
    <n v="229.08"/>
    <s v="1 DESCUENTO (Despachador Fernando)"/>
    <n v="89832"/>
    <x v="1"/>
    <n v="13124.2424242424"/>
    <x v="28"/>
    <x v="0"/>
    <m/>
  </r>
  <r>
    <d v="2021-09-25T02:00:26"/>
    <x v="0"/>
    <n v="9"/>
    <s v="BETANCUR PEREZ VICTOR ALONSO"/>
    <x v="4"/>
    <x v="0"/>
    <n v="172"/>
    <n v="24.571428571428601"/>
    <n v="178.17333333333301"/>
    <m/>
    <n v="69869.333299999998"/>
    <x v="0"/>
    <n v="13124.2424242424"/>
    <x v="28"/>
    <x v="0"/>
    <m/>
  </r>
  <r>
    <d v="2021-09-25T02:00:26"/>
    <x v="0"/>
    <n v="10"/>
    <s v="LARGO PIEDRAHITA HARVEY DAVID"/>
    <x v="2"/>
    <x v="0"/>
    <n v="172"/>
    <n v="28.6666666666667"/>
    <n v="152.72"/>
    <m/>
    <n v="59888"/>
    <x v="0"/>
    <n v="13124.2424242424"/>
    <x v="28"/>
    <x v="0"/>
    <m/>
  </r>
  <r>
    <d v="2021-09-25T02:00:26"/>
    <x v="1"/>
    <n v="11"/>
    <s v="RENDON VIANA HUMBERTO DE JESUS"/>
    <x v="6"/>
    <x v="0"/>
    <n v="177"/>
    <n v="22.125"/>
    <n v="203.62666666666701"/>
    <m/>
    <n v="79850.666700000002"/>
    <x v="0"/>
    <n v="13124.2424242424"/>
    <x v="28"/>
    <x v="0"/>
    <m/>
  </r>
  <r>
    <d v="2021-09-25T02:00:26"/>
    <x v="1"/>
    <n v="12"/>
    <s v="ROJAS QUINTERO MIGUEL ANTONIO"/>
    <x v="2"/>
    <x v="0"/>
    <n v="159"/>
    <n v="26.5"/>
    <n v="152.72"/>
    <m/>
    <n v="59888"/>
    <x v="0"/>
    <n v="13124.2424242424"/>
    <x v="28"/>
    <x v="0"/>
    <m/>
  </r>
  <r>
    <d v="2021-09-25T02:00:27"/>
    <x v="1"/>
    <n v="14"/>
    <s v="HINCAPIE OSORIO RENZO ORLANDO"/>
    <x v="6"/>
    <x v="0"/>
    <n v="218"/>
    <n v="27.25"/>
    <n v="203.62666666666701"/>
    <m/>
    <n v="79850.666700000002"/>
    <x v="1"/>
    <n v="13124.2424242424"/>
    <x v="28"/>
    <x v="0"/>
    <m/>
  </r>
  <r>
    <d v="2021-09-25T02:00:27"/>
    <x v="1"/>
    <n v="15"/>
    <s v="LONDOO LOPERA DUVAN ANDRES"/>
    <x v="6"/>
    <x v="0"/>
    <n v="176"/>
    <n v="22"/>
    <n v="203.62666666666701"/>
    <m/>
    <n v="79850.666700000002"/>
    <x v="0"/>
    <n v="13124.2424242424"/>
    <x v="28"/>
    <x v="0"/>
    <m/>
  </r>
  <r>
    <d v="2021-09-25T02:00:27"/>
    <x v="0"/>
    <n v="16"/>
    <s v="SANCHEZ DAVID YOHAN ALBERTO"/>
    <x v="2"/>
    <x v="0"/>
    <n v="106"/>
    <n v="17.6666666666667"/>
    <n v="152.72"/>
    <s v="1 DESCUENTO (Despachador ferney)"/>
    <n v="59888"/>
    <x v="0"/>
    <n v="13124.2424242424"/>
    <x v="28"/>
    <x v="0"/>
    <m/>
  </r>
  <r>
    <d v="2021-09-25T02:00:27"/>
    <x v="1"/>
    <n v="17"/>
    <s v="ESPINOZA CHAVARRIA GUILLERMO LEON"/>
    <x v="4"/>
    <x v="1"/>
    <n v="181"/>
    <n v="25.8571428571429"/>
    <n v="178.17333333333301"/>
    <m/>
    <n v="69869.333299999998"/>
    <x v="0"/>
    <n v="13124.2424242424"/>
    <x v="28"/>
    <x v="0"/>
    <m/>
  </r>
  <r>
    <d v="2021-09-25T02:00:27"/>
    <x v="0"/>
    <n v="18"/>
    <s v="PEREZ BORJA JUAN CARLOS"/>
    <x v="6"/>
    <x v="0"/>
    <n v="176"/>
    <n v="22"/>
    <n v="203.62666666666701"/>
    <m/>
    <n v="79850.666700000002"/>
    <x v="0"/>
    <n v="13124.2424242424"/>
    <x v="28"/>
    <x v="0"/>
    <m/>
  </r>
  <r>
    <d v="2021-09-25T02:00:28"/>
    <x v="1"/>
    <n v="19"/>
    <s v="HINCAPIE CASTAEDA KEVIN ALEJANDRO"/>
    <x v="6"/>
    <x v="0"/>
    <n v="155"/>
    <n v="19.375"/>
    <n v="203.62666666666701"/>
    <m/>
    <n v="79850.666700000002"/>
    <x v="0"/>
    <n v="13124.2424242424"/>
    <x v="28"/>
    <x v="0"/>
    <m/>
  </r>
  <r>
    <d v="2021-09-25T02:00:28"/>
    <x v="1"/>
    <n v="20"/>
    <s v="VARGAS NELSON CONRADO"/>
    <x v="6"/>
    <x v="0"/>
    <n v="230"/>
    <n v="28.75"/>
    <n v="203.62666666666701"/>
    <s v="1 DESCUENTO (Asociado)"/>
    <n v="79850.666700000002"/>
    <x v="0"/>
    <n v="13124.2424242424"/>
    <x v="28"/>
    <x v="0"/>
    <m/>
  </r>
  <r>
    <d v="2021-09-25T02:00:28"/>
    <x v="0"/>
    <n v="21"/>
    <s v="OCAMPO OCAMPO ANTONIO JOSE"/>
    <x v="4"/>
    <x v="0"/>
    <n v="176"/>
    <n v="25.1428571428571"/>
    <n v="178.17333333333301"/>
    <s v="1 DESCUENTO (Asociado)"/>
    <n v="69869.333299999998"/>
    <x v="0"/>
    <n v="13124.2424242424"/>
    <x v="28"/>
    <x v="0"/>
    <m/>
  </r>
  <r>
    <d v="2021-09-25T02:00:28"/>
    <x v="0"/>
    <n v="23"/>
    <s v="QUICENO DAVID DIEGO ALEJANDRO"/>
    <x v="4"/>
    <x v="0"/>
    <n v="174"/>
    <n v="24.8571428571429"/>
    <n v="178.17333333333301"/>
    <m/>
    <n v="69869.333299999998"/>
    <x v="0"/>
    <n v="13124.2424242424"/>
    <x v="28"/>
    <x v="0"/>
    <m/>
  </r>
  <r>
    <d v="2021-09-25T02:00:29"/>
    <x v="0"/>
    <n v="26"/>
    <s v="GONZALEZ VELASQUEZ LISDAN"/>
    <x v="2"/>
    <x v="0"/>
    <n v="114"/>
    <n v="19"/>
    <n v="152.72"/>
    <m/>
    <n v="59888"/>
    <x v="0"/>
    <n v="13124.2424242424"/>
    <x v="28"/>
    <x v="0"/>
    <m/>
  </r>
  <r>
    <d v="2021-09-25T02:00:29"/>
    <x v="0"/>
    <n v="27"/>
    <s v="VANEGAS MORALES DEIBY ALEJANDRO"/>
    <x v="4"/>
    <x v="0"/>
    <n v="162"/>
    <n v="23.1428571428571"/>
    <n v="178.17333333333301"/>
    <m/>
    <n v="69869.333299999998"/>
    <x v="0"/>
    <n v="13124.2424242424"/>
    <x v="28"/>
    <x v="0"/>
    <m/>
  </r>
  <r>
    <d v="2021-09-25T02:00:29"/>
    <x v="0"/>
    <n v="28"/>
    <s v="QUINTERO PEREZ SANTIAGO"/>
    <x v="2"/>
    <x v="0"/>
    <n v="195"/>
    <n v="32.5"/>
    <n v="152.72"/>
    <s v="6 DESCUENTOS (Incidente con ladrn en Villanueva)"/>
    <n v="59888"/>
    <x v="0"/>
    <n v="13124.2424242424"/>
    <x v="28"/>
    <x v="0"/>
    <m/>
  </r>
  <r>
    <d v="2021-09-25T02:00:29"/>
    <x v="0"/>
    <n v="29"/>
    <s v="VELASQUEZ ROLDAN BRAYAN ESTIVEN"/>
    <x v="6"/>
    <x v="0"/>
    <n v="190"/>
    <n v="23.75"/>
    <n v="203.62666666666701"/>
    <m/>
    <n v="79850.666700000002"/>
    <x v="0"/>
    <n v="13124.2424242424"/>
    <x v="28"/>
    <x v="0"/>
    <m/>
  </r>
  <r>
    <d v="2021-09-25T02:00:30"/>
    <x v="0"/>
    <n v="32"/>
    <s v="JIMENEZ HERNANDEZ ESTEBAN CAMILO"/>
    <x v="4"/>
    <x v="0"/>
    <n v="192"/>
    <n v="27.428571428571399"/>
    <n v="178.17333333333301"/>
    <m/>
    <n v="69869.333299999998"/>
    <x v="0"/>
    <n v="13124.2424242424"/>
    <x v="28"/>
    <x v="0"/>
    <m/>
  </r>
  <r>
    <d v="2021-09-25T02:00:30"/>
    <x v="1"/>
    <n v="33"/>
    <s v="ARBOLEDA SALAZAR DIOMEDES"/>
    <x v="6"/>
    <x v="0"/>
    <n v="185"/>
    <n v="23.125"/>
    <n v="203.62666666666701"/>
    <m/>
    <n v="79850.666700000002"/>
    <x v="0"/>
    <n v="13124.2424242424"/>
    <x v="28"/>
    <x v="0"/>
    <m/>
  </r>
  <r>
    <d v="2021-09-25T02:00:30"/>
    <x v="1"/>
    <n v="34"/>
    <s v="JIMENEZ HURTADO CARLOS ESTIVEN"/>
    <x v="4"/>
    <x v="0"/>
    <n v="229"/>
    <n v="32.714285714285701"/>
    <n v="178.17333333333301"/>
    <m/>
    <n v="69869.333299999998"/>
    <x v="0"/>
    <n v="13124.2424242424"/>
    <x v="28"/>
    <x v="0"/>
    <m/>
  </r>
  <r>
    <d v="2021-09-25T02:00:30"/>
    <x v="1"/>
    <n v="35"/>
    <s v="GARCIA DAVID WILSON ALBERTO"/>
    <x v="0"/>
    <x v="0"/>
    <n v="236"/>
    <n v="26.2222222222222"/>
    <n v="229.08"/>
    <s v="5 DESCUENTOS (2 Asociados, 2 x INCAPACITADO, Despachador Fernando)"/>
    <n v="89832"/>
    <x v="1"/>
    <n v="13124.2424242424"/>
    <x v="28"/>
    <x v="0"/>
    <m/>
  </r>
  <r>
    <d v="2021-09-25T02:00:30"/>
    <x v="1"/>
    <n v="36"/>
    <s v="MARTINEZ CHAVERRA LUIS NORBERTO"/>
    <x v="0"/>
    <x v="0"/>
    <n v="227"/>
    <n v="25.2222222222222"/>
    <n v="229.08"/>
    <m/>
    <n v="89832"/>
    <x v="0"/>
    <n v="13124.2424242424"/>
    <x v="28"/>
    <x v="0"/>
    <m/>
  </r>
  <r>
    <d v="2021-09-25T02:00:31"/>
    <x v="1"/>
    <n v="37"/>
    <s v="PIEDRAHITA MADRID SANTIAGO"/>
    <x v="4"/>
    <x v="0"/>
    <n v="166"/>
    <n v="23.714285714285701"/>
    <n v="178.17333333333301"/>
    <m/>
    <n v="69869.333299999998"/>
    <x v="1"/>
    <n v="13124.2424242424"/>
    <x v="28"/>
    <x v="0"/>
    <m/>
  </r>
  <r>
    <d v="2021-09-25T02:00:31"/>
    <x v="0"/>
    <n v="38"/>
    <s v="VILLADA GUZMAN JOJAN"/>
    <x v="10"/>
    <x v="0"/>
    <n v="120"/>
    <n v="30"/>
    <n v="101.81333333333301"/>
    <m/>
    <n v="39925.333299999998"/>
    <x v="0"/>
    <n v="13124.2424242424"/>
    <x v="28"/>
    <x v="0"/>
    <m/>
  </r>
  <r>
    <d v="2021-09-25T02:00:31"/>
    <x v="1"/>
    <n v="39"/>
    <s v="DIAZ LOZADA ANDRES FELIPE"/>
    <x v="0"/>
    <x v="0"/>
    <n v="185"/>
    <n v="20.5555555555556"/>
    <n v="229.08"/>
    <m/>
    <n v="89832"/>
    <x v="0"/>
    <n v="13124.2424242424"/>
    <x v="28"/>
    <x v="0"/>
    <m/>
  </r>
  <r>
    <d v="2021-09-25T02:00:31"/>
    <x v="1"/>
    <n v="40"/>
    <s v="CORDOBA QUINTERO RAFAEL JOSE"/>
    <x v="4"/>
    <x v="0"/>
    <n v="184"/>
    <n v="26.285714285714299"/>
    <n v="178.17333333333301"/>
    <m/>
    <n v="69869.333299999998"/>
    <x v="0"/>
    <n v="13124.2424242424"/>
    <x v="28"/>
    <x v="0"/>
    <m/>
  </r>
  <r>
    <d v="2021-09-25T14:28:38"/>
    <x v="4"/>
    <n v="8"/>
    <s v="VARGAS NELSON CONRADO"/>
    <x v="0"/>
    <x v="0"/>
    <n v="223"/>
    <n v="24.777777780000001"/>
    <n v="231.93243243243199"/>
    <m/>
    <n v="92772.972972973002"/>
    <x v="1"/>
    <n v="13452.631578947399"/>
    <x v="29"/>
    <x v="0"/>
    <m/>
  </r>
  <r>
    <d v="2021-09-25T14:28:38"/>
    <x v="4"/>
    <n v="9"/>
    <s v="BETANCUR PEREZ VICTOR ALONSO"/>
    <x v="6"/>
    <x v="1"/>
    <n v="222"/>
    <n v="27.75"/>
    <n v="206.16216216216199"/>
    <m/>
    <n v="82464.8649"/>
    <x v="0"/>
    <n v="13452.631578947399"/>
    <x v="29"/>
    <x v="0"/>
    <m/>
  </r>
  <r>
    <d v="2021-09-25T14:28:39"/>
    <x v="4"/>
    <n v="10"/>
    <s v="ZAPATA MUOZ JOSE SEBASTIAN"/>
    <x v="6"/>
    <x v="1"/>
    <n v="190"/>
    <n v="23.75"/>
    <n v="206.16216216216199"/>
    <s v="1 PASAJERO DESCONTADO"/>
    <n v="82464.8649"/>
    <x v="0"/>
    <n v="13452.631578947399"/>
    <x v="29"/>
    <x v="0"/>
    <m/>
  </r>
  <r>
    <d v="2021-09-25T14:28:39"/>
    <x v="4"/>
    <n v="22"/>
    <s v="LONDOO CADAVID DAVID SANTIAGO"/>
    <x v="4"/>
    <x v="2"/>
    <n v="150"/>
    <n v="21.428571430000002"/>
    <n v="180.39189189189199"/>
    <m/>
    <n v="72156.756800000003"/>
    <x v="1"/>
    <n v="13452.631578947399"/>
    <x v="29"/>
    <x v="0"/>
    <m/>
  </r>
  <r>
    <d v="2021-09-25T14:28:39"/>
    <x v="4"/>
    <n v="23"/>
    <s v="QUICENO DAVID DIEGO ALEJANDRO"/>
    <x v="0"/>
    <x v="0"/>
    <n v="221"/>
    <n v="24.555555559999998"/>
    <n v="231.93243243243199"/>
    <m/>
    <n v="92772.972999999998"/>
    <x v="0"/>
    <n v="13452.631578947399"/>
    <x v="29"/>
    <x v="0"/>
    <m/>
  </r>
  <r>
    <d v="2021-09-25T14:28:39"/>
    <x v="4"/>
    <n v="24"/>
    <s v="QUIRAMA CASTAEDA JHON JADER"/>
    <x v="6"/>
    <x v="1"/>
    <n v="227"/>
    <n v="28.375"/>
    <n v="206.16216216216199"/>
    <m/>
    <n v="82464.8649"/>
    <x v="0"/>
    <n v="13452.631578947399"/>
    <x v="29"/>
    <x v="0"/>
    <m/>
  </r>
  <r>
    <d v="2021-09-25T14:28:39"/>
    <x v="4"/>
    <n v="26"/>
    <s v="PINEDA ESTRADA CRISTIAN JOHAN"/>
    <x v="6"/>
    <x v="1"/>
    <n v="191"/>
    <n v="23.875"/>
    <n v="206.16216216216199"/>
    <m/>
    <n v="82464.8649"/>
    <x v="0"/>
    <n v="13452.631578947399"/>
    <x v="29"/>
    <x v="0"/>
    <m/>
  </r>
  <r>
    <d v="2021-09-25T14:28:40"/>
    <x v="4"/>
    <n v="27"/>
    <s v="PEREZ BORJA JUAN CARLOS"/>
    <x v="0"/>
    <x v="0"/>
    <n v="222"/>
    <n v="24.666666670000001"/>
    <n v="231.93243243243199"/>
    <s v="2PASAJEROS DESCONTADOS"/>
    <n v="92772.972999999998"/>
    <x v="0"/>
    <n v="13452.631578947399"/>
    <x v="29"/>
    <x v="0"/>
    <m/>
  </r>
  <r>
    <d v="2021-09-25T14:28:40"/>
    <x v="4"/>
    <n v="28"/>
    <s v="VELEZ QUINTERO BAYRON ESTIVEN"/>
    <x v="6"/>
    <x v="1"/>
    <n v="255"/>
    <n v="31.875"/>
    <n v="206.16216216216199"/>
    <m/>
    <n v="82464.8649"/>
    <x v="0"/>
    <n v="13452.631578947399"/>
    <x v="29"/>
    <x v="0"/>
    <m/>
  </r>
  <r>
    <d v="2021-09-25T14:28:40"/>
    <x v="4"/>
    <n v="31"/>
    <s v="ECHEVERRA RAMIREZ EDWIN ALEJANDRO"/>
    <x v="6"/>
    <x v="1"/>
    <n v="193"/>
    <n v="24.125"/>
    <n v="206.16216216216199"/>
    <s v="4 PASAJEROS DESCONTADOS"/>
    <n v="82464.8649"/>
    <x v="1"/>
    <n v="13452.631578947399"/>
    <x v="29"/>
    <x v="0"/>
    <m/>
  </r>
  <r>
    <d v="2021-09-25T14:28:40"/>
    <x v="4"/>
    <n v="32"/>
    <s v="BARRERA CANO BRAYAN DANILO"/>
    <x v="6"/>
    <x v="1"/>
    <n v="207"/>
    <n v="25.875"/>
    <n v="206.16216216216199"/>
    <m/>
    <n v="82464.8649"/>
    <x v="0"/>
    <n v="13452.631578947399"/>
    <x v="29"/>
    <x v="0"/>
    <m/>
  </r>
  <r>
    <d v="2021-09-25T14:28:40"/>
    <x v="4"/>
    <n v="33"/>
    <s v="SANCHEZ DAVID YOHAN ALBERTO"/>
    <x v="4"/>
    <x v="2"/>
    <n v="189"/>
    <n v="27"/>
    <n v="180.39189189189199"/>
    <m/>
    <n v="72156.756800000003"/>
    <x v="0"/>
    <n v="13452.631578947399"/>
    <x v="29"/>
    <x v="0"/>
    <m/>
  </r>
  <r>
    <d v="2021-09-25T14:28:41"/>
    <x v="4"/>
    <n v="34"/>
    <s v="JIMENEZ HURTADO CARLOS ESTIVEN"/>
    <x v="6"/>
    <x v="1"/>
    <n v="192"/>
    <n v="24"/>
    <n v="206.16216216216199"/>
    <m/>
    <n v="82464.8649"/>
    <x v="0"/>
    <n v="13452.631578947399"/>
    <x v="29"/>
    <x v="0"/>
    <m/>
  </r>
  <r>
    <d v="2021-09-25T14:28:41"/>
    <x v="4"/>
    <n v="35"/>
    <s v="GARCIA DAVID WILSON ALBERTO"/>
    <x v="6"/>
    <x v="1"/>
    <n v="206"/>
    <n v="25.75"/>
    <n v="206.16216216216199"/>
    <m/>
    <n v="82464.8649"/>
    <x v="1"/>
    <n v="13452.631578947399"/>
    <x v="29"/>
    <x v="0"/>
    <m/>
  </r>
  <r>
    <d v="2021-09-25T14:28:41"/>
    <x v="4"/>
    <n v="36"/>
    <s v="MARTINEZ CHAVERRA LUIS NORBERTO"/>
    <x v="6"/>
    <x v="1"/>
    <n v="171"/>
    <n v="21.375"/>
    <n v="206.16216216216199"/>
    <m/>
    <n v="82464.8649"/>
    <x v="0"/>
    <n v="13452.631578947399"/>
    <x v="29"/>
    <x v="0"/>
    <m/>
  </r>
  <r>
    <d v="2021-09-25T14:28:41"/>
    <x v="4"/>
    <n v="37"/>
    <s v="RESTREPO RODRIGUEZ LIBARDO ANDRES"/>
    <x v="0"/>
    <x v="0"/>
    <n v="265"/>
    <n v="29.444444440000002"/>
    <n v="231.93243243243199"/>
    <m/>
    <n v="92772.972999999998"/>
    <x v="1"/>
    <n v="13452.631578947399"/>
    <x v="29"/>
    <x v="0"/>
    <m/>
  </r>
  <r>
    <d v="2021-09-25T14:28:41"/>
    <x v="4"/>
    <n v="39"/>
    <s v="DIAZ LOZADA ANDRES FELIPE"/>
    <x v="0"/>
    <x v="0"/>
    <n v="254"/>
    <n v="28.222222219999999"/>
    <n v="231.93243243243199"/>
    <s v="1 PASAJERO DESCONTADO"/>
    <n v="92772.972999999998"/>
    <x v="0"/>
    <n v="13452.631578947399"/>
    <x v="29"/>
    <x v="0"/>
    <m/>
  </r>
  <r>
    <d v="2021-09-25T14:28:42"/>
    <x v="4"/>
    <n v="40"/>
    <s v="DAVILA MORALES WALTER ANDRES"/>
    <x v="0"/>
    <x v="0"/>
    <n v="236"/>
    <n v="26.222222219999999"/>
    <n v="231.93243243243199"/>
    <m/>
    <n v="92772.972999999998"/>
    <x v="0"/>
    <n v="13452.631578947399"/>
    <x v="29"/>
    <x v="0"/>
    <m/>
  </r>
  <r>
    <d v="2021-09-25T14:30:14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5T14:30:14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5T14:30:14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5T14:30:14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5T14:30:15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5T14:30:15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5T14:30:15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5T14:30:15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5T14:30:15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5T14:30:16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5T14:30:16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5T14:30:16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5T14:30:16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5T14:30:16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5T14:30:17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5T14:30:17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5T14:30:17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5T14:30:17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5T14:30:17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5T14:30:18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5T14:30:18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5T14:30:18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5T14:30:19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5T14:30:19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5T14:30:19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5T14:30:20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5T14:30:20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5T14:30:20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5T14:30:20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5T14:30:21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5T14:30:21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5T14:30:21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5T14:30:21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5T14:30:22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5T14:30:22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5T14:30:22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5T14:35:27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5T14:35:27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5T14:35:28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5T14:35:28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5T14:35:28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5T14:35:28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5T14:35:29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5T14:35:29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5T14:35:29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5T14:35:29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5T14:35:29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5T14:35:30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5T14:35:30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5T14:35:30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5T14:35:30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0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1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5T14:35:31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5T14:35:31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5T14:35:31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5T14:35:31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5T14:35:32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5T14:35:32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5T14:35:32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5T14:35:32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5T14:35:32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5T14:35:33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5T14:35:33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5T14:35:33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5T14:35:33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5T14:35:34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5T14:35:34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5T14:35:34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5T14:35:34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5T14:35:34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5T14:35:35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5T14:35:35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5T14:35:35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5T14:37:15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5T14:37:16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5T14:37:16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5T14:37:16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5T14:37:16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5T14:37:17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5T14:37:17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5T14:37:17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5T14:37:17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5T14:37:17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5T14:37:18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5T14:37:18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5T14:37:18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5T14:37:18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5T14:37:18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5T14:37:19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5T14:37:19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5T14:37:19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5T14:37:19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5T14:37:19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5T14:37:20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5T14:37:20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5T14:37:20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5T14:37:21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5T14:37:21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5T14:37:21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5T14:37:21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5T14:37:22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5T14:37:22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5T14:37:22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5T14:37:23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5T14:37:23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5T14:37:23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5T14:37:23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5T14:37:24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5T14:37:24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5T14:37:24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5T14:37:24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5T14:37:25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5T14:37:32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5T14:37:33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5T14:37:33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5T14:37:33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5T14:37:33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5T14:37:34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5T14:37:34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5T14:37:34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5T14:37:35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5T14:37:35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5T14:37:35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5T14:37:35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5T14:37:36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5T14:37:36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5T14:37:36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5T14:37:36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5T14:37:37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5T14:37:37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5T14:37:37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5T14:37:37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5T14:37:38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5T14:37:38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5T14:37:38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5T14:37:38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5T14:37:39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5T14:37:39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5T14:37:39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5T14:37:39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5T14:37:40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5T14:37:40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5T14:37:40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5T14:37:40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5T14:37:41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5T14:37:41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5T14:37:42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5T14:37:42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5T14:37:47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5T14:37:47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5T14:37:48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5T14:37:48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5T14:37:48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5T14:37:48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5T14:37:49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5T14:37:49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5T14:37:49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5T14:37:49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5T14:37:50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5T14:37:50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5T14:37:50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5T14:37:50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5T14:37:51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5T14:37:51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5T14:37:51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14:37:52"/>
    <x v="5"/>
    <n v="25"/>
    <s v="ZAPATA MONTES ANDREY DARIO"/>
    <x v="0"/>
    <x v="0"/>
    <n v="295"/>
    <n v="32.7777777777778"/>
    <n v="260.21739130434798"/>
    <m/>
    <n v="104086.9565"/>
    <x v="1"/>
    <n v="16927.777777777799"/>
    <x v="27"/>
    <x v="0"/>
    <m/>
  </r>
  <r>
    <d v="2021-09-25T14:37:52"/>
    <x v="5"/>
    <n v="37"/>
    <s v="PIEDRAHITA MADRID SANTIAGO"/>
    <x v="0"/>
    <x v="0"/>
    <n v="206"/>
    <n v="22.8888888888889"/>
    <n v="260.21739130434798"/>
    <m/>
    <n v="104086.9565"/>
    <x v="1"/>
    <n v="16927.777777777799"/>
    <x v="27"/>
    <x v="0"/>
    <m/>
  </r>
  <r>
    <d v="2021-09-25T14:37:52"/>
    <x v="5"/>
    <n v="38"/>
    <s v="PINEDA ESTRADA CRISTIAN JHOAN"/>
    <x v="0"/>
    <x v="0"/>
    <n v="336"/>
    <n v="37.3333333333333"/>
    <n v="260.21739130434798"/>
    <m/>
    <n v="104086.9565"/>
    <x v="0"/>
    <n v="16927.777777777799"/>
    <x v="27"/>
    <x v="0"/>
    <m/>
  </r>
  <r>
    <d v="2021-09-25T14:37:52"/>
    <x v="5"/>
    <n v="39"/>
    <s v="PACHECO CRISTIAN"/>
    <x v="6"/>
    <x v="1"/>
    <n v="190"/>
    <n v="23.75"/>
    <n v="231.304347826087"/>
    <m/>
    <n v="92521.739100000006"/>
    <x v="0"/>
    <n v="16927.777777777799"/>
    <x v="27"/>
    <x v="0"/>
    <m/>
  </r>
  <r>
    <d v="2021-09-25T14:37:59"/>
    <x v="4"/>
    <n v="6"/>
    <s v="ALVAREZ ARIAS SAMUEL IVAN"/>
    <x v="5"/>
    <x v="0"/>
    <n v="17"/>
    <n v="17"/>
    <n v="20.032786885245901"/>
    <s v="1 DESCUENTO"/>
    <n v="8013.1148000000003"/>
    <x v="0"/>
    <n v="11356.5217391304"/>
    <x v="30"/>
    <x v="0"/>
    <m/>
  </r>
  <r>
    <d v="2021-09-25T14:37:59"/>
    <x v="4"/>
    <n v="9"/>
    <s v="VELEZ QUINTERO BAYRON ESTIVEN"/>
    <x v="0"/>
    <x v="0"/>
    <n v="177"/>
    <n v="19.6666666666667"/>
    <n v="180.29508196721301"/>
    <m/>
    <n v="72118.032800000001"/>
    <x v="0"/>
    <n v="11356.5217391304"/>
    <x v="30"/>
    <x v="0"/>
    <m/>
  </r>
  <r>
    <d v="2021-09-25T14:37:59"/>
    <x v="4"/>
    <n v="11"/>
    <s v="PEREZ BORJA JUAN CARLOS"/>
    <x v="2"/>
    <x v="0"/>
    <n v="118"/>
    <n v="19.6666666666667"/>
    <n v="120.196721311475"/>
    <m/>
    <n v="48078.688499999997"/>
    <x v="0"/>
    <n v="11356.5217391304"/>
    <x v="30"/>
    <x v="0"/>
    <m/>
  </r>
  <r>
    <d v="2021-09-25T14:38:00"/>
    <x v="4"/>
    <n v="12"/>
    <s v="GUIRAL WILSON"/>
    <x v="0"/>
    <x v="0"/>
    <n v="189"/>
    <n v="21"/>
    <n v="180.29508196721301"/>
    <m/>
    <n v="72118.032800000001"/>
    <x v="0"/>
    <n v="11356.5217391304"/>
    <x v="30"/>
    <x v="0"/>
    <m/>
  </r>
  <r>
    <d v="2021-09-25T14:38:00"/>
    <x v="4"/>
    <n v="13"/>
    <s v="BOLIVAR SANCHEZ ALEJANDRO"/>
    <x v="0"/>
    <x v="0"/>
    <n v="208"/>
    <n v="23.1111111111111"/>
    <n v="180.29508196721301"/>
    <m/>
    <n v="72118.032800000001"/>
    <x v="1"/>
    <n v="11356.5217391304"/>
    <x v="30"/>
    <x v="0"/>
    <m/>
  </r>
  <r>
    <d v="2021-09-25T14:38:00"/>
    <x v="4"/>
    <n v="14"/>
    <s v="HINCAPIE OSORIO RENZO ORLANDO"/>
    <x v="0"/>
    <x v="0"/>
    <n v="138"/>
    <n v="15.3333333333333"/>
    <n v="180.29508196721301"/>
    <s v="1 DESCUENTO"/>
    <n v="72118.032800000001"/>
    <x v="1"/>
    <n v="11356.5217391304"/>
    <x v="30"/>
    <x v="0"/>
    <m/>
  </r>
  <r>
    <d v="2021-09-25T14:38:00"/>
    <x v="4"/>
    <n v="18"/>
    <s v="GOMEZ ACEVEDO ALEJANDRO"/>
    <x v="6"/>
    <x v="1"/>
    <n v="183"/>
    <n v="22.875"/>
    <n v="160.26229508196701"/>
    <m/>
    <n v="64104.917999999998"/>
    <x v="0"/>
    <n v="11356.5217391304"/>
    <x v="30"/>
    <x v="0"/>
    <m/>
  </r>
  <r>
    <d v="2021-09-25T14:38:01"/>
    <x v="4"/>
    <n v="21"/>
    <s v="OCAMPO OCAMPO ANTONIO JOSE"/>
    <x v="0"/>
    <x v="0"/>
    <n v="209"/>
    <n v="23.2222222222222"/>
    <n v="180.29508196721301"/>
    <m/>
    <n v="72118.032800000001"/>
    <x v="0"/>
    <n v="11356.5217391304"/>
    <x v="30"/>
    <x v="0"/>
    <m/>
  </r>
  <r>
    <d v="2021-09-25T14:38:01"/>
    <x v="4"/>
    <n v="23"/>
    <s v="QUICENO DAVID DIEGO ALEJANDRO"/>
    <x v="0"/>
    <x v="0"/>
    <n v="190"/>
    <n v="21.1111111111111"/>
    <n v="180.29508196721301"/>
    <s v="2 DESCUENTOS"/>
    <n v="72118.032800000001"/>
    <x v="0"/>
    <n v="11356.5217391304"/>
    <x v="30"/>
    <x v="0"/>
    <m/>
  </r>
  <r>
    <d v="2021-09-25T14:38:01"/>
    <x v="4"/>
    <n v="24"/>
    <s v="QUIRAMA CASTAEDA JHON JADER"/>
    <x v="0"/>
    <x v="0"/>
    <n v="135"/>
    <n v="15"/>
    <n v="180.29508196721301"/>
    <m/>
    <n v="72118.032800000001"/>
    <x v="0"/>
    <n v="11356.5217391304"/>
    <x v="30"/>
    <x v="0"/>
    <m/>
  </r>
  <r>
    <d v="2021-09-25T14:38:01"/>
    <x v="4"/>
    <n v="26"/>
    <s v="CASTRO SANCLEMENTE DUBERNEY"/>
    <x v="6"/>
    <x v="1"/>
    <n v="192"/>
    <n v="24"/>
    <n v="160.26229508196701"/>
    <s v="1 DESCUENTO"/>
    <n v="64104.917999999998"/>
    <x v="0"/>
    <n v="11356.5217391304"/>
    <x v="30"/>
    <x v="0"/>
    <m/>
  </r>
  <r>
    <d v="2021-09-25T14:38:02"/>
    <x v="4"/>
    <n v="27"/>
    <s v="VANEGAS MORALES DEIBY ALEJANDRO"/>
    <x v="0"/>
    <x v="0"/>
    <n v="145"/>
    <n v="16.1111111111111"/>
    <n v="180.29508196721301"/>
    <m/>
    <n v="72118.032800000001"/>
    <x v="0"/>
    <n v="11356.5217391304"/>
    <x v="30"/>
    <x v="0"/>
    <m/>
  </r>
  <r>
    <d v="2021-09-25T14:38:02"/>
    <x v="4"/>
    <n v="29"/>
    <s v="TEJADA PEREZ JHON ALEXIS"/>
    <x v="0"/>
    <x v="0"/>
    <n v="156"/>
    <n v="17.3333333333333"/>
    <n v="180.29508196721301"/>
    <m/>
    <n v="72118.032800000001"/>
    <x v="0"/>
    <n v="11356.5217391304"/>
    <x v="30"/>
    <x v="0"/>
    <m/>
  </r>
  <r>
    <d v="2021-09-25T14:38:02"/>
    <x v="4"/>
    <n v="31"/>
    <s v="TOBON DIEGO"/>
    <x v="0"/>
    <x v="0"/>
    <n v="161"/>
    <n v="17.8888888888889"/>
    <n v="180.29508196721301"/>
    <m/>
    <n v="72118.032800000001"/>
    <x v="1"/>
    <n v="11356.5217391304"/>
    <x v="30"/>
    <x v="0"/>
    <m/>
  </r>
  <r>
    <d v="2021-09-25T14:38:02"/>
    <x v="4"/>
    <n v="32"/>
    <s v="ALVAREZ ARIAS SAMUEL IVAN"/>
    <x v="6"/>
    <x v="0"/>
    <n v="176"/>
    <n v="22"/>
    <n v="160.26229508196701"/>
    <m/>
    <n v="64104.917999999998"/>
    <x v="0"/>
    <n v="11356.5217391304"/>
    <x v="30"/>
    <x v="0"/>
    <m/>
  </r>
  <r>
    <d v="2021-09-25T14:38:03"/>
    <x v="4"/>
    <n v="34"/>
    <s v="JIMENEZ HURTADO CARLOS ESTIVEN"/>
    <x v="0"/>
    <x v="0"/>
    <n v="184"/>
    <n v="20.4444444444444"/>
    <n v="180.29508196721301"/>
    <m/>
    <n v="72118.032800000001"/>
    <x v="0"/>
    <n v="11356.5217391304"/>
    <x v="30"/>
    <x v="0"/>
    <m/>
  </r>
  <r>
    <d v="2021-09-25T14:38:03"/>
    <x v="4"/>
    <n v="35"/>
    <s v="GARCIA DAVID WILSON ALBERTO"/>
    <x v="0"/>
    <x v="0"/>
    <n v="164"/>
    <n v="18.2222222222222"/>
    <n v="180.29508196721301"/>
    <s v="1 DESCUENTO"/>
    <n v="72118.032800000001"/>
    <x v="1"/>
    <n v="11356.5217391304"/>
    <x v="30"/>
    <x v="0"/>
    <m/>
  </r>
  <r>
    <d v="2021-09-25T14:38:03"/>
    <x v="4"/>
    <n v="36"/>
    <s v="MARTINEZ CHAVERRA LUIS NORBERTO"/>
    <x v="0"/>
    <x v="0"/>
    <n v="205"/>
    <n v="22.7777777777778"/>
    <n v="180.29508196721301"/>
    <m/>
    <n v="72118.032800000001"/>
    <x v="0"/>
    <n v="11356.5217391304"/>
    <x v="30"/>
    <x v="0"/>
    <m/>
  </r>
  <r>
    <d v="2021-09-25T14:38:03"/>
    <x v="4"/>
    <n v="37"/>
    <s v="PIEDRAHITA MADRID SANTIAGO"/>
    <x v="0"/>
    <x v="0"/>
    <n v="193"/>
    <n v="21.4444444444444"/>
    <n v="180.29508196721301"/>
    <m/>
    <n v="72118.032800000001"/>
    <x v="1"/>
    <n v="11356.5217391304"/>
    <x v="30"/>
    <x v="0"/>
    <m/>
  </r>
  <r>
    <d v="2021-09-25T14:38:04"/>
    <x v="4"/>
    <n v="38"/>
    <s v="DE OSSA TORRES CARLOS ANDRES"/>
    <x v="0"/>
    <x v="0"/>
    <n v="194"/>
    <n v="21.5555555555556"/>
    <n v="180.29508196721301"/>
    <m/>
    <n v="72118.032800000001"/>
    <x v="0"/>
    <n v="11356.5217391304"/>
    <x v="30"/>
    <x v="0"/>
    <m/>
  </r>
  <r>
    <d v="2021-09-25T14:38:04"/>
    <x v="4"/>
    <n v="39"/>
    <s v="DIAZ LOZADA ANDRES FELIPE"/>
    <x v="0"/>
    <x v="0"/>
    <n v="201"/>
    <n v="22.3333333333333"/>
    <n v="180.29508196721301"/>
    <s v="2 DESCUENTOS"/>
    <n v="72118.032800000001"/>
    <x v="0"/>
    <n v="11356.5217391304"/>
    <x v="30"/>
    <x v="0"/>
    <m/>
  </r>
  <r>
    <d v="2021-09-25T14:38:04"/>
    <x v="4"/>
    <n v="40"/>
    <s v="SANCHEZ DAVID YOHAN ALBERTO"/>
    <x v="6"/>
    <x v="1"/>
    <n v="131"/>
    <n v="16.375"/>
    <n v="160.26229508196701"/>
    <m/>
    <n v="64104.917999999998"/>
    <x v="0"/>
    <n v="11356.5217391304"/>
    <x v="30"/>
    <x v="0"/>
    <m/>
  </r>
  <r>
    <d v="2021-09-25T14:38:09"/>
    <x v="3"/>
    <n v="1"/>
    <s v="GOMEZ ACEVEDO ALEJANDRO"/>
    <x v="3"/>
    <x v="0"/>
    <n v="208"/>
    <n v="20.8"/>
    <n v="220.220125786164"/>
    <s v="1 DESCUENTO"/>
    <n v="88088.050300000003"/>
    <x v="0"/>
    <n v="13562.1621621622"/>
    <x v="31"/>
    <x v="0"/>
    <m/>
  </r>
  <r>
    <d v="2021-09-25T14:38:09"/>
    <x v="3"/>
    <n v="3"/>
    <s v="RESTREPO RODRIGUEZ LIBARDO ANDRES"/>
    <x v="0"/>
    <x v="0"/>
    <n v="210"/>
    <n v="23.3333333333333"/>
    <n v="198.19811320754701"/>
    <m/>
    <n v="79279.245299999995"/>
    <x v="0"/>
    <n v="13562.1621621622"/>
    <x v="31"/>
    <x v="0"/>
    <m/>
  </r>
  <r>
    <d v="2021-09-25T14:38:09"/>
    <x v="3"/>
    <n v="4"/>
    <s v="CARTAGENA VARGAS SANTIAGO"/>
    <x v="6"/>
    <x v="1"/>
    <n v="129"/>
    <n v="16.125"/>
    <n v="176.17610062893101"/>
    <m/>
    <n v="70470.440300000002"/>
    <x v="0"/>
    <n v="13562.1621621622"/>
    <x v="31"/>
    <x v="0"/>
    <m/>
  </r>
  <r>
    <d v="2021-09-25T14:38:10"/>
    <x v="3"/>
    <n v="5"/>
    <s v="LOAIZA GAVIRIA EDIXON ANDRES"/>
    <x v="4"/>
    <x v="0"/>
    <n v="215"/>
    <n v="30.714285714285701"/>
    <n v="154.15408805031399"/>
    <s v="2 DESCUENTOS"/>
    <n v="61661.635199999997"/>
    <x v="1"/>
    <n v="13562.1621621622"/>
    <x v="31"/>
    <x v="0"/>
    <m/>
  </r>
  <r>
    <d v="2021-09-25T14:38:10"/>
    <x v="3"/>
    <n v="6"/>
    <s v="ALVAREZ ARIAS SAMUEL IVAN"/>
    <x v="8"/>
    <x v="0"/>
    <n v="130"/>
    <n v="26"/>
    <n v="110.110062893082"/>
    <m/>
    <n v="44044.025199999996"/>
    <x v="0"/>
    <n v="13562.1621621622"/>
    <x v="31"/>
    <x v="0"/>
    <m/>
  </r>
  <r>
    <d v="2021-09-25T14:38:10"/>
    <x v="3"/>
    <n v="7"/>
    <s v="DE OSSA TORRES CARLOS ANDRES"/>
    <x v="6"/>
    <x v="1"/>
    <n v="187"/>
    <n v="23.375"/>
    <n v="176.17610062893101"/>
    <m/>
    <n v="70470.440300000002"/>
    <x v="1"/>
    <n v="13562.1621621622"/>
    <x v="31"/>
    <x v="0"/>
    <m/>
  </r>
  <r>
    <d v="2021-09-25T14:38:10"/>
    <x v="3"/>
    <n v="8"/>
    <s v="VALENCIA MENDOZA CESAR AUGUSTO"/>
    <x v="0"/>
    <x v="0"/>
    <n v="204"/>
    <n v="22.6666666666667"/>
    <n v="198.19811320754701"/>
    <s v="4 DESCUENTOS"/>
    <n v="79279.245299999995"/>
    <x v="1"/>
    <n v="13562.1621621622"/>
    <x v="31"/>
    <x v="0"/>
    <m/>
  </r>
  <r>
    <d v="2021-09-25T14:38:11"/>
    <x v="3"/>
    <n v="9"/>
    <s v="BETANCUR PEREZ VICTOR ALONSO"/>
    <x v="6"/>
    <x v="1"/>
    <n v="162"/>
    <n v="20.25"/>
    <n v="176.17610062893101"/>
    <m/>
    <n v="70470.440300000002"/>
    <x v="0"/>
    <n v="13562.1621621622"/>
    <x v="31"/>
    <x v="0"/>
    <m/>
  </r>
  <r>
    <d v="2021-09-25T14:38:11"/>
    <x v="3"/>
    <n v="10"/>
    <s v="ZAPATA MUOZ JOSE SEBASTIAN"/>
    <x v="6"/>
    <x v="0"/>
    <n v="154"/>
    <n v="19.25"/>
    <n v="176.17610062893101"/>
    <m/>
    <n v="70470.440300000002"/>
    <x v="0"/>
    <n v="13562.1621621622"/>
    <x v="31"/>
    <x v="0"/>
    <m/>
  </r>
  <r>
    <d v="2021-09-25T14:38:11"/>
    <x v="1"/>
    <n v="11"/>
    <s v="RENDON VIANA HUMBERTO DE JESUS"/>
    <x v="0"/>
    <x v="0"/>
    <n v="183"/>
    <n v="20.3333333333333"/>
    <n v="198.19811320754701"/>
    <m/>
    <n v="79279.245299999995"/>
    <x v="0"/>
    <n v="13562.1621621622"/>
    <x v="31"/>
    <x v="0"/>
    <m/>
  </r>
  <r>
    <d v="2021-09-25T14:38:12"/>
    <x v="1"/>
    <n v="12"/>
    <s v="ROJAS QUINTERO MIGUEL ANTONIO"/>
    <x v="3"/>
    <x v="0"/>
    <n v="235"/>
    <n v="23.5"/>
    <n v="220.220125786164"/>
    <m/>
    <n v="88088.050300000003"/>
    <x v="0"/>
    <n v="13562.1621621622"/>
    <x v="31"/>
    <x v="0"/>
    <m/>
  </r>
  <r>
    <d v="2021-09-25T14:38:12"/>
    <x v="1"/>
    <n v="13"/>
    <s v="BOLIVAR SANCHEZ ALEJANDRO"/>
    <x v="0"/>
    <x v="0"/>
    <n v="204"/>
    <n v="22.6666666666667"/>
    <n v="198.19811320754701"/>
    <m/>
    <n v="79279.245299999995"/>
    <x v="1"/>
    <n v="13562.1621621622"/>
    <x v="31"/>
    <x v="0"/>
    <m/>
  </r>
  <r>
    <d v="2021-09-25T14:38:12"/>
    <x v="1"/>
    <n v="14"/>
    <s v="CARVAJAL SALAZAR HECTOR MARINO"/>
    <x v="3"/>
    <x v="0"/>
    <n v="252"/>
    <n v="25.2"/>
    <n v="220.220125786164"/>
    <m/>
    <n v="88088.050300000003"/>
    <x v="1"/>
    <n v="13562.1621621622"/>
    <x v="31"/>
    <x v="0"/>
    <m/>
  </r>
  <r>
    <d v="2021-09-25T14:38:12"/>
    <x v="1"/>
    <n v="15"/>
    <s v="LONDOO LOPERA DUVAN ANDRES"/>
    <x v="6"/>
    <x v="0"/>
    <n v="164"/>
    <n v="20.5"/>
    <n v="176.17610062893101"/>
    <m/>
    <n v="70470.440300000002"/>
    <x v="0"/>
    <n v="13562.1621621622"/>
    <x v="31"/>
    <x v="0"/>
    <m/>
  </r>
  <r>
    <d v="2021-09-25T14:38:13"/>
    <x v="1"/>
    <n v="16"/>
    <s v="PEREZ BORJA JUAN CARLOS"/>
    <x v="4"/>
    <x v="0"/>
    <n v="167"/>
    <n v="23.8571428571429"/>
    <n v="154.15408805031399"/>
    <m/>
    <n v="61661.635199999997"/>
    <x v="0"/>
    <n v="13562.1621621622"/>
    <x v="31"/>
    <x v="0"/>
    <m/>
  </r>
  <r>
    <d v="2021-09-25T14:38:13"/>
    <x v="1"/>
    <n v="17"/>
    <s v="ESPINOZA CHAVARRIA GUILLERMO LEON"/>
    <x v="6"/>
    <x v="0"/>
    <n v="161"/>
    <n v="20.125"/>
    <n v="176.17610062893101"/>
    <s v="1 DESCUENTO"/>
    <n v="70470.440300000002"/>
    <x v="0"/>
    <n v="13562.1621621622"/>
    <x v="31"/>
    <x v="0"/>
    <m/>
  </r>
  <r>
    <d v="2021-09-25T14:38:13"/>
    <x v="1"/>
    <n v="18"/>
    <s v="LOAIZA CARMONA JUAN CARLOS"/>
    <x v="3"/>
    <x v="0"/>
    <n v="152"/>
    <n v="15.2"/>
    <n v="220.220125786164"/>
    <m/>
    <n v="88088.050300000003"/>
    <x v="0"/>
    <n v="13562.1621621622"/>
    <x v="31"/>
    <x v="0"/>
    <m/>
  </r>
  <r>
    <d v="2021-09-25T14:38:13"/>
    <x v="1"/>
    <n v="19"/>
    <s v="HINCAPIE CASTAEDA KEVIN ALEJANDRO"/>
    <x v="0"/>
    <x v="0"/>
    <n v="209"/>
    <n v="23.2222222222222"/>
    <n v="198.19811320754701"/>
    <m/>
    <n v="79279.245299999995"/>
    <x v="0"/>
    <n v="13562.1621621622"/>
    <x v="31"/>
    <x v="0"/>
    <m/>
  </r>
  <r>
    <d v="2021-09-25T14:38:14"/>
    <x v="1"/>
    <n v="20"/>
    <s v="VACA FIERRO ROBINSON"/>
    <x v="0"/>
    <x v="0"/>
    <n v="194"/>
    <n v="21.5555555555556"/>
    <n v="198.19811320754701"/>
    <m/>
    <n v="79279.245299999995"/>
    <x v="0"/>
    <n v="13562.1621621622"/>
    <x v="31"/>
    <x v="0"/>
    <m/>
  </r>
  <r>
    <d v="2021-09-25T14:38:14"/>
    <x v="1"/>
    <n v="21"/>
    <s v="OCAMPO OCAMPO ANTONIO JOSE"/>
    <x v="5"/>
    <x v="0"/>
    <n v="53"/>
    <n v="53"/>
    <n v="22.022012578616401"/>
    <s v="Se descuenta el viaje de 715 am donde moviliz 26 pasajeros x varado"/>
    <n v="8808.8050000000003"/>
    <x v="0"/>
    <n v="13562.1621621622"/>
    <x v="31"/>
    <x v="0"/>
    <m/>
  </r>
  <r>
    <d v="2021-09-25T14:38:14"/>
    <x v="1"/>
    <n v="24"/>
    <s v="QUIRAMA CASTAEDA JHON JADER"/>
    <x v="3"/>
    <x v="0"/>
    <n v="234"/>
    <n v="23.4"/>
    <n v="220.220125786164"/>
    <m/>
    <n v="88088.050300000003"/>
    <x v="0"/>
    <n v="13562.1621621622"/>
    <x v="31"/>
    <x v="0"/>
    <m/>
  </r>
  <r>
    <d v="2021-09-25T14:38:14"/>
    <x v="3"/>
    <n v="25"/>
    <s v="ZAPATA MONTES ANDREY DARIO"/>
    <x v="3"/>
    <x v="0"/>
    <n v="255"/>
    <n v="25.5"/>
    <n v="220.220125786164"/>
    <s v="2 DESCUENTOS"/>
    <n v="88088.050300000003"/>
    <x v="1"/>
    <n v="13562.1621621622"/>
    <x v="31"/>
    <x v="0"/>
    <m/>
  </r>
  <r>
    <d v="2021-09-25T14:38:15"/>
    <x v="3"/>
    <n v="26"/>
    <s v="CASTRO SANCLEMENTE DUBERNEY"/>
    <x v="1"/>
    <x v="0"/>
    <n v="224"/>
    <n v="20.363636363636399"/>
    <n v="242.24213836478"/>
    <m/>
    <n v="96896.855299999996"/>
    <x v="0"/>
    <n v="13562.1621621622"/>
    <x v="31"/>
    <x v="0"/>
    <m/>
  </r>
  <r>
    <d v="2021-09-25T14:38:15"/>
    <x v="3"/>
    <n v="27"/>
    <s v="HENAO MUOZ FERNEY"/>
    <x v="7"/>
    <x v="0"/>
    <n v="74"/>
    <n v="24.6666666666667"/>
    <n v="66.066037735849093"/>
    <m/>
    <n v="26426.415099999998"/>
    <x v="0"/>
    <n v="13562.1621621622"/>
    <x v="31"/>
    <x v="0"/>
    <m/>
  </r>
  <r>
    <d v="2021-09-25T14:38:15"/>
    <x v="3"/>
    <n v="27"/>
    <s v="VANEGAS MORALES DEIBY ALEJANDRO"/>
    <x v="6"/>
    <x v="0"/>
    <n v="125"/>
    <n v="15.625"/>
    <n v="176.17610062893101"/>
    <s v="1 DESCUENTO"/>
    <n v="70470.440300000002"/>
    <x v="0"/>
    <n v="13562.1621621622"/>
    <x v="31"/>
    <x v="0"/>
    <m/>
  </r>
  <r>
    <d v="2021-09-25T14:38:15"/>
    <x v="3"/>
    <n v="28"/>
    <s v="VELEZ QUINTERO BAYRON ESTIVEN"/>
    <x v="1"/>
    <x v="0"/>
    <n v="245"/>
    <n v="22.272727272727298"/>
    <n v="242.24213836478"/>
    <m/>
    <n v="96896.855299999996"/>
    <x v="0"/>
    <n v="13562.1621621622"/>
    <x v="31"/>
    <x v="0"/>
    <m/>
  </r>
  <r>
    <d v="2021-09-25T14:38:16"/>
    <x v="3"/>
    <n v="29"/>
    <s v="VARGAS NELSON CONRADO"/>
    <x v="3"/>
    <x v="0"/>
    <n v="233"/>
    <n v="23.3"/>
    <n v="220.220125786164"/>
    <m/>
    <n v="88088.050300000003"/>
    <x v="0"/>
    <n v="13562.1621621622"/>
    <x v="31"/>
    <x v="0"/>
    <m/>
  </r>
  <r>
    <d v="2021-09-25T14:38:16"/>
    <x v="3"/>
    <n v="30"/>
    <s v="ATEHORTUA SANCHEZ JIM MICHAEL"/>
    <x v="3"/>
    <x v="0"/>
    <n v="180"/>
    <n v="18"/>
    <n v="220.220125786164"/>
    <m/>
    <n v="88088.050300000003"/>
    <x v="0"/>
    <n v="13562.1621621622"/>
    <x v="31"/>
    <x v="0"/>
    <m/>
  </r>
  <r>
    <d v="2021-09-25T14:38:16"/>
    <x v="3"/>
    <n v="31"/>
    <s v="TOBON DIEGO"/>
    <x v="3"/>
    <x v="0"/>
    <n v="222"/>
    <n v="22.2"/>
    <n v="220.220125786164"/>
    <s v="1 DESCUENTO"/>
    <n v="88088.050300000003"/>
    <x v="1"/>
    <n v="13562.1621621622"/>
    <x v="31"/>
    <x v="0"/>
    <m/>
  </r>
  <r>
    <d v="2021-09-25T14:38:16"/>
    <x v="3"/>
    <n v="32"/>
    <s v="ALVAREZ ARIAS SAMUEL IVAN"/>
    <x v="10"/>
    <x v="0"/>
    <n v="69"/>
    <n v="17.25"/>
    <n v="88.088050314465406"/>
    <m/>
    <n v="35235.220099999999"/>
    <x v="0"/>
    <n v="13562.1621621622"/>
    <x v="31"/>
    <x v="0"/>
    <m/>
  </r>
  <r>
    <d v="2021-09-25T14:38:17"/>
    <x v="1"/>
    <n v="33"/>
    <s v="ROJAS CHAMORRO JEAN CARLOS"/>
    <x v="0"/>
    <x v="0"/>
    <n v="200"/>
    <n v="22.2222222222222"/>
    <n v="198.19811320754701"/>
    <s v="7 DESCUENTOS"/>
    <n v="79279.245299999995"/>
    <x v="0"/>
    <n v="13562.1621621622"/>
    <x v="31"/>
    <x v="0"/>
    <m/>
  </r>
  <r>
    <d v="2021-09-25T14:38:17"/>
    <x v="1"/>
    <n v="34"/>
    <s v="DAVILA MORALES WALTER ANDRES"/>
    <x v="1"/>
    <x v="0"/>
    <n v="262"/>
    <n v="23.818181818181799"/>
    <n v="242.24213836478"/>
    <m/>
    <n v="96896.855299999996"/>
    <x v="0"/>
    <n v="13562.1621621622"/>
    <x v="31"/>
    <x v="0"/>
    <m/>
  </r>
  <r>
    <d v="2021-09-25T14:38:17"/>
    <x v="1"/>
    <n v="35"/>
    <s v="GARCIA DAVID WILSON ALBERTO"/>
    <x v="1"/>
    <x v="0"/>
    <n v="244"/>
    <n v="22.181818181818201"/>
    <n v="242.24213836478"/>
    <s v="4 DESCUENTOS"/>
    <n v="96896.855299999996"/>
    <x v="1"/>
    <n v="13562.1621621622"/>
    <x v="31"/>
    <x v="0"/>
    <m/>
  </r>
  <r>
    <d v="2021-09-25T14:38:17"/>
    <x v="1"/>
    <n v="36"/>
    <s v="MARTINEZ CHAVERRA LUIS NORBERTO"/>
    <x v="1"/>
    <x v="0"/>
    <n v="250"/>
    <n v="22.727272727272702"/>
    <n v="242.24213836478"/>
    <m/>
    <n v="96896.855299999996"/>
    <x v="0"/>
    <n v="13562.1621621622"/>
    <x v="31"/>
    <x v="0"/>
    <m/>
  </r>
  <r>
    <d v="2021-09-25T14:38:18"/>
    <x v="1"/>
    <n v="37"/>
    <s v="PIEDRAHITA MADRID SANTIAGO"/>
    <x v="6"/>
    <x v="0"/>
    <n v="202"/>
    <n v="25.25"/>
    <n v="176.17610062893101"/>
    <m/>
    <n v="70470.440300000002"/>
    <x v="1"/>
    <n v="13562.1621621622"/>
    <x v="31"/>
    <x v="0"/>
    <m/>
  </r>
  <r>
    <d v="2021-09-25T14:38:18"/>
    <x v="1"/>
    <n v="39"/>
    <s v="TEJADA PEREZ JHON ALEXIS"/>
    <x v="6"/>
    <x v="3"/>
    <n v="172"/>
    <n v="21.5"/>
    <n v="176.17610062893101"/>
    <s v="Se descuenta el viaje de 6 35 pm donde moviliz 4 pasajeros x choque"/>
    <n v="70470.440300000002"/>
    <x v="0"/>
    <n v="13562.1621621622"/>
    <x v="31"/>
    <x v="0"/>
    <m/>
  </r>
  <r>
    <d v="2021-09-25T14:38:18"/>
    <x v="1"/>
    <n v="40"/>
    <s v="CORDOBA QUINTERO RAFAEL JOSE"/>
    <x v="1"/>
    <x v="0"/>
    <n v="239"/>
    <n v="21.727272727272702"/>
    <n v="242.24213836478"/>
    <m/>
    <n v="96896.855299999996"/>
    <x v="0"/>
    <n v="13562.1621621622"/>
    <x v="31"/>
    <x v="0"/>
    <m/>
  </r>
  <r>
    <d v="2021-09-25T14:38:23"/>
    <x v="1"/>
    <n v="1"/>
    <s v="PINEDA ESTRADA CRISTIAN JOHAN"/>
    <x v="2"/>
    <x v="3"/>
    <n v="177"/>
    <n v="29.5"/>
    <n v="138.89189189189199"/>
    <s v="Se descuenta el viaje de 656 am donde moviliz 26 pasajeros x choque"/>
    <n v="55556.756800000003"/>
    <x v="0"/>
    <n v="12975.6756756757"/>
    <x v="32"/>
    <x v="0"/>
    <m/>
  </r>
  <r>
    <d v="2021-09-25T14:38:23"/>
    <x v="1"/>
    <n v="3"/>
    <s v="RESTREPO RODRIGUEZ LIBARDO ANDRES"/>
    <x v="0"/>
    <x v="0"/>
    <n v="214"/>
    <n v="23.7777777777778"/>
    <n v="208.33783783783801"/>
    <m/>
    <n v="83335.1351"/>
    <x v="0"/>
    <n v="12975.6756756757"/>
    <x v="32"/>
    <x v="0"/>
    <m/>
  </r>
  <r>
    <d v="2021-09-25T14:38:24"/>
    <x v="1"/>
    <n v="4"/>
    <s v="CARTAGENA VARGAS SANTIAGO"/>
    <x v="4"/>
    <x v="0"/>
    <n v="106"/>
    <n v="15.1428571428571"/>
    <n v="162.040540540541"/>
    <m/>
    <n v="64816.216200000003"/>
    <x v="0"/>
    <n v="12975.6756756757"/>
    <x v="32"/>
    <x v="0"/>
    <m/>
  </r>
  <r>
    <d v="2021-09-25T14:38:24"/>
    <x v="1"/>
    <n v="5"/>
    <s v="LOAIZA GAVIRIA EDIXON ANDRES"/>
    <x v="4"/>
    <x v="0"/>
    <n v="201"/>
    <n v="28.714285714285701"/>
    <n v="162.040540540541"/>
    <m/>
    <n v="64816.216200000003"/>
    <x v="1"/>
    <n v="12975.6756756757"/>
    <x v="32"/>
    <x v="0"/>
    <m/>
  </r>
  <r>
    <d v="2021-09-25T14:38:24"/>
    <x v="1"/>
    <n v="6"/>
    <s v="ALVAREZ ARIAS SAMUEL IVAN"/>
    <x v="6"/>
    <x v="0"/>
    <n v="171"/>
    <n v="21.375"/>
    <n v="185.18918918918899"/>
    <s v="17 DESCUENTOS X TRANSBORDO"/>
    <n v="74075.675700000007"/>
    <x v="0"/>
    <n v="12975.6756756757"/>
    <x v="32"/>
    <x v="0"/>
    <m/>
  </r>
  <r>
    <d v="2021-09-25T14:38:24"/>
    <x v="1"/>
    <n v="7"/>
    <s v="DE OSSA TORRES CARLOS ANDRES"/>
    <x v="3"/>
    <x v="0"/>
    <n v="239"/>
    <n v="23.9"/>
    <n v="231.486486486486"/>
    <m/>
    <n v="92594.594599999997"/>
    <x v="1"/>
    <n v="12975.6756756757"/>
    <x v="32"/>
    <x v="0"/>
    <m/>
  </r>
  <r>
    <d v="2021-09-25T14:38:25"/>
    <x v="1"/>
    <n v="8"/>
    <s v="VALENCIA MENDOZA CESAR AUGUSTO"/>
    <x v="6"/>
    <x v="0"/>
    <n v="208"/>
    <n v="26"/>
    <n v="185.18918918918899"/>
    <s v="2 DESCUENTOS"/>
    <n v="74075.675700000007"/>
    <x v="1"/>
    <n v="12975.6756756757"/>
    <x v="32"/>
    <x v="0"/>
    <m/>
  </r>
  <r>
    <d v="2021-09-25T14:38:25"/>
    <x v="1"/>
    <n v="9"/>
    <s v="BETANCUR PEREZ VICTOR ALONSO"/>
    <x v="0"/>
    <x v="0"/>
    <n v="221"/>
    <n v="24.5555555555556"/>
    <n v="208.33783783783801"/>
    <m/>
    <n v="83335.1351"/>
    <x v="0"/>
    <n v="12975.6756756757"/>
    <x v="32"/>
    <x v="0"/>
    <m/>
  </r>
  <r>
    <d v="2021-09-25T14:38:25"/>
    <x v="1"/>
    <n v="10"/>
    <s v="ZAPATA MUOZ JOSE SEBASTIAN"/>
    <x v="0"/>
    <x v="0"/>
    <n v="238"/>
    <n v="26.4444444444444"/>
    <n v="208.33783783783801"/>
    <m/>
    <n v="83335.1351"/>
    <x v="0"/>
    <n v="12975.6756756757"/>
    <x v="32"/>
    <x v="0"/>
    <m/>
  </r>
  <r>
    <d v="2021-09-25T14:38:25"/>
    <x v="3"/>
    <n v="11"/>
    <s v="RENDON VIANA HUMBERTO DE JESUS"/>
    <x v="4"/>
    <x v="1"/>
    <n v="175"/>
    <n v="25"/>
    <n v="162.040540540541"/>
    <s v="Se descuenta el viaje de 6 20 pm x no entrar al 13 sin justificacion, 1 DESCUENTO"/>
    <n v="64816.216200000003"/>
    <x v="0"/>
    <n v="12975.6756756757"/>
    <x v="32"/>
    <x v="0"/>
    <m/>
  </r>
  <r>
    <d v="2021-09-25T14:38:26"/>
    <x v="3"/>
    <n v="12"/>
    <s v="ROJAS QUINTERO MIGUEL ANTONIO"/>
    <x v="0"/>
    <x v="0"/>
    <n v="247"/>
    <n v="27.4444444444444"/>
    <n v="208.33783783783801"/>
    <m/>
    <n v="83335.1351"/>
    <x v="0"/>
    <n v="12975.6756756757"/>
    <x v="32"/>
    <x v="0"/>
    <m/>
  </r>
  <r>
    <d v="2021-09-25T14:38:26"/>
    <x v="3"/>
    <n v="13"/>
    <s v="BOLIVAR SANCHEZ ALEJANDRO"/>
    <x v="6"/>
    <x v="0"/>
    <n v="189"/>
    <n v="23.625"/>
    <n v="185.18918918918899"/>
    <m/>
    <n v="74075.675700000007"/>
    <x v="1"/>
    <n v="12975.6756756757"/>
    <x v="32"/>
    <x v="0"/>
    <m/>
  </r>
  <r>
    <d v="2021-09-25T14:38:26"/>
    <x v="3"/>
    <n v="14"/>
    <s v="HINCAPIE OSORIO RENZO ORLANDO"/>
    <x v="0"/>
    <x v="0"/>
    <n v="237"/>
    <n v="26.3333333333333"/>
    <n v="208.33783783783801"/>
    <m/>
    <n v="83335.1351"/>
    <x v="1"/>
    <n v="12975.6756756757"/>
    <x v="32"/>
    <x v="0"/>
    <m/>
  </r>
  <r>
    <d v="2021-09-25T14:38:26"/>
    <x v="3"/>
    <n v="15"/>
    <s v="LONDOO LOPERA DUVAN ANDRES"/>
    <x v="0"/>
    <x v="0"/>
    <n v="201"/>
    <n v="22.3333333333333"/>
    <n v="208.33783783783801"/>
    <s v="1 DESCUENTO"/>
    <n v="83335.1351"/>
    <x v="0"/>
    <n v="12975.6756756757"/>
    <x v="32"/>
    <x v="0"/>
    <m/>
  </r>
  <r>
    <d v="2021-09-25T14:38:27"/>
    <x v="3"/>
    <n v="16"/>
    <s v="LOAIZA CARMONA JUAN CARLOS"/>
    <x v="6"/>
    <x v="1"/>
    <n v="135"/>
    <n v="16.875"/>
    <n v="185.18918918918899"/>
    <m/>
    <n v="74075.675700000007"/>
    <x v="0"/>
    <n v="12975.6756756757"/>
    <x v="32"/>
    <x v="0"/>
    <m/>
  </r>
  <r>
    <d v="2021-09-25T14:38:27"/>
    <x v="3"/>
    <n v="17"/>
    <s v="ESPINOZA CHAVARRIA GUILLERMO LEON"/>
    <x v="6"/>
    <x v="3"/>
    <n v="199"/>
    <n v="24.875"/>
    <n v="185.18918918918899"/>
    <m/>
    <n v="74075.675700000007"/>
    <x v="0"/>
    <n v="12975.6756756757"/>
    <x v="32"/>
    <x v="0"/>
    <m/>
  </r>
  <r>
    <d v="2021-09-25T14:38:27"/>
    <x v="3"/>
    <n v="18"/>
    <s v="GOMEZ ACEVEDO ALEJANDRO"/>
    <x v="4"/>
    <x v="0"/>
    <n v="181"/>
    <n v="25.8571428571429"/>
    <n v="162.040540540541"/>
    <m/>
    <n v="64816.216200000003"/>
    <x v="0"/>
    <n v="12975.6756756757"/>
    <x v="32"/>
    <x v="0"/>
    <m/>
  </r>
  <r>
    <d v="2021-09-25T14:38:28"/>
    <x v="3"/>
    <n v="19"/>
    <s v="HINCAPIE CASTAEDA KEVIN ALEJANDRO"/>
    <x v="6"/>
    <x v="0"/>
    <n v="184"/>
    <n v="23"/>
    <n v="185.18918918918899"/>
    <m/>
    <n v="74075.675700000007"/>
    <x v="0"/>
    <n v="12975.6756756757"/>
    <x v="32"/>
    <x v="0"/>
    <m/>
  </r>
  <r>
    <d v="2021-09-25T14:38:28"/>
    <x v="3"/>
    <n v="20"/>
    <s v="VACA FIERRO ROBINSON"/>
    <x v="6"/>
    <x v="0"/>
    <n v="162"/>
    <n v="20.25"/>
    <n v="185.18918918918899"/>
    <s v="2 DESCUENTOS X TRANSBORDO"/>
    <n v="74075.675700000007"/>
    <x v="0"/>
    <n v="12975.6756756757"/>
    <x v="32"/>
    <x v="0"/>
    <m/>
  </r>
  <r>
    <d v="2021-09-25T14:38:28"/>
    <x v="1"/>
    <n v="21"/>
    <s v="OCAMPO OCAMPO ANTONIO JOSE"/>
    <x v="0"/>
    <x v="1"/>
    <n v="207"/>
    <n v="23"/>
    <n v="208.33783783783801"/>
    <m/>
    <n v="83335.1351"/>
    <x v="0"/>
    <n v="12975.6756756757"/>
    <x v="32"/>
    <x v="0"/>
    <m/>
  </r>
  <r>
    <d v="2021-09-25T14:38:28"/>
    <x v="1"/>
    <n v="23"/>
    <s v="QUICENO DAVID DIEGO ALEJANDRO"/>
    <x v="3"/>
    <x v="3"/>
    <n v="196"/>
    <n v="19.600000000000001"/>
    <n v="231.486486486486"/>
    <m/>
    <n v="92594.594599999997"/>
    <x v="0"/>
    <n v="12975.6756756757"/>
    <x v="32"/>
    <x v="0"/>
    <m/>
  </r>
  <r>
    <d v="2021-09-25T14:38:29"/>
    <x v="1"/>
    <n v="24"/>
    <s v="QUIRAMA CASTAEDA JHON JADER"/>
    <x v="3"/>
    <x v="3"/>
    <n v="253"/>
    <n v="25.3"/>
    <n v="231.486486486486"/>
    <m/>
    <n v="92594.594599999997"/>
    <x v="0"/>
    <n v="12975.6756756757"/>
    <x v="32"/>
    <x v="0"/>
    <m/>
  </r>
  <r>
    <d v="2021-09-25T14:38:29"/>
    <x v="1"/>
    <n v="25"/>
    <s v="ZAPATA MONTES ANDREY DARIO"/>
    <x v="3"/>
    <x v="0"/>
    <n v="219"/>
    <n v="21.9"/>
    <n v="231.486486486486"/>
    <s v="2 DESCUENTOS"/>
    <n v="92594.594599999997"/>
    <x v="1"/>
    <n v="12975.6756756757"/>
    <x v="32"/>
    <x v="0"/>
    <m/>
  </r>
  <r>
    <d v="2021-09-25T14:38:29"/>
    <x v="1"/>
    <n v="26"/>
    <s v="CASTRO SANCLEMENTE DUBERNEY"/>
    <x v="3"/>
    <x v="0"/>
    <n v="215"/>
    <n v="21.5"/>
    <n v="231.486486486486"/>
    <m/>
    <n v="92594.594599999997"/>
    <x v="0"/>
    <n v="12975.6756756757"/>
    <x v="32"/>
    <x v="0"/>
    <m/>
  </r>
  <r>
    <d v="2021-09-25T14:38:29"/>
    <x v="1"/>
    <n v="27"/>
    <s v="HENAO MUOZ FERNEY"/>
    <x v="10"/>
    <x v="0"/>
    <n v="78"/>
    <n v="19.5"/>
    <n v="92.594594594594597"/>
    <m/>
    <n v="37037.837800000001"/>
    <x v="0"/>
    <n v="12975.6756756757"/>
    <x v="32"/>
    <x v="0"/>
    <m/>
  </r>
  <r>
    <d v="2021-09-25T14:38:30"/>
    <x v="1"/>
    <n v="27"/>
    <s v="VANEGAS MORALES DEIBY ALEJANDRO"/>
    <x v="8"/>
    <x v="0"/>
    <n v="109"/>
    <n v="21.8"/>
    <n v="115.743243243243"/>
    <s v="1 DESCUENTO"/>
    <n v="46297.297299999998"/>
    <x v="0"/>
    <n v="12975.6756756757"/>
    <x v="32"/>
    <x v="0"/>
    <m/>
  </r>
  <r>
    <d v="2021-09-25T14:38:30"/>
    <x v="1"/>
    <n v="28"/>
    <s v="VELEZ QUINTERO BAYRON ESTIVEN"/>
    <x v="6"/>
    <x v="3"/>
    <n v="241"/>
    <n v="30.125"/>
    <n v="185.18918918918899"/>
    <s v="Se descuenta el viaje de 630 pm donde moviliz 29 pasajeros venia del taller y colabora con la subida"/>
    <n v="74075.675700000007"/>
    <x v="0"/>
    <n v="12975.6756756757"/>
    <x v="32"/>
    <x v="0"/>
    <m/>
  </r>
  <r>
    <d v="2021-09-25T14:38:30"/>
    <x v="1"/>
    <n v="29"/>
    <s v="VARGAS NELSON CONRADO"/>
    <x v="3"/>
    <x v="3"/>
    <n v="215"/>
    <n v="21.5"/>
    <n v="231.486486486486"/>
    <m/>
    <n v="92594.594599999997"/>
    <x v="0"/>
    <n v="12975.6756756757"/>
    <x v="32"/>
    <x v="0"/>
    <m/>
  </r>
  <r>
    <d v="2021-09-25T14:38:31"/>
    <x v="3"/>
    <n v="31"/>
    <s v="TOBON DIEGO"/>
    <x v="4"/>
    <x v="3"/>
    <n v="178"/>
    <n v="25.428571428571399"/>
    <n v="162.040540540541"/>
    <s v="Se decuenta el viaje de 646 pm donde moviliz 29 pasajeros venia del taller y colabora con la subida"/>
    <n v="64816.216200000003"/>
    <x v="1"/>
    <n v="12975.6756756757"/>
    <x v="32"/>
    <x v="0"/>
    <m/>
  </r>
  <r>
    <d v="2021-09-25T14:38:31"/>
    <x v="3"/>
    <n v="32"/>
    <s v="DIAZ LOZADA ANDRES FELIPE"/>
    <x v="8"/>
    <x v="0"/>
    <n v="121"/>
    <n v="24.2"/>
    <n v="115.743243243243"/>
    <s v="1 DESCUENTO"/>
    <n v="46297.297299999998"/>
    <x v="0"/>
    <n v="12975.6756756757"/>
    <x v="32"/>
    <x v="0"/>
    <m/>
  </r>
  <r>
    <d v="2021-09-25T14:38:31"/>
    <x v="3"/>
    <n v="33"/>
    <s v="ROJAS CHAMORRO JEAN CARLOS"/>
    <x v="0"/>
    <x v="3"/>
    <n v="129"/>
    <n v="14.3333333333333"/>
    <n v="208.33783783783801"/>
    <m/>
    <n v="83335.1351"/>
    <x v="0"/>
    <n v="12975.6756756757"/>
    <x v="32"/>
    <x v="0"/>
    <m/>
  </r>
  <r>
    <d v="2021-09-25T14:38:31"/>
    <x v="3"/>
    <n v="34"/>
    <s v="DAVILA MORALES WALTER ANDRES"/>
    <x v="3"/>
    <x v="0"/>
    <n v="224"/>
    <n v="22.4"/>
    <n v="231.486486486486"/>
    <m/>
    <n v="92594.594599999997"/>
    <x v="0"/>
    <n v="12975.6756756757"/>
    <x v="32"/>
    <x v="0"/>
    <m/>
  </r>
  <r>
    <d v="2021-09-25T14:38:32"/>
    <x v="3"/>
    <n v="35"/>
    <s v="GARCIA DAVID WILSON ALBERTO"/>
    <x v="3"/>
    <x v="0"/>
    <n v="207"/>
    <n v="20.7"/>
    <n v="231.486486486486"/>
    <s v="2 DESCUENTOS"/>
    <n v="92594.594599999997"/>
    <x v="1"/>
    <n v="12975.6756756757"/>
    <x v="32"/>
    <x v="0"/>
    <m/>
  </r>
  <r>
    <d v="2021-09-25T14:38:32"/>
    <x v="3"/>
    <n v="36"/>
    <s v="MARTINEZ CHAVERRA LUIS NORBERTO"/>
    <x v="0"/>
    <x v="0"/>
    <n v="219"/>
    <n v="24.3333333333333"/>
    <n v="208.33783783783801"/>
    <m/>
    <n v="83335.1351"/>
    <x v="0"/>
    <n v="12975.6756756757"/>
    <x v="32"/>
    <x v="0"/>
    <m/>
  </r>
  <r>
    <d v="2021-09-25T14:38:32"/>
    <x v="3"/>
    <n v="37"/>
    <s v="PIEDRAHITA MADRID SANTIAGO"/>
    <x v="4"/>
    <x v="1"/>
    <n v="177"/>
    <n v="25.285714285714299"/>
    <n v="162.040540540541"/>
    <s v="Se descuenta el viaje de 735 am donde moviliz 10 pasajeros x choque, 1 DESCUENTO"/>
    <n v="64816.216200000003"/>
    <x v="1"/>
    <n v="12975.6756756757"/>
    <x v="32"/>
    <x v="0"/>
    <m/>
  </r>
  <r>
    <d v="2021-09-25T14:38:32"/>
    <x v="3"/>
    <n v="40"/>
    <s v="CORDOBA QUINTERO RAFAEL JOSE"/>
    <x v="0"/>
    <x v="0"/>
    <n v="179"/>
    <n v="19.8888888888889"/>
    <n v="208.33783783783801"/>
    <m/>
    <n v="83335.1351"/>
    <x v="0"/>
    <n v="12975.6756756757"/>
    <x v="32"/>
    <x v="0"/>
    <m/>
  </r>
  <r>
    <d v="2021-09-25T14:38:37"/>
    <x v="3"/>
    <n v="1"/>
    <s v="PINEDA ESTRADA CRISTIAN JOHAN"/>
    <x v="6"/>
    <x v="3"/>
    <n v="184"/>
    <n v="23"/>
    <n v="185.15824915824899"/>
    <m/>
    <n v="74063.299700000003"/>
    <x v="0"/>
    <n v="12536.1111111111"/>
    <x v="33"/>
    <x v="0"/>
    <m/>
  </r>
  <r>
    <d v="2021-09-25T14:38:37"/>
    <x v="3"/>
    <n v="3"/>
    <s v="TEJADA PEREZ JHON ALEXIS"/>
    <x v="0"/>
    <x v="0"/>
    <n v="179"/>
    <n v="19.8888888888889"/>
    <n v="208.30303030303"/>
    <m/>
    <n v="83321.212100000004"/>
    <x v="0"/>
    <n v="12536.1111111111"/>
    <x v="33"/>
    <x v="0"/>
    <m/>
  </r>
  <r>
    <d v="2021-09-25T14:38:38"/>
    <x v="3"/>
    <n v="5"/>
    <s v="LOAIZA GAVIRIA EDIXON ANDRES"/>
    <x v="0"/>
    <x v="0"/>
    <n v="297"/>
    <n v="33"/>
    <n v="208.30303030303"/>
    <s v="1 DESCUENTO"/>
    <n v="83321.212100000004"/>
    <x v="1"/>
    <n v="12536.1111111111"/>
    <x v="33"/>
    <x v="0"/>
    <m/>
  </r>
  <r>
    <d v="2021-09-25T14:38:38"/>
    <x v="3"/>
    <n v="6"/>
    <s v="ALVAREZ ARIAS SAMUEL IVAN"/>
    <x v="0"/>
    <x v="0"/>
    <n v="195"/>
    <n v="21.6666666666667"/>
    <n v="208.30303030303"/>
    <s v="3 DESCUENTOS"/>
    <n v="83321.212100000004"/>
    <x v="0"/>
    <n v="12536.1111111111"/>
    <x v="33"/>
    <x v="0"/>
    <m/>
  </r>
  <r>
    <d v="2021-09-25T14:38:38"/>
    <x v="3"/>
    <n v="7"/>
    <s v="DE OSSA TORRES CARLOS ANDRES"/>
    <x v="4"/>
    <x v="0"/>
    <n v="196"/>
    <n v="28"/>
    <n v="162.01346801346801"/>
    <m/>
    <n v="64805.387199999997"/>
    <x v="1"/>
    <n v="12536.1111111111"/>
    <x v="33"/>
    <x v="0"/>
    <m/>
  </r>
  <r>
    <d v="2021-09-25T14:38:38"/>
    <x v="3"/>
    <n v="8"/>
    <s v="VALENCIA MENDOZA CESAR AUGUSTO"/>
    <x v="6"/>
    <x v="0"/>
    <n v="204"/>
    <n v="25.5"/>
    <n v="185.15824915824899"/>
    <m/>
    <n v="74063.299700000003"/>
    <x v="1"/>
    <n v="12536.1111111111"/>
    <x v="33"/>
    <x v="0"/>
    <m/>
  </r>
  <r>
    <d v="2021-09-25T14:38:39"/>
    <x v="3"/>
    <n v="9"/>
    <s v="BETANCUR PEREZ VICTOR ALONSO"/>
    <x v="0"/>
    <x v="0"/>
    <n v="155"/>
    <n v="17.2222222222222"/>
    <n v="208.30303030303"/>
    <m/>
    <n v="83321.212100000004"/>
    <x v="0"/>
    <n v="12536.1111111111"/>
    <x v="33"/>
    <x v="0"/>
    <m/>
  </r>
  <r>
    <d v="2021-09-25T14:38:39"/>
    <x v="3"/>
    <n v="10"/>
    <s v="LARGO PIEDRAHITA HARVEY DAVID"/>
    <x v="6"/>
    <x v="0"/>
    <n v="238"/>
    <n v="29.75"/>
    <n v="185.15824915824899"/>
    <m/>
    <n v="74063.299700000003"/>
    <x v="0"/>
    <n v="12536.1111111111"/>
    <x v="33"/>
    <x v="0"/>
    <m/>
  </r>
  <r>
    <d v="2021-09-25T14:38:39"/>
    <x v="1"/>
    <n v="11"/>
    <s v="RENDON VIANA HUMBERTO DE JESUS"/>
    <x v="0"/>
    <x v="0"/>
    <n v="193"/>
    <n v="21.4444444444444"/>
    <n v="208.30303030303"/>
    <m/>
    <n v="83321.212100000004"/>
    <x v="0"/>
    <n v="12536.1111111111"/>
    <x v="33"/>
    <x v="0"/>
    <m/>
  </r>
  <r>
    <d v="2021-09-25T14:38:39"/>
    <x v="1"/>
    <n v="12"/>
    <s v="ROJAS QUINTERO MIGUEL ANTONIO"/>
    <x v="6"/>
    <x v="0"/>
    <n v="152"/>
    <n v="19"/>
    <n v="185.15824915824899"/>
    <m/>
    <n v="74063.299700000003"/>
    <x v="0"/>
    <n v="12536.1111111111"/>
    <x v="33"/>
    <x v="0"/>
    <m/>
  </r>
  <r>
    <d v="2021-09-25T14:38:40"/>
    <x v="1"/>
    <n v="13"/>
    <s v="BOLIVAR SANCHEZ ALEJANDRO"/>
    <x v="6"/>
    <x v="3"/>
    <n v="234"/>
    <n v="29.25"/>
    <n v="185.15824915824899"/>
    <m/>
    <n v="74063.299700000003"/>
    <x v="1"/>
    <n v="12536.1111111111"/>
    <x v="33"/>
    <x v="0"/>
    <m/>
  </r>
  <r>
    <d v="2021-09-25T14:38:40"/>
    <x v="1"/>
    <n v="14"/>
    <s v="CARVAJAL SALAZAR HECTOR MARINO"/>
    <x v="3"/>
    <x v="0"/>
    <n v="212"/>
    <n v="21.2"/>
    <n v="231.44781144781101"/>
    <m/>
    <n v="92579.124599999996"/>
    <x v="1"/>
    <n v="12536.1111111111"/>
    <x v="33"/>
    <x v="0"/>
    <m/>
  </r>
  <r>
    <d v="2021-09-25T14:38:40"/>
    <x v="1"/>
    <n v="15"/>
    <s v="LONDOO LOPERA DUVAN ANDRES"/>
    <x v="3"/>
    <x v="0"/>
    <n v="244"/>
    <n v="24.4"/>
    <n v="231.44781144781101"/>
    <m/>
    <n v="92579.124599999996"/>
    <x v="0"/>
    <n v="12536.1111111111"/>
    <x v="33"/>
    <x v="0"/>
    <m/>
  </r>
  <r>
    <d v="2021-09-25T14:38:53"/>
    <x v="3"/>
    <n v="1"/>
    <s v="PINEDA ESTRADA CRISTIAN JOHAN"/>
    <x v="6"/>
    <x v="3"/>
    <n v="184"/>
    <n v="23"/>
    <n v="184.53691275167799"/>
    <m/>
    <n v="73814.765100000004"/>
    <x v="0"/>
    <n v="12248.648648648599"/>
    <x v="33"/>
    <x v="0"/>
    <m/>
  </r>
  <r>
    <d v="2021-09-25T14:38:53"/>
    <x v="3"/>
    <n v="3"/>
    <s v="TEJADA PEREZ JHON ALEXIS"/>
    <x v="0"/>
    <x v="0"/>
    <n v="179"/>
    <n v="19.8888888888889"/>
    <n v="207.604026845638"/>
    <m/>
    <n v="83041.610700000005"/>
    <x v="0"/>
    <n v="12248.648648648599"/>
    <x v="33"/>
    <x v="0"/>
    <m/>
  </r>
  <r>
    <d v="2021-09-25T14:38:54"/>
    <x v="3"/>
    <n v="5"/>
    <s v="LOAIZA GAVIRIA EDIXON ANDRES"/>
    <x v="0"/>
    <x v="0"/>
    <n v="297"/>
    <n v="33"/>
    <n v="207.604026845638"/>
    <s v="1 DESCUENTO"/>
    <n v="83041.610700000005"/>
    <x v="1"/>
    <n v="12248.648648648599"/>
    <x v="33"/>
    <x v="0"/>
    <m/>
  </r>
  <r>
    <d v="2021-09-25T14:38:54"/>
    <x v="3"/>
    <n v="6"/>
    <s v="ALVAREZ ARIAS SAMUEL IVAN"/>
    <x v="0"/>
    <x v="0"/>
    <n v="195"/>
    <n v="21.6666666666667"/>
    <n v="207.604026845638"/>
    <s v="3 DESCUENTOS"/>
    <n v="83041.610700000005"/>
    <x v="0"/>
    <n v="12248.648648648599"/>
    <x v="33"/>
    <x v="0"/>
    <m/>
  </r>
  <r>
    <d v="2021-09-25T14:38:54"/>
    <x v="3"/>
    <n v="7"/>
    <s v="DE OSSA TORRES CARLOS ANDRES"/>
    <x v="4"/>
    <x v="0"/>
    <n v="196"/>
    <n v="28"/>
    <n v="161.469798657718"/>
    <m/>
    <n v="64587.919500000004"/>
    <x v="1"/>
    <n v="12248.648648648599"/>
    <x v="33"/>
    <x v="0"/>
    <m/>
  </r>
  <r>
    <d v="2021-09-25T14:38:54"/>
    <x v="3"/>
    <n v="8"/>
    <s v="VALENCIA MENDOZA CESAR AUGUSTO"/>
    <x v="6"/>
    <x v="0"/>
    <n v="204"/>
    <n v="25.5"/>
    <n v="184.53691275167799"/>
    <m/>
    <n v="73814.765100000004"/>
    <x v="1"/>
    <n v="12248.648648648599"/>
    <x v="33"/>
    <x v="0"/>
    <m/>
  </r>
  <r>
    <d v="2021-09-25T14:38:55"/>
    <x v="3"/>
    <n v="9"/>
    <s v="BETANCUR PEREZ VICTOR ALONSO"/>
    <x v="0"/>
    <x v="0"/>
    <n v="155"/>
    <n v="17.2222222222222"/>
    <n v="207.604026845638"/>
    <m/>
    <n v="83041.610700000005"/>
    <x v="0"/>
    <n v="12248.648648648599"/>
    <x v="33"/>
    <x v="0"/>
    <m/>
  </r>
  <r>
    <d v="2021-09-25T14:38:55"/>
    <x v="3"/>
    <n v="10"/>
    <s v="LARGO PIEDRAHITA HARVEY DAVID"/>
    <x v="6"/>
    <x v="0"/>
    <n v="238"/>
    <n v="29.75"/>
    <n v="184.53691275167799"/>
    <m/>
    <n v="73814.765100000004"/>
    <x v="0"/>
    <n v="12248.648648648599"/>
    <x v="33"/>
    <x v="0"/>
    <m/>
  </r>
  <r>
    <d v="2021-09-25T14:38:55"/>
    <x v="1"/>
    <n v="11"/>
    <s v="RENDON VIANA HUMBERTO DE JESUS"/>
    <x v="0"/>
    <x v="0"/>
    <n v="193"/>
    <n v="21.4444444444444"/>
    <n v="207.604026845638"/>
    <m/>
    <n v="83041.610700000005"/>
    <x v="0"/>
    <n v="12248.648648648599"/>
    <x v="33"/>
    <x v="0"/>
    <m/>
  </r>
  <r>
    <d v="2021-09-25T14:38:56"/>
    <x v="1"/>
    <n v="12"/>
    <s v="ROJAS QUINTERO MIGUEL ANTONIO"/>
    <x v="6"/>
    <x v="0"/>
    <n v="152"/>
    <n v="19"/>
    <n v="184.53691275167799"/>
    <m/>
    <n v="73814.765100000004"/>
    <x v="0"/>
    <n v="12248.648648648599"/>
    <x v="33"/>
    <x v="0"/>
    <m/>
  </r>
  <r>
    <d v="2021-09-25T14:38:56"/>
    <x v="1"/>
    <n v="13"/>
    <s v="BOLIVAR SANCHEZ ALEJANDRO"/>
    <x v="6"/>
    <x v="3"/>
    <n v="234"/>
    <n v="29.25"/>
    <n v="184.53691275167799"/>
    <m/>
    <n v="73814.765100000004"/>
    <x v="1"/>
    <n v="12248.648648648599"/>
    <x v="33"/>
    <x v="0"/>
    <m/>
  </r>
  <r>
    <d v="2021-09-25T14:38:56"/>
    <x v="1"/>
    <n v="14"/>
    <s v="CARVAJAL SALAZAR HECTOR MARINO"/>
    <x v="3"/>
    <x v="0"/>
    <n v="212"/>
    <n v="21.2"/>
    <n v="230.671140939597"/>
    <m/>
    <n v="92268.456399999995"/>
    <x v="1"/>
    <n v="12248.648648648599"/>
    <x v="33"/>
    <x v="0"/>
    <m/>
  </r>
  <r>
    <d v="2021-09-25T14:38:56"/>
    <x v="1"/>
    <n v="15"/>
    <s v="LONDOO LOPERA DUVAN ANDRES"/>
    <x v="3"/>
    <x v="0"/>
    <n v="244"/>
    <n v="24.4"/>
    <n v="230.671140939597"/>
    <m/>
    <n v="92268.456399999995"/>
    <x v="0"/>
    <n v="12248.648648648599"/>
    <x v="33"/>
    <x v="0"/>
    <m/>
  </r>
  <r>
    <d v="2021-09-25T14:38:57"/>
    <x v="1"/>
    <n v="16"/>
    <s v="GOMEZ ACEVEDO ALEJANDRO"/>
    <x v="5"/>
    <x v="1"/>
    <n v="19"/>
    <n v="19"/>
    <n v="23.067114093959699"/>
    <s v="Se descuenta el viaje de 6 48 am donde moviliz 19 pasajeros x intervencin del trnsito"/>
    <n v="9226.8456000000006"/>
    <x v="0"/>
    <n v="12248.648648648599"/>
    <x v="33"/>
    <x v="0"/>
    <m/>
  </r>
  <r>
    <d v="2021-09-25T14:38:57"/>
    <x v="1"/>
    <n v="17"/>
    <s v="ESPINOZA CHAVARRIA GUILLERMO LEON"/>
    <x v="6"/>
    <x v="0"/>
    <n v="199"/>
    <n v="24.875"/>
    <n v="184.53691275167799"/>
    <m/>
    <n v="73814.765100000004"/>
    <x v="0"/>
    <n v="12248.648648648599"/>
    <x v="33"/>
    <x v="0"/>
    <m/>
  </r>
  <r>
    <d v="2021-09-25T14:38:57"/>
    <x v="1"/>
    <n v="18"/>
    <s v="PEREZ BORJA JUAN CARLOS"/>
    <x v="11"/>
    <x v="1"/>
    <n v="47"/>
    <n v="23.5"/>
    <n v="46.134228187919497"/>
    <s v="Se descuenta el viaje de 7 10 am donde moviliz 12 pasajeros x intervencin del trnsito"/>
    <n v="18453.691299999999"/>
    <x v="0"/>
    <n v="12248.648648648599"/>
    <x v="33"/>
    <x v="0"/>
    <m/>
  </r>
  <r>
    <d v="2021-09-25T14:38:58"/>
    <x v="1"/>
    <n v="19"/>
    <s v="HINCAPIE CASTAEDA KEVIN ALEJANDRO"/>
    <x v="3"/>
    <x v="0"/>
    <n v="256"/>
    <n v="25.6"/>
    <n v="230.671140939597"/>
    <s v="1 DESCUENTO"/>
    <n v="92268.456399999995"/>
    <x v="0"/>
    <n v="12248.648648648599"/>
    <x v="33"/>
    <x v="0"/>
    <m/>
  </r>
  <r>
    <d v="2021-09-25T14:38:58"/>
    <x v="1"/>
    <n v="20"/>
    <s v="DIAZ LOZADA ANDRES FELIPE"/>
    <x v="0"/>
    <x v="0"/>
    <n v="150"/>
    <n v="16.6666666666667"/>
    <n v="207.604026845638"/>
    <s v="2 DESCUENTOS"/>
    <n v="83041.610700000005"/>
    <x v="0"/>
    <n v="12248.648648648599"/>
    <x v="33"/>
    <x v="0"/>
    <m/>
  </r>
  <r>
    <d v="2021-09-25T14:38:58"/>
    <x v="3"/>
    <n v="21"/>
    <s v="OCAMPO OCAMPO ANTONIO JOSE"/>
    <x v="0"/>
    <x v="3"/>
    <n v="223"/>
    <n v="24.7777777777778"/>
    <n v="207.604026845638"/>
    <m/>
    <n v="83041.610700000005"/>
    <x v="0"/>
    <n v="12248.648648648599"/>
    <x v="33"/>
    <x v="0"/>
    <m/>
  </r>
  <r>
    <d v="2021-09-25T14:38:58"/>
    <x v="3"/>
    <n v="23"/>
    <s v="QUICENO DAVID DIEGO ALEJANDRO"/>
    <x v="3"/>
    <x v="3"/>
    <n v="143"/>
    <n v="14.3"/>
    <n v="230.671140939597"/>
    <m/>
    <n v="92268.456399999995"/>
    <x v="0"/>
    <n v="12248.648648648599"/>
    <x v="33"/>
    <x v="0"/>
    <m/>
  </r>
  <r>
    <d v="2021-09-25T14:38:59"/>
    <x v="3"/>
    <n v="24"/>
    <s v="QUIRAMA CASTAEDA JHON JADER"/>
    <x v="6"/>
    <x v="3"/>
    <n v="182"/>
    <n v="22.75"/>
    <n v="184.53691275167799"/>
    <s v="1 DESCUENTO"/>
    <n v="73814.765100000004"/>
    <x v="0"/>
    <n v="12248.648648648599"/>
    <x v="33"/>
    <x v="0"/>
    <m/>
  </r>
  <r>
    <d v="2021-09-25T14:38:59"/>
    <x v="3"/>
    <n v="25"/>
    <s v="ZAPATA MONTES ANDREY DARIO"/>
    <x v="0"/>
    <x v="0"/>
    <n v="204"/>
    <n v="22.6666666666667"/>
    <n v="207.604026845638"/>
    <s v="3 DESCUENTOS"/>
    <n v="83041.610700000005"/>
    <x v="1"/>
    <n v="12248.648648648599"/>
    <x v="33"/>
    <x v="0"/>
    <m/>
  </r>
  <r>
    <d v="2021-09-25T14:38:59"/>
    <x v="3"/>
    <n v="26"/>
    <s v="CASTRO SANCLEMENTE DUBERNEY"/>
    <x v="6"/>
    <x v="1"/>
    <n v="177"/>
    <n v="22.125"/>
    <n v="184.53691275167799"/>
    <s v="Se descuenta el viaje de 3 pm donde moviliz 24 pasajeros x no entrar al 13 sin justificacin"/>
    <n v="73814.765100000004"/>
    <x v="0"/>
    <n v="12248.648648648599"/>
    <x v="33"/>
    <x v="0"/>
    <m/>
  </r>
  <r>
    <d v="2021-09-25T14:39:00"/>
    <x v="3"/>
    <n v="27"/>
    <s v="VANEGAS MORALES DEIBY ALEJANDRO"/>
    <x v="3"/>
    <x v="0"/>
    <n v="245"/>
    <n v="24.5"/>
    <n v="230.671140939597"/>
    <m/>
    <n v="92268.456399999995"/>
    <x v="0"/>
    <n v="12248.648648648599"/>
    <x v="33"/>
    <x v="0"/>
    <m/>
  </r>
  <r>
    <d v="2021-09-25T14:39:00"/>
    <x v="3"/>
    <n v="28"/>
    <s v="VELEZ QUINTERO BAYRON ESTIVEN"/>
    <x v="6"/>
    <x v="0"/>
    <n v="168"/>
    <n v="21"/>
    <n v="184.53691275167799"/>
    <m/>
    <n v="73814.765100000004"/>
    <x v="0"/>
    <n v="12248.648648648599"/>
    <x v="33"/>
    <x v="0"/>
    <m/>
  </r>
  <r>
    <d v="2021-09-25T14:39:00"/>
    <x v="3"/>
    <n v="29"/>
    <s v="VARGAS NELSON CONRADO"/>
    <x v="2"/>
    <x v="3"/>
    <n v="146"/>
    <n v="24.3333333333333"/>
    <n v="138.40268456375799"/>
    <m/>
    <n v="55361.073799999998"/>
    <x v="0"/>
    <n v="12248.648648648599"/>
    <x v="33"/>
    <x v="0"/>
    <m/>
  </r>
  <r>
    <d v="2021-09-25T14:39:00"/>
    <x v="1"/>
    <n v="29"/>
    <s v="GOMEZ ACEVEDO ALEJANDRO"/>
    <x v="10"/>
    <x v="3"/>
    <n v="86"/>
    <n v="21.5"/>
    <n v="92.268456375838895"/>
    <m/>
    <n v="36907.382599999997"/>
    <x v="0"/>
    <n v="12248.648648648599"/>
    <x v="33"/>
    <x v="0"/>
    <m/>
  </r>
  <r>
    <d v="2021-09-25T14:39:00"/>
    <x v="3"/>
    <n v="30"/>
    <s v="ATEHORTUA SANCHEZ JIM MICHAEL"/>
    <x v="0"/>
    <x v="0"/>
    <n v="191"/>
    <n v="21.2222222222222"/>
    <n v="207.604026845638"/>
    <m/>
    <n v="83041.610700000005"/>
    <x v="0"/>
    <n v="12248.648648648599"/>
    <x v="33"/>
    <x v="0"/>
    <m/>
  </r>
  <r>
    <d v="2021-09-25T14:39:01"/>
    <x v="1"/>
    <n v="31"/>
    <s v="TOBON DIEGO"/>
    <x v="1"/>
    <x v="3"/>
    <n v="302"/>
    <n v="27.454545454545499"/>
    <n v="253.73825503355701"/>
    <m/>
    <n v="101495.302"/>
    <x v="1"/>
    <n v="12248.648648648599"/>
    <x v="33"/>
    <x v="0"/>
    <m/>
  </r>
  <r>
    <d v="2021-09-25T14:39:01"/>
    <x v="1"/>
    <n v="33"/>
    <s v="ROJAS CHAMORRO JEAN CARLOS"/>
    <x v="2"/>
    <x v="1"/>
    <n v="117"/>
    <n v="19.5"/>
    <n v="138.40268456375799"/>
    <s v="Se descuenta el viaje de 7 30 am donde moviliz 3 pasajeros x no entrar al 13 sin justificacin, 2 DESCUENTOS"/>
    <n v="55361.073799999998"/>
    <x v="0"/>
    <n v="12248.648648648599"/>
    <x v="33"/>
    <x v="0"/>
    <m/>
  </r>
  <r>
    <d v="2021-09-25T14:39:01"/>
    <x v="1"/>
    <n v="34"/>
    <s v="JIMENEZ HURTADO CARLOS ESTIVEN"/>
    <x v="3"/>
    <x v="0"/>
    <n v="220"/>
    <n v="22"/>
    <n v="230.671140939597"/>
    <m/>
    <n v="92268.456399999995"/>
    <x v="0"/>
    <n v="12248.648648648599"/>
    <x v="33"/>
    <x v="0"/>
    <m/>
  </r>
  <r>
    <d v="2021-09-25T14:39:02"/>
    <x v="1"/>
    <n v="35"/>
    <s v="GARCIA DAVID WILSON ALBERTO"/>
    <x v="3"/>
    <x v="0"/>
    <n v="277"/>
    <n v="27.7"/>
    <n v="230.671140939597"/>
    <s v="2 DESCUENTOS"/>
    <n v="92268.456399999995"/>
    <x v="1"/>
    <n v="12248.648648648599"/>
    <x v="33"/>
    <x v="0"/>
    <m/>
  </r>
  <r>
    <d v="2021-09-25T14:39:02"/>
    <x v="1"/>
    <n v="36"/>
    <s v="MARTINEZ CHAVERRA LUIS NORBERTO"/>
    <x v="3"/>
    <x v="0"/>
    <n v="238"/>
    <n v="23.8"/>
    <n v="230.671140939597"/>
    <m/>
    <n v="92268.456399999995"/>
    <x v="0"/>
    <n v="12248.648648648599"/>
    <x v="33"/>
    <x v="0"/>
    <m/>
  </r>
  <r>
    <d v="2021-09-25T14:39:02"/>
    <x v="1"/>
    <n v="37"/>
    <s v="PIEDRAHITA MADRID SANTIAGO"/>
    <x v="0"/>
    <x v="0"/>
    <n v="273"/>
    <n v="30.3333333333333"/>
    <n v="207.604026845638"/>
    <m/>
    <n v="83041.610700000005"/>
    <x v="1"/>
    <n v="12248.648648648599"/>
    <x v="33"/>
    <x v="0"/>
    <m/>
  </r>
  <r>
    <d v="2021-09-25T14:39:02"/>
    <x v="1"/>
    <n v="38"/>
    <s v="LOAIZA CARMONA JUAN CARLOS"/>
    <x v="0"/>
    <x v="0"/>
    <n v="159"/>
    <n v="17.6666666666667"/>
    <n v="207.604026845638"/>
    <m/>
    <n v="83041.610700000005"/>
    <x v="0"/>
    <n v="12248.648648648599"/>
    <x v="33"/>
    <x v="0"/>
    <m/>
  </r>
  <r>
    <d v="2021-09-25T14:39:03"/>
    <x v="1"/>
    <n v="40"/>
    <s v="SANCHEZ DAVID YOHAN ALBERTO"/>
    <x v="3"/>
    <x v="0"/>
    <n v="169"/>
    <n v="16.899999999999999"/>
    <n v="230.671140939597"/>
    <m/>
    <n v="92268.456399999995"/>
    <x v="0"/>
    <n v="12248.648648648599"/>
    <x v="33"/>
    <x v="0"/>
    <m/>
  </r>
  <r>
    <d v="2021-09-25T14:40:30"/>
    <x v="1"/>
    <n v="1"/>
    <s v="PINEDA ESTRADA CRISTIAN JOHAN"/>
    <x v="4"/>
    <x v="0"/>
    <n v="124"/>
    <n v="17.714285714285701"/>
    <n v="166.69824561403499"/>
    <m/>
    <n v="66679.298200000005"/>
    <x v="0"/>
    <n v="1678.57646008962"/>
    <x v="34"/>
    <x v="0"/>
    <m/>
  </r>
  <r>
    <d v="2021-09-25T14:40:30"/>
    <x v="1"/>
    <n v="2"/>
    <s v="SEPULVEDA HENAO JUAN CAMILO"/>
    <x v="6"/>
    <x v="0"/>
    <n v="216"/>
    <n v="27"/>
    <n v="190.51228070175401"/>
    <m/>
    <n v="76204.912299999996"/>
    <x v="1"/>
    <n v="1678.57646008962"/>
    <x v="34"/>
    <x v="0"/>
    <m/>
  </r>
  <r>
    <d v="2021-09-25T14:40:30"/>
    <x v="1"/>
    <n v="3"/>
    <s v="SANCHEZ DAVID YOHAN ALBERTO"/>
    <x v="0"/>
    <x v="0"/>
    <n v="224"/>
    <n v="24.8888888888889"/>
    <n v="214.32631578947399"/>
    <m/>
    <n v="85730.526299999998"/>
    <x v="0"/>
    <n v="1678.57646008962"/>
    <x v="34"/>
    <x v="0"/>
    <m/>
  </r>
  <r>
    <d v="2021-09-25T14:40:30"/>
    <x v="1"/>
    <n v="4"/>
    <s v="CARTAGENA VARGAS SANTIAGO"/>
    <x v="11"/>
    <x v="0"/>
    <n v="28"/>
    <n v="14"/>
    <n v="47.628070175438602"/>
    <m/>
    <n v="19051.2281"/>
    <x v="0"/>
    <n v="1678.57646008962"/>
    <x v="34"/>
    <x v="0"/>
    <m/>
  </r>
  <r>
    <d v="2021-09-25T14:40:31"/>
    <x v="1"/>
    <n v="5"/>
    <s v="LOAIZA GAVIRIA EDIXON ANDRES"/>
    <x v="0"/>
    <x v="0"/>
    <n v="221"/>
    <n v="24.5555555555556"/>
    <n v="214.32631578947399"/>
    <m/>
    <n v="85730.526299999998"/>
    <x v="1"/>
    <n v="1678.57646008962"/>
    <x v="34"/>
    <x v="0"/>
    <m/>
  </r>
  <r>
    <d v="2021-09-25T14:40:31"/>
    <x v="1"/>
    <n v="6"/>
    <s v="ALVAREZ ARIAS SAMUEL IVAN"/>
    <x v="6"/>
    <x v="0"/>
    <n v="156"/>
    <n v="19.5"/>
    <n v="190.51228070175401"/>
    <s v="No se tuvo en cuenta el viaje de 4 30 am donde moviliz 7 pasajeros por que se subi por el 13 sin autorizacin"/>
    <n v="76204.912299999996"/>
    <x v="0"/>
    <n v="1678.57646008962"/>
    <x v="34"/>
    <x v="0"/>
    <m/>
  </r>
  <r>
    <d v="2021-09-25T14:40:31"/>
    <x v="1"/>
    <n v="7"/>
    <s v="DE OSSA TORRES CARLOS ANDRES"/>
    <x v="2"/>
    <x v="0"/>
    <n v="112"/>
    <n v="18.6666666666667"/>
    <n v="142.884210526316"/>
    <m/>
    <n v="57153.684200000003"/>
    <x v="1"/>
    <n v="1678.57646008962"/>
    <x v="34"/>
    <x v="0"/>
    <m/>
  </r>
  <r>
    <d v="2021-09-25T14:40:31"/>
    <x v="1"/>
    <n v="8"/>
    <s v="VALENCIA MENDOZA CESAR AUGUSTO"/>
    <x v="3"/>
    <x v="0"/>
    <n v="247"/>
    <n v="24.7"/>
    <n v="238.14035087719299"/>
    <m/>
    <n v="95256.140400000004"/>
    <x v="1"/>
    <n v="1678.57646008962"/>
    <x v="34"/>
    <x v="0"/>
    <m/>
  </r>
  <r>
    <d v="2021-09-25T14:40:32"/>
    <x v="3"/>
    <n v="9"/>
    <s v="BETANCUR PEREZ VICTOR ALONSO"/>
    <x v="0"/>
    <x v="3"/>
    <n v="212"/>
    <n v="23.5555555555556"/>
    <n v="214.32631578947399"/>
    <s v="18 PASAJEROS DESCONTADOS"/>
    <n v="85730.526299999998"/>
    <x v="0"/>
    <n v="1678.57646008962"/>
    <x v="34"/>
    <x v="0"/>
    <m/>
  </r>
  <r>
    <d v="2021-09-25T14:40:32"/>
    <x v="1"/>
    <n v="10"/>
    <s v="LARGO PIEDRAHITA HARVEY DAVID"/>
    <x v="3"/>
    <x v="3"/>
    <n v="260"/>
    <n v="26"/>
    <n v="238.14035087719299"/>
    <m/>
    <n v="95256.140400000004"/>
    <x v="0"/>
    <n v="1678.57646008962"/>
    <x v="34"/>
    <x v="0"/>
    <m/>
  </r>
  <r>
    <d v="2021-09-25T14:40:32"/>
    <x v="3"/>
    <n v="11"/>
    <s v="RENDON VIANA HUMBERTO DE JESUS"/>
    <x v="6"/>
    <x v="0"/>
    <n v="188"/>
    <n v="23.5"/>
    <n v="190.51228070175401"/>
    <m/>
    <n v="76204.912299999996"/>
    <x v="0"/>
    <n v="1678.57646008962"/>
    <x v="34"/>
    <x v="0"/>
    <m/>
  </r>
  <r>
    <d v="2021-09-25T14:40:32"/>
    <x v="3"/>
    <n v="13"/>
    <s v="BOLIVAR SANCHEZ ALEJANDRO"/>
    <x v="0"/>
    <x v="3"/>
    <n v="211"/>
    <n v="23.4444444444444"/>
    <n v="214.32631578947399"/>
    <s v="3 DESCUENTOS"/>
    <n v="85730.526299999998"/>
    <x v="1"/>
    <n v="1678.57646008962"/>
    <x v="34"/>
    <x v="0"/>
    <m/>
  </r>
  <r>
    <d v="2021-09-25T14:40:32"/>
    <x v="3"/>
    <n v="14"/>
    <s v="HINCAPIE OSORIO RENZO ORLANDO"/>
    <x v="0"/>
    <x v="3"/>
    <n v="284"/>
    <n v="31.5555555555556"/>
    <n v="214.32631578947399"/>
    <s v="3 DESCUENTOS"/>
    <n v="85730.526299999998"/>
    <x v="1"/>
    <n v="1678.57646008962"/>
    <x v="34"/>
    <x v="0"/>
    <m/>
  </r>
  <r>
    <d v="2021-09-25T14:40:33"/>
    <x v="3"/>
    <n v="15"/>
    <s v="LONDOO LOPERA DUVAN ANDRES"/>
    <x v="8"/>
    <x v="0"/>
    <n v="111"/>
    <n v="22.2"/>
    <n v="119.070175438596"/>
    <m/>
    <n v="47628.070200000002"/>
    <x v="0"/>
    <n v="1678.57646008962"/>
    <x v="34"/>
    <x v="0"/>
    <m/>
  </r>
  <r>
    <d v="2021-09-25T14:40:33"/>
    <x v="3"/>
    <n v="16"/>
    <s v="PEREZ BORJA JUAN CARLOS"/>
    <x v="0"/>
    <x v="3"/>
    <n v="242"/>
    <n v="26.8888888888889"/>
    <n v="214.32631578947399"/>
    <m/>
    <n v="85730.526299999998"/>
    <x v="0"/>
    <n v="1678.57646008962"/>
    <x v="34"/>
    <x v="0"/>
    <m/>
  </r>
  <r>
    <d v="2021-09-25T14:40:33"/>
    <x v="3"/>
    <n v="17"/>
    <s v="ESPINOZA CHAVARRIA GUILLERMO LEON"/>
    <x v="0"/>
    <x v="0"/>
    <n v="192"/>
    <n v="21.3333333333333"/>
    <n v="214.32631578947399"/>
    <s v="1 DESCUENTO"/>
    <n v="85730.526299999998"/>
    <x v="0"/>
    <n v="1678.57646008962"/>
    <x v="34"/>
    <x v="0"/>
    <m/>
  </r>
  <r>
    <d v="2021-09-25T14:40:33"/>
    <x v="3"/>
    <n v="18"/>
    <s v="LOAIZA CARMONA JUAN CARLOS"/>
    <x v="0"/>
    <x v="0"/>
    <n v="173"/>
    <n v="19.2222222222222"/>
    <n v="214.32631578947399"/>
    <s v="1 DESCUENTO"/>
    <n v="85730.526299999998"/>
    <x v="0"/>
    <n v="1678.57646008962"/>
    <x v="34"/>
    <x v="0"/>
    <m/>
  </r>
  <r>
    <d v="2021-09-25T14:40:33"/>
    <x v="3"/>
    <n v="19"/>
    <s v="HINCAPIE CASTAEDA KEVIN ALEJANDRO"/>
    <x v="6"/>
    <x v="0"/>
    <n v="163"/>
    <n v="20.375"/>
    <n v="190.51228070175401"/>
    <m/>
    <n v="76204.912299999996"/>
    <x v="0"/>
    <n v="1678.57646008962"/>
    <x v="34"/>
    <x v="0"/>
    <m/>
  </r>
  <r>
    <d v="2021-09-25T14:40:34"/>
    <x v="3"/>
    <n v="20"/>
    <s v="VACA FIERRO ROBINSON"/>
    <x v="6"/>
    <x v="0"/>
    <n v="234"/>
    <n v="29.25"/>
    <n v="190.51228070175401"/>
    <s v="1 DESCUENTO"/>
    <n v="76204.912299999996"/>
    <x v="0"/>
    <n v="1678.57646008962"/>
    <x v="34"/>
    <x v="0"/>
    <m/>
  </r>
  <r>
    <d v="2021-09-25T14:40:34"/>
    <x v="1"/>
    <n v="21"/>
    <s v="OCAMPO OCAMPO ANTONIO JOSE"/>
    <x v="6"/>
    <x v="0"/>
    <n v="184"/>
    <n v="23"/>
    <n v="190.51228070175401"/>
    <s v="1 DESCUENTO"/>
    <n v="76204.912299999996"/>
    <x v="0"/>
    <n v="1678.57646008962"/>
    <x v="34"/>
    <x v="0"/>
    <m/>
  </r>
  <r>
    <d v="2021-09-25T14:40:34"/>
    <x v="1"/>
    <n v="22"/>
    <s v="LONDOO CADAVID DAVID SANTIAGO"/>
    <x v="0"/>
    <x v="0"/>
    <n v="250"/>
    <n v="27.7777777777778"/>
    <n v="214.32631578947399"/>
    <s v="No se tuvo en cuenta el viaje de 8 pm donde moviliz 5 pasajeros por que no espero el tiempo indicado y no subi ningn pasajero"/>
    <n v="85730.526299999998"/>
    <x v="1"/>
    <n v="1678.57646008962"/>
    <x v="34"/>
    <x v="0"/>
    <m/>
  </r>
  <r>
    <d v="2021-09-25T14:40:34"/>
    <x v="1"/>
    <n v="23"/>
    <s v="QUICENO DAVID DIEGO ALEJANDRO"/>
    <x v="4"/>
    <x v="0"/>
    <n v="164"/>
    <n v="23.428571428571399"/>
    <n v="166.69824561403499"/>
    <m/>
    <n v="66679.298200000005"/>
    <x v="0"/>
    <n v="1678.57646008962"/>
    <x v="34"/>
    <x v="0"/>
    <m/>
  </r>
  <r>
    <d v="2021-09-25T14:40:35"/>
    <x v="1"/>
    <n v="24"/>
    <s v="QUIRAMA CASTAEDA JHON JADER"/>
    <x v="4"/>
    <x v="0"/>
    <n v="190"/>
    <n v="27.1428571428571"/>
    <n v="166.69824561403499"/>
    <m/>
    <n v="66679.298200000005"/>
    <x v="0"/>
    <n v="1678.57646008962"/>
    <x v="34"/>
    <x v="0"/>
    <m/>
  </r>
  <r>
    <d v="2021-09-25T14:40:35"/>
    <x v="1"/>
    <n v="26"/>
    <s v="CASTRO SANCLEMENTE DUBERNEY"/>
    <x v="0"/>
    <x v="0"/>
    <n v="206"/>
    <n v="22.8888888888889"/>
    <n v="214.32631578947399"/>
    <s v="2 DESCUENTOS"/>
    <n v="85730.526299999998"/>
    <x v="0"/>
    <n v="1678.57646008962"/>
    <x v="34"/>
    <x v="0"/>
    <m/>
  </r>
  <r>
    <d v="2021-09-25T14:40:35"/>
    <x v="1"/>
    <n v="27"/>
    <s v="VANEGAS MORALES DEIBY ALEJANDRO"/>
    <x v="0"/>
    <x v="0"/>
    <n v="185"/>
    <n v="20.5555555555556"/>
    <n v="214.32631578947399"/>
    <m/>
    <n v="85730.526299999998"/>
    <x v="0"/>
    <n v="1678.57646008962"/>
    <x v="34"/>
    <x v="0"/>
    <m/>
  </r>
  <r>
    <d v="2021-09-25T14:40:35"/>
    <x v="1"/>
    <n v="28"/>
    <s v="VELEZ QUINTERO BAYRON ESTIVEN"/>
    <x v="1"/>
    <x v="0"/>
    <n v="212"/>
    <n v="19.272727272727298"/>
    <n v="261.95438596491198"/>
    <m/>
    <n v="104781.75440000001"/>
    <x v="0"/>
    <n v="1678.57646008962"/>
    <x v="34"/>
    <x v="0"/>
    <m/>
  </r>
  <r>
    <d v="2021-09-25T14:40:35"/>
    <x v="1"/>
    <n v="29"/>
    <s v="VARGAS NELSON CONRADO"/>
    <x v="4"/>
    <x v="3"/>
    <n v="140"/>
    <n v="20"/>
    <n v="166.69824561403499"/>
    <s v="6 DESCUENTOS"/>
    <n v="66679.298200000005"/>
    <x v="0"/>
    <n v="1678.57646008962"/>
    <x v="34"/>
    <x v="0"/>
    <m/>
  </r>
  <r>
    <d v="2021-09-25T14:40:36"/>
    <x v="3"/>
    <n v="32"/>
    <s v="ZAPATA MONTES ANDREY DARIO"/>
    <x v="1"/>
    <x v="0"/>
    <n v="237"/>
    <n v="21.545454545454501"/>
    <n v="261.95438596491198"/>
    <m/>
    <n v="104781.75440000001"/>
    <x v="0"/>
    <n v="1678.57646008962"/>
    <x v="34"/>
    <x v="0"/>
    <m/>
  </r>
  <r>
    <d v="2021-09-25T14:40:36"/>
    <x v="3"/>
    <n v="33"/>
    <s v="ROJAS CHAMORRO JEAN CARLOS"/>
    <x v="3"/>
    <x v="0"/>
    <n v="287"/>
    <n v="28.7"/>
    <n v="238.14035087719299"/>
    <m/>
    <n v="95256.140400000004"/>
    <x v="0"/>
    <n v="1678.57646008962"/>
    <x v="34"/>
    <x v="0"/>
    <m/>
  </r>
  <r>
    <d v="2021-09-25T14:40:36"/>
    <x v="3"/>
    <n v="34"/>
    <s v="JIMENEZ HURTADO CARLOS ESTIVEN"/>
    <x v="4"/>
    <x v="3"/>
    <n v="201"/>
    <n v="28.714285714285701"/>
    <n v="166.69824561403499"/>
    <m/>
    <n v="66679.298200000005"/>
    <x v="0"/>
    <n v="1678.57646008962"/>
    <x v="34"/>
    <x v="0"/>
    <m/>
  </r>
  <r>
    <d v="2021-09-25T14:40:36"/>
    <x v="3"/>
    <n v="35"/>
    <s v="GARCIA DAVID WILSON ALBERTO"/>
    <x v="2"/>
    <x v="3"/>
    <n v="149"/>
    <n v="24.8333333333333"/>
    <n v="142.884210526316"/>
    <s v="6 DESCUENTOS"/>
    <n v="57153.684200000003"/>
    <x v="1"/>
    <n v="1678.57646008962"/>
    <x v="34"/>
    <x v="0"/>
    <m/>
  </r>
  <r>
    <d v="2021-09-25T14:40:36"/>
    <x v="3"/>
    <n v="36"/>
    <s v="MARTINEZ CHAVERRA LUIS NORBERTO"/>
    <x v="6"/>
    <x v="0"/>
    <n v="194"/>
    <n v="24.25"/>
    <n v="190.51228070175401"/>
    <s v="1 DESCUENTO"/>
    <n v="76204.912299999996"/>
    <x v="0"/>
    <n v="1678.57646008962"/>
    <x v="34"/>
    <x v="0"/>
    <m/>
  </r>
  <r>
    <d v="2021-09-25T14:40:37"/>
    <x v="3"/>
    <n v="37"/>
    <s v="PIEDRAHITA MADRID SANTIAGO"/>
    <x v="6"/>
    <x v="0"/>
    <n v="191"/>
    <n v="23.875"/>
    <n v="190.51228070175401"/>
    <m/>
    <n v="76204.912299999996"/>
    <x v="1"/>
    <n v="1678.57646008962"/>
    <x v="34"/>
    <x v="0"/>
    <m/>
  </r>
  <r>
    <d v="2021-09-25T14:40:37"/>
    <x v="3"/>
    <n v="38"/>
    <s v="DE OSSA TORRES CARLOS ANDRES"/>
    <x v="10"/>
    <x v="3"/>
    <n v="97"/>
    <n v="24.25"/>
    <n v="95.256140350877203"/>
    <m/>
    <n v="38102.456100000003"/>
    <x v="0"/>
    <n v="1678.57646008962"/>
    <x v="34"/>
    <x v="0"/>
    <m/>
  </r>
  <r>
    <d v="2021-09-25T14:40:37"/>
    <x v="3"/>
    <n v="38"/>
    <s v="CASTRO BERMUDEZ RICHARD STIWARD"/>
    <x v="11"/>
    <x v="3"/>
    <n v="40"/>
    <n v="20"/>
    <n v="47.628070175438602"/>
    <m/>
    <n v="19051.2281"/>
    <x v="0"/>
    <n v="1678.57646008962"/>
    <x v="34"/>
    <x v="0"/>
    <m/>
  </r>
  <r>
    <d v="2021-09-25T14:40:37"/>
    <x v="3"/>
    <n v="39"/>
    <s v="DIAZ LOZADA ANDRES FELIPE"/>
    <x v="0"/>
    <x v="0"/>
    <n v="217"/>
    <n v="24.1111111111111"/>
    <n v="214.32631578947399"/>
    <s v="1 DESCUENTO"/>
    <n v="85730.526299999998"/>
    <x v="0"/>
    <n v="1678.57646008962"/>
    <x v="34"/>
    <x v="0"/>
    <m/>
  </r>
  <r>
    <d v="2021-09-25T14:40:38"/>
    <x v="3"/>
    <n v="40"/>
    <s v="CORDOBA QUINTERO RAFAEL JOSE"/>
    <x v="5"/>
    <x v="3"/>
    <n v="45"/>
    <n v="45"/>
    <n v="23.814035087719301"/>
    <s v="No se tuvo en cuenta el viaje de 6 50 am donde moviliz 33 pasajeros por que se subi por el 13 sin autorizacin"/>
    <n v="9525.6139999999996"/>
    <x v="0"/>
    <n v="1678.57646008962"/>
    <x v="34"/>
    <x v="0"/>
    <m/>
  </r>
  <r>
    <d v="2021-09-25T14:40:45"/>
    <x v="1"/>
    <n v="1"/>
    <s v="PINEDA ESTRADA CRISTIAN JOHAN"/>
    <x v="4"/>
    <x v="2"/>
    <n v="154"/>
    <n v="22"/>
    <n v="152.710526315789"/>
    <m/>
    <n v="61084.210500000001"/>
    <x v="0"/>
    <n v="12555.5555555556"/>
    <x v="35"/>
    <x v="0"/>
    <m/>
  </r>
  <r>
    <d v="2021-09-25T14:40:45"/>
    <x v="1"/>
    <n v="3"/>
    <s v="RESTREPO RODRIGUEZ LIBARDO ANDRES"/>
    <x v="0"/>
    <x v="0"/>
    <n v="181"/>
    <n v="20.1111111111111"/>
    <n v="196.342105263158"/>
    <m/>
    <n v="78536.842099999994"/>
    <x v="0"/>
    <n v="12555.5555555556"/>
    <x v="35"/>
    <x v="0"/>
    <m/>
  </r>
  <r>
    <d v="2021-09-25T14:40:46"/>
    <x v="1"/>
    <n v="4"/>
    <s v="CARTAGENA VARGAS SANTIAGO"/>
    <x v="2"/>
    <x v="3"/>
    <n v="85"/>
    <n v="14.1666666666667"/>
    <n v="130.894736842105"/>
    <m/>
    <n v="52357.894699999997"/>
    <x v="0"/>
    <n v="12555.5555555556"/>
    <x v="35"/>
    <x v="0"/>
    <m/>
  </r>
  <r>
    <d v="2021-09-25T14:40:46"/>
    <x v="1"/>
    <n v="5"/>
    <s v="LOAIZA GAVIRIA EDIXON ANDRES"/>
    <x v="3"/>
    <x v="0"/>
    <n v="299"/>
    <n v="29.9"/>
    <n v="218.157894736842"/>
    <s v="1 DESCUENTO X JEFE DE RUTA"/>
    <n v="87263.157900000006"/>
    <x v="1"/>
    <n v="12555.5555555556"/>
    <x v="35"/>
    <x v="0"/>
    <m/>
  </r>
  <r>
    <d v="2021-09-25T14:40:46"/>
    <x v="1"/>
    <n v="6"/>
    <s v="ALVAREZ ARIAS SAMUEL IVAN"/>
    <x v="0"/>
    <x v="0"/>
    <n v="190"/>
    <n v="21.1111111111111"/>
    <n v="196.342105263158"/>
    <m/>
    <n v="78536.842099999994"/>
    <x v="0"/>
    <n v="12555.5555555556"/>
    <x v="35"/>
    <x v="0"/>
    <m/>
  </r>
  <r>
    <d v="2021-09-25T14:40:46"/>
    <x v="1"/>
    <n v="7"/>
    <s v="DE OSSA TORRES CARLOS ANDRES"/>
    <x v="6"/>
    <x v="0"/>
    <n v="166"/>
    <n v="20.75"/>
    <n v="174.52631578947401"/>
    <m/>
    <n v="69810.526299999998"/>
    <x v="1"/>
    <n v="12555.5555555556"/>
    <x v="35"/>
    <x v="0"/>
    <m/>
  </r>
  <r>
    <d v="2021-09-25T14:40:46"/>
    <x v="1"/>
    <n v="8"/>
    <s v="VALENCIA MENDOZA CESAR AUGUSTO"/>
    <x v="3"/>
    <x v="0"/>
    <n v="227"/>
    <n v="22.7"/>
    <n v="218.157894736842"/>
    <s v="2 DESCUENTOS X DISCAPACITADO"/>
    <n v="87263.157900000006"/>
    <x v="1"/>
    <n v="12555.5555555556"/>
    <x v="35"/>
    <x v="0"/>
    <m/>
  </r>
  <r>
    <d v="2021-09-25T14:40:47"/>
    <x v="1"/>
    <n v="9"/>
    <s v="BETANCUR PEREZ VICTOR ALONSO"/>
    <x v="3"/>
    <x v="0"/>
    <n v="198"/>
    <n v="19.8"/>
    <n v="218.157894736842"/>
    <m/>
    <n v="87263.157900000006"/>
    <x v="0"/>
    <n v="12555.5555555556"/>
    <x v="35"/>
    <x v="0"/>
    <m/>
  </r>
  <r>
    <d v="2021-09-25T14:40:47"/>
    <x v="1"/>
    <n v="10"/>
    <s v="ZAPATA MUOZ JOSE SEBASTIAN"/>
    <x v="0"/>
    <x v="0"/>
    <n v="216"/>
    <n v="24"/>
    <n v="196.342105263158"/>
    <m/>
    <n v="78536.842099999994"/>
    <x v="0"/>
    <n v="12555.5555555556"/>
    <x v="35"/>
    <x v="0"/>
    <m/>
  </r>
  <r>
    <d v="2021-09-25T14:40:47"/>
    <x v="3"/>
    <n v="11"/>
    <s v="RENDON VIANA HUMBERTO DE JESUS"/>
    <x v="6"/>
    <x v="0"/>
    <n v="169"/>
    <n v="21.125"/>
    <n v="174.52631578947401"/>
    <s v="1 DESCUENTO X DESPACHADOR (STIVEN)"/>
    <n v="69810.526299999998"/>
    <x v="0"/>
    <n v="12555.5555555556"/>
    <x v="35"/>
    <x v="0"/>
    <m/>
  </r>
  <r>
    <d v="2021-09-25T14:40:47"/>
    <x v="3"/>
    <n v="12"/>
    <s v="ROJAS QUINTERO MIGUEL ANTONIO"/>
    <x v="7"/>
    <x v="3"/>
    <n v="68"/>
    <n v="22.6666666666667"/>
    <n v="65.447368421052602"/>
    <m/>
    <n v="26178.947400000001"/>
    <x v="0"/>
    <n v="12555.5555555556"/>
    <x v="35"/>
    <x v="0"/>
    <m/>
  </r>
  <r>
    <d v="2021-09-25T14:40:47"/>
    <x v="3"/>
    <n v="13"/>
    <s v="SANCHEZ DAVID YOHAN ALBERTO"/>
    <x v="0"/>
    <x v="0"/>
    <n v="148"/>
    <n v="16.4444444444444"/>
    <n v="196.342105263158"/>
    <s v="1 DESCUENTO X DESPACHADORA (ISABEL)"/>
    <n v="78536.842099999994"/>
    <x v="1"/>
    <n v="12555.5555555556"/>
    <x v="35"/>
    <x v="0"/>
    <m/>
  </r>
  <r>
    <d v="2021-09-25T14:40:48"/>
    <x v="3"/>
    <n v="14"/>
    <s v="HINCAPIE OSORIO RENZO ORLANDO"/>
    <x v="6"/>
    <x v="0"/>
    <n v="168"/>
    <n v="21"/>
    <n v="174.52631578947401"/>
    <m/>
    <n v="69810.526299999998"/>
    <x v="1"/>
    <n v="12555.5555555556"/>
    <x v="35"/>
    <x v="0"/>
    <m/>
  </r>
  <r>
    <d v="2021-09-25T14:40:48"/>
    <x v="3"/>
    <n v="15"/>
    <s v="DAVILA MORALES WALTER ANDRES"/>
    <x v="0"/>
    <x v="0"/>
    <n v="223"/>
    <n v="24.7777777777778"/>
    <n v="196.342105263158"/>
    <m/>
    <n v="78536.842099999994"/>
    <x v="0"/>
    <n v="12555.5555555556"/>
    <x v="35"/>
    <x v="0"/>
    <m/>
  </r>
  <r>
    <d v="2021-09-25T14:40:48"/>
    <x v="3"/>
    <n v="17"/>
    <s v="TEJADA PEREZ JHON ALEXIS"/>
    <x v="6"/>
    <x v="3"/>
    <n v="167"/>
    <n v="20.875"/>
    <n v="174.52631578947401"/>
    <m/>
    <n v="69810.526299999998"/>
    <x v="0"/>
    <n v="12555.5555555556"/>
    <x v="35"/>
    <x v="0"/>
    <m/>
  </r>
  <r>
    <d v="2021-09-25T14:40:48"/>
    <x v="3"/>
    <n v="18"/>
    <s v="PEREZ BORJA JUAN CARLOS"/>
    <x v="8"/>
    <x v="0"/>
    <n v="146"/>
    <n v="29.2"/>
    <n v="109.078947368421"/>
    <m/>
    <n v="43631.5789"/>
    <x v="0"/>
    <n v="12555.5555555556"/>
    <x v="35"/>
    <x v="0"/>
    <m/>
  </r>
  <r>
    <d v="2021-09-25T14:40:49"/>
    <x v="3"/>
    <n v="19"/>
    <s v="HINCAPIE CASTAEDA KEVIN ALEJANDRO"/>
    <x v="0"/>
    <x v="0"/>
    <n v="212"/>
    <n v="23.5555555555556"/>
    <n v="196.342105263158"/>
    <m/>
    <n v="78536.842099999994"/>
    <x v="0"/>
    <n v="12555.5555555556"/>
    <x v="35"/>
    <x v="0"/>
    <m/>
  </r>
  <r>
    <d v="2021-09-25T14:40:49"/>
    <x v="1"/>
    <n v="20"/>
    <s v="VACA FIERRO ROBINSON"/>
    <x v="3"/>
    <x v="0"/>
    <n v="205"/>
    <n v="20.5"/>
    <n v="218.157894736842"/>
    <s v="1 DESCUENTO X JEFE DE RUTA"/>
    <n v="87263.157900000006"/>
    <x v="0"/>
    <n v="12555.5555555556"/>
    <x v="35"/>
    <x v="0"/>
    <m/>
  </r>
  <r>
    <d v="2021-09-25T14:40:50"/>
    <x v="1"/>
    <n v="21"/>
    <s v="OCAMPO OCAMPO ANTONIO JOSE"/>
    <x v="3"/>
    <x v="0"/>
    <n v="190"/>
    <n v="19"/>
    <n v="218.157894736842"/>
    <s v="1 DESCUENTO X DESPACHADOR (FERNANDO)"/>
    <n v="87263.157900000006"/>
    <x v="0"/>
    <n v="12555.5555555556"/>
    <x v="35"/>
    <x v="0"/>
    <m/>
  </r>
  <r>
    <d v="2021-09-25T14:40:50"/>
    <x v="1"/>
    <n v="23"/>
    <s v="QUICENO DAVID DIEGO ALEJANDRO"/>
    <x v="3"/>
    <x v="3"/>
    <n v="227"/>
    <n v="22.7"/>
    <n v="218.157894736842"/>
    <s v="2 DESCUENTOS X DISCAPACITADO"/>
    <n v="87263.157900000006"/>
    <x v="0"/>
    <n v="12555.5555555556"/>
    <x v="35"/>
    <x v="0"/>
    <m/>
  </r>
  <r>
    <d v="2021-09-25T14:40:50"/>
    <x v="1"/>
    <n v="24"/>
    <s v="QUIRAMA CASTAEDA JHON JADER"/>
    <x v="3"/>
    <x v="0"/>
    <n v="255"/>
    <n v="25.5"/>
    <n v="218.157894736842"/>
    <m/>
    <n v="87263.157900000006"/>
    <x v="0"/>
    <n v="12555.5555555556"/>
    <x v="35"/>
    <x v="0"/>
    <m/>
  </r>
  <r>
    <d v="2021-09-25T14:40:51"/>
    <x v="1"/>
    <n v="25"/>
    <s v="ZAPATA MONTES ANDREY DARIO"/>
    <x v="0"/>
    <x v="3"/>
    <n v="222"/>
    <n v="24.6666666666667"/>
    <n v="196.342105263158"/>
    <s v="2 DESCUENTOS X DISCAPACITADO"/>
    <n v="78536.842099999994"/>
    <x v="1"/>
    <n v="12555.5555555556"/>
    <x v="35"/>
    <x v="0"/>
    <m/>
  </r>
  <r>
    <d v="2021-09-25T14:40:51"/>
    <x v="1"/>
    <n v="26"/>
    <s v="CASTRO SANCLEMENTE DUBERNEY"/>
    <x v="3"/>
    <x v="0"/>
    <n v="209"/>
    <n v="20.9"/>
    <n v="218.157894736842"/>
    <m/>
    <n v="87263.157900000006"/>
    <x v="0"/>
    <n v="12555.5555555556"/>
    <x v="35"/>
    <x v="0"/>
    <m/>
  </r>
  <r>
    <d v="2021-09-25T14:40:51"/>
    <x v="1"/>
    <n v="27"/>
    <s v="VANEGAS MORALES DEIBY ALEJANDRO"/>
    <x v="3"/>
    <x v="0"/>
    <n v="210"/>
    <n v="21"/>
    <n v="218.157894736842"/>
    <m/>
    <n v="87263.157900000006"/>
    <x v="0"/>
    <n v="12555.5555555556"/>
    <x v="35"/>
    <x v="0"/>
    <m/>
  </r>
  <r>
    <d v="2021-09-25T14:40:52"/>
    <x v="1"/>
    <n v="28"/>
    <s v="VELEZ QUINTERO BAYRON ESTIVEN"/>
    <x v="0"/>
    <x v="0"/>
    <n v="197"/>
    <n v="21.8888888888889"/>
    <n v="196.342105263158"/>
    <m/>
    <n v="78536.842099999994"/>
    <x v="0"/>
    <n v="12555.5555555556"/>
    <x v="35"/>
    <x v="0"/>
    <m/>
  </r>
  <r>
    <d v="2021-09-25T14:40:52"/>
    <x v="1"/>
    <n v="29"/>
    <s v="GOMEZ ACEVEDO ALEJANDRO"/>
    <x v="2"/>
    <x v="0"/>
    <n v="126"/>
    <n v="21"/>
    <n v="130.894736842105"/>
    <m/>
    <n v="52357.894699999997"/>
    <x v="0"/>
    <n v="12555.5555555556"/>
    <x v="35"/>
    <x v="0"/>
    <m/>
  </r>
  <r>
    <d v="2021-09-25T14:40:52"/>
    <x v="1"/>
    <n v="30"/>
    <s v="ATEHORTUA SANCHEZ JIM MICHAEL"/>
    <x v="0"/>
    <x v="0"/>
    <n v="173"/>
    <n v="19.2222222222222"/>
    <n v="196.342105263158"/>
    <s v="1 DESCUENTO X ASOCIADO (DON PORFIRIO)"/>
    <n v="78536.842099999994"/>
    <x v="0"/>
    <n v="12555.5555555556"/>
    <x v="35"/>
    <x v="0"/>
    <m/>
  </r>
  <r>
    <d v="2021-09-25T14:40:53"/>
    <x v="3"/>
    <n v="31"/>
    <s v="TOBON DIEGO"/>
    <x v="3"/>
    <x v="3"/>
    <n v="237"/>
    <n v="23.7"/>
    <n v="218.157894736842"/>
    <m/>
    <n v="87263.157900000006"/>
    <x v="1"/>
    <n v="12555.5555555556"/>
    <x v="35"/>
    <x v="0"/>
    <m/>
  </r>
  <r>
    <d v="2021-09-25T14:40:53"/>
    <x v="3"/>
    <n v="33"/>
    <s v="ROJAS CHAMORRO JEAN CARLOS"/>
    <x v="2"/>
    <x v="3"/>
    <n v="99"/>
    <n v="16.5"/>
    <n v="130.894736842105"/>
    <s v="1 DESCUENTO X DESPACHADORA (ISABEL)"/>
    <n v="52357.894699999997"/>
    <x v="0"/>
    <n v="12555.5555555556"/>
    <x v="35"/>
    <x v="0"/>
    <m/>
  </r>
  <r>
    <d v="2021-09-25T14:40:53"/>
    <x v="3"/>
    <n v="34"/>
    <s v="JIMENEZ HURTADO CARLOS ESTIVEN"/>
    <x v="0"/>
    <x v="0"/>
    <n v="229"/>
    <n v="25.4444444444444"/>
    <n v="196.342105263158"/>
    <s v="2 DESCUENTOS X DESPACHADORES (FERNANDO Y STIVEN)"/>
    <n v="78536.842099999994"/>
    <x v="0"/>
    <n v="12555.5555555556"/>
    <x v="35"/>
    <x v="0"/>
    <m/>
  </r>
  <r>
    <d v="2021-09-25T14:40:53"/>
    <x v="3"/>
    <n v="35"/>
    <s v="GARCIA DAVID WILSON ALBERTO"/>
    <x v="3"/>
    <x v="0"/>
    <n v="244"/>
    <n v="24.4"/>
    <n v="218.157894736842"/>
    <s v="4 DESCUENTOS (2 x Discapacitado y 2 x Usuarios Desubicados, JEFE DE RUTA testigo del Incidente)"/>
    <n v="87263.157900000006"/>
    <x v="1"/>
    <n v="12555.5555555556"/>
    <x v="35"/>
    <x v="0"/>
    <m/>
  </r>
  <r>
    <d v="2021-09-25T14:40:54"/>
    <x v="3"/>
    <n v="36"/>
    <s v="DIAZ LOZADA ANDRES FELIPE"/>
    <x v="3"/>
    <x v="3"/>
    <n v="205"/>
    <n v="20.5"/>
    <n v="218.157894736842"/>
    <m/>
    <n v="87263.157900000006"/>
    <x v="0"/>
    <n v="12555.5555555556"/>
    <x v="35"/>
    <x v="0"/>
    <m/>
  </r>
  <r>
    <d v="2021-09-25T14:40:54"/>
    <x v="3"/>
    <n v="37"/>
    <s v="PIEDRAHITA MADRID SANTIAGO"/>
    <x v="3"/>
    <x v="0"/>
    <n v="174"/>
    <n v="17.399999999999999"/>
    <n v="218.157894736842"/>
    <s v="1 DESCUENTO X DESPACHADORA (ISABEL)"/>
    <n v="87263.157900000006"/>
    <x v="1"/>
    <n v="12555.5555555556"/>
    <x v="35"/>
    <x v="0"/>
    <m/>
  </r>
  <r>
    <d v="2021-09-25T14:40:55"/>
    <x v="3"/>
    <n v="38"/>
    <s v="LOAIZA CARMONA JUAN CARLOS"/>
    <x v="0"/>
    <x v="3"/>
    <n v="215"/>
    <n v="23.8888888888889"/>
    <n v="196.342105263158"/>
    <m/>
    <n v="78536.842099999994"/>
    <x v="0"/>
    <n v="12555.5555555556"/>
    <x v="35"/>
    <x v="0"/>
    <m/>
  </r>
  <r>
    <d v="2021-09-25T14:40:55"/>
    <x v="3"/>
    <n v="40"/>
    <s v="CORDOBA QUINTERO RAFAEL JOSE"/>
    <x v="3"/>
    <x v="0"/>
    <n v="198"/>
    <n v="19.8"/>
    <n v="218.157894736842"/>
    <s v="1 DESCUENTO X JEFE DE RUTA"/>
    <n v="87263.157900000006"/>
    <x v="0"/>
    <n v="12555.5555555556"/>
    <x v="35"/>
    <x v="0"/>
    <m/>
  </r>
  <r>
    <d v="2021-09-25T14:41:01"/>
    <x v="3"/>
    <n v="1"/>
    <s v="PINEDA ESTRADA CRISTIAN JOHAN"/>
    <x v="6"/>
    <x v="0"/>
    <n v="249"/>
    <n v="31.125"/>
    <n v="195.18279569892499"/>
    <s v="Se descuenta el viaje de 625 am donde moviliz 15 usuarios X no pasar por la minorista sin justificacin"/>
    <n v="78073.118300000002"/>
    <x v="0"/>
    <n v="13420"/>
    <x v="36"/>
    <x v="0"/>
    <m/>
  </r>
  <r>
    <d v="2021-09-25T14:41:01"/>
    <x v="3"/>
    <n v="3"/>
    <s v="RESTREPO RODRIGUEZ LIBARDO ANDRES"/>
    <x v="6"/>
    <x v="1"/>
    <n v="252"/>
    <n v="31.5"/>
    <n v="195.18279569892499"/>
    <m/>
    <n v="78073.118300000002"/>
    <x v="0"/>
    <n v="13420"/>
    <x v="36"/>
    <x v="0"/>
    <m/>
  </r>
  <r>
    <d v="2021-09-25T14:41:28"/>
    <x v="1"/>
    <n v="1"/>
    <s v="GOMEZ ACEVEDO ALEJANDRO"/>
    <x v="3"/>
    <x v="0"/>
    <n v="236"/>
    <n v="23.6"/>
    <n v="230.24561403508801"/>
    <m/>
    <n v="90098.245599999995"/>
    <x v="0"/>
    <n v="12744.4444444444"/>
    <x v="37"/>
    <x v="0"/>
    <m/>
  </r>
  <r>
    <d v="2021-09-25T14:41:28"/>
    <x v="1"/>
    <n v="3"/>
    <s v="RESTREPO RODRIGUEZ LIBARDO ANDRES"/>
    <x v="2"/>
    <x v="1"/>
    <n v="128"/>
    <n v="21.3333333333333"/>
    <n v="138.14736842105299"/>
    <m/>
    <n v="54058.947399999997"/>
    <x v="0"/>
    <n v="12744.4444444444"/>
    <x v="37"/>
    <x v="0"/>
    <m/>
  </r>
  <r>
    <d v="2021-09-25T14:41:29"/>
    <x v="1"/>
    <n v="4"/>
    <s v="ATEHORTUA SANCHEZ JIM MICHAEL"/>
    <x v="11"/>
    <x v="0"/>
    <n v="54"/>
    <n v="27"/>
    <n v="46.049122807017497"/>
    <m/>
    <n v="18019.649099999999"/>
    <x v="0"/>
    <n v="12744.4444444444"/>
    <x v="37"/>
    <x v="0"/>
    <m/>
  </r>
  <r>
    <d v="2021-09-25T14:41:29"/>
    <x v="1"/>
    <n v="5"/>
    <s v="LOAIZA GAVIRIA EDIXON ANDRES"/>
    <x v="0"/>
    <x v="0"/>
    <n v="175"/>
    <n v="19.4444444444444"/>
    <n v="207.221052631579"/>
    <m/>
    <n v="81088.421100000007"/>
    <x v="1"/>
    <n v="12744.4444444444"/>
    <x v="37"/>
    <x v="0"/>
    <m/>
  </r>
  <r>
    <d v="2021-09-25T14:41:29"/>
    <x v="1"/>
    <n v="6"/>
    <s v="ALVAREZ ARIAS SAMUEL IVAN"/>
    <x v="0"/>
    <x v="0"/>
    <n v="191"/>
    <n v="21.2222222222222"/>
    <n v="207.221052631579"/>
    <m/>
    <n v="81088.421100000007"/>
    <x v="0"/>
    <n v="12744.4444444444"/>
    <x v="37"/>
    <x v="0"/>
    <m/>
  </r>
  <r>
    <d v="2021-09-25T14:41:29"/>
    <x v="1"/>
    <n v="7"/>
    <s v="DE OSSA TORRES CARLOS ANDRES"/>
    <x v="6"/>
    <x v="0"/>
    <n v="192"/>
    <n v="24"/>
    <n v="184.19649122806999"/>
    <m/>
    <n v="72078.5965"/>
    <x v="1"/>
    <n v="12744.4444444444"/>
    <x v="37"/>
    <x v="0"/>
    <m/>
  </r>
  <r>
    <d v="2021-09-25T14:41:29"/>
    <x v="1"/>
    <n v="8"/>
    <s v="VALENCIA MENDOZA CESAR AUGUSTO"/>
    <x v="9"/>
    <x v="0"/>
    <n v="277"/>
    <n v="23.0833333333333"/>
    <n v="276.29473684210501"/>
    <m/>
    <n v="108117.8947"/>
    <x v="1"/>
    <n v="12744.4444444444"/>
    <x v="37"/>
    <x v="0"/>
    <m/>
  </r>
  <r>
    <d v="2021-09-25T14:41:30"/>
    <x v="1"/>
    <n v="9"/>
    <s v="BETANCUR PEREZ VICTOR ALONSO"/>
    <x v="6"/>
    <x v="0"/>
    <n v="192"/>
    <n v="24"/>
    <n v="184.19649122806999"/>
    <m/>
    <n v="72078.5965"/>
    <x v="0"/>
    <n v="12744.4444444444"/>
    <x v="37"/>
    <x v="0"/>
    <m/>
  </r>
  <r>
    <d v="2021-09-25T14:41:30"/>
    <x v="1"/>
    <n v="10"/>
    <s v="ZAPATA MUOZ JOSE SEBASTIAN"/>
    <x v="3"/>
    <x v="0"/>
    <n v="230"/>
    <n v="23"/>
    <n v="230.24561403508801"/>
    <m/>
    <n v="90098.245599999995"/>
    <x v="0"/>
    <n v="12744.4444444444"/>
    <x v="37"/>
    <x v="0"/>
    <m/>
  </r>
  <r>
    <d v="2021-09-25T14:41:30"/>
    <x v="3"/>
    <n v="11"/>
    <s v="SANCHEZ DAVID YOHAN ALBERTO"/>
    <x v="6"/>
    <x v="0"/>
    <n v="182"/>
    <n v="22.75"/>
    <n v="184.19649122806999"/>
    <m/>
    <n v="72078.5965"/>
    <x v="0"/>
    <n v="12744.4444444444"/>
    <x v="37"/>
    <x v="0"/>
    <m/>
  </r>
  <r>
    <d v="2021-09-25T14:41:30"/>
    <x v="3"/>
    <n v="12"/>
    <s v="ROJAS QUINTERO MIGUEL ANTONIO"/>
    <x v="4"/>
    <x v="0"/>
    <n v="158"/>
    <n v="22.571428571428601"/>
    <n v="161.171929824561"/>
    <m/>
    <n v="63068.7719"/>
    <x v="0"/>
    <n v="12744.4444444444"/>
    <x v="37"/>
    <x v="0"/>
    <m/>
  </r>
  <r>
    <d v="2021-09-25T14:41:31"/>
    <x v="3"/>
    <n v="13"/>
    <s v="QUIRAMA CASTAEDA JHON JADER"/>
    <x v="0"/>
    <x v="0"/>
    <n v="213"/>
    <n v="23.6666666666667"/>
    <n v="207.221052631579"/>
    <m/>
    <n v="81088.421100000007"/>
    <x v="1"/>
    <n v="12744.4444444444"/>
    <x v="37"/>
    <x v="0"/>
    <m/>
  </r>
  <r>
    <d v="2021-09-25T14:41:31"/>
    <x v="3"/>
    <n v="14"/>
    <s v="CARVAJAL SALAZAR HECTOR MARINO"/>
    <x v="3"/>
    <x v="0"/>
    <n v="210"/>
    <n v="21"/>
    <n v="230.24561403508801"/>
    <m/>
    <n v="90098.245599999995"/>
    <x v="1"/>
    <n v="12744.4444444444"/>
    <x v="37"/>
    <x v="0"/>
    <m/>
  </r>
  <r>
    <d v="2021-09-25T14:41:31"/>
    <x v="3"/>
    <n v="15"/>
    <s v="LONDOO LOPERA DUVAN ANDRES"/>
    <x v="6"/>
    <x v="0"/>
    <n v="174"/>
    <n v="21.75"/>
    <n v="184.19649122806999"/>
    <m/>
    <n v="72078.5965"/>
    <x v="0"/>
    <n v="12744.4444444444"/>
    <x v="37"/>
    <x v="0"/>
    <m/>
  </r>
  <r>
    <d v="2021-09-25T14:41:31"/>
    <x v="3"/>
    <n v="16"/>
    <s v="LOAIZA CARMONA JUAN CARLOS"/>
    <x v="6"/>
    <x v="0"/>
    <n v="154"/>
    <n v="19.25"/>
    <n v="184.19649122806999"/>
    <m/>
    <n v="72078.5965"/>
    <x v="0"/>
    <n v="12744.4444444444"/>
    <x v="37"/>
    <x v="0"/>
    <m/>
  </r>
  <r>
    <d v="2021-09-25T14:41:31"/>
    <x v="3"/>
    <n v="17"/>
    <s v="ESPINOZA CHAVARRIA GUILLERMO LEON"/>
    <x v="4"/>
    <x v="0"/>
    <n v="170"/>
    <n v="24.285714285714299"/>
    <n v="161.171929824561"/>
    <m/>
    <n v="63068.7719"/>
    <x v="0"/>
    <n v="12744.4444444444"/>
    <x v="37"/>
    <x v="0"/>
    <m/>
  </r>
  <r>
    <d v="2021-09-25T14:41:32"/>
    <x v="3"/>
    <n v="18"/>
    <s v="PEREZ BORJA JUAN CARLOS"/>
    <x v="0"/>
    <x v="0"/>
    <n v="196"/>
    <n v="21.7777777777778"/>
    <n v="207.221052631579"/>
    <m/>
    <n v="81088.421100000007"/>
    <x v="0"/>
    <n v="12744.4444444444"/>
    <x v="37"/>
    <x v="0"/>
    <m/>
  </r>
  <r>
    <d v="2021-09-25T14:41:32"/>
    <x v="3"/>
    <n v="19"/>
    <s v="HINCAPIE CASTAEDA KEVIN ALEJANDRO"/>
    <x v="8"/>
    <x v="0"/>
    <n v="127"/>
    <n v="25.4"/>
    <n v="115.12280701754401"/>
    <s v="1 DESCUENTO; DESPACHADOR"/>
    <n v="45049.122799999997"/>
    <x v="0"/>
    <n v="12744.4444444444"/>
    <x v="37"/>
    <x v="0"/>
    <m/>
  </r>
  <r>
    <d v="2021-09-25T14:41:32"/>
    <x v="3"/>
    <n v="20"/>
    <s v="VACA FIERRO ROBINSON"/>
    <x v="0"/>
    <x v="0"/>
    <n v="217"/>
    <n v="24.1111111111111"/>
    <n v="207.221052631579"/>
    <m/>
    <n v="81088.421100000007"/>
    <x v="0"/>
    <n v="12744.4444444444"/>
    <x v="37"/>
    <x v="0"/>
    <m/>
  </r>
  <r>
    <d v="2021-09-25T14:41:32"/>
    <x v="1"/>
    <n v="21"/>
    <s v="OCAMPO OCAMPO ANTONIO JOSE"/>
    <x v="3"/>
    <x v="0"/>
    <n v="195"/>
    <n v="19.5"/>
    <n v="230.24561403508801"/>
    <m/>
    <n v="90098.245599999995"/>
    <x v="0"/>
    <n v="12744.4444444444"/>
    <x v="37"/>
    <x v="0"/>
    <m/>
  </r>
  <r>
    <d v="2021-09-25T14:41:32"/>
    <x v="1"/>
    <n v="23"/>
    <s v="QUICENO DAVID DIEGO ALEJANDRO"/>
    <x v="7"/>
    <x v="0"/>
    <n v="31"/>
    <n v="10.3333333333333"/>
    <n v="69.073684210526295"/>
    <s v="15 DESCUENTOS X TRANSBORDO VEH 08 DIA 13/08"/>
    <n v="27029.473699999999"/>
    <x v="0"/>
    <n v="12744.4444444444"/>
    <x v="37"/>
    <x v="0"/>
    <m/>
  </r>
  <r>
    <d v="2021-09-25T14:41:33"/>
    <x v="1"/>
    <n v="25"/>
    <s v="ZAPATA MONTES ANDREY DARIO"/>
    <x v="3"/>
    <x v="0"/>
    <n v="270"/>
    <n v="27"/>
    <n v="230.24561403508801"/>
    <s v="2 DESCUENTOS X DISCAPACITADO"/>
    <n v="90098.245599999995"/>
    <x v="1"/>
    <n v="12744.4444444444"/>
    <x v="37"/>
    <x v="0"/>
    <m/>
  </r>
  <r>
    <d v="2021-09-25T14:41:33"/>
    <x v="1"/>
    <n v="26"/>
    <s v="TEJADA PEREZ JHON ALEXIS"/>
    <x v="6"/>
    <x v="0"/>
    <n v="190"/>
    <n v="23.75"/>
    <n v="184.19649122806999"/>
    <m/>
    <n v="72078.5965"/>
    <x v="0"/>
    <n v="12744.4444444444"/>
    <x v="37"/>
    <x v="0"/>
    <m/>
  </r>
  <r>
    <d v="2021-09-25T14:41:33"/>
    <x v="1"/>
    <n v="27"/>
    <s v="VANEGAS MORALES DEIBY ALEJANDRO"/>
    <x v="4"/>
    <x v="0"/>
    <n v="172"/>
    <n v="24.571428571428601"/>
    <n v="161.171929824561"/>
    <m/>
    <n v="63068.7719"/>
    <x v="0"/>
    <n v="12744.4444444444"/>
    <x v="37"/>
    <x v="0"/>
    <m/>
  </r>
  <r>
    <d v="2021-09-25T14:41:33"/>
    <x v="1"/>
    <n v="27"/>
    <s v="HENAO MUOZ FERNEY"/>
    <x v="10"/>
    <x v="0"/>
    <n v="62"/>
    <n v="15.5"/>
    <n v="92.098245614035093"/>
    <m/>
    <n v="36039.298199999997"/>
    <x v="0"/>
    <n v="12744.4444444444"/>
    <x v="37"/>
    <x v="0"/>
    <m/>
  </r>
  <r>
    <d v="2021-09-25T14:41:33"/>
    <x v="1"/>
    <n v="28"/>
    <s v="VELEZ QUINTERO BAYRON ESTIVEN"/>
    <x v="3"/>
    <x v="0"/>
    <n v="217"/>
    <n v="21.7"/>
    <n v="230.24561403508801"/>
    <s v="1 DESCUENTO; (incidente en paradero de torres con Usuario desubicado, despachador ferney testigo del incidente)"/>
    <n v="90098.245599999995"/>
    <x v="0"/>
    <n v="12744.4444444444"/>
    <x v="37"/>
    <x v="0"/>
    <m/>
  </r>
  <r>
    <d v="2021-09-25T14:41:34"/>
    <x v="1"/>
    <n v="29"/>
    <s v="VARGAS NELSON CONRADO"/>
    <x v="2"/>
    <x v="0"/>
    <n v="185"/>
    <n v="30.8333333333333"/>
    <n v="138.14736842105299"/>
    <s v="1 DESCUENTO; DESPACHADOR"/>
    <n v="54058.947399999997"/>
    <x v="0"/>
    <n v="12744.4444444444"/>
    <x v="37"/>
    <x v="0"/>
    <m/>
  </r>
  <r>
    <d v="2021-09-25T14:41:34"/>
    <x v="1"/>
    <n v="30"/>
    <s v="ATEHORTUA SANCHEZ JIM MICHAEL"/>
    <x v="2"/>
    <x v="0"/>
    <n v="155"/>
    <n v="25.8333333333333"/>
    <n v="138.14736842105299"/>
    <m/>
    <n v="54058.947399999997"/>
    <x v="0"/>
    <n v="12744.4444444444"/>
    <x v="37"/>
    <x v="0"/>
    <m/>
  </r>
  <r>
    <d v="2021-09-25T14:41:34"/>
    <x v="3"/>
    <n v="31"/>
    <s v="TOBON DIEGO"/>
    <x v="4"/>
    <x v="0"/>
    <n v="173"/>
    <n v="24.714285714285701"/>
    <n v="161.171929824561"/>
    <m/>
    <n v="63068.7719"/>
    <x v="1"/>
    <n v="12744.4444444444"/>
    <x v="37"/>
    <x v="0"/>
    <m/>
  </r>
  <r>
    <d v="2021-09-25T14:41:34"/>
    <x v="3"/>
    <n v="32"/>
    <s v="HOYOS JUAN"/>
    <x v="3"/>
    <x v="0"/>
    <n v="248"/>
    <n v="24.8"/>
    <n v="230.24561403508801"/>
    <m/>
    <n v="90098.245599999995"/>
    <x v="0"/>
    <n v="12744.4444444444"/>
    <x v="37"/>
    <x v="0"/>
    <m/>
  </r>
  <r>
    <d v="2021-09-25T14:41:35"/>
    <x v="3"/>
    <n v="33"/>
    <s v="ROJAS CHAMORRO JEAN CARLOS"/>
    <x v="5"/>
    <x v="0"/>
    <n v="16"/>
    <n v="16"/>
    <n v="23.024561403508802"/>
    <m/>
    <n v="9009.8245999999999"/>
    <x v="0"/>
    <n v="12744.4444444444"/>
    <x v="37"/>
    <x v="0"/>
    <m/>
  </r>
  <r>
    <d v="2021-09-25T14:41:35"/>
    <x v="3"/>
    <n v="34"/>
    <s v="JIMENEZ HURTADO CARLOS ESTIVEN"/>
    <x v="3"/>
    <x v="0"/>
    <n v="222"/>
    <n v="22.2"/>
    <n v="230.24561403508801"/>
    <m/>
    <n v="90098.245599999995"/>
    <x v="0"/>
    <n v="12744.4444444444"/>
    <x v="37"/>
    <x v="0"/>
    <m/>
  </r>
  <r>
    <d v="2021-09-25T14:41:35"/>
    <x v="3"/>
    <n v="35"/>
    <s v="GARCIA DAVID WILSON ALBERTO"/>
    <x v="3"/>
    <x v="0"/>
    <n v="215"/>
    <n v="21.5"/>
    <n v="230.24561403508801"/>
    <s v="1 DESCUENTO; DESPACHADOR (isabel)"/>
    <n v="90098.245599999995"/>
    <x v="1"/>
    <n v="12744.4444444444"/>
    <x v="37"/>
    <x v="0"/>
    <m/>
  </r>
  <r>
    <d v="2021-09-25T14:41:35"/>
    <x v="3"/>
    <n v="36"/>
    <s v="MARTINEZ CHAVERRA LUIS NORBERTO"/>
    <x v="3"/>
    <x v="0"/>
    <n v="252"/>
    <n v="25.2"/>
    <n v="230.24561403508801"/>
    <m/>
    <n v="90098.245599999995"/>
    <x v="0"/>
    <n v="12744.4444444444"/>
    <x v="37"/>
    <x v="0"/>
    <m/>
  </r>
  <r>
    <d v="2021-09-25T14:41:35"/>
    <x v="3"/>
    <n v="37"/>
    <s v="PIEDRAHITA MADRID SANTIAGO"/>
    <x v="0"/>
    <x v="0"/>
    <n v="218"/>
    <n v="24.2222222222222"/>
    <n v="207.221052631579"/>
    <m/>
    <n v="81088.421100000007"/>
    <x v="1"/>
    <n v="12744.4444444444"/>
    <x v="37"/>
    <x v="0"/>
    <m/>
  </r>
  <r>
    <d v="2021-09-25T14:41:36"/>
    <x v="3"/>
    <n v="40"/>
    <s v="DAVILA MORALES WALTER ANDRES"/>
    <x v="3"/>
    <x v="0"/>
    <n v="265"/>
    <n v="26.5"/>
    <n v="230.24561403508801"/>
    <s v="2 DESCUENTOS; DESPACHADORAS (isabel y janeth)"/>
    <n v="90098.245599999995"/>
    <x v="0"/>
    <n v="12744.4444444444"/>
    <x v="37"/>
    <x v="0"/>
    <m/>
  </r>
  <r>
    <d v="2021-09-25T14:44:34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8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9"/>
    <x v="4"/>
    <n v="3"/>
    <s v="TEJADA PEREZ JHON ALEXIS"/>
    <x v="5"/>
    <x v="1"/>
    <n v="23"/>
    <n v="23"/>
    <n v="24.8175675675676"/>
    <m/>
    <n v="9727.027"/>
    <x v="0"/>
    <n v="15926.3157894737"/>
    <x v="38"/>
    <x v="0"/>
    <m/>
  </r>
  <r>
    <d v="2021-09-25T14:45:19"/>
    <x v="4"/>
    <n v="8"/>
    <s v="VARGAS NELSON CONRADO"/>
    <x v="0"/>
    <x v="0"/>
    <n v="216"/>
    <n v="24"/>
    <n v="223.35810810810801"/>
    <m/>
    <n v="87543.243199999997"/>
    <x v="1"/>
    <n v="15926.3157894737"/>
    <x v="38"/>
    <x v="0"/>
    <m/>
  </r>
  <r>
    <d v="2021-09-25T14:45:19"/>
    <x v="4"/>
    <n v="9"/>
    <s v="BETANCUR PEREZ VICTOR ALONSO"/>
    <x v="3"/>
    <x v="0"/>
    <n v="256"/>
    <n v="25.6"/>
    <n v="248.17567567567599"/>
    <m/>
    <n v="97270.270300000004"/>
    <x v="0"/>
    <n v="15926.3157894737"/>
    <x v="38"/>
    <x v="0"/>
    <m/>
  </r>
  <r>
    <d v="2021-09-25T14:45:19"/>
    <x v="4"/>
    <n v="10"/>
    <s v="ZAPATA MUOZ JOSE SEBASTIAN"/>
    <x v="3"/>
    <x v="0"/>
    <n v="205"/>
    <n v="20.5"/>
    <n v="248.17567567567599"/>
    <m/>
    <n v="97270.270300000004"/>
    <x v="0"/>
    <n v="15926.3157894737"/>
    <x v="38"/>
    <x v="0"/>
    <m/>
  </r>
  <r>
    <d v="2021-09-25T14:45:19"/>
    <x v="4"/>
    <n v="11"/>
    <s v="RENDON VIANA HUMBERTO DE JESUS"/>
    <x v="0"/>
    <x v="0"/>
    <n v="210"/>
    <n v="23.3333333333333"/>
    <n v="223.35810810810801"/>
    <m/>
    <n v="87543.243199999997"/>
    <x v="0"/>
    <n v="15926.3157894737"/>
    <x v="38"/>
    <x v="0"/>
    <m/>
  </r>
  <r>
    <d v="2021-09-25T14:45:20"/>
    <x v="4"/>
    <n v="14"/>
    <s v="HINCAPIE OSORIO RENZO ORLANDO"/>
    <x v="0"/>
    <x v="0"/>
    <n v="230"/>
    <n v="25.5555555555556"/>
    <n v="223.35810810810801"/>
    <s v="3 PASAJES DESCONTADOS, BORRACHOS SE LE SUBEN Y BAJAN"/>
    <n v="87543.243199999997"/>
    <x v="1"/>
    <n v="15926.3157894737"/>
    <x v="38"/>
    <x v="0"/>
    <m/>
  </r>
  <r>
    <d v="2021-09-25T14:45:20"/>
    <x v="4"/>
    <n v="15"/>
    <s v="LONDOO LOPERA DUVAN ANDRES"/>
    <x v="0"/>
    <x v="0"/>
    <n v="243"/>
    <n v="27"/>
    <n v="223.35810810810801"/>
    <m/>
    <n v="87543.243199999997"/>
    <x v="0"/>
    <n v="15926.3157894737"/>
    <x v="38"/>
    <x v="0"/>
    <m/>
  </r>
  <r>
    <d v="2021-09-25T14:45:20"/>
    <x v="4"/>
    <n v="16"/>
    <s v="SANCHEZ DAVID YOHAN ALBERTO"/>
    <x v="6"/>
    <x v="1"/>
    <n v="166"/>
    <n v="20.75"/>
    <n v="198.540540540541"/>
    <m/>
    <n v="77816.216199999995"/>
    <x v="0"/>
    <n v="15926.3157894737"/>
    <x v="38"/>
    <x v="0"/>
    <m/>
  </r>
  <r>
    <d v="2021-09-25T14:45:20"/>
    <x v="4"/>
    <n v="17"/>
    <s v="ESPINOZA CHAVARRIA GUILLERMO LEON"/>
    <x v="2"/>
    <x v="0"/>
    <n v="169"/>
    <n v="28.1666666666667"/>
    <n v="148.90540540540499"/>
    <m/>
    <n v="58362.162199999999"/>
    <x v="0"/>
    <n v="15926.3157894737"/>
    <x v="38"/>
    <x v="0"/>
    <m/>
  </r>
  <r>
    <d v="2021-09-25T14:45:20"/>
    <x v="4"/>
    <n v="17"/>
    <s v="TEJADA PEREZ JHON ALEXIS"/>
    <x v="7"/>
    <x v="0"/>
    <n v="102"/>
    <n v="34"/>
    <n v="74.452702702702695"/>
    <m/>
    <n v="29181.081099999999"/>
    <x v="0"/>
    <n v="15926.3157894737"/>
    <x v="38"/>
    <x v="0"/>
    <m/>
  </r>
  <r>
    <d v="2021-09-25T14:45:21"/>
    <x v="4"/>
    <n v="18"/>
    <s v="PEREZ BORJA JUAN CARLOS"/>
    <x v="6"/>
    <x v="1"/>
    <n v="184"/>
    <n v="23"/>
    <n v="198.540540540541"/>
    <s v="2 PASAJES DESCONTADOS"/>
    <n v="77816.216199999995"/>
    <x v="0"/>
    <n v="15926.3157894737"/>
    <x v="38"/>
    <x v="0"/>
    <m/>
  </r>
  <r>
    <d v="2021-09-25T14:45:21"/>
    <x v="4"/>
    <n v="19"/>
    <s v="HINCAPIE CASTAEDA KEVIN ALEJANDRO"/>
    <x v="0"/>
    <x v="0"/>
    <n v="221"/>
    <n v="24.5555555555556"/>
    <n v="223.35810810810801"/>
    <m/>
    <n v="87543.243199999997"/>
    <x v="0"/>
    <n v="15926.3157894737"/>
    <x v="38"/>
    <x v="0"/>
    <m/>
  </r>
  <r>
    <d v="2021-09-25T14:45:21"/>
    <x v="4"/>
    <n v="20"/>
    <s v="VACA FIERRO ROBINSON"/>
    <x v="6"/>
    <x v="1"/>
    <n v="253"/>
    <n v="31.625"/>
    <n v="198.540540540541"/>
    <m/>
    <n v="77816.216199999995"/>
    <x v="0"/>
    <n v="15926.3157894737"/>
    <x v="38"/>
    <x v="0"/>
    <m/>
  </r>
  <r>
    <d v="2021-09-25T14:45:21"/>
    <x v="4"/>
    <n v="21"/>
    <s v="OCAMPO OCAMPO ANTONIO JOSE"/>
    <x v="0"/>
    <x v="0"/>
    <n v="216"/>
    <n v="24"/>
    <n v="223.35810810810801"/>
    <m/>
    <n v="87543.243199999997"/>
    <x v="0"/>
    <n v="15926.3157894737"/>
    <x v="38"/>
    <x v="0"/>
    <m/>
  </r>
  <r>
    <d v="2021-09-25T14:45:22"/>
    <x v="4"/>
    <n v="23"/>
    <s v="QUICENO DAVID DIEGO ALEJANDRO"/>
    <x v="6"/>
    <x v="1"/>
    <n v="201"/>
    <n v="25.125"/>
    <n v="198.540540540541"/>
    <m/>
    <n v="77816.216199999995"/>
    <x v="0"/>
    <n v="15926.3157894737"/>
    <x v="38"/>
    <x v="0"/>
    <m/>
  </r>
  <r>
    <d v="2021-09-25T14:45:22"/>
    <x v="4"/>
    <n v="26"/>
    <s v="TEJADA PEREZ JHON ALEXIS"/>
    <x v="7"/>
    <x v="7"/>
    <n v="78"/>
    <n v="26"/>
    <n v="74.452702702702695"/>
    <s v="4 PASAJES DESCONTAS POR VARADA, Se descuenta el viaje de 1231 pm donde moviliz 9 usuarios X VARADA"/>
    <n v="29181.081099999999"/>
    <x v="0"/>
    <n v="15926.3157894737"/>
    <x v="38"/>
    <x v="0"/>
    <m/>
  </r>
  <r>
    <d v="2021-09-25T14:45:22"/>
    <x v="4"/>
    <n v="32"/>
    <s v="HOYOS JUAN"/>
    <x v="0"/>
    <x v="0"/>
    <n v="191"/>
    <n v="21.2222222222222"/>
    <n v="223.35810810810801"/>
    <s v="3 PASAJES DESCONTAS POR VARADA"/>
    <n v="87543.243199999997"/>
    <x v="0"/>
    <n v="15926.3157894737"/>
    <x v="38"/>
    <x v="0"/>
    <m/>
  </r>
  <r>
    <d v="2021-09-25T14:45:22"/>
    <x v="4"/>
    <n v="38"/>
    <s v="GOMEZ ACEVEDO ALEJANDRO"/>
    <x v="0"/>
    <x v="0"/>
    <n v="241"/>
    <n v="26.7777777777778"/>
    <n v="223.35810810810801"/>
    <m/>
    <n v="87543.243199999997"/>
    <x v="0"/>
    <n v="15926.3157894737"/>
    <x v="38"/>
    <x v="0"/>
    <m/>
  </r>
  <r>
    <d v="2021-09-25T14:45:22"/>
    <x v="4"/>
    <n v="39"/>
    <s v="DIAZ LOZADA ANDRES FELIPE"/>
    <x v="0"/>
    <x v="0"/>
    <n v="225"/>
    <n v="25"/>
    <n v="223.35810810810801"/>
    <m/>
    <n v="0"/>
    <x v="0"/>
    <n v="15926.3157894737"/>
    <x v="38"/>
    <x v="0"/>
    <m/>
  </r>
  <r>
    <d v="2021-09-25T14:45:38"/>
    <x v="4"/>
    <n v="7"/>
    <s v="DE OSSA TORRES CARLOS ANDRES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0"/>
    <s v="RESTREPO RODRIGUEZ LIBARDO ANDRES"/>
    <x v="2"/>
    <x v="0"/>
    <n v="142"/>
    <n v="23.6666666666667"/>
    <n v="118.360248447205"/>
    <m/>
    <n v="46144.099399999999"/>
    <x v="0"/>
    <n v="10481.8181818182"/>
    <x v="39"/>
    <x v="0"/>
    <m/>
  </r>
  <r>
    <d v="2021-09-25T14:45:39"/>
    <x v="4"/>
    <n v="11"/>
    <s v="RENDON VIANA HUMBERTO DE JESUS"/>
    <x v="4"/>
    <x v="3"/>
    <n v="107"/>
    <n v="15.285714285714301"/>
    <n v="138.08695652173901"/>
    <m/>
    <n v="53834.782599999999"/>
    <x v="0"/>
    <n v="10481.8181818182"/>
    <x v="39"/>
    <x v="0"/>
    <m/>
  </r>
  <r>
    <d v="2021-09-25T14:45:39"/>
    <x v="4"/>
    <n v="12"/>
    <s v="PINEDA ESTRADA CRISTIAN JOHAN"/>
    <x v="0"/>
    <x v="3"/>
    <n v="218"/>
    <n v="24.2222222222222"/>
    <n v="177.54037267080699"/>
    <m/>
    <n v="69216.149099999995"/>
    <x v="0"/>
    <n v="10481.8181818182"/>
    <x v="39"/>
    <x v="0"/>
    <m/>
  </r>
  <r>
    <d v="2021-09-25T14:45:39"/>
    <x v="4"/>
    <n v="14"/>
    <s v="CARVAJAL SALAZAR HECTOR MARINO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6"/>
    <s v="LOAIZA CARMONA JUAN CARLOS"/>
    <x v="10"/>
    <x v="0"/>
    <n v="71"/>
    <n v="17.75"/>
    <n v="78.906832298136607"/>
    <m/>
    <n v="30762.732899999999"/>
    <x v="0"/>
    <n v="10481.8181818182"/>
    <x v="39"/>
    <x v="0"/>
    <m/>
  </r>
  <r>
    <d v="2021-09-25T14:45:40"/>
    <x v="4"/>
    <n v="17"/>
    <s v="TEJADA PEREZ JHON ALEXIS"/>
    <x v="6"/>
    <x v="1"/>
    <n v="117"/>
    <n v="14.625"/>
    <n v="157.81366459627299"/>
    <s v="Se descuenta el viaje de 1212 m donde moviliz 6 usuarios por que no esper el tiempo indicado por el despachador de turno"/>
    <n v="61525.465799999998"/>
    <x v="0"/>
    <n v="10481.8181818182"/>
    <x v="39"/>
    <x v="0"/>
    <m/>
  </r>
  <r>
    <d v="2021-09-25T14:45:40"/>
    <x v="4"/>
    <n v="20"/>
    <s v="PEREZ BORJA JUAN CARLOS"/>
    <x v="3"/>
    <x v="0"/>
    <n v="221"/>
    <n v="22.1"/>
    <n v="197.26708074534201"/>
    <s v="3 DESCUENTOS;(jefe de ruta, analista juan, asociado Don Porfirio)"/>
    <n v="76906.832299999995"/>
    <x v="0"/>
    <n v="10481.8181818182"/>
    <x v="39"/>
    <x v="0"/>
    <m/>
  </r>
  <r>
    <d v="2021-09-25T14:45:40"/>
    <x v="4"/>
    <n v="23"/>
    <s v="QUICENO DAVID DIEGO ALEJANDRO"/>
    <x v="0"/>
    <x v="0"/>
    <n v="211"/>
    <n v="23.4444444444444"/>
    <n v="177.54037267080699"/>
    <m/>
    <n v="69216.149099999995"/>
    <x v="0"/>
    <n v="10481.8181818182"/>
    <x v="39"/>
    <x v="0"/>
    <m/>
  </r>
  <r>
    <d v="2021-09-25T14:45:40"/>
    <x v="4"/>
    <n v="24"/>
    <s v="QUIRAMA CASTAEDA JHON JADER"/>
    <x v="0"/>
    <x v="0"/>
    <n v="182"/>
    <n v="20.2222222222222"/>
    <n v="177.54037267080699"/>
    <m/>
    <n v="69216.149099999995"/>
    <x v="0"/>
    <n v="10481.8181818182"/>
    <x v="39"/>
    <x v="0"/>
    <m/>
  </r>
  <r>
    <d v="2021-09-25T14:45:40"/>
    <x v="4"/>
    <n v="25"/>
    <s v="ZAPATA MONTES ANDREY DARIO"/>
    <x v="0"/>
    <x v="0"/>
    <n v="203"/>
    <n v="22.5555555555556"/>
    <n v="177.54037267080699"/>
    <m/>
    <n v="69216.149099999995"/>
    <x v="1"/>
    <n v="10481.8181818182"/>
    <x v="39"/>
    <x v="0"/>
    <m/>
  </r>
  <r>
    <d v="2021-09-25T14:45:41"/>
    <x v="4"/>
    <n v="27"/>
    <s v="VANEGAS MORALES DEIBY ALEJANDRO"/>
    <x v="0"/>
    <x v="0"/>
    <n v="215"/>
    <n v="23.8888888888889"/>
    <n v="177.54037267080699"/>
    <m/>
    <n v="69216.149099999995"/>
    <x v="0"/>
    <n v="10481.8181818182"/>
    <x v="39"/>
    <x v="0"/>
    <m/>
  </r>
  <r>
    <d v="2021-09-25T14:45:41"/>
    <x v="4"/>
    <n v="28"/>
    <s v="VELEZ QUINTERO BAYRON ESTIVEN"/>
    <x v="0"/>
    <x v="0"/>
    <n v="200"/>
    <n v="22.2222222222222"/>
    <n v="177.54037267080699"/>
    <s v="4 DESCUENTOS;(veh 24 inici en ruta equivocada y le transborda 3 usuarios y despachadora janeth)"/>
    <n v="69216.149099999995"/>
    <x v="0"/>
    <n v="10481.8181818182"/>
    <x v="39"/>
    <x v="0"/>
    <m/>
  </r>
  <r>
    <d v="2021-09-25T14:45:41"/>
    <x v="4"/>
    <n v="30"/>
    <s v="ATEHORTUA SANCHEZ JIM MICHAEL"/>
    <x v="0"/>
    <x v="0"/>
    <n v="226"/>
    <n v="25.1111111111111"/>
    <n v="177.54037267080699"/>
    <m/>
    <n v="69216.149099999995"/>
    <x v="0"/>
    <n v="10481.8181818182"/>
    <x v="39"/>
    <x v="0"/>
    <m/>
  </r>
  <r>
    <d v="2021-09-25T14:45:41"/>
    <x v="4"/>
    <n v="32"/>
    <s v="HOYOS JUAN"/>
    <x v="0"/>
    <x v="0"/>
    <n v="152"/>
    <n v="16.8888888888889"/>
    <n v="177.54037267080699"/>
    <m/>
    <n v="69216.149099999995"/>
    <x v="0"/>
    <n v="10481.8181818182"/>
    <x v="39"/>
    <x v="0"/>
    <m/>
  </r>
  <r>
    <d v="2021-09-25T14:45:41"/>
    <x v="4"/>
    <n v="34"/>
    <s v="DAVILA MORALES WALTER ANDRES"/>
    <x v="0"/>
    <x v="0"/>
    <n v="171"/>
    <n v="19"/>
    <n v="177.54037267080699"/>
    <m/>
    <n v="69216.149099999995"/>
    <x v="0"/>
    <n v="10481.8181818182"/>
    <x v="39"/>
    <x v="0"/>
    <m/>
  </r>
  <r>
    <d v="2021-09-25T14:45:42"/>
    <x v="4"/>
    <n v="35"/>
    <s v="HINCAPIE OSORIO RENZO ORLANDO"/>
    <x v="0"/>
    <x v="0"/>
    <n v="178"/>
    <n v="19.7777777777778"/>
    <n v="177.54037267080699"/>
    <m/>
    <n v="69216.149099999995"/>
    <x v="1"/>
    <n v="10481.8181818182"/>
    <x v="39"/>
    <x v="0"/>
    <m/>
  </r>
  <r>
    <d v="2021-09-25T14:45:42"/>
    <x v="4"/>
    <n v="36"/>
    <s v="SANCHEZ DAVID YOHAN ALBERTO"/>
    <x v="6"/>
    <x v="1"/>
    <n v="103"/>
    <n v="12.875"/>
    <n v="157.81366459627299"/>
    <m/>
    <n v="61525.465799999998"/>
    <x v="0"/>
    <n v="10481.8181818182"/>
    <x v="39"/>
    <x v="0"/>
    <m/>
  </r>
  <r>
    <d v="2021-09-25T14:45:42"/>
    <x v="4"/>
    <n v="37"/>
    <s v="RESTREPO RODRIGUEZ LIBARDO ANDRES"/>
    <x v="5"/>
    <x v="1"/>
    <n v="14"/>
    <n v="14"/>
    <n v="19.726708074534201"/>
    <m/>
    <n v="7690.6832000000004"/>
    <x v="1"/>
    <n v="10481.8181818182"/>
    <x v="39"/>
    <x v="0"/>
    <m/>
  </r>
  <r>
    <d v="2021-09-25T14:45:42"/>
    <x v="4"/>
    <n v="40"/>
    <s v="HINCAPIE CASTAEDA KEVIN ALEJANDRO"/>
    <x v="8"/>
    <x v="0"/>
    <n v="81"/>
    <n v="16.2"/>
    <n v="98.633540372670794"/>
    <m/>
    <n v="38453.416100000002"/>
    <x v="0"/>
    <n v="10481.8181818182"/>
    <x v="39"/>
    <x v="0"/>
    <m/>
  </r>
  <r>
    <d v="2021-09-25T14:45:42"/>
    <x v="4"/>
    <n v="40"/>
    <s v="CORDOBA QUINTERO RAFAEL JOSE"/>
    <x v="10"/>
    <x v="0"/>
    <n v="100"/>
    <n v="25"/>
    <n v="78.906832298136607"/>
    <m/>
    <n v="30762.732899999999"/>
    <x v="0"/>
    <n v="10481.8181818182"/>
    <x v="39"/>
    <x v="0"/>
    <m/>
  </r>
  <r>
    <d v="2021-09-25T14:45:50"/>
    <x v="3"/>
    <n v="3"/>
    <s v="RESTREPO RODRIGUEZ LIBARDO ANDRES"/>
    <x v="0"/>
    <x v="3"/>
    <n v="190"/>
    <n v="21.1111111111111"/>
    <n v="213.116504854369"/>
    <m/>
    <n v="83446.601899999994"/>
    <x v="0"/>
    <n v="14922.222222222201"/>
    <x v="40"/>
    <x v="0"/>
    <m/>
  </r>
  <r>
    <d v="2021-09-25T14:45:51"/>
    <x v="3"/>
    <n v="5"/>
    <s v="LOAIZA GAVIRIA EDIXON ANDRES"/>
    <x v="0"/>
    <x v="0"/>
    <n v="229"/>
    <n v="25.4444444444444"/>
    <n v="213.116504854369"/>
    <s v="1 DESCUENTO (despachador stiven)"/>
    <n v="83446.601899999994"/>
    <x v="1"/>
    <n v="14922.222222222201"/>
    <x v="40"/>
    <x v="0"/>
    <m/>
  </r>
  <r>
    <d v="2021-09-25T14:45:51"/>
    <x v="3"/>
    <n v="6"/>
    <s v="ALVAREZ ARIAS SAMUEL IVAN"/>
    <x v="4"/>
    <x v="0"/>
    <n v="187"/>
    <n v="26.714285714285701"/>
    <n v="165.757281553398"/>
    <m/>
    <n v="64902.912600000003"/>
    <x v="0"/>
    <n v="14922.222222222201"/>
    <x v="40"/>
    <x v="0"/>
    <m/>
  </r>
  <r>
    <d v="2021-09-25T14:45:51"/>
    <x v="3"/>
    <n v="7"/>
    <s v="DE OSSA TORRES CARLOS ANDRES"/>
    <x v="3"/>
    <x v="0"/>
    <n v="237"/>
    <n v="23.7"/>
    <n v="236.79611650485401"/>
    <m/>
    <n v="92718.446599999996"/>
    <x v="1"/>
    <n v="14922.222222222201"/>
    <x v="40"/>
    <x v="0"/>
    <m/>
  </r>
  <r>
    <d v="2021-09-25T14:45:51"/>
    <x v="3"/>
    <n v="8"/>
    <s v="VALENCIA MENDOZA CESAR AUGUSTO"/>
    <x v="3"/>
    <x v="3"/>
    <n v="284"/>
    <n v="28.4"/>
    <n v="236.79611650485401"/>
    <s v="2 DESCUENTOS X DISCAPACITADO"/>
    <n v="92718.446599999996"/>
    <x v="1"/>
    <n v="14922.222222222201"/>
    <x v="40"/>
    <x v="0"/>
    <m/>
  </r>
  <r>
    <d v="2021-09-25T14:45:51"/>
    <x v="3"/>
    <n v="9"/>
    <s v="BETANCUR PEREZ VICTOR ALONSO"/>
    <x v="0"/>
    <x v="3"/>
    <n v="230"/>
    <n v="25.5555555555556"/>
    <n v="213.116504854369"/>
    <m/>
    <n v="83446.601899999994"/>
    <x v="0"/>
    <n v="14922.222222222201"/>
    <x v="40"/>
    <x v="0"/>
    <m/>
  </r>
  <r>
    <d v="2021-09-25T14:45:52"/>
    <x v="3"/>
    <n v="10"/>
    <s v="ZAPATA MUOZ JOSE SEBASTIAN"/>
    <x v="3"/>
    <x v="3"/>
    <n v="219"/>
    <n v="21.9"/>
    <n v="236.79611650485401"/>
    <s v="13 DESCUENTOS (transbordo del veh 01 x varado el dia 15/08"/>
    <n v="92718.446599999996"/>
    <x v="0"/>
    <n v="14922.222222222201"/>
    <x v="40"/>
    <x v="0"/>
    <m/>
  </r>
  <r>
    <d v="2021-09-25T14:45:52"/>
    <x v="1"/>
    <n v="11"/>
    <s v="RENDON VIANA HUMBERTO DE JESUS"/>
    <x v="3"/>
    <x v="0"/>
    <n v="216"/>
    <n v="21.6"/>
    <n v="236.79611650485401"/>
    <m/>
    <n v="92718.446599999996"/>
    <x v="0"/>
    <n v="14922.222222222201"/>
    <x v="40"/>
    <x v="0"/>
    <m/>
  </r>
  <r>
    <d v="2021-09-25T14:45:52"/>
    <x v="1"/>
    <n v="12"/>
    <s v="ROJAS QUINTERO MIGUEL ANTONIO"/>
    <x v="4"/>
    <x v="1"/>
    <n v="167"/>
    <n v="23.8571428571429"/>
    <n v="165.757281553398"/>
    <s v="Se descuenta el viaje de 5 50 pm donde moviliz 23 usuarios ya que vena del taller y colabora con la subida, 1 DESCUENTO(despachadora isabel) 2 DESCUENTOS(usuarios se ubican en el veh en el paradero ya que traa la puerta abierta y el conduc no se encontraba en el veh)"/>
    <n v="64902.912600000003"/>
    <x v="0"/>
    <n v="14922.222222222201"/>
    <x v="40"/>
    <x v="0"/>
    <m/>
  </r>
  <r>
    <d v="2021-09-25T14:45:52"/>
    <x v="1"/>
    <n v="13"/>
    <s v="ROJAS CHAMORRO JEAN CARLOS"/>
    <x v="10"/>
    <x v="0"/>
    <n v="85"/>
    <n v="21.25"/>
    <n v="94.718446601941807"/>
    <m/>
    <n v="37087.378599999996"/>
    <x v="1"/>
    <n v="14922.222222222201"/>
    <x v="40"/>
    <x v="0"/>
    <m/>
  </r>
  <r>
    <d v="2021-09-25T14:45:53"/>
    <x v="1"/>
    <n v="14"/>
    <s v="HINCAPIE OSORIO RENZO ORLAND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3"/>
    <x v="1"/>
    <n v="15"/>
    <s v="LONDOO LOPERA DUVAN ANDRES"/>
    <x v="3"/>
    <x v="3"/>
    <n v="197"/>
    <n v="19.7"/>
    <n v="236.79611650485401"/>
    <m/>
    <n v="92718.446599999996"/>
    <x v="0"/>
    <n v="14922.222222222201"/>
    <x v="40"/>
    <x v="0"/>
    <m/>
  </r>
  <r>
    <d v="2021-09-25T14:45:53"/>
    <x v="1"/>
    <n v="16"/>
    <s v="SANCHEZ DAVID YOHAN ALBERTO"/>
    <x v="0"/>
    <x v="3"/>
    <n v="175"/>
    <n v="19.4444444444444"/>
    <n v="213.116504854369"/>
    <m/>
    <n v="83446.601899999994"/>
    <x v="0"/>
    <n v="14922.222222222201"/>
    <x v="40"/>
    <x v="0"/>
    <m/>
  </r>
  <r>
    <d v="2021-09-25T14:45:53"/>
    <x v="1"/>
    <n v="17"/>
    <s v="ESPINOZA CHAVARRIA GUILLERMO LEON"/>
    <x v="6"/>
    <x v="0"/>
    <n v="194"/>
    <n v="24.25"/>
    <n v="189.43689320388401"/>
    <s v="2 DESCUENTOS(analista)"/>
    <n v="74174.757299999997"/>
    <x v="0"/>
    <n v="14922.222222222201"/>
    <x v="40"/>
    <x v="0"/>
    <m/>
  </r>
  <r>
    <d v="2021-09-25T14:45:54"/>
    <x v="1"/>
    <n v="18"/>
    <s v="PEREZ BORJA JUAN CARLOS"/>
    <x v="0"/>
    <x v="3"/>
    <n v="214"/>
    <n v="23.7777777777778"/>
    <n v="213.116504854369"/>
    <s v="2 DESCUENTOS (jefe de ruta)"/>
    <n v="83446.601899999994"/>
    <x v="0"/>
    <n v="14922.222222222201"/>
    <x v="40"/>
    <x v="0"/>
    <m/>
  </r>
  <r>
    <d v="2021-09-25T14:45:54"/>
    <x v="1"/>
    <n v="19"/>
    <s v="HINCAPIE CASTAEDA KEVIN ALEJANDRO"/>
    <x v="3"/>
    <x v="3"/>
    <n v="245"/>
    <n v="24.5"/>
    <n v="236.79611650485401"/>
    <m/>
    <n v="92718.446599999996"/>
    <x v="0"/>
    <n v="14922.222222222201"/>
    <x v="40"/>
    <x v="0"/>
    <m/>
  </r>
  <r>
    <d v="2021-09-25T14:45:54"/>
    <x v="1"/>
    <n v="20"/>
    <s v="VACA FIERRO ROBINSON"/>
    <x v="1"/>
    <x v="0"/>
    <n v="220"/>
    <n v="20"/>
    <n v="260.47572815533999"/>
    <m/>
    <n v="101990.2913"/>
    <x v="0"/>
    <n v="14922.222222222201"/>
    <x v="40"/>
    <x v="0"/>
    <m/>
  </r>
  <r>
    <d v="2021-09-25T14:45:55"/>
    <x v="3"/>
    <n v="21"/>
    <s v="OCAMPO OCAMPO ANTONIO JOSE"/>
    <x v="0"/>
    <x v="0"/>
    <n v="209"/>
    <n v="23.2222222222222"/>
    <n v="213.116504854369"/>
    <m/>
    <n v="83446.601899999994"/>
    <x v="0"/>
    <n v="14922.222222222201"/>
    <x v="40"/>
    <x v="0"/>
    <m/>
  </r>
  <r>
    <d v="2021-09-25T14:45:55"/>
    <x v="3"/>
    <n v="23"/>
    <s v="QUICENO DAVID DIEGO ALEJANDRO"/>
    <x v="6"/>
    <x v="0"/>
    <n v="194"/>
    <n v="24.25"/>
    <n v="189.43689320388401"/>
    <s v="1 DESCUENTO (despachador stiven)"/>
    <n v="74174.757299999997"/>
    <x v="0"/>
    <n v="14922.222222222201"/>
    <x v="40"/>
    <x v="0"/>
    <m/>
  </r>
  <r>
    <d v="2021-09-25T14:45:55"/>
    <x v="3"/>
    <n v="24"/>
    <s v="QUIRAMA CASTAEDA JHON JADER"/>
    <x v="0"/>
    <x v="3"/>
    <n v="255"/>
    <n v="28.3333333333333"/>
    <n v="213.116504854369"/>
    <m/>
    <n v="83446.601899999994"/>
    <x v="0"/>
    <n v="14922.222222222201"/>
    <x v="40"/>
    <x v="0"/>
    <m/>
  </r>
  <r>
    <d v="2021-09-25T14:45:55"/>
    <x v="3"/>
    <n v="25"/>
    <s v="ZAPATA MONTES ANDREY DARIO"/>
    <x v="0"/>
    <x v="0"/>
    <n v="259"/>
    <n v="28.7777777777778"/>
    <n v="213.116504854369"/>
    <m/>
    <n v="83446.601899999994"/>
    <x v="1"/>
    <n v="14922.222222222201"/>
    <x v="40"/>
    <x v="0"/>
    <m/>
  </r>
  <r>
    <d v="2021-09-25T14:45:56"/>
    <x v="3"/>
    <n v="26"/>
    <s v="CASTRO SANCLEMENTE DUBERNEY"/>
    <x v="6"/>
    <x v="0"/>
    <n v="216"/>
    <n v="27"/>
    <n v="189.43689320388401"/>
    <m/>
    <n v="74174.757299999997"/>
    <x v="0"/>
    <n v="14922.222222222201"/>
    <x v="40"/>
    <x v="0"/>
    <m/>
  </r>
  <r>
    <d v="2021-09-25T14:45:56"/>
    <x v="3"/>
    <n v="27"/>
    <s v="HENAO MUOZ FERNEY"/>
    <x v="10"/>
    <x v="0"/>
    <n v="78"/>
    <n v="19.5"/>
    <n v="94.718446601941807"/>
    <m/>
    <n v="37087.378599999996"/>
    <x v="0"/>
    <n v="14922.222222222201"/>
    <x v="40"/>
    <x v="0"/>
    <m/>
  </r>
  <r>
    <d v="2021-09-25T14:45:56"/>
    <x v="3"/>
    <n v="27"/>
    <s v="VANEGAS MORALES DEIBY ALEJANDRO"/>
    <x v="8"/>
    <x v="0"/>
    <n v="92"/>
    <n v="18.399999999999999"/>
    <n v="118.39805825242701"/>
    <m/>
    <n v="46359.223299999998"/>
    <x v="0"/>
    <n v="14922.222222222201"/>
    <x v="40"/>
    <x v="0"/>
    <m/>
  </r>
  <r>
    <d v="2021-09-25T14:45:56"/>
    <x v="3"/>
    <n v="28"/>
    <s v="VELEZ QUINTERO BAYRON ESTIVEN"/>
    <x v="3"/>
    <x v="0"/>
    <n v="282"/>
    <n v="28.2"/>
    <n v="236.79611650485401"/>
    <s v="3 DESCUENTOS:(2 usuarios transbordo en la minorista y analista)"/>
    <n v="92718.446599999996"/>
    <x v="0"/>
    <n v="14922.222222222201"/>
    <x v="40"/>
    <x v="0"/>
    <m/>
  </r>
  <r>
    <d v="2021-09-25T14:45:57"/>
    <x v="3"/>
    <n v="29"/>
    <s v="VARGAS NELSON CONRADO"/>
    <x v="6"/>
    <x v="1"/>
    <n v="218"/>
    <n v="27.25"/>
    <n v="189.43689320388401"/>
    <s v="se descuenta el viaje de 2 30 pm donde moviliz 3 usuarios ya que vena del taller y recoge en villanueva, 2 DESCUENTOS(a usuarios les devuelve el dinero por incidente con veh 09)"/>
    <n v="74174.757299999997"/>
    <x v="0"/>
    <n v="14922.222222222201"/>
    <x v="40"/>
    <x v="0"/>
    <m/>
  </r>
  <r>
    <d v="2021-09-25T14:45:57"/>
    <x v="3"/>
    <n v="30"/>
    <s v="ATEHORTUA SANCHEZ JIM MICHAEL"/>
    <x v="8"/>
    <x v="0"/>
    <n v="89"/>
    <n v="17.8"/>
    <n v="118.39805825242701"/>
    <m/>
    <n v="46359.223299999998"/>
    <x v="0"/>
    <n v="14922.222222222201"/>
    <x v="40"/>
    <x v="0"/>
    <m/>
  </r>
  <r>
    <d v="2021-09-25T14:45:57"/>
    <x v="1"/>
    <n v="31"/>
    <s v="TOBON DIEGO"/>
    <x v="2"/>
    <x v="3"/>
    <n v="127"/>
    <n v="21.1666666666667"/>
    <n v="142.07766990291299"/>
    <s v="1 DESCUENTO (despachadora isabel)"/>
    <n v="55631.067999999999"/>
    <x v="1"/>
    <n v="14922.222222222201"/>
    <x v="40"/>
    <x v="0"/>
    <m/>
  </r>
  <r>
    <d v="2021-09-25T14:45:57"/>
    <x v="1"/>
    <n v="32"/>
    <s v="HOYOS JUAN"/>
    <x v="3"/>
    <x v="0"/>
    <n v="201"/>
    <n v="20.100000000000001"/>
    <n v="236.79611650485401"/>
    <m/>
    <n v="92718.446599999996"/>
    <x v="0"/>
    <n v="14922.222222222201"/>
    <x v="40"/>
    <x v="0"/>
    <m/>
  </r>
  <r>
    <d v="2021-09-25T14:45:58"/>
    <x v="1"/>
    <n v="33"/>
    <s v="GOMEZ ACEVEDO ALEJANDRO"/>
    <x v="3"/>
    <x v="0"/>
    <n v="252"/>
    <n v="25.2"/>
    <n v="236.79611650485401"/>
    <m/>
    <n v="92718.446599999996"/>
    <x v="0"/>
    <n v="14922.222222222201"/>
    <x v="40"/>
    <x v="0"/>
    <m/>
  </r>
  <r>
    <d v="2021-09-25T14:45:58"/>
    <x v="1"/>
    <n v="34"/>
    <s v="DAVILA MORALES WALTER ANDRES"/>
    <x v="3"/>
    <x v="0"/>
    <n v="254"/>
    <n v="25.4"/>
    <n v="236.79611650485401"/>
    <m/>
    <n v="92718.446599999996"/>
    <x v="0"/>
    <n v="14518.9189189189"/>
    <x v="40"/>
    <x v="0"/>
    <m/>
  </r>
  <r>
    <d v="2021-09-25T14:45:58"/>
    <x v="1"/>
    <n v="35"/>
    <s v="GARCIA DAVID WILSON ALBERT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8"/>
    <x v="1"/>
    <n v="36"/>
    <s v="MARTINEZ CHAVERRA LUIS NORBERTO"/>
    <x v="3"/>
    <x v="0"/>
    <n v="220"/>
    <n v="22"/>
    <n v="236.79611650485401"/>
    <m/>
    <n v="92718.446599999996"/>
    <x v="0"/>
    <n v="14922.222222222201"/>
    <x v="40"/>
    <x v="0"/>
    <m/>
  </r>
  <r>
    <d v="2021-09-25T14:45:59"/>
    <x v="1"/>
    <n v="38"/>
    <s v="PINEDA ESTRADA CRISTIAN JOHAN"/>
    <x v="4"/>
    <x v="3"/>
    <n v="162"/>
    <n v="23.1428571428571"/>
    <n v="165.757281553398"/>
    <m/>
    <n v="64902.912600000003"/>
    <x v="0"/>
    <n v="14922.222222222201"/>
    <x v="40"/>
    <x v="0"/>
    <m/>
  </r>
  <r>
    <d v="2021-09-25T14:45:59"/>
    <x v="1"/>
    <n v="39"/>
    <s v="DIAZ LOZADA ANDRES FELIPE"/>
    <x v="3"/>
    <x v="3"/>
    <n v="195"/>
    <n v="19.5"/>
    <n v="236.79611650485401"/>
    <s v="4 DESCUENTOS (2 jefe de ruta Y 2 propietario del veh 39)"/>
    <n v="92718.446599999996"/>
    <x v="0"/>
    <n v="14922.222222222201"/>
    <x v="40"/>
    <x v="0"/>
    <m/>
  </r>
  <r>
    <d v="2021-09-25T14:45:59"/>
    <x v="1"/>
    <n v="40"/>
    <s v="CORDOBA QUINTERO RAFAEL JOSE"/>
    <x v="0"/>
    <x v="0"/>
    <n v="195"/>
    <n v="21.6666666666667"/>
    <n v="213.116504854369"/>
    <m/>
    <n v="83446.601899999994"/>
    <x v="0"/>
    <n v="14922.222222222201"/>
    <x v="40"/>
    <x v="0"/>
    <m/>
  </r>
  <r>
    <d v="2021-09-25T14:46:06"/>
    <x v="1"/>
    <n v="3"/>
    <s v="RESTREPO RODRIGUEZ LIBARDO ANDRES"/>
    <x v="3"/>
    <x v="0"/>
    <n v="212"/>
    <n v="21.2"/>
    <n v="234.47811447811401"/>
    <m/>
    <n v="91791.245800000004"/>
    <x v="0"/>
    <n v="12971.052631578899"/>
    <x v="41"/>
    <x v="0"/>
    <m/>
  </r>
  <r>
    <d v="2021-09-25T14:46:07"/>
    <x v="1"/>
    <n v="5"/>
    <s v="LOAIZA GAVIRIA EDIXON ANDRES"/>
    <x v="0"/>
    <x v="0"/>
    <n v="216"/>
    <n v="24"/>
    <n v="211.030303030303"/>
    <m/>
    <n v="82612.121199999994"/>
    <x v="1"/>
    <n v="12971.052631578899"/>
    <x v="41"/>
    <x v="0"/>
    <m/>
  </r>
  <r>
    <d v="2021-09-25T14:46:07"/>
    <x v="1"/>
    <n v="6"/>
    <s v="ALVAREZ ARIAS SAMUEL IVAN"/>
    <x v="1"/>
    <x v="0"/>
    <n v="223"/>
    <n v="20.272727272727298"/>
    <n v="257.92592592592598"/>
    <s v="1 DESCUENTO (Despachadora isabel)"/>
    <n v="100970.3704"/>
    <x v="0"/>
    <n v="12971.052631578899"/>
    <x v="41"/>
    <x v="0"/>
    <m/>
  </r>
  <r>
    <d v="2021-09-25T14:46:07"/>
    <x v="1"/>
    <n v="7"/>
    <s v="DE OSSA TORRES CARLOS ANDRES"/>
    <x v="3"/>
    <x v="0"/>
    <n v="255"/>
    <n v="25.5"/>
    <n v="234.47811447811401"/>
    <m/>
    <n v="91791.245800000004"/>
    <x v="1"/>
    <n v="12971.052631578899"/>
    <x v="41"/>
    <x v="0"/>
    <m/>
  </r>
  <r>
    <d v="2021-09-25T14:46:07"/>
    <x v="1"/>
    <n v="8"/>
    <s v="VALENCIA MENDOZA CESAR AUGUSTO"/>
    <x v="3"/>
    <x v="3"/>
    <n v="260"/>
    <n v="26"/>
    <n v="234.47811447811401"/>
    <s v="2 DESCUENTOS X Incapacitado"/>
    <n v="91791.245800000004"/>
    <x v="1"/>
    <n v="12971.052631578899"/>
    <x v="41"/>
    <x v="0"/>
    <m/>
  </r>
  <r>
    <d v="2021-09-25T14:46:08"/>
    <x v="1"/>
    <n v="9"/>
    <s v="BETANCUR PEREZ VICTOR ALONSO"/>
    <x v="7"/>
    <x v="3"/>
    <n v="60"/>
    <n v="20"/>
    <n v="70.343434343434296"/>
    <m/>
    <n v="27537.3737"/>
    <x v="0"/>
    <n v="12971.052631578899"/>
    <x v="41"/>
    <x v="0"/>
    <m/>
  </r>
  <r>
    <d v="2021-09-25T14:46:08"/>
    <x v="1"/>
    <n v="9"/>
    <s v="VELEZ QUINTERO BAYRON ESTIVEN"/>
    <x v="4"/>
    <x v="3"/>
    <n v="218"/>
    <n v="31.1428571428571"/>
    <n v="164.13468013468"/>
    <m/>
    <n v="64253.872100000001"/>
    <x v="0"/>
    <n v="12971.052631578899"/>
    <x v="41"/>
    <x v="0"/>
    <m/>
  </r>
  <r>
    <d v="2021-09-25T14:46:08"/>
    <x v="1"/>
    <n v="10"/>
    <s v="LARGO PIEDRAHITA HARVEY DAVID"/>
    <x v="3"/>
    <x v="3"/>
    <n v="272"/>
    <n v="27.2"/>
    <n v="234.47811447811401"/>
    <m/>
    <n v="91791.245800000004"/>
    <x v="0"/>
    <n v="12971.052631578899"/>
    <x v="41"/>
    <x v="0"/>
    <m/>
  </r>
  <r>
    <d v="2021-09-25T14:46:08"/>
    <x v="3"/>
    <n v="11"/>
    <s v="RENDON VIANA HUMBERTO DE JESUS"/>
    <x v="8"/>
    <x v="0"/>
    <n v="143"/>
    <n v="28.6"/>
    <n v="117.239057239057"/>
    <m/>
    <n v="45895.622900000002"/>
    <x v="0"/>
    <n v="12971.052631578899"/>
    <x v="41"/>
    <x v="0"/>
    <m/>
  </r>
  <r>
    <d v="2021-09-25T14:46:09"/>
    <x v="3"/>
    <n v="12"/>
    <s v="ROJAS QUINTERO MIGUEL ANTONIO"/>
    <x v="6"/>
    <x v="1"/>
    <n v="178"/>
    <n v="22.25"/>
    <n v="187.582491582492"/>
    <s v="1 DESCUENTO (Usuario desubicado en paradero despachadora janeth testigo del incidente)"/>
    <n v="73432.996599999999"/>
    <x v="0"/>
    <n v="12971.052631578899"/>
    <x v="41"/>
    <x v="0"/>
    <m/>
  </r>
  <r>
    <d v="2021-09-25T14:46:09"/>
    <x v="3"/>
    <n v="13"/>
    <s v="GOMEZ ACEVEDO ALEJANDRO"/>
    <x v="0"/>
    <x v="3"/>
    <n v="208"/>
    <n v="23.1111111111111"/>
    <n v="211.030303030303"/>
    <s v="2 DESCUENTOS X Transbordo veh 32 dia 17/08"/>
    <n v="82612.121199999994"/>
    <x v="1"/>
    <n v="12971.052631578899"/>
    <x v="41"/>
    <x v="0"/>
    <m/>
  </r>
  <r>
    <d v="2021-09-25T14:46:09"/>
    <x v="3"/>
    <n v="14"/>
    <s v="HINCAPIE OSORIO RENZO ORLANDO"/>
    <x v="8"/>
    <x v="0"/>
    <n v="111"/>
    <n v="22.2"/>
    <n v="117.239057239057"/>
    <m/>
    <n v="45895.622900000002"/>
    <x v="1"/>
    <n v="12971.052631578899"/>
    <x v="41"/>
    <x v="0"/>
    <m/>
  </r>
  <r>
    <d v="2021-09-25T14:46:09"/>
    <x v="3"/>
    <n v="15"/>
    <s v="LONDOO LOPERA DUVAN ANDRES"/>
    <x v="4"/>
    <x v="3"/>
    <n v="157"/>
    <n v="22.428571428571399"/>
    <n v="164.13468013468"/>
    <m/>
    <n v="64253.872100000001"/>
    <x v="0"/>
    <n v="12971.052631578899"/>
    <x v="41"/>
    <x v="0"/>
    <m/>
  </r>
  <r>
    <d v="2021-09-25T14:46:10"/>
    <x v="3"/>
    <n v="16"/>
    <s v="SANCHEZ DAVID YOHAN ALBERTO"/>
    <x v="5"/>
    <x v="0"/>
    <n v="26"/>
    <n v="26"/>
    <n v="23.4478114478114"/>
    <m/>
    <n v="9179.1245999999992"/>
    <x v="0"/>
    <n v="12971.052631578899"/>
    <x v="41"/>
    <x v="0"/>
    <m/>
  </r>
  <r>
    <d v="2021-09-25T14:46:10"/>
    <x v="3"/>
    <n v="17"/>
    <s v="TEJADA PEREZ JHON ALEXIS"/>
    <x v="0"/>
    <x v="3"/>
    <n v="181"/>
    <n v="20.1111111111111"/>
    <n v="211.030303030303"/>
    <s v="1 DESCUENTO (Despachador Estiven)"/>
    <n v="82612.121199999994"/>
    <x v="0"/>
    <n v="12971.052631578899"/>
    <x v="41"/>
    <x v="0"/>
    <m/>
  </r>
  <r>
    <d v="2021-09-25T14:46:10"/>
    <x v="3"/>
    <n v="18"/>
    <s v="PEREZ BORJA JUAN CARLOS"/>
    <x v="3"/>
    <x v="0"/>
    <n v="250"/>
    <n v="25"/>
    <n v="234.47811447811401"/>
    <m/>
    <n v="91791.245800000004"/>
    <x v="0"/>
    <n v="12971.052631578899"/>
    <x v="41"/>
    <x v="0"/>
    <m/>
  </r>
  <r>
    <d v="2021-09-25T14:46:10"/>
    <x v="3"/>
    <n v="19"/>
    <s v="HINCAPIE CASTAEDA KEVIN ALEJANDRO"/>
    <x v="3"/>
    <x v="3"/>
    <n v="233"/>
    <n v="23.3"/>
    <n v="234.47811447811401"/>
    <m/>
    <n v="91791.245800000004"/>
    <x v="0"/>
    <n v="12971.052631578899"/>
    <x v="41"/>
    <x v="0"/>
    <m/>
  </r>
  <r>
    <d v="2021-09-25T14:46:11"/>
    <x v="3"/>
    <n v="20"/>
    <s v="VACA FIERRO ROBINSON"/>
    <x v="0"/>
    <x v="0"/>
    <n v="205"/>
    <n v="22.7777777777778"/>
    <n v="211.030303030303"/>
    <s v="1 DESCUENTO (Jefe de ruta)"/>
    <n v="82612.121199999994"/>
    <x v="0"/>
    <n v="12971.052631578899"/>
    <x v="41"/>
    <x v="0"/>
    <m/>
  </r>
  <r>
    <d v="2021-09-25T14:46:11"/>
    <x v="1"/>
    <n v="21"/>
    <s v="OCAMPO OCAMPO ANTONIO JOSE"/>
    <x v="0"/>
    <x v="0"/>
    <n v="206"/>
    <n v="22.8888888888889"/>
    <n v="211.030303030303"/>
    <s v="2 DESCUENTOS (Despachadores Isabel y Estiven)"/>
    <n v="82612.121199999994"/>
    <x v="0"/>
    <n v="12971.052631578899"/>
    <x v="41"/>
    <x v="0"/>
    <m/>
  </r>
  <r>
    <d v="2021-09-25T14:46:11"/>
    <x v="1"/>
    <n v="23"/>
    <s v="QUICENO DAVID DIEGO ALEJANDRO"/>
    <x v="6"/>
    <x v="0"/>
    <n v="217"/>
    <n v="27.125"/>
    <n v="187.582491582492"/>
    <m/>
    <n v="73432.996599999999"/>
    <x v="0"/>
    <n v="12971.052631578899"/>
    <x v="41"/>
    <x v="0"/>
    <m/>
  </r>
  <r>
    <d v="2021-09-25T14:46:12"/>
    <x v="1"/>
    <n v="24"/>
    <s v="QUIRAMA CASTAEDA JHON JADER"/>
    <x v="6"/>
    <x v="3"/>
    <n v="191"/>
    <n v="23.875"/>
    <n v="187.582491582492"/>
    <m/>
    <n v="73432.996599999999"/>
    <x v="0"/>
    <n v="12971.052631578899"/>
    <x v="41"/>
    <x v="0"/>
    <m/>
  </r>
  <r>
    <d v="2021-09-25T14:46:12"/>
    <x v="1"/>
    <n v="25"/>
    <s v="ZAPATA MONTES ANDREY DARIO"/>
    <x v="6"/>
    <x v="0"/>
    <n v="201"/>
    <n v="25.125"/>
    <n v="187.582491582492"/>
    <m/>
    <n v="73432.996599999999"/>
    <x v="1"/>
    <n v="12971.052631578899"/>
    <x v="41"/>
    <x v="0"/>
    <m/>
  </r>
  <r>
    <d v="2021-09-25T14:46:12"/>
    <x v="1"/>
    <n v="26"/>
    <s v="CASTRO SANCLEMENTE DUBERNEY"/>
    <x v="0"/>
    <x v="0"/>
    <n v="203"/>
    <n v="22.5555555555556"/>
    <n v="211.030303030303"/>
    <s v="1 DESCUENTO (Analista)"/>
    <n v="82612.121199999994"/>
    <x v="0"/>
    <n v="12971.052631578899"/>
    <x v="41"/>
    <x v="0"/>
    <m/>
  </r>
  <r>
    <d v="2021-09-25T14:46:12"/>
    <x v="1"/>
    <n v="27"/>
    <s v="VANEGAS MORALES DEIBY ALEJANDRO"/>
    <x v="6"/>
    <x v="0"/>
    <n v="160"/>
    <n v="20"/>
    <n v="187.582491582492"/>
    <m/>
    <n v="73432.996599999999"/>
    <x v="0"/>
    <n v="12971.052631578899"/>
    <x v="41"/>
    <x v="0"/>
    <m/>
  </r>
  <r>
    <d v="2021-09-25T14:46:13"/>
    <x v="1"/>
    <n v="28"/>
    <s v="DAVILA MORALES WALTER ANDRES"/>
    <x v="0"/>
    <x v="0"/>
    <n v="192"/>
    <n v="21.3333333333333"/>
    <n v="211.030303030303"/>
    <s v="2 DESCUENTOS X Incapacitado dia 17/08"/>
    <n v="82612.121199999994"/>
    <x v="0"/>
    <n v="12971.052631578899"/>
    <x v="41"/>
    <x v="0"/>
    <m/>
  </r>
  <r>
    <d v="2021-09-25T14:46:13"/>
    <x v="1"/>
    <n v="29"/>
    <s v="VELASQUEZ ROLDAN BRAYAN ESTIVEN"/>
    <x v="3"/>
    <x v="0"/>
    <n v="209"/>
    <n v="20.9"/>
    <n v="234.47811447811401"/>
    <m/>
    <n v="91791.245800000004"/>
    <x v="0"/>
    <n v="12971.052631578899"/>
    <x v="41"/>
    <x v="0"/>
    <m/>
  </r>
  <r>
    <d v="2021-09-25T14:46:13"/>
    <x v="1"/>
    <n v="30"/>
    <s v="ATEHORTUA SANCHEZ JIM MICHAEL"/>
    <x v="2"/>
    <x v="0"/>
    <n v="125"/>
    <n v="20.8333333333333"/>
    <n v="140.68686868686899"/>
    <s v="1 DESCUENTO (Propietario veh)"/>
    <n v="55074.747499999998"/>
    <x v="0"/>
    <n v="12971.052631578899"/>
    <x v="41"/>
    <x v="0"/>
    <m/>
  </r>
  <r>
    <d v="2021-09-25T14:46:13"/>
    <x v="3"/>
    <n v="31"/>
    <s v="TOBON DIEGO"/>
    <x v="0"/>
    <x v="3"/>
    <n v="217"/>
    <n v="24.1111111111111"/>
    <n v="211.030303030303"/>
    <m/>
    <n v="82612.121199999994"/>
    <x v="1"/>
    <n v="12971.052631578899"/>
    <x v="41"/>
    <x v="0"/>
    <m/>
  </r>
  <r>
    <d v="2021-09-25T14:46:14"/>
    <x v="3"/>
    <n v="32"/>
    <s v="HOYOS JUAN"/>
    <x v="6"/>
    <x v="0"/>
    <n v="195"/>
    <n v="24.375"/>
    <n v="187.582491582492"/>
    <m/>
    <n v="73432.996599999999"/>
    <x v="0"/>
    <n v="12971.052631578899"/>
    <x v="41"/>
    <x v="0"/>
    <m/>
  </r>
  <r>
    <d v="2021-09-25T14:46:14"/>
    <x v="3"/>
    <n v="33"/>
    <s v="ROJAS CHAMORRO JEAN CARLOS"/>
    <x v="2"/>
    <x v="0"/>
    <n v="118"/>
    <n v="19.6666666666667"/>
    <n v="140.68686868686899"/>
    <m/>
    <n v="55074.747499999998"/>
    <x v="0"/>
    <n v="12971.052631578899"/>
    <x v="41"/>
    <x v="0"/>
    <m/>
  </r>
  <r>
    <d v="2021-09-25T14:46:14"/>
    <x v="3"/>
    <n v="34"/>
    <s v="JIMENEZ HURTADO CARLOS ESTIVEN"/>
    <x v="6"/>
    <x v="0"/>
    <n v="193"/>
    <n v="24.125"/>
    <n v="187.582491582492"/>
    <m/>
    <n v="73432.996599999999"/>
    <x v="0"/>
    <n v="12971.052631578899"/>
    <x v="41"/>
    <x v="0"/>
    <m/>
  </r>
  <r>
    <d v="2021-09-25T14:46:14"/>
    <x v="3"/>
    <n v="35"/>
    <s v="GARCIA DAVID WILSON ALBERTO"/>
    <x v="6"/>
    <x v="0"/>
    <n v="194"/>
    <n v="24.25"/>
    <n v="187.582491582492"/>
    <m/>
    <n v="73432.996599999999"/>
    <x v="1"/>
    <n v="12971.052631578899"/>
    <x v="41"/>
    <x v="0"/>
    <m/>
  </r>
  <r>
    <d v="2021-09-25T14:46:15"/>
    <x v="3"/>
    <n v="36"/>
    <s v="VARGAS NELSON CONRADO"/>
    <x v="0"/>
    <x v="0"/>
    <n v="232"/>
    <n v="25.7777777777778"/>
    <n v="211.030303030303"/>
    <m/>
    <n v="82612.121199999994"/>
    <x v="0"/>
    <n v="12971.052631578899"/>
    <x v="41"/>
    <x v="0"/>
    <m/>
  </r>
  <r>
    <d v="2021-09-25T14:46:15"/>
    <x v="3"/>
    <n v="37"/>
    <s v="PIEDRAHITA MADRID SANTIAGO"/>
    <x v="2"/>
    <x v="0"/>
    <n v="156"/>
    <n v="26"/>
    <n v="140.68686868686899"/>
    <m/>
    <n v="55074.747499999998"/>
    <x v="1"/>
    <n v="12971.052631578899"/>
    <x v="41"/>
    <x v="0"/>
    <m/>
  </r>
  <r>
    <d v="2021-09-25T14:46:15"/>
    <x v="3"/>
    <n v="38"/>
    <s v="PINEDA ESTRADA CRISTIAN JOHAN"/>
    <x v="6"/>
    <x v="0"/>
    <n v="189"/>
    <n v="23.625"/>
    <n v="187.582491582492"/>
    <m/>
    <n v="73432.996599999999"/>
    <x v="0"/>
    <n v="12971.052631578899"/>
    <x v="41"/>
    <x v="0"/>
    <m/>
  </r>
  <r>
    <d v="2021-09-25T14:46:15"/>
    <x v="3"/>
    <n v="39"/>
    <s v="DIAZ LOZADA ANDRES FELIPE"/>
    <x v="6"/>
    <x v="0"/>
    <n v="152"/>
    <n v="19"/>
    <n v="187.582491582492"/>
    <m/>
    <n v="73432.996599999999"/>
    <x v="0"/>
    <n v="12971.052631578899"/>
    <x v="41"/>
    <x v="0"/>
    <m/>
  </r>
  <r>
    <d v="2021-09-25T14:46:16"/>
    <x v="3"/>
    <n v="40"/>
    <s v="CORDOBA QUINTERO RAFAEL JOSE"/>
    <x v="0"/>
    <x v="0"/>
    <n v="206"/>
    <n v="22.8888888888889"/>
    <n v="211.030303030303"/>
    <s v="1 DESCUENTO (Jefe de ruta)"/>
    <n v="82612.121199999994"/>
    <x v="0"/>
    <n v="12971.052631578899"/>
    <x v="41"/>
    <x v="0"/>
    <m/>
  </r>
  <r>
    <d v="2021-09-25T14:46:24"/>
    <x v="3"/>
    <n v="1"/>
    <s v="PINEDA ESTRADA CRISTIAN JOHAN"/>
    <x v="10"/>
    <x v="0"/>
    <n v="88"/>
    <n v="22"/>
    <n v="92.9444444444444"/>
    <m/>
    <n v="36377.777800000003"/>
    <x v="0"/>
    <n v="12000"/>
    <x v="42"/>
    <x v="0"/>
    <m/>
  </r>
  <r>
    <d v="2021-09-25T14:46:24"/>
    <x v="3"/>
    <n v="3"/>
    <s v="TEJADA PEREZ JHON ALEXIS"/>
    <x v="4"/>
    <x v="0"/>
    <n v="143"/>
    <n v="20.428571428571399"/>
    <n v="162.652777777778"/>
    <m/>
    <n v="63661.111100000002"/>
    <x v="0"/>
    <n v="12000"/>
    <x v="42"/>
    <x v="0"/>
    <m/>
  </r>
  <r>
    <d v="2021-09-25T14:46:24"/>
    <x v="3"/>
    <n v="4"/>
    <s v="CARTAGENA VARGAS SANTIAGO"/>
    <x v="11"/>
    <x v="0"/>
    <n v="32"/>
    <n v="16"/>
    <n v="46.4722222222222"/>
    <m/>
    <n v="18188.888900000002"/>
    <x v="0"/>
    <n v="12000"/>
    <x v="42"/>
    <x v="0"/>
    <m/>
  </r>
  <r>
    <d v="2021-09-25T14:46:24"/>
    <x v="3"/>
    <n v="5"/>
    <s v="LOAIZA GAVIRIA EDIXON ANDRES"/>
    <x v="0"/>
    <x v="0"/>
    <n v="286"/>
    <n v="31.7777777777778"/>
    <n v="209.125"/>
    <m/>
    <n v="81850"/>
    <x v="1"/>
    <n v="12000"/>
    <x v="42"/>
    <x v="0"/>
    <m/>
  </r>
  <r>
    <d v="2021-09-25T14:46:25"/>
    <x v="3"/>
    <n v="6"/>
    <s v="VELEZ QUINTERO BAYRON ESTIVEN"/>
    <x v="2"/>
    <x v="0"/>
    <n v="129"/>
    <n v="21.5"/>
    <n v="139.416666666667"/>
    <m/>
    <n v="54566.666700000002"/>
    <x v="0"/>
    <n v="12000"/>
    <x v="42"/>
    <x v="0"/>
    <m/>
  </r>
  <r>
    <d v="2021-09-25T14:46:25"/>
    <x v="3"/>
    <n v="6"/>
    <s v="ALVAREZ ARIAS SAMUEL IVAN"/>
    <x v="7"/>
    <x v="0"/>
    <n v="40"/>
    <n v="13.3333333333333"/>
    <n v="69.7083333333333"/>
    <m/>
    <n v="27283.333299999998"/>
    <x v="0"/>
    <n v="12000"/>
    <x v="42"/>
    <x v="0"/>
    <m/>
  </r>
  <r>
    <d v="2021-09-25T14:46:25"/>
    <x v="3"/>
    <n v="7"/>
    <s v="DE OSSA TORRES CARLOS ANDRES"/>
    <x v="0"/>
    <x v="0"/>
    <n v="222"/>
    <n v="24.6666666666667"/>
    <n v="209.125"/>
    <m/>
    <n v="81850"/>
    <x v="1"/>
    <n v="12000"/>
    <x v="42"/>
    <x v="0"/>
    <m/>
  </r>
  <r>
    <d v="2021-09-25T14:46:26"/>
    <x v="3"/>
    <n v="8"/>
    <s v="VALENCIA MENDOZA CESAR AUGUSTO"/>
    <x v="3"/>
    <x v="0"/>
    <n v="231"/>
    <n v="23.1"/>
    <n v="232.361111111111"/>
    <s v="2 DESCUENTOS (Jefe de Ruta y Conduct veh 19)"/>
    <n v="90944.444399999993"/>
    <x v="1"/>
    <n v="12000"/>
    <x v="42"/>
    <x v="0"/>
    <m/>
  </r>
  <r>
    <d v="2021-09-25T14:46:26"/>
    <x v="3"/>
    <n v="9"/>
    <s v="BETANCUR PEREZ VICTOR ALONSO"/>
    <x v="0"/>
    <x v="0"/>
    <n v="167"/>
    <n v="18.5555555555556"/>
    <n v="209.125"/>
    <m/>
    <n v="81850"/>
    <x v="0"/>
    <n v="12000"/>
    <x v="42"/>
    <x v="0"/>
    <m/>
  </r>
  <r>
    <d v="2021-09-25T14:46:26"/>
    <x v="3"/>
    <n v="10"/>
    <s v="ZAPATA MUOZ JOSE SEBASTIAN"/>
    <x v="4"/>
    <x v="0"/>
    <n v="160"/>
    <n v="22.8571428571429"/>
    <n v="162.652777777778"/>
    <m/>
    <n v="63661.111100000002"/>
    <x v="0"/>
    <n v="12000"/>
    <x v="42"/>
    <x v="0"/>
    <m/>
  </r>
  <r>
    <d v="2021-09-25T14:46:26"/>
    <x v="1"/>
    <n v="11"/>
    <s v="RENDON VIANA HUMBERTO DE JESUS"/>
    <x v="3"/>
    <x v="0"/>
    <n v="190"/>
    <n v="19"/>
    <n v="232.361111111111"/>
    <m/>
    <n v="90944.444399999993"/>
    <x v="0"/>
    <n v="12000"/>
    <x v="42"/>
    <x v="0"/>
    <m/>
  </r>
  <r>
    <d v="2021-09-25T14:46:27"/>
    <x v="1"/>
    <n v="12"/>
    <s v="ROJAS QUINTERO MIGUEL ANTONIO"/>
    <x v="11"/>
    <x v="0"/>
    <n v="57"/>
    <n v="28.5"/>
    <n v="46.4722222222222"/>
    <m/>
    <n v="18188.888900000002"/>
    <x v="0"/>
    <n v="12000"/>
    <x v="42"/>
    <x v="0"/>
    <m/>
  </r>
  <r>
    <d v="2021-09-25T14:46:27"/>
    <x v="1"/>
    <n v="12"/>
    <s v="OCAMPO OCAMPO ANTONIO JOSE"/>
    <x v="7"/>
    <x v="0"/>
    <n v="74"/>
    <n v="24.6666666666667"/>
    <n v="69.7083333333333"/>
    <m/>
    <n v="27283.333299999998"/>
    <x v="0"/>
    <n v="12000"/>
    <x v="42"/>
    <x v="0"/>
    <m/>
  </r>
  <r>
    <d v="2021-09-25T14:46:27"/>
    <x v="1"/>
    <n v="13"/>
    <s v="GOMEZ ACEVEDO ALEJANDRO"/>
    <x v="0"/>
    <x v="0"/>
    <n v="183"/>
    <n v="20.3333333333333"/>
    <n v="209.125"/>
    <m/>
    <n v="81850"/>
    <x v="1"/>
    <n v="12000"/>
    <x v="42"/>
    <x v="0"/>
    <m/>
  </r>
  <r>
    <d v="2021-09-25T14:46:27"/>
    <x v="1"/>
    <n v="14"/>
    <s v="CARVAJAL SALAZAR HECTOR MARINO"/>
    <x v="0"/>
    <x v="0"/>
    <n v="249"/>
    <n v="27.6666666666667"/>
    <n v="209.125"/>
    <s v="2 DESCUENTOS X DISCAPACITADO"/>
    <n v="81850"/>
    <x v="1"/>
    <n v="12000"/>
    <x v="42"/>
    <x v="0"/>
    <m/>
  </r>
  <r>
    <d v="2021-09-25T14:46:28"/>
    <x v="1"/>
    <n v="15"/>
    <s v="LOPERA AGUDELO LUIS FRANCISCO"/>
    <x v="10"/>
    <x v="0"/>
    <n v="106"/>
    <n v="26.5"/>
    <n v="92.9444444444444"/>
    <s v="2 DESCUENTOS X DISCAPACITADO"/>
    <n v="36377.777800000003"/>
    <x v="0"/>
    <n v="12000"/>
    <x v="42"/>
    <x v="0"/>
    <m/>
  </r>
  <r>
    <d v="2021-09-25T14:46:28"/>
    <x v="1"/>
    <n v="16"/>
    <s v="LOAIZA CARMONA JUAN CARLOS"/>
    <x v="10"/>
    <x v="0"/>
    <n v="80"/>
    <n v="20"/>
    <n v="92.9444444444444"/>
    <m/>
    <n v="36377.777800000003"/>
    <x v="0"/>
    <n v="12000"/>
    <x v="42"/>
    <x v="0"/>
    <m/>
  </r>
  <r>
    <d v="2021-09-25T14:46:28"/>
    <x v="1"/>
    <n v="17"/>
    <s v="ESPINOZA CHAVARRIA GUILLERMO LEON"/>
    <x v="1"/>
    <x v="0"/>
    <n v="249"/>
    <n v="22.636363636363601"/>
    <n v="255.597222222222"/>
    <m/>
    <n v="100038.88890000001"/>
    <x v="0"/>
    <n v="12000"/>
    <x v="42"/>
    <x v="0"/>
    <m/>
  </r>
  <r>
    <d v="2021-09-25T14:46:28"/>
    <x v="1"/>
    <n v="18"/>
    <s v="SANCHEZ DAVID YOHAN ALBERTO"/>
    <x v="0"/>
    <x v="0"/>
    <n v="165"/>
    <n v="18.3333333333333"/>
    <n v="209.125"/>
    <m/>
    <n v="81850"/>
    <x v="0"/>
    <n v="12000"/>
    <x v="42"/>
    <x v="0"/>
    <m/>
  </r>
  <r>
    <d v="2021-09-25T14:46:29"/>
    <x v="1"/>
    <n v="19"/>
    <s v="HINCAPIE CASTAEDA KEVIN ALEJANDRO"/>
    <x v="2"/>
    <x v="0"/>
    <n v="157"/>
    <n v="26.1666666666667"/>
    <n v="139.416666666667"/>
    <m/>
    <n v="54566.666700000002"/>
    <x v="0"/>
    <n v="12000"/>
    <x v="42"/>
    <x v="0"/>
    <m/>
  </r>
  <r>
    <d v="2021-09-25T14:46:29"/>
    <x v="1"/>
    <n v="20"/>
    <s v="VACA FIERRO ROBINSON"/>
    <x v="9"/>
    <x v="0"/>
    <n v="279"/>
    <n v="23.25"/>
    <n v="278.83333333333297"/>
    <s v="1 DESCUENTO (Despachadora isabel)"/>
    <n v="109133.3333"/>
    <x v="0"/>
    <n v="12000"/>
    <x v="42"/>
    <x v="0"/>
    <m/>
  </r>
  <r>
    <d v="2021-09-25T14:46:29"/>
    <x v="3"/>
    <n v="21"/>
    <s v="LONDOO CADAVID DAVID SANTIAGO"/>
    <x v="3"/>
    <x v="0"/>
    <n v="181"/>
    <n v="18.100000000000001"/>
    <n v="232.361111111111"/>
    <m/>
    <n v="90944.444399999993"/>
    <x v="0"/>
    <n v="12000"/>
    <x v="42"/>
    <x v="0"/>
    <m/>
  </r>
  <r>
    <d v="2021-09-25T14:46:29"/>
    <x v="3"/>
    <n v="23"/>
    <s v="QUICENO DAVID DIEGO ALEJANDRO"/>
    <x v="7"/>
    <x v="0"/>
    <n v="58"/>
    <n v="19.3333333333333"/>
    <n v="69.7083333333333"/>
    <m/>
    <n v="27283.333299999998"/>
    <x v="0"/>
    <n v="12000"/>
    <x v="42"/>
    <x v="0"/>
    <m/>
  </r>
  <r>
    <d v="2021-09-25T14:46:30"/>
    <x v="3"/>
    <n v="24"/>
    <s v="QUIRAMA CASTAEDA JHON JADER"/>
    <x v="6"/>
    <x v="0"/>
    <n v="215"/>
    <n v="26.875"/>
    <n v="185.888888888889"/>
    <m/>
    <n v="72755.555600000007"/>
    <x v="0"/>
    <n v="12000"/>
    <x v="42"/>
    <x v="0"/>
    <m/>
  </r>
  <r>
    <d v="2021-09-25T14:46:30"/>
    <x v="3"/>
    <n v="25"/>
    <s v="ALVAREZ ARIAS SAMUEL IVAN"/>
    <x v="8"/>
    <x v="0"/>
    <n v="152"/>
    <n v="30.4"/>
    <n v="116.180555555556"/>
    <m/>
    <n v="45472.222199999997"/>
    <x v="1"/>
    <n v="12000"/>
    <x v="42"/>
    <x v="0"/>
    <m/>
  </r>
  <r>
    <d v="2021-09-25T14:46:30"/>
    <x v="3"/>
    <n v="26"/>
    <s v="CASTRO SANCLEMENTE DUBERNEY"/>
    <x v="4"/>
    <x v="0"/>
    <n v="164"/>
    <n v="23.428571428571399"/>
    <n v="162.652777777778"/>
    <m/>
    <n v="63661.111100000002"/>
    <x v="0"/>
    <n v="12000"/>
    <x v="42"/>
    <x v="0"/>
    <m/>
  </r>
  <r>
    <d v="2021-09-25T14:46:31"/>
    <x v="3"/>
    <n v="27"/>
    <s v="VANEGAS MORALES DEIBY ALEJANDRO"/>
    <x v="0"/>
    <x v="0"/>
    <n v="173"/>
    <n v="19.2222222222222"/>
    <n v="209.125"/>
    <m/>
    <n v="81850"/>
    <x v="0"/>
    <n v="12000"/>
    <x v="42"/>
    <x v="0"/>
    <m/>
  </r>
  <r>
    <d v="2021-09-25T14:46:31"/>
    <x v="3"/>
    <n v="28"/>
    <s v="QUINTERO PEREZ SANTIAGO"/>
    <x v="8"/>
    <x v="0"/>
    <n v="130"/>
    <n v="26"/>
    <n v="116.180555555556"/>
    <s v="1 DESCUENTO (Usuario transbordado en paradero villa, Despachadora Janeth testigo del incidente)"/>
    <n v="45472.222199999997"/>
    <x v="0"/>
    <n v="12000"/>
    <x v="42"/>
    <x v="0"/>
    <m/>
  </r>
  <r>
    <d v="2021-09-25T14:46:31"/>
    <x v="3"/>
    <n v="28"/>
    <s v="VELEZ QUINTERO BAYRON ESTIVEN"/>
    <x v="11"/>
    <x v="0"/>
    <n v="64"/>
    <n v="32"/>
    <n v="46.4722222222222"/>
    <m/>
    <n v="18188.888900000002"/>
    <x v="0"/>
    <n v="12000"/>
    <x v="42"/>
    <x v="0"/>
    <m/>
  </r>
  <r>
    <d v="2021-09-25T14:46:31"/>
    <x v="3"/>
    <n v="29"/>
    <s v="VELASQUEZ ROLDAN BRAYAN ESTIVEN"/>
    <x v="6"/>
    <x v="0"/>
    <n v="193"/>
    <n v="24.125"/>
    <n v="185.888888888889"/>
    <m/>
    <n v="72755.555600000007"/>
    <x v="0"/>
    <n v="12000"/>
    <x v="42"/>
    <x v="0"/>
    <m/>
  </r>
  <r>
    <d v="2021-09-25T14:46:32"/>
    <x v="3"/>
    <n v="30"/>
    <s v="ATEHORTUA SANCHEZ JIM MICHAEL"/>
    <x v="6"/>
    <x v="0"/>
    <n v="199"/>
    <n v="24.875"/>
    <n v="185.888888888889"/>
    <m/>
    <n v="72755.555600000007"/>
    <x v="0"/>
    <n v="12000"/>
    <x v="42"/>
    <x v="0"/>
    <m/>
  </r>
  <r>
    <d v="2021-09-25T14:46:32"/>
    <x v="1"/>
    <n v="31"/>
    <s v="TOBON DIEGO"/>
    <x v="3"/>
    <x v="0"/>
    <n v="253"/>
    <n v="25.3"/>
    <n v="232.361111111111"/>
    <m/>
    <n v="90944.444399999993"/>
    <x v="1"/>
    <n v="12000"/>
    <x v="42"/>
    <x v="0"/>
    <m/>
  </r>
  <r>
    <d v="2021-09-25T14:46:32"/>
    <x v="1"/>
    <n v="32"/>
    <s v="HOYOS JUAN"/>
    <x v="8"/>
    <x v="1"/>
    <n v="147"/>
    <n v="29.4"/>
    <n v="116.180555555556"/>
    <s v="Se descuenta el viaje de 446 am donde moviliz 6 Usuarios x choque"/>
    <n v="45472.222199999997"/>
    <x v="0"/>
    <n v="12000"/>
    <x v="42"/>
    <x v="0"/>
    <m/>
  </r>
  <r>
    <d v="2021-09-25T14:46:32"/>
    <x v="1"/>
    <n v="34"/>
    <s v="JIMENEZ HURTADO CARLOS ESTIVEN"/>
    <x v="0"/>
    <x v="0"/>
    <n v="206"/>
    <n v="22.8888888888889"/>
    <n v="209.125"/>
    <m/>
    <n v="81850"/>
    <x v="0"/>
    <n v="12000"/>
    <x v="42"/>
    <x v="0"/>
    <m/>
  </r>
  <r>
    <d v="2021-09-25T14:46:33"/>
    <x v="1"/>
    <n v="35"/>
    <s v="GARCIA DAVID WILSON ALBERTO"/>
    <x v="3"/>
    <x v="0"/>
    <n v="252"/>
    <n v="25.2"/>
    <n v="232.361111111111"/>
    <s v="3 DESCUENTOS X DISCAPACITADOS"/>
    <n v="90944.444399999993"/>
    <x v="1"/>
    <n v="12000"/>
    <x v="42"/>
    <x v="0"/>
    <m/>
  </r>
  <r>
    <d v="2021-09-25T14:46:33"/>
    <x v="1"/>
    <n v="36"/>
    <s v="MARTINEZ CHAVERRA LUIS NORBERTO"/>
    <x v="3"/>
    <x v="0"/>
    <n v="228"/>
    <n v="22.8"/>
    <n v="232.361111111111"/>
    <m/>
    <n v="90944.444399999993"/>
    <x v="0"/>
    <n v="12000"/>
    <x v="42"/>
    <x v="0"/>
    <m/>
  </r>
  <r>
    <d v="2021-09-25T14:46:33"/>
    <x v="1"/>
    <n v="37"/>
    <s v="LARGO PIEDRAHITA HARVEY DAVID"/>
    <x v="6"/>
    <x v="0"/>
    <n v="246"/>
    <n v="30.75"/>
    <n v="185.888888888889"/>
    <m/>
    <n v="72755.555600000007"/>
    <x v="1"/>
    <n v="12000"/>
    <x v="42"/>
    <x v="0"/>
    <m/>
  </r>
  <r>
    <d v="2021-09-25T14:46:33"/>
    <x v="1"/>
    <n v="38"/>
    <s v="VILLADA GUZMAN YOJAN"/>
    <x v="3"/>
    <x v="0"/>
    <n v="238"/>
    <n v="23.8"/>
    <n v="232.361111111111"/>
    <m/>
    <n v="90944.444399999993"/>
    <x v="0"/>
    <n v="12000"/>
    <x v="42"/>
    <x v="0"/>
    <m/>
  </r>
  <r>
    <d v="2021-09-25T14:46:34"/>
    <x v="1"/>
    <n v="39"/>
    <s v="DIAZ LOZADA ANDRES FELIPE"/>
    <x v="4"/>
    <x v="0"/>
    <n v="129"/>
    <n v="18.428571428571399"/>
    <n v="162.652777777778"/>
    <m/>
    <n v="63661.111100000002"/>
    <x v="0"/>
    <n v="12000"/>
    <x v="42"/>
    <x v="0"/>
    <m/>
  </r>
  <r>
    <d v="2021-09-25T14:46:34"/>
    <x v="1"/>
    <n v="40"/>
    <s v="CORDOBA QUINTERO RAFAEL JOSE"/>
    <x v="0"/>
    <x v="0"/>
    <n v="177"/>
    <n v="19.6666666666667"/>
    <n v="209.125"/>
    <m/>
    <n v="81850"/>
    <x v="0"/>
    <n v="12000"/>
    <x v="42"/>
    <x v="0"/>
    <m/>
  </r>
  <r>
    <d v="2021-09-25T14:47:18"/>
    <x v="1"/>
    <n v="1"/>
    <s v="PINEDA ESTRADA CRISTIAN JOHAN"/>
    <x v="0"/>
    <x v="0"/>
    <n v="192"/>
    <n v="21.3333333333333"/>
    <n v="207.32352941176501"/>
    <m/>
    <n v="81129.411800000002"/>
    <x v="0"/>
    <n v="14251.351351351401"/>
    <x v="43"/>
    <x v="0"/>
    <m/>
  </r>
  <r>
    <d v="2021-09-25T14:47:18"/>
    <x v="1"/>
    <n v="3"/>
    <s v="RESTREPO RODRIGUEZ LIBARDO ANDRES"/>
    <x v="0"/>
    <x v="0"/>
    <n v="204"/>
    <n v="22.6666666666667"/>
    <n v="207.32352941176501"/>
    <m/>
    <n v="81129.411800000002"/>
    <x v="0"/>
    <n v="14251.351351351401"/>
    <x v="43"/>
    <x v="0"/>
    <m/>
  </r>
  <r>
    <d v="2021-09-25T14:47:19"/>
    <x v="1"/>
    <n v="5"/>
    <s v="LOAIZA GAVIRIA EDIXON ANDRES"/>
    <x v="0"/>
    <x v="0"/>
    <n v="204"/>
    <n v="22.6666666666667"/>
    <n v="207.32352941176501"/>
    <m/>
    <n v="81129.411800000002"/>
    <x v="1"/>
    <n v="14251.351351351401"/>
    <x v="43"/>
    <x v="0"/>
    <m/>
  </r>
  <r>
    <d v="2021-09-25T14:47:19"/>
    <x v="1"/>
    <n v="6"/>
    <s v="ALVAREZ ARIAS SAMUEL IVAN"/>
    <x v="3"/>
    <x v="0"/>
    <n v="238"/>
    <n v="23.8"/>
    <n v="230.359477124183"/>
    <m/>
    <n v="90143.790800000002"/>
    <x v="0"/>
    <n v="14251.351351351401"/>
    <x v="43"/>
    <x v="0"/>
    <m/>
  </r>
  <r>
    <d v="2021-09-25T14:47:19"/>
    <x v="1"/>
    <n v="7"/>
    <s v="LARGO PIEDRAHITA HARVEY DAVID"/>
    <x v="0"/>
    <x v="0"/>
    <n v="205"/>
    <n v="22.7777777777778"/>
    <n v="207.32352941176501"/>
    <s v="2 DESCUENTOS (Incidente con 2 Usuarios desubicados se suben al veh y se niegan a pagar ya que no era el veh que los llevaba a su destino)"/>
    <n v="81129.411800000002"/>
    <x v="1"/>
    <n v="14251.351351351401"/>
    <x v="43"/>
    <x v="0"/>
    <m/>
  </r>
  <r>
    <d v="2021-09-25T14:47:20"/>
    <x v="1"/>
    <n v="8"/>
    <s v="VALENCIA MENDOZA CESAR AUGUSTO"/>
    <x v="1"/>
    <x v="0"/>
    <n v="265"/>
    <n v="24.090909090909101"/>
    <n v="253.39542483660099"/>
    <s v="4 DESCUENTOS X 2 INCAPACITADOS"/>
    <n v="99158.169899999994"/>
    <x v="1"/>
    <n v="14251.351351351401"/>
    <x v="43"/>
    <x v="0"/>
    <m/>
  </r>
  <r>
    <d v="2021-09-25T14:47:20"/>
    <x v="1"/>
    <n v="9"/>
    <s v="BETANCUR PEREZ VICTOR ALONSO"/>
    <x v="1"/>
    <x v="0"/>
    <n v="275"/>
    <n v="25"/>
    <n v="253.39542483660099"/>
    <s v="3 DESCUENTOS (Conduct veh 23 y despachadores Estiven e Isabel)"/>
    <n v="99158.169899999994"/>
    <x v="0"/>
    <n v="14251.351351351401"/>
    <x v="43"/>
    <x v="0"/>
    <m/>
  </r>
  <r>
    <d v="2021-09-25T14:47:20"/>
    <x v="1"/>
    <n v="10"/>
    <s v="ZAPATA MUOZ JOSE SEBASTIAN"/>
    <x v="4"/>
    <x v="0"/>
    <n v="173"/>
    <n v="24.714285714285701"/>
    <n v="161.251633986928"/>
    <m/>
    <n v="63100.653599999998"/>
    <x v="0"/>
    <n v="14251.351351351401"/>
    <x v="43"/>
    <x v="0"/>
    <m/>
  </r>
  <r>
    <d v="2021-09-25T14:47:20"/>
    <x v="3"/>
    <n v="11"/>
    <s v="RENDON VIANA HUMBERTO DE JESUS"/>
    <x v="3"/>
    <x v="0"/>
    <n v="246"/>
    <n v="24.6"/>
    <n v="230.359477124183"/>
    <m/>
    <n v="90143.790800000002"/>
    <x v="0"/>
    <n v="14251.351351351401"/>
    <x v="43"/>
    <x v="0"/>
    <m/>
  </r>
  <r>
    <d v="2021-09-25T14:47:21"/>
    <x v="3"/>
    <n v="12"/>
    <s v="OCAMPO OCAMPO ANTONIO JOSE"/>
    <x v="4"/>
    <x v="3"/>
    <n v="179"/>
    <n v="25.571428571428601"/>
    <n v="161.251633986928"/>
    <m/>
    <n v="63100.653599999998"/>
    <x v="0"/>
    <n v="14251.351351351401"/>
    <x v="43"/>
    <x v="0"/>
    <m/>
  </r>
  <r>
    <d v="2021-09-25T14:47:21"/>
    <x v="3"/>
    <n v="14"/>
    <s v="HINCAPIE OSORIO RENZO ORLANDO"/>
    <x v="10"/>
    <x v="2"/>
    <n v="137"/>
    <n v="34.25"/>
    <n v="92.143790849673195"/>
    <s v="Se descuenta el viaje de 724 am donde moviliz 15 Usuarios ya que se dirirgio hacia el taller, 2 DESCUENTOS X INCAPACITADO"/>
    <n v="36057.516300000003"/>
    <x v="1"/>
    <n v="14251.351351351401"/>
    <x v="43"/>
    <x v="0"/>
    <m/>
  </r>
  <r>
    <d v="2021-09-25T14:47:21"/>
    <x v="3"/>
    <n v="15"/>
    <s v="LOPERA AGUDELO LUIS FRANCISCO"/>
    <x v="8"/>
    <x v="0"/>
    <n v="95"/>
    <n v="19"/>
    <n v="115.179738562092"/>
    <m/>
    <n v="45071.895400000001"/>
    <x v="0"/>
    <n v="13876.3157894737"/>
    <x v="43"/>
    <x v="0"/>
    <m/>
  </r>
  <r>
    <d v="2021-09-25T14:47:21"/>
    <x v="3"/>
    <n v="16"/>
    <s v="LOAIZA CARMONA JUAN CARLOS"/>
    <x v="7"/>
    <x v="1"/>
    <n v="43"/>
    <n v="14.3333333333333"/>
    <n v="69.107843137254903"/>
    <m/>
    <n v="27043.137299999999"/>
    <x v="0"/>
    <n v="14251.351351351401"/>
    <x v="43"/>
    <x v="0"/>
    <m/>
  </r>
  <r>
    <d v="2021-09-25T14:47:22"/>
    <x v="3"/>
    <n v="16"/>
    <s v="SANCHEZ DAVID YOHAN ALBERTO"/>
    <x v="2"/>
    <x v="0"/>
    <n v="111"/>
    <n v="18.5"/>
    <n v="138.21568627451001"/>
    <m/>
    <n v="54086.2745"/>
    <x v="0"/>
    <n v="14251.351351351401"/>
    <x v="43"/>
    <x v="0"/>
    <m/>
  </r>
  <r>
    <d v="2021-09-25T14:47:22"/>
    <x v="3"/>
    <n v="17"/>
    <s v="ESPINOZA CHAVARRIA GUILLERMO LEON"/>
    <x v="3"/>
    <x v="0"/>
    <n v="206"/>
    <n v="20.6"/>
    <n v="230.359477124183"/>
    <m/>
    <n v="90143.790800000002"/>
    <x v="0"/>
    <n v="14251.351351351401"/>
    <x v="43"/>
    <x v="0"/>
    <m/>
  </r>
  <r>
    <d v="2021-09-25T14:47:22"/>
    <x v="3"/>
    <n v="18"/>
    <s v="PEREZ BORJA JUAN CARLOS"/>
    <x v="6"/>
    <x v="2"/>
    <n v="158"/>
    <n v="19.75"/>
    <n v="184.28758169934599"/>
    <m/>
    <n v="72115.032699999996"/>
    <x v="0"/>
    <n v="14251.351351351401"/>
    <x v="43"/>
    <x v="0"/>
    <m/>
  </r>
  <r>
    <d v="2021-09-25T14:47:22"/>
    <x v="3"/>
    <n v="19"/>
    <s v="HINCAPIE CASTAEDA KEVIN ALEJANDRO"/>
    <x v="3"/>
    <x v="0"/>
    <n v="236"/>
    <n v="23.6"/>
    <n v="230.359477124183"/>
    <m/>
    <n v="90143.790800000002"/>
    <x v="0"/>
    <n v="14251.351351351401"/>
    <x v="43"/>
    <x v="0"/>
    <m/>
  </r>
  <r>
    <d v="2021-09-25T14:47:23"/>
    <x v="3"/>
    <n v="20"/>
    <s v="VARGAS NELSON CONRADO"/>
    <x v="0"/>
    <x v="0"/>
    <n v="212"/>
    <n v="23.5555555555556"/>
    <n v="207.32352941176501"/>
    <m/>
    <n v="81129.411800000002"/>
    <x v="0"/>
    <n v="14251.351351351401"/>
    <x v="43"/>
    <x v="0"/>
    <m/>
  </r>
  <r>
    <d v="2021-09-25T14:47:23"/>
    <x v="1"/>
    <n v="21"/>
    <s v="LONDOO LOPERA DUVAN ANDRES"/>
    <x v="0"/>
    <x v="0"/>
    <n v="203"/>
    <n v="22.5555555555556"/>
    <n v="207.32352941176501"/>
    <m/>
    <n v="81129.411800000002"/>
    <x v="0"/>
    <n v="14251.351351351401"/>
    <x v="43"/>
    <x v="0"/>
    <m/>
  </r>
  <r>
    <d v="2021-09-25T14:47:23"/>
    <x v="1"/>
    <n v="23"/>
    <s v="QUICENO DAVID DIEGO ALEJANDRO"/>
    <x v="6"/>
    <x v="0"/>
    <n v="168"/>
    <n v="21"/>
    <n v="184.28758169934599"/>
    <m/>
    <n v="72115.032699999996"/>
    <x v="0"/>
    <n v="14251.351351351401"/>
    <x v="43"/>
    <x v="0"/>
    <m/>
  </r>
  <r>
    <d v="2021-09-25T14:47:23"/>
    <x v="1"/>
    <n v="24"/>
    <s v="QUIRAMA CASTAEDA JHON JADER"/>
    <x v="4"/>
    <x v="0"/>
    <n v="179"/>
    <n v="25.571428571428601"/>
    <n v="161.251633986928"/>
    <m/>
    <n v="63100.653599999998"/>
    <x v="0"/>
    <n v="14251.351351351401"/>
    <x v="43"/>
    <x v="0"/>
    <m/>
  </r>
  <r>
    <d v="2021-09-25T14:47:24"/>
    <x v="1"/>
    <n v="25"/>
    <s v="ZAPATA MONTES ANDREY DARIO"/>
    <x v="6"/>
    <x v="0"/>
    <n v="185"/>
    <n v="23.125"/>
    <n v="184.28758169934599"/>
    <m/>
    <n v="72115.032699999996"/>
    <x v="1"/>
    <n v="14251.351351351401"/>
    <x v="43"/>
    <x v="0"/>
    <m/>
  </r>
  <r>
    <d v="2021-09-25T14:47:24"/>
    <x v="1"/>
    <n v="26"/>
    <s v="CASTRO SANCLEMENTE DUBERNEY"/>
    <x v="8"/>
    <x v="0"/>
    <n v="129"/>
    <n v="25.8"/>
    <n v="115.179738562092"/>
    <m/>
    <n v="45071.895400000001"/>
    <x v="0"/>
    <n v="14251.351351351401"/>
    <x v="43"/>
    <x v="0"/>
    <m/>
  </r>
  <r>
    <d v="2021-09-25T14:47:24"/>
    <x v="1"/>
    <n v="27"/>
    <s v="DAVILA MORALES WALTER ANDRES"/>
    <x v="3"/>
    <x v="0"/>
    <n v="201"/>
    <n v="20.100000000000001"/>
    <n v="230.359477124183"/>
    <s v="1 DESCUENTO (Secretaria Cootranspinal)"/>
    <n v="90143.790800000002"/>
    <x v="0"/>
    <n v="14251.351351351401"/>
    <x v="43"/>
    <x v="0"/>
    <m/>
  </r>
  <r>
    <d v="2021-09-25T14:47:24"/>
    <x v="1"/>
    <n v="28"/>
    <s v="HOYOS JUAN"/>
    <x v="2"/>
    <x v="0"/>
    <n v="130"/>
    <n v="21.6666666666667"/>
    <n v="138.21568627451001"/>
    <m/>
    <n v="54086.2745"/>
    <x v="0"/>
    <n v="14251.351351351401"/>
    <x v="43"/>
    <x v="0"/>
    <m/>
  </r>
  <r>
    <d v="2021-09-25T14:47:25"/>
    <x v="1"/>
    <n v="29"/>
    <s v="VELASQUEZ ROLDAN BRAYAN ESTIVEN"/>
    <x v="1"/>
    <x v="0"/>
    <n v="267"/>
    <n v="24.272727272727298"/>
    <n v="253.39542483660099"/>
    <s v="1 DESCUENTO (Despachadora Isabel)"/>
    <n v="99158.169899999994"/>
    <x v="0"/>
    <n v="14251.351351351401"/>
    <x v="43"/>
    <x v="0"/>
    <m/>
  </r>
  <r>
    <d v="2021-09-25T14:47:25"/>
    <x v="1"/>
    <n v="30"/>
    <s v="ATEHORTUA SANCHEZ JIM MICHAEL"/>
    <x v="3"/>
    <x v="1"/>
    <n v="202"/>
    <n v="20.2"/>
    <n v="230.359477124183"/>
    <m/>
    <n v="90143.790800000002"/>
    <x v="0"/>
    <n v="14251.351351351401"/>
    <x v="43"/>
    <x v="0"/>
    <m/>
  </r>
  <r>
    <d v="2021-09-25T14:47:25"/>
    <x v="3"/>
    <n v="31"/>
    <s v="TOBON DIEGO"/>
    <x v="0"/>
    <x v="0"/>
    <n v="208"/>
    <n v="23.1111111111111"/>
    <n v="207.32352941176501"/>
    <m/>
    <n v="81129.411800000002"/>
    <x v="1"/>
    <n v="14251.351351351401"/>
    <x v="43"/>
    <x v="0"/>
    <m/>
  </r>
  <r>
    <d v="2021-09-25T14:47:25"/>
    <x v="3"/>
    <n v="32"/>
    <s v="VELEZ QUINTERO BAYRON ESTIVEN"/>
    <x v="6"/>
    <x v="1"/>
    <n v="190"/>
    <n v="23.75"/>
    <n v="184.28758169934599"/>
    <m/>
    <n v="72115.032699999996"/>
    <x v="0"/>
    <n v="14251.351351351401"/>
    <x v="43"/>
    <x v="0"/>
    <m/>
  </r>
  <r>
    <d v="2021-09-25T14:47:26"/>
    <x v="3"/>
    <n v="33"/>
    <s v="ROJAS CHAMORRO JEAN CARLOS"/>
    <x v="3"/>
    <x v="0"/>
    <n v="230"/>
    <n v="23"/>
    <n v="230.359477124183"/>
    <s v="1 DESCUENTO X DISCAPACITADO"/>
    <n v="90143.790800000002"/>
    <x v="0"/>
    <n v="14251.351351351401"/>
    <x v="43"/>
    <x v="0"/>
    <m/>
  </r>
  <r>
    <d v="2021-09-25T14:47:26"/>
    <x v="3"/>
    <n v="34"/>
    <s v="JIMENEZ HURTADO CARLOS ESTIVEN"/>
    <x v="6"/>
    <x v="0"/>
    <n v="199"/>
    <n v="24.875"/>
    <n v="184.28758169934599"/>
    <m/>
    <n v="72115.032699999996"/>
    <x v="0"/>
    <n v="13876.3157894737"/>
    <x v="43"/>
    <x v="0"/>
    <m/>
  </r>
  <r>
    <d v="2021-09-25T14:47:26"/>
    <x v="3"/>
    <n v="35"/>
    <s v="GARCIA DAVID WILSON ALBERTO"/>
    <x v="0"/>
    <x v="0"/>
    <n v="219"/>
    <n v="24.3333333333333"/>
    <n v="207.32352941176501"/>
    <s v="1 DESCUENTO (Incidente en el 13 con Usuario se queda dormido en el veh y un peatn sube al veh para ayudar al conduc a bajar el Usuario)"/>
    <n v="81129.411800000002"/>
    <x v="1"/>
    <n v="14251.351351351401"/>
    <x v="43"/>
    <x v="0"/>
    <m/>
  </r>
  <r>
    <d v="2021-09-25T14:47:26"/>
    <x v="3"/>
    <n v="36"/>
    <s v="MARTINEZ CHAVERRA LUIS NORBERTO"/>
    <x v="6"/>
    <x v="0"/>
    <n v="195"/>
    <n v="24.375"/>
    <n v="184.28758169934599"/>
    <s v="1 DESCUENTO (Despachador Estiven)"/>
    <n v="72115.032699999996"/>
    <x v="0"/>
    <n v="14251.351351351401"/>
    <x v="43"/>
    <x v="0"/>
    <m/>
  </r>
  <r>
    <d v="2021-09-25T14:47:27"/>
    <x v="3"/>
    <n v="37"/>
    <s v="PIEDRAHITA ANTONIO"/>
    <x v="6"/>
    <x v="0"/>
    <n v="185"/>
    <n v="23.125"/>
    <n v="184.28758169934599"/>
    <m/>
    <n v="72115.032699999996"/>
    <x v="1"/>
    <n v="14251.351351351401"/>
    <x v="43"/>
    <x v="0"/>
    <m/>
  </r>
  <r>
    <d v="2021-09-25T14:47:27"/>
    <x v="3"/>
    <n v="38"/>
    <s v="VILLADA GUZMAN YOJAN"/>
    <x v="4"/>
    <x v="0"/>
    <n v="160"/>
    <n v="22.8571428571429"/>
    <n v="161.251633986928"/>
    <s v="1 DESCUENTO (Asociado Don Luis Javier)"/>
    <n v="63100.653599999998"/>
    <x v="0"/>
    <n v="14251.351351351401"/>
    <x v="43"/>
    <x v="0"/>
    <m/>
  </r>
  <r>
    <d v="2021-09-25T14:47:27"/>
    <x v="3"/>
    <n v="39"/>
    <s v="DIAZ LOZADA ANDRES FELIPE"/>
    <x v="3"/>
    <x v="0"/>
    <n v="220"/>
    <n v="22"/>
    <n v="230.359477124183"/>
    <m/>
    <n v="90143.790800000002"/>
    <x v="0"/>
    <n v="14251.351351351401"/>
    <x v="43"/>
    <x v="0"/>
    <m/>
  </r>
  <r>
    <d v="2021-09-25T14:47:27"/>
    <x v="3"/>
    <n v="40"/>
    <s v="CORDOBA QUINTERO RAFAEL JOSE"/>
    <x v="6"/>
    <x v="0"/>
    <n v="200"/>
    <n v="25"/>
    <n v="184.28758169934599"/>
    <m/>
    <n v="72115.032699999996"/>
    <x v="0"/>
    <n v="14251.351351351401"/>
    <x v="43"/>
    <x v="0"/>
    <m/>
  </r>
  <r>
    <d v="2021-09-25T14:47:56"/>
    <x v="3"/>
    <n v="1"/>
    <s v="PINEDA ESTRADA CRISTIAN JOHAN"/>
    <x v="3"/>
    <x v="0"/>
    <n v="212"/>
    <n v="21.2"/>
    <n v="222.23333333333301"/>
    <m/>
    <n v="86893.333299999998"/>
    <x v="0"/>
    <n v="13210.810810810801"/>
    <x v="44"/>
    <x v="0"/>
    <m/>
  </r>
  <r>
    <d v="2021-09-25T14:47:56"/>
    <x v="3"/>
    <n v="3"/>
    <s v="RESTREPO RODRIGUEZ LIBARDO ANDRES"/>
    <x v="2"/>
    <x v="0"/>
    <n v="139"/>
    <n v="23.1666666666667"/>
    <n v="133.34"/>
    <s v="1 DESCUENTO (Usuario transbordado despachadora Janeth testigo del incidente)"/>
    <n v="52136"/>
    <x v="0"/>
    <n v="13210.810810810801"/>
    <x v="44"/>
    <x v="0"/>
    <m/>
  </r>
  <r>
    <d v="2021-09-25T14:47:56"/>
    <x v="3"/>
    <n v="5"/>
    <s v="LOAIZA GAVIRIA EDIXON ANDRES"/>
    <x v="0"/>
    <x v="0"/>
    <n v="228"/>
    <n v="25.3333333333333"/>
    <n v="200.01"/>
    <m/>
    <n v="78204"/>
    <x v="1"/>
    <n v="13210.810810810801"/>
    <x v="44"/>
    <x v="0"/>
    <m/>
  </r>
  <r>
    <d v="2021-09-25T14:47:57"/>
    <x v="3"/>
    <n v="6"/>
    <s v="ALVAREZ ARIAS SAMUEL IVAN"/>
    <x v="3"/>
    <x v="0"/>
    <n v="256"/>
    <n v="25.6"/>
    <n v="222.23333333333301"/>
    <m/>
    <n v="86893.333299999998"/>
    <x v="0"/>
    <n v="13210.810810810801"/>
    <x v="44"/>
    <x v="0"/>
    <m/>
  </r>
  <r>
    <d v="2021-09-25T14:47:57"/>
    <x v="3"/>
    <n v="7"/>
    <s v="DE OSSA TORRES CARLOS ANDRES"/>
    <x v="6"/>
    <x v="0"/>
    <n v="160"/>
    <n v="20"/>
    <n v="177.786666666667"/>
    <m/>
    <n v="69514.666700000002"/>
    <x v="1"/>
    <n v="13210.810810810801"/>
    <x v="44"/>
    <x v="0"/>
    <m/>
  </r>
  <r>
    <d v="2021-09-25T14:47:57"/>
    <x v="3"/>
    <n v="8"/>
    <s v="VALENCIA MENDOZA CESAR AUGUSTO"/>
    <x v="6"/>
    <x v="2"/>
    <n v="194"/>
    <n v="24.25"/>
    <n v="177.786666666667"/>
    <s v="Se descuenta el viaje de 330 pm donde moviliz 12 Usuarios x choque"/>
    <n v="69514.666700000002"/>
    <x v="1"/>
    <n v="13210.810810810801"/>
    <x v="44"/>
    <x v="0"/>
    <m/>
  </r>
  <r>
    <d v="2021-09-25T14:47:58"/>
    <x v="3"/>
    <n v="9"/>
    <s v="BETANCUR PEREZ VICTOR ALONSO"/>
    <x v="0"/>
    <x v="0"/>
    <n v="217"/>
    <n v="24.1111111111111"/>
    <n v="200.01"/>
    <m/>
    <n v="78204"/>
    <x v="0"/>
    <n v="13210.810810810801"/>
    <x v="44"/>
    <x v="0"/>
    <m/>
  </r>
  <r>
    <d v="2021-09-25T14:47:58"/>
    <x v="3"/>
    <n v="10"/>
    <s v="ZAPATA MUOZ JOSE SEBASTIAN"/>
    <x v="0"/>
    <x v="0"/>
    <n v="194"/>
    <n v="21.5555555555556"/>
    <n v="200.01"/>
    <m/>
    <n v="78204"/>
    <x v="0"/>
    <n v="13210.810810810801"/>
    <x v="44"/>
    <x v="0"/>
    <m/>
  </r>
  <r>
    <d v="2021-09-25T14:47:58"/>
    <x v="1"/>
    <n v="11"/>
    <s v="RENDON VIANA HUMBERTO DE JESUS"/>
    <x v="6"/>
    <x v="0"/>
    <n v="221"/>
    <n v="27.625"/>
    <n v="177.786666666667"/>
    <s v="1 DESCUENTO (Usuario transbordado veh 12)"/>
    <n v="69514.666700000002"/>
    <x v="0"/>
    <n v="13210.810810810801"/>
    <x v="44"/>
    <x v="0"/>
    <m/>
  </r>
  <r>
    <d v="2021-09-25T14:47:58"/>
    <x v="1"/>
    <n v="12"/>
    <s v="GOMEZ ACEVEDO ALEJANDRO"/>
    <x v="1"/>
    <x v="0"/>
    <n v="184"/>
    <n v="16.727272727272702"/>
    <n v="244.45666666666699"/>
    <s v="2 DESCUENTOS (Usuario desubicado despachadora isabel testigo del incidente, Despachadora Isabel)"/>
    <n v="95582.666700000002"/>
    <x v="0"/>
    <n v="13210.810810810801"/>
    <x v="44"/>
    <x v="0"/>
    <m/>
  </r>
  <r>
    <d v="2021-09-25T14:47:59"/>
    <x v="1"/>
    <n v="14"/>
    <s v="CARVAJAL SALAZAR HECTOR MARINO"/>
    <x v="1"/>
    <x v="0"/>
    <n v="221"/>
    <n v="20.090909090909101"/>
    <n v="244.45666666666699"/>
    <m/>
    <n v="95582.666700000002"/>
    <x v="1"/>
    <n v="13210.810810810801"/>
    <x v="44"/>
    <x v="0"/>
    <m/>
  </r>
  <r>
    <d v="2021-09-25T14:47:59"/>
    <x v="1"/>
    <n v="15"/>
    <s v="LONDOO LOPERA DUVAN ANDRES"/>
    <x v="7"/>
    <x v="0"/>
    <n v="48"/>
    <n v="16"/>
    <n v="66.67"/>
    <m/>
    <n v="26068"/>
    <x v="0"/>
    <n v="13210.810810810801"/>
    <x v="44"/>
    <x v="0"/>
    <m/>
  </r>
  <r>
    <d v="2021-09-25T14:47:59"/>
    <x v="1"/>
    <n v="16"/>
    <s v="SANCHEZ DAVID YOHAN ALBERTO"/>
    <x v="0"/>
    <x v="0"/>
    <n v="148"/>
    <n v="16.4444444444444"/>
    <n v="200.01"/>
    <m/>
    <n v="78204"/>
    <x v="0"/>
    <n v="13210.810810810801"/>
    <x v="44"/>
    <x v="0"/>
    <m/>
  </r>
  <r>
    <d v="2021-09-25T14:47:59"/>
    <x v="1"/>
    <n v="17"/>
    <s v="CASTRO SANCLEMENTE DUBERNEY"/>
    <x v="1"/>
    <x v="0"/>
    <n v="237"/>
    <n v="21.545454545454501"/>
    <n v="244.45666666666699"/>
    <m/>
    <n v="95582.666700000002"/>
    <x v="0"/>
    <n v="13210.810810810801"/>
    <x v="44"/>
    <x v="0"/>
    <m/>
  </r>
  <r>
    <d v="2021-09-25T14:48:00"/>
    <x v="1"/>
    <n v="18"/>
    <s v="PEREZ BORJA JUAN CARLOS"/>
    <x v="1"/>
    <x v="0"/>
    <n v="258"/>
    <n v="23.454545454545499"/>
    <n v="244.45666666666699"/>
    <s v="2 DESCUENTOS X INCAPACITADO"/>
    <n v="95582.666700000002"/>
    <x v="0"/>
    <n v="13210.810810810801"/>
    <x v="44"/>
    <x v="0"/>
    <m/>
  </r>
  <r>
    <d v="2021-09-25T14:48:00"/>
    <x v="1"/>
    <n v="19"/>
    <s v="HINCAPIE CASTAEDA KEVIN ALEJANDRO"/>
    <x v="10"/>
    <x v="0"/>
    <n v="87"/>
    <n v="21.75"/>
    <n v="88.893333333333302"/>
    <m/>
    <n v="34757.333299999998"/>
    <x v="0"/>
    <n v="13210.810810810801"/>
    <x v="44"/>
    <x v="0"/>
    <m/>
  </r>
  <r>
    <d v="2021-09-25T14:48:00"/>
    <x v="1"/>
    <n v="20"/>
    <s v="VACA FIERRO ROBINSON"/>
    <x v="1"/>
    <x v="0"/>
    <n v="277"/>
    <n v="25.181818181818201"/>
    <n v="244.45666666666699"/>
    <s v="2 DESCUENTOS (Usuario desubicado despachadora isabel testigo del incidente, Propietario veh 27)"/>
    <n v="95582.666700000002"/>
    <x v="0"/>
    <n v="13210.810810810801"/>
    <x v="44"/>
    <x v="0"/>
    <m/>
  </r>
  <r>
    <d v="2021-09-25T14:48:00"/>
    <x v="3"/>
    <n v="21"/>
    <s v="OCAMPO OCAMPO ANTONIO JOSE"/>
    <x v="6"/>
    <x v="1"/>
    <n v="203"/>
    <n v="25.375"/>
    <n v="177.786666666667"/>
    <s v="Se descuenta el viaje de 4 am donde moviliz 2 Usuarios ya que no ingresa a la minorista"/>
    <n v="69514.666700000002"/>
    <x v="0"/>
    <n v="13210.810810810801"/>
    <x v="44"/>
    <x v="0"/>
    <m/>
  </r>
  <r>
    <d v="2021-09-25T14:48:01"/>
    <x v="3"/>
    <n v="22"/>
    <s v="LARGO PIEDRAHITA HARVEY DAVID"/>
    <x v="6"/>
    <x v="1"/>
    <n v="219"/>
    <n v="27.375"/>
    <n v="177.786666666667"/>
    <m/>
    <n v="69514.666700000002"/>
    <x v="1"/>
    <n v="13210.810810810801"/>
    <x v="44"/>
    <x v="0"/>
    <m/>
  </r>
  <r>
    <d v="2021-09-25T14:48:01"/>
    <x v="3"/>
    <n v="23"/>
    <s v="QUICENO DAVID DIEGO ALEJANDRO"/>
    <x v="6"/>
    <x v="0"/>
    <n v="199"/>
    <n v="24.875"/>
    <n v="177.786666666667"/>
    <m/>
    <n v="69514.666700000002"/>
    <x v="0"/>
    <n v="13210.810810810801"/>
    <x v="44"/>
    <x v="0"/>
    <m/>
  </r>
  <r>
    <d v="2021-09-25T14:48:01"/>
    <x v="3"/>
    <n v="24"/>
    <s v="QUIRAMA CASTAEDA JHON JADER"/>
    <x v="6"/>
    <x v="1"/>
    <n v="177"/>
    <n v="22.125"/>
    <n v="177.786666666667"/>
    <s v="Se descuenta el viaje de 612 pm donde moviliz 9 Usuarios ya que no sigue las indicaciones de la despachadora en el paradero"/>
    <n v="69514.666700000002"/>
    <x v="0"/>
    <n v="13210.810810810801"/>
    <x v="44"/>
    <x v="0"/>
    <m/>
  </r>
  <r>
    <d v="2021-09-25T14:48:01"/>
    <x v="3"/>
    <n v="25"/>
    <s v="ZAPATA MONTES ANDREY DARIO"/>
    <x v="6"/>
    <x v="0"/>
    <n v="151"/>
    <n v="18.875"/>
    <n v="177.786666666667"/>
    <s v="2 DESCUENTOS X INCAPACITADO"/>
    <n v="69514.666700000002"/>
    <x v="1"/>
    <n v="13210.810810810801"/>
    <x v="44"/>
    <x v="0"/>
    <m/>
  </r>
  <r>
    <d v="2021-09-25T14:48:02"/>
    <x v="3"/>
    <n v="27"/>
    <s v="VANEGAS MORALES DEIBY ALEJANDRO"/>
    <x v="8"/>
    <x v="0"/>
    <n v="103"/>
    <n v="20.6"/>
    <n v="111.116666666667"/>
    <m/>
    <n v="43446.666700000002"/>
    <x v="0"/>
    <n v="13210.810810810801"/>
    <x v="44"/>
    <x v="0"/>
    <m/>
  </r>
  <r>
    <d v="2021-09-25T14:48:02"/>
    <x v="3"/>
    <n v="27"/>
    <s v="HENAO MUOZ FERNEY"/>
    <x v="7"/>
    <x v="0"/>
    <n v="72"/>
    <n v="24"/>
    <n v="66.67"/>
    <m/>
    <n v="26068"/>
    <x v="0"/>
    <n v="13210.810810810801"/>
    <x v="44"/>
    <x v="0"/>
    <m/>
  </r>
  <r>
    <d v="2021-09-25T14:48:02"/>
    <x v="3"/>
    <n v="28"/>
    <s v="QUINTERO PEREZ SANTIAGO"/>
    <x v="4"/>
    <x v="0"/>
    <n v="180"/>
    <n v="25.714285714285701"/>
    <n v="155.56333333333299"/>
    <s v="1 DESCUENTO (Usuario transbordado despachadora Janeth testigo del incidente)"/>
    <n v="60825.333299999998"/>
    <x v="0"/>
    <n v="13210.810810810801"/>
    <x v="44"/>
    <x v="0"/>
    <m/>
  </r>
  <r>
    <d v="2021-09-25T14:48:02"/>
    <x v="3"/>
    <n v="29"/>
    <s v="VELASQUEZ ROLDAN BRAYAN ESTIVEN"/>
    <x v="3"/>
    <x v="0"/>
    <n v="210"/>
    <n v="21"/>
    <n v="222.23333333333301"/>
    <m/>
    <n v="86893.333299999998"/>
    <x v="0"/>
    <n v="13210.810810810801"/>
    <x v="44"/>
    <x v="0"/>
    <m/>
  </r>
  <r>
    <d v="2021-09-25T14:48:03"/>
    <x v="3"/>
    <n v="30"/>
    <s v="CARTAGENA VARGAS SANTIAGO"/>
    <x v="5"/>
    <x v="0"/>
    <n v="30"/>
    <n v="30"/>
    <n v="22.223333333333301"/>
    <m/>
    <n v="8689.3333000000002"/>
    <x v="0"/>
    <n v="13210.810810810801"/>
    <x v="44"/>
    <x v="0"/>
    <m/>
  </r>
  <r>
    <d v="2021-09-25T14:48:03"/>
    <x v="1"/>
    <n v="31"/>
    <s v="TOBON DIEGO"/>
    <x v="0"/>
    <x v="0"/>
    <n v="196"/>
    <n v="21.7777777777778"/>
    <n v="200.01"/>
    <m/>
    <n v="78204"/>
    <x v="1"/>
    <n v="13210.810810810801"/>
    <x v="44"/>
    <x v="0"/>
    <m/>
  </r>
  <r>
    <d v="2021-09-25T14:48:03"/>
    <x v="1"/>
    <n v="32"/>
    <s v="HOYOS JUAN"/>
    <x v="1"/>
    <x v="0"/>
    <n v="196"/>
    <n v="17.818181818181799"/>
    <n v="244.45666666666699"/>
    <s v="5 DESCUENTOS (5 transbordos del veh 34 jefe de ruta testigo del incidente)"/>
    <n v="95582.666700000002"/>
    <x v="0"/>
    <n v="13210.810810810801"/>
    <x v="44"/>
    <x v="0"/>
    <m/>
  </r>
  <r>
    <d v="2021-09-25T14:48:03"/>
    <x v="1"/>
    <n v="33"/>
    <s v="ROJAS CHAMORRO JEAN CARLOS"/>
    <x v="3"/>
    <x v="0"/>
    <n v="223"/>
    <n v="22.3"/>
    <n v="222.23333333333301"/>
    <m/>
    <n v="86893.333299999998"/>
    <x v="0"/>
    <n v="13210.810810810801"/>
    <x v="44"/>
    <x v="0"/>
    <m/>
  </r>
  <r>
    <d v="2021-09-25T14:48:04"/>
    <x v="1"/>
    <n v="34"/>
    <s v="JIMENEZ HURTADO CARLOS ESTIVEN"/>
    <x v="6"/>
    <x v="1"/>
    <n v="169"/>
    <n v="21.125"/>
    <n v="177.786666666667"/>
    <s v="Se descuenta el viaje de 1242 pm donde moviliz 5 Usuarios por indigestin"/>
    <n v="69514.666700000002"/>
    <x v="0"/>
    <n v="13210.810810810801"/>
    <x v="44"/>
    <x v="0"/>
    <m/>
  </r>
  <r>
    <d v="2021-09-25T14:48:04"/>
    <x v="1"/>
    <n v="35"/>
    <s v="GARCIA DAVID WILSON ALBERTO"/>
    <x v="0"/>
    <x v="0"/>
    <n v="211"/>
    <n v="23.4444444444444"/>
    <n v="200.01"/>
    <m/>
    <n v="78204"/>
    <x v="1"/>
    <n v="13210.810810810801"/>
    <x v="44"/>
    <x v="0"/>
    <m/>
  </r>
  <r>
    <d v="2021-09-25T14:48:04"/>
    <x v="1"/>
    <n v="36"/>
    <s v="MARTINEZ CHAVERRA LUIS NORBERTO"/>
    <x v="3"/>
    <x v="0"/>
    <n v="176"/>
    <n v="17.600000000000001"/>
    <n v="222.23333333333301"/>
    <s v="1 DESCUENTO (Despachadora Isabel)"/>
    <n v="86893.333299999998"/>
    <x v="0"/>
    <n v="13210.810810810801"/>
    <x v="44"/>
    <x v="0"/>
    <m/>
  </r>
  <r>
    <d v="2021-09-25T14:48:05"/>
    <x v="1"/>
    <n v="38"/>
    <s v="VILLADA GUZMAN YOJAN"/>
    <x v="0"/>
    <x v="0"/>
    <n v="199"/>
    <n v="22.1111111111111"/>
    <n v="200.01"/>
    <m/>
    <n v="78204"/>
    <x v="0"/>
    <n v="13210.810810810801"/>
    <x v="44"/>
    <x v="0"/>
    <m/>
  </r>
  <r>
    <d v="2021-09-25T14:48:05"/>
    <x v="1"/>
    <n v="39"/>
    <s v="DIAZ LOZADA ANDRES FELIPE"/>
    <x v="3"/>
    <x v="1"/>
    <n v="254"/>
    <n v="25.4"/>
    <n v="222.23333333333301"/>
    <m/>
    <n v="86893.333299999998"/>
    <x v="0"/>
    <n v="13210.810810810801"/>
    <x v="44"/>
    <x v="0"/>
    <m/>
  </r>
  <r>
    <d v="2021-09-25T14:48:05"/>
    <x v="1"/>
    <n v="40"/>
    <s v="DAVILA MORALES WALTER ANDRES"/>
    <x v="3"/>
    <x v="0"/>
    <n v="218"/>
    <n v="21.8"/>
    <n v="222.23333333333301"/>
    <m/>
    <n v="86893.333299999998"/>
    <x v="0"/>
    <n v="13210.810810810801"/>
    <x v="44"/>
    <x v="0"/>
    <m/>
  </r>
  <r>
    <d v="2021-09-25T14:48:17"/>
    <x v="4"/>
    <n v="1"/>
    <s v="GOMEZ ACEVEDO ALEJANDRO"/>
    <x v="2"/>
    <x v="0"/>
    <n v="108"/>
    <n v="18"/>
    <n v="130.986486486486"/>
    <m/>
    <n v="51194.594599999997"/>
    <x v="0"/>
    <n v="14661.1111111111"/>
    <x v="45"/>
    <x v="0"/>
    <m/>
  </r>
  <r>
    <d v="2021-09-25T14:48:17"/>
    <x v="4"/>
    <n v="3"/>
    <s v="RESTREPO RODRIGUEZ LIBARDO ANDRES"/>
    <x v="0"/>
    <x v="0"/>
    <n v="228"/>
    <n v="25.3333333333333"/>
    <n v="196.47972972973"/>
    <m/>
    <n v="76791.891900000002"/>
    <x v="0"/>
    <n v="14661.1111111111"/>
    <x v="45"/>
    <x v="0"/>
    <m/>
  </r>
  <r>
    <d v="2021-09-25T14:48:17"/>
    <x v="4"/>
    <n v="9"/>
    <s v="BETANCUR PEREZ VICTOR ALONSO"/>
    <x v="0"/>
    <x v="0"/>
    <n v="232"/>
    <n v="25.7777777777778"/>
    <n v="196.47972972973"/>
    <m/>
    <n v="76791.891900000002"/>
    <x v="0"/>
    <n v="14661.1111111111"/>
    <x v="45"/>
    <x v="0"/>
    <m/>
  </r>
  <r>
    <d v="2021-09-25T14:48:17"/>
    <x v="4"/>
    <n v="10"/>
    <s v="ZAPATA MUOZ JOSE SEBASTIAN"/>
    <x v="6"/>
    <x v="1"/>
    <n v="166"/>
    <n v="20.75"/>
    <n v="174.64864864864899"/>
    <s v="1 DESCUENTO (Despachador Fernando)"/>
    <n v="68259.459499999997"/>
    <x v="0"/>
    <n v="14661.1111111111"/>
    <x v="45"/>
    <x v="0"/>
    <m/>
  </r>
  <r>
    <d v="2021-09-25T14:48:18"/>
    <x v="4"/>
    <n v="11"/>
    <s v="LOAIZA CARMONA JUAN CARLOS"/>
    <x v="0"/>
    <x v="0"/>
    <n v="142"/>
    <n v="15.7777777777778"/>
    <n v="196.47972972973"/>
    <m/>
    <n v="76791.891900000002"/>
    <x v="0"/>
    <n v="14661.1111111111"/>
    <x v="45"/>
    <x v="0"/>
    <m/>
  </r>
  <r>
    <d v="2021-09-25T14:48:18"/>
    <x v="4"/>
    <n v="14"/>
    <s v="HINCAPIE OSORIO RENZO ORLANDO"/>
    <x v="0"/>
    <x v="0"/>
    <n v="182"/>
    <n v="20.2222222222222"/>
    <n v="196.47972972973"/>
    <s v="2 DESCUENTOS (Propietario veh 14)"/>
    <n v="76791.891900000002"/>
    <x v="1"/>
    <n v="14661.1111111111"/>
    <x v="45"/>
    <x v="0"/>
    <m/>
  </r>
  <r>
    <d v="2021-09-25T14:48:18"/>
    <x v="4"/>
    <n v="16"/>
    <s v="SANCHEZ DAVID YOHAN ALBERTO"/>
    <x v="4"/>
    <x v="3"/>
    <n v="101"/>
    <n v="14.4285714285714"/>
    <n v="152.81756756756801"/>
    <m/>
    <n v="59727.027000000002"/>
    <x v="0"/>
    <n v="14661.1111111111"/>
    <x v="45"/>
    <x v="0"/>
    <m/>
  </r>
  <r>
    <d v="2021-09-25T14:48:19"/>
    <x v="4"/>
    <n v="17"/>
    <s v="TEJADA PEREZ JHON ALEXIS"/>
    <x v="0"/>
    <x v="0"/>
    <n v="216"/>
    <n v="24"/>
    <n v="196.47972972973"/>
    <m/>
    <n v="76791.891900000002"/>
    <x v="0"/>
    <n v="14661.1111111111"/>
    <x v="45"/>
    <x v="0"/>
    <m/>
  </r>
  <r>
    <d v="2021-09-25T14:48:19"/>
    <x v="4"/>
    <n v="18"/>
    <s v="PEREZ BORJA JUAN CARLOS"/>
    <x v="0"/>
    <x v="0"/>
    <n v="260"/>
    <n v="28.8888888888889"/>
    <n v="196.47972972973"/>
    <s v="2 DESCUENTOS (Usuarios desubicados verificados en el sistema)"/>
    <n v="76791.891900000002"/>
    <x v="0"/>
    <n v="14661.1111111111"/>
    <x v="45"/>
    <x v="0"/>
    <m/>
  </r>
  <r>
    <d v="2021-09-25T14:48:19"/>
    <x v="4"/>
    <n v="20"/>
    <s v="VACA FIERRO ROBINSON"/>
    <x v="3"/>
    <x v="0"/>
    <n v="217"/>
    <n v="21.7"/>
    <n v="218.31081081081101"/>
    <m/>
    <n v="85324.324299999993"/>
    <x v="0"/>
    <n v="14661.1111111111"/>
    <x v="45"/>
    <x v="0"/>
    <m/>
  </r>
  <r>
    <d v="2021-09-25T14:48:19"/>
    <x v="4"/>
    <n v="24"/>
    <s v="QUIRAMA CASTAEDA JHON JADER"/>
    <x v="0"/>
    <x v="0"/>
    <n v="192"/>
    <n v="21.3333333333333"/>
    <n v="196.47972972973"/>
    <m/>
    <n v="76791.891900000002"/>
    <x v="0"/>
    <n v="14661.1111111111"/>
    <x v="45"/>
    <x v="0"/>
    <m/>
  </r>
  <r>
    <d v="2021-09-25T14:48:20"/>
    <x v="4"/>
    <n v="25"/>
    <s v="ZAPATA MONTES ANDREY DARIO"/>
    <x v="0"/>
    <x v="0"/>
    <n v="173"/>
    <n v="19.2222222222222"/>
    <n v="196.47972972973"/>
    <m/>
    <n v="76791.891900000002"/>
    <x v="1"/>
    <n v="14661.1111111111"/>
    <x v="45"/>
    <x v="0"/>
    <m/>
  </r>
  <r>
    <d v="2021-09-25T14:48:20"/>
    <x v="4"/>
    <n v="28"/>
    <s v="QUINTERO PEREZ SANTIAGO"/>
    <x v="0"/>
    <x v="0"/>
    <n v="226"/>
    <n v="25.1111111111111"/>
    <n v="196.47972972973"/>
    <m/>
    <n v="76791.891900000002"/>
    <x v="0"/>
    <n v="14661.1111111111"/>
    <x v="45"/>
    <x v="0"/>
    <m/>
  </r>
  <r>
    <d v="2021-09-25T14:48:20"/>
    <x v="4"/>
    <n v="29"/>
    <s v="VELASQUEZ ROLDAN BRAYAN ESTIVEN"/>
    <x v="0"/>
    <x v="0"/>
    <n v="162"/>
    <n v="18"/>
    <n v="196.47972972973"/>
    <m/>
    <n v="76791.891900000002"/>
    <x v="0"/>
    <n v="14661.1111111111"/>
    <x v="45"/>
    <x v="0"/>
    <m/>
  </r>
  <r>
    <d v="2021-09-25T14:48:20"/>
    <x v="4"/>
    <n v="30"/>
    <s v="ATEHORTUA SANCHEZ JIM MICHAEL"/>
    <x v="0"/>
    <x v="0"/>
    <n v="213"/>
    <n v="23.6666666666667"/>
    <n v="196.47972972973"/>
    <m/>
    <n v="76791.891900000002"/>
    <x v="0"/>
    <n v="14661.1111111111"/>
    <x v="45"/>
    <x v="0"/>
    <m/>
  </r>
  <r>
    <d v="2021-09-25T14:48:21"/>
    <x v="4"/>
    <n v="31"/>
    <s v="TOBON DIEGO"/>
    <x v="0"/>
    <x v="0"/>
    <n v="237"/>
    <n v="26.3333333333333"/>
    <n v="196.47972972973"/>
    <m/>
    <n v="76791.891900000002"/>
    <x v="1"/>
    <n v="14661.1111111111"/>
    <x v="45"/>
    <x v="0"/>
    <m/>
  </r>
  <r>
    <d v="2021-09-25T14:48:21"/>
    <x v="4"/>
    <n v="32"/>
    <s v="VELEZ QUINTERO BAYRON ESTIVEN"/>
    <x v="0"/>
    <x v="0"/>
    <n v="176"/>
    <n v="19.5555555555556"/>
    <n v="196.47972972973"/>
    <s v="1 DESCUENTO (Despachador Fernando)"/>
    <n v="76791.891900000002"/>
    <x v="0"/>
    <n v="14661.1111111111"/>
    <x v="45"/>
    <x v="0"/>
    <m/>
  </r>
  <r>
    <d v="2021-09-25T14:48:27"/>
    <x v="3"/>
    <n v="1"/>
    <s v="GOMEZ ACEVEDO ALEJANDRO"/>
    <x v="8"/>
    <x v="0"/>
    <n v="124"/>
    <n v="24.8"/>
    <n v="114.568965517241"/>
    <m/>
    <n v="44827.586199999998"/>
    <x v="0"/>
    <n v="14761.1111111111"/>
    <x v="46"/>
    <x v="0"/>
    <m/>
  </r>
  <r>
    <d v="2021-09-25T14:48:27"/>
    <x v="3"/>
    <n v="1"/>
    <s v="PINEDA ESTRADA CRISTIAN JOHAN"/>
    <x v="10"/>
    <x v="0"/>
    <n v="116"/>
    <n v="29"/>
    <n v="91.655172413793096"/>
    <m/>
    <n v="35862.069000000003"/>
    <x v="0"/>
    <n v="14761.1111111111"/>
    <x v="46"/>
    <x v="0"/>
    <m/>
  </r>
  <r>
    <d v="2021-09-25T14:48:28"/>
    <x v="3"/>
    <n v="3"/>
    <s v="RESTREPO RODRIGUEZ LIBARDO ANDRES"/>
    <x v="6"/>
    <x v="1"/>
    <n v="200"/>
    <n v="25"/>
    <n v="183.31034482758599"/>
    <s v="Se descuenta el viaje de 7 am donde moviliz 28 Usuarios ya que no realiz el recorrido completo en la minorista, se desva en la glorieta"/>
    <n v="71724.137900000002"/>
    <x v="0"/>
    <n v="14761.1111111111"/>
    <x v="46"/>
    <x v="0"/>
    <m/>
  </r>
  <r>
    <d v="2021-09-25T14:48:28"/>
    <x v="3"/>
    <n v="6"/>
    <s v="ALVAREZ ARIAS SAMUEL IVAN"/>
    <x v="0"/>
    <x v="0"/>
    <n v="241"/>
    <n v="26.7777777777778"/>
    <n v="206.22413793103499"/>
    <s v="2 DESCUENTOS (Despachadores Janeth y Stiven)"/>
    <n v="80689.655199999994"/>
    <x v="0"/>
    <n v="14761.1111111111"/>
    <x v="46"/>
    <x v="0"/>
    <m/>
  </r>
  <r>
    <d v="2021-09-25T14:48:28"/>
    <x v="3"/>
    <n v="8"/>
    <s v="VARGAS NELSON CONRADO"/>
    <x v="4"/>
    <x v="0"/>
    <n v="192"/>
    <n v="27.428571428571399"/>
    <n v="160.39655172413799"/>
    <s v="1 DESCUENTO (Usuario rebelde se niega a pagar la tarifa y se obliga a bajar del veh, verificado en el sistema)"/>
    <n v="62758.620699999999"/>
    <x v="1"/>
    <n v="14761.1111111111"/>
    <x v="46"/>
    <x v="0"/>
    <m/>
  </r>
  <r>
    <d v="2021-09-25T14:48:28"/>
    <x v="3"/>
    <n v="9"/>
    <s v="VELEZ QUINTERO BAYRON ESTIVEN"/>
    <x v="3"/>
    <x v="0"/>
    <n v="263"/>
    <n v="26.3"/>
    <n v="229.13793103448299"/>
    <m/>
    <n v="89655.172399999996"/>
    <x v="0"/>
    <n v="14761.1111111111"/>
    <x v="46"/>
    <x v="0"/>
    <m/>
  </r>
  <r>
    <d v="2021-09-25T14:48:29"/>
    <x v="3"/>
    <n v="10"/>
    <s v="LARGO PIEDRAHITA HARVEY DAVID"/>
    <x v="4"/>
    <x v="0"/>
    <n v="196"/>
    <n v="28"/>
    <n v="160.39655172413799"/>
    <m/>
    <n v="62758.620699999999"/>
    <x v="0"/>
    <n v="14761.1111111111"/>
    <x v="46"/>
    <x v="0"/>
    <m/>
  </r>
  <r>
    <d v="2021-09-25T14:48:29"/>
    <x v="1"/>
    <n v="11"/>
    <s v="RENDON VIANA HUMBERTO DE JESUS"/>
    <x v="0"/>
    <x v="0"/>
    <n v="252"/>
    <n v="28"/>
    <n v="206.22413793103499"/>
    <m/>
    <n v="80689.655199999994"/>
    <x v="0"/>
    <n v="14761.1111111111"/>
    <x v="46"/>
    <x v="0"/>
    <m/>
  </r>
  <r>
    <d v="2021-09-25T14:48:29"/>
    <x v="1"/>
    <n v="14"/>
    <s v="HINCAPIE OSORIO RENZO ORLANDO"/>
    <x v="0"/>
    <x v="0"/>
    <n v="215"/>
    <n v="23.8888888888889"/>
    <n v="206.22413793103499"/>
    <m/>
    <n v="80689.655199999994"/>
    <x v="1"/>
    <n v="14761.1111111111"/>
    <x v="46"/>
    <x v="0"/>
    <m/>
  </r>
  <r>
    <d v="2021-09-25T14:48:30"/>
    <x v="1"/>
    <n v="15"/>
    <s v="LOPERA AGUDELO LUIS FRANCISCO"/>
    <x v="7"/>
    <x v="0"/>
    <n v="68"/>
    <n v="22.6666666666667"/>
    <n v="68.741379310344797"/>
    <m/>
    <n v="26896.5517"/>
    <x v="0"/>
    <n v="14761.1111111111"/>
    <x v="46"/>
    <x v="0"/>
    <m/>
  </r>
  <r>
    <d v="2021-09-25T14:48:30"/>
    <x v="1"/>
    <n v="16"/>
    <s v="SANCHEZ DAVID YOHAN ALBERTO"/>
    <x v="0"/>
    <x v="0"/>
    <n v="163"/>
    <n v="18.1111111111111"/>
    <n v="206.22413793103499"/>
    <m/>
    <n v="80689.655199999994"/>
    <x v="0"/>
    <n v="14761.1111111111"/>
    <x v="46"/>
    <x v="0"/>
    <m/>
  </r>
  <r>
    <d v="2021-09-25T14:48:30"/>
    <x v="1"/>
    <n v="17"/>
    <s v="TEJADA PEREZ JHON ALEXIS"/>
    <x v="0"/>
    <x v="0"/>
    <n v="176"/>
    <n v="19.5555555555556"/>
    <n v="206.22413793103499"/>
    <s v="1 DESCUENTO (Despachador Stiven)"/>
    <n v="80689.655199999994"/>
    <x v="0"/>
    <n v="14761.1111111111"/>
    <x v="46"/>
    <x v="0"/>
    <m/>
  </r>
  <r>
    <d v="2021-09-25T14:48:30"/>
    <x v="1"/>
    <n v="18"/>
    <s v="PEREZ BORJA JUAN CARLOS"/>
    <x v="2"/>
    <x v="0"/>
    <n v="100"/>
    <n v="16.6666666666667"/>
    <n v="137.48275862068999"/>
    <m/>
    <n v="53793.1034"/>
    <x v="0"/>
    <n v="14761.1111111111"/>
    <x v="46"/>
    <x v="0"/>
    <m/>
  </r>
  <r>
    <d v="2021-09-25T14:48:31"/>
    <x v="1"/>
    <n v="19"/>
    <s v="HINCAPIE CASTAEDA KEVIN ALEJANDRO"/>
    <x v="6"/>
    <x v="3"/>
    <n v="192"/>
    <n v="24"/>
    <n v="183.31034482758599"/>
    <m/>
    <n v="71724.137900000002"/>
    <x v="0"/>
    <n v="14761.1111111111"/>
    <x v="46"/>
    <x v="0"/>
    <m/>
  </r>
  <r>
    <d v="2021-09-25T14:48:31"/>
    <x v="1"/>
    <n v="20"/>
    <s v="VELASQUEZ ROLDAN BRAYAN ESTIVEN"/>
    <x v="3"/>
    <x v="0"/>
    <n v="250"/>
    <n v="25"/>
    <n v="229.13793103448299"/>
    <m/>
    <n v="89655.172399999996"/>
    <x v="0"/>
    <n v="14761.1111111111"/>
    <x v="46"/>
    <x v="0"/>
    <m/>
  </r>
  <r>
    <d v="2021-09-25T14:48:31"/>
    <x v="3"/>
    <n v="21"/>
    <s v="LONDOO LOPERA DUVAN ANDRES"/>
    <x v="6"/>
    <x v="0"/>
    <n v="194"/>
    <n v="24.25"/>
    <n v="183.31034482758599"/>
    <m/>
    <n v="71724.137900000002"/>
    <x v="0"/>
    <n v="14761.1111111111"/>
    <x v="46"/>
    <x v="0"/>
    <m/>
  </r>
  <r>
    <d v="2021-09-25T14:48:31"/>
    <x v="3"/>
    <n v="23"/>
    <s v="QUICENO DAVID DIEGO ALEJANDRO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4"/>
    <s v="QUIRAMA CASTAEDA JHON JADER"/>
    <x v="0"/>
    <x v="0"/>
    <n v="211"/>
    <n v="23.4444444444444"/>
    <n v="206.22413793103499"/>
    <m/>
    <n v="80689.655199999994"/>
    <x v="0"/>
    <n v="14761.1111111111"/>
    <x v="46"/>
    <x v="0"/>
    <m/>
  </r>
  <r>
    <d v="2021-09-25T14:48:32"/>
    <x v="3"/>
    <n v="25"/>
    <s v="ZAPATA MONTES ANDREY DARIO"/>
    <x v="0"/>
    <x v="0"/>
    <n v="191"/>
    <n v="21.2222222222222"/>
    <n v="206.22413793103499"/>
    <m/>
    <n v="80689.655199999994"/>
    <x v="1"/>
    <n v="14761.1111111111"/>
    <x v="46"/>
    <x v="0"/>
    <m/>
  </r>
  <r>
    <d v="2021-09-25T14:48:32"/>
    <x v="3"/>
    <n v="26"/>
    <s v="CASTRO SANCLEMENTE DUBERNEY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7"/>
    <s v="VANEGAS MORALES DEIBY ALEJANDRO"/>
    <x v="1"/>
    <x v="0"/>
    <n v="211"/>
    <n v="19.181818181818201"/>
    <n v="252.05172413793099"/>
    <m/>
    <n v="98620.689700000003"/>
    <x v="0"/>
    <n v="14761.1111111111"/>
    <x v="46"/>
    <x v="0"/>
    <m/>
  </r>
  <r>
    <d v="2021-09-25T14:48:33"/>
    <x v="3"/>
    <n v="27"/>
    <s v="HENAO MUOZ FERNEY"/>
    <x v="5"/>
    <x v="0"/>
    <n v="9"/>
    <n v="9"/>
    <n v="22.913793103448299"/>
    <m/>
    <n v="8965.5172000000002"/>
    <x v="0"/>
    <n v="14761.1111111111"/>
    <x v="46"/>
    <x v="0"/>
    <m/>
  </r>
  <r>
    <d v="2021-09-25T14:48:33"/>
    <x v="3"/>
    <n v="28"/>
    <s v="QUINTERO PEREZ SANTIAGO"/>
    <x v="0"/>
    <x v="0"/>
    <n v="238"/>
    <n v="26.4444444444444"/>
    <n v="206.22413793103499"/>
    <m/>
    <n v="80689.655199999994"/>
    <x v="0"/>
    <n v="14761.1111111111"/>
    <x v="46"/>
    <x v="0"/>
    <m/>
  </r>
  <r>
    <d v="2021-09-25T14:48:33"/>
    <x v="3"/>
    <n v="29"/>
    <s v="VACA FIERRO ROBINSON"/>
    <x v="2"/>
    <x v="0"/>
    <n v="149"/>
    <n v="24.8333333333333"/>
    <n v="137.48275862068999"/>
    <m/>
    <n v="53793.1034"/>
    <x v="0"/>
    <n v="14761.1111111111"/>
    <x v="46"/>
    <x v="0"/>
    <m/>
  </r>
  <r>
    <d v="2021-09-25T14:48:33"/>
    <x v="3"/>
    <n v="30"/>
    <s v="ATEHORTUA SANCHEZ JIM MICHAEL"/>
    <x v="6"/>
    <x v="1"/>
    <n v="196"/>
    <n v="24.5"/>
    <n v="183.31034482758599"/>
    <s v="Se descuenta el viaje de 8 50 pm donde moviliz 10 Usuarios ya que no ingresa al 13 y la despachadora de terminal no esta de acuerdo con la autorizacin del veh por parte de la despachadora de torres, ya que manifiesta que el 13 esta libre y no hay razn para no ingresar"/>
    <n v="71724.137900000002"/>
    <x v="0"/>
    <n v="14761.1111111111"/>
    <x v="46"/>
    <x v="0"/>
    <m/>
  </r>
  <r>
    <d v="2021-09-25T14:48:34"/>
    <x v="1"/>
    <n v="31"/>
    <s v="TOBON DIEGO"/>
    <x v="6"/>
    <x v="3"/>
    <n v="173"/>
    <n v="21.625"/>
    <n v="183.31034482758599"/>
    <m/>
    <n v="71724.137900000002"/>
    <x v="1"/>
    <n v="14761.1111111111"/>
    <x v="46"/>
    <x v="0"/>
    <m/>
  </r>
  <r>
    <d v="2021-09-25T14:48:34"/>
    <x v="1"/>
    <n v="32"/>
    <s v="HOYOS JUAN"/>
    <x v="1"/>
    <x v="0"/>
    <n v="240"/>
    <n v="21.818181818181799"/>
    <n v="252.05172413793099"/>
    <s v="1 DESCUENTO (Jefe de Ruta)"/>
    <n v="98620.689700000003"/>
    <x v="0"/>
    <n v="14761.1111111111"/>
    <x v="46"/>
    <x v="0"/>
    <m/>
  </r>
  <r>
    <d v="2021-09-25T14:48:34"/>
    <x v="1"/>
    <n v="33"/>
    <s v="ROJAS CHAMORRO JEAN CARLOS"/>
    <x v="3"/>
    <x v="0"/>
    <n v="230"/>
    <n v="23"/>
    <n v="229.13793103448299"/>
    <m/>
    <n v="89655.172399999996"/>
    <x v="0"/>
    <n v="14761.1111111111"/>
    <x v="46"/>
    <x v="0"/>
    <m/>
  </r>
  <r>
    <d v="2021-09-25T14:48:34"/>
    <x v="1"/>
    <n v="34"/>
    <s v="DAVILA MORALES WALTER ANDRES"/>
    <x v="3"/>
    <x v="0"/>
    <n v="200"/>
    <n v="20"/>
    <n v="229.13793103448299"/>
    <m/>
    <n v="89655.172399999996"/>
    <x v="0"/>
    <n v="14761.1111111111"/>
    <x v="46"/>
    <x v="0"/>
    <m/>
  </r>
  <r>
    <d v="2021-09-25T14:48:35"/>
    <x v="1"/>
    <n v="35"/>
    <s v="GARCIA DAVID WILSON ALBERTO"/>
    <x v="3"/>
    <x v="0"/>
    <n v="216"/>
    <n v="21.6"/>
    <n v="229.13793103448299"/>
    <m/>
    <n v="89655.172399999996"/>
    <x v="1"/>
    <n v="14761.1111111111"/>
    <x v="46"/>
    <x v="0"/>
    <m/>
  </r>
  <r>
    <d v="2021-09-25T14:48:35"/>
    <x v="1"/>
    <n v="36"/>
    <s v="MARTINEZ CHAVERRA LUIS NORBERTO"/>
    <x v="1"/>
    <x v="0"/>
    <n v="268"/>
    <n v="24.363636363636399"/>
    <n v="252.05172413793099"/>
    <s v="1 DESCUENTO (Propietario veh 34)"/>
    <n v="98620.689700000003"/>
    <x v="0"/>
    <n v="14761.1111111111"/>
    <x v="46"/>
    <x v="0"/>
    <m/>
  </r>
  <r>
    <d v="2021-09-25T14:48:35"/>
    <x v="1"/>
    <n v="37"/>
    <s v="PIEDRAHITA MADRID SANTIAGO"/>
    <x v="4"/>
    <x v="0"/>
    <n v="141"/>
    <n v="20.1428571428571"/>
    <n v="160.39655172413799"/>
    <s v="1 DESCUENTO (Despachadora Isabel)"/>
    <n v="62758.620699999999"/>
    <x v="1"/>
    <n v="14761.1111111111"/>
    <x v="46"/>
    <x v="0"/>
    <m/>
  </r>
  <r>
    <d v="2021-09-25T14:48:36"/>
    <x v="1"/>
    <n v="38"/>
    <s v="VILLADA GUZMAN YOJAN"/>
    <x v="4"/>
    <x v="3"/>
    <n v="184"/>
    <n v="26.285714285714299"/>
    <n v="160.39655172413799"/>
    <m/>
    <n v="62758.620699999999"/>
    <x v="0"/>
    <n v="14761.1111111111"/>
    <x v="46"/>
    <x v="0"/>
    <m/>
  </r>
  <r>
    <d v="2021-09-25T14:48:36"/>
    <x v="1"/>
    <n v="39"/>
    <s v="DIAZ LOZADA ANDRES FELIPE"/>
    <x v="1"/>
    <x v="0"/>
    <n v="219"/>
    <n v="19.909090909090899"/>
    <n v="252.05172413793099"/>
    <m/>
    <n v="98620.689700000003"/>
    <x v="0"/>
    <n v="14761.1111111111"/>
    <x v="46"/>
    <x v="0"/>
    <m/>
  </r>
  <r>
    <d v="2021-09-25T14:48:36"/>
    <x v="1"/>
    <n v="40"/>
    <s v="CORDOBA QUINTERO RAFAEL JOSE"/>
    <x v="1"/>
    <x v="0"/>
    <n v="221"/>
    <n v="20.090909090909101"/>
    <n v="252.05172413793099"/>
    <s v="1 DESCUENTO (Despachadora Isabel)"/>
    <n v="98620.689700000003"/>
    <x v="0"/>
    <n v="14761.1111111111"/>
    <x v="46"/>
    <x v="0"/>
    <m/>
  </r>
  <r>
    <d v="2021-09-25T14:48:47"/>
    <x v="1"/>
    <n v="1"/>
    <s v="PINEDA ESTRADA CRISTIAN JOHAN"/>
    <x v="6"/>
    <x v="0"/>
    <n v="131"/>
    <n v="16.375"/>
    <n v="171.49367088607599"/>
    <m/>
    <n v="66997.468399999998"/>
    <x v="0"/>
    <n v="13402.777777777799"/>
    <x v="47"/>
    <x v="0"/>
    <m/>
  </r>
  <r>
    <d v="2021-09-25T14:48:47"/>
    <x v="1"/>
    <n v="3"/>
    <s v="RESTREPO RODRIGUEZ LIBARDO ANDRES"/>
    <x v="1"/>
    <x v="0"/>
    <n v="211"/>
    <n v="19.181818181818201"/>
    <n v="235.80379746835399"/>
    <m/>
    <n v="92121.519"/>
    <x v="0"/>
    <n v="13402.777777777799"/>
    <x v="47"/>
    <x v="0"/>
    <m/>
  </r>
  <r>
    <d v="2021-09-25T14:48:47"/>
    <x v="1"/>
    <n v="4"/>
    <s v="CARTAGENA VARGAS SANTIAGO"/>
    <x v="7"/>
    <x v="1"/>
    <n v="57"/>
    <n v="19"/>
    <n v="64.3101265822785"/>
    <s v="Se descuenta el viaje de 745am donde moviliz 21 Usuarios x varada"/>
    <n v="25124.050599999999"/>
    <x v="0"/>
    <n v="13402.777777777799"/>
    <x v="47"/>
    <x v="0"/>
    <m/>
  </r>
  <r>
    <d v="2021-09-25T14:48:48"/>
    <x v="1"/>
    <n v="5"/>
    <s v="LOAIZA GAVIRIA EDIXON ANDRES"/>
    <x v="3"/>
    <x v="0"/>
    <n v="215"/>
    <n v="21.5"/>
    <n v="214.36708860759501"/>
    <m/>
    <n v="83746.835399999996"/>
    <x v="1"/>
    <n v="13402.777777777799"/>
    <x v="47"/>
    <x v="0"/>
    <m/>
  </r>
  <r>
    <d v="2021-09-25T14:48:48"/>
    <x v="1"/>
    <n v="6"/>
    <s v="ALVAREZ ARIAS SAMUEL IVAN"/>
    <x v="3"/>
    <x v="0"/>
    <n v="187"/>
    <n v="18.7"/>
    <n v="214.36708860759501"/>
    <m/>
    <n v="83746.835399999996"/>
    <x v="0"/>
    <n v="13402.777777777799"/>
    <x v="47"/>
    <x v="0"/>
    <m/>
  </r>
  <r>
    <d v="2021-09-25T14:48:48"/>
    <x v="1"/>
    <n v="7"/>
    <s v="DE OSSA TORRES CARLOS ANDRES"/>
    <x v="3"/>
    <x v="0"/>
    <n v="242"/>
    <n v="24.2"/>
    <n v="214.36708860759501"/>
    <m/>
    <n v="83746.835399999996"/>
    <x v="1"/>
    <n v="13402.777777777799"/>
    <x v="47"/>
    <x v="0"/>
    <m/>
  </r>
  <r>
    <d v="2021-09-25T14:48:49"/>
    <x v="1"/>
    <n v="8"/>
    <s v="VALENCIA MENDOZA CESAR AUGUSTO"/>
    <x v="1"/>
    <x v="0"/>
    <n v="259"/>
    <n v="23.545454545454501"/>
    <n v="235.80379746835399"/>
    <m/>
    <n v="92121.519"/>
    <x v="1"/>
    <n v="13402.777777777799"/>
    <x v="47"/>
    <x v="0"/>
    <m/>
  </r>
  <r>
    <d v="2021-09-25T14:48:49"/>
    <x v="1"/>
    <n v="9"/>
    <s v="BETANCUR PEREZ VICTOR ALONSO"/>
    <x v="0"/>
    <x v="0"/>
    <n v="161"/>
    <n v="17.8888888888889"/>
    <n v="192.930379746835"/>
    <m/>
    <n v="75372.151899999997"/>
    <x v="0"/>
    <n v="13402.777777777799"/>
    <x v="47"/>
    <x v="0"/>
    <m/>
  </r>
  <r>
    <d v="2021-09-25T14:48:49"/>
    <x v="1"/>
    <n v="10"/>
    <s v="ZAPATA MUOZ JOSE SEBASTIAN"/>
    <x v="6"/>
    <x v="0"/>
    <n v="170"/>
    <n v="21.25"/>
    <n v="171.49367088607599"/>
    <s v="3 DESCUENTOS (Usuarios desubicados, verificados en el sistema)"/>
    <n v="66997.468399999998"/>
    <x v="0"/>
    <n v="13402.777777777799"/>
    <x v="47"/>
    <x v="0"/>
    <m/>
  </r>
  <r>
    <d v="2021-09-25T14:48:49"/>
    <x v="3"/>
    <n v="11"/>
    <s v="RENDON VIANA HUMBERTO DE JESUS"/>
    <x v="0"/>
    <x v="0"/>
    <n v="206"/>
    <n v="22.8888888888889"/>
    <n v="192.930379746835"/>
    <m/>
    <n v="75372.151899999997"/>
    <x v="0"/>
    <n v="13402.777777777799"/>
    <x v="47"/>
    <x v="0"/>
    <m/>
  </r>
  <r>
    <d v="2021-09-25T14:48:50"/>
    <x v="3"/>
    <n v="12"/>
    <s v="ROJAS QUINTERO MIGUEL ANTONIO"/>
    <x v="2"/>
    <x v="1"/>
    <n v="154"/>
    <n v="25.6666666666667"/>
    <n v="128.620253164557"/>
    <s v="Se descuenta el viaje de 448 am donde moviliz 6 Usuarios ya que no ingresa a la minorista"/>
    <n v="50248.101300000002"/>
    <x v="0"/>
    <n v="13402.777777777799"/>
    <x v="47"/>
    <x v="0"/>
    <m/>
  </r>
  <r>
    <d v="2021-09-25T14:48:50"/>
    <x v="3"/>
    <n v="14"/>
    <s v="CARVAJAL SALAZAR HECTOR MARINO"/>
    <x v="0"/>
    <x v="0"/>
    <n v="225"/>
    <n v="25"/>
    <n v="192.930379746835"/>
    <m/>
    <n v="75372.151899999997"/>
    <x v="1"/>
    <n v="13402.777777777799"/>
    <x v="47"/>
    <x v="0"/>
    <m/>
  </r>
  <r>
    <d v="2021-09-25T14:48:50"/>
    <x v="3"/>
    <n v="15"/>
    <s v="LOPERA AGUDELO LUIS FRANCISCO"/>
    <x v="0"/>
    <x v="0"/>
    <n v="154"/>
    <n v="17.1111111111111"/>
    <n v="192.930379746835"/>
    <s v="2 DESCUENTOS (Analista y Despachador Stiven)"/>
    <n v="75372.151899999997"/>
    <x v="0"/>
    <n v="13402.777777777799"/>
    <x v="47"/>
    <x v="0"/>
    <m/>
  </r>
  <r>
    <d v="2021-09-25T14:48:50"/>
    <x v="3"/>
    <n v="16"/>
    <s v="SANCHEZ DAVID YOHAN ALBERTO"/>
    <x v="0"/>
    <x v="0"/>
    <n v="172"/>
    <n v="19.1111111111111"/>
    <n v="192.930379746835"/>
    <m/>
    <n v="75372.151899999997"/>
    <x v="0"/>
    <n v="13402.777777777799"/>
    <x v="47"/>
    <x v="0"/>
    <m/>
  </r>
  <r>
    <d v="2021-09-25T14:48:51"/>
    <x v="3"/>
    <n v="17"/>
    <s v="TEJADA PEREZ JHON ALEXIS"/>
    <x v="0"/>
    <x v="0"/>
    <n v="178"/>
    <n v="19.7777777777778"/>
    <n v="192.930379746835"/>
    <m/>
    <n v="75372.151899999997"/>
    <x v="0"/>
    <n v="13402.777777777799"/>
    <x v="47"/>
    <x v="0"/>
    <m/>
  </r>
  <r>
    <d v="2021-09-25T14:48:51"/>
    <x v="3"/>
    <n v="18"/>
    <s v="PEREZ BORJA JUAN CARLOS"/>
    <x v="0"/>
    <x v="0"/>
    <n v="197"/>
    <n v="21.8888888888889"/>
    <n v="192.930379746835"/>
    <m/>
    <n v="75372.151899999997"/>
    <x v="0"/>
    <n v="13402.777777777799"/>
    <x v="47"/>
    <x v="0"/>
    <m/>
  </r>
  <r>
    <d v="2021-09-25T14:48:51"/>
    <x v="3"/>
    <n v="19"/>
    <s v="HINCAPIE CASTAEDA KEVIN ALEJANDRO"/>
    <x v="6"/>
    <x v="0"/>
    <n v="169"/>
    <n v="21.125"/>
    <n v="171.49367088607599"/>
    <m/>
    <n v="66997.468399999998"/>
    <x v="0"/>
    <n v="13402.777777777799"/>
    <x v="47"/>
    <x v="0"/>
    <m/>
  </r>
  <r>
    <d v="2021-09-25T14:48:51"/>
    <x v="3"/>
    <n v="20"/>
    <s v="VACA FIERRO ROBINSON"/>
    <x v="0"/>
    <x v="0"/>
    <n v="262"/>
    <n v="29.1111111111111"/>
    <n v="192.930379746835"/>
    <m/>
    <n v="75372.151899999997"/>
    <x v="0"/>
    <n v="13402.777777777799"/>
    <x v="47"/>
    <x v="0"/>
    <m/>
  </r>
  <r>
    <d v="2021-09-25T14:48:52"/>
    <x v="1"/>
    <n v="21"/>
    <s v="LONDOO LOPERA DUVAN ANDRES"/>
    <x v="4"/>
    <x v="3"/>
    <n v="158"/>
    <n v="22.571428571428601"/>
    <n v="150.05696202531601"/>
    <m/>
    <n v="58622.784800000001"/>
    <x v="0"/>
    <n v="13402.777777777799"/>
    <x v="47"/>
    <x v="0"/>
    <m/>
  </r>
  <r>
    <d v="2021-09-25T14:48:52"/>
    <x v="1"/>
    <n v="23"/>
    <s v="QUICENO DAVID DIEGO ALEJANDRO"/>
    <x v="6"/>
    <x v="1"/>
    <n v="221"/>
    <n v="27.625"/>
    <n v="171.49367088607599"/>
    <s v="Se descuenta el viaje de 625pm donde moviliz 10 Usuarios x complicaciones del veh"/>
    <n v="66997.468399999998"/>
    <x v="0"/>
    <n v="13402.777777777799"/>
    <x v="47"/>
    <x v="0"/>
    <m/>
  </r>
  <r>
    <d v="2021-09-25T14:48:52"/>
    <x v="1"/>
    <n v="24"/>
    <s v="QUIRAMA CASTAEDA JHON JADER"/>
    <x v="3"/>
    <x v="0"/>
    <n v="249"/>
    <n v="24.9"/>
    <n v="214.36708860759501"/>
    <s v="1 DESCUENTO (Despachadora Isabel)"/>
    <n v="83746.835399999996"/>
    <x v="0"/>
    <n v="13402.777777777799"/>
    <x v="47"/>
    <x v="0"/>
    <m/>
  </r>
  <r>
    <d v="2021-09-25T14:48:52"/>
    <x v="1"/>
    <n v="25"/>
    <s v="ZAPATA MONTES ANDREY DARIO"/>
    <x v="0"/>
    <x v="0"/>
    <n v="226"/>
    <n v="25.1111111111111"/>
    <n v="192.930379746835"/>
    <s v="3 DESCUENTOS (2 X INCAPACITADO, Despachadora Isabel)"/>
    <n v="75372.151899999997"/>
    <x v="1"/>
    <n v="13402.777777777799"/>
    <x v="47"/>
    <x v="0"/>
    <m/>
  </r>
  <r>
    <d v="2021-09-25T14:48:53"/>
    <x v="1"/>
    <n v="26"/>
    <s v="CASTRO SANCLEMENTE DUBERNEY"/>
    <x v="3"/>
    <x v="0"/>
    <n v="190"/>
    <n v="19"/>
    <n v="214.36708860759501"/>
    <m/>
    <n v="83746.835399999996"/>
    <x v="0"/>
    <n v="13402.777777777799"/>
    <x v="47"/>
    <x v="0"/>
    <m/>
  </r>
  <r>
    <d v="2021-09-25T14:48:53"/>
    <x v="1"/>
    <n v="27"/>
    <s v="VANEGAS MORALES DEIBY ALEJANDRO"/>
    <x v="1"/>
    <x v="0"/>
    <n v="226"/>
    <n v="20.545454545454501"/>
    <n v="235.80379746835399"/>
    <m/>
    <n v="92121.519"/>
    <x v="0"/>
    <n v="13402.777777777799"/>
    <x v="47"/>
    <x v="0"/>
    <m/>
  </r>
  <r>
    <d v="2021-09-25T14:48:53"/>
    <x v="1"/>
    <n v="28"/>
    <s v="VELEZ QUINTERO BAYRON ESTIVEN"/>
    <x v="0"/>
    <x v="0"/>
    <n v="174"/>
    <n v="19.3333333333333"/>
    <n v="192.930379746835"/>
    <m/>
    <n v="75372.151899999997"/>
    <x v="0"/>
    <n v="13402.777777777799"/>
    <x v="47"/>
    <x v="0"/>
    <m/>
  </r>
  <r>
    <d v="2021-09-25T14:48:53"/>
    <x v="1"/>
    <n v="29"/>
    <s v="VELASQUEZ ROLDAN BRAYAN ESTIVEN"/>
    <x v="3"/>
    <x v="0"/>
    <n v="184"/>
    <n v="18.399999999999999"/>
    <n v="214.36708860759501"/>
    <m/>
    <n v="83746.835399999996"/>
    <x v="0"/>
    <n v="13402.777777777799"/>
    <x v="47"/>
    <x v="0"/>
    <m/>
  </r>
  <r>
    <d v="2021-09-25T14:48:54"/>
    <x v="3"/>
    <n v="31"/>
    <s v="QUINTERO PEREZ SANTIAGO"/>
    <x v="0"/>
    <x v="0"/>
    <n v="192"/>
    <n v="21.3333333333333"/>
    <n v="192.930379746835"/>
    <m/>
    <n v="75372.151899999997"/>
    <x v="1"/>
    <n v="13402.777777777799"/>
    <x v="47"/>
    <x v="0"/>
    <m/>
  </r>
  <r>
    <d v="2021-09-25T14:48:54"/>
    <x v="3"/>
    <n v="32"/>
    <s v="HOYOS JUAN"/>
    <x v="2"/>
    <x v="1"/>
    <n v="124"/>
    <n v="20.6666666666667"/>
    <n v="128.620253164557"/>
    <s v="Se descuenta el viaje de 525pm donde moviliz 31 Usuarios x choque, 20 DESCUENTOS (Usuarios a los cuales se les regreso la tarifa) y Analista."/>
    <n v="50248.101300000002"/>
    <x v="0"/>
    <n v="13402.777777777799"/>
    <x v="47"/>
    <x v="0"/>
    <m/>
  </r>
  <r>
    <d v="2021-09-25T14:48:54"/>
    <x v="3"/>
    <n v="33"/>
    <s v="ROJAS CHAMORRO JEAN CARLOS"/>
    <x v="3"/>
    <x v="0"/>
    <n v="216"/>
    <n v="21.6"/>
    <n v="214.36708860759501"/>
    <m/>
    <n v="83746.835399999996"/>
    <x v="0"/>
    <n v="13402.777777777799"/>
    <x v="47"/>
    <x v="0"/>
    <m/>
  </r>
  <r>
    <d v="2021-09-25T14:48:54"/>
    <x v="3"/>
    <n v="34"/>
    <s v="DAVILA MORALES WALTER ANDRES"/>
    <x v="0"/>
    <x v="0"/>
    <n v="227"/>
    <n v="25.2222222222222"/>
    <n v="192.930379746835"/>
    <m/>
    <n v="75372.151899999997"/>
    <x v="0"/>
    <n v="13402.777777777799"/>
    <x v="47"/>
    <x v="0"/>
    <m/>
  </r>
  <r>
    <d v="2021-09-25T14:48:55"/>
    <x v="3"/>
    <n v="35"/>
    <s v="GARCIA DAVID WILSON ALBERTO"/>
    <x v="3"/>
    <x v="0"/>
    <n v="175"/>
    <n v="17.5"/>
    <n v="214.36708860759501"/>
    <s v="3 DESCUENTOS (2 X INCAPACITADO, Usuario realiza mal movimiento al subir objetos muy voluminosos, verificado en el sistema)"/>
    <n v="83746.835399999996"/>
    <x v="1"/>
    <n v="13402.777777777799"/>
    <x v="47"/>
    <x v="0"/>
    <m/>
  </r>
  <r>
    <d v="2021-09-25T14:48:55"/>
    <x v="3"/>
    <n v="36"/>
    <s v="MARTINEZ CHAVERRA LUIS NORBERTO"/>
    <x v="0"/>
    <x v="0"/>
    <n v="203"/>
    <n v="22.5555555555556"/>
    <n v="192.930379746835"/>
    <m/>
    <n v="75372.151899999997"/>
    <x v="0"/>
    <n v="13402.777777777799"/>
    <x v="47"/>
    <x v="0"/>
    <m/>
  </r>
  <r>
    <d v="2021-09-25T14:48:55"/>
    <x v="3"/>
    <n v="37"/>
    <s v="LARGO PIEDRAHITA HARVEY DAVID"/>
    <x v="4"/>
    <x v="0"/>
    <n v="194"/>
    <n v="27.714285714285701"/>
    <n v="150.05696202531601"/>
    <m/>
    <n v="58622.784800000001"/>
    <x v="1"/>
    <n v="13402.777777777799"/>
    <x v="47"/>
    <x v="0"/>
    <m/>
  </r>
  <r>
    <d v="2021-09-25T14:48:55"/>
    <x v="3"/>
    <n v="38"/>
    <s v="VILLADA GUZMAN YOJAN"/>
    <x v="3"/>
    <x v="0"/>
    <n v="204"/>
    <n v="20.399999999999999"/>
    <n v="214.36708860759501"/>
    <m/>
    <n v="83746.835399999996"/>
    <x v="0"/>
    <n v="13402.777777777799"/>
    <x v="47"/>
    <x v="0"/>
    <m/>
  </r>
  <r>
    <d v="2021-09-25T14:48:56"/>
    <x v="3"/>
    <n v="39"/>
    <s v="DIAZ LOZADA ANDRES FELIPE"/>
    <x v="2"/>
    <x v="3"/>
    <n v="106"/>
    <n v="17.6666666666667"/>
    <n v="128.620253164557"/>
    <m/>
    <n v="50248.101300000002"/>
    <x v="0"/>
    <n v="13402.777777777799"/>
    <x v="47"/>
    <x v="0"/>
    <m/>
  </r>
  <r>
    <d v="2021-09-25T14:48:56"/>
    <x v="3"/>
    <n v="40"/>
    <s v="CORDOBA QUINTERO RAFAEL JOSE"/>
    <x v="0"/>
    <x v="0"/>
    <n v="155"/>
    <n v="17.2222222222222"/>
    <n v="192.930379746835"/>
    <m/>
    <n v="75372.151899999997"/>
    <x v="0"/>
    <n v="13402.777777777799"/>
    <x v="47"/>
    <x v="0"/>
    <m/>
  </r>
  <r>
    <d v="2021-09-25T14:49:22"/>
    <x v="3"/>
    <n v="1"/>
    <s v="GOMEZ ACEVEDO ALEJANDRO"/>
    <x v="1"/>
    <x v="0"/>
    <n v="212"/>
    <n v="19.272727272727298"/>
    <n v="242.11224489795899"/>
    <m/>
    <n v="94644.898000000001"/>
    <x v="0"/>
    <n v="11765"/>
    <x v="48"/>
    <x v="0"/>
    <m/>
  </r>
  <r>
    <d v="2021-09-25T14:49:22"/>
    <x v="3"/>
    <n v="3"/>
    <s v="TEJADA PEREZ JHON ALEXIS"/>
    <x v="0"/>
    <x v="0"/>
    <n v="180"/>
    <n v="20"/>
    <n v="198.091836734694"/>
    <m/>
    <n v="77436.734700000001"/>
    <x v="0"/>
    <n v="11765"/>
    <x v="48"/>
    <x v="0"/>
    <m/>
  </r>
  <r>
    <d v="2021-09-25T14:49:22"/>
    <x v="3"/>
    <n v="5"/>
    <s v="LOAIZA GAVIRIA EDIXON ANDRES"/>
    <x v="0"/>
    <x v="0"/>
    <n v="222"/>
    <n v="24.6666666666667"/>
    <n v="198.091836734694"/>
    <s v="5 DESCUENTOS (5 Transbordos del veh 33)"/>
    <n v="77436.734700000001"/>
    <x v="1"/>
    <n v="11765"/>
    <x v="48"/>
    <x v="0"/>
    <m/>
  </r>
  <r>
    <d v="2021-09-25T14:49:23"/>
    <x v="3"/>
    <n v="6"/>
    <s v="ZAPATA MONTES ANDREY DARIO"/>
    <x v="7"/>
    <x v="0"/>
    <n v="86"/>
    <n v="28.6666666666667"/>
    <n v="66.030612244897995"/>
    <m/>
    <n v="25812.244900000002"/>
    <x v="0"/>
    <n v="11765"/>
    <x v="48"/>
    <x v="0"/>
    <m/>
  </r>
  <r>
    <d v="2021-09-25T14:49:23"/>
    <x v="3"/>
    <n v="7"/>
    <s v="DE OSSA TORRES CARLOS ANDRES"/>
    <x v="6"/>
    <x v="2"/>
    <n v="232"/>
    <n v="29"/>
    <n v="176.08163265306101"/>
    <m/>
    <n v="68832.653099999996"/>
    <x v="1"/>
    <n v="11765"/>
    <x v="48"/>
    <x v="0"/>
    <m/>
  </r>
  <r>
    <d v="2021-09-25T14:49:23"/>
    <x v="3"/>
    <n v="8"/>
    <s v="VALENCIA MENDOZA CESAR AUGUSTO"/>
    <x v="0"/>
    <x v="0"/>
    <n v="258"/>
    <n v="28.6666666666667"/>
    <n v="198.091836734694"/>
    <m/>
    <n v="77436.734700000001"/>
    <x v="1"/>
    <n v="11765"/>
    <x v="48"/>
    <x v="0"/>
    <m/>
  </r>
  <r>
    <d v="2021-09-25T14:49:24"/>
    <x v="3"/>
    <n v="9"/>
    <s v="BETANCUR PEREZ VICTOR ALONSO"/>
    <x v="3"/>
    <x v="0"/>
    <n v="197"/>
    <n v="19.7"/>
    <n v="220.10204081632699"/>
    <m/>
    <n v="86040.816300000006"/>
    <x v="0"/>
    <n v="11765"/>
    <x v="48"/>
    <x v="0"/>
    <m/>
  </r>
  <r>
    <d v="2021-09-25T14:49:24"/>
    <x v="3"/>
    <n v="10"/>
    <s v="LARGO PIEDRAHITA HARVEY DAVID"/>
    <x v="7"/>
    <x v="0"/>
    <n v="58"/>
    <n v="19.3333333333333"/>
    <n v="66.030612244897995"/>
    <m/>
    <n v="25812.244900000002"/>
    <x v="0"/>
    <n v="11765"/>
    <x v="48"/>
    <x v="0"/>
    <m/>
  </r>
  <r>
    <d v="2021-09-25T14:49:24"/>
    <x v="3"/>
    <n v="10"/>
    <s v="VELASQUEZ ROLDAN BRAYAN ESTIVEN"/>
    <x v="10"/>
    <x v="0"/>
    <n v="83"/>
    <n v="20.75"/>
    <n v="88.040816326530603"/>
    <m/>
    <n v="34416.326500000003"/>
    <x v="0"/>
    <n v="11765"/>
    <x v="48"/>
    <x v="0"/>
    <m/>
  </r>
  <r>
    <d v="2021-09-25T14:49:24"/>
    <x v="1"/>
    <n v="11"/>
    <s v="RENDON VIANA HUMBERTO DE JESUS"/>
    <x v="0"/>
    <x v="0"/>
    <n v="171"/>
    <n v="19"/>
    <n v="198.091836734694"/>
    <m/>
    <n v="77436.734700000001"/>
    <x v="0"/>
    <n v="11765"/>
    <x v="48"/>
    <x v="0"/>
    <m/>
  </r>
  <r>
    <d v="2021-09-25T14:49:25"/>
    <x v="1"/>
    <n v="12"/>
    <s v="ROJAS QUINTERO MIGUEL ANTONIO"/>
    <x v="7"/>
    <x v="1"/>
    <n v="90"/>
    <n v="30"/>
    <n v="66.030612244897995"/>
    <m/>
    <n v="25812.244900000002"/>
    <x v="0"/>
    <n v="11765"/>
    <x v="48"/>
    <x v="0"/>
    <m/>
  </r>
  <r>
    <d v="2021-09-25T14:49:25"/>
    <x v="1"/>
    <n v="13"/>
    <s v="PINEDA ESTRADA CRISTIAN JOHAN"/>
    <x v="6"/>
    <x v="0"/>
    <n v="194"/>
    <n v="24.25"/>
    <n v="176.08163265306101"/>
    <m/>
    <n v="68832.653099999996"/>
    <x v="1"/>
    <n v="11765"/>
    <x v="48"/>
    <x v="0"/>
    <m/>
  </r>
  <r>
    <d v="2021-09-25T14:49:25"/>
    <x v="1"/>
    <n v="14"/>
    <s v="HINCAPIE OSORIO RENZO ORLANDO"/>
    <x v="6"/>
    <x v="0"/>
    <n v="139"/>
    <n v="17.375"/>
    <n v="176.08163265306101"/>
    <s v="2 DESCUENTOS X INCAPACITADO"/>
    <n v="68832.653099999996"/>
    <x v="1"/>
    <n v="11765"/>
    <x v="48"/>
    <x v="0"/>
    <m/>
  </r>
  <r>
    <d v="2021-09-25T14:49:25"/>
    <x v="1"/>
    <n v="15"/>
    <s v="LONDOO LOPERA DUVAN ANDRES"/>
    <x v="3"/>
    <x v="0"/>
    <n v="168"/>
    <n v="16.8"/>
    <n v="220.10204081632699"/>
    <s v="1 DESCUENTO (Conduct. Veh 32)"/>
    <n v="86040.816300000006"/>
    <x v="0"/>
    <n v="11765"/>
    <x v="48"/>
    <x v="0"/>
    <m/>
  </r>
  <r>
    <d v="2021-09-25T14:49:26"/>
    <x v="1"/>
    <n v="16"/>
    <s v="SANCHEZ DAVID YOHAN ALBERTO"/>
    <x v="2"/>
    <x v="0"/>
    <n v="103"/>
    <n v="17.1666666666667"/>
    <n v="132.06122448979599"/>
    <m/>
    <n v="51624.489800000003"/>
    <x v="0"/>
    <n v="11765"/>
    <x v="48"/>
    <x v="0"/>
    <m/>
  </r>
  <r>
    <d v="2021-09-25T14:49:26"/>
    <x v="1"/>
    <n v="17"/>
    <s v="ESPINOZA CHAVARRIA GUILLERMO LEON"/>
    <x v="10"/>
    <x v="0"/>
    <n v="108"/>
    <n v="27"/>
    <n v="88.040816326530603"/>
    <m/>
    <n v="34416.326500000003"/>
    <x v="0"/>
    <n v="11765"/>
    <x v="48"/>
    <x v="0"/>
    <m/>
  </r>
  <r>
    <d v="2021-09-25T14:49:26"/>
    <x v="1"/>
    <n v="17"/>
    <s v="CASTRO SANCLEMENTE DUBERNEY"/>
    <x v="10"/>
    <x v="1"/>
    <n v="68"/>
    <n v="17"/>
    <n v="88.040816326530603"/>
    <m/>
    <n v="34416.326500000003"/>
    <x v="0"/>
    <n v="11765"/>
    <x v="48"/>
    <x v="0"/>
    <m/>
  </r>
  <r>
    <d v="2021-09-25T14:49:26"/>
    <x v="1"/>
    <n v="18"/>
    <s v="PEREZ BORJA JUAN CARLOS"/>
    <x v="3"/>
    <x v="0"/>
    <n v="202"/>
    <n v="20.2"/>
    <n v="220.10204081632699"/>
    <m/>
    <n v="86040.816300000006"/>
    <x v="0"/>
    <n v="11765"/>
    <x v="48"/>
    <x v="0"/>
    <m/>
  </r>
  <r>
    <d v="2021-09-25T14:49:27"/>
    <x v="1"/>
    <n v="19"/>
    <s v="HINCAPIE CASTAEDA KEVIN ALEJANDRO"/>
    <x v="1"/>
    <x v="0"/>
    <n v="237"/>
    <n v="21.545454545454501"/>
    <n v="242.11224489795899"/>
    <s v="1 DESCUENTO (Despachadora)"/>
    <n v="94644.898000000001"/>
    <x v="0"/>
    <n v="11765"/>
    <x v="48"/>
    <x v="0"/>
    <m/>
  </r>
  <r>
    <d v="2021-09-25T14:49:27"/>
    <x v="1"/>
    <n v="20"/>
    <s v="VACA FIERRO ROBINSON"/>
    <x v="3"/>
    <x v="0"/>
    <n v="194"/>
    <n v="19.399999999999999"/>
    <n v="220.10204081632699"/>
    <m/>
    <n v="86040.816300000006"/>
    <x v="0"/>
    <n v="11765"/>
    <x v="48"/>
    <x v="0"/>
    <m/>
  </r>
  <r>
    <d v="2021-09-25T14:49:27"/>
    <x v="3"/>
    <n v="21"/>
    <s v="OCAMPO OCAMPO ANTONIO JOSE"/>
    <x v="3"/>
    <x v="0"/>
    <n v="236"/>
    <n v="23.6"/>
    <n v="220.10204081632699"/>
    <m/>
    <n v="86040.816300000006"/>
    <x v="0"/>
    <n v="11765"/>
    <x v="48"/>
    <x v="0"/>
    <m/>
  </r>
  <r>
    <d v="2021-09-25T14:49:27"/>
    <x v="3"/>
    <n v="23"/>
    <s v="QUICENO DAVID DIEGO ALEJANDRO"/>
    <x v="10"/>
    <x v="0"/>
    <n v="88"/>
    <n v="22"/>
    <n v="88.040816326530603"/>
    <s v="1 DESCUENTO (Transbordo Usuario veh 01)"/>
    <n v="34416.326500000003"/>
    <x v="0"/>
    <n v="11765"/>
    <x v="48"/>
    <x v="0"/>
    <m/>
  </r>
  <r>
    <d v="2021-09-25T14:49:28"/>
    <x v="3"/>
    <n v="24"/>
    <s v="QUIRAMA CASTAEDA JHON JADER"/>
    <x v="3"/>
    <x v="0"/>
    <n v="261"/>
    <n v="26.1"/>
    <n v="220.10204081632699"/>
    <m/>
    <n v="86040.816300000006"/>
    <x v="0"/>
    <n v="11765"/>
    <x v="48"/>
    <x v="0"/>
    <m/>
  </r>
  <r>
    <d v="2021-09-25T14:49:28"/>
    <x v="3"/>
    <n v="25"/>
    <s v="ALVAREZ ARIAS SAMUEL IVAN"/>
    <x v="0"/>
    <x v="0"/>
    <n v="270"/>
    <n v="30"/>
    <n v="198.091836734694"/>
    <s v="1 DESCUENTO (Despachador Estiven)"/>
    <n v="77436.734700000001"/>
    <x v="1"/>
    <n v="11765"/>
    <x v="48"/>
    <x v="0"/>
    <m/>
  </r>
  <r>
    <d v="2021-09-25T14:49:28"/>
    <x v="3"/>
    <n v="26"/>
    <s v="CASTRO SANCLEMENTE DUBERNEY"/>
    <x v="11"/>
    <x v="0"/>
    <n v="55"/>
    <n v="27.5"/>
    <n v="44.020408163265301"/>
    <m/>
    <n v="17208.1633"/>
    <x v="0"/>
    <n v="11765"/>
    <x v="48"/>
    <x v="0"/>
    <m/>
  </r>
  <r>
    <d v="2021-09-25T14:49:28"/>
    <x v="3"/>
    <n v="27"/>
    <s v="VANEGAS MORALES DEIBY ALEJANDRO"/>
    <x v="0"/>
    <x v="0"/>
    <n v="154"/>
    <n v="17.1111111111111"/>
    <n v="198.091836734694"/>
    <m/>
    <n v="77436.734700000001"/>
    <x v="0"/>
    <n v="11765"/>
    <x v="48"/>
    <x v="0"/>
    <m/>
  </r>
  <r>
    <d v="2021-09-25T14:49:29"/>
    <x v="3"/>
    <n v="28"/>
    <s v="VELEZ QUINTERO BAYRON ESTIVEN"/>
    <x v="0"/>
    <x v="0"/>
    <n v="235"/>
    <n v="26.1111111111111"/>
    <n v="198.091836734694"/>
    <m/>
    <n v="77436.734700000001"/>
    <x v="0"/>
    <n v="11765"/>
    <x v="48"/>
    <x v="0"/>
    <m/>
  </r>
  <r>
    <d v="2021-09-25T14:49:29"/>
    <x v="3"/>
    <n v="29"/>
    <s v="VARGAS NELSON CONRADO"/>
    <x v="6"/>
    <x v="0"/>
    <n v="172"/>
    <n v="21.5"/>
    <n v="176.08163265306101"/>
    <s v="1 DESCUENTO (Despachador Estiven)"/>
    <n v="68832.653099999996"/>
    <x v="0"/>
    <n v="11765"/>
    <x v="48"/>
    <x v="0"/>
    <m/>
  </r>
  <r>
    <d v="2021-09-25T14:49:29"/>
    <x v="3"/>
    <n v="30"/>
    <s v="ATEHORTUA SANCHEZ JIM MICHAEL"/>
    <x v="3"/>
    <x v="0"/>
    <n v="161"/>
    <n v="16.100000000000001"/>
    <n v="220.10204081632699"/>
    <m/>
    <n v="86040.816300000006"/>
    <x v="0"/>
    <n v="11765"/>
    <x v="48"/>
    <x v="0"/>
    <m/>
  </r>
  <r>
    <d v="2021-09-25T14:49:29"/>
    <x v="1"/>
    <n v="32"/>
    <s v="QUINTERO PEREZ SANTIAGO"/>
    <x v="3"/>
    <x v="0"/>
    <n v="243"/>
    <n v="24.3"/>
    <n v="220.10204081632699"/>
    <s v="1 DESCUENTO (Propietario veh 34)"/>
    <n v="86040.816300000006"/>
    <x v="0"/>
    <n v="11765"/>
    <x v="48"/>
    <x v="0"/>
    <m/>
  </r>
  <r>
    <d v="2021-09-25T14:49:30"/>
    <x v="1"/>
    <n v="33"/>
    <s v="DAVILA MORALES WALTER ANDRES"/>
    <x v="1"/>
    <x v="0"/>
    <n v="263"/>
    <n v="23.909090909090899"/>
    <n v="242.11224489795899"/>
    <m/>
    <n v="94644.898000000001"/>
    <x v="0"/>
    <n v="11765"/>
    <x v="48"/>
    <x v="0"/>
    <m/>
  </r>
  <r>
    <d v="2021-09-25T14:49:30"/>
    <x v="1"/>
    <n v="34"/>
    <s v="JIMENEZ HURTADO CARLOS ESTIVEN"/>
    <x v="7"/>
    <x v="1"/>
    <n v="63"/>
    <n v="21"/>
    <n v="66.030612244897995"/>
    <m/>
    <n v="25812.244900000002"/>
    <x v="0"/>
    <n v="11765"/>
    <x v="48"/>
    <x v="0"/>
    <m/>
  </r>
  <r>
    <d v="2021-09-25T14:49:30"/>
    <x v="1"/>
    <n v="35"/>
    <s v="GARCIA DAVID WILSON ALBERTO"/>
    <x v="3"/>
    <x v="0"/>
    <n v="205"/>
    <n v="20.5"/>
    <n v="220.10204081632699"/>
    <s v="3 DESCUENTOS (2 X Discapacitado, y Despachadora Isabel)"/>
    <n v="86040.816300000006"/>
    <x v="1"/>
    <n v="11765"/>
    <x v="48"/>
    <x v="0"/>
    <m/>
  </r>
  <r>
    <d v="2021-09-25T14:49:31"/>
    <x v="1"/>
    <n v="36"/>
    <s v="MARTINEZ CHAVERRA LUIS NORBERTO"/>
    <x v="3"/>
    <x v="0"/>
    <n v="229"/>
    <n v="22.9"/>
    <n v="220.10204081632699"/>
    <m/>
    <n v="86040.816300000006"/>
    <x v="0"/>
    <n v="11765"/>
    <x v="48"/>
    <x v="0"/>
    <m/>
  </r>
  <r>
    <d v="2021-09-25T14:49:31"/>
    <x v="1"/>
    <n v="37"/>
    <s v="LARGO PIEDRAHITA HARVEY DAVID"/>
    <x v="10"/>
    <x v="0"/>
    <n v="116"/>
    <n v="29"/>
    <n v="88.040816326530603"/>
    <m/>
    <n v="34416.326500000003"/>
    <x v="1"/>
    <n v="11765"/>
    <x v="48"/>
    <x v="0"/>
    <m/>
  </r>
  <r>
    <d v="2021-09-25T14:49:31"/>
    <x v="1"/>
    <n v="37"/>
    <s v="PIEDRAHITA MADRID SANTIAGO"/>
    <x v="11"/>
    <x v="0"/>
    <n v="41"/>
    <n v="20.5"/>
    <n v="44.020408163265301"/>
    <m/>
    <n v="17208.1633"/>
    <x v="1"/>
    <n v="11765"/>
    <x v="48"/>
    <x v="0"/>
    <m/>
  </r>
  <r>
    <d v="2021-09-25T14:49:31"/>
    <x v="1"/>
    <n v="38"/>
    <s v="VILLADA GUZMAN YOJAN"/>
    <x v="4"/>
    <x v="0"/>
    <n v="176"/>
    <n v="25.1428571428571"/>
    <n v="154.07142857142901"/>
    <s v="1 DESCUENTO (Despachadora Isabel)"/>
    <n v="60228.571400000001"/>
    <x v="0"/>
    <n v="11765"/>
    <x v="48"/>
    <x v="0"/>
    <m/>
  </r>
  <r>
    <d v="2021-09-25T14:49:32"/>
    <x v="1"/>
    <n v="39"/>
    <s v="DIAZ LOZADA ANDRES FELIPE"/>
    <x v="2"/>
    <x v="0"/>
    <n v="88"/>
    <n v="14.6666666666667"/>
    <n v="132.06122448979599"/>
    <m/>
    <n v="51624.489800000003"/>
    <x v="0"/>
    <n v="11765"/>
    <x v="48"/>
    <x v="0"/>
    <m/>
  </r>
  <r>
    <d v="2021-09-25T14:49:32"/>
    <x v="1"/>
    <n v="40"/>
    <s v="CORDOBA QUINTERO RAFAEL JOSE"/>
    <x v="1"/>
    <x v="0"/>
    <n v="213"/>
    <n v="19.363636363636399"/>
    <n v="242.11224489795899"/>
    <m/>
    <n v="94644.898000000001"/>
    <x v="0"/>
    <n v="11765"/>
    <x v="48"/>
    <x v="0"/>
    <m/>
  </r>
  <r>
    <d v="2021-09-25T14:50:23"/>
    <x v="1"/>
    <n v="1"/>
    <s v="PINEDA ESTRADA CRISTIAN JOHAN"/>
    <x v="0"/>
    <x v="0"/>
    <n v="166"/>
    <n v="18.4444444444444"/>
    <n v="197.023026315789"/>
    <m/>
    <n v="77009.210500000001"/>
    <x v="0"/>
    <n v="13254.054054054101"/>
    <x v="49"/>
    <x v="0"/>
    <m/>
  </r>
  <r>
    <d v="2021-09-25T14:50:23"/>
    <x v="1"/>
    <n v="3"/>
    <s v="RESTREPO RODRIGUEZ LIBARDO ANDRES"/>
    <x v="1"/>
    <x v="0"/>
    <n v="258"/>
    <n v="23.454545454545499"/>
    <n v="240.80592105263199"/>
    <s v="1 DESCUENTO (Despachadora Isabel)"/>
    <n v="94122.368400000007"/>
    <x v="0"/>
    <n v="13254.054054054101"/>
    <x v="49"/>
    <x v="0"/>
    <m/>
  </r>
  <r>
    <d v="2021-09-25T14:50:23"/>
    <x v="1"/>
    <n v="5"/>
    <s v="LOAIZA GAVIRIA EDIXON ANDRES"/>
    <x v="3"/>
    <x v="0"/>
    <n v="248"/>
    <n v="24.8"/>
    <n v="218.914473684211"/>
    <m/>
    <n v="85565.789499999999"/>
    <x v="1"/>
    <n v="13254.054054054101"/>
    <x v="49"/>
    <x v="0"/>
    <m/>
  </r>
  <r>
    <d v="2021-09-25T14:50:23"/>
    <x v="1"/>
    <n v="6"/>
    <s v="ALVAREZ ARIAS SAMUEL IVAN"/>
    <x v="7"/>
    <x v="0"/>
    <n v="48"/>
    <n v="16"/>
    <n v="65.674342105263193"/>
    <m/>
    <n v="25669.736799999999"/>
    <x v="0"/>
    <n v="13254.054054054101"/>
    <x v="49"/>
    <x v="0"/>
    <m/>
  </r>
  <r>
    <d v="2021-09-25T14:50:24"/>
    <x v="1"/>
    <n v="7"/>
    <s v="DE OSSA TORRES CARLOS ANDRES"/>
    <x v="3"/>
    <x v="1"/>
    <n v="210"/>
    <n v="21"/>
    <n v="218.914473684211"/>
    <m/>
    <n v="85565.789499999999"/>
    <x v="1"/>
    <n v="13254.054054054101"/>
    <x v="49"/>
    <x v="0"/>
    <m/>
  </r>
  <r>
    <d v="2021-09-25T14:50:24"/>
    <x v="1"/>
    <n v="8"/>
    <s v="VALENCIA MENDOZA CESAR AUGUSTO"/>
    <x v="6"/>
    <x v="0"/>
    <n v="188"/>
    <n v="23.5"/>
    <n v="175.13157894736801"/>
    <s v="2 DESCUENTOS X INCAPACITADO"/>
    <n v="68452.631599999993"/>
    <x v="1"/>
    <n v="13254.054054054101"/>
    <x v="49"/>
    <x v="0"/>
    <m/>
  </r>
  <r>
    <d v="2021-09-25T14:50:24"/>
    <x v="1"/>
    <n v="9"/>
    <s v="BETANCUR PEREZ VICTOR ALONSO"/>
    <x v="7"/>
    <x v="0"/>
    <n v="43"/>
    <n v="14.3333333333333"/>
    <n v="65.674342105263193"/>
    <m/>
    <n v="25669.736799999999"/>
    <x v="0"/>
    <n v="13254.054054054101"/>
    <x v="49"/>
    <x v="0"/>
    <m/>
  </r>
  <r>
    <d v="2021-09-25T14:50:24"/>
    <x v="1"/>
    <n v="10"/>
    <s v="ZAPATA MUOZ JOSE SEBASTIAN"/>
    <x v="3"/>
    <x v="0"/>
    <n v="254"/>
    <n v="25.4"/>
    <n v="218.914473684211"/>
    <m/>
    <n v="85565.789499999999"/>
    <x v="0"/>
    <n v="13254.054054054101"/>
    <x v="49"/>
    <x v="0"/>
    <m/>
  </r>
  <r>
    <d v="2021-09-25T14:50:24"/>
    <x v="3"/>
    <n v="11"/>
    <s v="RENDON VIANA HUMBERTO DE JESUS"/>
    <x v="7"/>
    <x v="0"/>
    <n v="51"/>
    <n v="17"/>
    <n v="65.674342105263193"/>
    <m/>
    <n v="25669.736799999999"/>
    <x v="0"/>
    <n v="13254.054054054101"/>
    <x v="49"/>
    <x v="0"/>
    <m/>
  </r>
  <r>
    <d v="2021-09-25T14:50:25"/>
    <x v="3"/>
    <n v="11"/>
    <s v="PEREZ BORJA JUAN CARLOS"/>
    <x v="10"/>
    <x v="0"/>
    <n v="148"/>
    <n v="37"/>
    <n v="87.565789473684205"/>
    <m/>
    <n v="34226.315799999997"/>
    <x v="0"/>
    <n v="13254.054054054101"/>
    <x v="49"/>
    <x v="0"/>
    <m/>
  </r>
  <r>
    <d v="2021-09-25T14:50:25"/>
    <x v="3"/>
    <n v="12"/>
    <s v="ROJAS QUINTERO MIGUEL ANTONIO"/>
    <x v="0"/>
    <x v="0"/>
    <n v="201"/>
    <n v="22.3333333333333"/>
    <n v="197.023026315789"/>
    <s v="3 DESCUENTOS (1 Analista, 2 Usuarios desubicados se equivocan de ruta, Analista testigo del incidente)"/>
    <n v="77009.210500000001"/>
    <x v="0"/>
    <n v="13254.054054054101"/>
    <x v="49"/>
    <x v="0"/>
    <m/>
  </r>
  <r>
    <d v="2021-09-25T14:50:25"/>
    <x v="3"/>
    <n v="14"/>
    <s v="CARVAJAL SALAZAR HECTOR MARINO"/>
    <x v="3"/>
    <x v="0"/>
    <n v="239"/>
    <n v="23.9"/>
    <n v="218.914473684211"/>
    <m/>
    <n v="85565.789499999999"/>
    <x v="1"/>
    <n v="13254.054054054101"/>
    <x v="49"/>
    <x v="0"/>
    <m/>
  </r>
  <r>
    <d v="2021-09-25T14:50:25"/>
    <x v="3"/>
    <n v="15"/>
    <s v="LOPERA AGUDELO LUIS FRANCISCO"/>
    <x v="0"/>
    <x v="0"/>
    <n v="167"/>
    <n v="18.5555555555556"/>
    <n v="197.023026315789"/>
    <m/>
    <n v="77009.210500000001"/>
    <x v="0"/>
    <n v="13254.054054054101"/>
    <x v="49"/>
    <x v="0"/>
    <m/>
  </r>
  <r>
    <d v="2021-09-25T14:50:25"/>
    <x v="3"/>
    <n v="17"/>
    <s v="ESPINOZA CHAVARRIA GUILLERMO LEON"/>
    <x v="6"/>
    <x v="0"/>
    <n v="182"/>
    <n v="22.75"/>
    <n v="175.13157894736801"/>
    <m/>
    <n v="68452.631599999993"/>
    <x v="0"/>
    <n v="13254.054054054101"/>
    <x v="49"/>
    <x v="0"/>
    <m/>
  </r>
  <r>
    <d v="2021-09-25T14:50:26"/>
    <x v="3"/>
    <n v="18"/>
    <s v="GOMEZ ACEVEDO ALEJANDRO"/>
    <x v="4"/>
    <x v="0"/>
    <n v="137"/>
    <n v="19.571428571428601"/>
    <n v="153.240131578947"/>
    <m/>
    <n v="59896.052600000003"/>
    <x v="0"/>
    <n v="13254.054054054101"/>
    <x v="49"/>
    <x v="0"/>
    <m/>
  </r>
  <r>
    <d v="2021-09-25T14:50:26"/>
    <x v="3"/>
    <n v="19"/>
    <s v="HINCAPIE CASTAEDA KEVIN ALEJANDRO"/>
    <x v="3"/>
    <x v="0"/>
    <n v="203"/>
    <n v="20.3"/>
    <n v="218.914473684211"/>
    <s v="10 DESCUENTOS (TRANSBORDO VEH 18)"/>
    <n v="85565.789499999999"/>
    <x v="0"/>
    <n v="13254.054054054101"/>
    <x v="49"/>
    <x v="0"/>
    <m/>
  </r>
  <r>
    <d v="2021-09-25T14:50:26"/>
    <x v="3"/>
    <n v="20"/>
    <s v="VACA FIERRO ROBINSON"/>
    <x v="2"/>
    <x v="0"/>
    <n v="118"/>
    <n v="19.6666666666667"/>
    <n v="131.34868421052599"/>
    <m/>
    <n v="51339.473700000002"/>
    <x v="0"/>
    <n v="13254.054054054101"/>
    <x v="49"/>
    <x v="0"/>
    <m/>
  </r>
  <r>
    <d v="2021-09-25T14:50:26"/>
    <x v="1"/>
    <n v="21"/>
    <s v="OCAMPO OCAMPO ANTONIO JOSE"/>
    <x v="3"/>
    <x v="0"/>
    <n v="216"/>
    <n v="21.6"/>
    <n v="218.914473684211"/>
    <m/>
    <n v="85565.789499999999"/>
    <x v="0"/>
    <n v="13254.054054054101"/>
    <x v="49"/>
    <x v="0"/>
    <m/>
  </r>
  <r>
    <d v="2021-09-25T14:50:27"/>
    <x v="1"/>
    <n v="23"/>
    <s v="QUICENO DAVID DIEGO ALEJANDRO"/>
    <x v="1"/>
    <x v="0"/>
    <n v="249"/>
    <n v="22.636363636363601"/>
    <n v="240.80592105263199"/>
    <m/>
    <n v="94122.368400000007"/>
    <x v="0"/>
    <n v="13254.054054054101"/>
    <x v="49"/>
    <x v="0"/>
    <m/>
  </r>
  <r>
    <d v="2021-09-25T14:50:27"/>
    <x v="1"/>
    <n v="24"/>
    <s v="QUIRAMA CASTAEDA JHON JADER"/>
    <x v="1"/>
    <x v="0"/>
    <n v="192"/>
    <n v="17.454545454545499"/>
    <n v="240.80592105263199"/>
    <s v="1 DESCUENTO (Despachadora Isabel)"/>
    <n v="94122.368400000007"/>
    <x v="0"/>
    <n v="13254.054054054101"/>
    <x v="49"/>
    <x v="0"/>
    <m/>
  </r>
  <r>
    <d v="2021-09-25T14:50:27"/>
    <x v="1"/>
    <n v="25"/>
    <s v="ZAPATA MONTES ANDREY DARIO"/>
    <x v="3"/>
    <x v="0"/>
    <n v="211"/>
    <n v="21.1"/>
    <n v="218.914473684211"/>
    <s v="2 DESCUENTOS X INCAPACITADO"/>
    <n v="85565.789499999999"/>
    <x v="1"/>
    <n v="13254.054054054101"/>
    <x v="49"/>
    <x v="0"/>
    <m/>
  </r>
  <r>
    <d v="2021-09-25T14:50:27"/>
    <x v="1"/>
    <n v="26"/>
    <s v="CASTRO SANCLEMENTE DUBERNEY"/>
    <x v="1"/>
    <x v="0"/>
    <n v="209"/>
    <n v="19"/>
    <n v="240.80592105263199"/>
    <m/>
    <n v="94122.368400000007"/>
    <x v="0"/>
    <n v="13254.054054054101"/>
    <x v="49"/>
    <x v="0"/>
    <m/>
  </r>
  <r>
    <d v="2021-09-25T14:50:27"/>
    <x v="1"/>
    <n v="27"/>
    <s v="HENAO MUOZ FERNEY"/>
    <x v="4"/>
    <x v="0"/>
    <n v="143"/>
    <n v="20.428571428571399"/>
    <n v="153.240131578947"/>
    <m/>
    <n v="59896.052600000003"/>
    <x v="0"/>
    <n v="13254.054054054101"/>
    <x v="49"/>
    <x v="0"/>
    <m/>
  </r>
  <r>
    <d v="2021-09-25T14:50:28"/>
    <x v="1"/>
    <n v="27"/>
    <s v="VANEGAS MORALES DEIBY ALEJANDRO"/>
    <x v="8"/>
    <x v="0"/>
    <n v="105"/>
    <n v="21"/>
    <n v="109.457236842105"/>
    <m/>
    <n v="42782.894699999997"/>
    <x v="0"/>
    <n v="13254.054054054101"/>
    <x v="49"/>
    <x v="0"/>
    <m/>
  </r>
  <r>
    <d v="2021-09-25T14:50:28"/>
    <x v="1"/>
    <n v="28"/>
    <s v="VELEZ QUINTERO BAYRON ESTIVEN"/>
    <x v="0"/>
    <x v="0"/>
    <n v="237"/>
    <n v="26.3333333333333"/>
    <n v="197.023026315789"/>
    <m/>
    <n v="77009.210500000001"/>
    <x v="0"/>
    <n v="13254.054054054101"/>
    <x v="49"/>
    <x v="0"/>
    <m/>
  </r>
  <r>
    <d v="2021-09-25T14:50:28"/>
    <x v="1"/>
    <n v="29"/>
    <s v="VELASQUEZ ROLDAN BRAYAN ESTIVEN"/>
    <x v="3"/>
    <x v="0"/>
    <n v="203"/>
    <n v="20.3"/>
    <n v="218.914473684211"/>
    <m/>
    <n v="85565.789499999999"/>
    <x v="0"/>
    <n v="13254.054054054101"/>
    <x v="49"/>
    <x v="0"/>
    <m/>
  </r>
  <r>
    <d v="2021-09-25T14:50:28"/>
    <x v="1"/>
    <n v="30"/>
    <s v="ATEHORTUA SANCHEZ JIM MICHAEL"/>
    <x v="3"/>
    <x v="0"/>
    <n v="234"/>
    <n v="23.4"/>
    <n v="218.914473684211"/>
    <m/>
    <n v="85565.789499999999"/>
    <x v="0"/>
    <n v="13254.054054054101"/>
    <x v="49"/>
    <x v="0"/>
    <m/>
  </r>
  <r>
    <d v="2021-09-25T14:50:28"/>
    <x v="3"/>
    <n v="32"/>
    <s v="QUINTERO PEREZ SANTIAGO"/>
    <x v="2"/>
    <x v="0"/>
    <n v="162"/>
    <n v="27"/>
    <n v="131.34868421052599"/>
    <m/>
    <n v="51339.473700000002"/>
    <x v="0"/>
    <n v="13254.054054054101"/>
    <x v="49"/>
    <x v="0"/>
    <m/>
  </r>
  <r>
    <d v="2021-09-25T14:50:29"/>
    <x v="3"/>
    <n v="33"/>
    <s v="ROJAS CHAMORRO JEAN CARLOS"/>
    <x v="3"/>
    <x v="0"/>
    <n v="227"/>
    <n v="22.7"/>
    <n v="218.914473684211"/>
    <m/>
    <n v="85565.789499999999"/>
    <x v="0"/>
    <n v="13254.054054054101"/>
    <x v="49"/>
    <x v="0"/>
    <m/>
  </r>
  <r>
    <d v="2021-09-25T14:50:29"/>
    <x v="3"/>
    <n v="34"/>
    <s v="JIMENEZ HURTADO CARLOS ESTIVEN"/>
    <x v="0"/>
    <x v="0"/>
    <n v="210"/>
    <n v="23.3333333333333"/>
    <n v="197.023026315789"/>
    <m/>
    <n v="77009.210500000001"/>
    <x v="0"/>
    <n v="13254.054054054101"/>
    <x v="49"/>
    <x v="0"/>
    <m/>
  </r>
  <r>
    <d v="2021-09-25T14:50:29"/>
    <x v="3"/>
    <n v="35"/>
    <s v="GARCIA DAVID WILSON ALBERTO"/>
    <x v="3"/>
    <x v="0"/>
    <n v="193"/>
    <n v="19.3"/>
    <n v="218.914473684211"/>
    <s v="4 DESCUENTOS (1 Analista, 2 X INCAPACITADO, 1 Usuario desubicado verificado en el sistema)"/>
    <n v="85565.789499999999"/>
    <x v="1"/>
    <n v="13254.054054054101"/>
    <x v="49"/>
    <x v="0"/>
    <m/>
  </r>
  <r>
    <d v="2021-09-25T14:50:30"/>
    <x v="3"/>
    <n v="36"/>
    <s v="VARGAS NELSON CONRADO"/>
    <x v="3"/>
    <x v="0"/>
    <n v="229"/>
    <n v="22.9"/>
    <n v="218.914473684211"/>
    <s v="1 DESCUENTO (Usuario desubicado verificado en el sistema)"/>
    <n v="85565.789499999999"/>
    <x v="0"/>
    <n v="13254.054054054101"/>
    <x v="49"/>
    <x v="0"/>
    <m/>
  </r>
  <r>
    <d v="2021-09-25T14:50:30"/>
    <x v="3"/>
    <n v="37"/>
    <s v="LARGO PIEDRAHITA HARVEY DAVID"/>
    <x v="0"/>
    <x v="0"/>
    <n v="213"/>
    <n v="23.6666666666667"/>
    <n v="197.023026315789"/>
    <s v="2 DESCUENTOS X INCAPACITADO"/>
    <n v="77009.210500000001"/>
    <x v="1"/>
    <n v="13254.054054054101"/>
    <x v="49"/>
    <x v="0"/>
    <m/>
  </r>
  <r>
    <d v="2021-09-25T14:50:30"/>
    <x v="3"/>
    <n v="38"/>
    <s v="VILLADA GUZMAN YOJAN"/>
    <x v="2"/>
    <x v="0"/>
    <n v="121"/>
    <n v="20.1666666666667"/>
    <n v="131.34868421052599"/>
    <m/>
    <n v="51339.473700000002"/>
    <x v="0"/>
    <n v="13254.054054054101"/>
    <x v="49"/>
    <x v="0"/>
    <m/>
  </r>
  <r>
    <d v="2021-09-25T14:50:30"/>
    <x v="3"/>
    <n v="39"/>
    <s v="DIAZ LOZADA ANDRES FELIPE"/>
    <x v="3"/>
    <x v="0"/>
    <n v="201"/>
    <n v="20.100000000000001"/>
    <n v="218.914473684211"/>
    <m/>
    <n v="85565.789499999999"/>
    <x v="0"/>
    <n v="13254.054054054101"/>
    <x v="49"/>
    <x v="0"/>
    <m/>
  </r>
  <r>
    <d v="2021-09-25T14:50:31"/>
    <x v="3"/>
    <n v="40"/>
    <s v="DAVILA MORALES WALTER ANDRES"/>
    <x v="3"/>
    <x v="0"/>
    <n v="239"/>
    <n v="23.9"/>
    <n v="218.914473684211"/>
    <m/>
    <n v="85565.789499999999"/>
    <x v="0"/>
    <n v="13254.054054054101"/>
    <x v="49"/>
    <x v="0"/>
    <m/>
  </r>
  <r>
    <d v="2021-09-25T14:50:39"/>
    <x v="1"/>
    <n v="1"/>
    <s v="GOMEZ ACEVEDO ALEJANDRO"/>
    <x v="7"/>
    <x v="0"/>
    <n v="69"/>
    <n v="23"/>
    <n v="74"/>
    <s v="1 DESCUENTO (Despachadora Isabel)"/>
    <n v="29000"/>
    <x v="0"/>
    <n v="11640.5405405405"/>
    <x v="50"/>
    <x v="0"/>
    <m/>
  </r>
  <r>
    <d v="2021-09-25T14:50:40"/>
    <x v="1"/>
    <n v="3"/>
    <s v="RESTREPO RODRIGUEZ LIBARDO ANDRES"/>
    <x v="3"/>
    <x v="0"/>
    <n v="208"/>
    <n v="20.8"/>
    <n v="246.666666666667"/>
    <m/>
    <n v="96666.666700000002"/>
    <x v="0"/>
    <n v="11640.5405405405"/>
    <x v="50"/>
    <x v="0"/>
    <m/>
  </r>
  <r>
    <d v="2021-09-25T14:50:40"/>
    <x v="1"/>
    <n v="5"/>
    <s v="LOAIZA GAVIRIA EDIXON ANDRES"/>
    <x v="6"/>
    <x v="0"/>
    <n v="227"/>
    <n v="28.375"/>
    <n v="197.333333333333"/>
    <m/>
    <n v="77333.333299999998"/>
    <x v="1"/>
    <n v="11640.5405405405"/>
    <x v="50"/>
    <x v="0"/>
    <m/>
  </r>
  <r>
    <d v="2021-09-25T14:50:40"/>
    <x v="1"/>
    <n v="6"/>
    <s v="ALVAREZ ARIAS SAMUEL IVAN"/>
    <x v="7"/>
    <x v="0"/>
    <n v="48"/>
    <n v="16"/>
    <n v="74"/>
    <m/>
    <n v="29000"/>
    <x v="0"/>
    <n v="11640.5405405405"/>
    <x v="50"/>
    <x v="0"/>
    <m/>
  </r>
  <r>
    <d v="2021-09-25T14:50:40"/>
    <x v="1"/>
    <n v="7"/>
    <s v="DE OSSA TORRES CARLOS ANDRES"/>
    <x v="0"/>
    <x v="0"/>
    <n v="239"/>
    <n v="26.5555555555556"/>
    <n v="222"/>
    <m/>
    <n v="87000"/>
    <x v="1"/>
    <n v="11640.5405405405"/>
    <x v="50"/>
    <x v="0"/>
    <m/>
  </r>
  <r>
    <d v="2021-09-25T14:50:41"/>
    <x v="1"/>
    <n v="8"/>
    <s v="VALENCIA MENDOZA CESAR AUGUSTO"/>
    <x v="0"/>
    <x v="0"/>
    <n v="208"/>
    <n v="23.1111111111111"/>
    <n v="222"/>
    <m/>
    <n v="87000"/>
    <x v="1"/>
    <n v="11640.5405405405"/>
    <x v="50"/>
    <x v="0"/>
    <m/>
  </r>
  <r>
    <d v="2021-09-25T14:50:41"/>
    <x v="1"/>
    <n v="9"/>
    <s v="BETANCUR PEREZ VICTOR ALONSO"/>
    <x v="3"/>
    <x v="0"/>
    <n v="231"/>
    <n v="23.1"/>
    <n v="246.666666666667"/>
    <m/>
    <n v="96666.666700000002"/>
    <x v="0"/>
    <n v="11640.5405405405"/>
    <x v="50"/>
    <x v="0"/>
    <m/>
  </r>
  <r>
    <d v="2021-09-25T14:50:41"/>
    <x v="1"/>
    <n v="10"/>
    <s v="ZAPATA MUOZ JOSE SEBASTIAN"/>
    <x v="6"/>
    <x v="0"/>
    <n v="188"/>
    <n v="23.5"/>
    <n v="197.333333333333"/>
    <s v="1 DESCUENTO (Usuario desubicado verificado en el sistema)"/>
    <n v="77333.333299999998"/>
    <x v="0"/>
    <n v="11640.5405405405"/>
    <x v="50"/>
    <x v="0"/>
    <m/>
  </r>
  <r>
    <d v="2021-09-25T14:50:41"/>
    <x v="3"/>
    <n v="11"/>
    <s v="RENDON VIANA HUMBERTO DE JESUS"/>
    <x v="8"/>
    <x v="0"/>
    <n v="130"/>
    <n v="26"/>
    <n v="123.333333333333"/>
    <m/>
    <n v="48333.333299999998"/>
    <x v="0"/>
    <n v="11640.5405405405"/>
    <x v="50"/>
    <x v="0"/>
    <m/>
  </r>
  <r>
    <d v="2021-09-25T14:50:42"/>
    <x v="3"/>
    <n v="12"/>
    <s v="ROJAS QUINTERO MIGUEL ANTONIO"/>
    <x v="7"/>
    <x v="1"/>
    <n v="71"/>
    <n v="23.6666666666667"/>
    <n v="74"/>
    <s v="Se descuenta el viaje de 402 pm donde moviliz 1 Usuario x choque, 1 DESCUENTO (Despachadora Isabel)"/>
    <n v="29000"/>
    <x v="0"/>
    <n v="11640.5405405405"/>
    <x v="50"/>
    <x v="0"/>
    <m/>
  </r>
  <r>
    <d v="2021-09-25T14:50:42"/>
    <x v="3"/>
    <n v="13"/>
    <s v="QUIRAMA CASTAEDA JHON JADER"/>
    <x v="3"/>
    <x v="0"/>
    <n v="253"/>
    <n v="25.3"/>
    <n v="246.666666666667"/>
    <m/>
    <n v="96666.666700000002"/>
    <x v="1"/>
    <n v="11640.5405405405"/>
    <x v="50"/>
    <x v="0"/>
    <m/>
  </r>
  <r>
    <d v="2021-09-25T14:50:42"/>
    <x v="3"/>
    <n v="14"/>
    <s v="CARVAJAL SALAZAR HECTOR MARINO"/>
    <x v="0"/>
    <x v="0"/>
    <n v="225"/>
    <n v="25"/>
    <n v="222"/>
    <m/>
    <n v="87000"/>
    <x v="1"/>
    <n v="11640.5405405405"/>
    <x v="50"/>
    <x v="0"/>
    <m/>
  </r>
  <r>
    <d v="2021-09-25T14:50:42"/>
    <x v="3"/>
    <n v="15"/>
    <s v="LONDOO LOPERA DUVAN ANDRES"/>
    <x v="2"/>
    <x v="0"/>
    <n v="138"/>
    <n v="23"/>
    <n v="148"/>
    <m/>
    <n v="58000"/>
    <x v="0"/>
    <n v="11640.5405405405"/>
    <x v="50"/>
    <x v="0"/>
    <m/>
  </r>
  <r>
    <d v="2021-09-25T14:50:43"/>
    <x v="3"/>
    <n v="16"/>
    <s v="SANCHEZ DAVID YOHAN ALBERTO"/>
    <x v="8"/>
    <x v="0"/>
    <n v="102"/>
    <n v="20.399999999999999"/>
    <n v="123.333333333333"/>
    <m/>
    <n v="48333.333299999998"/>
    <x v="0"/>
    <n v="11640.5405405405"/>
    <x v="50"/>
    <x v="0"/>
    <m/>
  </r>
  <r>
    <d v="2021-09-25T14:50:43"/>
    <x v="3"/>
    <n v="17"/>
    <s v="ESPINOZA CHAVARRIA GUILLERMO LEON"/>
    <x v="4"/>
    <x v="0"/>
    <n v="178"/>
    <n v="25.428571428571399"/>
    <n v="172.666666666667"/>
    <m/>
    <n v="67666.666700000002"/>
    <x v="0"/>
    <n v="11640.5405405405"/>
    <x v="50"/>
    <x v="0"/>
    <m/>
  </r>
  <r>
    <d v="2021-09-25T14:50:43"/>
    <x v="3"/>
    <n v="18"/>
    <s v="PEREZ BORJA JUAN CARLOS"/>
    <x v="1"/>
    <x v="0"/>
    <n v="261"/>
    <n v="23.727272727272702"/>
    <n v="271.33333333333297"/>
    <s v="7 DESCUENTOS (Transbordo veh 34)"/>
    <n v="106333.3333"/>
    <x v="0"/>
    <n v="11640.5405405405"/>
    <x v="50"/>
    <x v="0"/>
    <m/>
  </r>
  <r>
    <d v="2021-09-25T14:50:44"/>
    <x v="3"/>
    <n v="19"/>
    <s v="HINCAPIE CASTAEDA KEVIN ALEJANDRO"/>
    <x v="8"/>
    <x v="0"/>
    <n v="117"/>
    <n v="23.4"/>
    <n v="123.333333333333"/>
    <m/>
    <n v="48333.333299999998"/>
    <x v="0"/>
    <n v="11640.5405405405"/>
    <x v="50"/>
    <x v="0"/>
    <m/>
  </r>
  <r>
    <d v="2021-09-25T14:50:44"/>
    <x v="3"/>
    <n v="20"/>
    <s v="VARGAS NELSON CONRADO"/>
    <x v="0"/>
    <x v="0"/>
    <n v="264"/>
    <n v="29.3333333333333"/>
    <n v="222"/>
    <m/>
    <n v="87000"/>
    <x v="0"/>
    <n v="11640.5405405405"/>
    <x v="50"/>
    <x v="0"/>
    <m/>
  </r>
  <r>
    <d v="2021-09-25T14:50:44"/>
    <x v="1"/>
    <n v="21"/>
    <s v="OCAMPO OCAMPO ANTONIO JOSE"/>
    <x v="0"/>
    <x v="0"/>
    <n v="218"/>
    <n v="24.2222222222222"/>
    <n v="222"/>
    <m/>
    <n v="87000"/>
    <x v="0"/>
    <n v="11640.5405405405"/>
    <x v="50"/>
    <x v="0"/>
    <m/>
  </r>
  <r>
    <d v="2021-09-25T14:50:44"/>
    <x v="1"/>
    <n v="22"/>
    <s v="ORTIZ SALGADO ALEXIS DAVID"/>
    <x v="3"/>
    <x v="0"/>
    <n v="231"/>
    <n v="23.1"/>
    <n v="246.666666666667"/>
    <s v="2 DESCUENTOS X INCAPACITADO"/>
    <n v="96666.666700000002"/>
    <x v="1"/>
    <n v="11640.5405405405"/>
    <x v="50"/>
    <x v="0"/>
    <m/>
  </r>
  <r>
    <d v="2021-09-25T14:50:45"/>
    <x v="1"/>
    <n v="23"/>
    <s v="QUICENO DAVID DIEGO ALEJANDRO"/>
    <x v="4"/>
    <x v="0"/>
    <n v="153"/>
    <n v="21.8571428571429"/>
    <n v="172.666666666667"/>
    <m/>
    <n v="67666.666700000002"/>
    <x v="0"/>
    <n v="11640.5405405405"/>
    <x v="50"/>
    <x v="0"/>
    <m/>
  </r>
  <r>
    <d v="2021-09-25T14:50:45"/>
    <x v="1"/>
    <n v="25"/>
    <s v="ZAPATA MONTES ANDREY DARIO"/>
    <x v="0"/>
    <x v="0"/>
    <n v="236"/>
    <n v="26.2222222222222"/>
    <n v="222"/>
    <m/>
    <n v="87000"/>
    <x v="1"/>
    <n v="11640.5405405405"/>
    <x v="50"/>
    <x v="0"/>
    <m/>
  </r>
  <r>
    <d v="2021-09-25T14:50:45"/>
    <x v="1"/>
    <n v="26"/>
    <s v="CASTRO SANCLEMENTE DUBERNEY"/>
    <x v="0"/>
    <x v="0"/>
    <n v="219"/>
    <n v="24.3333333333333"/>
    <n v="222"/>
    <m/>
    <n v="87000"/>
    <x v="0"/>
    <n v="11640.5405405405"/>
    <x v="50"/>
    <x v="0"/>
    <m/>
  </r>
  <r>
    <d v="2021-09-25T14:50:45"/>
    <x v="1"/>
    <n v="27"/>
    <s v="VANEGAS MORALES DEIBY ALEJANDRO"/>
    <x v="4"/>
    <x v="0"/>
    <n v="137"/>
    <n v="19.571428571428601"/>
    <n v="172.666666666667"/>
    <m/>
    <n v="67666.666700000002"/>
    <x v="0"/>
    <n v="11640.5405405405"/>
    <x v="50"/>
    <x v="0"/>
    <m/>
  </r>
  <r>
    <d v="2021-09-25T14:50:46"/>
    <x v="1"/>
    <n v="27"/>
    <s v="HENAO MUOZ FERNEY"/>
    <x v="10"/>
    <x v="0"/>
    <n v="85"/>
    <n v="21.25"/>
    <n v="98.6666666666667"/>
    <m/>
    <n v="38666.666700000002"/>
    <x v="0"/>
    <n v="11640.5405405405"/>
    <x v="50"/>
    <x v="0"/>
    <m/>
  </r>
  <r>
    <d v="2021-09-25T14:50:46"/>
    <x v="1"/>
    <n v="28"/>
    <s v="ALVAREZ ARIAS SAMUEL IVAN"/>
    <x v="8"/>
    <x v="0"/>
    <n v="162"/>
    <n v="32.4"/>
    <n v="123.333333333333"/>
    <m/>
    <n v="48333.333299999998"/>
    <x v="0"/>
    <n v="11640.5405405405"/>
    <x v="50"/>
    <x v="0"/>
    <m/>
  </r>
  <r>
    <d v="2021-09-25T14:50:46"/>
    <x v="1"/>
    <n v="29"/>
    <s v="VELASQUEZ ROLDAN BRAYAN ESTIVEN"/>
    <x v="6"/>
    <x v="0"/>
    <n v="187"/>
    <n v="23.375"/>
    <n v="197.333333333333"/>
    <m/>
    <n v="77333.333299999998"/>
    <x v="0"/>
    <n v="11640.5405405405"/>
    <x v="50"/>
    <x v="0"/>
    <m/>
  </r>
  <r>
    <d v="2021-09-25T14:50:46"/>
    <x v="1"/>
    <n v="30"/>
    <s v="ATEHORTUA SANCHEZ JIM MICHAEL"/>
    <x v="5"/>
    <x v="0"/>
    <n v="11"/>
    <n v="11"/>
    <n v="24.6666666666667"/>
    <m/>
    <n v="9666.6666999999998"/>
    <x v="0"/>
    <n v="11640.5405405405"/>
    <x v="50"/>
    <x v="0"/>
    <m/>
  </r>
  <r>
    <d v="2021-09-25T14:50:47"/>
    <x v="3"/>
    <n v="31"/>
    <s v="ROJAS CHAMORRO JEAN CARLOS"/>
    <x v="4"/>
    <x v="0"/>
    <n v="215"/>
    <n v="30.714285714285701"/>
    <n v="172.666666666667"/>
    <m/>
    <n v="67666.666700000002"/>
    <x v="1"/>
    <n v="11640.5405405405"/>
    <x v="50"/>
    <x v="0"/>
    <m/>
  </r>
  <r>
    <d v="2021-09-25T14:50:47"/>
    <x v="3"/>
    <n v="32"/>
    <s v="QUINTERO PEREZ SANTIAGO"/>
    <x v="3"/>
    <x v="0"/>
    <n v="246"/>
    <n v="24.6"/>
    <n v="246.666666666667"/>
    <m/>
    <n v="96666.666700000002"/>
    <x v="0"/>
    <n v="11640.5405405405"/>
    <x v="50"/>
    <x v="0"/>
    <m/>
  </r>
  <r>
    <d v="2021-09-25T14:50:47"/>
    <x v="3"/>
    <n v="34"/>
    <s v="JIMENEZ HURTADO CARLOS ESTIVEN"/>
    <x v="3"/>
    <x v="1"/>
    <n v="242"/>
    <n v="24.2"/>
    <n v="246.666666666667"/>
    <s v="Se descuenta el viaje de 2 pm donde moviliz 7 Usuarios por indigestin"/>
    <n v="96666.666700000002"/>
    <x v="0"/>
    <n v="11640.5405405405"/>
    <x v="50"/>
    <x v="0"/>
    <m/>
  </r>
  <r>
    <d v="2021-09-25T14:50:47"/>
    <x v="3"/>
    <n v="35"/>
    <s v="HINCAPIE OSORIO RENZO ORLANDO"/>
    <x v="0"/>
    <x v="0"/>
    <n v="239"/>
    <n v="26.5555555555556"/>
    <n v="222"/>
    <s v="2 DESCUENTOS X INCAPACITADO"/>
    <n v="87000"/>
    <x v="1"/>
    <n v="11640.5405405405"/>
    <x v="50"/>
    <x v="0"/>
    <m/>
  </r>
  <r>
    <d v="2021-09-25T14:50:48"/>
    <x v="3"/>
    <n v="36"/>
    <s v="MARTINEZ CHAVERRA LUIS NORBERTO"/>
    <x v="4"/>
    <x v="3"/>
    <n v="181"/>
    <n v="25.8571428571429"/>
    <n v="172.666666666667"/>
    <m/>
    <n v="67666.666700000002"/>
    <x v="0"/>
    <n v="11640.5405405405"/>
    <x v="50"/>
    <x v="0"/>
    <m/>
  </r>
  <r>
    <d v="2021-09-25T14:50:48"/>
    <x v="3"/>
    <n v="37"/>
    <s v="LARGO PIEDRAHITA HARVEY DAVID"/>
    <x v="3"/>
    <x v="0"/>
    <n v="275"/>
    <n v="27.5"/>
    <n v="246.666666666667"/>
    <m/>
    <n v="96666.666700000002"/>
    <x v="1"/>
    <n v="11640.5405405405"/>
    <x v="50"/>
    <x v="0"/>
    <m/>
  </r>
  <r>
    <d v="2021-09-25T14:50:48"/>
    <x v="3"/>
    <n v="38"/>
    <s v="VILLADA GUZMAN YOJAN"/>
    <x v="0"/>
    <x v="0"/>
    <n v="264"/>
    <n v="29.3333333333333"/>
    <n v="222"/>
    <m/>
    <n v="87000"/>
    <x v="0"/>
    <n v="11640.5405405405"/>
    <x v="50"/>
    <x v="0"/>
    <m/>
  </r>
  <r>
    <d v="2021-09-25T14:50:49"/>
    <x v="3"/>
    <n v="39"/>
    <s v="DIAZ LOZADA ANDRES FELIPE"/>
    <x v="8"/>
    <x v="3"/>
    <n v="122"/>
    <n v="24.4"/>
    <n v="123.333333333333"/>
    <m/>
    <n v="48333.333299999998"/>
    <x v="0"/>
    <n v="11640.5405405405"/>
    <x v="50"/>
    <x v="0"/>
    <m/>
  </r>
  <r>
    <d v="2021-09-25T14:50:49"/>
    <x v="3"/>
    <n v="40"/>
    <s v="CORDOBA QUINTERO RAFAEL JOSE"/>
    <x v="3"/>
    <x v="0"/>
    <n v="228"/>
    <n v="22.8"/>
    <n v="246.666666666667"/>
    <m/>
    <n v="96666.666700000002"/>
    <x v="0"/>
    <n v="11640.5405405405"/>
    <x v="50"/>
    <x v="0"/>
    <m/>
  </r>
  <r>
    <d v="2021-09-25T14:54:33"/>
    <x v="5"/>
    <n v="8"/>
    <s v="VARGAS NELSON CONRADO"/>
    <x v="0"/>
    <x v="0"/>
    <n v="172"/>
    <n v="19.1111111111111"/>
    <n v="180.10465116279099"/>
    <s v="1 PASAJE DESCONTADOS POR TRANSBORDO"/>
    <n v="70241.860499999995"/>
    <x v="1"/>
    <n v="11000"/>
    <x v="51"/>
    <x v="0"/>
    <m/>
  </r>
  <r>
    <d v="2021-09-25T14:54:33"/>
    <x v="5"/>
    <n v="9"/>
    <s v="BETANCUR PEREZ VICTOR ALONSO"/>
    <x v="0"/>
    <x v="0"/>
    <n v="160"/>
    <n v="17.7777777777778"/>
    <n v="180.10465116279099"/>
    <m/>
    <n v="72041.860499999995"/>
    <x v="0"/>
    <n v="11000"/>
    <x v="51"/>
    <x v="0"/>
    <m/>
  </r>
  <r>
    <d v="2021-09-25T14:54:33"/>
    <x v="5"/>
    <n v="11"/>
    <s v="SANCHEZ DAVID YOHAN ALBERTO"/>
    <x v="10"/>
    <x v="1"/>
    <n v="76"/>
    <n v="19"/>
    <n v="80.046511627906995"/>
    <m/>
    <n v="31218.6047"/>
    <x v="0"/>
    <n v="11000"/>
    <x v="51"/>
    <x v="0"/>
    <m/>
  </r>
  <r>
    <d v="2021-09-25T14:54:34"/>
    <x v="5"/>
    <n v="13"/>
    <s v="QUIRAMA CASTAEDA JHON JADER"/>
    <x v="0"/>
    <x v="0"/>
    <n v="195"/>
    <n v="21.6666666666667"/>
    <n v="180.10465116279099"/>
    <m/>
    <n v="70241.860499999995"/>
    <x v="1"/>
    <n v="11000"/>
    <x v="51"/>
    <x v="0"/>
    <m/>
  </r>
  <r>
    <d v="2021-09-25T14:54:34"/>
    <x v="5"/>
    <n v="16"/>
    <s v="SANCHEZ DAVID YOHAN ALBERTO"/>
    <x v="7"/>
    <x v="1"/>
    <n v="32"/>
    <n v="10.6666666666667"/>
    <n v="60.034883720930203"/>
    <m/>
    <n v="23413.9535"/>
    <x v="0"/>
    <n v="11000"/>
    <x v="51"/>
    <x v="0"/>
    <m/>
  </r>
  <r>
    <d v="2021-09-25T14:54:34"/>
    <x v="5"/>
    <n v="19"/>
    <s v="HINCAPIE CASTAEDA KEVIN ALEJANDRO"/>
    <x v="0"/>
    <x v="0"/>
    <n v="225"/>
    <n v="25"/>
    <n v="180.10465116279099"/>
    <m/>
    <n v="70241.860499999995"/>
    <x v="0"/>
    <n v="11000"/>
    <x v="51"/>
    <x v="0"/>
    <m/>
  </r>
  <r>
    <d v="2021-09-25T14:54:34"/>
    <x v="5"/>
    <n v="20"/>
    <s v="VELASQUEZ ROLDAN BRAYAN ESTIVEN"/>
    <x v="0"/>
    <x v="0"/>
    <n v="152"/>
    <n v="16.8888888888889"/>
    <n v="180.10465116279099"/>
    <m/>
    <n v="70241.860499999995"/>
    <x v="0"/>
    <n v="11000"/>
    <x v="51"/>
    <x v="0"/>
    <m/>
  </r>
  <r>
    <d v="2021-09-25T14:54:34"/>
    <x v="5"/>
    <n v="21"/>
    <s v="OCAMPO OCAMPO ANTONIO JOSE"/>
    <x v="0"/>
    <x v="0"/>
    <n v="206"/>
    <n v="22.8888888888889"/>
    <n v="180.10465116279099"/>
    <m/>
    <n v="70241.860499999995"/>
    <x v="0"/>
    <n v="11000"/>
    <x v="51"/>
    <x v="0"/>
    <m/>
  </r>
  <r>
    <d v="2021-09-25T14:54:35"/>
    <x v="5"/>
    <n v="22"/>
    <s v="ORTIZ SALGADO ALEXIS DAVID"/>
    <x v="0"/>
    <x v="0"/>
    <n v="143"/>
    <n v="15.8888888888889"/>
    <n v="180.10465116279099"/>
    <m/>
    <n v="70241.860499999995"/>
    <x v="1"/>
    <n v="11000"/>
    <x v="51"/>
    <x v="0"/>
    <m/>
  </r>
  <r>
    <d v="2021-09-25T14:54:35"/>
    <x v="5"/>
    <n v="25"/>
    <s v="ZAPATA MONTES ANDREY DARIO"/>
    <x v="0"/>
    <x v="0"/>
    <n v="185"/>
    <n v="20.5555555555556"/>
    <n v="180.10465116279099"/>
    <s v="2 PASAJES DESCONTADOS (DISCAPACITADO)"/>
    <n v="70241.860499999995"/>
    <x v="1"/>
    <n v="11000"/>
    <x v="51"/>
    <x v="0"/>
    <m/>
  </r>
  <r>
    <d v="2021-09-25T14:54:35"/>
    <x v="5"/>
    <n v="27"/>
    <s v="VANEGAS MORALES DEIBY ALEJANDRO"/>
    <x v="4"/>
    <x v="2"/>
    <n v="131"/>
    <n v="18.714285714285701"/>
    <n v="140.08139534883699"/>
    <m/>
    <n v="0"/>
    <x v="0"/>
    <n v="11000"/>
    <x v="51"/>
    <x v="0"/>
    <m/>
  </r>
  <r>
    <d v="2021-09-25T14:54:35"/>
    <x v="5"/>
    <n v="28"/>
    <s v="GOMEZ ACEVEDO ALEJANDRO"/>
    <x v="6"/>
    <x v="1"/>
    <n v="156"/>
    <n v="19.5"/>
    <n v="160.09302325581399"/>
    <m/>
    <n v="62437.209300000002"/>
    <x v="0"/>
    <n v="11000"/>
    <x v="51"/>
    <x v="0"/>
    <m/>
  </r>
  <r>
    <d v="2021-09-25T14:54:35"/>
    <x v="5"/>
    <n v="30"/>
    <s v="ATEHORTUA SANCHEZ JIM MICHAEL"/>
    <x v="6"/>
    <x v="1"/>
    <n v="155"/>
    <n v="19.375"/>
    <n v="160.09302325581399"/>
    <s v="Se descuenta el viaje de 1045 am, donde moviliz 8 Usuarios x ida a taller."/>
    <n v="0"/>
    <x v="0"/>
    <n v="11000"/>
    <x v="51"/>
    <x v="0"/>
    <m/>
  </r>
  <r>
    <d v="2021-09-25T14:54:36"/>
    <x v="5"/>
    <n v="33"/>
    <s v="ROJAS CHAMORRO JEAN CARLOS"/>
    <x v="0"/>
    <x v="0"/>
    <n v="155"/>
    <n v="17.2222222222222"/>
    <n v="180.10465116279099"/>
    <m/>
    <n v="0"/>
    <x v="0"/>
    <n v="11000"/>
    <x v="51"/>
    <x v="0"/>
    <m/>
  </r>
  <r>
    <d v="2021-09-25T14:54:36"/>
    <x v="5"/>
    <n v="34"/>
    <s v="JIMENEZ HURTADO CARLOS ESTIVEN"/>
    <x v="10"/>
    <x v="0"/>
    <n v="80"/>
    <n v="20"/>
    <n v="80.046511627906995"/>
    <m/>
    <n v="0"/>
    <x v="0"/>
    <n v="11000"/>
    <x v="51"/>
    <x v="0"/>
    <m/>
  </r>
  <r>
    <d v="2021-09-25T14:54:36"/>
    <x v="5"/>
    <n v="34"/>
    <s v="DAVILA MORALES WALTER ANDRES"/>
    <x v="8"/>
    <x v="0"/>
    <n v="112"/>
    <n v="22.4"/>
    <n v="100.05813953488401"/>
    <m/>
    <n v="0"/>
    <x v="0"/>
    <n v="11000"/>
    <x v="51"/>
    <x v="0"/>
    <m/>
  </r>
  <r>
    <d v="2021-09-25T14:54:36"/>
    <x v="5"/>
    <n v="35"/>
    <s v="GARCIA DAVID WILSON ALBERTO"/>
    <x v="0"/>
    <x v="0"/>
    <n v="152"/>
    <n v="16.8888888888889"/>
    <n v="180.10465116279099"/>
    <m/>
    <n v="70241.860499999995"/>
    <x v="1"/>
    <n v="11000"/>
    <x v="51"/>
    <x v="0"/>
    <m/>
  </r>
  <r>
    <d v="2021-09-25T14:54:37"/>
    <x v="5"/>
    <n v="36"/>
    <s v="MARTINEZ CHAVERRA LUIS NORBERTO"/>
    <x v="0"/>
    <x v="0"/>
    <n v="214"/>
    <n v="23.7777777777778"/>
    <n v="180.10465116279099"/>
    <s v="1 PASAJE DESCONTADO (DON PORFILIO)"/>
    <n v="0"/>
    <x v="0"/>
    <n v="11000"/>
    <x v="51"/>
    <x v="0"/>
    <m/>
  </r>
  <r>
    <d v="2021-09-25T14:54:37"/>
    <x v="5"/>
    <n v="37"/>
    <s v="LARGO PIEDRAHITA HARVEY DAVID"/>
    <x v="6"/>
    <x v="1"/>
    <n v="175"/>
    <n v="21.875"/>
    <n v="160.09302325581399"/>
    <m/>
    <n v="62437.209300000002"/>
    <x v="1"/>
    <n v="11000"/>
    <x v="51"/>
    <x v="0"/>
    <m/>
  </r>
  <r>
    <d v="2021-09-25T14:54:37"/>
    <x v="5"/>
    <n v="38"/>
    <s v="VILLADA GUZMAN JOJAN"/>
    <x v="0"/>
    <x v="0"/>
    <n v="205"/>
    <n v="22.7777777777778"/>
    <n v="180.10465116279099"/>
    <m/>
    <n v="0"/>
    <x v="0"/>
    <n v="11000"/>
    <x v="51"/>
    <x v="0"/>
    <m/>
  </r>
  <r>
    <d v="2021-09-25T14:54:37"/>
    <x v="5"/>
    <n v="39"/>
    <s v="DIAZ LOZADA ANDRES FELIPE"/>
    <x v="6"/>
    <x v="1"/>
    <n v="132"/>
    <n v="16.5"/>
    <n v="160.09302325581399"/>
    <m/>
    <n v="62437.209300000002"/>
    <x v="0"/>
    <n v="11000"/>
    <x v="51"/>
    <x v="0"/>
    <m/>
  </r>
  <r>
    <d v="2021-09-25T14:54:37"/>
    <x v="5"/>
    <n v="40"/>
    <s v="PEREZ BORJA JUAN CARLOS"/>
    <x v="0"/>
    <x v="0"/>
    <n v="229"/>
    <n v="25.4444444444444"/>
    <n v="180.10465116279099"/>
    <m/>
    <n v="70241.860499999995"/>
    <x v="0"/>
    <n v="11000"/>
    <x v="51"/>
    <x v="0"/>
    <m/>
  </r>
  <r>
    <d v="2021-09-25T14:54:47"/>
    <x v="1"/>
    <n v="1"/>
    <s v="PINEDA ESTRADA CRISTIAN JOHAN"/>
    <x v="7"/>
    <x v="0"/>
    <n v="86"/>
    <n v="28.6666666666667"/>
    <n v="76.072202166064997"/>
    <m/>
    <n v="29828.8809"/>
    <x v="0"/>
    <n v="13628.5714285714"/>
    <x v="52"/>
    <x v="0"/>
    <m/>
  </r>
  <r>
    <d v="2021-09-25T14:54:47"/>
    <x v="1"/>
    <n v="3"/>
    <s v="RESTREPO RODRIGUEZ LIBARDO ANDRES"/>
    <x v="6"/>
    <x v="1"/>
    <n v="219"/>
    <n v="27.375"/>
    <n v="202.85920577617301"/>
    <m/>
    <n v="79543.6823"/>
    <x v="0"/>
    <n v="13628.5714285714"/>
    <x v="52"/>
    <x v="0"/>
    <m/>
  </r>
  <r>
    <d v="2021-09-25T14:54:48"/>
    <x v="1"/>
    <n v="5"/>
    <s v="LOAIZA GAVIRIA EDIXON ANDRES"/>
    <x v="1"/>
    <x v="0"/>
    <n v="251"/>
    <n v="22.818181818181799"/>
    <n v="278.93140794223802"/>
    <m/>
    <n v="109372.5632"/>
    <x v="1"/>
    <n v="13628.5714285714"/>
    <x v="52"/>
    <x v="0"/>
    <m/>
  </r>
  <r>
    <d v="2021-09-25T14:54:48"/>
    <x v="1"/>
    <n v="6"/>
    <s v="ALVAREZ ARIAS SAMUEL IVAN"/>
    <x v="0"/>
    <x v="0"/>
    <n v="256"/>
    <n v="28.4444444444444"/>
    <n v="228.21660649819501"/>
    <m/>
    <n v="89486.642600000006"/>
    <x v="0"/>
    <n v="13628.5714285714"/>
    <x v="52"/>
    <x v="0"/>
    <m/>
  </r>
  <r>
    <d v="2021-09-25T14:54:48"/>
    <x v="1"/>
    <n v="7"/>
    <s v="DE OSSA TORRES CARLOS ANDRES"/>
    <x v="1"/>
    <x v="0"/>
    <n v="244"/>
    <n v="22.181818181818201"/>
    <n v="278.93140794223802"/>
    <m/>
    <n v="109372.5632"/>
    <x v="1"/>
    <n v="13628.5714285714"/>
    <x v="52"/>
    <x v="0"/>
    <m/>
  </r>
  <r>
    <d v="2021-09-25T14:54:48"/>
    <x v="1"/>
    <n v="8"/>
    <s v="VARGAS NELSON CONRADO"/>
    <x v="0"/>
    <x v="1"/>
    <n v="265"/>
    <n v="29.4444444444444"/>
    <n v="228.21660649819501"/>
    <s v="2 DESCUENTOS X INCAPACITADO"/>
    <n v="89486.642600000006"/>
    <x v="1"/>
    <n v="13628.5714285714"/>
    <x v="52"/>
    <x v="0"/>
    <m/>
  </r>
  <r>
    <d v="2021-09-25T14:54:48"/>
    <x v="1"/>
    <n v="9"/>
    <s v="BETANCUR PEREZ VICTOR ALONSO"/>
    <x v="6"/>
    <x v="1"/>
    <n v="175"/>
    <n v="21.875"/>
    <n v="202.85920577617301"/>
    <s v="Se descuenta el viaje de 1.52 pm donde moviliz 8 Usuarios ya que vena del taller"/>
    <n v="79543.6823"/>
    <x v="0"/>
    <n v="13628.5714285714"/>
    <x v="52"/>
    <x v="0"/>
    <m/>
  </r>
  <r>
    <d v="2021-09-25T14:54:49"/>
    <x v="1"/>
    <n v="10"/>
    <s v="ZAPATA MUOZ JOSE SEBASTIAN"/>
    <x v="6"/>
    <x v="0"/>
    <n v="216"/>
    <n v="27"/>
    <n v="202.85920577617301"/>
    <m/>
    <n v="79543.6823"/>
    <x v="0"/>
    <n v="13628.5714285714"/>
    <x v="52"/>
    <x v="0"/>
    <m/>
  </r>
  <r>
    <d v="2021-09-25T14:54:49"/>
    <x v="3"/>
    <n v="11"/>
    <s v="RENDON VIANA HUMBERTO DE JESUS"/>
    <x v="0"/>
    <x v="0"/>
    <n v="222"/>
    <n v="24.6666666666667"/>
    <n v="228.21660649819501"/>
    <m/>
    <n v="89486.642600000006"/>
    <x v="0"/>
    <n v="13628.5714285714"/>
    <x v="52"/>
    <x v="0"/>
    <m/>
  </r>
  <r>
    <d v="2021-09-25T14:54:49"/>
    <x v="3"/>
    <n v="13"/>
    <s v="QUIRAMA CASTAEDA JHON JADER"/>
    <x v="0"/>
    <x v="0"/>
    <n v="230"/>
    <n v="25.5555555555556"/>
    <n v="228.21660649819501"/>
    <m/>
    <n v="89486.642600000006"/>
    <x v="1"/>
    <n v="13628.5714285714"/>
    <x v="52"/>
    <x v="0"/>
    <m/>
  </r>
  <r>
    <d v="2021-09-25T14:54:49"/>
    <x v="3"/>
    <n v="14"/>
    <s v="CARVAJAL SALAZAR HECTOR MARINO"/>
    <x v="0"/>
    <x v="0"/>
    <n v="255"/>
    <n v="28.3333333333333"/>
    <n v="228.21660649819501"/>
    <m/>
    <n v="89486.642600000006"/>
    <x v="1"/>
    <n v="13628.5714285714"/>
    <x v="52"/>
    <x v="0"/>
    <m/>
  </r>
  <r>
    <d v="2021-09-25T14:54:49"/>
    <x v="3"/>
    <n v="15"/>
    <s v="LOPERA AGUDELO LUIS FRANCISCO"/>
    <x v="2"/>
    <x v="1"/>
    <n v="153"/>
    <n v="25.5"/>
    <n v="152.14440433212999"/>
    <s v="Se descuenta el viaje de 6.20 pm donde moviliz 2 Usuarios x varada"/>
    <n v="59657.761700000003"/>
    <x v="0"/>
    <n v="13628.5714285714"/>
    <x v="52"/>
    <x v="0"/>
    <m/>
  </r>
  <r>
    <d v="2021-09-25T14:54:50"/>
    <x v="3"/>
    <n v="16"/>
    <s v="SANCHEZ DAVID YOHAN ALBERTO"/>
    <x v="7"/>
    <x v="1"/>
    <n v="67"/>
    <n v="22.3333333333333"/>
    <n v="76.072202166064997"/>
    <s v="Se descuenta el viaje de 8 40 pm donde No moviliz Usuarios ya que no esper el tiempo indicado en el Paradero"/>
    <n v="29828.8809"/>
    <x v="0"/>
    <n v="13628.5714285714"/>
    <x v="52"/>
    <x v="0"/>
    <m/>
  </r>
  <r>
    <d v="2021-09-25T14:54:50"/>
    <x v="3"/>
    <n v="17"/>
    <s v="ESPINOZA CHAVARRIA GUILLERMO LEON"/>
    <x v="6"/>
    <x v="0"/>
    <n v="179"/>
    <n v="22.375"/>
    <n v="202.85920577617301"/>
    <m/>
    <n v="79543.6823"/>
    <x v="0"/>
    <n v="13628.5714285714"/>
    <x v="52"/>
    <x v="0"/>
    <m/>
  </r>
  <r>
    <d v="2021-09-25T14:54:50"/>
    <x v="3"/>
    <n v="18"/>
    <s v="PEREZ BORJA JUAN CARLOS"/>
    <x v="0"/>
    <x v="0"/>
    <n v="267"/>
    <n v="29.6666666666667"/>
    <n v="228.21660649819501"/>
    <s v="1 DESCUENTO (Despachador Fernando)"/>
    <n v="89486.642600000006"/>
    <x v="0"/>
    <n v="13628.5714285714"/>
    <x v="52"/>
    <x v="0"/>
    <m/>
  </r>
  <r>
    <d v="2021-09-25T14:54:50"/>
    <x v="3"/>
    <n v="19"/>
    <s v="HINCAPIE CASTAEDA KEVIN ALEJANDRO"/>
    <x v="6"/>
    <x v="0"/>
    <n v="205"/>
    <n v="25.625"/>
    <n v="202.85920577617301"/>
    <m/>
    <n v="79543.6823"/>
    <x v="0"/>
    <n v="13628.5714285714"/>
    <x v="52"/>
    <x v="0"/>
    <m/>
  </r>
  <r>
    <d v="2021-09-25T14:54:50"/>
    <x v="3"/>
    <n v="20"/>
    <s v="VACA FIERRO ROBINSON"/>
    <x v="3"/>
    <x v="0"/>
    <n v="191"/>
    <n v="19.100000000000001"/>
    <n v="253.574007220217"/>
    <s v="1 DESCUENTO (Analista)"/>
    <n v="99429.602899999998"/>
    <x v="0"/>
    <n v="13628.5714285714"/>
    <x v="52"/>
    <x v="0"/>
    <m/>
  </r>
  <r>
    <d v="2021-09-25T14:54:51"/>
    <x v="1"/>
    <n v="21"/>
    <s v="LONDOO LOPERA DUVAN ANDRES"/>
    <x v="0"/>
    <x v="0"/>
    <n v="198"/>
    <n v="22"/>
    <n v="228.21660649819501"/>
    <m/>
    <n v="89486.642600000006"/>
    <x v="0"/>
    <n v="13628.5714285714"/>
    <x v="52"/>
    <x v="0"/>
    <m/>
  </r>
  <r>
    <d v="2021-09-25T14:54:51"/>
    <x v="1"/>
    <n v="22"/>
    <s v="ORTIZ SALGADO ALEXIS DAVID"/>
    <x v="0"/>
    <x v="0"/>
    <n v="225"/>
    <n v="25"/>
    <n v="228.21660649819501"/>
    <m/>
    <n v="89486.642600000006"/>
    <x v="1"/>
    <n v="13628.5714285714"/>
    <x v="52"/>
    <x v="0"/>
    <m/>
  </r>
  <r>
    <d v="2021-09-25T14:54:51"/>
    <x v="1"/>
    <n v="23"/>
    <s v="QUICENO DAVID DIEGO ALEJANDRO"/>
    <x v="7"/>
    <x v="0"/>
    <n v="75"/>
    <n v="25"/>
    <n v="76.072202166064997"/>
    <m/>
    <n v="29828.8809"/>
    <x v="0"/>
    <n v="13628.5714285714"/>
    <x v="52"/>
    <x v="0"/>
    <m/>
  </r>
  <r>
    <d v="2021-09-25T14:54:51"/>
    <x v="1"/>
    <n v="25"/>
    <s v="ZAPATA MONTES ANDREY DARIO"/>
    <x v="0"/>
    <x v="0"/>
    <n v="215"/>
    <n v="23.8888888888889"/>
    <n v="228.21660649819501"/>
    <m/>
    <n v="89486.642600000006"/>
    <x v="1"/>
    <n v="13628.5714285714"/>
    <x v="52"/>
    <x v="0"/>
    <m/>
  </r>
  <r>
    <d v="2021-09-25T14:54:51"/>
    <x v="1"/>
    <n v="27"/>
    <s v="VANEGAS MORALES DEIBY ALEJANDRO"/>
    <x v="8"/>
    <x v="0"/>
    <n v="134"/>
    <n v="26.8"/>
    <n v="126.787003610108"/>
    <m/>
    <n v="49714.801399999997"/>
    <x v="0"/>
    <n v="13628.5714285714"/>
    <x v="52"/>
    <x v="0"/>
    <m/>
  </r>
  <r>
    <d v="2021-09-25T14:54:52"/>
    <x v="1"/>
    <n v="27"/>
    <s v="HENAO MUOZ FERNEY"/>
    <x v="8"/>
    <x v="0"/>
    <n v="102"/>
    <n v="20.399999999999999"/>
    <n v="126.787003610108"/>
    <m/>
    <n v="49714.801399999997"/>
    <x v="0"/>
    <n v="13628.5714285714"/>
    <x v="52"/>
    <x v="0"/>
    <m/>
  </r>
  <r>
    <d v="2021-09-25T14:54:52"/>
    <x v="1"/>
    <n v="28"/>
    <s v="QUINTERO PEREZ SANTIAGO"/>
    <x v="3"/>
    <x v="0"/>
    <n v="247"/>
    <n v="24.7"/>
    <n v="253.574007220217"/>
    <s v="2 DESCUENTOS (TRANSBORDO DIA 28/08)"/>
    <n v="99429.602899999998"/>
    <x v="0"/>
    <n v="13628.5714285714"/>
    <x v="52"/>
    <x v="0"/>
    <m/>
  </r>
  <r>
    <d v="2021-09-25T14:54:52"/>
    <x v="1"/>
    <n v="29"/>
    <s v="VELASQUEZ ROLDAN BRAYAN ESTIVEN"/>
    <x v="3"/>
    <x v="0"/>
    <n v="254"/>
    <n v="25.4"/>
    <n v="253.574007220217"/>
    <m/>
    <n v="99429.602899999998"/>
    <x v="0"/>
    <n v="13628.5714285714"/>
    <x v="52"/>
    <x v="0"/>
    <m/>
  </r>
  <r>
    <d v="2021-09-25T14:54:52"/>
    <x v="1"/>
    <n v="30"/>
    <s v="ATEHORTUA SANCHEZ JIM MICHAEL"/>
    <x v="0"/>
    <x v="0"/>
    <n v="175"/>
    <n v="19.4444444444444"/>
    <n v="228.21660649819501"/>
    <m/>
    <n v="89486.642600000006"/>
    <x v="0"/>
    <n v="13628.5714285714"/>
    <x v="52"/>
    <x v="0"/>
    <m/>
  </r>
  <r>
    <d v="2021-09-25T14:54:53"/>
    <x v="3"/>
    <n v="33"/>
    <s v="ROJAS CHAMORRO JEAN CARLOS"/>
    <x v="3"/>
    <x v="0"/>
    <n v="255"/>
    <n v="25.5"/>
    <n v="253.574007220217"/>
    <m/>
    <n v="99429.602899999998"/>
    <x v="0"/>
    <n v="13628.5714285714"/>
    <x v="52"/>
    <x v="0"/>
    <m/>
  </r>
  <r>
    <d v="2021-09-25T14:54:53"/>
    <x v="3"/>
    <n v="34"/>
    <s v="DAVILA MORALES WALTER ANDRES"/>
    <x v="3"/>
    <x v="0"/>
    <n v="279"/>
    <n v="27.9"/>
    <n v="253.574007220217"/>
    <s v="4 DESCUENTOS (Usuarios desubicados verificados en el sistema)"/>
    <n v="99429.602899999998"/>
    <x v="0"/>
    <n v="13628.5714285714"/>
    <x v="52"/>
    <x v="0"/>
    <m/>
  </r>
  <r>
    <d v="2021-09-25T14:54:53"/>
    <x v="3"/>
    <n v="35"/>
    <s v="GARCIA DAVID WILSON ALBERTO"/>
    <x v="0"/>
    <x v="0"/>
    <n v="243"/>
    <n v="27"/>
    <n v="228.21660649819501"/>
    <s v="1 DESCUENTO (Usuario Desubicado verificado en el sistema)"/>
    <n v="89486.642600000006"/>
    <x v="1"/>
    <n v="13628.5714285714"/>
    <x v="52"/>
    <x v="0"/>
    <m/>
  </r>
  <r>
    <d v="2021-09-25T14:54:53"/>
    <x v="3"/>
    <n v="36"/>
    <s v="MARTINEZ CHAVERRA LUIS NORBERTO"/>
    <x v="0"/>
    <x v="0"/>
    <n v="230"/>
    <n v="25.5555555555556"/>
    <n v="228.21660649819501"/>
    <s v="1 DESCUENTO (Despachador Estiven)"/>
    <n v="89486.642600000006"/>
    <x v="0"/>
    <n v="13628.5714285714"/>
    <x v="52"/>
    <x v="0"/>
    <m/>
  </r>
  <r>
    <d v="2021-09-25T14:54:53"/>
    <x v="3"/>
    <n v="37"/>
    <s v="LARGO PIEDRAHITA HARVEY DAVID"/>
    <x v="6"/>
    <x v="0"/>
    <n v="251"/>
    <n v="31.375"/>
    <n v="202.85920577617301"/>
    <m/>
    <n v="79543.6823"/>
    <x v="1"/>
    <n v="13628.5714285714"/>
    <x v="52"/>
    <x v="0"/>
    <m/>
  </r>
  <r>
    <d v="2021-09-25T14:54:54"/>
    <x v="3"/>
    <n v="38"/>
    <s v="VILLADA GUZMAN JOJAN"/>
    <x v="3"/>
    <x v="0"/>
    <n v="317"/>
    <n v="31.7"/>
    <n v="253.574007220217"/>
    <m/>
    <n v="99429.602899999998"/>
    <x v="0"/>
    <n v="13628.5714285714"/>
    <x v="52"/>
    <x v="0"/>
    <m/>
  </r>
  <r>
    <d v="2021-09-25T14:54:54"/>
    <x v="3"/>
    <n v="39"/>
    <s v="DIAZ LOZADA ANDRES FELIPE"/>
    <x v="8"/>
    <x v="0"/>
    <n v="155"/>
    <n v="31"/>
    <n v="126.787003610108"/>
    <s v="4 DESCUENTOS (PROPIETARIO VEH 39 y Despachador Estiven)"/>
    <n v="49714.801399999997"/>
    <x v="0"/>
    <n v="13628.5714285714"/>
    <x v="52"/>
    <x v="0"/>
    <m/>
  </r>
  <r>
    <d v="2021-09-25T14:54:54"/>
    <x v="3"/>
    <n v="40"/>
    <s v="CORDOBA QUINTERO RAFAEL JOSE"/>
    <x v="0"/>
    <x v="0"/>
    <n v="188"/>
    <n v="20.8888888888889"/>
    <n v="228.21660649819501"/>
    <m/>
    <n v="89486.642600000006"/>
    <x v="0"/>
    <n v="13628.5714285714"/>
    <x v="52"/>
    <x v="0"/>
    <m/>
  </r>
  <r>
    <d v="2021-09-25T14:55:42"/>
    <x v="3"/>
    <n v="1"/>
    <s v="PINEDA ESTRADA CRISTIAN JOHAN"/>
    <x v="7"/>
    <x v="0"/>
    <n v="78"/>
    <n v="26"/>
    <n v="78.153846153846203"/>
    <m/>
    <n v="30661.538499999999"/>
    <x v="0"/>
    <n v="14229.411764705899"/>
    <x v="52"/>
    <x v="0"/>
    <m/>
  </r>
  <r>
    <d v="2021-09-25T14:55:43"/>
    <x v="3"/>
    <n v="3"/>
    <s v="RESTREPO RODRIGUEZ LIBARDO ANDRES"/>
    <x v="1"/>
    <x v="0"/>
    <n v="277"/>
    <n v="25.181818181818201"/>
    <n v="286.564102564103"/>
    <m/>
    <n v="112425.641"/>
    <x v="0"/>
    <n v="14229.411764705899"/>
    <x v="52"/>
    <x v="0"/>
    <m/>
  </r>
  <r>
    <d v="2021-09-25T14:55:43"/>
    <x v="3"/>
    <n v="5"/>
    <s v="LOAIZA GAVIRIA EDIXON ANDRES"/>
    <x v="0"/>
    <x v="0"/>
    <n v="247"/>
    <n v="27.4444444444444"/>
    <n v="234.461538461538"/>
    <m/>
    <n v="91984.615399999995"/>
    <x v="1"/>
    <n v="14229.411764705899"/>
    <x v="52"/>
    <x v="0"/>
    <m/>
  </r>
  <r>
    <d v="2021-09-25T14:55:43"/>
    <x v="3"/>
    <n v="6"/>
    <s v="ALVAREZ ARIAS SAMUEL IVAN"/>
    <x v="0"/>
    <x v="0"/>
    <n v="235"/>
    <n v="26.1111111111111"/>
    <n v="234.461538461538"/>
    <m/>
    <n v="91984.615399999995"/>
    <x v="0"/>
    <n v="14229.411764705899"/>
    <x v="52"/>
    <x v="0"/>
    <m/>
  </r>
  <r>
    <d v="2021-09-25T14:55:43"/>
    <x v="3"/>
    <n v="7"/>
    <s v="DE OSSA TORRES CARLOS ANDRES"/>
    <x v="0"/>
    <x v="0"/>
    <n v="277"/>
    <n v="30.7777777777778"/>
    <n v="234.461538461538"/>
    <m/>
    <n v="91984.615399999995"/>
    <x v="1"/>
    <n v="14229.411764705899"/>
    <x v="52"/>
    <x v="0"/>
    <m/>
  </r>
  <r>
    <d v="2021-09-25T14:55:43"/>
    <x v="3"/>
    <n v="8"/>
    <s v="VALENCIA MENDOZA CESAR AUGUSTO"/>
    <x v="0"/>
    <x v="0"/>
    <n v="255"/>
    <n v="28.3333333333333"/>
    <n v="234.461538461538"/>
    <m/>
    <n v="91984.615399999995"/>
    <x v="1"/>
    <n v="14229.411764705899"/>
    <x v="52"/>
    <x v="0"/>
    <m/>
  </r>
  <r>
    <d v="2021-09-25T14:55:44"/>
    <x v="3"/>
    <n v="9"/>
    <s v="BETANCUR PEREZ VICTOR ALONSO"/>
    <x v="3"/>
    <x v="0"/>
    <n v="301"/>
    <n v="30.1"/>
    <n v="260.51282051282101"/>
    <m/>
    <n v="102205.12820000001"/>
    <x v="0"/>
    <n v="14229.411764705899"/>
    <x v="52"/>
    <x v="0"/>
    <m/>
  </r>
  <r>
    <d v="2021-09-25T14:55:44"/>
    <x v="3"/>
    <n v="10"/>
    <s v="ZAPATA MUOZ JOSE SEBASTIAN"/>
    <x v="2"/>
    <x v="0"/>
    <n v="161"/>
    <n v="26.8333333333333"/>
    <n v="156.30769230769201"/>
    <s v="4 DESCUENTOS (Analista, Jefe de Ruta, 2 Usuarios desubicados verificados en el sistema)"/>
    <n v="61323.0769"/>
    <x v="0"/>
    <n v="14229.411764705899"/>
    <x v="52"/>
    <x v="0"/>
    <m/>
  </r>
  <r>
    <d v="2021-09-25T14:55:44"/>
    <x v="1"/>
    <n v="11"/>
    <s v="RENDON VIANA HUMBERTO DE JESUS"/>
    <x v="7"/>
    <x v="1"/>
    <n v="60"/>
    <n v="20"/>
    <n v="78.153846153846203"/>
    <s v="Se descuenta el viaje de 9 14 am donde moviliz 10 Usuarios x varado"/>
    <n v="30661.538499999999"/>
    <x v="0"/>
    <n v="14229.411764705899"/>
    <x v="52"/>
    <x v="0"/>
    <m/>
  </r>
  <r>
    <d v="2021-09-25T14:55:44"/>
    <x v="1"/>
    <n v="14"/>
    <s v="HINCAPIE OSORIO RENZO ORLANDO"/>
    <x v="1"/>
    <x v="0"/>
    <n v="309"/>
    <n v="28.090909090909101"/>
    <n v="286.564102564103"/>
    <m/>
    <n v="112425.641"/>
    <x v="1"/>
    <n v="14229.411764705899"/>
    <x v="52"/>
    <x v="0"/>
    <m/>
  </r>
  <r>
    <d v="2021-09-25T14:55:44"/>
    <x v="1"/>
    <n v="15"/>
    <s v="LOPERA AGUDELO LUIS FRANCISCO"/>
    <x v="3"/>
    <x v="0"/>
    <n v="232"/>
    <n v="23.2"/>
    <n v="260.51282051282101"/>
    <s v="1 DESCUENTO (Despachadora Isabel)"/>
    <n v="102205.12820000001"/>
    <x v="0"/>
    <n v="14229.411764705899"/>
    <x v="52"/>
    <x v="0"/>
    <m/>
  </r>
  <r>
    <d v="2021-09-25T14:55:45"/>
    <x v="1"/>
    <n v="16"/>
    <s v="SANCHEZ DAVID YOHAN ALBERTO"/>
    <x v="6"/>
    <x v="0"/>
    <n v="171"/>
    <n v="21.375"/>
    <n v="208.41025641025601"/>
    <m/>
    <n v="81764.102599999998"/>
    <x v="0"/>
    <n v="14229.411764705899"/>
    <x v="52"/>
    <x v="0"/>
    <m/>
  </r>
  <r>
    <d v="2021-09-25T14:55:45"/>
    <x v="1"/>
    <n v="17"/>
    <s v="ESPINOZA CHAVARRIA GUILLERMO LEON"/>
    <x v="3"/>
    <x v="0"/>
    <n v="245"/>
    <n v="24.5"/>
    <n v="260.51282051282101"/>
    <s v="1 DESCUENTO (Despachadora Isabel)"/>
    <n v="102205.12820000001"/>
    <x v="0"/>
    <n v="14229.411764705899"/>
    <x v="52"/>
    <x v="0"/>
    <m/>
  </r>
  <r>
    <d v="2021-09-25T14:55:45"/>
    <x v="1"/>
    <n v="18"/>
    <s v="GOMEZ ACEVEDO ALEJANDRO"/>
    <x v="0"/>
    <x v="0"/>
    <n v="183"/>
    <n v="20.3333333333333"/>
    <n v="234.461538461538"/>
    <m/>
    <n v="91984.615399999995"/>
    <x v="0"/>
    <n v="14229.411764705899"/>
    <x v="52"/>
    <x v="0"/>
    <m/>
  </r>
  <r>
    <d v="2021-09-25T14:55:45"/>
    <x v="1"/>
    <n v="19"/>
    <s v="HINCAPIE CASTAEDA KEVIN ALEJANDRO"/>
    <x v="1"/>
    <x v="0"/>
    <n v="278"/>
    <n v="25.272727272727298"/>
    <n v="286.564102564103"/>
    <m/>
    <n v="112425.641"/>
    <x v="0"/>
    <n v="14229.411764705899"/>
    <x v="52"/>
    <x v="0"/>
    <m/>
  </r>
  <r>
    <d v="2021-09-25T14:55:46"/>
    <x v="1"/>
    <n v="20"/>
    <s v="VACA FIERRO ROBINSON"/>
    <x v="4"/>
    <x v="0"/>
    <n v="160"/>
    <n v="22.8571428571429"/>
    <n v="182.358974358974"/>
    <m/>
    <n v="71543.589699999997"/>
    <x v="0"/>
    <n v="14229.411764705899"/>
    <x v="52"/>
    <x v="0"/>
    <m/>
  </r>
  <r>
    <d v="2021-09-25T14:55:46"/>
    <x v="3"/>
    <n v="21"/>
    <s v="LONDOO LOPERA DUVAN ANDRES"/>
    <x v="0"/>
    <x v="0"/>
    <n v="184"/>
    <n v="20.4444444444444"/>
    <n v="234.461538461538"/>
    <s v="2 DESCUENTOS X DISCAPACITADO"/>
    <n v="91984.615399999995"/>
    <x v="0"/>
    <n v="14229.411764705899"/>
    <x v="52"/>
    <x v="0"/>
    <m/>
  </r>
  <r>
    <d v="2021-09-25T14:55:46"/>
    <x v="3"/>
    <n v="22"/>
    <s v="ORTIZ SALGADO ALEXIS DAVID"/>
    <x v="0"/>
    <x v="0"/>
    <n v="266"/>
    <n v="29.5555555555556"/>
    <n v="234.461538461538"/>
    <m/>
    <n v="91984.615399999995"/>
    <x v="1"/>
    <n v="14229.411764705899"/>
    <x v="52"/>
    <x v="0"/>
    <m/>
  </r>
  <r>
    <d v="2021-09-25T14:55:46"/>
    <x v="3"/>
    <n v="23"/>
    <s v="QUICENO DAVID DIEGO ALEJANDRO"/>
    <x v="8"/>
    <x v="0"/>
    <n v="157"/>
    <n v="31.4"/>
    <n v="130.25641025640999"/>
    <m/>
    <n v="51102.564100000003"/>
    <x v="0"/>
    <n v="14229.411764705899"/>
    <x v="52"/>
    <x v="0"/>
    <m/>
  </r>
  <r>
    <d v="2021-09-25T14:55:46"/>
    <x v="3"/>
    <n v="24"/>
    <s v="QUIRAMA CASTAEDA JHON JADER"/>
    <x v="6"/>
    <x v="0"/>
    <n v="251"/>
    <n v="31.375"/>
    <n v="208.41025641025601"/>
    <m/>
    <n v="81764.102599999998"/>
    <x v="0"/>
    <n v="14229.411764705899"/>
    <x v="52"/>
    <x v="0"/>
    <m/>
  </r>
  <r>
    <d v="2021-09-25T14:55:47"/>
    <x v="3"/>
    <n v="25"/>
    <s v="ZAPATA MONTES ANDREY DARIO"/>
    <x v="6"/>
    <x v="0"/>
    <n v="270"/>
    <n v="33.75"/>
    <n v="208.41025641025601"/>
    <m/>
    <n v="81764.102599999998"/>
    <x v="1"/>
    <n v="14229.411764705899"/>
    <x v="52"/>
    <x v="0"/>
    <m/>
  </r>
  <r>
    <d v="2021-09-25T14:55:47"/>
    <x v="3"/>
    <n v="26"/>
    <s v="CASTRO SANCLEMENTE DUBERNEY"/>
    <x v="0"/>
    <x v="0"/>
    <n v="215"/>
    <n v="23.8888888888889"/>
    <n v="234.461538461538"/>
    <m/>
    <n v="91984.615399999995"/>
    <x v="0"/>
    <n v="14229.411764705899"/>
    <x v="52"/>
    <x v="0"/>
    <m/>
  </r>
  <r>
    <d v="2021-09-25T14:55:47"/>
    <x v="3"/>
    <n v="27"/>
    <s v="HENAO MUOZ FERNEY"/>
    <x v="7"/>
    <x v="0"/>
    <n v="74"/>
    <n v="24.6666666666667"/>
    <n v="78.153846153846203"/>
    <m/>
    <n v="30661.538499999999"/>
    <x v="0"/>
    <n v="14229.411764705899"/>
    <x v="52"/>
    <x v="0"/>
    <m/>
  </r>
  <r>
    <d v="2021-09-25T14:55:47"/>
    <x v="3"/>
    <n v="27"/>
    <s v="VANEGAS MORALES DEIBY ALEJANDRO"/>
    <x v="8"/>
    <x v="0"/>
    <n v="104"/>
    <n v="20.8"/>
    <n v="130.25641025640999"/>
    <m/>
    <n v="51102.564100000003"/>
    <x v="0"/>
    <n v="14229.411764705899"/>
    <x v="52"/>
    <x v="0"/>
    <m/>
  </r>
  <r>
    <d v="2021-09-25T14:55:47"/>
    <x v="3"/>
    <n v="28"/>
    <s v="QUINTERO PEREZ SANTIAGO"/>
    <x v="11"/>
    <x v="1"/>
    <n v="59"/>
    <n v="29.5"/>
    <n v="52.102564102564102"/>
    <s v="Se descuenta el viaje de 12 25 pm donde moviliz 5 Usuarios x varado"/>
    <n v="20441.025600000001"/>
    <x v="0"/>
    <n v="14229.411764705899"/>
    <x v="52"/>
    <x v="0"/>
    <m/>
  </r>
  <r>
    <d v="2021-09-25T14:55:48"/>
    <x v="3"/>
    <n v="29"/>
    <s v="VELASQUEZ ROLDAN BRAYAN ESTIVEN"/>
    <x v="0"/>
    <x v="0"/>
    <n v="238"/>
    <n v="26.4444444444444"/>
    <n v="234.461538461538"/>
    <m/>
    <n v="91984.615399999995"/>
    <x v="0"/>
    <n v="14229.411764705899"/>
    <x v="52"/>
    <x v="0"/>
    <m/>
  </r>
  <r>
    <d v="2021-09-25T14:55:48"/>
    <x v="1"/>
    <n v="34"/>
    <s v="DAVILA MORALES WALTER ANDRES"/>
    <x v="1"/>
    <x v="0"/>
    <n v="311"/>
    <n v="28.272727272727298"/>
    <n v="286.564102564103"/>
    <s v="1 DESCUENTO (Jefe de Ruta)"/>
    <n v="112425.641"/>
    <x v="0"/>
    <n v="14229.411764705899"/>
    <x v="52"/>
    <x v="0"/>
    <m/>
  </r>
  <r>
    <d v="2021-09-25T14:55:48"/>
    <x v="1"/>
    <n v="35"/>
    <s v="GARCIA DAVID WILSON ALBERTO"/>
    <x v="0"/>
    <x v="0"/>
    <n v="195"/>
    <n v="21.6666666666667"/>
    <n v="234.461538461538"/>
    <s v="2 DESCUENTOS X DISCAPACITADO"/>
    <n v="91984.615399999995"/>
    <x v="1"/>
    <n v="14229.411764705899"/>
    <x v="52"/>
    <x v="0"/>
    <m/>
  </r>
  <r>
    <d v="2021-09-25T14:55:48"/>
    <x v="1"/>
    <n v="36"/>
    <s v="ROJAS QUINTERO MIGUEL ANTONIO"/>
    <x v="3"/>
    <x v="0"/>
    <n v="299"/>
    <n v="29.9"/>
    <n v="260.51282051282101"/>
    <m/>
    <n v="102205.12820000001"/>
    <x v="0"/>
    <n v="14229.411764705899"/>
    <x v="52"/>
    <x v="0"/>
    <m/>
  </r>
  <r>
    <d v="2021-09-25T14:55:49"/>
    <x v="1"/>
    <n v="37"/>
    <s v="LARGO PIEDRAHITA HARVEY DAVID"/>
    <x v="3"/>
    <x v="0"/>
    <n v="298"/>
    <n v="29.8"/>
    <n v="260.51282051282101"/>
    <m/>
    <n v="102205.12820000001"/>
    <x v="1"/>
    <n v="14229.411764705899"/>
    <x v="52"/>
    <x v="0"/>
    <m/>
  </r>
  <r>
    <d v="2021-09-25T14:55:49"/>
    <x v="1"/>
    <n v="38"/>
    <s v="VILLADA GUZMAN JOJAN"/>
    <x v="3"/>
    <x v="0"/>
    <n v="257"/>
    <n v="25.7"/>
    <n v="260.51282051282101"/>
    <m/>
    <n v="102205.12820000001"/>
    <x v="0"/>
    <n v="14229.411764705899"/>
    <x v="52"/>
    <x v="0"/>
    <m/>
  </r>
  <r>
    <d v="2021-09-25T14:55:49"/>
    <x v="1"/>
    <n v="39"/>
    <s v="DIAZ LOZADA ANDRES FELIPE"/>
    <x v="1"/>
    <x v="0"/>
    <n v="225"/>
    <n v="20.454545454545499"/>
    <n v="286.564102564103"/>
    <m/>
    <n v="112425.641"/>
    <x v="0"/>
    <n v="14229.411764705899"/>
    <x v="52"/>
    <x v="0"/>
    <m/>
  </r>
  <r>
    <d v="2021-09-25T14:55:49"/>
    <x v="1"/>
    <n v="40"/>
    <s v="CORDOBA QUINTERO RAFAEL JOSE"/>
    <x v="3"/>
    <x v="1"/>
    <n v="240"/>
    <n v="24"/>
    <n v="260.51282051282101"/>
    <m/>
    <n v="102205.12820000001"/>
    <x v="0"/>
    <n v="14229.411764705899"/>
    <x v="52"/>
    <x v="0"/>
    <m/>
  </r>
  <r>
    <d v="2021-09-26T20:21:13"/>
    <x v="1"/>
    <n v="1"/>
    <s v="PINEDA ESTRADA CRISTIAN JOHAN"/>
    <x v="0"/>
    <x v="0"/>
    <n v="194"/>
    <n v="21.5555555555556"/>
    <n v="221.929411764706"/>
    <m/>
    <n v="86971.7647"/>
    <x v="0"/>
    <n v="13460"/>
    <x v="53"/>
    <x v="0"/>
    <m/>
  </r>
  <r>
    <d v="2021-09-26T20:21:13"/>
    <x v="1"/>
    <n v="3"/>
    <s v="RESTREPO RODRIGUEZ LIBARDO ANDRES"/>
    <x v="1"/>
    <x v="0"/>
    <n v="235"/>
    <n v="21.363636363636399"/>
    <n v="271.24705882352902"/>
    <s v="2 DESCUENTOS (Conduc. Veh 39 y Despachador)"/>
    <n v="106298.8235"/>
    <x v="0"/>
    <n v="13460"/>
    <x v="53"/>
    <x v="0"/>
    <m/>
  </r>
  <r>
    <d v="2021-09-26T20:21:14"/>
    <x v="0"/>
    <n v="5"/>
    <s v="LOAIZA GAVIRIA EDIXON ANDRES"/>
    <x v="3"/>
    <x v="0"/>
    <n v="289"/>
    <n v="28.9"/>
    <n v="246.58823529411799"/>
    <m/>
    <n v="96635.294099999999"/>
    <x v="1"/>
    <n v="13460"/>
    <x v="53"/>
    <x v="0"/>
    <m/>
  </r>
  <r>
    <d v="2021-09-26T20:21:14"/>
    <x v="1"/>
    <n v="6"/>
    <s v="SANCHEZ CAMELO FABIAN ARLEY"/>
    <x v="1"/>
    <x v="0"/>
    <n v="224"/>
    <n v="20.363636363636399"/>
    <n v="271.24705882352902"/>
    <s v="6 DESCUENTOS (Incidente con Propietario veh 30)"/>
    <n v="106298.8235"/>
    <x v="0"/>
    <n v="13460"/>
    <x v="53"/>
    <x v="0"/>
    <m/>
  </r>
  <r>
    <d v="2021-09-26T20:21:14"/>
    <x v="1"/>
    <n v="7"/>
    <s v="DE OSSA TORRES CARLOS ANDRES"/>
    <x v="0"/>
    <x v="0"/>
    <n v="202"/>
    <n v="22.4444444444444"/>
    <n v="221.929411764706"/>
    <m/>
    <n v="86971.7647"/>
    <x v="1"/>
    <n v="13460"/>
    <x v="53"/>
    <x v="0"/>
    <m/>
  </r>
  <r>
    <d v="2021-09-26T20:21:15"/>
    <x v="1"/>
    <n v="8"/>
    <s v="VALENCIA MENDOZA CESAR AUGUSTO"/>
    <x v="3"/>
    <x v="1"/>
    <n v="256"/>
    <n v="25.6"/>
    <n v="246.58823529411799"/>
    <m/>
    <n v="96635.294099999999"/>
    <x v="1"/>
    <n v="13460"/>
    <x v="53"/>
    <x v="0"/>
    <m/>
  </r>
  <r>
    <d v="2021-09-26T20:21:15"/>
    <x v="1"/>
    <n v="9"/>
    <s v="BETANCUR PEREZ VICTOR ALONSO"/>
    <x v="3"/>
    <x v="0"/>
    <n v="266"/>
    <n v="26.6"/>
    <n v="246.58823529411799"/>
    <m/>
    <n v="96635.294099999999"/>
    <x v="0"/>
    <n v="13460"/>
    <x v="53"/>
    <x v="0"/>
    <m/>
  </r>
  <r>
    <d v="2021-09-26T20:21:15"/>
    <x v="1"/>
    <n v="10"/>
    <s v="LARGO PIEDRAHITA HARVEY DAVID"/>
    <x v="7"/>
    <x v="0"/>
    <n v="71"/>
    <n v="23.6666666666667"/>
    <n v="73.976470588235301"/>
    <m/>
    <n v="28990.588199999998"/>
    <x v="0"/>
    <n v="13460"/>
    <x v="53"/>
    <x v="0"/>
    <m/>
  </r>
  <r>
    <d v="2021-09-26T20:21:16"/>
    <x v="0"/>
    <n v="11"/>
    <s v="RENDON VIANA HUMBERTO DE JESUS"/>
    <x v="0"/>
    <x v="0"/>
    <n v="279"/>
    <n v="31"/>
    <n v="221.929411764706"/>
    <m/>
    <n v="86971.7647"/>
    <x v="0"/>
    <n v="13460"/>
    <x v="53"/>
    <x v="0"/>
    <m/>
  </r>
  <r>
    <d v="2021-09-26T20:21:16"/>
    <x v="0"/>
    <n v="12"/>
    <s v="ROJAS QUINTERO MIGUEL ANTONIO"/>
    <x v="8"/>
    <x v="0"/>
    <n v="101"/>
    <n v="20.2"/>
    <n v="123.294117647059"/>
    <m/>
    <n v="48317.647100000002"/>
    <x v="0"/>
    <n v="13460"/>
    <x v="53"/>
    <x v="0"/>
    <m/>
  </r>
  <r>
    <d v="2021-09-26T20:21:16"/>
    <x v="0"/>
    <n v="14"/>
    <s v="CARVAJAL SALAZAR HECTOR MARINO"/>
    <x v="1"/>
    <x v="0"/>
    <n v="256"/>
    <n v="23.272727272727298"/>
    <n v="271.24705882352902"/>
    <m/>
    <n v="106298.8235"/>
    <x v="1"/>
    <n v="13460"/>
    <x v="53"/>
    <x v="0"/>
    <m/>
  </r>
  <r>
    <d v="2021-09-26T20:21:17"/>
    <x v="0"/>
    <n v="16"/>
    <s v="SANCHEZ DAVID YOHAN ALBERTO"/>
    <x v="5"/>
    <x v="1"/>
    <n v="10"/>
    <n v="10"/>
    <n v="24.658823529411801"/>
    <s v="Se descuenta el viaje de 4 32 am donde moviliz 10 usuarios x varado"/>
    <n v="9663.5293999999994"/>
    <x v="0"/>
    <n v="13460"/>
    <x v="53"/>
    <x v="0"/>
    <m/>
  </r>
  <r>
    <d v="2021-09-26T20:21:17"/>
    <x v="0"/>
    <n v="17"/>
    <s v="ESPINOZA CHAVARRIA GUILLERMO LEON"/>
    <x v="4"/>
    <x v="0"/>
    <n v="188"/>
    <n v="26.8571428571429"/>
    <n v="172.611764705882"/>
    <m/>
    <n v="67644.705900000001"/>
    <x v="0"/>
    <n v="13460"/>
    <x v="53"/>
    <x v="0"/>
    <m/>
  </r>
  <r>
    <d v="2021-09-26T20:21:17"/>
    <x v="0"/>
    <n v="18"/>
    <s v="PEREZ BORJA JUAN CARLOS"/>
    <x v="1"/>
    <x v="0"/>
    <n v="298"/>
    <n v="27.090909090909101"/>
    <n v="271.24705882352902"/>
    <s v="4 DESCUENTOS (Incidente con Peatn)"/>
    <n v="106298.8235"/>
    <x v="0"/>
    <n v="13460"/>
    <x v="53"/>
    <x v="0"/>
    <m/>
  </r>
  <r>
    <d v="2021-09-26T20:21:18"/>
    <x v="0"/>
    <n v="19"/>
    <s v="HINCAPIE CASTAEDA KEVIN ALEJANDRO"/>
    <x v="5"/>
    <x v="0"/>
    <n v="23"/>
    <n v="23"/>
    <n v="24.658823529411801"/>
    <m/>
    <n v="9663.5293999999994"/>
    <x v="0"/>
    <n v="13460"/>
    <x v="53"/>
    <x v="0"/>
    <m/>
  </r>
  <r>
    <d v="2021-09-26T20:21:18"/>
    <x v="0"/>
    <n v="20"/>
    <s v="VARGAS NELSON CONRADO"/>
    <x v="0"/>
    <x v="0"/>
    <n v="232"/>
    <n v="25.7777777777778"/>
    <n v="221.929411764706"/>
    <m/>
    <n v="86971.7647"/>
    <x v="0"/>
    <n v="13460"/>
    <x v="53"/>
    <x v="0"/>
    <m/>
  </r>
  <r>
    <d v="2021-09-26T20:21:18"/>
    <x v="1"/>
    <n v="21"/>
    <s v="OCAMPO OCAMPO ANTONIO JOSE"/>
    <x v="0"/>
    <x v="0"/>
    <n v="246"/>
    <n v="27.3333333333333"/>
    <n v="221.929411764706"/>
    <m/>
    <n v="86971.7647"/>
    <x v="0"/>
    <n v="13460"/>
    <x v="53"/>
    <x v="0"/>
    <m/>
  </r>
  <r>
    <d v="2021-09-26T20:21:18"/>
    <x v="1"/>
    <n v="23"/>
    <s v="QUICENO DAVID DIEGO ALEJANDRO"/>
    <x v="2"/>
    <x v="0"/>
    <n v="141"/>
    <n v="23.5"/>
    <n v="147.952941176471"/>
    <m/>
    <n v="57981.176500000001"/>
    <x v="0"/>
    <n v="13460"/>
    <x v="53"/>
    <x v="0"/>
    <m/>
  </r>
  <r>
    <d v="2021-09-26T20:21:19"/>
    <x v="1"/>
    <n v="26"/>
    <s v="GONZALEZ VELASQUEZ LISDAN"/>
    <x v="1"/>
    <x v="0"/>
    <n v="270"/>
    <n v="24.545454545454501"/>
    <n v="271.24705882352902"/>
    <m/>
    <n v="106298.8235"/>
    <x v="0"/>
    <n v="13460"/>
    <x v="53"/>
    <x v="0"/>
    <m/>
  </r>
  <r>
    <d v="2021-09-26T20:21:19"/>
    <x v="0"/>
    <n v="27"/>
    <s v="VANEGAS MORALES DEIBY ALEJANDRO"/>
    <x v="6"/>
    <x v="0"/>
    <n v="198"/>
    <n v="24.75"/>
    <n v="197.27058823529401"/>
    <m/>
    <n v="77308.2353"/>
    <x v="0"/>
    <n v="13460"/>
    <x v="53"/>
    <x v="0"/>
    <m/>
  </r>
  <r>
    <d v="2021-09-26T20:21:20"/>
    <x v="1"/>
    <n v="27"/>
    <s v="HENAO MUOZ FERNEY"/>
    <x v="10"/>
    <x v="0"/>
    <n v="92"/>
    <n v="23"/>
    <n v="98.635294117647106"/>
    <m/>
    <n v="38654.117599999998"/>
    <x v="0"/>
    <n v="13460"/>
    <x v="53"/>
    <x v="0"/>
    <m/>
  </r>
  <r>
    <d v="2021-09-26T20:21:20"/>
    <x v="1"/>
    <n v="28"/>
    <s v="QUINTERO PEREZ SANTIAGO"/>
    <x v="0"/>
    <x v="0"/>
    <n v="250"/>
    <n v="27.7777777777778"/>
    <n v="221.929411764706"/>
    <m/>
    <n v="86971.7647"/>
    <x v="0"/>
    <n v="13460"/>
    <x v="53"/>
    <x v="0"/>
    <m/>
  </r>
  <r>
    <d v="2021-09-26T20:21:20"/>
    <x v="0"/>
    <n v="29"/>
    <s v="VELASQUEZ ROLDAN BRAYAN ESTIVEN"/>
    <x v="1"/>
    <x v="0"/>
    <n v="273"/>
    <n v="24.818181818181799"/>
    <n v="271.24705882352902"/>
    <m/>
    <n v="106298.8235"/>
    <x v="0"/>
    <n v="13460"/>
    <x v="53"/>
    <x v="0"/>
    <m/>
  </r>
  <r>
    <d v="2021-09-26T20:21:21"/>
    <x v="1"/>
    <n v="30"/>
    <s v="ATEHORTUA SANCHEZ JIM MICHAEL"/>
    <x v="4"/>
    <x v="1"/>
    <n v="166"/>
    <n v="23.714285714285701"/>
    <n v="172.611764705882"/>
    <m/>
    <n v="67644.705900000001"/>
    <x v="0"/>
    <n v="13460"/>
    <x v="53"/>
    <x v="0"/>
    <m/>
  </r>
  <r>
    <d v="2021-09-26T20:21:21"/>
    <x v="0"/>
    <n v="32"/>
    <s v="JIMENEZ HERNANDEZ ESTEBAN CAMILO"/>
    <x v="3"/>
    <x v="0"/>
    <n v="248"/>
    <n v="24.8"/>
    <n v="246.58823529411799"/>
    <s v="4 DESCUENTOS (Incidente con Usuarios en estado de embriaguez)"/>
    <n v="96635.294099999999"/>
    <x v="0"/>
    <n v="13460"/>
    <x v="53"/>
    <x v="0"/>
    <m/>
  </r>
  <r>
    <d v="2021-09-26T20:21:22"/>
    <x v="0"/>
    <n v="33"/>
    <s v="MARAMARA ALBARRAN YONSON"/>
    <x v="1"/>
    <x v="0"/>
    <n v="231"/>
    <n v="21"/>
    <n v="271.24705882352902"/>
    <m/>
    <n v="106298.8235"/>
    <x v="0"/>
    <n v="13460"/>
    <x v="53"/>
    <x v="0"/>
    <m/>
  </r>
  <r>
    <d v="2021-09-26T20:21:22"/>
    <x v="0"/>
    <n v="34"/>
    <s v="JIMENEZ HURTADO CARLOS ESTIVEN"/>
    <x v="10"/>
    <x v="0"/>
    <n v="120"/>
    <n v="30"/>
    <n v="98.635294117647106"/>
    <m/>
    <n v="38654.117599999998"/>
    <x v="0"/>
    <n v="13460"/>
    <x v="53"/>
    <x v="0"/>
    <m/>
  </r>
  <r>
    <d v="2021-09-26T20:21:22"/>
    <x v="0"/>
    <n v="35"/>
    <s v="ZAPATA MONTES ANDREY DARIO"/>
    <x v="7"/>
    <x v="0"/>
    <n v="86"/>
    <n v="28.6666666666667"/>
    <n v="73.976470588235301"/>
    <m/>
    <n v="28990.588199999998"/>
    <x v="1"/>
    <n v="13460"/>
    <x v="53"/>
    <x v="0"/>
    <m/>
  </r>
  <r>
    <d v="2021-09-26T20:21:23"/>
    <x v="0"/>
    <n v="35"/>
    <s v="ARBOLEDA SALAZAR DIOMEDES"/>
    <x v="4"/>
    <x v="0"/>
    <n v="182"/>
    <n v="26"/>
    <n v="172.611764705882"/>
    <m/>
    <n v="67644.705900000001"/>
    <x v="1"/>
    <n v="13460"/>
    <x v="53"/>
    <x v="0"/>
    <m/>
  </r>
  <r>
    <d v="2021-09-26T20:21:23"/>
    <x v="0"/>
    <n v="36"/>
    <s v="MARTINEZ CHAVERRA LUIS NORBERTO"/>
    <x v="3"/>
    <x v="0"/>
    <n v="210"/>
    <n v="21"/>
    <n v="246.58823529411799"/>
    <s v="2 DESCUENTOS (Usuario Desubicado y Despachador Ferney)"/>
    <n v="96635.294099999999"/>
    <x v="0"/>
    <n v="13460"/>
    <x v="53"/>
    <x v="0"/>
    <m/>
  </r>
  <r>
    <d v="2021-09-26T20:21:23"/>
    <x v="0"/>
    <n v="37"/>
    <s v="PIEDRAHITA MADRID SANTIAGO"/>
    <x v="2"/>
    <x v="0"/>
    <n v="165"/>
    <n v="27.5"/>
    <n v="147.952941176471"/>
    <m/>
    <n v="57981.176500000001"/>
    <x v="1"/>
    <n v="13460"/>
    <x v="53"/>
    <x v="0"/>
    <m/>
  </r>
  <r>
    <d v="2021-09-26T20:21:24"/>
    <x v="0"/>
    <n v="38"/>
    <s v="VILLADA GUZMAN JOJAN"/>
    <x v="5"/>
    <x v="0"/>
    <n v="6"/>
    <n v="6"/>
    <n v="24.658823529411801"/>
    <m/>
    <n v="9663.5293999999994"/>
    <x v="0"/>
    <n v="13460"/>
    <x v="53"/>
    <x v="0"/>
    <m/>
  </r>
  <r>
    <d v="2021-09-26T20:21:24"/>
    <x v="1"/>
    <n v="39"/>
    <s v="DIAZ LOZADA ANDRES FELIPE"/>
    <x v="11"/>
    <x v="0"/>
    <n v="42"/>
    <n v="21"/>
    <n v="49.317647058823503"/>
    <s v="2 DESCUENTOS (Propietario veh 39)"/>
    <n v="19327.058799999999"/>
    <x v="0"/>
    <n v="13460"/>
    <x v="53"/>
    <x v="0"/>
    <m/>
  </r>
  <r>
    <d v="2021-09-26T20:21:24"/>
    <x v="0"/>
    <n v="40"/>
    <s v="DAVILA MORALES WALTER ANDRES"/>
    <x v="0"/>
    <x v="0"/>
    <n v="238"/>
    <n v="26.4444444444444"/>
    <n v="221.929411764706"/>
    <m/>
    <n v="86971.7647"/>
    <x v="0"/>
    <n v="13460"/>
    <x v="53"/>
    <x v="0"/>
    <m/>
  </r>
  <r>
    <d v="2021-09-27T00:36:55"/>
    <x v="2"/>
    <n v="2"/>
    <s v="GARCIA DAVID WILSON ALBERTO"/>
    <x v="0"/>
    <x v="0"/>
    <n v="171"/>
    <n v="19"/>
    <n v="199.8"/>
    <s v="1 DESCUENTO (Usuario Desubicado)"/>
    <n v="78120"/>
    <x v="1"/>
    <n v="13076.190476190501"/>
    <x v="54"/>
    <x v="0"/>
    <m/>
  </r>
  <r>
    <d v="2021-09-27T00:36:56"/>
    <x v="2"/>
    <n v="6"/>
    <s v="SANCHEZ CAMELO FABIAN ARLEY"/>
    <x v="0"/>
    <x v="0"/>
    <n v="156"/>
    <n v="17.3333333333333"/>
    <n v="199.8"/>
    <s v="2 DESCUENTOS (Conduc. de la Empresa)"/>
    <n v="78120"/>
    <x v="0"/>
    <n v="13076.190476190501"/>
    <x v="54"/>
    <x v="0"/>
    <m/>
  </r>
  <r>
    <d v="2021-09-27T00:36:56"/>
    <x v="2"/>
    <n v="8"/>
    <s v="VALENCIA MENDOZA CESAR AUGUSTO"/>
    <x v="0"/>
    <x v="0"/>
    <n v="248"/>
    <n v="27.5555555555556"/>
    <n v="199.8"/>
    <m/>
    <n v="78120"/>
    <x v="1"/>
    <n v="13076.190476190501"/>
    <x v="54"/>
    <x v="0"/>
    <m/>
  </r>
  <r>
    <d v="2021-09-27T00:36:56"/>
    <x v="2"/>
    <n v="9"/>
    <s v="ARBOLEDA SALAZAR DIOMEDES"/>
    <x v="6"/>
    <x v="0"/>
    <n v="171"/>
    <n v="21.375"/>
    <n v="177.6"/>
    <m/>
    <n v="69440"/>
    <x v="0"/>
    <n v="13076.190476190501"/>
    <x v="54"/>
    <x v="0"/>
    <m/>
  </r>
  <r>
    <d v="2021-09-27T00:36:57"/>
    <x v="2"/>
    <n v="12"/>
    <s v="OCAMPO OCAMPO ANTONIO JOSE"/>
    <x v="8"/>
    <x v="0"/>
    <n v="122"/>
    <n v="24.4"/>
    <n v="111"/>
    <m/>
    <n v="43400"/>
    <x v="0"/>
    <n v="13076.190476190501"/>
    <x v="54"/>
    <x v="0"/>
    <m/>
  </r>
  <r>
    <d v="2021-09-27T00:36:57"/>
    <x v="2"/>
    <n v="21"/>
    <s v="OCAMPO OCAMPO ANTONIO JOSE"/>
    <x v="10"/>
    <x v="0"/>
    <n v="62"/>
    <n v="15.5"/>
    <n v="88.8"/>
    <m/>
    <n v="34720"/>
    <x v="0"/>
    <n v="13076.190476190501"/>
    <x v="54"/>
    <x v="0"/>
    <m/>
  </r>
  <r>
    <d v="2021-09-27T00:36:57"/>
    <x v="2"/>
    <n v="23"/>
    <s v="LONDOO LOPERA DUVAN ANDRES"/>
    <x v="0"/>
    <x v="0"/>
    <n v="195"/>
    <n v="21.6666666666667"/>
    <n v="199.8"/>
    <s v="1 DESCUENTO (Usuario Desubicado)"/>
    <n v="78120"/>
    <x v="0"/>
    <n v="13076.190476190501"/>
    <x v="54"/>
    <x v="0"/>
    <m/>
  </r>
  <r>
    <d v="2021-09-27T00:36:57"/>
    <x v="2"/>
    <n v="24"/>
    <s v="QUIRAMA CASTAEDA JHON JADER"/>
    <x v="1"/>
    <x v="0"/>
    <n v="233"/>
    <n v="21.181818181818201"/>
    <n v="244.2"/>
    <m/>
    <n v="95480"/>
    <x v="0"/>
    <n v="13076.190476190501"/>
    <x v="54"/>
    <x v="0"/>
    <m/>
  </r>
  <r>
    <d v="2021-09-27T00:36:58"/>
    <x v="2"/>
    <n v="26"/>
    <s v="GONZALEZ VELASQUEZ LISDAN"/>
    <x v="0"/>
    <x v="0"/>
    <n v="213"/>
    <n v="23.6666666666667"/>
    <n v="199.8"/>
    <m/>
    <n v="78120"/>
    <x v="0"/>
    <n v="13076.190476190501"/>
    <x v="54"/>
    <x v="0"/>
    <m/>
  </r>
  <r>
    <d v="2021-09-27T00:36:58"/>
    <x v="2"/>
    <n v="27"/>
    <s v="VANEGAS MORALES DEIBY ALEJANDRO"/>
    <x v="6"/>
    <x v="0"/>
    <n v="161"/>
    <n v="20.125"/>
    <n v="177.6"/>
    <s v="2 DESCUENTOS (Transbordo veh 28)"/>
    <n v="69440"/>
    <x v="0"/>
    <n v="13076.190476190501"/>
    <x v="54"/>
    <x v="0"/>
    <m/>
  </r>
  <r>
    <d v="2021-09-27T00:36:58"/>
    <x v="2"/>
    <n v="28"/>
    <s v="QUINTERO PEREZ SANTIAGO"/>
    <x v="4"/>
    <x v="1"/>
    <n v="178"/>
    <n v="25.428571428571399"/>
    <n v="155.4"/>
    <m/>
    <n v="60760"/>
    <x v="0"/>
    <n v="13076.190476190501"/>
    <x v="54"/>
    <x v="0"/>
    <m/>
  </r>
  <r>
    <d v="2021-09-27T00:36:58"/>
    <x v="2"/>
    <n v="28"/>
    <s v="JIMENEZ HERNANDEZ ESTEBAN CAMILO"/>
    <x v="5"/>
    <x v="0"/>
    <n v="12"/>
    <n v="12"/>
    <n v="22.2"/>
    <m/>
    <n v="8680"/>
    <x v="0"/>
    <n v="13076.190476190501"/>
    <x v="54"/>
    <x v="0"/>
    <m/>
  </r>
  <r>
    <d v="2021-09-27T00:36:59"/>
    <x v="2"/>
    <n v="29"/>
    <s v="VELASQUEZ ROLDAN BRAYAN ESTIVEN"/>
    <x v="0"/>
    <x v="0"/>
    <n v="200"/>
    <n v="22.2222222222222"/>
    <n v="199.8"/>
    <m/>
    <n v="78120"/>
    <x v="0"/>
    <n v="13076.190476190501"/>
    <x v="54"/>
    <x v="0"/>
    <m/>
  </r>
  <r>
    <d v="2021-09-27T00:36:59"/>
    <x v="2"/>
    <n v="32"/>
    <s v="JIMENEZ HERNANDEZ ESTEBAN CAMILO"/>
    <x v="4"/>
    <x v="0"/>
    <n v="177"/>
    <n v="25.285714285714299"/>
    <n v="155.4"/>
    <s v="1 DESCUENTO (Despachador)"/>
    <n v="60760"/>
    <x v="0"/>
    <n v="13076.190476190501"/>
    <x v="54"/>
    <x v="0"/>
    <m/>
  </r>
  <r>
    <d v="2021-09-27T00:36:59"/>
    <x v="2"/>
    <n v="33"/>
    <s v="MARAMARA ALBARRAN YONSON"/>
    <x v="3"/>
    <x v="0"/>
    <n v="195"/>
    <n v="19.5"/>
    <n v="222"/>
    <s v="4 DESCUENTOS (Incidente con 3 Usuarios Desubicados y Conduc. Reconociendo la Ruta)"/>
    <n v="86800"/>
    <x v="0"/>
    <n v="13076.190476190501"/>
    <x v="54"/>
    <x v="0"/>
    <m/>
  </r>
  <r>
    <d v="2021-09-27T00:37:00"/>
    <x v="2"/>
    <n v="34"/>
    <s v="DAVILA MORALES WALTER ANDRES"/>
    <x v="0"/>
    <x v="0"/>
    <n v="235"/>
    <n v="26.1111111111111"/>
    <n v="199.8"/>
    <m/>
    <n v="78120"/>
    <x v="0"/>
    <n v="13076.190476190501"/>
    <x v="54"/>
    <x v="0"/>
    <m/>
  </r>
  <r>
    <d v="2021-09-27T00:37:00"/>
    <x v="2"/>
    <n v="35"/>
    <s v="ZAPATA MONTES ANDREY DARIO"/>
    <x v="6"/>
    <x v="0"/>
    <n v="192"/>
    <n v="24"/>
    <n v="177.6"/>
    <m/>
    <n v="69440"/>
    <x v="1"/>
    <n v="13076.190476190501"/>
    <x v="54"/>
    <x v="0"/>
    <m/>
  </r>
  <r>
    <d v="2021-09-27T00:37:00"/>
    <x v="2"/>
    <n v="36"/>
    <s v="MARTINEZ CHAVERRA LUIS NORBERTO"/>
    <x v="3"/>
    <x v="0"/>
    <n v="264"/>
    <n v="26.4"/>
    <n v="222"/>
    <m/>
    <n v="86800"/>
    <x v="0"/>
    <n v="13076.190476190501"/>
    <x v="54"/>
    <x v="0"/>
    <m/>
  </r>
  <r>
    <d v="2021-09-27T00:37:00"/>
    <x v="2"/>
    <n v="39"/>
    <s v="DIAZ LOZADA ANDRES FELIPE"/>
    <x v="0"/>
    <x v="0"/>
    <n v="205"/>
    <n v="22.7777777777778"/>
    <n v="199.8"/>
    <m/>
    <n v="78120"/>
    <x v="0"/>
    <n v="13076.190476190501"/>
    <x v="54"/>
    <x v="0"/>
    <m/>
  </r>
  <r>
    <d v="2021-09-27T00:37:01"/>
    <x v="2"/>
    <n v="40"/>
    <s v="SANCHEZ DAVID YOHAN ALBERTO"/>
    <x v="0"/>
    <x v="0"/>
    <n v="162"/>
    <n v="18"/>
    <n v="199.8"/>
    <m/>
    <n v="78120"/>
    <x v="0"/>
    <n v="13076.190476190501"/>
    <x v="54"/>
    <x v="0"/>
    <m/>
  </r>
  <r>
    <d v="2021-09-28T02:03:16"/>
    <x v="0"/>
    <n v="2"/>
    <s v="DE OSSA TORRES CARLOS ANDRES"/>
    <x v="9"/>
    <x v="0"/>
    <n v="256"/>
    <n v="21.3333333333333"/>
    <n v="280.95104895104902"/>
    <m/>
    <n v="109980.41959999999"/>
    <x v="1"/>
    <n v="16612.903225806502"/>
    <x v="55"/>
    <x v="0"/>
    <m/>
  </r>
  <r>
    <d v="2021-09-28T02:03:17"/>
    <x v="0"/>
    <n v="3"/>
    <s v="RESTREPO RODRIGUEZ LIBARDO ANDRES"/>
    <x v="1"/>
    <x v="0"/>
    <n v="253"/>
    <n v="23"/>
    <n v="257.538461538462"/>
    <m/>
    <n v="100815.3846"/>
    <x v="0"/>
    <n v="16612.903225806502"/>
    <x v="55"/>
    <x v="0"/>
    <m/>
  </r>
  <r>
    <d v="2021-09-28T02:03:17"/>
    <x v="0"/>
    <n v="5"/>
    <s v="LOAIZA GAVIRIA EDIXON ANDRES"/>
    <x v="9"/>
    <x v="0"/>
    <n v="364"/>
    <n v="30.3333333333333"/>
    <n v="280.95104895104902"/>
    <m/>
    <n v="109980.41959999999"/>
    <x v="1"/>
    <n v="16612.903225806502"/>
    <x v="55"/>
    <x v="0"/>
    <m/>
  </r>
  <r>
    <d v="2021-09-28T02:03:17"/>
    <x v="0"/>
    <n v="6"/>
    <s v="SANCHEZ CAMELO FABIAN ARLEY"/>
    <x v="3"/>
    <x v="1"/>
    <n v="236"/>
    <n v="23.6"/>
    <n v="234.12587412587399"/>
    <m/>
    <n v="91650.349700000006"/>
    <x v="0"/>
    <n v="16612.903225806502"/>
    <x v="55"/>
    <x v="0"/>
    <m/>
  </r>
  <r>
    <d v="2021-09-28T02:03:18"/>
    <x v="0"/>
    <n v="8"/>
    <s v="VALENCIA MENDOZA CESAR AUGUSTO"/>
    <x v="1"/>
    <x v="0"/>
    <n v="309"/>
    <n v="28.090909090909101"/>
    <n v="257.538461538462"/>
    <m/>
    <n v="100815.3846"/>
    <x v="1"/>
    <n v="16612.903225806502"/>
    <x v="55"/>
    <x v="0"/>
    <m/>
  </r>
  <r>
    <d v="2021-09-28T02:03:18"/>
    <x v="0"/>
    <n v="9"/>
    <s v="BETANCUR PEREZ VICTOR ALONSO"/>
    <x v="11"/>
    <x v="0"/>
    <n v="43"/>
    <n v="21.5"/>
    <n v="46.825174825174798"/>
    <m/>
    <n v="18330.069899999999"/>
    <x v="0"/>
    <n v="16612.903225806502"/>
    <x v="55"/>
    <x v="0"/>
    <m/>
  </r>
  <r>
    <d v="2021-09-28T02:03:18"/>
    <x v="0"/>
    <n v="9"/>
    <s v="QUINTERO PEREZ SANTIAGO"/>
    <x v="2"/>
    <x v="0"/>
    <n v="132"/>
    <n v="22"/>
    <n v="140.475524475524"/>
    <m/>
    <n v="54990.209799999997"/>
    <x v="0"/>
    <n v="16612.903225806502"/>
    <x v="55"/>
    <x v="0"/>
    <m/>
  </r>
  <r>
    <d v="2021-09-28T02:03:18"/>
    <x v="1"/>
    <n v="10"/>
    <s v="LARGO PIEDRAHITA HARVEY DAVID"/>
    <x v="3"/>
    <x v="0"/>
    <n v="272"/>
    <n v="27.2"/>
    <n v="234.12587412587399"/>
    <m/>
    <n v="91650.349700000006"/>
    <x v="0"/>
    <n v="16612.903225806502"/>
    <x v="55"/>
    <x v="0"/>
    <m/>
  </r>
  <r>
    <d v="2021-09-28T02:03:19"/>
    <x v="1"/>
    <n v="11"/>
    <s v="RENDON VIANA HUMBERTO DE JESUS"/>
    <x v="3"/>
    <x v="0"/>
    <n v="246"/>
    <n v="24.6"/>
    <n v="234.12587412587399"/>
    <s v="1 DESCUENTO (Despachador Luis)"/>
    <n v="91650.349700000006"/>
    <x v="0"/>
    <n v="16612.903225806502"/>
    <x v="55"/>
    <x v="0"/>
    <m/>
  </r>
  <r>
    <d v="2021-09-28T02:03:19"/>
    <x v="1"/>
    <n v="12"/>
    <s v="ROJAS QUINTERO MIGUEL ANTONIO"/>
    <x v="9"/>
    <x v="0"/>
    <n v="242"/>
    <n v="20.1666666666667"/>
    <n v="280.95104895104902"/>
    <s v="1 DESCUENTO (Despachador Luis)"/>
    <n v="109980.41959999999"/>
    <x v="0"/>
    <n v="16612.903225806502"/>
    <x v="55"/>
    <x v="0"/>
    <m/>
  </r>
  <r>
    <d v="2021-09-28T02:03:19"/>
    <x v="1"/>
    <n v="14"/>
    <s v="HINCAPIE OSORIO RENZO ORLANDO"/>
    <x v="1"/>
    <x v="0"/>
    <n v="225"/>
    <n v="20.454545454545499"/>
    <n v="257.538461538462"/>
    <s v="3 DESCUENTOS X INCAPACITADO (Rampla Mala)"/>
    <n v="100815.3846"/>
    <x v="1"/>
    <n v="16612.903225806502"/>
    <x v="55"/>
    <x v="0"/>
    <m/>
  </r>
  <r>
    <d v="2021-09-28T02:03:20"/>
    <x v="1"/>
    <n v="15"/>
    <s v="LOPERA AGUDELO LUIS FRANCISCO"/>
    <x v="1"/>
    <x v="0"/>
    <n v="209"/>
    <n v="19"/>
    <n v="257.538461538462"/>
    <m/>
    <n v="100815.3846"/>
    <x v="0"/>
    <n v="16612.903225806502"/>
    <x v="55"/>
    <x v="0"/>
    <m/>
  </r>
  <r>
    <d v="2021-09-28T02:03:20"/>
    <x v="1"/>
    <n v="17"/>
    <s v="LONDOO LOPERA DUVAN ANDRES"/>
    <x v="1"/>
    <x v="0"/>
    <n v="246"/>
    <n v="22.363636363636399"/>
    <n v="257.538461538462"/>
    <m/>
    <n v="100815.3846"/>
    <x v="0"/>
    <n v="16612.903225806502"/>
    <x v="55"/>
    <x v="0"/>
    <m/>
  </r>
  <r>
    <d v="2021-09-28T02:03:20"/>
    <x v="1"/>
    <n v="19"/>
    <s v="HINCAPIE CASTAEDA KEVIN ALEJANDRO"/>
    <x v="0"/>
    <x v="0"/>
    <n v="196"/>
    <n v="21.7777777777778"/>
    <n v="210.713286713287"/>
    <m/>
    <n v="82485.314700000003"/>
    <x v="0"/>
    <n v="16612.903225806502"/>
    <x v="55"/>
    <x v="0"/>
    <m/>
  </r>
  <r>
    <d v="2021-09-28T02:03:20"/>
    <x v="1"/>
    <n v="20"/>
    <s v="VARGAS NELSON CONRADO"/>
    <x v="13"/>
    <x v="0"/>
    <n v="297"/>
    <n v="21.214285714285701"/>
    <n v="327.77622377622401"/>
    <m/>
    <n v="128310.4895"/>
    <x v="0"/>
    <n v="16612.903225806502"/>
    <x v="55"/>
    <x v="0"/>
    <m/>
  </r>
  <r>
    <d v="2021-09-28T02:03:21"/>
    <x v="0"/>
    <n v="21"/>
    <s v="OCAMPO OCAMPO ANTONIO JOSE"/>
    <x v="3"/>
    <x v="0"/>
    <n v="238"/>
    <n v="23.8"/>
    <n v="234.12587412587399"/>
    <m/>
    <n v="91650.349700000006"/>
    <x v="0"/>
    <n v="16612.903225806502"/>
    <x v="55"/>
    <x v="0"/>
    <m/>
  </r>
  <r>
    <d v="2021-09-28T02:03:21"/>
    <x v="0"/>
    <n v="23"/>
    <s v="QUICENO DAVID DIEGO ALEJANDRO"/>
    <x v="4"/>
    <x v="0"/>
    <n v="162"/>
    <n v="23.1428571428571"/>
    <n v="163.88811188811201"/>
    <m/>
    <n v="64155.2448"/>
    <x v="0"/>
    <n v="16612.903225806502"/>
    <x v="55"/>
    <x v="0"/>
    <m/>
  </r>
  <r>
    <d v="2021-09-28T02:03:21"/>
    <x v="0"/>
    <n v="24"/>
    <s v="QUIRAMA CASTAEDA JHON JADER"/>
    <x v="1"/>
    <x v="0"/>
    <n v="239"/>
    <n v="21.727272727272702"/>
    <n v="257.538461538462"/>
    <m/>
    <n v="100815.3846"/>
    <x v="0"/>
    <n v="16612.903225806502"/>
    <x v="55"/>
    <x v="0"/>
    <m/>
  </r>
  <r>
    <d v="2021-09-28T02:03:21"/>
    <x v="0"/>
    <n v="26"/>
    <s v="GONZALEZ VELASQUEZ LISDAN"/>
    <x v="1"/>
    <x v="0"/>
    <n v="220"/>
    <n v="20"/>
    <n v="257.538461538462"/>
    <m/>
    <n v="100815.3846"/>
    <x v="0"/>
    <n v="16612.903225806502"/>
    <x v="55"/>
    <x v="0"/>
    <m/>
  </r>
  <r>
    <d v="2021-09-28T02:03:22"/>
    <x v="1"/>
    <n v="27"/>
    <s v="HENAO MUOZ FERNEY"/>
    <x v="7"/>
    <x v="0"/>
    <n v="72"/>
    <n v="24"/>
    <n v="70.237762237762198"/>
    <m/>
    <n v="27495.104899999998"/>
    <x v="0"/>
    <n v="16612.903225806502"/>
    <x v="55"/>
    <x v="0"/>
    <m/>
  </r>
  <r>
    <d v="2021-09-28T02:03:22"/>
    <x v="0"/>
    <n v="27"/>
    <s v="VANEGAS MORALES DEIBY ALEJANDRO"/>
    <x v="4"/>
    <x v="0"/>
    <n v="175"/>
    <n v="25"/>
    <n v="163.88811188811201"/>
    <m/>
    <n v="64155.2448"/>
    <x v="0"/>
    <n v="16612.903225806502"/>
    <x v="55"/>
    <x v="0"/>
    <m/>
  </r>
  <r>
    <d v="2021-09-28T02:03:22"/>
    <x v="1"/>
    <n v="28"/>
    <s v="ZAPATA MONTES ANDREY DARIO"/>
    <x v="0"/>
    <x v="0"/>
    <n v="202"/>
    <n v="22.4444444444444"/>
    <n v="210.713286713287"/>
    <m/>
    <n v="82485.314700000003"/>
    <x v="0"/>
    <n v="16612.903225806502"/>
    <x v="55"/>
    <x v="0"/>
    <m/>
  </r>
  <r>
    <d v="2021-09-28T02:03:22"/>
    <x v="1"/>
    <n v="32"/>
    <s v="ARBOLEDA SALAZAR DIOMEDES"/>
    <x v="0"/>
    <x v="0"/>
    <n v="244"/>
    <n v="27.1111111111111"/>
    <n v="210.713286713287"/>
    <m/>
    <n v="82485.314700000003"/>
    <x v="0"/>
    <n v="16612.903225806502"/>
    <x v="55"/>
    <x v="0"/>
    <m/>
  </r>
  <r>
    <d v="2021-09-28T02:03:22"/>
    <x v="1"/>
    <n v="33"/>
    <s v="MARAMARA ALBARRAN YONSON"/>
    <x v="1"/>
    <x v="0"/>
    <n v="252"/>
    <n v="22.909090909090899"/>
    <n v="257.538461538462"/>
    <m/>
    <n v="100815.3846"/>
    <x v="0"/>
    <n v="16612.903225806502"/>
    <x v="55"/>
    <x v="0"/>
    <m/>
  </r>
  <r>
    <d v="2021-09-28T02:03:23"/>
    <x v="1"/>
    <n v="34"/>
    <s v="DAVILA MORALES WALTER ANDRES"/>
    <x v="3"/>
    <x v="0"/>
    <n v="261"/>
    <n v="26.1"/>
    <n v="234.12587412587399"/>
    <s v="4 DESCUENTOS (Mecnicos)"/>
    <n v="91650.349700000006"/>
    <x v="0"/>
    <n v="16612.903225806502"/>
    <x v="55"/>
    <x v="0"/>
    <m/>
  </r>
  <r>
    <d v="2021-09-28T02:03:23"/>
    <x v="0"/>
    <n v="35"/>
    <s v="GARCIA DAVID WILSON ALBERTO"/>
    <x v="1"/>
    <x v="0"/>
    <n v="230"/>
    <n v="20.909090909090899"/>
    <n v="257.538461538462"/>
    <s v="2 DESCUENTOS X INCAPACITADO"/>
    <n v="100815.3846"/>
    <x v="1"/>
    <n v="16612.903225806502"/>
    <x v="55"/>
    <x v="0"/>
    <m/>
  </r>
  <r>
    <d v="2021-09-28T02:03:23"/>
    <x v="1"/>
    <n v="36"/>
    <s v="MARTINEZ CHAVERRA LUIS NORBERTO"/>
    <x v="0"/>
    <x v="0"/>
    <n v="246"/>
    <n v="27.3333333333333"/>
    <n v="210.713286713287"/>
    <m/>
    <n v="82485.314700000003"/>
    <x v="0"/>
    <n v="16612.903225806502"/>
    <x v="55"/>
    <x v="0"/>
    <m/>
  </r>
  <r>
    <d v="2021-09-28T02:03:24"/>
    <x v="1"/>
    <n v="38"/>
    <s v="VILLADA GUZMAN JOJAN"/>
    <x v="6"/>
    <x v="0"/>
    <n v="212"/>
    <n v="26.5"/>
    <n v="187.30069930069899"/>
    <m/>
    <n v="73320.279699999999"/>
    <x v="0"/>
    <n v="16612.903225806502"/>
    <x v="55"/>
    <x v="0"/>
    <m/>
  </r>
  <r>
    <d v="2021-09-28T02:03:24"/>
    <x v="1"/>
    <n v="39"/>
    <s v="DIAZ LOZADA ANDRES FELIPE"/>
    <x v="6"/>
    <x v="0"/>
    <n v="183"/>
    <n v="22.875"/>
    <n v="187.30069930069899"/>
    <m/>
    <n v="73320.279699999999"/>
    <x v="0"/>
    <n v="16612.903225806502"/>
    <x v="55"/>
    <x v="0"/>
    <m/>
  </r>
  <r>
    <d v="2021-09-28T02:03:25"/>
    <x v="1"/>
    <n v="40"/>
    <s v="CORDOBA QUINTERO RAFAEL JOSE"/>
    <x v="3"/>
    <x v="0"/>
    <n v="234"/>
    <n v="23.4"/>
    <n v="234.12587412587399"/>
    <m/>
    <n v="91650.349700000006"/>
    <x v="0"/>
    <n v="16612.903225806502"/>
    <x v="55"/>
    <x v="0"/>
    <m/>
  </r>
  <r>
    <d v="2021-09-29T02:11:35"/>
    <x v="0"/>
    <n v="2"/>
    <s v="DE OSSA TORRES CARLOS ANDRES"/>
    <x v="1"/>
    <x v="0"/>
    <n v="240"/>
    <n v="21.818181818181799"/>
    <n v="254.29629629629599"/>
    <m/>
    <n v="99518.518500000006"/>
    <x v="1"/>
    <n v="14620"/>
    <x v="56"/>
    <x v="0"/>
    <m/>
  </r>
  <r>
    <d v="2021-09-29T02:11:36"/>
    <x v="1"/>
    <n v="3"/>
    <s v="LONDOO LOPERA DUVAN ANDRES"/>
    <x v="3"/>
    <x v="0"/>
    <n v="220"/>
    <n v="22"/>
    <n v="231.17845117845101"/>
    <m/>
    <n v="90471.380499999999"/>
    <x v="0"/>
    <n v="14620"/>
    <x v="56"/>
    <x v="0"/>
    <m/>
  </r>
  <r>
    <d v="2021-09-29T02:11:36"/>
    <x v="1"/>
    <n v="4"/>
    <s v="VALENCIA ESTRADA JUAN STIVEN"/>
    <x v="8"/>
    <x v="0"/>
    <n v="90"/>
    <n v="18"/>
    <n v="115.589225589226"/>
    <m/>
    <n v="45235.690199999997"/>
    <x v="0"/>
    <n v="14620"/>
    <x v="56"/>
    <x v="0"/>
    <m/>
  </r>
  <r>
    <d v="2021-09-29T02:11:36"/>
    <x v="1"/>
    <n v="5"/>
    <s v="LOAIZA GAVIRIA EDIXON ANDRES"/>
    <x v="9"/>
    <x v="0"/>
    <n v="304"/>
    <n v="25.3333333333333"/>
    <n v="277.414141414141"/>
    <m/>
    <n v="108565.6566"/>
    <x v="1"/>
    <n v="14620"/>
    <x v="56"/>
    <x v="0"/>
    <m/>
  </r>
  <r>
    <d v="2021-09-29T02:11:36"/>
    <x v="1"/>
    <n v="6"/>
    <s v="SANCHEZ CAMELO FABIAN ARLEY"/>
    <x v="0"/>
    <x v="0"/>
    <n v="200"/>
    <n v="22.2222222222222"/>
    <n v="208.06060606060601"/>
    <m/>
    <n v="81424.242400000003"/>
    <x v="0"/>
    <n v="14620"/>
    <x v="56"/>
    <x v="0"/>
    <m/>
  </r>
  <r>
    <d v="2021-09-29T02:11:37"/>
    <x v="1"/>
    <n v="8"/>
    <s v="VALENCIA MENDOZA CESAR AUGUSTO"/>
    <x v="1"/>
    <x v="0"/>
    <n v="228"/>
    <n v="20.727272727272702"/>
    <n v="254.29629629629599"/>
    <s v="3 DESCUENTOS (1 X INCAPACITADO y 2 Despachador Fnando)"/>
    <n v="99518.518500000006"/>
    <x v="1"/>
    <n v="14620"/>
    <x v="56"/>
    <x v="0"/>
    <m/>
  </r>
  <r>
    <d v="2021-09-29T02:11:37"/>
    <x v="0"/>
    <n v="9"/>
    <s v="BETANCUR PEREZ VICTOR ALONSO"/>
    <x v="6"/>
    <x v="0"/>
    <n v="159"/>
    <n v="19.875"/>
    <n v="184.942760942761"/>
    <s v="1 DESCUENTO (Propietario veh 09)"/>
    <n v="72377.104399999997"/>
    <x v="0"/>
    <n v="14620"/>
    <x v="56"/>
    <x v="0"/>
    <m/>
  </r>
  <r>
    <d v="2021-09-29T02:11:37"/>
    <x v="1"/>
    <n v="10"/>
    <s v="LARGO PIEDRAHITA HARVEY DAVID"/>
    <x v="3"/>
    <x v="0"/>
    <n v="255"/>
    <n v="25.5"/>
    <n v="231.17845117845101"/>
    <m/>
    <n v="90471.380499999999"/>
    <x v="0"/>
    <n v="14620"/>
    <x v="56"/>
    <x v="0"/>
    <m/>
  </r>
  <r>
    <d v="2021-09-29T02:11:37"/>
    <x v="0"/>
    <n v="11"/>
    <s v="RENDON VIANA HUMBERTO DE JESUS"/>
    <x v="0"/>
    <x v="0"/>
    <n v="234"/>
    <n v="26"/>
    <n v="208.06060606060601"/>
    <m/>
    <n v="81424.242400000003"/>
    <x v="0"/>
    <n v="14620"/>
    <x v="56"/>
    <x v="0"/>
    <m/>
  </r>
  <r>
    <d v="2021-09-29T02:11:38"/>
    <x v="0"/>
    <n v="12"/>
    <s v="ROJAS QUINTERO MIGUEL ANTONIO"/>
    <x v="4"/>
    <x v="0"/>
    <n v="152"/>
    <n v="21.714285714285701"/>
    <n v="161.82491582491599"/>
    <m/>
    <n v="63329.9663"/>
    <x v="0"/>
    <n v="14620"/>
    <x v="56"/>
    <x v="0"/>
    <m/>
  </r>
  <r>
    <d v="2021-09-29T02:11:38"/>
    <x v="0"/>
    <n v="14"/>
    <s v="CARVAJAL SALAZAR HECTOR MARINO"/>
    <x v="1"/>
    <x v="0"/>
    <n v="258"/>
    <n v="23.454545454545499"/>
    <n v="254.29629629629599"/>
    <m/>
    <n v="99518.518500000006"/>
    <x v="1"/>
    <n v="14620"/>
    <x v="56"/>
    <x v="0"/>
    <m/>
  </r>
  <r>
    <d v="2021-09-29T02:11:38"/>
    <x v="0"/>
    <n v="15"/>
    <s v="LOPERA AGUDELO LUIS FRANCISCO"/>
    <x v="0"/>
    <x v="0"/>
    <n v="236"/>
    <n v="26.2222222222222"/>
    <n v="208.06060606060601"/>
    <m/>
    <n v="81424.242400000003"/>
    <x v="0"/>
    <n v="14620"/>
    <x v="56"/>
    <x v="0"/>
    <m/>
  </r>
  <r>
    <d v="2021-09-29T02:11:39"/>
    <x v="0"/>
    <n v="16"/>
    <s v="SANCHEZ DAVID YOHAN ALBERTO"/>
    <x v="5"/>
    <x v="0"/>
    <n v="3"/>
    <n v="3"/>
    <n v="23.1178451178451"/>
    <m/>
    <n v="9047.1380000000008"/>
    <x v="0"/>
    <n v="14620"/>
    <x v="56"/>
    <x v="0"/>
    <m/>
  </r>
  <r>
    <d v="2021-09-29T02:11:39"/>
    <x v="1"/>
    <n v="17"/>
    <s v="ESPINOZA CHAVARRIA GUILLERMO LEON"/>
    <x v="0"/>
    <x v="0"/>
    <n v="238"/>
    <n v="26.4444444444444"/>
    <n v="208.06060606060601"/>
    <s v="1 DESCUENTO (Despachador Luis)"/>
    <n v="81424.242400000003"/>
    <x v="0"/>
    <n v="14620"/>
    <x v="56"/>
    <x v="0"/>
    <m/>
  </r>
  <r>
    <d v="2021-09-29T02:11:39"/>
    <x v="0"/>
    <n v="18"/>
    <s v="PEREZ BORJA JUAN CARLOS"/>
    <x v="1"/>
    <x v="0"/>
    <n v="223"/>
    <n v="20.272727272727298"/>
    <n v="254.29629629629599"/>
    <m/>
    <n v="99518.518500000006"/>
    <x v="0"/>
    <n v="14620"/>
    <x v="56"/>
    <x v="0"/>
    <m/>
  </r>
  <r>
    <d v="2021-09-29T02:11:39"/>
    <x v="0"/>
    <n v="19"/>
    <s v="HINCAPIE CASTAEDA KEVIN ALEJANDRO"/>
    <x v="6"/>
    <x v="1"/>
    <n v="171"/>
    <n v="21.375"/>
    <n v="184.942760942761"/>
    <m/>
    <n v="72377.104399999997"/>
    <x v="0"/>
    <n v="14620"/>
    <x v="56"/>
    <x v="0"/>
    <m/>
  </r>
  <r>
    <d v="2021-09-29T02:11:39"/>
    <x v="0"/>
    <n v="20"/>
    <s v="VARGAS NELSON CONRADO"/>
    <x v="3"/>
    <x v="0"/>
    <n v="264"/>
    <n v="26.4"/>
    <n v="231.17845117845101"/>
    <s v="1 DESCUENTO (Despachador Luis)"/>
    <n v="90471.380499999999"/>
    <x v="0"/>
    <n v="14620"/>
    <x v="56"/>
    <x v="0"/>
    <m/>
  </r>
  <r>
    <d v="2021-09-29T02:11:40"/>
    <x v="1"/>
    <n v="21"/>
    <s v="OCAMPO OCAMPO ANTONIO JOSE"/>
    <x v="0"/>
    <x v="0"/>
    <n v="220"/>
    <n v="24.4444444444444"/>
    <n v="208.06060606060601"/>
    <m/>
    <n v="81424.242400000003"/>
    <x v="0"/>
    <n v="14620"/>
    <x v="56"/>
    <x v="0"/>
    <m/>
  </r>
  <r>
    <d v="2021-09-29T02:11:40"/>
    <x v="1"/>
    <n v="23"/>
    <s v="QUICENO DAVID DIEGO ALEJANDRO"/>
    <x v="3"/>
    <x v="0"/>
    <n v="253"/>
    <n v="25.3"/>
    <n v="231.17845117845101"/>
    <m/>
    <n v="90471.380499999999"/>
    <x v="0"/>
    <n v="14620"/>
    <x v="56"/>
    <x v="0"/>
    <m/>
  </r>
  <r>
    <d v="2021-09-29T02:11:40"/>
    <x v="1"/>
    <n v="24"/>
    <s v="QUIRAMA CASTAEDA JHON JADER"/>
    <x v="3"/>
    <x v="0"/>
    <n v="220"/>
    <n v="22"/>
    <n v="231.17845117845101"/>
    <m/>
    <n v="90471.380499999999"/>
    <x v="0"/>
    <n v="14620"/>
    <x v="56"/>
    <x v="0"/>
    <m/>
  </r>
  <r>
    <d v="2021-09-29T02:11:40"/>
    <x v="1"/>
    <n v="25"/>
    <s v="ZAPATA MONTES ANDREY DARIO"/>
    <x v="8"/>
    <x v="1"/>
    <n v="135"/>
    <n v="27"/>
    <n v="115.589225589226"/>
    <s v="Se descuenta el viaje de 540 pm donde moviliz 32 Usuarios ya que venia del taller y colabora con la subida"/>
    <n v="45235.690199999997"/>
    <x v="1"/>
    <n v="14620"/>
    <x v="56"/>
    <x v="0"/>
    <m/>
  </r>
  <r>
    <d v="2021-09-29T02:11:41"/>
    <x v="1"/>
    <n v="26"/>
    <s v="GONZALEZ VELASQUEZ LISDAN"/>
    <x v="6"/>
    <x v="0"/>
    <n v="136"/>
    <n v="17"/>
    <n v="184.942760942761"/>
    <s v="2 DESCUENTOS (Devolucin dinero a Usuarios)"/>
    <n v="72377.104399999997"/>
    <x v="0"/>
    <n v="14620"/>
    <x v="56"/>
    <x v="0"/>
    <m/>
  </r>
  <r>
    <d v="2021-09-29T02:11:41"/>
    <x v="1"/>
    <n v="27"/>
    <s v="HENAO MUOZ FERNEY"/>
    <x v="1"/>
    <x v="0"/>
    <n v="260"/>
    <n v="23.636363636363601"/>
    <n v="254.29629629629599"/>
    <m/>
    <n v="99518.518500000006"/>
    <x v="0"/>
    <n v="14620"/>
    <x v="56"/>
    <x v="0"/>
    <m/>
  </r>
  <r>
    <d v="2021-09-29T02:11:41"/>
    <x v="1"/>
    <n v="28"/>
    <s v="QUINTERO PEREZ SANTIAGO"/>
    <x v="5"/>
    <x v="0"/>
    <n v="32"/>
    <n v="32"/>
    <n v="23.1178451178451"/>
    <m/>
    <n v="9047.1380000000008"/>
    <x v="0"/>
    <n v="14620"/>
    <x v="56"/>
    <x v="0"/>
    <m/>
  </r>
  <r>
    <d v="2021-09-29T02:11:41"/>
    <x v="0"/>
    <n v="28"/>
    <s v="ARBOLEDA SALAZAR DIOMEDES"/>
    <x v="8"/>
    <x v="0"/>
    <n v="109"/>
    <n v="21.8"/>
    <n v="115.589225589226"/>
    <s v="1 DESCUENTO (Usuario Desubicado)"/>
    <n v="45235.690199999997"/>
    <x v="0"/>
    <n v="14620"/>
    <x v="56"/>
    <x v="0"/>
    <m/>
  </r>
  <r>
    <d v="2021-09-29T02:11:41"/>
    <x v="1"/>
    <n v="29"/>
    <s v="VELASQUEZ ROLDAN BRAYAN ESTIVEN"/>
    <x v="1"/>
    <x v="0"/>
    <n v="248"/>
    <n v="22.545454545454501"/>
    <n v="254.29629629629599"/>
    <m/>
    <n v="99518.518500000006"/>
    <x v="0"/>
    <n v="14620"/>
    <x v="56"/>
    <x v="0"/>
    <m/>
  </r>
  <r>
    <d v="2021-09-29T02:11:42"/>
    <x v="1"/>
    <n v="30"/>
    <s v="VALENCIA ESTRADA JUAN STIVEN"/>
    <x v="8"/>
    <x v="0"/>
    <n v="128"/>
    <n v="25.6"/>
    <n v="115.589225589226"/>
    <m/>
    <n v="45235.690199999997"/>
    <x v="0"/>
    <n v="14620"/>
    <x v="56"/>
    <x v="0"/>
    <m/>
  </r>
  <r>
    <d v="2021-09-29T02:11:42"/>
    <x v="1"/>
    <n v="32"/>
    <s v="JIMENEZ HERNANDEZ ESTEBAN CAMILO"/>
    <x v="4"/>
    <x v="1"/>
    <n v="185"/>
    <n v="26.428571428571399"/>
    <n v="161.82491582491599"/>
    <m/>
    <n v="63329.9663"/>
    <x v="0"/>
    <n v="14620"/>
    <x v="56"/>
    <x v="0"/>
    <m/>
  </r>
  <r>
    <d v="2021-09-29T02:11:42"/>
    <x v="0"/>
    <n v="33"/>
    <s v="MARAMARA ALBARRAN YONSON"/>
    <x v="3"/>
    <x v="0"/>
    <n v="226"/>
    <n v="22.6"/>
    <n v="231.17845117845101"/>
    <m/>
    <n v="90471.380499999999"/>
    <x v="0"/>
    <n v="14620"/>
    <x v="56"/>
    <x v="0"/>
    <m/>
  </r>
  <r>
    <d v="2021-09-29T02:11:42"/>
    <x v="0"/>
    <n v="34"/>
    <s v="DAVILA MORALES WALTER ANDRES"/>
    <x v="3"/>
    <x v="0"/>
    <n v="234"/>
    <n v="23.4"/>
    <n v="231.17845117845101"/>
    <m/>
    <n v="90471.380499999999"/>
    <x v="0"/>
    <n v="14620"/>
    <x v="56"/>
    <x v="0"/>
    <m/>
  </r>
  <r>
    <d v="2021-09-29T02:11:42"/>
    <x v="0"/>
    <n v="35"/>
    <s v="HINCAPIE OSORIO RENZO ORLANDO"/>
    <x v="4"/>
    <x v="0"/>
    <n v="169"/>
    <n v="24.1428571428571"/>
    <n v="161.82491582491599"/>
    <m/>
    <n v="63329.9663"/>
    <x v="1"/>
    <n v="14620"/>
    <x v="56"/>
    <x v="0"/>
    <m/>
  </r>
  <r>
    <d v="2021-09-29T02:11:43"/>
    <x v="0"/>
    <n v="36"/>
    <s v="MARTINEZ CHAVERRA LUIS NORBERTO"/>
    <x v="6"/>
    <x v="0"/>
    <n v="199"/>
    <n v="24.875"/>
    <n v="184.942760942761"/>
    <m/>
    <n v="72377.104399999997"/>
    <x v="0"/>
    <n v="14620"/>
    <x v="56"/>
    <x v="0"/>
    <m/>
  </r>
  <r>
    <d v="2021-09-29T02:11:43"/>
    <x v="0"/>
    <n v="37"/>
    <s v="PIEDRAHITA MADRID SANTIAGO"/>
    <x v="6"/>
    <x v="0"/>
    <n v="162"/>
    <n v="20.25"/>
    <n v="184.942760942761"/>
    <s v="1 DESCUENTO (Aprendiz Analisis)"/>
    <n v="72377.104399999997"/>
    <x v="1"/>
    <n v="14620"/>
    <x v="56"/>
    <x v="0"/>
    <m/>
  </r>
  <r>
    <d v="2021-09-29T02:11:43"/>
    <x v="0"/>
    <n v="38"/>
    <s v="VILLADA GUZMAN JOJAN"/>
    <x v="0"/>
    <x v="0"/>
    <n v="175"/>
    <n v="19.4444444444444"/>
    <n v="208.06060606060601"/>
    <m/>
    <n v="81424.242400000003"/>
    <x v="0"/>
    <n v="14620"/>
    <x v="56"/>
    <x v="0"/>
    <m/>
  </r>
  <r>
    <d v="2021-09-29T02:11:43"/>
    <x v="0"/>
    <n v="39"/>
    <s v="DIAZ LOZADA ANDRES FELIPE"/>
    <x v="7"/>
    <x v="0"/>
    <n v="68"/>
    <n v="22.6666666666667"/>
    <n v="69.353535353535307"/>
    <m/>
    <n v="27141.414100000002"/>
    <x v="0"/>
    <n v="14620"/>
    <x v="56"/>
    <x v="0"/>
    <m/>
  </r>
  <r>
    <d v="2021-09-29T02:11:44"/>
    <x v="1"/>
    <n v="40"/>
    <s v="CORDOBA QUINTERO RAFAEL JOSE"/>
    <x v="0"/>
    <x v="0"/>
    <n v="232"/>
    <n v="25.7777777777778"/>
    <n v="208.06060606060601"/>
    <m/>
    <n v="81424.242400000003"/>
    <x v="0"/>
    <n v="14620"/>
    <x v="56"/>
    <x v="0"/>
    <m/>
  </r>
  <r>
    <d v="2021-09-30T01:53:44"/>
    <x v="0"/>
    <n v="2"/>
    <s v="DE OSSA TORRES CARLOS ANDRES"/>
    <x v="3"/>
    <x v="0"/>
    <n v="256"/>
    <n v="25.6"/>
    <n v="239.29078014184401"/>
    <s v="1 DESCUENTO (Propietario veh 34)"/>
    <n v="93716.312099999996"/>
    <x v="1"/>
    <n v="13908.333333333299"/>
    <x v="57"/>
    <x v="0"/>
    <m/>
  </r>
  <r>
    <d v="2021-09-30T01:53:44"/>
    <x v="0"/>
    <n v="3"/>
    <s v="RESTREPO RODRIGUEZ LIBARDO ANDRES"/>
    <x v="3"/>
    <x v="0"/>
    <n v="244"/>
    <n v="24.4"/>
    <n v="239.29078014184401"/>
    <s v="3 DESCUENTOS (Jefe de Ruta. Conduct. Veh 30 y Aprendiz Analisis)"/>
    <n v="93716.312099999996"/>
    <x v="0"/>
    <n v="13908.333333333299"/>
    <x v="57"/>
    <x v="0"/>
    <m/>
  </r>
  <r>
    <d v="2021-09-30T01:53:44"/>
    <x v="0"/>
    <n v="4"/>
    <s v="VALENCIA ESTRADA JUAN STIVEN"/>
    <x v="4"/>
    <x v="0"/>
    <n v="155"/>
    <n v="22.1428571428571"/>
    <n v="167.50354609929099"/>
    <s v="1 DESCUENTO (Usuaria Desubicada)"/>
    <n v="65601.418399999995"/>
    <x v="0"/>
    <n v="13908.333333333299"/>
    <x v="57"/>
    <x v="0"/>
    <m/>
  </r>
  <r>
    <d v="2021-09-30T01:53:45"/>
    <x v="0"/>
    <n v="5"/>
    <s v="LOAIZA GAVIRIA EDIXON ANDRES"/>
    <x v="9"/>
    <x v="0"/>
    <n v="350"/>
    <n v="29.1666666666667"/>
    <n v="287.14893617021301"/>
    <s v="3 DESCUENTOS (Propietario veh 34 y Jefe de Ruta, Conduct. Veh 30)"/>
    <n v="112459.5745"/>
    <x v="1"/>
    <n v="13908.333333333299"/>
    <x v="57"/>
    <x v="0"/>
    <m/>
  </r>
  <r>
    <d v="2021-09-30T01:53:45"/>
    <x v="0"/>
    <n v="6"/>
    <s v="SANCHEZ CAMELO FABIAN ARLEY"/>
    <x v="0"/>
    <x v="1"/>
    <n v="184"/>
    <n v="20.4444444444444"/>
    <n v="215.36170212766001"/>
    <s v="Se descuenta el viaje de 7 pm donde moviliz 22 Usuarios ya que no ingresa a la minorista sin justificacin, 3 DESCUENTOS (2 Usuarios Desubicados, Aprendiz Analisis)"/>
    <n v="84344.680900000007"/>
    <x v="0"/>
    <n v="13908.333333333299"/>
    <x v="57"/>
    <x v="0"/>
    <m/>
  </r>
  <r>
    <d v="2021-09-30T01:53:45"/>
    <x v="0"/>
    <n v="8"/>
    <s v="VARGAS NELSON CONRADO"/>
    <x v="10"/>
    <x v="0"/>
    <n v="115"/>
    <n v="28.75"/>
    <n v="95.716312056737607"/>
    <s v="1 DESCUENTO (Conduct. Veh 21)"/>
    <n v="37486.524799999999"/>
    <x v="1"/>
    <n v="13908.333333333299"/>
    <x v="57"/>
    <x v="0"/>
    <m/>
  </r>
  <r>
    <d v="2021-09-30T01:53:45"/>
    <x v="0"/>
    <n v="8"/>
    <s v="VALENCIA MENDOZA CESAR AUGUSTO"/>
    <x v="10"/>
    <x v="0"/>
    <n v="102"/>
    <n v="25.5"/>
    <n v="95.716312056737607"/>
    <m/>
    <n v="37486.524799999999"/>
    <x v="1"/>
    <n v="13908.333333333299"/>
    <x v="57"/>
    <x v="0"/>
    <m/>
  </r>
  <r>
    <d v="2021-09-30T01:53:46"/>
    <x v="0"/>
    <n v="9"/>
    <s v="BETANCUR PEREZ VICTOR ALONSO"/>
    <x v="3"/>
    <x v="0"/>
    <n v="240"/>
    <n v="24"/>
    <n v="239.29078014184401"/>
    <m/>
    <n v="93716.312099999996"/>
    <x v="0"/>
    <n v="13908.333333333299"/>
    <x v="57"/>
    <x v="0"/>
    <m/>
  </r>
  <r>
    <d v="2021-09-30T01:53:46"/>
    <x v="1"/>
    <n v="11"/>
    <s v="RENDON VIANA HUMBERTO DE JESUS"/>
    <x v="3"/>
    <x v="0"/>
    <n v="268"/>
    <n v="26.8"/>
    <n v="239.29078014184401"/>
    <m/>
    <n v="93716.312099999996"/>
    <x v="0"/>
    <n v="13908.333333333299"/>
    <x v="57"/>
    <x v="0"/>
    <m/>
  </r>
  <r>
    <d v="2021-09-30T01:53:46"/>
    <x v="0"/>
    <n v="12"/>
    <s v="ROJAS QUINTERO MIGUEL ANTONIO"/>
    <x v="2"/>
    <x v="0"/>
    <n v="141"/>
    <n v="23.5"/>
    <n v="143.57446808510599"/>
    <m/>
    <n v="56229.787199999999"/>
    <x v="0"/>
    <n v="13908.333333333299"/>
    <x v="57"/>
    <x v="0"/>
    <m/>
  </r>
  <r>
    <d v="2021-09-30T01:53:46"/>
    <x v="1"/>
    <n v="14"/>
    <s v="CARVAJAL SALAZAR HECTOR MARINO"/>
    <x v="1"/>
    <x v="0"/>
    <n v="242"/>
    <n v="22"/>
    <n v="263.21985815602801"/>
    <s v="2 DESCUENTOS (Conductores)"/>
    <n v="103087.9433"/>
    <x v="1"/>
    <n v="13908.333333333299"/>
    <x v="57"/>
    <x v="0"/>
    <m/>
  </r>
  <r>
    <d v="2021-09-30T01:53:46"/>
    <x v="1"/>
    <n v="15"/>
    <s v="LOPERA AGUDELO LUIS FRANCISCO"/>
    <x v="8"/>
    <x v="0"/>
    <n v="101"/>
    <n v="20.2"/>
    <n v="119.64539007092201"/>
    <m/>
    <n v="46858.156000000003"/>
    <x v="0"/>
    <n v="13908.333333333299"/>
    <x v="57"/>
    <x v="0"/>
    <m/>
  </r>
  <r>
    <d v="2021-09-30T01:53:47"/>
    <x v="1"/>
    <n v="17"/>
    <s v="TEJADA PEREZ JHON ALEXIS"/>
    <x v="6"/>
    <x v="0"/>
    <n v="179"/>
    <n v="22.375"/>
    <n v="191.43262411347499"/>
    <m/>
    <n v="74973.049599999998"/>
    <x v="0"/>
    <n v="13908.333333333299"/>
    <x v="57"/>
    <x v="0"/>
    <m/>
  </r>
  <r>
    <d v="2021-09-30T01:53:47"/>
    <x v="1"/>
    <n v="17"/>
    <s v="ESPINOZA CHAVARRIA GUILLERMO LEON"/>
    <x v="7"/>
    <x v="0"/>
    <n v="78"/>
    <n v="26"/>
    <n v="71.787234042553195"/>
    <m/>
    <n v="28114.893599999999"/>
    <x v="0"/>
    <n v="13908.333333333299"/>
    <x v="57"/>
    <x v="0"/>
    <m/>
  </r>
  <r>
    <d v="2021-09-30T01:53:47"/>
    <x v="1"/>
    <n v="18"/>
    <s v="PEREZ BORJA JUAN CARLOS"/>
    <x v="1"/>
    <x v="1"/>
    <n v="224"/>
    <n v="20.363636363636399"/>
    <n v="263.21985815602801"/>
    <s v="1 DESCUENTO (Despachador Fernando)"/>
    <n v="103087.9433"/>
    <x v="0"/>
    <n v="13908.333333333299"/>
    <x v="57"/>
    <x v="0"/>
    <m/>
  </r>
  <r>
    <d v="2021-09-30T01:53:47"/>
    <x v="1"/>
    <n v="19"/>
    <s v="HINCAPIE CASTAEDA KEVIN ALEJANDRO"/>
    <x v="8"/>
    <x v="0"/>
    <n v="118"/>
    <n v="23.6"/>
    <n v="119.64539007092201"/>
    <m/>
    <n v="46858.156000000003"/>
    <x v="0"/>
    <n v="13908.333333333299"/>
    <x v="57"/>
    <x v="0"/>
    <m/>
  </r>
  <r>
    <d v="2021-09-30T01:53:47"/>
    <x v="1"/>
    <n v="20"/>
    <s v="DAVILA MORALES WALTER ANDRES"/>
    <x v="9"/>
    <x v="0"/>
    <n v="294"/>
    <n v="24.5"/>
    <n v="287.14893617021301"/>
    <m/>
    <n v="112459.5745"/>
    <x v="0"/>
    <n v="13908.333333333299"/>
    <x v="57"/>
    <x v="0"/>
    <m/>
  </r>
  <r>
    <d v="2021-09-30T01:53:48"/>
    <x v="1"/>
    <n v="21"/>
    <s v="LONDOO LOPERA DUVAN ANDRES"/>
    <x v="3"/>
    <x v="0"/>
    <n v="216"/>
    <n v="21.6"/>
    <n v="239.29078014184401"/>
    <m/>
    <n v="93716.312099999996"/>
    <x v="0"/>
    <n v="13908.333333333299"/>
    <x v="57"/>
    <x v="0"/>
    <m/>
  </r>
  <r>
    <d v="2021-09-30T01:53:48"/>
    <x v="0"/>
    <n v="23"/>
    <s v="QUICENO DAVID DIEGO ALEJANDRO"/>
    <x v="6"/>
    <x v="0"/>
    <n v="198"/>
    <n v="24.75"/>
    <n v="191.43262411347499"/>
    <m/>
    <n v="74973.049599999998"/>
    <x v="0"/>
    <n v="13908.333333333299"/>
    <x v="57"/>
    <x v="0"/>
    <m/>
  </r>
  <r>
    <d v="2021-09-30T01:53:48"/>
    <x v="0"/>
    <n v="24"/>
    <s v="QUIRAMA CASTAEDA JHON JADER"/>
    <x v="0"/>
    <x v="0"/>
    <n v="249"/>
    <n v="27.6666666666667"/>
    <n v="215.36170212766001"/>
    <m/>
    <n v="84344.680900000007"/>
    <x v="0"/>
    <n v="13908.333333333299"/>
    <x v="57"/>
    <x v="0"/>
    <m/>
  </r>
  <r>
    <d v="2021-09-30T01:53:48"/>
    <x v="0"/>
    <n v="25"/>
    <s v="ZAPATA MONTES ANDREY DARIO"/>
    <x v="5"/>
    <x v="0"/>
    <n v="31"/>
    <n v="31"/>
    <n v="23.929078014184402"/>
    <m/>
    <n v="9371.6311999999998"/>
    <x v="1"/>
    <n v="13908.333333333299"/>
    <x v="57"/>
    <x v="0"/>
    <m/>
  </r>
  <r>
    <d v="2021-09-30T01:53:48"/>
    <x v="0"/>
    <n v="26"/>
    <s v="GONZALEZ VELASQUEZ LISDAN"/>
    <x v="2"/>
    <x v="0"/>
    <n v="134"/>
    <n v="22.3333333333333"/>
    <n v="143.57446808510599"/>
    <m/>
    <n v="56229.787199999999"/>
    <x v="0"/>
    <n v="13908.333333333299"/>
    <x v="57"/>
    <x v="0"/>
    <m/>
  </r>
  <r>
    <d v="2021-09-30T01:53:49"/>
    <x v="0"/>
    <n v="27"/>
    <s v="VANEGAS MORALES DEIBY ALEJANDRO"/>
    <x v="3"/>
    <x v="0"/>
    <n v="223"/>
    <n v="22.3"/>
    <n v="239.29078014184401"/>
    <m/>
    <n v="93716.312099999996"/>
    <x v="0"/>
    <n v="13908.333333333299"/>
    <x v="57"/>
    <x v="0"/>
    <m/>
  </r>
  <r>
    <d v="2021-09-30T01:53:49"/>
    <x v="0"/>
    <n v="28"/>
    <s v="ARBOLEDA SALAZAR DIOMEDES"/>
    <x v="2"/>
    <x v="0"/>
    <n v="117"/>
    <n v="19.5"/>
    <n v="143.57446808510599"/>
    <m/>
    <n v="56229.787199999999"/>
    <x v="0"/>
    <n v="13908.333333333299"/>
    <x v="57"/>
    <x v="0"/>
    <m/>
  </r>
  <r>
    <d v="2021-09-30T01:53:49"/>
    <x v="0"/>
    <n v="29"/>
    <s v="VELASQUEZ ROLDAN BRAYAN ESTIVEN"/>
    <x v="0"/>
    <x v="0"/>
    <n v="256"/>
    <n v="28.4444444444444"/>
    <n v="215.36170212766001"/>
    <m/>
    <n v="84344.680900000007"/>
    <x v="0"/>
    <n v="13908.333333333299"/>
    <x v="57"/>
    <x v="0"/>
    <m/>
  </r>
  <r>
    <d v="2021-09-30T01:53:49"/>
    <x v="1"/>
    <n v="32"/>
    <s v="JIMENEZ HERNANDEZ ESTEBAN CAMILO"/>
    <x v="6"/>
    <x v="1"/>
    <n v="231"/>
    <n v="28.875"/>
    <n v="191.43262411347499"/>
    <s v="Se descuenta el viaje de 8 am donde moviliz 28 Usuarios ya que no espera el tiempo indicado en el paradero"/>
    <n v="74973.049599999998"/>
    <x v="0"/>
    <n v="13908.333333333299"/>
    <x v="57"/>
    <x v="0"/>
    <m/>
  </r>
  <r>
    <d v="2021-09-30T01:53:50"/>
    <x v="1"/>
    <n v="33"/>
    <s v="MARAMARA ALBARRAN YONSON"/>
    <x v="3"/>
    <x v="0"/>
    <n v="247"/>
    <n v="24.7"/>
    <n v="239.29078014184401"/>
    <s v="1 DESCUENTO (Despachador Luis)"/>
    <n v="93716.312099999996"/>
    <x v="0"/>
    <n v="13908.333333333299"/>
    <x v="57"/>
    <x v="0"/>
    <m/>
  </r>
  <r>
    <d v="2021-09-30T01:53:50"/>
    <x v="1"/>
    <n v="34"/>
    <s v="JIMENEZ HURTADO CARLOS ESTIVEN"/>
    <x v="0"/>
    <x v="0"/>
    <n v="213"/>
    <n v="23.6666666666667"/>
    <n v="215.36170212766001"/>
    <m/>
    <n v="84344.680900000007"/>
    <x v="0"/>
    <n v="13908.333333333299"/>
    <x v="57"/>
    <x v="0"/>
    <m/>
  </r>
  <r>
    <d v="2021-09-30T01:53:50"/>
    <x v="1"/>
    <n v="35"/>
    <s v="GARCIA DAVID WILSON ALBERTO"/>
    <x v="3"/>
    <x v="0"/>
    <n v="257"/>
    <n v="25.7"/>
    <n v="239.29078014184401"/>
    <s v="3 DESCUENTOS (2 X INCAPACITADO, y Conduct. Reconociendo la ruta)"/>
    <n v="93716.312099999996"/>
    <x v="1"/>
    <n v="13908.333333333299"/>
    <x v="57"/>
    <x v="0"/>
    <m/>
  </r>
  <r>
    <d v="2021-09-30T01:53:50"/>
    <x v="1"/>
    <n v="36"/>
    <s v="MARTINEZ CHAVERRA LUIS NORBERTO"/>
    <x v="11"/>
    <x v="0"/>
    <n v="32"/>
    <n v="16"/>
    <n v="47.858156028368803"/>
    <m/>
    <n v="18743.2624"/>
    <x v="0"/>
    <n v="13908.333333333299"/>
    <x v="57"/>
    <x v="0"/>
    <m/>
  </r>
  <r>
    <d v="2021-09-30T01:53:50"/>
    <x v="1"/>
    <n v="36"/>
    <s v="QUINTERO PEREZ SANTIAGO"/>
    <x v="3"/>
    <x v="0"/>
    <n v="196"/>
    <n v="19.600000000000001"/>
    <n v="239.29078014184401"/>
    <m/>
    <n v="93716.312099999996"/>
    <x v="0"/>
    <n v="13908.333333333299"/>
    <x v="57"/>
    <x v="0"/>
    <m/>
  </r>
  <r>
    <d v="2021-09-30T01:53:51"/>
    <x v="1"/>
    <n v="37"/>
    <s v="PIEDRAHITA MADRID SANTIAGO"/>
    <x v="6"/>
    <x v="0"/>
    <n v="190"/>
    <n v="23.75"/>
    <n v="191.43262411347499"/>
    <m/>
    <n v="74973.049599999998"/>
    <x v="1"/>
    <n v="13908.333333333299"/>
    <x v="57"/>
    <x v="0"/>
    <m/>
  </r>
  <r>
    <d v="2021-09-30T01:53:51"/>
    <x v="0"/>
    <n v="38"/>
    <s v="VILLADA GUZMAN JOJAN"/>
    <x v="0"/>
    <x v="1"/>
    <n v="202"/>
    <n v="22.4444444444444"/>
    <n v="215.36170212766001"/>
    <m/>
    <n v="84344.680900000007"/>
    <x v="0"/>
    <n v="13908.333333333299"/>
    <x v="57"/>
    <x v="0"/>
    <m/>
  </r>
  <r>
    <d v="2021-09-30T01:53:51"/>
    <x v="1"/>
    <n v="39"/>
    <s v="DIAZ LOZADA ANDRES FELIPE"/>
    <x v="3"/>
    <x v="0"/>
    <n v="201"/>
    <n v="20.100000000000001"/>
    <n v="239.29078014184401"/>
    <m/>
    <n v="93716.312099999996"/>
    <x v="0"/>
    <n v="13908.333333333299"/>
    <x v="57"/>
    <x v="0"/>
    <m/>
  </r>
  <r>
    <d v="2021-09-30T01:53:51"/>
    <x v="1"/>
    <n v="40"/>
    <s v="CORDOBA QUINTERO RAFAEL JOSE"/>
    <x v="3"/>
    <x v="0"/>
    <n v="264"/>
    <n v="26.4"/>
    <n v="239.29078014184401"/>
    <m/>
    <n v="93716.312099999996"/>
    <x v="0"/>
    <n v="13908.333333333299"/>
    <x v="57"/>
    <x v="0"/>
    <m/>
  </r>
  <r>
    <d v="2021-10-01T01:34:33"/>
    <x v="0"/>
    <n v="1"/>
    <s v="PINEDA ESTRADA CRISTIAN JOHAN"/>
    <x v="6"/>
    <x v="0"/>
    <n v="188"/>
    <n v="23.5"/>
    <n v="192.71477663230201"/>
    <m/>
    <n v="75485.910699999993"/>
    <x v="0"/>
    <n v="14808.5714285714"/>
    <x v="58"/>
    <x v="0"/>
    <m/>
  </r>
  <r>
    <d v="2021-10-01T01:34:33"/>
    <x v="1"/>
    <n v="2"/>
    <s v="DE OSSA TORRES CARLOS ANDRES"/>
    <x v="3"/>
    <x v="0"/>
    <n v="290"/>
    <n v="29"/>
    <n v="240.89347079037799"/>
    <m/>
    <n v="94357.388300000006"/>
    <x v="1"/>
    <n v="14808.5714285714"/>
    <x v="58"/>
    <x v="0"/>
    <m/>
  </r>
  <r>
    <d v="2021-10-01T01:34:33"/>
    <x v="1"/>
    <n v="3"/>
    <s v="RESTREPO RODRIGUEZ LIBARDO ANDRES"/>
    <x v="8"/>
    <x v="0"/>
    <n v="105"/>
    <n v="21"/>
    <n v="120.44673539518899"/>
    <m/>
    <n v="47178.694199999998"/>
    <x v="0"/>
    <n v="14808.5714285714"/>
    <x v="58"/>
    <x v="0"/>
    <m/>
  </r>
  <r>
    <d v="2021-10-01T01:34:34"/>
    <x v="1"/>
    <n v="4"/>
    <s v="VALENCIA ESTRADA JUAN STIVEN"/>
    <x v="10"/>
    <x v="0"/>
    <n v="65"/>
    <n v="16.25"/>
    <n v="96.357388316151201"/>
    <m/>
    <n v="37742.955300000001"/>
    <x v="0"/>
    <n v="14808.5714285714"/>
    <x v="58"/>
    <x v="0"/>
    <m/>
  </r>
  <r>
    <d v="2021-10-01T01:34:34"/>
    <x v="1"/>
    <n v="5"/>
    <s v="LOAIZA GAVIRIA EDIXON ANDRES"/>
    <x v="9"/>
    <x v="0"/>
    <n v="386"/>
    <n v="32.1666666666667"/>
    <n v="289.07216494845397"/>
    <s v="2 DESCUENTOS (Despachador Fernando y Despachadora Isabel)"/>
    <n v="113228.86599999999"/>
    <x v="1"/>
    <n v="14808.5714285714"/>
    <x v="58"/>
    <x v="0"/>
    <m/>
  </r>
  <r>
    <d v="2021-10-01T01:34:34"/>
    <x v="1"/>
    <n v="6"/>
    <s v="ARBOLEDA SALAZAR DIOMEDES"/>
    <x v="12"/>
    <x v="0"/>
    <n v="325"/>
    <n v="25"/>
    <n v="313.16151202749103"/>
    <m/>
    <n v="122664.6048"/>
    <x v="0"/>
    <n v="14808.5714285714"/>
    <x v="58"/>
    <x v="0"/>
    <m/>
  </r>
  <r>
    <d v="2021-10-01T01:34:34"/>
    <x v="1"/>
    <n v="8"/>
    <s v="VALENCIA MENDOZA CESAR AUGUSTO"/>
    <x v="3"/>
    <x v="0"/>
    <n v="259"/>
    <n v="25.9"/>
    <n v="240.89347079037799"/>
    <s v="5 DESCUENTOS ( 4 x 2 INCAPACITADOS y Despachadora Isabel)"/>
    <n v="94357.388300000006"/>
    <x v="1"/>
    <n v="14808.5714285714"/>
    <x v="58"/>
    <x v="0"/>
    <m/>
  </r>
  <r>
    <d v="2021-10-01T01:34:34"/>
    <x v="0"/>
    <n v="9"/>
    <s v="BETANCUR PEREZ VICTOR ALONSO"/>
    <x v="3"/>
    <x v="0"/>
    <n v="201"/>
    <n v="20.100000000000001"/>
    <n v="240.89347079037799"/>
    <m/>
    <n v="94357.388300000006"/>
    <x v="0"/>
    <n v="14808.5714285714"/>
    <x v="58"/>
    <x v="0"/>
    <m/>
  </r>
  <r>
    <d v="2021-10-01T01:34:35"/>
    <x v="0"/>
    <n v="10"/>
    <s v="LARGO PIEDRAHITA HARVEY DAVID"/>
    <x v="5"/>
    <x v="0"/>
    <n v="27"/>
    <n v="27"/>
    <n v="24.0893470790378"/>
    <m/>
    <n v="9435.7387999999992"/>
    <x v="0"/>
    <n v="14808.5714285714"/>
    <x v="58"/>
    <x v="0"/>
    <m/>
  </r>
  <r>
    <d v="2021-10-01T01:34:35"/>
    <x v="0"/>
    <n v="11"/>
    <s v="RENDON VIANA HUMBERTO DE JESUS"/>
    <x v="0"/>
    <x v="0"/>
    <n v="254"/>
    <n v="28.2222222222222"/>
    <n v="216.80412371134"/>
    <m/>
    <n v="84921.6495"/>
    <x v="0"/>
    <n v="14808.5714285714"/>
    <x v="58"/>
    <x v="0"/>
    <m/>
  </r>
  <r>
    <d v="2021-10-01T01:34:35"/>
    <x v="1"/>
    <n v="12"/>
    <s v="ROJAS QUINTERO MIGUEL ANTONIO"/>
    <x v="0"/>
    <x v="0"/>
    <n v="206"/>
    <n v="22.8888888888889"/>
    <n v="216.80412371134"/>
    <m/>
    <n v="84921.6495"/>
    <x v="0"/>
    <n v="14808.5714285714"/>
    <x v="58"/>
    <x v="0"/>
    <m/>
  </r>
  <r>
    <d v="2021-10-01T01:34:35"/>
    <x v="0"/>
    <n v="14"/>
    <s v="HINCAPIE OSORIO RENZO ORLANDO"/>
    <x v="0"/>
    <x v="0"/>
    <n v="220"/>
    <n v="24.4444444444444"/>
    <n v="216.80412371134"/>
    <m/>
    <n v="84921.6495"/>
    <x v="1"/>
    <n v="14808.5714285714"/>
    <x v="58"/>
    <x v="0"/>
    <m/>
  </r>
  <r>
    <d v="2021-10-01T01:34:35"/>
    <x v="0"/>
    <n v="15"/>
    <s v="LOPERA AGUDELO LUIS FRANCISCO"/>
    <x v="3"/>
    <x v="0"/>
    <n v="238"/>
    <n v="23.8"/>
    <n v="240.89347079037799"/>
    <m/>
    <n v="94357.388300000006"/>
    <x v="0"/>
    <n v="14808.5714285714"/>
    <x v="58"/>
    <x v="0"/>
    <m/>
  </r>
  <r>
    <d v="2021-10-01T01:34:36"/>
    <x v="0"/>
    <n v="17"/>
    <s v="ESPINOZA CHAVARRIA GUILLERMO LEON"/>
    <x v="3"/>
    <x v="0"/>
    <n v="226"/>
    <n v="22.6"/>
    <n v="240.89347079037799"/>
    <s v="1 DESCUENTO (Aprendiz Analisis)"/>
    <n v="94357.388300000006"/>
    <x v="0"/>
    <n v="14808.5714285714"/>
    <x v="58"/>
    <x v="0"/>
    <m/>
  </r>
  <r>
    <d v="2021-10-01T01:34:36"/>
    <x v="0"/>
    <n v="18"/>
    <s v="PEREZ BORJA JUAN CARLOS"/>
    <x v="6"/>
    <x v="0"/>
    <n v="171"/>
    <n v="21.375"/>
    <n v="192.71477663230201"/>
    <m/>
    <n v="75485.910699999993"/>
    <x v="0"/>
    <n v="14808.5714285714"/>
    <x v="58"/>
    <x v="0"/>
    <m/>
  </r>
  <r>
    <d v="2021-10-01T01:34:36"/>
    <x v="0"/>
    <n v="18"/>
    <s v="VALENCIA ESTRADA JUAN STIVEN"/>
    <x v="10"/>
    <x v="0"/>
    <n v="86"/>
    <n v="21.5"/>
    <n v="96.357388316151201"/>
    <m/>
    <n v="37742.955300000001"/>
    <x v="0"/>
    <n v="14808.5714285714"/>
    <x v="58"/>
    <x v="0"/>
    <m/>
  </r>
  <r>
    <d v="2021-10-01T01:34:36"/>
    <x v="0"/>
    <n v="19"/>
    <s v="HINCAPIE CASTAEDA KEVIN ALEJANDRO"/>
    <x v="3"/>
    <x v="0"/>
    <n v="180"/>
    <n v="18"/>
    <n v="240.89347079037799"/>
    <s v="1 DESCUENTO (Transbordo Veh 29)"/>
    <n v="94357.388300000006"/>
    <x v="0"/>
    <n v="14808.5714285714"/>
    <x v="58"/>
    <x v="0"/>
    <m/>
  </r>
  <r>
    <d v="2021-10-01T01:34:37"/>
    <x v="1"/>
    <n v="20"/>
    <s v="VARGAS NELSON CONRADO"/>
    <x v="3"/>
    <x v="0"/>
    <n v="240"/>
    <n v="24"/>
    <n v="240.89347079037799"/>
    <m/>
    <n v="94357.388300000006"/>
    <x v="0"/>
    <n v="14808.5714285714"/>
    <x v="58"/>
    <x v="0"/>
    <m/>
  </r>
  <r>
    <d v="2021-10-01T01:34:37"/>
    <x v="0"/>
    <n v="21"/>
    <s v="LONDOO LOPERA DUVAN ANDRES"/>
    <x v="3"/>
    <x v="0"/>
    <n v="258"/>
    <n v="25.8"/>
    <n v="240.89347079037799"/>
    <m/>
    <n v="94357.388300000006"/>
    <x v="0"/>
    <n v="14808.5714285714"/>
    <x v="58"/>
    <x v="0"/>
    <m/>
  </r>
  <r>
    <d v="2021-10-01T01:34:37"/>
    <x v="1"/>
    <n v="23"/>
    <s v="QUICENO DAVID DIEGO ALEJANDRO"/>
    <x v="4"/>
    <x v="0"/>
    <n v="169"/>
    <n v="24.1428571428571"/>
    <n v="168.62542955326501"/>
    <m/>
    <n v="66050.171799999996"/>
    <x v="0"/>
    <n v="14808.5714285714"/>
    <x v="58"/>
    <x v="0"/>
    <m/>
  </r>
  <r>
    <d v="2021-10-01T01:34:37"/>
    <x v="1"/>
    <n v="24"/>
    <s v="QUIRAMA CASTAEDA JHON JADER"/>
    <x v="1"/>
    <x v="0"/>
    <n v="304"/>
    <n v="27.636363636363601"/>
    <n v="264.98281786941601"/>
    <m/>
    <n v="103793.1271"/>
    <x v="0"/>
    <n v="14808.5714285714"/>
    <x v="58"/>
    <x v="0"/>
    <m/>
  </r>
  <r>
    <d v="2021-10-01T01:34:37"/>
    <x v="1"/>
    <n v="25"/>
    <s v="ZAPATA MONTES ANDREY DARIO"/>
    <x v="8"/>
    <x v="1"/>
    <n v="110"/>
    <n v="22"/>
    <n v="120.44673539518899"/>
    <m/>
    <n v="47178.694199999998"/>
    <x v="1"/>
    <n v="14808.5714285714"/>
    <x v="58"/>
    <x v="0"/>
    <m/>
  </r>
  <r>
    <d v="2021-10-01T01:34:38"/>
    <x v="0"/>
    <n v="26"/>
    <s v="GONZALEZ VELASQUEZ LISDAN"/>
    <x v="3"/>
    <x v="0"/>
    <n v="222"/>
    <n v="22.2"/>
    <n v="240.89347079037799"/>
    <m/>
    <n v="94357.388300000006"/>
    <x v="0"/>
    <n v="14808.5714285714"/>
    <x v="58"/>
    <x v="0"/>
    <m/>
  </r>
  <r>
    <d v="2021-10-01T01:34:38"/>
    <x v="1"/>
    <n v="27"/>
    <s v="HENAO MUOZ FERNEY"/>
    <x v="7"/>
    <x v="0"/>
    <n v="88"/>
    <n v="29.3333333333333"/>
    <n v="72.268041237113394"/>
    <m/>
    <n v="28307.216499999999"/>
    <x v="0"/>
    <n v="14808.5714285714"/>
    <x v="58"/>
    <x v="0"/>
    <m/>
  </r>
  <r>
    <d v="2021-10-01T01:34:38"/>
    <x v="1"/>
    <n v="27"/>
    <s v="VANEGAS MORALES DEIBY ALEJANDRO"/>
    <x v="4"/>
    <x v="0"/>
    <n v="160"/>
    <n v="22.8571428571429"/>
    <n v="168.62542955326501"/>
    <s v="1 DESCUENTO (Propietario veh 39)"/>
    <n v="66050.171799999996"/>
    <x v="0"/>
    <n v="14808.5714285714"/>
    <x v="58"/>
    <x v="0"/>
    <m/>
  </r>
  <r>
    <d v="2021-10-01T01:34:38"/>
    <x v="0"/>
    <n v="28"/>
    <s v="QUINTERO PEREZ SANTIAGO"/>
    <x v="0"/>
    <x v="0"/>
    <n v="222"/>
    <n v="24.6666666666667"/>
    <n v="216.80412371134"/>
    <s v="1 DESCUENTO (Despachador Fernando)"/>
    <n v="84921.6495"/>
    <x v="0"/>
    <n v="14808.5714285714"/>
    <x v="58"/>
    <x v="0"/>
    <m/>
  </r>
  <r>
    <d v="2021-10-01T01:34:38"/>
    <x v="0"/>
    <n v="29"/>
    <s v="VELASQUEZ ROLDAN BRAYAN ESTIVEN"/>
    <x v="1"/>
    <x v="0"/>
    <n v="270"/>
    <n v="24.545454545454501"/>
    <n v="264.98281786941601"/>
    <s v="1 DESCUENTO (Usuario Desubicado)"/>
    <n v="103793.1271"/>
    <x v="0"/>
    <n v="14808.5714285714"/>
    <x v="58"/>
    <x v="0"/>
    <m/>
  </r>
  <r>
    <d v="2021-10-01T01:34:39"/>
    <x v="1"/>
    <n v="32"/>
    <s v="JIMENEZ HERNANDEZ ESTEBAN CAMILO"/>
    <x v="6"/>
    <x v="1"/>
    <n v="203"/>
    <n v="25.375"/>
    <n v="192.71477663230201"/>
    <m/>
    <n v="75485.910699999993"/>
    <x v="0"/>
    <n v="14808.5714285714"/>
    <x v="58"/>
    <x v="0"/>
    <m/>
  </r>
  <r>
    <d v="2021-10-01T01:34:39"/>
    <x v="0"/>
    <n v="34"/>
    <s v="JIMENEZ HURTADO CARLOS ESTIVEN"/>
    <x v="4"/>
    <x v="0"/>
    <n v="150"/>
    <n v="21.428571428571399"/>
    <n v="168.62542955326501"/>
    <m/>
    <n v="66050.171799999996"/>
    <x v="0"/>
    <n v="14808.5714285714"/>
    <x v="58"/>
    <x v="0"/>
    <m/>
  </r>
  <r>
    <d v="2021-10-01T01:34:39"/>
    <x v="0"/>
    <n v="35"/>
    <s v="GARCIA DAVID WILSON ALBERTO"/>
    <x v="0"/>
    <x v="0"/>
    <n v="228"/>
    <n v="25.3333333333333"/>
    <n v="216.80412371134"/>
    <m/>
    <n v="84921.6495"/>
    <x v="1"/>
    <n v="14808.5714285714"/>
    <x v="58"/>
    <x v="0"/>
    <m/>
  </r>
  <r>
    <d v="2021-10-01T01:34:39"/>
    <x v="0"/>
    <n v="36"/>
    <s v="DAVILA MORALES WALTER ANDRES"/>
    <x v="0"/>
    <x v="0"/>
    <n v="229"/>
    <n v="25.4444444444444"/>
    <n v="216.80412371134"/>
    <m/>
    <n v="84921.6495"/>
    <x v="0"/>
    <n v="14808.5714285714"/>
    <x v="58"/>
    <x v="0"/>
    <m/>
  </r>
  <r>
    <d v="2021-10-01T01:34:40"/>
    <x v="0"/>
    <n v="37"/>
    <s v="PIEDRAHITA MADRID SANTIAGO"/>
    <x v="4"/>
    <x v="1"/>
    <n v="165"/>
    <n v="23.571428571428601"/>
    <n v="168.62542955326501"/>
    <m/>
    <n v="66050.171799999996"/>
    <x v="1"/>
    <n v="14808.5714285714"/>
    <x v="58"/>
    <x v="0"/>
    <m/>
  </r>
  <r>
    <d v="2021-10-01T01:34:40"/>
    <x v="0"/>
    <n v="38"/>
    <s v="VILLADA GUZMAN JOJAN"/>
    <x v="0"/>
    <x v="0"/>
    <n v="180"/>
    <n v="20"/>
    <n v="216.80412371134"/>
    <s v="1 DESCUENTO (Usuario Desubicado)"/>
    <n v="84921.6495"/>
    <x v="0"/>
    <n v="14808.5714285714"/>
    <x v="58"/>
    <x v="0"/>
    <m/>
  </r>
  <r>
    <d v="2021-10-01T01:34:40"/>
    <x v="0"/>
    <n v="39"/>
    <s v="TEJADA PEREZ JHON ALEXIS"/>
    <x v="6"/>
    <x v="1"/>
    <n v="134"/>
    <n v="16.75"/>
    <n v="192.71477663230201"/>
    <s v="Se descuenta el viaje de 6 06 am donde moviliz 6 Usuarios ya que no espera el tiempo indicado en el paradero"/>
    <n v="75485.910699999993"/>
    <x v="0"/>
    <n v="14808.5714285714"/>
    <x v="58"/>
    <x v="0"/>
    <m/>
  </r>
  <r>
    <d v="2021-10-01T01:34:40"/>
    <x v="0"/>
    <n v="40"/>
    <s v="CORDOBA QUINTERO RAFAEL JOSE"/>
    <x v="0"/>
    <x v="0"/>
    <n v="251"/>
    <n v="27.8888888888889"/>
    <n v="216.80412371134"/>
    <m/>
    <n v="84921.6495"/>
    <x v="0"/>
    <n v="14808.5714285714"/>
    <x v="58"/>
    <x v="0"/>
    <m/>
  </r>
  <r>
    <d v="2021-10-02T01:49:51"/>
    <x v="0"/>
    <n v="1"/>
    <s v="PINEDA ESTRADA CRISTIAN JOHAN"/>
    <x v="3"/>
    <x v="0"/>
    <n v="215"/>
    <n v="21.5"/>
    <n v="253.867595818815"/>
    <s v="1 DESCUENTO (Despachadora Isabel)"/>
    <n v="97547.0383"/>
    <x v="0"/>
    <n v="16993.75"/>
    <x v="59"/>
    <x v="0"/>
    <m/>
  </r>
  <r>
    <d v="2021-10-02T01:49:51"/>
    <x v="0"/>
    <n v="2"/>
    <s v="DE OSSA TORRES CARLOS ANDRES"/>
    <x v="0"/>
    <x v="0"/>
    <n v="247"/>
    <n v="27.4444444444444"/>
    <n v="228.48083623693401"/>
    <s v="1 DESCUENTO (Aprendiz Analisis)"/>
    <n v="87792.334499999997"/>
    <x v="1"/>
    <n v="16993.75"/>
    <x v="59"/>
    <x v="0"/>
    <m/>
  </r>
  <r>
    <d v="2021-10-02T01:49:51"/>
    <x v="0"/>
    <n v="3"/>
    <s v="RESTREPO RODRIGUEZ LIBARDO ANDRES"/>
    <x v="1"/>
    <x v="0"/>
    <n v="261"/>
    <n v="23.727272727272702"/>
    <n v="279.25435540069702"/>
    <m/>
    <n v="107301.74219999999"/>
    <x v="0"/>
    <n v="16993.75"/>
    <x v="59"/>
    <x v="0"/>
    <m/>
  </r>
  <r>
    <d v="2021-10-02T01:49:52"/>
    <x v="0"/>
    <n v="4"/>
    <s v="VALENCIA ESTRADA JUAN STIVEN"/>
    <x v="2"/>
    <x v="1"/>
    <n v="144"/>
    <n v="24"/>
    <n v="152.32055749128901"/>
    <s v="Se descuenta el viaje de 8 40 am donde moviliz 10 Usuarios x varado. 10 DESCUENTOS (Devolucin de Dinero)"/>
    <n v="58528.222999999998"/>
    <x v="0"/>
    <n v="16993.75"/>
    <x v="59"/>
    <x v="0"/>
    <m/>
  </r>
  <r>
    <d v="2021-10-02T01:49:52"/>
    <x v="0"/>
    <n v="5"/>
    <s v="LOAIZA GAVIRIA EDIXON ANDRES"/>
    <x v="9"/>
    <x v="0"/>
    <n v="335"/>
    <n v="27.9166666666667"/>
    <n v="304.64111498257802"/>
    <m/>
    <n v="117056.446"/>
    <x v="1"/>
    <n v="16993.75"/>
    <x v="59"/>
    <x v="0"/>
    <m/>
  </r>
  <r>
    <d v="2021-10-02T01:49:52"/>
    <x v="0"/>
    <n v="6"/>
    <s v="SANCHEZ CAMELO FABIAN ARLEY"/>
    <x v="0"/>
    <x v="1"/>
    <n v="279"/>
    <n v="31"/>
    <n v="228.48083623693401"/>
    <s v="Se descuenta el viaje de 10 40 am donde moviliz 6 Usuarios ya que no espera el tiempo indicado en el paradero"/>
    <n v="87792.334499999997"/>
    <x v="0"/>
    <n v="16993.75"/>
    <x v="59"/>
    <x v="0"/>
    <m/>
  </r>
  <r>
    <d v="2021-10-02T01:49:52"/>
    <x v="0"/>
    <n v="8"/>
    <s v="VALENCIA MENDOZA CESAR AUGUSTO"/>
    <x v="3"/>
    <x v="0"/>
    <n v="251"/>
    <n v="25.1"/>
    <n v="253.867595818815"/>
    <s v="1 DESCUENTO (Despachadora Isabel)"/>
    <n v="97547.0383"/>
    <x v="1"/>
    <n v="16993.75"/>
    <x v="59"/>
    <x v="0"/>
    <m/>
  </r>
  <r>
    <d v="2021-10-02T01:49:53"/>
    <x v="0"/>
    <n v="9"/>
    <s v="BETANCUR PEREZ VICTOR ALONSO"/>
    <x v="1"/>
    <x v="0"/>
    <n v="264"/>
    <n v="24"/>
    <n v="279.25435540069702"/>
    <s v="1 DESCUENTO (Propietario veh 34)"/>
    <n v="107301.74219999999"/>
    <x v="0"/>
    <n v="16993.75"/>
    <x v="59"/>
    <x v="0"/>
    <m/>
  </r>
  <r>
    <d v="2021-10-02T01:49:53"/>
    <x v="0"/>
    <n v="10"/>
    <s v="LARGO PIEDRAHITA HARVEY DAVID"/>
    <x v="3"/>
    <x v="0"/>
    <n v="303"/>
    <n v="30.3"/>
    <n v="253.867595818815"/>
    <m/>
    <n v="97547.0383"/>
    <x v="0"/>
    <n v="16993.75"/>
    <x v="59"/>
    <x v="0"/>
    <m/>
  </r>
  <r>
    <d v="2021-10-02T01:49:53"/>
    <x v="1"/>
    <n v="11"/>
    <s v="RENDON VIANA HUMBERTO DE JESUS"/>
    <x v="1"/>
    <x v="0"/>
    <n v="256"/>
    <n v="23.272727272727298"/>
    <n v="279.25435540069702"/>
    <m/>
    <n v="107301.74219999999"/>
    <x v="0"/>
    <n v="16993.75"/>
    <x v="59"/>
    <x v="0"/>
    <m/>
  </r>
  <r>
    <d v="2021-10-02T01:49:53"/>
    <x v="1"/>
    <n v="12"/>
    <s v="ROJAS QUINTERO MIGUEL ANTONIO"/>
    <x v="2"/>
    <x v="0"/>
    <n v="166"/>
    <n v="27.6666666666667"/>
    <n v="152.32055749128901"/>
    <m/>
    <n v="58528.222999999998"/>
    <x v="0"/>
    <n v="16993.75"/>
    <x v="59"/>
    <x v="0"/>
    <m/>
  </r>
  <r>
    <d v="2021-10-02T01:49:53"/>
    <x v="1"/>
    <n v="14"/>
    <s v="CARVAJAL SALAZAR HECTOR MARINO"/>
    <x v="1"/>
    <x v="0"/>
    <n v="308"/>
    <n v="28"/>
    <n v="279.25435540069702"/>
    <m/>
    <n v="107301.74219999999"/>
    <x v="1"/>
    <n v="16993.75"/>
    <x v="59"/>
    <x v="0"/>
    <m/>
  </r>
  <r>
    <d v="2021-10-02T01:49:54"/>
    <x v="1"/>
    <n v="15"/>
    <s v="LONDOO LOPERA DUVAN ANDRES"/>
    <x v="3"/>
    <x v="0"/>
    <n v="215"/>
    <n v="21.5"/>
    <n v="253.867595818815"/>
    <m/>
    <n v="97547.0383"/>
    <x v="0"/>
    <n v="16993.75"/>
    <x v="59"/>
    <x v="0"/>
    <m/>
  </r>
  <r>
    <d v="2021-10-02T01:49:54"/>
    <x v="0"/>
    <n v="17"/>
    <s v="TEJADA PEREZ JHON ALEXIS"/>
    <x v="1"/>
    <x v="0"/>
    <n v="248"/>
    <n v="22.545454545454501"/>
    <n v="279.25435540069702"/>
    <m/>
    <n v="107301.74219999999"/>
    <x v="0"/>
    <n v="16993.75"/>
    <x v="59"/>
    <x v="0"/>
    <m/>
  </r>
  <r>
    <d v="2021-10-02T01:49:54"/>
    <x v="1"/>
    <n v="18"/>
    <s v="PEREZ BORJA JUAN CARLOS"/>
    <x v="0"/>
    <x v="0"/>
    <n v="193"/>
    <n v="21.4444444444444"/>
    <n v="228.48083623693401"/>
    <m/>
    <n v="87792.334499999997"/>
    <x v="0"/>
    <n v="16993.75"/>
    <x v="59"/>
    <x v="0"/>
    <m/>
  </r>
  <r>
    <d v="2021-10-02T01:49:54"/>
    <x v="1"/>
    <n v="19"/>
    <s v="HINCAPIE CASTAEDA KEVIN ALEJANDRO"/>
    <x v="1"/>
    <x v="0"/>
    <n v="261"/>
    <n v="23.727272727272702"/>
    <n v="279.25435540069702"/>
    <m/>
    <n v="107301.74219999999"/>
    <x v="0"/>
    <n v="16993.75"/>
    <x v="59"/>
    <x v="0"/>
    <m/>
  </r>
  <r>
    <d v="2021-10-02T01:49:55"/>
    <x v="1"/>
    <n v="21"/>
    <s v="OCAMPO OCAMPO ANTONIO JOSE"/>
    <x v="0"/>
    <x v="0"/>
    <n v="263"/>
    <n v="29.2222222222222"/>
    <n v="228.48083623693401"/>
    <m/>
    <n v="87792.334499999997"/>
    <x v="0"/>
    <n v="16993.75"/>
    <x v="59"/>
    <x v="0"/>
    <m/>
  </r>
  <r>
    <d v="2021-10-02T01:49:55"/>
    <x v="1"/>
    <n v="23"/>
    <s v="QUICENO DAVID DIEGO ALEJANDRO"/>
    <x v="7"/>
    <x v="0"/>
    <n v="94"/>
    <n v="31.3333333333333"/>
    <n v="76.160278745644604"/>
    <m/>
    <n v="29264.111499999999"/>
    <x v="0"/>
    <n v="16993.75"/>
    <x v="59"/>
    <x v="0"/>
    <m/>
  </r>
  <r>
    <d v="2021-10-02T01:49:55"/>
    <x v="0"/>
    <n v="24"/>
    <s v="QUIRAMA CASTAEDA JHON JADER"/>
    <x v="3"/>
    <x v="0"/>
    <n v="300"/>
    <n v="30"/>
    <n v="253.867595818815"/>
    <m/>
    <n v="97547.0383"/>
    <x v="0"/>
    <n v="16993.75"/>
    <x v="59"/>
    <x v="0"/>
    <m/>
  </r>
  <r>
    <d v="2021-10-02T01:49:55"/>
    <x v="0"/>
    <n v="25"/>
    <s v="ZAPATA MONTES ANDREY DARIO"/>
    <x v="2"/>
    <x v="0"/>
    <n v="146"/>
    <n v="24.3333333333333"/>
    <n v="152.32055749128901"/>
    <m/>
    <n v="58528.222999999998"/>
    <x v="1"/>
    <n v="16993.75"/>
    <x v="59"/>
    <x v="0"/>
    <m/>
  </r>
  <r>
    <d v="2021-10-02T01:49:56"/>
    <x v="0"/>
    <n v="26"/>
    <s v="GONZALEZ VELASQUEZ LISDAN"/>
    <x v="0"/>
    <x v="0"/>
    <n v="213"/>
    <n v="23.6666666666667"/>
    <n v="228.48083623693401"/>
    <m/>
    <n v="87792.334499999997"/>
    <x v="0"/>
    <n v="16993.75"/>
    <x v="59"/>
    <x v="0"/>
    <m/>
  </r>
  <r>
    <d v="2021-10-02T01:49:56"/>
    <x v="0"/>
    <n v="27"/>
    <s v="VANEGAS MORALES DEIBY ALEJANDRO"/>
    <x v="0"/>
    <x v="0"/>
    <n v="168"/>
    <n v="18.6666666666667"/>
    <n v="228.48083623693401"/>
    <m/>
    <n v="87792.334499999997"/>
    <x v="0"/>
    <n v="16993.75"/>
    <x v="59"/>
    <x v="0"/>
    <m/>
  </r>
  <r>
    <d v="2021-10-02T01:49:56"/>
    <x v="0"/>
    <n v="28"/>
    <s v="QUINTERO PEREZ SANTIAGO"/>
    <x v="0"/>
    <x v="0"/>
    <n v="228"/>
    <n v="25.3333333333333"/>
    <n v="228.48083623693401"/>
    <m/>
    <n v="87792.334499999997"/>
    <x v="0"/>
    <n v="16993.75"/>
    <x v="59"/>
    <x v="0"/>
    <m/>
  </r>
  <r>
    <d v="2021-10-02T01:49:56"/>
    <x v="0"/>
    <n v="29"/>
    <s v="VELASQUEZ ROLDAN BRAYAN ESTIVEN"/>
    <x v="6"/>
    <x v="0"/>
    <n v="227"/>
    <n v="28.375"/>
    <n v="203.09407665505199"/>
    <m/>
    <n v="78037.630699999994"/>
    <x v="0"/>
    <n v="16993.75"/>
    <x v="59"/>
    <x v="0"/>
    <m/>
  </r>
  <r>
    <d v="2021-10-02T01:49:57"/>
    <x v="1"/>
    <n v="32"/>
    <s v="JIMENEZ HERNANDEZ ESTEBAN CAMILO"/>
    <x v="0"/>
    <x v="0"/>
    <n v="219"/>
    <n v="24.3333333333333"/>
    <n v="228.48083623693401"/>
    <m/>
    <n v="87792.334499999997"/>
    <x v="0"/>
    <n v="16993.75"/>
    <x v="59"/>
    <x v="0"/>
    <m/>
  </r>
  <r>
    <d v="2021-10-02T01:49:57"/>
    <x v="1"/>
    <n v="34"/>
    <s v="JIMENEZ HURTADO CARLOS ESTIVEN"/>
    <x v="6"/>
    <x v="0"/>
    <n v="203"/>
    <n v="25.375"/>
    <n v="203.09407665505199"/>
    <m/>
    <n v="78037.630699999994"/>
    <x v="0"/>
    <n v="16993.75"/>
    <x v="59"/>
    <x v="0"/>
    <m/>
  </r>
  <r>
    <d v="2021-10-02T01:49:57"/>
    <x v="0"/>
    <n v="35"/>
    <s v="GARCIA DAVID WILSON ALBERTO"/>
    <x v="1"/>
    <x v="0"/>
    <n v="265"/>
    <n v="24.090909090909101"/>
    <n v="279.25435540069702"/>
    <s v="3 DESCUENTOS (Propietario veh 34, 2 X INCAPACITADO)"/>
    <n v="107301.74219999999"/>
    <x v="1"/>
    <n v="16993.75"/>
    <x v="59"/>
    <x v="0"/>
    <m/>
  </r>
  <r>
    <d v="2021-10-02T01:49:57"/>
    <x v="1"/>
    <n v="36"/>
    <s v="MARTINEZ CHAVERRA LUIS NORBERTO"/>
    <x v="3"/>
    <x v="0"/>
    <n v="292"/>
    <n v="29.2"/>
    <n v="253.867595818815"/>
    <m/>
    <n v="97547.0383"/>
    <x v="0"/>
    <n v="16993.75"/>
    <x v="59"/>
    <x v="0"/>
    <m/>
  </r>
  <r>
    <d v="2021-10-02T01:49:57"/>
    <x v="1"/>
    <n v="37"/>
    <s v="PIEDRAHITA MADRID SANTIAGO"/>
    <x v="6"/>
    <x v="0"/>
    <n v="202"/>
    <n v="25.25"/>
    <n v="203.09407665505199"/>
    <m/>
    <n v="78037.630699999994"/>
    <x v="1"/>
    <n v="16993.75"/>
    <x v="59"/>
    <x v="0"/>
    <m/>
  </r>
  <r>
    <d v="2021-10-02T01:49:58"/>
    <x v="1"/>
    <n v="38"/>
    <s v="VILLADA GUZMAN JOJAN"/>
    <x v="0"/>
    <x v="0"/>
    <n v="211"/>
    <n v="23.4444444444444"/>
    <n v="228.48083623693401"/>
    <m/>
    <n v="87792.334499999997"/>
    <x v="0"/>
    <n v="16993.75"/>
    <x v="59"/>
    <x v="0"/>
    <m/>
  </r>
  <r>
    <d v="2021-10-02T01:49:58"/>
    <x v="1"/>
    <n v="39"/>
    <s v="JARAMILLO ZAPATA ELKIN DARIO"/>
    <x v="5"/>
    <x v="0"/>
    <n v="19"/>
    <n v="19"/>
    <n v="25.386759581881499"/>
    <m/>
    <n v="9754.7037999999993"/>
    <x v="0"/>
    <n v="16993.75"/>
    <x v="59"/>
    <x v="0"/>
    <m/>
  </r>
  <r>
    <d v="2021-10-02T01:49:58"/>
    <x v="1"/>
    <n v="40"/>
    <s v="DAVILA MORALES WALTER ANDRES"/>
    <x v="1"/>
    <x v="0"/>
    <n v="290"/>
    <n v="26.363636363636399"/>
    <n v="279.25435540069702"/>
    <m/>
    <n v="107301.74219999999"/>
    <x v="0"/>
    <n v="16993.75"/>
    <x v="59"/>
    <x v="0"/>
    <m/>
  </r>
  <r>
    <d v="2021-10-03T01:58:24"/>
    <x v="1"/>
    <n v="1"/>
    <s v="PINEDA ESTRADA CRISTIAN JOHAN"/>
    <x v="0"/>
    <x v="0"/>
    <n v="208"/>
    <n v="23.1111111111111"/>
    <n v="237.20955882352899"/>
    <m/>
    <n v="91283.823499999999"/>
    <x v="0"/>
    <n v="16454.5454545455"/>
    <x v="60"/>
    <x v="0"/>
    <m/>
  </r>
  <r>
    <d v="2021-10-03T01:58:24"/>
    <x v="1"/>
    <n v="3"/>
    <s v="RESTREPO RODRIGUEZ LIBARDO ANDRES"/>
    <x v="0"/>
    <x v="0"/>
    <n v="263"/>
    <n v="29.2222222222222"/>
    <n v="237.20955882352899"/>
    <m/>
    <n v="91283.823499999999"/>
    <x v="0"/>
    <n v="16454.5454545455"/>
    <x v="60"/>
    <x v="0"/>
    <m/>
  </r>
  <r>
    <d v="2021-10-03T01:58:24"/>
    <x v="1"/>
    <n v="4"/>
    <s v="VALENCIA ESTRADA JUAN STIVEN"/>
    <x v="11"/>
    <x v="0"/>
    <n v="37"/>
    <n v="18.5"/>
    <n v="52.713235294117602"/>
    <m/>
    <n v="20285.294099999999"/>
    <x v="0"/>
    <n v="16454.5454545455"/>
    <x v="60"/>
    <x v="0"/>
    <m/>
  </r>
  <r>
    <d v="2021-10-03T01:58:25"/>
    <x v="1"/>
    <n v="5"/>
    <s v="LOAIZA GAVIRIA EDIXON ANDRES"/>
    <x v="1"/>
    <x v="0"/>
    <n v="310"/>
    <n v="28.181818181818201"/>
    <n v="289.92279411764702"/>
    <m/>
    <n v="111569.1176"/>
    <x v="1"/>
    <n v="16454.5454545455"/>
    <x v="60"/>
    <x v="0"/>
    <m/>
  </r>
  <r>
    <d v="2021-10-03T01:58:25"/>
    <x v="0"/>
    <n v="6"/>
    <s v="SANCHEZ CAMELO FABIAN ARLEY"/>
    <x v="3"/>
    <x v="0"/>
    <n v="267"/>
    <n v="26.7"/>
    <n v="263.566176470588"/>
    <m/>
    <n v="101426.4706"/>
    <x v="0"/>
    <n v="16454.5454545455"/>
    <x v="60"/>
    <x v="0"/>
    <m/>
  </r>
  <r>
    <d v="2021-10-03T01:58:25"/>
    <x v="1"/>
    <n v="8"/>
    <s v="VALENCIA MENDOZA CESAR AUGUSTO"/>
    <x v="1"/>
    <x v="0"/>
    <n v="297"/>
    <n v="27"/>
    <n v="289.92279411764702"/>
    <m/>
    <n v="111569.1176"/>
    <x v="1"/>
    <n v="16454.5454545455"/>
    <x v="60"/>
    <x v="0"/>
    <m/>
  </r>
  <r>
    <d v="2021-10-03T01:58:26"/>
    <x v="1"/>
    <n v="9"/>
    <s v="BETANCUR PEREZ VICTOR ALONSO"/>
    <x v="3"/>
    <x v="0"/>
    <n v="268"/>
    <n v="26.8"/>
    <n v="263.566176470588"/>
    <m/>
    <n v="101426.4706"/>
    <x v="0"/>
    <n v="16454.5454545455"/>
    <x v="60"/>
    <x v="0"/>
    <m/>
  </r>
  <r>
    <d v="2021-10-03T01:58:26"/>
    <x v="1"/>
    <n v="10"/>
    <s v="LARGO PIEDRAHITA HARVEY DAVID"/>
    <x v="3"/>
    <x v="0"/>
    <n v="255"/>
    <n v="25.5"/>
    <n v="263.566176470588"/>
    <m/>
    <n v="101426.4706"/>
    <x v="0"/>
    <n v="16454.5454545455"/>
    <x v="60"/>
    <x v="0"/>
    <m/>
  </r>
  <r>
    <d v="2021-10-03T01:58:26"/>
    <x v="0"/>
    <n v="12"/>
    <s v="GONZALEZ VELASQUEZ LISDAN"/>
    <x v="0"/>
    <x v="0"/>
    <n v="273"/>
    <n v="30.3333333333333"/>
    <n v="237.20955882352899"/>
    <m/>
    <n v="91283.823499999999"/>
    <x v="0"/>
    <n v="16454.5454545455"/>
    <x v="60"/>
    <x v="0"/>
    <m/>
  </r>
  <r>
    <d v="2021-10-03T01:58:26"/>
    <x v="0"/>
    <n v="14"/>
    <s v="HINCAPIE OSORIO RENZO ORLANDO"/>
    <x v="0"/>
    <x v="0"/>
    <n v="243"/>
    <n v="27"/>
    <n v="237.20955882352899"/>
    <m/>
    <n v="91283.823499999999"/>
    <x v="1"/>
    <n v="16454.5454545455"/>
    <x v="60"/>
    <x v="0"/>
    <m/>
  </r>
  <r>
    <d v="2021-10-03T01:58:27"/>
    <x v="0"/>
    <n v="15"/>
    <s v="LONDOO LOPERA DUVAN ANDRES"/>
    <x v="3"/>
    <x v="0"/>
    <n v="232"/>
    <n v="23.2"/>
    <n v="263.566176470588"/>
    <m/>
    <n v="101426.4706"/>
    <x v="0"/>
    <n v="16454.5454545455"/>
    <x v="60"/>
    <x v="0"/>
    <m/>
  </r>
  <r>
    <d v="2021-10-03T01:58:27"/>
    <x v="0"/>
    <n v="17"/>
    <s v="ESPINOZA CHAVARRIA GUILLERMO LEON"/>
    <x v="0"/>
    <x v="0"/>
    <n v="257"/>
    <n v="28.5555555555556"/>
    <n v="237.20955882352899"/>
    <m/>
    <n v="91283.823499999999"/>
    <x v="0"/>
    <n v="16454.5454545455"/>
    <x v="60"/>
    <x v="0"/>
    <m/>
  </r>
  <r>
    <d v="2021-10-03T01:58:27"/>
    <x v="0"/>
    <n v="18"/>
    <s v="PEREZ BORJA JUAN CARLOS"/>
    <x v="8"/>
    <x v="0"/>
    <n v="131"/>
    <n v="26.2"/>
    <n v="131.783088235294"/>
    <m/>
    <n v="50713.2353"/>
    <x v="0"/>
    <n v="16454.5454545455"/>
    <x v="60"/>
    <x v="0"/>
    <m/>
  </r>
  <r>
    <d v="2021-10-03T01:58:28"/>
    <x v="0"/>
    <n v="19"/>
    <s v="HINCAPIE CASTAEDA KEVIN ALEJANDRO"/>
    <x v="3"/>
    <x v="0"/>
    <n v="298"/>
    <n v="29.8"/>
    <n v="263.566176470588"/>
    <m/>
    <n v="101426.4706"/>
    <x v="0"/>
    <n v="16454.5454545455"/>
    <x v="60"/>
    <x v="0"/>
    <m/>
  </r>
  <r>
    <d v="2021-10-03T01:58:28"/>
    <x v="1"/>
    <n v="20"/>
    <s v="VALENCIA ESTRADA JUAN STIVEN"/>
    <x v="4"/>
    <x v="1"/>
    <n v="195"/>
    <n v="27.8571428571429"/>
    <n v="184.496323529412"/>
    <s v="1 DESCUENTO (Despachador Fernando)"/>
    <n v="70998.529399999999"/>
    <x v="0"/>
    <n v="16454.5454545455"/>
    <x v="60"/>
    <x v="0"/>
    <m/>
  </r>
  <r>
    <d v="2021-10-03T01:58:28"/>
    <x v="1"/>
    <n v="21"/>
    <s v="OCAMPO OCAMPO ANTONIO JOSE"/>
    <x v="4"/>
    <x v="0"/>
    <n v="181"/>
    <n v="25.8571428571429"/>
    <n v="184.496323529412"/>
    <m/>
    <n v="70998.529399999999"/>
    <x v="0"/>
    <n v="16454.5454545455"/>
    <x v="60"/>
    <x v="0"/>
    <m/>
  </r>
  <r>
    <d v="2021-10-03T01:58:28"/>
    <x v="1"/>
    <n v="23"/>
    <s v="QUICENO DAVID DIEGO ALEJANDRO"/>
    <x v="6"/>
    <x v="0"/>
    <n v="182"/>
    <n v="22.75"/>
    <n v="210.85294117647101"/>
    <m/>
    <n v="81141.176500000001"/>
    <x v="0"/>
    <n v="16454.5454545455"/>
    <x v="60"/>
    <x v="0"/>
    <m/>
  </r>
  <r>
    <d v="2021-10-03T01:58:29"/>
    <x v="1"/>
    <n v="24"/>
    <s v="QUIRAMA CASTAEDA JHON JADER"/>
    <x v="3"/>
    <x v="0"/>
    <n v="239"/>
    <n v="23.9"/>
    <n v="263.566176470588"/>
    <s v="3 DESCUENTOS (Transbordo veh 04)"/>
    <n v="101426.4706"/>
    <x v="0"/>
    <n v="16454.5454545455"/>
    <x v="60"/>
    <x v="0"/>
    <m/>
  </r>
  <r>
    <d v="2021-10-03T01:58:29"/>
    <x v="1"/>
    <n v="25"/>
    <s v="ZAPATA MONTES ANDREY DARIO"/>
    <x v="0"/>
    <x v="0"/>
    <n v="291"/>
    <n v="32.3333333333333"/>
    <n v="237.20955882352899"/>
    <s v="2 DESCUENTOS X INCAPACITADO"/>
    <n v="91283.823499999999"/>
    <x v="1"/>
    <n v="16454.5454545455"/>
    <x v="60"/>
    <x v="0"/>
    <m/>
  </r>
  <r>
    <d v="2021-10-03T01:58:29"/>
    <x v="1"/>
    <n v="26"/>
    <s v="TEJADA PEREZ JHON ALEXIS"/>
    <x v="6"/>
    <x v="1"/>
    <n v="175"/>
    <n v="21.875"/>
    <n v="210.85294117647101"/>
    <s v="Se descuenta el viaje de 11 30 am donde moviliz 3 Usuarios x varado"/>
    <n v="81141.176500000001"/>
    <x v="0"/>
    <n v="16454.5454545455"/>
    <x v="60"/>
    <x v="0"/>
    <m/>
  </r>
  <r>
    <d v="2021-10-03T01:58:29"/>
    <x v="0"/>
    <n v="27"/>
    <s v="VANEGAS MORALES DEIBY ALEJANDRO"/>
    <x v="3"/>
    <x v="0"/>
    <n v="221"/>
    <n v="22.1"/>
    <n v="263.566176470588"/>
    <m/>
    <n v="101426.4706"/>
    <x v="0"/>
    <n v="16454.5454545455"/>
    <x v="60"/>
    <x v="0"/>
    <m/>
  </r>
  <r>
    <d v="2021-10-03T01:58:30"/>
    <x v="1"/>
    <n v="28"/>
    <s v="QUINTERO PEREZ SANTIAGO"/>
    <x v="6"/>
    <x v="0"/>
    <n v="238"/>
    <n v="29.75"/>
    <n v="210.85294117647101"/>
    <s v="1 DESCUENTO (Usuario Desubicado)"/>
    <n v="81141.176500000001"/>
    <x v="0"/>
    <n v="16454.5454545455"/>
    <x v="60"/>
    <x v="0"/>
    <m/>
  </r>
  <r>
    <d v="2021-10-03T01:58:30"/>
    <x v="1"/>
    <n v="29"/>
    <s v="VELASQUEZ ROLDAN BRAYAN ESTIVEN"/>
    <x v="0"/>
    <x v="0"/>
    <n v="235"/>
    <n v="26.1111111111111"/>
    <n v="237.20955882352899"/>
    <s v="4 DESCUENTOS (Propietario veh 39, 2 Transbordo veh 26, Usuario Desubicado)"/>
    <n v="91283.823499999999"/>
    <x v="0"/>
    <n v="16454.5454545455"/>
    <x v="60"/>
    <x v="0"/>
    <m/>
  </r>
  <r>
    <d v="2021-10-03T01:58:30"/>
    <x v="0"/>
    <n v="32"/>
    <s v="ARBOLEDA SALAZAR DIOMEDES"/>
    <x v="6"/>
    <x v="0"/>
    <n v="244"/>
    <n v="30.5"/>
    <n v="210.85294117647101"/>
    <m/>
    <n v="81141.176500000001"/>
    <x v="0"/>
    <n v="16454.5454545455"/>
    <x v="60"/>
    <x v="0"/>
    <m/>
  </r>
  <r>
    <d v="2021-10-03T01:58:31"/>
    <x v="0"/>
    <n v="33"/>
    <s v="MARAMARA ALBARRAN YONSON"/>
    <x v="8"/>
    <x v="1"/>
    <n v="116"/>
    <n v="23.2"/>
    <n v="131.783088235294"/>
    <s v="2 DESCUENTOS (Incidente con Usuario Desubicado) Se descuenta el viaje de 3 43 pm donde moviliz 19 Usuarios ya que ven{ia del taller y colabora con la subida"/>
    <n v="50713.2353"/>
    <x v="0"/>
    <n v="16454.5454545455"/>
    <x v="60"/>
    <x v="0"/>
    <m/>
  </r>
  <r>
    <d v="2021-10-03T01:58:31"/>
    <x v="0"/>
    <n v="34"/>
    <s v="JIMENEZ HURTADO CARLOS ESTIVEN"/>
    <x v="0"/>
    <x v="0"/>
    <n v="260"/>
    <n v="28.8888888888889"/>
    <n v="237.20955882352899"/>
    <m/>
    <n v="91283.823499999999"/>
    <x v="0"/>
    <n v="16454.5454545455"/>
    <x v="60"/>
    <x v="0"/>
    <m/>
  </r>
  <r>
    <d v="2021-10-03T01:58:31"/>
    <x v="0"/>
    <n v="35"/>
    <s v="GARCIA DAVID WILSON ALBERTO"/>
    <x v="1"/>
    <x v="0"/>
    <n v="279"/>
    <n v="25.363636363636399"/>
    <n v="289.92279411764702"/>
    <s v="5 DESCUENTOS (4 X 2 INCAPACITADOS y Conduct. Reconociendo la ruta"/>
    <n v="111569.1176"/>
    <x v="1"/>
    <n v="16454.5454545455"/>
    <x v="60"/>
    <x v="0"/>
    <m/>
  </r>
  <r>
    <d v="2021-10-03T01:58:32"/>
    <x v="0"/>
    <n v="36"/>
    <s v="MARTINEZ CHAVERRA LUIS NORBERTO"/>
    <x v="6"/>
    <x v="0"/>
    <n v="206"/>
    <n v="25.75"/>
    <n v="210.85294117647101"/>
    <s v="1 DESCUENTO (Aprendiz Analisis)"/>
    <n v="81141.176500000001"/>
    <x v="0"/>
    <n v="16454.5454545455"/>
    <x v="60"/>
    <x v="0"/>
    <m/>
  </r>
  <r>
    <d v="2021-10-03T01:58:32"/>
    <x v="1"/>
    <n v="37"/>
    <s v="PIEDRAHITA MADRID SANTIAGO"/>
    <x v="8"/>
    <x v="0"/>
    <n v="137"/>
    <n v="27.4"/>
    <n v="131.783088235294"/>
    <m/>
    <n v="50713.2353"/>
    <x v="1"/>
    <n v="16454.5454545455"/>
    <x v="60"/>
    <x v="0"/>
    <m/>
  </r>
  <r>
    <d v="2021-10-03T01:58:32"/>
    <x v="0"/>
    <n v="38"/>
    <s v="VILLADA GUZMAN JOJAN"/>
    <x v="0"/>
    <x v="0"/>
    <n v="234"/>
    <n v="26"/>
    <n v="237.20955882352899"/>
    <m/>
    <n v="91283.823499999999"/>
    <x v="0"/>
    <n v="16454.5454545455"/>
    <x v="60"/>
    <x v="0"/>
    <m/>
  </r>
  <r>
    <d v="2021-10-03T01:58:32"/>
    <x v="1"/>
    <n v="39"/>
    <s v="JARAMILLO ZAPATA ELKIN DARIO"/>
    <x v="4"/>
    <x v="1"/>
    <n v="180"/>
    <n v="25.714285714285701"/>
    <n v="184.496323529412"/>
    <s v="Se descuenta el viaje de 6 15 am donde moviliz 7 Usuarios x varado"/>
    <n v="70998.529399999999"/>
    <x v="0"/>
    <n v="16454.5454545455"/>
    <x v="60"/>
    <x v="0"/>
    <m/>
  </r>
  <r>
    <d v="2021-10-03T01:58:33"/>
    <x v="1"/>
    <n v="40"/>
    <s v="CORDOBA QUINTERO RAFAEL JOSE"/>
    <x v="3"/>
    <x v="0"/>
    <n v="217"/>
    <n v="21.7"/>
    <n v="263.566176470588"/>
    <m/>
    <n v="101426.4706"/>
    <x v="0"/>
    <n v="16454.5454545455"/>
    <x v="60"/>
    <x v="0"/>
    <m/>
  </r>
  <r>
    <d v="2021-10-04T22:13:28"/>
    <x v="2"/>
    <n v="1"/>
    <s v="PINEDA ESTRADA CRISTIAN JOHAN"/>
    <x v="6"/>
    <x v="1"/>
    <n v="177"/>
    <n v="22.125"/>
    <n v="182.95652173913001"/>
    <m/>
    <n v="69982.608699999997"/>
    <x v="0"/>
    <n v="15647.619047619"/>
    <x v="61"/>
    <x v="0"/>
    <m/>
  </r>
  <r>
    <d v="2021-10-04T22:13:29"/>
    <x v="2"/>
    <n v="4"/>
    <s v="VALENCIA ESTRADA JUAN STIVEN"/>
    <x v="5"/>
    <x v="0"/>
    <n v="5"/>
    <n v="5"/>
    <n v="22.869565217391301"/>
    <m/>
    <n v="8747.8261000000002"/>
    <x v="0"/>
    <n v="15647.619047619"/>
    <x v="61"/>
    <x v="0"/>
    <m/>
  </r>
  <r>
    <d v="2021-10-04T22:13:29"/>
    <x v="2"/>
    <n v="6"/>
    <s v="SANCHEZ CAMELO FABIAN ARLEY"/>
    <x v="4"/>
    <x v="0"/>
    <n v="168"/>
    <n v="24"/>
    <n v="160.08695652173901"/>
    <s v="1 DESCUENTO (Usuario Desubicado)"/>
    <n v="61234.782599999999"/>
    <x v="0"/>
    <n v="15647.619047619"/>
    <x v="61"/>
    <x v="0"/>
    <m/>
  </r>
  <r>
    <d v="2021-10-04T22:13:29"/>
    <x v="2"/>
    <n v="9"/>
    <s v="BETANCUR PEREZ VICTOR ALONSO"/>
    <x v="3"/>
    <x v="0"/>
    <n v="232"/>
    <n v="23.2"/>
    <n v="228.695652173913"/>
    <m/>
    <n v="87478.260899999994"/>
    <x v="0"/>
    <n v="15647.619047619"/>
    <x v="61"/>
    <x v="0"/>
    <m/>
  </r>
  <r>
    <d v="2021-10-04T22:13:30"/>
    <x v="2"/>
    <n v="10"/>
    <s v="LARGO PIEDRAHITA HARVEY DAVID"/>
    <x v="0"/>
    <x v="0"/>
    <n v="270"/>
    <n v="30"/>
    <n v="205.826086956522"/>
    <m/>
    <n v="78730.434800000003"/>
    <x v="0"/>
    <n v="15647.619047619"/>
    <x v="61"/>
    <x v="0"/>
    <m/>
  </r>
  <r>
    <d v="2021-10-04T22:13:30"/>
    <x v="2"/>
    <n v="11"/>
    <s v="RENDON VIANA HUMBERTO DE JESUS"/>
    <x v="0"/>
    <x v="0"/>
    <n v="225"/>
    <n v="25"/>
    <n v="205.826086956522"/>
    <m/>
    <n v="78730.434800000003"/>
    <x v="0"/>
    <n v="15647.619047619"/>
    <x v="61"/>
    <x v="0"/>
    <m/>
  </r>
  <r>
    <d v="2021-10-04T22:13:30"/>
    <x v="2"/>
    <n v="12"/>
    <s v="OCAMPO OCAMPO ANTONIO JOSE"/>
    <x v="3"/>
    <x v="0"/>
    <n v="206"/>
    <n v="20.6"/>
    <n v="228.695652173913"/>
    <m/>
    <n v="87478.260899999994"/>
    <x v="0"/>
    <n v="15647.619047619"/>
    <x v="61"/>
    <x v="0"/>
    <m/>
  </r>
  <r>
    <d v="2021-10-04T22:13:31"/>
    <x v="2"/>
    <n v="14"/>
    <s v="HINCAPIE OSORIO RENZO ORLANDO"/>
    <x v="0"/>
    <x v="0"/>
    <n v="229"/>
    <n v="25.4444444444444"/>
    <n v="205.826086956522"/>
    <s v="1 DESCUENTO (Propietario veh 34)"/>
    <n v="78730.434800000003"/>
    <x v="1"/>
    <n v="15647.619047619"/>
    <x v="61"/>
    <x v="0"/>
    <m/>
  </r>
  <r>
    <d v="2021-10-04T22:13:31"/>
    <x v="2"/>
    <n v="15"/>
    <s v="LONDOO LOPERA DUVAN ANDRES"/>
    <x v="0"/>
    <x v="0"/>
    <n v="196"/>
    <n v="21.7777777777778"/>
    <n v="205.826086956522"/>
    <s v="1 DESCUENTO (Usuario Desubicado)"/>
    <n v="78730.434800000003"/>
    <x v="0"/>
    <n v="15647.619047619"/>
    <x v="61"/>
    <x v="0"/>
    <m/>
  </r>
  <r>
    <d v="2021-10-04T22:13:31"/>
    <x v="2"/>
    <n v="17"/>
    <s v="ESPINOZA CHAVARRIA GUILLERMO LEON"/>
    <x v="0"/>
    <x v="0"/>
    <n v="213"/>
    <n v="23.6666666666667"/>
    <n v="205.826086956522"/>
    <m/>
    <n v="78730.434800000003"/>
    <x v="0"/>
    <n v="15647.619047619"/>
    <x v="61"/>
    <x v="0"/>
    <m/>
  </r>
  <r>
    <d v="2021-10-04T22:13:32"/>
    <x v="2"/>
    <n v="18"/>
    <s v="PEREZ BORJA JUAN CARLOS"/>
    <x v="2"/>
    <x v="1"/>
    <n v="105"/>
    <n v="17.5"/>
    <n v="137.21739130434801"/>
    <s v="Se descuenta el viaje de 6 40 am donde moviliz 13 Usuarios ya que se desvia de la ruta, sube por el 13 sin justificacin y sin autorizacin"/>
    <n v="52486.9565"/>
    <x v="0"/>
    <n v="15647.619047619"/>
    <x v="61"/>
    <x v="0"/>
    <m/>
  </r>
  <r>
    <d v="2021-10-04T22:13:32"/>
    <x v="2"/>
    <n v="18"/>
    <s v="VALENCIA ESTRADA JUAN STIVEN"/>
    <x v="10"/>
    <x v="0"/>
    <n v="90"/>
    <n v="22.5"/>
    <n v="91.478260869565204"/>
    <m/>
    <n v="34991.304300000003"/>
    <x v="0"/>
    <n v="15647.619047619"/>
    <x v="61"/>
    <x v="0"/>
    <m/>
  </r>
  <r>
    <d v="2021-10-04T22:13:33"/>
    <x v="2"/>
    <n v="19"/>
    <s v="HINCAPIE CASTAEDA KEVIN ALEJANDRO"/>
    <x v="2"/>
    <x v="1"/>
    <n v="108"/>
    <n v="18"/>
    <n v="137.21739130434801"/>
    <m/>
    <n v="52486.9565"/>
    <x v="0"/>
    <n v="15647.619047619"/>
    <x v="61"/>
    <x v="0"/>
    <m/>
  </r>
  <r>
    <d v="2021-10-04T22:13:33"/>
    <x v="2"/>
    <n v="20"/>
    <s v="VARGAS NELSON CONRADO"/>
    <x v="0"/>
    <x v="0"/>
    <n v="242"/>
    <n v="26.8888888888889"/>
    <n v="205.826086956522"/>
    <s v="2 DESCUENTOS (Usuarios Desubicados)"/>
    <n v="78730.434800000003"/>
    <x v="0"/>
    <n v="15647.619047619"/>
    <x v="61"/>
    <x v="0"/>
    <m/>
  </r>
  <r>
    <d v="2021-10-04T22:13:33"/>
    <x v="2"/>
    <n v="26"/>
    <s v="TEJADA PEREZ JHON ALEXIS"/>
    <x v="1"/>
    <x v="0"/>
    <n v="223"/>
    <n v="20.272727272727298"/>
    <n v="251.565217391304"/>
    <m/>
    <n v="96226.087"/>
    <x v="0"/>
    <n v="15647.619047619"/>
    <x v="61"/>
    <x v="0"/>
    <m/>
  </r>
  <r>
    <d v="2021-10-04T22:13:33"/>
    <x v="2"/>
    <n v="29"/>
    <s v="VELASQUEZ ROLDAN BRAYAN ESTIVEN"/>
    <x v="3"/>
    <x v="0"/>
    <n v="220"/>
    <n v="22"/>
    <n v="228.695652173913"/>
    <s v="4 DESCUENTOS (Incidente con Usuarios en Paradero)"/>
    <n v="87478.260899999994"/>
    <x v="0"/>
    <n v="15647.619047619"/>
    <x v="61"/>
    <x v="0"/>
    <m/>
  </r>
  <r>
    <d v="2021-10-04T22:13:34"/>
    <x v="2"/>
    <n v="33"/>
    <s v="MARAMARA ALBARRAN YONSON"/>
    <x v="6"/>
    <x v="0"/>
    <n v="160"/>
    <n v="20"/>
    <n v="182.95652173913001"/>
    <m/>
    <n v="69982.608699999997"/>
    <x v="0"/>
    <n v="15647.619047619"/>
    <x v="61"/>
    <x v="0"/>
    <m/>
  </r>
  <r>
    <d v="2021-10-04T22:13:34"/>
    <x v="2"/>
    <n v="34"/>
    <s v="JIMENEZ HURTADO CARLOS ESTIVEN"/>
    <x v="0"/>
    <x v="0"/>
    <n v="221"/>
    <n v="24.5555555555556"/>
    <n v="205.826086956522"/>
    <m/>
    <n v="78730.434800000003"/>
    <x v="0"/>
    <n v="15647.619047619"/>
    <x v="61"/>
    <x v="0"/>
    <m/>
  </r>
  <r>
    <d v="2021-10-04T22:13:34"/>
    <x v="2"/>
    <n v="36"/>
    <s v="MARTINEZ CHAVERRA LUIS NORBERTO"/>
    <x v="0"/>
    <x v="0"/>
    <n v="225"/>
    <n v="25"/>
    <n v="205.826086956522"/>
    <m/>
    <n v="78730.434800000003"/>
    <x v="0"/>
    <n v="15647.619047619"/>
    <x v="61"/>
    <x v="0"/>
    <m/>
  </r>
  <r>
    <d v="2021-10-04T22:13:35"/>
    <x v="2"/>
    <n v="37"/>
    <s v="PIEDRAHITA MADRID SANTIAGO"/>
    <x v="6"/>
    <x v="0"/>
    <n v="167"/>
    <n v="20.875"/>
    <n v="182.95652173913001"/>
    <m/>
    <n v="69982.608699999997"/>
    <x v="1"/>
    <n v="15647.619047619"/>
    <x v="61"/>
    <x v="0"/>
    <m/>
  </r>
  <r>
    <d v="2021-10-05T03:18:22"/>
    <x v="1"/>
    <n v="1"/>
    <s v="PINEDA ESTRADA CRISTIAN JOHAN"/>
    <x v="2"/>
    <x v="0"/>
    <n v="121"/>
    <n v="20.1666666666667"/>
    <n v="145.19594594594599"/>
    <m/>
    <n v="55678.378400000001"/>
    <x v="0"/>
    <n v="15194.1176470588"/>
    <x v="62"/>
    <x v="0"/>
    <m/>
  </r>
  <r>
    <d v="2021-10-05T03:18:23"/>
    <x v="1"/>
    <n v="3"/>
    <s v="TEJADA PEREZ JHON ALEXIS"/>
    <x v="0"/>
    <x v="0"/>
    <n v="167"/>
    <n v="18.5555555555556"/>
    <n v="217.79391891891899"/>
    <m/>
    <n v="83517.567599999995"/>
    <x v="0"/>
    <n v="15194.1176470588"/>
    <x v="62"/>
    <x v="0"/>
    <m/>
  </r>
  <r>
    <d v="2021-10-05T03:18:23"/>
    <x v="0"/>
    <n v="5"/>
    <s v="LOAIZA GAVIRIA EDIXON ANDRES"/>
    <x v="1"/>
    <x v="0"/>
    <n v="318"/>
    <n v="28.909090909090899"/>
    <n v="266.19256756756801"/>
    <m/>
    <n v="102077.027"/>
    <x v="1"/>
    <n v="15194.1176470588"/>
    <x v="62"/>
    <x v="0"/>
    <m/>
  </r>
  <r>
    <d v="2021-10-05T03:18:23"/>
    <x v="1"/>
    <n v="6"/>
    <s v="ARBOLEDA SALAZAR DIOMEDES"/>
    <x v="6"/>
    <x v="0"/>
    <n v="204"/>
    <n v="24"/>
    <n v="205.694256756757"/>
    <s v="Se Reconoce el medio viaje de 7 am donde moviliz 24 Usuarios"/>
    <n v="78877.702699999994"/>
    <x v="0"/>
    <n v="15194.1176470588"/>
    <x v="62"/>
    <x v="0"/>
    <m/>
  </r>
  <r>
    <d v="2021-10-05T03:18:23"/>
    <x v="0"/>
    <n v="7"/>
    <s v="DE OSSA TORRES CARLOS ANDRES"/>
    <x v="6"/>
    <x v="0"/>
    <n v="189"/>
    <n v="23.625"/>
    <n v="193.59459459459501"/>
    <m/>
    <n v="74237.837799999994"/>
    <x v="1"/>
    <n v="15194.1176470588"/>
    <x v="62"/>
    <x v="0"/>
    <m/>
  </r>
  <r>
    <d v="2021-10-05T03:18:23"/>
    <x v="1"/>
    <n v="8"/>
    <s v="VALENCIA MENDOZA CESAR AUGUSTO"/>
    <x v="1"/>
    <x v="0"/>
    <n v="284"/>
    <n v="25.818181818181799"/>
    <n v="266.19256756756801"/>
    <m/>
    <n v="102077.027"/>
    <x v="1"/>
    <n v="15194.1176470588"/>
    <x v="62"/>
    <x v="0"/>
    <m/>
  </r>
  <r>
    <d v="2021-10-05T03:18:24"/>
    <x v="0"/>
    <n v="9"/>
    <s v="BETANCUR PEREZ VICTOR ALONSO"/>
    <x v="0"/>
    <x v="0"/>
    <n v="218"/>
    <n v="24.2222222222222"/>
    <n v="217.79391891891899"/>
    <m/>
    <n v="83517.567599999995"/>
    <x v="0"/>
    <n v="15194.1176470588"/>
    <x v="62"/>
    <x v="0"/>
    <m/>
  </r>
  <r>
    <d v="2021-10-05T03:18:24"/>
    <x v="0"/>
    <n v="10"/>
    <s v="LARGO PIEDRAHITA HARVEY DAVID"/>
    <x v="3"/>
    <x v="0"/>
    <n v="294"/>
    <n v="29.4"/>
    <n v="241.993243243243"/>
    <s v="1 DESCUENTO (Aprendiz Analisis)"/>
    <n v="92797.297300000006"/>
    <x v="0"/>
    <n v="15194.1176470588"/>
    <x v="62"/>
    <x v="0"/>
    <m/>
  </r>
  <r>
    <d v="2021-10-05T03:18:24"/>
    <x v="0"/>
    <n v="11"/>
    <s v="RENDON VIANA HUMBERTO DE JESUS"/>
    <x v="8"/>
    <x v="0"/>
    <n v="117"/>
    <n v="23.4"/>
    <n v="120.996621621622"/>
    <m/>
    <n v="46398.6486"/>
    <x v="0"/>
    <n v="15194.1176470588"/>
    <x v="62"/>
    <x v="0"/>
    <m/>
  </r>
  <r>
    <d v="2021-10-05T03:18:24"/>
    <x v="0"/>
    <n v="12"/>
    <s v="ROJAS QUINTERO MIGUEL ANTONIO"/>
    <x v="6"/>
    <x v="0"/>
    <n v="190"/>
    <n v="23.75"/>
    <n v="193.59459459459501"/>
    <m/>
    <n v="74237.837799999994"/>
    <x v="0"/>
    <n v="15194.1176470588"/>
    <x v="62"/>
    <x v="0"/>
    <m/>
  </r>
  <r>
    <d v="2021-10-05T03:18:25"/>
    <x v="0"/>
    <n v="14"/>
    <s v="CARVAJAL SALAZAR HECTOR MARINO"/>
    <x v="3"/>
    <x v="0"/>
    <n v="217"/>
    <n v="21.7"/>
    <n v="241.993243243243"/>
    <m/>
    <n v="92797.297300000006"/>
    <x v="1"/>
    <n v="15194.1176470588"/>
    <x v="62"/>
    <x v="0"/>
    <m/>
  </r>
  <r>
    <d v="2021-10-05T03:18:25"/>
    <x v="0"/>
    <n v="15"/>
    <s v="LOPERA AGUDELO LUIS FRANCISCO"/>
    <x v="0"/>
    <x v="0"/>
    <n v="210"/>
    <n v="23.3333333333333"/>
    <n v="217.79391891891899"/>
    <s v="10 DESCUENTOS (Transbordo veh 39)"/>
    <n v="83517.567599999995"/>
    <x v="0"/>
    <n v="15194.1176470588"/>
    <x v="62"/>
    <x v="0"/>
    <m/>
  </r>
  <r>
    <d v="2021-10-05T03:18:25"/>
    <x v="0"/>
    <n v="17"/>
    <s v="ESPINOZA CHAVARRIA GUILLERMO LEON"/>
    <x v="4"/>
    <x v="0"/>
    <n v="186"/>
    <n v="26.571428571428601"/>
    <n v="169.39527027027"/>
    <m/>
    <n v="64958.108099999998"/>
    <x v="0"/>
    <n v="15194.1176470588"/>
    <x v="62"/>
    <x v="0"/>
    <m/>
  </r>
  <r>
    <d v="2021-10-05T03:18:25"/>
    <x v="1"/>
    <n v="18"/>
    <s v="PEREZ BORJA JUAN CARLOS"/>
    <x v="1"/>
    <x v="0"/>
    <n v="208"/>
    <n v="18.909090909090899"/>
    <n v="266.19256756756801"/>
    <s v="2 DESCUENTOS (Usuarios Desubicados)"/>
    <n v="102077.027"/>
    <x v="0"/>
    <n v="15194.1176470588"/>
    <x v="62"/>
    <x v="0"/>
    <m/>
  </r>
  <r>
    <d v="2021-10-05T03:18:25"/>
    <x v="0"/>
    <n v="20"/>
    <s v="VARGAS NELSON CONRADO"/>
    <x v="0"/>
    <x v="0"/>
    <n v="225"/>
    <n v="25"/>
    <n v="217.79391891891899"/>
    <m/>
    <n v="83517.567599999995"/>
    <x v="0"/>
    <n v="15194.1176470588"/>
    <x v="62"/>
    <x v="0"/>
    <m/>
  </r>
  <r>
    <d v="2021-10-05T03:18:26"/>
    <x v="0"/>
    <n v="21"/>
    <s v="OCAMPO OCAMPO ANTONIO JOSE"/>
    <x v="3"/>
    <x v="0"/>
    <n v="242"/>
    <n v="24.2"/>
    <n v="241.993243243243"/>
    <s v="1 DESCUENTO (Despachadora Isabel)"/>
    <n v="92797.297300000006"/>
    <x v="0"/>
    <n v="15194.1176470588"/>
    <x v="62"/>
    <x v="0"/>
    <m/>
  </r>
  <r>
    <d v="2021-10-05T03:18:26"/>
    <x v="1"/>
    <n v="23"/>
    <s v="QUICENO DAVID DIEGO ALEJANDRO"/>
    <x v="0"/>
    <x v="0"/>
    <n v="263"/>
    <n v="29.2222222222222"/>
    <n v="217.79391891891899"/>
    <m/>
    <n v="83517.567599999995"/>
    <x v="0"/>
    <n v="15194.1176470588"/>
    <x v="62"/>
    <x v="0"/>
    <m/>
  </r>
  <r>
    <d v="2021-10-05T03:18:26"/>
    <x v="0"/>
    <n v="24"/>
    <s v="QUIRAMA CASTAEDA JHON JADER"/>
    <x v="3"/>
    <x v="0"/>
    <n v="259"/>
    <n v="25.9"/>
    <n v="241.993243243243"/>
    <m/>
    <n v="92797.297300000006"/>
    <x v="0"/>
    <n v="15194.1176470588"/>
    <x v="62"/>
    <x v="0"/>
    <m/>
  </r>
  <r>
    <d v="2021-10-05T03:18:26"/>
    <x v="0"/>
    <n v="25"/>
    <s v="ZAPATA MONTES ANDREY DARIO"/>
    <x v="1"/>
    <x v="0"/>
    <n v="268"/>
    <n v="24.363636363636399"/>
    <n v="266.19256756756801"/>
    <s v="1 DESCUENTO (Despachadora Isabel)"/>
    <n v="102077.027"/>
    <x v="1"/>
    <n v="15194.1176470588"/>
    <x v="62"/>
    <x v="0"/>
    <m/>
  </r>
  <r>
    <d v="2021-10-05T03:18:27"/>
    <x v="0"/>
    <n v="26"/>
    <s v="GONZALEZ VELASQUEZ LISDAN"/>
    <x v="1"/>
    <x v="0"/>
    <n v="238"/>
    <n v="21.636363636363601"/>
    <n v="266.19256756756801"/>
    <s v="1 DESCUENTO (Aprendiz Analisis)"/>
    <n v="102077.027"/>
    <x v="0"/>
    <n v="15194.1176470588"/>
    <x v="62"/>
    <x v="0"/>
    <m/>
  </r>
  <r>
    <d v="2021-10-05T03:18:27"/>
    <x v="0"/>
    <n v="27"/>
    <s v="HENAO MUOZ FERNEY"/>
    <x v="10"/>
    <x v="0"/>
    <n v="97"/>
    <n v="24.25"/>
    <n v="96.797297297297305"/>
    <m/>
    <n v="37118.918899999997"/>
    <x v="0"/>
    <n v="15194.1176470588"/>
    <x v="62"/>
    <x v="0"/>
    <m/>
  </r>
  <r>
    <d v="2021-10-05T03:18:27"/>
    <x v="1"/>
    <n v="27"/>
    <s v="VANEGAS MORALES DEIBY ALEJANDRO"/>
    <x v="4"/>
    <x v="0"/>
    <n v="172"/>
    <n v="24.571428571428601"/>
    <n v="169.39527027027"/>
    <m/>
    <n v="64958.108099999998"/>
    <x v="0"/>
    <n v="15194.1176470588"/>
    <x v="62"/>
    <x v="0"/>
    <m/>
  </r>
  <r>
    <d v="2021-10-05T03:18:27"/>
    <x v="0"/>
    <n v="28"/>
    <s v="QUINTERO PEREZ SANTIAGO"/>
    <x v="6"/>
    <x v="1"/>
    <n v="227"/>
    <n v="28.375"/>
    <n v="193.59459459459501"/>
    <s v="3 DESCUENTOS (Propietario y Conduct. Veh 19 y Usuario Desubicado)"/>
    <n v="74237.837799999994"/>
    <x v="0"/>
    <n v="15194.1176470588"/>
    <x v="62"/>
    <x v="0"/>
    <m/>
  </r>
  <r>
    <d v="2021-10-05T03:18:27"/>
    <x v="0"/>
    <n v="29"/>
    <s v="VELASQUEZ ROLDAN BRAYAN ESTIVEN"/>
    <x v="3"/>
    <x v="0"/>
    <n v="266"/>
    <n v="28"/>
    <n v="229.89358108108101"/>
    <s v="Se Reconoce el medio viaje de 10 14 am donde moviliz 11 Usuarios"/>
    <n v="88157.432400000005"/>
    <x v="0"/>
    <n v="15194.1176470588"/>
    <x v="62"/>
    <x v="0"/>
    <m/>
  </r>
  <r>
    <d v="2021-10-05T03:18:28"/>
    <x v="1"/>
    <n v="30"/>
    <s v="VALENCIA ESTRADA JUAN STIVEN"/>
    <x v="11"/>
    <x v="0"/>
    <n v="46"/>
    <n v="23"/>
    <n v="48.398648648648603"/>
    <m/>
    <n v="18559.459500000001"/>
    <x v="0"/>
    <n v="15194.1176470588"/>
    <x v="62"/>
    <x v="0"/>
    <m/>
  </r>
  <r>
    <d v="2021-10-05T03:18:28"/>
    <x v="1"/>
    <n v="32"/>
    <s v="JIMENEZ HERNANDEZ ESTEBAN CAMILO"/>
    <x v="3"/>
    <x v="0"/>
    <n v="203"/>
    <n v="20.3"/>
    <n v="241.993243243243"/>
    <m/>
    <n v="92797.297300000006"/>
    <x v="0"/>
    <n v="15194.1176470588"/>
    <x v="62"/>
    <x v="0"/>
    <m/>
  </r>
  <r>
    <d v="2021-10-05T03:18:28"/>
    <x v="1"/>
    <n v="33"/>
    <s v="MARAMARA ALBARRAN YONSON"/>
    <x v="14"/>
    <x v="0"/>
    <n v="23"/>
    <n v="46"/>
    <n v="12.0996621621622"/>
    <s v="Se Reconoce el medio viaje de 6 am en el cual moviliz 23 Usuarios"/>
    <n v="4639.8648999999996"/>
    <x v="0"/>
    <n v="15194.1176470588"/>
    <x v="62"/>
    <x v="0"/>
    <m/>
  </r>
  <r>
    <d v="2021-10-05T03:18:28"/>
    <x v="1"/>
    <n v="34"/>
    <s v="DAVILA MORALES WALTER ANDRES"/>
    <x v="1"/>
    <x v="0"/>
    <n v="284"/>
    <n v="25.818181818181799"/>
    <n v="266.19256756756801"/>
    <s v="1 DESCUENTO (Conduct. Reconociendo la Ruta)"/>
    <n v="102077.027"/>
    <x v="0"/>
    <n v="15194.1176470588"/>
    <x v="62"/>
    <x v="0"/>
    <m/>
  </r>
  <r>
    <d v="2021-10-05T03:18:28"/>
    <x v="1"/>
    <n v="35"/>
    <s v="GARCIA DAVID WILSON ALBERTO"/>
    <x v="1"/>
    <x v="0"/>
    <n v="232"/>
    <n v="21.090909090909101"/>
    <n v="266.19256756756801"/>
    <s v="3 DESCUENTOS (2 X INCAPACITADO y Propietario veh 34)"/>
    <n v="102077.027"/>
    <x v="1"/>
    <n v="15194.1176470588"/>
    <x v="62"/>
    <x v="0"/>
    <m/>
  </r>
  <r>
    <d v="2021-10-05T03:18:29"/>
    <x v="1"/>
    <n v="36"/>
    <s v="MARTINEZ CHAVERRA LUIS NORBERTO"/>
    <x v="1"/>
    <x v="0"/>
    <n v="268"/>
    <n v="24.363636363636399"/>
    <n v="266.19256756756801"/>
    <s v="2 DESCUENTOS (Transbordo veh 11)"/>
    <n v="102077.027"/>
    <x v="0"/>
    <n v="15194.1176470588"/>
    <x v="62"/>
    <x v="0"/>
    <m/>
  </r>
  <r>
    <d v="2021-10-05T03:18:29"/>
    <x v="1"/>
    <n v="37"/>
    <s v="PIEDRAHITA MADRID SANTIAGO"/>
    <x v="3"/>
    <x v="0"/>
    <n v="226"/>
    <n v="22.6"/>
    <n v="241.993243243243"/>
    <m/>
    <n v="92797.297300000006"/>
    <x v="1"/>
    <n v="15194.1176470588"/>
    <x v="62"/>
    <x v="0"/>
    <m/>
  </r>
  <r>
    <d v="2021-10-05T03:18:30"/>
    <x v="1"/>
    <n v="38"/>
    <s v="VILLADA GUZMAN JOJAN"/>
    <x v="1"/>
    <x v="0"/>
    <n v="245"/>
    <n v="22.272727272727298"/>
    <n v="266.19256756756801"/>
    <m/>
    <n v="102077.027"/>
    <x v="0"/>
    <n v="15194.1176470588"/>
    <x v="62"/>
    <x v="0"/>
    <m/>
  </r>
  <r>
    <d v="2021-10-05T03:18:30"/>
    <x v="1"/>
    <n v="39"/>
    <s v="JARAMILLO ZAPATA ELKIN DARIO"/>
    <x v="6"/>
    <x v="0"/>
    <n v="205"/>
    <n v="27.3333333333333"/>
    <n v="181.49493243243199"/>
    <s v="Se Reconoce el medio viaje de 6 05 am donde moviliz 40 Usuarios"/>
    <n v="69597.972999999998"/>
    <x v="0"/>
    <n v="15194.1176470588"/>
    <x v="62"/>
    <x v="0"/>
    <m/>
  </r>
  <r>
    <d v="2021-10-05T03:18:30"/>
    <x v="1"/>
    <n v="40"/>
    <s v="CORDOBA QUINTERO RAFAEL JOSE"/>
    <x v="1"/>
    <x v="0"/>
    <n v="251"/>
    <n v="22.818181818181799"/>
    <n v="266.19256756756801"/>
    <m/>
    <n v="102077.027"/>
    <x v="0"/>
    <n v="15194.1176470588"/>
    <x v="62"/>
    <x v="0"/>
    <m/>
  </r>
  <r>
    <d v="2021-10-06T02:55:16"/>
    <x v="0"/>
    <n v="1"/>
    <s v="PINEDA ESTRADA CRISTIAN JOHAN"/>
    <x v="4"/>
    <x v="0"/>
    <n v="145"/>
    <n v="20.714285714285701"/>
    <n v="163.56933115823799"/>
    <m/>
    <n v="62627.732499999998"/>
    <x v="0"/>
    <n v="15577.142857142901"/>
    <x v="63"/>
    <x v="0"/>
    <m/>
  </r>
  <r>
    <d v="2021-10-06T02:55:17"/>
    <x v="0"/>
    <n v="3"/>
    <s v="RESTREPO RODRIGUEZ LIBARDO ANDRES"/>
    <x v="2"/>
    <x v="0"/>
    <n v="142"/>
    <n v="23.6666666666667"/>
    <n v="140.20228384991799"/>
    <m/>
    <n v="53680.913500000002"/>
    <x v="0"/>
    <n v="15577.142857142901"/>
    <x v="63"/>
    <x v="0"/>
    <m/>
  </r>
  <r>
    <d v="2021-10-06T02:55:17"/>
    <x v="0"/>
    <n v="5"/>
    <s v="LOAIZA GAVIRIA EDIXON ANDRES"/>
    <x v="10"/>
    <x v="0"/>
    <n v="94"/>
    <n v="26.8571428571429"/>
    <n v="81.784665579119107"/>
    <s v="Se reconoce medio viaje de 9 am donde moviliz 8 Usuarios"/>
    <n v="31313.8662"/>
    <x v="1"/>
    <n v="15577.142857142901"/>
    <x v="63"/>
    <x v="0"/>
    <m/>
  </r>
  <r>
    <d v="2021-10-06T02:55:17"/>
    <x v="1"/>
    <n v="6"/>
    <s v="SANCHEZ CAMELO FABIAN ARLEY"/>
    <x v="1"/>
    <x v="0"/>
    <n v="243"/>
    <n v="22.090909090909101"/>
    <n v="257.03752039151698"/>
    <m/>
    <n v="98415.008199999997"/>
    <x v="0"/>
    <n v="15577.142857142901"/>
    <x v="63"/>
    <x v="0"/>
    <m/>
  </r>
  <r>
    <d v="2021-10-06T02:55:18"/>
    <x v="0"/>
    <n v="7"/>
    <s v="DE OSSA TORRES CARLOS ANDRES"/>
    <x v="2"/>
    <x v="0"/>
    <n v="115"/>
    <n v="17.692307692307701"/>
    <n v="151.885807504078"/>
    <s v="Se Reconoce medio viaje de 1 40 pm donde moviliz 8 Usuarios"/>
    <n v="58154.322999999997"/>
    <x v="1"/>
    <n v="15577.142857142901"/>
    <x v="63"/>
    <x v="0"/>
    <m/>
  </r>
  <r>
    <d v="2021-10-06T02:55:18"/>
    <x v="0"/>
    <n v="8"/>
    <s v="VALENCIA MENDOZA CESAR AUGUSTO"/>
    <x v="6"/>
    <x v="0"/>
    <n v="195"/>
    <n v="26"/>
    <n v="175.252854812398"/>
    <s v="Se Reconoce medio viaje de 7 52 am donde moviliz 13 Usuarios"/>
    <n v="67101.141900000002"/>
    <x v="1"/>
    <n v="15577.142857142901"/>
    <x v="63"/>
    <x v="0"/>
    <m/>
  </r>
  <r>
    <d v="2021-10-06T02:55:18"/>
    <x v="0"/>
    <n v="9"/>
    <s v="ARBOLEDA SALAZAR DIOMEDES"/>
    <x v="0"/>
    <x v="0"/>
    <n v="199"/>
    <n v="22.1111111111111"/>
    <n v="210.30342577487801"/>
    <m/>
    <n v="80521.370299999995"/>
    <x v="0"/>
    <n v="15577.142857142901"/>
    <x v="63"/>
    <x v="0"/>
    <m/>
  </r>
  <r>
    <d v="2021-10-06T02:55:18"/>
    <x v="1"/>
    <n v="10"/>
    <s v="LARGO PIEDRAHITA HARVEY DAVID"/>
    <x v="1"/>
    <x v="0"/>
    <n v="306"/>
    <n v="27.818181818181799"/>
    <n v="257.03752039151698"/>
    <m/>
    <n v="98415.008199999997"/>
    <x v="0"/>
    <n v="15577.142857142901"/>
    <x v="63"/>
    <x v="0"/>
    <m/>
  </r>
  <r>
    <d v="2021-10-06T02:55:19"/>
    <x v="1"/>
    <n v="11"/>
    <s v="RENDON VIANA HUMBERTO DE JESUS"/>
    <x v="0"/>
    <x v="0"/>
    <n v="248"/>
    <n v="27.5555555555556"/>
    <n v="210.30342577487801"/>
    <m/>
    <n v="80521.370299999995"/>
    <x v="0"/>
    <n v="15577.142857142901"/>
    <x v="63"/>
    <x v="0"/>
    <m/>
  </r>
  <r>
    <d v="2021-10-06T02:55:19"/>
    <x v="1"/>
    <n v="12"/>
    <s v="ROJAS QUINTERO MIGUEL ANTONIO"/>
    <x v="0"/>
    <x v="0"/>
    <n v="175"/>
    <n v="19.4444444444444"/>
    <n v="210.30342577487801"/>
    <m/>
    <n v="80521.370299999995"/>
    <x v="0"/>
    <n v="15577.142857142901"/>
    <x v="63"/>
    <x v="0"/>
    <m/>
  </r>
  <r>
    <d v="2021-10-06T02:55:19"/>
    <x v="0"/>
    <n v="14"/>
    <s v="HINCAPIE OSORIO RENZO ORLANDO"/>
    <x v="0"/>
    <x v="0"/>
    <n v="224"/>
    <n v="24.8888888888889"/>
    <n v="210.30342577487801"/>
    <m/>
    <n v="80521.370299999995"/>
    <x v="1"/>
    <n v="15577.142857142901"/>
    <x v="63"/>
    <x v="0"/>
    <m/>
  </r>
  <r>
    <d v="2021-10-06T02:55:19"/>
    <x v="1"/>
    <n v="15"/>
    <s v="LOPERA AGUDELO LUIS FRANCISCO"/>
    <x v="0"/>
    <x v="0"/>
    <n v="183"/>
    <n v="20.3333333333333"/>
    <n v="210.30342577487801"/>
    <m/>
    <n v="80521.370299999995"/>
    <x v="0"/>
    <n v="15577.142857142901"/>
    <x v="63"/>
    <x v="0"/>
    <m/>
  </r>
  <r>
    <d v="2021-10-06T02:55:20"/>
    <x v="0"/>
    <n v="17"/>
    <s v="ESPINOZA CHAVARRIA GUILLERMO LEON"/>
    <x v="2"/>
    <x v="0"/>
    <n v="135"/>
    <n v="22.5"/>
    <n v="140.20228384991799"/>
    <m/>
    <n v="53680.913500000002"/>
    <x v="0"/>
    <n v="15577.142857142901"/>
    <x v="63"/>
    <x v="0"/>
    <m/>
  </r>
  <r>
    <d v="2021-10-06T02:55:20"/>
    <x v="1"/>
    <n v="18"/>
    <s v="PEREZ BORJA JUAN CARLOS"/>
    <x v="9"/>
    <x v="0"/>
    <n v="255"/>
    <n v="21.25"/>
    <n v="280.404567699837"/>
    <m/>
    <n v="107361.82709999999"/>
    <x v="0"/>
    <n v="15577.142857142901"/>
    <x v="63"/>
    <x v="0"/>
    <m/>
  </r>
  <r>
    <d v="2021-10-06T02:55:20"/>
    <x v="0"/>
    <n v="19"/>
    <s v="HINCAPIE CASTAEDA KEVIN ALEJANDRO"/>
    <x v="0"/>
    <x v="0"/>
    <n v="215"/>
    <n v="23.8888888888889"/>
    <n v="210.30342577487801"/>
    <m/>
    <n v="80521.370299999995"/>
    <x v="0"/>
    <n v="15577.142857142901"/>
    <x v="63"/>
    <x v="0"/>
    <m/>
  </r>
  <r>
    <d v="2021-10-06T02:55:21"/>
    <x v="1"/>
    <n v="20"/>
    <s v="VARGAS NELSON CONRADO"/>
    <x v="3"/>
    <x v="0"/>
    <n v="199"/>
    <n v="19.899999999999999"/>
    <n v="233.67047308319701"/>
    <m/>
    <n v="89468.189199999993"/>
    <x v="0"/>
    <n v="15577.142857142901"/>
    <x v="63"/>
    <x v="0"/>
    <m/>
  </r>
  <r>
    <d v="2021-10-06T02:55:21"/>
    <x v="1"/>
    <n v="21"/>
    <s v="OCAMPO OCAMPO ANTONIO JOSE"/>
    <x v="3"/>
    <x v="0"/>
    <n v="201"/>
    <n v="21.157894736842099"/>
    <n v="221.98694942903799"/>
    <s v="Se Reconoce medio viaje de 9 45 am donde moviliz 10 Usuarios"/>
    <n v="84994.779800000004"/>
    <x v="0"/>
    <n v="15577.142857142901"/>
    <x v="63"/>
    <x v="0"/>
    <m/>
  </r>
  <r>
    <d v="2021-10-06T02:55:21"/>
    <x v="1"/>
    <n v="23"/>
    <s v="QUICENO DAVID DIEGO ALEJANDRO"/>
    <x v="0"/>
    <x v="0"/>
    <n v="225"/>
    <n v="25"/>
    <n v="210.30342577487801"/>
    <s v="1 DESCUENTO (Aprendiz Analisis)"/>
    <n v="80521.370299999995"/>
    <x v="0"/>
    <n v="15577.142857142901"/>
    <x v="63"/>
    <x v="0"/>
    <m/>
  </r>
  <r>
    <d v="2021-10-06T02:55:21"/>
    <x v="1"/>
    <n v="24"/>
    <s v="QUIRAMA CASTAEDA JHON JADER"/>
    <x v="1"/>
    <x v="0"/>
    <n v="259"/>
    <n v="23.545454545454501"/>
    <n v="257.03752039151698"/>
    <m/>
    <n v="98415.008199999997"/>
    <x v="0"/>
    <n v="15577.142857142901"/>
    <x v="63"/>
    <x v="0"/>
    <m/>
  </r>
  <r>
    <d v="2021-10-06T02:55:22"/>
    <x v="1"/>
    <n v="25"/>
    <s v="ZAPATA MONTES ANDREY DARIO"/>
    <x v="3"/>
    <x v="1"/>
    <n v="254"/>
    <n v="25.4"/>
    <n v="233.67047308319701"/>
    <s v="3 DESCUENTOS X 2 DISCAPACITADOS"/>
    <n v="89468.189199999993"/>
    <x v="1"/>
    <n v="15577.142857142901"/>
    <x v="63"/>
    <x v="0"/>
    <m/>
  </r>
  <r>
    <d v="2021-10-06T02:55:22"/>
    <x v="1"/>
    <n v="26"/>
    <s v="GONZALEZ VELASQUEZ LISDAN"/>
    <x v="3"/>
    <x v="0"/>
    <n v="231"/>
    <n v="23.1"/>
    <n v="233.67047308319701"/>
    <m/>
    <n v="89468.189199999993"/>
    <x v="0"/>
    <n v="15577.142857142901"/>
    <x v="63"/>
    <x v="0"/>
    <m/>
  </r>
  <r>
    <d v="2021-10-06T02:55:22"/>
    <x v="1"/>
    <n v="27"/>
    <s v="VANEGAS MORALES DEIBY ALEJANDRO"/>
    <x v="0"/>
    <x v="0"/>
    <n v="164"/>
    <n v="18.2222222222222"/>
    <n v="210.30342577487801"/>
    <m/>
    <n v="80521.370299999995"/>
    <x v="0"/>
    <n v="15577.142857142901"/>
    <x v="63"/>
    <x v="0"/>
    <m/>
  </r>
  <r>
    <d v="2021-10-06T02:55:22"/>
    <x v="1"/>
    <n v="27"/>
    <s v="HENAO MUOZ FERNEY"/>
    <x v="7"/>
    <x v="0"/>
    <n v="93"/>
    <n v="31"/>
    <n v="70.101141924959194"/>
    <m/>
    <n v="26840.4568"/>
    <x v="0"/>
    <n v="15577.142857142901"/>
    <x v="63"/>
    <x v="0"/>
    <m/>
  </r>
  <r>
    <d v="2021-10-06T02:55:23"/>
    <x v="1"/>
    <n v="28"/>
    <s v="QUINTERO PEREZ SANTIAGO"/>
    <x v="3"/>
    <x v="0"/>
    <n v="223"/>
    <n v="22.3"/>
    <n v="233.67047308319701"/>
    <s v="1 DESCUENTO (Conduct. Veh 28)"/>
    <n v="89468.189199999993"/>
    <x v="0"/>
    <n v="15577.142857142901"/>
    <x v="63"/>
    <x v="0"/>
    <m/>
  </r>
  <r>
    <d v="2021-10-06T02:55:23"/>
    <x v="0"/>
    <n v="29"/>
    <s v="VELASQUEZ ROLDAN BRAYAN ESTIVEN"/>
    <x v="6"/>
    <x v="0"/>
    <n v="188"/>
    <n v="23.5"/>
    <n v="186.93637846655801"/>
    <m/>
    <n v="71574.551399999997"/>
    <x v="0"/>
    <n v="15577.142857142901"/>
    <x v="63"/>
    <x v="0"/>
    <m/>
  </r>
  <r>
    <d v="2021-10-06T02:55:23"/>
    <x v="1"/>
    <n v="31"/>
    <s v="GIRALDO SANTAMARIA ERMAN"/>
    <x v="4"/>
    <x v="2"/>
    <n v="127"/>
    <n v="18.1428571428571"/>
    <n v="163.56933115823799"/>
    <s v="1 DESCUENTO (Despachadora Isabel Asistencia Consola), Se Reconoce medio viaje de 9 07 am donde moviliz 9 Usuarios, Se descuenta el viaje de 12 55 m donde moviliz 3 Usuarios ya que vena del taller y colabora con la subida, Se Reconoce medio viaje de 2 pm donde moviliz 6 Usuarios"/>
    <n v="62627.732499999998"/>
    <x v="1"/>
    <n v="15577.142857142901"/>
    <x v="63"/>
    <x v="0"/>
    <m/>
  </r>
  <r>
    <d v="2021-10-06T02:55:24"/>
    <x v="0"/>
    <n v="32"/>
    <s v="JIMENEZ HERNANDEZ ESTEBAN CAMILO"/>
    <x v="3"/>
    <x v="0"/>
    <n v="252"/>
    <n v="25.2"/>
    <n v="233.67047308319701"/>
    <s v="3 DESCUENTOS (Despachadora Isabel y Ferney, Propietario veh 03)"/>
    <n v="89468.189199999993"/>
    <x v="0"/>
    <n v="15577.142857142901"/>
    <x v="63"/>
    <x v="0"/>
    <m/>
  </r>
  <r>
    <d v="2021-10-06T02:55:24"/>
    <x v="0"/>
    <n v="33"/>
    <s v="MARAMARA ALBARRAN YONSON"/>
    <x v="3"/>
    <x v="0"/>
    <n v="232"/>
    <n v="24.421052631578899"/>
    <n v="221.98694942903799"/>
    <s v="Se Reconoce medio viaje de 6 20 pm donde moviliz 21 Usuarios. 3 DESCUENTOS (Aprendiz Analisis, Conduct. Reconociendo Ruta, Usuario Desubicado)"/>
    <n v="84994.779800000004"/>
    <x v="0"/>
    <n v="15577.142857142901"/>
    <x v="63"/>
    <x v="0"/>
    <m/>
  </r>
  <r>
    <d v="2021-10-06T02:55:24"/>
    <x v="0"/>
    <n v="34"/>
    <s v="DAVILA MORALES WALTER ANDRES"/>
    <x v="2"/>
    <x v="0"/>
    <n v="153"/>
    <n v="25.5"/>
    <n v="140.20228384991799"/>
    <m/>
    <n v="53680.913500000002"/>
    <x v="0"/>
    <n v="15577.142857142901"/>
    <x v="63"/>
    <x v="0"/>
    <m/>
  </r>
  <r>
    <d v="2021-10-06T02:55:25"/>
    <x v="0"/>
    <n v="35"/>
    <s v="GARCIA DAVID WILSON ALBERTO"/>
    <x v="1"/>
    <x v="0"/>
    <n v="254"/>
    <n v="23.090909090909101"/>
    <n v="257.03752039151698"/>
    <s v="5 DESCUENTOS (3 X 2 INCAPACITADOS, Conduct. Reconociendo Ruta, Usuario Desubicado)"/>
    <n v="98415.008199999997"/>
    <x v="1"/>
    <n v="15577.142857142901"/>
    <x v="63"/>
    <x v="0"/>
    <m/>
  </r>
  <r>
    <d v="2021-10-06T02:55:25"/>
    <x v="0"/>
    <n v="36"/>
    <s v="MARTINEZ CHAVERRA LUIS NORBERTO"/>
    <x v="3"/>
    <x v="0"/>
    <n v="237"/>
    <n v="23.7"/>
    <n v="233.67047308319701"/>
    <s v="1 DESCUENTO (Despachadora Isabel)"/>
    <n v="89468.189199999993"/>
    <x v="0"/>
    <n v="15577.142857142901"/>
    <x v="63"/>
    <x v="0"/>
    <m/>
  </r>
  <r>
    <d v="2021-10-06T02:55:25"/>
    <x v="0"/>
    <n v="37"/>
    <s v="PIEDRAHITA MADRID SANTIAGO"/>
    <x v="0"/>
    <x v="0"/>
    <n v="222"/>
    <n v="24.6666666666667"/>
    <n v="210.30342577487801"/>
    <m/>
    <n v="80521.370299999995"/>
    <x v="1"/>
    <n v="15577.142857142901"/>
    <x v="63"/>
    <x v="0"/>
    <m/>
  </r>
  <r>
    <d v="2021-10-06T02:55:26"/>
    <x v="0"/>
    <n v="38"/>
    <s v="VILLADA GUZMAN JOJAN"/>
    <x v="3"/>
    <x v="0"/>
    <n v="231"/>
    <n v="23.1"/>
    <n v="233.67047308319701"/>
    <m/>
    <n v="89468.189199999993"/>
    <x v="0"/>
    <n v="15577.142857142901"/>
    <x v="63"/>
    <x v="0"/>
    <m/>
  </r>
  <r>
    <d v="2021-10-06T02:55:26"/>
    <x v="0"/>
    <n v="39"/>
    <s v="JARAMILLO ZAPATA ELKIN DARIO"/>
    <x v="3"/>
    <x v="0"/>
    <n v="243"/>
    <n v="24.3"/>
    <n v="233.67047308319701"/>
    <m/>
    <n v="89468.189199999993"/>
    <x v="0"/>
    <n v="15577.142857142901"/>
    <x v="63"/>
    <x v="0"/>
    <m/>
  </r>
  <r>
    <d v="2021-10-06T02:55:26"/>
    <x v="0"/>
    <n v="40"/>
    <s v="CORDOBA QUINTERO RAFAEL JOSE"/>
    <x v="3"/>
    <x v="0"/>
    <n v="300"/>
    <n v="30"/>
    <n v="233.67047308319701"/>
    <m/>
    <n v="89468.189199999993"/>
    <x v="0"/>
    <n v="15577.142857142901"/>
    <x v="63"/>
    <x v="0"/>
    <m/>
  </r>
  <r>
    <d v="2021-10-07T03:55:48"/>
    <x v="1"/>
    <n v="1"/>
    <s v="PINEDA ESTRADA CRISTIAN JOHAN"/>
    <x v="6"/>
    <x v="0"/>
    <n v="129"/>
    <n v="16.125"/>
    <n v="187.92775041050899"/>
    <m/>
    <n v="71971.100200000001"/>
    <x v="0"/>
    <n v="14558.333333333299"/>
    <x v="64"/>
    <x v="0"/>
    <m/>
  </r>
  <r>
    <d v="2021-10-07T03:55:48"/>
    <x v="0"/>
    <n v="2"/>
    <s v="GARCIA DAVID WILSON ALBERTO"/>
    <x v="1"/>
    <x v="0"/>
    <n v="278"/>
    <n v="25.272727272727298"/>
    <n v="258.40065681444997"/>
    <s v="2 DESCUENTOS (Aprendiz Analisis)"/>
    <n v="98960.262700000007"/>
    <x v="1"/>
    <n v="14558.333333333299"/>
    <x v="64"/>
    <x v="0"/>
    <m/>
  </r>
  <r>
    <d v="2021-10-07T03:55:49"/>
    <x v="1"/>
    <n v="3"/>
    <s v="RESTREPO RODRIGUEZ LIBARDO ANDRES"/>
    <x v="0"/>
    <x v="0"/>
    <n v="207"/>
    <n v="23"/>
    <n v="211.418719211823"/>
    <m/>
    <n v="80967.487699999998"/>
    <x v="0"/>
    <n v="14558.333333333299"/>
    <x v="64"/>
    <x v="0"/>
    <m/>
  </r>
  <r>
    <d v="2021-10-07T03:55:49"/>
    <x v="1"/>
    <n v="5"/>
    <s v="JIMENEZ HURTADO CARLOS ESTIVEN"/>
    <x v="0"/>
    <x v="0"/>
    <n v="237"/>
    <n v="26.3333333333333"/>
    <n v="211.418719211823"/>
    <m/>
    <n v="80967.487699999998"/>
    <x v="1"/>
    <n v="14558.333333333299"/>
    <x v="64"/>
    <x v="0"/>
    <m/>
  </r>
  <r>
    <d v="2021-10-07T03:55:49"/>
    <x v="0"/>
    <n v="6"/>
    <s v="SANCHEZ CAMELO FABIAN ARLEY"/>
    <x v="0"/>
    <x v="0"/>
    <n v="219"/>
    <n v="24.3333333333333"/>
    <n v="211.418719211823"/>
    <m/>
    <n v="80967.487699999998"/>
    <x v="0"/>
    <n v="14558.333333333299"/>
    <x v="64"/>
    <x v="0"/>
    <m/>
  </r>
  <r>
    <d v="2021-10-07T03:55:49"/>
    <x v="1"/>
    <n v="7"/>
    <s v="HINCAPIE OSORIO RENZO ORLANDO"/>
    <x v="3"/>
    <x v="0"/>
    <n v="198"/>
    <n v="19.8"/>
    <n v="234.90968801313599"/>
    <s v="14 DESCUENTOS (Transbordo veh 31)"/>
    <n v="89963.875199999995"/>
    <x v="1"/>
    <n v="14558.333333333299"/>
    <x v="64"/>
    <x v="0"/>
    <m/>
  </r>
  <r>
    <d v="2021-10-07T03:55:50"/>
    <x v="0"/>
    <n v="8"/>
    <s v="VALENCIA MENDOZA CESAR AUGUSTO"/>
    <x v="3"/>
    <x v="0"/>
    <n v="244"/>
    <n v="24.4"/>
    <n v="234.90968801313599"/>
    <m/>
    <n v="89963.875199999995"/>
    <x v="1"/>
    <n v="14558.333333333299"/>
    <x v="64"/>
    <x v="0"/>
    <m/>
  </r>
  <r>
    <d v="2021-10-07T03:55:50"/>
    <x v="1"/>
    <n v="9"/>
    <s v="ARBOLEDA SALAZAR DIOMEDES"/>
    <x v="4"/>
    <x v="0"/>
    <n v="147"/>
    <n v="21"/>
    <n v="164.43678160919501"/>
    <m/>
    <n v="62974.712599999999"/>
    <x v="0"/>
    <n v="14558.333333333299"/>
    <x v="64"/>
    <x v="0"/>
    <m/>
  </r>
  <r>
    <d v="2021-10-07T03:55:50"/>
    <x v="0"/>
    <n v="10"/>
    <s v="FLORES RINCON JORGE ALBERTO"/>
    <x v="6"/>
    <x v="0"/>
    <n v="200"/>
    <n v="23.529411764705898"/>
    <n v="199.673234811166"/>
    <s v="1 DESCUENTO (Aprendiz Analisis), Se Reconoce medio viaje de 11 40 am donde moviliz 4 Usuarios"/>
    <n v="76469.293900000004"/>
    <x v="0"/>
    <n v="14558.333333333299"/>
    <x v="64"/>
    <x v="0"/>
    <m/>
  </r>
  <r>
    <d v="2021-10-07T03:55:50"/>
    <x v="0"/>
    <n v="11"/>
    <s v="RENDON VIANA HUMBERTO DE JESUS"/>
    <x v="0"/>
    <x v="0"/>
    <n v="285"/>
    <n v="31.6666666666667"/>
    <n v="211.418719211823"/>
    <s v="1 DESCUENTO (Despachadora Isabel)"/>
    <n v="80967.487699999998"/>
    <x v="0"/>
    <n v="14558.333333333299"/>
    <x v="64"/>
    <x v="0"/>
    <m/>
  </r>
  <r>
    <d v="2021-10-07T03:55:50"/>
    <x v="1"/>
    <n v="12"/>
    <s v="ROJAS QUINTERO MIGUEL ANTONIO"/>
    <x v="6"/>
    <x v="0"/>
    <n v="174"/>
    <n v="21.75"/>
    <n v="187.92775041050899"/>
    <m/>
    <n v="71971.100200000001"/>
    <x v="0"/>
    <n v="14558.333333333299"/>
    <x v="64"/>
    <x v="0"/>
    <m/>
  </r>
  <r>
    <d v="2021-10-07T03:55:51"/>
    <x v="0"/>
    <n v="14"/>
    <s v="CARVAJAL SALAZAR HECTOR MARINO"/>
    <x v="3"/>
    <x v="0"/>
    <n v="245"/>
    <n v="24.5"/>
    <n v="234.90968801313599"/>
    <m/>
    <n v="89963.875199999995"/>
    <x v="1"/>
    <n v="14558.333333333299"/>
    <x v="64"/>
    <x v="0"/>
    <m/>
  </r>
  <r>
    <d v="2021-10-07T03:55:51"/>
    <x v="0"/>
    <n v="15"/>
    <s v="LOPERA AGUDELO LUIS FRANCISCO"/>
    <x v="0"/>
    <x v="0"/>
    <n v="184"/>
    <n v="20.4444444444444"/>
    <n v="211.418719211823"/>
    <m/>
    <n v="80967.487699999998"/>
    <x v="0"/>
    <n v="14558.333333333299"/>
    <x v="64"/>
    <x v="0"/>
    <m/>
  </r>
  <r>
    <d v="2021-10-07T03:55:51"/>
    <x v="0"/>
    <n v="17"/>
    <s v="TEJADA PEREZ JHON ALEXIS"/>
    <x v="10"/>
    <x v="0"/>
    <n v="93"/>
    <n v="23.25"/>
    <n v="93.963875205254496"/>
    <m/>
    <n v="35985.5501"/>
    <x v="0"/>
    <n v="14558.333333333299"/>
    <x v="64"/>
    <x v="0"/>
    <m/>
  </r>
  <r>
    <d v="2021-10-07T03:55:51"/>
    <x v="1"/>
    <n v="18"/>
    <s v="PEREZ BORJA JUAN CARLOS"/>
    <x v="0"/>
    <x v="0"/>
    <n v="205"/>
    <n v="22.7777777777778"/>
    <n v="211.418719211823"/>
    <m/>
    <n v="80967.487699999998"/>
    <x v="0"/>
    <n v="14558.333333333299"/>
    <x v="64"/>
    <x v="0"/>
    <m/>
  </r>
  <r>
    <d v="2021-10-07T03:55:52"/>
    <x v="1"/>
    <n v="19"/>
    <s v="HINCAPIE CASTAEDA KEVIN ALEJANDRO"/>
    <x v="4"/>
    <x v="0"/>
    <n v="190"/>
    <n v="27.1428571428571"/>
    <n v="164.43678160919501"/>
    <m/>
    <n v="62974.712599999999"/>
    <x v="0"/>
    <n v="14558.333333333299"/>
    <x v="64"/>
    <x v="0"/>
    <m/>
  </r>
  <r>
    <d v="2021-10-07T03:55:52"/>
    <x v="1"/>
    <n v="20"/>
    <s v="VARGAS NELSON CONRADO"/>
    <x v="0"/>
    <x v="0"/>
    <n v="238"/>
    <n v="26.4444444444444"/>
    <n v="211.418719211823"/>
    <m/>
    <n v="80967.487699999998"/>
    <x v="0"/>
    <n v="14558.333333333299"/>
    <x v="64"/>
    <x v="0"/>
    <m/>
  </r>
  <r>
    <d v="2021-10-07T03:55:52"/>
    <x v="0"/>
    <n v="20"/>
    <s v="VALENCIA ESTRADA JUAN STIVEN"/>
    <x v="7"/>
    <x v="0"/>
    <n v="42"/>
    <n v="14"/>
    <n v="70.472906403940897"/>
    <s v="2 DESCUENTOS (Conduct. Veh 01 y Despachadora Isabel)"/>
    <n v="26989.1626"/>
    <x v="0"/>
    <n v="14558.333333333299"/>
    <x v="64"/>
    <x v="0"/>
    <m/>
  </r>
  <r>
    <d v="2021-10-07T03:55:52"/>
    <x v="0"/>
    <n v="21"/>
    <s v="LONDOO LOPERA DUVAN ANDRES"/>
    <x v="0"/>
    <x v="0"/>
    <n v="170"/>
    <n v="18.8888888888889"/>
    <n v="211.418719211823"/>
    <m/>
    <n v="80967.487699999998"/>
    <x v="0"/>
    <n v="14558.333333333299"/>
    <x v="64"/>
    <x v="0"/>
    <m/>
  </r>
  <r>
    <d v="2021-10-07T03:55:52"/>
    <x v="1"/>
    <n v="23"/>
    <s v="QUICENO DAVID DIEGO ALEJANDRO"/>
    <x v="8"/>
    <x v="0"/>
    <n v="129"/>
    <n v="25.8"/>
    <n v="117.454844006568"/>
    <m/>
    <n v="44981.937599999997"/>
    <x v="0"/>
    <n v="14558.333333333299"/>
    <x v="64"/>
    <x v="0"/>
    <m/>
  </r>
  <r>
    <d v="2021-10-07T03:55:53"/>
    <x v="1"/>
    <n v="24"/>
    <s v="QUIRAMA CASTAEDA JHON JADER"/>
    <x v="0"/>
    <x v="0"/>
    <n v="239"/>
    <n v="26.5555555555556"/>
    <n v="211.418719211823"/>
    <m/>
    <n v="80967.487699999998"/>
    <x v="0"/>
    <n v="14558.333333333299"/>
    <x v="64"/>
    <x v="0"/>
    <m/>
  </r>
  <r>
    <d v="2021-10-07T03:55:53"/>
    <x v="0"/>
    <n v="25"/>
    <s v="ZAPATA MONTES ANDREY DARIO"/>
    <x v="11"/>
    <x v="0"/>
    <n v="64"/>
    <n v="32"/>
    <n v="46.981937602627298"/>
    <m/>
    <n v="17992.775000000001"/>
    <x v="1"/>
    <n v="14558.333333333299"/>
    <x v="64"/>
    <x v="0"/>
    <m/>
  </r>
  <r>
    <d v="2021-10-07T03:55:53"/>
    <x v="1"/>
    <n v="25"/>
    <s v="ARBOLEDA SALAZAR DIOMEDES"/>
    <x v="7"/>
    <x v="0"/>
    <n v="84"/>
    <n v="28"/>
    <n v="70.472906403940897"/>
    <m/>
    <n v="26989.1626"/>
    <x v="1"/>
    <n v="14558.333333333299"/>
    <x v="64"/>
    <x v="0"/>
    <m/>
  </r>
  <r>
    <d v="2021-10-07T03:55:53"/>
    <x v="0"/>
    <n v="26"/>
    <s v="GONZALEZ VELASQUEZ LISDAN"/>
    <x v="3"/>
    <x v="0"/>
    <n v="229"/>
    <n v="22.9"/>
    <n v="234.90968801313599"/>
    <m/>
    <n v="89963.875199999995"/>
    <x v="0"/>
    <n v="14558.333333333299"/>
    <x v="64"/>
    <x v="0"/>
    <m/>
  </r>
  <r>
    <d v="2021-10-07T03:55:53"/>
    <x v="0"/>
    <n v="27"/>
    <s v="VANEGAS MORALES DEIBY ALEJANDRO"/>
    <x v="3"/>
    <x v="0"/>
    <n v="218"/>
    <n v="21.8"/>
    <n v="234.90968801313599"/>
    <m/>
    <n v="89963.875199999995"/>
    <x v="0"/>
    <n v="14558.333333333299"/>
    <x v="64"/>
    <x v="0"/>
    <m/>
  </r>
  <r>
    <d v="2021-10-07T03:55:54"/>
    <x v="0"/>
    <n v="28"/>
    <s v="QUINTERO PEREZ SANTIAGO"/>
    <x v="6"/>
    <x v="1"/>
    <n v="175"/>
    <n v="21.875"/>
    <n v="187.92775041050899"/>
    <s v="2 DESCUENTOS (Usuario Desubicado y Conduct. Veh 28)"/>
    <n v="71971.100200000001"/>
    <x v="0"/>
    <n v="14164.8648648649"/>
    <x v="64"/>
    <x v="0"/>
    <m/>
  </r>
  <r>
    <d v="2021-10-07T03:55:54"/>
    <x v="0"/>
    <n v="29"/>
    <s v="VELASQUEZ ROLDAN BRAYAN ESTIVEN"/>
    <x v="3"/>
    <x v="0"/>
    <n v="238"/>
    <n v="23.8"/>
    <n v="234.90968801313599"/>
    <s v="3 DESCUENTOS (2 Uusuarios Desubicados y Transbordo veh 36)"/>
    <n v="89963.875199999995"/>
    <x v="0"/>
    <n v="14558.333333333299"/>
    <x v="64"/>
    <x v="0"/>
    <m/>
  </r>
  <r>
    <d v="2021-10-07T03:55:54"/>
    <x v="1"/>
    <n v="31"/>
    <s v="GIRALDO SANTAMARIA ERMAN"/>
    <x v="3"/>
    <x v="0"/>
    <n v="190"/>
    <n v="20"/>
    <n v="223.16420361247901"/>
    <s v="Se Reconoce medio viaje de 2 30 pm donde moviliz 21 Usuarios"/>
    <n v="85465.681400000001"/>
    <x v="1"/>
    <n v="14558.333333333299"/>
    <x v="64"/>
    <x v="0"/>
    <m/>
  </r>
  <r>
    <d v="2021-10-07T03:55:54"/>
    <x v="1"/>
    <n v="32"/>
    <s v="JIMENEZ HERNANDEZ ESTEBAN CAMILO"/>
    <x v="1"/>
    <x v="0"/>
    <n v="262"/>
    <n v="23.818181818181799"/>
    <n v="258.40065681444997"/>
    <m/>
    <n v="98960.262700000007"/>
    <x v="0"/>
    <n v="14558.333333333299"/>
    <x v="64"/>
    <x v="0"/>
    <m/>
  </r>
  <r>
    <d v="2021-10-07T03:55:54"/>
    <x v="1"/>
    <n v="33"/>
    <s v="MARAMARA ALBARRAN YONSON"/>
    <x v="1"/>
    <x v="0"/>
    <n v="259"/>
    <n v="23.545454545454501"/>
    <n v="258.40065681444997"/>
    <m/>
    <n v="98960.262700000007"/>
    <x v="0"/>
    <n v="14558.333333333299"/>
    <x v="64"/>
    <x v="0"/>
    <m/>
  </r>
  <r>
    <d v="2021-10-07T03:55:55"/>
    <x v="1"/>
    <n v="34"/>
    <s v="DAVILA MORALES WALTER ANDRES"/>
    <x v="1"/>
    <x v="0"/>
    <n v="276"/>
    <n v="25.090909090909101"/>
    <n v="258.40065681444997"/>
    <m/>
    <n v="98960.262700000007"/>
    <x v="0"/>
    <n v="14558.333333333299"/>
    <x v="64"/>
    <x v="0"/>
    <m/>
  </r>
  <r>
    <d v="2021-10-07T03:55:55"/>
    <x v="1"/>
    <n v="36"/>
    <s v="VALENCIA ESTRADA JUAN STIVEN"/>
    <x v="6"/>
    <x v="0"/>
    <n v="187"/>
    <n v="22"/>
    <n v="199.673234811166"/>
    <s v="Se Reconoce medio viaje de 6 05 pm donde moviliz 5 Usuarios"/>
    <n v="76469.293900000004"/>
    <x v="0"/>
    <n v="14558.333333333299"/>
    <x v="64"/>
    <x v="0"/>
    <m/>
  </r>
  <r>
    <d v="2021-10-07T03:55:55"/>
    <x v="1"/>
    <n v="37"/>
    <s v="PIEDRAHITA MADRID SANTIAGO"/>
    <x v="0"/>
    <x v="0"/>
    <n v="243"/>
    <n v="27"/>
    <n v="211.418719211823"/>
    <m/>
    <n v="80967.487699999998"/>
    <x v="1"/>
    <n v="14558.333333333299"/>
    <x v="64"/>
    <x v="0"/>
    <m/>
  </r>
  <r>
    <d v="2021-10-07T03:55:55"/>
    <x v="1"/>
    <n v="38"/>
    <s v="VILLADA GUZMAN JOJAN"/>
    <x v="3"/>
    <x v="0"/>
    <n v="244"/>
    <n v="24.4"/>
    <n v="234.90968801313599"/>
    <m/>
    <n v="89963.875199999995"/>
    <x v="0"/>
    <n v="14558.333333333299"/>
    <x v="64"/>
    <x v="0"/>
    <m/>
  </r>
  <r>
    <d v="2021-10-07T03:55:55"/>
    <x v="1"/>
    <n v="39"/>
    <s v="JARAMILLO ZAPATA ELKIN DARIO"/>
    <x v="3"/>
    <x v="0"/>
    <n v="199"/>
    <n v="19.899999999999999"/>
    <n v="234.90968801313599"/>
    <m/>
    <n v="89963.875199999995"/>
    <x v="0"/>
    <n v="14558.333333333299"/>
    <x v="64"/>
    <x v="0"/>
    <m/>
  </r>
  <r>
    <d v="2021-10-07T03:55:56"/>
    <x v="1"/>
    <n v="40"/>
    <s v="CORDOBA QUINTERO RAFAEL JOSE"/>
    <x v="0"/>
    <x v="0"/>
    <n v="232"/>
    <n v="25.7777777777778"/>
    <n v="211.418719211823"/>
    <m/>
    <n v="80967.487699999998"/>
    <x v="0"/>
    <n v="14558.333333333299"/>
    <x v="64"/>
    <x v="0"/>
    <m/>
  </r>
  <r>
    <d v="2021-10-09T02:16:56"/>
    <x v="1"/>
    <n v="1"/>
    <s v="PINEDA ESTRADA CRISTIAN JOHAN"/>
    <x v="3"/>
    <x v="0"/>
    <n v="210"/>
    <n v="21"/>
    <n v="230.18927444795"/>
    <m/>
    <n v="88075.709799999997"/>
    <x v="0"/>
    <n v="14554.285714285699"/>
    <x v="65"/>
    <x v="0"/>
    <m/>
  </r>
  <r>
    <d v="2021-10-09T02:16:56"/>
    <x v="1"/>
    <n v="2"/>
    <s v="JARAMILLO GOMEZ VICTOR ALONSO"/>
    <x v="0"/>
    <x v="0"/>
    <n v="250"/>
    <n v="27.7777777777778"/>
    <n v="207.170347003155"/>
    <m/>
    <n v="79268.138800000001"/>
    <x v="1"/>
    <n v="14554.285714285699"/>
    <x v="65"/>
    <x v="0"/>
    <m/>
  </r>
  <r>
    <d v="2021-10-09T02:16:56"/>
    <x v="0"/>
    <n v="3"/>
    <s v="RESTREPO RODRIGUEZ LIBARDO ANDRES"/>
    <x v="1"/>
    <x v="0"/>
    <n v="204"/>
    <n v="18.545454545454501"/>
    <n v="253.208201892745"/>
    <s v="2 DESCUENTOS (Tcnicos Sensores)"/>
    <n v="96883.280799999993"/>
    <x v="0"/>
    <n v="14554.285714285699"/>
    <x v="65"/>
    <x v="0"/>
    <m/>
  </r>
  <r>
    <d v="2021-10-09T02:16:56"/>
    <x v="0"/>
    <n v="5"/>
    <s v="JIMENEZ HURTADO CARLOS ESTIVEN"/>
    <x v="6"/>
    <x v="0"/>
    <n v="196"/>
    <n v="24.5"/>
    <n v="184.15141955836"/>
    <m/>
    <n v="70460.567800000004"/>
    <x v="1"/>
    <n v="14554.285714285699"/>
    <x v="65"/>
    <x v="0"/>
    <m/>
  </r>
  <r>
    <d v="2021-10-09T02:16:57"/>
    <x v="0"/>
    <n v="6"/>
    <s v="SANCHEZ CAMELO FABIAN ARLEY"/>
    <x v="3"/>
    <x v="0"/>
    <n v="263"/>
    <n v="26.3"/>
    <n v="230.18927444795"/>
    <m/>
    <n v="88075.709799999997"/>
    <x v="0"/>
    <n v="14554.285714285699"/>
    <x v="65"/>
    <x v="0"/>
    <m/>
  </r>
  <r>
    <d v="2021-10-09T02:16:57"/>
    <x v="1"/>
    <n v="8"/>
    <s v="VALENCIA MENDOZA CESAR AUGUSTO"/>
    <x v="1"/>
    <x v="0"/>
    <n v="246"/>
    <n v="22.363636363636399"/>
    <n v="253.208201892745"/>
    <s v="6 DESCUENTOS X 3 INCAPACITADOS"/>
    <n v="96883.280799999993"/>
    <x v="1"/>
    <n v="14554.285714285699"/>
    <x v="65"/>
    <x v="0"/>
    <m/>
  </r>
  <r>
    <d v="2021-10-09T02:16:57"/>
    <x v="1"/>
    <n v="9"/>
    <s v="BETANCUR PEREZ VICTOR ALONSO"/>
    <x v="3"/>
    <x v="0"/>
    <n v="179"/>
    <n v="17.899999999999999"/>
    <n v="230.18927444795"/>
    <m/>
    <n v="88075.709799999997"/>
    <x v="0"/>
    <n v="14554.285714285699"/>
    <x v="65"/>
    <x v="0"/>
    <m/>
  </r>
  <r>
    <d v="2021-10-09T02:16:57"/>
    <x v="0"/>
    <n v="10"/>
    <s v="FLORES RINCON JORGE ALBERTO"/>
    <x v="0"/>
    <x v="0"/>
    <n v="220"/>
    <n v="24.4444444444444"/>
    <n v="207.170347003155"/>
    <m/>
    <n v="79268.138800000001"/>
    <x v="0"/>
    <n v="14554.285714285699"/>
    <x v="65"/>
    <x v="0"/>
    <m/>
  </r>
  <r>
    <d v="2021-10-09T02:16:58"/>
    <x v="0"/>
    <n v="11"/>
    <s v="RENDON VIANA HUMBERTO DE JESUS"/>
    <x v="6"/>
    <x v="0"/>
    <n v="161"/>
    <n v="20.125"/>
    <n v="184.15141955836"/>
    <m/>
    <n v="70460.567800000004"/>
    <x v="0"/>
    <n v="14554.285714285699"/>
    <x v="65"/>
    <x v="0"/>
    <m/>
  </r>
  <r>
    <d v="2021-10-09T02:16:58"/>
    <x v="0"/>
    <n v="12"/>
    <s v="ROJAS QUINTERO MIGUEL ANTONIO"/>
    <x v="0"/>
    <x v="0"/>
    <n v="190"/>
    <n v="21.1111111111111"/>
    <n v="207.170347003155"/>
    <m/>
    <n v="79268.138800000001"/>
    <x v="0"/>
    <n v="14554.285714285699"/>
    <x v="65"/>
    <x v="0"/>
    <m/>
  </r>
  <r>
    <d v="2021-10-09T02:16:58"/>
    <x v="0"/>
    <n v="13"/>
    <s v="MARAMARA ALBARRAN YONSON"/>
    <x v="4"/>
    <x v="0"/>
    <n v="181"/>
    <n v="25.8571428571429"/>
    <n v="161.13249211356501"/>
    <m/>
    <n v="61652.996800000001"/>
    <x v="1"/>
    <n v="14554.285714285699"/>
    <x v="65"/>
    <x v="0"/>
    <m/>
  </r>
  <r>
    <d v="2021-10-09T02:16:58"/>
    <x v="0"/>
    <n v="14"/>
    <s v="CARVAJAL SALAZAR HECTOR MARINO"/>
    <x v="3"/>
    <x v="0"/>
    <n v="205"/>
    <n v="20.5"/>
    <n v="230.18927444795"/>
    <m/>
    <n v="88075.709799999997"/>
    <x v="1"/>
    <n v="14554.285714285699"/>
    <x v="65"/>
    <x v="0"/>
    <m/>
  </r>
  <r>
    <d v="2021-10-09T02:16:59"/>
    <x v="0"/>
    <n v="15"/>
    <s v="LONDOO LOPERA DUVAN ANDRES"/>
    <x v="3"/>
    <x v="0"/>
    <n v="210"/>
    <n v="21"/>
    <n v="230.18927444795"/>
    <s v="1 DESCUENTO (Aprendiz Analisis)"/>
    <n v="88075.709799999997"/>
    <x v="0"/>
    <n v="14554.285714285699"/>
    <x v="65"/>
    <x v="0"/>
    <m/>
  </r>
  <r>
    <d v="2021-10-09T02:16:59"/>
    <x v="0"/>
    <n v="17"/>
    <s v="TEJADA PEREZ JHON ALEXIS"/>
    <x v="3"/>
    <x v="0"/>
    <n v="188"/>
    <n v="18.8"/>
    <n v="230.18927444795"/>
    <m/>
    <n v="88075.709799999997"/>
    <x v="0"/>
    <n v="14554.285714285699"/>
    <x v="65"/>
    <x v="0"/>
    <m/>
  </r>
  <r>
    <d v="2021-10-09T02:16:59"/>
    <x v="0"/>
    <n v="18"/>
    <s v="PEREZ BORJA JUAN CARLOS"/>
    <x v="8"/>
    <x v="0"/>
    <n v="105"/>
    <n v="21"/>
    <n v="115.094637223975"/>
    <m/>
    <n v="44037.854899999998"/>
    <x v="0"/>
    <n v="14554.285714285699"/>
    <x v="65"/>
    <x v="0"/>
    <m/>
  </r>
  <r>
    <d v="2021-10-09T02:16:59"/>
    <x v="0"/>
    <n v="19"/>
    <s v="HINCAPIE CASTAEDA KEVIN ALEJANDRO"/>
    <x v="0"/>
    <x v="0"/>
    <n v="215"/>
    <n v="23.8888888888889"/>
    <n v="207.170347003155"/>
    <m/>
    <n v="79268.138800000001"/>
    <x v="0"/>
    <n v="14554.285714285699"/>
    <x v="65"/>
    <x v="0"/>
    <m/>
  </r>
  <r>
    <d v="2021-10-09T02:17:00"/>
    <x v="0"/>
    <n v="20"/>
    <s v="VARGAS NELSON CONRADO"/>
    <x v="6"/>
    <x v="0"/>
    <n v="243"/>
    <n v="30.375"/>
    <n v="184.15141955836"/>
    <m/>
    <n v="70460.567800000004"/>
    <x v="0"/>
    <n v="14554.285714285699"/>
    <x v="65"/>
    <x v="0"/>
    <m/>
  </r>
  <r>
    <d v="2021-10-09T02:17:00"/>
    <x v="0"/>
    <n v="21"/>
    <s v="OCAMPO OCAMPO ANTONIO JOSE"/>
    <x v="3"/>
    <x v="0"/>
    <n v="263"/>
    <n v="26.3"/>
    <n v="230.18927444795"/>
    <m/>
    <n v="88075.709799999997"/>
    <x v="0"/>
    <n v="14554.285714285699"/>
    <x v="65"/>
    <x v="0"/>
    <m/>
  </r>
  <r>
    <d v="2021-10-09T02:17:00"/>
    <x v="1"/>
    <n v="22"/>
    <s v="GARCIA DAVID WILSON ALBERTO"/>
    <x v="1"/>
    <x v="0"/>
    <n v="240"/>
    <n v="21.818181818181799"/>
    <n v="253.208201892745"/>
    <m/>
    <n v="96883.280799999993"/>
    <x v="1"/>
    <n v="14554.285714285699"/>
    <x v="65"/>
    <x v="0"/>
    <m/>
  </r>
  <r>
    <d v="2021-10-09T02:17:00"/>
    <x v="1"/>
    <n v="23"/>
    <s v="QUICENO DAVID DIEGO ALEJANDRO"/>
    <x v="6"/>
    <x v="0"/>
    <n v="172"/>
    <n v="21.5"/>
    <n v="184.15141955836"/>
    <m/>
    <n v="70460.567800000004"/>
    <x v="0"/>
    <n v="14554.285714285699"/>
    <x v="65"/>
    <x v="0"/>
    <m/>
  </r>
  <r>
    <d v="2021-10-09T02:17:01"/>
    <x v="0"/>
    <n v="24"/>
    <s v="QUIRAMA CASTAEDA JHON JADER"/>
    <x v="2"/>
    <x v="0"/>
    <n v="153"/>
    <n v="23.538461538461501"/>
    <n v="149.623028391167"/>
    <s v="Se reconoce el medio viaje de 3 05 pm donde moviliz 9 usuarios"/>
    <n v="57249.2114"/>
    <x v="0"/>
    <n v="14554.285714285699"/>
    <x v="65"/>
    <x v="0"/>
    <m/>
  </r>
  <r>
    <d v="2021-10-09T02:17:01"/>
    <x v="0"/>
    <n v="25"/>
    <s v="ZAPATA MONTES ANDREY DARIO"/>
    <x v="0"/>
    <x v="0"/>
    <n v="204"/>
    <n v="22.6666666666667"/>
    <n v="207.170347003155"/>
    <m/>
    <n v="79268.138800000001"/>
    <x v="1"/>
    <n v="14554.285714285699"/>
    <x v="65"/>
    <x v="0"/>
    <m/>
  </r>
  <r>
    <d v="2021-10-09T02:17:02"/>
    <x v="0"/>
    <n v="26"/>
    <s v="GONZALEZ VELASQUEZ LISDAN"/>
    <x v="3"/>
    <x v="0"/>
    <n v="237"/>
    <n v="23.7"/>
    <n v="230.18927444795"/>
    <m/>
    <n v="88075.709799999997"/>
    <x v="0"/>
    <n v="14554.285714285699"/>
    <x v="65"/>
    <x v="0"/>
    <m/>
  </r>
  <r>
    <d v="2021-10-09T02:17:02"/>
    <x v="0"/>
    <n v="27"/>
    <s v="VANEGAS MORALES DEIBY ALEJANDRO"/>
    <x v="3"/>
    <x v="0"/>
    <n v="202"/>
    <n v="20.2"/>
    <n v="230.18927444795"/>
    <s v="1 DESCUENTO (Despachadora Isabel)"/>
    <n v="88075.709799999997"/>
    <x v="0"/>
    <n v="14554.285714285699"/>
    <x v="65"/>
    <x v="0"/>
    <m/>
  </r>
  <r>
    <d v="2021-10-09T02:17:02"/>
    <x v="0"/>
    <n v="28"/>
    <s v="ARBOLEDA SALAZAR DIOMEDES"/>
    <x v="0"/>
    <x v="0"/>
    <n v="227"/>
    <n v="25.2222222222222"/>
    <n v="207.170347003155"/>
    <m/>
    <n v="79268.138800000001"/>
    <x v="0"/>
    <n v="14554.285714285699"/>
    <x v="65"/>
    <x v="0"/>
    <m/>
  </r>
  <r>
    <d v="2021-10-09T02:17:03"/>
    <x v="0"/>
    <n v="29"/>
    <s v="VELASQUEZ ROLDAN BRAYAN ESTIVEN"/>
    <x v="0"/>
    <x v="0"/>
    <n v="202"/>
    <n v="22.4444444444444"/>
    <n v="207.170347003155"/>
    <m/>
    <n v="79268.138800000001"/>
    <x v="0"/>
    <n v="14554.285714285699"/>
    <x v="65"/>
    <x v="0"/>
    <m/>
  </r>
  <r>
    <d v="2021-10-09T02:17:03"/>
    <x v="1"/>
    <n v="31"/>
    <s v="GIRALDO SANTAMARIA ERMAN"/>
    <x v="1"/>
    <x v="0"/>
    <n v="216"/>
    <n v="19.636363636363601"/>
    <n v="253.208201892745"/>
    <s v="2 DESCUENTOS (Incidente Usuarios)"/>
    <n v="96883.280799999993"/>
    <x v="1"/>
    <n v="14554.285714285699"/>
    <x v="65"/>
    <x v="0"/>
    <m/>
  </r>
  <r>
    <d v="2021-10-09T02:17:03"/>
    <x v="1"/>
    <n v="32"/>
    <s v="JIMENEZ HERNANDEZ ESTEBAN CAMILO"/>
    <x v="1"/>
    <x v="0"/>
    <n v="249"/>
    <n v="22.636363636363601"/>
    <n v="253.208201892745"/>
    <m/>
    <n v="96883.280799999993"/>
    <x v="0"/>
    <n v="14554.285714285699"/>
    <x v="65"/>
    <x v="0"/>
    <m/>
  </r>
  <r>
    <d v="2021-10-09T02:17:03"/>
    <x v="1"/>
    <n v="33"/>
    <s v="MARAMARA ALBARRAN YONSON"/>
    <x v="7"/>
    <x v="0"/>
    <n v="96"/>
    <n v="32"/>
    <n v="69.056782334384906"/>
    <m/>
    <n v="26422.712899999999"/>
    <x v="0"/>
    <n v="14554.285714285699"/>
    <x v="65"/>
    <x v="0"/>
    <m/>
  </r>
  <r>
    <d v="2021-10-09T02:17:04"/>
    <x v="1"/>
    <n v="34"/>
    <s v="DAVILA MORALES WALTER ANDRES"/>
    <x v="1"/>
    <x v="0"/>
    <n v="257"/>
    <n v="23.363636363636399"/>
    <n v="253.208201892745"/>
    <m/>
    <n v="96883.280799999993"/>
    <x v="0"/>
    <n v="14554.285714285699"/>
    <x v="65"/>
    <x v="0"/>
    <m/>
  </r>
  <r>
    <d v="2021-10-09T02:17:04"/>
    <x v="1"/>
    <n v="36"/>
    <s v="MARTINEZ CHAVERRA LUIS NORBERTO"/>
    <x v="1"/>
    <x v="0"/>
    <n v="279"/>
    <n v="25.363636363636399"/>
    <n v="253.208201892745"/>
    <m/>
    <n v="96883.280799999993"/>
    <x v="0"/>
    <n v="14554.285714285699"/>
    <x v="65"/>
    <x v="0"/>
    <m/>
  </r>
  <r>
    <d v="2021-10-09T02:17:04"/>
    <x v="1"/>
    <n v="37"/>
    <s v="LARGO PIEDRAHITA HARVEY DAVID"/>
    <x v="1"/>
    <x v="0"/>
    <n v="293"/>
    <n v="26.636363636363601"/>
    <n v="253.208201892745"/>
    <m/>
    <n v="96883.280799999993"/>
    <x v="1"/>
    <n v="14554.285714285699"/>
    <x v="65"/>
    <x v="0"/>
    <m/>
  </r>
  <r>
    <d v="2021-10-09T02:17:05"/>
    <x v="1"/>
    <n v="38"/>
    <s v="VILLADA GUZMAN JOJAN"/>
    <x v="0"/>
    <x v="0"/>
    <n v="181"/>
    <n v="20.1111111111111"/>
    <n v="207.170347003155"/>
    <s v="3 DESCUENTOS (Transbordo veh 03)"/>
    <n v="79268.138800000001"/>
    <x v="0"/>
    <n v="14554.285714285699"/>
    <x v="65"/>
    <x v="0"/>
    <m/>
  </r>
  <r>
    <d v="2021-10-09T02:17:05"/>
    <x v="1"/>
    <n v="39"/>
    <s v="JARAMILLO ZAPATA ELKIN DARIO"/>
    <x v="3"/>
    <x v="0"/>
    <n v="269"/>
    <n v="26.9"/>
    <n v="230.18927444795"/>
    <s v="1 DESCUENTO (Despachadora Isabel)"/>
    <n v="88075.709799999997"/>
    <x v="0"/>
    <n v="14554.285714285699"/>
    <x v="65"/>
    <x v="0"/>
    <m/>
  </r>
  <r>
    <d v="2021-10-09T02:17:05"/>
    <x v="1"/>
    <n v="40"/>
    <s v="CORDOBA QUINTERO RAFAEL JOSE"/>
    <x v="10"/>
    <x v="0"/>
    <n v="91"/>
    <n v="26"/>
    <n v="80.566246056782305"/>
    <s v="Se reconoce el medio viaje de 10 35 am donde moviliz 16 Usuarios"/>
    <n v="30826.4984"/>
    <x v="0"/>
    <n v="14554.285714285699"/>
    <x v="65"/>
    <x v="0"/>
    <m/>
  </r>
  <r>
    <d v="2021-10-12T03:23:27"/>
    <x v="2"/>
    <n v="9"/>
    <s v="BETANCUR PEREZ VICTOR ALONSO"/>
    <x v="0"/>
    <x v="0"/>
    <n v="153"/>
    <n v="17"/>
    <n v="183.55932203389801"/>
    <m/>
    <n v="69823.728799999997"/>
    <x v="0"/>
    <n v="12633.333333333299"/>
    <x v="66"/>
    <x v="0"/>
    <m/>
  </r>
  <r>
    <d v="2021-10-12T03:23:27"/>
    <x v="2"/>
    <n v="10"/>
    <s v="FLORES RINCON JORGE ALBERTO"/>
    <x v="0"/>
    <x v="0"/>
    <n v="202"/>
    <n v="22.4444444444444"/>
    <n v="183.55932203389801"/>
    <m/>
    <n v="69823.728799999997"/>
    <x v="0"/>
    <n v="12633.333333333299"/>
    <x v="66"/>
    <x v="0"/>
    <m/>
  </r>
  <r>
    <d v="2021-10-12T03:23:27"/>
    <x v="2"/>
    <n v="12"/>
    <s v="ARBOLEDA SALAZAR DIOMEDES"/>
    <x v="6"/>
    <x v="1"/>
    <n v="168"/>
    <n v="21"/>
    <n v="163.16384180790999"/>
    <m/>
    <n v="62065.536699999997"/>
    <x v="0"/>
    <n v="12633.333333333299"/>
    <x v="66"/>
    <x v="0"/>
    <m/>
  </r>
  <r>
    <d v="2021-10-12T03:23:27"/>
    <x v="2"/>
    <n v="13"/>
    <s v="QUINTERO PEREZ SANTIAGO"/>
    <x v="2"/>
    <x v="2"/>
    <n v="133"/>
    <n v="22.1666666666667"/>
    <n v="122.37288135593199"/>
    <m/>
    <n v="46549.152499999997"/>
    <x v="1"/>
    <n v="12633.333333333299"/>
    <x v="66"/>
    <x v="0"/>
    <m/>
  </r>
  <r>
    <d v="2021-10-12T03:23:28"/>
    <x v="2"/>
    <n v="20"/>
    <s v="PEREZ BORJA JUAN CARLOS"/>
    <x v="0"/>
    <x v="0"/>
    <n v="189"/>
    <n v="21"/>
    <n v="183.55932203389801"/>
    <m/>
    <n v="69823.728799999997"/>
    <x v="0"/>
    <n v="12633.333333333299"/>
    <x v="66"/>
    <x v="0"/>
    <m/>
  </r>
  <r>
    <d v="2021-10-12T03:23:28"/>
    <x v="2"/>
    <n v="21"/>
    <s v="OCAMPO OCAMPO ANTONIO JOSE"/>
    <x v="0"/>
    <x v="0"/>
    <n v="131"/>
    <n v="14.5555555555556"/>
    <n v="183.55932203389801"/>
    <m/>
    <n v="69823.728799999997"/>
    <x v="0"/>
    <n v="12633.333333333299"/>
    <x v="66"/>
    <x v="0"/>
    <m/>
  </r>
  <r>
    <d v="2021-10-12T03:23:28"/>
    <x v="2"/>
    <n v="22"/>
    <s v="GONZALEZ MONTAO HERNAN DARIO"/>
    <x v="0"/>
    <x v="0"/>
    <n v="192"/>
    <n v="21.3333333333333"/>
    <n v="183.55932203389801"/>
    <m/>
    <n v="69823.728799999997"/>
    <x v="1"/>
    <n v="12633.333333333299"/>
    <x v="66"/>
    <x v="0"/>
    <m/>
  </r>
  <r>
    <d v="2021-10-12T03:23:28"/>
    <x v="2"/>
    <n v="23"/>
    <s v="LONDOO LOPERA DUVAN ANDRES"/>
    <x v="0"/>
    <x v="0"/>
    <n v="180"/>
    <n v="20"/>
    <n v="183.55932203389801"/>
    <m/>
    <n v="69823.728799999997"/>
    <x v="0"/>
    <n v="12633.333333333299"/>
    <x v="66"/>
    <x v="0"/>
    <m/>
  </r>
  <r>
    <d v="2021-10-12T03:23:29"/>
    <x v="2"/>
    <n v="24"/>
    <s v="QUIRAMA CASTAEDA JHON JADER"/>
    <x v="0"/>
    <x v="0"/>
    <n v="135"/>
    <n v="15"/>
    <n v="183.55932203389801"/>
    <m/>
    <n v="69823.728799999997"/>
    <x v="0"/>
    <n v="12633.333333333299"/>
    <x v="66"/>
    <x v="0"/>
    <m/>
  </r>
  <r>
    <d v="2021-10-12T03:23:29"/>
    <x v="2"/>
    <n v="25"/>
    <s v="ZAPATA MONTES ANDREY DARIO"/>
    <x v="4"/>
    <x v="2"/>
    <n v="127"/>
    <n v="18.1428571428571"/>
    <n v="142.768361581921"/>
    <m/>
    <n v="54307.344599999997"/>
    <x v="1"/>
    <n v="12633.333333333299"/>
    <x v="66"/>
    <x v="0"/>
    <m/>
  </r>
  <r>
    <d v="2021-10-12T03:23:29"/>
    <x v="2"/>
    <n v="26"/>
    <s v="GONZALEZ VELASQUEZ LISDAN"/>
    <x v="0"/>
    <x v="0"/>
    <n v="219"/>
    <n v="24.3333333333333"/>
    <n v="183.55932203389801"/>
    <s v="1 DESCUENTO (Usuario Desubicado)"/>
    <n v="69823.728799999997"/>
    <x v="0"/>
    <n v="12633.333333333299"/>
    <x v="66"/>
    <x v="0"/>
    <m/>
  </r>
  <r>
    <d v="2021-10-12T03:23:29"/>
    <x v="2"/>
    <n v="27"/>
    <s v="VANEGAS MORALES DEIBY ALEJANDRO"/>
    <x v="4"/>
    <x v="2"/>
    <n v="152"/>
    <n v="21.714285714285701"/>
    <n v="142.768361581921"/>
    <m/>
    <n v="54307.344599999997"/>
    <x v="0"/>
    <n v="12633.333333333299"/>
    <x v="66"/>
    <x v="0"/>
    <m/>
  </r>
  <r>
    <d v="2021-10-12T03:23:30"/>
    <x v="2"/>
    <n v="32"/>
    <s v="JIMENEZ HERNANDEZ ESTEBAN CAMILO"/>
    <x v="4"/>
    <x v="1"/>
    <n v="163"/>
    <n v="23.285714285714299"/>
    <n v="142.768361581921"/>
    <s v="2 DESCUENTOS (Propietario veh 34)"/>
    <n v="54307.344599999997"/>
    <x v="0"/>
    <n v="12633.333333333299"/>
    <x v="66"/>
    <x v="0"/>
    <m/>
  </r>
  <r>
    <d v="2021-10-12T03:23:30"/>
    <x v="2"/>
    <n v="33"/>
    <s v="MARAMARA ALBARRAN YONSON"/>
    <x v="0"/>
    <x v="0"/>
    <n v="192"/>
    <n v="21.3333333333333"/>
    <n v="183.55932203389801"/>
    <m/>
    <n v="69823.728799999997"/>
    <x v="0"/>
    <n v="12633.333333333299"/>
    <x v="66"/>
    <x v="0"/>
    <m/>
  </r>
  <r>
    <d v="2021-10-12T03:23:30"/>
    <x v="2"/>
    <n v="34"/>
    <s v="JIMENEZ HURTADO CARLOS ESTIVEN"/>
    <x v="0"/>
    <x v="0"/>
    <n v="187"/>
    <n v="20.7777777777778"/>
    <n v="183.55932203389801"/>
    <m/>
    <n v="69823.728799999997"/>
    <x v="0"/>
    <n v="12633.333333333299"/>
    <x v="66"/>
    <x v="0"/>
    <m/>
  </r>
  <r>
    <d v="2021-10-12T03:23:30"/>
    <x v="2"/>
    <n v="35"/>
    <s v="HINCAPIE OSORIO RENZO ORLANDO"/>
    <x v="0"/>
    <x v="0"/>
    <n v="178"/>
    <n v="19.7777777777778"/>
    <n v="183.55932203389801"/>
    <s v="1 DESCUENTO (Usuario Desubicado)"/>
    <n v="69823.728799999997"/>
    <x v="1"/>
    <n v="12633.333333333299"/>
    <x v="66"/>
    <x v="0"/>
    <m/>
  </r>
  <r>
    <d v="2021-10-12T03:23:30"/>
    <x v="2"/>
    <n v="36"/>
    <s v="VALENCIA ESTRADA JUAN STIVEN"/>
    <x v="0"/>
    <x v="0"/>
    <n v="233"/>
    <n v="25.8888888888889"/>
    <n v="183.55932203389801"/>
    <s v="2 DESCUENTOS (Usuarios Desubicados)"/>
    <n v="69823.728799999997"/>
    <x v="0"/>
    <n v="12633.333333333299"/>
    <x v="66"/>
    <x v="0"/>
    <m/>
  </r>
  <r>
    <d v="2021-10-12T03:23:31"/>
    <x v="2"/>
    <n v="37"/>
    <s v="PIEDRAHITA MADRID SANTIAGO"/>
    <x v="6"/>
    <x v="1"/>
    <n v="147"/>
    <n v="18.375"/>
    <n v="163.16384180790999"/>
    <m/>
    <n v="62065.536699999997"/>
    <x v="1"/>
    <n v="12633.333333333299"/>
    <x v="66"/>
    <x v="0"/>
    <m/>
  </r>
  <r>
    <d v="2021-10-12T03:23:31"/>
    <x v="2"/>
    <n v="38"/>
    <s v="VILLADA GUZMAN JOJAN"/>
    <x v="6"/>
    <x v="1"/>
    <n v="179"/>
    <n v="22.375"/>
    <n v="163.16384180790999"/>
    <m/>
    <n v="62065.536699999997"/>
    <x v="0"/>
    <n v="12633.333333333299"/>
    <x v="66"/>
    <x v="0"/>
    <m/>
  </r>
  <r>
    <d v="2021-10-12T03:23:31"/>
    <x v="2"/>
    <n v="39"/>
    <s v="TEJADA PEREZ JHON ALEXIS"/>
    <x v="0"/>
    <x v="0"/>
    <n v="172"/>
    <n v="19.1111111111111"/>
    <n v="183.55932203389801"/>
    <m/>
    <n v="69823.728799999997"/>
    <x v="0"/>
    <n v="12633.333333333299"/>
    <x v="66"/>
    <x v="0"/>
    <m/>
  </r>
  <r>
    <d v="2021-10-12T03:23:31"/>
    <x v="2"/>
    <n v="40"/>
    <s v="DAVILA MORALES WALTER ANDRES"/>
    <x v="0"/>
    <x v="0"/>
    <n v="178"/>
    <n v="19.7777777777778"/>
    <n v="183.55932203389801"/>
    <m/>
    <n v="69823.728799999997"/>
    <x v="0"/>
    <n v="12633.333333333299"/>
    <x v="66"/>
    <x v="0"/>
    <m/>
  </r>
  <r>
    <d v="2021-10-12T03:24:45"/>
    <x v="0"/>
    <n v="1"/>
    <s v="PINEDA ESTRADA CRISTIAN JOHAN"/>
    <x v="8"/>
    <x v="0"/>
    <n v="85"/>
    <n v="17"/>
    <n v="118.241935483871"/>
    <s v="1 DESCUENTO (Despachadora Isabel)"/>
    <n v="45296.7742"/>
    <x v="0"/>
    <n v="14269.4444444444"/>
    <x v="67"/>
    <x v="0"/>
    <m/>
  </r>
  <r>
    <d v="2021-10-12T03:24:46"/>
    <x v="0"/>
    <n v="2"/>
    <s v="JARAMILLO GOMEZ VICTOR ALONSO"/>
    <x v="6"/>
    <x v="0"/>
    <n v="159"/>
    <n v="19.875"/>
    <n v="189.187096774194"/>
    <s v="1 DESCUENTO (Despachadora Isabel)"/>
    <n v="72474.838699999993"/>
    <x v="1"/>
    <n v="14269.4444444444"/>
    <x v="67"/>
    <x v="0"/>
    <m/>
  </r>
  <r>
    <d v="2021-10-12T03:24:46"/>
    <x v="0"/>
    <n v="3"/>
    <s v="TEJADA PEREZ JHON ALEXIS"/>
    <x v="2"/>
    <x v="1"/>
    <n v="150"/>
    <n v="25"/>
    <n v="141.89032258064501"/>
    <s v="Se Descuenta el viaje de 5 55 am donde moviliz 18 Usuarios ya que no espera el tiempo indicado en el paradero sin justificacin"/>
    <n v="54356.129000000001"/>
    <x v="0"/>
    <n v="14269.4444444444"/>
    <x v="67"/>
    <x v="0"/>
    <m/>
  </r>
  <r>
    <d v="2021-10-12T03:24:46"/>
    <x v="0"/>
    <n v="5"/>
    <s v="LOAIZA GAVIRIA EDIXON ANDRES"/>
    <x v="1"/>
    <x v="0"/>
    <n v="304"/>
    <n v="27.636363636363601"/>
    <n v="260.13225806451601"/>
    <m/>
    <n v="99652.903200000001"/>
    <x v="1"/>
    <n v="14269.4444444444"/>
    <x v="67"/>
    <x v="0"/>
    <m/>
  </r>
  <r>
    <d v="2021-10-12T03:24:46"/>
    <x v="0"/>
    <n v="6"/>
    <s v="SANCHEZ CAMELO FABIAN ARLEY"/>
    <x v="6"/>
    <x v="0"/>
    <n v="213"/>
    <n v="26.625"/>
    <n v="189.187096774194"/>
    <m/>
    <n v="72474.838699999993"/>
    <x v="0"/>
    <n v="14269.4444444444"/>
    <x v="67"/>
    <x v="0"/>
    <m/>
  </r>
  <r>
    <d v="2021-10-12T03:24:47"/>
    <x v="0"/>
    <n v="8"/>
    <s v="VALENCIA MENDOZA CESAR AUGUSTO"/>
    <x v="3"/>
    <x v="0"/>
    <n v="283"/>
    <n v="28.3"/>
    <n v="236.48387096774201"/>
    <s v="1 DESCUENTO (Usuario Desubicado)"/>
    <n v="90593.5484"/>
    <x v="1"/>
    <n v="14269.4444444444"/>
    <x v="67"/>
    <x v="0"/>
    <m/>
  </r>
  <r>
    <d v="2021-10-12T03:24:47"/>
    <x v="0"/>
    <n v="9"/>
    <s v="BETANCUR PEREZ VICTOR ALONSO"/>
    <x v="6"/>
    <x v="0"/>
    <n v="207"/>
    <n v="25.875"/>
    <n v="189.187096774194"/>
    <m/>
    <n v="72474.838699999993"/>
    <x v="0"/>
    <n v="14269.4444444444"/>
    <x v="67"/>
    <x v="0"/>
    <m/>
  </r>
  <r>
    <d v="2021-10-12T03:24:47"/>
    <x v="0"/>
    <n v="10"/>
    <s v="FLORES RINCON JORGE ALBERTO"/>
    <x v="3"/>
    <x v="0"/>
    <n v="284"/>
    <n v="28.4"/>
    <n v="236.48387096774201"/>
    <m/>
    <n v="90593.5484"/>
    <x v="0"/>
    <n v="14269.4444444444"/>
    <x v="67"/>
    <x v="0"/>
    <m/>
  </r>
  <r>
    <d v="2021-10-12T03:24:47"/>
    <x v="1"/>
    <n v="11"/>
    <s v="RENDON VIANA HUMBERTO DE JESUS"/>
    <x v="3"/>
    <x v="0"/>
    <n v="238"/>
    <n v="23.8"/>
    <n v="236.48387096774201"/>
    <m/>
    <n v="90593.5484"/>
    <x v="0"/>
    <n v="14269.4444444444"/>
    <x v="67"/>
    <x v="0"/>
    <m/>
  </r>
  <r>
    <d v="2021-10-12T03:24:48"/>
    <x v="0"/>
    <n v="12"/>
    <s v="ROJAS QUINTERO MIGUEL ANTONIO"/>
    <x v="7"/>
    <x v="0"/>
    <n v="76"/>
    <n v="25.3333333333333"/>
    <n v="70.945161290322602"/>
    <s v="1 DESCUENTO (Usuario Desubicado)"/>
    <n v="27178.0645"/>
    <x v="0"/>
    <n v="14269.4444444444"/>
    <x v="67"/>
    <x v="0"/>
    <m/>
  </r>
  <r>
    <d v="2021-10-12T03:24:48"/>
    <x v="0"/>
    <n v="14"/>
    <s v="CARVAJAL SALAZAR HECTOR MARINO"/>
    <x v="3"/>
    <x v="0"/>
    <n v="218"/>
    <n v="21.8"/>
    <n v="236.48387096774201"/>
    <m/>
    <n v="90593.5484"/>
    <x v="1"/>
    <n v="14269.4444444444"/>
    <x v="67"/>
    <x v="0"/>
    <m/>
  </r>
  <r>
    <d v="2021-10-12T03:24:48"/>
    <x v="1"/>
    <n v="15"/>
    <s v="LOPERA AGUDELO LUIS FRANCISCO"/>
    <x v="6"/>
    <x v="0"/>
    <n v="180"/>
    <n v="21.176470588235301"/>
    <n v="201.011290322581"/>
    <s v="Se reconoce medio viaje de 7 56 am donde moviliz 6 Usuarios"/>
    <n v="77004.516099999993"/>
    <x v="0"/>
    <n v="14269.4444444444"/>
    <x v="67"/>
    <x v="0"/>
    <m/>
  </r>
  <r>
    <d v="2021-10-12T03:24:48"/>
    <x v="1"/>
    <n v="17"/>
    <s v="ESPINOZA CHAVARRIA GUILLERMO LEON"/>
    <x v="3"/>
    <x v="0"/>
    <n v="184"/>
    <n v="18.399999999999999"/>
    <n v="236.48387096774201"/>
    <s v="1 DESCUENTO (Aprendiz Analisis)"/>
    <n v="90593.5484"/>
    <x v="0"/>
    <n v="14269.4444444444"/>
    <x v="67"/>
    <x v="0"/>
    <m/>
  </r>
  <r>
    <d v="2021-10-12T03:24:48"/>
    <x v="1"/>
    <n v="18"/>
    <s v="PEREZ BORJA JUAN CARLOS"/>
    <x v="3"/>
    <x v="0"/>
    <n v="220"/>
    <n v="22"/>
    <n v="236.48387096774201"/>
    <m/>
    <n v="90593.5484"/>
    <x v="0"/>
    <n v="14269.4444444444"/>
    <x v="67"/>
    <x v="0"/>
    <m/>
  </r>
  <r>
    <d v="2021-10-12T03:24:49"/>
    <x v="1"/>
    <n v="19"/>
    <s v="HINCAPIE CASTAEDA KEVIN ALEJANDRO"/>
    <x v="3"/>
    <x v="0"/>
    <n v="221"/>
    <n v="22.1"/>
    <n v="236.48387096774201"/>
    <m/>
    <n v="90593.5484"/>
    <x v="0"/>
    <n v="14269.4444444444"/>
    <x v="67"/>
    <x v="0"/>
    <m/>
  </r>
  <r>
    <d v="2021-10-12T03:24:49"/>
    <x v="1"/>
    <n v="20"/>
    <s v="VACA FIERRO ROBINSON"/>
    <x v="6"/>
    <x v="0"/>
    <n v="204"/>
    <n v="24"/>
    <n v="201.011290322581"/>
    <s v="Se reconoce medio viaje de 8 25 am donde moviliz 22 Usuarios 1 DESCUENTO (Aprendiz Analisis)"/>
    <n v="77004.516099999993"/>
    <x v="0"/>
    <n v="14269.4444444444"/>
    <x v="67"/>
    <x v="0"/>
    <m/>
  </r>
  <r>
    <d v="2021-10-12T03:24:49"/>
    <x v="1"/>
    <n v="21"/>
    <s v="OCAMPO OCAMPO ANTONIO JOSE"/>
    <x v="3"/>
    <x v="0"/>
    <n v="223"/>
    <n v="22.3"/>
    <n v="236.48387096774201"/>
    <m/>
    <n v="90593.5484"/>
    <x v="0"/>
    <n v="14269.4444444444"/>
    <x v="67"/>
    <x v="0"/>
    <m/>
  </r>
  <r>
    <d v="2021-10-12T03:24:49"/>
    <x v="0"/>
    <n v="22"/>
    <s v="GONZALEZ MONTAO HERNAN DARIO"/>
    <x v="3"/>
    <x v="0"/>
    <n v="256"/>
    <n v="25.6"/>
    <n v="236.48387096774201"/>
    <m/>
    <n v="90593.5484"/>
    <x v="1"/>
    <n v="14269.4444444444"/>
    <x v="67"/>
    <x v="0"/>
    <m/>
  </r>
  <r>
    <d v="2021-10-12T03:24:49"/>
    <x v="0"/>
    <n v="23"/>
    <s v="LONDOO LOPERA DUVAN ANDRES"/>
    <x v="0"/>
    <x v="0"/>
    <n v="215"/>
    <n v="23.8888888888889"/>
    <n v="212.83548387096801"/>
    <m/>
    <n v="81534.193499999994"/>
    <x v="0"/>
    <n v="14269.4444444444"/>
    <x v="67"/>
    <x v="0"/>
    <m/>
  </r>
  <r>
    <d v="2021-10-12T03:24:50"/>
    <x v="0"/>
    <n v="24"/>
    <s v="QUIRAMA CASTAEDA JHON JADER"/>
    <x v="0"/>
    <x v="1"/>
    <n v="195"/>
    <n v="21.6666666666667"/>
    <n v="212.83548387096801"/>
    <m/>
    <n v="81534.193499999994"/>
    <x v="0"/>
    <n v="14269.4444444444"/>
    <x v="67"/>
    <x v="0"/>
    <m/>
  </r>
  <r>
    <d v="2021-10-12T03:24:50"/>
    <x v="0"/>
    <n v="25"/>
    <s v="ZAPATA MONTES ANDREY DARIO"/>
    <x v="10"/>
    <x v="0"/>
    <n v="93"/>
    <n v="23.25"/>
    <n v="94.593548387096803"/>
    <m/>
    <n v="36237.419399999999"/>
    <x v="1"/>
    <n v="14269.4444444444"/>
    <x v="67"/>
    <x v="0"/>
    <m/>
  </r>
  <r>
    <d v="2021-10-12T03:24:50"/>
    <x v="0"/>
    <n v="26"/>
    <s v="GONZALEZ VELASQUEZ LISDAN"/>
    <x v="4"/>
    <x v="1"/>
    <n v="166"/>
    <n v="23.714285714285701"/>
    <n v="165.53870967741901"/>
    <m/>
    <n v="63415.483899999999"/>
    <x v="0"/>
    <n v="14269.4444444444"/>
    <x v="67"/>
    <x v="0"/>
    <m/>
  </r>
  <r>
    <d v="2021-10-12T03:24:50"/>
    <x v="1"/>
    <n v="27"/>
    <s v="HENAO MUOZ FERNEY"/>
    <x v="10"/>
    <x v="0"/>
    <n v="94"/>
    <n v="23.5"/>
    <n v="94.593548387096803"/>
    <m/>
    <n v="36237.419399999999"/>
    <x v="0"/>
    <n v="14269.4444444444"/>
    <x v="67"/>
    <x v="0"/>
    <m/>
  </r>
  <r>
    <d v="2021-10-12T03:24:51"/>
    <x v="1"/>
    <n v="27"/>
    <s v="VANEGAS MORALES DEIBY ALEJANDRO"/>
    <x v="4"/>
    <x v="0"/>
    <n v="136"/>
    <n v="19.428571428571399"/>
    <n v="165.53870967741901"/>
    <m/>
    <n v="63415.483899999999"/>
    <x v="0"/>
    <n v="14269.4444444444"/>
    <x v="67"/>
    <x v="0"/>
    <m/>
  </r>
  <r>
    <d v="2021-10-12T03:24:51"/>
    <x v="0"/>
    <n v="28"/>
    <s v="QUINTERO PEREZ SANTIAGO"/>
    <x v="0"/>
    <x v="0"/>
    <n v="218"/>
    <n v="24.2222222222222"/>
    <n v="212.83548387096801"/>
    <m/>
    <n v="81534.193499999994"/>
    <x v="0"/>
    <n v="14269.4444444444"/>
    <x v="67"/>
    <x v="0"/>
    <m/>
  </r>
  <r>
    <d v="2021-10-12T03:24:51"/>
    <x v="0"/>
    <n v="29"/>
    <s v="VELASQUEZ ROLDAN BRAYAN ESTIVEN"/>
    <x v="0"/>
    <x v="1"/>
    <n v="267"/>
    <n v="29.6666666666667"/>
    <n v="212.83548387096801"/>
    <s v="Se Descuenta el viaje de 7 50 am donde moviliz 18 Usuarios ya que no espera el tiempo indicado en el paradero sin justificacin 1 DESCUENTO (Usuario Desubicado)"/>
    <n v="81534.193499999994"/>
    <x v="0"/>
    <n v="14269.4444444444"/>
    <x v="67"/>
    <x v="0"/>
    <m/>
  </r>
  <r>
    <d v="2021-10-12T03:24:51"/>
    <x v="1"/>
    <n v="31"/>
    <s v="GIRALDO SANTAMARIA ERMAN"/>
    <x v="9"/>
    <x v="0"/>
    <n v="245"/>
    <n v="20.4166666666667"/>
    <n v="283.78064516129001"/>
    <m/>
    <n v="108712.25810000001"/>
    <x v="1"/>
    <n v="14269.4444444444"/>
    <x v="67"/>
    <x v="0"/>
    <m/>
  </r>
  <r>
    <d v="2021-10-12T03:24:52"/>
    <x v="1"/>
    <n v="32"/>
    <s v="JIMENEZ HERNANDEZ ESTEBAN CAMILO"/>
    <x v="6"/>
    <x v="0"/>
    <n v="241"/>
    <n v="28.352941176470601"/>
    <n v="201.011290322581"/>
    <s v="Se reconoce medio viaje de 5 am donde moviliz 21 Usuarios"/>
    <n v="77004.516099999993"/>
    <x v="0"/>
    <n v="14269.4444444444"/>
    <x v="67"/>
    <x v="0"/>
    <m/>
  </r>
  <r>
    <d v="2021-10-12T03:24:52"/>
    <x v="1"/>
    <n v="33"/>
    <s v="MARAMARA ALBARRAN YONSON"/>
    <x v="1"/>
    <x v="0"/>
    <n v="239"/>
    <n v="21.727272727272702"/>
    <n v="260.13225806451601"/>
    <s v="2 DESCUENTOS (Usuarios Desubicados)"/>
    <n v="99652.903200000001"/>
    <x v="0"/>
    <n v="14269.4444444444"/>
    <x v="67"/>
    <x v="0"/>
    <m/>
  </r>
  <r>
    <d v="2021-10-12T03:24:52"/>
    <x v="0"/>
    <n v="34"/>
    <s v="DAVILA MORALES WALTER ANDRES"/>
    <x v="0"/>
    <x v="0"/>
    <n v="246"/>
    <n v="27.3333333333333"/>
    <n v="212.83548387096801"/>
    <m/>
    <n v="81534.193499999994"/>
    <x v="0"/>
    <n v="14269.4444444444"/>
    <x v="67"/>
    <x v="0"/>
    <m/>
  </r>
  <r>
    <d v="2021-10-12T03:24:52"/>
    <x v="1"/>
    <n v="35"/>
    <s v="GARCIA DAVID WILSON ALBERTO"/>
    <x v="1"/>
    <x v="0"/>
    <n v="235"/>
    <n v="21.363636363636399"/>
    <n v="260.13225806451601"/>
    <s v="4 DESCUENTOS (3 X INCAPACITADOS y Propietario veh 27)"/>
    <n v="99652.903200000001"/>
    <x v="1"/>
    <n v="14269.4444444444"/>
    <x v="67"/>
    <x v="0"/>
    <m/>
  </r>
  <r>
    <d v="2021-10-12T03:24:52"/>
    <x v="1"/>
    <n v="36"/>
    <s v="VARGAS NELSON CONRADO"/>
    <x v="3"/>
    <x v="1"/>
    <n v="217"/>
    <n v="21.7"/>
    <n v="236.48387096774201"/>
    <s v="2 DESCUENTOS (Aprendiz Analisis y Usuario Desubicado) Se Descuenta el viaje de 7 54 am donde moviliz 16 Usuarios ya que no espera el tiempo indicado en el paradero sin justificacin"/>
    <n v="90593.5484"/>
    <x v="0"/>
    <n v="14269.4444444444"/>
    <x v="67"/>
    <x v="0"/>
    <m/>
  </r>
  <r>
    <d v="2021-10-12T03:24:53"/>
    <x v="1"/>
    <n v="37"/>
    <s v="PIEDRAHITA MADRID SANTIAGO"/>
    <x v="6"/>
    <x v="0"/>
    <n v="186"/>
    <n v="23.25"/>
    <n v="189.187096774194"/>
    <m/>
    <n v="72474.838699999993"/>
    <x v="1"/>
    <n v="14269.4444444444"/>
    <x v="67"/>
    <x v="0"/>
    <m/>
  </r>
  <r>
    <d v="2021-10-12T03:24:53"/>
    <x v="1"/>
    <n v="38"/>
    <s v="VILLADA GUZMAN JOJAN"/>
    <x v="0"/>
    <x v="0"/>
    <n v="186"/>
    <n v="20.6666666666667"/>
    <n v="212.83548387096801"/>
    <m/>
    <n v="81534.193499999994"/>
    <x v="0"/>
    <n v="14269.4444444444"/>
    <x v="67"/>
    <x v="0"/>
    <m/>
  </r>
  <r>
    <d v="2021-10-12T03:24:53"/>
    <x v="1"/>
    <n v="39"/>
    <s v="JARAMILLO ZAPATA ELKIN DARIO"/>
    <x v="6"/>
    <x v="0"/>
    <n v="208"/>
    <n v="24.470588235294102"/>
    <n v="201.011290322581"/>
    <s v="Se reconoce medio viaje de 9 37 am donde moviliz 20 Usuarios"/>
    <n v="77004.516099999993"/>
    <x v="0"/>
    <n v="14269.4444444444"/>
    <x v="67"/>
    <x v="0"/>
    <m/>
  </r>
  <r>
    <d v="2021-10-12T03:24:53"/>
    <x v="1"/>
    <n v="40"/>
    <s v="CORDOBA QUINTERO RAFAEL JOSE"/>
    <x v="0"/>
    <x v="0"/>
    <n v="239"/>
    <n v="26.5555555555556"/>
    <n v="212.83548387096801"/>
    <m/>
    <n v="81534.193499999994"/>
    <x v="0"/>
    <n v="14269.4444444444"/>
    <x v="67"/>
    <x v="0"/>
    <m/>
  </r>
  <r>
    <d v="2021-10-13T02:41:32"/>
    <x v="1"/>
    <n v="1"/>
    <s v="PINEDA ESTRADA CRISTIAN JOHAN"/>
    <x v="6"/>
    <x v="1"/>
    <n v="224"/>
    <n v="28"/>
    <n v="179.37380191693299"/>
    <s v="Se Descuenta el viaje de 6 40 am donde moviliz 27 Usuarios ya que no esper el tiempo indicado en el paradero sin justificacin"/>
    <n v="68549.520799999998"/>
    <x v="0"/>
    <n v="13448.5714285714"/>
    <x v="68"/>
    <x v="0"/>
    <m/>
  </r>
  <r>
    <d v="2021-10-13T02:41:32"/>
    <x v="1"/>
    <n v="2"/>
    <s v="JARAMILLO GOMEZ VICTOR ALONSO"/>
    <x v="3"/>
    <x v="0"/>
    <n v="218"/>
    <n v="21.8"/>
    <n v="224.217252396166"/>
    <m/>
    <n v="85686.900999999998"/>
    <x v="1"/>
    <n v="13448.5714285714"/>
    <x v="68"/>
    <x v="0"/>
    <m/>
  </r>
  <r>
    <d v="2021-10-13T02:41:33"/>
    <x v="1"/>
    <n v="3"/>
    <s v="RESTREPO RODRIGUEZ LIBARDO ANDRES"/>
    <x v="4"/>
    <x v="0"/>
    <n v="128"/>
    <n v="18.285714285714299"/>
    <n v="156.952076677316"/>
    <m/>
    <n v="59980.830699999999"/>
    <x v="0"/>
    <n v="13448.5714285714"/>
    <x v="68"/>
    <x v="0"/>
    <m/>
  </r>
  <r>
    <d v="2021-10-13T02:41:33"/>
    <x v="1"/>
    <n v="5"/>
    <s v="LOAIZA GAVIRIA EDIXON ANDRES"/>
    <x v="1"/>
    <x v="0"/>
    <n v="281"/>
    <n v="25.545454545454501"/>
    <n v="246.63897763578299"/>
    <m/>
    <n v="94255.591100000005"/>
    <x v="1"/>
    <n v="13448.5714285714"/>
    <x v="68"/>
    <x v="0"/>
    <m/>
  </r>
  <r>
    <d v="2021-10-13T02:41:33"/>
    <x v="1"/>
    <n v="6"/>
    <s v="SANCHEZ CAMELO FABIAN ARLEY"/>
    <x v="3"/>
    <x v="0"/>
    <n v="229"/>
    <n v="22.9"/>
    <n v="224.217252396166"/>
    <m/>
    <n v="85686.900999999998"/>
    <x v="0"/>
    <n v="13448.5714285714"/>
    <x v="68"/>
    <x v="0"/>
    <m/>
  </r>
  <r>
    <d v="2021-10-13T02:41:33"/>
    <x v="1"/>
    <n v="8"/>
    <s v="VALENCIA MENDOZA CESAR AUGUSTO"/>
    <x v="3"/>
    <x v="0"/>
    <n v="238"/>
    <n v="23.8"/>
    <n v="224.217252396166"/>
    <s v="2 DESCUENTOS X INCAPACITADO"/>
    <n v="85686.900999999998"/>
    <x v="1"/>
    <n v="13448.5714285714"/>
    <x v="68"/>
    <x v="0"/>
    <m/>
  </r>
  <r>
    <d v="2021-10-13T02:41:34"/>
    <x v="1"/>
    <n v="9"/>
    <s v="BETANCUR PEREZ VICTOR ALONSO"/>
    <x v="0"/>
    <x v="0"/>
    <n v="179"/>
    <n v="19.8888888888889"/>
    <n v="201.79552715655001"/>
    <m/>
    <n v="77118.210900000005"/>
    <x v="0"/>
    <n v="13448.5714285714"/>
    <x v="68"/>
    <x v="0"/>
    <m/>
  </r>
  <r>
    <d v="2021-10-13T02:41:34"/>
    <x v="1"/>
    <n v="10"/>
    <s v="LARGO PIEDRAHITA HARVEY DAVID"/>
    <x v="9"/>
    <x v="0"/>
    <n v="309"/>
    <n v="25.75"/>
    <n v="269.06070287539899"/>
    <m/>
    <n v="102824.2812"/>
    <x v="0"/>
    <n v="13448.5714285714"/>
    <x v="68"/>
    <x v="0"/>
    <m/>
  </r>
  <r>
    <d v="2021-10-13T02:41:34"/>
    <x v="0"/>
    <n v="11"/>
    <s v="RENDON VIANA HUMBERTO DE JESUS"/>
    <x v="0"/>
    <x v="0"/>
    <n v="257"/>
    <n v="28.5555555555556"/>
    <n v="201.79552715655001"/>
    <s v="3 DESCUENTOS (Conduct. Veh 19, Despachador Ferney Y Aprendiz Analisis)"/>
    <n v="77118.210900000005"/>
    <x v="0"/>
    <n v="13448.5714285714"/>
    <x v="68"/>
    <x v="0"/>
    <m/>
  </r>
  <r>
    <d v="2021-10-13T02:41:34"/>
    <x v="0"/>
    <n v="12"/>
    <s v="ROJAS QUINTERO MIGUEL ANTONIO"/>
    <x v="3"/>
    <x v="0"/>
    <n v="202"/>
    <n v="20.2"/>
    <n v="224.217252396166"/>
    <m/>
    <n v="85686.900999999998"/>
    <x v="0"/>
    <n v="13448.5714285714"/>
    <x v="68"/>
    <x v="0"/>
    <m/>
  </r>
  <r>
    <d v="2021-10-13T02:41:34"/>
    <x v="1"/>
    <n v="13"/>
    <s v="VASQUEZ GARCIA ISMAEL DAVID"/>
    <x v="3"/>
    <x v="0"/>
    <n v="176"/>
    <n v="17.600000000000001"/>
    <n v="224.217252396166"/>
    <m/>
    <n v="85686.900999999998"/>
    <x v="1"/>
    <n v="13448.5714285714"/>
    <x v="68"/>
    <x v="0"/>
    <m/>
  </r>
  <r>
    <d v="2021-10-13T02:41:35"/>
    <x v="1"/>
    <n v="14"/>
    <s v="HINCAPIE OSORIO RENZO ORLANDO"/>
    <x v="6"/>
    <x v="0"/>
    <n v="173"/>
    <n v="21.625"/>
    <n v="179.37380191693299"/>
    <s v="4 DESCUENTOS (INCAPACITADO) RAMPLA MALA"/>
    <n v="68549.520799999998"/>
    <x v="1"/>
    <n v="13448.5714285714"/>
    <x v="68"/>
    <x v="0"/>
    <m/>
  </r>
  <r>
    <d v="2021-10-13T02:41:35"/>
    <x v="0"/>
    <n v="15"/>
    <s v="LOPERA AGUDELO LUIS FRANCISCO"/>
    <x v="0"/>
    <x v="0"/>
    <n v="190"/>
    <n v="21.1111111111111"/>
    <n v="201.79552715655001"/>
    <m/>
    <n v="77118.210900000005"/>
    <x v="0"/>
    <n v="13448.5714285714"/>
    <x v="68"/>
    <x v="0"/>
    <m/>
  </r>
  <r>
    <d v="2021-10-13T02:41:35"/>
    <x v="0"/>
    <n v="16"/>
    <s v="PEREZ BORJA JUAN CARLOS"/>
    <x v="10"/>
    <x v="0"/>
    <n v="93"/>
    <n v="20.6666666666667"/>
    <n v="100.897763578275"/>
    <s v="Se Reconoce medio viaje de 9 10 am donde moviliz 8 Usuarios"/>
    <n v="38559.1054"/>
    <x v="0"/>
    <n v="13448.5714285714"/>
    <x v="68"/>
    <x v="0"/>
    <m/>
  </r>
  <r>
    <d v="2021-10-13T02:41:35"/>
    <x v="0"/>
    <n v="17"/>
    <s v="ESPINOZA CHAVARRIA GUILLERMO LEON"/>
    <x v="0"/>
    <x v="0"/>
    <n v="205"/>
    <n v="22.7777777777778"/>
    <n v="201.79552715655001"/>
    <m/>
    <n v="77118.210900000005"/>
    <x v="0"/>
    <n v="13448.5714285714"/>
    <x v="68"/>
    <x v="0"/>
    <m/>
  </r>
  <r>
    <d v="2021-10-13T02:41:35"/>
    <x v="0"/>
    <n v="18"/>
    <s v="VALENCIA ESTRADA JUAN STIVEN"/>
    <x v="0"/>
    <x v="0"/>
    <n v="188"/>
    <n v="20.8888888888889"/>
    <n v="201.79552715655001"/>
    <m/>
    <n v="77118.210900000005"/>
    <x v="0"/>
    <n v="13448.5714285714"/>
    <x v="68"/>
    <x v="0"/>
    <m/>
  </r>
  <r>
    <d v="2021-10-13T02:41:36"/>
    <x v="0"/>
    <n v="19"/>
    <s v="HINCAPIE CASTAEDA KEVIN ALEJANDRO"/>
    <x v="0"/>
    <x v="0"/>
    <n v="212"/>
    <n v="23.5555555555556"/>
    <n v="201.79552715655001"/>
    <m/>
    <n v="77118.210900000005"/>
    <x v="0"/>
    <n v="13448.5714285714"/>
    <x v="68"/>
    <x v="0"/>
    <m/>
  </r>
  <r>
    <d v="2021-10-13T02:41:36"/>
    <x v="0"/>
    <n v="20"/>
    <s v="VACA FIERRO ROBINSON"/>
    <x v="0"/>
    <x v="1"/>
    <n v="193"/>
    <n v="21.4444444444444"/>
    <n v="201.79552715655001"/>
    <s v="Se Descuenta el viaje de 11 11 am donde moviliz 19 Usuarios ya que no espera el tiempo indicado en el paradero sin justificacin"/>
    <n v="77118.210900000005"/>
    <x v="0"/>
    <n v="13448.5714285714"/>
    <x v="68"/>
    <x v="0"/>
    <m/>
  </r>
  <r>
    <d v="2021-10-13T02:41:36"/>
    <x v="0"/>
    <n v="21"/>
    <s v="LONDOO LOPERA DUVAN ANDRES"/>
    <x v="0"/>
    <x v="0"/>
    <n v="200"/>
    <n v="22.2222222222222"/>
    <n v="201.79552715655001"/>
    <m/>
    <n v="77118.210900000005"/>
    <x v="0"/>
    <n v="13448.5714285714"/>
    <x v="68"/>
    <x v="0"/>
    <m/>
  </r>
  <r>
    <d v="2021-10-13T02:41:36"/>
    <x v="1"/>
    <n v="22"/>
    <s v="GONZALEZ MONTAO HERNAN DARIO"/>
    <x v="0"/>
    <x v="0"/>
    <n v="198"/>
    <n v="22"/>
    <n v="201.79552715655001"/>
    <m/>
    <n v="77118.210900000005"/>
    <x v="1"/>
    <n v="13448.5714285714"/>
    <x v="68"/>
    <x v="0"/>
    <m/>
  </r>
  <r>
    <d v="2021-10-13T02:41:37"/>
    <x v="1"/>
    <n v="23"/>
    <s v="QUICENO DAVID DIEGO ALEJANDRO"/>
    <x v="0"/>
    <x v="0"/>
    <n v="213"/>
    <n v="23.6666666666667"/>
    <n v="201.79552715655001"/>
    <m/>
    <n v="77118.210900000005"/>
    <x v="0"/>
    <n v="13448.5714285714"/>
    <x v="68"/>
    <x v="0"/>
    <m/>
  </r>
  <r>
    <d v="2021-10-13T02:41:37"/>
    <x v="1"/>
    <n v="24"/>
    <s v="QUIRAMA CASTAEDA JHON JADER"/>
    <x v="0"/>
    <x v="1"/>
    <n v="177"/>
    <n v="19.6666666666667"/>
    <n v="201.79552715655001"/>
    <m/>
    <n v="77118.210900000005"/>
    <x v="0"/>
    <n v="13448.5714285714"/>
    <x v="68"/>
    <x v="0"/>
    <m/>
  </r>
  <r>
    <d v="2021-10-13T02:41:37"/>
    <x v="1"/>
    <n v="25"/>
    <s v="ZAPATA MONTES ANDREY DARIO"/>
    <x v="0"/>
    <x v="0"/>
    <n v="234"/>
    <n v="26"/>
    <n v="201.79552715655001"/>
    <m/>
    <n v="77118.210900000005"/>
    <x v="1"/>
    <n v="13448.5714285714"/>
    <x v="68"/>
    <x v="0"/>
    <m/>
  </r>
  <r>
    <d v="2021-10-13T02:41:37"/>
    <x v="0"/>
    <n v="26"/>
    <s v="TEJADA PEREZ JHON ALEXIS"/>
    <x v="3"/>
    <x v="0"/>
    <n v="205"/>
    <n v="20.5"/>
    <n v="224.217252396166"/>
    <s v="1 DESCUENTO (Despachadora Isabel)"/>
    <n v="85686.900999999998"/>
    <x v="0"/>
    <n v="13448.5714285714"/>
    <x v="68"/>
    <x v="0"/>
    <m/>
  </r>
  <r>
    <d v="2021-10-13T02:41:37"/>
    <x v="1"/>
    <n v="27"/>
    <s v="HENAO MUOZ FERNEY"/>
    <x v="7"/>
    <x v="0"/>
    <n v="66"/>
    <n v="22"/>
    <n v="67.265175718849804"/>
    <m/>
    <n v="25706.070299999999"/>
    <x v="0"/>
    <n v="13448.5714285714"/>
    <x v="68"/>
    <x v="0"/>
    <m/>
  </r>
  <r>
    <d v="2021-10-13T02:41:38"/>
    <x v="1"/>
    <n v="27"/>
    <s v="VANEGAS MORALES DEIBY ALEJANDRO"/>
    <x v="2"/>
    <x v="1"/>
    <n v="116"/>
    <n v="19.3333333333333"/>
    <n v="134.53035143770001"/>
    <m/>
    <n v="51412.140599999999"/>
    <x v="0"/>
    <n v="13448.5714285714"/>
    <x v="68"/>
    <x v="0"/>
    <m/>
  </r>
  <r>
    <d v="2021-10-13T02:41:38"/>
    <x v="1"/>
    <n v="28"/>
    <s v="ARBOLEDA SALAZAR DIOMEDES"/>
    <x v="6"/>
    <x v="0"/>
    <n v="171"/>
    <n v="21.375"/>
    <n v="179.37380191693299"/>
    <m/>
    <n v="68549.520799999998"/>
    <x v="0"/>
    <n v="13448.5714285714"/>
    <x v="68"/>
    <x v="0"/>
    <m/>
  </r>
  <r>
    <d v="2021-10-13T02:41:38"/>
    <x v="1"/>
    <n v="29"/>
    <s v="VELASQUEZ ROLDAN BRAYAN ESTIVEN"/>
    <x v="3"/>
    <x v="0"/>
    <n v="203"/>
    <n v="20.3"/>
    <n v="224.217252396166"/>
    <m/>
    <n v="85686.900999999998"/>
    <x v="0"/>
    <n v="13448.5714285714"/>
    <x v="68"/>
    <x v="0"/>
    <m/>
  </r>
  <r>
    <d v="2021-10-13T02:41:38"/>
    <x v="0"/>
    <n v="31"/>
    <s v="GIRALDO SANTAMARIA ERMAN"/>
    <x v="0"/>
    <x v="0"/>
    <n v="234"/>
    <n v="26"/>
    <n v="201.79552715655001"/>
    <m/>
    <n v="77118.210900000005"/>
    <x v="1"/>
    <n v="13448.5714285714"/>
    <x v="68"/>
    <x v="0"/>
    <m/>
  </r>
  <r>
    <d v="2021-10-13T02:41:39"/>
    <x v="0"/>
    <n v="32"/>
    <s v="JIMENEZ HERNANDEZ ESTEBAN CAMILO"/>
    <x v="10"/>
    <x v="0"/>
    <n v="67"/>
    <n v="19.1428571428571"/>
    <n v="78.4760383386581"/>
    <s v="Se Reconoce medio viaje de 10 50 am donde moviliz 4 Usuarios, 2 DESCUENTOS (Usuario Desubicado y Conduct. Veh 19)"/>
    <n v="29990.415300000001"/>
    <x v="0"/>
    <n v="13448.5714285714"/>
    <x v="68"/>
    <x v="0"/>
    <m/>
  </r>
  <r>
    <d v="2021-10-13T02:41:39"/>
    <x v="0"/>
    <n v="34"/>
    <s v="DAVILA MORALES WALTER ANDRES"/>
    <x v="0"/>
    <x v="0"/>
    <n v="193"/>
    <n v="21.4444444444444"/>
    <n v="201.79552715655001"/>
    <m/>
    <n v="77118.210900000005"/>
    <x v="0"/>
    <n v="13448.5714285714"/>
    <x v="68"/>
    <x v="0"/>
    <m/>
  </r>
  <r>
    <d v="2021-10-13T02:41:39"/>
    <x v="0"/>
    <n v="35"/>
    <s v="GARCIA DAVID WILSON ALBERTO"/>
    <x v="0"/>
    <x v="0"/>
    <n v="200"/>
    <n v="22.2222222222222"/>
    <n v="201.79552715655001"/>
    <s v="2 DESCUENTOS (Transbordo veh 32)"/>
    <n v="77118.210900000005"/>
    <x v="1"/>
    <n v="13448.5714285714"/>
    <x v="68"/>
    <x v="0"/>
    <m/>
  </r>
  <r>
    <d v="2021-10-13T02:41:39"/>
    <x v="0"/>
    <n v="36"/>
    <s v="VARGAS NELSON CONRADO"/>
    <x v="6"/>
    <x v="0"/>
    <n v="189"/>
    <n v="23.625"/>
    <n v="179.37380191693299"/>
    <s v="2 DESCUENTOS (Propietario veh 25 y Conduct. Veh 21)"/>
    <n v="68549.520799999998"/>
    <x v="0"/>
    <n v="13448.5714285714"/>
    <x v="68"/>
    <x v="0"/>
    <m/>
  </r>
  <r>
    <d v="2021-10-13T02:41:39"/>
    <x v="0"/>
    <n v="37"/>
    <s v="PIEDRAHITA MADRID SANTIAGO"/>
    <x v="4"/>
    <x v="0"/>
    <n v="146"/>
    <n v="20.8571428571429"/>
    <n v="156.952076677316"/>
    <m/>
    <n v="59980.830699999999"/>
    <x v="1"/>
    <n v="13448.5714285714"/>
    <x v="68"/>
    <x v="0"/>
    <m/>
  </r>
  <r>
    <d v="2021-10-13T02:41:40"/>
    <x v="0"/>
    <n v="38"/>
    <s v="VILLADA GUZMAN JOJAN"/>
    <x v="2"/>
    <x v="1"/>
    <n v="142"/>
    <n v="23.6666666666667"/>
    <n v="134.53035143770001"/>
    <m/>
    <n v="51412.140599999999"/>
    <x v="0"/>
    <n v="13448.5714285714"/>
    <x v="68"/>
    <x v="0"/>
    <m/>
  </r>
  <r>
    <d v="2021-10-13T02:41:40"/>
    <x v="0"/>
    <n v="39"/>
    <s v="JARAMILLO ZAPATA ELKIN DARIO"/>
    <x v="6"/>
    <x v="0"/>
    <n v="177"/>
    <n v="22.125"/>
    <n v="179.37380191693299"/>
    <s v="2 DESCUENTOS (Propietario veh 27 y 34)"/>
    <n v="68549.520799999998"/>
    <x v="0"/>
    <n v="13448.5714285714"/>
    <x v="68"/>
    <x v="0"/>
    <m/>
  </r>
  <r>
    <d v="2021-10-13T02:41:40"/>
    <x v="0"/>
    <n v="40"/>
    <s v="CORDOBA QUINTERO RAFAEL JOSE"/>
    <x v="6"/>
    <x v="0"/>
    <n v="192"/>
    <n v="24"/>
    <n v="179.37380191693299"/>
    <m/>
    <n v="68549.520799999998"/>
    <x v="0"/>
    <n v="13448.5714285714"/>
    <x v="68"/>
    <x v="0"/>
    <m/>
  </r>
  <r>
    <d v="2021-10-15T03:19:21"/>
    <x v="1"/>
    <n v="1"/>
    <s v="PINEDA ESTRADA CRISTIAN JOHAN"/>
    <x v="6"/>
    <x v="0"/>
    <n v="177"/>
    <n v="22.125"/>
    <n v="173.52472089314199"/>
    <m/>
    <n v="66209.888399999996"/>
    <x v="0"/>
    <n v="12871.4285714286"/>
    <x v="69"/>
    <x v="0"/>
    <m/>
  </r>
  <r>
    <d v="2021-10-15T03:19:21"/>
    <x v="1"/>
    <n v="2"/>
    <s v="JARAMILLO GOMEZ VICTOR ALONSO"/>
    <x v="3"/>
    <x v="0"/>
    <n v="206"/>
    <n v="20.6"/>
    <n v="216.905901116427"/>
    <m/>
    <n v="82762.360400000005"/>
    <x v="1"/>
    <n v="12871.4285714286"/>
    <x v="69"/>
    <x v="0"/>
    <m/>
  </r>
  <r>
    <d v="2021-10-15T03:19:22"/>
    <x v="1"/>
    <n v="3"/>
    <s v="RESTREPO RODRIGUEZ LIBARDO ANDRES"/>
    <x v="1"/>
    <x v="0"/>
    <n v="225"/>
    <n v="20.454545454545499"/>
    <n v="238.59649122806999"/>
    <s v="1 DESCUENTO (Usuario Desubicado)"/>
    <n v="91038.5965"/>
    <x v="0"/>
    <n v="12871.4285714286"/>
    <x v="69"/>
    <x v="0"/>
    <m/>
  </r>
  <r>
    <d v="2021-10-15T03:19:22"/>
    <x v="1"/>
    <n v="5"/>
    <s v="LOAIZA GAVIRIA EDIXON ANDRES"/>
    <x v="1"/>
    <x v="0"/>
    <n v="246"/>
    <n v="22.363636363636399"/>
    <n v="238.59649122806999"/>
    <m/>
    <n v="91038.5965"/>
    <x v="1"/>
    <n v="12871.4285714286"/>
    <x v="69"/>
    <x v="0"/>
    <m/>
  </r>
  <r>
    <d v="2021-10-15T03:19:22"/>
    <x v="1"/>
    <n v="6"/>
    <s v="SANCHEZ CAMELO FABIAN ARLEY"/>
    <x v="3"/>
    <x v="0"/>
    <n v="176"/>
    <n v="18.526315789473699"/>
    <n v="206.06060606060601"/>
    <s v="Se Reconoce medio viaje de 9 23 am donde moviliz 2 Usuarios. 1 DESCUENTO (Usuario Desubicado)"/>
    <n v="78624.242400000003"/>
    <x v="0"/>
    <n v="12871.4285714286"/>
    <x v="69"/>
    <x v="0"/>
    <m/>
  </r>
  <r>
    <d v="2021-10-15T03:19:22"/>
    <x v="0"/>
    <n v="8"/>
    <s v="VALENCIA MENDOZA CESAR AUGUSTO"/>
    <x v="2"/>
    <x v="0"/>
    <n v="128"/>
    <n v="21.3333333333333"/>
    <n v="130.14354066985601"/>
    <m/>
    <n v="49657.416299999997"/>
    <x v="1"/>
    <n v="12871.4285714286"/>
    <x v="69"/>
    <x v="0"/>
    <m/>
  </r>
  <r>
    <d v="2021-10-15T03:19:22"/>
    <x v="1"/>
    <n v="8"/>
    <s v="VARGAS NELSON CONRADO"/>
    <x v="2"/>
    <x v="0"/>
    <n v="125"/>
    <n v="20.8333333333333"/>
    <n v="130.14354066985601"/>
    <m/>
    <n v="49657.416299999997"/>
    <x v="1"/>
    <n v="12871.4285714286"/>
    <x v="69"/>
    <x v="0"/>
    <m/>
  </r>
  <r>
    <d v="2021-10-15T03:19:23"/>
    <x v="1"/>
    <n v="9"/>
    <s v="BETANCUR PEREZ VICTOR ALONSO"/>
    <x v="3"/>
    <x v="0"/>
    <n v="180"/>
    <n v="18"/>
    <n v="216.905901116427"/>
    <s v="1 DESCUENTO (Propietario veh 9)"/>
    <n v="82762.360400000005"/>
    <x v="0"/>
    <n v="12871.4285714286"/>
    <x v="69"/>
    <x v="0"/>
    <m/>
  </r>
  <r>
    <d v="2021-10-15T03:19:23"/>
    <x v="1"/>
    <n v="10"/>
    <s v="FLORES RINCON JORGE ALBERTO"/>
    <x v="1"/>
    <x v="0"/>
    <n v="230"/>
    <n v="20.909090909090899"/>
    <n v="238.59649122806999"/>
    <m/>
    <n v="91038.5965"/>
    <x v="0"/>
    <n v="12871.4285714286"/>
    <x v="69"/>
    <x v="0"/>
    <m/>
  </r>
  <r>
    <d v="2021-10-15T03:19:23"/>
    <x v="1"/>
    <n v="12"/>
    <s v="ROJAS QUINTERO MIGUEL ANTONIO"/>
    <x v="0"/>
    <x v="0"/>
    <n v="182"/>
    <n v="20.2222222222222"/>
    <n v="195.21531100478501"/>
    <m/>
    <n v="74486.124400000001"/>
    <x v="0"/>
    <n v="12871.4285714286"/>
    <x v="69"/>
    <x v="0"/>
    <m/>
  </r>
  <r>
    <d v="2021-10-15T03:19:23"/>
    <x v="1"/>
    <n v="13"/>
    <s v="VASQUEZ GARCIA ISMAEL DAVID"/>
    <x v="0"/>
    <x v="0"/>
    <n v="201"/>
    <n v="22.3333333333333"/>
    <n v="195.21531100478501"/>
    <s v="1 DESCUENTO (Usuario Desubicado)"/>
    <n v="74486.124400000001"/>
    <x v="1"/>
    <n v="12871.4285714286"/>
    <x v="69"/>
    <x v="0"/>
    <m/>
  </r>
  <r>
    <d v="2021-10-15T03:19:24"/>
    <x v="1"/>
    <n v="14"/>
    <s v="HINCAPIE OSORIO RENZO ORLANDO"/>
    <x v="3"/>
    <x v="0"/>
    <n v="196"/>
    <n v="19.600000000000001"/>
    <n v="216.905901116427"/>
    <m/>
    <n v="82762.360400000005"/>
    <x v="1"/>
    <n v="12871.4285714286"/>
    <x v="69"/>
    <x v="0"/>
    <m/>
  </r>
  <r>
    <d v="2021-10-15T03:19:24"/>
    <x v="0"/>
    <n v="15"/>
    <s v="LOPERA AGUDELO LUIS FRANCISCO"/>
    <x v="1"/>
    <x v="0"/>
    <n v="194"/>
    <n v="17.636363636363601"/>
    <n v="238.59649122806999"/>
    <s v="1 DESCUENTO (Despachadora Isabel)"/>
    <n v="91038.5965"/>
    <x v="0"/>
    <n v="12871.4285714286"/>
    <x v="69"/>
    <x v="0"/>
    <m/>
  </r>
  <r>
    <d v="2021-10-15T03:19:24"/>
    <x v="0"/>
    <n v="17"/>
    <s v="ESPINOZA CHAVARRIA GUILLERMO LEON"/>
    <x v="3"/>
    <x v="0"/>
    <n v="203"/>
    <n v="20.3"/>
    <n v="216.905901116427"/>
    <s v="2 DESCUENTOS (Despachadora Isabel y Usuario Desubicado)"/>
    <n v="82762.360400000005"/>
    <x v="0"/>
    <n v="12871.4285714286"/>
    <x v="69"/>
    <x v="0"/>
    <m/>
  </r>
  <r>
    <d v="2021-10-15T03:19:24"/>
    <x v="0"/>
    <n v="19"/>
    <s v="HINCAPIE CASTAEDA KEVIN ALEJANDRO"/>
    <x v="1"/>
    <x v="0"/>
    <n v="215"/>
    <n v="19.545454545454501"/>
    <n v="238.59649122806999"/>
    <m/>
    <n v="91038.5965"/>
    <x v="0"/>
    <n v="12871.4285714286"/>
    <x v="69"/>
    <x v="0"/>
    <m/>
  </r>
  <r>
    <d v="2021-10-15T03:19:25"/>
    <x v="0"/>
    <n v="20"/>
    <s v="VALENCIA ESTRADA JUAN STIVEN"/>
    <x v="3"/>
    <x v="0"/>
    <n v="215"/>
    <n v="21.5"/>
    <n v="216.905901116427"/>
    <m/>
    <n v="82762.360400000005"/>
    <x v="0"/>
    <n v="12871.4285714286"/>
    <x v="69"/>
    <x v="0"/>
    <m/>
  </r>
  <r>
    <d v="2021-10-15T03:19:25"/>
    <x v="1"/>
    <n v="21"/>
    <s v="OCAMPO OCAMPO ANTONIO JOSE"/>
    <x v="3"/>
    <x v="1"/>
    <n v="239"/>
    <n v="23.9"/>
    <n v="216.905901116427"/>
    <s v="Se Descuenta el viaje de 8 12 am donde moviliz 20 Usuarios ya que no espera el tiempo indicado en el paradero sin justificacin"/>
    <n v="82762.360400000005"/>
    <x v="0"/>
    <n v="12871.4285714286"/>
    <x v="69"/>
    <x v="0"/>
    <m/>
  </r>
  <r>
    <d v="2021-10-15T03:19:25"/>
    <x v="1"/>
    <n v="22"/>
    <s v="LARGO PIEDRAHITA HARVEY DAVID"/>
    <x v="1"/>
    <x v="0"/>
    <n v="256"/>
    <n v="23.272727272727298"/>
    <n v="238.59649122806999"/>
    <s v="1 DESCUENTO (Aprendiz Analisis)"/>
    <n v="91038.5965"/>
    <x v="1"/>
    <n v="12871.4285714286"/>
    <x v="69"/>
    <x v="0"/>
    <m/>
  </r>
  <r>
    <d v="2021-10-15T03:19:25"/>
    <x v="1"/>
    <n v="23"/>
    <s v="QUICENO DAVID DIEGO ALEJANDRO"/>
    <x v="6"/>
    <x v="1"/>
    <n v="172"/>
    <n v="21.5"/>
    <n v="173.52472089314199"/>
    <s v="Se Descuenta el viaje de 8 43 am donde moviliz 9 Usuarios ya que no espera el tiempo indicado en el paradero sin justificacin"/>
    <n v="66209.888399999996"/>
    <x v="0"/>
    <n v="12871.4285714286"/>
    <x v="69"/>
    <x v="0"/>
    <m/>
  </r>
  <r>
    <d v="2021-10-15T03:19:25"/>
    <x v="1"/>
    <n v="24"/>
    <s v="QUIRAMA CASTAEDA JHON JADER"/>
    <x v="6"/>
    <x v="0"/>
    <n v="147"/>
    <n v="19.600000000000001"/>
    <n v="162.67942583732099"/>
    <s v="Se Reconoce medio viaje de 10 43 am donde moviliz 7 Usuarios"/>
    <n v="62071.770299999996"/>
    <x v="0"/>
    <n v="12871.4285714286"/>
    <x v="69"/>
    <x v="0"/>
    <m/>
  </r>
  <r>
    <d v="2021-10-15T03:19:26"/>
    <x v="1"/>
    <n v="25"/>
    <s v="ARBOLEDA SALAZAR DIOMEDES"/>
    <x v="0"/>
    <x v="0"/>
    <n v="220"/>
    <n v="24.4444444444444"/>
    <n v="195.21531100478501"/>
    <m/>
    <n v="74486.124400000001"/>
    <x v="1"/>
    <n v="12871.4285714286"/>
    <x v="69"/>
    <x v="0"/>
    <m/>
  </r>
  <r>
    <d v="2021-10-15T03:19:26"/>
    <x v="0"/>
    <n v="26"/>
    <s v="GONZALEZ VELASQUEZ LISDAN"/>
    <x v="3"/>
    <x v="0"/>
    <n v="201"/>
    <n v="20.100000000000001"/>
    <n v="216.905901116427"/>
    <m/>
    <n v="82762.360400000005"/>
    <x v="0"/>
    <n v="12871.4285714286"/>
    <x v="69"/>
    <x v="0"/>
    <m/>
  </r>
  <r>
    <d v="2021-10-15T03:19:26"/>
    <x v="0"/>
    <n v="27"/>
    <s v="HENAO MUOZ FERNEY"/>
    <x v="11"/>
    <x v="0"/>
    <n v="55"/>
    <n v="27.5"/>
    <n v="43.381180223285497"/>
    <m/>
    <n v="16552.472099999999"/>
    <x v="0"/>
    <n v="12871.4285714286"/>
    <x v="69"/>
    <x v="0"/>
    <m/>
  </r>
  <r>
    <d v="2021-10-15T03:19:26"/>
    <x v="0"/>
    <n v="27"/>
    <s v="VANEGAS MORALES DEIBY ALEJANDRO"/>
    <x v="6"/>
    <x v="0"/>
    <n v="169"/>
    <n v="21.125"/>
    <n v="173.52472089314199"/>
    <m/>
    <n v="66209.888399999996"/>
    <x v="0"/>
    <n v="12871.4285714286"/>
    <x v="69"/>
    <x v="0"/>
    <m/>
  </r>
  <r>
    <d v="2021-10-15T03:19:27"/>
    <x v="0"/>
    <n v="28"/>
    <s v="QUINTERO PEREZ SANTIAGO"/>
    <x v="0"/>
    <x v="0"/>
    <n v="206"/>
    <n v="22.8888888888889"/>
    <n v="195.21531100478501"/>
    <m/>
    <n v="74486.124400000001"/>
    <x v="0"/>
    <n v="12871.4285714286"/>
    <x v="69"/>
    <x v="0"/>
    <m/>
  </r>
  <r>
    <d v="2021-10-15T03:19:27"/>
    <x v="0"/>
    <n v="29"/>
    <s v="VELASQUEZ ROLDAN BRAYAN ESTIVEN"/>
    <x v="3"/>
    <x v="0"/>
    <n v="252"/>
    <n v="26.526315789473699"/>
    <n v="206.06060606060601"/>
    <s v="Se Reconoce medio viaje de 11 18 am donde moviliz 23 Usuarios. 2 DESCUENTOS (Usuario Desubicado y Propietario veh 27)"/>
    <n v="78624.242400000003"/>
    <x v="0"/>
    <n v="12871.4285714286"/>
    <x v="69"/>
    <x v="0"/>
    <m/>
  </r>
  <r>
    <d v="2021-10-15T03:19:27"/>
    <x v="0"/>
    <n v="31"/>
    <s v="GIRALDO SANTAMARIA ERMAN"/>
    <x v="3"/>
    <x v="0"/>
    <n v="230"/>
    <n v="23"/>
    <n v="216.905901116427"/>
    <s v="2 DESCUENTOS (Aprendiz Analisis y Propietario veh 27)"/>
    <n v="82762.360400000005"/>
    <x v="1"/>
    <n v="12871.4285714286"/>
    <x v="69"/>
    <x v="0"/>
    <m/>
  </r>
  <r>
    <d v="2021-10-15T03:19:27"/>
    <x v="0"/>
    <n v="32"/>
    <s v="JIMENEZ HERNANDEZ ESTEBAN CAMIL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8"/>
    <x v="0"/>
    <n v="34"/>
    <s v="JIMENEZ HURTADO CARLOS ESTIVEN"/>
    <x v="6"/>
    <x v="0"/>
    <n v="222"/>
    <n v="27.75"/>
    <n v="173.52472089314199"/>
    <m/>
    <n v="66209.888399999996"/>
    <x v="0"/>
    <n v="12871.4285714286"/>
    <x v="69"/>
    <x v="0"/>
    <m/>
  </r>
  <r>
    <d v="2021-10-15T03:19:28"/>
    <x v="0"/>
    <n v="35"/>
    <s v="GARCIA DAVID WILSON ALBERTO"/>
    <x v="8"/>
    <x v="0"/>
    <n v="105"/>
    <n v="21"/>
    <n v="108.452950558214"/>
    <m/>
    <n v="41381.180200000003"/>
    <x v="1"/>
    <n v="12871.4285714286"/>
    <x v="69"/>
    <x v="0"/>
    <m/>
  </r>
  <r>
    <d v="2021-10-15T03:19:28"/>
    <x v="0"/>
    <n v="36"/>
    <s v="MARTINEZ CHAVERRA LUIS NORBERT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9"/>
    <x v="0"/>
    <n v="37"/>
    <s v="PIEDRAHITA MADRID SANTIAGO"/>
    <x v="0"/>
    <x v="0"/>
    <n v="210"/>
    <n v="23.3333333333333"/>
    <n v="195.21531100478501"/>
    <m/>
    <n v="74486.124400000001"/>
    <x v="1"/>
    <n v="12871.4285714286"/>
    <x v="69"/>
    <x v="0"/>
    <m/>
  </r>
  <r>
    <d v="2021-10-15T03:19:29"/>
    <x v="0"/>
    <n v="38"/>
    <s v="VILLADA GUZMAN JOJAN"/>
    <x v="0"/>
    <x v="0"/>
    <n v="164"/>
    <n v="18.2222222222222"/>
    <n v="195.21531100478501"/>
    <m/>
    <n v="74486.124400000001"/>
    <x v="0"/>
    <n v="12871.4285714286"/>
    <x v="69"/>
    <x v="0"/>
    <m/>
  </r>
  <r>
    <d v="2021-10-15T03:19:29"/>
    <x v="0"/>
    <n v="39"/>
    <s v="JARAMILLO ZAPATA ELKIN DARIO"/>
    <x v="0"/>
    <x v="0"/>
    <n v="201"/>
    <n v="22.3333333333333"/>
    <n v="195.21531100478501"/>
    <m/>
    <n v="74486.124400000001"/>
    <x v="0"/>
    <n v="12871.4285714286"/>
    <x v="69"/>
    <x v="0"/>
    <m/>
  </r>
  <r>
    <d v="2021-10-15T03:19:30"/>
    <x v="0"/>
    <n v="40"/>
    <s v="CORDOBA QUINTERO RAFAEL JOSE"/>
    <x v="0"/>
    <x v="0"/>
    <n v="208"/>
    <n v="23.1111111111111"/>
    <n v="195.21531100478501"/>
    <m/>
    <n v="74486.124400000001"/>
    <x v="0"/>
    <n v="12871.4285714286"/>
    <x v="69"/>
    <x v="0"/>
    <m/>
  </r>
  <r>
    <d v="2021-10-15T03:19:37"/>
    <x v="0"/>
    <n v="1"/>
    <s v="PINEDA ESTRADA CRISTIAN JOHAN"/>
    <x v="6"/>
    <x v="0"/>
    <n v="151"/>
    <n v="18.875"/>
    <n v="171.07317073170699"/>
    <s v="1 DESCUENTO (Despachadora Isabel)"/>
    <n v="65229.268300000003"/>
    <x v="0"/>
    <n v="12132.432432432401"/>
    <x v="70"/>
    <x v="0"/>
    <m/>
  </r>
  <r>
    <d v="2021-10-15T03:19:37"/>
    <x v="0"/>
    <n v="2"/>
    <s v="JARAMILLO GOMEZ VICTOR ALONSO"/>
    <x v="0"/>
    <x v="0"/>
    <n v="208"/>
    <n v="23.1111111111111"/>
    <n v="192.457317073171"/>
    <m/>
    <n v="73382.926800000001"/>
    <x v="1"/>
    <n v="12132.432432432401"/>
    <x v="70"/>
    <x v="0"/>
    <m/>
  </r>
  <r>
    <d v="2021-10-15T03:19:37"/>
    <x v="1"/>
    <n v="3"/>
    <s v="RESTREPO RODRIGUEZ LIBARDO ANDRES"/>
    <x v="0"/>
    <x v="0"/>
    <n v="170"/>
    <n v="18.8888888888889"/>
    <n v="192.457317073171"/>
    <m/>
    <n v="73382.926800000001"/>
    <x v="0"/>
    <n v="12132.432432432401"/>
    <x v="70"/>
    <x v="0"/>
    <m/>
  </r>
  <r>
    <d v="2021-10-15T03:19:38"/>
    <x v="0"/>
    <n v="5"/>
    <s v="LOAIZA GAVIRIA EDIXON ANDRES"/>
    <x v="0"/>
    <x v="0"/>
    <n v="258"/>
    <n v="28.6666666666667"/>
    <n v="192.457317073171"/>
    <s v="1 DESCUENTO (Despachadora Isabel)"/>
    <n v="73382.926800000001"/>
    <x v="1"/>
    <n v="12132.432432432401"/>
    <x v="70"/>
    <x v="0"/>
    <m/>
  </r>
  <r>
    <d v="2021-10-15T03:19:38"/>
    <x v="0"/>
    <n v="6"/>
    <s v="SANCHEZ CAMELO FABIAN ARLEY"/>
    <x v="6"/>
    <x v="1"/>
    <n v="211"/>
    <n v="26.375"/>
    <n v="171.07317073170699"/>
    <s v="1 DESCUENTO (Tecnico Sensor)"/>
    <n v="65229.268300000003"/>
    <x v="0"/>
    <n v="12132.432432432401"/>
    <x v="70"/>
    <x v="0"/>
    <m/>
  </r>
  <r>
    <d v="2021-10-15T03:19:38"/>
    <x v="0"/>
    <n v="7"/>
    <s v="LARGO PIEDRAHITA HARVEY DAVID"/>
    <x v="3"/>
    <x v="0"/>
    <n v="250"/>
    <n v="25"/>
    <n v="213.84146341463401"/>
    <m/>
    <n v="81536.585399999996"/>
    <x v="1"/>
    <n v="12132.432432432401"/>
    <x v="70"/>
    <x v="0"/>
    <m/>
  </r>
  <r>
    <d v="2021-10-15T03:19:38"/>
    <x v="0"/>
    <n v="8"/>
    <s v="VALENCIA MENDOZA CESAR AUGUSTO"/>
    <x v="0"/>
    <x v="0"/>
    <n v="185"/>
    <n v="20.5555555555556"/>
    <n v="192.457317073171"/>
    <s v="3 DESCUENTOS (Tecnico Sensor y 2 X INCAPACITADO)"/>
    <n v="73382.926800000001"/>
    <x v="1"/>
    <n v="12132.432432432401"/>
    <x v="70"/>
    <x v="0"/>
    <m/>
  </r>
  <r>
    <d v="2021-10-15T03:19:39"/>
    <x v="0"/>
    <n v="9"/>
    <s v="BETANCUR PEREZ VICTOR ALONSO"/>
    <x v="6"/>
    <x v="0"/>
    <n v="132"/>
    <n v="16.5"/>
    <n v="171.07317073170699"/>
    <m/>
    <n v="65229.268300000003"/>
    <x v="0"/>
    <n v="12132.432432432401"/>
    <x v="70"/>
    <x v="0"/>
    <m/>
  </r>
  <r>
    <d v="2021-10-15T03:19:39"/>
    <x v="0"/>
    <n v="10"/>
    <s v="FLORES RINCON JORGE ALBERTO"/>
    <x v="3"/>
    <x v="0"/>
    <n v="202"/>
    <n v="20.2"/>
    <n v="213.84146341463401"/>
    <s v="1 DESCUENTO (Tecnico Sensor)"/>
    <n v="81536.585399999996"/>
    <x v="0"/>
    <n v="12132.432432432401"/>
    <x v="70"/>
    <x v="0"/>
    <m/>
  </r>
  <r>
    <d v="2021-10-15T03:19:39"/>
    <x v="1"/>
    <n v="11"/>
    <s v="RENDON VIANA HUMBERTO DE JESUS"/>
    <x v="3"/>
    <x v="0"/>
    <n v="232"/>
    <n v="23.2"/>
    <n v="213.84146341463401"/>
    <s v="1 DESCUENTO (Tecnico Sensor)"/>
    <n v="81536.585399999996"/>
    <x v="0"/>
    <n v="12132.432432432401"/>
    <x v="70"/>
    <x v="0"/>
    <m/>
  </r>
  <r>
    <d v="2021-10-15T03:19:40"/>
    <x v="0"/>
    <n v="12"/>
    <s v="ROJAS QUINTERO MIGUEL ANTONIO"/>
    <x v="6"/>
    <x v="0"/>
    <n v="163"/>
    <n v="20.375"/>
    <n v="171.07317073170699"/>
    <m/>
    <n v="65229.268300000003"/>
    <x v="0"/>
    <n v="12132.432432432401"/>
    <x v="70"/>
    <x v="0"/>
    <m/>
  </r>
  <r>
    <d v="2021-10-15T03:19:40"/>
    <x v="0"/>
    <n v="13"/>
    <s v="VASQUEZ GARCIA ISMAEL DAVID"/>
    <x v="3"/>
    <x v="0"/>
    <n v="205"/>
    <n v="21.578947368421101"/>
    <n v="203.14939024390199"/>
    <s v="Se Reconoce medio viaje de 12 54 pm donde moviliz 4 Usuarios"/>
    <n v="77459.756099999999"/>
    <x v="1"/>
    <n v="12132.432432432401"/>
    <x v="70"/>
    <x v="0"/>
    <m/>
  </r>
  <r>
    <d v="2021-10-15T03:19:40"/>
    <x v="0"/>
    <n v="14"/>
    <s v="CARVAJAL SALAZAR HECTOR MARINO"/>
    <x v="0"/>
    <x v="0"/>
    <n v="191"/>
    <n v="21.2222222222222"/>
    <n v="192.457317073171"/>
    <m/>
    <n v="73382.926800000001"/>
    <x v="1"/>
    <n v="12132.432432432401"/>
    <x v="70"/>
    <x v="0"/>
    <m/>
  </r>
  <r>
    <d v="2021-10-15T03:19:40"/>
    <x v="0"/>
    <n v="15"/>
    <s v="LOPERA AGUDELO LUIS FRANCISCO"/>
    <x v="3"/>
    <x v="0"/>
    <n v="193"/>
    <n v="19.3"/>
    <n v="213.84146341463401"/>
    <s v="1 DESCUENTO (Tecnico Sensor)"/>
    <n v="81536.585399999996"/>
    <x v="0"/>
    <n v="12132.432432432401"/>
    <x v="70"/>
    <x v="0"/>
    <m/>
  </r>
  <r>
    <d v="2021-10-15T03:19:41"/>
    <x v="1"/>
    <n v="17"/>
    <s v="TEJADA PEREZ JHON ALEXIS"/>
    <x v="3"/>
    <x v="0"/>
    <n v="223"/>
    <n v="22.3"/>
    <n v="213.84146341463401"/>
    <s v="1 DESCUENTO (Tecnico Sensor)"/>
    <n v="81536.585399999996"/>
    <x v="0"/>
    <n v="12132.432432432401"/>
    <x v="70"/>
    <x v="0"/>
    <m/>
  </r>
  <r>
    <d v="2021-10-15T03:19:41"/>
    <x v="1"/>
    <n v="18"/>
    <s v="PEREZ BORJA JUAN CARLOS"/>
    <x v="3"/>
    <x v="0"/>
    <n v="180"/>
    <n v="18"/>
    <n v="213.84146341463401"/>
    <s v="1 DESCUENTO (Tecnico Sensor)"/>
    <n v="81536.585399999996"/>
    <x v="0"/>
    <n v="12132.432432432401"/>
    <x v="70"/>
    <x v="0"/>
    <m/>
  </r>
  <r>
    <d v="2021-10-15T03:19:41"/>
    <x v="1"/>
    <n v="19"/>
    <s v="HINCAPIE CASTAEDA KEVIN ALEJANDRO"/>
    <x v="0"/>
    <x v="0"/>
    <n v="177"/>
    <n v="19.6666666666667"/>
    <n v="192.457317073171"/>
    <s v="1 DESCUENTO (Tecnico Sensor)"/>
    <n v="73382.926800000001"/>
    <x v="0"/>
    <n v="12132.432432432401"/>
    <x v="70"/>
    <x v="0"/>
    <m/>
  </r>
  <r>
    <d v="2021-10-15T03:19:42"/>
    <x v="1"/>
    <n v="20"/>
    <s v="VACA FIERRO ROBINSON"/>
    <x v="3"/>
    <x v="0"/>
    <n v="175"/>
    <n v="17.5"/>
    <n v="213.84146341463401"/>
    <s v="2 DESCUENTOS (Propietario veh 27 y 34)"/>
    <n v="81536.585399999996"/>
    <x v="0"/>
    <n v="12132.432432432401"/>
    <x v="70"/>
    <x v="0"/>
    <m/>
  </r>
  <r>
    <d v="2021-10-15T03:19:42"/>
    <x v="1"/>
    <n v="21"/>
    <s v="LONDOO LOPERA DUVAN ANDRES"/>
    <x v="3"/>
    <x v="0"/>
    <n v="190"/>
    <n v="19"/>
    <n v="213.84146341463401"/>
    <s v="1 DESCUENTO (Tecnico Sensor)"/>
    <n v="81536.585399999996"/>
    <x v="0"/>
    <n v="12132.432432432401"/>
    <x v="70"/>
    <x v="0"/>
    <m/>
  </r>
  <r>
    <d v="2021-10-15T03:19:42"/>
    <x v="1"/>
    <n v="22"/>
    <s v="GONZALEZ MONTAO HERNAN DARIO"/>
    <x v="6"/>
    <x v="0"/>
    <n v="165"/>
    <n v="22"/>
    <n v="160.381097560976"/>
    <s v="Se Reconoce medio viaje de 4 18 am donde moviliz 6 Usuarios"/>
    <n v="61152.438999999998"/>
    <x v="1"/>
    <n v="12132.432432432401"/>
    <x v="70"/>
    <x v="0"/>
    <m/>
  </r>
  <r>
    <d v="2021-10-15T03:19:42"/>
    <x v="0"/>
    <n v="23"/>
    <s v="QUICENO DAVID DIEGO ALEJANDRO"/>
    <x v="4"/>
    <x v="0"/>
    <n v="168"/>
    <n v="24"/>
    <n v="149.68902439024399"/>
    <m/>
    <n v="57075.609799999998"/>
    <x v="0"/>
    <n v="12132.432432432401"/>
    <x v="70"/>
    <x v="0"/>
    <m/>
  </r>
  <r>
    <d v="2021-10-15T03:19:43"/>
    <x v="0"/>
    <n v="24"/>
    <s v="QUIRAMA CASTAEDA JHON JADER"/>
    <x v="3"/>
    <x v="0"/>
    <n v="215"/>
    <n v="21.5"/>
    <n v="213.84146341463401"/>
    <s v="1 DESCUENTO (Tecnico Sensor)"/>
    <n v="81536.585399999996"/>
    <x v="0"/>
    <n v="12132.432432432401"/>
    <x v="70"/>
    <x v="0"/>
    <m/>
  </r>
  <r>
    <d v="2021-10-15T03:19:43"/>
    <x v="1"/>
    <n v="25"/>
    <s v="ZAPATA MONTES ANDREY DARIO"/>
    <x v="6"/>
    <x v="0"/>
    <n v="253"/>
    <n v="31.625"/>
    <n v="171.07317073170699"/>
    <s v="2 DESCUENTOS X INCAPACITADO"/>
    <n v="65229.268300000003"/>
    <x v="1"/>
    <n v="12132.432432432401"/>
    <x v="70"/>
    <x v="0"/>
    <m/>
  </r>
  <r>
    <d v="2021-10-15T03:19:43"/>
    <x v="1"/>
    <n v="26"/>
    <s v="GONZALEZ VELASQUEZ LISDAN"/>
    <x v="1"/>
    <x v="0"/>
    <n v="201"/>
    <n v="18.272727272727298"/>
    <n v="235.22560975609801"/>
    <s v="3 DESCUENTOS (Tecnico Sensor y Conduct. Veh 35)"/>
    <n v="89690.243900000001"/>
    <x v="0"/>
    <n v="12132.432432432401"/>
    <x v="70"/>
    <x v="0"/>
    <m/>
  </r>
  <r>
    <d v="2021-10-15T03:19:44"/>
    <x v="1"/>
    <n v="27"/>
    <s v="DAVILA MORALES WALTER ANDRES"/>
    <x v="1"/>
    <x v="0"/>
    <n v="221"/>
    <n v="20.090909090909101"/>
    <n v="235.22560975609801"/>
    <s v="1 DESCUENTO (Tecnico Sensor)"/>
    <n v="89690.243900000001"/>
    <x v="0"/>
    <n v="12132.432432432401"/>
    <x v="70"/>
    <x v="0"/>
    <m/>
  </r>
  <r>
    <d v="2021-10-15T03:19:44"/>
    <x v="0"/>
    <n v="28"/>
    <s v="QUINTERO PEREZ SANTIAGO"/>
    <x v="0"/>
    <x v="0"/>
    <n v="237"/>
    <n v="26.3333333333333"/>
    <n v="192.457317073171"/>
    <s v="1 DESCUENTO (Tecnico Sensor)"/>
    <n v="73382.926800000001"/>
    <x v="0"/>
    <n v="12132.432432432401"/>
    <x v="70"/>
    <x v="0"/>
    <m/>
  </r>
  <r>
    <d v="2021-10-15T03:19:44"/>
    <x v="0"/>
    <n v="29"/>
    <s v="VARGAS NELSON CONRADO"/>
    <x v="8"/>
    <x v="0"/>
    <n v="141"/>
    <n v="28.2"/>
    <n v="106.920731707317"/>
    <s v="1 DESCUENTO (Tecnico Sensor)"/>
    <n v="40768.292699999998"/>
    <x v="0"/>
    <n v="12132.432432432401"/>
    <x v="70"/>
    <x v="0"/>
    <m/>
  </r>
  <r>
    <d v="2021-10-15T03:19:44"/>
    <x v="0"/>
    <n v="29"/>
    <s v="VALENCIA ESTRADA JUAN STIVEN"/>
    <x v="2"/>
    <x v="0"/>
    <n v="123"/>
    <n v="20.5"/>
    <n v="128.30487804878001"/>
    <m/>
    <n v="48921.951200000003"/>
    <x v="0"/>
    <n v="12132.432432432401"/>
    <x v="70"/>
    <x v="0"/>
    <m/>
  </r>
  <r>
    <d v="2021-10-15T03:19:45"/>
    <x v="1"/>
    <n v="31"/>
    <s v="GIRALDO SANTAMARIA ERMAN"/>
    <x v="1"/>
    <x v="0"/>
    <n v="213"/>
    <n v="19.363636363636399"/>
    <n v="235.22560975609801"/>
    <s v="1 DESCUENTO (Tecnico Sensor)"/>
    <n v="89690.243900000001"/>
    <x v="1"/>
    <n v="12132.432432432401"/>
    <x v="70"/>
    <x v="0"/>
    <m/>
  </r>
  <r>
    <d v="2021-10-15T03:19:45"/>
    <x v="0"/>
    <n v="32"/>
    <s v="ARBOLEDA SALAZAR DIOMEDES"/>
    <x v="6"/>
    <x v="0"/>
    <n v="162"/>
    <n v="20.25"/>
    <n v="171.07317073170699"/>
    <s v="1 DESCUENTO (Transbordo veh 22)"/>
    <n v="65229.268300000003"/>
    <x v="0"/>
    <n v="12132.432432432401"/>
    <x v="70"/>
    <x v="0"/>
    <m/>
  </r>
  <r>
    <d v="2021-10-15T03:19:45"/>
    <x v="1"/>
    <n v="34"/>
    <s v="JIMENEZ HURTADO CARLOS ESTIVEN"/>
    <x v="5"/>
    <x v="0"/>
    <n v="31"/>
    <n v="31"/>
    <n v="21.384146341463399"/>
    <m/>
    <n v="8153.6584999999995"/>
    <x v="0"/>
    <n v="12132.432432432401"/>
    <x v="70"/>
    <x v="0"/>
    <m/>
  </r>
  <r>
    <d v="2021-10-15T03:19:46"/>
    <x v="1"/>
    <n v="35"/>
    <s v="GARCIA DAVID WILSON ALBERTO"/>
    <x v="1"/>
    <x v="0"/>
    <n v="216"/>
    <n v="19.636363636363601"/>
    <n v="235.22560975609801"/>
    <s v="1 DESCUENTO (Tecnico Sensor)"/>
    <n v="89690.243900000001"/>
    <x v="1"/>
    <n v="12132.432432432401"/>
    <x v="70"/>
    <x v="0"/>
    <m/>
  </r>
  <r>
    <d v="2021-10-15T03:19:46"/>
    <x v="1"/>
    <n v="36"/>
    <s v="MARTINEZ CHAVERRA LUIS NORBERTO"/>
    <x v="3"/>
    <x v="0"/>
    <n v="230"/>
    <n v="23"/>
    <n v="213.84146341463401"/>
    <m/>
    <n v="81536.585399999996"/>
    <x v="0"/>
    <n v="12132.432432432401"/>
    <x v="70"/>
    <x v="0"/>
    <m/>
  </r>
  <r>
    <d v="2021-10-15T03:19:46"/>
    <x v="0"/>
    <n v="37"/>
    <s v="PIEDRAHITA MADRID SANTIAGO"/>
    <x v="0"/>
    <x v="0"/>
    <n v="213"/>
    <n v="23.6666666666667"/>
    <n v="192.457317073171"/>
    <m/>
    <n v="73382.926800000001"/>
    <x v="1"/>
    <n v="12132.432432432401"/>
    <x v="70"/>
    <x v="0"/>
    <m/>
  </r>
  <r>
    <d v="2021-10-15T03:19:46"/>
    <x v="1"/>
    <n v="38"/>
    <s v="VILLADA GUZMAN JOJAN"/>
    <x v="0"/>
    <x v="0"/>
    <n v="153"/>
    <n v="17"/>
    <n v="192.457317073171"/>
    <s v="1 DESCUENTO (Tecnico Sensor)"/>
    <n v="73382.926800000001"/>
    <x v="0"/>
    <n v="12132.432432432401"/>
    <x v="70"/>
    <x v="0"/>
    <m/>
  </r>
  <r>
    <d v="2021-10-15T03:19:47"/>
    <x v="1"/>
    <n v="39"/>
    <s v="JARAMILLO ZAPATA ELKIN DARIO"/>
    <x v="3"/>
    <x v="0"/>
    <n v="201"/>
    <n v="20.100000000000001"/>
    <n v="213.84146341463401"/>
    <m/>
    <n v="81536.585399999996"/>
    <x v="0"/>
    <n v="12132.432432432401"/>
    <x v="70"/>
    <x v="0"/>
    <m/>
  </r>
  <r>
    <d v="2021-10-15T03:19:47"/>
    <x v="1"/>
    <n v="40"/>
    <s v="CORDOBA QUINTERO RAFAEL JOSE"/>
    <x v="0"/>
    <x v="0"/>
    <n v="175"/>
    <n v="19.4444444444444"/>
    <n v="192.457317073171"/>
    <s v="1 DESCUENTO (Tecnico Sensor)"/>
    <n v="73382.926800000001"/>
    <x v="0"/>
    <n v="12132.432432432401"/>
    <x v="70"/>
    <x v="0"/>
    <m/>
  </r>
  <r>
    <d v="2021-10-16T02:13:58"/>
    <x v="0"/>
    <n v="1"/>
    <s v="PINEDA ESTRADA CRISTIAN JOHAN"/>
    <x v="3"/>
    <x v="0"/>
    <n v="205"/>
    <n v="20.5"/>
    <n v="222.293577981651"/>
    <s v="1 DESCUENTO (Despachadora Isabel)"/>
    <n v="84917.431200000006"/>
    <x v="0"/>
    <n v="13455.5555555556"/>
    <x v="71"/>
    <x v="0"/>
    <m/>
  </r>
  <r>
    <d v="2021-10-16T02:13:59"/>
    <x v="0"/>
    <n v="3"/>
    <s v="RESTREPO RODRIGUEZ LIBARDO ANDRES"/>
    <x v="6"/>
    <x v="0"/>
    <n v="133"/>
    <n v="16.625"/>
    <n v="177.834862385321"/>
    <m/>
    <n v="67933.945000000007"/>
    <x v="0"/>
    <n v="13455.5555555556"/>
    <x v="71"/>
    <x v="0"/>
    <m/>
  </r>
  <r>
    <d v="2021-10-16T02:13:59"/>
    <x v="0"/>
    <n v="5"/>
    <s v="LOAIZA GAVIRIA EDIXON ANDRES"/>
    <x v="1"/>
    <x v="0"/>
    <n v="291"/>
    <n v="26.454545454545499"/>
    <n v="244.52293577981601"/>
    <m/>
    <n v="93409.174299999999"/>
    <x v="1"/>
    <n v="13455.5555555556"/>
    <x v="71"/>
    <x v="0"/>
    <m/>
  </r>
  <r>
    <d v="2021-10-16T02:13:59"/>
    <x v="0"/>
    <n v="6"/>
    <s v="SANCHEZ CAMELO FABIAN ARLEY"/>
    <x v="8"/>
    <x v="0"/>
    <n v="102"/>
    <n v="20.399999999999999"/>
    <n v="111.146788990826"/>
    <m/>
    <n v="42458.715600000003"/>
    <x v="0"/>
    <n v="13455.5555555556"/>
    <x v="71"/>
    <x v="0"/>
    <m/>
  </r>
  <r>
    <d v="2021-10-16T02:13:59"/>
    <x v="0"/>
    <n v="7"/>
    <s v="JARAMILLO GOMEZ VICTOR ALONSO"/>
    <x v="3"/>
    <x v="0"/>
    <n v="219"/>
    <n v="21.9"/>
    <n v="222.293577981651"/>
    <m/>
    <n v="84917.431200000006"/>
    <x v="1"/>
    <n v="13455.5555555556"/>
    <x v="71"/>
    <x v="0"/>
    <m/>
  </r>
  <r>
    <d v="2021-10-16T02:14:00"/>
    <x v="0"/>
    <n v="8"/>
    <s v="VARGAS NELSON CONRADO"/>
    <x v="3"/>
    <x v="0"/>
    <n v="243"/>
    <n v="24.3"/>
    <n v="222.293577981651"/>
    <m/>
    <n v="84917.431200000006"/>
    <x v="1"/>
    <n v="13455.5555555556"/>
    <x v="71"/>
    <x v="0"/>
    <m/>
  </r>
  <r>
    <d v="2021-10-16T02:14:00"/>
    <x v="0"/>
    <n v="9"/>
    <s v="BETANCUR PEREZ VICTOR ALONSO"/>
    <x v="1"/>
    <x v="0"/>
    <n v="246"/>
    <n v="22.363636363636399"/>
    <n v="244.52293577981601"/>
    <m/>
    <n v="93409.174299999999"/>
    <x v="0"/>
    <n v="13455.5555555556"/>
    <x v="71"/>
    <x v="0"/>
    <m/>
  </r>
  <r>
    <d v="2021-10-16T02:14:00"/>
    <x v="0"/>
    <n v="10"/>
    <s v="LARGO PIEDRAHITA HARVEY DAVID"/>
    <x v="3"/>
    <x v="0"/>
    <n v="275"/>
    <n v="27.5"/>
    <n v="222.293577981651"/>
    <m/>
    <n v="84917.431200000006"/>
    <x v="0"/>
    <n v="13455.5555555556"/>
    <x v="71"/>
    <x v="0"/>
    <m/>
  </r>
  <r>
    <d v="2021-10-16T02:14:00"/>
    <x v="1"/>
    <n v="11"/>
    <s v="RENDON VIANA HUMBERTO DE JESUS"/>
    <x v="0"/>
    <x v="0"/>
    <n v="222"/>
    <n v="24.6666666666667"/>
    <n v="200.06422018348599"/>
    <m/>
    <n v="76425.688099999999"/>
    <x v="0"/>
    <n v="13455.5555555556"/>
    <x v="71"/>
    <x v="0"/>
    <m/>
  </r>
  <r>
    <d v="2021-10-16T02:14:01"/>
    <x v="0"/>
    <n v="12"/>
    <s v="ROJAS QUINTERO MIGUEL ANTONIO"/>
    <x v="6"/>
    <x v="0"/>
    <n v="185"/>
    <n v="23.125"/>
    <n v="177.834862385321"/>
    <m/>
    <n v="67933.945000000007"/>
    <x v="0"/>
    <n v="13455.5555555556"/>
    <x v="71"/>
    <x v="0"/>
    <m/>
  </r>
  <r>
    <d v="2021-10-16T02:14:01"/>
    <x v="0"/>
    <n v="13"/>
    <s v="VASQUEZ GARCIA ISMAEL DAVID"/>
    <x v="0"/>
    <x v="0"/>
    <n v="246"/>
    <n v="27.3333333333333"/>
    <n v="200.06422018348599"/>
    <m/>
    <n v="76425.688099999999"/>
    <x v="1"/>
    <n v="13455.5555555556"/>
    <x v="71"/>
    <x v="0"/>
    <m/>
  </r>
  <r>
    <d v="2021-10-16T02:14:01"/>
    <x v="0"/>
    <n v="14"/>
    <s v="CARVAJAL SALAZAR HECTOR MARINO"/>
    <x v="3"/>
    <x v="0"/>
    <n v="235"/>
    <n v="23.5"/>
    <n v="222.293577981651"/>
    <m/>
    <n v="84917.431200000006"/>
    <x v="1"/>
    <n v="13455.5555555556"/>
    <x v="71"/>
    <x v="0"/>
    <m/>
  </r>
  <r>
    <d v="2021-10-16T02:14:02"/>
    <x v="1"/>
    <n v="15"/>
    <s v="LOPERA AGUDELO LUIS FRANCISCO"/>
    <x v="1"/>
    <x v="0"/>
    <n v="233"/>
    <n v="21.181818181818201"/>
    <n v="244.52293577981601"/>
    <m/>
    <n v="93409.174299999999"/>
    <x v="0"/>
    <n v="13455.5555555556"/>
    <x v="71"/>
    <x v="0"/>
    <m/>
  </r>
  <r>
    <d v="2021-10-16T02:14:02"/>
    <x v="1"/>
    <n v="17"/>
    <s v="TEJADA PEREZ JHON ALEXIS"/>
    <x v="6"/>
    <x v="1"/>
    <n v="144"/>
    <n v="18"/>
    <n v="177.834862385321"/>
    <m/>
    <n v="67933.945000000007"/>
    <x v="0"/>
    <n v="13455.5555555556"/>
    <x v="71"/>
    <x v="0"/>
    <m/>
  </r>
  <r>
    <d v="2021-10-16T02:14:02"/>
    <x v="1"/>
    <n v="18"/>
    <s v="PEREZ BORJA JUAN CARLOS"/>
    <x v="1"/>
    <x v="0"/>
    <n v="241"/>
    <n v="21.909090909090899"/>
    <n v="244.52293577981601"/>
    <m/>
    <n v="93409.174299999999"/>
    <x v="0"/>
    <n v="13455.5555555556"/>
    <x v="71"/>
    <x v="0"/>
    <m/>
  </r>
  <r>
    <d v="2021-10-16T02:14:03"/>
    <x v="1"/>
    <n v="19"/>
    <s v="HINCAPIE CASTAEDA KEVIN ALEJANDRO"/>
    <x v="1"/>
    <x v="0"/>
    <n v="217"/>
    <n v="19.727272727272702"/>
    <n v="244.52293577981601"/>
    <m/>
    <n v="93409.174299999999"/>
    <x v="0"/>
    <n v="13455.5555555556"/>
    <x v="71"/>
    <x v="0"/>
    <m/>
  </r>
  <r>
    <d v="2021-10-16T02:14:03"/>
    <x v="1"/>
    <n v="20"/>
    <s v="VACA FIERRO ROBINSON"/>
    <x v="10"/>
    <x v="0"/>
    <n v="64"/>
    <n v="16"/>
    <n v="88.917431192660501"/>
    <m/>
    <n v="33966.972500000003"/>
    <x v="0"/>
    <n v="13455.5555555556"/>
    <x v="71"/>
    <x v="0"/>
    <m/>
  </r>
  <r>
    <d v="2021-10-16T02:14:03"/>
    <x v="1"/>
    <n v="20"/>
    <s v="VALENCIA ESTRADA JUAN STIVEN"/>
    <x v="2"/>
    <x v="0"/>
    <n v="154"/>
    <n v="25.6666666666667"/>
    <n v="133.37614678899101"/>
    <s v="3 DESCUENTOS (Incidente con Usuarios Desubicados)"/>
    <n v="50950.458700000003"/>
    <x v="0"/>
    <n v="13455.5555555556"/>
    <x v="71"/>
    <x v="0"/>
    <m/>
  </r>
  <r>
    <d v="2021-10-16T02:14:03"/>
    <x v="0"/>
    <n v="21"/>
    <s v="OCAMPO OCAMPO ANTONIO JOSE"/>
    <x v="3"/>
    <x v="0"/>
    <n v="211"/>
    <n v="21.1"/>
    <n v="222.293577981651"/>
    <m/>
    <n v="84917.431200000006"/>
    <x v="0"/>
    <n v="13455.5555555556"/>
    <x v="71"/>
    <x v="0"/>
    <m/>
  </r>
  <r>
    <d v="2021-10-16T02:14:04"/>
    <x v="0"/>
    <n v="22"/>
    <s v="GONZALEZ MONTAO HERNAN DARIO"/>
    <x v="3"/>
    <x v="0"/>
    <n v="245"/>
    <n v="24.5"/>
    <n v="222.293577981651"/>
    <m/>
    <n v="84917.431200000006"/>
    <x v="1"/>
    <n v="13455.5555555556"/>
    <x v="71"/>
    <x v="0"/>
    <m/>
  </r>
  <r>
    <d v="2021-10-16T02:14:04"/>
    <x v="0"/>
    <n v="23"/>
    <s v="QUICENO DAVID DIEGO ALEJANDRO"/>
    <x v="8"/>
    <x v="0"/>
    <n v="92"/>
    <n v="18.399999999999999"/>
    <n v="111.146788990826"/>
    <m/>
    <n v="42458.715600000003"/>
    <x v="0"/>
    <n v="13455.5555555556"/>
    <x v="71"/>
    <x v="0"/>
    <m/>
  </r>
  <r>
    <d v="2021-10-16T02:14:04"/>
    <x v="0"/>
    <n v="24"/>
    <s v="QUIRAMA CASTAEDA JHON JADER"/>
    <x v="2"/>
    <x v="0"/>
    <n v="149"/>
    <n v="24.8333333333333"/>
    <n v="133.37614678899101"/>
    <m/>
    <n v="50950.458700000003"/>
    <x v="0"/>
    <n v="13455.5555555556"/>
    <x v="71"/>
    <x v="0"/>
    <m/>
  </r>
  <r>
    <d v="2021-10-16T02:14:04"/>
    <x v="0"/>
    <n v="25"/>
    <s v="ARBOLEDA SALAZAR DIOMEDES"/>
    <x v="4"/>
    <x v="0"/>
    <n v="210"/>
    <n v="30"/>
    <n v="155.60550458715599"/>
    <m/>
    <n v="59442.201800000003"/>
    <x v="1"/>
    <n v="13455.5555555556"/>
    <x v="71"/>
    <x v="0"/>
    <m/>
  </r>
  <r>
    <d v="2021-10-16T02:14:05"/>
    <x v="1"/>
    <n v="26"/>
    <s v="GONZALEZ VELASQUEZ LISDAN"/>
    <x v="3"/>
    <x v="0"/>
    <n v="197"/>
    <n v="19.7"/>
    <n v="222.293577981651"/>
    <m/>
    <n v="84917.431200000006"/>
    <x v="0"/>
    <n v="13455.5555555556"/>
    <x v="71"/>
    <x v="0"/>
    <m/>
  </r>
  <r>
    <d v="2021-10-16T02:14:05"/>
    <x v="1"/>
    <n v="27"/>
    <s v="VANEGAS MORALES DEIBY ALEJANDRO"/>
    <x v="1"/>
    <x v="0"/>
    <n v="219"/>
    <n v="19.909090909090899"/>
    <n v="244.52293577981601"/>
    <s v="1 DESCUENTO (Despachador Fernando)"/>
    <n v="93409.174299999999"/>
    <x v="0"/>
    <n v="13455.5555555556"/>
    <x v="71"/>
    <x v="0"/>
    <m/>
  </r>
  <r>
    <d v="2021-10-16T02:14:05"/>
    <x v="0"/>
    <n v="28"/>
    <s v="QUINTERO PEREZ SANTIAGO"/>
    <x v="2"/>
    <x v="0"/>
    <n v="130"/>
    <n v="20"/>
    <n v="144.49082568807299"/>
    <s v="1 DESCUENTO (Jefe de Ruta) Se Reconoce medio viaje de 3 42 pm donde moviliz 17 Usuarios"/>
    <n v="55196.330300000001"/>
    <x v="0"/>
    <n v="13455.5555555556"/>
    <x v="71"/>
    <x v="0"/>
    <m/>
  </r>
  <r>
    <d v="2021-10-16T02:14:06"/>
    <x v="1"/>
    <n v="29"/>
    <s v="VELASQUEZ ROLDAN BRAYAN ESTIVEN"/>
    <x v="6"/>
    <x v="0"/>
    <n v="185"/>
    <n v="23.125"/>
    <n v="177.834862385321"/>
    <m/>
    <n v="67933.945000000007"/>
    <x v="0"/>
    <n v="13455.5555555556"/>
    <x v="71"/>
    <x v="0"/>
    <m/>
  </r>
  <r>
    <d v="2021-10-16T02:14:06"/>
    <x v="1"/>
    <n v="31"/>
    <s v="GIRALDO SANTAMARIA ERMAN"/>
    <x v="1"/>
    <x v="0"/>
    <n v="231"/>
    <n v="21"/>
    <n v="244.52293577981601"/>
    <s v="1 DESCUENTO (Jefe de Ruta)"/>
    <n v="93409.174299999999"/>
    <x v="1"/>
    <n v="13455.5555555556"/>
    <x v="71"/>
    <x v="0"/>
    <m/>
  </r>
  <r>
    <d v="2021-10-16T02:14:06"/>
    <x v="1"/>
    <n v="32"/>
    <s v="JIMENEZ HERNANDEZ ESTEBAN CAMILO"/>
    <x v="0"/>
    <x v="0"/>
    <n v="204"/>
    <n v="22.6666666666667"/>
    <n v="200.06422018348599"/>
    <s v="1 DESCUENTO (Jefe de Ruta)"/>
    <n v="76425.688099999999"/>
    <x v="0"/>
    <n v="13455.5555555556"/>
    <x v="71"/>
    <x v="0"/>
    <m/>
  </r>
  <r>
    <d v="2021-10-16T02:14:06"/>
    <x v="1"/>
    <n v="33"/>
    <s v="MARAMARA ALBARRAN YONSON"/>
    <x v="2"/>
    <x v="0"/>
    <n v="93"/>
    <n v="15.5"/>
    <n v="133.37614678899101"/>
    <m/>
    <n v="50950.458700000003"/>
    <x v="0"/>
    <n v="13455.5555555556"/>
    <x v="71"/>
    <x v="0"/>
    <m/>
  </r>
  <r>
    <d v="2021-10-16T02:14:07"/>
    <x v="1"/>
    <n v="34"/>
    <s v="JIMENEZ HURTADO CARLOS ESTIVEN"/>
    <x v="0"/>
    <x v="0"/>
    <n v="183"/>
    <n v="20.3333333333333"/>
    <n v="200.06422018348599"/>
    <m/>
    <n v="76425.688099999999"/>
    <x v="0"/>
    <n v="13455.5555555556"/>
    <x v="71"/>
    <x v="0"/>
    <m/>
  </r>
  <r>
    <d v="2021-10-16T02:14:07"/>
    <x v="1"/>
    <n v="35"/>
    <s v="GARCIA DAVID WILSON ALBERTO"/>
    <x v="3"/>
    <x v="0"/>
    <n v="230"/>
    <n v="21.904761904761902"/>
    <n v="233.408256880734"/>
    <s v="5 DESCUENTOS (Despachadora Isabel y 4 X 2 INCAPACITADOS) Se Reconoce medio viaje de 7 46 am donde moviliz 7 Usuarios"/>
    <n v="89163.302800000005"/>
    <x v="1"/>
    <n v="13455.5555555556"/>
    <x v="71"/>
    <x v="0"/>
    <m/>
  </r>
  <r>
    <d v="2021-10-16T02:14:07"/>
    <x v="1"/>
    <n v="36"/>
    <s v="MARTINEZ CHAVERRA LUIS NORBERTO"/>
    <x v="3"/>
    <x v="0"/>
    <n v="228"/>
    <n v="22.8"/>
    <n v="222.293577981651"/>
    <s v="1 DESCUENTO (Aprendiz Analisis)"/>
    <n v="84917.431200000006"/>
    <x v="0"/>
    <n v="13455.5555555556"/>
    <x v="71"/>
    <x v="0"/>
    <m/>
  </r>
  <r>
    <d v="2021-10-16T02:14:07"/>
    <x v="1"/>
    <n v="37"/>
    <s v="PIEDRAHITA MADRID SANTIAGO"/>
    <x v="6"/>
    <x v="0"/>
    <n v="183"/>
    <n v="22.875"/>
    <n v="177.834862385321"/>
    <m/>
    <n v="67933.945000000007"/>
    <x v="1"/>
    <n v="13455.5555555556"/>
    <x v="71"/>
    <x v="0"/>
    <m/>
  </r>
  <r>
    <d v="2021-10-16T02:14:08"/>
    <x v="1"/>
    <n v="38"/>
    <s v="VILLADA GUZMAN JOJAN"/>
    <x v="0"/>
    <x v="0"/>
    <n v="210"/>
    <n v="23.3333333333333"/>
    <n v="200.06422018348599"/>
    <s v="1 DESCUENTO (Usuario Desubicado)"/>
    <n v="76425.688099999999"/>
    <x v="0"/>
    <n v="13455.5555555556"/>
    <x v="71"/>
    <x v="0"/>
    <m/>
  </r>
  <r>
    <d v="2021-10-16T02:14:08"/>
    <x v="1"/>
    <n v="39"/>
    <s v="JARAMILLO ZAPATA ELKIN DARIO"/>
    <x v="0"/>
    <x v="0"/>
    <n v="195"/>
    <n v="21.6666666666667"/>
    <n v="200.06422018348599"/>
    <m/>
    <n v="76425.688099999999"/>
    <x v="0"/>
    <n v="13455.5555555556"/>
    <x v="71"/>
    <x v="0"/>
    <m/>
  </r>
  <r>
    <d v="2021-10-16T02:14:08"/>
    <x v="1"/>
    <n v="40"/>
    <s v="DAVILA MORALES WALTER ANDRES"/>
    <x v="3"/>
    <x v="0"/>
    <n v="219"/>
    <n v="21.9"/>
    <n v="222.293577981651"/>
    <m/>
    <n v="84917.431200000006"/>
    <x v="0"/>
    <n v="13455.5555555556"/>
    <x v="71"/>
    <x v="0"/>
    <m/>
  </r>
  <r>
    <d v="2021-10-17T03:01:55"/>
    <x v="1"/>
    <n v="1"/>
    <s v="MESA GIOVANNY"/>
    <x v="1"/>
    <x v="0"/>
    <n v="272"/>
    <n v="24.727272727272702"/>
    <n v="273.78194207836498"/>
    <m/>
    <n v="105112.77680000001"/>
    <x v="0"/>
    <n v="13760"/>
    <x v="72"/>
    <x v="0"/>
    <m/>
  </r>
  <r>
    <d v="2021-10-17T03:01:56"/>
    <x v="1"/>
    <n v="3"/>
    <s v="RESTREPO RODRIGUEZ LIBARDO ANDRES"/>
    <x v="3"/>
    <x v="0"/>
    <n v="230"/>
    <n v="23"/>
    <n v="248.89267461669499"/>
    <m/>
    <n v="95557.069799999997"/>
    <x v="0"/>
    <n v="13760"/>
    <x v="72"/>
    <x v="0"/>
    <m/>
  </r>
  <r>
    <d v="2021-10-17T03:01:56"/>
    <x v="1"/>
    <n v="5"/>
    <s v="LOAIZA GAVIRIA EDIXON ANDRES"/>
    <x v="1"/>
    <x v="0"/>
    <n v="332"/>
    <n v="30.181818181818201"/>
    <n v="273.78194207836498"/>
    <s v="3 DESCUENTOS (Incidente con Discapacitado)"/>
    <n v="105112.77680000001"/>
    <x v="1"/>
    <n v="13760"/>
    <x v="72"/>
    <x v="0"/>
    <m/>
  </r>
  <r>
    <d v="2021-10-17T03:01:56"/>
    <x v="1"/>
    <n v="6"/>
    <s v="SANCHEZ CAMELO FABIAN ARLEY"/>
    <x v="6"/>
    <x v="1"/>
    <n v="186"/>
    <n v="23.25"/>
    <n v="199.11413969335601"/>
    <m/>
    <n v="76445.655899999998"/>
    <x v="0"/>
    <n v="13760"/>
    <x v="72"/>
    <x v="0"/>
    <m/>
  </r>
  <r>
    <d v="2021-10-17T03:01:56"/>
    <x v="1"/>
    <n v="7"/>
    <s v="JARAMILLO GOMEZ VICTOR ALONSO"/>
    <x v="3"/>
    <x v="0"/>
    <n v="231"/>
    <n v="23.1"/>
    <n v="248.89267461669499"/>
    <m/>
    <n v="95557.069799999997"/>
    <x v="1"/>
    <n v="13760"/>
    <x v="72"/>
    <x v="0"/>
    <m/>
  </r>
  <r>
    <d v="2021-10-17T03:01:57"/>
    <x v="1"/>
    <n v="8"/>
    <s v="VARGAS NELSON CONRADO"/>
    <x v="3"/>
    <x v="0"/>
    <n v="242"/>
    <n v="24.2"/>
    <n v="248.89267461669499"/>
    <m/>
    <n v="95557.069799999997"/>
    <x v="1"/>
    <n v="13760"/>
    <x v="72"/>
    <x v="0"/>
    <m/>
  </r>
  <r>
    <d v="2021-10-17T03:01:57"/>
    <x v="1"/>
    <n v="10"/>
    <s v="FLORES RINCON JORGE ALBERTO"/>
    <x v="1"/>
    <x v="0"/>
    <n v="326"/>
    <n v="29.636363636363601"/>
    <n v="273.78194207836498"/>
    <m/>
    <n v="105112.77680000001"/>
    <x v="0"/>
    <n v="13760"/>
    <x v="72"/>
    <x v="0"/>
    <m/>
  </r>
  <r>
    <d v="2021-10-17T03:01:57"/>
    <x v="0"/>
    <n v="11"/>
    <s v="RENDON VIANA HUMBERTO DE JESUS"/>
    <x v="6"/>
    <x v="0"/>
    <n v="213"/>
    <n v="26.625"/>
    <n v="199.11413969335601"/>
    <m/>
    <n v="76445.655899999998"/>
    <x v="0"/>
    <n v="13760"/>
    <x v="72"/>
    <x v="0"/>
    <m/>
  </r>
  <r>
    <d v="2021-10-17T03:01:57"/>
    <x v="1"/>
    <n v="12"/>
    <s v="ROJAS QUINTERO MIGUEL ANTONIO"/>
    <x v="6"/>
    <x v="0"/>
    <n v="202"/>
    <n v="25.25"/>
    <n v="199.11413969335601"/>
    <m/>
    <n v="76445.655899999998"/>
    <x v="0"/>
    <n v="13760"/>
    <x v="72"/>
    <x v="0"/>
    <m/>
  </r>
  <r>
    <d v="2021-10-17T03:01:57"/>
    <x v="0"/>
    <n v="13"/>
    <s v="VASQUEZ GARCIA ISMAEL DAVID"/>
    <x v="0"/>
    <x v="0"/>
    <n v="184"/>
    <n v="20.4444444444444"/>
    <n v="224.003407155026"/>
    <m/>
    <n v="86001.362899999993"/>
    <x v="1"/>
    <n v="13760"/>
    <x v="72"/>
    <x v="0"/>
    <m/>
  </r>
  <r>
    <d v="2021-10-17T03:01:58"/>
    <x v="7"/>
    <n v="14"/>
    <s v="HINCAPIE OSORIO RENZO ORLANDO"/>
    <x v="6"/>
    <x v="0"/>
    <n v="165"/>
    <n v="20.625"/>
    <n v="199.11413969335601"/>
    <m/>
    <n v="76445.655899999998"/>
    <x v="1"/>
    <n v="13760"/>
    <x v="72"/>
    <x v="0"/>
    <m/>
  </r>
  <r>
    <d v="2021-10-17T03:01:58"/>
    <x v="0"/>
    <n v="15"/>
    <s v="LONDOO LOPERA DUVAN ANDRES"/>
    <x v="3"/>
    <x v="0"/>
    <n v="222"/>
    <n v="22.2"/>
    <n v="248.89267461669499"/>
    <m/>
    <n v="95557.069799999997"/>
    <x v="0"/>
    <n v="13760"/>
    <x v="72"/>
    <x v="0"/>
    <m/>
  </r>
  <r>
    <d v="2021-10-17T03:01:58"/>
    <x v="0"/>
    <n v="17"/>
    <s v="TEJADA PEREZ JHON ALEXIS"/>
    <x v="2"/>
    <x v="0"/>
    <n v="166"/>
    <n v="27.6666666666667"/>
    <n v="149.335604770017"/>
    <s v="1 DESCUENTO (Aprendiz Analisis)"/>
    <n v="57334.241900000001"/>
    <x v="0"/>
    <n v="13760"/>
    <x v="72"/>
    <x v="0"/>
    <m/>
  </r>
  <r>
    <d v="2021-10-17T03:01:58"/>
    <x v="0"/>
    <n v="18"/>
    <s v="PEREZ BORJA JUAN CARLOS"/>
    <x v="6"/>
    <x v="0"/>
    <n v="192"/>
    <n v="24"/>
    <n v="199.11413969335601"/>
    <s v="1 DESCUENTO (Propietario veh 27)"/>
    <n v="76445.655899999998"/>
    <x v="0"/>
    <n v="13760"/>
    <x v="72"/>
    <x v="0"/>
    <m/>
  </r>
  <r>
    <d v="2021-10-17T03:01:58"/>
    <x v="0"/>
    <n v="19"/>
    <s v="HINCAPIE CASTAEDA KEVIN ALEJANDRO"/>
    <x v="4"/>
    <x v="0"/>
    <n v="200"/>
    <n v="28.571428571428601"/>
    <n v="174.22487223168699"/>
    <m/>
    <n v="66889.948900000003"/>
    <x v="0"/>
    <n v="13760"/>
    <x v="72"/>
    <x v="0"/>
    <m/>
  </r>
  <r>
    <d v="2021-10-17T03:01:59"/>
    <x v="0"/>
    <n v="20"/>
    <s v="VALENCIA ESTRADA JUAN STIVEN"/>
    <x v="6"/>
    <x v="1"/>
    <n v="200"/>
    <n v="25"/>
    <n v="199.11413969335601"/>
    <m/>
    <n v="76445.655899999998"/>
    <x v="0"/>
    <n v="13760"/>
    <x v="72"/>
    <x v="0"/>
    <m/>
  </r>
  <r>
    <d v="2021-10-17T03:01:59"/>
    <x v="0"/>
    <n v="21"/>
    <s v="OCAMPO OCAMPO ANTONIO JOSE"/>
    <x v="4"/>
    <x v="0"/>
    <n v="167"/>
    <n v="23.8571428571429"/>
    <n v="174.22487223168699"/>
    <m/>
    <n v="66889.948900000003"/>
    <x v="0"/>
    <n v="13760"/>
    <x v="72"/>
    <x v="0"/>
    <m/>
  </r>
  <r>
    <d v="2021-10-17T03:01:59"/>
    <x v="1"/>
    <n v="22"/>
    <s v="GONZALEZ MONTAO HERNAN DARIO"/>
    <x v="3"/>
    <x v="0"/>
    <n v="284"/>
    <n v="28.4"/>
    <n v="248.89267461669499"/>
    <m/>
    <n v="95557.069799999997"/>
    <x v="1"/>
    <n v="13760"/>
    <x v="72"/>
    <x v="0"/>
    <m/>
  </r>
  <r>
    <d v="2021-10-17T03:01:59"/>
    <x v="1"/>
    <n v="23"/>
    <s v="QUICENO DAVID DIEGO ALEJANDRO"/>
    <x v="6"/>
    <x v="0"/>
    <n v="153"/>
    <n v="20.399999999999999"/>
    <n v="186.66950596252099"/>
    <s v="Se Reconoce Medio viaje de 11 18 am donde moviliz 13 Usuarios"/>
    <n v="71667.8024"/>
    <x v="0"/>
    <n v="13760"/>
    <x v="72"/>
    <x v="0"/>
    <m/>
  </r>
  <r>
    <d v="2021-10-17T03:02:00"/>
    <x v="1"/>
    <n v="24"/>
    <s v="QUIRAMA CASTAEDA JHON JADER"/>
    <x v="6"/>
    <x v="0"/>
    <n v="209"/>
    <n v="26.125"/>
    <n v="199.11413969335601"/>
    <m/>
    <n v="76445.655899999998"/>
    <x v="0"/>
    <n v="13760"/>
    <x v="72"/>
    <x v="0"/>
    <m/>
  </r>
  <r>
    <d v="2021-10-17T03:02:00"/>
    <x v="1"/>
    <n v="25"/>
    <s v="ARBOLEDA SALAZAR DIOMEDES"/>
    <x v="0"/>
    <x v="0"/>
    <n v="247"/>
    <n v="27.4444444444444"/>
    <n v="224.003407155026"/>
    <m/>
    <n v="86001.362899999993"/>
    <x v="1"/>
    <n v="13760"/>
    <x v="72"/>
    <x v="0"/>
    <m/>
  </r>
  <r>
    <d v="2021-10-17T03:02:00"/>
    <x v="0"/>
    <n v="26"/>
    <s v="GONZALEZ VELASQUEZ LISDAN"/>
    <x v="0"/>
    <x v="0"/>
    <n v="238"/>
    <n v="26.4444444444444"/>
    <n v="224.003407155026"/>
    <s v="2 DESCUENTOS (Despachador Fernando)"/>
    <n v="86001.362899999993"/>
    <x v="0"/>
    <n v="13760"/>
    <x v="72"/>
    <x v="0"/>
    <m/>
  </r>
  <r>
    <d v="2021-10-17T03:02:00"/>
    <x v="1"/>
    <n v="27"/>
    <s v="HENAO MUOZ FERNEY"/>
    <x v="7"/>
    <x v="0"/>
    <n v="65"/>
    <n v="21.6666666666667"/>
    <n v="74.6678023850085"/>
    <m/>
    <n v="28667.120999999999"/>
    <x v="0"/>
    <n v="13760"/>
    <x v="72"/>
    <x v="0"/>
    <m/>
  </r>
  <r>
    <d v="2021-10-17T03:02:01"/>
    <x v="0"/>
    <n v="27"/>
    <s v="VANEGAS MORALES DEIBY ALEJANDRO"/>
    <x v="2"/>
    <x v="0"/>
    <n v="137"/>
    <n v="22.8333333333333"/>
    <n v="149.335604770017"/>
    <m/>
    <n v="57334.241900000001"/>
    <x v="0"/>
    <n v="13760"/>
    <x v="72"/>
    <x v="0"/>
    <m/>
  </r>
  <r>
    <d v="2021-10-17T03:02:01"/>
    <x v="1"/>
    <n v="28"/>
    <s v="QUINTERO PEREZ SANTIAGO"/>
    <x v="0"/>
    <x v="0"/>
    <n v="253"/>
    <n v="28.1111111111111"/>
    <n v="224.003407155026"/>
    <m/>
    <n v="86001.362899999993"/>
    <x v="0"/>
    <n v="13760"/>
    <x v="72"/>
    <x v="0"/>
    <m/>
  </r>
  <r>
    <d v="2021-10-17T03:02:02"/>
    <x v="0"/>
    <n v="29"/>
    <s v="VELASQUEZ ROLDAN BRAYAN ESTIVEN"/>
    <x v="4"/>
    <x v="0"/>
    <n v="202"/>
    <n v="28.8571428571429"/>
    <n v="174.22487223168699"/>
    <s v="2 DESCUENTOS (Propietario veh 29 y Usuario Desubicado)"/>
    <n v="66889.948900000003"/>
    <x v="0"/>
    <n v="13760"/>
    <x v="72"/>
    <x v="0"/>
    <m/>
  </r>
  <r>
    <d v="2021-10-17T03:02:02"/>
    <x v="0"/>
    <n v="31"/>
    <s v="GIRALDO SANTAMARIA ERMAN"/>
    <x v="6"/>
    <x v="0"/>
    <n v="215"/>
    <n v="26.875"/>
    <n v="199.11413969335601"/>
    <m/>
    <n v="76445.655899999998"/>
    <x v="1"/>
    <n v="13760"/>
    <x v="72"/>
    <x v="0"/>
    <m/>
  </r>
  <r>
    <d v="2021-10-17T03:02:02"/>
    <x v="0"/>
    <n v="32"/>
    <s v="JIMENEZ HERNANDEZ ESTEBAN CAMILO"/>
    <x v="0"/>
    <x v="0"/>
    <n v="210"/>
    <n v="23.3333333333333"/>
    <n v="224.003407155026"/>
    <m/>
    <n v="86001.362899999993"/>
    <x v="0"/>
    <n v="13760"/>
    <x v="72"/>
    <x v="0"/>
    <m/>
  </r>
  <r>
    <d v="2021-10-17T03:02:02"/>
    <x v="7"/>
    <n v="34"/>
    <s v="JIMENEZ HURTADO CARLOS ESTIVEN"/>
    <x v="6"/>
    <x v="0"/>
    <n v="155"/>
    <n v="19.375"/>
    <n v="199.11413969335601"/>
    <s v="1 DESCUENTO (Aprendiz Analisis)"/>
    <n v="76445.655899999998"/>
    <x v="0"/>
    <n v="13760"/>
    <x v="72"/>
    <x v="0"/>
    <m/>
  </r>
  <r>
    <d v="2021-10-17T03:02:03"/>
    <x v="0"/>
    <n v="35"/>
    <s v="GARCIA DAVID WILSON ALBERTO"/>
    <x v="0"/>
    <x v="0"/>
    <n v="197"/>
    <n v="21.8888888888889"/>
    <n v="224.003407155026"/>
    <s v="3 DESCUENTOS X INCAPACITADO y Usuario Desubicado"/>
    <n v="86001.362899999993"/>
    <x v="1"/>
    <n v="13760"/>
    <x v="72"/>
    <x v="0"/>
    <m/>
  </r>
  <r>
    <d v="2021-10-17T03:02:03"/>
    <x v="0"/>
    <n v="36"/>
    <s v="MARTINEZ CHAVERRA LUIS NORBERTO"/>
    <x v="6"/>
    <x v="0"/>
    <n v="219"/>
    <n v="27.375"/>
    <n v="199.11413969335601"/>
    <m/>
    <n v="76445.655899999998"/>
    <x v="0"/>
    <n v="13760"/>
    <x v="72"/>
    <x v="0"/>
    <m/>
  </r>
  <r>
    <d v="2021-10-17T03:02:03"/>
    <x v="0"/>
    <n v="37"/>
    <s v="LARGO PIEDRAHITA HARVEY DAVID"/>
    <x v="6"/>
    <x v="0"/>
    <n v="239"/>
    <n v="29.875"/>
    <n v="199.11413969335601"/>
    <m/>
    <n v="76445.655899999998"/>
    <x v="1"/>
    <n v="13760"/>
    <x v="72"/>
    <x v="0"/>
    <m/>
  </r>
  <r>
    <d v="2021-10-17T03:02:04"/>
    <x v="0"/>
    <n v="38"/>
    <s v="VILLADA GUZMAN JOJAN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39"/>
    <s v="JARAMILLO ZAPATA ELKIN DARIO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40"/>
    <s v="DAVILA MORALES WALTER ANDRES"/>
    <x v="0"/>
    <x v="0"/>
    <n v="208"/>
    <n v="23.1111111111111"/>
    <n v="224.003407155026"/>
    <m/>
    <n v="86001.362899999993"/>
    <x v="0"/>
    <n v="13760"/>
    <x v="72"/>
    <x v="0"/>
    <m/>
  </r>
  <r>
    <d v="2021-10-18T02:36:43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43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43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44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44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44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44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45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45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45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45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45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46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46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46"/>
    <x v="2"/>
    <n v="28"/>
    <s v="BETANCUR PEREZ VICTOR ALONSO"/>
    <x v="4"/>
    <x v="0"/>
    <n v="165"/>
    <n v="23.571428571428601"/>
    <n v="155.038575667656"/>
    <m/>
    <m/>
    <x v="0"/>
    <n v="12355"/>
    <x v="73"/>
    <x v="0"/>
    <m/>
  </r>
  <r>
    <d v="2021-10-18T02:36:46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47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47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6:47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6:47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8T02:36:55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55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55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56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56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56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56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57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57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57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57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58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58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58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58"/>
    <x v="2"/>
    <n v="28"/>
    <s v="BETANCUR PEREZ VICTOR ALONSO"/>
    <x v="4"/>
    <x v="0"/>
    <n v="165"/>
    <n v="23.571428571428601"/>
    <n v="155.038575667656"/>
    <m/>
    <m/>
    <x v="1"/>
    <m/>
    <x v="73"/>
    <x v="0"/>
    <m/>
  </r>
  <r>
    <d v="2021-10-18T02:36:59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59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59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7:00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7:00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9T01:43:38"/>
    <x v="2"/>
    <n v="6"/>
    <s v="ARBOLEDA SALAZAR DIOMEDES"/>
    <x v="0"/>
    <x v="0"/>
    <n v="204"/>
    <n v="22.6666666666667"/>
    <n v="172.25068119891"/>
    <m/>
    <n v="65300.272499999999"/>
    <x v="0"/>
    <n v="11127.272727272701"/>
    <x v="74"/>
    <x v="0"/>
    <m/>
  </r>
  <r>
    <d v="2021-10-19T01:43:38"/>
    <x v="2"/>
    <n v="10"/>
    <s v="VALENCIA ESTRADA JUAN STIVEN"/>
    <x v="0"/>
    <x v="0"/>
    <n v="173"/>
    <n v="19.2222222222222"/>
    <n v="172.25068119891"/>
    <s v="4 DESCUENTOS (Conduct. 39, 22 y 38)"/>
    <n v="65300.272499999999"/>
    <x v="0"/>
    <n v="11127.272727272701"/>
    <x v="74"/>
    <x v="0"/>
    <m/>
  </r>
  <r>
    <d v="2021-10-19T01:43:38"/>
    <x v="2"/>
    <n v="13"/>
    <s v="VASQUEZ GARCIA ISMAEL DAVID"/>
    <x v="0"/>
    <x v="0"/>
    <n v="172"/>
    <n v="19.1111111111111"/>
    <n v="172.25068119891"/>
    <s v="1 DESCUENTO (Usuario Desubicado)"/>
    <n v="65300.272499999999"/>
    <x v="1"/>
    <n v="11127.272727272701"/>
    <x v="74"/>
    <x v="0"/>
    <m/>
  </r>
  <r>
    <d v="2021-10-19T01:43:39"/>
    <x v="2"/>
    <n v="14"/>
    <s v="HINCAPIE OSORIO RENZO ORLANDO"/>
    <x v="6"/>
    <x v="0"/>
    <n v="179"/>
    <n v="22.375"/>
    <n v="153.11171662125301"/>
    <s v="2 DESCUENTOS (Propietario veh 34 y Usuario Desubicado)"/>
    <n v="58044.686600000001"/>
    <x v="1"/>
    <n v="11127.272727272701"/>
    <x v="74"/>
    <x v="0"/>
    <m/>
  </r>
  <r>
    <d v="2021-10-19T01:43:39"/>
    <x v="2"/>
    <n v="15"/>
    <s v="LOPERA AGUDELO LUIS FRANCISCO"/>
    <x v="6"/>
    <x v="0"/>
    <n v="132"/>
    <n v="16.5"/>
    <n v="153.11171662125301"/>
    <m/>
    <n v="58044.686600000001"/>
    <x v="0"/>
    <n v="11127.272727272701"/>
    <x v="74"/>
    <x v="0"/>
    <m/>
  </r>
  <r>
    <d v="2021-10-19T01:43:39"/>
    <x v="2"/>
    <n v="17"/>
    <s v="TEJADA PEREZ JHON ALEXIS"/>
    <x v="0"/>
    <x v="0"/>
    <n v="156"/>
    <n v="17.3333333333333"/>
    <n v="172.25068119891"/>
    <m/>
    <n v="65300.272499999999"/>
    <x v="0"/>
    <n v="11127.272727272701"/>
    <x v="74"/>
    <x v="0"/>
    <m/>
  </r>
  <r>
    <d v="2021-10-19T01:43:40"/>
    <x v="2"/>
    <n v="21"/>
    <s v="OCAMPO OCAMPO ANTONIO JOSE"/>
    <x v="0"/>
    <x v="0"/>
    <n v="161"/>
    <n v="17.8888888888889"/>
    <n v="172.25068119891"/>
    <m/>
    <n v="65300.272499999999"/>
    <x v="0"/>
    <n v="11127.272727272701"/>
    <x v="74"/>
    <x v="0"/>
    <m/>
  </r>
  <r>
    <d v="2021-10-19T01:43:40"/>
    <x v="2"/>
    <n v="22"/>
    <s v="GONZALEZ MONTAO HERNAN DARIO"/>
    <x v="0"/>
    <x v="0"/>
    <n v="168"/>
    <n v="18.6666666666667"/>
    <n v="172.25068119891"/>
    <m/>
    <n v="65300.272499999999"/>
    <x v="1"/>
    <n v="11127.272727272701"/>
    <x v="74"/>
    <x v="0"/>
    <m/>
  </r>
  <r>
    <d v="2021-10-19T01:43:40"/>
    <x v="2"/>
    <n v="23"/>
    <s v="LONDOO LOPERA DUVAN ANDRES"/>
    <x v="0"/>
    <x v="0"/>
    <n v="210"/>
    <n v="23.3333333333333"/>
    <n v="172.25068119891"/>
    <m/>
    <n v="65300.272499999999"/>
    <x v="0"/>
    <n v="11127.272727272701"/>
    <x v="74"/>
    <x v="0"/>
    <m/>
  </r>
  <r>
    <d v="2021-10-19T01:43:40"/>
    <x v="2"/>
    <n v="24"/>
    <s v="PINEDA ESTRADA CRISTIAN JOHAN"/>
    <x v="0"/>
    <x v="0"/>
    <n v="168"/>
    <n v="18.6666666666667"/>
    <n v="172.25068119891"/>
    <m/>
    <n v="65300.272499999999"/>
    <x v="0"/>
    <n v="11127.272727272701"/>
    <x v="74"/>
    <x v="0"/>
    <m/>
  </r>
  <r>
    <d v="2021-10-19T01:43:40"/>
    <x v="2"/>
    <n v="27"/>
    <s v="VANEGAS MORALES DEIBY ALEJANDRO"/>
    <x v="0"/>
    <x v="0"/>
    <n v="155"/>
    <n v="17.2222222222222"/>
    <n v="172.25068119891"/>
    <m/>
    <n v="65300.272499999999"/>
    <x v="0"/>
    <n v="11127.272727272701"/>
    <x v="74"/>
    <x v="0"/>
    <m/>
  </r>
  <r>
    <d v="2021-10-19T01:43:41"/>
    <x v="2"/>
    <n v="28"/>
    <s v="BETANCUR PEREZ VICTOR ALONSO"/>
    <x v="6"/>
    <x v="1"/>
    <n v="150"/>
    <n v="18.75"/>
    <n v="153.11171662125301"/>
    <m/>
    <n v="58044.686600000001"/>
    <x v="0"/>
    <n v="11127.272727272701"/>
    <x v="74"/>
    <x v="0"/>
    <m/>
  </r>
  <r>
    <d v="2021-10-19T01:43:41"/>
    <x v="2"/>
    <n v="29"/>
    <s v="PINEDA ESTRADA CRISTIAN JOHAN"/>
    <x v="6"/>
    <x v="1"/>
    <n v="156"/>
    <n v="19.5"/>
    <n v="153.11171662125301"/>
    <s v="1 DESCUENTO (Usuario Desubicado)"/>
    <n v="58044.686600000001"/>
    <x v="0"/>
    <n v="11127.272727272701"/>
    <x v="74"/>
    <x v="0"/>
    <m/>
  </r>
  <r>
    <d v="2021-10-19T01:43:41"/>
    <x v="2"/>
    <n v="31"/>
    <s v="GIRALDO SANTAMARIA ERMAN"/>
    <x v="0"/>
    <x v="0"/>
    <n v="185"/>
    <n v="20.5555555555556"/>
    <n v="172.25068119891"/>
    <m/>
    <n v="65300.272499999999"/>
    <x v="1"/>
    <n v="11127.272727272701"/>
    <x v="74"/>
    <x v="0"/>
    <m/>
  </r>
  <r>
    <d v="2021-10-19T01:43:41"/>
    <x v="2"/>
    <n v="32"/>
    <s v="JIMENEZ HERNANDEZ ESTEBAN CAMILO"/>
    <x v="6"/>
    <x v="1"/>
    <n v="131"/>
    <n v="16.375"/>
    <n v="153.11171662125301"/>
    <m/>
    <n v="58044.686600000001"/>
    <x v="0"/>
    <n v="11127.272727272701"/>
    <x v="74"/>
    <x v="0"/>
    <m/>
  </r>
  <r>
    <d v="2021-10-19T01:43:42"/>
    <x v="2"/>
    <n v="34"/>
    <s v="DAVILA MORALES WALTER ANDRES"/>
    <x v="0"/>
    <x v="0"/>
    <n v="162"/>
    <n v="18"/>
    <n v="172.25068119891"/>
    <m/>
    <n v="65300.272499999999"/>
    <x v="0"/>
    <n v="11127.272727272701"/>
    <x v="74"/>
    <x v="0"/>
    <m/>
  </r>
  <r>
    <d v="2021-10-19T01:43:42"/>
    <x v="2"/>
    <n v="35"/>
    <s v="GARCIA DAVID WILSON ALBERTO"/>
    <x v="0"/>
    <x v="0"/>
    <n v="150"/>
    <n v="16.6666666666667"/>
    <n v="172.25068119891"/>
    <s v="4 DESCUENTOS (Despachador Ferney y 2 Usuarios Desubicados)"/>
    <n v="65300.272499999999"/>
    <x v="1"/>
    <n v="11127.272727272701"/>
    <x v="74"/>
    <x v="0"/>
    <m/>
  </r>
  <r>
    <d v="2021-10-19T01:43:42"/>
    <x v="2"/>
    <n v="36"/>
    <s v="MARTINEZ CHAVERRA LUIS NORBERTO"/>
    <x v="0"/>
    <x v="0"/>
    <n v="156"/>
    <n v="17.3333333333333"/>
    <n v="172.25068119891"/>
    <m/>
    <n v="65300.272499999999"/>
    <x v="0"/>
    <n v="11127.272727272701"/>
    <x v="74"/>
    <x v="0"/>
    <m/>
  </r>
  <r>
    <d v="2021-10-19T01:43:42"/>
    <x v="2"/>
    <n v="38"/>
    <s v="VILLADA GUZMAN JOJAN"/>
    <x v="6"/>
    <x v="0"/>
    <n v="144"/>
    <n v="16.9411764705882"/>
    <n v="162.681198910082"/>
    <s v="Se Reconoce medio Viaje de 7 05 pm donde moviliz 4 Usuarios"/>
    <n v="61672.479599999999"/>
    <x v="0"/>
    <n v="11127.272727272701"/>
    <x v="74"/>
    <x v="0"/>
    <m/>
  </r>
  <r>
    <d v="2021-10-19T01:43:43"/>
    <x v="2"/>
    <n v="39"/>
    <s v="JARAMILLO ZAPATA ELKIN DARIO"/>
    <x v="0"/>
    <x v="0"/>
    <n v="205"/>
    <n v="22.7777777777778"/>
    <n v="172.25068119891"/>
    <m/>
    <n v="65300.272499999999"/>
    <x v="0"/>
    <n v="11127.272727272701"/>
    <x v="74"/>
    <x v="0"/>
    <m/>
  </r>
  <r>
    <d v="2021-10-19T01:43:43"/>
    <x v="2"/>
    <n v="40"/>
    <s v="PEREZ BORJA JUAN CARLOS"/>
    <x v="0"/>
    <x v="0"/>
    <n v="195"/>
    <n v="21.6666666666667"/>
    <n v="172.25068119891"/>
    <m/>
    <n v="65300.272499999999"/>
    <x v="0"/>
    <n v="11127.272727272701"/>
    <x v="74"/>
    <x v="0"/>
    <m/>
  </r>
  <r>
    <d v="2021-10-20T03:51:22"/>
    <x v="1"/>
    <n v="1"/>
    <s v="MESA GIOVANNY"/>
    <x v="6"/>
    <x v="0"/>
    <n v="198"/>
    <n v="24.75"/>
    <n v="198.62969004894001"/>
    <m/>
    <n v="76251.876000000004"/>
    <x v="0"/>
    <n v="13483.333333333299"/>
    <x v="75"/>
    <x v="0"/>
    <m/>
  </r>
  <r>
    <d v="2021-10-20T03:51:23"/>
    <x v="1"/>
    <n v="2"/>
    <s v="JARAMILLO GOMEZ VICTOR ALONSO"/>
    <x v="3"/>
    <x v="0"/>
    <n v="217"/>
    <n v="21.7"/>
    <n v="248.28711256117501"/>
    <s v="2 DESCUENTOS X INCAPACITADO"/>
    <n v="95314.845000000001"/>
    <x v="1"/>
    <n v="13483.333333333299"/>
    <x v="75"/>
    <x v="0"/>
    <m/>
  </r>
  <r>
    <d v="2021-10-20T03:51:23"/>
    <x v="1"/>
    <n v="3"/>
    <s v="TEJADA PEREZ JHON ALEXIS"/>
    <x v="6"/>
    <x v="0"/>
    <n v="190"/>
    <n v="23.75"/>
    <n v="198.62969004894001"/>
    <s v="2 DESCUENTOS (Jefe de Ruta)"/>
    <n v="76251.876000000004"/>
    <x v="0"/>
    <n v="13483.333333333299"/>
    <x v="75"/>
    <x v="0"/>
    <m/>
  </r>
  <r>
    <d v="2021-10-20T03:51:23"/>
    <x v="1"/>
    <n v="5"/>
    <s v="LARGO PIEDRAHITA HARVEY DAVID"/>
    <x v="3"/>
    <x v="0"/>
    <n v="255"/>
    <n v="25.5"/>
    <n v="248.28711256117501"/>
    <m/>
    <n v="95314.845000000001"/>
    <x v="1"/>
    <n v="13483.333333333299"/>
    <x v="75"/>
    <x v="0"/>
    <m/>
  </r>
  <r>
    <d v="2021-10-20T03:51:23"/>
    <x v="1"/>
    <n v="6"/>
    <s v="SANCHEZ CAMELO FABIAN ARLEY"/>
    <x v="2"/>
    <x v="0"/>
    <n v="141"/>
    <n v="25.636363636363601"/>
    <n v="136.55791190864599"/>
    <s v="1 DESCUENTO (Conduct, Veh 33), Se Reconoce Medio Viaje de 1 58 pm donde moviliz 18 Usuarios"/>
    <n v="52423.164799999999"/>
    <x v="0"/>
    <n v="13483.333333333299"/>
    <x v="75"/>
    <x v="0"/>
    <m/>
  </r>
  <r>
    <d v="2021-10-20T03:51:24"/>
    <x v="0"/>
    <n v="8"/>
    <s v="VALENCIA MENDOZA CESAR AUGUSTO"/>
    <x v="3"/>
    <x v="0"/>
    <n v="285"/>
    <n v="28.5"/>
    <n v="248.28711256117501"/>
    <m/>
    <n v="95314.845000000001"/>
    <x v="1"/>
    <n v="13483.333333333299"/>
    <x v="75"/>
    <x v="0"/>
    <m/>
  </r>
  <r>
    <d v="2021-10-20T03:51:24"/>
    <x v="1"/>
    <n v="9"/>
    <s v="BETANCUR PEREZ VICTOR ALONSO"/>
    <x v="0"/>
    <x v="0"/>
    <n v="213"/>
    <n v="23.6666666666667"/>
    <n v="223.45840130505701"/>
    <m/>
    <n v="85783.360499999995"/>
    <x v="0"/>
    <n v="13483.333333333299"/>
    <x v="75"/>
    <x v="0"/>
    <m/>
  </r>
  <r>
    <d v="2021-10-20T03:51:24"/>
    <x v="1"/>
    <n v="10"/>
    <s v="FLORES RINCON JORGE ALBERTO"/>
    <x v="3"/>
    <x v="0"/>
    <n v="250"/>
    <n v="25"/>
    <n v="248.28711256117501"/>
    <m/>
    <n v="95314.845000000001"/>
    <x v="0"/>
    <n v="13483.333333333299"/>
    <x v="75"/>
    <x v="0"/>
    <m/>
  </r>
  <r>
    <d v="2021-10-20T03:51:24"/>
    <x v="0"/>
    <n v="11"/>
    <s v="RENDON VIANA HUMBERTO DE JESUS"/>
    <x v="0"/>
    <x v="0"/>
    <n v="283"/>
    <n v="31.4444444444444"/>
    <n v="223.45840130505701"/>
    <m/>
    <n v="85783.360499999995"/>
    <x v="0"/>
    <n v="13483.333333333299"/>
    <x v="75"/>
    <x v="0"/>
    <m/>
  </r>
  <r>
    <d v="2021-10-20T03:51:25"/>
    <x v="0"/>
    <n v="12"/>
    <s v="ROJAS QUINTERO MIGUEL ANTONIO"/>
    <x v="6"/>
    <x v="0"/>
    <n v="212"/>
    <n v="26.5"/>
    <n v="198.62969004894001"/>
    <m/>
    <n v="76251.876000000004"/>
    <x v="0"/>
    <n v="13483.333333333299"/>
    <x v="75"/>
    <x v="0"/>
    <m/>
  </r>
  <r>
    <d v="2021-10-20T03:51:25"/>
    <x v="0"/>
    <n v="13"/>
    <s v="VASQUEZ GARCIA ISMAEL DAVID"/>
    <x v="6"/>
    <x v="0"/>
    <n v="189"/>
    <n v="23.625"/>
    <n v="198.62969004894001"/>
    <s v="1 DESCUENTO (Despachador Fernando)"/>
    <n v="76251.876000000004"/>
    <x v="1"/>
    <n v="13483.333333333299"/>
    <x v="75"/>
    <x v="0"/>
    <m/>
  </r>
  <r>
    <d v="2021-10-20T03:51:25"/>
    <x v="0"/>
    <n v="14"/>
    <s v="CARVAJAL SALAZAR HECTOR MARINO"/>
    <x v="0"/>
    <x v="0"/>
    <n v="209"/>
    <n v="23.2222222222222"/>
    <n v="223.45840130505701"/>
    <s v="1 DESCUENTO (Aprendiz Analisis)"/>
    <n v="85783.360499999995"/>
    <x v="1"/>
    <n v="13483.333333333299"/>
    <x v="75"/>
    <x v="0"/>
    <m/>
  </r>
  <r>
    <d v="2021-10-20T03:51:25"/>
    <x v="0"/>
    <n v="15"/>
    <s v="LOPERA AGUDELO LUIS FRANCISCO"/>
    <x v="6"/>
    <x v="0"/>
    <n v="214"/>
    <n v="26.75"/>
    <n v="198.62969004894001"/>
    <s v="1 DESCUENTO (Aprendiz Analisis)"/>
    <n v="76251.876000000004"/>
    <x v="0"/>
    <n v="13483.333333333299"/>
    <x v="75"/>
    <x v="0"/>
    <m/>
  </r>
  <r>
    <d v="2021-10-20T03:51:25"/>
    <x v="0"/>
    <n v="16"/>
    <s v="PINEDA ESTRADA CRISTIAN JOHAN"/>
    <x v="8"/>
    <x v="0"/>
    <n v="117"/>
    <n v="23.4"/>
    <n v="124.14355628058701"/>
    <m/>
    <n v="47657.422500000001"/>
    <x v="0"/>
    <n v="13483.333333333299"/>
    <x v="75"/>
    <x v="0"/>
    <m/>
  </r>
  <r>
    <d v="2021-10-20T03:51:26"/>
    <x v="0"/>
    <n v="17"/>
    <s v="ESPINOZA CHAVARRIA GUILLERMO LEON"/>
    <x v="6"/>
    <x v="0"/>
    <n v="229"/>
    <n v="28.625"/>
    <n v="198.62969004894001"/>
    <m/>
    <n v="76251.876000000004"/>
    <x v="0"/>
    <n v="13483.333333333299"/>
    <x v="75"/>
    <x v="0"/>
    <m/>
  </r>
  <r>
    <d v="2021-10-20T03:51:26"/>
    <x v="1"/>
    <n v="18"/>
    <s v="VALENCIA ESTRADA JUAN STIVEN"/>
    <x v="10"/>
    <x v="0"/>
    <n v="55"/>
    <n v="15.714285714285699"/>
    <n v="86.900489396411103"/>
    <s v="Se Reconoce Medio Viaje de 9 35 am donde moviliz 10 Usuarios"/>
    <n v="33360.195800000001"/>
    <x v="0"/>
    <n v="13483.333333333299"/>
    <x v="75"/>
    <x v="0"/>
    <m/>
  </r>
  <r>
    <d v="2021-10-20T03:51:26"/>
    <x v="0"/>
    <n v="19"/>
    <s v="HINCAPIE CASTAEDA KEVIN ALEJANDRO"/>
    <x v="11"/>
    <x v="0"/>
    <n v="61"/>
    <n v="24.4"/>
    <n v="62.071778140293603"/>
    <s v="Se Reconoce Medio Viaje de 8 20 pm donde moviliz 3 Usuarios"/>
    <n v="23828.711299999999"/>
    <x v="0"/>
    <n v="13483.333333333299"/>
    <x v="75"/>
    <x v="0"/>
    <m/>
  </r>
  <r>
    <d v="2021-10-20T03:51:26"/>
    <x v="0"/>
    <n v="20"/>
    <s v="VACA FIERRO ROBINSON"/>
    <x v="3"/>
    <x v="0"/>
    <n v="231"/>
    <n v="23.1"/>
    <n v="248.28711256117501"/>
    <s v="1 DESCUENTO (Usuario Desubicado)"/>
    <n v="95314.845000000001"/>
    <x v="0"/>
    <n v="13483.333333333299"/>
    <x v="75"/>
    <x v="0"/>
    <m/>
  </r>
  <r>
    <d v="2021-10-20T03:51:27"/>
    <x v="0"/>
    <n v="21"/>
    <s v="LONDOO LOPERA DUVAN ANDRES"/>
    <x v="2"/>
    <x v="0"/>
    <n v="144"/>
    <n v="22.153846153846199"/>
    <n v="161.38662316476299"/>
    <s v="Se Reconoce Medio Viaje de 10 05 am donde moviliz 6 Usuarios"/>
    <n v="61954.649299999997"/>
    <x v="0"/>
    <n v="13483.333333333299"/>
    <x v="75"/>
    <x v="0"/>
    <m/>
  </r>
  <r>
    <d v="2021-10-20T03:51:27"/>
    <x v="1"/>
    <n v="22"/>
    <s v="GONZALEZ MONTAO HERNAN DARIO"/>
    <x v="1"/>
    <x v="0"/>
    <n v="269"/>
    <n v="24.454545454545499"/>
    <n v="273.11582381729198"/>
    <m/>
    <n v="104846.32950000001"/>
    <x v="1"/>
    <n v="13483.333333333299"/>
    <x v="75"/>
    <x v="0"/>
    <m/>
  </r>
  <r>
    <d v="2021-10-20T03:51:27"/>
    <x v="1"/>
    <n v="23"/>
    <s v="QUICENO DAVID DIEGO ALEJANDRO"/>
    <x v="1"/>
    <x v="0"/>
    <n v="275"/>
    <n v="25"/>
    <n v="273.11582381729198"/>
    <m/>
    <n v="104846.32950000001"/>
    <x v="0"/>
    <n v="13483.333333333299"/>
    <x v="75"/>
    <x v="0"/>
    <m/>
  </r>
  <r>
    <d v="2021-10-20T03:51:27"/>
    <x v="1"/>
    <n v="24"/>
    <s v="QUIRAMA CASTAEDA JHON JADER"/>
    <x v="1"/>
    <x v="0"/>
    <n v="242"/>
    <n v="22"/>
    <n v="273.11582381729198"/>
    <m/>
    <n v="104846.32950000001"/>
    <x v="0"/>
    <n v="13483.333333333299"/>
    <x v="75"/>
    <x v="0"/>
    <m/>
  </r>
  <r>
    <d v="2021-10-20T03:51:27"/>
    <x v="1"/>
    <n v="25"/>
    <s v="ARBOLEDA SALAZAR DIOMEDES"/>
    <x v="1"/>
    <x v="0"/>
    <n v="336"/>
    <n v="30.545454545454501"/>
    <n v="273.11582381729198"/>
    <s v="19 DESCUENTOS (Transbordo veh 26)"/>
    <n v="104846.32950000001"/>
    <x v="1"/>
    <n v="13483.333333333299"/>
    <x v="75"/>
    <x v="0"/>
    <m/>
  </r>
  <r>
    <d v="2021-10-20T03:51:28"/>
    <x v="1"/>
    <n v="26"/>
    <s v="GONZALEZ VELASQUEZ LISDAN"/>
    <x v="10"/>
    <x v="0"/>
    <n v="99"/>
    <n v="28.285714285714299"/>
    <n v="86.900489396411103"/>
    <s v="Se Reconoce Medio viaje de 6 55 pm donde moviliz 26 Usuarios"/>
    <n v="33360.195800000001"/>
    <x v="0"/>
    <n v="13483.333333333299"/>
    <x v="75"/>
    <x v="0"/>
    <m/>
  </r>
  <r>
    <d v="2021-10-20T03:51:28"/>
    <x v="1"/>
    <n v="27"/>
    <s v="HENAO MUOZ FERNEY"/>
    <x v="10"/>
    <x v="0"/>
    <n v="101"/>
    <n v="25.25"/>
    <n v="99.314845024469804"/>
    <m/>
    <n v="38125.938000000002"/>
    <x v="0"/>
    <n v="13483.333333333299"/>
    <x v="75"/>
    <x v="0"/>
    <m/>
  </r>
  <r>
    <d v="2021-10-20T03:51:28"/>
    <x v="0"/>
    <n v="27"/>
    <s v="VANEGAS MORALES DEIBY ALEJANDRO"/>
    <x v="6"/>
    <x v="0"/>
    <n v="177"/>
    <n v="22.125"/>
    <n v="198.62969004894001"/>
    <m/>
    <n v="76251.876000000004"/>
    <x v="0"/>
    <n v="13483.333333333299"/>
    <x v="75"/>
    <x v="0"/>
    <m/>
  </r>
  <r>
    <d v="2021-10-20T03:51:28"/>
    <x v="1"/>
    <n v="28"/>
    <s v="QUINTERO PEREZ SANTIAGO"/>
    <x v="2"/>
    <x v="0"/>
    <n v="138"/>
    <n v="23"/>
    <n v="148.972267536705"/>
    <m/>
    <n v="57188.906999999999"/>
    <x v="0"/>
    <n v="13483.333333333299"/>
    <x v="75"/>
    <x v="0"/>
    <m/>
  </r>
  <r>
    <d v="2021-10-20T03:51:28"/>
    <x v="1"/>
    <n v="29"/>
    <s v="VELASQUEZ ROLDAN BRAYAN ESTIVEN"/>
    <x v="3"/>
    <x v="0"/>
    <n v="259"/>
    <n v="24.6666666666667"/>
    <n v="260.70146818923303"/>
    <s v="Se Reconoce Medio Viaje de 9 37 am donde moviliz 8 Usuarios"/>
    <n v="100080.5873"/>
    <x v="0"/>
    <n v="13483.333333333299"/>
    <x v="75"/>
    <x v="0"/>
    <m/>
  </r>
  <r>
    <d v="2021-10-20T03:51:29"/>
    <x v="1"/>
    <n v="31"/>
    <s v="GIRALDO SANTAMARIA ERMAN"/>
    <x v="0"/>
    <x v="0"/>
    <n v="233"/>
    <n v="25.8888888888889"/>
    <n v="223.45840130505701"/>
    <s v="3 DESCUENTOS (Usuarios Desubicados)"/>
    <n v="85783.360499999995"/>
    <x v="1"/>
    <n v="13483.333333333299"/>
    <x v="75"/>
    <x v="0"/>
    <m/>
  </r>
  <r>
    <d v="2021-10-20T03:51:29"/>
    <x v="1"/>
    <n v="32"/>
    <s v="JIMENEZ HERNANDEZ ESTEBAN CAMILO"/>
    <x v="0"/>
    <x v="0"/>
    <n v="169"/>
    <n v="18.7777777777778"/>
    <n v="223.45840130505701"/>
    <m/>
    <n v="85783.360499999995"/>
    <x v="0"/>
    <n v="13483.333333333299"/>
    <x v="75"/>
    <x v="0"/>
    <m/>
  </r>
  <r>
    <d v="2021-10-20T03:51:29"/>
    <x v="1"/>
    <n v="34"/>
    <s v="DAVILA MORALES WALTER ANDRES"/>
    <x v="9"/>
    <x v="0"/>
    <n v="290"/>
    <n v="24.1666666666667"/>
    <n v="297.94453507340899"/>
    <m/>
    <n v="114377.814"/>
    <x v="0"/>
    <n v="13483.333333333299"/>
    <x v="75"/>
    <x v="0"/>
    <m/>
  </r>
  <r>
    <d v="2021-10-20T03:51:30"/>
    <x v="0"/>
    <n v="35"/>
    <s v="GARCIA DAVID WILSON ALBERTO"/>
    <x v="1"/>
    <x v="0"/>
    <n v="247"/>
    <n v="22.454545454545499"/>
    <n v="273.11582381729198"/>
    <s v="4 DESCUENTOS X 2 INCAPACITADOS y 1 Usuario Desubicado"/>
    <n v="104846.32950000001"/>
    <x v="1"/>
    <n v="13483.333333333299"/>
    <x v="75"/>
    <x v="0"/>
    <m/>
  </r>
  <r>
    <d v="2021-10-20T03:51:30"/>
    <x v="0"/>
    <n v="36"/>
    <s v="VARGAS NELSON CONRADO"/>
    <x v="1"/>
    <x v="0"/>
    <n v="298"/>
    <n v="27.090909090909101"/>
    <n v="273.11582381729198"/>
    <m/>
    <n v="104846.32950000001"/>
    <x v="0"/>
    <n v="13483.333333333299"/>
    <x v="75"/>
    <x v="0"/>
    <m/>
  </r>
  <r>
    <d v="2021-10-20T03:51:30"/>
    <x v="0"/>
    <n v="37"/>
    <s v="PIEDRAHITA MADRID SANTIAGO"/>
    <x v="0"/>
    <x v="0"/>
    <n v="241"/>
    <n v="26.7777777777778"/>
    <n v="223.45840130505701"/>
    <m/>
    <n v="85783.360499999995"/>
    <x v="1"/>
    <n v="13483.333333333299"/>
    <x v="75"/>
    <x v="0"/>
    <m/>
  </r>
  <r>
    <d v="2021-10-20T03:51:31"/>
    <x v="0"/>
    <n v="38"/>
    <s v="VILLADA GUZMAN JOJAN"/>
    <x v="7"/>
    <x v="0"/>
    <n v="66"/>
    <n v="22"/>
    <n v="74.486133768352403"/>
    <m/>
    <n v="28594.4535"/>
    <x v="0"/>
    <n v="13483.333333333299"/>
    <x v="75"/>
    <x v="0"/>
    <m/>
  </r>
  <r>
    <d v="2021-10-20T03:51:31"/>
    <x v="0"/>
    <n v="39"/>
    <s v="JARAMILLO GOMEZ VICTOR ALONSO"/>
    <x v="3"/>
    <x v="0"/>
    <n v="243"/>
    <n v="24.3"/>
    <n v="248.28711256117501"/>
    <m/>
    <n v="95314.845000000001"/>
    <x v="0"/>
    <n v="13483.333333333299"/>
    <x v="75"/>
    <x v="0"/>
    <m/>
  </r>
  <r>
    <d v="2021-10-20T03:51:31"/>
    <x v="0"/>
    <n v="40"/>
    <s v="RESTREPO RODRIGUEZ LIBARDO ANDRES"/>
    <x v="8"/>
    <x v="0"/>
    <n v="154"/>
    <n v="30.8"/>
    <n v="124.14355628058701"/>
    <s v="5 DESCUENTOS (Transbordo veh 26)"/>
    <n v="47657.422500000001"/>
    <x v="0"/>
    <n v="13483.333333333299"/>
    <x v="75"/>
    <x v="0"/>
    <m/>
  </r>
  <r>
    <d v="2021-10-20T03:51:31"/>
    <x v="0"/>
    <n v="40"/>
    <s v="PEREZ BORJA JUAN CARLOS"/>
    <x v="10"/>
    <x v="0"/>
    <n v="80"/>
    <n v="22.8571428571429"/>
    <n v="86.900489396411103"/>
    <s v="Se Reconoce Medio viaje de 10 am donde moviliz 10 Usuarios"/>
    <n v="33360.195800000001"/>
    <x v="0"/>
    <n v="13483.333333333299"/>
    <x v="75"/>
    <x v="0"/>
    <m/>
  </r>
  <r>
    <d v="2021-10-21T02:25:15"/>
    <x v="0"/>
    <n v="1"/>
    <s v="MESA GIOVANNY"/>
    <x v="6"/>
    <x v="0"/>
    <n v="160"/>
    <n v="20"/>
    <n v="200.38860971524301"/>
    <m/>
    <n v="76955.443899999998"/>
    <x v="0"/>
    <n v="12275"/>
    <x v="76"/>
    <x v="0"/>
    <m/>
  </r>
  <r>
    <d v="2021-10-21T02:25:16"/>
    <x v="0"/>
    <n v="2"/>
    <s v="JARAMILLO GOMEZ VICTOR ALONSO"/>
    <x v="0"/>
    <x v="0"/>
    <n v="216"/>
    <n v="24"/>
    <n v="225.437185929648"/>
    <m/>
    <n v="86574.874400000001"/>
    <x v="1"/>
    <n v="12275"/>
    <x v="76"/>
    <x v="0"/>
    <m/>
  </r>
  <r>
    <d v="2021-10-21T02:25:16"/>
    <x v="0"/>
    <n v="3"/>
    <s v="RESTREPO RODRIGUEZ LIBARDO ANDRES"/>
    <x v="0"/>
    <x v="0"/>
    <n v="248"/>
    <n v="27.5555555555556"/>
    <n v="225.437185929648"/>
    <s v="1 DESCUENTO (Despachador Fernando)"/>
    <n v="86574.874400000001"/>
    <x v="0"/>
    <n v="12275"/>
    <x v="76"/>
    <x v="0"/>
    <m/>
  </r>
  <r>
    <d v="2021-10-21T02:25:16"/>
    <x v="0"/>
    <n v="5"/>
    <s v="LOAIZA GAVIRIA EDIXON ANDRES"/>
    <x v="3"/>
    <x v="0"/>
    <n v="300"/>
    <n v="30"/>
    <n v="250.48576214405401"/>
    <s v="1 DESCUENTO (Aprendiz Analisis)"/>
    <n v="96194.304900000003"/>
    <x v="1"/>
    <n v="12275"/>
    <x v="76"/>
    <x v="0"/>
    <m/>
  </r>
  <r>
    <d v="2021-10-21T02:25:16"/>
    <x v="0"/>
    <n v="6"/>
    <s v="SANCHEZ CAMELO FABIAN ARLEY"/>
    <x v="0"/>
    <x v="0"/>
    <n v="184"/>
    <n v="20.4444444444444"/>
    <n v="225.437185929648"/>
    <m/>
    <n v="86574.874400000001"/>
    <x v="0"/>
    <n v="12275"/>
    <x v="76"/>
    <x v="0"/>
    <m/>
  </r>
  <r>
    <d v="2021-10-21T02:25:16"/>
    <x v="0"/>
    <n v="7"/>
    <s v="LARGO PIEDRAHITA HARVEY DAVID"/>
    <x v="3"/>
    <x v="0"/>
    <n v="280"/>
    <n v="28"/>
    <n v="250.48576214405401"/>
    <m/>
    <n v="96194.304900000003"/>
    <x v="1"/>
    <n v="12275"/>
    <x v="76"/>
    <x v="0"/>
    <m/>
  </r>
  <r>
    <d v="2021-10-21T02:25:17"/>
    <x v="0"/>
    <n v="8"/>
    <s v="VALENCIA MENDOZA CESAR AUGUSTO"/>
    <x v="0"/>
    <x v="0"/>
    <n v="220"/>
    <n v="24.4444444444444"/>
    <n v="225.437185929648"/>
    <s v="6 DESCUENTOS X 3 INCAPACITADOS"/>
    <n v="86574.874400000001"/>
    <x v="1"/>
    <n v="12275"/>
    <x v="76"/>
    <x v="0"/>
    <m/>
  </r>
  <r>
    <d v="2021-10-21T02:25:17"/>
    <x v="0"/>
    <n v="9"/>
    <s v="BETANCUR PEREZ VICTOR ALONSO"/>
    <x v="0"/>
    <x v="1"/>
    <n v="245"/>
    <n v="27.2222222222222"/>
    <n v="225.437185929648"/>
    <s v="Se Descuenta el viaje de 12 40 pm donde moviliz 12 Usuarios ya que no esper el tiempo indicado en el paradero"/>
    <n v="86574.874400000001"/>
    <x v="0"/>
    <n v="12275"/>
    <x v="76"/>
    <x v="0"/>
    <m/>
  </r>
  <r>
    <d v="2021-10-21T02:25:17"/>
    <x v="0"/>
    <n v="10"/>
    <s v="FLORES RINCON JORGE ALBERTO"/>
    <x v="3"/>
    <x v="0"/>
    <n v="275"/>
    <n v="27.5"/>
    <n v="250.48576214405401"/>
    <m/>
    <n v="96194.304900000003"/>
    <x v="0"/>
    <n v="12275"/>
    <x v="76"/>
    <x v="0"/>
    <m/>
  </r>
  <r>
    <d v="2021-10-21T02:25:17"/>
    <x v="1"/>
    <n v="11"/>
    <s v="RENDON VIANA HUMBERTO DE JESUS"/>
    <x v="0"/>
    <x v="0"/>
    <n v="258"/>
    <n v="28.6666666666667"/>
    <n v="225.437185929648"/>
    <m/>
    <n v="86574.874400000001"/>
    <x v="0"/>
    <n v="12275"/>
    <x v="76"/>
    <x v="0"/>
    <m/>
  </r>
  <r>
    <d v="2021-10-21T02:25:17"/>
    <x v="7"/>
    <n v="12"/>
    <s v="ROJAS QUINTERO MIGUEL ANTONIO"/>
    <x v="2"/>
    <x v="0"/>
    <n v="132"/>
    <n v="22"/>
    <n v="150.29145728643201"/>
    <m/>
    <n v="57716.582900000001"/>
    <x v="0"/>
    <n v="12275"/>
    <x v="76"/>
    <x v="0"/>
    <m/>
  </r>
  <r>
    <d v="2021-10-21T02:25:18"/>
    <x v="1"/>
    <n v="13"/>
    <s v="VASQUEZ GARCIA ISMAEL DAVID"/>
    <x v="3"/>
    <x v="0"/>
    <n v="226"/>
    <n v="22.6"/>
    <n v="250.48576214405401"/>
    <m/>
    <n v="96194.304900000003"/>
    <x v="1"/>
    <n v="12275"/>
    <x v="76"/>
    <x v="0"/>
    <m/>
  </r>
  <r>
    <d v="2021-10-21T02:25:18"/>
    <x v="0"/>
    <n v="14"/>
    <s v="HINCAPIE OSORIO RENZO ORLANDO"/>
    <x v="0"/>
    <x v="0"/>
    <n v="203"/>
    <n v="22.5555555555556"/>
    <n v="225.437185929648"/>
    <m/>
    <n v="86574.874400000001"/>
    <x v="1"/>
    <n v="12275"/>
    <x v="76"/>
    <x v="0"/>
    <m/>
  </r>
  <r>
    <d v="2021-10-21T02:25:18"/>
    <x v="1"/>
    <n v="15"/>
    <s v="LOPERA AGUDELO LUIS FRANCISCO"/>
    <x v="0"/>
    <x v="0"/>
    <n v="204"/>
    <n v="22.6666666666667"/>
    <n v="225.437185929648"/>
    <m/>
    <n v="86574.874400000001"/>
    <x v="0"/>
    <n v="12275"/>
    <x v="76"/>
    <x v="0"/>
    <m/>
  </r>
  <r>
    <d v="2021-10-21T02:25:18"/>
    <x v="0"/>
    <n v="16"/>
    <s v="PINEDA ESTRADA CRISTIAN JOHAN"/>
    <x v="11"/>
    <x v="0"/>
    <n v="48"/>
    <n v="24"/>
    <n v="50.097152428810702"/>
    <m/>
    <n v="19238.861000000001"/>
    <x v="0"/>
    <n v="12275"/>
    <x v="76"/>
    <x v="0"/>
    <m/>
  </r>
  <r>
    <d v="2021-10-21T02:25:19"/>
    <x v="1"/>
    <n v="17"/>
    <s v="ESPINOZA CHAVARRIA GUILLERMO LEON"/>
    <x v="0"/>
    <x v="0"/>
    <n v="191"/>
    <n v="21.2222222222222"/>
    <n v="225.437185929648"/>
    <m/>
    <n v="86574.874400000001"/>
    <x v="0"/>
    <n v="12275"/>
    <x v="76"/>
    <x v="0"/>
    <m/>
  </r>
  <r>
    <d v="2021-10-21T02:25:19"/>
    <x v="1"/>
    <n v="19"/>
    <s v="HINCAPIE CASTAEDA KEVIN ALEJANDRO"/>
    <x v="11"/>
    <x v="0"/>
    <n v="65"/>
    <n v="32.5"/>
    <n v="50.097152428810702"/>
    <s v="Se descuenta el viaje de 6 20 pm donde moviliz 21 Usuarios ya que vena del taller y colabora con la subida"/>
    <n v="19238.861000000001"/>
    <x v="0"/>
    <n v="12275"/>
    <x v="76"/>
    <x v="0"/>
    <m/>
  </r>
  <r>
    <d v="2021-10-21T02:25:19"/>
    <x v="1"/>
    <n v="20"/>
    <s v="VACA FIERRO ROBINSON"/>
    <x v="1"/>
    <x v="0"/>
    <n v="237"/>
    <n v="21.545454545454501"/>
    <n v="275.53433835845902"/>
    <s v="1 DESCUENTO (Propietario veh 14)"/>
    <n v="105813.7353"/>
    <x v="0"/>
    <n v="12275"/>
    <x v="76"/>
    <x v="0"/>
    <m/>
  </r>
  <r>
    <d v="2021-10-21T02:25:19"/>
    <x v="0"/>
    <n v="21"/>
    <s v="LONDOO LOPERA DUVAN ANDRES"/>
    <x v="0"/>
    <x v="0"/>
    <n v="194"/>
    <n v="21.5555555555556"/>
    <n v="225.437185929648"/>
    <m/>
    <n v="86574.874400000001"/>
    <x v="0"/>
    <n v="12275"/>
    <x v="76"/>
    <x v="0"/>
    <m/>
  </r>
  <r>
    <d v="2021-10-21T02:25:19"/>
    <x v="0"/>
    <n v="22"/>
    <s v="GONZALEZ MONTAO HERNAN DARIO"/>
    <x v="1"/>
    <x v="0"/>
    <n v="320"/>
    <n v="29.090909090909101"/>
    <n v="275.53433835845902"/>
    <m/>
    <n v="105813.7353"/>
    <x v="1"/>
    <n v="12275"/>
    <x v="76"/>
    <x v="0"/>
    <m/>
  </r>
  <r>
    <d v="2021-10-21T02:25:20"/>
    <x v="0"/>
    <n v="23"/>
    <s v="QUICENO DAVID DIEGO ALEJANDRO"/>
    <x v="0"/>
    <x v="0"/>
    <n v="247"/>
    <n v="27.4444444444444"/>
    <n v="225.437185929648"/>
    <m/>
    <n v="86574.874400000001"/>
    <x v="0"/>
    <n v="12275"/>
    <x v="76"/>
    <x v="0"/>
    <m/>
  </r>
  <r>
    <d v="2021-10-21T02:25:20"/>
    <x v="0"/>
    <n v="24"/>
    <s v="QUIRAMA CASTAEDA JHON JADER"/>
    <x v="10"/>
    <x v="0"/>
    <n v="78"/>
    <n v="19.5"/>
    <n v="100.19430485762101"/>
    <m/>
    <n v="38477.721899999997"/>
    <x v="0"/>
    <n v="12275"/>
    <x v="76"/>
    <x v="0"/>
    <m/>
  </r>
  <r>
    <d v="2021-10-21T02:25:20"/>
    <x v="0"/>
    <n v="25"/>
    <s v="ARBOLEDA SALAZAR DIOMEDES"/>
    <x v="6"/>
    <x v="1"/>
    <n v="283"/>
    <n v="35.375"/>
    <n v="200.38860971524301"/>
    <m/>
    <n v="76955.443899999998"/>
    <x v="1"/>
    <n v="12275"/>
    <x v="76"/>
    <x v="0"/>
    <m/>
  </r>
  <r>
    <d v="2021-10-21T02:25:20"/>
    <x v="1"/>
    <n v="26"/>
    <s v="GONZALEZ VELASQUEZ LISDAN"/>
    <x v="11"/>
    <x v="0"/>
    <n v="44"/>
    <n v="22"/>
    <n v="50.097152428810702"/>
    <m/>
    <n v="19238.861000000001"/>
    <x v="0"/>
    <n v="12275"/>
    <x v="76"/>
    <x v="0"/>
    <m/>
  </r>
  <r>
    <d v="2021-10-21T02:25:21"/>
    <x v="1"/>
    <n v="27"/>
    <s v="VANEGAS MORALES DEIBY ALEJANDRO"/>
    <x v="1"/>
    <x v="0"/>
    <n v="237"/>
    <n v="21.545454545454501"/>
    <n v="275.53433835845902"/>
    <s v="1 DESCUENTO (Despachador Fernando)"/>
    <n v="105813.7353"/>
    <x v="0"/>
    <n v="12275"/>
    <x v="76"/>
    <x v="0"/>
    <m/>
  </r>
  <r>
    <d v="2021-10-21T02:25:21"/>
    <x v="0"/>
    <n v="29"/>
    <s v="VELASQUEZ ROLDAN BRAYAN ESTIVEN"/>
    <x v="3"/>
    <x v="0"/>
    <n v="238"/>
    <n v="23.8"/>
    <n v="250.48576214405401"/>
    <s v="1 DESCUENTO (Aprendiz Analisis)"/>
    <n v="96194.304900000003"/>
    <x v="0"/>
    <n v="12275"/>
    <x v="76"/>
    <x v="0"/>
    <m/>
  </r>
  <r>
    <d v="2021-10-21T02:25:22"/>
    <x v="1"/>
    <n v="31"/>
    <s v="GIRALDO SANTAMARIA ERMAN"/>
    <x v="3"/>
    <x v="0"/>
    <n v="173"/>
    <n v="18.210526315789501"/>
    <n v="237.961474036851"/>
    <s v="Se Reconoce Medio Viaje de 3 32 pm donde moviliz 2 Usuarios"/>
    <n v="91384.589600000007"/>
    <x v="1"/>
    <n v="12275"/>
    <x v="76"/>
    <x v="0"/>
    <m/>
  </r>
  <r>
    <d v="2021-10-21T02:25:22"/>
    <x v="1"/>
    <n v="32"/>
    <s v="JIMENEZ HERNANDEZ ESTEBAN CAMILO"/>
    <x v="7"/>
    <x v="0"/>
    <n v="70"/>
    <n v="23.3333333333333"/>
    <n v="75.145728643216103"/>
    <m/>
    <n v="28858.291499999999"/>
    <x v="0"/>
    <n v="12275"/>
    <x v="76"/>
    <x v="0"/>
    <m/>
  </r>
  <r>
    <d v="2021-10-21T02:25:22"/>
    <x v="0"/>
    <n v="33"/>
    <s v="QUIRAMA CASTAEDA JHON JADER"/>
    <x v="10"/>
    <x v="0"/>
    <n v="112"/>
    <n v="28"/>
    <n v="100.19430485762101"/>
    <m/>
    <n v="38477.721899999997"/>
    <x v="0"/>
    <n v="12275"/>
    <x v="76"/>
    <x v="0"/>
    <m/>
  </r>
  <r>
    <d v="2021-10-21T02:25:23"/>
    <x v="1"/>
    <n v="34"/>
    <s v="JIMENEZ HURTADO CARLOS ESTIVEN"/>
    <x v="3"/>
    <x v="0"/>
    <n v="284"/>
    <n v="28.4"/>
    <n v="250.48576214405401"/>
    <m/>
    <n v="96194.304900000003"/>
    <x v="0"/>
    <n v="12275"/>
    <x v="76"/>
    <x v="0"/>
    <m/>
  </r>
  <r>
    <d v="2021-10-21T02:25:23"/>
    <x v="1"/>
    <n v="35"/>
    <s v="GARCIA DAVID WILSON ALBERTO"/>
    <x v="9"/>
    <x v="0"/>
    <n v="296"/>
    <n v="24.6666666666667"/>
    <n v="300.58291457286401"/>
    <m/>
    <n v="115433.1658"/>
    <x v="1"/>
    <n v="12275"/>
    <x v="76"/>
    <x v="0"/>
    <m/>
  </r>
  <r>
    <d v="2021-10-21T02:25:23"/>
    <x v="1"/>
    <n v="36"/>
    <s v="MARTINEZ CHAVERRA LUIS NORBERTO"/>
    <x v="1"/>
    <x v="0"/>
    <n v="300"/>
    <n v="27.272727272727298"/>
    <n v="275.53433835845902"/>
    <m/>
    <n v="105813.7353"/>
    <x v="0"/>
    <n v="12275"/>
    <x v="76"/>
    <x v="0"/>
    <m/>
  </r>
  <r>
    <d v="2021-10-21T02:25:23"/>
    <x v="1"/>
    <n v="37"/>
    <s v="PIEDRAHITA MADRID SANTIAGO"/>
    <x v="1"/>
    <x v="0"/>
    <n v="294"/>
    <n v="26.727272727272702"/>
    <n v="275.53433835845902"/>
    <s v="4 DESCUENTOS (Transbordo veh 06) 19/10"/>
    <n v="105813.7353"/>
    <x v="1"/>
    <n v="12275"/>
    <x v="76"/>
    <x v="0"/>
    <m/>
  </r>
  <r>
    <d v="2021-10-21T02:25:24"/>
    <x v="1"/>
    <n v="38"/>
    <s v="VILLADA GUZMAN JOJAN"/>
    <x v="1"/>
    <x v="0"/>
    <n v="269"/>
    <n v="24.454545454545499"/>
    <n v="275.53433835845902"/>
    <m/>
    <n v="105813.7353"/>
    <x v="0"/>
    <n v="12275"/>
    <x v="76"/>
    <x v="0"/>
    <m/>
  </r>
  <r>
    <d v="2021-10-21T02:25:24"/>
    <x v="0"/>
    <n v="39"/>
    <s v="JARAMILLO ZAPATA ELKIN DARIO"/>
    <x v="10"/>
    <x v="0"/>
    <n v="106"/>
    <n v="30.285714285714299"/>
    <n v="87.670016750418796"/>
    <s v="Se Reconoce Medio Viaje de 6 39 am donde moviliz 21 Usuarios"/>
    <n v="33668.006699999998"/>
    <x v="0"/>
    <n v="12275"/>
    <x v="76"/>
    <x v="0"/>
    <m/>
  </r>
  <r>
    <d v="2021-10-21T02:25:24"/>
    <x v="0"/>
    <n v="40"/>
    <s v="CORDOBA QUINTERO RAFAEL JOSE"/>
    <x v="3"/>
    <x v="0"/>
    <n v="240"/>
    <n v="25.2631578947368"/>
    <n v="237.961474036851"/>
    <s v="Se Reconoce Medio Viaje de 8 32 am donde moviliz 19 Usuarios"/>
    <n v="91384.589600000007"/>
    <x v="0"/>
    <n v="12275"/>
    <x v="76"/>
    <x v="0"/>
    <m/>
  </r>
  <r>
    <d v="2021-10-22T02:34:08"/>
    <x v="1"/>
    <n v="1"/>
    <s v="PINEDA ESTRADA CRISTIAN JOHAN"/>
    <x v="4"/>
    <x v="0"/>
    <n v="133"/>
    <n v="19"/>
    <n v="165.977272727273"/>
    <m/>
    <n v="63590.909099999997"/>
    <x v="0"/>
    <n v="12394.5945945946"/>
    <x v="77"/>
    <x v="0"/>
    <m/>
  </r>
  <r>
    <d v="2021-10-22T02:34:08"/>
    <x v="1"/>
    <n v="2"/>
    <s v="JARAMILLO GOMEZ VICTOR ALONSO"/>
    <x v="3"/>
    <x v="0"/>
    <n v="243"/>
    <n v="24.3"/>
    <n v="237.11038961039"/>
    <m/>
    <n v="90844.155799999993"/>
    <x v="1"/>
    <n v="12394.5945945946"/>
    <x v="77"/>
    <x v="0"/>
    <m/>
  </r>
  <r>
    <d v="2021-10-22T02:34:08"/>
    <x v="1"/>
    <n v="3"/>
    <s v="RESTREPO RODRIGUEZ LIBARDO ANDRES"/>
    <x v="0"/>
    <x v="0"/>
    <n v="198"/>
    <n v="22"/>
    <n v="213.39935064935099"/>
    <m/>
    <n v="81759.740300000005"/>
    <x v="0"/>
    <n v="12394.5945945946"/>
    <x v="77"/>
    <x v="0"/>
    <m/>
  </r>
  <r>
    <d v="2021-10-22T02:34:09"/>
    <x v="1"/>
    <n v="5"/>
    <s v="LOAIZA GAVIRIA EDIXON ANDRES"/>
    <x v="1"/>
    <x v="0"/>
    <n v="255"/>
    <n v="23.181818181818201"/>
    <n v="260.82142857142901"/>
    <s v="3 DESCUENTOS (Propietario veh 34, Jefe de Ruta)"/>
    <n v="99928.571400000001"/>
    <x v="1"/>
    <n v="12394.5945945946"/>
    <x v="77"/>
    <x v="0"/>
    <m/>
  </r>
  <r>
    <d v="2021-10-22T02:34:09"/>
    <x v="1"/>
    <n v="6"/>
    <s v="SANCHEZ CAMELO FABIAN ARLEY"/>
    <x v="3"/>
    <x v="0"/>
    <n v="255"/>
    <n v="25.5"/>
    <n v="237.11038961039"/>
    <m/>
    <n v="90844.155799999993"/>
    <x v="0"/>
    <n v="12394.5945945946"/>
    <x v="77"/>
    <x v="0"/>
    <m/>
  </r>
  <r>
    <d v="2021-10-22T02:34:09"/>
    <x v="1"/>
    <n v="7"/>
    <s v="LARGO PIEDRAHITA HARVEY DAVID"/>
    <x v="3"/>
    <x v="1"/>
    <n v="249"/>
    <n v="24.9"/>
    <n v="237.11038961039"/>
    <s v="4 DESCUENTOS (Devolucion a Usuarios x Choque)"/>
    <n v="90844.155799999993"/>
    <x v="1"/>
    <n v="12394.5945945946"/>
    <x v="77"/>
    <x v="0"/>
    <m/>
  </r>
  <r>
    <d v="2021-10-22T02:34:09"/>
    <x v="0"/>
    <n v="8"/>
    <s v="VALENCIA MENDOZA CESAR AUGUSTO"/>
    <x v="3"/>
    <x v="0"/>
    <n v="269"/>
    <n v="26.9"/>
    <n v="237.11038961039"/>
    <s v="4 DESCUENTOS X 2 INCAPACITADOS"/>
    <n v="90844.155799999993"/>
    <x v="1"/>
    <n v="12394.5945945946"/>
    <x v="77"/>
    <x v="0"/>
    <m/>
  </r>
  <r>
    <d v="2021-10-22T02:34:10"/>
    <x v="0"/>
    <n v="9"/>
    <s v="BETANCUR PEREZ VICTOR ALONSO"/>
    <x v="10"/>
    <x v="0"/>
    <n v="98"/>
    <n v="24.5"/>
    <n v="94.844155844155793"/>
    <m/>
    <n v="36337.662300000004"/>
    <x v="0"/>
    <n v="12394.5945945946"/>
    <x v="77"/>
    <x v="0"/>
    <m/>
  </r>
  <r>
    <d v="2021-10-22T02:34:10"/>
    <x v="0"/>
    <n v="10"/>
    <s v="FLORES RINCON JORGE ALBERTO"/>
    <x v="0"/>
    <x v="0"/>
    <n v="233"/>
    <n v="25.8888888888889"/>
    <n v="213.39935064935099"/>
    <m/>
    <n v="81759.740300000005"/>
    <x v="0"/>
    <n v="12394.5945945946"/>
    <x v="77"/>
    <x v="0"/>
    <m/>
  </r>
  <r>
    <d v="2021-10-22T02:34:10"/>
    <x v="1"/>
    <n v="11"/>
    <s v="RENDON VIANA HUMBERTO DE JESUS"/>
    <x v="0"/>
    <x v="0"/>
    <n v="218"/>
    <n v="24.2222222222222"/>
    <n v="213.39935064935099"/>
    <s v="1 DESCUENTO (Despachador Fernando)"/>
    <n v="81759.740300000005"/>
    <x v="0"/>
    <n v="12394.5945945946"/>
    <x v="77"/>
    <x v="0"/>
    <m/>
  </r>
  <r>
    <d v="2021-10-22T02:34:10"/>
    <x v="0"/>
    <n v="12"/>
    <s v="ROJAS QUINTERO MIGUEL ANTONIO"/>
    <x v="0"/>
    <x v="0"/>
    <n v="206"/>
    <n v="22.8888888888889"/>
    <n v="213.39935064935099"/>
    <s v="1 DESCUENTO (Usuario Desubicado)"/>
    <n v="81759.740300000005"/>
    <x v="0"/>
    <n v="12394.5945945946"/>
    <x v="77"/>
    <x v="0"/>
    <m/>
  </r>
  <r>
    <d v="2021-10-22T02:34:11"/>
    <x v="0"/>
    <n v="13"/>
    <s v="VASQUEZ GARCIA ISMAEL DAVID"/>
    <x v="0"/>
    <x v="0"/>
    <n v="210"/>
    <n v="23.3333333333333"/>
    <n v="213.39935064935099"/>
    <s v="1 DESCUENTO (Santiago Monitoreo)"/>
    <n v="81759.740300000005"/>
    <x v="1"/>
    <n v="12394.5945945946"/>
    <x v="77"/>
    <x v="0"/>
    <m/>
  </r>
  <r>
    <d v="2021-10-22T02:34:11"/>
    <x v="0"/>
    <n v="14"/>
    <s v="CARVAJAL SALAZAR HECTOR MARINO"/>
    <x v="0"/>
    <x v="0"/>
    <n v="189"/>
    <n v="21"/>
    <n v="213.39935064935099"/>
    <m/>
    <n v="81759.740300000005"/>
    <x v="1"/>
    <n v="12394.5945945946"/>
    <x v="77"/>
    <x v="0"/>
    <m/>
  </r>
  <r>
    <d v="2021-10-22T02:34:11"/>
    <x v="0"/>
    <n v="15"/>
    <s v="LOPERA AGUDELO LUIS FRANCISCO"/>
    <x v="6"/>
    <x v="0"/>
    <n v="192"/>
    <n v="24"/>
    <n v="189.68831168831201"/>
    <m/>
    <n v="72675.324699999997"/>
    <x v="0"/>
    <n v="12394.5945945946"/>
    <x v="77"/>
    <x v="0"/>
    <m/>
  </r>
  <r>
    <d v="2021-10-22T02:34:12"/>
    <x v="0"/>
    <n v="17"/>
    <s v="ESPINOZA CHAVARRIA GUILLERMO LEON"/>
    <x v="6"/>
    <x v="0"/>
    <n v="175"/>
    <n v="21.875"/>
    <n v="189.68831168831201"/>
    <m/>
    <n v="72675.324699999997"/>
    <x v="0"/>
    <n v="12394.5945945946"/>
    <x v="77"/>
    <x v="0"/>
    <m/>
  </r>
  <r>
    <d v="2021-10-22T02:34:12"/>
    <x v="0"/>
    <n v="18"/>
    <s v="VALENCIA ESTRADA JUAN STIVEN"/>
    <x v="5"/>
    <x v="0"/>
    <n v="21"/>
    <n v="21"/>
    <n v="23.711038961039002"/>
    <m/>
    <n v="9084.4156000000003"/>
    <x v="0"/>
    <n v="12394.5945945946"/>
    <x v="77"/>
    <x v="0"/>
    <m/>
  </r>
  <r>
    <d v="2021-10-22T02:34:12"/>
    <x v="1"/>
    <n v="19"/>
    <s v="HINCAPIE CASTAEDA KEVIN ALEJANDRO"/>
    <x v="1"/>
    <x v="0"/>
    <n v="242"/>
    <n v="22"/>
    <n v="260.82142857142901"/>
    <m/>
    <n v="99928.571400000001"/>
    <x v="0"/>
    <n v="12394.5945945946"/>
    <x v="77"/>
    <x v="0"/>
    <m/>
  </r>
  <r>
    <d v="2021-10-22T02:34:13"/>
    <x v="0"/>
    <n v="20"/>
    <s v="VACA FIERRO ROBINSON"/>
    <x v="6"/>
    <x v="0"/>
    <n v="154"/>
    <n v="20.533333333333299"/>
    <n v="177.83279220779201"/>
    <s v="Se Reconoce Medio Viaje de 10 56 am donde moviliz 5 Usuarios"/>
    <n v="68133.116899999994"/>
    <x v="0"/>
    <n v="12394.5945945946"/>
    <x v="77"/>
    <x v="0"/>
    <m/>
  </r>
  <r>
    <d v="2021-10-22T02:34:13"/>
    <x v="0"/>
    <n v="21"/>
    <s v="OCAMPO OCAMPO ANTONIO JOSE"/>
    <x v="3"/>
    <x v="0"/>
    <n v="255"/>
    <n v="25.5"/>
    <n v="237.11038961039"/>
    <m/>
    <n v="90844.155799999993"/>
    <x v="0"/>
    <n v="12394.5945945946"/>
    <x v="77"/>
    <x v="0"/>
    <m/>
  </r>
  <r>
    <d v="2021-10-22T02:34:13"/>
    <x v="0"/>
    <n v="22"/>
    <s v="GONZALEZ MONTAO HERNAN DARIO"/>
    <x v="0"/>
    <x v="0"/>
    <n v="230"/>
    <n v="25.5555555555556"/>
    <n v="213.39935064935099"/>
    <m/>
    <n v="81759.740300000005"/>
    <x v="1"/>
    <n v="12394.5945945946"/>
    <x v="77"/>
    <x v="0"/>
    <m/>
  </r>
  <r>
    <d v="2021-10-22T02:34:13"/>
    <x v="1"/>
    <n v="23"/>
    <s v="QUICENO DAVID DIEGO ALEJANDRO"/>
    <x v="3"/>
    <x v="0"/>
    <n v="247"/>
    <n v="24.7"/>
    <n v="237.11038961039"/>
    <m/>
    <n v="90844.155799999993"/>
    <x v="0"/>
    <n v="12394.5945945946"/>
    <x v="77"/>
    <x v="0"/>
    <m/>
  </r>
  <r>
    <d v="2021-10-22T02:34:14"/>
    <x v="1"/>
    <n v="24"/>
    <s v="QUIRAMA CASTAEDA JHON JADER"/>
    <x v="7"/>
    <x v="0"/>
    <n v="49"/>
    <n v="16.3333333333333"/>
    <n v="71.133116883116898"/>
    <m/>
    <n v="27253.246800000001"/>
    <x v="0"/>
    <n v="12394.5945945946"/>
    <x v="77"/>
    <x v="0"/>
    <m/>
  </r>
  <r>
    <d v="2021-10-22T02:34:14"/>
    <x v="1"/>
    <n v="25"/>
    <s v="ARBOLEDA SALAZAR DIOMEDES"/>
    <x v="2"/>
    <x v="0"/>
    <n v="149"/>
    <n v="24.8333333333333"/>
    <n v="142.266233766234"/>
    <m/>
    <n v="54506.493499999997"/>
    <x v="1"/>
    <n v="12394.5945945946"/>
    <x v="77"/>
    <x v="0"/>
    <m/>
  </r>
  <r>
    <d v="2021-10-22T02:34:14"/>
    <x v="1"/>
    <n v="26"/>
    <s v="GONZALEZ VELASQUEZ LISDAN"/>
    <x v="3"/>
    <x v="0"/>
    <n v="203"/>
    <n v="20.3"/>
    <n v="237.11038961039"/>
    <m/>
    <n v="90844.155799999993"/>
    <x v="0"/>
    <n v="12394.5945945946"/>
    <x v="77"/>
    <x v="0"/>
    <m/>
  </r>
  <r>
    <d v="2021-10-22T02:34:15"/>
    <x v="1"/>
    <n v="27"/>
    <s v="DAVILA MORALES WALTER ANDRES"/>
    <x v="3"/>
    <x v="0"/>
    <n v="239"/>
    <n v="23.9"/>
    <n v="237.11038961039"/>
    <m/>
    <n v="90844.155799999993"/>
    <x v="0"/>
    <n v="12394.5945945946"/>
    <x v="77"/>
    <x v="0"/>
    <m/>
  </r>
  <r>
    <d v="2021-10-22T02:34:15"/>
    <x v="1"/>
    <n v="28"/>
    <s v="JIMENEZ HERNANDEZ ESTEBAN CAMILO"/>
    <x v="8"/>
    <x v="0"/>
    <n v="120"/>
    <n v="24"/>
    <n v="118.555194805195"/>
    <m/>
    <n v="45422.077899999997"/>
    <x v="0"/>
    <n v="12394.5945945946"/>
    <x v="77"/>
    <x v="0"/>
    <m/>
  </r>
  <r>
    <d v="2021-10-22T02:34:15"/>
    <x v="1"/>
    <n v="29"/>
    <s v="VELASQUEZ ROLDAN BRAYAN ESTIVEN"/>
    <x v="6"/>
    <x v="0"/>
    <n v="199"/>
    <n v="23.411764705882401"/>
    <n v="201.54383116883099"/>
    <s v="Se Reconoce Medio Viaje de 10 49 am donde moviliz 12 Usuarios, 2 DESCUENTOS (Usuarios Desubicados)"/>
    <n v="77217.532500000001"/>
    <x v="0"/>
    <n v="12394.5945945946"/>
    <x v="77"/>
    <x v="0"/>
    <m/>
  </r>
  <r>
    <d v="2021-10-22T02:34:15"/>
    <x v="0"/>
    <n v="31"/>
    <s v="GIRALDO SANTAMARIA ERMAN"/>
    <x v="3"/>
    <x v="0"/>
    <n v="236"/>
    <n v="23.6"/>
    <n v="237.11038961039"/>
    <m/>
    <n v="90844.155799999993"/>
    <x v="1"/>
    <n v="12394.5945945946"/>
    <x v="77"/>
    <x v="0"/>
    <m/>
  </r>
  <r>
    <d v="2021-10-22T02:34:16"/>
    <x v="0"/>
    <n v="32"/>
    <s v="QUINTERO PEREZ SANTIAGO"/>
    <x v="6"/>
    <x v="0"/>
    <n v="168"/>
    <n v="21"/>
    <n v="189.68831168831201"/>
    <m/>
    <n v="72675.324699999997"/>
    <x v="0"/>
    <n v="12394.5945945946"/>
    <x v="77"/>
    <x v="0"/>
    <m/>
  </r>
  <r>
    <d v="2021-10-22T02:34:16"/>
    <x v="1"/>
    <n v="33"/>
    <s v="QUIRAMA CASTAEDA JHON JADER"/>
    <x v="10"/>
    <x v="0"/>
    <n v="90"/>
    <n v="22.5"/>
    <n v="94.844155844155793"/>
    <s v="2 DESCUENTOS (Transbordo veh 12)"/>
    <n v="36337.662300000004"/>
    <x v="0"/>
    <n v="12394.5945945946"/>
    <x v="77"/>
    <x v="0"/>
    <m/>
  </r>
  <r>
    <d v="2021-10-22T02:34:16"/>
    <x v="0"/>
    <n v="34"/>
    <s v="JIMENEZ HURTADO CARLOS ESTIVEN"/>
    <x v="0"/>
    <x v="0"/>
    <n v="205"/>
    <n v="22.7777777777778"/>
    <n v="213.39935064935099"/>
    <m/>
    <n v="81759.740300000005"/>
    <x v="0"/>
    <n v="12394.5945945946"/>
    <x v="77"/>
    <x v="0"/>
    <m/>
  </r>
  <r>
    <d v="2021-10-22T02:34:17"/>
    <x v="0"/>
    <n v="35"/>
    <s v="GARCIA DAVID WILSON ALBERTO"/>
    <x v="3"/>
    <x v="0"/>
    <n v="243"/>
    <n v="24.3"/>
    <n v="237.11038961039"/>
    <s v="3 DESCUENTOS (Santiago Monitoreo y 2 x 1 DISCAPACITADO)"/>
    <n v="90844.155799999993"/>
    <x v="1"/>
    <n v="12394.5945945946"/>
    <x v="77"/>
    <x v="0"/>
    <m/>
  </r>
  <r>
    <d v="2021-10-22T02:34:17"/>
    <x v="1"/>
    <n v="36"/>
    <s v="MARTINEZ CHAVERRA LUIS NORBERTO"/>
    <x v="3"/>
    <x v="0"/>
    <n v="233"/>
    <n v="23.3"/>
    <n v="237.11038961039"/>
    <s v="1 DESCUENTO (Despachador Fernando)"/>
    <n v="90844.155799999993"/>
    <x v="0"/>
    <n v="12394.5945945946"/>
    <x v="77"/>
    <x v="0"/>
    <m/>
  </r>
  <r>
    <d v="2021-10-22T02:34:17"/>
    <x v="0"/>
    <n v="37"/>
    <s v="PIEDRAHITA MADRID SANTIAGO"/>
    <x v="6"/>
    <x v="0"/>
    <n v="197"/>
    <n v="24.625"/>
    <n v="189.68831168831201"/>
    <m/>
    <n v="72675.324699999997"/>
    <x v="1"/>
    <n v="12394.5945945946"/>
    <x v="77"/>
    <x v="0"/>
    <m/>
  </r>
  <r>
    <d v="2021-10-22T02:34:18"/>
    <x v="0"/>
    <n v="38"/>
    <s v="VILLADA GUZMAN JOJAN"/>
    <x v="0"/>
    <x v="0"/>
    <n v="274"/>
    <n v="30.4444444444444"/>
    <n v="213.39935064935099"/>
    <s v="2 DESCUENTOS (Transbordo veh 40)"/>
    <n v="81759.740300000005"/>
    <x v="0"/>
    <n v="12394.5945945946"/>
    <x v="77"/>
    <x v="0"/>
    <m/>
  </r>
  <r>
    <d v="2021-10-22T02:34:18"/>
    <x v="0"/>
    <n v="39"/>
    <s v="MESA GIOVANNY"/>
    <x v="6"/>
    <x v="1"/>
    <n v="182"/>
    <n v="22.75"/>
    <n v="189.68831168831201"/>
    <s v="Se Descuenta el viaje de 8 10 am donde moviliz 7 Usuarios ya que se desva de la ruta sin autorizacin"/>
    <n v="72675.324699999997"/>
    <x v="0"/>
    <n v="12394.5945945946"/>
    <x v="77"/>
    <x v="0"/>
    <m/>
  </r>
  <r>
    <d v="2021-10-22T02:34:18"/>
    <x v="0"/>
    <n v="40"/>
    <s v="CORDOBA QUINTERO RAFAEL JOSE"/>
    <x v="0"/>
    <x v="0"/>
    <n v="244"/>
    <n v="27.1111111111111"/>
    <n v="213.39935064935099"/>
    <m/>
    <n v="81759.740300000005"/>
    <x v="0"/>
    <n v="12394.5945945946"/>
    <x v="77"/>
    <x v="0"/>
    <m/>
  </r>
  <r>
    <d v="2021-10-23T02:30:59"/>
    <x v="0"/>
    <n v="1"/>
    <s v="MESA GIOVANNY"/>
    <x v="0"/>
    <x v="0"/>
    <n v="244"/>
    <n v="27.1111111111111"/>
    <n v="220.841584158416"/>
    <s v="1 DESCUENTO (Santiago Monitoreo)"/>
    <n v="84736.633700000006"/>
    <x v="0"/>
    <n v="13545.714285714301"/>
    <x v="78"/>
    <x v="0"/>
    <m/>
  </r>
  <r>
    <d v="2021-10-23T02:31:00"/>
    <x v="0"/>
    <n v="2"/>
    <s v="JARAMILLO GOMEZ VICTOR ALONSO"/>
    <x v="0"/>
    <x v="0"/>
    <n v="171"/>
    <n v="19"/>
    <n v="220.841584158416"/>
    <s v="4 DESCUENTOS (2 Transbordo veh 6 y 2 x INCAPACITADO)"/>
    <n v="84736.633700000006"/>
    <x v="1"/>
    <n v="13545.714285714301"/>
    <x v="78"/>
    <x v="0"/>
    <m/>
  </r>
  <r>
    <d v="2021-10-23T02:31:00"/>
    <x v="0"/>
    <n v="3"/>
    <s v="RESTREPO RODRIGUEZ LIBARDO ANDRES"/>
    <x v="0"/>
    <x v="1"/>
    <n v="236"/>
    <n v="26.2222222222222"/>
    <n v="220.841584158416"/>
    <m/>
    <n v="84736.633700000006"/>
    <x v="0"/>
    <n v="13545.714285714301"/>
    <x v="78"/>
    <x v="0"/>
    <m/>
  </r>
  <r>
    <d v="2021-10-23T02:31:00"/>
    <x v="0"/>
    <n v="5"/>
    <s v="LOAIZA GAVIRIA EDIXON ANDRES"/>
    <x v="3"/>
    <x v="0"/>
    <n v="331"/>
    <n v="33.1"/>
    <n v="245.37953795379499"/>
    <m/>
    <n v="94151.815199999997"/>
    <x v="1"/>
    <n v="13545.714285714301"/>
    <x v="78"/>
    <x v="0"/>
    <m/>
  </r>
  <r>
    <d v="2021-10-23T02:31:01"/>
    <x v="0"/>
    <n v="6"/>
    <s v="SANCHEZ CAMELO FABIAN ARLEY"/>
    <x v="6"/>
    <x v="0"/>
    <n v="185"/>
    <n v="24.6666666666667"/>
    <n v="184.03465346534699"/>
    <s v="Se Reconoce Medio Viaje de 5 40 pm donde moviliz 16 Usuarios"/>
    <n v="70613.861399999994"/>
    <x v="0"/>
    <n v="13545.714285714301"/>
    <x v="78"/>
    <x v="0"/>
    <m/>
  </r>
  <r>
    <d v="2021-10-23T02:31:01"/>
    <x v="0"/>
    <n v="7"/>
    <s v="LARGO PIEDRAHITA HARVEY DAVID"/>
    <x v="0"/>
    <x v="0"/>
    <n v="311"/>
    <n v="34.5555555555556"/>
    <n v="220.841584158416"/>
    <m/>
    <n v="84736.633700000006"/>
    <x v="1"/>
    <n v="13545.714285714301"/>
    <x v="78"/>
    <x v="0"/>
    <m/>
  </r>
  <r>
    <d v="2021-10-23T02:31:01"/>
    <x v="0"/>
    <n v="8"/>
    <s v="VALENCIA MENDOZA CESAR AUGUSTO"/>
    <x v="3"/>
    <x v="0"/>
    <n v="261"/>
    <n v="26.1"/>
    <n v="245.37953795379499"/>
    <s v="4 DESCUENTOS X 2 INCAPACITADOS) y 1 Santiago Monitoreo"/>
    <n v="94151.815199999997"/>
    <x v="1"/>
    <n v="13545.714285714301"/>
    <x v="78"/>
    <x v="0"/>
    <m/>
  </r>
  <r>
    <d v="2021-10-23T02:31:02"/>
    <x v="0"/>
    <n v="9"/>
    <s v="BETANCUR PEREZ VICTOR ALONSO"/>
    <x v="6"/>
    <x v="1"/>
    <n v="163"/>
    <n v="20.375"/>
    <n v="196.30363036303601"/>
    <m/>
    <n v="75321.452099999995"/>
    <x v="0"/>
    <n v="13545.714285714301"/>
    <x v="78"/>
    <x v="0"/>
    <m/>
  </r>
  <r>
    <d v="2021-10-23T02:31:02"/>
    <x v="0"/>
    <n v="10"/>
    <s v="FLORES RINCON JORGE ALBERTO"/>
    <x v="3"/>
    <x v="0"/>
    <n v="241"/>
    <n v="24.1"/>
    <n v="245.37953795379499"/>
    <s v="14 DESCUENTOS (Transbordo veh 6)"/>
    <n v="94151.815199999997"/>
    <x v="0"/>
    <n v="13545.714285714301"/>
    <x v="78"/>
    <x v="0"/>
    <m/>
  </r>
  <r>
    <d v="2021-10-23T02:31:02"/>
    <x v="1"/>
    <n v="11"/>
    <s v="RENDON VIANA HUMBERTO DE JESUS"/>
    <x v="0"/>
    <x v="0"/>
    <n v="268"/>
    <n v="29.7777777777778"/>
    <n v="220.841584158416"/>
    <s v="12 DESCUENTOS (Transbordo veh 34) y 1 DESCUENTO (Propietario veh 34)"/>
    <n v="84736.633700000006"/>
    <x v="0"/>
    <n v="13545.714285714301"/>
    <x v="78"/>
    <x v="0"/>
    <m/>
  </r>
  <r>
    <d v="2021-10-23T02:31:03"/>
    <x v="1"/>
    <n v="12"/>
    <s v="ROJAS QUINTERO MIGUEL ANTONIO"/>
    <x v="6"/>
    <x v="0"/>
    <n v="180"/>
    <n v="24"/>
    <n v="184.03465346534699"/>
    <s v="Se Reconoce Medio Viaje de 11 44 am donde moviliz 16 Usuarios"/>
    <n v="70613.861399999994"/>
    <x v="0"/>
    <n v="13545.714285714301"/>
    <x v="78"/>
    <x v="0"/>
    <m/>
  </r>
  <r>
    <d v="2021-10-23T02:31:03"/>
    <x v="1"/>
    <n v="13"/>
    <s v="VASQUEZ GARCIA ISMAEL DAVID"/>
    <x v="0"/>
    <x v="0"/>
    <n v="186"/>
    <n v="20.6666666666667"/>
    <n v="220.841584158416"/>
    <m/>
    <n v="84736.633700000006"/>
    <x v="1"/>
    <n v="13545.714285714301"/>
    <x v="78"/>
    <x v="0"/>
    <m/>
  </r>
  <r>
    <d v="2021-10-23T02:31:03"/>
    <x v="0"/>
    <n v="14"/>
    <s v="HINCAPIE OSORIO RENZO ORLANDO"/>
    <x v="0"/>
    <x v="0"/>
    <n v="219"/>
    <n v="24.3333333333333"/>
    <n v="220.841584158416"/>
    <m/>
    <n v="84736.633700000006"/>
    <x v="1"/>
    <n v="13545.714285714301"/>
    <x v="78"/>
    <x v="0"/>
    <m/>
  </r>
  <r>
    <d v="2021-10-23T02:31:03"/>
    <x v="1"/>
    <n v="15"/>
    <s v="LOPERA AGUDELO LUIS FRANCISCO"/>
    <x v="0"/>
    <x v="0"/>
    <n v="193"/>
    <n v="21.4444444444444"/>
    <n v="220.841584158416"/>
    <m/>
    <n v="84736.633700000006"/>
    <x v="0"/>
    <n v="13545.714285714301"/>
    <x v="78"/>
    <x v="0"/>
    <m/>
  </r>
  <r>
    <d v="2021-10-23T02:31:04"/>
    <x v="1"/>
    <n v="17"/>
    <s v="ESPINOZA CHAVARRIA GUILLERMO LEON"/>
    <x v="6"/>
    <x v="0"/>
    <n v="190"/>
    <n v="23.75"/>
    <n v="196.30363036303601"/>
    <m/>
    <n v="75321.452099999995"/>
    <x v="0"/>
    <n v="13545.714285714301"/>
    <x v="78"/>
    <x v="0"/>
    <m/>
  </r>
  <r>
    <d v="2021-10-23T02:31:04"/>
    <x v="1"/>
    <n v="18"/>
    <s v="VALENCIA ESTRADA JUAN STIVEN"/>
    <x v="11"/>
    <x v="0"/>
    <n v="24"/>
    <n v="12"/>
    <n v="49.075907590759101"/>
    <m/>
    <n v="18830.363000000001"/>
    <x v="0"/>
    <n v="13545.714285714301"/>
    <x v="78"/>
    <x v="0"/>
    <m/>
  </r>
  <r>
    <d v="2021-10-23T02:31:04"/>
    <x v="1"/>
    <n v="19"/>
    <s v="HINCAPIE CASTAEDA KEVIN ALEJANDRO"/>
    <x v="3"/>
    <x v="0"/>
    <n v="225"/>
    <n v="22.5"/>
    <n v="245.37953795379499"/>
    <m/>
    <n v="94151.815199999997"/>
    <x v="0"/>
    <n v="13545.714285714301"/>
    <x v="78"/>
    <x v="0"/>
    <m/>
  </r>
  <r>
    <d v="2021-10-23T02:31:05"/>
    <x v="1"/>
    <n v="20"/>
    <s v="VACA FIERRO ROBINSON"/>
    <x v="9"/>
    <x v="0"/>
    <n v="251"/>
    <n v="20.9166666666667"/>
    <n v="294.45544554455398"/>
    <m/>
    <n v="112982.17819999999"/>
    <x v="0"/>
    <n v="13545.714285714301"/>
    <x v="78"/>
    <x v="0"/>
    <m/>
  </r>
  <r>
    <d v="2021-10-23T02:31:05"/>
    <x v="0"/>
    <n v="21"/>
    <s v="OCAMPO OCAMPO ANTONIO JOSE"/>
    <x v="3"/>
    <x v="0"/>
    <n v="210"/>
    <n v="21"/>
    <n v="245.37953795379499"/>
    <m/>
    <n v="94151.815199999997"/>
    <x v="0"/>
    <n v="13545.714285714301"/>
    <x v="78"/>
    <x v="0"/>
    <m/>
  </r>
  <r>
    <d v="2021-10-23T02:31:05"/>
    <x v="0"/>
    <n v="23"/>
    <s v="QUICENO DAVID DIEGO ALEJANDRO"/>
    <x v="3"/>
    <x v="0"/>
    <n v="232"/>
    <n v="23.2"/>
    <n v="245.37953795379499"/>
    <m/>
    <n v="94151.815199999997"/>
    <x v="0"/>
    <n v="13545.714285714301"/>
    <x v="78"/>
    <x v="0"/>
    <m/>
  </r>
  <r>
    <d v="2021-10-23T02:31:05"/>
    <x v="0"/>
    <n v="24"/>
    <s v="QUIRAMA CASTAEDA JHON JADER"/>
    <x v="7"/>
    <x v="0"/>
    <n v="116"/>
    <n v="38.6666666666667"/>
    <n v="73.613861386138595"/>
    <m/>
    <n v="28245.544600000001"/>
    <x v="0"/>
    <n v="13545.714285714301"/>
    <x v="78"/>
    <x v="0"/>
    <m/>
  </r>
  <r>
    <d v="2021-10-23T02:31:06"/>
    <x v="0"/>
    <n v="25"/>
    <s v="ARBOLEDA SALAZAR DIOMEDES"/>
    <x v="6"/>
    <x v="0"/>
    <n v="219"/>
    <n v="27.375"/>
    <n v="196.30363036303601"/>
    <m/>
    <n v="75321.452099999995"/>
    <x v="1"/>
    <n v="13545.714285714301"/>
    <x v="78"/>
    <x v="0"/>
    <m/>
  </r>
  <r>
    <d v="2021-10-23T02:31:06"/>
    <x v="0"/>
    <n v="26"/>
    <s v="GONZALEZ VELASQUEZ LISDAN"/>
    <x v="3"/>
    <x v="0"/>
    <n v="253"/>
    <n v="25.3"/>
    <n v="245.37953795379499"/>
    <s v="1 DESCUENTO (Despachador Fernando)"/>
    <n v="94151.815199999997"/>
    <x v="0"/>
    <n v="13545.714285714301"/>
    <x v="78"/>
    <x v="0"/>
    <m/>
  </r>
  <r>
    <d v="2021-10-23T02:31:06"/>
    <x v="0"/>
    <n v="27"/>
    <s v="VANEGAS MORALES DEIBY ALEJANDRO"/>
    <x v="0"/>
    <x v="0"/>
    <n v="194"/>
    <n v="21.5555555555556"/>
    <n v="220.841584158416"/>
    <m/>
    <n v="84736.633700000006"/>
    <x v="0"/>
    <n v="13545.714285714301"/>
    <x v="78"/>
    <x v="0"/>
    <m/>
  </r>
  <r>
    <d v="2021-10-23T02:31:06"/>
    <x v="0"/>
    <n v="28"/>
    <s v="QUINTERO PEREZ SANTIAGO"/>
    <x v="0"/>
    <x v="0"/>
    <n v="214"/>
    <n v="23.7777777777778"/>
    <n v="220.841584158416"/>
    <m/>
    <n v="84736.633700000006"/>
    <x v="0"/>
    <n v="13545.714285714301"/>
    <x v="78"/>
    <x v="0"/>
    <m/>
  </r>
  <r>
    <d v="2021-10-23T02:31:07"/>
    <x v="0"/>
    <n v="29"/>
    <s v="VELASQUEZ ROLDAN BRAYAN ESTIVEN"/>
    <x v="0"/>
    <x v="0"/>
    <n v="183"/>
    <n v="20.3333333333333"/>
    <n v="220.841584158416"/>
    <s v="2 DESCUENTOS (Propietario veh 39 y Despachador Fernando)"/>
    <n v="84736.633700000006"/>
    <x v="0"/>
    <n v="13545.714285714301"/>
    <x v="78"/>
    <x v="0"/>
    <m/>
  </r>
  <r>
    <d v="2021-10-23T02:31:07"/>
    <x v="0"/>
    <n v="30"/>
    <s v="QUIROZ SIERRA GERMAN ANTONIO"/>
    <x v="5"/>
    <x v="0"/>
    <n v="28"/>
    <n v="28"/>
    <n v="24.537953795379501"/>
    <m/>
    <n v="9415.1815000000006"/>
    <x v="0"/>
    <n v="13545.714285714301"/>
    <x v="78"/>
    <x v="0"/>
    <m/>
  </r>
  <r>
    <d v="2021-10-23T02:31:07"/>
    <x v="1"/>
    <n v="31"/>
    <s v="GIRALDO SANTAMARIA ERMAN"/>
    <x v="1"/>
    <x v="0"/>
    <n v="273"/>
    <n v="24.818181818181799"/>
    <n v="269.91749174917499"/>
    <m/>
    <n v="103566.9967"/>
    <x v="1"/>
    <n v="13545.714285714301"/>
    <x v="78"/>
    <x v="0"/>
    <m/>
  </r>
  <r>
    <d v="2021-10-23T02:31:08"/>
    <x v="0"/>
    <n v="32"/>
    <s v="JIMENEZ HERNANDEZ ESTEBAN CAMILO"/>
    <x v="2"/>
    <x v="0"/>
    <n v="174"/>
    <n v="29"/>
    <n v="147.22772277227699"/>
    <m/>
    <n v="56491.089099999997"/>
    <x v="0"/>
    <n v="13545.714285714301"/>
    <x v="78"/>
    <x v="0"/>
    <m/>
  </r>
  <r>
    <d v="2021-10-23T02:31:08"/>
    <x v="1"/>
    <n v="34"/>
    <s v="JIMENEZ HURTADO CARLOS ESTIVEN"/>
    <x v="6"/>
    <x v="0"/>
    <n v="204"/>
    <n v="24"/>
    <n v="208.57260726072599"/>
    <s v="Se Reconoce Medio Viaje de 11 32 am donde moviliz 12 Usuarios"/>
    <n v="80029.0429"/>
    <x v="0"/>
    <n v="13545.714285714301"/>
    <x v="78"/>
    <x v="0"/>
    <m/>
  </r>
  <r>
    <d v="2021-10-23T02:31:08"/>
    <x v="1"/>
    <n v="35"/>
    <s v="GARCIA DAVID WILSON ALBERTO"/>
    <x v="1"/>
    <x v="0"/>
    <n v="239"/>
    <n v="21.727272727272702"/>
    <n v="269.91749174917499"/>
    <s v="2 DESCUENTOS X INCAPACITADO"/>
    <n v="103566.9967"/>
    <x v="1"/>
    <n v="13545.714285714301"/>
    <x v="78"/>
    <x v="0"/>
    <m/>
  </r>
  <r>
    <d v="2021-10-23T02:31:08"/>
    <x v="1"/>
    <n v="36"/>
    <s v="VARGAS NELSON CONRADO"/>
    <x v="12"/>
    <x v="0"/>
    <n v="307"/>
    <n v="23.615384615384599"/>
    <n v="318.993399339934"/>
    <s v="1 DESCUENTO (Conduct, veh 24)"/>
    <n v="122397.3597"/>
    <x v="0"/>
    <n v="13545.714285714301"/>
    <x v="78"/>
    <x v="0"/>
    <m/>
  </r>
  <r>
    <d v="2021-10-23T02:31:09"/>
    <x v="1"/>
    <n v="37"/>
    <s v="PIEDRAHITA MADRID SANTIAGO"/>
    <x v="0"/>
    <x v="0"/>
    <n v="252"/>
    <n v="28"/>
    <n v="220.841584158416"/>
    <m/>
    <n v="84736.633700000006"/>
    <x v="1"/>
    <n v="13545.714285714301"/>
    <x v="78"/>
    <x v="0"/>
    <m/>
  </r>
  <r>
    <d v="2021-10-23T02:31:09"/>
    <x v="1"/>
    <n v="38"/>
    <s v="VILLADA GUZMAN JOJAN"/>
    <x v="6"/>
    <x v="0"/>
    <n v="205"/>
    <n v="27.3333333333333"/>
    <n v="184.03465346534699"/>
    <s v="Se Reconoce Medio Viaje de 12 40 m donde moviliz 20 Usuarios"/>
    <n v="70613.861399999994"/>
    <x v="0"/>
    <n v="13545.714285714301"/>
    <x v="78"/>
    <x v="0"/>
    <m/>
  </r>
  <r>
    <d v="2021-10-23T02:31:09"/>
    <x v="1"/>
    <n v="40"/>
    <s v="DAVILA MORALES WALTER ANDRES"/>
    <x v="1"/>
    <x v="0"/>
    <n v="253"/>
    <n v="23"/>
    <n v="269.91749174917499"/>
    <s v="1 DESCUENTO (Transbordo veh 27)"/>
    <n v="103566.9967"/>
    <x v="0"/>
    <n v="13545.714285714301"/>
    <x v="78"/>
    <x v="0"/>
    <m/>
  </r>
  <r>
    <d v="2021-10-24T02:20:14"/>
    <x v="0"/>
    <n v="1"/>
    <s v="PINEDA ESTRADA CRISTIAN JOHAN"/>
    <x v="0"/>
    <x v="1"/>
    <n v="210"/>
    <n v="23.3333333333333"/>
    <n v="217.86096256684499"/>
    <m/>
    <n v="83544.384999999995"/>
    <x v="0"/>
    <n v="13082.352941176499"/>
    <x v="79"/>
    <x v="0"/>
    <m/>
  </r>
  <r>
    <d v="2021-10-24T02:20:14"/>
    <x v="1"/>
    <n v="2"/>
    <s v="JARAMILLO GOMEZ VICTOR ALONSO"/>
    <x v="0"/>
    <x v="0"/>
    <n v="224"/>
    <n v="24.8888888888889"/>
    <n v="217.86096256684499"/>
    <m/>
    <n v="83544.384999999995"/>
    <x v="1"/>
    <n v="13082.352941176499"/>
    <x v="79"/>
    <x v="0"/>
    <m/>
  </r>
  <r>
    <d v="2021-10-24T02:20:14"/>
    <x v="0"/>
    <n v="3"/>
    <s v="RESTREPO RODRIGUEZ LIBARDO ANDRES"/>
    <x v="8"/>
    <x v="0"/>
    <n v="156"/>
    <n v="31.2"/>
    <n v="121.033868092692"/>
    <m/>
    <n v="46413.547200000001"/>
    <x v="0"/>
    <n v="13082.352941176499"/>
    <x v="79"/>
    <x v="0"/>
    <m/>
  </r>
  <r>
    <d v="2021-10-24T02:20:14"/>
    <x v="1"/>
    <n v="5"/>
    <s v="LOAIZA GAVIRIA EDIXON ANDRES"/>
    <x v="1"/>
    <x v="0"/>
    <n v="300"/>
    <n v="27.272727272727298"/>
    <n v="266.274509803922"/>
    <s v="2 DESCUENTOS (Transbordo veh 32 y Propietario veh 34)"/>
    <n v="102109.8039"/>
    <x v="1"/>
    <n v="13082.352941176499"/>
    <x v="79"/>
    <x v="0"/>
    <m/>
  </r>
  <r>
    <d v="2021-10-24T02:20:14"/>
    <x v="1"/>
    <n v="6"/>
    <s v="SANCHEZ CAMELO FABIAN ARLEY"/>
    <x v="6"/>
    <x v="1"/>
    <n v="202"/>
    <n v="25.25"/>
    <n v="193.654188948307"/>
    <m/>
    <n v="74261.675600000002"/>
    <x v="0"/>
    <n v="13082.352941176499"/>
    <x v="79"/>
    <x v="0"/>
    <m/>
  </r>
  <r>
    <d v="2021-10-24T02:20:15"/>
    <x v="1"/>
    <n v="8"/>
    <s v="VARGAS NELSON CONRADO"/>
    <x v="0"/>
    <x v="0"/>
    <n v="260"/>
    <n v="28.8888888888889"/>
    <n v="217.86096256684499"/>
    <s v="CESAR VALENCIA Realiz 1 Viaje donde Moviliz 14 Usuarios, 4 DESCUENTOS (Despachador Fernando y Luis Controlador y 2 x INCAPACITADO)"/>
    <n v="83544.384999999995"/>
    <x v="1"/>
    <n v="13082.352941176499"/>
    <x v="79"/>
    <x v="0"/>
    <m/>
  </r>
  <r>
    <d v="2021-10-24T02:20:15"/>
    <x v="1"/>
    <n v="9"/>
    <s v="BETANCUR PEREZ VICTOR ALONSO"/>
    <x v="3"/>
    <x v="0"/>
    <n v="180"/>
    <n v="18"/>
    <n v="242.06773618538301"/>
    <m/>
    <n v="92827.094500000007"/>
    <x v="0"/>
    <n v="13082.352941176499"/>
    <x v="79"/>
    <x v="0"/>
    <m/>
  </r>
  <r>
    <d v="2021-10-24T02:20:15"/>
    <x v="1"/>
    <n v="10"/>
    <s v="FLORES RINCON JORGE ALBERTO"/>
    <x v="1"/>
    <x v="0"/>
    <n v="246"/>
    <n v="22.363636363636399"/>
    <n v="266.274509803922"/>
    <m/>
    <n v="102109.8039"/>
    <x v="0"/>
    <n v="13082.352941176499"/>
    <x v="79"/>
    <x v="0"/>
    <m/>
  </r>
  <r>
    <d v="2021-10-24T02:20:15"/>
    <x v="1"/>
    <n v="11"/>
    <s v="RENDON VIANA HUMBERTO DE JESUS"/>
    <x v="10"/>
    <x v="0"/>
    <n v="97"/>
    <n v="24.25"/>
    <n v="96.827094474153299"/>
    <m/>
    <n v="37130.837800000001"/>
    <x v="0"/>
    <n v="13082.352941176499"/>
    <x v="79"/>
    <x v="0"/>
    <m/>
  </r>
  <r>
    <d v="2021-10-24T02:20:15"/>
    <x v="0"/>
    <n v="12"/>
    <s v="ROJAS QUINTERO MIGUEL ANTONIO"/>
    <x v="2"/>
    <x v="0"/>
    <n v="138"/>
    <n v="23"/>
    <n v="145.24064171123001"/>
    <m/>
    <n v="55696.256699999998"/>
    <x v="0"/>
    <n v="13082.352941176499"/>
    <x v="79"/>
    <x v="0"/>
    <m/>
  </r>
  <r>
    <d v="2021-10-24T02:20:16"/>
    <x v="0"/>
    <n v="13"/>
    <s v="VASQUEZ GARCIA ISMAEL DAVID"/>
    <x v="11"/>
    <x v="0"/>
    <n v="45"/>
    <n v="22.5"/>
    <n v="48.4135472370766"/>
    <m/>
    <n v="18565.418900000001"/>
    <x v="1"/>
    <n v="13082.352941176499"/>
    <x v="79"/>
    <x v="0"/>
    <m/>
  </r>
  <r>
    <d v="2021-10-24T02:20:16"/>
    <x v="0"/>
    <n v="14"/>
    <s v="CARVAJAL SALAZAR HECTOR MARINO"/>
    <x v="0"/>
    <x v="0"/>
    <n v="225"/>
    <n v="25"/>
    <n v="217.86096256684499"/>
    <m/>
    <n v="83544.384999999995"/>
    <x v="1"/>
    <n v="13082.352941176499"/>
    <x v="79"/>
    <x v="0"/>
    <m/>
  </r>
  <r>
    <d v="2021-10-24T02:20:16"/>
    <x v="0"/>
    <n v="15"/>
    <s v="LONDOO LOPERA DUVAN ANDRES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6"/>
    <x v="1"/>
    <n v="17"/>
    <s v="ESPINOZA CHAVARRIA GUILLERMO LEON"/>
    <x v="8"/>
    <x v="0"/>
    <n v="97"/>
    <n v="19.399999999999999"/>
    <n v="121.033868092692"/>
    <s v="1 DESCUENTO (Santiago Monitoreo)"/>
    <n v="46413.547200000001"/>
    <x v="0"/>
    <n v="13082.352941176499"/>
    <x v="79"/>
    <x v="0"/>
    <m/>
  </r>
  <r>
    <d v="2021-10-24T02:20:17"/>
    <x v="0"/>
    <n v="18"/>
    <s v="PEREZ BORJA JUAN CARLOS"/>
    <x v="8"/>
    <x v="0"/>
    <n v="125"/>
    <n v="25"/>
    <n v="121.033868092692"/>
    <m/>
    <n v="46413.547200000001"/>
    <x v="0"/>
    <n v="13082.352941176499"/>
    <x v="79"/>
    <x v="0"/>
    <m/>
  </r>
  <r>
    <d v="2021-10-24T02:20:17"/>
    <x v="0"/>
    <n v="20"/>
    <s v="VALENCIA MENDOZA CESAR AUGUSTO"/>
    <x v="2"/>
    <x v="0"/>
    <n v="159"/>
    <n v="26.5"/>
    <n v="145.24064171123001"/>
    <m/>
    <n v="55696.256699999998"/>
    <x v="0"/>
    <n v="13082.352941176499"/>
    <x v="79"/>
    <x v="0"/>
    <m/>
  </r>
  <r>
    <d v="2021-10-24T02:20:17"/>
    <x v="1"/>
    <n v="21"/>
    <s v="OCAMPO OCAMPO ANTONIO JOSE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7"/>
    <x v="1"/>
    <n v="22"/>
    <s v="GONZALEZ MONTAO HERNAN DARIO"/>
    <x v="6"/>
    <x v="1"/>
    <n v="209"/>
    <n v="26.125"/>
    <n v="193.654188948307"/>
    <m/>
    <n v="74261.675600000002"/>
    <x v="1"/>
    <n v="13082.352941176499"/>
    <x v="79"/>
    <x v="0"/>
    <m/>
  </r>
  <r>
    <d v="2021-10-24T02:20:18"/>
    <x v="1"/>
    <n v="23"/>
    <s v="QUICENO DAVID DIEGO ALEJANDRO"/>
    <x v="3"/>
    <x v="0"/>
    <n v="212"/>
    <n v="21.2"/>
    <n v="242.06773618538301"/>
    <m/>
    <n v="92827.094500000007"/>
    <x v="0"/>
    <n v="13082.352941176499"/>
    <x v="79"/>
    <x v="0"/>
    <m/>
  </r>
  <r>
    <d v="2021-10-24T02:20:18"/>
    <x v="1"/>
    <n v="24"/>
    <s v="QUIRAMA CASTAEDA JHON JADER"/>
    <x v="4"/>
    <x v="0"/>
    <n v="165"/>
    <n v="23.571428571428601"/>
    <n v="169.44741532976801"/>
    <s v="2 DESCUENTOS X 1 INCAPACITADO"/>
    <n v="64978.966099999998"/>
    <x v="0"/>
    <n v="13082.352941176499"/>
    <x v="79"/>
    <x v="0"/>
    <m/>
  </r>
  <r>
    <d v="2021-10-24T02:20:18"/>
    <x v="1"/>
    <n v="25"/>
    <s v="ARBOLEDA SALAZAR DIOMEDES"/>
    <x v="0"/>
    <x v="0"/>
    <n v="252"/>
    <n v="28"/>
    <n v="217.86096256684499"/>
    <m/>
    <n v="83544.384999999995"/>
    <x v="1"/>
    <n v="13082.352941176499"/>
    <x v="79"/>
    <x v="0"/>
    <m/>
  </r>
  <r>
    <d v="2021-10-24T02:20:19"/>
    <x v="1"/>
    <n v="26"/>
    <s v="GONZALEZ VELASQUEZ LISDAN"/>
    <x v="0"/>
    <x v="0"/>
    <n v="223"/>
    <n v="24.7777777777778"/>
    <n v="217.86096256684499"/>
    <m/>
    <n v="83544.384999999995"/>
    <x v="0"/>
    <n v="13082.352941176499"/>
    <x v="79"/>
    <x v="0"/>
    <m/>
  </r>
  <r>
    <d v="2021-10-24T02:20:19"/>
    <x v="0"/>
    <n v="27"/>
    <s v="VANEGAS MORALES DEIBY ALEJANDRO"/>
    <x v="3"/>
    <x v="0"/>
    <n v="235"/>
    <n v="23.5"/>
    <n v="242.06773618538301"/>
    <s v="FERNEY HENAO Realiz 4 viajes Donde moviliz 92 Usuarios"/>
    <n v="92827.094500000007"/>
    <x v="0"/>
    <n v="13082.352941176499"/>
    <x v="79"/>
    <x v="0"/>
    <m/>
  </r>
  <r>
    <d v="2021-10-24T02:20:19"/>
    <x v="1"/>
    <n v="28"/>
    <s v="QUINTERO PEREZ SANTIAGO"/>
    <x v="0"/>
    <x v="0"/>
    <n v="178"/>
    <n v="19.7777777777778"/>
    <n v="217.86096256684499"/>
    <m/>
    <n v="83544.384999999995"/>
    <x v="0"/>
    <n v="13082.352941176499"/>
    <x v="79"/>
    <x v="0"/>
    <m/>
  </r>
  <r>
    <d v="2021-10-24T02:20:20"/>
    <x v="1"/>
    <n v="29"/>
    <s v="VELASQUEZ ROLDAN BRAYAN ESTIVEN"/>
    <x v="3"/>
    <x v="0"/>
    <n v="222"/>
    <n v="22.2"/>
    <n v="242.06773618538301"/>
    <m/>
    <n v="92827.094500000007"/>
    <x v="0"/>
    <n v="13082.352941176499"/>
    <x v="79"/>
    <x v="0"/>
    <m/>
  </r>
  <r>
    <d v="2021-10-24T02:20:20"/>
    <x v="0"/>
    <n v="31"/>
    <s v="VALENCIA ESTRADA JUAN STIVEN"/>
    <x v="6"/>
    <x v="0"/>
    <n v="166"/>
    <n v="20.75"/>
    <n v="193.654188948307"/>
    <m/>
    <n v="74261.675600000002"/>
    <x v="1"/>
    <n v="13082.352941176499"/>
    <x v="79"/>
    <x v="0"/>
    <m/>
  </r>
  <r>
    <d v="2021-10-24T02:20:20"/>
    <x v="1"/>
    <n v="32"/>
    <s v="JIMENEZ HERNANDEZ ESTEBAN CAMILO"/>
    <x v="3"/>
    <x v="0"/>
    <n v="231"/>
    <n v="23.1"/>
    <n v="242.06773618538301"/>
    <m/>
    <n v="92827.094500000007"/>
    <x v="0"/>
    <n v="13082.352941176499"/>
    <x v="79"/>
    <x v="0"/>
    <m/>
  </r>
  <r>
    <d v="2021-10-24T02:20:20"/>
    <x v="0"/>
    <n v="34"/>
    <s v="JIMENEZ HURTADO CARLOS ESTIVEN"/>
    <x v="0"/>
    <x v="0"/>
    <n v="231"/>
    <n v="25.6666666666667"/>
    <n v="217.86096256684499"/>
    <s v="1 DESCUENTO (Despachador Fernando)"/>
    <n v="83544.384999999995"/>
    <x v="0"/>
    <n v="13082.352941176499"/>
    <x v="79"/>
    <x v="0"/>
    <m/>
  </r>
  <r>
    <d v="2021-10-24T02:20:21"/>
    <x v="0"/>
    <n v="35"/>
    <s v="GARCIA DAVID WILSON ALBERTO"/>
    <x v="0"/>
    <x v="0"/>
    <n v="200"/>
    <n v="22.2222222222222"/>
    <n v="217.86096256684499"/>
    <s v="2 DESCUENTOS X INCAPACITADO"/>
    <n v="83544.384999999995"/>
    <x v="1"/>
    <n v="13082.352941176499"/>
    <x v="79"/>
    <x v="0"/>
    <m/>
  </r>
  <r>
    <d v="2021-10-24T02:20:21"/>
    <x v="0"/>
    <n v="36"/>
    <s v="MESA GIOVANNY"/>
    <x v="3"/>
    <x v="0"/>
    <n v="264"/>
    <n v="26.4"/>
    <n v="242.06773618538301"/>
    <s v="NELSON VARGAS Realiz 1 viaje Donde moviliz 3 Usuarios"/>
    <n v="92827.094500000007"/>
    <x v="0"/>
    <n v="13082.352941176499"/>
    <x v="79"/>
    <x v="0"/>
    <m/>
  </r>
  <r>
    <d v="2021-10-24T02:20:21"/>
    <x v="0"/>
    <n v="37"/>
    <s v="LARGO PIEDRAHITA HARVEY DAVID"/>
    <x v="0"/>
    <x v="0"/>
    <n v="249"/>
    <n v="27.6666666666667"/>
    <n v="217.86096256684499"/>
    <m/>
    <n v="83544.384999999995"/>
    <x v="1"/>
    <n v="13082.352941176499"/>
    <x v="79"/>
    <x v="0"/>
    <m/>
  </r>
  <r>
    <d v="2021-10-24T02:20:22"/>
    <x v="0"/>
    <n v="38"/>
    <s v="VILLADA GUZMAN JOJAN"/>
    <x v="6"/>
    <x v="0"/>
    <n v="253"/>
    <n v="31.625"/>
    <n v="193.654188948307"/>
    <m/>
    <n v="74261.675600000002"/>
    <x v="0"/>
    <n v="13082.352941176499"/>
    <x v="79"/>
    <x v="0"/>
    <m/>
  </r>
  <r>
    <d v="2021-10-24T02:20:22"/>
    <x v="0"/>
    <n v="39"/>
    <s v="BETANCUR RAMIREZ JUAN CAMILO"/>
    <x v="3"/>
    <x v="0"/>
    <n v="210"/>
    <n v="21"/>
    <n v="242.06773618538301"/>
    <m/>
    <n v="92827.094500000007"/>
    <x v="0"/>
    <n v="13082.352941176499"/>
    <x v="79"/>
    <x v="0"/>
    <m/>
  </r>
  <r>
    <d v="2021-10-24T02:20:22"/>
    <x v="0"/>
    <n v="40"/>
    <s v="CORDOBA QUINTERO RAFAEL JOSE"/>
    <x v="6"/>
    <x v="0"/>
    <n v="208"/>
    <n v="24.470588235294102"/>
    <n v="205.75757575757601"/>
    <s v="Se Reconoce medio viaje de 1 40 pm donde moviliz 8 Usuarios, Se Descuenta el viaje de 3 35 pm donde moviliz 19 Usuarios ya que vena del taller y colabora con la subida"/>
    <n v="78903.030299999999"/>
    <x v="0"/>
    <n v="13082.352941176499"/>
    <x v="79"/>
    <x v="0"/>
    <m/>
  </r>
  <r>
    <d v="2021-10-25T01:11:25"/>
    <x v="2"/>
    <n v="1"/>
    <s v="PINEDA ESTRADA CRISTIAN JOHAN"/>
    <x v="0"/>
    <x v="0"/>
    <n v="169"/>
    <n v="18.7777777777778"/>
    <n v="177.45652173913001"/>
    <s v="2 DESCUENTOS (Despachador y Usuario Desubicado)"/>
    <n v="69182.608699999997"/>
    <x v="0"/>
    <n v="12231.8181818182"/>
    <x v="80"/>
    <x v="0"/>
    <m/>
  </r>
  <r>
    <d v="2021-10-25T01:11:25"/>
    <x v="2"/>
    <n v="2"/>
    <s v="JARAMILLO GOMEZ VICTOR ALONSO"/>
    <x v="0"/>
    <x v="0"/>
    <n v="157"/>
    <n v="17.4444444444444"/>
    <n v="177.45652173913001"/>
    <m/>
    <n v="69182.608699999997"/>
    <x v="1"/>
    <n v="12231.8181818182"/>
    <x v="80"/>
    <x v="0"/>
    <m/>
  </r>
  <r>
    <d v="2021-10-25T01:11:26"/>
    <x v="2"/>
    <n v="3"/>
    <s v="GONZALEZ VELASQUEZ LISDAN"/>
    <x v="0"/>
    <x v="0"/>
    <n v="188"/>
    <n v="20.8888888888889"/>
    <n v="177.45652173913001"/>
    <m/>
    <n v="69182.608699999997"/>
    <x v="0"/>
    <n v="12231.8181818182"/>
    <x v="80"/>
    <x v="0"/>
    <m/>
  </r>
  <r>
    <d v="2021-10-25T01:11:26"/>
    <x v="2"/>
    <n v="7"/>
    <s v="DE OSSA TORRES CARLOS ANDRES"/>
    <x v="0"/>
    <x v="0"/>
    <n v="181"/>
    <n v="20.1111111111111"/>
    <n v="177.45652173913001"/>
    <m/>
    <n v="69182.608699999997"/>
    <x v="1"/>
    <n v="12231.8181818182"/>
    <x v="80"/>
    <x v="0"/>
    <m/>
  </r>
  <r>
    <d v="2021-10-25T01:11:26"/>
    <x v="2"/>
    <n v="10"/>
    <s v="FLORES RINCON JORGE ALBERTO"/>
    <x v="0"/>
    <x v="0"/>
    <n v="194"/>
    <n v="21.5555555555556"/>
    <n v="177.45652173913001"/>
    <m/>
    <n v="69182.608699999997"/>
    <x v="0"/>
    <n v="12231.8181818182"/>
    <x v="80"/>
    <x v="0"/>
    <m/>
  </r>
  <r>
    <d v="2021-10-25T01:11:27"/>
    <x v="2"/>
    <n v="11"/>
    <s v="RENDON VIANA HUMBERTO DE JESUS"/>
    <x v="0"/>
    <x v="0"/>
    <n v="162"/>
    <n v="18"/>
    <n v="177.45652173913001"/>
    <m/>
    <n v="69182.608699999997"/>
    <x v="0"/>
    <n v="12231.8181818182"/>
    <x v="80"/>
    <x v="0"/>
    <m/>
  </r>
  <r>
    <d v="2021-10-25T01:11:27"/>
    <x v="2"/>
    <n v="12"/>
    <s v="DAVILA MORALES WALTER ANDRES"/>
    <x v="0"/>
    <x v="0"/>
    <n v="206"/>
    <n v="22.8888888888889"/>
    <n v="177.45652173913001"/>
    <m/>
    <n v="69182.608699999997"/>
    <x v="0"/>
    <n v="12231.8181818182"/>
    <x v="80"/>
    <x v="0"/>
    <m/>
  </r>
  <r>
    <d v="2021-10-25T01:11:27"/>
    <x v="2"/>
    <n v="14"/>
    <s v="HINCAPIE OSORIO RENZO ORLANDO"/>
    <x v="0"/>
    <x v="0"/>
    <n v="164"/>
    <n v="18.2222222222222"/>
    <n v="177.45652173913001"/>
    <s v="2 DESCUENTOS (Propietario veh 39 y Despachador Fernando)"/>
    <n v="69182.608699999997"/>
    <x v="1"/>
    <n v="12231.8181818182"/>
    <x v="80"/>
    <x v="0"/>
    <m/>
  </r>
  <r>
    <d v="2021-10-25T01:11:27"/>
    <x v="2"/>
    <n v="15"/>
    <s v="LONDOO LOPERA DUVAN ANDRES"/>
    <x v="0"/>
    <x v="0"/>
    <n v="171"/>
    <n v="19"/>
    <n v="177.45652173913001"/>
    <m/>
    <n v="69182.608699999997"/>
    <x v="0"/>
    <n v="12231.8181818182"/>
    <x v="80"/>
    <x v="0"/>
    <m/>
  </r>
  <r>
    <d v="2021-10-25T01:11:27"/>
    <x v="2"/>
    <n v="17"/>
    <s v="ESPINOZA CHAVARRIA GUILLERMO LEON"/>
    <x v="0"/>
    <x v="0"/>
    <n v="169"/>
    <n v="18.7777777777778"/>
    <n v="177.45652173913001"/>
    <s v="ALEXIS TEJADA Realiz 4 viajes donde moviliz 75 Usuarios"/>
    <n v="69182.608699999997"/>
    <x v="0"/>
    <n v="12231.8181818182"/>
    <x v="80"/>
    <x v="0"/>
    <m/>
  </r>
  <r>
    <d v="2021-10-25T01:11:28"/>
    <x v="2"/>
    <n v="18"/>
    <s v="PEREZ BORJA JUAN CARLOS"/>
    <x v="0"/>
    <x v="0"/>
    <n v="170"/>
    <n v="18.8888888888889"/>
    <n v="177.45652173913001"/>
    <m/>
    <n v="69182.608699999997"/>
    <x v="0"/>
    <n v="12231.8181818182"/>
    <x v="80"/>
    <x v="0"/>
    <m/>
  </r>
  <r>
    <d v="2021-10-25T01:11:28"/>
    <x v="2"/>
    <n v="19"/>
    <s v="HINCAPIE CASTAEDA KEVIN ALEJANDRO"/>
    <x v="3"/>
    <x v="0"/>
    <n v="193"/>
    <n v="19.3"/>
    <n v="197.173913043478"/>
    <m/>
    <n v="76869.565199999997"/>
    <x v="0"/>
    <n v="12231.8181818182"/>
    <x v="80"/>
    <x v="0"/>
    <m/>
  </r>
  <r>
    <d v="2021-10-25T01:11:28"/>
    <x v="2"/>
    <n v="20"/>
    <s v="VACA FIERRO ROBINSON"/>
    <x v="0"/>
    <x v="0"/>
    <n v="176"/>
    <n v="19.5555555555556"/>
    <n v="177.45652173913001"/>
    <m/>
    <n v="69182.608699999997"/>
    <x v="0"/>
    <n v="12231.8181818182"/>
    <x v="80"/>
    <x v="0"/>
    <m/>
  </r>
  <r>
    <d v="2021-10-25T01:11:28"/>
    <x v="2"/>
    <n v="21"/>
    <s v="OCAMPO OCAMPO ANTONIO JOSE"/>
    <x v="0"/>
    <x v="0"/>
    <n v="171"/>
    <n v="19"/>
    <n v="177.45652173913001"/>
    <m/>
    <n v="69182.608699999997"/>
    <x v="0"/>
    <n v="12231.8181818182"/>
    <x v="80"/>
    <x v="0"/>
    <m/>
  </r>
  <r>
    <d v="2021-10-25T01:11:29"/>
    <x v="2"/>
    <n v="22"/>
    <s v="GONZALEZ MONTAO HERNAN DARIO"/>
    <x v="6"/>
    <x v="0"/>
    <n v="163"/>
    <n v="20.375"/>
    <n v="157.73913043478299"/>
    <s v="1 DESCUENTO (Despachador Fernando)"/>
    <n v="61495.652199999997"/>
    <x v="1"/>
    <n v="12231.8181818182"/>
    <x v="80"/>
    <x v="0"/>
    <m/>
  </r>
  <r>
    <d v="2021-10-25T01:11:29"/>
    <x v="2"/>
    <n v="23"/>
    <s v="QUICENO DAVID DIEGO ALEJANDRO"/>
    <x v="6"/>
    <x v="0"/>
    <n v="142"/>
    <n v="17.75"/>
    <n v="157.73913043478299"/>
    <m/>
    <n v="61495.652199999997"/>
    <x v="0"/>
    <n v="12231.8181818182"/>
    <x v="80"/>
    <x v="0"/>
    <m/>
  </r>
  <r>
    <d v="2021-10-25T01:11:29"/>
    <x v="2"/>
    <n v="24"/>
    <s v="QUIRAMA CASTAEDA JHON JADER"/>
    <x v="6"/>
    <x v="0"/>
    <n v="171"/>
    <n v="21.375"/>
    <n v="157.73913043478299"/>
    <m/>
    <n v="61495.652199999997"/>
    <x v="0"/>
    <n v="12231.8181818182"/>
    <x v="80"/>
    <x v="0"/>
    <m/>
  </r>
  <r>
    <d v="2021-10-25T01:11:29"/>
    <x v="2"/>
    <n v="28"/>
    <s v="BETANCUR PEREZ VICTOR ALONSO"/>
    <x v="6"/>
    <x v="0"/>
    <n v="153"/>
    <n v="19.125"/>
    <n v="157.73913043478299"/>
    <m/>
    <n v="61495.652199999997"/>
    <x v="0"/>
    <n v="12231.8181818182"/>
    <x v="80"/>
    <x v="0"/>
    <m/>
  </r>
  <r>
    <d v="2021-10-25T01:11:29"/>
    <x v="2"/>
    <n v="31"/>
    <s v="VALENCIA ESTRADA JUAN STIVEN"/>
    <x v="4"/>
    <x v="2"/>
    <n v="130"/>
    <n v="18.571428571428601"/>
    <n v="138.02173913043501"/>
    <m/>
    <n v="53808.695699999997"/>
    <x v="1"/>
    <n v="12231.8181818182"/>
    <x v="80"/>
    <x v="0"/>
    <m/>
  </r>
  <r>
    <d v="2021-10-25T01:11:30"/>
    <x v="2"/>
    <n v="32"/>
    <s v="BETANCUR RAMIREZ JUAN CAMILO"/>
    <x v="0"/>
    <x v="0"/>
    <n v="199"/>
    <n v="22.1111111111111"/>
    <n v="177.45652173913001"/>
    <m/>
    <n v="69182.608699999997"/>
    <x v="0"/>
    <n v="12231.8181818182"/>
    <x v="80"/>
    <x v="0"/>
    <m/>
  </r>
  <r>
    <d v="2021-10-25T01:11:30"/>
    <x v="2"/>
    <n v="36"/>
    <s v="VARGAS NELSON CONRADO"/>
    <x v="0"/>
    <x v="0"/>
    <n v="199"/>
    <n v="22.1111111111111"/>
    <n v="177.45652173913001"/>
    <m/>
    <n v="69182.608699999997"/>
    <x v="0"/>
    <n v="12231.8181818182"/>
    <x v="80"/>
    <x v="0"/>
    <m/>
  </r>
  <r>
    <d v="2021-10-26T01:58:31"/>
    <x v="0"/>
    <n v="1"/>
    <s v="PINEDA ESTRADA CRISTIAN JOHAN"/>
    <x v="2"/>
    <x v="0"/>
    <n v="133"/>
    <n v="22.1666666666667"/>
    <n v="147.81729200652501"/>
    <m/>
    <n v="56726.916799999999"/>
    <x v="0"/>
    <n v="14285.714285714301"/>
    <x v="81"/>
    <x v="0"/>
    <m/>
  </r>
  <r>
    <d v="2021-10-26T01:58:31"/>
    <x v="0"/>
    <n v="2"/>
    <s v="JARAMILLO GOMEZ VICTOR ALONSO"/>
    <x v="3"/>
    <x v="0"/>
    <n v="223"/>
    <n v="22.3"/>
    <n v="246.36215334420899"/>
    <m/>
    <n v="94544.861300000004"/>
    <x v="1"/>
    <n v="14285.714285714301"/>
    <x v="81"/>
    <x v="0"/>
    <m/>
  </r>
  <r>
    <d v="2021-10-26T01:58:31"/>
    <x v="0"/>
    <n v="3"/>
    <s v="GONZALEZ VELASQUEZ LISDAN"/>
    <x v="4"/>
    <x v="0"/>
    <n v="187"/>
    <n v="26.714285714285701"/>
    <n v="172.453507340946"/>
    <m/>
    <n v="66181.402900000001"/>
    <x v="0"/>
    <n v="14285.714285714301"/>
    <x v="81"/>
    <x v="0"/>
    <m/>
  </r>
  <r>
    <d v="2021-10-26T01:58:32"/>
    <x v="1"/>
    <n v="5"/>
    <s v="LOAIZA GAVIRIA EDIXON ANDRES"/>
    <x v="1"/>
    <x v="0"/>
    <n v="306"/>
    <n v="27.818181818181799"/>
    <n v="270.99836867863002"/>
    <s v="1 DESCUENTO (Propietario veh 26)"/>
    <n v="103999.3475"/>
    <x v="1"/>
    <n v="14285.714285714301"/>
    <x v="81"/>
    <x v="0"/>
    <m/>
  </r>
  <r>
    <d v="2021-10-26T01:58:32"/>
    <x v="0"/>
    <n v="6"/>
    <s v="SANCHEZ CAMELO FABIAN ARLEY"/>
    <x v="0"/>
    <x v="0"/>
    <n v="262"/>
    <n v="29.1111111111111"/>
    <n v="221.725938009788"/>
    <m/>
    <n v="85090.375199999995"/>
    <x v="0"/>
    <n v="14285.714285714301"/>
    <x v="81"/>
    <x v="0"/>
    <m/>
  </r>
  <r>
    <d v="2021-10-26T01:58:32"/>
    <x v="0"/>
    <n v="7"/>
    <s v="DE OSSA TORRES CARLOS ANDRES"/>
    <x v="3"/>
    <x v="0"/>
    <n v="266"/>
    <n v="26.6"/>
    <n v="246.36215334420899"/>
    <m/>
    <n v="94544.861300000004"/>
    <x v="1"/>
    <n v="14285.714285714301"/>
    <x v="81"/>
    <x v="0"/>
    <m/>
  </r>
  <r>
    <d v="2021-10-26T01:58:32"/>
    <x v="0"/>
    <n v="8"/>
    <s v="VARGAS NELSON CONRADO"/>
    <x v="3"/>
    <x v="0"/>
    <n v="250"/>
    <n v="25"/>
    <n v="246.36215334420899"/>
    <s v="1 DESCUENTO (Conduct, Cootranspinal)"/>
    <n v="94544.861300000004"/>
    <x v="1"/>
    <n v="14285.714285714301"/>
    <x v="81"/>
    <x v="0"/>
    <m/>
  </r>
  <r>
    <d v="2021-10-26T01:58:32"/>
    <x v="0"/>
    <n v="9"/>
    <s v="BETANCUR PEREZ VICTOR ALONSO"/>
    <x v="10"/>
    <x v="0"/>
    <n v="79"/>
    <n v="19.75"/>
    <n v="98.5448613376835"/>
    <s v="Se descuenta viaje de 4 12 pm donde moviliz 11 Usuarios ya que vena del taller y colabora con la subida, 1 DESCUENTO (Despachador Fernando)"/>
    <n v="37817.944499999998"/>
    <x v="0"/>
    <n v="14285.714285714301"/>
    <x v="81"/>
    <x v="0"/>
    <m/>
  </r>
  <r>
    <d v="2021-10-26T01:58:33"/>
    <x v="0"/>
    <n v="10"/>
    <s v="FLORES RINCON JORGE ALBERTO"/>
    <x v="3"/>
    <x v="0"/>
    <n v="195"/>
    <n v="20.526315789473699"/>
    <n v="234.044045676998"/>
    <s v="Se Reconoce medio viaje de 8 05 am donde moviliz 5 Usuarios, Se descuenta viaje de 11 35 am donde moviliz 8 Usuarios ya que vena de Marllantas y colabora con la subida, 2 DESCUENTOS (Transbordo veh 17), 1 DESCUENTO (Despachador Fernando)"/>
    <n v="89817.618300000002"/>
    <x v="0"/>
    <n v="14285.714285714301"/>
    <x v="81"/>
    <x v="0"/>
    <m/>
  </r>
  <r>
    <d v="2021-10-26T01:58:33"/>
    <x v="1"/>
    <n v="11"/>
    <s v="RENDON VIANA HUMBERTO DE JESUS"/>
    <x v="1"/>
    <x v="0"/>
    <n v="269"/>
    <n v="24.454545454545499"/>
    <n v="270.99836867863002"/>
    <m/>
    <n v="103999.3475"/>
    <x v="0"/>
    <n v="14285.714285714301"/>
    <x v="81"/>
    <x v="0"/>
    <m/>
  </r>
  <r>
    <d v="2021-10-26T01:58:33"/>
    <x v="1"/>
    <n v="12"/>
    <s v="VALENCIA MENDOZA CESAR AUGUSTO"/>
    <x v="3"/>
    <x v="0"/>
    <n v="244"/>
    <n v="23.238095238095202"/>
    <n v="258.68026101141902"/>
    <s v="Se Reconoce medio viaje de 10 04 am donde moviliz 18 Usuarios"/>
    <n v="99272.104399999997"/>
    <x v="0"/>
    <n v="14285.714285714301"/>
    <x v="81"/>
    <x v="0"/>
    <m/>
  </r>
  <r>
    <d v="2021-10-26T01:58:33"/>
    <x v="1"/>
    <n v="13"/>
    <s v="VASQUEZ GARCIA ISMAEL DAVID"/>
    <x v="1"/>
    <x v="0"/>
    <n v="252"/>
    <n v="22.909090909090899"/>
    <n v="270.99836867863002"/>
    <s v="5 DESCUENTOS (Transbordo veh 23 y Usuario Desubicado)"/>
    <n v="103999.3475"/>
    <x v="1"/>
    <n v="14285.714285714301"/>
    <x v="81"/>
    <x v="0"/>
    <m/>
  </r>
  <r>
    <d v="2021-10-26T01:58:34"/>
    <x v="1"/>
    <n v="14"/>
    <s v="CARVAJAL SALAZAR HECTOR MARINO"/>
    <x v="1"/>
    <x v="0"/>
    <n v="212"/>
    <n v="19.272727272727298"/>
    <n v="270.99836867863002"/>
    <m/>
    <n v="103999.3475"/>
    <x v="1"/>
    <n v="14285.714285714301"/>
    <x v="81"/>
    <x v="0"/>
    <m/>
  </r>
  <r>
    <d v="2021-10-26T01:58:34"/>
    <x v="1"/>
    <n v="15"/>
    <s v="LOPERA AGUDELO LUIS FRANCISCO"/>
    <x v="2"/>
    <x v="0"/>
    <n v="109"/>
    <n v="19.818181818181799"/>
    <n v="135.49918433931501"/>
    <s v="Se Reconoce medio viaje de 9 am donde moviliz 17 Usuarios"/>
    <n v="51999.673699999999"/>
    <x v="0"/>
    <n v="14285.714285714301"/>
    <x v="81"/>
    <x v="0"/>
    <m/>
  </r>
  <r>
    <d v="2021-10-26T01:58:34"/>
    <x v="1"/>
    <n v="17"/>
    <s v="TEJADA PEREZ JHON ALEXIS"/>
    <x v="1"/>
    <x v="0"/>
    <n v="225"/>
    <n v="20.454545454545499"/>
    <n v="270.99836867863002"/>
    <m/>
    <n v="103999.3475"/>
    <x v="0"/>
    <n v="14285.714285714301"/>
    <x v="81"/>
    <x v="0"/>
    <m/>
  </r>
  <r>
    <d v="2021-10-26T01:58:34"/>
    <x v="1"/>
    <n v="18"/>
    <s v="PEREZ BORJA JUAN CARLOS"/>
    <x v="1"/>
    <x v="0"/>
    <n v="255"/>
    <n v="23.181818181818201"/>
    <n v="270.99836867863002"/>
    <s v="JUAN VALENCIA Realiz 5 viajes donde movliz 110 Usuarios"/>
    <n v="103999.3475"/>
    <x v="0"/>
    <n v="14285.714285714301"/>
    <x v="81"/>
    <x v="0"/>
    <m/>
  </r>
  <r>
    <d v="2021-10-26T01:58:34"/>
    <x v="1"/>
    <n v="19"/>
    <s v="HINCAPIE CASTAEDA KEVIN ALEJANDRO"/>
    <x v="1"/>
    <x v="0"/>
    <n v="318"/>
    <n v="28.909090909090899"/>
    <n v="270.99836867863002"/>
    <m/>
    <n v="103999.3475"/>
    <x v="0"/>
    <n v="14285.714285714301"/>
    <x v="81"/>
    <x v="0"/>
    <m/>
  </r>
  <r>
    <d v="2021-10-26T01:58:35"/>
    <x v="1"/>
    <n v="20"/>
    <s v="VACA FIERRO ROBINSON"/>
    <x v="1"/>
    <x v="0"/>
    <n v="265"/>
    <n v="24.090909090909101"/>
    <n v="270.99836867863002"/>
    <s v="1 DESCUENTO (Usuario Desubicado)"/>
    <n v="103999.3475"/>
    <x v="0"/>
    <n v="14285.714285714301"/>
    <x v="81"/>
    <x v="0"/>
    <m/>
  </r>
  <r>
    <d v="2021-10-26T01:58:35"/>
    <x v="1"/>
    <n v="21"/>
    <s v="OCAMPO OCAMPO ANTONIO JOSE"/>
    <x v="3"/>
    <x v="0"/>
    <n v="236"/>
    <n v="23.6"/>
    <n v="246.36215334420899"/>
    <m/>
    <n v="94544.861300000004"/>
    <x v="0"/>
    <n v="14285.714285714301"/>
    <x v="81"/>
    <x v="0"/>
    <m/>
  </r>
  <r>
    <d v="2021-10-26T01:58:35"/>
    <x v="0"/>
    <n v="22"/>
    <s v="GONZALEZ MONTAO HERNAN DARIO"/>
    <x v="3"/>
    <x v="1"/>
    <n v="225"/>
    <n v="22.5"/>
    <n v="246.36215334420899"/>
    <m/>
    <n v="94544.861300000004"/>
    <x v="1"/>
    <n v="14285.714285714301"/>
    <x v="81"/>
    <x v="0"/>
    <m/>
  </r>
  <r>
    <d v="2021-10-26T01:58:35"/>
    <x v="1"/>
    <n v="23"/>
    <s v="LONDOO LOPERA DUVAN ANDRES"/>
    <x v="4"/>
    <x v="0"/>
    <n v="151"/>
    <n v="21.571428571428601"/>
    <n v="172.453507340946"/>
    <m/>
    <n v="66181.402900000001"/>
    <x v="0"/>
    <n v="14285.714285714301"/>
    <x v="81"/>
    <x v="0"/>
    <m/>
  </r>
  <r>
    <d v="2021-10-26T01:58:36"/>
    <x v="1"/>
    <n v="24"/>
    <s v="QUIRAMA CASTAEDA JHON JADER"/>
    <x v="0"/>
    <x v="0"/>
    <n v="208"/>
    <n v="23.1111111111111"/>
    <n v="221.725938009788"/>
    <m/>
    <n v="85090.375199999995"/>
    <x v="0"/>
    <n v="14285.714285714301"/>
    <x v="81"/>
    <x v="0"/>
    <m/>
  </r>
  <r>
    <d v="2021-10-26T01:58:36"/>
    <x v="1"/>
    <n v="25"/>
    <s v="ARBOLEDA SALAZAR DIOMEDES"/>
    <x v="0"/>
    <x v="0"/>
    <n v="234"/>
    <n v="26"/>
    <n v="221.725938009788"/>
    <m/>
    <n v="85090.375199999995"/>
    <x v="1"/>
    <n v="14285.714285714301"/>
    <x v="81"/>
    <x v="0"/>
    <m/>
  </r>
  <r>
    <d v="2021-10-26T01:58:36"/>
    <x v="0"/>
    <n v="27"/>
    <s v="HENAO MUOZ FERNEY"/>
    <x v="0"/>
    <x v="0"/>
    <n v="257"/>
    <n v="28.5555555555556"/>
    <n v="221.725938009788"/>
    <s v="1 DESCUENTO (Usuario Desubicado)"/>
    <n v="85090.375199999995"/>
    <x v="0"/>
    <n v="14285.714285714301"/>
    <x v="81"/>
    <x v="0"/>
    <m/>
  </r>
  <r>
    <d v="2021-10-26T01:58:36"/>
    <x v="0"/>
    <n v="28"/>
    <s v="QUINTERO PEREZ SANTIAGO"/>
    <x v="2"/>
    <x v="0"/>
    <n v="148"/>
    <n v="26.909090909090899"/>
    <n v="135.49918433931501"/>
    <s v="Se Reconoce medio viaje de 9 24 am donde moviliz 7 Usuarios 2 DESCUENTOS (Usuario Desubicado y Santiago Monitoreo)"/>
    <n v="51999.673699999999"/>
    <x v="0"/>
    <n v="14285.714285714301"/>
    <x v="81"/>
    <x v="0"/>
    <m/>
  </r>
  <r>
    <d v="2021-10-26T01:58:36"/>
    <x v="0"/>
    <n v="29"/>
    <s v="VELASQUEZ ROLDAN BRAYAN ESTIVEN"/>
    <x v="4"/>
    <x v="0"/>
    <n v="167"/>
    <n v="23.8571428571429"/>
    <n v="172.453507340946"/>
    <s v="1 DESCUENTO (Usuario Desubicado)"/>
    <n v="66181.402900000001"/>
    <x v="0"/>
    <n v="14285.714285714301"/>
    <x v="81"/>
    <x v="0"/>
    <m/>
  </r>
  <r>
    <d v="2021-10-26T01:58:37"/>
    <x v="0"/>
    <n v="30"/>
    <s v="QUIROZ SIERRA GERMAN ANTONIO"/>
    <x v="7"/>
    <x v="0"/>
    <n v="67"/>
    <n v="22.3333333333333"/>
    <n v="73.908646003262604"/>
    <m/>
    <n v="28363.4584"/>
    <x v="0"/>
    <n v="14285.714285714301"/>
    <x v="81"/>
    <x v="0"/>
    <m/>
  </r>
  <r>
    <d v="2021-10-26T01:58:37"/>
    <x v="0"/>
    <n v="32"/>
    <s v="JIMENEZ HERNANDEZ ESTEBAN CAMILO"/>
    <x v="4"/>
    <x v="0"/>
    <n v="194"/>
    <n v="27.714285714285701"/>
    <n v="172.453507340946"/>
    <m/>
    <n v="66181.402900000001"/>
    <x v="0"/>
    <n v="14285.714285714301"/>
    <x v="81"/>
    <x v="0"/>
    <m/>
  </r>
  <r>
    <d v="2021-10-26T01:58:37"/>
    <x v="0"/>
    <n v="34"/>
    <s v="DAVILA MORALES WALTER ANDRES"/>
    <x v="0"/>
    <x v="0"/>
    <n v="274"/>
    <n v="30.4444444444444"/>
    <n v="221.725938009788"/>
    <m/>
    <n v="85090.375199999995"/>
    <x v="0"/>
    <n v="14285.714285714301"/>
    <x v="81"/>
    <x v="0"/>
    <m/>
  </r>
  <r>
    <d v="2021-10-26T01:58:37"/>
    <x v="0"/>
    <n v="35"/>
    <s v="HINCAPIE OSORIO RENZO ORLANDO"/>
    <x v="4"/>
    <x v="0"/>
    <n v="181"/>
    <n v="25.8571428571429"/>
    <n v="172.453507340946"/>
    <s v="1 DESCUENTO (Santiago Monitoreo)"/>
    <n v="66181.402900000001"/>
    <x v="1"/>
    <n v="14285.714285714301"/>
    <x v="81"/>
    <x v="0"/>
    <m/>
  </r>
  <r>
    <d v="2021-10-26T01:58:37"/>
    <x v="0"/>
    <n v="36"/>
    <s v="MARTINEZ CHAVERRA LUIS NORBERTO"/>
    <x v="3"/>
    <x v="0"/>
    <n v="258"/>
    <n v="25.8"/>
    <n v="246.36215334420899"/>
    <m/>
    <n v="94544.861300000004"/>
    <x v="0"/>
    <n v="14285.714285714301"/>
    <x v="81"/>
    <x v="0"/>
    <m/>
  </r>
  <r>
    <d v="2021-10-26T01:58:38"/>
    <x v="0"/>
    <n v="37"/>
    <s v="LARGO PIEDRAHITA HARVEY DAVID"/>
    <x v="0"/>
    <x v="0"/>
    <n v="251"/>
    <n v="27.8888888888889"/>
    <n v="221.725938009788"/>
    <m/>
    <n v="85090.375199999995"/>
    <x v="1"/>
    <n v="14285.714285714301"/>
    <x v="81"/>
    <x v="0"/>
    <m/>
  </r>
  <r>
    <d v="2021-10-26T01:58:38"/>
    <x v="0"/>
    <n v="38"/>
    <s v="VILLADA GUZMAN JOJAN"/>
    <x v="0"/>
    <x v="0"/>
    <n v="255"/>
    <n v="28.3333333333333"/>
    <n v="221.725938009788"/>
    <s v="1 DESCUENTO (Santiago Monitoreo)"/>
    <n v="85090.375199999995"/>
    <x v="0"/>
    <n v="14285.714285714301"/>
    <x v="81"/>
    <x v="0"/>
    <m/>
  </r>
  <r>
    <d v="2021-10-26T01:58:38"/>
    <x v="0"/>
    <n v="39"/>
    <s v="JARAMILLO ZAPATA ELKIN DARIO"/>
    <x v="0"/>
    <x v="0"/>
    <n v="230"/>
    <n v="25.5555555555556"/>
    <n v="221.725938009788"/>
    <m/>
    <n v="85090.375199999995"/>
    <x v="0"/>
    <n v="14285.714285714301"/>
    <x v="81"/>
    <x v="0"/>
    <m/>
  </r>
  <r>
    <d v="2021-10-26T01:58:38"/>
    <x v="0"/>
    <n v="40"/>
    <s v="CORDOBA QUINTERO RAFAEL JOSE"/>
    <x v="6"/>
    <x v="0"/>
    <n v="165"/>
    <n v="22"/>
    <n v="184.771615008157"/>
    <s v="Se Reconoce medio viaje de 5 56 am donde moviliz 20 Usuarios"/>
    <n v="70908.645999999993"/>
    <x v="0"/>
    <n v="14285.714285714301"/>
    <x v="81"/>
    <x v="0"/>
    <m/>
  </r>
  <r>
    <d v="2021-10-27T01:23:37"/>
    <x v="1"/>
    <n v="1"/>
    <s v="PINEDA ESTRADA CRISTIAN JOHAN"/>
    <x v="6"/>
    <x v="0"/>
    <n v="164"/>
    <n v="21.866666666666699"/>
    <n v="182.59380097879301"/>
    <s v="Se Reconoce Medio Viaje de 7 15 pm donde moviliz 20 Usuarios, 1 DESCUENTO (Propietario veh 34)"/>
    <n v="70037.520399999994"/>
    <x v="0"/>
    <n v="14105.714285714301"/>
    <x v="82"/>
    <x v="0"/>
    <m/>
  </r>
  <r>
    <d v="2021-10-27T01:23:37"/>
    <x v="1"/>
    <n v="2"/>
    <s v="JARAMILLO GOMEZ VICTOR ALONSO"/>
    <x v="3"/>
    <x v="0"/>
    <n v="215"/>
    <n v="21.5"/>
    <n v="243.45840130505701"/>
    <m/>
    <n v="93383.360499999995"/>
    <x v="1"/>
    <n v="14105.714285714301"/>
    <x v="82"/>
    <x v="0"/>
    <m/>
  </r>
  <r>
    <d v="2021-10-27T01:23:37"/>
    <x v="1"/>
    <n v="3"/>
    <s v="RESTREPO RODRIGUEZ LIBARDO ANDRES"/>
    <x v="4"/>
    <x v="0"/>
    <n v="173"/>
    <n v="24.714285714285701"/>
    <n v="170.42088091354"/>
    <m/>
    <n v="65368.352400000003"/>
    <x v="0"/>
    <n v="14105.714285714301"/>
    <x v="82"/>
    <x v="0"/>
    <m/>
  </r>
  <r>
    <d v="2021-10-27T01:23:38"/>
    <x v="1"/>
    <n v="5"/>
    <s v="LOAIZA GAVIRIA EDIXON ANDRES"/>
    <x v="6"/>
    <x v="0"/>
    <n v="276"/>
    <n v="32.470588235294102"/>
    <n v="206.939641109299"/>
    <s v="Se Reconoce Medio Viaje de 8 55 am donde moviliz 37 Usuarios, 19 DESCUENTOS (16 Transbordo veh 17, 2 x INCAPACITADO Y 1 Transbordo veh 10)"/>
    <n v="79375.856400000004"/>
    <x v="1"/>
    <n v="14105.714285714301"/>
    <x v="82"/>
    <x v="0"/>
    <m/>
  </r>
  <r>
    <d v="2021-10-27T01:23:38"/>
    <x v="1"/>
    <n v="6"/>
    <s v="SANCHEZ CAMELO FABIAN ARLEY"/>
    <x v="1"/>
    <x v="0"/>
    <n v="253"/>
    <n v="23"/>
    <n v="267.80424143556297"/>
    <s v="1 DESCUENTO (Despachador Fernando)"/>
    <n v="102721.6966"/>
    <x v="0"/>
    <n v="14105.714285714301"/>
    <x v="82"/>
    <x v="0"/>
    <m/>
  </r>
  <r>
    <d v="2021-10-27T01:23:38"/>
    <x v="1"/>
    <n v="7"/>
    <s v="DE OSSA TORRES CARLOS ANDRES"/>
    <x v="1"/>
    <x v="0"/>
    <n v="253"/>
    <n v="23"/>
    <n v="267.80424143556297"/>
    <m/>
    <n v="102721.6966"/>
    <x v="1"/>
    <n v="14105.714285714301"/>
    <x v="82"/>
    <x v="0"/>
    <m/>
  </r>
  <r>
    <d v="2021-10-27T01:23:38"/>
    <x v="1"/>
    <n v="8"/>
    <s v="VALENCIA MENDOZA CESAR AUGUSTO"/>
    <x v="1"/>
    <x v="0"/>
    <n v="252"/>
    <n v="22.909090909090899"/>
    <n v="267.80424143556297"/>
    <m/>
    <n v="102721.6966"/>
    <x v="1"/>
    <n v="14105.714285714301"/>
    <x v="82"/>
    <x v="0"/>
    <m/>
  </r>
  <r>
    <d v="2021-10-27T01:23:39"/>
    <x v="1"/>
    <n v="9"/>
    <s v="BETANCUR PEREZ VICTOR ALONSO"/>
    <x v="3"/>
    <x v="0"/>
    <n v="220"/>
    <n v="22"/>
    <n v="243.45840130505701"/>
    <m/>
    <n v="93383.360499999995"/>
    <x v="0"/>
    <n v="14105.714285714301"/>
    <x v="82"/>
    <x v="0"/>
    <m/>
  </r>
  <r>
    <d v="2021-10-27T01:23:39"/>
    <x v="1"/>
    <n v="10"/>
    <s v="LARGO PIEDRAHITA HARVEY DAVID"/>
    <x v="1"/>
    <x v="0"/>
    <n v="308"/>
    <n v="28"/>
    <n v="267.80424143556297"/>
    <m/>
    <n v="102721.6966"/>
    <x v="0"/>
    <n v="14105.714285714301"/>
    <x v="82"/>
    <x v="0"/>
    <m/>
  </r>
  <r>
    <d v="2021-10-27T01:23:39"/>
    <x v="0"/>
    <n v="11"/>
    <s v="BETANCUR RAMIREZ JUAN CAMILO"/>
    <x v="0"/>
    <x v="1"/>
    <n v="258"/>
    <n v="28.6666666666667"/>
    <n v="219.11256117455099"/>
    <s v="Se Descuenta el viaje de 8 14 am donde moviliz 24 Usuarios ya que no espera el tiempo indicado en el paradero sin justificacin"/>
    <n v="84045.0245"/>
    <x v="0"/>
    <n v="14105.714285714301"/>
    <x v="82"/>
    <x v="0"/>
    <m/>
  </r>
  <r>
    <d v="2021-10-27T01:23:39"/>
    <x v="0"/>
    <n v="12"/>
    <s v="ROJAS QUINTERO MIGUEL ANTONIO"/>
    <x v="3"/>
    <x v="0"/>
    <n v="222"/>
    <n v="22.2"/>
    <n v="243.45840130505701"/>
    <s v="2 DESCUENTOS (Conduct veh 12 Y Despachador Fernando)"/>
    <n v="93383.360499999995"/>
    <x v="0"/>
    <n v="14105.714285714301"/>
    <x v="82"/>
    <x v="0"/>
    <m/>
  </r>
  <r>
    <d v="2021-10-27T01:23:39"/>
    <x v="0"/>
    <n v="13"/>
    <s v="VASQUEZ GARCIA ISMAEL DAVID"/>
    <x v="0"/>
    <x v="0"/>
    <n v="216"/>
    <n v="24"/>
    <n v="219.11256117455099"/>
    <s v="1 DESCUENTO (Usuario Desubicado)"/>
    <n v="84045.0245"/>
    <x v="1"/>
    <n v="14105.714285714301"/>
    <x v="82"/>
    <x v="0"/>
    <m/>
  </r>
  <r>
    <d v="2021-10-27T01:23:40"/>
    <x v="0"/>
    <n v="14"/>
    <s v="HINCAPIE OSORIO RENZO ORLANDO"/>
    <x v="0"/>
    <x v="0"/>
    <n v="251"/>
    <n v="27.8888888888889"/>
    <n v="219.11256117455099"/>
    <m/>
    <n v="84045.0245"/>
    <x v="1"/>
    <n v="14105.714285714301"/>
    <x v="82"/>
    <x v="0"/>
    <m/>
  </r>
  <r>
    <d v="2021-10-27T01:23:40"/>
    <x v="0"/>
    <n v="17"/>
    <s v="TEJADA PEREZ JHON ALEXIS"/>
    <x v="2"/>
    <x v="0"/>
    <n v="136"/>
    <n v="20.923076923076898"/>
    <n v="158.24796084828699"/>
    <s v="Se Reconoce Medio Viaje de 4 42 pm donde moviliz 23 Usuarios"/>
    <n v="60699.184300000001"/>
    <x v="0"/>
    <n v="14105.714285714301"/>
    <x v="82"/>
    <x v="0"/>
    <m/>
  </r>
  <r>
    <d v="2021-10-27T01:23:40"/>
    <x v="0"/>
    <n v="18"/>
    <s v="VALENCIA ESTRADA JUAN STIVEN"/>
    <x v="6"/>
    <x v="0"/>
    <n v="208"/>
    <n v="26"/>
    <n v="194.76672104404599"/>
    <m/>
    <n v="74706.688399999999"/>
    <x v="0"/>
    <n v="14105.714285714301"/>
    <x v="82"/>
    <x v="0"/>
    <m/>
  </r>
  <r>
    <d v="2021-10-27T01:23:40"/>
    <x v="0"/>
    <n v="19"/>
    <s v="HINCAPIE CASTAEDA KEVIN ALEJANDRO"/>
    <x v="8"/>
    <x v="0"/>
    <n v="122"/>
    <n v="24.4"/>
    <n v="121.729200652529"/>
    <m/>
    <n v="46691.6803"/>
    <x v="0"/>
    <n v="14105.714285714301"/>
    <x v="82"/>
    <x v="0"/>
    <m/>
  </r>
  <r>
    <d v="2021-10-27T01:23:40"/>
    <x v="0"/>
    <n v="20"/>
    <s v="VACA FIERRO ROBINSON"/>
    <x v="1"/>
    <x v="0"/>
    <n v="246"/>
    <n v="22.363636363636399"/>
    <n v="267.80424143556297"/>
    <m/>
    <n v="102721.6966"/>
    <x v="0"/>
    <n v="14105.714285714301"/>
    <x v="82"/>
    <x v="0"/>
    <m/>
  </r>
  <r>
    <d v="2021-10-27T01:23:41"/>
    <x v="0"/>
    <n v="21"/>
    <s v="LONDOO LOPERA DUVAN ANDRES"/>
    <x v="0"/>
    <x v="0"/>
    <n v="186"/>
    <n v="20.6666666666667"/>
    <n v="219.11256117455099"/>
    <m/>
    <n v="84045.0245"/>
    <x v="0"/>
    <n v="14105.714285714301"/>
    <x v="82"/>
    <x v="0"/>
    <m/>
  </r>
  <r>
    <d v="2021-10-27T01:23:41"/>
    <x v="0"/>
    <n v="22"/>
    <s v="GIRALDO SANTAMARIA ERMAN"/>
    <x v="3"/>
    <x v="0"/>
    <n v="310"/>
    <n v="31"/>
    <n v="243.45840130505701"/>
    <m/>
    <n v="93383.360499999995"/>
    <x v="1"/>
    <n v="14105.714285714301"/>
    <x v="82"/>
    <x v="0"/>
    <m/>
  </r>
  <r>
    <d v="2021-10-27T01:23:41"/>
    <x v="0"/>
    <n v="23"/>
    <s v="QUICENO DAVID DIEGO ALEJANDRO"/>
    <x v="7"/>
    <x v="0"/>
    <n v="77"/>
    <n v="25.6666666666667"/>
    <n v="73.037520391517106"/>
    <m/>
    <n v="28015.0082"/>
    <x v="0"/>
    <n v="14105.714285714301"/>
    <x v="82"/>
    <x v="0"/>
    <m/>
  </r>
  <r>
    <d v="2021-10-27T01:23:41"/>
    <x v="0"/>
    <n v="24"/>
    <s v="QUIRAMA CASTAEDA JHON JADER"/>
    <x v="0"/>
    <x v="0"/>
    <n v="251"/>
    <n v="27.8888888888889"/>
    <n v="219.11256117455099"/>
    <m/>
    <n v="84045.0245"/>
    <x v="0"/>
    <n v="14105.714285714301"/>
    <x v="82"/>
    <x v="0"/>
    <m/>
  </r>
  <r>
    <d v="2021-10-27T01:23:42"/>
    <x v="0"/>
    <n v="25"/>
    <s v="ARBOLEDA SALAZAR DIOMEDES"/>
    <x v="0"/>
    <x v="0"/>
    <n v="222"/>
    <n v="24.6666666666667"/>
    <n v="219.11256117455099"/>
    <m/>
    <n v="84045.0245"/>
    <x v="1"/>
    <n v="14105.714285714301"/>
    <x v="82"/>
    <x v="0"/>
    <m/>
  </r>
  <r>
    <d v="2021-10-27T01:23:42"/>
    <x v="0"/>
    <n v="26"/>
    <s v="GONZALEZ VELASQUEZ LISDAN"/>
    <x v="0"/>
    <x v="0"/>
    <n v="225"/>
    <n v="25"/>
    <n v="219.11256117455099"/>
    <s v="1 DESCUENTO (Despachador Fernando)"/>
    <n v="84045.0245"/>
    <x v="0"/>
    <n v="14105.714285714301"/>
    <x v="82"/>
    <x v="0"/>
    <m/>
  </r>
  <r>
    <d v="2021-10-27T01:23:42"/>
    <x v="0"/>
    <n v="27"/>
    <s v="HENAO MUOZ FERNEY"/>
    <x v="3"/>
    <x v="0"/>
    <n v="246"/>
    <n v="24.6"/>
    <n v="243.45840130505701"/>
    <m/>
    <n v="93383.360499999995"/>
    <x v="0"/>
    <n v="14105.714285714301"/>
    <x v="82"/>
    <x v="0"/>
    <m/>
  </r>
  <r>
    <d v="2021-10-27T01:23:42"/>
    <x v="1"/>
    <n v="28"/>
    <s v="QUINTERO PEREZ SANTIAGO"/>
    <x v="6"/>
    <x v="0"/>
    <n v="219"/>
    <n v="27.375"/>
    <n v="194.76672104404599"/>
    <m/>
    <n v="74706.688399999999"/>
    <x v="0"/>
    <n v="14105.714285714301"/>
    <x v="82"/>
    <x v="0"/>
    <m/>
  </r>
  <r>
    <d v="2021-10-27T01:23:43"/>
    <x v="0"/>
    <n v="29"/>
    <s v="VELASQUEZ ROLDAN BRAYAN ESTIVEN"/>
    <x v="3"/>
    <x v="0"/>
    <n v="225"/>
    <n v="22.5"/>
    <n v="243.45840130505701"/>
    <s v="4 DESCUENTOS (2 Transbordo veh 24, Conduct, veh 17 y Santiago Monitoreo)"/>
    <n v="93383.360499999995"/>
    <x v="0"/>
    <n v="14105.714285714301"/>
    <x v="82"/>
    <x v="0"/>
    <m/>
  </r>
  <r>
    <d v="2021-10-27T01:23:43"/>
    <x v="0"/>
    <n v="30"/>
    <s v="QUIROZ SIERRA GERMAN ANTONIO"/>
    <x v="3"/>
    <x v="0"/>
    <n v="201"/>
    <n v="20.100000000000001"/>
    <n v="243.45840130505701"/>
    <m/>
    <n v="93383.360499999995"/>
    <x v="0"/>
    <n v="14105.714285714301"/>
    <x v="82"/>
    <x v="0"/>
    <m/>
  </r>
  <r>
    <d v="2021-10-27T01:23:43"/>
    <x v="1"/>
    <n v="32"/>
    <s v="JIMENEZ HERNANDEZ ESTEBAN CAMILO"/>
    <x v="11"/>
    <x v="0"/>
    <n v="52"/>
    <n v="26"/>
    <n v="48.691680261011399"/>
    <m/>
    <n v="18676.6721"/>
    <x v="0"/>
    <n v="14105.714285714301"/>
    <x v="82"/>
    <x v="0"/>
    <m/>
  </r>
  <r>
    <d v="2021-10-27T01:23:43"/>
    <x v="1"/>
    <n v="34"/>
    <s v="DAVILA MORALES WALTER ANDRES"/>
    <x v="3"/>
    <x v="0"/>
    <n v="265"/>
    <n v="26.5"/>
    <n v="243.45840130505701"/>
    <m/>
    <n v="93383.360499999995"/>
    <x v="0"/>
    <n v="14105.714285714301"/>
    <x v="82"/>
    <x v="0"/>
    <m/>
  </r>
  <r>
    <d v="2021-10-27T01:23:43"/>
    <x v="1"/>
    <n v="35"/>
    <s v="GARCIA DAVID WILSON ALBERTO"/>
    <x v="1"/>
    <x v="0"/>
    <n v="278"/>
    <n v="25.272727272727298"/>
    <n v="267.80424143556297"/>
    <s v="2 DESCUENTOS X INCAPACITADO"/>
    <n v="102721.6966"/>
    <x v="1"/>
    <n v="14105.714285714301"/>
    <x v="82"/>
    <x v="0"/>
    <m/>
  </r>
  <r>
    <d v="2021-10-27T01:23:44"/>
    <x v="1"/>
    <n v="36"/>
    <s v="VARGAS NELSON CONRADO"/>
    <x v="3"/>
    <x v="0"/>
    <n v="223"/>
    <n v="22.3"/>
    <n v="243.45840130505701"/>
    <m/>
    <n v="93383.360499999995"/>
    <x v="0"/>
    <n v="14105.714285714301"/>
    <x v="82"/>
    <x v="0"/>
    <m/>
  </r>
  <r>
    <d v="2021-10-27T01:23:44"/>
    <x v="1"/>
    <n v="37"/>
    <s v="PIEDRAHITA MADRID SANTIAGO"/>
    <x v="0"/>
    <x v="0"/>
    <n v="175"/>
    <n v="19.4444444444444"/>
    <n v="219.11256117455099"/>
    <m/>
    <n v="84045.0245"/>
    <x v="1"/>
    <n v="14105.714285714301"/>
    <x v="82"/>
    <x v="0"/>
    <m/>
  </r>
  <r>
    <d v="2021-10-27T01:23:44"/>
    <x v="1"/>
    <n v="38"/>
    <s v="VILLADA GUZMAN JOJAN"/>
    <x v="7"/>
    <x v="0"/>
    <n v="65"/>
    <n v="21.6666666666667"/>
    <n v="73.037520391517106"/>
    <m/>
    <n v="28015.0082"/>
    <x v="0"/>
    <n v="14105.714285714301"/>
    <x v="82"/>
    <x v="0"/>
    <m/>
  </r>
  <r>
    <d v="2021-10-27T01:23:44"/>
    <x v="1"/>
    <n v="39"/>
    <s v="JARAMILLO ZAPATA ELKIN DARIO"/>
    <x v="3"/>
    <x v="0"/>
    <n v="240"/>
    <n v="24"/>
    <n v="243.45840130505701"/>
    <m/>
    <n v="93383.360499999995"/>
    <x v="0"/>
    <n v="14105.714285714301"/>
    <x v="82"/>
    <x v="0"/>
    <m/>
  </r>
  <r>
    <d v="2021-10-27T01:23:44"/>
    <x v="1"/>
    <n v="40"/>
    <s v="CORDOBA QUINTERO RAFAEL JOSE"/>
    <x v="3"/>
    <x v="0"/>
    <n v="229"/>
    <n v="22.9"/>
    <n v="243.45840130505701"/>
    <s v="1 DESCUENTO (Santiago Monitoreo)"/>
    <n v="93383.360499999995"/>
    <x v="0"/>
    <n v="14105.714285714301"/>
    <x v="82"/>
    <x v="0"/>
    <m/>
  </r>
  <r>
    <d v="2021-10-28T02:04:03"/>
    <x v="0"/>
    <n v="1"/>
    <s v="PINEDA ESTRADA CRISTIAN JOHAN"/>
    <x v="8"/>
    <x v="0"/>
    <n v="114"/>
    <n v="22.8"/>
    <n v="112.744186046512"/>
    <m/>
    <n v="43097.674400000004"/>
    <x v="0"/>
    <n v="14833.333333333299"/>
    <x v="83"/>
    <x v="0"/>
    <m/>
  </r>
  <r>
    <d v="2021-10-28T02:04:03"/>
    <x v="0"/>
    <n v="2"/>
    <s v="JARAMILLO GOMEZ VICTOR ALONSO"/>
    <x v="3"/>
    <x v="0"/>
    <n v="199"/>
    <n v="19.899999999999999"/>
    <n v="225.488372093023"/>
    <m/>
    <n v="86195.348800000007"/>
    <x v="1"/>
    <n v="14833.333333333299"/>
    <x v="83"/>
    <x v="0"/>
    <m/>
  </r>
  <r>
    <d v="2021-10-28T02:04:03"/>
    <x v="0"/>
    <n v="3"/>
    <s v="TEJADA PEREZ JHON ALEXIS"/>
    <x v="3"/>
    <x v="0"/>
    <n v="249"/>
    <n v="24.9"/>
    <n v="225.488372093023"/>
    <m/>
    <n v="86195.348800000007"/>
    <x v="0"/>
    <n v="14833.333333333299"/>
    <x v="83"/>
    <x v="0"/>
    <m/>
  </r>
  <r>
    <d v="2021-10-28T02:04:04"/>
    <x v="1"/>
    <n v="5"/>
    <s v="LOAIZA GAVIRIA EDIXON ANDRES"/>
    <x v="1"/>
    <x v="0"/>
    <n v="277"/>
    <n v="25.181818181818201"/>
    <n v="248.037209302326"/>
    <m/>
    <n v="94814.883700000006"/>
    <x v="1"/>
    <n v="14833.333333333299"/>
    <x v="83"/>
    <x v="0"/>
    <m/>
  </r>
  <r>
    <d v="2021-10-28T02:04:04"/>
    <x v="0"/>
    <n v="6"/>
    <s v="BETANCUR RAMIREZ JUAN CAMILO"/>
    <x v="4"/>
    <x v="0"/>
    <n v="181"/>
    <n v="25.8571428571429"/>
    <n v="157.84186046511601"/>
    <s v="FABIAN SANCHEZ Realiz 1 viaje donde moviliz 18 Usuarios"/>
    <n v="60336.744200000001"/>
    <x v="0"/>
    <n v="14833.333333333299"/>
    <x v="83"/>
    <x v="0"/>
    <m/>
  </r>
  <r>
    <d v="2021-10-28T02:04:05"/>
    <x v="0"/>
    <n v="7"/>
    <s v="DE OSSA TORRES CARLOS ANDRES"/>
    <x v="8"/>
    <x v="2"/>
    <n v="153"/>
    <n v="30.6"/>
    <n v="112.744186046512"/>
    <s v="Se Descuenta el viaje de 12 26 m donde moviliz 17 Usuarios ya que no espera el tiempo indicado en el paradero sin justificacion"/>
    <n v="43097.674400000004"/>
    <x v="1"/>
    <n v="14833.333333333299"/>
    <x v="83"/>
    <x v="0"/>
    <m/>
  </r>
  <r>
    <d v="2021-10-28T02:04:05"/>
    <x v="0"/>
    <n v="8"/>
    <s v="VALENCIA MENDOZA CESAR AUGUSTO"/>
    <x v="1"/>
    <x v="0"/>
    <n v="254"/>
    <n v="23.090909090909101"/>
    <n v="248.037209302326"/>
    <s v="2 DESCUENTOS X INCAPACITADO"/>
    <n v="94814.883700000006"/>
    <x v="1"/>
    <n v="14833.333333333299"/>
    <x v="83"/>
    <x v="0"/>
    <m/>
  </r>
  <r>
    <d v="2021-10-28T02:04:05"/>
    <x v="0"/>
    <n v="9"/>
    <s v="BETANCUR PEREZ VICTOR ALONSO"/>
    <x v="3"/>
    <x v="0"/>
    <n v="189"/>
    <n v="18.899999999999999"/>
    <n v="225.488372093023"/>
    <s v="1 DESCUENTO (Conduct, Reconociendo ruta)"/>
    <n v="86195.348800000007"/>
    <x v="0"/>
    <n v="14833.333333333299"/>
    <x v="83"/>
    <x v="0"/>
    <m/>
  </r>
  <r>
    <d v="2021-10-28T02:04:05"/>
    <x v="1"/>
    <n v="10"/>
    <s v="FLORES RINCON JORGE ALBERTO"/>
    <x v="2"/>
    <x v="0"/>
    <n v="135"/>
    <n v="20.769230769230798"/>
    <n v="146.56744186046501"/>
    <s v="Se Reconoce medio viaje de 6 27 am donde moviliz 30 Usuarios"/>
    <n v="56026.976699999999"/>
    <x v="0"/>
    <n v="14833.333333333299"/>
    <x v="83"/>
    <x v="0"/>
    <m/>
  </r>
  <r>
    <d v="2021-10-28T02:04:06"/>
    <x v="1"/>
    <n v="11"/>
    <s v="RENDON VIANA HUMBERTO DE JESUS"/>
    <x v="4"/>
    <x v="0"/>
    <n v="171"/>
    <n v="24.428571428571399"/>
    <n v="157.84186046511601"/>
    <m/>
    <n v="60336.744200000001"/>
    <x v="0"/>
    <n v="14833.333333333299"/>
    <x v="83"/>
    <x v="0"/>
    <m/>
  </r>
  <r>
    <d v="2021-10-28T02:04:06"/>
    <x v="0"/>
    <n v="12"/>
    <s v="ROJAS QUINTERO MIGUEL ANTONIO"/>
    <x v="3"/>
    <x v="0"/>
    <n v="212"/>
    <n v="21.2"/>
    <n v="225.488372093023"/>
    <s v="1 DESCUENTO (Jefe de Ruta)"/>
    <n v="86195.348800000007"/>
    <x v="0"/>
    <n v="14833.333333333299"/>
    <x v="83"/>
    <x v="0"/>
    <m/>
  </r>
  <r>
    <d v="2021-10-28T02:04:06"/>
    <x v="1"/>
    <n v="13"/>
    <s v="VASQUEZ GARCIA ISMAEL DAVID"/>
    <x v="0"/>
    <x v="0"/>
    <n v="278"/>
    <n v="30.8888888888889"/>
    <n v="202.939534883721"/>
    <s v="1 DESCUENTO (Jefe de Ruta)"/>
    <n v="77575.813999999998"/>
    <x v="1"/>
    <n v="14833.333333333299"/>
    <x v="83"/>
    <x v="0"/>
    <m/>
  </r>
  <r>
    <d v="2021-10-28T02:04:06"/>
    <x v="1"/>
    <n v="14"/>
    <s v="CARVAJAL SALAZAR HECTOR MARINO"/>
    <x v="1"/>
    <x v="0"/>
    <n v="217"/>
    <n v="19.727272727272702"/>
    <n v="248.037209302326"/>
    <m/>
    <n v="94814.883700000006"/>
    <x v="1"/>
    <n v="14833.333333333299"/>
    <x v="83"/>
    <x v="0"/>
    <m/>
  </r>
  <r>
    <d v="2021-10-28T02:04:07"/>
    <x v="1"/>
    <n v="15"/>
    <s v="LOPERA AGUDELO LUIS FRANCISCO"/>
    <x v="3"/>
    <x v="0"/>
    <n v="229"/>
    <n v="21.8095238095238"/>
    <n v="236.76279069767401"/>
    <s v="Se Reconoce medio viaje de 9 40 am donde moviliz 7 Usuarios"/>
    <n v="90505.116299999994"/>
    <x v="0"/>
    <n v="14833.333333333299"/>
    <x v="83"/>
    <x v="0"/>
    <m/>
  </r>
  <r>
    <d v="2021-10-28T02:04:07"/>
    <x v="1"/>
    <n v="17"/>
    <s v="ESPINOZA CHAVARRIA GUILLERMO LEON"/>
    <x v="6"/>
    <x v="0"/>
    <n v="189"/>
    <n v="23.625"/>
    <n v="180.39069767441899"/>
    <m/>
    <n v="68956.2791"/>
    <x v="0"/>
    <n v="14833.333333333299"/>
    <x v="83"/>
    <x v="0"/>
    <m/>
  </r>
  <r>
    <d v="2021-10-28T02:04:07"/>
    <x v="0"/>
    <n v="18"/>
    <s v="ZAPATA JUAN SEBASTIAN"/>
    <x v="0"/>
    <x v="1"/>
    <n v="205"/>
    <n v="22.7777777777778"/>
    <n v="202.939534883721"/>
    <s v="Se Descuenta el viaje de 11 44 am donde moviliz 7 Usuarios ya que no espera el tiempo indicado en el paradero sin justificacion"/>
    <n v="77575.813999999998"/>
    <x v="0"/>
    <n v="14833.333333333299"/>
    <x v="83"/>
    <x v="0"/>
    <m/>
  </r>
  <r>
    <d v="2021-10-28T02:04:07"/>
    <x v="1"/>
    <n v="19"/>
    <s v="HINCAPIE CASTAEDA KEVIN ALEJANDRO"/>
    <x v="9"/>
    <x v="0"/>
    <n v="205"/>
    <n v="17.0833333333333"/>
    <n v="270.58604651162801"/>
    <s v="1 DESCUENTO (Santiago Monitoreo)"/>
    <n v="103434.4186"/>
    <x v="0"/>
    <n v="14833.333333333299"/>
    <x v="83"/>
    <x v="0"/>
    <m/>
  </r>
  <r>
    <d v="2021-10-28T02:04:08"/>
    <x v="1"/>
    <n v="20"/>
    <s v="VARGAS NELSON CONRADO"/>
    <x v="9"/>
    <x v="0"/>
    <n v="301"/>
    <n v="25.0833333333333"/>
    <n v="270.58604651162801"/>
    <s v="1 DESCUENTO (Propietario veh 34)"/>
    <n v="103434.4186"/>
    <x v="0"/>
    <n v="14833.333333333299"/>
    <x v="83"/>
    <x v="0"/>
    <m/>
  </r>
  <r>
    <d v="2021-10-28T02:04:08"/>
    <x v="1"/>
    <n v="21"/>
    <s v="LONDOO LOPERA DUVAN ANDRES"/>
    <x v="3"/>
    <x v="0"/>
    <n v="228"/>
    <n v="22.8"/>
    <n v="225.488372093023"/>
    <s v="2 DESCUENTOS (Usuario Desubicado y Santiago Monitoreo)"/>
    <n v="86195.348800000007"/>
    <x v="0"/>
    <n v="14833.333333333299"/>
    <x v="83"/>
    <x v="0"/>
    <m/>
  </r>
  <r>
    <d v="2021-10-28T02:04:08"/>
    <x v="1"/>
    <n v="22"/>
    <s v="GONZALEZ MONTAO HERNAN DARIO"/>
    <x v="0"/>
    <x v="0"/>
    <n v="176"/>
    <n v="19.5555555555556"/>
    <n v="202.939534883721"/>
    <m/>
    <n v="77575.813999999998"/>
    <x v="1"/>
    <n v="14833.333333333299"/>
    <x v="83"/>
    <x v="0"/>
    <m/>
  </r>
  <r>
    <d v="2021-10-28T02:04:08"/>
    <x v="1"/>
    <n v="23"/>
    <s v="QUICENO DAVID DIEGO ALEJANDRO"/>
    <x v="3"/>
    <x v="0"/>
    <n v="213"/>
    <n v="21.3"/>
    <n v="225.488372093023"/>
    <m/>
    <n v="86195.348800000007"/>
    <x v="0"/>
    <n v="14833.333333333299"/>
    <x v="83"/>
    <x v="0"/>
    <m/>
  </r>
  <r>
    <d v="2021-10-28T02:04:09"/>
    <x v="1"/>
    <n v="24"/>
    <s v="QUIRAMA CASTAEDA JHON JADER"/>
    <x v="0"/>
    <x v="0"/>
    <n v="176"/>
    <n v="19.5555555555556"/>
    <n v="202.939534883721"/>
    <m/>
    <n v="77575.813999999998"/>
    <x v="0"/>
    <n v="14833.333333333299"/>
    <x v="83"/>
    <x v="0"/>
    <m/>
  </r>
  <r>
    <d v="2021-10-28T02:04:09"/>
    <x v="1"/>
    <n v="25"/>
    <s v="ARBOLEDA SALAZAR DIOMEDES"/>
    <x v="3"/>
    <x v="0"/>
    <n v="257"/>
    <n v="25.7"/>
    <n v="225.488372093023"/>
    <s v="1 DESCUENTO (Propietario veh 25)"/>
    <n v="86195.348800000007"/>
    <x v="1"/>
    <n v="14833.333333333299"/>
    <x v="83"/>
    <x v="0"/>
    <m/>
  </r>
  <r>
    <d v="2021-10-28T02:04:09"/>
    <x v="1"/>
    <n v="26"/>
    <s v="GONZALEZ VELASQUEZ LISDAN"/>
    <x v="6"/>
    <x v="0"/>
    <n v="171"/>
    <n v="21.375"/>
    <n v="180.39069767441899"/>
    <m/>
    <n v="68956.2791"/>
    <x v="0"/>
    <n v="14833.333333333299"/>
    <x v="83"/>
    <x v="0"/>
    <m/>
  </r>
  <r>
    <d v="2021-10-28T02:04:10"/>
    <x v="1"/>
    <n v="27"/>
    <s v="DAVILA MORALES WALTER ANDRES"/>
    <x v="1"/>
    <x v="0"/>
    <n v="211"/>
    <n v="19.181818181818201"/>
    <n v="248.037209302326"/>
    <m/>
    <n v="94814.883700000006"/>
    <x v="0"/>
    <n v="14833.333333333299"/>
    <x v="83"/>
    <x v="0"/>
    <m/>
  </r>
  <r>
    <d v="2021-10-28T02:04:10"/>
    <x v="1"/>
    <n v="28"/>
    <s v="QUINTERO PEREZ SANTIAGO"/>
    <x v="0"/>
    <x v="0"/>
    <n v="174"/>
    <n v="19.3333333333333"/>
    <n v="202.939534883721"/>
    <s v="20 DESCUENTOS (Transbordo veh 01) 26/10"/>
    <n v="77575.813999999998"/>
    <x v="0"/>
    <n v="14833.333333333299"/>
    <x v="83"/>
    <x v="0"/>
    <m/>
  </r>
  <r>
    <d v="2021-10-28T02:04:10"/>
    <x v="0"/>
    <n v="29"/>
    <s v="VELASQUEZ ROLDAN BRAYAN ESTIVEN"/>
    <x v="3"/>
    <x v="0"/>
    <n v="231"/>
    <n v="23.1"/>
    <n v="225.488372093023"/>
    <s v="1 DESCUENTO (Usuario Desubicado)"/>
    <n v="86195.348800000007"/>
    <x v="0"/>
    <n v="14833.333333333299"/>
    <x v="83"/>
    <x v="0"/>
    <m/>
  </r>
  <r>
    <d v="2021-10-28T02:04:10"/>
    <x v="0"/>
    <n v="30"/>
    <s v="QUIROZ SIERRA GERMAN ANTONIO"/>
    <x v="3"/>
    <x v="0"/>
    <n v="199"/>
    <n v="19.899999999999999"/>
    <n v="225.488372093023"/>
    <m/>
    <n v="86195.348800000007"/>
    <x v="0"/>
    <n v="14833.333333333299"/>
    <x v="83"/>
    <x v="0"/>
    <m/>
  </r>
  <r>
    <d v="2021-10-28T02:04:11"/>
    <x v="0"/>
    <n v="32"/>
    <s v="JIMENEZ HERNANDEZ ESTEBAN CAMILO"/>
    <x v="6"/>
    <x v="0"/>
    <n v="187"/>
    <n v="23.375"/>
    <n v="180.39069767441899"/>
    <m/>
    <n v="68956.2791"/>
    <x v="0"/>
    <n v="14833.333333333299"/>
    <x v="83"/>
    <x v="0"/>
    <m/>
  </r>
  <r>
    <d v="2021-10-28T02:04:11"/>
    <x v="0"/>
    <n v="34"/>
    <s v="JIMENEZ HURTADO CARLOS ESTIVEN"/>
    <x v="0"/>
    <x v="0"/>
    <n v="200"/>
    <n v="22.2222222222222"/>
    <n v="202.939534883721"/>
    <s v="1 DESCUENTO (Jefe de Ruta)"/>
    <n v="77575.813999999998"/>
    <x v="0"/>
    <n v="14833.333333333299"/>
    <x v="83"/>
    <x v="0"/>
    <m/>
  </r>
  <r>
    <d v="2021-10-28T02:04:11"/>
    <x v="0"/>
    <n v="35"/>
    <s v="GARCIA DAVID WILSON ALBERTO"/>
    <x v="3"/>
    <x v="0"/>
    <n v="248"/>
    <n v="24.8"/>
    <n v="225.488372093023"/>
    <s v="4 DESCUENTOS X 2 INCAPACITADOS"/>
    <n v="86195.348800000007"/>
    <x v="1"/>
    <n v="14833.333333333299"/>
    <x v="83"/>
    <x v="0"/>
    <m/>
  </r>
  <r>
    <d v="2021-10-28T02:04:11"/>
    <x v="0"/>
    <n v="36"/>
    <s v="MARTINEZ CHAVERRA LUIS NORBERTO"/>
    <x v="3"/>
    <x v="0"/>
    <n v="230"/>
    <n v="24.210526315789501"/>
    <n v="214.213953488372"/>
    <s v="Se Reconoce medio viaje de 3 pm donde moviliz 5 Usuarios"/>
    <n v="81885.581399999995"/>
    <x v="0"/>
    <n v="14833.333333333299"/>
    <x v="83"/>
    <x v="0"/>
    <m/>
  </r>
  <r>
    <d v="2021-10-28T02:04:12"/>
    <x v="0"/>
    <n v="37"/>
    <s v="LARGO PIEDRAHITA HARVEY DAVID"/>
    <x v="10"/>
    <x v="0"/>
    <n v="105"/>
    <n v="26.25"/>
    <n v="90.195348837209295"/>
    <s v="SANTIAGO PIEDRAHITA Realiz 2 viajes donde moviliz 35 Usuarios"/>
    <n v="34478.139499999997"/>
    <x v="1"/>
    <n v="14833.333333333299"/>
    <x v="83"/>
    <x v="0"/>
    <m/>
  </r>
  <r>
    <d v="2021-10-28T02:04:12"/>
    <x v="0"/>
    <n v="38"/>
    <s v="VILLADA GUZMAN JOJAN"/>
    <x v="6"/>
    <x v="0"/>
    <n v="221"/>
    <n v="27.625"/>
    <n v="180.39069767441899"/>
    <m/>
    <n v="68956.2791"/>
    <x v="0"/>
    <n v="14833.333333333299"/>
    <x v="83"/>
    <x v="0"/>
    <m/>
  </r>
  <r>
    <d v="2021-10-28T02:04:12"/>
    <x v="0"/>
    <n v="39"/>
    <s v="JARAMILLO ZAPATA ELKIN DARIO"/>
    <x v="6"/>
    <x v="0"/>
    <n v="179"/>
    <n v="22.375"/>
    <n v="180.39069767441899"/>
    <m/>
    <n v="68956.2791"/>
    <x v="0"/>
    <n v="14833.333333333299"/>
    <x v="83"/>
    <x v="0"/>
    <m/>
  </r>
  <r>
    <d v="2021-10-28T02:04:12"/>
    <x v="0"/>
    <n v="40"/>
    <s v="CORDOBA QUINTERO RAFAEL JOSE"/>
    <x v="2"/>
    <x v="1"/>
    <n v="108"/>
    <n v="18"/>
    <n v="135.29302325581401"/>
    <s v="Se Reconoce los medios viajes de 11 15 am donde moviliz 3 Usuarios y 2 50 pm donde moviliz 4 Usuarios"/>
    <n v="51717.209300000002"/>
    <x v="0"/>
    <n v="14833.333333333299"/>
    <x v="83"/>
    <x v="0"/>
    <m/>
  </r>
  <r>
    <d v="2021-10-29T02:02:23"/>
    <x v="1"/>
    <n v="2"/>
    <s v="JARAMILLO GOMEZ VICTOR ALONSO"/>
    <x v="9"/>
    <x v="0"/>
    <n v="277"/>
    <n v="23.0833333333333"/>
    <n v="280.24203821656101"/>
    <m/>
    <n v="107296.8153"/>
    <x v="1"/>
    <n v="15596.9696969697"/>
    <x v="84"/>
    <x v="0"/>
    <m/>
  </r>
  <r>
    <d v="2021-10-29T02:02:23"/>
    <x v="1"/>
    <n v="3"/>
    <s v="RESTREPO RODRIGUEZ LIBARDO ANDRES"/>
    <x v="1"/>
    <x v="0"/>
    <n v="233"/>
    <n v="21.181818181818201"/>
    <n v="256.88853503184703"/>
    <m/>
    <n v="98355.414000000004"/>
    <x v="0"/>
    <n v="15596.9696969697"/>
    <x v="84"/>
    <x v="0"/>
    <m/>
  </r>
  <r>
    <d v="2021-10-29T02:02:23"/>
    <x v="1"/>
    <n v="5"/>
    <s v="LOAIZA GAVIRIA EDIXON ANDRES"/>
    <x v="9"/>
    <x v="0"/>
    <n v="306"/>
    <n v="25.5"/>
    <n v="280.24203821656101"/>
    <m/>
    <n v="107296.8153"/>
    <x v="1"/>
    <n v="15596.9696969697"/>
    <x v="84"/>
    <x v="0"/>
    <m/>
  </r>
  <r>
    <d v="2021-10-29T02:02:24"/>
    <x v="1"/>
    <n v="6"/>
    <s v="SANCHEZ CAMELO FABIAN ARLEY"/>
    <x v="1"/>
    <x v="0"/>
    <n v="210"/>
    <n v="19.090909090909101"/>
    <n v="256.88853503184703"/>
    <m/>
    <n v="98355.414000000004"/>
    <x v="0"/>
    <n v="15596.9696969697"/>
    <x v="84"/>
    <x v="0"/>
    <m/>
  </r>
  <r>
    <d v="2021-10-29T02:02:24"/>
    <x v="1"/>
    <n v="8"/>
    <s v="VALENCIA MENDOZA CESAR AUGUSTO"/>
    <x v="1"/>
    <x v="0"/>
    <n v="255"/>
    <n v="23.181818181818201"/>
    <n v="256.88853503184703"/>
    <s v="4 DESCUENTOS X 2 INCAPACITADOS"/>
    <n v="98355.414000000004"/>
    <x v="1"/>
    <n v="15596.9696969697"/>
    <x v="84"/>
    <x v="0"/>
    <m/>
  </r>
  <r>
    <d v="2021-10-29T02:02:24"/>
    <x v="1"/>
    <n v="9"/>
    <s v="BETANCUR PEREZ VICTOR ALONSO"/>
    <x v="1"/>
    <x v="0"/>
    <n v="263"/>
    <n v="23.909090909090899"/>
    <n v="256.88853503184703"/>
    <m/>
    <n v="98355.414000000004"/>
    <x v="0"/>
    <n v="15596.9696969697"/>
    <x v="84"/>
    <x v="0"/>
    <m/>
  </r>
  <r>
    <d v="2021-10-29T02:02:24"/>
    <x v="1"/>
    <n v="10"/>
    <s v="FLORES RINCON JORGE ALBERTO"/>
    <x v="9"/>
    <x v="0"/>
    <n v="290"/>
    <n v="24.1666666666667"/>
    <n v="280.24203821656101"/>
    <m/>
    <n v="107296.8153"/>
    <x v="0"/>
    <n v="15596.9696969697"/>
    <x v="84"/>
    <x v="0"/>
    <m/>
  </r>
  <r>
    <d v="2021-10-29T02:02:25"/>
    <x v="0"/>
    <n v="11"/>
    <s v="RENDON VIANA HUMBERTO DE JESUS"/>
    <x v="0"/>
    <x v="0"/>
    <n v="242"/>
    <n v="26.8888888888889"/>
    <n v="210.18152866241999"/>
    <m/>
    <n v="80472.611499999999"/>
    <x v="0"/>
    <n v="15596.9696969697"/>
    <x v="84"/>
    <x v="0"/>
    <m/>
  </r>
  <r>
    <d v="2021-10-29T02:02:25"/>
    <x v="0"/>
    <n v="12"/>
    <s v="ROJAS QUINTERO MIGUEL ANTONIO"/>
    <x v="0"/>
    <x v="0"/>
    <n v="220"/>
    <n v="24.4444444444444"/>
    <n v="210.18152866241999"/>
    <s v="1 DESCUENTO (Santiago Monitoreo)"/>
    <n v="80472.611499999999"/>
    <x v="0"/>
    <n v="15596.9696969697"/>
    <x v="84"/>
    <x v="0"/>
    <m/>
  </r>
  <r>
    <d v="2021-10-29T02:02:25"/>
    <x v="0"/>
    <n v="13"/>
    <s v="VASQUEZ GARCIA ISMAEL DAVID"/>
    <x v="4"/>
    <x v="0"/>
    <n v="137"/>
    <n v="19.571428571428601"/>
    <n v="163.47452229299401"/>
    <s v="1 DESCUENTO (Santiago Ionitoreo)"/>
    <n v="62589.808900000004"/>
    <x v="1"/>
    <n v="15596.9696969697"/>
    <x v="84"/>
    <x v="0"/>
    <m/>
  </r>
  <r>
    <d v="2021-10-29T02:02:25"/>
    <x v="0"/>
    <n v="14"/>
    <s v="HINCAPIE OSORIO RENZO ORLANDO"/>
    <x v="3"/>
    <x v="0"/>
    <n v="300"/>
    <n v="30"/>
    <n v="233.53503184713401"/>
    <s v="2 DESCUENTOS (Transbordo veh 12 y Usuario Desubicado)"/>
    <n v="89414.012700000007"/>
    <x v="1"/>
    <n v="15596.9696969697"/>
    <x v="84"/>
    <x v="0"/>
    <m/>
  </r>
  <r>
    <d v="2021-10-29T02:02:26"/>
    <x v="0"/>
    <n v="15"/>
    <s v="LONDOO LOPERA DUVAN ANDRES"/>
    <x v="3"/>
    <x v="0"/>
    <n v="193"/>
    <n v="19.3"/>
    <n v="233.53503184713401"/>
    <m/>
    <n v="89414.012700000007"/>
    <x v="0"/>
    <n v="15596.9696969697"/>
    <x v="84"/>
    <x v="0"/>
    <m/>
  </r>
  <r>
    <d v="2021-10-29T02:02:26"/>
    <x v="0"/>
    <n v="17"/>
    <s v="ESPINOZA CHAVARRIA GUILLERMO LEON"/>
    <x v="6"/>
    <x v="0"/>
    <n v="160"/>
    <n v="21.3333333333333"/>
    <n v="175.15127388535001"/>
    <s v="Se Reconoce Medio viaje de 9 28 am donde moviliz 14 Usuarios"/>
    <n v="67060.509600000005"/>
    <x v="0"/>
    <n v="15596.9696969697"/>
    <x v="84"/>
    <x v="0"/>
    <m/>
  </r>
  <r>
    <d v="2021-10-29T02:02:26"/>
    <x v="1"/>
    <n v="18"/>
    <s v="ZAPATA JUAN SEBASTIAN"/>
    <x v="6"/>
    <x v="1"/>
    <n v="170"/>
    <n v="21.25"/>
    <n v="186.828025477707"/>
    <m/>
    <n v="71531.210200000001"/>
    <x v="0"/>
    <n v="15596.9696969697"/>
    <x v="84"/>
    <x v="0"/>
    <m/>
  </r>
  <r>
    <d v="2021-10-29T02:02:26"/>
    <x v="0"/>
    <n v="19"/>
    <s v="HINCAPIE CASTAEDA KEVIN ALEJANDRO"/>
    <x v="0"/>
    <x v="0"/>
    <n v="214"/>
    <n v="23.7777777777778"/>
    <n v="210.18152866241999"/>
    <m/>
    <n v="80472.611499999999"/>
    <x v="0"/>
    <n v="15596.9696969697"/>
    <x v="84"/>
    <x v="0"/>
    <m/>
  </r>
  <r>
    <d v="2021-10-29T02:02:27"/>
    <x v="0"/>
    <n v="20"/>
    <s v="VALENCIA ESTRADA JUAN STIVEN"/>
    <x v="4"/>
    <x v="0"/>
    <n v="191"/>
    <n v="27.285714285714299"/>
    <n v="163.47452229299401"/>
    <m/>
    <n v="62589.808900000004"/>
    <x v="0"/>
    <n v="15596.9696969697"/>
    <x v="84"/>
    <x v="0"/>
    <m/>
  </r>
  <r>
    <d v="2021-10-29T02:02:27"/>
    <x v="0"/>
    <n v="21"/>
    <s v="OCAMPO OCAMPO ANTONIO JOSE"/>
    <x v="0"/>
    <x v="0"/>
    <n v="223"/>
    <n v="24.7777777777778"/>
    <n v="210.18152866241999"/>
    <m/>
    <n v="80472.611499999999"/>
    <x v="0"/>
    <n v="15596.9696969697"/>
    <x v="84"/>
    <x v="0"/>
    <m/>
  </r>
  <r>
    <d v="2021-10-29T02:02:27"/>
    <x v="0"/>
    <n v="23"/>
    <s v="QUICENO DAVID DIEGO ALEJANDRO"/>
    <x v="0"/>
    <x v="0"/>
    <n v="210"/>
    <n v="23.3333333333333"/>
    <n v="210.18152866241999"/>
    <m/>
    <n v="80472.611499999999"/>
    <x v="0"/>
    <n v="15596.9696969697"/>
    <x v="84"/>
    <x v="0"/>
    <m/>
  </r>
  <r>
    <d v="2021-10-29T02:02:27"/>
    <x v="0"/>
    <n v="24"/>
    <s v="QUIRAMA CASTAEDA JHON JADER"/>
    <x v="0"/>
    <x v="0"/>
    <n v="211"/>
    <n v="23.4444444444444"/>
    <n v="210.18152866241999"/>
    <s v="3 DESCUENTOS (Conduct, veh 29 y Santiago Monitoreo)"/>
    <n v="80472.611499999999"/>
    <x v="0"/>
    <n v="15596.9696969697"/>
    <x v="84"/>
    <x v="0"/>
    <m/>
  </r>
  <r>
    <d v="2021-10-29T02:02:27"/>
    <x v="0"/>
    <n v="25"/>
    <s v="ARBOLEDA SALAZAR DIOMEDES"/>
    <x v="6"/>
    <x v="0"/>
    <n v="177"/>
    <n v="22.125"/>
    <n v="186.828025477707"/>
    <m/>
    <n v="71531.210200000001"/>
    <x v="1"/>
    <n v="15596.9696969697"/>
    <x v="84"/>
    <x v="0"/>
    <m/>
  </r>
  <r>
    <d v="2021-10-29T02:02:28"/>
    <x v="1"/>
    <n v="26"/>
    <s v="TEJADA PEREZ JHON ALEXIS"/>
    <x v="3"/>
    <x v="0"/>
    <n v="217"/>
    <n v="21.7"/>
    <n v="233.53503184713401"/>
    <s v="LISDAN GONZLEZ Realiz 4 viajes donde moviliz 104 Usuarios"/>
    <n v="89414.012700000007"/>
    <x v="0"/>
    <n v="15596.9696969697"/>
    <x v="84"/>
    <x v="0"/>
    <m/>
  </r>
  <r>
    <d v="2021-10-29T02:02:28"/>
    <x v="0"/>
    <n v="27"/>
    <s v="VANEGAS MORALES DEIBY ALEJANDRO"/>
    <x v="0"/>
    <x v="0"/>
    <n v="230"/>
    <n v="25.5555555555556"/>
    <n v="210.18152866241999"/>
    <s v="FERNEY HENAO Realiz 3 viajes donde moviliz 84 Usuarios"/>
    <n v="80472.611499999999"/>
    <x v="0"/>
    <n v="15596.9696969697"/>
    <x v="84"/>
    <x v="0"/>
    <m/>
  </r>
  <r>
    <d v="2021-10-29T02:02:28"/>
    <x v="0"/>
    <n v="28"/>
    <s v="BETANCUR RAMIREZ JUAN CAMILO"/>
    <x v="6"/>
    <x v="0"/>
    <n v="198"/>
    <n v="24.75"/>
    <n v="186.828025477707"/>
    <m/>
    <n v="71531.210200000001"/>
    <x v="0"/>
    <n v="15596.9696969697"/>
    <x v="84"/>
    <x v="0"/>
    <m/>
  </r>
  <r>
    <d v="2021-10-29T02:02:28"/>
    <x v="0"/>
    <n v="29"/>
    <s v="VARGAS NELSON CONRADO"/>
    <x v="0"/>
    <x v="0"/>
    <n v="221"/>
    <n v="24.5555555555556"/>
    <n v="210.18152866241999"/>
    <m/>
    <n v="80472.611499999999"/>
    <x v="0"/>
    <n v="15596.9696969697"/>
    <x v="84"/>
    <x v="0"/>
    <m/>
  </r>
  <r>
    <d v="2021-10-29T02:02:29"/>
    <x v="1"/>
    <n v="30"/>
    <s v="QUIROZ SIERRA GERMAN ANTONIO"/>
    <x v="0"/>
    <x v="0"/>
    <n v="184"/>
    <n v="20.4444444444444"/>
    <n v="210.18152866241999"/>
    <m/>
    <n v="80472.611499999999"/>
    <x v="0"/>
    <n v="15596.9696969697"/>
    <x v="84"/>
    <x v="0"/>
    <m/>
  </r>
  <r>
    <d v="2021-10-29T02:02:29"/>
    <x v="1"/>
    <n v="32"/>
    <s v="JIMENEZ HERNANDEZ ESTEBAN CAMILO"/>
    <x v="0"/>
    <x v="0"/>
    <n v="199"/>
    <n v="22.1111111111111"/>
    <n v="210.18152866241999"/>
    <m/>
    <n v="80472.611499999999"/>
    <x v="0"/>
    <n v="15596.9696969697"/>
    <x v="84"/>
    <x v="0"/>
    <m/>
  </r>
  <r>
    <d v="2021-10-29T02:02:29"/>
    <x v="1"/>
    <n v="34"/>
    <s v="JIMENEZ HURTADO CARLOS ESTIVEN"/>
    <x v="0"/>
    <x v="0"/>
    <n v="231"/>
    <n v="25.6666666666667"/>
    <n v="210.18152866241999"/>
    <s v="3 DESCUENTOS (Despachador Fernando y 2 Tecnicos Sensores)"/>
    <n v="80472.611499999999"/>
    <x v="0"/>
    <n v="15596.9696969697"/>
    <x v="84"/>
    <x v="0"/>
    <m/>
  </r>
  <r>
    <d v="2021-10-29T02:02:29"/>
    <x v="1"/>
    <n v="35"/>
    <s v="GARCIA DAVID WILSON ALBERTO"/>
    <x v="1"/>
    <x v="0"/>
    <n v="202"/>
    <n v="18.363636363636399"/>
    <n v="256.88853503184703"/>
    <m/>
    <n v="98355.414000000004"/>
    <x v="1"/>
    <n v="15596.9696969697"/>
    <x v="84"/>
    <x v="0"/>
    <m/>
  </r>
  <r>
    <d v="2021-10-29T02:02:30"/>
    <x v="1"/>
    <n v="36"/>
    <s v="MARTINEZ CHAVERRA LUIS NORBERTO"/>
    <x v="3"/>
    <x v="0"/>
    <n v="216"/>
    <n v="21.6"/>
    <n v="233.53503184713401"/>
    <m/>
    <n v="89414.012700000007"/>
    <x v="0"/>
    <n v="15596.9696969697"/>
    <x v="84"/>
    <x v="0"/>
    <m/>
  </r>
  <r>
    <d v="2021-10-29T02:02:30"/>
    <x v="1"/>
    <n v="37"/>
    <s v="LARGO PIEDRAHITA HARVEY DAVID"/>
    <x v="1"/>
    <x v="0"/>
    <n v="322"/>
    <n v="29.272727272727298"/>
    <n v="256.88853503184703"/>
    <m/>
    <n v="98355.414000000004"/>
    <x v="1"/>
    <n v="15596.9696969697"/>
    <x v="84"/>
    <x v="0"/>
    <m/>
  </r>
  <r>
    <d v="2021-10-29T02:02:30"/>
    <x v="0"/>
    <n v="38"/>
    <s v="VILLADA GUZMAN JOJAN"/>
    <x v="0"/>
    <x v="0"/>
    <n v="216"/>
    <n v="24"/>
    <n v="210.18152866241999"/>
    <m/>
    <n v="80472.611499999999"/>
    <x v="0"/>
    <n v="15596.9696969697"/>
    <x v="84"/>
    <x v="0"/>
    <m/>
  </r>
  <r>
    <d v="2021-10-29T02:02:30"/>
    <x v="0"/>
    <n v="39"/>
    <s v="JARAMILLO ZAPATA ELKIN DARIO"/>
    <x v="3"/>
    <x v="0"/>
    <n v="221"/>
    <n v="23.2631578947368"/>
    <n v="221.85828025477699"/>
    <s v="Se Reconoce Medio viaje de 8 53 am donde moviliz 13 Usuarios"/>
    <n v="84943.312099999996"/>
    <x v="0"/>
    <n v="15596.9696969697"/>
    <x v="84"/>
    <x v="0"/>
    <m/>
  </r>
  <r>
    <d v="2021-10-29T02:02:31"/>
    <x v="1"/>
    <n v="40"/>
    <s v="DAVILA MORALES WALTER ANDRES"/>
    <x v="0"/>
    <x v="0"/>
    <n v="194"/>
    <n v="21.5555555555556"/>
    <n v="210.18152866241999"/>
    <m/>
    <n v="80472.611499999999"/>
    <x v="0"/>
    <n v="15596.9696969697"/>
    <x v="84"/>
    <x v="0"/>
    <m/>
  </r>
  <r>
    <d v="2021-10-30T02:09:21"/>
    <x v="0"/>
    <n v="1"/>
    <s v="PINEDA ESTRADA CRISTIAN JOHAN"/>
    <x v="4"/>
    <x v="0"/>
    <n v="146"/>
    <n v="20.8571428571429"/>
    <n v="177.27388535031801"/>
    <m/>
    <n v="68109.554099999994"/>
    <x v="0"/>
    <n v="14941.666666666701"/>
    <x v="85"/>
    <x v="0"/>
    <m/>
  </r>
  <r>
    <d v="2021-10-30T02:09:21"/>
    <x v="0"/>
    <n v="2"/>
    <s v="JARAMILLO GOMEZ VICTOR ALONSO"/>
    <x v="6"/>
    <x v="0"/>
    <n v="189"/>
    <n v="23.625"/>
    <n v="202.59872611464999"/>
    <m/>
    <n v="77839.490399999995"/>
    <x v="1"/>
    <n v="14941.666666666701"/>
    <x v="85"/>
    <x v="0"/>
    <m/>
  </r>
  <r>
    <d v="2021-10-30T02:09:21"/>
    <x v="0"/>
    <n v="3"/>
    <s v="RESTREPO RODRIGUEZ LIBARDO ANDRES"/>
    <x v="6"/>
    <x v="0"/>
    <n v="165"/>
    <n v="20.625"/>
    <n v="202.59872611464999"/>
    <m/>
    <n v="77839.490399999995"/>
    <x v="0"/>
    <n v="14941.666666666701"/>
    <x v="85"/>
    <x v="0"/>
    <m/>
  </r>
  <r>
    <d v="2021-10-30T02:09:21"/>
    <x v="0"/>
    <n v="5"/>
    <s v="LOAIZA GAVIRIA EDIXON ANDRES"/>
    <x v="3"/>
    <x v="0"/>
    <n v="297"/>
    <n v="29.7"/>
    <n v="253.24840764331199"/>
    <m/>
    <n v="97299.363100000002"/>
    <x v="1"/>
    <n v="14941.666666666701"/>
    <x v="85"/>
    <x v="0"/>
    <m/>
  </r>
  <r>
    <d v="2021-10-30T02:09:22"/>
    <x v="0"/>
    <n v="6"/>
    <s v="SANCHEZ CAMELO FABIAN ARLEY"/>
    <x v="6"/>
    <x v="0"/>
    <n v="243"/>
    <n v="28.588235294117599"/>
    <n v="215.261146496815"/>
    <s v="Se Reconoce Medio viaje de 12 14 m donde moviliz 9 Usuarios"/>
    <n v="82704.458599999998"/>
    <x v="0"/>
    <n v="14941.666666666701"/>
    <x v="85"/>
    <x v="0"/>
    <m/>
  </r>
  <r>
    <d v="2021-10-30T02:09:22"/>
    <x v="0"/>
    <n v="7"/>
    <s v="DE OSSA TORRES CARLOS ANDRES"/>
    <x v="6"/>
    <x v="0"/>
    <n v="232"/>
    <n v="29"/>
    <n v="202.59872611464999"/>
    <m/>
    <n v="77839.490399999995"/>
    <x v="1"/>
    <n v="14941.666666666701"/>
    <x v="85"/>
    <x v="0"/>
    <m/>
  </r>
  <r>
    <d v="2021-10-30T02:09:22"/>
    <x v="0"/>
    <n v="8"/>
    <s v="VALENCIA MENDOZA CESAR AUGUSTO"/>
    <x v="3"/>
    <x v="0"/>
    <n v="273"/>
    <n v="27.3"/>
    <n v="253.24840764331199"/>
    <s v="1 DESCUENTO (Santiago Monitoreo)"/>
    <n v="97299.363100000002"/>
    <x v="1"/>
    <n v="14941.666666666701"/>
    <x v="85"/>
    <x v="0"/>
    <m/>
  </r>
  <r>
    <d v="2021-10-30T02:09:23"/>
    <x v="0"/>
    <n v="9"/>
    <s v="BETANCUR PEREZ VICTOR ALONSO"/>
    <x v="2"/>
    <x v="0"/>
    <n v="136"/>
    <n v="22.6666666666667"/>
    <n v="151.949044585987"/>
    <m/>
    <n v="58379.6178"/>
    <x v="0"/>
    <n v="14941.666666666701"/>
    <x v="85"/>
    <x v="0"/>
    <m/>
  </r>
  <r>
    <d v="2021-10-30T02:09:23"/>
    <x v="0"/>
    <n v="10"/>
    <s v="FLORES RINCON JORGE ALBERTO"/>
    <x v="7"/>
    <x v="0"/>
    <n v="82"/>
    <n v="27.3333333333333"/>
    <n v="75.974522292993598"/>
    <m/>
    <n v="29189.8089"/>
    <x v="0"/>
    <n v="14941.666666666701"/>
    <x v="85"/>
    <x v="0"/>
    <m/>
  </r>
  <r>
    <d v="2021-10-30T02:09:23"/>
    <x v="1"/>
    <n v="11"/>
    <s v="RENDON VIANA HUMBERTO DE JESUS"/>
    <x v="3"/>
    <x v="0"/>
    <n v="249"/>
    <n v="26.210526315789501"/>
    <n v="240.58598726114599"/>
    <s v="Se Reconoce Medio viaje de 11 48 am donde moviliz 6 Usuarios"/>
    <n v="92434.394899999999"/>
    <x v="0"/>
    <n v="14941.666666666701"/>
    <x v="85"/>
    <x v="0"/>
    <m/>
  </r>
  <r>
    <d v="2021-10-30T02:09:23"/>
    <x v="1"/>
    <n v="12"/>
    <s v="ROJAS QUINTERO MIGUEL ANTONIO"/>
    <x v="1"/>
    <x v="0"/>
    <n v="247"/>
    <n v="22.454545454545499"/>
    <n v="278.57324840764301"/>
    <m/>
    <n v="107029.2994"/>
    <x v="0"/>
    <n v="14941.666666666701"/>
    <x v="85"/>
    <x v="0"/>
    <m/>
  </r>
  <r>
    <d v="2021-10-30T02:09:24"/>
    <x v="1"/>
    <n v="13"/>
    <s v="VASQUEZ GARCIA ISMAEL DAVID"/>
    <x v="0"/>
    <x v="0"/>
    <n v="236"/>
    <n v="26.2222222222222"/>
    <n v="227.92356687898101"/>
    <m/>
    <n v="87569.426800000001"/>
    <x v="1"/>
    <n v="14941.666666666701"/>
    <x v="85"/>
    <x v="0"/>
    <m/>
  </r>
  <r>
    <d v="2021-10-30T02:09:24"/>
    <x v="1"/>
    <n v="14"/>
    <s v="HINCAPIE OSORIO RENZO ORLANDO"/>
    <x v="0"/>
    <x v="0"/>
    <n v="233"/>
    <n v="25.8888888888889"/>
    <n v="227.92356687898101"/>
    <m/>
    <n v="87569.426800000001"/>
    <x v="1"/>
    <n v="14941.666666666701"/>
    <x v="85"/>
    <x v="0"/>
    <m/>
  </r>
  <r>
    <d v="2021-10-30T02:09:24"/>
    <x v="1"/>
    <n v="15"/>
    <s v="LONDOO LOPERA DUVAN ANDRES"/>
    <x v="0"/>
    <x v="0"/>
    <n v="220"/>
    <n v="24.4444444444444"/>
    <n v="227.92356687898101"/>
    <s v="2 DESCUENTOS (Usuarios Desubicados)"/>
    <n v="87569.426800000001"/>
    <x v="0"/>
    <n v="14941.666666666701"/>
    <x v="85"/>
    <x v="0"/>
    <m/>
  </r>
  <r>
    <d v="2021-10-30T02:09:25"/>
    <x v="1"/>
    <n v="17"/>
    <s v="ESPINOZA CHAVARRIA GUILLERMO LEON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5"/>
    <x v="1"/>
    <n v="16"/>
    <s v="ZAPATA MUOZ JUAN SEBASTIAN"/>
    <x v="8"/>
    <x v="0"/>
    <n v="122"/>
    <n v="24.4"/>
    <n v="126.624203821656"/>
    <m/>
    <n v="48649.681499999999"/>
    <x v="0"/>
    <n v="14941.666666666701"/>
    <x v="85"/>
    <x v="0"/>
    <m/>
  </r>
  <r>
    <d v="2021-10-30T02:09:25"/>
    <x v="1"/>
    <n v="18"/>
    <s v="PEREZ BORJA JUAN CARLOS"/>
    <x v="3"/>
    <x v="0"/>
    <n v="261"/>
    <n v="26.1"/>
    <n v="253.24840764331199"/>
    <s v="SEBASTIAN ZAPATA Realiz 3 viajes donde moviliz 76 Usuarios"/>
    <n v="97299.363100000002"/>
    <x v="0"/>
    <n v="14941.666666666701"/>
    <x v="85"/>
    <x v="0"/>
    <m/>
  </r>
  <r>
    <d v="2021-10-30T02:09:25"/>
    <x v="1"/>
    <n v="19"/>
    <s v="HINCAPIE CASTAEDA KEVIN ALEJANDRO"/>
    <x v="1"/>
    <x v="0"/>
    <n v="283"/>
    <n v="25.727272727272702"/>
    <n v="278.57324840764301"/>
    <m/>
    <n v="107029.2994"/>
    <x v="0"/>
    <n v="14941.666666666701"/>
    <x v="85"/>
    <x v="0"/>
    <m/>
  </r>
  <r>
    <d v="2021-10-30T02:09:26"/>
    <x v="1"/>
    <n v="20"/>
    <s v="VALENCIA ESTRADA JUAN STIVEN"/>
    <x v="6"/>
    <x v="0"/>
    <n v="195"/>
    <n v="24.375"/>
    <n v="202.59872611464999"/>
    <m/>
    <n v="77839.490399999995"/>
    <x v="0"/>
    <n v="14941.666666666701"/>
    <x v="85"/>
    <x v="0"/>
    <m/>
  </r>
  <r>
    <d v="2021-10-30T02:09:26"/>
    <x v="0"/>
    <n v="21"/>
    <s v="OCAMPO OCAMPO ANTONIO JOSE"/>
    <x v="0"/>
    <x v="0"/>
    <n v="211"/>
    <n v="23.4444444444444"/>
    <n v="227.92356687898101"/>
    <m/>
    <n v="87569.426800000001"/>
    <x v="0"/>
    <n v="14941.666666666701"/>
    <x v="85"/>
    <x v="0"/>
    <m/>
  </r>
  <r>
    <d v="2021-10-30T02:09:26"/>
    <x v="1"/>
    <n v="23"/>
    <s v="QUICENO DAVID DIEGO ALEJANDRO"/>
    <x v="6"/>
    <x v="0"/>
    <n v="180"/>
    <n v="22.5"/>
    <n v="202.59872611464999"/>
    <m/>
    <n v="77839.490399999995"/>
    <x v="0"/>
    <n v="14941.666666666701"/>
    <x v="85"/>
    <x v="0"/>
    <m/>
  </r>
  <r>
    <d v="2021-10-30T02:09:26"/>
    <x v="1"/>
    <n v="24"/>
    <s v="QUIRAMA CASTAEDA JHON JADER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7"/>
    <x v="1"/>
    <n v="25"/>
    <s v="JIMENEZ HURTADO CARLOS ESTIVEN"/>
    <x v="6"/>
    <x v="0"/>
    <n v="244"/>
    <n v="30.5"/>
    <n v="202.59872611464999"/>
    <m/>
    <n v="77839.490399999995"/>
    <x v="1"/>
    <n v="14941.666666666701"/>
    <x v="85"/>
    <x v="0"/>
    <m/>
  </r>
  <r>
    <d v="2021-10-30T02:09:27"/>
    <x v="1"/>
    <n v="26"/>
    <s v="GONZALEZ VELASQUEZ LISDAN"/>
    <x v="0"/>
    <x v="0"/>
    <n v="193"/>
    <n v="21.4444444444444"/>
    <n v="227.92356687898101"/>
    <m/>
    <n v="87569.426800000001"/>
    <x v="0"/>
    <n v="14941.666666666701"/>
    <x v="85"/>
    <x v="0"/>
    <m/>
  </r>
  <r>
    <d v="2021-10-30T02:09:27"/>
    <x v="1"/>
    <n v="27"/>
    <s v="VANEGAS MORALES DEIBY ALEJANDRO"/>
    <x v="0"/>
    <x v="0"/>
    <n v="181"/>
    <n v="20.1111111111111"/>
    <n v="227.92356687898101"/>
    <m/>
    <n v="87569.426800000001"/>
    <x v="0"/>
    <n v="14941.666666666701"/>
    <x v="85"/>
    <x v="0"/>
    <m/>
  </r>
  <r>
    <d v="2021-10-30T02:09:27"/>
    <x v="0"/>
    <n v="28"/>
    <s v="BETANCUR RAMIREZ JUAN CAMILO"/>
    <x v="11"/>
    <x v="0"/>
    <n v="76"/>
    <n v="30.4"/>
    <n v="63.312101910827998"/>
    <s v="Se Reconoce Medio viaje de 11 16 am donde moviliz 14 Usuarios"/>
    <n v="24324.840800000002"/>
    <x v="0"/>
    <n v="14941.666666666701"/>
    <x v="85"/>
    <x v="0"/>
    <m/>
  </r>
  <r>
    <d v="2021-10-30T02:09:28"/>
    <x v="1"/>
    <n v="29"/>
    <s v="VELASQUEZ ROLDAN BRAYAN ESTIVEN"/>
    <x v="3"/>
    <x v="0"/>
    <n v="267"/>
    <n v="26.7"/>
    <n v="253.24840764331199"/>
    <s v="2 DESCUENTOS (Usuarios Desubicados)"/>
    <n v="97299.363100000002"/>
    <x v="0"/>
    <n v="14941.666666666701"/>
    <x v="85"/>
    <x v="0"/>
    <m/>
  </r>
  <r>
    <d v="2021-10-30T02:09:28"/>
    <x v="0"/>
    <n v="30"/>
    <s v="QUIROZ SIERRA GERMAN ANTONIO"/>
    <x v="2"/>
    <x v="0"/>
    <n v="159"/>
    <n v="26.5"/>
    <n v="151.949044585987"/>
    <m/>
    <n v="58379.6178"/>
    <x v="0"/>
    <n v="14941.666666666701"/>
    <x v="85"/>
    <x v="0"/>
    <m/>
  </r>
  <r>
    <d v="2021-10-30T02:09:28"/>
    <x v="0"/>
    <n v="31"/>
    <s v="ARISTIZABAL GIRALDO JORGE ANDRES"/>
    <x v="6"/>
    <x v="0"/>
    <n v="183"/>
    <n v="22.875"/>
    <n v="202.59872611464999"/>
    <m/>
    <n v="77839.490399999995"/>
    <x v="1"/>
    <n v="14941.666666666701"/>
    <x v="85"/>
    <x v="0"/>
    <m/>
  </r>
  <r>
    <d v="2021-10-30T02:09:29"/>
    <x v="1"/>
    <n v="32"/>
    <s v="JIMENEZ HURTADO CARLOS ESTIVEN"/>
    <x v="4"/>
    <x v="0"/>
    <n v="155"/>
    <n v="22.1428571428571"/>
    <n v="177.27388535031801"/>
    <m/>
    <n v="68109.554099999994"/>
    <x v="0"/>
    <n v="14941.666666666701"/>
    <x v="85"/>
    <x v="0"/>
    <m/>
  </r>
  <r>
    <d v="2021-10-30T02:09:29"/>
    <x v="0"/>
    <n v="33"/>
    <s v="GONZALEZ MONTAO HERNAN DARIO"/>
    <x v="6"/>
    <x v="0"/>
    <n v="202"/>
    <n v="25.25"/>
    <n v="202.59872611464999"/>
    <m/>
    <n v="77839.490399999995"/>
    <x v="0"/>
    <n v="14941.666666666701"/>
    <x v="85"/>
    <x v="0"/>
    <m/>
  </r>
  <r>
    <d v="2021-10-30T02:09:29"/>
    <x v="0"/>
    <n v="34"/>
    <s v="DAVILA MORALES WALTER ANDRES"/>
    <x v="3"/>
    <x v="0"/>
    <n v="273"/>
    <n v="27.3"/>
    <n v="253.24840764331199"/>
    <s v="3 DESCUENTOS (Usuarios Desubicados)"/>
    <n v="97299.363100000002"/>
    <x v="0"/>
    <n v="14941.666666666701"/>
    <x v="85"/>
    <x v="0"/>
    <m/>
  </r>
  <r>
    <d v="2021-10-30T02:09:29"/>
    <x v="0"/>
    <n v="35"/>
    <s v="GARCIA DAVID WILSON ALBERTO"/>
    <x v="0"/>
    <x v="0"/>
    <n v="227"/>
    <n v="25.2222222222222"/>
    <n v="227.92356687898101"/>
    <s v="2 DESCUENTOS X INCAPACITADO"/>
    <n v="87569.426800000001"/>
    <x v="1"/>
    <n v="14941.666666666701"/>
    <x v="85"/>
    <x v="0"/>
    <m/>
  </r>
  <r>
    <d v="2021-10-30T02:09:30"/>
    <x v="0"/>
    <n v="36"/>
    <s v="MARTINEZ CHAVERRA LUIS NORBERTO"/>
    <x v="6"/>
    <x v="0"/>
    <n v="227"/>
    <n v="28.375"/>
    <n v="202.59872611464999"/>
    <m/>
    <n v="77839.490399999995"/>
    <x v="0"/>
    <n v="14941.666666666701"/>
    <x v="85"/>
    <x v="0"/>
    <m/>
  </r>
  <r>
    <d v="2021-10-30T02:09:30"/>
    <x v="1"/>
    <n v="37"/>
    <s v="LARGO PIEDRAHITA HARVEY DAVID"/>
    <x v="1"/>
    <x v="0"/>
    <n v="279"/>
    <n v="25.363636363636399"/>
    <n v="278.57324840764301"/>
    <m/>
    <n v="107029.2994"/>
    <x v="1"/>
    <n v="14941.666666666701"/>
    <x v="85"/>
    <x v="0"/>
    <m/>
  </r>
  <r>
    <d v="2021-10-30T02:09:30"/>
    <x v="1"/>
    <n v="38"/>
    <s v="VILLADA GUZMAN JOJAN"/>
    <x v="6"/>
    <x v="0"/>
    <n v="221"/>
    <n v="27.625"/>
    <n v="202.59872611464999"/>
    <m/>
    <n v="77839.490399999995"/>
    <x v="0"/>
    <n v="14941.666666666701"/>
    <x v="85"/>
    <x v="0"/>
    <m/>
  </r>
  <r>
    <d v="2021-10-30T02:09:31"/>
    <x v="0"/>
    <n v="40"/>
    <s v="CORDOBA QUINTERO RAFAEL JOSE"/>
    <x v="6"/>
    <x v="0"/>
    <n v="276"/>
    <n v="32.470588235294102"/>
    <n v="215.261146496815"/>
    <s v="Se Reconoce Medio viaje de 12 53 m donde moviliz 22 Usuarios"/>
    <n v="82704.458599999998"/>
    <x v="0"/>
    <n v="14941.666666666701"/>
    <x v="85"/>
    <x v="0"/>
    <m/>
  </r>
  <r>
    <d v="2021-10-30T02:09:31"/>
    <x v="0"/>
    <n v="42"/>
    <s v="GIRALDO SANTAMARIA ERMAN"/>
    <x v="4"/>
    <x v="0"/>
    <n v="143"/>
    <n v="20.428571428571399"/>
    <n v="177.27388535031801"/>
    <m/>
    <n v="68109.554099999994"/>
    <x v="0"/>
    <n v="14941.666666666701"/>
    <x v="85"/>
    <x v="0"/>
    <m/>
  </r>
  <r>
    <d v="2021-10-31T01:42:17"/>
    <x v="1"/>
    <n v="1"/>
    <s v="PINEDA ESTRADA CRISTIAN JOHAN"/>
    <x v="3"/>
    <x v="0"/>
    <n v="236"/>
    <n v="23.6"/>
    <n v="251.284552845528"/>
    <s v="1 DESCUENTO (Despachador Fernando)"/>
    <n v="96513.821100000001"/>
    <x v="0"/>
    <n v="14908.5714285714"/>
    <x v="86"/>
    <x v="0"/>
    <m/>
  </r>
  <r>
    <d v="2021-10-31T01:42:17"/>
    <x v="1"/>
    <n v="2"/>
    <s v="JARAMILLO GOMEZ VICTOR ALONSO"/>
    <x v="0"/>
    <x v="0"/>
    <n v="239"/>
    <n v="26.5555555555556"/>
    <n v="226.15609756097601"/>
    <m/>
    <n v="86862.438999999998"/>
    <x v="1"/>
    <n v="14908.5714285714"/>
    <x v="86"/>
    <x v="0"/>
    <m/>
  </r>
  <r>
    <d v="2021-10-31T01:42:17"/>
    <x v="1"/>
    <n v="3"/>
    <s v="RESTREPO RODRIGUEZ LIBARDO ANDRES"/>
    <x v="3"/>
    <x v="0"/>
    <n v="205"/>
    <n v="20.5"/>
    <n v="251.284552845528"/>
    <s v="1 DESCUENTO (Santiago Monitoreo)"/>
    <n v="96513.821100000001"/>
    <x v="0"/>
    <n v="14908.5714285714"/>
    <x v="86"/>
    <x v="0"/>
    <m/>
  </r>
  <r>
    <d v="2021-10-31T01:42:17"/>
    <x v="1"/>
    <n v="5"/>
    <s v="LOAIZA GAVIRIA EDIXON ANDRES"/>
    <x v="3"/>
    <x v="0"/>
    <n v="279"/>
    <n v="27.9"/>
    <n v="251.284552845528"/>
    <m/>
    <n v="96513.821100000001"/>
    <x v="1"/>
    <n v="14908.5714285714"/>
    <x v="86"/>
    <x v="0"/>
    <m/>
  </r>
  <r>
    <d v="2021-10-31T01:42:18"/>
    <x v="1"/>
    <n v="6"/>
    <s v="SANCHEZ CAMELO FABIAN ARLEY"/>
    <x v="0"/>
    <x v="0"/>
    <n v="233"/>
    <n v="25.8888888888889"/>
    <n v="226.15609756097601"/>
    <m/>
    <n v="86862.438999999998"/>
    <x v="0"/>
    <n v="14908.5714285714"/>
    <x v="86"/>
    <x v="0"/>
    <m/>
  </r>
  <r>
    <d v="2021-10-31T01:42:18"/>
    <x v="1"/>
    <n v="7"/>
    <s v="DE OSSA TORRES CARLOS ANDRES"/>
    <x v="0"/>
    <x v="0"/>
    <n v="260"/>
    <n v="28.8888888888889"/>
    <n v="226.15609756097601"/>
    <s v="4 DESCUENTOS X 2 INCAPACITADOS"/>
    <n v="86862.438999999998"/>
    <x v="1"/>
    <n v="14908.5714285714"/>
    <x v="86"/>
    <x v="0"/>
    <m/>
  </r>
  <r>
    <d v="2021-10-31T01:42:18"/>
    <x v="1"/>
    <n v="8"/>
    <s v="VACA FIERRO ROBINSON"/>
    <x v="0"/>
    <x v="0"/>
    <n v="207"/>
    <n v="23"/>
    <n v="226.15609756097601"/>
    <s v="3 DESCUENTOS (2 X INCAPACITADO Y Propietario veh 34)"/>
    <n v="86862.438999999998"/>
    <x v="1"/>
    <n v="14908.5714285714"/>
    <x v="86"/>
    <x v="0"/>
    <m/>
  </r>
  <r>
    <d v="2021-10-31T01:42:18"/>
    <x v="1"/>
    <n v="9"/>
    <s v="BETANCUR PEREZ VICTOR ALONSO"/>
    <x v="6"/>
    <x v="0"/>
    <n v="183"/>
    <n v="22.875"/>
    <n v="201.02764227642299"/>
    <m/>
    <n v="77211.056899999996"/>
    <x v="0"/>
    <n v="14908.5714285714"/>
    <x v="86"/>
    <x v="0"/>
    <m/>
  </r>
  <r>
    <d v="2021-10-31T01:42:18"/>
    <x v="1"/>
    <n v="10"/>
    <s v="FLORES RINCON JORGE ALBERTO"/>
    <x v="1"/>
    <x v="0"/>
    <n v="250"/>
    <n v="22.727272727272702"/>
    <n v="276.41300813008098"/>
    <m/>
    <n v="106165.20329999999"/>
    <x v="0"/>
    <n v="14908.5714285714"/>
    <x v="86"/>
    <x v="0"/>
    <m/>
  </r>
  <r>
    <d v="2021-10-31T01:42:19"/>
    <x v="0"/>
    <n v="11"/>
    <s v="ZAPATA MUOZ JUAN SEBASTIAN"/>
    <x v="4"/>
    <x v="0"/>
    <n v="225"/>
    <n v="32.142857142857103"/>
    <n v="175.89918699187001"/>
    <m/>
    <n v="67559.674799999993"/>
    <x v="0"/>
    <n v="14908.5714285714"/>
    <x v="86"/>
    <x v="0"/>
    <m/>
  </r>
  <r>
    <d v="2021-10-31T01:42:19"/>
    <x v="0"/>
    <n v="12"/>
    <s v="ROJAS QUINTERO MIGUEL ANTONIO"/>
    <x v="4"/>
    <x v="0"/>
    <n v="164"/>
    <n v="23.428571428571399"/>
    <n v="175.89918699187001"/>
    <s v="WALTER DAVILA Realiz 2 viajes donde moviliz 54 Usuarios"/>
    <n v="67559.674799999993"/>
    <x v="0"/>
    <n v="14908.5714285714"/>
    <x v="86"/>
    <x v="0"/>
    <m/>
  </r>
  <r>
    <d v="2021-10-31T01:42:19"/>
    <x v="0"/>
    <n v="13"/>
    <s v="VASQUEZ GARCIA ISMAEL DAVID"/>
    <x v="0"/>
    <x v="0"/>
    <n v="194"/>
    <n v="21.5555555555556"/>
    <n v="226.15609756097601"/>
    <m/>
    <n v="86862.438999999998"/>
    <x v="1"/>
    <n v="14908.5714285714"/>
    <x v="86"/>
    <x v="0"/>
    <m/>
  </r>
  <r>
    <d v="2021-10-31T01:42:19"/>
    <x v="0"/>
    <n v="14"/>
    <s v="CARVAJAL SALAZAR HECTOR MARINO"/>
    <x v="3"/>
    <x v="0"/>
    <n v="273"/>
    <n v="27.3"/>
    <n v="251.284552845528"/>
    <m/>
    <n v="96513.821100000001"/>
    <x v="1"/>
    <n v="14908.5714285714"/>
    <x v="86"/>
    <x v="0"/>
    <m/>
  </r>
  <r>
    <d v="2021-10-31T01:42:19"/>
    <x v="0"/>
    <n v="15"/>
    <s v="LONDOO LOPERA DUVAN ANDRES"/>
    <x v="6"/>
    <x v="0"/>
    <n v="222"/>
    <n v="29.6"/>
    <n v="188.46341463414601"/>
    <s v="Se Reconoce medio viaje de 9 08 am donde moviliz 23 Usuarios"/>
    <n v="72385.365900000004"/>
    <x v="0"/>
    <n v="14908.5714285714"/>
    <x v="86"/>
    <x v="0"/>
    <m/>
  </r>
  <r>
    <d v="2021-10-31T01:42:20"/>
    <x v="0"/>
    <n v="17"/>
    <s v="TEJADA PEREZ JHON ALEXIS"/>
    <x v="0"/>
    <x v="0"/>
    <n v="228"/>
    <n v="25.3333333333333"/>
    <n v="226.15609756097601"/>
    <m/>
    <n v="86862.438999999998"/>
    <x v="0"/>
    <n v="14908.5714285714"/>
    <x v="86"/>
    <x v="0"/>
    <m/>
  </r>
  <r>
    <d v="2021-10-31T01:42:20"/>
    <x v="0"/>
    <n v="18"/>
    <s v="PEREZ BORJA JUAN CARLOS"/>
    <x v="3"/>
    <x v="0"/>
    <n v="228"/>
    <n v="22.8"/>
    <n v="251.284552845528"/>
    <m/>
    <n v="96513.821100000001"/>
    <x v="0"/>
    <n v="14908.5714285714"/>
    <x v="86"/>
    <x v="0"/>
    <m/>
  </r>
  <r>
    <d v="2021-10-31T01:42:20"/>
    <x v="0"/>
    <n v="19"/>
    <s v="DAVILA MORALES WALTER ANDRES"/>
    <x v="8"/>
    <x v="0"/>
    <n v="97"/>
    <n v="19.399999999999999"/>
    <n v="125.642276422764"/>
    <s v="2 DESCUENTOS (Conduct, veh 19)"/>
    <n v="48256.910600000003"/>
    <x v="0"/>
    <n v="14908.5714285714"/>
    <x v="86"/>
    <x v="0"/>
    <m/>
  </r>
  <r>
    <d v="2021-10-31T01:42:20"/>
    <x v="0"/>
    <n v="20"/>
    <s v="VALENCIA ESTRADA JUAN STIVEN"/>
    <x v="6"/>
    <x v="0"/>
    <n v="246"/>
    <n v="30.75"/>
    <n v="201.02764227642299"/>
    <m/>
    <n v="77211.056899999996"/>
    <x v="0"/>
    <n v="14908.5714285714"/>
    <x v="86"/>
    <x v="0"/>
    <m/>
  </r>
  <r>
    <d v="2021-10-31T01:42:20"/>
    <x v="0"/>
    <n v="21"/>
    <s v="OCAMPO OCAMPO ANTONIO JOSE"/>
    <x v="0"/>
    <x v="0"/>
    <n v="209"/>
    <n v="23.2222222222222"/>
    <n v="226.15609756097601"/>
    <s v="1 DESCUENTO (Despachador Fernando)"/>
    <n v="86862.438999999998"/>
    <x v="0"/>
    <n v="14908.5714285714"/>
    <x v="86"/>
    <x v="0"/>
    <m/>
  </r>
  <r>
    <d v="2021-10-31T01:42:21"/>
    <x v="0"/>
    <n v="23"/>
    <s v="QUICENO DAVID DIEGO ALEJANDRO"/>
    <x v="0"/>
    <x v="0"/>
    <n v="211"/>
    <n v="23.4444444444444"/>
    <n v="226.15609756097601"/>
    <m/>
    <n v="86862.438999999998"/>
    <x v="0"/>
    <n v="14908.5714285714"/>
    <x v="86"/>
    <x v="0"/>
    <m/>
  </r>
  <r>
    <d v="2021-10-31T01:42:21"/>
    <x v="0"/>
    <n v="24"/>
    <s v="QUIRAMA CASTAEDA JHON JADER"/>
    <x v="4"/>
    <x v="0"/>
    <n v="181"/>
    <n v="25.8571428571429"/>
    <n v="175.89918699187001"/>
    <m/>
    <n v="67559.674799999993"/>
    <x v="0"/>
    <n v="14908.5714285714"/>
    <x v="86"/>
    <x v="0"/>
    <m/>
  </r>
  <r>
    <d v="2021-10-31T01:42:21"/>
    <x v="0"/>
    <n v="25"/>
    <s v="ARBOLEDA SALAZAR DIOMEDES"/>
    <x v="4"/>
    <x v="0"/>
    <n v="200"/>
    <n v="28.571428571428601"/>
    <n v="175.89918699187001"/>
    <m/>
    <n v="67559.674799999993"/>
    <x v="1"/>
    <n v="14908.5714285714"/>
    <x v="86"/>
    <x v="0"/>
    <m/>
  </r>
  <r>
    <d v="2021-10-31T01:42:22"/>
    <x v="0"/>
    <n v="26"/>
    <s v="GONZALEZ VELASQUEZ LISDAN"/>
    <x v="6"/>
    <x v="0"/>
    <n v="182"/>
    <n v="22.75"/>
    <n v="201.02764227642299"/>
    <m/>
    <n v="77211.056899999996"/>
    <x v="0"/>
    <n v="14908.5714285714"/>
    <x v="86"/>
    <x v="0"/>
    <m/>
  </r>
  <r>
    <d v="2021-10-31T01:42:22"/>
    <x v="0"/>
    <n v="27"/>
    <s v="VANEGAS MORALES DEIBY ALEJANDRO"/>
    <x v="4"/>
    <x v="0"/>
    <n v="191"/>
    <n v="27.285714285714299"/>
    <n v="175.89918699187001"/>
    <m/>
    <n v="67559.674799999993"/>
    <x v="0"/>
    <n v="14908.5714285714"/>
    <x v="86"/>
    <x v="0"/>
    <m/>
  </r>
  <r>
    <d v="2021-10-31T01:42:22"/>
    <x v="0"/>
    <n v="28"/>
    <s v="BETANCUR RAMIREZ JUAN CAMILO"/>
    <x v="6"/>
    <x v="0"/>
    <n v="188"/>
    <n v="23.5"/>
    <n v="201.02764227642299"/>
    <m/>
    <n v="77211.056899999996"/>
    <x v="0"/>
    <n v="14908.5714285714"/>
    <x v="86"/>
    <x v="0"/>
    <m/>
  </r>
  <r>
    <d v="2021-10-31T01:42:23"/>
    <x v="0"/>
    <n v="29"/>
    <s v="VELASQUEZ ROLDAN BRAYAN ESTIVEN"/>
    <x v="6"/>
    <x v="0"/>
    <n v="213"/>
    <n v="26.625"/>
    <n v="201.02764227642299"/>
    <m/>
    <n v="77211.056899999996"/>
    <x v="0"/>
    <n v="14908.5714285714"/>
    <x v="86"/>
    <x v="0"/>
    <m/>
  </r>
  <r>
    <d v="2021-10-31T01:42:23"/>
    <x v="1"/>
    <n v="30"/>
    <s v="QUIROZ SIERRA GERMAN ANTONIO"/>
    <x v="2"/>
    <x v="0"/>
    <n v="166"/>
    <n v="25.538461538461501"/>
    <n v="163.33495934959399"/>
    <s v="Se Reconoce medio viaje de 6 20 am donde moviliz 20 Usuarios"/>
    <n v="62733.983699999997"/>
    <x v="0"/>
    <n v="14908.5714285714"/>
    <x v="86"/>
    <x v="0"/>
    <m/>
  </r>
  <r>
    <d v="2021-10-31T01:42:23"/>
    <x v="1"/>
    <n v="31"/>
    <s v="ARISTIZABAL GIRALDO JORGE ANDRES"/>
    <x v="0"/>
    <x v="0"/>
    <n v="193"/>
    <n v="21.4444444444444"/>
    <n v="226.15609756097601"/>
    <m/>
    <n v="86862.438999999998"/>
    <x v="1"/>
    <n v="14908.5714285714"/>
    <x v="86"/>
    <x v="0"/>
    <m/>
  </r>
  <r>
    <d v="2021-10-31T01:42:23"/>
    <x v="1"/>
    <n v="32"/>
    <s v="JIMENEZ HERNANDEZ ESTEBAN CAMILO"/>
    <x v="10"/>
    <x v="0"/>
    <n v="106"/>
    <n v="26.5"/>
    <n v="100.513821138211"/>
    <m/>
    <n v="38605.5285"/>
    <x v="0"/>
    <n v="14908.5714285714"/>
    <x v="86"/>
    <x v="0"/>
    <m/>
  </r>
  <r>
    <d v="2021-10-31T01:42:24"/>
    <x v="1"/>
    <n v="33"/>
    <s v="GONZALEZ MONTAO HERNAN DARIO"/>
    <x v="6"/>
    <x v="0"/>
    <n v="194"/>
    <n v="25.866666666666699"/>
    <n v="188.46341463414601"/>
    <s v="Se Reconoce medio viaje de 11 15 am donde moviliz 22 Usuarios"/>
    <n v="72385.365900000004"/>
    <x v="0"/>
    <n v="14908.5714285714"/>
    <x v="86"/>
    <x v="0"/>
    <m/>
  </r>
  <r>
    <d v="2021-10-31T01:42:24"/>
    <x v="1"/>
    <n v="34"/>
    <s v="JIMENEZ HURTADO CARLOS ESTIVEN"/>
    <x v="0"/>
    <x v="0"/>
    <n v="225"/>
    <n v="25"/>
    <n v="226.15609756097601"/>
    <s v="1 DESCUENTO (Usuario Desubicado)"/>
    <n v="86862.438999999998"/>
    <x v="0"/>
    <n v="14908.5714285714"/>
    <x v="86"/>
    <x v="0"/>
    <m/>
  </r>
  <r>
    <d v="2021-10-31T01:42:24"/>
    <x v="1"/>
    <n v="35"/>
    <s v="GARCIA DAVID WILSON ALBERTO"/>
    <x v="0"/>
    <x v="0"/>
    <n v="232"/>
    <n v="25.7777777777778"/>
    <n v="226.15609756097601"/>
    <s v="1 DESCUENTO (Santiago Monitoreo)"/>
    <n v="86862.438999999998"/>
    <x v="1"/>
    <n v="14908.5714285714"/>
    <x v="86"/>
    <x v="0"/>
    <m/>
  </r>
  <r>
    <d v="2021-10-31T01:42:25"/>
    <x v="0"/>
    <n v="36"/>
    <s v="MARTINEZ CHAVERRA LUIS NORBERTO"/>
    <x v="3"/>
    <x v="0"/>
    <n v="267"/>
    <n v="26.7"/>
    <n v="251.284552845528"/>
    <s v="1 DESCUENTO (Usuario Desubicado)"/>
    <n v="96513.821100000001"/>
    <x v="0"/>
    <n v="14908.5714285714"/>
    <x v="86"/>
    <x v="0"/>
    <m/>
  </r>
  <r>
    <d v="2021-10-31T01:42:25"/>
    <x v="1"/>
    <n v="37"/>
    <s v="LARGO PIEDRAHITA HARVEY DAVID"/>
    <x v="6"/>
    <x v="0"/>
    <n v="221"/>
    <n v="27.625"/>
    <n v="201.02764227642299"/>
    <m/>
    <n v="77211.056899999996"/>
    <x v="1"/>
    <n v="14908.5714285714"/>
    <x v="86"/>
    <x v="0"/>
    <m/>
  </r>
  <r>
    <d v="2021-10-31T01:42:25"/>
    <x v="1"/>
    <n v="38"/>
    <s v="VILLADA GUZMAN JOJAN"/>
    <x v="6"/>
    <x v="0"/>
    <n v="208"/>
    <n v="26"/>
    <n v="201.02764227642299"/>
    <m/>
    <n v="77211.056899999996"/>
    <x v="0"/>
    <n v="14908.5714285714"/>
    <x v="86"/>
    <x v="0"/>
    <m/>
  </r>
  <r>
    <d v="2021-10-31T01:42:25"/>
    <x v="1"/>
    <n v="39"/>
    <s v="JARAMILLO ZAPATA ELKIN DARIO"/>
    <x v="2"/>
    <x v="1"/>
    <n v="151"/>
    <n v="25.1666666666667"/>
    <n v="150.770731707317"/>
    <m/>
    <n v="57908.292699999998"/>
    <x v="0"/>
    <n v="14908.5714285714"/>
    <x v="86"/>
    <x v="0"/>
    <m/>
  </r>
  <r>
    <d v="2021-10-31T01:42:26"/>
    <x v="1"/>
    <n v="40"/>
    <s v="CORDOBA QUINTERO RAFAEL JOSE"/>
    <x v="6"/>
    <x v="0"/>
    <n v="178"/>
    <n v="22.25"/>
    <n v="201.02764227642299"/>
    <m/>
    <n v="77211.056899999996"/>
    <x v="0"/>
    <n v="14908.5714285714"/>
    <x v="86"/>
    <x v="0"/>
    <m/>
  </r>
  <r>
    <d v="2021-10-31T01:42:26"/>
    <x v="1"/>
    <n v="42"/>
    <s v="GIRALDO SANTAMARIA ERMAN"/>
    <x v="11"/>
    <x v="0"/>
    <n v="42"/>
    <n v="21"/>
    <n v="50.256910569105699"/>
    <m/>
    <n v="19302.764200000001"/>
    <x v="0"/>
    <n v="14908.5714285714"/>
    <x v="86"/>
    <x v="0"/>
    <m/>
  </r>
  <r>
    <d v="2021-11-01T00:50:53"/>
    <x v="2"/>
    <n v="8"/>
    <s v="MARTINEZ CHAVERRA LUIS NORBERTO"/>
    <x v="0"/>
    <x v="0"/>
    <n v="297"/>
    <n v="33"/>
    <n v="238.20967741935499"/>
    <m/>
    <n v="91683.870999999999"/>
    <x v="1"/>
    <n v="15190.909090909099"/>
    <x v="87"/>
    <x v="0"/>
    <m/>
  </r>
  <r>
    <d v="2021-11-01T00:50:53"/>
    <x v="2"/>
    <n v="13"/>
    <s v="VASQUEZ GARCIA ISMAEL DAVID"/>
    <x v="0"/>
    <x v="0"/>
    <n v="196"/>
    <n v="21.7777777777778"/>
    <n v="238.20967741935499"/>
    <m/>
    <n v="91683.870999999999"/>
    <x v="1"/>
    <n v="15190.909090909099"/>
    <x v="87"/>
    <x v="0"/>
    <m/>
  </r>
  <r>
    <d v="2021-11-01T00:50:53"/>
    <x v="2"/>
    <n v="17"/>
    <s v="TEJADA PEREZ JHON ALEXIS"/>
    <x v="0"/>
    <x v="0"/>
    <n v="241"/>
    <n v="26.7777777777778"/>
    <n v="238.20967741935499"/>
    <m/>
    <n v="91683.870999999999"/>
    <x v="0"/>
    <n v="15190.909090909099"/>
    <x v="87"/>
    <x v="0"/>
    <m/>
  </r>
  <r>
    <d v="2021-11-01T00:50:54"/>
    <x v="2"/>
    <n v="18"/>
    <s v="PEREZ BORJA JUAN CARLOS"/>
    <x v="3"/>
    <x v="0"/>
    <n v="197"/>
    <n v="19.7"/>
    <n v="264.677419354839"/>
    <m/>
    <n v="101870.96769999999"/>
    <x v="0"/>
    <n v="15190.909090909099"/>
    <x v="87"/>
    <x v="0"/>
    <m/>
  </r>
  <r>
    <d v="2021-11-01T00:50:54"/>
    <x v="2"/>
    <n v="21"/>
    <s v="OCAMPO OCAMPO ANTONIO JOSE"/>
    <x v="0"/>
    <x v="0"/>
    <n v="222"/>
    <n v="24.6666666666667"/>
    <n v="238.20967741935499"/>
    <m/>
    <n v="91683.870999999999"/>
    <x v="0"/>
    <n v="15190.909090909099"/>
    <x v="87"/>
    <x v="0"/>
    <m/>
  </r>
  <r>
    <d v="2021-11-01T00:50:54"/>
    <x v="2"/>
    <n v="23"/>
    <s v="QUICENO DAVID DIEGO ALEJANDRO"/>
    <x v="2"/>
    <x v="1"/>
    <n v="159"/>
    <n v="26.5"/>
    <n v="158.806451612903"/>
    <m/>
    <n v="61122.580600000001"/>
    <x v="0"/>
    <n v="15190.909090909099"/>
    <x v="87"/>
    <x v="0"/>
    <m/>
  </r>
  <r>
    <d v="2021-11-01T00:50:54"/>
    <x v="2"/>
    <n v="24"/>
    <s v="QUIRAMA CASTAEDA JHON JADER"/>
    <x v="0"/>
    <x v="0"/>
    <n v="306"/>
    <n v="34"/>
    <n v="238.20967741935499"/>
    <m/>
    <n v="91683.870999999999"/>
    <x v="0"/>
    <n v="15190.909090909099"/>
    <x v="87"/>
    <x v="0"/>
    <m/>
  </r>
  <r>
    <d v="2021-11-01T00:50:55"/>
    <x v="2"/>
    <n v="25"/>
    <s v="ARBOLEDA SALAZAR DIOMEDES"/>
    <x v="0"/>
    <x v="0"/>
    <n v="272"/>
    <n v="30.2222222222222"/>
    <n v="238.20967741935499"/>
    <m/>
    <n v="91683.870999999999"/>
    <x v="1"/>
    <n v="15190.909090909099"/>
    <x v="87"/>
    <x v="0"/>
    <m/>
  </r>
  <r>
    <d v="2021-11-01T00:50:55"/>
    <x v="2"/>
    <n v="26"/>
    <s v="GONZALEZ VELASQUEZ LISDAN"/>
    <x v="4"/>
    <x v="1"/>
    <n v="187"/>
    <n v="26.714285714285701"/>
    <n v="185.27419354838699"/>
    <m/>
    <n v="71309.6774"/>
    <x v="0"/>
    <n v="15190.909090909099"/>
    <x v="87"/>
    <x v="0"/>
    <m/>
  </r>
  <r>
    <d v="2021-11-01T00:50:55"/>
    <x v="2"/>
    <n v="27"/>
    <s v="VANEGAS MORALES DEIBY ALEJANDRO"/>
    <x v="0"/>
    <x v="0"/>
    <n v="240"/>
    <n v="26.6666666666667"/>
    <n v="238.20967741935499"/>
    <s v="6 DESCUENTOS (Transbordo veh 26)"/>
    <n v="91683.870999999999"/>
    <x v="0"/>
    <n v="15190.909090909099"/>
    <x v="87"/>
    <x v="0"/>
    <m/>
  </r>
  <r>
    <d v="2021-11-01T00:50:55"/>
    <x v="2"/>
    <n v="28"/>
    <s v="BETANCUR RAMIREZ JUAN CAMILO"/>
    <x v="0"/>
    <x v="0"/>
    <n v="337"/>
    <n v="37.4444444444444"/>
    <n v="238.20967741935499"/>
    <m/>
    <n v="91683.870999999999"/>
    <x v="0"/>
    <n v="15190.909090909099"/>
    <x v="87"/>
    <x v="0"/>
    <m/>
  </r>
  <r>
    <d v="2021-11-01T00:50:55"/>
    <x v="2"/>
    <n v="31"/>
    <s v="ARISTIZABAL GIRALDO JORGE ANDRES"/>
    <x v="3"/>
    <x v="0"/>
    <n v="191"/>
    <n v="19.100000000000001"/>
    <n v="264.677419354839"/>
    <m/>
    <n v="101870.96769999999"/>
    <x v="1"/>
    <n v="15190.909090909099"/>
    <x v="87"/>
    <x v="0"/>
    <m/>
  </r>
  <r>
    <d v="2021-11-01T00:50:56"/>
    <x v="2"/>
    <n v="32"/>
    <s v="SANCHEZ CAMELO FABIAN ARLEY"/>
    <x v="0"/>
    <x v="0"/>
    <n v="201"/>
    <n v="22.3333333333333"/>
    <n v="238.20967741935499"/>
    <m/>
    <n v="91683.870999999999"/>
    <x v="0"/>
    <n v="15190.909090909099"/>
    <x v="87"/>
    <x v="0"/>
    <m/>
  </r>
  <r>
    <d v="2021-11-01T00:50:56"/>
    <x v="2"/>
    <n v="33"/>
    <s v="GONZALEZ MONTAO HERNAN DARIO"/>
    <x v="11"/>
    <x v="0"/>
    <n v="24"/>
    <n v="12"/>
    <n v="52.935483870967701"/>
    <m/>
    <n v="20374.193500000001"/>
    <x v="0"/>
    <n v="15190.909090909099"/>
    <x v="87"/>
    <x v="0"/>
    <m/>
  </r>
  <r>
    <d v="2021-11-01T00:50:56"/>
    <x v="2"/>
    <n v="34"/>
    <s v="JIMENEZ HURTADO CARLOS ESTIVEN"/>
    <x v="0"/>
    <x v="0"/>
    <n v="231"/>
    <n v="25.6666666666667"/>
    <n v="238.20967741935499"/>
    <s v="1 DESCUENTO (Despachador Fernando)"/>
    <n v="91683.870999999999"/>
    <x v="0"/>
    <n v="15190.909090909099"/>
    <x v="87"/>
    <x v="0"/>
    <m/>
  </r>
  <r>
    <d v="2021-11-01T00:50:56"/>
    <x v="2"/>
    <n v="35"/>
    <s v="GONZALEZ MONTAO HERNAN DARIO"/>
    <x v="4"/>
    <x v="0"/>
    <n v="169"/>
    <n v="24.1428571428571"/>
    <n v="185.27419354838699"/>
    <m/>
    <n v="71309.6774"/>
    <x v="1"/>
    <n v="15190.909090909099"/>
    <x v="87"/>
    <x v="0"/>
    <m/>
  </r>
  <r>
    <d v="2021-11-01T00:50:57"/>
    <x v="2"/>
    <n v="36"/>
    <s v="VALENCIA ESTRADA JUAN STIVEN"/>
    <x v="0"/>
    <x v="0"/>
    <n v="229"/>
    <n v="25.4444444444444"/>
    <n v="238.20967741935499"/>
    <s v="3 DESCUENTOS (Usuarios Desubicados)"/>
    <n v="91683.870999999999"/>
    <x v="0"/>
    <n v="15190.909090909099"/>
    <x v="87"/>
    <x v="0"/>
    <m/>
  </r>
  <r>
    <d v="2021-11-01T00:50:57"/>
    <x v="2"/>
    <n v="37"/>
    <s v="RESTREPO RODRIGUEZ LIBARDO ANDRES"/>
    <x v="0"/>
    <x v="0"/>
    <n v="297"/>
    <n v="33"/>
    <n v="238.20967741935499"/>
    <s v="2 DESCUENTOS (Transbordo veh 24)"/>
    <n v="91683.870999999999"/>
    <x v="1"/>
    <n v="15190.909090909099"/>
    <x v="87"/>
    <x v="0"/>
    <m/>
  </r>
  <r>
    <d v="2021-11-01T00:50:57"/>
    <x v="2"/>
    <n v="38"/>
    <s v="VILLADA GUZMAN JOJAN"/>
    <x v="0"/>
    <x v="0"/>
    <n v="208"/>
    <n v="23.1111111111111"/>
    <n v="238.20967741935499"/>
    <m/>
    <n v="91683.870999999999"/>
    <x v="0"/>
    <n v="15190.909090909099"/>
    <x v="87"/>
    <x v="0"/>
    <m/>
  </r>
  <r>
    <d v="2021-11-01T00:50:57"/>
    <x v="2"/>
    <n v="39"/>
    <s v="JARAMILLO ZAPATA ELKIN DARIO"/>
    <x v="0"/>
    <x v="0"/>
    <n v="221"/>
    <n v="24.5555555555556"/>
    <n v="238.20967741935499"/>
    <m/>
    <n v="91683.870999999999"/>
    <x v="0"/>
    <n v="15190.909090909099"/>
    <x v="87"/>
    <x v="0"/>
    <m/>
  </r>
  <r>
    <d v="2021-11-01T00:50:58"/>
    <x v="2"/>
    <n v="40"/>
    <s v="DAVILA MORALES WALTER ANDRES"/>
    <x v="0"/>
    <x v="0"/>
    <n v="260"/>
    <n v="28.8888888888889"/>
    <n v="238.20967741935499"/>
    <m/>
    <n v="91683.870999999999"/>
    <x v="0"/>
    <n v="15190.909090909099"/>
    <x v="87"/>
    <x v="0"/>
    <m/>
  </r>
  <r>
    <d v="2021-11-01T00:50:58"/>
    <x v="2"/>
    <n v="42"/>
    <s v="GIRALDO SANTAMARIA ERMAN"/>
    <x v="0"/>
    <x v="0"/>
    <n v="238"/>
    <n v="26.4444444444444"/>
    <n v="238.20967741935499"/>
    <m/>
    <n v="91683.870999999999"/>
    <x v="0"/>
    <n v="15190.909090909099"/>
    <x v="87"/>
    <x v="0"/>
    <m/>
  </r>
  <r>
    <d v="2021-11-02T00:58:04"/>
    <x v="2"/>
    <n v="1"/>
    <s v="PINEDA ESTRADA CRISTIAN JOHAN"/>
    <x v="8"/>
    <x v="0"/>
    <n v="70"/>
    <n v="14"/>
    <n v="106.41176470588201"/>
    <m/>
    <n v="40564.705900000001"/>
    <x v="0"/>
    <n v="10652.1739130435"/>
    <x v="88"/>
    <x v="0"/>
    <m/>
  </r>
  <r>
    <d v="2021-11-02T00:58:04"/>
    <x v="2"/>
    <n v="2"/>
    <s v="BETANCUR PEREZ VICTOR ALONSO"/>
    <x v="0"/>
    <x v="0"/>
    <n v="224"/>
    <n v="24.8888888888889"/>
    <n v="191.541176470588"/>
    <m/>
    <n v="73016.470600000001"/>
    <x v="1"/>
    <n v="10652.1739130435"/>
    <x v="88"/>
    <x v="0"/>
    <m/>
  </r>
  <r>
    <d v="2021-11-02T00:58:04"/>
    <x v="2"/>
    <n v="3"/>
    <s v="TEJADA PEREZ JHON ALEXIS"/>
    <x v="0"/>
    <x v="0"/>
    <n v="270"/>
    <n v="30"/>
    <n v="191.541176470588"/>
    <m/>
    <n v="73016.470600000001"/>
    <x v="0"/>
    <n v="10652.1739130435"/>
    <x v="88"/>
    <x v="0"/>
    <m/>
  </r>
  <r>
    <d v="2021-11-02T00:58:04"/>
    <x v="2"/>
    <n v="6"/>
    <s v="SANCHEZ CAMELO FABIAN ARLEY"/>
    <x v="11"/>
    <x v="1"/>
    <n v="43"/>
    <n v="21.5"/>
    <n v="42.564705882352897"/>
    <m/>
    <n v="16225.8824"/>
    <x v="0"/>
    <n v="10652.1739130435"/>
    <x v="88"/>
    <x v="0"/>
    <m/>
  </r>
  <r>
    <d v="2021-11-02T00:58:05"/>
    <x v="2"/>
    <n v="7"/>
    <s v="DE OSSA TORRES CARLOS ANDRES"/>
    <x v="0"/>
    <x v="0"/>
    <n v="209"/>
    <n v="23.2222222222222"/>
    <n v="191.541176470588"/>
    <m/>
    <n v="73016.470600000001"/>
    <x v="1"/>
    <n v="10652.1739130435"/>
    <x v="88"/>
    <x v="0"/>
    <m/>
  </r>
  <r>
    <d v="2021-11-02T00:58:05"/>
    <x v="2"/>
    <n v="8"/>
    <s v="VARGAS NELSON CONRADO"/>
    <x v="3"/>
    <x v="0"/>
    <n v="193"/>
    <n v="19.3"/>
    <n v="212.82352941176501"/>
    <m/>
    <n v="81129.411800000002"/>
    <x v="1"/>
    <n v="10652.1739130435"/>
    <x v="88"/>
    <x v="0"/>
    <m/>
  </r>
  <r>
    <d v="2021-11-02T00:58:05"/>
    <x v="2"/>
    <n v="9"/>
    <s v="BETANCUR PEREZ VICTOR ALONSO"/>
    <x v="6"/>
    <x v="1"/>
    <n v="196"/>
    <n v="24.5"/>
    <n v="170.25882352941201"/>
    <m/>
    <n v="64903.529399999999"/>
    <x v="0"/>
    <n v="10652.1739130435"/>
    <x v="88"/>
    <x v="0"/>
    <m/>
  </r>
  <r>
    <d v="2021-11-02T00:58:06"/>
    <x v="2"/>
    <n v="10"/>
    <s v="FLORES RINCON JORGE ALBERTO"/>
    <x v="3"/>
    <x v="0"/>
    <n v="170"/>
    <n v="17"/>
    <n v="212.82352941176501"/>
    <m/>
    <n v="81129.411800000002"/>
    <x v="0"/>
    <n v="10652.1739130435"/>
    <x v="88"/>
    <x v="0"/>
    <m/>
  </r>
  <r>
    <d v="2021-11-02T00:58:06"/>
    <x v="2"/>
    <n v="11"/>
    <s v="ZAPATA MUOZ JUAN SEBASTIAN"/>
    <x v="10"/>
    <x v="0"/>
    <n v="68"/>
    <n v="17"/>
    <n v="85.129411764705907"/>
    <m/>
    <n v="32451.7647"/>
    <x v="0"/>
    <n v="10652.1739130435"/>
    <x v="88"/>
    <x v="0"/>
    <m/>
  </r>
  <r>
    <d v="2021-11-02T00:58:07"/>
    <x v="2"/>
    <n v="12"/>
    <s v="OCAMPO OCAMPO ANTONIO JOSE"/>
    <x v="3"/>
    <x v="0"/>
    <n v="220"/>
    <n v="22"/>
    <n v="212.82352941176501"/>
    <m/>
    <n v="81129.411800000002"/>
    <x v="0"/>
    <n v="10652.1739130435"/>
    <x v="88"/>
    <x v="0"/>
    <m/>
  </r>
  <r>
    <d v="2021-11-02T00:58:07"/>
    <x v="2"/>
    <n v="14"/>
    <s v="HINCAPIE OSORIO RENZO ORLANDO"/>
    <x v="0"/>
    <x v="0"/>
    <n v="186"/>
    <n v="20.6666666666667"/>
    <n v="191.541176470588"/>
    <s v="4 DESCUENTOS X 2 INCAPACITADOS"/>
    <n v="73016.470600000001"/>
    <x v="1"/>
    <n v="10652.1739130435"/>
    <x v="88"/>
    <x v="0"/>
    <m/>
  </r>
  <r>
    <d v="2021-11-02T00:58:07"/>
    <x v="2"/>
    <n v="15"/>
    <s v="LONDOO LOPERA DUVAN ANDRES"/>
    <x v="0"/>
    <x v="0"/>
    <n v="186"/>
    <n v="20.6666666666667"/>
    <n v="191.541176470588"/>
    <m/>
    <n v="73016.470600000001"/>
    <x v="0"/>
    <n v="10652.1739130435"/>
    <x v="88"/>
    <x v="0"/>
    <m/>
  </r>
  <r>
    <d v="2021-11-02T00:58:07"/>
    <x v="2"/>
    <n v="16"/>
    <s v="ZAPATA MUOZ JUAN SEBASTIAN"/>
    <x v="10"/>
    <x v="0"/>
    <n v="80"/>
    <n v="20"/>
    <n v="85.129411764705907"/>
    <m/>
    <n v="32451.7647"/>
    <x v="0"/>
    <n v="10652.1739130435"/>
    <x v="88"/>
    <x v="0"/>
    <m/>
  </r>
  <r>
    <d v="2021-11-02T00:58:08"/>
    <x v="2"/>
    <n v="17"/>
    <s v="ESPINOZA CHAVARRIA GUILLERMO LEON"/>
    <x v="6"/>
    <x v="0"/>
    <n v="138"/>
    <n v="17.25"/>
    <n v="170.25882352941201"/>
    <m/>
    <n v="64903.529399999999"/>
    <x v="0"/>
    <n v="10652.1739130435"/>
    <x v="88"/>
    <x v="0"/>
    <m/>
  </r>
  <r>
    <d v="2021-11-02T00:58:08"/>
    <x v="2"/>
    <n v="18"/>
    <s v="PEREZ BORJA JUAN CARLOS"/>
    <x v="3"/>
    <x v="0"/>
    <n v="168"/>
    <n v="16.8"/>
    <n v="212.82352941176501"/>
    <m/>
    <n v="81129.411800000002"/>
    <x v="0"/>
    <n v="10652.1739130435"/>
    <x v="88"/>
    <x v="0"/>
    <m/>
  </r>
  <r>
    <d v="2021-11-02T00:58:08"/>
    <x v="2"/>
    <n v="19"/>
    <s v="HINCAPIE CASTAEDA KEVIN ALEJANDRO"/>
    <x v="6"/>
    <x v="0"/>
    <n v="163"/>
    <n v="20.375"/>
    <n v="170.25882352941201"/>
    <s v="2 DESCUENTOS (Despachadora Janeth)"/>
    <n v="64903.529399999999"/>
    <x v="0"/>
    <n v="10652.1739130435"/>
    <x v="88"/>
    <x v="0"/>
    <m/>
  </r>
  <r>
    <d v="2021-11-02T00:58:08"/>
    <x v="2"/>
    <n v="20"/>
    <s v="VACA FIERRO ROBINSON"/>
    <x v="0"/>
    <x v="0"/>
    <n v="246"/>
    <n v="27.3333333333333"/>
    <n v="191.541176470588"/>
    <m/>
    <n v="73016.470600000001"/>
    <x v="0"/>
    <n v="10652.1739130435"/>
    <x v="88"/>
    <x v="0"/>
    <m/>
  </r>
  <r>
    <d v="2021-11-02T00:58:09"/>
    <x v="2"/>
    <n v="25"/>
    <s v="ARBOLEDA SALAZAR DIOMEDES"/>
    <x v="6"/>
    <x v="0"/>
    <n v="172"/>
    <n v="21.5"/>
    <n v="170.25882352941201"/>
    <m/>
    <n v="64903.529399999999"/>
    <x v="1"/>
    <n v="10652.1739130435"/>
    <x v="88"/>
    <x v="0"/>
    <m/>
  </r>
  <r>
    <d v="2021-11-02T00:58:09"/>
    <x v="2"/>
    <n v="27"/>
    <s v="VANEGAS MORALES DEIBY ALEJANDRO"/>
    <x v="2"/>
    <x v="0"/>
    <n v="103"/>
    <n v="17.1666666666667"/>
    <n v="127.694117647059"/>
    <m/>
    <n v="48677.647100000002"/>
    <x v="0"/>
    <n v="10652.1739130435"/>
    <x v="88"/>
    <x v="0"/>
    <m/>
  </r>
  <r>
    <d v="2021-11-02T00:58:09"/>
    <x v="2"/>
    <n v="28"/>
    <s v="BETANCUR RAMIREZ JUAN CAMILO"/>
    <x v="6"/>
    <x v="0"/>
    <n v="170"/>
    <n v="21.25"/>
    <n v="170.25882352941201"/>
    <m/>
    <n v="64903.529399999999"/>
    <x v="0"/>
    <n v="10652.1739130435"/>
    <x v="88"/>
    <x v="0"/>
    <m/>
  </r>
  <r>
    <d v="2021-11-02T00:58:10"/>
    <x v="2"/>
    <n v="32"/>
    <s v="SANCHEZ CAMELO FABIAN ARLEY"/>
    <x v="2"/>
    <x v="0"/>
    <n v="159"/>
    <n v="26.5"/>
    <n v="127.694117647059"/>
    <m/>
    <n v="48677.647100000002"/>
    <x v="0"/>
    <n v="10652.1739130435"/>
    <x v="88"/>
    <x v="0"/>
    <m/>
  </r>
  <r>
    <d v="2021-11-02T00:58:10"/>
    <x v="2"/>
    <n v="35"/>
    <s v="GARCIA DAVID WILSON ALBERTO"/>
    <x v="0"/>
    <x v="0"/>
    <n v="184"/>
    <n v="20.4444444444444"/>
    <n v="191.541176470588"/>
    <s v="2 DESCUENTOS X INCAPACITADO"/>
    <n v="73016.470600000001"/>
    <x v="1"/>
    <n v="10652.1739130435"/>
    <x v="88"/>
    <x v="0"/>
    <m/>
  </r>
  <r>
    <d v="2021-11-03T04:59:35"/>
    <x v="0"/>
    <n v="1"/>
    <s v="PINEDA ESTRADA CRISTIAN JOHAN"/>
    <x v="6"/>
    <x v="0"/>
    <n v="173"/>
    <n v="21.625"/>
    <n v="218.40490797545999"/>
    <m/>
    <n v="84161.963199999998"/>
    <x v="0"/>
    <n v="16730.303030302999"/>
    <x v="89"/>
    <x v="0"/>
    <m/>
  </r>
  <r>
    <d v="2021-11-03T04:59:35"/>
    <x v="0"/>
    <n v="2"/>
    <s v="JARAMILLO GOMEZ VICTOR ALONSO"/>
    <x v="2"/>
    <x v="0"/>
    <n v="201"/>
    <n v="36.545454545454497"/>
    <n v="150.153374233129"/>
    <s v="Se Reconoce medio viaje de 8 29 am donde moviliz 10 Usuarios"/>
    <n v="57861.349699999999"/>
    <x v="1"/>
    <n v="16730.303030302999"/>
    <x v="89"/>
    <x v="0"/>
    <m/>
  </r>
  <r>
    <d v="2021-11-03T04:59:35"/>
    <x v="0"/>
    <n v="3"/>
    <s v="TEJADA PEREZ JHON ALEXIS"/>
    <x v="4"/>
    <x v="0"/>
    <n v="166"/>
    <n v="23.714285714285701"/>
    <n v="191.104294478528"/>
    <s v="LIBARDO RESTREPO Realiz 3 viajes donde moviliz 74 Usuarios"/>
    <n v="73641.717799999999"/>
    <x v="0"/>
    <n v="16730.303030302999"/>
    <x v="89"/>
    <x v="0"/>
    <m/>
  </r>
  <r>
    <d v="2021-11-03T04:59:36"/>
    <x v="0"/>
    <n v="5"/>
    <s v="LOAIZA GAVIRIA EDIXON ANDRES"/>
    <x v="3"/>
    <x v="0"/>
    <n v="382"/>
    <n v="38.200000000000003"/>
    <n v="273.00613496932499"/>
    <s v="1 DESCUENTO (Despachador Ferney)"/>
    <n v="105202.454"/>
    <x v="1"/>
    <n v="16730.303030302999"/>
    <x v="89"/>
    <x v="0"/>
    <m/>
  </r>
  <r>
    <d v="2021-11-03T04:59:36"/>
    <x v="0"/>
    <n v="6"/>
    <s v="QUINTERO PEREZ SANTIAGO"/>
    <x v="10"/>
    <x v="0"/>
    <n v="142"/>
    <n v="31.5555555555556"/>
    <n v="122.852760736196"/>
    <s v="Se Reconoce medio viaje de 7 19 am donde moviliz 26 Usuarios"/>
    <n v="47341.104299999999"/>
    <x v="0"/>
    <n v="16730.303030302999"/>
    <x v="89"/>
    <x v="0"/>
    <m/>
  </r>
  <r>
    <d v="2021-11-03T04:59:36"/>
    <x v="0"/>
    <n v="7"/>
    <s v="DE OSSA TORRES CARLOS ANDRES"/>
    <x v="0"/>
    <x v="0"/>
    <n v="270"/>
    <n v="30"/>
    <n v="245.705521472393"/>
    <m/>
    <n v="94682.208599999998"/>
    <x v="1"/>
    <n v="16730.303030302999"/>
    <x v="89"/>
    <x v="0"/>
    <m/>
  </r>
  <r>
    <d v="2021-11-03T04:59:36"/>
    <x v="0"/>
    <n v="8"/>
    <s v="VALENCIA MENDOZA CESAR AUGUSTO"/>
    <x v="6"/>
    <x v="0"/>
    <n v="178"/>
    <n v="23.733333333333299"/>
    <n v="204.754601226994"/>
    <s v="Se Reconoce medio viaje de 4 05 pm donde moviliz 15 Usuarios"/>
    <n v="78901.840500000006"/>
    <x v="1"/>
    <n v="16730.303030302999"/>
    <x v="89"/>
    <x v="0"/>
    <m/>
  </r>
  <r>
    <d v="2021-11-03T04:59:37"/>
    <x v="0"/>
    <n v="9"/>
    <s v="BETANCUR PEREZ VICTOR ALONSO"/>
    <x v="0"/>
    <x v="0"/>
    <n v="208"/>
    <n v="23.1111111111111"/>
    <n v="245.705521472393"/>
    <m/>
    <n v="94682.208599999998"/>
    <x v="0"/>
    <n v="16730.303030302999"/>
    <x v="89"/>
    <x v="0"/>
    <m/>
  </r>
  <r>
    <d v="2021-11-03T04:59:37"/>
    <x v="0"/>
    <n v="10"/>
    <s v="GONZALEZ VELASQUEZ LISDAN"/>
    <x v="2"/>
    <x v="0"/>
    <n v="74"/>
    <n v="12.3333333333333"/>
    <n v="163.80368098159499"/>
    <m/>
    <n v="63121.472399999999"/>
    <x v="0"/>
    <n v="16730.303030302999"/>
    <x v="89"/>
    <x v="0"/>
    <m/>
  </r>
  <r>
    <d v="2021-11-03T04:59:37"/>
    <x v="1"/>
    <n v="11"/>
    <s v="RENDON VIANA HUMBERTO DE JESUS"/>
    <x v="3"/>
    <x v="0"/>
    <n v="279"/>
    <n v="27.9"/>
    <n v="273.00613496932499"/>
    <m/>
    <n v="105202.454"/>
    <x v="0"/>
    <n v="16730.303030302999"/>
    <x v="89"/>
    <x v="0"/>
    <m/>
  </r>
  <r>
    <d v="2021-11-03T04:59:37"/>
    <x v="1"/>
    <n v="12"/>
    <s v="ROJAS QUINTERO MIGUEL ANTONIO"/>
    <x v="6"/>
    <x v="0"/>
    <n v="163"/>
    <n v="21.733333333333299"/>
    <n v="204.754601226994"/>
    <s v="Se Reconoce medio viaje de 12 15 m donde moviliz 5 Usuarios"/>
    <n v="78901.840500000006"/>
    <x v="0"/>
    <n v="16730.303030302999"/>
    <x v="89"/>
    <x v="0"/>
    <m/>
  </r>
  <r>
    <d v="2021-11-03T04:59:38"/>
    <x v="1"/>
    <n v="13"/>
    <s v="VASQUEZ GARCIA ISMAEL DAVID"/>
    <x v="0"/>
    <x v="0"/>
    <n v="242"/>
    <n v="26.8888888888889"/>
    <n v="245.705521472393"/>
    <m/>
    <n v="94682.208599999998"/>
    <x v="1"/>
    <n v="16730.303030302999"/>
    <x v="89"/>
    <x v="0"/>
    <m/>
  </r>
  <r>
    <d v="2021-11-03T04:59:38"/>
    <x v="1"/>
    <n v="14"/>
    <s v="HINCAPIE OSORIO RENZO ORLANDO"/>
    <x v="9"/>
    <x v="0"/>
    <n v="303"/>
    <n v="25.25"/>
    <n v="327.60736196318999"/>
    <s v="HECTOR CARVAJAL Realiz 5 viajes donde moviliz 144 Usuarios"/>
    <n v="126242.9448"/>
    <x v="1"/>
    <n v="16730.303030302999"/>
    <x v="89"/>
    <x v="0"/>
    <m/>
  </r>
  <r>
    <d v="2021-11-03T04:59:38"/>
    <x v="1"/>
    <n v="15"/>
    <s v="LOPERA AGUDELO LUIS FRANCISCO"/>
    <x v="0"/>
    <x v="0"/>
    <n v="225"/>
    <n v="25"/>
    <n v="245.705521472393"/>
    <m/>
    <n v="94682.208599999998"/>
    <x v="0"/>
    <n v="16730.303030302999"/>
    <x v="89"/>
    <x v="0"/>
    <m/>
  </r>
  <r>
    <d v="2021-11-03T04:59:38"/>
    <x v="1"/>
    <n v="17"/>
    <s v="ESPINOZA CHAVARRIA GUILLERMO LEON"/>
    <x v="0"/>
    <x v="0"/>
    <n v="254"/>
    <n v="28.2222222222222"/>
    <n v="245.705521472393"/>
    <m/>
    <n v="94682.208599999998"/>
    <x v="0"/>
    <n v="16730.303030302999"/>
    <x v="89"/>
    <x v="0"/>
    <m/>
  </r>
  <r>
    <d v="2021-11-03T04:59:39"/>
    <x v="0"/>
    <n v="18"/>
    <s v="PEREZ BORJA JUAN CARLOS"/>
    <x v="1"/>
    <x v="0"/>
    <n v="231"/>
    <n v="21"/>
    <n v="300.306748466258"/>
    <m/>
    <n v="115722.6994"/>
    <x v="0"/>
    <n v="16730.303030302999"/>
    <x v="89"/>
    <x v="0"/>
    <m/>
  </r>
  <r>
    <d v="2021-11-03T04:59:39"/>
    <x v="1"/>
    <n v="19"/>
    <s v="HINCAPIE CASTAEDA KEVIN ALEJANDRO"/>
    <x v="3"/>
    <x v="0"/>
    <n v="285"/>
    <n v="28.5"/>
    <n v="273.00613496932499"/>
    <m/>
    <n v="105202.454"/>
    <x v="0"/>
    <n v="16730.303030302999"/>
    <x v="89"/>
    <x v="0"/>
    <m/>
  </r>
  <r>
    <d v="2021-11-03T04:59:39"/>
    <x v="1"/>
    <n v="20"/>
    <s v="VACA FIERRO ROBINSON"/>
    <x v="3"/>
    <x v="0"/>
    <n v="248"/>
    <n v="24.8"/>
    <n v="273.00613496932499"/>
    <m/>
    <n v="105202.454"/>
    <x v="0"/>
    <n v="16730.303030302999"/>
    <x v="89"/>
    <x v="0"/>
    <m/>
  </r>
  <r>
    <d v="2021-11-03T04:59:39"/>
    <x v="1"/>
    <n v="21"/>
    <s v="LONDOO LOPERA DUVAN ANDRES"/>
    <x v="3"/>
    <x v="0"/>
    <n v="259"/>
    <n v="25.9"/>
    <n v="273.00613496932499"/>
    <m/>
    <n v="105202.454"/>
    <x v="0"/>
    <n v="16730.303030302999"/>
    <x v="89"/>
    <x v="0"/>
    <m/>
  </r>
  <r>
    <d v="2021-11-03T04:59:40"/>
    <x v="1"/>
    <n v="22"/>
    <s v="GONZALEZ MONTAO HERNAN DARIO"/>
    <x v="1"/>
    <x v="0"/>
    <n v="344"/>
    <n v="31.272727272727298"/>
    <n v="300.306748466258"/>
    <s v="1 DESCUENTO (Despachadora Isabel)"/>
    <n v="115722.6994"/>
    <x v="1"/>
    <n v="16730.303030302999"/>
    <x v="89"/>
    <x v="0"/>
    <m/>
  </r>
  <r>
    <d v="2021-11-03T04:59:40"/>
    <x v="1"/>
    <n v="23"/>
    <s v="QUICENO DAVID DIEGO ALEJANDRO"/>
    <x v="3"/>
    <x v="0"/>
    <n v="311"/>
    <n v="31.1"/>
    <n v="273.00613496932499"/>
    <m/>
    <n v="105202.454"/>
    <x v="0"/>
    <n v="16730.303030302999"/>
    <x v="89"/>
    <x v="0"/>
    <m/>
  </r>
  <r>
    <d v="2021-11-03T04:59:40"/>
    <x v="1"/>
    <n v="24"/>
    <s v="QUIRAMA CASTAEDA JHON JADER"/>
    <x v="3"/>
    <x v="0"/>
    <n v="306"/>
    <n v="30.6"/>
    <n v="273.00613496932499"/>
    <m/>
    <n v="105202.454"/>
    <x v="0"/>
    <n v="16730.303030302999"/>
    <x v="89"/>
    <x v="0"/>
    <m/>
  </r>
  <r>
    <d v="2021-11-03T04:59:40"/>
    <x v="1"/>
    <n v="25"/>
    <s v="ARBOLEDA SALAZAR DIOMEDES"/>
    <x v="3"/>
    <x v="0"/>
    <n v="329"/>
    <n v="32.9"/>
    <n v="273.00613496932499"/>
    <m/>
    <n v="105202.454"/>
    <x v="1"/>
    <n v="16730.303030302999"/>
    <x v="89"/>
    <x v="0"/>
    <m/>
  </r>
  <r>
    <d v="2021-11-03T04:59:41"/>
    <x v="1"/>
    <n v="27"/>
    <s v="VANEGAS MORALES DEIBY ALEJANDRO"/>
    <x v="3"/>
    <x v="0"/>
    <n v="276"/>
    <n v="27.6"/>
    <n v="273.00613496932499"/>
    <s v="FERNEY HENAO Realiz 4 viajes donde moviliz 125 Usuarios 1 DESCUENTO (Despachadora Isabel)"/>
    <n v="105202.454"/>
    <x v="0"/>
    <n v="16730.303030302999"/>
    <x v="89"/>
    <x v="0"/>
    <m/>
  </r>
  <r>
    <d v="2021-11-03T04:59:41"/>
    <x v="1"/>
    <n v="28"/>
    <s v="BETANCUR PEREZ VICTOR ALONSO"/>
    <x v="0"/>
    <x v="0"/>
    <n v="252"/>
    <n v="28"/>
    <n v="245.705521472393"/>
    <m/>
    <n v="94682.208599999998"/>
    <x v="0"/>
    <n v="16730.303030302999"/>
    <x v="89"/>
    <x v="0"/>
    <m/>
  </r>
  <r>
    <d v="2021-11-03T04:59:41"/>
    <x v="1"/>
    <n v="29"/>
    <s v="VELASQUEZ ROLDAN BRAYAN ESTIVEN"/>
    <x v="3"/>
    <x v="0"/>
    <n v="265"/>
    <n v="26.5"/>
    <n v="273.00613496932499"/>
    <s v="2 DESCUENTOS (Usuarios Desubicados)"/>
    <n v="105202.454"/>
    <x v="0"/>
    <n v="16730.303030302999"/>
    <x v="89"/>
    <x v="0"/>
    <m/>
  </r>
  <r>
    <d v="2021-11-03T04:59:41"/>
    <x v="0"/>
    <n v="31"/>
    <s v="ARISTIZABAL GIRALDO JORGE ANDRES"/>
    <x v="0"/>
    <x v="0"/>
    <n v="255"/>
    <n v="28.3333333333333"/>
    <n v="245.705521472393"/>
    <m/>
    <n v="94682.208599999998"/>
    <x v="1"/>
    <n v="16730.303030302999"/>
    <x v="89"/>
    <x v="0"/>
    <m/>
  </r>
  <r>
    <d v="2021-11-03T04:59:41"/>
    <x v="0"/>
    <n v="32"/>
    <s v="JIMENEZ HERNANDEZ ESTEBAN CAMILO"/>
    <x v="3"/>
    <x v="0"/>
    <n v="260"/>
    <n v="26"/>
    <n v="273.00613496932499"/>
    <s v="1 DESCUENTO (Despachador Ferney)"/>
    <n v="105202.454"/>
    <x v="0"/>
    <n v="16730.303030302999"/>
    <x v="89"/>
    <x v="0"/>
    <m/>
  </r>
  <r>
    <d v="2021-11-03T04:59:42"/>
    <x v="0"/>
    <n v="34"/>
    <s v="DAVILA MORALES WALTER ANDRES"/>
    <x v="3"/>
    <x v="0"/>
    <n v="288"/>
    <n v="28.8"/>
    <n v="273.00613496932499"/>
    <m/>
    <n v="105202.454"/>
    <x v="0"/>
    <n v="16730.303030302999"/>
    <x v="89"/>
    <x v="0"/>
    <m/>
  </r>
  <r>
    <d v="2021-11-03T04:59:42"/>
    <x v="1"/>
    <n v="35"/>
    <s v="GARCIA DAVID WILSON ALBERTO"/>
    <x v="3"/>
    <x v="0"/>
    <n v="273"/>
    <n v="27.3"/>
    <n v="273.00613496932499"/>
    <s v="1 DESCUENTO X INCAPACITADO)"/>
    <n v="105202.454"/>
    <x v="1"/>
    <n v="16730.303030302999"/>
    <x v="89"/>
    <x v="0"/>
    <m/>
  </r>
  <r>
    <d v="2021-11-03T04:59:42"/>
    <x v="0"/>
    <n v="36"/>
    <s v="VARGAS NELSON CONRADO"/>
    <x v="3"/>
    <x v="0"/>
    <n v="290"/>
    <n v="29"/>
    <n v="273.00613496932499"/>
    <s v="1 DESCUENTO (Usuario Desubicado)"/>
    <n v="105202.454"/>
    <x v="0"/>
    <n v="16730.303030302999"/>
    <x v="89"/>
    <x v="0"/>
    <m/>
  </r>
  <r>
    <d v="2021-11-03T04:59:42"/>
    <x v="1"/>
    <n v="37"/>
    <s v="LARGO PIEDRAHITA HARVEY DAVID"/>
    <x v="0"/>
    <x v="0"/>
    <n v="291"/>
    <n v="32.3333333333333"/>
    <n v="245.705521472393"/>
    <m/>
    <n v="94682.208599999998"/>
    <x v="1"/>
    <n v="16730.303030302999"/>
    <x v="89"/>
    <x v="0"/>
    <m/>
  </r>
  <r>
    <d v="2021-11-03T04:59:43"/>
    <x v="0"/>
    <n v="38"/>
    <s v="VILLADA GUZMAN JOJAN"/>
    <x v="0"/>
    <x v="0"/>
    <n v="225"/>
    <n v="25"/>
    <n v="245.705521472393"/>
    <m/>
    <n v="94682.208599999998"/>
    <x v="0"/>
    <n v="16730.303030302999"/>
    <x v="89"/>
    <x v="0"/>
    <m/>
  </r>
  <r>
    <d v="2021-11-03T04:59:43"/>
    <x v="0"/>
    <n v="39"/>
    <s v="VALENCIA ESTRADA JUAN STIVEN"/>
    <x v="0"/>
    <x v="0"/>
    <n v="223"/>
    <n v="24.7777777777778"/>
    <n v="245.705521472393"/>
    <m/>
    <n v="94682.208599999998"/>
    <x v="0"/>
    <n v="16730.303030302999"/>
    <x v="89"/>
    <x v="0"/>
    <m/>
  </r>
  <r>
    <d v="2021-11-03T04:59:43"/>
    <x v="0"/>
    <n v="40"/>
    <s v="CORDOBA QUINTERO RAFAEL JOSE"/>
    <x v="1"/>
    <x v="0"/>
    <n v="313"/>
    <n v="28.454545454545499"/>
    <n v="300.306748466258"/>
    <m/>
    <n v="115722.6994"/>
    <x v="0"/>
    <n v="16730.303030302999"/>
    <x v="89"/>
    <x v="0"/>
    <m/>
  </r>
  <r>
    <d v="2021-11-03T04:59:43"/>
    <x v="0"/>
    <n v="42"/>
    <s v="GIRALDO SANTAMARIA ERMAN"/>
    <x v="8"/>
    <x v="0"/>
    <n v="116"/>
    <n v="23.2"/>
    <n v="136.50306748466301"/>
    <m/>
    <n v="52601.226999999999"/>
    <x v="0"/>
    <n v="16730.303030302999"/>
    <x v="89"/>
    <x v="0"/>
    <m/>
  </r>
  <r>
    <d v="2021-11-04T02:32:35"/>
    <x v="1"/>
    <n v="1"/>
    <s v="PINEDA ESTRADA CRISTIAN JOHAN"/>
    <x v="8"/>
    <x v="2"/>
    <n v="91"/>
    <n v="18.2"/>
    <n v="119.49541284403701"/>
    <m/>
    <n v="45798.165099999998"/>
    <x v="0"/>
    <n v="13572.222222222201"/>
    <x v="90"/>
    <x v="0"/>
    <m/>
  </r>
  <r>
    <d v="2021-11-04T02:32:35"/>
    <x v="0"/>
    <n v="2"/>
    <s v="JARAMILLO GOMEZ VICTOR ALONSO"/>
    <x v="3"/>
    <x v="0"/>
    <n v="226"/>
    <n v="22.6"/>
    <n v="238.99082568807299"/>
    <m/>
    <n v="91596.330300000001"/>
    <x v="1"/>
    <n v="13572.222222222201"/>
    <x v="90"/>
    <x v="0"/>
    <m/>
  </r>
  <r>
    <d v="2021-11-04T02:32:36"/>
    <x v="1"/>
    <n v="3"/>
    <s v="RESTREPO RODRIGUEZ LIBARDO ANDRES"/>
    <x v="0"/>
    <x v="0"/>
    <n v="204"/>
    <n v="22.6666666666667"/>
    <n v="215.091743119266"/>
    <s v="1 DESCUENTO (Santiago Monitoreo)"/>
    <n v="82436.697199999995"/>
    <x v="0"/>
    <n v="13572.222222222201"/>
    <x v="90"/>
    <x v="0"/>
    <m/>
  </r>
  <r>
    <d v="2021-11-04T02:32:36"/>
    <x v="1"/>
    <n v="5"/>
    <s v="LOAIZA GAVIRIA EDIXON ANDRES"/>
    <x v="3"/>
    <x v="0"/>
    <n v="241"/>
    <n v="24.1"/>
    <n v="238.99082568807299"/>
    <m/>
    <n v="91596.330300000001"/>
    <x v="1"/>
    <n v="13572.222222222201"/>
    <x v="90"/>
    <x v="0"/>
    <m/>
  </r>
  <r>
    <d v="2021-11-04T02:32:36"/>
    <x v="1"/>
    <n v="6"/>
    <s v="SANCHEZ CAMELO FABIAN ARLEY"/>
    <x v="4"/>
    <x v="0"/>
    <n v="132"/>
    <n v="18.8571428571429"/>
    <n v="167.293577981651"/>
    <m/>
    <n v="64117.431199999999"/>
    <x v="0"/>
    <n v="13572.222222222201"/>
    <x v="90"/>
    <x v="0"/>
    <m/>
  </r>
  <r>
    <d v="2021-11-04T02:32:36"/>
    <x v="1"/>
    <n v="7"/>
    <s v="DE OSSA TORRES CARLOS ANDRES"/>
    <x v="0"/>
    <x v="0"/>
    <n v="221"/>
    <n v="24.5555555555556"/>
    <n v="215.091743119266"/>
    <m/>
    <n v="82436.697199999995"/>
    <x v="1"/>
    <n v="13572.222222222201"/>
    <x v="90"/>
    <x v="0"/>
    <m/>
  </r>
  <r>
    <d v="2021-11-04T02:32:36"/>
    <x v="1"/>
    <n v="8"/>
    <s v="VALENCIA MENDOZA CESAR AUGUSTO"/>
    <x v="3"/>
    <x v="0"/>
    <n v="207"/>
    <n v="20.7"/>
    <n v="238.99082568807299"/>
    <m/>
    <n v="91596.330300000001"/>
    <x v="1"/>
    <n v="13572.222222222201"/>
    <x v="90"/>
    <x v="0"/>
    <m/>
  </r>
  <r>
    <d v="2021-11-04T02:32:37"/>
    <x v="1"/>
    <n v="9"/>
    <s v="BETANCUR PEREZ VICTOR ALONSO"/>
    <x v="0"/>
    <x v="0"/>
    <n v="175"/>
    <n v="19.4444444444444"/>
    <n v="215.091743119266"/>
    <m/>
    <n v="82436.697199999995"/>
    <x v="0"/>
    <n v="13572.222222222201"/>
    <x v="90"/>
    <x v="0"/>
    <m/>
  </r>
  <r>
    <d v="2021-11-04T02:32:37"/>
    <x v="1"/>
    <n v="10"/>
    <s v="FLORES RINCON JORGE ALBERTO"/>
    <x v="0"/>
    <x v="0"/>
    <n v="169"/>
    <n v="18.7777777777778"/>
    <n v="215.091743119266"/>
    <s v="1 DESCUENTO (Santiago Monitoreo)"/>
    <n v="82436.697199999995"/>
    <x v="0"/>
    <n v="13572.222222222201"/>
    <x v="90"/>
    <x v="0"/>
    <m/>
  </r>
  <r>
    <d v="2021-11-04T02:32:37"/>
    <x v="0"/>
    <n v="11"/>
    <s v="RENDON VIANA HUMBERTO DE JESUS"/>
    <x v="0"/>
    <x v="0"/>
    <n v="279"/>
    <n v="31"/>
    <n v="215.091743119266"/>
    <m/>
    <n v="82436.697199999995"/>
    <x v="0"/>
    <n v="13572.222222222201"/>
    <x v="90"/>
    <x v="0"/>
    <m/>
  </r>
  <r>
    <d v="2021-11-04T02:32:37"/>
    <x v="0"/>
    <n v="12"/>
    <s v="ROJAS QUINTERO MIGUEL ANTONIO"/>
    <x v="6"/>
    <x v="0"/>
    <n v="196"/>
    <n v="24.5"/>
    <n v="191.19266055045901"/>
    <m/>
    <n v="73277.064199999993"/>
    <x v="0"/>
    <n v="13572.222222222201"/>
    <x v="90"/>
    <x v="0"/>
    <m/>
  </r>
  <r>
    <d v="2021-11-04T02:32:37"/>
    <x v="0"/>
    <n v="13"/>
    <s v="VASQUEZ GARCIA ISMAEL DAVID"/>
    <x v="0"/>
    <x v="0"/>
    <n v="192"/>
    <n v="21.3333333333333"/>
    <n v="215.091743119266"/>
    <s v="2 DESCUENTOS (Usuarios Desubicados)"/>
    <n v="82436.697199999995"/>
    <x v="1"/>
    <n v="13572.222222222201"/>
    <x v="90"/>
    <x v="0"/>
    <m/>
  </r>
  <r>
    <d v="2021-11-04T02:32:38"/>
    <x v="0"/>
    <n v="14"/>
    <s v="HINCAPIE OSORIO RENZO ORLANDO"/>
    <x v="1"/>
    <x v="0"/>
    <n v="263"/>
    <n v="23.909090909090899"/>
    <n v="262.88990825688097"/>
    <s v="HECTOR CARVAJAL Realiz 5 viajes donde moviliz 121 Usuarios"/>
    <n v="100755.9633"/>
    <x v="1"/>
    <n v="13572.222222222201"/>
    <x v="90"/>
    <x v="0"/>
    <m/>
  </r>
  <r>
    <d v="2021-11-04T02:32:38"/>
    <x v="0"/>
    <n v="15"/>
    <s v="LOPERA AGUDELO LUIS FRANCISCO"/>
    <x v="0"/>
    <x v="0"/>
    <n v="205"/>
    <n v="22.7777777777778"/>
    <n v="215.091743119266"/>
    <m/>
    <n v="82436.697199999995"/>
    <x v="0"/>
    <n v="13572.222222222201"/>
    <x v="90"/>
    <x v="0"/>
    <m/>
  </r>
  <r>
    <d v="2021-11-04T02:32:38"/>
    <x v="0"/>
    <n v="16"/>
    <s v="ZAPATA MUOZ JUAN SEBASTIAN"/>
    <x v="5"/>
    <x v="1"/>
    <n v="12"/>
    <n v="12"/>
    <n v="23.899082568807302"/>
    <m/>
    <n v="9159.6329999999998"/>
    <x v="0"/>
    <n v="13572.222222222201"/>
    <x v="90"/>
    <x v="0"/>
    <m/>
  </r>
  <r>
    <d v="2021-11-04T02:32:38"/>
    <x v="0"/>
    <n v="17"/>
    <s v="TEJADA PEREZ JHON ALEXIS"/>
    <x v="0"/>
    <x v="0"/>
    <n v="167"/>
    <n v="18.5555555555556"/>
    <n v="215.091743119266"/>
    <s v="2 DESCUENTOS (Despachador Ferney y Usuario Desubicado)"/>
    <n v="82436.697199999995"/>
    <x v="0"/>
    <n v="13572.222222222201"/>
    <x v="90"/>
    <x v="0"/>
    <m/>
  </r>
  <r>
    <d v="2021-11-04T02:32:38"/>
    <x v="0"/>
    <n v="18"/>
    <s v="PEREZ BORJA JUAN CARLOS"/>
    <x v="6"/>
    <x v="0"/>
    <n v="191"/>
    <n v="23.875"/>
    <n v="191.19266055045901"/>
    <m/>
    <n v="73277.064199999993"/>
    <x v="0"/>
    <n v="13572.222222222201"/>
    <x v="90"/>
    <x v="0"/>
    <m/>
  </r>
  <r>
    <d v="2021-11-04T02:32:39"/>
    <x v="0"/>
    <n v="19"/>
    <s v="HINCAPIE CASTAEDA KEVIN ALEJANDRO"/>
    <x v="0"/>
    <x v="0"/>
    <n v="256"/>
    <n v="28.4444444444444"/>
    <n v="215.091743119266"/>
    <m/>
    <n v="82436.697199999995"/>
    <x v="0"/>
    <n v="13572.222222222201"/>
    <x v="90"/>
    <x v="0"/>
    <m/>
  </r>
  <r>
    <d v="2021-11-04T02:32:39"/>
    <x v="0"/>
    <n v="20"/>
    <s v="VARGAS NELSON CONRADO"/>
    <x v="0"/>
    <x v="0"/>
    <n v="221"/>
    <n v="24.5555555555556"/>
    <n v="215.091743119266"/>
    <m/>
    <n v="82436.697199999995"/>
    <x v="0"/>
    <n v="13572.222222222201"/>
    <x v="90"/>
    <x v="0"/>
    <m/>
  </r>
  <r>
    <d v="2021-11-04T02:32:39"/>
    <x v="0"/>
    <n v="21"/>
    <s v="LONDOO LOPERA DUVAN ANDRES"/>
    <x v="0"/>
    <x v="0"/>
    <n v="201"/>
    <n v="22.3333333333333"/>
    <n v="215.091743119266"/>
    <s v="1 DESCUENTO (Usuario Desubicado)"/>
    <n v="82436.697199999995"/>
    <x v="0"/>
    <n v="13572.222222222201"/>
    <x v="90"/>
    <x v="0"/>
    <m/>
  </r>
  <r>
    <d v="2021-11-04T02:32:39"/>
    <x v="1"/>
    <n v="22"/>
    <s v="GONZALEZ MONTAO HERNAN DARIO"/>
    <x v="3"/>
    <x v="0"/>
    <n v="223"/>
    <n v="22.3"/>
    <n v="238.99082568807299"/>
    <s v="1 DESCUENTO (Conduct. Veh 13)"/>
    <n v="91596.330300000001"/>
    <x v="1"/>
    <n v="13572.222222222201"/>
    <x v="90"/>
    <x v="0"/>
    <m/>
  </r>
  <r>
    <d v="2021-11-04T02:32:39"/>
    <x v="0"/>
    <n v="23"/>
    <s v="QUICENO DAVID DIEGO ALEJANDRO"/>
    <x v="3"/>
    <x v="0"/>
    <n v="284"/>
    <n v="28.4"/>
    <n v="238.99082568807299"/>
    <m/>
    <n v="91596.330300000001"/>
    <x v="0"/>
    <n v="13572.222222222201"/>
    <x v="90"/>
    <x v="0"/>
    <m/>
  </r>
  <r>
    <d v="2021-11-04T02:32:40"/>
    <x v="0"/>
    <n v="24"/>
    <s v="QUIRAMA CASTAEDA JHON JADER"/>
    <x v="0"/>
    <x v="0"/>
    <n v="230"/>
    <n v="25.5555555555556"/>
    <n v="215.091743119266"/>
    <m/>
    <n v="82436.697199999995"/>
    <x v="0"/>
    <n v="13572.222222222201"/>
    <x v="90"/>
    <x v="0"/>
    <m/>
  </r>
  <r>
    <d v="2021-11-04T02:32:40"/>
    <x v="0"/>
    <n v="25"/>
    <s v="JIMENEZ HURTADO CARLOS ESTIVEN"/>
    <x v="6"/>
    <x v="0"/>
    <n v="275"/>
    <n v="34.375"/>
    <n v="191.19266055045901"/>
    <m/>
    <n v="73277.064199999993"/>
    <x v="1"/>
    <n v="13572.222222222201"/>
    <x v="90"/>
    <x v="0"/>
    <m/>
  </r>
  <r>
    <d v="2021-11-04T02:32:40"/>
    <x v="0"/>
    <n v="27"/>
    <s v="VANEGAS MORALES DEIBY ALEJANDRO"/>
    <x v="6"/>
    <x v="0"/>
    <n v="183"/>
    <n v="22.875"/>
    <n v="191.19266055045901"/>
    <m/>
    <n v="73277.064199999993"/>
    <x v="0"/>
    <n v="13572.222222222201"/>
    <x v="90"/>
    <x v="0"/>
    <m/>
  </r>
  <r>
    <d v="2021-11-04T02:32:40"/>
    <x v="0"/>
    <n v="28"/>
    <s v="BETANCUR RAMIREZ JUAN CAMILO"/>
    <x v="11"/>
    <x v="0"/>
    <n v="51"/>
    <n v="25.5"/>
    <n v="47.798165137614703"/>
    <m/>
    <n v="18319.266100000001"/>
    <x v="0"/>
    <n v="13572.222222222201"/>
    <x v="90"/>
    <x v="0"/>
    <m/>
  </r>
  <r>
    <d v="2021-11-04T02:32:40"/>
    <x v="0"/>
    <n v="29"/>
    <s v="VELASQUEZ ROLDAN BRAYAN ESTIVEN"/>
    <x v="0"/>
    <x v="1"/>
    <n v="226"/>
    <n v="25.1111111111111"/>
    <n v="215.091743119266"/>
    <s v="3 DESCUENTOS (2 Usuarios Desubicados y Santiago Monitoreo)"/>
    <n v="82436.697199999995"/>
    <x v="0"/>
    <n v="13572.222222222201"/>
    <x v="90"/>
    <x v="0"/>
    <m/>
  </r>
  <r>
    <d v="2021-11-04T02:32:41"/>
    <x v="1"/>
    <n v="30"/>
    <s v="QUIROZ SIERRA GERMAN ANTONIO"/>
    <x v="8"/>
    <x v="0"/>
    <n v="105"/>
    <n v="21"/>
    <n v="119.49541284403701"/>
    <m/>
    <n v="45798.165099999998"/>
    <x v="0"/>
    <n v="13572.222222222201"/>
    <x v="90"/>
    <x v="0"/>
    <m/>
  </r>
  <r>
    <d v="2021-11-04T02:32:41"/>
    <x v="1"/>
    <n v="31"/>
    <s v="ARISTIZABAL GIRALDO JORGE ANDRES"/>
    <x v="3"/>
    <x v="0"/>
    <n v="213"/>
    <n v="21.3"/>
    <n v="238.99082568807299"/>
    <m/>
    <n v="91596.330300000001"/>
    <x v="1"/>
    <n v="13572.222222222201"/>
    <x v="90"/>
    <x v="0"/>
    <m/>
  </r>
  <r>
    <d v="2021-11-04T02:32:41"/>
    <x v="1"/>
    <n v="32"/>
    <s v="SANCHEZ CAMELO FABIAN ARLEY"/>
    <x v="8"/>
    <x v="0"/>
    <n v="162"/>
    <n v="32.4"/>
    <n v="119.49541284403701"/>
    <m/>
    <n v="45798.165099999998"/>
    <x v="0"/>
    <n v="13572.222222222201"/>
    <x v="90"/>
    <x v="0"/>
    <m/>
  </r>
  <r>
    <d v="2021-11-04T02:32:41"/>
    <x v="1"/>
    <n v="34"/>
    <s v="DAVILA MORALES WALTER ANDRES"/>
    <x v="3"/>
    <x v="0"/>
    <n v="264"/>
    <n v="26.4"/>
    <n v="238.99082568807299"/>
    <m/>
    <n v="91596.330300000001"/>
    <x v="0"/>
    <n v="13572.222222222201"/>
    <x v="90"/>
    <x v="0"/>
    <m/>
  </r>
  <r>
    <d v="2021-11-04T02:32:41"/>
    <x v="1"/>
    <n v="35"/>
    <s v="GARCIA DAVID WILSON ALBERTO"/>
    <x v="3"/>
    <x v="0"/>
    <n v="260"/>
    <n v="26"/>
    <n v="238.99082568807299"/>
    <s v="1 DESCUENTO (Usuario Desubicado)"/>
    <n v="91596.330300000001"/>
    <x v="1"/>
    <n v="13572.222222222201"/>
    <x v="90"/>
    <x v="0"/>
    <m/>
  </r>
  <r>
    <d v="2021-11-04T02:32:42"/>
    <x v="1"/>
    <n v="36"/>
    <s v="MARTINEZ CHAVERRA LUIS NORBERTO"/>
    <x v="9"/>
    <x v="0"/>
    <n v="278"/>
    <n v="23.1666666666667"/>
    <n v="286.78899082568802"/>
    <m/>
    <n v="109915.5963"/>
    <x v="0"/>
    <n v="13572.222222222201"/>
    <x v="90"/>
    <x v="0"/>
    <m/>
  </r>
  <r>
    <d v="2021-11-04T02:32:42"/>
    <x v="0"/>
    <n v="37"/>
    <s v="LARGO PIEDRAHITA HARVEY DAVID"/>
    <x v="1"/>
    <x v="0"/>
    <n v="324"/>
    <n v="29.454545454545499"/>
    <n v="262.88990825688097"/>
    <m/>
    <n v="100755.9633"/>
    <x v="1"/>
    <n v="13572.222222222201"/>
    <x v="90"/>
    <x v="0"/>
    <m/>
  </r>
  <r>
    <d v="2021-11-04T02:32:42"/>
    <x v="1"/>
    <n v="38"/>
    <s v="VILLADA GUZMAN JOJAN"/>
    <x v="0"/>
    <x v="0"/>
    <n v="199"/>
    <n v="22.1111111111111"/>
    <n v="215.091743119266"/>
    <s v="2 DESCUENTOS (Usuarios Desubicados)"/>
    <n v="82436.697199999995"/>
    <x v="0"/>
    <n v="13572.222222222201"/>
    <x v="90"/>
    <x v="0"/>
    <m/>
  </r>
  <r>
    <d v="2021-11-04T02:32:42"/>
    <x v="1"/>
    <n v="39"/>
    <s v="VALENCIA ESTRADA JUAN STIVEN"/>
    <x v="3"/>
    <x v="0"/>
    <n v="212"/>
    <n v="21.2"/>
    <n v="238.99082568807299"/>
    <s v="1 DESCUENTO (Usuario Desubicado)"/>
    <n v="91596.330300000001"/>
    <x v="0"/>
    <n v="13572.222222222201"/>
    <x v="90"/>
    <x v="0"/>
    <m/>
  </r>
  <r>
    <d v="2021-11-04T02:32:42"/>
    <x v="1"/>
    <n v="40"/>
    <s v="CORDOBA QUINTERO RAFAEL JOSE"/>
    <x v="3"/>
    <x v="0"/>
    <n v="277"/>
    <n v="27.7"/>
    <n v="238.99082568807299"/>
    <m/>
    <n v="91596.330300000001"/>
    <x v="0"/>
    <n v="13572.222222222201"/>
    <x v="90"/>
    <x v="0"/>
    <m/>
  </r>
  <r>
    <d v="2021-11-04T02:32:43"/>
    <x v="1"/>
    <n v="42"/>
    <s v="GIRALDO SANTAMARIA ERMAN"/>
    <x v="3"/>
    <x v="0"/>
    <n v="200"/>
    <n v="20"/>
    <n v="238.99082568807299"/>
    <m/>
    <n v="91596.330300000001"/>
    <x v="0"/>
    <n v="13572.222222222201"/>
    <x v="90"/>
    <x v="0"/>
    <m/>
  </r>
  <r>
    <d v="2021-11-04T19:40:50"/>
    <x v="0"/>
    <n v="1"/>
    <s v="PINEDA ESTRADA CRISTIAN JOHAN"/>
    <x v="4"/>
    <x v="0"/>
    <n v="150"/>
    <n v="21.428571428571399"/>
    <n v="170.251256281407"/>
    <m/>
    <n v="65300.502500000002"/>
    <x v="0"/>
    <n v="14240"/>
    <x v="91"/>
    <x v="0"/>
    <m/>
  </r>
  <r>
    <d v="2021-11-04T19:40:51"/>
    <x v="0"/>
    <n v="2"/>
    <s v="JARAMILLO GOMEZ VICTOR ALONSO"/>
    <x v="0"/>
    <x v="0"/>
    <n v="187"/>
    <n v="20.7777777777778"/>
    <n v="218.89447236180899"/>
    <m/>
    <n v="83957.7889"/>
    <x v="1"/>
    <n v="14240"/>
    <x v="91"/>
    <x v="0"/>
    <m/>
  </r>
  <r>
    <d v="2021-11-04T19:40:51"/>
    <x v="0"/>
    <n v="3"/>
    <s v="RESTREPO RODRIGUEZ LIBARDO ANDRES"/>
    <x v="3"/>
    <x v="0"/>
    <n v="243"/>
    <n v="24.3"/>
    <n v="243.21608040200999"/>
    <s v="2 DESCUENTOS (Aprendiz Analisis y Propietario veh 03)"/>
    <n v="93286.432199999996"/>
    <x v="0"/>
    <n v="14240"/>
    <x v="91"/>
    <x v="0"/>
    <m/>
  </r>
  <r>
    <d v="2021-11-04T19:40:51"/>
    <x v="0"/>
    <n v="5"/>
    <s v="JIMENEZ HURTADO CARLOS ESTIVEN"/>
    <x v="6"/>
    <x v="0"/>
    <n v="232"/>
    <n v="29"/>
    <n v="194.57286432160799"/>
    <m/>
    <n v="74629.145699999994"/>
    <x v="1"/>
    <n v="14240"/>
    <x v="91"/>
    <x v="0"/>
    <m/>
  </r>
  <r>
    <d v="2021-11-04T19:40:51"/>
    <x v="0"/>
    <n v="6"/>
    <s v="SANCHEZ CAMELO FABIAN ARLEY"/>
    <x v="3"/>
    <x v="0"/>
    <n v="218"/>
    <n v="21.8"/>
    <n v="243.21608040200999"/>
    <m/>
    <n v="93286.432199999996"/>
    <x v="0"/>
    <n v="14240"/>
    <x v="91"/>
    <x v="0"/>
    <m/>
  </r>
  <r>
    <d v="2021-11-04T19:40:51"/>
    <x v="0"/>
    <n v="8"/>
    <s v="VALENCIA MENDOZA CESAR AUGUSTO"/>
    <x v="3"/>
    <x v="0"/>
    <n v="280"/>
    <n v="28"/>
    <n v="243.21608040200999"/>
    <m/>
    <n v="93286.432199999996"/>
    <x v="1"/>
    <n v="14240"/>
    <x v="91"/>
    <x v="0"/>
    <m/>
  </r>
  <r>
    <d v="2021-11-04T19:40:52"/>
    <x v="0"/>
    <n v="9"/>
    <s v="BETANCUR PEREZ VICTOR ALONSO"/>
    <x v="0"/>
    <x v="0"/>
    <n v="219"/>
    <n v="24.3333333333333"/>
    <n v="218.89447236180899"/>
    <m/>
    <n v="83957.7889"/>
    <x v="0"/>
    <n v="14240"/>
    <x v="91"/>
    <x v="0"/>
    <m/>
  </r>
  <r>
    <d v="2021-11-04T19:40:52"/>
    <x v="1"/>
    <n v="10"/>
    <s v="FLORES RINCON JORGE ALBERTO"/>
    <x v="3"/>
    <x v="0"/>
    <n v="224"/>
    <n v="22.4"/>
    <n v="243.21608040200999"/>
    <m/>
    <n v="93286.432199999996"/>
    <x v="0"/>
    <n v="14240"/>
    <x v="91"/>
    <x v="0"/>
    <m/>
  </r>
  <r>
    <d v="2021-11-04T19:40:52"/>
    <x v="0"/>
    <n v="11"/>
    <s v="RENDON VIANA HUMBERTO DE JESUS"/>
    <x v="2"/>
    <x v="2"/>
    <n v="127"/>
    <n v="21.1666666666667"/>
    <n v="145.929648241206"/>
    <m/>
    <n v="55971.859299999996"/>
    <x v="0"/>
    <n v="14240"/>
    <x v="91"/>
    <x v="0"/>
    <m/>
  </r>
  <r>
    <d v="2021-11-04T19:40:52"/>
    <x v="0"/>
    <n v="12"/>
    <s v="ROJAS QUINTERO MIGUEL ANTONIO"/>
    <x v="6"/>
    <x v="1"/>
    <n v="204"/>
    <n v="25.5"/>
    <n v="194.57286432160799"/>
    <m/>
    <n v="74629.145699999994"/>
    <x v="0"/>
    <n v="14240"/>
    <x v="91"/>
    <x v="0"/>
    <m/>
  </r>
  <r>
    <d v="2021-11-04T19:40:53"/>
    <x v="1"/>
    <n v="14"/>
    <s v="HINCAPIE OSORIO RENZO ORLANDO"/>
    <x v="6"/>
    <x v="0"/>
    <n v="178"/>
    <n v="22.25"/>
    <n v="194.57286432160799"/>
    <m/>
    <n v="74629.145699999994"/>
    <x v="1"/>
    <n v="14240"/>
    <x v="91"/>
    <x v="0"/>
    <m/>
  </r>
  <r>
    <d v="2021-11-04T19:40:53"/>
    <x v="1"/>
    <n v="17"/>
    <s v="TEJADA PEREZ JHON ALEXIS"/>
    <x v="3"/>
    <x v="1"/>
    <n v="229"/>
    <n v="22.9"/>
    <n v="243.21608040200999"/>
    <m/>
    <n v="93286.432199999996"/>
    <x v="0"/>
    <n v="14240"/>
    <x v="91"/>
    <x v="0"/>
    <m/>
  </r>
  <r>
    <d v="2021-11-04T19:40:53"/>
    <x v="1"/>
    <n v="18"/>
    <s v="PEREZ BORJA JUAN CARLOS"/>
    <x v="4"/>
    <x v="0"/>
    <n v="140"/>
    <n v="20"/>
    <n v="170.251256281407"/>
    <m/>
    <n v="65300.502500000002"/>
    <x v="0"/>
    <n v="14240"/>
    <x v="91"/>
    <x v="0"/>
    <m/>
  </r>
  <r>
    <d v="2021-11-04T19:40:53"/>
    <x v="1"/>
    <n v="19"/>
    <s v="HINCAPIE CASTAEDA KEVIN ALEJANDRO"/>
    <x v="8"/>
    <x v="0"/>
    <n v="99"/>
    <n v="19.8"/>
    <n v="121.608040201005"/>
    <s v="1 DESCUENTO (Popietario veh 39)"/>
    <n v="46643.216099999998"/>
    <x v="0"/>
    <n v="14240"/>
    <x v="91"/>
    <x v="0"/>
    <m/>
  </r>
  <r>
    <d v="2021-11-04T19:40:53"/>
    <x v="1"/>
    <n v="20"/>
    <s v="VARGAS NELSON CONRADO"/>
    <x v="1"/>
    <x v="0"/>
    <n v="264"/>
    <n v="24"/>
    <n v="267.53768844221099"/>
    <m/>
    <n v="102615.0754"/>
    <x v="0"/>
    <n v="14240"/>
    <x v="91"/>
    <x v="0"/>
    <m/>
  </r>
  <r>
    <d v="2021-11-04T19:40:54"/>
    <x v="1"/>
    <n v="21"/>
    <s v="LONDOO LOPERA DUVAN ANDRES"/>
    <x v="3"/>
    <x v="0"/>
    <n v="252"/>
    <n v="25.2"/>
    <n v="243.21608040200999"/>
    <s v="1 DESCUENTO (Usuario Desubicado)"/>
    <n v="93286.432199999996"/>
    <x v="0"/>
    <n v="14240"/>
    <x v="91"/>
    <x v="0"/>
    <m/>
  </r>
  <r>
    <d v="2021-11-04T19:40:54"/>
    <x v="0"/>
    <n v="22"/>
    <s v="GARCIA DAVID WILSON ALBERTO"/>
    <x v="1"/>
    <x v="0"/>
    <n v="305"/>
    <n v="27.727272727272702"/>
    <n v="267.53768844221099"/>
    <m/>
    <n v="102615.0754"/>
    <x v="1"/>
    <n v="14240"/>
    <x v="91"/>
    <x v="0"/>
    <m/>
  </r>
  <r>
    <d v="2021-11-04T19:40:54"/>
    <x v="1"/>
    <n v="23"/>
    <s v="QUICENO DAVID DIEGO ALEJANDRO"/>
    <x v="0"/>
    <x v="0"/>
    <n v="244"/>
    <n v="27.1111111111111"/>
    <n v="218.89447236180899"/>
    <m/>
    <n v="83957.7889"/>
    <x v="0"/>
    <n v="14240"/>
    <x v="91"/>
    <x v="0"/>
    <m/>
  </r>
  <r>
    <d v="2021-11-04T19:40:54"/>
    <x v="1"/>
    <n v="24"/>
    <s v="QUIRAMA CASTAEDA JHON JADER"/>
    <x v="3"/>
    <x v="0"/>
    <n v="245"/>
    <n v="24.5"/>
    <n v="243.21608040200999"/>
    <s v="2 DESCUENTOS (Usuarios Desubicados)"/>
    <n v="93286.432199999996"/>
    <x v="0"/>
    <n v="14240"/>
    <x v="91"/>
    <x v="0"/>
    <m/>
  </r>
  <r>
    <d v="2021-11-04T19:40:54"/>
    <x v="1"/>
    <n v="25"/>
    <s v="ZAPATA MONTES ANDREY DARIO"/>
    <x v="3"/>
    <x v="0"/>
    <n v="266"/>
    <n v="26.6"/>
    <n v="243.21608040200999"/>
    <s v="18 DESCUENTOS (Tranbordo veh 36)"/>
    <n v="93286.432199999996"/>
    <x v="1"/>
    <n v="14240"/>
    <x v="91"/>
    <x v="0"/>
    <m/>
  </r>
  <r>
    <d v="2021-11-04T19:40:55"/>
    <x v="1"/>
    <n v="26"/>
    <s v="GONZALEZ VELASQUEZ LISDAN"/>
    <x v="3"/>
    <x v="0"/>
    <n v="190"/>
    <n v="19"/>
    <n v="243.21608040200999"/>
    <m/>
    <n v="93286.432199999996"/>
    <x v="0"/>
    <n v="14240"/>
    <x v="91"/>
    <x v="0"/>
    <m/>
  </r>
  <r>
    <d v="2021-11-04T19:40:55"/>
    <x v="1"/>
    <n v="27"/>
    <s v="VANEGAS MORALES DEIBY ALEJANDRO"/>
    <x v="3"/>
    <x v="0"/>
    <n v="222"/>
    <n v="22.2"/>
    <n v="243.21608040200999"/>
    <m/>
    <n v="93286.432199999996"/>
    <x v="0"/>
    <n v="14240"/>
    <x v="91"/>
    <x v="0"/>
    <m/>
  </r>
  <r>
    <d v="2021-11-04T19:40:55"/>
    <x v="1"/>
    <n v="27"/>
    <s v="HENAO MUOZ FERNEY"/>
    <x v="11"/>
    <x v="0"/>
    <n v="37"/>
    <n v="18.5"/>
    <n v="48.643216080401999"/>
    <m/>
    <n v="18657.286400000001"/>
    <x v="0"/>
    <n v="14240"/>
    <x v="91"/>
    <x v="0"/>
    <m/>
  </r>
  <r>
    <d v="2021-11-04T19:40:55"/>
    <x v="1"/>
    <n v="28"/>
    <s v="QUINTERO PEREZ SANTIAGO"/>
    <x v="0"/>
    <x v="0"/>
    <n v="241"/>
    <n v="26.7777777777778"/>
    <n v="218.89447236180899"/>
    <m/>
    <n v="83957.7889"/>
    <x v="0"/>
    <n v="14240"/>
    <x v="91"/>
    <x v="0"/>
    <m/>
  </r>
  <r>
    <d v="2021-11-04T19:40:56"/>
    <x v="0"/>
    <n v="29"/>
    <s v="VALENCIA ESTRADA JUAN STIVEN"/>
    <x v="0"/>
    <x v="1"/>
    <n v="234"/>
    <n v="26"/>
    <n v="218.89447236180899"/>
    <m/>
    <n v="83957.7889"/>
    <x v="0"/>
    <n v="14240"/>
    <x v="91"/>
    <x v="0"/>
    <m/>
  </r>
  <r>
    <d v="2021-11-04T19:40:56"/>
    <x v="0"/>
    <n v="31"/>
    <s v="GIRALDO SANTAMARIA ERMAN"/>
    <x v="3"/>
    <x v="0"/>
    <n v="261"/>
    <n v="26.1"/>
    <n v="243.21608040200999"/>
    <m/>
    <n v="93286.432199999996"/>
    <x v="1"/>
    <n v="14240"/>
    <x v="91"/>
    <x v="0"/>
    <m/>
  </r>
  <r>
    <d v="2021-11-04T19:40:56"/>
    <x v="0"/>
    <n v="32"/>
    <s v="JIMENEZ HERNANDEZ ESTEBAN CAMILO"/>
    <x v="3"/>
    <x v="0"/>
    <n v="208"/>
    <n v="20.8"/>
    <n v="243.21608040200999"/>
    <s v="3 DESCUENTOS (Transbordo veh 03)"/>
    <n v="93286.432199999996"/>
    <x v="0"/>
    <n v="14240"/>
    <x v="91"/>
    <x v="0"/>
    <m/>
  </r>
  <r>
    <d v="2021-11-04T19:40:56"/>
    <x v="0"/>
    <n v="33"/>
    <s v="MARAMARA ALBARRAN YONSON"/>
    <x v="3"/>
    <x v="0"/>
    <n v="245"/>
    <n v="25.789473684210499"/>
    <n v="231.05527638191001"/>
    <s v="4 DESCUENTOS (3 INCIDENTE X CHOQUE y Despachadora Isabel). Se reconoce el medio viaje de 5 05 pm donde moviliz 24 Usuarios"/>
    <n v="88622.1106"/>
    <x v="0"/>
    <n v="14240"/>
    <x v="91"/>
    <x v="0"/>
    <m/>
  </r>
  <r>
    <d v="2021-11-04T19:40:56"/>
    <x v="0"/>
    <n v="34"/>
    <s v="DAVILA MORALES WALTER ANDRES"/>
    <x v="1"/>
    <x v="0"/>
    <n v="302"/>
    <n v="27.454545454545499"/>
    <n v="267.53768844221099"/>
    <m/>
    <n v="102615.0754"/>
    <x v="0"/>
    <n v="14240"/>
    <x v="91"/>
    <x v="0"/>
    <m/>
  </r>
  <r>
    <d v="2021-11-04T19:40:57"/>
    <x v="0"/>
    <n v="36"/>
    <s v="MARTINEZ CHAVERRA LUIS NORBERTO"/>
    <x v="4"/>
    <x v="0"/>
    <n v="193"/>
    <n v="27.571428571428601"/>
    <n v="170.251256281407"/>
    <m/>
    <n v="65300.502500000002"/>
    <x v="0"/>
    <n v="14240"/>
    <x v="91"/>
    <x v="0"/>
    <m/>
  </r>
  <r>
    <d v="2021-11-04T19:40:57"/>
    <x v="0"/>
    <n v="37"/>
    <s v="LARGO PIEDRAHITA HARVEY DAVID"/>
    <x v="3"/>
    <x v="0"/>
    <n v="323"/>
    <n v="32.299999999999997"/>
    <n v="243.21608040200999"/>
    <m/>
    <n v="93286.432199999996"/>
    <x v="1"/>
    <n v="14240"/>
    <x v="91"/>
    <x v="0"/>
    <m/>
  </r>
  <r>
    <d v="2021-11-04T19:40:57"/>
    <x v="0"/>
    <n v="38"/>
    <s v="VILLADA GUZMAN JOJAN"/>
    <x v="3"/>
    <x v="0"/>
    <n v="202"/>
    <n v="20.2"/>
    <n v="243.21608040200999"/>
    <m/>
    <n v="93286.432199999996"/>
    <x v="0"/>
    <n v="14240"/>
    <x v="91"/>
    <x v="0"/>
    <m/>
  </r>
  <r>
    <d v="2021-11-04T19:40:57"/>
    <x v="0"/>
    <n v="39"/>
    <s v="JARAMILLO ZAPATA ELKIN DARIO"/>
    <x v="3"/>
    <x v="0"/>
    <n v="223"/>
    <n v="22.3"/>
    <n v="243.21608040200999"/>
    <s v="1 DESCUENTO (Despachadora Isabel)"/>
    <n v="93286.432199999996"/>
    <x v="0"/>
    <n v="14240"/>
    <x v="91"/>
    <x v="0"/>
    <m/>
  </r>
  <r>
    <d v="2021-11-04T19:40:57"/>
    <x v="0"/>
    <n v="40"/>
    <s v="CORDOBA QUINTERO RAFAEL JOSE"/>
    <x v="7"/>
    <x v="0"/>
    <n v="73"/>
    <n v="24.3333333333333"/>
    <n v="72.964824120602998"/>
    <m/>
    <n v="27985.929599999999"/>
    <x v="0"/>
    <n v="14240"/>
    <x v="91"/>
    <x v="0"/>
    <m/>
  </r>
  <r>
    <d v="2021-11-04T19:42:26"/>
    <x v="0"/>
    <n v="2"/>
    <s v="JARAMILLO GOMEZ VICTOR ALONSO"/>
    <x v="2"/>
    <x v="0"/>
    <n v="131"/>
    <n v="20.153846153846199"/>
    <n v="155.77031802120101"/>
    <s v="Se Reconoce medio viaje 8 40 am donde moviliz 12 Usuarios"/>
    <n v="59708.127200000003"/>
    <x v="1"/>
    <n v="12997.142857142901"/>
    <x v="92"/>
    <x v="0"/>
    <m/>
  </r>
  <r>
    <d v="2021-11-04T19:42:26"/>
    <x v="0"/>
    <n v="3"/>
    <s v="TEJADA PEREZ JHON ALEXIS"/>
    <x v="6"/>
    <x v="0"/>
    <n v="201"/>
    <n v="25.125"/>
    <n v="191.71731448763299"/>
    <m/>
    <n v="73486.925799999997"/>
    <x v="0"/>
    <n v="12997.142857142901"/>
    <x v="92"/>
    <x v="0"/>
    <m/>
  </r>
  <r>
    <d v="2021-11-04T19:42:26"/>
    <x v="0"/>
    <n v="5"/>
    <s v="LOAIZA GAVIRIA EDIXON ANDRES"/>
    <x v="0"/>
    <x v="0"/>
    <n v="261"/>
    <n v="29"/>
    <n v="215.68197879858701"/>
    <m/>
    <n v="82672.791500000007"/>
    <x v="1"/>
    <n v="12997.142857142901"/>
    <x v="92"/>
    <x v="0"/>
    <m/>
  </r>
  <r>
    <d v="2021-11-04T19:42:26"/>
    <x v="1"/>
    <n v="6"/>
    <s v="SANCHEZ CAMELO FABIAN ARLEY"/>
    <x v="0"/>
    <x v="0"/>
    <n v="194"/>
    <n v="21.5555555555556"/>
    <n v="215.68197879858701"/>
    <s v="2 DESCUENTOS (Usuarios Desubicados)"/>
    <n v="82672.791500000007"/>
    <x v="0"/>
    <n v="12997.142857142901"/>
    <x v="92"/>
    <x v="0"/>
    <m/>
  </r>
  <r>
    <d v="2021-11-04T19:42:27"/>
    <x v="0"/>
    <n v="8"/>
    <s v="VALENCIA MENDOZA CESAR AUGUSTO"/>
    <x v="6"/>
    <x v="0"/>
    <n v="195"/>
    <n v="24.375"/>
    <n v="191.71731448763299"/>
    <s v="2 DESCUENTOS X INCAPACITADO"/>
    <n v="73486.925799999997"/>
    <x v="1"/>
    <n v="12997.142857142901"/>
    <x v="92"/>
    <x v="0"/>
    <m/>
  </r>
  <r>
    <d v="2021-11-04T19:42:27"/>
    <x v="0"/>
    <n v="9"/>
    <s v="BETANCUR PEREZ VICTOR ALONSO"/>
    <x v="3"/>
    <x v="0"/>
    <n v="246"/>
    <n v="24.6"/>
    <n v="239.646643109541"/>
    <m/>
    <n v="91858.657200000001"/>
    <x v="0"/>
    <n v="12997.142857142901"/>
    <x v="92"/>
    <x v="0"/>
    <m/>
  </r>
  <r>
    <d v="2021-11-04T19:42:27"/>
    <x v="1"/>
    <n v="10"/>
    <s v="FLORES RINCON JORGE ALBERTO"/>
    <x v="0"/>
    <x v="0"/>
    <n v="181"/>
    <n v="20.1111111111111"/>
    <n v="215.68197879858701"/>
    <m/>
    <n v="82672.791500000007"/>
    <x v="0"/>
    <n v="12997.142857142901"/>
    <x v="92"/>
    <x v="0"/>
    <m/>
  </r>
  <r>
    <d v="2021-11-04T19:42:27"/>
    <x v="1"/>
    <n v="11"/>
    <s v="RENDON VIANA HUMBERTO DE JESUS"/>
    <x v="6"/>
    <x v="0"/>
    <n v="188"/>
    <n v="23.5"/>
    <n v="191.71731448763299"/>
    <m/>
    <n v="73486.925799999997"/>
    <x v="0"/>
    <n v="12997.142857142901"/>
    <x v="92"/>
    <x v="0"/>
    <m/>
  </r>
  <r>
    <d v="2021-11-04T19:42:28"/>
    <x v="1"/>
    <n v="12"/>
    <s v="ROJAS QUINTERO MIGUEL ANTONIO"/>
    <x v="10"/>
    <x v="0"/>
    <n v="90"/>
    <n v="22.5"/>
    <n v="95.858657243816296"/>
    <m/>
    <n v="36743.462899999999"/>
    <x v="0"/>
    <n v="12997.142857142901"/>
    <x v="92"/>
    <x v="0"/>
    <m/>
  </r>
  <r>
    <d v="2021-11-04T19:42:28"/>
    <x v="0"/>
    <n v="13"/>
    <s v="MARAMARA ALBARRAN YONSON"/>
    <x v="3"/>
    <x v="0"/>
    <n v="198"/>
    <n v="19.8"/>
    <n v="239.646643109541"/>
    <m/>
    <n v="91858.657200000001"/>
    <x v="1"/>
    <n v="12997.142857142901"/>
    <x v="92"/>
    <x v="0"/>
    <m/>
  </r>
  <r>
    <d v="2021-11-04T19:42:28"/>
    <x v="1"/>
    <n v="14"/>
    <s v="HINCAPIE OSORIO RENZO ORLANDO"/>
    <x v="6"/>
    <x v="0"/>
    <n v="228"/>
    <n v="28.5"/>
    <n v="191.71731448763299"/>
    <m/>
    <n v="73486.925799999997"/>
    <x v="1"/>
    <n v="12997.142857142901"/>
    <x v="92"/>
    <x v="0"/>
    <m/>
  </r>
  <r>
    <d v="2021-11-04T19:42:28"/>
    <x v="1"/>
    <n v="15"/>
    <s v="LONDOO LOPERA DUVAN ANDRES"/>
    <x v="0"/>
    <x v="0"/>
    <n v="171"/>
    <n v="19"/>
    <n v="215.68197879858701"/>
    <m/>
    <n v="82672.791500000007"/>
    <x v="0"/>
    <n v="12997.142857142901"/>
    <x v="92"/>
    <x v="0"/>
    <m/>
  </r>
  <r>
    <d v="2021-11-04T19:42:28"/>
    <x v="1"/>
    <n v="16"/>
    <s v="PEREZ BORJA JUAN CARLOS"/>
    <x v="6"/>
    <x v="0"/>
    <n v="168"/>
    <n v="21"/>
    <n v="191.71731448763299"/>
    <m/>
    <n v="73486.925799999997"/>
    <x v="0"/>
    <n v="12997.142857142901"/>
    <x v="92"/>
    <x v="0"/>
    <m/>
  </r>
  <r>
    <d v="2021-11-04T19:42:29"/>
    <x v="1"/>
    <n v="17"/>
    <s v="ESPINOZA CHAVARRIA GUILLERMO LEON"/>
    <x v="2"/>
    <x v="1"/>
    <n v="120"/>
    <n v="20"/>
    <n v="143.78798586572401"/>
    <m/>
    <n v="55115.194300000003"/>
    <x v="0"/>
    <n v="12997.142857142901"/>
    <x v="92"/>
    <x v="0"/>
    <m/>
  </r>
  <r>
    <d v="2021-11-04T19:42:29"/>
    <x v="1"/>
    <n v="19"/>
    <s v="HINCAPIE CASTAEDA KEVIN ALEJANDRO"/>
    <x v="0"/>
    <x v="0"/>
    <n v="234"/>
    <n v="26"/>
    <n v="215.68197879858701"/>
    <m/>
    <n v="82672.791500000007"/>
    <x v="0"/>
    <n v="12997.142857142901"/>
    <x v="92"/>
    <x v="0"/>
    <m/>
  </r>
  <r>
    <d v="2021-11-04T19:42:29"/>
    <x v="1"/>
    <n v="20"/>
    <s v="VARGAS NELSON CONRADO"/>
    <x v="10"/>
    <x v="0"/>
    <n v="78"/>
    <n v="19.5"/>
    <n v="95.858657243816296"/>
    <m/>
    <n v="36743.462899999999"/>
    <x v="0"/>
    <n v="12997.142857142901"/>
    <x v="92"/>
    <x v="0"/>
    <m/>
  </r>
  <r>
    <d v="2021-11-04T19:42:29"/>
    <x v="1"/>
    <n v="20"/>
    <s v="VALENCIA ESTRADA JUAN STIVEN"/>
    <x v="4"/>
    <x v="0"/>
    <n v="205"/>
    <n v="29.285714285714299"/>
    <n v="167.752650176678"/>
    <m/>
    <n v="64301.060100000002"/>
    <x v="0"/>
    <n v="12997.142857142901"/>
    <x v="92"/>
    <x v="0"/>
    <m/>
  </r>
  <r>
    <d v="2021-11-04T19:42:29"/>
    <x v="1"/>
    <n v="21"/>
    <s v="OCAMPO OCAMPO ANTONIO JOSE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0"/>
    <x v="0"/>
    <n v="22"/>
    <s v="GONZALEZ MONTAO HERNAN DARIO"/>
    <x v="3"/>
    <x v="0"/>
    <n v="202"/>
    <n v="20.2"/>
    <n v="239.646643109541"/>
    <m/>
    <n v="91858.657200000001"/>
    <x v="1"/>
    <n v="12997.142857142901"/>
    <x v="92"/>
    <x v="0"/>
    <m/>
  </r>
  <r>
    <d v="2021-11-04T19:42:30"/>
    <x v="0"/>
    <n v="23"/>
    <s v="QUICENO DAVID DIEGO ALEJANDRO"/>
    <x v="2"/>
    <x v="0"/>
    <n v="124"/>
    <n v="19.076923076923102"/>
    <n v="155.77031802120101"/>
    <s v="Se Reconoce medio viaje de 9 45 am donde moviliz 3 Usuarios"/>
    <n v="59708.127200000003"/>
    <x v="0"/>
    <n v="12997.142857142901"/>
    <x v="92"/>
    <x v="0"/>
    <m/>
  </r>
  <r>
    <d v="2021-11-04T19:42:30"/>
    <x v="1"/>
    <n v="24"/>
    <s v="QUIRAMA CASTAEDA JHON JADER"/>
    <x v="0"/>
    <x v="0"/>
    <n v="263"/>
    <n v="29.2222222222222"/>
    <n v="215.68197879858701"/>
    <m/>
    <n v="82672.791500000007"/>
    <x v="0"/>
    <n v="12997.142857142901"/>
    <x v="92"/>
    <x v="0"/>
    <m/>
  </r>
  <r>
    <d v="2021-11-04T19:42:30"/>
    <x v="1"/>
    <n v="25"/>
    <s v="ZAPATA MONTES ANDREY DARIO"/>
    <x v="6"/>
    <x v="0"/>
    <n v="209"/>
    <n v="26.125"/>
    <n v="191.71731448763299"/>
    <m/>
    <n v="73486.925799999997"/>
    <x v="1"/>
    <n v="12997.142857142901"/>
    <x v="92"/>
    <x v="0"/>
    <m/>
  </r>
  <r>
    <d v="2021-11-04T19:42:31"/>
    <x v="1"/>
    <n v="26"/>
    <s v="GONZALEZ VELASQUEZ LISDAN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1"/>
    <x v="1"/>
    <n v="27"/>
    <s v="HENAO MUOZ FERNEY"/>
    <x v="10"/>
    <x v="0"/>
    <n v="91"/>
    <n v="22.75"/>
    <n v="95.858657243816296"/>
    <m/>
    <n v="36743.462899999999"/>
    <x v="0"/>
    <n v="12997.142857142901"/>
    <x v="92"/>
    <x v="0"/>
    <m/>
  </r>
  <r>
    <d v="2021-11-04T19:42:31"/>
    <x v="1"/>
    <n v="27"/>
    <s v="VANEGAS MORALES DEIBY ALEJANDRO"/>
    <x v="2"/>
    <x v="0"/>
    <n v="129"/>
    <n v="21.5"/>
    <n v="143.78798586572401"/>
    <m/>
    <n v="55115.194300000003"/>
    <x v="0"/>
    <n v="12997.142857142901"/>
    <x v="92"/>
    <x v="0"/>
    <m/>
  </r>
  <r>
    <d v="2021-11-04T19:42:31"/>
    <x v="1"/>
    <n v="28"/>
    <s v="QUINTERO PEREZ SANTIAGO"/>
    <x v="10"/>
    <x v="0"/>
    <n v="143"/>
    <n v="31.7777777777778"/>
    <n v="107.84098939929299"/>
    <s v="Se Reconoce medio viaje de 7 06 am donde moviliz 20 Usuarios, Se descuenta el viaje de 3 50 pm donde moviliz 27 Usuarios ya que venia del taller y colabora con la subida"/>
    <n v="41336.395799999998"/>
    <x v="0"/>
    <n v="12997.142857142901"/>
    <x v="92"/>
    <x v="0"/>
    <m/>
  </r>
  <r>
    <d v="2021-11-04T19:42:31"/>
    <x v="1"/>
    <n v="29"/>
    <s v="VELASQUEZ ROLDAN BRAYAN ESTIVEN"/>
    <x v="1"/>
    <x v="0"/>
    <n v="297"/>
    <n v="27"/>
    <n v="263.611307420495"/>
    <m/>
    <n v="101044.523"/>
    <x v="0"/>
    <n v="12997.142857142901"/>
    <x v="92"/>
    <x v="0"/>
    <m/>
  </r>
  <r>
    <d v="2021-11-04T19:42:32"/>
    <x v="0"/>
    <n v="31"/>
    <s v="GIRALDO SANTAMARIA ERMAN"/>
    <x v="0"/>
    <x v="0"/>
    <n v="223"/>
    <n v="24.7777777777778"/>
    <n v="215.68197879858701"/>
    <m/>
    <n v="82672.791500000007"/>
    <x v="1"/>
    <n v="12997.142857142901"/>
    <x v="92"/>
    <x v="0"/>
    <m/>
  </r>
  <r>
    <d v="2021-11-04T19:42:32"/>
    <x v="0"/>
    <n v="32"/>
    <s v="ARBOLEDA SALAZAR DIOMEDES"/>
    <x v="0"/>
    <x v="0"/>
    <n v="198"/>
    <n v="22"/>
    <n v="215.68197879858701"/>
    <m/>
    <n v="82672.791500000007"/>
    <x v="0"/>
    <n v="12997.142857142901"/>
    <x v="92"/>
    <x v="0"/>
    <m/>
  </r>
  <r>
    <d v="2021-11-04T19:42:32"/>
    <x v="0"/>
    <n v="34"/>
    <s v="JIMENEZ HURTADO CARLOS ESTIVEN"/>
    <x v="3"/>
    <x v="0"/>
    <n v="250"/>
    <n v="25"/>
    <n v="239.646643109541"/>
    <s v="2 DESCUENTOS (Aprendiz Analisis y Despachadora Isabel)"/>
    <n v="91858.657200000001"/>
    <x v="0"/>
    <n v="12997.142857142901"/>
    <x v="92"/>
    <x v="0"/>
    <m/>
  </r>
  <r>
    <d v="2021-11-04T19:42:32"/>
    <x v="0"/>
    <n v="35"/>
    <s v="GARCIA DAVID WILSON ALBERTO"/>
    <x v="1"/>
    <x v="0"/>
    <n v="251"/>
    <n v="22.818181818181799"/>
    <n v="263.611307420495"/>
    <s v="2 DESCUENTOS X INCAPACITADO"/>
    <n v="101044.523"/>
    <x v="1"/>
    <n v="12997.142857142901"/>
    <x v="92"/>
    <x v="0"/>
    <m/>
  </r>
  <r>
    <d v="2021-11-04T19:42:33"/>
    <x v="0"/>
    <n v="36"/>
    <s v="MARTINEZ CHAVERRA LUIS NORBERTO"/>
    <x v="0"/>
    <x v="0"/>
    <n v="222"/>
    <n v="24.6666666666667"/>
    <n v="215.68197879858701"/>
    <m/>
    <n v="82672.791500000007"/>
    <x v="0"/>
    <n v="12997.142857142901"/>
    <x v="92"/>
    <x v="0"/>
    <m/>
  </r>
  <r>
    <d v="2021-11-04T19:42:33"/>
    <x v="0"/>
    <n v="37"/>
    <s v="PIEDRAHITA MADRID SANTIAGO"/>
    <x v="6"/>
    <x v="0"/>
    <n v="211"/>
    <n v="26.375"/>
    <n v="191.71731448763299"/>
    <m/>
    <n v="73486.925799999997"/>
    <x v="1"/>
    <n v="12997.142857142901"/>
    <x v="92"/>
    <x v="0"/>
    <m/>
  </r>
  <r>
    <d v="2021-11-04T19:42:33"/>
    <x v="0"/>
    <n v="39"/>
    <s v="JARAMILLO ZAPATA ELKIN DARIO"/>
    <x v="0"/>
    <x v="1"/>
    <n v="259"/>
    <n v="28.7777777777778"/>
    <n v="215.68197879858701"/>
    <s v="1 DESCUENTO (Usuario Desubicado)"/>
    <n v="82672.791500000007"/>
    <x v="0"/>
    <n v="12997.142857142901"/>
    <x v="92"/>
    <x v="0"/>
    <m/>
  </r>
  <r>
    <d v="2021-11-04T19:42:33"/>
    <x v="0"/>
    <n v="40"/>
    <s v="CORDOBA QUINTERO RAFAEL JOSE"/>
    <x v="6"/>
    <x v="0"/>
    <n v="215"/>
    <n v="25.294117647058801"/>
    <n v="203.69964664310999"/>
    <s v="Se Reconoce medio viaje de 10 04 am donde moviliz 3 Usuarios, 1 DESCUENTO (Despachadora Isabel)"/>
    <n v="78079.858699999997"/>
    <x v="0"/>
    <n v="12997.142857142901"/>
    <x v="92"/>
    <x v="0"/>
    <m/>
  </r>
  <r>
    <d v="2021-11-05T02:43:00"/>
    <x v="0"/>
    <n v="1"/>
    <s v="PINEDA ESTRADA CRISTIAN JOHAN"/>
    <x v="6"/>
    <x v="0"/>
    <n v="188"/>
    <n v="23.5"/>
    <n v="187.65971107544101"/>
    <m/>
    <n v="71863.884399999995"/>
    <x v="0"/>
    <n v="14851.515151515199"/>
    <x v="93"/>
    <x v="0"/>
    <m/>
  </r>
  <r>
    <d v="2021-11-05T02:43:00"/>
    <x v="0"/>
    <n v="2"/>
    <s v="JARAMILLO GOMEZ VICTOR ALONSO"/>
    <x v="0"/>
    <x v="0"/>
    <n v="160"/>
    <n v="17.7777777777778"/>
    <n v="211.11717495987199"/>
    <m/>
    <n v="80846.87"/>
    <x v="1"/>
    <n v="14851.515151515199"/>
    <x v="93"/>
    <x v="0"/>
    <m/>
  </r>
  <r>
    <d v="2021-11-05T02:43:01"/>
    <x v="0"/>
    <n v="3"/>
    <s v="RESTREPO RODRIGUEZ LIBARDO ANDRES"/>
    <x v="0"/>
    <x v="0"/>
    <n v="204"/>
    <n v="22.6666666666667"/>
    <n v="211.11717495987199"/>
    <m/>
    <n v="80846.87"/>
    <x v="0"/>
    <n v="14851.515151515199"/>
    <x v="93"/>
    <x v="0"/>
    <m/>
  </r>
  <r>
    <d v="2021-11-05T02:43:01"/>
    <x v="0"/>
    <n v="5"/>
    <s v="LOAIZA GAVIRIA EDIXON ANDRES"/>
    <x v="0"/>
    <x v="0"/>
    <n v="232"/>
    <n v="25.7777777777778"/>
    <n v="211.11717495987199"/>
    <m/>
    <n v="80846.87"/>
    <x v="1"/>
    <n v="14851.515151515199"/>
    <x v="93"/>
    <x v="0"/>
    <m/>
  </r>
  <r>
    <d v="2021-11-05T02:43:02"/>
    <x v="0"/>
    <n v="7"/>
    <s v="DE OSSA TORRES CARLOS ANDRES"/>
    <x v="8"/>
    <x v="0"/>
    <n v="74"/>
    <n v="14.8"/>
    <n v="117.287319422151"/>
    <m/>
    <n v="44914.927799999998"/>
    <x v="1"/>
    <n v="14851.515151515199"/>
    <x v="93"/>
    <x v="0"/>
    <m/>
  </r>
  <r>
    <d v="2021-11-05T02:43:02"/>
    <x v="0"/>
    <n v="8"/>
    <s v="VALENCIA MENDOZA CESAR AUGUSTO"/>
    <x v="3"/>
    <x v="0"/>
    <n v="241"/>
    <n v="24.1"/>
    <n v="234.574638844302"/>
    <s v="2 DESCUENTOS X INCAPACITADO"/>
    <n v="89829.855500000005"/>
    <x v="1"/>
    <n v="14851.515151515199"/>
    <x v="93"/>
    <x v="0"/>
    <m/>
  </r>
  <r>
    <d v="2021-11-05T02:43:02"/>
    <x v="0"/>
    <n v="9"/>
    <s v="BETANCUR PEREZ VICTOR ALONSO"/>
    <x v="10"/>
    <x v="0"/>
    <n v="111"/>
    <n v="27.75"/>
    <n v="93.829855537720704"/>
    <m/>
    <n v="35931.942199999998"/>
    <x v="0"/>
    <n v="14851.515151515199"/>
    <x v="93"/>
    <x v="0"/>
    <m/>
  </r>
  <r>
    <d v="2021-11-05T02:43:03"/>
    <x v="0"/>
    <n v="10"/>
    <s v="VALENCIA ESTRADA JUAN STIVEN"/>
    <x v="4"/>
    <x v="0"/>
    <n v="161"/>
    <n v="23"/>
    <n v="164.202247191011"/>
    <m/>
    <n v="62880.8989"/>
    <x v="0"/>
    <n v="14851.515151515199"/>
    <x v="93"/>
    <x v="0"/>
    <m/>
  </r>
  <r>
    <d v="2021-11-05T02:43:03"/>
    <x v="1"/>
    <n v="11"/>
    <s v="RENDON VIANA HUMBERTO DE JESUS"/>
    <x v="3"/>
    <x v="0"/>
    <n v="255"/>
    <n v="25.5"/>
    <n v="234.574638844302"/>
    <m/>
    <n v="89829.855500000005"/>
    <x v="0"/>
    <n v="14851.515151515199"/>
    <x v="93"/>
    <x v="0"/>
    <m/>
  </r>
  <r>
    <d v="2021-11-05T02:43:03"/>
    <x v="1"/>
    <n v="12"/>
    <s v="ROJAS QUINTERO MIGUEL ANTONIO"/>
    <x v="0"/>
    <x v="0"/>
    <n v="191"/>
    <n v="21.2222222222222"/>
    <n v="211.11717495987199"/>
    <m/>
    <n v="80846.87"/>
    <x v="0"/>
    <n v="14851.515151515199"/>
    <x v="93"/>
    <x v="0"/>
    <m/>
  </r>
  <r>
    <d v="2021-11-05T02:43:04"/>
    <x v="1"/>
    <n v="13"/>
    <s v="VASQUEZ GARCIA ISMAEL DAVID"/>
    <x v="0"/>
    <x v="0"/>
    <n v="199"/>
    <n v="22.1111111111111"/>
    <n v="211.11717495987199"/>
    <s v="4 DESCUENTOS (Santiago Monitoreo, Propietarios veh 13 y 34 y Usuario Desubicado)"/>
    <n v="80846.87"/>
    <x v="1"/>
    <n v="14851.515151515199"/>
    <x v="93"/>
    <x v="0"/>
    <m/>
  </r>
  <r>
    <d v="2021-11-05T02:43:04"/>
    <x v="0"/>
    <n v="14"/>
    <s v="CARVAJAL SALAZAR HECTOR MARINO"/>
    <x v="0"/>
    <x v="0"/>
    <n v="222"/>
    <n v="24.6666666666667"/>
    <n v="211.11717495987199"/>
    <s v="RENZO HINCAPIE Realiz 4 viajes donde moviliz 107 Usuarios"/>
    <n v="80846.87"/>
    <x v="1"/>
    <n v="14851.515151515199"/>
    <x v="93"/>
    <x v="0"/>
    <m/>
  </r>
  <r>
    <d v="2021-11-05T02:43:04"/>
    <x v="0"/>
    <n v="15"/>
    <s v="LOPERA AGUDELO LUIS FRANCISCO"/>
    <x v="3"/>
    <x v="0"/>
    <n v="206"/>
    <n v="20.6"/>
    <n v="234.574638844302"/>
    <m/>
    <n v="89829.855500000005"/>
    <x v="0"/>
    <n v="14851.515151515199"/>
    <x v="93"/>
    <x v="0"/>
    <m/>
  </r>
  <r>
    <d v="2021-11-05T02:43:04"/>
    <x v="1"/>
    <n v="17"/>
    <s v="ESPINOZA CHAVARRIA GUILLERMO LEON"/>
    <x v="0"/>
    <x v="0"/>
    <n v="216"/>
    <n v="24"/>
    <n v="211.11717495987199"/>
    <m/>
    <n v="80846.87"/>
    <x v="0"/>
    <n v="14851.515151515199"/>
    <x v="93"/>
    <x v="0"/>
    <m/>
  </r>
  <r>
    <d v="2021-11-05T02:43:05"/>
    <x v="1"/>
    <n v="18"/>
    <s v="ZAPATA MUOZ JUAN SEBASTIAN"/>
    <x v="6"/>
    <x v="0"/>
    <n v="200"/>
    <n v="25"/>
    <n v="187.65971107544101"/>
    <m/>
    <n v="71863.884399999995"/>
    <x v="0"/>
    <n v="14851.515151515199"/>
    <x v="93"/>
    <x v="0"/>
    <m/>
  </r>
  <r>
    <d v="2021-11-05T02:43:05"/>
    <x v="1"/>
    <n v="19"/>
    <s v="HINCAPIE CASTAEDA KEVIN ALEJANDRO"/>
    <x v="6"/>
    <x v="1"/>
    <n v="209"/>
    <n v="26.125"/>
    <n v="187.65971107544101"/>
    <m/>
    <n v="71863.884399999995"/>
    <x v="0"/>
    <n v="14851.515151515199"/>
    <x v="93"/>
    <x v="0"/>
    <m/>
  </r>
  <r>
    <d v="2021-11-05T02:43:05"/>
    <x v="1"/>
    <n v="20"/>
    <s v="VACA FIERRO ROBINSON"/>
    <x v="1"/>
    <x v="0"/>
    <n v="247"/>
    <n v="22.454545454545499"/>
    <n v="258.03210272873201"/>
    <m/>
    <n v="98812.841100000005"/>
    <x v="0"/>
    <n v="14851.515151515199"/>
    <x v="93"/>
    <x v="0"/>
    <m/>
  </r>
  <r>
    <d v="2021-11-05T02:43:06"/>
    <x v="1"/>
    <n v="21"/>
    <s v="OCAMPO OCAMPO ANTONIO JOSE"/>
    <x v="9"/>
    <x v="0"/>
    <n v="279"/>
    <n v="23.25"/>
    <n v="281.48956661316203"/>
    <m/>
    <n v="107795.8266"/>
    <x v="0"/>
    <n v="14851.515151515199"/>
    <x v="93"/>
    <x v="0"/>
    <m/>
  </r>
  <r>
    <d v="2021-11-05T02:43:06"/>
    <x v="1"/>
    <n v="22"/>
    <s v="GONZALEZ MONTAO HERNAN DARIO"/>
    <x v="9"/>
    <x v="0"/>
    <n v="314"/>
    <n v="26.1666666666667"/>
    <n v="281.48956661316203"/>
    <s v="4 DESCUENTOS X 2 INCAPACITADOS"/>
    <n v="107795.8266"/>
    <x v="1"/>
    <n v="14851.515151515199"/>
    <x v="93"/>
    <x v="0"/>
    <m/>
  </r>
  <r>
    <d v="2021-11-05T02:43:06"/>
    <x v="1"/>
    <n v="23"/>
    <s v="QUICENO DAVID DIEGO ALEJANDRO"/>
    <x v="3"/>
    <x v="0"/>
    <n v="214"/>
    <n v="21.4"/>
    <n v="234.574638844302"/>
    <m/>
    <n v="89829.855500000005"/>
    <x v="0"/>
    <n v="14851.515151515199"/>
    <x v="93"/>
    <x v="0"/>
    <m/>
  </r>
  <r>
    <d v="2021-11-05T02:43:07"/>
    <x v="1"/>
    <n v="24"/>
    <s v="QUIRAMA CASTAEDA JHON JADER"/>
    <x v="3"/>
    <x v="0"/>
    <n v="258"/>
    <n v="25.8"/>
    <n v="234.574638844302"/>
    <m/>
    <n v="89829.855500000005"/>
    <x v="0"/>
    <n v="14851.515151515199"/>
    <x v="93"/>
    <x v="0"/>
    <m/>
  </r>
  <r>
    <d v="2021-11-05T02:43:07"/>
    <x v="1"/>
    <n v="26"/>
    <s v="GONZALEZ VELASQUEZ LISDAN"/>
    <x v="6"/>
    <x v="0"/>
    <n v="164"/>
    <n v="20.5"/>
    <n v="187.65971107544101"/>
    <m/>
    <n v="71863.884399999995"/>
    <x v="0"/>
    <n v="14851.515151515199"/>
    <x v="93"/>
    <x v="0"/>
    <m/>
  </r>
  <r>
    <d v="2021-11-05T02:43:07"/>
    <x v="1"/>
    <n v="27"/>
    <s v="VANEGAS MORALES DEIBY ALEJANDRO"/>
    <x v="0"/>
    <x v="0"/>
    <n v="189"/>
    <n v="21"/>
    <n v="211.11717495987199"/>
    <s v="FERNEY HENAO Realiz 4 viajes donde moviliz 90 Usuarios"/>
    <n v="80846.87"/>
    <x v="0"/>
    <n v="14851.515151515199"/>
    <x v="93"/>
    <x v="0"/>
    <m/>
  </r>
  <r>
    <d v="2021-11-05T02:43:08"/>
    <x v="0"/>
    <n v="29"/>
    <s v="VARGAS NELSON CONRADO"/>
    <x v="13"/>
    <x v="0"/>
    <n v="344"/>
    <n v="24.571428571428601"/>
    <n v="328.40449438202199"/>
    <m/>
    <n v="125761.7978"/>
    <x v="0"/>
    <n v="14851.515151515199"/>
    <x v="93"/>
    <x v="0"/>
    <m/>
  </r>
  <r>
    <d v="2021-11-05T02:43:08"/>
    <x v="0"/>
    <n v="31"/>
    <s v="ARISTIZABAL GIRALDO JORGE ANDRES"/>
    <x v="3"/>
    <x v="0"/>
    <n v="218"/>
    <n v="21.8"/>
    <n v="234.574638844302"/>
    <m/>
    <n v="89829.855500000005"/>
    <x v="1"/>
    <n v="14851.515151515199"/>
    <x v="93"/>
    <x v="0"/>
    <m/>
  </r>
  <r>
    <d v="2021-11-05T02:43:08"/>
    <x v="0"/>
    <n v="32"/>
    <s v="SANCHEZ CAMELO FABIAN ARLEY"/>
    <x v="3"/>
    <x v="0"/>
    <n v="209"/>
    <n v="20.9"/>
    <n v="234.574638844302"/>
    <m/>
    <n v="89829.855500000005"/>
    <x v="0"/>
    <n v="14851.515151515199"/>
    <x v="93"/>
    <x v="0"/>
    <m/>
  </r>
  <r>
    <d v="2021-11-05T02:43:08"/>
    <x v="0"/>
    <n v="34"/>
    <s v="DAVILA MORALES WALTER ANDRES"/>
    <x v="3"/>
    <x v="0"/>
    <n v="259"/>
    <n v="25.9"/>
    <n v="234.574638844302"/>
    <s v="5 DESCUENTOS (2 Propietario veh 34 y Conduct. Veh 34, Santiago Monitoreo y Conduct. Veh 7)"/>
    <n v="89829.855500000005"/>
    <x v="0"/>
    <n v="14851.515151515199"/>
    <x v="93"/>
    <x v="0"/>
    <m/>
  </r>
  <r>
    <d v="2021-11-05T02:43:09"/>
    <x v="0"/>
    <n v="35"/>
    <s v="GARCIA DAVID WILSON ALBERTO"/>
    <x v="3"/>
    <x v="0"/>
    <n v="279"/>
    <n v="26.571428571428601"/>
    <n v="246.30337078651701"/>
    <s v="Se Reconoce Medio viaje de 9 24 am donde moviliz 24 Usuarios 3 DESCUENTOS ( 2 X INCAPACITADO y Usuario Desubicado)"/>
    <n v="94321.348299999998"/>
    <x v="1"/>
    <n v="14851.515151515199"/>
    <x v="93"/>
    <x v="0"/>
    <m/>
  </r>
  <r>
    <d v="2021-11-05T02:43:09"/>
    <x v="0"/>
    <n v="36"/>
    <s v="MARTINEZ CHAVERRA LUIS NORBERTO"/>
    <x v="3"/>
    <x v="0"/>
    <n v="251"/>
    <n v="25.1"/>
    <n v="234.574638844302"/>
    <m/>
    <n v="89829.855500000005"/>
    <x v="0"/>
    <n v="14851.515151515199"/>
    <x v="93"/>
    <x v="0"/>
    <m/>
  </r>
  <r>
    <d v="2021-11-05T02:43:09"/>
    <x v="0"/>
    <n v="37"/>
    <s v="FLORES RINCON JORGE ALBERTO"/>
    <x v="9"/>
    <x v="0"/>
    <n v="253"/>
    <n v="21.0833333333333"/>
    <n v="281.48956661316203"/>
    <m/>
    <n v="107795.8266"/>
    <x v="1"/>
    <n v="14851.515151515199"/>
    <x v="93"/>
    <x v="0"/>
    <m/>
  </r>
  <r>
    <d v="2021-11-05T02:43:10"/>
    <x v="0"/>
    <n v="38"/>
    <s v="VILLADA GUZMAN JOJAN"/>
    <x v="3"/>
    <x v="0"/>
    <n v="223"/>
    <n v="22.3"/>
    <n v="234.574638844302"/>
    <m/>
    <n v="89829.855500000005"/>
    <x v="0"/>
    <n v="14851.515151515199"/>
    <x v="93"/>
    <x v="0"/>
    <m/>
  </r>
  <r>
    <d v="2021-11-05T02:43:10"/>
    <x v="0"/>
    <n v="40"/>
    <s v="CORDOBA QUINTERO RAFAEL JOSE"/>
    <x v="0"/>
    <x v="1"/>
    <n v="260"/>
    <n v="28.8888888888889"/>
    <n v="211.11717495987199"/>
    <m/>
    <n v="80846.87"/>
    <x v="0"/>
    <n v="14851.515151515199"/>
    <x v="93"/>
    <x v="0"/>
    <m/>
  </r>
  <r>
    <d v="2021-11-05T02:43:10"/>
    <x v="0"/>
    <n v="42"/>
    <s v="GIRALDO SANTAMARIA ERMAN"/>
    <x v="1"/>
    <x v="0"/>
    <n v="277"/>
    <n v="25.181818181818201"/>
    <n v="258.03210272873201"/>
    <s v="2 DESCUENTOS (Propietario veh 13 y Despachador Ferney)"/>
    <n v="98812.841100000005"/>
    <x v="0"/>
    <n v="14851.515151515199"/>
    <x v="93"/>
    <x v="0"/>
    <m/>
  </r>
  <r>
    <d v="2021-11-06T02:25:55"/>
    <x v="1"/>
    <n v="1"/>
    <s v="PINEDA ESTRADA CRISTIAN JOHAN"/>
    <x v="4"/>
    <x v="1"/>
    <n v="143"/>
    <n v="20.428571428571399"/>
    <n v="167.177777777778"/>
    <s v="1 DESCUENTO (Usuario Desubicado)"/>
    <n v="64071.111100000002"/>
    <x v="0"/>
    <n v="14534.285714285699"/>
    <x v="94"/>
    <x v="0"/>
    <m/>
  </r>
  <r>
    <d v="2021-11-06T02:25:56"/>
    <x v="1"/>
    <n v="2"/>
    <s v="JARAMILLO GOMEZ VICTOR ALONSO"/>
    <x v="2"/>
    <x v="1"/>
    <n v="146"/>
    <n v="24.3333333333333"/>
    <n v="143.29523809523801"/>
    <m/>
    <n v="54918.095200000003"/>
    <x v="1"/>
    <n v="14534.285714285699"/>
    <x v="94"/>
    <x v="0"/>
    <m/>
  </r>
  <r>
    <d v="2021-11-06T02:25:56"/>
    <x v="0"/>
    <n v="3"/>
    <s v="RESTREPO RODRIGUEZ LIBARDO ANDRES"/>
    <x v="0"/>
    <x v="0"/>
    <n v="227"/>
    <n v="25.2222222222222"/>
    <n v="214.94285714285701"/>
    <m/>
    <n v="82377.142900000006"/>
    <x v="0"/>
    <n v="14534.285714285699"/>
    <x v="94"/>
    <x v="0"/>
    <m/>
  </r>
  <r>
    <d v="2021-11-06T02:25:56"/>
    <x v="0"/>
    <n v="5"/>
    <s v="LOAIZA GAVIRIA EDIXON ANDRES"/>
    <x v="3"/>
    <x v="0"/>
    <n v="312"/>
    <n v="31.2"/>
    <n v="238.82539682539701"/>
    <s v="4 DESCUENTOS X INCAPACITADO (Rampla mala)"/>
    <n v="91530.1587"/>
    <x v="1"/>
    <n v="14534.285714285699"/>
    <x v="94"/>
    <x v="0"/>
    <m/>
  </r>
  <r>
    <d v="2021-11-06T02:25:56"/>
    <x v="1"/>
    <n v="6"/>
    <s v="SANCHEZ CAMELO FABIAN ARLEY"/>
    <x v="0"/>
    <x v="1"/>
    <n v="204"/>
    <n v="22.6666666666667"/>
    <n v="214.94285714285701"/>
    <m/>
    <n v="82377.142900000006"/>
    <x v="0"/>
    <n v="14534.285714285699"/>
    <x v="94"/>
    <x v="0"/>
    <m/>
  </r>
  <r>
    <d v="2021-11-06T02:25:56"/>
    <x v="1"/>
    <n v="7"/>
    <s v="DE OSSA TORRES CARLOS ANDRES"/>
    <x v="2"/>
    <x v="0"/>
    <n v="140"/>
    <n v="23.3333333333333"/>
    <n v="143.29523809523801"/>
    <m/>
    <n v="54918.095200000003"/>
    <x v="1"/>
    <n v="14534.285714285699"/>
    <x v="94"/>
    <x v="0"/>
    <m/>
  </r>
  <r>
    <d v="2021-11-06T02:25:57"/>
    <x v="1"/>
    <n v="8"/>
    <s v="VALENCIA MENDOZA CESAR AUGUSTO"/>
    <x v="3"/>
    <x v="0"/>
    <n v="201"/>
    <n v="20.100000000000001"/>
    <n v="238.82539682539701"/>
    <m/>
    <n v="91530.1587"/>
    <x v="1"/>
    <n v="14534.285714285699"/>
    <x v="94"/>
    <x v="0"/>
    <m/>
  </r>
  <r>
    <d v="2021-11-06T02:25:57"/>
    <x v="0"/>
    <n v="9"/>
    <s v="BETANCUR PEREZ VICTOR ALONSO"/>
    <x v="0"/>
    <x v="0"/>
    <n v="189"/>
    <n v="21"/>
    <n v="214.94285714285701"/>
    <m/>
    <n v="82377.142900000006"/>
    <x v="0"/>
    <n v="14534.285714285699"/>
    <x v="94"/>
    <x v="0"/>
    <m/>
  </r>
  <r>
    <d v="2021-11-06T02:25:57"/>
    <x v="1"/>
    <n v="10"/>
    <s v="VALENCIA ESTRADA JUAN STIVEN"/>
    <x v="0"/>
    <x v="1"/>
    <n v="175"/>
    <n v="19.4444444444444"/>
    <n v="214.94285714285701"/>
    <s v="2 DESCUENTOS (Incidente con Usuarios)"/>
    <n v="82377.142900000006"/>
    <x v="0"/>
    <n v="14534.285714285699"/>
    <x v="94"/>
    <x v="0"/>
    <m/>
  </r>
  <r>
    <d v="2021-11-06T02:25:57"/>
    <x v="0"/>
    <n v="11"/>
    <s v="RENDON VIANA HUMBERTO DE JESUS"/>
    <x v="0"/>
    <x v="0"/>
    <n v="247"/>
    <n v="27.4444444444444"/>
    <n v="214.94285714285701"/>
    <m/>
    <n v="82377.142900000006"/>
    <x v="0"/>
    <n v="14534.285714285699"/>
    <x v="94"/>
    <x v="0"/>
    <m/>
  </r>
  <r>
    <d v="2021-11-06T02:25:58"/>
    <x v="0"/>
    <n v="12"/>
    <s v="ROJAS QUINTERO MIGUEL ANTONIO"/>
    <x v="6"/>
    <x v="0"/>
    <n v="192"/>
    <n v="24"/>
    <n v="191.06031746031701"/>
    <m/>
    <n v="73224.126999999993"/>
    <x v="0"/>
    <n v="14534.285714285699"/>
    <x v="94"/>
    <x v="0"/>
    <m/>
  </r>
  <r>
    <d v="2021-11-06T02:25:58"/>
    <x v="0"/>
    <n v="13"/>
    <s v="VASQUEZ GARCIA ISMAEL DAVID"/>
    <x v="4"/>
    <x v="0"/>
    <n v="160"/>
    <n v="22.8571428571429"/>
    <n v="167.177777777778"/>
    <m/>
    <n v="64071.111100000002"/>
    <x v="1"/>
    <n v="14534.285714285699"/>
    <x v="94"/>
    <x v="0"/>
    <m/>
  </r>
  <r>
    <d v="2021-11-06T02:25:58"/>
    <x v="0"/>
    <n v="14"/>
    <s v="HINCAPIE OSORIO RENZO ORLANDO"/>
    <x v="3"/>
    <x v="0"/>
    <n v="249"/>
    <n v="24.9"/>
    <n v="238.82539682539701"/>
    <s v="HECTOR CARVAJAL Realiz 4 viajes donde moviliz 75 Usuarios"/>
    <n v="91530.1587"/>
    <x v="1"/>
    <n v="14534.285714285699"/>
    <x v="94"/>
    <x v="0"/>
    <m/>
  </r>
  <r>
    <d v="2021-11-06T02:25:58"/>
    <x v="0"/>
    <n v="15"/>
    <s v="LONDOO LOPERA DUVAN ANDRES"/>
    <x v="2"/>
    <x v="2"/>
    <n v="118"/>
    <n v="21.454545454545499"/>
    <n v="131.35396825396799"/>
    <s v="Se Reconoce medio viaje de 3 50 am donde moviliz 8 Usuarios"/>
    <n v="50341.587299999999"/>
    <x v="0"/>
    <n v="14534.285714285699"/>
    <x v="94"/>
    <x v="0"/>
    <m/>
  </r>
  <r>
    <d v="2021-11-06T02:25:58"/>
    <x v="0"/>
    <n v="16"/>
    <s v="ORTIZ CHAVEZ ANDRES FELIPE"/>
    <x v="11"/>
    <x v="0"/>
    <n v="48"/>
    <n v="24"/>
    <n v="47.765079365079401"/>
    <s v="1 DESCUENTO (Despachador Ferney)"/>
    <n v="18306.0317"/>
    <x v="0"/>
    <n v="14534.285714285699"/>
    <x v="94"/>
    <x v="0"/>
    <m/>
  </r>
  <r>
    <d v="2021-11-06T02:25:59"/>
    <x v="0"/>
    <n v="17"/>
    <s v="ESPINOZA CHAVARRIA GUILLERMO LEON"/>
    <x v="6"/>
    <x v="0"/>
    <n v="161"/>
    <n v="20.125"/>
    <n v="191.06031746031701"/>
    <m/>
    <n v="73224.126999999993"/>
    <x v="0"/>
    <n v="14534.285714285699"/>
    <x v="94"/>
    <x v="0"/>
    <m/>
  </r>
  <r>
    <d v="2021-11-06T02:25:59"/>
    <x v="0"/>
    <n v="18"/>
    <s v="PEREZ BORJA JUAN CARLOS"/>
    <x v="6"/>
    <x v="0"/>
    <n v="178"/>
    <n v="22.25"/>
    <n v="191.06031746031701"/>
    <m/>
    <n v="73224.126999999993"/>
    <x v="0"/>
    <n v="14534.285714285699"/>
    <x v="94"/>
    <x v="0"/>
    <m/>
  </r>
  <r>
    <d v="2021-11-06T02:25:59"/>
    <x v="1"/>
    <n v="19"/>
    <s v="HINCAPIE CASTAEDA KEVIN ALEJANDRO"/>
    <x v="8"/>
    <x v="0"/>
    <n v="119"/>
    <n v="23.8"/>
    <n v="119.41269841269801"/>
    <m/>
    <n v="45765.079400000002"/>
    <x v="0"/>
    <n v="14534.285714285699"/>
    <x v="94"/>
    <x v="0"/>
    <m/>
  </r>
  <r>
    <d v="2021-11-06T02:25:59"/>
    <x v="0"/>
    <n v="20"/>
    <s v="VACA FIERRO ROBINSON"/>
    <x v="6"/>
    <x v="0"/>
    <n v="213"/>
    <n v="25.0588235294118"/>
    <n v="203.00158730158699"/>
    <s v="Se Reconoce medio viaje de 8 48 am donde moviliz 6 Usuarios"/>
    <n v="77800.634900000005"/>
    <x v="0"/>
    <n v="14534.285714285699"/>
    <x v="94"/>
    <x v="0"/>
    <m/>
  </r>
  <r>
    <d v="2021-11-06T02:26:00"/>
    <x v="0"/>
    <n v="21"/>
    <s v="OCAMPO OCAMPO ANTONIO JOSE"/>
    <x v="0"/>
    <x v="0"/>
    <n v="219"/>
    <n v="24.3333333333333"/>
    <n v="214.94285714285701"/>
    <m/>
    <n v="82377.142900000006"/>
    <x v="0"/>
    <n v="14534.285714285699"/>
    <x v="94"/>
    <x v="0"/>
    <m/>
  </r>
  <r>
    <d v="2021-11-06T02:26:00"/>
    <x v="0"/>
    <n v="22"/>
    <s v="GONZALEZ MONTAO HERNAN DARIO"/>
    <x v="0"/>
    <x v="0"/>
    <n v="230"/>
    <n v="25.5555555555556"/>
    <n v="214.94285714285701"/>
    <m/>
    <n v="82377.142900000006"/>
    <x v="1"/>
    <n v="14534.285714285699"/>
    <x v="94"/>
    <x v="0"/>
    <m/>
  </r>
  <r>
    <d v="2021-11-06T02:26:00"/>
    <x v="0"/>
    <n v="23"/>
    <s v="QUICENO DAVID DIEGO ALEJANDRO"/>
    <x v="0"/>
    <x v="0"/>
    <n v="231"/>
    <n v="25.6666666666667"/>
    <n v="214.94285714285701"/>
    <m/>
    <n v="82377.142900000006"/>
    <x v="0"/>
    <n v="14534.285714285699"/>
    <x v="94"/>
    <x v="0"/>
    <m/>
  </r>
  <r>
    <d v="2021-11-06T02:26:01"/>
    <x v="0"/>
    <n v="24"/>
    <s v="QUIRAMA CASTAEDA JHON JADER"/>
    <x v="6"/>
    <x v="0"/>
    <n v="229"/>
    <n v="28.625"/>
    <n v="191.06031746031701"/>
    <s v="1 DESCUENTO (Despachador Ferney)"/>
    <n v="73224.126999999993"/>
    <x v="0"/>
    <n v="14534.285714285699"/>
    <x v="94"/>
    <x v="0"/>
    <m/>
  </r>
  <r>
    <d v="2021-11-06T02:26:01"/>
    <x v="1"/>
    <n v="26"/>
    <s v="GONZALEZ VELASQUEZ LISDAN"/>
    <x v="6"/>
    <x v="1"/>
    <n v="160"/>
    <n v="20"/>
    <n v="191.06031746031701"/>
    <m/>
    <n v="73224.126999999993"/>
    <x v="0"/>
    <n v="14534.285714285699"/>
    <x v="94"/>
    <x v="0"/>
    <m/>
  </r>
  <r>
    <d v="2021-11-06T02:26:01"/>
    <x v="1"/>
    <n v="27"/>
    <s v="VANEGAS MORALES DEIBY ALEJANDRO"/>
    <x v="6"/>
    <x v="0"/>
    <n v="178"/>
    <n v="22.25"/>
    <n v="191.06031746031701"/>
    <s v="1 DESCUENTO (Transbordo Veh 15)"/>
    <n v="73224.126999999993"/>
    <x v="0"/>
    <n v="14534.285714285699"/>
    <x v="94"/>
    <x v="0"/>
    <m/>
  </r>
  <r>
    <d v="2021-11-06T02:26:02"/>
    <x v="0"/>
    <n v="28"/>
    <s v="BETANCUR RAMIREZ JUAN CAMILO"/>
    <x v="4"/>
    <x v="1"/>
    <n v="165"/>
    <n v="23.571428571428601"/>
    <n v="167.177777777778"/>
    <m/>
    <n v="64071.111100000002"/>
    <x v="0"/>
    <n v="14534.285714285699"/>
    <x v="94"/>
    <x v="0"/>
    <m/>
  </r>
  <r>
    <d v="2021-11-06T02:26:02"/>
    <x v="0"/>
    <n v="29"/>
    <s v="VELASQUEZ ROLDAN BRAYAN ESTIVEN"/>
    <x v="0"/>
    <x v="0"/>
    <n v="241"/>
    <n v="26.7777777777778"/>
    <n v="214.94285714285701"/>
    <m/>
    <n v="82377.142900000006"/>
    <x v="0"/>
    <n v="14534.285714285699"/>
    <x v="94"/>
    <x v="0"/>
    <m/>
  </r>
  <r>
    <d v="2021-11-06T02:26:02"/>
    <x v="0"/>
    <n v="30"/>
    <s v="QUIROZ SIERRA GERMAN ANTONIO"/>
    <x v="4"/>
    <x v="0"/>
    <n v="154"/>
    <n v="22"/>
    <n v="167.177777777778"/>
    <s v="10 DESCUENTOS (Devolucion de dinero a Usuarios) 30/10"/>
    <n v="64071.111100000002"/>
    <x v="0"/>
    <n v="14534.285714285699"/>
    <x v="94"/>
    <x v="0"/>
    <m/>
  </r>
  <r>
    <d v="2021-11-06T02:26:02"/>
    <x v="1"/>
    <n v="31"/>
    <s v="ARISTIZABAL GIRALDO JORGE ANDRES"/>
    <x v="3"/>
    <x v="1"/>
    <n v="196"/>
    <n v="19.600000000000001"/>
    <n v="238.82539682539701"/>
    <m/>
    <n v="91530.1587"/>
    <x v="1"/>
    <n v="14534.285714285699"/>
    <x v="94"/>
    <x v="0"/>
    <m/>
  </r>
  <r>
    <d v="2021-11-06T02:26:03"/>
    <x v="1"/>
    <n v="32"/>
    <s v="QUINTERO PEREZ SANTIAGO"/>
    <x v="1"/>
    <x v="0"/>
    <n v="231"/>
    <n v="21"/>
    <n v="262.70793650793598"/>
    <s v="2 DESCUENTOS (Despachador Ferney)"/>
    <n v="100683.1746"/>
    <x v="0"/>
    <n v="14534.285714285699"/>
    <x v="94"/>
    <x v="0"/>
    <m/>
  </r>
  <r>
    <d v="2021-11-06T02:26:03"/>
    <x v="1"/>
    <n v="34"/>
    <s v="DAVILA MORALES WALTER ANDRES"/>
    <x v="9"/>
    <x v="0"/>
    <n v="267"/>
    <n v="22.25"/>
    <n v="286.59047619047601"/>
    <s v="2 DESCUENTOS (Propietario veh 34 y Conduct. Veh 16)"/>
    <n v="109836.1905"/>
    <x v="0"/>
    <n v="14534.285714285699"/>
    <x v="94"/>
    <x v="0"/>
    <m/>
  </r>
  <r>
    <d v="2021-11-06T02:26:03"/>
    <x v="1"/>
    <n v="35"/>
    <s v="GARCIA DAVID WILSON ALBERTO"/>
    <x v="1"/>
    <x v="0"/>
    <n v="267"/>
    <n v="24.272727272727298"/>
    <n v="262.70793650793598"/>
    <m/>
    <n v="100683.1746"/>
    <x v="1"/>
    <n v="14534.285714285699"/>
    <x v="94"/>
    <x v="0"/>
    <m/>
  </r>
  <r>
    <d v="2021-11-06T02:26:04"/>
    <x v="1"/>
    <n v="36"/>
    <s v="MARTINEZ CHAVERRA LUIS NORBERTO"/>
    <x v="3"/>
    <x v="0"/>
    <n v="272"/>
    <n v="27.2"/>
    <n v="238.82539682539701"/>
    <m/>
    <n v="91530.1587"/>
    <x v="0"/>
    <n v="14534.285714285699"/>
    <x v="94"/>
    <x v="0"/>
    <m/>
  </r>
  <r>
    <d v="2021-11-06T02:26:04"/>
    <x v="1"/>
    <n v="37"/>
    <s v="LARGO PIEDRAHITA HARVEY DAVID"/>
    <x v="1"/>
    <x v="0"/>
    <n v="304"/>
    <n v="27.636363636363601"/>
    <n v="262.70793650793598"/>
    <s v="2 DESCUENTOS X INCAPACITADO"/>
    <n v="100683.1746"/>
    <x v="1"/>
    <n v="14534.285714285699"/>
    <x v="94"/>
    <x v="0"/>
    <m/>
  </r>
  <r>
    <d v="2021-11-06T02:26:04"/>
    <x v="1"/>
    <n v="38"/>
    <s v="VILLADA GUZMAN JOJAN"/>
    <x v="3"/>
    <x v="0"/>
    <n v="267"/>
    <n v="26.7"/>
    <n v="238.82539682539701"/>
    <m/>
    <n v="91530.1587"/>
    <x v="0"/>
    <n v="14534.285714285699"/>
    <x v="94"/>
    <x v="0"/>
    <m/>
  </r>
  <r>
    <d v="2021-11-06T02:26:04"/>
    <x v="1"/>
    <n v="40"/>
    <s v="CORDOBA QUINTERO RAFAEL JOSE"/>
    <x v="3"/>
    <x v="0"/>
    <n v="262"/>
    <n v="26.2"/>
    <n v="238.82539682539701"/>
    <m/>
    <n v="91530.1587"/>
    <x v="0"/>
    <n v="14534.285714285699"/>
    <x v="94"/>
    <x v="0"/>
    <m/>
  </r>
  <r>
    <d v="2021-11-06T02:26:05"/>
    <x v="1"/>
    <n v="42"/>
    <s v="GIRALDO SANTAMARIA ERMAN"/>
    <x v="3"/>
    <x v="0"/>
    <n v="228"/>
    <n v="22.8"/>
    <n v="238.82539682539701"/>
    <s v="1 DESCUENTO (Usuario Desubicado)"/>
    <n v="91530.1587"/>
    <x v="0"/>
    <n v="14534.285714285699"/>
    <x v="94"/>
    <x v="0"/>
    <m/>
  </r>
  <r>
    <d v="2021-11-07T02:17:43"/>
    <x v="0"/>
    <n v="1"/>
    <s v="PINEDA ESTRADA CRISTIAN JOHAN"/>
    <x v="4"/>
    <x v="0"/>
    <n v="158"/>
    <n v="22.571428571428601"/>
    <n v="164.32941176470601"/>
    <s v="1 DESCUENTO (Usuario desubicado)"/>
    <n v="62931.7647"/>
    <x v="0"/>
    <n v="13952.9411764706"/>
    <x v="95"/>
    <x v="0"/>
    <m/>
  </r>
  <r>
    <d v="2021-11-07T02:17:44"/>
    <x v="0"/>
    <n v="2"/>
    <s v="JARAMILLO GOMEZ VICTOR ALONSO"/>
    <x v="0"/>
    <x v="0"/>
    <n v="208"/>
    <n v="23.1111111111111"/>
    <n v="211.28067226890801"/>
    <m/>
    <n v="80912.268899999995"/>
    <x v="1"/>
    <n v="13952.9411764706"/>
    <x v="95"/>
    <x v="0"/>
    <m/>
  </r>
  <r>
    <d v="2021-11-07T02:17:44"/>
    <x v="0"/>
    <n v="3"/>
    <s v="RESTREPO RODRIGUEZ LIBARDO ANDRES"/>
    <x v="2"/>
    <x v="0"/>
    <n v="130"/>
    <n v="21.6666666666667"/>
    <n v="140.853781512605"/>
    <s v="3 DESCUENTOS (2 Transbordo veh 32 y Santiago Monitoreo)"/>
    <n v="53941.512600000002"/>
    <x v="0"/>
    <n v="13952.9411764706"/>
    <x v="95"/>
    <x v="0"/>
    <m/>
  </r>
  <r>
    <d v="2021-11-07T02:17:44"/>
    <x v="0"/>
    <n v="5"/>
    <s v="LOAIZA GAVIRIA EDIXON ANDRES"/>
    <x v="6"/>
    <x v="0"/>
    <n v="225"/>
    <n v="26.470588235294102"/>
    <n v="199.542857142857"/>
    <s v="Se Reconoce medio viaje de 5 30 pm donde moviliz 5 Usuarios"/>
    <n v="76417.142900000006"/>
    <x v="1"/>
    <n v="13952.9411764706"/>
    <x v="95"/>
    <x v="0"/>
    <m/>
  </r>
  <r>
    <d v="2021-11-07T02:17:44"/>
    <x v="0"/>
    <n v="6"/>
    <s v="SANCHEZ CAMELO FABIAN ARLEY"/>
    <x v="0"/>
    <x v="1"/>
    <n v="183"/>
    <n v="20.3333333333333"/>
    <n v="211.28067226890801"/>
    <m/>
    <n v="80912.268899999995"/>
    <x v="0"/>
    <n v="13952.9411764706"/>
    <x v="95"/>
    <x v="0"/>
    <m/>
  </r>
  <r>
    <d v="2021-11-07T02:17:44"/>
    <x v="1"/>
    <n v="8"/>
    <s v="VALENCIA MENDOZA CESAR AUGUSTO"/>
    <x v="0"/>
    <x v="0"/>
    <n v="236"/>
    <n v="26.2222222222222"/>
    <n v="211.28067226890801"/>
    <s v="2 DESCUENTOS X INCAPACITADO"/>
    <n v="80912.268899999995"/>
    <x v="1"/>
    <n v="13952.9411764706"/>
    <x v="95"/>
    <x v="0"/>
    <m/>
  </r>
  <r>
    <d v="2021-11-07T02:17:45"/>
    <x v="1"/>
    <n v="9"/>
    <s v="BETANCUR PEREZ VICTOR ALONSO"/>
    <x v="6"/>
    <x v="1"/>
    <n v="231"/>
    <n v="28.875"/>
    <n v="187.80504201680699"/>
    <s v="Se Descuenta el viaje de 4 32 am donde moviliz 7 Usuarios ya sube por el 13 sin autorizacion ni justificacin"/>
    <n v="71922.016799999998"/>
    <x v="0"/>
    <n v="13952.9411764706"/>
    <x v="95"/>
    <x v="0"/>
    <m/>
  </r>
  <r>
    <d v="2021-11-07T02:17:45"/>
    <x v="0"/>
    <n v="10"/>
    <s v="FLORES RINCON JORGE ALBERTO"/>
    <x v="0"/>
    <x v="0"/>
    <n v="213"/>
    <n v="23.6666666666667"/>
    <n v="211.28067226890801"/>
    <s v=""/>
    <n v="80912.268899999995"/>
    <x v="0"/>
    <n v="13952.9411764706"/>
    <x v="95"/>
    <x v="0"/>
    <m/>
  </r>
  <r>
    <d v="2021-11-07T02:17:45"/>
    <x v="1"/>
    <n v="11"/>
    <s v="RENDON VIANA HUMBERTO DE JESUS"/>
    <x v="0"/>
    <x v="0"/>
    <n v="211"/>
    <n v="23.4444444444444"/>
    <n v="211.28067226890801"/>
    <m/>
    <n v="80912.268899999995"/>
    <x v="0"/>
    <n v="13952.9411764706"/>
    <x v="95"/>
    <x v="0"/>
    <m/>
  </r>
  <r>
    <d v="2021-11-07T02:17:45"/>
    <x v="1"/>
    <n v="12"/>
    <s v="ROJAS QUINTERO MIGUEL ANTONIO"/>
    <x v="6"/>
    <x v="0"/>
    <n v="175"/>
    <n v="23.3333333333333"/>
    <n v="176.06722689075599"/>
    <s v="Se Reconoce medio viaje de 5 30 pm donde moviliz 28 Usuarios 10 DESCUENTOS (Devolucin de Dinero a Usuarios x incidente)"/>
    <n v="67426.890799999994"/>
    <x v="0"/>
    <n v="13952.9411764706"/>
    <x v="95"/>
    <x v="0"/>
    <m/>
  </r>
  <r>
    <d v="2021-11-07T02:17:45"/>
    <x v="0"/>
    <n v="13"/>
    <s v="VASQUEZ GARCIA ISMAEL DAVID"/>
    <x v="4"/>
    <x v="0"/>
    <n v="131"/>
    <n v="18.714285714285701"/>
    <n v="164.32941176470601"/>
    <m/>
    <n v="62931.7647"/>
    <x v="1"/>
    <n v="13952.9411764706"/>
    <x v="95"/>
    <x v="0"/>
    <m/>
  </r>
  <r>
    <d v="2021-11-07T02:17:45"/>
    <x v="1"/>
    <n v="14"/>
    <s v="CARVAJAL SALAZAR HECTOR MARINO"/>
    <x v="3"/>
    <x v="0"/>
    <n v="264"/>
    <n v="26.4"/>
    <n v="234.756302521008"/>
    <s v="5 DESCUENTOS X INCAPACITADO (Rampla Mala)"/>
    <n v="89902.520999999993"/>
    <x v="1"/>
    <n v="13952.9411764706"/>
    <x v="95"/>
    <x v="0"/>
    <m/>
  </r>
  <r>
    <d v="2021-11-07T02:17:46"/>
    <x v="1"/>
    <n v="15"/>
    <s v="LONDOO LOPERA DUVAN ANDRES"/>
    <x v="0"/>
    <x v="0"/>
    <n v="175"/>
    <n v="19.4444444444444"/>
    <n v="211.28067226890801"/>
    <m/>
    <n v="80912.268899999995"/>
    <x v="0"/>
    <n v="13952.9411764706"/>
    <x v="95"/>
    <x v="0"/>
    <m/>
  </r>
  <r>
    <d v="2021-11-07T02:17:46"/>
    <x v="1"/>
    <n v="17"/>
    <s v="ESPINOZA CHAVARRIA GUILLERMO LEON"/>
    <x v="6"/>
    <x v="0"/>
    <n v="181"/>
    <n v="22.625"/>
    <n v="187.80504201680699"/>
    <m/>
    <n v="71922.016799999998"/>
    <x v="0"/>
    <n v="13952.9411764706"/>
    <x v="95"/>
    <x v="0"/>
    <m/>
  </r>
  <r>
    <d v="2021-11-07T02:17:46"/>
    <x v="1"/>
    <n v="18"/>
    <s v="PEREZ BORJA JUAN CARLOS"/>
    <x v="3"/>
    <x v="0"/>
    <n v="200"/>
    <n v="20"/>
    <n v="234.756302521008"/>
    <m/>
    <n v="89902.520999999993"/>
    <x v="0"/>
    <n v="13952.9411764706"/>
    <x v="95"/>
    <x v="0"/>
    <m/>
  </r>
  <r>
    <d v="2021-11-07T02:17:46"/>
    <x v="1"/>
    <n v="20"/>
    <s v="VACA FIERRO ROBINSON"/>
    <x v="0"/>
    <x v="0"/>
    <n v="210"/>
    <n v="23.3333333333333"/>
    <n v="211.28067226890801"/>
    <s v="2 DESCUENTOS X INCAPACITADO"/>
    <n v="80912.268899999995"/>
    <x v="0"/>
    <n v="13952.9411764706"/>
    <x v="95"/>
    <x v="0"/>
    <m/>
  </r>
  <r>
    <d v="2021-11-07T02:17:46"/>
    <x v="1"/>
    <n v="21"/>
    <s v="OCAMPO OCAMPO ANTONIO JOSE"/>
    <x v="3"/>
    <x v="0"/>
    <n v="225"/>
    <n v="22.5"/>
    <n v="234.756302521008"/>
    <m/>
    <n v="89902.520999999993"/>
    <x v="0"/>
    <n v="13952.9411764706"/>
    <x v="95"/>
    <x v="0"/>
    <m/>
  </r>
  <r>
    <d v="2021-11-07T02:17:47"/>
    <x v="1"/>
    <n v="22"/>
    <s v="GONZALEZ MONTAO HERNAN DARIO"/>
    <x v="2"/>
    <x v="0"/>
    <n v="176"/>
    <n v="29.3333333333333"/>
    <n v="140.853781512605"/>
    <s v="9 DESCUENTOS (Transbordo veh 12)"/>
    <n v="53941.512600000002"/>
    <x v="1"/>
    <n v="13952.9411764706"/>
    <x v="95"/>
    <x v="0"/>
    <m/>
  </r>
  <r>
    <d v="2021-11-07T02:17:47"/>
    <x v="1"/>
    <n v="23"/>
    <s v="QUICENO DAVID DIEGO ALEJANDRO"/>
    <x v="1"/>
    <x v="0"/>
    <n v="287"/>
    <n v="26.090909090909101"/>
    <n v="258.23193277310901"/>
    <m/>
    <n v="98892.773100000006"/>
    <x v="0"/>
    <n v="13952.9411764706"/>
    <x v="95"/>
    <x v="0"/>
    <m/>
  </r>
  <r>
    <d v="2021-11-07T02:17:47"/>
    <x v="1"/>
    <n v="24"/>
    <s v="QUIRAMA CASTAEDA JHON JADER"/>
    <x v="3"/>
    <x v="0"/>
    <n v="248"/>
    <n v="24.8"/>
    <n v="234.756302521008"/>
    <s v="1 DESCUENTO (Santiago Monitoreo)"/>
    <n v="89902.520999999993"/>
    <x v="0"/>
    <n v="13952.9411764706"/>
    <x v="95"/>
    <x v="0"/>
    <m/>
  </r>
  <r>
    <d v="2021-11-07T02:17:47"/>
    <x v="1"/>
    <n v="26"/>
    <s v="GONZALEZ VELASQUEZ LISDAN"/>
    <x v="3"/>
    <x v="0"/>
    <n v="170"/>
    <n v="17"/>
    <n v="234.756302521008"/>
    <m/>
    <n v="89902.520999999993"/>
    <x v="0"/>
    <n v="13952.9411764706"/>
    <x v="95"/>
    <x v="0"/>
    <m/>
  </r>
  <r>
    <d v="2021-11-07T02:17:47"/>
    <x v="0"/>
    <n v="27"/>
    <s v="VANEGAS MORALES DEIBY ALEJANDRO"/>
    <x v="0"/>
    <x v="0"/>
    <n v="206"/>
    <n v="22.8888888888889"/>
    <n v="211.28067226890801"/>
    <s v="FERNEY HENAO Realiz 3 viajes donde moviliz 42 Usuarios"/>
    <n v="80912.268899999995"/>
    <x v="0"/>
    <n v="13952.9411764706"/>
    <x v="95"/>
    <x v="0"/>
    <m/>
  </r>
  <r>
    <d v="2021-11-07T02:17:47"/>
    <x v="1"/>
    <n v="28"/>
    <s v="BETANCUR RAMIREZ JUAN CAMILO"/>
    <x v="2"/>
    <x v="0"/>
    <n v="129"/>
    <n v="19.846153846153801"/>
    <n v="152.59159663865501"/>
    <s v="Se Reconoce medio viaje de 9 22 am donde moviliz 5 Usuarios"/>
    <n v="58436.638700000003"/>
    <x v="0"/>
    <n v="13952.9411764706"/>
    <x v="95"/>
    <x v="0"/>
    <m/>
  </r>
  <r>
    <d v="2021-11-07T02:17:48"/>
    <x v="1"/>
    <n v="29"/>
    <s v="VELASQUEZ ROLDAN BRAYAN ESTIVEN"/>
    <x v="1"/>
    <x v="0"/>
    <n v="259"/>
    <n v="23.545454545454501"/>
    <n v="258.23193277310901"/>
    <m/>
    <n v="98892.773100000006"/>
    <x v="0"/>
    <n v="13952.9411764706"/>
    <x v="95"/>
    <x v="0"/>
    <m/>
  </r>
  <r>
    <d v="2021-11-07T02:17:48"/>
    <x v="1"/>
    <n v="30"/>
    <s v="QUIROZ SIERRA GERMAN ANTONIO"/>
    <x v="3"/>
    <x v="0"/>
    <n v="220"/>
    <n v="22"/>
    <n v="234.756302521008"/>
    <m/>
    <n v="89902.520999999993"/>
    <x v="0"/>
    <n v="13952.9411764706"/>
    <x v="95"/>
    <x v="0"/>
    <m/>
  </r>
  <r>
    <d v="2021-11-07T02:17:48"/>
    <x v="0"/>
    <n v="31"/>
    <s v="ARISTIZABAL GIRALDO JORGE ANDRES"/>
    <x v="3"/>
    <x v="0"/>
    <n v="244"/>
    <n v="24.4"/>
    <n v="234.756302521008"/>
    <m/>
    <n v="89902.520999999993"/>
    <x v="1"/>
    <n v="13952.9411764706"/>
    <x v="95"/>
    <x v="0"/>
    <m/>
  </r>
  <r>
    <d v="2021-11-07T02:17:48"/>
    <x v="0"/>
    <n v="32"/>
    <s v="QUINTERO PEREZ SANTIAGO"/>
    <x v="0"/>
    <x v="0"/>
    <n v="223"/>
    <n v="24.7777777777778"/>
    <n v="211.28067226890801"/>
    <m/>
    <n v="80912.268899999995"/>
    <x v="0"/>
    <n v="13952.9411764706"/>
    <x v="95"/>
    <x v="0"/>
    <m/>
  </r>
  <r>
    <d v="2021-11-07T02:17:48"/>
    <x v="0"/>
    <n v="33"/>
    <s v="VARGAS NELSON CONRADO"/>
    <x v="6"/>
    <x v="0"/>
    <n v="198"/>
    <n v="24.75"/>
    <n v="187.80504201680699"/>
    <s v="DAVID VSQUEZ Realiz 3 viajes donde moviliz 86 Usuarios"/>
    <n v="71922.016799999998"/>
    <x v="0"/>
    <n v="13952.9411764706"/>
    <x v="95"/>
    <x v="0"/>
    <m/>
  </r>
  <r>
    <d v="2021-11-07T02:17:48"/>
    <x v="0"/>
    <n v="34"/>
    <s v="DAVILA MORALES WALTER ANDRES"/>
    <x v="3"/>
    <x v="0"/>
    <n v="255"/>
    <n v="25.5"/>
    <n v="234.756302521008"/>
    <m/>
    <n v="89902.520999999993"/>
    <x v="0"/>
    <n v="13952.9411764706"/>
    <x v="95"/>
    <x v="0"/>
    <m/>
  </r>
  <r>
    <d v="2021-11-07T02:17:48"/>
    <x v="0"/>
    <n v="35"/>
    <s v="HINCAPIE OSORIO RENZO ORLANDO"/>
    <x v="0"/>
    <x v="0"/>
    <n v="222"/>
    <n v="24.6666666666667"/>
    <n v="211.28067226890801"/>
    <m/>
    <n v="80912.268899999995"/>
    <x v="1"/>
    <n v="13952.9411764706"/>
    <x v="95"/>
    <x v="0"/>
    <m/>
  </r>
  <r>
    <d v="2021-11-07T02:17:49"/>
    <x v="0"/>
    <n v="36"/>
    <s v="MARTINEZ CHAVERRA LUIS NORBERTO"/>
    <x v="3"/>
    <x v="0"/>
    <n v="234"/>
    <n v="23.4"/>
    <n v="234.756302521008"/>
    <m/>
    <n v="89902.520999999993"/>
    <x v="0"/>
    <n v="13952.9411764706"/>
    <x v="95"/>
    <x v="0"/>
    <m/>
  </r>
  <r>
    <d v="2021-11-07T02:17:49"/>
    <x v="0"/>
    <n v="37"/>
    <s v="LARGO PIEDRAHITA HARVEY DAVID"/>
    <x v="3"/>
    <x v="0"/>
    <n v="247"/>
    <n v="24.7"/>
    <n v="234.756302521008"/>
    <m/>
    <n v="89902.520999999993"/>
    <x v="1"/>
    <n v="13952.9411764706"/>
    <x v="95"/>
    <x v="0"/>
    <m/>
  </r>
  <r>
    <d v="2021-11-07T02:17:49"/>
    <x v="0"/>
    <n v="38"/>
    <s v="VILLADA GUZMAN JOJAN"/>
    <x v="6"/>
    <x v="0"/>
    <n v="194"/>
    <n v="24.25"/>
    <n v="187.80504201680699"/>
    <m/>
    <n v="71922.016799999998"/>
    <x v="0"/>
    <n v="13952.9411764706"/>
    <x v="95"/>
    <x v="0"/>
    <m/>
  </r>
  <r>
    <d v="2021-11-07T02:17:49"/>
    <x v="0"/>
    <n v="40"/>
    <s v="CORDOBA QUINTERO RAFAEL JOSE"/>
    <x v="8"/>
    <x v="0"/>
    <n v="116"/>
    <n v="23.2"/>
    <n v="117.378151260504"/>
    <m/>
    <n v="44951.260499999997"/>
    <x v="0"/>
    <n v="13952.9411764706"/>
    <x v="95"/>
    <x v="0"/>
    <m/>
  </r>
  <r>
    <d v="2021-11-08T01:03:46"/>
    <x v="8"/>
    <n v="7"/>
    <s v="DE OSSA TORRES CARLOS ANDRES"/>
    <x v="0"/>
    <x v="1"/>
    <n v="170"/>
    <n v="18.8888888888889"/>
    <n v="186.7"/>
    <m/>
    <n v="71080"/>
    <x v="1"/>
    <n v="13105"/>
    <x v="96"/>
    <x v="0"/>
    <m/>
  </r>
  <r>
    <d v="2021-11-08T01:03:46"/>
    <x v="8"/>
    <n v="8"/>
    <s v="VACA FIERRO ROBINSON"/>
    <x v="3"/>
    <x v="0"/>
    <n v="194"/>
    <n v="19.399999999999999"/>
    <n v="207.444444444444"/>
    <s v="1 DESCUENTO (Conduct veh 17)"/>
    <n v="78977.777799999996"/>
    <x v="1"/>
    <n v="13105"/>
    <x v="96"/>
    <x v="0"/>
    <m/>
  </r>
  <r>
    <d v="2021-11-08T01:03:47"/>
    <x v="8"/>
    <n v="9"/>
    <s v="BETANCUR PEREZ VICTOR ALONSO"/>
    <x v="3"/>
    <x v="0"/>
    <n v="204"/>
    <n v="20.399999999999999"/>
    <n v="207.444444444444"/>
    <s v="1 DESCUENTO (Transbordo veh 42)"/>
    <n v="78977.777799999996"/>
    <x v="0"/>
    <n v="13105"/>
    <x v="96"/>
    <x v="0"/>
    <m/>
  </r>
  <r>
    <d v="2021-11-08T01:03:47"/>
    <x v="8"/>
    <n v="19"/>
    <s v="HINCAPIE CASTAEDA KEVIN ALEJANDRO"/>
    <x v="0"/>
    <x v="0"/>
    <n v="168"/>
    <n v="18.6666666666667"/>
    <n v="186.7"/>
    <m/>
    <n v="71080"/>
    <x v="0"/>
    <n v="13105"/>
    <x v="96"/>
    <x v="0"/>
    <m/>
  </r>
  <r>
    <d v="2021-11-08T01:03:47"/>
    <x v="8"/>
    <n v="20"/>
    <s v="VELASQUEZ ROLDAN BRAYAN ESTIVEN"/>
    <x v="0"/>
    <x v="0"/>
    <n v="163"/>
    <n v="18.1111111111111"/>
    <n v="186.7"/>
    <m/>
    <n v="71080"/>
    <x v="0"/>
    <n v="13105"/>
    <x v="96"/>
    <x v="0"/>
    <m/>
  </r>
  <r>
    <d v="2021-11-08T01:03:47"/>
    <x v="8"/>
    <n v="21"/>
    <s v="OCAMPO OCAMPO ANTONIO JOSE"/>
    <x v="0"/>
    <x v="0"/>
    <n v="198"/>
    <n v="22"/>
    <n v="186.7"/>
    <m/>
    <n v="71080"/>
    <x v="0"/>
    <n v="13105"/>
    <x v="96"/>
    <x v="0"/>
    <m/>
  </r>
  <r>
    <d v="2021-11-08T01:03:47"/>
    <x v="8"/>
    <n v="23"/>
    <s v="QUICENO DAVID DIEGO ALEJANDRO"/>
    <x v="0"/>
    <x v="0"/>
    <n v="176"/>
    <n v="19.5555555555556"/>
    <n v="186.7"/>
    <m/>
    <n v="71080"/>
    <x v="0"/>
    <n v="13105"/>
    <x v="96"/>
    <x v="0"/>
    <m/>
  </r>
  <r>
    <d v="2021-11-08T01:03:48"/>
    <x v="8"/>
    <n v="24"/>
    <s v="QUIRAMA CASTAEDA JHON JADER"/>
    <x v="3"/>
    <x v="0"/>
    <n v="204"/>
    <n v="20.399999999999999"/>
    <n v="207.444444444444"/>
    <m/>
    <n v="78977.777799999996"/>
    <x v="0"/>
    <n v="13105"/>
    <x v="96"/>
    <x v="0"/>
    <m/>
  </r>
  <r>
    <d v="2021-11-08T01:03:48"/>
    <x v="8"/>
    <n v="26"/>
    <s v="GONZALEZ VELASQUEZ LISDAN"/>
    <x v="3"/>
    <x v="0"/>
    <n v="154"/>
    <n v="15.4"/>
    <n v="207.444444444444"/>
    <m/>
    <n v="78977.777799999996"/>
    <x v="0"/>
    <n v="13105"/>
    <x v="96"/>
    <x v="0"/>
    <m/>
  </r>
  <r>
    <d v="2021-11-08T01:03:48"/>
    <x v="8"/>
    <n v="27"/>
    <s v="VANEGAS MORALES DEIBY ALEJANDRO"/>
    <x v="2"/>
    <x v="1"/>
    <n v="116"/>
    <n v="19.3333333333333"/>
    <n v="124.466666666667"/>
    <m/>
    <n v="47386.666700000002"/>
    <x v="0"/>
    <n v="13105"/>
    <x v="96"/>
    <x v="0"/>
    <m/>
  </r>
  <r>
    <d v="2021-11-08T01:03:48"/>
    <x v="8"/>
    <n v="28"/>
    <s v="BETANCUR PEREZ VICTOR ALONSO"/>
    <x v="0"/>
    <x v="0"/>
    <n v="200"/>
    <n v="22.2222222222222"/>
    <n v="186.7"/>
    <m/>
    <n v="71080"/>
    <x v="0"/>
    <n v="13105"/>
    <x v="96"/>
    <x v="0"/>
    <m/>
  </r>
  <r>
    <d v="2021-11-08T01:03:49"/>
    <x v="8"/>
    <n v="31"/>
    <s v="ARISTIZABAL GIRALDO JORGE ANDRES"/>
    <x v="0"/>
    <x v="0"/>
    <n v="197"/>
    <n v="21.8888888888889"/>
    <n v="186.7"/>
    <m/>
    <n v="71080"/>
    <x v="1"/>
    <n v="13105"/>
    <x v="96"/>
    <x v="0"/>
    <m/>
  </r>
  <r>
    <d v="2021-11-08T01:03:49"/>
    <x v="8"/>
    <n v="32"/>
    <s v="QUINTERO PEREZ SANTIAGO"/>
    <x v="6"/>
    <x v="0"/>
    <n v="197"/>
    <n v="24.625"/>
    <n v="165.955555555556"/>
    <m/>
    <n v="63182.222199999997"/>
    <x v="0"/>
    <n v="13105"/>
    <x v="96"/>
    <x v="0"/>
    <m/>
  </r>
  <r>
    <d v="2021-11-08T01:03:49"/>
    <x v="8"/>
    <n v="33"/>
    <s v="VASQUEZ GARCIA ISMAEL DAVID"/>
    <x v="2"/>
    <x v="0"/>
    <n v="129"/>
    <n v="21.5"/>
    <n v="124.466666666667"/>
    <m/>
    <n v="47386.666700000002"/>
    <x v="0"/>
    <n v="13105"/>
    <x v="96"/>
    <x v="0"/>
    <m/>
  </r>
  <r>
    <d v="2021-11-08T01:03:49"/>
    <x v="8"/>
    <n v="34"/>
    <s v="DAVILA MORALES WALTER ANDRES"/>
    <x v="0"/>
    <x v="0"/>
    <n v="230"/>
    <n v="25.5555555555556"/>
    <n v="186.7"/>
    <m/>
    <n v="71080"/>
    <x v="0"/>
    <n v="13105"/>
    <x v="96"/>
    <x v="0"/>
    <m/>
  </r>
  <r>
    <d v="2021-11-08T01:03:50"/>
    <x v="8"/>
    <n v="35"/>
    <s v="GARCIA DAVID WILSON ALBERTO"/>
    <x v="0"/>
    <x v="0"/>
    <n v="186"/>
    <n v="20.6666666666667"/>
    <n v="186.7"/>
    <s v="2 DESCUENTOS X INCAPACITADO"/>
    <n v="71080"/>
    <x v="1"/>
    <n v="13105"/>
    <x v="96"/>
    <x v="0"/>
    <m/>
  </r>
  <r>
    <d v="2021-11-08T01:03:50"/>
    <x v="8"/>
    <n v="37"/>
    <s v="LARGO PIEDRAHITA HARVEY DAVID"/>
    <x v="3"/>
    <x v="0"/>
    <n v="190"/>
    <n v="19"/>
    <n v="207.444444444444"/>
    <m/>
    <n v="78977.777799999996"/>
    <x v="1"/>
    <n v="13105"/>
    <x v="96"/>
    <x v="0"/>
    <m/>
  </r>
  <r>
    <d v="2021-11-08T01:03:50"/>
    <x v="8"/>
    <n v="38"/>
    <s v="VILLADA GUZMAN JOJAN"/>
    <x v="0"/>
    <x v="0"/>
    <n v="233"/>
    <n v="25.8888888888889"/>
    <n v="186.7"/>
    <m/>
    <n v="71080"/>
    <x v="0"/>
    <n v="13105"/>
    <x v="96"/>
    <x v="0"/>
    <m/>
  </r>
  <r>
    <d v="2021-11-08T01:03:50"/>
    <x v="8"/>
    <n v="40"/>
    <s v="FLORES RINCON JORGE ALBERTO"/>
    <x v="3"/>
    <x v="0"/>
    <n v="195"/>
    <n v="19.5"/>
    <n v="207.444444444444"/>
    <m/>
    <n v="78977.777799999996"/>
    <x v="0"/>
    <n v="13105"/>
    <x v="96"/>
    <x v="0"/>
    <m/>
  </r>
  <r>
    <d v="2021-11-08T01:03:50"/>
    <x v="8"/>
    <n v="42"/>
    <s v="GIRALDO SANTAMARIA ERMAN"/>
    <x v="3"/>
    <x v="0"/>
    <n v="230"/>
    <n v="23"/>
    <n v="207.444444444444"/>
    <m/>
    <n v="78977.777799999996"/>
    <x v="0"/>
    <n v="13105"/>
    <x v="96"/>
    <x v="0"/>
    <m/>
  </r>
  <r>
    <d v="2021-11-09T02:04:11"/>
    <x v="0"/>
    <n v="1"/>
    <s v="PINEDA ESTRADA CRISTIAN JOHAN"/>
    <x v="10"/>
    <x v="1"/>
    <n v="82"/>
    <n v="20.5"/>
    <n v="95.161189358372496"/>
    <m/>
    <n v="36464.475700000003"/>
    <x v="0"/>
    <n v="13433.333333333299"/>
    <x v="97"/>
    <x v="0"/>
    <m/>
  </r>
  <r>
    <d v="2021-11-09T02:04:12"/>
    <x v="1"/>
    <n v="2"/>
    <s v="JARAMILLO GOMEZ VICTOR ALONSO"/>
    <x v="6"/>
    <x v="0"/>
    <n v="231"/>
    <n v="30.8"/>
    <n v="178.42723004694801"/>
    <s v="Se Reconoce medio viaje de 6 55 am donde moviliz 37 Usuarios"/>
    <n v="68370.892000000007"/>
    <x v="1"/>
    <n v="13433.333333333299"/>
    <x v="97"/>
    <x v="0"/>
    <m/>
  </r>
  <r>
    <d v="2021-11-09T02:04:12"/>
    <x v="1"/>
    <n v="3"/>
    <s v="TEJADA PEREZ JHON ALEXIS"/>
    <x v="3"/>
    <x v="0"/>
    <n v="190"/>
    <n v="19"/>
    <n v="237.90297339593101"/>
    <m/>
    <n v="91161.189400000003"/>
    <x v="0"/>
    <n v="13433.333333333299"/>
    <x v="97"/>
    <x v="0"/>
    <m/>
  </r>
  <r>
    <d v="2021-11-09T02:04:12"/>
    <x v="0"/>
    <n v="5"/>
    <s v="LOAIZA GAVIRIA EDIXON ANDRES"/>
    <x v="9"/>
    <x v="0"/>
    <n v="306"/>
    <n v="25.5"/>
    <n v="285.48356807511698"/>
    <m/>
    <n v="109393.42720000001"/>
    <x v="1"/>
    <n v="13433.333333333299"/>
    <x v="97"/>
    <x v="0"/>
    <m/>
  </r>
  <r>
    <d v="2021-11-09T02:04:12"/>
    <x v="0"/>
    <n v="6"/>
    <s v="SANCHEZ CAMELO FABIAN ARLEY"/>
    <x v="6"/>
    <x v="0"/>
    <n v="178"/>
    <n v="22.25"/>
    <n v="190.32237871674499"/>
    <m/>
    <n v="72928.951499999996"/>
    <x v="0"/>
    <n v="13433.333333333299"/>
    <x v="97"/>
    <x v="0"/>
    <m/>
  </r>
  <r>
    <d v="2021-11-09T02:04:12"/>
    <x v="1"/>
    <n v="7"/>
    <s v="DE OSSA TORRES CARLOS ANDRES"/>
    <x v="3"/>
    <x v="0"/>
    <n v="279"/>
    <n v="27.9"/>
    <n v="237.90297339593101"/>
    <m/>
    <n v="91161.189400000003"/>
    <x v="1"/>
    <n v="13433.333333333299"/>
    <x v="97"/>
    <x v="0"/>
    <m/>
  </r>
  <r>
    <d v="2021-11-09T02:04:12"/>
    <x v="1"/>
    <n v="8"/>
    <s v="VARGAS NELSON CONRADO"/>
    <x v="1"/>
    <x v="0"/>
    <n v="273"/>
    <n v="24.818181818181799"/>
    <n v="261.69327073552398"/>
    <s v="11 DESCUENTOS (Decolucin de Dinero a Usuarios x incidente 2 DESCUENTOS Despachadora Isabel)"/>
    <n v="100277.3083"/>
    <x v="1"/>
    <n v="13433.333333333299"/>
    <x v="97"/>
    <x v="0"/>
    <m/>
  </r>
  <r>
    <d v="2021-11-09T02:04:13"/>
    <x v="1"/>
    <n v="10"/>
    <s v="FLORES RINCON JORGE ALBERTO"/>
    <x v="1"/>
    <x v="0"/>
    <n v="271"/>
    <n v="24.636363636363601"/>
    <n v="261.69327073552398"/>
    <s v="3 DESCUENTOS (Conductores)"/>
    <n v="100277.3083"/>
    <x v="0"/>
    <n v="13433.333333333299"/>
    <x v="97"/>
    <x v="0"/>
    <m/>
  </r>
  <r>
    <d v="2021-11-09T02:04:13"/>
    <x v="0"/>
    <n v="11"/>
    <s v="RENDON VIANA HUMBERTO DE JESUS"/>
    <x v="6"/>
    <x v="0"/>
    <n v="253"/>
    <n v="31.625"/>
    <n v="190.32237871674499"/>
    <s v="1 DESCUENTO (Jefe de Ruta)"/>
    <n v="72928.951499999996"/>
    <x v="0"/>
    <n v="13433.333333333299"/>
    <x v="97"/>
    <x v="0"/>
    <m/>
  </r>
  <r>
    <d v="2021-11-09T02:04:13"/>
    <x v="0"/>
    <n v="12"/>
    <s v="ROJAS QUINTERO MIGUEL ANTONIO"/>
    <x v="6"/>
    <x v="0"/>
    <n v="204"/>
    <n v="25.5"/>
    <n v="190.32237871674499"/>
    <m/>
    <n v="72928.951499999996"/>
    <x v="0"/>
    <n v="13433.333333333299"/>
    <x v="97"/>
    <x v="0"/>
    <m/>
  </r>
  <r>
    <d v="2021-11-09T02:04:13"/>
    <x v="0"/>
    <n v="14"/>
    <s v="HINCAPIE OSORIO RENZO ORLANDO"/>
    <x v="1"/>
    <x v="0"/>
    <n v="245"/>
    <n v="22.272727272727298"/>
    <n v="261.69327073552398"/>
    <s v="HECTOR CARVAJAL Realiz 6 viajes donde moviliz 111 Usuarios"/>
    <n v="100277.3083"/>
    <x v="1"/>
    <n v="13433.333333333299"/>
    <x v="97"/>
    <x v="0"/>
    <m/>
  </r>
  <r>
    <d v="2021-11-09T02:04:13"/>
    <x v="0"/>
    <n v="15"/>
    <s v="LOPERA AGUDELO LUIS FRANCISCO"/>
    <x v="6"/>
    <x v="0"/>
    <n v="175"/>
    <n v="20.588235294117599"/>
    <n v="202.21752738654101"/>
    <s v="Se Reconoce medio viaje de 7 57 am donde moviliz 22 Usuarios"/>
    <n v="77487.010999999999"/>
    <x v="0"/>
    <n v="13433.333333333299"/>
    <x v="97"/>
    <x v="0"/>
    <m/>
  </r>
  <r>
    <d v="2021-11-09T02:04:14"/>
    <x v="0"/>
    <n v="16"/>
    <s v="ORTIZ CHAVEZ ANDRES FELIPE"/>
    <x v="6"/>
    <x v="0"/>
    <n v="150"/>
    <n v="20"/>
    <n v="178.42723004694801"/>
    <s v="Se Reconoce medio viaje de 10 14 am donde moviliz 14 Usuarios"/>
    <n v="68370.892000000007"/>
    <x v="0"/>
    <n v="13433.333333333299"/>
    <x v="97"/>
    <x v="0"/>
    <m/>
  </r>
  <r>
    <d v="2021-11-09T02:04:14"/>
    <x v="0"/>
    <n v="17"/>
    <s v="ESPINOZA CHAVARRIA GUILLERMO LEON"/>
    <x v="0"/>
    <x v="0"/>
    <n v="209"/>
    <n v="23.2222222222222"/>
    <n v="214.11267605633799"/>
    <m/>
    <n v="82045.070399999997"/>
    <x v="0"/>
    <n v="13433.333333333299"/>
    <x v="97"/>
    <x v="0"/>
    <m/>
  </r>
  <r>
    <d v="2021-11-09T02:04:14"/>
    <x v="0"/>
    <n v="18"/>
    <s v="PEREZ BORJA JUAN CARLOS"/>
    <x v="6"/>
    <x v="0"/>
    <n v="172"/>
    <n v="20.235294117647101"/>
    <n v="202.21752738654101"/>
    <s v="Se Reconoce medio viaje de 12 24 m donde moviliz 8 Usuarios"/>
    <n v="77487.010999999999"/>
    <x v="0"/>
    <n v="13433.333333333299"/>
    <x v="97"/>
    <x v="0"/>
    <m/>
  </r>
  <r>
    <d v="2021-11-09T02:04:14"/>
    <x v="0"/>
    <n v="19"/>
    <s v="VALENCIA MENDOZA CESAR AUGUSTO"/>
    <x v="0"/>
    <x v="1"/>
    <n v="189"/>
    <n v="21"/>
    <n v="214.11267605633799"/>
    <m/>
    <n v="82045.070399999997"/>
    <x v="0"/>
    <n v="13433.333333333299"/>
    <x v="97"/>
    <x v="0"/>
    <m/>
  </r>
  <r>
    <d v="2021-11-09T02:04:14"/>
    <x v="0"/>
    <n v="20"/>
    <s v="VACA FIERRO ROBINSON"/>
    <x v="3"/>
    <x v="0"/>
    <n v="225"/>
    <n v="22.5"/>
    <n v="237.90297339593101"/>
    <m/>
    <n v="91161.189400000003"/>
    <x v="0"/>
    <n v="13433.333333333299"/>
    <x v="97"/>
    <x v="0"/>
    <m/>
  </r>
  <r>
    <d v="2021-11-09T02:04:15"/>
    <x v="1"/>
    <n v="21"/>
    <s v="OCAMPO OCAMPO ANTONIO JOSE"/>
    <x v="2"/>
    <x v="0"/>
    <n v="110"/>
    <n v="20"/>
    <n v="130.84663536776199"/>
    <s v="Se Reconoce medio viaje de 9 am donde moviliz 11 Usuarios"/>
    <n v="50138.6541"/>
    <x v="0"/>
    <n v="13433.333333333299"/>
    <x v="97"/>
    <x v="0"/>
    <m/>
  </r>
  <r>
    <d v="2021-11-09T02:04:15"/>
    <x v="1"/>
    <n v="22"/>
    <s v="GONZALEZ MONTAO HERNAN DARIO"/>
    <x v="0"/>
    <x v="1"/>
    <n v="223"/>
    <n v="24.7777777777778"/>
    <n v="214.11267605633799"/>
    <m/>
    <n v="82045.070399999997"/>
    <x v="1"/>
    <n v="13433.333333333299"/>
    <x v="97"/>
    <x v="0"/>
    <m/>
  </r>
  <r>
    <d v="2021-11-09T02:04:15"/>
    <x v="1"/>
    <n v="23"/>
    <s v="LONDOO LOPERA DUVAN ANDRES"/>
    <x v="3"/>
    <x v="0"/>
    <n v="213"/>
    <n v="21.3"/>
    <n v="237.90297339593101"/>
    <m/>
    <n v="91161.189400000003"/>
    <x v="0"/>
    <n v="13433.333333333299"/>
    <x v="97"/>
    <x v="0"/>
    <m/>
  </r>
  <r>
    <d v="2021-11-09T02:04:15"/>
    <x v="1"/>
    <n v="24"/>
    <s v="QUIRAMA CASTAEDA JHON JADER"/>
    <x v="3"/>
    <x v="0"/>
    <n v="259"/>
    <n v="25.9"/>
    <n v="237.90297339593101"/>
    <m/>
    <n v="91161.189400000003"/>
    <x v="0"/>
    <n v="13433.333333333299"/>
    <x v="97"/>
    <x v="0"/>
    <m/>
  </r>
  <r>
    <d v="2021-11-09T02:04:16"/>
    <x v="1"/>
    <n v="25"/>
    <s v="ARBOLEDA SALAZAR DIOMEDES"/>
    <x v="0"/>
    <x v="0"/>
    <n v="279"/>
    <n v="31"/>
    <n v="214.11267605633799"/>
    <m/>
    <n v="82045.070399999997"/>
    <x v="1"/>
    <n v="13433.333333333299"/>
    <x v="97"/>
    <x v="0"/>
    <m/>
  </r>
  <r>
    <d v="2021-11-09T02:04:16"/>
    <x v="1"/>
    <n v="26"/>
    <s v="GONZALEZ VELASQUEZ LISDAN"/>
    <x v="6"/>
    <x v="0"/>
    <n v="174"/>
    <n v="21.75"/>
    <n v="190.32237871674499"/>
    <s v="3 DESCUENTOS (2 Usuarios Desubicados y Conductor)"/>
    <n v="72928.951499999996"/>
    <x v="0"/>
    <n v="13433.333333333299"/>
    <x v="97"/>
    <x v="0"/>
    <m/>
  </r>
  <r>
    <d v="2021-11-09T02:04:16"/>
    <x v="0"/>
    <n v="27"/>
    <s v="VANEGAS MORALES DEIBY ALEJANDRO"/>
    <x v="0"/>
    <x v="0"/>
    <n v="178"/>
    <n v="19.7777777777778"/>
    <n v="214.11267605633799"/>
    <s v="FERNEY HENAO Realiz 3 viajes donde moviliz 73 Usuarios"/>
    <n v="82045.070399999997"/>
    <x v="0"/>
    <n v="13433.333333333299"/>
    <x v="97"/>
    <x v="0"/>
    <m/>
  </r>
  <r>
    <d v="2021-11-09T02:04:16"/>
    <x v="1"/>
    <n v="28"/>
    <s v="BETANCUR RAMIREZ JUAN CAMILO"/>
    <x v="0"/>
    <x v="0"/>
    <n v="181"/>
    <n v="20.1111111111111"/>
    <n v="214.11267605633799"/>
    <m/>
    <n v="82045.070399999997"/>
    <x v="0"/>
    <n v="13433.333333333299"/>
    <x v="97"/>
    <x v="0"/>
    <m/>
  </r>
  <r>
    <d v="2021-11-09T02:04:17"/>
    <x v="0"/>
    <n v="29"/>
    <s v="VELASQUEZ ROLDAN BRAYAN ESTIVEN"/>
    <x v="6"/>
    <x v="0"/>
    <n v="194"/>
    <n v="24.25"/>
    <n v="190.32237871674499"/>
    <s v="2 DESCUENTOS (Usuarios Desubicados)"/>
    <n v="72928.951499999996"/>
    <x v="0"/>
    <n v="13433.333333333299"/>
    <x v="97"/>
    <x v="0"/>
    <m/>
  </r>
  <r>
    <d v="2021-11-09T02:04:17"/>
    <x v="1"/>
    <n v="31"/>
    <s v="ARISTIZABAL GIRALDO JORGE ANDRES"/>
    <x v="3"/>
    <x v="0"/>
    <n v="232"/>
    <n v="23.2"/>
    <n v="237.90297339593101"/>
    <m/>
    <n v="91161.189400000003"/>
    <x v="1"/>
    <n v="13433.333333333299"/>
    <x v="97"/>
    <x v="0"/>
    <m/>
  </r>
  <r>
    <d v="2021-11-09T02:04:17"/>
    <x v="1"/>
    <n v="32"/>
    <s v="QUINTERO PEREZ SANTIAGO"/>
    <x v="2"/>
    <x v="0"/>
    <n v="176"/>
    <n v="29.3333333333333"/>
    <n v="142.741784037559"/>
    <m/>
    <n v="54696.713600000003"/>
    <x v="0"/>
    <n v="13433.333333333299"/>
    <x v="97"/>
    <x v="0"/>
    <m/>
  </r>
  <r>
    <d v="2021-11-09T02:04:17"/>
    <x v="1"/>
    <n v="33"/>
    <s v="VASQUEZ GARCIA ISMAEL DAVID"/>
    <x v="3"/>
    <x v="0"/>
    <n v="204"/>
    <n v="20.399999999999999"/>
    <n v="237.90297339593101"/>
    <s v="1 DESCUENTO (Jefe de Ruta)"/>
    <n v="91161.189400000003"/>
    <x v="0"/>
    <n v="13433.333333333299"/>
    <x v="97"/>
    <x v="0"/>
    <m/>
  </r>
  <r>
    <d v="2021-11-09T02:04:18"/>
    <x v="1"/>
    <n v="34"/>
    <s v="VALENCIA MENDOZA CESAR AUGUSTO"/>
    <x v="3"/>
    <x v="0"/>
    <n v="217"/>
    <n v="21.7"/>
    <n v="237.90297339593101"/>
    <m/>
    <n v="91161.189400000003"/>
    <x v="0"/>
    <n v="13433.333333333299"/>
    <x v="97"/>
    <x v="0"/>
    <m/>
  </r>
  <r>
    <d v="2021-11-09T02:04:18"/>
    <x v="1"/>
    <n v="35"/>
    <s v="GARCIA DAVID WILSON ALBERTO"/>
    <x v="0"/>
    <x v="0"/>
    <n v="208"/>
    <n v="23.1111111111111"/>
    <n v="214.11267605633799"/>
    <s v="4 DESCUENTOS X 2 INCAPACITADOS"/>
    <n v="82045.070399999997"/>
    <x v="1"/>
    <n v="13433.333333333299"/>
    <x v="97"/>
    <x v="0"/>
    <m/>
  </r>
  <r>
    <d v="2021-11-09T02:04:18"/>
    <x v="1"/>
    <n v="36"/>
    <s v="MARTINEZ CHAVERRA LUIS NORBERTO"/>
    <x v="0"/>
    <x v="0"/>
    <n v="234"/>
    <n v="26"/>
    <n v="214.11267605633799"/>
    <s v="1 DESCUENTO (Propietario veh 27)"/>
    <n v="82045.070399999997"/>
    <x v="0"/>
    <n v="13433.333333333299"/>
    <x v="97"/>
    <x v="0"/>
    <m/>
  </r>
  <r>
    <d v="2021-11-09T02:04:18"/>
    <x v="1"/>
    <n v="37"/>
    <s v="LARGO PIEDRAHITA HARVEY DAVID"/>
    <x v="3"/>
    <x v="0"/>
    <n v="276"/>
    <n v="27.6"/>
    <n v="237.90297339593101"/>
    <m/>
    <n v="91161.189400000003"/>
    <x v="1"/>
    <n v="13433.333333333299"/>
    <x v="97"/>
    <x v="0"/>
    <m/>
  </r>
  <r>
    <d v="2021-11-09T02:04:19"/>
    <x v="1"/>
    <n v="38"/>
    <s v="VILLADA GUZMAN JOJAN"/>
    <x v="8"/>
    <x v="0"/>
    <n v="87"/>
    <n v="17.399999999999999"/>
    <n v="118.951486697966"/>
    <m/>
    <n v="45580.594700000001"/>
    <x v="0"/>
    <n v="13433.333333333299"/>
    <x v="97"/>
    <x v="0"/>
    <m/>
  </r>
  <r>
    <d v="2021-11-09T02:04:19"/>
    <x v="1"/>
    <n v="40"/>
    <s v="CORDOBA QUINTERO RAFAEL JOSE"/>
    <x v="3"/>
    <x v="0"/>
    <n v="267"/>
    <n v="26.7"/>
    <n v="237.90297339593101"/>
    <m/>
    <n v="91161.189400000003"/>
    <x v="0"/>
    <n v="13433.333333333299"/>
    <x v="97"/>
    <x v="0"/>
    <m/>
  </r>
  <r>
    <d v="2021-11-09T02:04:19"/>
    <x v="1"/>
    <n v="42"/>
    <s v="GIRALDO SANTAMARIA ERMAN"/>
    <x v="3"/>
    <x v="0"/>
    <n v="257"/>
    <n v="25.7"/>
    <n v="237.90297339593101"/>
    <m/>
    <n v="91161.189400000003"/>
    <x v="0"/>
    <n v="13433.333333333299"/>
    <x v="97"/>
    <x v="0"/>
    <m/>
  </r>
  <r>
    <d v="2021-11-10T01:58:23"/>
    <x v="0"/>
    <n v="1"/>
    <s v="PINEDA ESTRADA CRISTIAN JOHAN"/>
    <x v="6"/>
    <x v="0"/>
    <n v="149"/>
    <n v="18.625"/>
    <n v="193.970826580227"/>
    <m/>
    <n v="74388.330600000001"/>
    <x v="0"/>
    <n v="14387.878787878801"/>
    <x v="98"/>
    <x v="0"/>
    <m/>
  </r>
  <r>
    <d v="2021-11-10T01:58:23"/>
    <x v="0"/>
    <n v="2"/>
    <s v="JARAMILLO GOMEZ VICTOR ALONSO"/>
    <x v="0"/>
    <x v="0"/>
    <n v="261"/>
    <n v="29"/>
    <n v="218.21717990275499"/>
    <m/>
    <n v="83686.872000000003"/>
    <x v="1"/>
    <n v="14387.878787878801"/>
    <x v="98"/>
    <x v="0"/>
    <m/>
  </r>
  <r>
    <d v="2021-11-10T01:58:23"/>
    <x v="0"/>
    <n v="3"/>
    <s v="RESTREPO RODRIGUEZ LIBARDO ANDRES"/>
    <x v="1"/>
    <x v="0"/>
    <n v="246"/>
    <n v="22.363636363636399"/>
    <n v="266.709886547812"/>
    <s v="1 DESCUENTO (Usuario Desubicado)"/>
    <n v="102283.9546"/>
    <x v="0"/>
    <n v="14387.878787878801"/>
    <x v="98"/>
    <x v="0"/>
    <m/>
  </r>
  <r>
    <d v="2021-11-10T01:58:23"/>
    <x v="1"/>
    <n v="5"/>
    <s v="LOAIZA GAVIRIA EDIXON ANDRES"/>
    <x v="9"/>
    <x v="0"/>
    <n v="334"/>
    <n v="27.8333333333333"/>
    <n v="290.95623987034003"/>
    <s v="1 DESCUENTO (Usuario Desubicado)"/>
    <n v="111582.49589999999"/>
    <x v="1"/>
    <n v="14387.878787878801"/>
    <x v="98"/>
    <x v="0"/>
    <m/>
  </r>
  <r>
    <d v="2021-11-10T01:58:24"/>
    <x v="0"/>
    <n v="6"/>
    <s v="SANCHEZ CAMELO FABIAN ARLEY"/>
    <x v="0"/>
    <x v="0"/>
    <n v="176"/>
    <n v="19.5555555555556"/>
    <n v="218.21717990275499"/>
    <m/>
    <n v="83686.872000000003"/>
    <x v="0"/>
    <n v="14387.878787878801"/>
    <x v="98"/>
    <x v="0"/>
    <m/>
  </r>
  <r>
    <d v="2021-11-10T01:58:24"/>
    <x v="0"/>
    <n v="7"/>
    <s v="DE OSSA TORRES CARLOS ANDRES"/>
    <x v="0"/>
    <x v="0"/>
    <n v="273"/>
    <n v="30.3333333333333"/>
    <n v="218.21717990275499"/>
    <s v="1 DESCUENTO (Despachador Fernando)"/>
    <n v="83686.872000000003"/>
    <x v="1"/>
    <n v="14387.878787878801"/>
    <x v="98"/>
    <x v="0"/>
    <m/>
  </r>
  <r>
    <d v="2021-11-10T01:58:24"/>
    <x v="0"/>
    <n v="8"/>
    <s v="VALENCIA MENDOZA CESAR AUGUSTO"/>
    <x v="3"/>
    <x v="0"/>
    <n v="241"/>
    <n v="24.1"/>
    <n v="242.46353322528401"/>
    <m/>
    <n v="92985.4133"/>
    <x v="1"/>
    <n v="14387.878787878801"/>
    <x v="98"/>
    <x v="0"/>
    <m/>
  </r>
  <r>
    <d v="2021-11-10T01:58:24"/>
    <x v="1"/>
    <n v="10"/>
    <s v="FLORES RINCON JORGE ALBERTO"/>
    <x v="3"/>
    <x v="0"/>
    <n v="280"/>
    <n v="28"/>
    <n v="242.46353322528401"/>
    <m/>
    <n v="92985.4133"/>
    <x v="0"/>
    <n v="14387.878787878801"/>
    <x v="98"/>
    <x v="0"/>
    <m/>
  </r>
  <r>
    <d v="2021-11-10T01:58:24"/>
    <x v="1"/>
    <n v="11"/>
    <s v="RENDON VIANA HUMBERTO DE JESUS"/>
    <x v="3"/>
    <x v="0"/>
    <n v="284"/>
    <n v="28.4"/>
    <n v="242.46353322528401"/>
    <m/>
    <n v="92985.4133"/>
    <x v="0"/>
    <n v="14387.878787878801"/>
    <x v="98"/>
    <x v="0"/>
    <m/>
  </r>
  <r>
    <d v="2021-11-10T01:58:25"/>
    <x v="1"/>
    <n v="12"/>
    <s v="OCAMPO OCAMPO ANTONIO JOSE"/>
    <x v="6"/>
    <x v="0"/>
    <n v="182"/>
    <n v="22.75"/>
    <n v="193.970826580227"/>
    <s v="MIGUEL ROJAS Realiz 4 viajes donde moviliz 82 Usuarios"/>
    <n v="74388.330600000001"/>
    <x v="0"/>
    <n v="14387.878787878801"/>
    <x v="98"/>
    <x v="0"/>
    <m/>
  </r>
  <r>
    <d v="2021-11-10T01:58:25"/>
    <x v="1"/>
    <n v="14"/>
    <s v="HINCAPIE OSORIO RENZO ORLANDO"/>
    <x v="9"/>
    <x v="0"/>
    <n v="312"/>
    <n v="26"/>
    <n v="290.95623987034003"/>
    <s v="HECTOR CARVAJAL Realiz 3 viajes donde moviliz 46 Usuarios. 2 DESCUENTOS (Devolucin de dinero a Usuarios)"/>
    <n v="111582.49589999999"/>
    <x v="1"/>
    <n v="14387.878787878801"/>
    <x v="98"/>
    <x v="0"/>
    <m/>
  </r>
  <r>
    <d v="2021-11-10T01:58:25"/>
    <x v="1"/>
    <n v="15"/>
    <s v="LOPERA AGUDELO LUIS FRANCISCO"/>
    <x v="1"/>
    <x v="0"/>
    <n v="242"/>
    <n v="22"/>
    <n v="266.709886547812"/>
    <m/>
    <n v="102283.9546"/>
    <x v="0"/>
    <n v="14387.878787878801"/>
    <x v="98"/>
    <x v="0"/>
    <m/>
  </r>
  <r>
    <d v="2021-11-10T01:58:25"/>
    <x v="1"/>
    <n v="17"/>
    <s v="TEJADA PEREZ JHON ALEXIS"/>
    <x v="1"/>
    <x v="0"/>
    <n v="298"/>
    <n v="27.090909090909101"/>
    <n v="266.709886547812"/>
    <s v="2 DESCUENTOS X INCAPACITADO"/>
    <n v="102283.9546"/>
    <x v="0"/>
    <n v="14387.878787878801"/>
    <x v="98"/>
    <x v="0"/>
    <m/>
  </r>
  <r>
    <d v="2021-11-10T01:58:25"/>
    <x v="1"/>
    <n v="18"/>
    <s v="PEREZ BORJA JUAN CARLOS"/>
    <x v="9"/>
    <x v="0"/>
    <n v="243"/>
    <n v="20.25"/>
    <n v="290.95623987034003"/>
    <m/>
    <n v="111582.49589999999"/>
    <x v="0"/>
    <n v="14387.878787878801"/>
    <x v="98"/>
    <x v="0"/>
    <m/>
  </r>
  <r>
    <d v="2021-11-10T01:58:26"/>
    <x v="1"/>
    <n v="20"/>
    <s v="VACA FIERRO ROBINSON"/>
    <x v="12"/>
    <x v="0"/>
    <n v="322"/>
    <n v="24.769230769230798"/>
    <n v="315.20259319286902"/>
    <m/>
    <n v="120881.0373"/>
    <x v="0"/>
    <n v="14387.878787878801"/>
    <x v="98"/>
    <x v="0"/>
    <m/>
  </r>
  <r>
    <d v="2021-11-10T01:58:26"/>
    <x v="1"/>
    <n v="21"/>
    <s v="LONDOO LOPERA DUVAN ANDRES"/>
    <x v="1"/>
    <x v="0"/>
    <n v="196"/>
    <n v="17.818181818181799"/>
    <n v="266.709886547812"/>
    <m/>
    <n v="102283.9546"/>
    <x v="0"/>
    <n v="14387.878787878801"/>
    <x v="98"/>
    <x v="0"/>
    <m/>
  </r>
  <r>
    <d v="2021-11-10T01:58:26"/>
    <x v="0"/>
    <n v="22"/>
    <s v="GONZALEZ MONTAO HERNAN DARIO"/>
    <x v="6"/>
    <x v="0"/>
    <n v="194"/>
    <n v="24.25"/>
    <n v="193.970826580227"/>
    <m/>
    <n v="74388.330600000001"/>
    <x v="1"/>
    <n v="14387.878787878801"/>
    <x v="98"/>
    <x v="0"/>
    <m/>
  </r>
  <r>
    <d v="2021-11-10T01:58:26"/>
    <x v="0"/>
    <n v="23"/>
    <s v="QUICENO DAVID DIEGO ALEJANDRO"/>
    <x v="0"/>
    <x v="0"/>
    <n v="180"/>
    <n v="20"/>
    <n v="218.21717990275499"/>
    <m/>
    <n v="83686.872000000003"/>
    <x v="0"/>
    <n v="14387.878787878801"/>
    <x v="98"/>
    <x v="0"/>
    <m/>
  </r>
  <r>
    <d v="2021-11-10T01:58:26"/>
    <x v="0"/>
    <n v="24"/>
    <s v="QUIRAMA CASTAEDA JHON JADER"/>
    <x v="6"/>
    <x v="0"/>
    <n v="236"/>
    <n v="29.5"/>
    <n v="193.970826580227"/>
    <m/>
    <n v="74388.330600000001"/>
    <x v="0"/>
    <n v="14387.878787878801"/>
    <x v="98"/>
    <x v="0"/>
    <m/>
  </r>
  <r>
    <d v="2021-11-10T01:58:27"/>
    <x v="0"/>
    <n v="25"/>
    <s v="ARBOLEDA SALAZAR DIOMEDES"/>
    <x v="6"/>
    <x v="0"/>
    <n v="238"/>
    <n v="29.75"/>
    <n v="193.970826580227"/>
    <m/>
    <n v="74388.330600000001"/>
    <x v="1"/>
    <n v="14387.878787878801"/>
    <x v="98"/>
    <x v="0"/>
    <m/>
  </r>
  <r>
    <d v="2021-11-10T01:58:27"/>
    <x v="0"/>
    <n v="26"/>
    <s v="GONZALEZ VELASQUEZ LISDAN"/>
    <x v="2"/>
    <x v="0"/>
    <n v="140"/>
    <n v="23.3333333333333"/>
    <n v="145.47811993517001"/>
    <m/>
    <n v="55791.248"/>
    <x v="0"/>
    <n v="14387.878787878801"/>
    <x v="98"/>
    <x v="0"/>
    <m/>
  </r>
  <r>
    <d v="2021-11-10T01:58:27"/>
    <x v="0"/>
    <n v="27"/>
    <s v="VANEGAS MORALES DEIBY ALEJANDRO"/>
    <x v="2"/>
    <x v="0"/>
    <n v="174"/>
    <n v="26.769230769230798"/>
    <n v="157.601296596434"/>
    <s v="FERNEY HENAO Realiz 3 viajes donde moviliz 67 Usuarios Se reconoce medio viaje de 8 04 am donde moviliz 26 Usuarios"/>
    <n v="60440.518600000003"/>
    <x v="0"/>
    <n v="14387.878787878801"/>
    <x v="98"/>
    <x v="0"/>
    <m/>
  </r>
  <r>
    <d v="2021-11-10T01:58:27"/>
    <x v="0"/>
    <n v="29"/>
    <s v="VARGAS NELSON CONRADO"/>
    <x v="0"/>
    <x v="0"/>
    <n v="225"/>
    <n v="25"/>
    <n v="218.21717990275499"/>
    <s v="5 DESCUENTOS (Despachador Ferney y Conductor veh 19 3 Transbordo veh 02)"/>
    <n v="83686.872000000003"/>
    <x v="0"/>
    <n v="14387.878787878801"/>
    <x v="98"/>
    <x v="0"/>
    <m/>
  </r>
  <r>
    <d v="2021-11-10T01:58:27"/>
    <x v="1"/>
    <n v="31"/>
    <s v="ARISTIZABAL GIRALDO JORGE ANDRES"/>
    <x v="2"/>
    <x v="1"/>
    <n v="141"/>
    <n v="23.5"/>
    <n v="145.47811993517001"/>
    <m/>
    <n v="55791.248"/>
    <x v="1"/>
    <n v="14387.878787878801"/>
    <x v="98"/>
    <x v="0"/>
    <m/>
  </r>
  <r>
    <d v="2021-11-10T01:58:28"/>
    <x v="1"/>
    <n v="32"/>
    <s v="QUINTERO PEREZ SANTIAGO"/>
    <x v="0"/>
    <x v="0"/>
    <n v="202"/>
    <n v="22.4444444444444"/>
    <n v="218.21717990275499"/>
    <m/>
    <n v="83686.872000000003"/>
    <x v="0"/>
    <n v="14387.878787878801"/>
    <x v="98"/>
    <x v="0"/>
    <m/>
  </r>
  <r>
    <d v="2021-11-10T01:58:28"/>
    <x v="1"/>
    <n v="34"/>
    <s v="DAVILA MORALES WALTER ANDRES"/>
    <x v="0"/>
    <x v="0"/>
    <n v="232"/>
    <n v="25.7777777777778"/>
    <n v="218.21717990275499"/>
    <m/>
    <n v="83686.872000000003"/>
    <x v="0"/>
    <n v="14387.878787878801"/>
    <x v="98"/>
    <x v="0"/>
    <m/>
  </r>
  <r>
    <d v="2021-11-10T01:58:28"/>
    <x v="1"/>
    <n v="35"/>
    <s v="GARCIA DAVID WILSON ALBERTO"/>
    <x v="1"/>
    <x v="0"/>
    <n v="314"/>
    <n v="28.545454545454501"/>
    <n v="266.709886547812"/>
    <s v="4 DESCUENTOS (2 X INCAPACITADO y Transbordo veh 02 y 20)"/>
    <n v="102283.9546"/>
    <x v="1"/>
    <n v="14387.878787878801"/>
    <x v="98"/>
    <x v="0"/>
    <m/>
  </r>
  <r>
    <d v="2021-11-10T01:58:28"/>
    <x v="1"/>
    <n v="36"/>
    <s v="MARTINEZ CHAVERRA LUIS NORBERTO"/>
    <x v="0"/>
    <x v="0"/>
    <n v="228"/>
    <n v="25.3333333333333"/>
    <n v="218.21717990275499"/>
    <s v="1 DESCUENTO (Despachador Fernando)"/>
    <n v="83686.872000000003"/>
    <x v="0"/>
    <n v="14387.878787878801"/>
    <x v="98"/>
    <x v="0"/>
    <m/>
  </r>
  <r>
    <d v="2021-11-10T01:58:28"/>
    <x v="1"/>
    <n v="37"/>
    <s v="LARGO PIEDRAHITA HARVEY DAVID"/>
    <x v="1"/>
    <x v="0"/>
    <n v="244"/>
    <n v="22.181818181818201"/>
    <n v="266.709886547812"/>
    <m/>
    <n v="102283.9546"/>
    <x v="1"/>
    <n v="14387.878787878801"/>
    <x v="98"/>
    <x v="0"/>
    <m/>
  </r>
  <r>
    <d v="2021-11-10T01:58:29"/>
    <x v="1"/>
    <n v="38"/>
    <s v="VILLADA GUZMAN JOJAN"/>
    <x v="3"/>
    <x v="0"/>
    <n v="201"/>
    <n v="20.100000000000001"/>
    <n v="242.46353322528401"/>
    <m/>
    <n v="92985.4133"/>
    <x v="0"/>
    <n v="14387.878787878801"/>
    <x v="98"/>
    <x v="0"/>
    <m/>
  </r>
  <r>
    <d v="2021-11-10T01:58:29"/>
    <x v="1"/>
    <n v="39"/>
    <s v="GALINDEZ CHAVARRIAGA LUIS FERNANDO"/>
    <x v="7"/>
    <x v="0"/>
    <n v="85"/>
    <n v="28.3333333333333"/>
    <n v="72.739059967585106"/>
    <m/>
    <n v="27895.624"/>
    <x v="0"/>
    <n v="14387.878787878801"/>
    <x v="98"/>
    <x v="0"/>
    <m/>
  </r>
  <r>
    <d v="2021-11-10T01:58:29"/>
    <x v="1"/>
    <n v="40"/>
    <s v="CORDOBA QUINTERO RAFAEL JOSE"/>
    <x v="3"/>
    <x v="0"/>
    <n v="242"/>
    <n v="24.2"/>
    <n v="242.46353322528401"/>
    <m/>
    <n v="92985.4133"/>
    <x v="0"/>
    <n v="14387.878787878801"/>
    <x v="98"/>
    <x v="0"/>
    <m/>
  </r>
  <r>
    <d v="2021-11-10T01:58:30"/>
    <x v="1"/>
    <n v="42"/>
    <s v="GIRALDO SANTAMARIA ERMAN"/>
    <x v="3"/>
    <x v="0"/>
    <n v="165"/>
    <n v="16.5"/>
    <n v="242.46353322528401"/>
    <m/>
    <n v="92985.4133"/>
    <x v="0"/>
    <n v="14387.878787878801"/>
    <x v="98"/>
    <x v="0"/>
    <m/>
  </r>
  <r>
    <d v="2021-11-10T02:06:31"/>
    <x v="0"/>
    <n v="1"/>
    <s v="PINEDA ESTRADA CRISTIAN JOHAN"/>
    <x v="6"/>
    <x v="0"/>
    <n v="149"/>
    <n v="18.625"/>
    <n v="194.28571428571399"/>
    <m/>
    <n v="74514.285699999993"/>
    <x v="0"/>
    <n v="14387.878787878801"/>
    <x v="98"/>
    <x v="0"/>
    <m/>
  </r>
  <r>
    <d v="2021-11-10T02:06:31"/>
    <x v="0"/>
    <n v="2"/>
    <s v="JARAMILLO GOMEZ VICTOR ALONSO"/>
    <x v="6"/>
    <x v="0"/>
    <n v="261"/>
    <n v="30.705882352941199"/>
    <n v="206.42857142857099"/>
    <s v="Se Reconoce medio viaje de 7 04 am donde moviliz 35 Usuarios"/>
    <n v="79171.428599999999"/>
    <x v="1"/>
    <n v="14387.878787878801"/>
    <x v="98"/>
    <x v="0"/>
    <m/>
  </r>
  <r>
    <d v="2021-11-10T02:06:31"/>
    <x v="0"/>
    <n v="3"/>
    <s v="RESTREPO RODRIGUEZ LIBARDO ANDRES"/>
    <x v="1"/>
    <x v="0"/>
    <n v="246"/>
    <n v="22.363636363636399"/>
    <n v="267.142857142857"/>
    <s v="1 DESCUENTO (Usuario Desubicado)"/>
    <n v="102457.14290000001"/>
    <x v="0"/>
    <n v="14387.878787878801"/>
    <x v="98"/>
    <x v="0"/>
    <m/>
  </r>
  <r>
    <d v="2021-11-10T02:06:31"/>
    <x v="1"/>
    <n v="5"/>
    <s v="LOAIZA GAVIRIA EDIXON ANDRES"/>
    <x v="9"/>
    <x v="0"/>
    <n v="334"/>
    <n v="27.8333333333333"/>
    <n v="291.42857142857099"/>
    <s v="1 DESCUENTO (Usuario Desubicado)"/>
    <n v="111771.4286"/>
    <x v="1"/>
    <n v="14387.878787878801"/>
    <x v="98"/>
    <x v="0"/>
    <m/>
  </r>
  <r>
    <d v="2021-11-10T02:06:32"/>
    <x v="0"/>
    <n v="6"/>
    <s v="SANCHEZ CAMELO FABIAN ARLEY"/>
    <x v="0"/>
    <x v="0"/>
    <n v="176"/>
    <n v="19.5555555555556"/>
    <n v="218.57142857142901"/>
    <m/>
    <n v="83828.571400000001"/>
    <x v="0"/>
    <n v="14387.878787878801"/>
    <x v="98"/>
    <x v="0"/>
    <m/>
  </r>
  <r>
    <d v="2021-11-10T02:06:32"/>
    <x v="0"/>
    <n v="7"/>
    <s v="DE OSSA TORRES CARLOS ANDRES"/>
    <x v="0"/>
    <x v="0"/>
    <n v="273"/>
    <n v="30.3333333333333"/>
    <n v="218.57142857142901"/>
    <s v="1 DESCUENTO (Despachador Fernando)"/>
    <n v="83828.571400000001"/>
    <x v="1"/>
    <n v="14387.878787878801"/>
    <x v="98"/>
    <x v="0"/>
    <m/>
  </r>
  <r>
    <d v="2021-11-10T02:06:32"/>
    <x v="0"/>
    <n v="8"/>
    <s v="VALENCIA MENDOZA CESAR AUGUSTO"/>
    <x v="3"/>
    <x v="0"/>
    <n v="241"/>
    <n v="24.1"/>
    <n v="242.857142857143"/>
    <m/>
    <n v="93142.857099999994"/>
    <x v="1"/>
    <n v="14387.878787878801"/>
    <x v="98"/>
    <x v="0"/>
    <m/>
  </r>
  <r>
    <d v="2021-11-10T02:06:32"/>
    <x v="1"/>
    <n v="10"/>
    <s v="FLORES RINCON JORGE ALBERTO"/>
    <x v="3"/>
    <x v="0"/>
    <n v="280"/>
    <n v="28"/>
    <n v="242.857142857143"/>
    <m/>
    <n v="93142.857099999994"/>
    <x v="0"/>
    <n v="14387.878787878801"/>
    <x v="98"/>
    <x v="0"/>
    <m/>
  </r>
  <r>
    <d v="2021-11-10T02:06:32"/>
    <x v="1"/>
    <n v="11"/>
    <s v="RENDON VIANA HUMBERTO DE JESUS"/>
    <x v="3"/>
    <x v="0"/>
    <n v="284"/>
    <n v="28.4"/>
    <n v="242.857142857143"/>
    <m/>
    <n v="93142.857099999994"/>
    <x v="0"/>
    <n v="14387.878787878801"/>
    <x v="98"/>
    <x v="0"/>
    <m/>
  </r>
  <r>
    <d v="2021-11-10T02:06:33"/>
    <x v="1"/>
    <n v="12"/>
    <s v="OCAMPO OCAMPO ANTONIO JOSE"/>
    <x v="6"/>
    <x v="0"/>
    <n v="182"/>
    <n v="22.75"/>
    <n v="194.28571428571399"/>
    <s v="MIGUEL ROJAS Realiz 4 viajes donde moviliz 82 Usuarios"/>
    <n v="74514.285699999993"/>
    <x v="0"/>
    <n v="14387.878787878801"/>
    <x v="98"/>
    <x v="0"/>
    <m/>
  </r>
  <r>
    <d v="2021-11-10T02:06:33"/>
    <x v="1"/>
    <n v="14"/>
    <s v="HINCAPIE OSORIO RENZO ORLANDO"/>
    <x v="9"/>
    <x v="0"/>
    <n v="312"/>
    <n v="26"/>
    <n v="291.42857142857099"/>
    <s v="HECTOR CARVAJAL Realiz 3 viajes donde moviliz 46 Usuarios. 2 DESCUENTOS (Devolucin de dinero a Usuarios)"/>
    <n v="111771.4286"/>
    <x v="1"/>
    <n v="14387.878787878801"/>
    <x v="98"/>
    <x v="0"/>
    <m/>
  </r>
  <r>
    <d v="2021-11-10T02:06:33"/>
    <x v="1"/>
    <n v="15"/>
    <s v="LOPERA AGUDELO LUIS FRANCISCO"/>
    <x v="1"/>
    <x v="0"/>
    <n v="242"/>
    <n v="22"/>
    <n v="267.142857142857"/>
    <m/>
    <n v="102457.14290000001"/>
    <x v="0"/>
    <n v="14387.878787878801"/>
    <x v="98"/>
    <x v="0"/>
    <m/>
  </r>
  <r>
    <d v="2021-11-10T02:06:33"/>
    <x v="1"/>
    <n v="17"/>
    <s v="TEJADA PEREZ JHON ALEXIS"/>
    <x v="1"/>
    <x v="0"/>
    <n v="298"/>
    <n v="27.090909090909101"/>
    <n v="267.142857142857"/>
    <s v="2 DESCUENTOS X INCAPACITADO"/>
    <n v="102457.14290000001"/>
    <x v="0"/>
    <n v="14387.878787878801"/>
    <x v="98"/>
    <x v="0"/>
    <m/>
  </r>
  <r>
    <d v="2021-11-10T02:06:33"/>
    <x v="1"/>
    <n v="18"/>
    <s v="PEREZ BORJA JUAN CARLOS"/>
    <x v="9"/>
    <x v="0"/>
    <n v="243"/>
    <n v="20.25"/>
    <n v="291.42857142857099"/>
    <m/>
    <n v="111771.4286"/>
    <x v="0"/>
    <n v="14387.878787878801"/>
    <x v="98"/>
    <x v="0"/>
    <m/>
  </r>
  <r>
    <d v="2021-11-10T02:06:34"/>
    <x v="1"/>
    <n v="20"/>
    <s v="VACA FIERRO ROBINSON"/>
    <x v="12"/>
    <x v="0"/>
    <n v="322"/>
    <n v="24.769230769230798"/>
    <n v="315.71428571428601"/>
    <m/>
    <n v="121085.71430000001"/>
    <x v="0"/>
    <n v="14387.878787878801"/>
    <x v="98"/>
    <x v="0"/>
    <m/>
  </r>
  <r>
    <d v="2021-11-10T02:06:34"/>
    <x v="1"/>
    <n v="21"/>
    <s v="LONDOO LOPERA DUVAN ANDRES"/>
    <x v="1"/>
    <x v="0"/>
    <n v="196"/>
    <n v="17.818181818181799"/>
    <n v="267.142857142857"/>
    <m/>
    <n v="102457.14290000001"/>
    <x v="0"/>
    <n v="14387.878787878801"/>
    <x v="98"/>
    <x v="0"/>
    <m/>
  </r>
  <r>
    <d v="2021-11-10T02:06:34"/>
    <x v="0"/>
    <n v="22"/>
    <s v="GONZALEZ MONTAO HERNAN DARIO"/>
    <x v="6"/>
    <x v="0"/>
    <n v="194"/>
    <n v="24.25"/>
    <n v="194.28571428571399"/>
    <m/>
    <n v="74514.285699999993"/>
    <x v="1"/>
    <n v="14387.878787878801"/>
    <x v="98"/>
    <x v="0"/>
    <m/>
  </r>
  <r>
    <d v="2021-11-10T02:06:34"/>
    <x v="0"/>
    <n v="23"/>
    <s v="QUICENO DAVID DIEGO ALEJANDRO"/>
    <x v="0"/>
    <x v="0"/>
    <n v="180"/>
    <n v="20"/>
    <n v="218.57142857142901"/>
    <m/>
    <n v="83828.571400000001"/>
    <x v="0"/>
    <n v="14387.878787878801"/>
    <x v="98"/>
    <x v="0"/>
    <m/>
  </r>
  <r>
    <d v="2021-11-10T02:06:34"/>
    <x v="0"/>
    <n v="24"/>
    <s v="QUIRAMA CASTAEDA JHON JADER"/>
    <x v="6"/>
    <x v="0"/>
    <n v="236"/>
    <n v="29.5"/>
    <n v="194.28571428571399"/>
    <m/>
    <n v="74514.285699999993"/>
    <x v="0"/>
    <n v="14387.878787878801"/>
    <x v="98"/>
    <x v="0"/>
    <m/>
  </r>
  <r>
    <d v="2021-11-10T02:06:35"/>
    <x v="0"/>
    <n v="25"/>
    <s v="ARBOLEDA SALAZAR DIOMEDES"/>
    <x v="6"/>
    <x v="0"/>
    <n v="238"/>
    <n v="29.75"/>
    <n v="194.28571428571399"/>
    <m/>
    <n v="74514.285699999993"/>
    <x v="1"/>
    <n v="14387.878787878801"/>
    <x v="98"/>
    <x v="0"/>
    <m/>
  </r>
  <r>
    <d v="2021-11-10T02:06:35"/>
    <x v="0"/>
    <n v="26"/>
    <s v="GONZALEZ VELASQUEZ LISDAN"/>
    <x v="2"/>
    <x v="0"/>
    <n v="140"/>
    <n v="23.3333333333333"/>
    <n v="145.71428571428601"/>
    <m/>
    <n v="55885.7143"/>
    <x v="0"/>
    <n v="14387.878787878801"/>
    <x v="98"/>
    <x v="0"/>
    <m/>
  </r>
  <r>
    <d v="2021-11-10T02:06:35"/>
    <x v="0"/>
    <n v="27"/>
    <s v="VANEGAS MORALES DEIBY ALEJANDRO"/>
    <x v="2"/>
    <x v="0"/>
    <n v="174"/>
    <n v="26.769230769230798"/>
    <n v="157.857142857143"/>
    <s v="FERNEY HENAO Realiz 3 viajes donde moviliz 67 Usuarios Se reconoce medio viaje de 8 04 am donde moviliz 26 Usuarios"/>
    <n v="60542.857100000001"/>
    <x v="0"/>
    <n v="14387.878787878801"/>
    <x v="98"/>
    <x v="0"/>
    <m/>
  </r>
  <r>
    <d v="2021-11-10T02:06:35"/>
    <x v="0"/>
    <n v="29"/>
    <s v="VARGAS NELSON CONRADO"/>
    <x v="0"/>
    <x v="0"/>
    <n v="225"/>
    <n v="25"/>
    <n v="218.57142857142901"/>
    <s v="5 DESCUENTOS (Despachador Ferney y Conductor veh 19 3 Transbordo veh 02)"/>
    <n v="83828.571400000001"/>
    <x v="0"/>
    <n v="14387.878787878801"/>
    <x v="98"/>
    <x v="0"/>
    <m/>
  </r>
  <r>
    <d v="2021-11-10T02:06:35"/>
    <x v="1"/>
    <n v="31"/>
    <s v="ARISTIZABAL GIRALDO JORGE ANDRES"/>
    <x v="2"/>
    <x v="1"/>
    <n v="141"/>
    <n v="23.5"/>
    <n v="145.71428571428601"/>
    <m/>
    <n v="55885.7143"/>
    <x v="1"/>
    <n v="14387.878787878801"/>
    <x v="98"/>
    <x v="0"/>
    <m/>
  </r>
  <r>
    <d v="2021-11-10T02:06:36"/>
    <x v="1"/>
    <n v="32"/>
    <s v="QUINTERO PEREZ SANTIAGO"/>
    <x v="0"/>
    <x v="0"/>
    <n v="202"/>
    <n v="22.4444444444444"/>
    <n v="218.57142857142901"/>
    <m/>
    <n v="83828.571400000001"/>
    <x v="0"/>
    <n v="14387.878787878801"/>
    <x v="98"/>
    <x v="0"/>
    <m/>
  </r>
  <r>
    <d v="2021-11-10T02:06:36"/>
    <x v="1"/>
    <n v="34"/>
    <s v="DAVILA MORALES WALTER ANDRES"/>
    <x v="0"/>
    <x v="0"/>
    <n v="232"/>
    <n v="25.7777777777778"/>
    <n v="218.57142857142901"/>
    <m/>
    <n v="83828.571400000001"/>
    <x v="0"/>
    <n v="14387.878787878801"/>
    <x v="98"/>
    <x v="0"/>
    <m/>
  </r>
  <r>
    <d v="2021-11-10T02:06:36"/>
    <x v="1"/>
    <n v="35"/>
    <s v="GARCIA DAVID WILSON ALBERTO"/>
    <x v="1"/>
    <x v="0"/>
    <n v="314"/>
    <n v="28.545454545454501"/>
    <n v="267.142857142857"/>
    <s v="4 DESCUENTOS (2 X INCAPACITADO y Transbordo veh 02 y 20)"/>
    <n v="102457.14290000001"/>
    <x v="1"/>
    <n v="14387.878787878801"/>
    <x v="98"/>
    <x v="0"/>
    <m/>
  </r>
  <r>
    <d v="2021-11-10T02:06:36"/>
    <x v="1"/>
    <n v="36"/>
    <s v="MARTINEZ CHAVERRA LUIS NORBERTO"/>
    <x v="0"/>
    <x v="0"/>
    <n v="228"/>
    <n v="25.3333333333333"/>
    <n v="218.57142857142901"/>
    <s v="1 DESCUENTO (Despachador Fernando)"/>
    <n v="83828.571400000001"/>
    <x v="0"/>
    <n v="14387.878787878801"/>
    <x v="98"/>
    <x v="0"/>
    <m/>
  </r>
  <r>
    <d v="2021-11-10T02:06:37"/>
    <x v="1"/>
    <n v="37"/>
    <s v="LARGO PIEDRAHITA HARVEY DAVID"/>
    <x v="1"/>
    <x v="0"/>
    <n v="244"/>
    <n v="22.181818181818201"/>
    <n v="267.142857142857"/>
    <m/>
    <n v="102457.14290000001"/>
    <x v="1"/>
    <n v="14387.878787878801"/>
    <x v="98"/>
    <x v="0"/>
    <m/>
  </r>
  <r>
    <d v="2021-11-10T02:06:37"/>
    <x v="1"/>
    <n v="38"/>
    <s v="VILLADA GUZMAN JOJAN"/>
    <x v="3"/>
    <x v="0"/>
    <n v="201"/>
    <n v="20.100000000000001"/>
    <n v="242.857142857143"/>
    <m/>
    <n v="93142.857099999994"/>
    <x v="0"/>
    <n v="14387.878787878801"/>
    <x v="98"/>
    <x v="0"/>
    <m/>
  </r>
  <r>
    <d v="2021-11-10T02:06:37"/>
    <x v="1"/>
    <n v="39"/>
    <s v="GALINDEZ CHAVARRIAGA LUIS FERNANDO"/>
    <x v="7"/>
    <x v="0"/>
    <n v="85"/>
    <n v="28.3333333333333"/>
    <n v="72.857142857142904"/>
    <m/>
    <n v="27942.857100000001"/>
    <x v="0"/>
    <n v="14387.878787878801"/>
    <x v="98"/>
    <x v="0"/>
    <m/>
  </r>
  <r>
    <d v="2021-11-10T02:06:37"/>
    <x v="1"/>
    <n v="40"/>
    <s v="CORDOBA QUINTERO RAFAEL JOSE"/>
    <x v="3"/>
    <x v="0"/>
    <n v="242"/>
    <n v="24.2"/>
    <n v="242.857142857143"/>
    <m/>
    <n v="93142.857099999994"/>
    <x v="0"/>
    <n v="14387.878787878801"/>
    <x v="98"/>
    <x v="0"/>
    <m/>
  </r>
  <r>
    <d v="2021-11-10T02:06:37"/>
    <x v="1"/>
    <n v="42"/>
    <s v="GIRALDO SANTAMARIA ERMAN"/>
    <x v="3"/>
    <x v="0"/>
    <n v="165"/>
    <n v="16.5"/>
    <n v="242.857142857143"/>
    <m/>
    <n v="93142.857099999994"/>
    <x v="0"/>
    <n v="14387.878787878801"/>
    <x v="98"/>
    <x v="0"/>
    <m/>
  </r>
  <r>
    <d v="2021-11-11T00:55:31"/>
    <x v="1"/>
    <n v="1"/>
    <s v="PINEDA ESTRADA CRISTIAN JOHAN"/>
    <x v="0"/>
    <x v="1"/>
    <n v="195"/>
    <n v="21.6666666666667"/>
    <n v="207.972222222222"/>
    <s v="1 DESCUENTO (Usuario Desubicado)"/>
    <n v="79588.888900000005"/>
    <x v="0"/>
    <n v="13677.142857142901"/>
    <x v="99"/>
    <x v="0"/>
    <m/>
  </r>
  <r>
    <d v="2021-11-11T00:55:31"/>
    <x v="1"/>
    <n v="2"/>
    <s v="JARAMILLO GOMEZ VICTOR ALONSO"/>
    <x v="3"/>
    <x v="0"/>
    <n v="265"/>
    <n v="26.5"/>
    <n v="231.08024691358"/>
    <s v="2 DESCUENTOS (Propietario veh 27)"/>
    <n v="88432.098800000007"/>
    <x v="1"/>
    <n v="13677.142857142901"/>
    <x v="99"/>
    <x v="0"/>
    <m/>
  </r>
  <r>
    <d v="2021-11-11T00:55:31"/>
    <x v="1"/>
    <n v="3"/>
    <s v="RESTREPO RODRIGUEZ LIBARDO ANDRES"/>
    <x v="3"/>
    <x v="0"/>
    <n v="232"/>
    <n v="23.2"/>
    <n v="231.08024691358"/>
    <m/>
    <n v="88432.098800000007"/>
    <x v="0"/>
    <n v="13677.142857142901"/>
    <x v="99"/>
    <x v="0"/>
    <m/>
  </r>
  <r>
    <d v="2021-11-11T00:55:32"/>
    <x v="1"/>
    <n v="5"/>
    <s v="LOAIZA GAVIRIA EDIXON ANDRES"/>
    <x v="9"/>
    <x v="0"/>
    <n v="325"/>
    <n v="27.0833333333333"/>
    <n v="277.29629629629602"/>
    <m/>
    <n v="106118.51850000001"/>
    <x v="1"/>
    <n v="13677.142857142901"/>
    <x v="99"/>
    <x v="0"/>
    <m/>
  </r>
  <r>
    <d v="2021-11-11T00:55:32"/>
    <x v="1"/>
    <n v="6"/>
    <s v="SANCHEZ CAMELO FABIAN ARLEY"/>
    <x v="1"/>
    <x v="0"/>
    <n v="269"/>
    <n v="24.454545454545499"/>
    <n v="254.188271604938"/>
    <m/>
    <n v="97275.308600000004"/>
    <x v="0"/>
    <n v="13677.142857142901"/>
    <x v="99"/>
    <x v="0"/>
    <m/>
  </r>
  <r>
    <d v="2021-11-11T00:55:32"/>
    <x v="1"/>
    <n v="7"/>
    <s v="DE OSSA TORRES CARLOS ANDRES"/>
    <x v="3"/>
    <x v="0"/>
    <n v="300"/>
    <n v="30"/>
    <n v="231.08024691358"/>
    <m/>
    <n v="88432.098800000007"/>
    <x v="1"/>
    <n v="13677.142857142901"/>
    <x v="99"/>
    <x v="0"/>
    <m/>
  </r>
  <r>
    <d v="2021-11-11T00:55:32"/>
    <x v="1"/>
    <n v="8"/>
    <s v="VALENCIA MENDOZA CESAR AUGUSTO"/>
    <x v="1"/>
    <x v="0"/>
    <n v="268"/>
    <n v="24.363636363636399"/>
    <n v="254.188271604938"/>
    <s v="3 DESCUENTOS (2 X INCAPACITADO y Conductor)"/>
    <n v="97275.308600000004"/>
    <x v="1"/>
    <n v="13677.142857142901"/>
    <x v="99"/>
    <x v="0"/>
    <m/>
  </r>
  <r>
    <d v="2021-11-11T00:55:32"/>
    <x v="1"/>
    <n v="10"/>
    <s v="FLORES RINCON JORGE ALBERTO"/>
    <x v="8"/>
    <x v="0"/>
    <n v="108"/>
    <n v="21.6"/>
    <n v="115.54012345679"/>
    <m/>
    <n v="44216.049400000004"/>
    <x v="0"/>
    <n v="13677.142857142901"/>
    <x v="99"/>
    <x v="0"/>
    <m/>
  </r>
  <r>
    <d v="2021-11-11T00:55:33"/>
    <x v="0"/>
    <n v="11"/>
    <s v="RENDON VIANA HUMBERTO DE JESUS"/>
    <x v="6"/>
    <x v="0"/>
    <n v="176"/>
    <n v="23.466666666666701"/>
    <n v="173.31018518518499"/>
    <s v="Se reconoce medio viaje de 10 55 am donde moviliz 3 Usuarios"/>
    <n v="66324.074099999998"/>
    <x v="0"/>
    <n v="13677.142857142901"/>
    <x v="99"/>
    <x v="0"/>
    <m/>
  </r>
  <r>
    <d v="2021-11-11T00:55:33"/>
    <x v="0"/>
    <n v="12"/>
    <s v="ROJAS QUINTERO MIGUEL ANTONIO"/>
    <x v="6"/>
    <x v="0"/>
    <n v="190"/>
    <n v="23.75"/>
    <n v="184.864197530864"/>
    <s v="1 DESCUENTO (Despachador Ferney)"/>
    <n v="70745.679000000004"/>
    <x v="0"/>
    <n v="13677.142857142901"/>
    <x v="99"/>
    <x v="0"/>
    <m/>
  </r>
  <r>
    <d v="2021-11-11T00:55:33"/>
    <x v="1"/>
    <n v="14"/>
    <s v="HINCAPIE OSORIO RENZO ORLANDO"/>
    <x v="0"/>
    <x v="0"/>
    <n v="241"/>
    <n v="26.7777777777778"/>
    <n v="207.972222222222"/>
    <s v="HECTOR CARVAJAL Realiz 3 viajes donde moviliz 62 Usuarios"/>
    <n v="79588.888900000005"/>
    <x v="1"/>
    <n v="13677.142857142901"/>
    <x v="99"/>
    <x v="0"/>
    <m/>
  </r>
  <r>
    <d v="2021-11-11T00:55:33"/>
    <x v="0"/>
    <n v="15"/>
    <s v="LOPERA AGUDELO LUIS FRANCISCO"/>
    <x v="3"/>
    <x v="0"/>
    <n v="207"/>
    <n v="20.7"/>
    <n v="231.08024691358"/>
    <s v="1 DESCUENTO (Despachador Ferney)"/>
    <n v="88432.098800000007"/>
    <x v="0"/>
    <n v="13677.142857142901"/>
    <x v="99"/>
    <x v="0"/>
    <m/>
  </r>
  <r>
    <d v="2021-11-11T00:55:33"/>
    <x v="0"/>
    <n v="16"/>
    <s v="OQUENDO JUAN CAMILO"/>
    <x v="11"/>
    <x v="0"/>
    <n v="33"/>
    <n v="16.5"/>
    <n v="46.216049382716101"/>
    <m/>
    <n v="17686.4198"/>
    <x v="0"/>
    <n v="13677.142857142901"/>
    <x v="99"/>
    <x v="0"/>
    <m/>
  </r>
  <r>
    <d v="2021-11-11T00:55:34"/>
    <x v="0"/>
    <n v="17"/>
    <s v="TEJADA PEREZ JHON ALEXIS"/>
    <x v="3"/>
    <x v="0"/>
    <n v="223"/>
    <n v="22.3"/>
    <n v="231.08024691358"/>
    <m/>
    <n v="88432.098800000007"/>
    <x v="0"/>
    <n v="13677.142857142901"/>
    <x v="99"/>
    <x v="0"/>
    <m/>
  </r>
  <r>
    <d v="2021-11-11T00:55:34"/>
    <x v="0"/>
    <n v="18"/>
    <s v="ORTIZ CHAVEZ ANDRES FELIPE"/>
    <x v="0"/>
    <x v="0"/>
    <n v="240"/>
    <n v="26.6666666666667"/>
    <n v="207.972222222222"/>
    <m/>
    <n v="79588.888900000005"/>
    <x v="0"/>
    <n v="13677.142857142901"/>
    <x v="99"/>
    <x v="0"/>
    <m/>
  </r>
  <r>
    <d v="2021-11-11T00:55:34"/>
    <x v="0"/>
    <n v="19"/>
    <s v="VALENCIA ESTRADA JUAN STIVEN"/>
    <x v="7"/>
    <x v="0"/>
    <n v="69"/>
    <n v="23"/>
    <n v="69.324074074074105"/>
    <m/>
    <n v="26529.6296"/>
    <x v="0"/>
    <n v="13677.142857142901"/>
    <x v="99"/>
    <x v="0"/>
    <m/>
  </r>
  <r>
    <d v="2021-11-11T00:55:34"/>
    <x v="0"/>
    <n v="20"/>
    <s v="VARGAS NELSON CONRADO"/>
    <x v="1"/>
    <x v="0"/>
    <n v="267"/>
    <n v="24.272727272727298"/>
    <n v="254.188271604938"/>
    <s v="1 DESCUENTO (Usuario Desubicado)"/>
    <n v="97275.308600000004"/>
    <x v="0"/>
    <n v="13677.142857142901"/>
    <x v="99"/>
    <x v="0"/>
    <m/>
  </r>
  <r>
    <d v="2021-11-11T00:55:34"/>
    <x v="1"/>
    <n v="21"/>
    <s v="LONDOO LOPERA DUVAN ANDRES"/>
    <x v="0"/>
    <x v="0"/>
    <n v="184"/>
    <n v="20.4444444444444"/>
    <n v="207.972222222222"/>
    <m/>
    <n v="79588.888900000005"/>
    <x v="0"/>
    <n v="13677.142857142901"/>
    <x v="99"/>
    <x v="0"/>
    <m/>
  </r>
  <r>
    <d v="2021-11-11T00:55:35"/>
    <x v="1"/>
    <n v="22"/>
    <s v="GONZALEZ MONTAO HERNAN DARIO"/>
    <x v="0"/>
    <x v="0"/>
    <n v="225"/>
    <n v="25"/>
    <n v="207.972222222222"/>
    <m/>
    <n v="79588.888900000005"/>
    <x v="1"/>
    <n v="13677.142857142901"/>
    <x v="99"/>
    <x v="0"/>
    <m/>
  </r>
  <r>
    <d v="2021-11-11T00:55:35"/>
    <x v="1"/>
    <n v="23"/>
    <s v="QUICENO DAVID DIEGO ALEJANDRO"/>
    <x v="0"/>
    <x v="0"/>
    <n v="220"/>
    <n v="24.4444444444444"/>
    <n v="207.972222222222"/>
    <m/>
    <n v="79588.888900000005"/>
    <x v="0"/>
    <n v="13677.142857142901"/>
    <x v="99"/>
    <x v="0"/>
    <m/>
  </r>
  <r>
    <d v="2021-11-11T00:55:35"/>
    <x v="1"/>
    <n v="24"/>
    <s v="QUIRAMA CASTAEDA JHON JADER"/>
    <x v="3"/>
    <x v="0"/>
    <n v="192"/>
    <n v="19.2"/>
    <n v="231.08024691358"/>
    <s v="2 DESCUENTOS (Usuario Desubicado)"/>
    <n v="88432.098800000007"/>
    <x v="0"/>
    <n v="13677.142857142901"/>
    <x v="99"/>
    <x v="0"/>
    <m/>
  </r>
  <r>
    <d v="2021-11-11T00:55:35"/>
    <x v="0"/>
    <n v="25"/>
    <s v="ARBOLEDA SALAZAR DIOMEDES"/>
    <x v="0"/>
    <x v="0"/>
    <n v="214"/>
    <n v="23.7777777777778"/>
    <n v="207.972222222222"/>
    <m/>
    <n v="79588.888900000005"/>
    <x v="1"/>
    <n v="13677.142857142901"/>
    <x v="99"/>
    <x v="0"/>
    <m/>
  </r>
  <r>
    <d v="2021-11-11T00:55:35"/>
    <x v="1"/>
    <n v="26"/>
    <s v="GONZALEZ VELASQUEZ LISDAN"/>
    <x v="0"/>
    <x v="0"/>
    <n v="173"/>
    <n v="19.2222222222222"/>
    <n v="207.972222222222"/>
    <m/>
    <n v="79588.888900000005"/>
    <x v="0"/>
    <n v="13677.142857142901"/>
    <x v="99"/>
    <x v="0"/>
    <m/>
  </r>
  <r>
    <d v="2021-11-11T00:55:36"/>
    <x v="1"/>
    <n v="27"/>
    <s v="VANEGAS MORALES DEIBY ALEJANDRO"/>
    <x v="0"/>
    <x v="0"/>
    <n v="164"/>
    <n v="18.2222222222222"/>
    <n v="207.972222222222"/>
    <m/>
    <n v="79588.888900000005"/>
    <x v="0"/>
    <n v="13677.142857142901"/>
    <x v="99"/>
    <x v="0"/>
    <m/>
  </r>
  <r>
    <d v="2021-11-11T00:55:36"/>
    <x v="0"/>
    <n v="28"/>
    <s v="BETANCUR RAMIREZ JUAN CAMILO"/>
    <x v="3"/>
    <x v="0"/>
    <n v="200"/>
    <n v="20"/>
    <n v="231.08024691358"/>
    <s v="2 DESCUENTOS (Usuarios Desubicados)"/>
    <n v="88432.098800000007"/>
    <x v="0"/>
    <n v="13677.142857142901"/>
    <x v="99"/>
    <x v="0"/>
    <m/>
  </r>
  <r>
    <d v="2021-11-11T00:55:36"/>
    <x v="1"/>
    <n v="29"/>
    <s v="VELASQUEZ ROLDAN BRAYAN ESTIVEN"/>
    <x v="6"/>
    <x v="0"/>
    <n v="160"/>
    <n v="21.3333333333333"/>
    <n v="173.31018518518499"/>
    <s v="Se reconoce medio viaje de 10 12 am donde moviliz 5 Usuarios"/>
    <n v="66324.074099999998"/>
    <x v="0"/>
    <n v="13677.142857142901"/>
    <x v="99"/>
    <x v="0"/>
    <m/>
  </r>
  <r>
    <d v="2021-11-11T00:55:36"/>
    <x v="0"/>
    <n v="31"/>
    <s v="ARISTIZABAL GIRALDO JORGE ANDRES"/>
    <x v="0"/>
    <x v="0"/>
    <n v="200"/>
    <n v="22.2222222222222"/>
    <n v="207.972222222222"/>
    <m/>
    <n v="79588.888900000005"/>
    <x v="1"/>
    <n v="13677.142857142901"/>
    <x v="99"/>
    <x v="0"/>
    <m/>
  </r>
  <r>
    <d v="2021-11-11T00:55:36"/>
    <x v="0"/>
    <n v="32"/>
    <s v="QUINTERO PEREZ SANTIAGO"/>
    <x v="6"/>
    <x v="0"/>
    <n v="180"/>
    <n v="22.5"/>
    <n v="184.864197530864"/>
    <m/>
    <n v="70745.679000000004"/>
    <x v="0"/>
    <n v="13677.142857142901"/>
    <x v="99"/>
    <x v="0"/>
    <m/>
  </r>
  <r>
    <d v="2021-11-11T00:55:37"/>
    <x v="1"/>
    <n v="33"/>
    <s v="VASQUEZ GARCIA ISMAEL DAVID"/>
    <x v="0"/>
    <x v="0"/>
    <n v="171"/>
    <n v="19"/>
    <n v="207.972222222222"/>
    <s v="1 DESCUENTO (Usuario Desubicado)"/>
    <n v="79588.888900000005"/>
    <x v="0"/>
    <n v="13677.142857142901"/>
    <x v="99"/>
    <x v="0"/>
    <m/>
  </r>
  <r>
    <d v="2021-11-11T00:55:37"/>
    <x v="0"/>
    <n v="34"/>
    <s v="DAVILA MORALES WALTER ANDRES"/>
    <x v="0"/>
    <x v="0"/>
    <n v="255"/>
    <n v="28.3333333333333"/>
    <n v="207.972222222222"/>
    <s v="1 DESCUENTO (Despachadora Janeth)"/>
    <n v="79588.888900000005"/>
    <x v="0"/>
    <n v="13677.142857142901"/>
    <x v="99"/>
    <x v="0"/>
    <m/>
  </r>
  <r>
    <d v="2021-11-11T00:55:37"/>
    <x v="0"/>
    <n v="35"/>
    <s v="GARCIA DAVID WILSON ALBERTO"/>
    <x v="0"/>
    <x v="0"/>
    <n v="181"/>
    <n v="20.1111111111111"/>
    <n v="207.972222222222"/>
    <s v="2 DESCUENTOS X INCAPACITADO"/>
    <n v="79588.888900000005"/>
    <x v="1"/>
    <n v="13677.142857142901"/>
    <x v="99"/>
    <x v="0"/>
    <m/>
  </r>
  <r>
    <d v="2021-11-11T00:55:37"/>
    <x v="0"/>
    <n v="36"/>
    <s v="MARTINEZ CHAVERRA LUIS NORBERTO"/>
    <x v="6"/>
    <x v="0"/>
    <n v="182"/>
    <n v="24.266666666666701"/>
    <n v="173.31018518518499"/>
    <m/>
    <n v="66324.074099999998"/>
    <x v="0"/>
    <n v="13677.142857142901"/>
    <x v="99"/>
    <x v="0"/>
    <m/>
  </r>
  <r>
    <d v="2021-11-11T00:55:38"/>
    <x v="0"/>
    <n v="37"/>
    <s v="LARGO PIEDRAHITA HARVEY DAVID"/>
    <x v="3"/>
    <x v="0"/>
    <n v="261"/>
    <n v="26.1"/>
    <n v="231.08024691358"/>
    <m/>
    <n v="88432.098800000007"/>
    <x v="1"/>
    <n v="13677.142857142901"/>
    <x v="99"/>
    <x v="0"/>
    <m/>
  </r>
  <r>
    <d v="2021-11-11T00:55:38"/>
    <x v="0"/>
    <n v="38"/>
    <s v="VILLADA GUZMAN JOJAN"/>
    <x v="2"/>
    <x v="0"/>
    <n v="144"/>
    <n v="22.153846153846199"/>
    <n v="150.20216049382699"/>
    <s v="Se reconoce medio viaje de 2 pm donde moviliz 1 Usuario 1 DESCUENTO (Transbordo veh 29)"/>
    <n v="57480.864200000004"/>
    <x v="0"/>
    <n v="13677.142857142901"/>
    <x v="99"/>
    <x v="0"/>
    <m/>
  </r>
  <r>
    <d v="2021-11-11T00:55:38"/>
    <x v="0"/>
    <n v="39"/>
    <s v="GALINDEZ CHAVARRIAGA LUIS FERNANDO"/>
    <x v="6"/>
    <x v="0"/>
    <n v="166"/>
    <n v="20.75"/>
    <n v="184.864197530864"/>
    <m/>
    <n v="70745.679000000004"/>
    <x v="0"/>
    <n v="13677.142857142901"/>
    <x v="99"/>
    <x v="0"/>
    <m/>
  </r>
  <r>
    <d v="2021-11-11T00:55:38"/>
    <x v="0"/>
    <n v="40"/>
    <s v="CORDOBA QUINTERO RAFAEL JOSE"/>
    <x v="6"/>
    <x v="0"/>
    <n v="196"/>
    <n v="24.5"/>
    <n v="184.864197530864"/>
    <m/>
    <n v="70745.679000000004"/>
    <x v="0"/>
    <n v="13677.142857142901"/>
    <x v="99"/>
    <x v="0"/>
    <m/>
  </r>
  <r>
    <d v="2021-11-11T00:55:38"/>
    <x v="0"/>
    <n v="42"/>
    <s v="GIRALDO SANTAMARIA ERMAN"/>
    <x v="1"/>
    <x v="0"/>
    <n v="211"/>
    <n v="19.181818181818201"/>
    <n v="254.188271604938"/>
    <m/>
    <n v="97275.308600000004"/>
    <x v="0"/>
    <n v="13677.142857142901"/>
    <x v="99"/>
    <x v="0"/>
    <m/>
  </r>
  <r>
    <d v="2021-11-12T02:20:31"/>
    <x v="0"/>
    <n v="1"/>
    <s v="MARTINEZ ORREGO ARLEISON"/>
    <x v="11"/>
    <x v="0"/>
    <n v="62"/>
    <n v="31"/>
    <n v="48.200647249190901"/>
    <s v="4 DESCUENTOS ( Incidente con veh 02)"/>
    <n v="18480.258900000001"/>
    <x v="0"/>
    <n v="14793.939393939399"/>
    <x v="100"/>
    <x v="0"/>
    <m/>
  </r>
  <r>
    <d v="2021-11-12T02:20:32"/>
    <x v="0"/>
    <n v="2"/>
    <s v="JARAMILLO GOMEZ VICTOR ALONSO"/>
    <x v="0"/>
    <x v="0"/>
    <n v="193"/>
    <n v="21.4444444444444"/>
    <n v="216.90291262135901"/>
    <s v="3 DESCUENTOS (Incidente con veh 01)"/>
    <n v="83161.164999999994"/>
    <x v="1"/>
    <n v="14793.939393939399"/>
    <x v="100"/>
    <x v="0"/>
    <m/>
  </r>
  <r>
    <d v="2021-11-12T02:20:32"/>
    <x v="0"/>
    <n v="3"/>
    <s v="RESTREPO RODRIGUEZ LIBARDO ANDRES"/>
    <x v="1"/>
    <x v="0"/>
    <n v="255"/>
    <n v="23.181818181818201"/>
    <n v="265.10355987054999"/>
    <s v="3 DESCUENTOS (Despachadora Janeth, Conduct. Veh 39 y Conduct. Reconociendo Ruta)"/>
    <n v="101641.42389999999"/>
    <x v="0"/>
    <n v="14793.939393939399"/>
    <x v="100"/>
    <x v="0"/>
    <m/>
  </r>
  <r>
    <d v="2021-11-12T02:20:32"/>
    <x v="0"/>
    <n v="5"/>
    <s v="LOAIZA GAVIRIA EDIXON ANDRES"/>
    <x v="6"/>
    <x v="0"/>
    <n v="281"/>
    <n v="33.058823529411796"/>
    <n v="204.85275080906101"/>
    <s v="Se Reconoce medio viaje de 8 30 am donde moviliz 17 Usuarios 1 DESCUENTO (Despachadora Isabel)"/>
    <n v="78541.100300000006"/>
    <x v="1"/>
    <n v="14793.939393939399"/>
    <x v="100"/>
    <x v="0"/>
    <m/>
  </r>
  <r>
    <d v="2021-11-12T02:20:32"/>
    <x v="0"/>
    <n v="6"/>
    <s v="SANCHEZ CAMELO FABIAN ARLEY"/>
    <x v="10"/>
    <x v="0"/>
    <n v="70"/>
    <n v="20"/>
    <n v="84.3511326860841"/>
    <s v="Se Reconoce medio viaje de 7 15 am donde moviliz 28 Usuarios"/>
    <n v="32340.453099999999"/>
    <x v="0"/>
    <n v="14793.939393939399"/>
    <x v="100"/>
    <x v="0"/>
    <m/>
  </r>
  <r>
    <d v="2021-11-12T02:20:32"/>
    <x v="0"/>
    <n v="7"/>
    <s v="DE OSSA TORRES CARLOS ANDRES"/>
    <x v="3"/>
    <x v="0"/>
    <n v="274"/>
    <n v="27.4"/>
    <n v="241.00323624595501"/>
    <s v="2 DESCUENTOS (Despachador Ferney y Propietario veh 34)"/>
    <n v="92401.294500000004"/>
    <x v="1"/>
    <n v="14793.939393939399"/>
    <x v="100"/>
    <x v="0"/>
    <m/>
  </r>
  <r>
    <d v="2021-11-12T02:20:32"/>
    <x v="0"/>
    <n v="8"/>
    <s v="VALENCIA MENDOZA CESAR AUGUSTO"/>
    <x v="3"/>
    <x v="0"/>
    <n v="266"/>
    <n v="26.6"/>
    <n v="241.00323624595501"/>
    <m/>
    <n v="92401.294500000004"/>
    <x v="1"/>
    <n v="14793.939393939399"/>
    <x v="100"/>
    <x v="0"/>
    <m/>
  </r>
  <r>
    <d v="2021-11-12T02:20:33"/>
    <x v="0"/>
    <n v="9"/>
    <s v="QUINTERO PEREZ SANTIAGO"/>
    <x v="7"/>
    <x v="0"/>
    <n v="78"/>
    <n v="26"/>
    <n v="72.300970873786397"/>
    <m/>
    <n v="27720.388299999999"/>
    <x v="0"/>
    <n v="14793.939393939399"/>
    <x v="100"/>
    <x v="0"/>
    <m/>
  </r>
  <r>
    <d v="2021-11-12T02:20:33"/>
    <x v="0"/>
    <n v="10"/>
    <s v="FLORES RINCON JORGE ALBERTO"/>
    <x v="7"/>
    <x v="0"/>
    <n v="93"/>
    <n v="31"/>
    <n v="72.300970873786397"/>
    <m/>
    <n v="27720.388299999999"/>
    <x v="0"/>
    <n v="14793.939393939399"/>
    <x v="100"/>
    <x v="0"/>
    <m/>
  </r>
  <r>
    <d v="2021-11-12T02:20:33"/>
    <x v="1"/>
    <n v="11"/>
    <s v="RENDON VIANA HUMBERTO DE JESUS"/>
    <x v="3"/>
    <x v="0"/>
    <n v="262"/>
    <n v="26.2"/>
    <n v="241.00323624595501"/>
    <s v="1 DESCUENTO (Santiago Monitoreo)"/>
    <n v="92401.294500000004"/>
    <x v="0"/>
    <n v="14793.939393939399"/>
    <x v="100"/>
    <x v="0"/>
    <m/>
  </r>
  <r>
    <d v="2021-11-12T02:20:33"/>
    <x v="1"/>
    <n v="12"/>
    <s v="ROJAS QUINTERO MIGUEL ANTONIO"/>
    <x v="6"/>
    <x v="0"/>
    <n v="180"/>
    <n v="22.5"/>
    <n v="192.802588996764"/>
    <s v="RENZO HINCAPIE Realiz 4 viajes donde moviliz 89 Usuarios"/>
    <n v="73921.035600000003"/>
    <x v="0"/>
    <n v="14793.939393939399"/>
    <x v="100"/>
    <x v="0"/>
    <m/>
  </r>
  <r>
    <d v="2021-11-12T02:20:33"/>
    <x v="1"/>
    <n v="14"/>
    <s v="CARVAJAL SALAZAR HECTOR MARINO"/>
    <x v="1"/>
    <x v="0"/>
    <n v="260"/>
    <n v="23.636363636363601"/>
    <n v="265.10355987054999"/>
    <s v="6 DESCUENTOS X INCAPACITADOS (Rampla MALA)"/>
    <n v="101641.42389999999"/>
    <x v="1"/>
    <n v="14793.939393939399"/>
    <x v="100"/>
    <x v="0"/>
    <m/>
  </r>
  <r>
    <d v="2021-11-12T02:20:34"/>
    <x v="1"/>
    <n v="15"/>
    <s v="LOPERA AGUDELO LUIS FRANCISCO"/>
    <x v="6"/>
    <x v="0"/>
    <n v="192"/>
    <n v="24"/>
    <n v="192.802588996764"/>
    <m/>
    <n v="73921.035600000003"/>
    <x v="0"/>
    <n v="14793.939393939399"/>
    <x v="100"/>
    <x v="0"/>
    <m/>
  </r>
  <r>
    <d v="2021-11-12T02:20:34"/>
    <x v="0"/>
    <n v="16"/>
    <s v="PEREZ BORJA JUAN CARLOS"/>
    <x v="3"/>
    <x v="0"/>
    <n v="218"/>
    <n v="21.8"/>
    <n v="241.00323624595501"/>
    <m/>
    <n v="92401.294500000004"/>
    <x v="0"/>
    <n v="14793.939393939399"/>
    <x v="100"/>
    <x v="0"/>
    <m/>
  </r>
  <r>
    <d v="2021-11-12T02:20:34"/>
    <x v="1"/>
    <n v="17"/>
    <s v="ESPINOZA CHAVARRIA GUILLERMO LEON"/>
    <x v="3"/>
    <x v="0"/>
    <n v="217"/>
    <n v="21.7"/>
    <n v="241.00323624595501"/>
    <s v="1 DESCUENTO (Jefe de Ruta)"/>
    <n v="92401.294500000004"/>
    <x v="0"/>
    <n v="14793.939393939399"/>
    <x v="100"/>
    <x v="0"/>
    <m/>
  </r>
  <r>
    <d v="2021-11-12T02:20:34"/>
    <x v="1"/>
    <n v="18"/>
    <s v="ORTIZ CHAVEZ ANDRES FELIPE"/>
    <x v="7"/>
    <x v="0"/>
    <n v="75"/>
    <n v="25"/>
    <n v="72.300970873786397"/>
    <m/>
    <n v="27720.388299999999"/>
    <x v="0"/>
    <n v="14793.939393939399"/>
    <x v="100"/>
    <x v="0"/>
    <m/>
  </r>
  <r>
    <d v="2021-11-12T02:20:34"/>
    <x v="1"/>
    <n v="20"/>
    <s v="VACA FIERRO ROBINSON"/>
    <x v="1"/>
    <x v="0"/>
    <n v="266"/>
    <n v="24.181818181818201"/>
    <n v="265.10355987054999"/>
    <m/>
    <n v="101641.42389999999"/>
    <x v="0"/>
    <n v="14793.939393939399"/>
    <x v="100"/>
    <x v="0"/>
    <m/>
  </r>
  <r>
    <d v="2021-11-12T02:20:35"/>
    <x v="1"/>
    <n v="21"/>
    <s v="OCAMPO OCAMPO ANTONIO JOSE"/>
    <x v="0"/>
    <x v="0"/>
    <n v="223"/>
    <n v="24.7777777777778"/>
    <n v="216.90291262135901"/>
    <m/>
    <n v="83161.164999999994"/>
    <x v="0"/>
    <n v="14793.939393939399"/>
    <x v="100"/>
    <x v="0"/>
    <m/>
  </r>
  <r>
    <d v="2021-11-12T02:20:35"/>
    <x v="1"/>
    <n v="22"/>
    <s v="GONZALEZ MONTAO HERNAN DARIO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5"/>
    <x v="0"/>
    <n v="23"/>
    <s v="QUICENO DAVID DIEGO ALEJANDRO"/>
    <x v="10"/>
    <x v="0"/>
    <n v="101"/>
    <n v="25.25"/>
    <n v="96.401294498381901"/>
    <m/>
    <n v="36960.517800000001"/>
    <x v="0"/>
    <n v="14793.939393939399"/>
    <x v="100"/>
    <x v="0"/>
    <m/>
  </r>
  <r>
    <d v="2021-11-12T02:20:35"/>
    <x v="0"/>
    <n v="24"/>
    <s v="QUIRAMA CASTAEDA JHON JADER"/>
    <x v="6"/>
    <x v="0"/>
    <n v="240"/>
    <n v="30"/>
    <n v="192.802588996764"/>
    <m/>
    <n v="73921.035600000003"/>
    <x v="0"/>
    <n v="14793.939393939399"/>
    <x v="100"/>
    <x v="0"/>
    <m/>
  </r>
  <r>
    <d v="2021-11-12T02:20:35"/>
    <x v="0"/>
    <n v="25"/>
    <s v="ARBOLEDA SALAZAR DIOMEDES"/>
    <x v="0"/>
    <x v="0"/>
    <n v="266"/>
    <n v="29.5555555555556"/>
    <n v="216.90291262135901"/>
    <s v="1 DESCUENTO (Despachadora Isabel)"/>
    <n v="83161.164999999994"/>
    <x v="1"/>
    <n v="14793.939393939399"/>
    <x v="100"/>
    <x v="0"/>
    <m/>
  </r>
  <r>
    <d v="2021-11-12T02:20:35"/>
    <x v="0"/>
    <n v="26"/>
    <s v="GONZALEZ VELASQUEZ LISDAN"/>
    <x v="0"/>
    <x v="0"/>
    <n v="215"/>
    <n v="23.8888888888889"/>
    <n v="216.90291262135901"/>
    <s v="1 DESCUENTO (Conductor)"/>
    <n v="83161.164999999994"/>
    <x v="0"/>
    <n v="14793.939393939399"/>
    <x v="100"/>
    <x v="0"/>
    <m/>
  </r>
  <r>
    <d v="2021-11-12T02:20:36"/>
    <x v="1"/>
    <n v="27"/>
    <s v="VANEGAS MORALES DEIBY ALEJANDRO"/>
    <x v="6"/>
    <x v="0"/>
    <n v="205"/>
    <n v="25.625"/>
    <n v="192.802588996764"/>
    <s v="FERNEY HENAO Realiz 2 viajes donde moviliz 62 Usuarios"/>
    <n v="73921.035600000003"/>
    <x v="0"/>
    <n v="14793.939393939399"/>
    <x v="100"/>
    <x v="0"/>
    <m/>
  </r>
  <r>
    <d v="2021-11-12T02:20:36"/>
    <x v="0"/>
    <n v="28"/>
    <s v="BETANCUR RAMIREZ JUAN CAMILO"/>
    <x v="0"/>
    <x v="0"/>
    <n v="168"/>
    <n v="18.6666666666667"/>
    <n v="216.90291262135901"/>
    <m/>
    <n v="83161.164999999994"/>
    <x v="0"/>
    <n v="14793.939393939399"/>
    <x v="100"/>
    <x v="0"/>
    <m/>
  </r>
  <r>
    <d v="2021-11-12T02:20:36"/>
    <x v="0"/>
    <n v="29"/>
    <s v="VELASQUEZ ROLDAN BRAYAN ESTIVEN"/>
    <x v="0"/>
    <x v="0"/>
    <n v="221"/>
    <n v="24.5555555555556"/>
    <n v="216.90291262135901"/>
    <m/>
    <n v="83161.164999999994"/>
    <x v="0"/>
    <n v="14793.939393939399"/>
    <x v="100"/>
    <x v="0"/>
    <m/>
  </r>
  <r>
    <d v="2021-11-12T02:20:36"/>
    <x v="0"/>
    <n v="31"/>
    <s v="ARISTIZABAL GIRALDO JORGE ANDRES"/>
    <x v="0"/>
    <x v="0"/>
    <n v="213"/>
    <n v="23.6666666666667"/>
    <n v="216.90291262135901"/>
    <m/>
    <n v="83161.164999999994"/>
    <x v="1"/>
    <n v="14793.939393939399"/>
    <x v="100"/>
    <x v="0"/>
    <m/>
  </r>
  <r>
    <d v="2021-11-12T02:20:36"/>
    <x v="1"/>
    <n v="32"/>
    <s v="SANCHEZ CAMELO FABIAN ARLEY"/>
    <x v="1"/>
    <x v="0"/>
    <n v="219"/>
    <n v="19.909090909090899"/>
    <n v="265.10355987054999"/>
    <s v="SANTIAGO QUINTERO Realiz 5 viajes donde moviliz 83 Usuarios, 1 DESCUENTO (Conduct.)"/>
    <n v="101641.42389999999"/>
    <x v="0"/>
    <n v="14793.939393939399"/>
    <x v="100"/>
    <x v="0"/>
    <m/>
  </r>
  <r>
    <d v="2021-11-12T02:20:37"/>
    <x v="1"/>
    <n v="33"/>
    <s v="VASQUEZ GARCIA ISMAEL DAVID"/>
    <x v="0"/>
    <x v="0"/>
    <n v="189"/>
    <n v="21"/>
    <n v="216.90291262135901"/>
    <m/>
    <n v="83161.164999999994"/>
    <x v="0"/>
    <n v="14793.939393939399"/>
    <x v="100"/>
    <x v="0"/>
    <m/>
  </r>
  <r>
    <d v="2021-11-12T02:20:37"/>
    <x v="1"/>
    <n v="34"/>
    <s v="DAVILA MORALES WALTER ANDRES"/>
    <x v="3"/>
    <x v="0"/>
    <n v="217"/>
    <n v="21.7"/>
    <n v="241.00323624595501"/>
    <s v="1 DESCUENTO (Despachadora Isabel)"/>
    <n v="92401.294500000004"/>
    <x v="0"/>
    <n v="14793.939393939399"/>
    <x v="100"/>
    <x v="0"/>
    <m/>
  </r>
  <r>
    <d v="2021-11-12T02:20:37"/>
    <x v="0"/>
    <n v="35"/>
    <s v="GARCIA DAVID WILSON ALBERTO"/>
    <x v="3"/>
    <x v="0"/>
    <n v="251"/>
    <n v="25.1"/>
    <n v="241.00323624595501"/>
    <s v="1 DESCUENTO (Usuario Desubicado)"/>
    <n v="92401.294500000004"/>
    <x v="1"/>
    <n v="14793.939393939399"/>
    <x v="100"/>
    <x v="0"/>
    <m/>
  </r>
  <r>
    <d v="2021-11-12T02:20:37"/>
    <x v="1"/>
    <n v="36"/>
    <s v="VARGAS NELSON CONRADO"/>
    <x v="3"/>
    <x v="0"/>
    <n v="213"/>
    <n v="21.3"/>
    <n v="241.00323624595501"/>
    <s v="1 DESCUENTO (Conduct. Reconociendo Ruta)"/>
    <n v="92401.294500000004"/>
    <x v="0"/>
    <n v="14793.939393939399"/>
    <x v="100"/>
    <x v="0"/>
    <m/>
  </r>
  <r>
    <d v="2021-11-12T02:20:37"/>
    <x v="1"/>
    <n v="37"/>
    <s v="LARGO PIEDRAHITA HARVEY DAVID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7"/>
    <x v="1"/>
    <n v="38"/>
    <s v="VILLADA GUZMAN JOJAN"/>
    <x v="0"/>
    <x v="0"/>
    <n v="215"/>
    <n v="23.8888888888889"/>
    <n v="216.90291262135901"/>
    <m/>
    <n v="83161.164999999994"/>
    <x v="0"/>
    <n v="14793.939393939399"/>
    <x v="100"/>
    <x v="0"/>
    <m/>
  </r>
  <r>
    <d v="2021-11-12T02:20:38"/>
    <x v="1"/>
    <n v="39"/>
    <s v="GALINDEZ CHAVARRIAGA LUIS FERNANDO"/>
    <x v="6"/>
    <x v="0"/>
    <n v="179"/>
    <n v="22.375"/>
    <n v="192.802588996764"/>
    <m/>
    <n v="73921.035600000003"/>
    <x v="0"/>
    <n v="14793.939393939399"/>
    <x v="100"/>
    <x v="0"/>
    <m/>
  </r>
  <r>
    <d v="2021-11-12T02:20:38"/>
    <x v="1"/>
    <n v="40"/>
    <s v="CORDOBA QUINTERO RAFAEL JOSE"/>
    <x v="0"/>
    <x v="0"/>
    <n v="205"/>
    <n v="22.7777777777778"/>
    <n v="216.90291262135901"/>
    <m/>
    <n v="83161.164999999994"/>
    <x v="0"/>
    <n v="14793.939393939399"/>
    <x v="100"/>
    <x v="0"/>
    <m/>
  </r>
  <r>
    <d v="2021-11-12T02:20:38"/>
    <x v="1"/>
    <n v="42"/>
    <s v="GIRALDO SANTAMARIA ERMAN"/>
    <x v="3"/>
    <x v="0"/>
    <n v="205"/>
    <n v="20.5"/>
    <n v="241.00323624595501"/>
    <m/>
    <n v="92401.294500000004"/>
    <x v="0"/>
    <n v="14793.939393939399"/>
    <x v="100"/>
    <x v="0"/>
    <m/>
  </r>
  <r>
    <d v="2021-11-13T02:03:52"/>
    <x v="1"/>
    <n v="1"/>
    <s v="MARTINEZ ORREGO ARLEISON"/>
    <x v="6"/>
    <x v="0"/>
    <n v="222"/>
    <n v="27.75"/>
    <n v="201.09803921568599"/>
    <m/>
    <n v="77239.215700000001"/>
    <x v="0"/>
    <n v="13988.8888888889"/>
    <x v="101"/>
    <x v="0"/>
    <m/>
  </r>
  <r>
    <d v="2021-11-13T02:03:52"/>
    <x v="1"/>
    <n v="2"/>
    <s v="JARAMILLO GOMEZ VICTOR ALONSO"/>
    <x v="3"/>
    <x v="0"/>
    <n v="292"/>
    <n v="29.2"/>
    <n v="251.37254901960799"/>
    <m/>
    <n v="96549.0196"/>
    <x v="1"/>
    <n v="13988.8888888889"/>
    <x v="101"/>
    <x v="0"/>
    <m/>
  </r>
  <r>
    <d v="2021-11-13T02:03:53"/>
    <x v="1"/>
    <n v="3"/>
    <s v="RESTREPO RODRIGUEZ LIBARDO ANDRES"/>
    <x v="2"/>
    <x v="0"/>
    <n v="155"/>
    <n v="28.181818181818201"/>
    <n v="138.254901960784"/>
    <s v="Se Reconoce medio viaje de 8 pm donde moviliz 22 Usuarios"/>
    <n v="53101.960800000001"/>
    <x v="0"/>
    <n v="13988.8888888889"/>
    <x v="101"/>
    <x v="0"/>
    <m/>
  </r>
  <r>
    <d v="2021-11-13T02:03:53"/>
    <x v="1"/>
    <n v="5"/>
    <s v="LOAIZA GAVIRIA EDIXON ANDRES"/>
    <x v="9"/>
    <x v="0"/>
    <n v="364"/>
    <n v="30.3333333333333"/>
    <n v="301.64705882352899"/>
    <s v="4 DESCUENTOS X 2 INCAPACITADOS"/>
    <n v="115858.8235"/>
    <x v="1"/>
    <n v="13988.8888888889"/>
    <x v="101"/>
    <x v="0"/>
    <m/>
  </r>
  <r>
    <d v="2021-11-13T02:03:53"/>
    <x v="0"/>
    <n v="7"/>
    <s v="DE OSSA TORRES CARLOS ANDRES"/>
    <x v="8"/>
    <x v="0"/>
    <n v="154"/>
    <n v="30.8"/>
    <n v="125.68627450980399"/>
    <m/>
    <n v="48274.5098"/>
    <x v="1"/>
    <n v="13988.8888888889"/>
    <x v="101"/>
    <x v="0"/>
    <m/>
  </r>
  <r>
    <d v="2021-11-13T02:03:53"/>
    <x v="1"/>
    <n v="8"/>
    <s v="VALENCIA MENDOZA CESAR AUGUSTO"/>
    <x v="1"/>
    <x v="0"/>
    <n v="261"/>
    <n v="23.727272727272702"/>
    <n v="276.50980392156902"/>
    <m/>
    <n v="106203.9216"/>
    <x v="1"/>
    <n v="13988.8888888889"/>
    <x v="101"/>
    <x v="0"/>
    <m/>
  </r>
  <r>
    <d v="2021-11-13T02:03:53"/>
    <x v="1"/>
    <n v="9"/>
    <s v="QUINTERO PEREZ SANTIAGO"/>
    <x v="2"/>
    <x v="0"/>
    <n v="144"/>
    <n v="26.181818181818201"/>
    <n v="138.254901960784"/>
    <s v="Se Reconoce medio viaje de 2 37 pm donde moviliz 2 Usuarios, Se Descuenta media viaje de 4 28 pm donde moviliz 25 Usuarios por incidente y colabora con la subida"/>
    <n v="53101.960800000001"/>
    <x v="0"/>
    <n v="13988.8888888889"/>
    <x v="101"/>
    <x v="0"/>
    <m/>
  </r>
  <r>
    <d v="2021-11-13T02:03:54"/>
    <x v="1"/>
    <n v="10"/>
    <s v="FLORES RINCON JORGE ALBERTO"/>
    <x v="3"/>
    <x v="0"/>
    <n v="281"/>
    <n v="28.1"/>
    <n v="251.37254901960799"/>
    <s v="2 DESCUENTOS (Propietario veh 10 y Despachador Ferney)"/>
    <n v="96549.0196"/>
    <x v="0"/>
    <n v="13988.8888888889"/>
    <x v="101"/>
    <x v="0"/>
    <m/>
  </r>
  <r>
    <d v="2021-11-13T02:03:54"/>
    <x v="0"/>
    <n v="11"/>
    <s v="RENDON VIANA HUMBERTO DE JESUS"/>
    <x v="3"/>
    <x v="0"/>
    <n v="258"/>
    <n v="25.8"/>
    <n v="251.37254901960799"/>
    <s v="1 DESCUENTO (Despachador Ferney)"/>
    <n v="96549.0196"/>
    <x v="0"/>
    <n v="13988.8888888889"/>
    <x v="101"/>
    <x v="0"/>
    <m/>
  </r>
  <r>
    <d v="2021-11-13T02:03:54"/>
    <x v="0"/>
    <n v="12"/>
    <s v="ROJAS QUINTERO MIGUEL ANTONIO"/>
    <x v="11"/>
    <x v="0"/>
    <n v="77"/>
    <n v="30.8"/>
    <n v="62.843137254901997"/>
    <s v="Se Reconoce medio viaje de 11 am donde moviliz 9 Usuarios"/>
    <n v="24137.2549"/>
    <x v="0"/>
    <n v="13988.8888888889"/>
    <x v="101"/>
    <x v="0"/>
    <m/>
  </r>
  <r>
    <d v="2021-11-13T02:03:54"/>
    <x v="0"/>
    <n v="14"/>
    <s v="CARVAJAL SALAZAR HECTOR MARINO"/>
    <x v="1"/>
    <x v="0"/>
    <n v="311"/>
    <n v="28.272727272727298"/>
    <n v="276.50980392156902"/>
    <m/>
    <n v="106203.9216"/>
    <x v="1"/>
    <n v="13988.8888888889"/>
    <x v="101"/>
    <x v="0"/>
    <m/>
  </r>
  <r>
    <d v="2021-11-13T02:03:54"/>
    <x v="0"/>
    <n v="15"/>
    <s v="LONDOO LOPERA DUVAN ANDRES"/>
    <x v="1"/>
    <x v="0"/>
    <n v="208"/>
    <n v="18.909090909090899"/>
    <n v="276.50980392156902"/>
    <m/>
    <n v="106203.9216"/>
    <x v="0"/>
    <n v="13988.8888888889"/>
    <x v="101"/>
    <x v="0"/>
    <m/>
  </r>
  <r>
    <d v="2021-11-13T02:03:54"/>
    <x v="0"/>
    <n v="16"/>
    <s v="PEREZ BORJA JUAN CARLOS"/>
    <x v="6"/>
    <x v="0"/>
    <n v="179"/>
    <n v="21.0588235294118"/>
    <n v="213.666666666667"/>
    <s v="1 DESCUENTO (Usuario Desubicado)"/>
    <n v="82066.666700000002"/>
    <x v="0"/>
    <n v="13988.8888888889"/>
    <x v="101"/>
    <x v="0"/>
    <m/>
  </r>
  <r>
    <d v="2021-11-13T02:03:55"/>
    <x v="0"/>
    <n v="17"/>
    <s v="ESPINOZA CHAVARRIA GUILLERMO LEON"/>
    <x v="0"/>
    <x v="0"/>
    <n v="220"/>
    <n v="24.4444444444444"/>
    <n v="226.23529411764699"/>
    <s v="3 DESCUENTOS (Conductores Realizando Pruebas)"/>
    <n v="86894.117599999998"/>
    <x v="0"/>
    <n v="13988.8888888889"/>
    <x v="101"/>
    <x v="0"/>
    <m/>
  </r>
  <r>
    <d v="2021-11-13T02:03:55"/>
    <x v="0"/>
    <n v="18"/>
    <s v="ORTIZ CHAVEZ ANDRES FELIPE"/>
    <x v="0"/>
    <x v="0"/>
    <n v="225"/>
    <n v="25"/>
    <n v="226.23529411764699"/>
    <m/>
    <n v="86894.117599999998"/>
    <x v="0"/>
    <n v="13988.8888888889"/>
    <x v="101"/>
    <x v="0"/>
    <m/>
  </r>
  <r>
    <d v="2021-11-13T02:03:55"/>
    <x v="0"/>
    <n v="20"/>
    <s v="VACA FIERRO ROBINSON"/>
    <x v="3"/>
    <x v="0"/>
    <n v="262"/>
    <n v="26.2"/>
    <n v="251.37254901960799"/>
    <s v="13 DESCUENTOS (Transbordo veh 03)"/>
    <n v="96549.0196"/>
    <x v="0"/>
    <n v="13988.8888888889"/>
    <x v="101"/>
    <x v="0"/>
    <m/>
  </r>
  <r>
    <d v="2021-11-13T02:03:55"/>
    <x v="0"/>
    <n v="21"/>
    <s v="OCAMPO OCAMPO ANTONIO JOSE"/>
    <x v="6"/>
    <x v="0"/>
    <n v="200"/>
    <n v="25"/>
    <n v="201.09803921568599"/>
    <m/>
    <n v="77239.215700000001"/>
    <x v="0"/>
    <n v="13988.8888888889"/>
    <x v="101"/>
    <x v="0"/>
    <m/>
  </r>
  <r>
    <d v="2021-11-13T02:03:55"/>
    <x v="0"/>
    <n v="22"/>
    <s v="GONZALEZ MONTAO HERNAN DARIO"/>
    <x v="0"/>
    <x v="0"/>
    <n v="233"/>
    <n v="25.8888888888889"/>
    <n v="226.23529411764699"/>
    <m/>
    <n v="86894.117599999998"/>
    <x v="1"/>
    <n v="13988.8888888889"/>
    <x v="101"/>
    <x v="0"/>
    <m/>
  </r>
  <r>
    <d v="2021-11-13T02:03:56"/>
    <x v="0"/>
    <n v="23"/>
    <s v="QUICENO DAVID DIEGO ALEJANDRO"/>
    <x v="3"/>
    <x v="0"/>
    <n v="228"/>
    <n v="22.8"/>
    <n v="251.37254901960799"/>
    <m/>
    <n v="96549.0196"/>
    <x v="0"/>
    <n v="13988.8888888889"/>
    <x v="101"/>
    <x v="0"/>
    <m/>
  </r>
  <r>
    <d v="2021-11-13T02:03:56"/>
    <x v="1"/>
    <n v="24"/>
    <s v="QUIRAMA CASTAEDA JHON JADER"/>
    <x v="6"/>
    <x v="0"/>
    <n v="180"/>
    <n v="22.5"/>
    <n v="201.09803921568599"/>
    <m/>
    <n v="77239.215700000001"/>
    <x v="0"/>
    <n v="13988.8888888889"/>
    <x v="101"/>
    <x v="0"/>
    <m/>
  </r>
  <r>
    <d v="2021-11-13T02:03:56"/>
    <x v="0"/>
    <n v="25"/>
    <s v="ARBOLEDA SALAZAR DIOMEDES"/>
    <x v="2"/>
    <x v="0"/>
    <n v="151"/>
    <n v="25.1666666666667"/>
    <n v="150.82352941176501"/>
    <m/>
    <n v="57929.411800000002"/>
    <x v="1"/>
    <n v="13988.8888888889"/>
    <x v="101"/>
    <x v="0"/>
    <m/>
  </r>
  <r>
    <d v="2021-11-13T02:03:56"/>
    <x v="1"/>
    <n v="26"/>
    <s v="GONZALEZ VELASQUEZ LISDAN"/>
    <x v="10"/>
    <x v="0"/>
    <n v="95"/>
    <n v="21.1111111111111"/>
    <n v="113.11764705882401"/>
    <s v="Se Reconoce medio viaje de 6 21 am donde moviliz 21 Usuarios"/>
    <n v="43447.058799999999"/>
    <x v="0"/>
    <n v="13988.8888888889"/>
    <x v="101"/>
    <x v="0"/>
    <m/>
  </r>
  <r>
    <d v="2021-11-13T02:03:56"/>
    <x v="1"/>
    <n v="27"/>
    <s v="VANEGAS MORALES DEIBY ALEJANDRO"/>
    <x v="6"/>
    <x v="0"/>
    <n v="150"/>
    <n v="18.75"/>
    <n v="201.09803921568599"/>
    <m/>
    <n v="77239.215700000001"/>
    <x v="0"/>
    <n v="13988.8888888889"/>
    <x v="101"/>
    <x v="0"/>
    <m/>
  </r>
  <r>
    <d v="2021-11-13T02:03:57"/>
    <x v="1"/>
    <n v="28"/>
    <s v="BETANCUR RAMIREZ JUAN CAMILO"/>
    <x v="3"/>
    <x v="0"/>
    <n v="195"/>
    <n v="19.5"/>
    <n v="251.37254901960799"/>
    <m/>
    <n v="96549.0196"/>
    <x v="0"/>
    <n v="13988.8888888889"/>
    <x v="101"/>
    <x v="0"/>
    <m/>
  </r>
  <r>
    <d v="2021-11-13T02:03:57"/>
    <x v="1"/>
    <n v="29"/>
    <s v="VARGAS NELSON CONRADO"/>
    <x v="1"/>
    <x v="0"/>
    <n v="278"/>
    <n v="25.272727272727298"/>
    <n v="276.50980392156902"/>
    <m/>
    <n v="106203.9216"/>
    <x v="0"/>
    <n v="13988.8888888889"/>
    <x v="101"/>
    <x v="0"/>
    <m/>
  </r>
  <r>
    <d v="2021-11-13T02:03:57"/>
    <x v="0"/>
    <n v="31"/>
    <s v="ARISTIZABAL GIRALDO JORGE ANDRES"/>
    <x v="0"/>
    <x v="0"/>
    <n v="224"/>
    <n v="24.8888888888889"/>
    <n v="226.23529411764699"/>
    <m/>
    <n v="86894.117599999998"/>
    <x v="1"/>
    <n v="13988.8888888889"/>
    <x v="101"/>
    <x v="0"/>
    <m/>
  </r>
  <r>
    <d v="2021-11-13T02:03:57"/>
    <x v="0"/>
    <n v="32"/>
    <s v="SANCHEZ CAMELO FABIAN ARLEY"/>
    <x v="1"/>
    <x v="0"/>
    <n v="253"/>
    <n v="23"/>
    <n v="276.50980392156902"/>
    <m/>
    <n v="106203.9216"/>
    <x v="0"/>
    <n v="13988.8888888889"/>
    <x v="101"/>
    <x v="0"/>
    <m/>
  </r>
  <r>
    <d v="2021-11-13T02:03:57"/>
    <x v="0"/>
    <n v="33"/>
    <s v="VASQUEZ GARCIA ISMAEL DAVID"/>
    <x v="2"/>
    <x v="0"/>
    <n v="115"/>
    <n v="20.909090909090899"/>
    <n v="138.254901960784"/>
    <s v="Se Reconoce medio viaje de 7 55 am donde moviliz 10 Usuarios"/>
    <n v="53101.960800000001"/>
    <x v="0"/>
    <n v="13988.8888888889"/>
    <x v="101"/>
    <x v="0"/>
    <m/>
  </r>
  <r>
    <d v="2021-11-13T02:03:57"/>
    <x v="0"/>
    <n v="34"/>
    <s v="DAVILA MORALES WALTER ANDRES"/>
    <x v="0"/>
    <x v="0"/>
    <n v="261"/>
    <n v="29"/>
    <n v="226.23529411764699"/>
    <m/>
    <n v="86894.117599999998"/>
    <x v="0"/>
    <n v="13988.8888888889"/>
    <x v="101"/>
    <x v="0"/>
    <m/>
  </r>
  <r>
    <d v="2021-11-13T02:03:58"/>
    <x v="0"/>
    <n v="35"/>
    <s v="GARCIA DAVID WILSON ALBERTO"/>
    <x v="3"/>
    <x v="0"/>
    <n v="245"/>
    <n v="24.5"/>
    <n v="251.37254901960799"/>
    <s v="3 DESCUENTOS (2 X INCAPACITADO y Usuario Desubicado)"/>
    <n v="96549.0196"/>
    <x v="1"/>
    <n v="13988.8888888889"/>
    <x v="101"/>
    <x v="0"/>
    <m/>
  </r>
  <r>
    <d v="2021-11-13T02:03:58"/>
    <x v="0"/>
    <n v="36"/>
    <s v="MARTINEZ CHAVERRA LUIS NORBERTO"/>
    <x v="0"/>
    <x v="0"/>
    <n v="254"/>
    <n v="28.2222222222222"/>
    <n v="226.23529411764699"/>
    <s v="1 DESCUENTO (Usuario Desubicado)"/>
    <n v="86894.117599999998"/>
    <x v="0"/>
    <n v="13988.8888888889"/>
    <x v="101"/>
    <x v="0"/>
    <m/>
  </r>
  <r>
    <d v="2021-11-13T02:03:58"/>
    <x v="0"/>
    <n v="37"/>
    <s v="LARGO PIEDRAHITA HARVEY DAVID"/>
    <x v="4"/>
    <x v="0"/>
    <n v="193"/>
    <n v="27.571428571428601"/>
    <n v="175.96078431372499"/>
    <m/>
    <n v="67584.313699999999"/>
    <x v="1"/>
    <n v="13988.8888888889"/>
    <x v="101"/>
    <x v="0"/>
    <m/>
  </r>
  <r>
    <d v="2021-11-13T02:03:58"/>
    <x v="0"/>
    <n v="38"/>
    <s v="VILLADA GUZMAN JOJAN"/>
    <x v="4"/>
    <x v="0"/>
    <n v="141"/>
    <n v="20.1428571428571"/>
    <n v="175.96078431372499"/>
    <m/>
    <n v="67584.313699999999"/>
    <x v="0"/>
    <n v="13988.8888888889"/>
    <x v="101"/>
    <x v="0"/>
    <m/>
  </r>
  <r>
    <d v="2021-11-13T02:03:58"/>
    <x v="0"/>
    <n v="39"/>
    <s v="GALINDEZ CHAVARRIAGA LUIS FERNANDO"/>
    <x v="6"/>
    <x v="0"/>
    <n v="196"/>
    <n v="24.5"/>
    <n v="201.09803921568599"/>
    <m/>
    <n v="77239.215700000001"/>
    <x v="0"/>
    <n v="13988.8888888889"/>
    <x v="101"/>
    <x v="0"/>
    <m/>
  </r>
  <r>
    <d v="2021-11-13T02:03:59"/>
    <x v="1"/>
    <n v="40"/>
    <s v="CORDOBA QUINTERO RAFAEL JOSE"/>
    <x v="6"/>
    <x v="0"/>
    <n v="219"/>
    <n v="27.375"/>
    <n v="201.09803921568599"/>
    <m/>
    <n v="77239.215700000001"/>
    <x v="0"/>
    <n v="13988.8888888889"/>
    <x v="101"/>
    <x v="0"/>
    <m/>
  </r>
  <r>
    <d v="2021-11-13T02:03:59"/>
    <x v="1"/>
    <n v="42"/>
    <s v="GIRALDO SANTAMARIA ERMAN"/>
    <x v="3"/>
    <x v="0"/>
    <n v="268"/>
    <n v="26.8"/>
    <n v="251.37254901960799"/>
    <s v="1 DESCUENTO (Jefe de Ruta)"/>
    <n v="96549.0196"/>
    <x v="0"/>
    <n v="13988.8888888889"/>
    <x v="101"/>
    <x v="0"/>
    <m/>
  </r>
  <r>
    <d v="2021-11-14T01:12:29"/>
    <x v="0"/>
    <n v="1"/>
    <s v="PINEDA ESTRADA CRISTIAN JOHAN"/>
    <x v="7"/>
    <x v="0"/>
    <n v="72"/>
    <n v="24"/>
    <n v="74.247491638796006"/>
    <m/>
    <n v="28498.9967"/>
    <x v="0"/>
    <n v="13540"/>
    <x v="102"/>
    <x v="0"/>
    <m/>
  </r>
  <r>
    <d v="2021-11-14T01:12:29"/>
    <x v="0"/>
    <n v="2"/>
    <s v="JARAMILLO GOMEZ VICTOR ALONSO"/>
    <x v="2"/>
    <x v="0"/>
    <n v="154"/>
    <n v="28"/>
    <n v="136.120401337793"/>
    <s v="Se Reconoce medio viaje de 9 25 am donde moviliz 15 Usuarios, 12 DESCUENTOS (Transbordo veh 32)"/>
    <n v="52248.160499999998"/>
    <x v="1"/>
    <n v="13540"/>
    <x v="102"/>
    <x v="0"/>
    <m/>
  </r>
  <r>
    <d v="2021-11-14T01:12:29"/>
    <x v="0"/>
    <n v="3"/>
    <s v="RESTREPO RODRIGUEZ LIBARDO ANDRES"/>
    <x v="7"/>
    <x v="0"/>
    <n v="62"/>
    <n v="20.6666666666667"/>
    <n v="74.247491638796006"/>
    <m/>
    <n v="28498.9967"/>
    <x v="0"/>
    <n v="13540"/>
    <x v="102"/>
    <x v="0"/>
    <m/>
  </r>
  <r>
    <d v="2021-11-14T01:12:30"/>
    <x v="1"/>
    <n v="5"/>
    <s v="LOAIZA GAVIRIA EDIXON ANDRES"/>
    <x v="3"/>
    <x v="0"/>
    <n v="284"/>
    <n v="28.4"/>
    <n v="247.491638795987"/>
    <m/>
    <n v="94996.655499999993"/>
    <x v="1"/>
    <n v="13540"/>
    <x v="102"/>
    <x v="0"/>
    <m/>
  </r>
  <r>
    <d v="2021-11-14T01:12:30"/>
    <x v="0"/>
    <n v="7"/>
    <s v="DE OSSA TORRES CARLOS ANDRES"/>
    <x v="0"/>
    <x v="0"/>
    <n v="247"/>
    <n v="27.4444444444444"/>
    <n v="222.74247491638801"/>
    <m/>
    <n v="85496.99"/>
    <x v="1"/>
    <n v="13540"/>
    <x v="102"/>
    <x v="0"/>
    <m/>
  </r>
  <r>
    <d v="2021-11-14T01:12:30"/>
    <x v="0"/>
    <n v="8"/>
    <s v="VALENCIA MENDOZA CESAR AUGUSTO"/>
    <x v="6"/>
    <x v="0"/>
    <n v="243"/>
    <n v="30.375"/>
    <n v="197.99331103678901"/>
    <m/>
    <n v="75997.324399999998"/>
    <x v="1"/>
    <n v="13540"/>
    <x v="102"/>
    <x v="0"/>
    <m/>
  </r>
  <r>
    <d v="2021-11-14T01:12:30"/>
    <x v="0"/>
    <n v="9"/>
    <s v="QUINTERO PEREZ SANTIAGO"/>
    <x v="2"/>
    <x v="0"/>
    <n v="161"/>
    <n v="26.8333333333333"/>
    <n v="148.49498327759201"/>
    <m/>
    <n v="56997.993300000002"/>
    <x v="0"/>
    <n v="13540"/>
    <x v="102"/>
    <x v="0"/>
    <m/>
  </r>
  <r>
    <d v="2021-11-14T01:12:30"/>
    <x v="1"/>
    <n v="10"/>
    <s v="FLORES RINCON JORGE ALBERTO"/>
    <x v="6"/>
    <x v="0"/>
    <n v="190"/>
    <n v="23.75"/>
    <n v="197.99331103678901"/>
    <m/>
    <n v="75997.324399999998"/>
    <x v="0"/>
    <n v="13540"/>
    <x v="102"/>
    <x v="0"/>
    <m/>
  </r>
  <r>
    <d v="2021-11-14T01:12:31"/>
    <x v="1"/>
    <n v="11"/>
    <s v="RENDON VIANA HUMBERTO DE JESUS"/>
    <x v="0"/>
    <x v="0"/>
    <n v="248"/>
    <n v="27.5555555555556"/>
    <n v="222.74247491638801"/>
    <m/>
    <n v="85496.99"/>
    <x v="0"/>
    <n v="13540"/>
    <x v="102"/>
    <x v="0"/>
    <m/>
  </r>
  <r>
    <d v="2021-11-14T01:12:31"/>
    <x v="1"/>
    <n v="12"/>
    <s v="ROJAS QUINTERO MIGUEL ANTONIO"/>
    <x v="6"/>
    <x v="0"/>
    <n v="187"/>
    <n v="23.375"/>
    <n v="197.99331103678901"/>
    <s v="DAVID VASQUEZ Realiz 2 viajes donde moviliz 43 Usuarios"/>
    <n v="75997.324399999998"/>
    <x v="0"/>
    <n v="13540"/>
    <x v="102"/>
    <x v="0"/>
    <m/>
  </r>
  <r>
    <d v="2021-11-14T01:12:31"/>
    <x v="1"/>
    <n v="13"/>
    <s v="SANCHEZ DAVID YOHAN ALBERTO"/>
    <x v="6"/>
    <x v="0"/>
    <n v="221"/>
    <n v="27.625"/>
    <n v="197.99331103678901"/>
    <m/>
    <n v="75997.324399999998"/>
    <x v="1"/>
    <n v="13540"/>
    <x v="102"/>
    <x v="0"/>
    <m/>
  </r>
  <r>
    <d v="2021-11-14T01:12:31"/>
    <x v="1"/>
    <n v="14"/>
    <s v="HINCAPIE OSORIO RENZO ORLANDO"/>
    <x v="0"/>
    <x v="0"/>
    <n v="217"/>
    <n v="24.1111111111111"/>
    <n v="222.74247491638801"/>
    <s v="6 DESCUENTOS X INCAPACITADOS (Rampla Mala)"/>
    <n v="85496.99"/>
    <x v="1"/>
    <n v="13540"/>
    <x v="102"/>
    <x v="0"/>
    <m/>
  </r>
  <r>
    <d v="2021-11-14T01:12:31"/>
    <x v="1"/>
    <n v="15"/>
    <s v="LONDOO LOPERA DUVAN ANDRES"/>
    <x v="0"/>
    <x v="0"/>
    <n v="218"/>
    <n v="24.2222222222222"/>
    <n v="222.74247491638801"/>
    <m/>
    <n v="85496.99"/>
    <x v="0"/>
    <n v="13540"/>
    <x v="102"/>
    <x v="0"/>
    <m/>
  </r>
  <r>
    <d v="2021-11-14T01:12:32"/>
    <x v="1"/>
    <n v="16"/>
    <s v="PEREZ BORJA JUAN CARLOS"/>
    <x v="9"/>
    <x v="0"/>
    <n v="262"/>
    <n v="22.7826086956522"/>
    <n v="284.61538461538498"/>
    <s v="Se Reconoce medio viaje de 10 45 am donde moviliz 9 Usuarios"/>
    <n v="109246.1538"/>
    <x v="0"/>
    <n v="13540"/>
    <x v="102"/>
    <x v="0"/>
    <m/>
  </r>
  <r>
    <d v="2021-11-14T01:12:32"/>
    <x v="0"/>
    <n v="17"/>
    <s v="TEJADA PEREZ JHON ALEXIS"/>
    <x v="3"/>
    <x v="0"/>
    <n v="218"/>
    <n v="21.8"/>
    <n v="247.491638795987"/>
    <m/>
    <n v="94996.655499999993"/>
    <x v="0"/>
    <n v="13540"/>
    <x v="102"/>
    <x v="0"/>
    <m/>
  </r>
  <r>
    <d v="2021-11-14T01:12:32"/>
    <x v="1"/>
    <n v="19"/>
    <s v="HINCAPIE CASTAEDA KEVIN ALEJANDRO"/>
    <x v="11"/>
    <x v="0"/>
    <n v="60"/>
    <n v="30"/>
    <n v="49.498327759197302"/>
    <m/>
    <n v="18999.331099999999"/>
    <x v="0"/>
    <n v="13540"/>
    <x v="102"/>
    <x v="0"/>
    <m/>
  </r>
  <r>
    <d v="2021-11-14T01:12:32"/>
    <x v="1"/>
    <n v="20"/>
    <s v="VACA FIERRO ROBINSON"/>
    <x v="1"/>
    <x v="0"/>
    <n v="251"/>
    <n v="22.818181818181799"/>
    <n v="272.24080267558497"/>
    <s v="2 DESCUENTOS (Propietario veh 34 y Controlador Luis)"/>
    <n v="104496.3211"/>
    <x v="0"/>
    <n v="13540"/>
    <x v="102"/>
    <x v="0"/>
    <m/>
  </r>
  <r>
    <d v="2021-11-14T01:12:32"/>
    <x v="0"/>
    <n v="21"/>
    <s v="OCAMPO OCAMPO ANTONIO JOSE"/>
    <x v="0"/>
    <x v="0"/>
    <n v="199"/>
    <n v="22.1111111111111"/>
    <n v="222.74247491638801"/>
    <m/>
    <n v="85496.99"/>
    <x v="0"/>
    <n v="13540"/>
    <x v="102"/>
    <x v="0"/>
    <m/>
  </r>
  <r>
    <d v="2021-11-14T01:12:33"/>
    <x v="0"/>
    <n v="22"/>
    <s v="GONZALEZ MONTAO HERNAN DARIO"/>
    <x v="6"/>
    <x v="0"/>
    <n v="236"/>
    <n v="29.5"/>
    <n v="197.99331103678901"/>
    <m/>
    <n v="75997.324399999998"/>
    <x v="1"/>
    <n v="13540"/>
    <x v="102"/>
    <x v="0"/>
    <m/>
  </r>
  <r>
    <d v="2021-11-14T01:12:33"/>
    <x v="0"/>
    <n v="23"/>
    <s v="QUICENO DAVID DIEGO ALEJANDRO"/>
    <x v="0"/>
    <x v="0"/>
    <n v="191"/>
    <n v="21.2222222222222"/>
    <n v="222.74247491638801"/>
    <m/>
    <n v="85496.99"/>
    <x v="0"/>
    <n v="13540"/>
    <x v="102"/>
    <x v="0"/>
    <m/>
  </r>
  <r>
    <d v="2021-11-14T01:12:33"/>
    <x v="0"/>
    <n v="24"/>
    <s v="QUIRAMA CASTAEDA JHON JADER"/>
    <x v="6"/>
    <x v="0"/>
    <n v="181"/>
    <n v="22.625"/>
    <n v="197.99331103678901"/>
    <m/>
    <n v="75997.324399999998"/>
    <x v="0"/>
    <n v="13540"/>
    <x v="102"/>
    <x v="0"/>
    <m/>
  </r>
  <r>
    <d v="2021-11-14T01:12:33"/>
    <x v="0"/>
    <n v="25"/>
    <s v="ARBOLEDA SALAZAR DIOMEDES"/>
    <x v="6"/>
    <x v="0"/>
    <n v="227"/>
    <n v="28.375"/>
    <n v="197.99331103678901"/>
    <m/>
    <n v="75997.324399999998"/>
    <x v="1"/>
    <n v="13540"/>
    <x v="102"/>
    <x v="0"/>
    <m/>
  </r>
  <r>
    <d v="2021-11-14T01:12:33"/>
    <x v="0"/>
    <n v="26"/>
    <s v="GONZALEZ VELASQUEZ LISDAN"/>
    <x v="10"/>
    <x v="0"/>
    <n v="97"/>
    <n v="24.25"/>
    <n v="98.996655518394604"/>
    <s v="2 DESCUENTOS (Santiago Monitoreo)"/>
    <n v="37998.662199999999"/>
    <x v="0"/>
    <n v="13540"/>
    <x v="102"/>
    <x v="0"/>
    <m/>
  </r>
  <r>
    <d v="2021-11-14T01:12:33"/>
    <x v="0"/>
    <n v="27"/>
    <s v="VANEGAS MORALES DEIBY ALEJANDRO"/>
    <x v="6"/>
    <x v="0"/>
    <n v="147"/>
    <n v="18.375"/>
    <n v="197.99331103678901"/>
    <m/>
    <n v="75997.324399999998"/>
    <x v="0"/>
    <n v="13540"/>
    <x v="102"/>
    <x v="0"/>
    <m/>
  </r>
  <r>
    <d v="2021-11-14T01:12:34"/>
    <x v="0"/>
    <n v="28"/>
    <s v="BETANCUR RAMIREZ JUAN CAMILO"/>
    <x v="6"/>
    <x v="0"/>
    <n v="204"/>
    <n v="25.5"/>
    <n v="197.99331103678901"/>
    <m/>
    <n v="75997.324399999998"/>
    <x v="0"/>
    <n v="13540"/>
    <x v="102"/>
    <x v="0"/>
    <m/>
  </r>
  <r>
    <d v="2021-11-14T01:12:34"/>
    <x v="0"/>
    <n v="29"/>
    <s v="VELASQUEZ ROLDAN BRAYAN ESTIVEN"/>
    <x v="0"/>
    <x v="0"/>
    <n v="200"/>
    <n v="22.2222222222222"/>
    <n v="222.74247491638801"/>
    <s v="1 DESCUENTO (Usuario Desubicado)"/>
    <n v="85496.99"/>
    <x v="0"/>
    <n v="13540"/>
    <x v="102"/>
    <x v="0"/>
    <m/>
  </r>
  <r>
    <d v="2021-11-14T01:12:34"/>
    <x v="1"/>
    <n v="31"/>
    <s v="ARISTIZABAL GIRALDO JORGE ANDRES"/>
    <x v="6"/>
    <x v="0"/>
    <n v="165"/>
    <n v="22"/>
    <n v="185.61872909698999"/>
    <s v="Se Reconoce medio viaje de 12 10 m donde moviliz 19 Usuarios"/>
    <n v="71247.491599999994"/>
    <x v="1"/>
    <n v="13540"/>
    <x v="102"/>
    <x v="0"/>
    <m/>
  </r>
  <r>
    <d v="2021-11-14T01:12:34"/>
    <x v="1"/>
    <n v="32"/>
    <s v="SANCHEZ CAMELO FABIAN ARLEY"/>
    <x v="3"/>
    <x v="0"/>
    <n v="182"/>
    <n v="19.157894736842099"/>
    <n v="235.11705685618699"/>
    <s v="Se Reconoce medio viaje de 8 15 pm donde moviliz 15 Usuarios"/>
    <n v="90246.822700000004"/>
    <x v="0"/>
    <n v="13540"/>
    <x v="102"/>
    <x v="0"/>
    <m/>
  </r>
  <r>
    <d v="2021-11-14T01:12:34"/>
    <x v="0"/>
    <n v="33"/>
    <s v="VASQUEZ GARCIA ISMAEL DAVID"/>
    <x v="3"/>
    <x v="0"/>
    <n v="234"/>
    <n v="23.4"/>
    <n v="247.491638795987"/>
    <s v="1 DESCUENTO (Usuario Desubicado)"/>
    <n v="94996.655499999993"/>
    <x v="0"/>
    <n v="13540"/>
    <x v="102"/>
    <x v="0"/>
    <m/>
  </r>
  <r>
    <d v="2021-11-14T01:12:34"/>
    <x v="1"/>
    <n v="34"/>
    <s v="DAVILA MORALES WALTER ANDRES"/>
    <x v="0"/>
    <x v="0"/>
    <n v="221"/>
    <n v="24.5555555555556"/>
    <n v="222.74247491638801"/>
    <m/>
    <n v="85496.99"/>
    <x v="0"/>
    <n v="13540"/>
    <x v="102"/>
    <x v="0"/>
    <m/>
  </r>
  <r>
    <d v="2021-11-14T01:12:35"/>
    <x v="1"/>
    <n v="35"/>
    <s v="GARCIA DAVID WILSON ALBERTO"/>
    <x v="6"/>
    <x v="0"/>
    <n v="214"/>
    <n v="26.75"/>
    <n v="197.99331103678901"/>
    <s v="2 DESCUENTOS X INCAPACITADO"/>
    <n v="75997.324399999998"/>
    <x v="1"/>
    <n v="13540"/>
    <x v="102"/>
    <x v="0"/>
    <m/>
  </r>
  <r>
    <d v="2021-11-14T01:12:35"/>
    <x v="1"/>
    <n v="36"/>
    <s v="MARTINEZ CHAVERRA LUIS NORBERTO"/>
    <x v="0"/>
    <x v="0"/>
    <n v="191"/>
    <n v="21.2222222222222"/>
    <n v="222.74247491638801"/>
    <m/>
    <n v="85496.99"/>
    <x v="0"/>
    <n v="13540"/>
    <x v="102"/>
    <x v="0"/>
    <m/>
  </r>
  <r>
    <d v="2021-11-14T01:12:35"/>
    <x v="1"/>
    <n v="37"/>
    <s v="LARGO PIEDRAHITA HARVEY DAVID"/>
    <x v="0"/>
    <x v="0"/>
    <n v="262"/>
    <n v="29.1111111111111"/>
    <n v="222.74247491638801"/>
    <m/>
    <n v="85496.99"/>
    <x v="1"/>
    <n v="13540"/>
    <x v="102"/>
    <x v="0"/>
    <m/>
  </r>
  <r>
    <d v="2021-11-14T01:12:35"/>
    <x v="1"/>
    <n v="38"/>
    <s v="VILLADA GUZMAN JOJAN"/>
    <x v="6"/>
    <x v="0"/>
    <n v="180"/>
    <n v="22.5"/>
    <n v="197.99331103678901"/>
    <m/>
    <n v="75997.324399999998"/>
    <x v="0"/>
    <n v="13540"/>
    <x v="102"/>
    <x v="0"/>
    <m/>
  </r>
  <r>
    <d v="2021-11-14T01:12:35"/>
    <x v="1"/>
    <n v="39"/>
    <s v="GALINDEZ CHAVARRIAGA LUIS FERNANDO"/>
    <x v="0"/>
    <x v="0"/>
    <n v="210"/>
    <n v="23.3333333333333"/>
    <n v="222.74247491638801"/>
    <m/>
    <n v="85496.99"/>
    <x v="0"/>
    <n v="13540"/>
    <x v="102"/>
    <x v="0"/>
    <m/>
  </r>
  <r>
    <d v="2021-11-14T01:12:35"/>
    <x v="1"/>
    <n v="40"/>
    <s v="CORDOBA QUINTERO RAFAEL JOSE"/>
    <x v="0"/>
    <x v="0"/>
    <n v="246"/>
    <n v="27.3333333333333"/>
    <n v="222.74247491638801"/>
    <m/>
    <n v="85496.99"/>
    <x v="0"/>
    <n v="13540"/>
    <x v="102"/>
    <x v="0"/>
    <m/>
  </r>
  <r>
    <d v="2021-11-14T01:12:36"/>
    <x v="0"/>
    <n v="42"/>
    <s v="GIRALDO SANTAMARIA ERMAN"/>
    <x v="3"/>
    <x v="0"/>
    <n v="318"/>
    <n v="31.8"/>
    <n v="247.491638795987"/>
    <m/>
    <n v="94996.655499999993"/>
    <x v="0"/>
    <n v="13540"/>
    <x v="102"/>
    <x v="0"/>
    <m/>
  </r>
  <r>
    <d v="2021-11-14T23:10:12"/>
    <x v="2"/>
    <n v="2"/>
    <s v="JARAMILLO GOMEZ VICTOR ALONSO"/>
    <x v="0"/>
    <x v="0"/>
    <n v="215"/>
    <n v="23.8888888888889"/>
    <n v="224.861538461538"/>
    <s v="4 DESCUENTOS (Usuarios Desubicados)"/>
    <n v="86344.615399999995"/>
    <x v="1"/>
    <n v="14945"/>
    <x v="103"/>
    <x v="0"/>
    <m/>
  </r>
  <r>
    <d v="2021-11-14T23:10:13"/>
    <x v="2"/>
    <n v="3"/>
    <s v="RESTREPO RODRIGUEZ LIBARDO ANDRES"/>
    <x v="0"/>
    <x v="0"/>
    <n v="241"/>
    <n v="26.7777777777778"/>
    <n v="224.861538461538"/>
    <m/>
    <n v="86344.615399999995"/>
    <x v="0"/>
    <n v="14945"/>
    <x v="103"/>
    <x v="0"/>
    <m/>
  </r>
  <r>
    <d v="2021-11-14T23:10:13"/>
    <x v="2"/>
    <n v="8"/>
    <s v="VALENCIA MENDOZA CESAR AUGUSTO"/>
    <x v="6"/>
    <x v="0"/>
    <n v="193"/>
    <n v="24.125"/>
    <n v="199.87692307692299"/>
    <m/>
    <n v="76750.769199999995"/>
    <x v="1"/>
    <n v="14945"/>
    <x v="103"/>
    <x v="0"/>
    <m/>
  </r>
  <r>
    <d v="2021-11-14T23:10:13"/>
    <x v="2"/>
    <n v="10"/>
    <s v="FLORES RINCON JORGE ALBERTO"/>
    <x v="2"/>
    <x v="0"/>
    <n v="209"/>
    <n v="34.8333333333333"/>
    <n v="149.907692307692"/>
    <m/>
    <n v="57563.0769"/>
    <x v="0"/>
    <n v="14945"/>
    <x v="103"/>
    <x v="0"/>
    <m/>
  </r>
  <r>
    <d v="2021-11-14T23:10:13"/>
    <x v="2"/>
    <n v="11"/>
    <s v="MARTINEZ ORREGO ARLEISON"/>
    <x v="8"/>
    <x v="0"/>
    <n v="122"/>
    <n v="24.4"/>
    <n v="124.92307692307701"/>
    <m/>
    <n v="47969.230799999998"/>
    <x v="0"/>
    <n v="14945"/>
    <x v="103"/>
    <x v="0"/>
    <m/>
  </r>
  <r>
    <d v="2021-11-14T23:10:13"/>
    <x v="2"/>
    <n v="12"/>
    <s v="OCAMPO OCAMPO ANTONIO JOSE"/>
    <x v="0"/>
    <x v="0"/>
    <n v="204"/>
    <n v="22.6666666666667"/>
    <n v="224.861538461538"/>
    <m/>
    <n v="86344.615399999995"/>
    <x v="0"/>
    <n v="14945"/>
    <x v="103"/>
    <x v="0"/>
    <m/>
  </r>
  <r>
    <d v="2021-11-14T23:10:14"/>
    <x v="2"/>
    <n v="13"/>
    <s v="SANCHEZ DAVID YOHAN ALBERTO"/>
    <x v="0"/>
    <x v="0"/>
    <n v="224"/>
    <n v="24.8888888888889"/>
    <n v="224.861538461538"/>
    <m/>
    <n v="86344.615399999995"/>
    <x v="1"/>
    <n v="14945"/>
    <x v="103"/>
    <x v="0"/>
    <m/>
  </r>
  <r>
    <d v="2021-11-14T23:10:14"/>
    <x v="2"/>
    <n v="14"/>
    <s v="HINCAPIE OSORIO RENZO ORLANDO"/>
    <x v="0"/>
    <x v="0"/>
    <n v="234"/>
    <n v="26"/>
    <n v="224.861538461538"/>
    <s v="1 DESCUENTO (Propietario veh 34)"/>
    <n v="86344.615399999995"/>
    <x v="1"/>
    <n v="14945"/>
    <x v="103"/>
    <x v="0"/>
    <m/>
  </r>
  <r>
    <d v="2021-11-14T23:10:14"/>
    <x v="2"/>
    <n v="15"/>
    <s v="LONDOO LOPERA DUVAN ANDRES"/>
    <x v="0"/>
    <x v="0"/>
    <n v="239"/>
    <n v="26.5555555555556"/>
    <n v="224.861538461538"/>
    <m/>
    <n v="86344.615399999995"/>
    <x v="0"/>
    <n v="14945"/>
    <x v="103"/>
    <x v="0"/>
    <m/>
  </r>
  <r>
    <d v="2021-11-14T23:10:14"/>
    <x v="2"/>
    <n v="16"/>
    <s v="PEREZ BORJA JUAN CARLOS"/>
    <x v="0"/>
    <x v="1"/>
    <n v="232"/>
    <n v="25.7777777777778"/>
    <n v="224.861538461538"/>
    <s v="2 DESCUENTOS (Devolucin de dinero a Usuarios, Ruta equivocada)"/>
    <n v="86344.615399999995"/>
    <x v="0"/>
    <n v="14945"/>
    <x v="103"/>
    <x v="0"/>
    <m/>
  </r>
  <r>
    <d v="2021-11-14T23:10:14"/>
    <x v="2"/>
    <n v="17"/>
    <s v="TEJADA PEREZ JHON ALEXIS"/>
    <x v="0"/>
    <x v="0"/>
    <n v="254"/>
    <n v="28.2222222222222"/>
    <n v="224.861538461538"/>
    <m/>
    <n v="86344.615399999995"/>
    <x v="0"/>
    <n v="14945"/>
    <x v="103"/>
    <x v="0"/>
    <m/>
  </r>
  <r>
    <d v="2021-11-14T23:10:15"/>
    <x v="2"/>
    <n v="18"/>
    <s v="MARTINEZ ORREGO ARLEISON"/>
    <x v="11"/>
    <x v="2"/>
    <n v="66"/>
    <n v="26.4"/>
    <n v="62.461538461538503"/>
    <s v="Se Reconoce medio viaje de 9 50 am donde moviliz 23 Usuarios 10 DESCUENTOS (Devolucin de Dinero a Usuarios x choque)"/>
    <n v="23984.615399999999"/>
    <x v="0"/>
    <n v="14945"/>
    <x v="103"/>
    <x v="0"/>
    <m/>
  </r>
  <r>
    <d v="2021-11-14T23:10:15"/>
    <x v="2"/>
    <n v="19"/>
    <s v="HINCAPIE CASTAEDA KEVIN ALEJANDRO"/>
    <x v="0"/>
    <x v="0"/>
    <n v="181"/>
    <n v="20.1111111111111"/>
    <n v="224.861538461538"/>
    <m/>
    <n v="86344.615399999995"/>
    <x v="0"/>
    <n v="14945"/>
    <x v="103"/>
    <x v="0"/>
    <m/>
  </r>
  <r>
    <d v="2021-11-14T23:10:15"/>
    <x v="2"/>
    <n v="20"/>
    <s v="VACA FIERRO ROBINSON"/>
    <x v="0"/>
    <x v="0"/>
    <n v="254"/>
    <n v="28.2222222222222"/>
    <n v="224.861538461538"/>
    <s v="1 DESCUENTO (Propietario veh 34)"/>
    <n v="86344.615399999995"/>
    <x v="0"/>
    <n v="14945"/>
    <x v="103"/>
    <x v="0"/>
    <m/>
  </r>
  <r>
    <d v="2021-11-14T23:10:15"/>
    <x v="2"/>
    <n v="28"/>
    <s v="SANCHEZ CAMELO FABIAN ARLEY"/>
    <x v="4"/>
    <x v="2"/>
    <n v="169"/>
    <n v="24.1428571428571"/>
    <n v="174.89230769230801"/>
    <m/>
    <n v="67156.9231"/>
    <x v="0"/>
    <n v="14945"/>
    <x v="103"/>
    <x v="0"/>
    <m/>
  </r>
  <r>
    <d v="2021-11-14T23:10:15"/>
    <x v="2"/>
    <n v="31"/>
    <s v="ARISTIZABAL GIRALDO JORGE ANDRES"/>
    <x v="0"/>
    <x v="0"/>
    <n v="205"/>
    <n v="22.7777777777778"/>
    <n v="224.861538461538"/>
    <m/>
    <n v="86344.615399999995"/>
    <x v="1"/>
    <n v="14945"/>
    <x v="103"/>
    <x v="0"/>
    <m/>
  </r>
  <r>
    <d v="2021-11-14T23:10:16"/>
    <x v="2"/>
    <n v="33"/>
    <s v="VASQUEZ GARCIA ISMAEL DAVID"/>
    <x v="0"/>
    <x v="0"/>
    <n v="167"/>
    <n v="18.5555555555556"/>
    <n v="224.861538461538"/>
    <m/>
    <n v="86344.615399999995"/>
    <x v="0"/>
    <n v="14945"/>
    <x v="103"/>
    <x v="0"/>
    <m/>
  </r>
  <r>
    <d v="2021-11-14T23:10:16"/>
    <x v="2"/>
    <n v="34"/>
    <s v="DAVILA MORALES WALTER ANDRES"/>
    <x v="6"/>
    <x v="0"/>
    <n v="263"/>
    <n v="32.875"/>
    <n v="199.87692307692299"/>
    <s v="2 DESCUENTOS (Usuario Desubicado y Conduct. Veh 18)"/>
    <n v="76750.769199999995"/>
    <x v="0"/>
    <n v="14945"/>
    <x v="103"/>
    <x v="0"/>
    <m/>
  </r>
  <r>
    <d v="2021-11-14T23:10:16"/>
    <x v="2"/>
    <n v="36"/>
    <s v="VELASQUEZ ROLDAN BRAYAN ESTIVEN"/>
    <x v="0"/>
    <x v="0"/>
    <n v="193"/>
    <n v="21.4444444444444"/>
    <n v="224.861538461538"/>
    <m/>
    <n v="86344.615399999995"/>
    <x v="0"/>
    <n v="14945"/>
    <x v="103"/>
    <x v="0"/>
    <m/>
  </r>
  <r>
    <d v="2021-11-14T23:10:17"/>
    <x v="2"/>
    <n v="42"/>
    <s v="GIRALDO SANTAMARIA ERMAN"/>
    <x v="0"/>
    <x v="0"/>
    <n v="195"/>
    <n v="21.6666666666667"/>
    <n v="224.861538461538"/>
    <m/>
    <n v="86344.615399999995"/>
    <x v="0"/>
    <n v="14945"/>
    <x v="103"/>
    <x v="0"/>
    <m/>
  </r>
  <r>
    <d v="2021-11-15T23:20:29"/>
    <x v="8"/>
    <n v="2"/>
    <s v="JARAMILLO GOMEZ VICTOR ALONSO"/>
    <x v="6"/>
    <x v="0"/>
    <n v="180"/>
    <n v="22.5"/>
    <n v="162.857142857143"/>
    <m/>
    <n v="61942.857100000001"/>
    <x v="1"/>
    <n v="10447.619047619"/>
    <x v="104"/>
    <x v="0"/>
    <m/>
  </r>
  <r>
    <d v="2021-11-15T23:20:30"/>
    <x v="8"/>
    <n v="3"/>
    <s v="MARTINEZ ORREGO ARLEISON"/>
    <x v="6"/>
    <x v="0"/>
    <n v="195"/>
    <n v="24.375"/>
    <n v="162.857142857143"/>
    <m/>
    <n v="61942.857100000001"/>
    <x v="0"/>
    <n v="10447.619047619"/>
    <x v="104"/>
    <x v="0"/>
    <m/>
  </r>
  <r>
    <d v="2021-11-15T23:20:30"/>
    <x v="8"/>
    <n v="13"/>
    <s v="SANCHEZ DAVID YOHAN ALBERTO"/>
    <x v="0"/>
    <x v="0"/>
    <n v="176"/>
    <n v="19.5555555555556"/>
    <n v="183.21428571428601"/>
    <m/>
    <n v="69685.714300000007"/>
    <x v="1"/>
    <n v="10447.619047619"/>
    <x v="104"/>
    <x v="0"/>
    <m/>
  </r>
  <r>
    <d v="2021-11-15T23:20:30"/>
    <x v="8"/>
    <n v="19"/>
    <s v="HINCAPIE CASTAEDA KEVIN ALEJANDRO"/>
    <x v="0"/>
    <x v="0"/>
    <n v="164"/>
    <n v="18.2222222222222"/>
    <n v="183.21428571428601"/>
    <m/>
    <n v="69685.714300000007"/>
    <x v="0"/>
    <n v="10447.619047619"/>
    <x v="104"/>
    <x v="0"/>
    <m/>
  </r>
  <r>
    <d v="2021-11-15T23:20:30"/>
    <x v="8"/>
    <n v="21"/>
    <s v="OCAMPO OCAMPO ANTONIO JOSE"/>
    <x v="0"/>
    <x v="0"/>
    <n v="196"/>
    <n v="21.7777777777778"/>
    <n v="183.21428571428601"/>
    <m/>
    <n v="69685.714300000007"/>
    <x v="0"/>
    <n v="10447.619047619"/>
    <x v="104"/>
    <x v="0"/>
    <m/>
  </r>
  <r>
    <d v="2021-11-15T23:20:30"/>
    <x v="8"/>
    <n v="23"/>
    <s v="QUICENO DAVID DIEGO ALEJANDRO"/>
    <x v="0"/>
    <x v="0"/>
    <n v="202"/>
    <n v="22.4444444444444"/>
    <n v="183.21428571428601"/>
    <m/>
    <n v="69685.714300000007"/>
    <x v="0"/>
    <n v="10447.619047619"/>
    <x v="104"/>
    <x v="0"/>
    <m/>
  </r>
  <r>
    <d v="2021-11-15T23:20:31"/>
    <x v="8"/>
    <n v="24"/>
    <s v="QUIRAMA CASTAEDA JHON JADER"/>
    <x v="0"/>
    <x v="0"/>
    <n v="145"/>
    <n v="16.1111111111111"/>
    <n v="183.21428571428601"/>
    <m/>
    <n v="69685.714300000007"/>
    <x v="0"/>
    <n v="10447.619047619"/>
    <x v="104"/>
    <x v="0"/>
    <m/>
  </r>
  <r>
    <d v="2021-11-15T23:20:31"/>
    <x v="8"/>
    <n v="25"/>
    <s v="ARBOLEDA SALAZAR DIOMEDES"/>
    <x v="0"/>
    <x v="0"/>
    <n v="164"/>
    <n v="18.2222222222222"/>
    <n v="183.21428571428601"/>
    <m/>
    <n v="69685.714300000007"/>
    <x v="1"/>
    <n v="10447.619047619"/>
    <x v="104"/>
    <x v="0"/>
    <m/>
  </r>
  <r>
    <d v="2021-11-15T23:20:31"/>
    <x v="8"/>
    <n v="26"/>
    <s v="TEJADA PEREZ JHON ALEXIS"/>
    <x v="0"/>
    <x v="0"/>
    <n v="146"/>
    <n v="16.2222222222222"/>
    <n v="183.21428571428601"/>
    <m/>
    <n v="69685.714300000007"/>
    <x v="0"/>
    <n v="10447.619047619"/>
    <x v="104"/>
    <x v="0"/>
    <m/>
  </r>
  <r>
    <d v="2021-11-15T23:20:31"/>
    <x v="8"/>
    <n v="27"/>
    <s v="VANEGAS MORALES DEIBY ALEJANDRO"/>
    <x v="0"/>
    <x v="0"/>
    <n v="163"/>
    <n v="18.1111111111111"/>
    <n v="183.21428571428601"/>
    <s v="3 DESCUENTOS (Despachador Ferney y 2 Incidente con Usuario)"/>
    <n v="69685.714300000007"/>
    <x v="0"/>
    <n v="10447.619047619"/>
    <x v="104"/>
    <x v="0"/>
    <m/>
  </r>
  <r>
    <d v="2021-11-15T23:20:31"/>
    <x v="8"/>
    <n v="28"/>
    <s v="BETANCUR RAMIREZ JUAN CAMILO"/>
    <x v="0"/>
    <x v="0"/>
    <n v="114"/>
    <n v="12.6666666666667"/>
    <n v="183.21428571428601"/>
    <m/>
    <n v="69685.714300000007"/>
    <x v="0"/>
    <n v="10447.619047619"/>
    <x v="104"/>
    <x v="0"/>
    <m/>
  </r>
  <r>
    <d v="2021-11-15T23:20:31"/>
    <x v="8"/>
    <n v="29"/>
    <s v="VARGAS NELSON CONRADO"/>
    <x v="6"/>
    <x v="1"/>
    <n v="173"/>
    <n v="21.625"/>
    <n v="162.857142857143"/>
    <m/>
    <n v="61942.857100000001"/>
    <x v="0"/>
    <n v="10447.619047619"/>
    <x v="104"/>
    <x v="0"/>
    <m/>
  </r>
  <r>
    <d v="2021-11-15T23:20:32"/>
    <x v="8"/>
    <n v="31"/>
    <s v="GALINDEZ CHAVARRIAGA LUIS FERNANDO"/>
    <x v="6"/>
    <x v="1"/>
    <n v="114"/>
    <n v="14.25"/>
    <n v="162.857142857143"/>
    <m/>
    <n v="61942.857100000001"/>
    <x v="1"/>
    <n v="10447.619047619"/>
    <x v="104"/>
    <x v="0"/>
    <m/>
  </r>
  <r>
    <d v="2021-11-15T23:20:32"/>
    <x v="8"/>
    <n v="33"/>
    <s v="DE OSSA TORRES CARLOS ANDRES"/>
    <x v="0"/>
    <x v="0"/>
    <n v="255"/>
    <n v="28.3333333333333"/>
    <n v="183.21428571428601"/>
    <m/>
    <n v="69685.714300000007"/>
    <x v="0"/>
    <n v="10447.619047619"/>
    <x v="104"/>
    <x v="0"/>
    <m/>
  </r>
  <r>
    <d v="2021-11-15T23:20:32"/>
    <x v="8"/>
    <n v="34"/>
    <s v="DAVILA MORALES WALTER ANDRES"/>
    <x v="5"/>
    <x v="1"/>
    <n v="21"/>
    <n v="21"/>
    <n v="20.3571428571429"/>
    <m/>
    <n v="7742.8571000000002"/>
    <x v="0"/>
    <n v="10447.619047619"/>
    <x v="104"/>
    <x v="0"/>
    <m/>
  </r>
  <r>
    <d v="2021-11-15T23:20:32"/>
    <x v="8"/>
    <n v="35"/>
    <s v="GARCIA DAVID WILSON ALBERTO"/>
    <x v="0"/>
    <x v="0"/>
    <n v="203"/>
    <n v="22.5555555555556"/>
    <n v="183.21428571428601"/>
    <s v="2 DESCUENTOS X INCAPACITADO"/>
    <n v="69685.714300000007"/>
    <x v="1"/>
    <n v="10447.619047619"/>
    <x v="104"/>
    <x v="0"/>
    <m/>
  </r>
  <r>
    <d v="2021-11-15T23:20:32"/>
    <x v="8"/>
    <n v="36"/>
    <s v="MARTINEZ CHAVERRA LUIS NORBERTO"/>
    <x v="0"/>
    <x v="0"/>
    <n v="201"/>
    <n v="22.3333333333333"/>
    <n v="183.21428571428601"/>
    <m/>
    <n v="69685.714300000007"/>
    <x v="0"/>
    <n v="10447.619047619"/>
    <x v="104"/>
    <x v="0"/>
    <m/>
  </r>
  <r>
    <d v="2021-11-15T23:20:32"/>
    <x v="8"/>
    <n v="37"/>
    <s v="RESTREPO RODRIGUEZ LIBARDO ANDRES"/>
    <x v="0"/>
    <x v="0"/>
    <n v="187"/>
    <n v="20.7777777777778"/>
    <n v="183.21428571428601"/>
    <m/>
    <n v="69685.714300000007"/>
    <x v="1"/>
    <n v="10447.619047619"/>
    <x v="104"/>
    <x v="0"/>
    <m/>
  </r>
  <r>
    <d v="2021-11-15T23:20:33"/>
    <x v="8"/>
    <n v="38"/>
    <s v="VILLADA GUZMAN JOJAN"/>
    <x v="0"/>
    <x v="0"/>
    <n v="224"/>
    <n v="24.8888888888889"/>
    <n v="183.21428571428601"/>
    <m/>
    <n v="69685.714300000007"/>
    <x v="0"/>
    <n v="10447.619047619"/>
    <x v="104"/>
    <x v="0"/>
    <m/>
  </r>
  <r>
    <d v="2021-11-15T23:20:33"/>
    <x v="8"/>
    <n v="40"/>
    <s v="LONDOO LOPERA DUVAN ANDRES"/>
    <x v="0"/>
    <x v="0"/>
    <n v="197"/>
    <n v="21.8888888888889"/>
    <n v="183.21428571428601"/>
    <m/>
    <n v="69685.714300000007"/>
    <x v="0"/>
    <n v="10447.619047619"/>
    <x v="104"/>
    <x v="0"/>
    <m/>
  </r>
  <r>
    <d v="2021-11-17T01:13:47"/>
    <x v="1"/>
    <n v="2"/>
    <s v="JARAMILLO GOMEZ VICTOR ALONSO"/>
    <x v="3"/>
    <x v="0"/>
    <n v="250"/>
    <n v="25"/>
    <n v="261.68557536466801"/>
    <m/>
    <n v="100674.2301"/>
    <x v="1"/>
    <n v="15282.352941176499"/>
    <x v="105"/>
    <x v="0"/>
    <m/>
  </r>
  <r>
    <d v="2021-11-17T01:13:48"/>
    <x v="1"/>
    <n v="3"/>
    <s v="TEJADA PEREZ JHON ALEXIS"/>
    <x v="0"/>
    <x v="0"/>
    <n v="222"/>
    <n v="24.6666666666667"/>
    <n v="235.51701782820101"/>
    <m/>
    <n v="90606.807100000005"/>
    <x v="0"/>
    <n v="15282.352941176499"/>
    <x v="105"/>
    <x v="0"/>
    <m/>
  </r>
  <r>
    <d v="2021-11-17T01:13:48"/>
    <x v="1"/>
    <n v="5"/>
    <s v="LOAIZA GAVIRIA EDIXON ANDRES"/>
    <x v="3"/>
    <x v="0"/>
    <n v="271"/>
    <n v="27.1"/>
    <n v="261.68557536466801"/>
    <s v="4 DESCUENTOS X INCAPACITADOS (Rampla mala)"/>
    <n v="100674.2301"/>
    <x v="1"/>
    <n v="15282.352941176499"/>
    <x v="105"/>
    <x v="0"/>
    <m/>
  </r>
  <r>
    <d v="2021-11-17T01:13:48"/>
    <x v="9"/>
    <n v="8"/>
    <s v="VALENCIA MENDOZA CESAR AUGUSTO"/>
    <x v="3"/>
    <x v="0"/>
    <n v="241"/>
    <n v="24.1"/>
    <n v="261.68557536466801"/>
    <s v="1 DESCUENTO (Santiago Monitoreo)"/>
    <n v="100674.2301"/>
    <x v="1"/>
    <n v="15282.352941176499"/>
    <x v="105"/>
    <x v="0"/>
    <m/>
  </r>
  <r>
    <d v="2021-11-17T01:13:48"/>
    <x v="9"/>
    <n v="9"/>
    <s v="QUINTERO PEREZ SANTIAGO"/>
    <x v="0"/>
    <x v="0"/>
    <n v="198"/>
    <n v="22"/>
    <n v="235.51701782820101"/>
    <m/>
    <n v="90606.807100000005"/>
    <x v="0"/>
    <n v="15282.352941176499"/>
    <x v="105"/>
    <x v="0"/>
    <m/>
  </r>
  <r>
    <d v="2021-11-17T01:13:49"/>
    <x v="9"/>
    <n v="10"/>
    <s v="PINEDA ESTRADA CRISTIAN JOHAN"/>
    <x v="2"/>
    <x v="0"/>
    <n v="176"/>
    <n v="29.3333333333333"/>
    <n v="157.01134521880101"/>
    <m/>
    <n v="60404.538099999998"/>
    <x v="0"/>
    <n v="15282.352941176499"/>
    <x v="105"/>
    <x v="0"/>
    <m/>
  </r>
  <r>
    <d v="2021-11-17T01:13:49"/>
    <x v="9"/>
    <n v="11"/>
    <s v="RENDON VIANA HUMBERTO DE JESUS"/>
    <x v="8"/>
    <x v="0"/>
    <n v="127"/>
    <n v="25.4"/>
    <n v="130.84278768233401"/>
    <m/>
    <n v="50337.115100000003"/>
    <x v="0"/>
    <n v="15282.352941176499"/>
    <x v="105"/>
    <x v="0"/>
    <m/>
  </r>
  <r>
    <d v="2021-11-17T01:13:49"/>
    <x v="9"/>
    <n v="12"/>
    <s v="ROJAS QUINTERO MIGUEL ANTONIO"/>
    <x v="0"/>
    <x v="0"/>
    <n v="221"/>
    <n v="24.5555555555556"/>
    <n v="235.51701782820101"/>
    <m/>
    <n v="90606.807100000005"/>
    <x v="0"/>
    <n v="15282.352941176499"/>
    <x v="105"/>
    <x v="0"/>
    <m/>
  </r>
  <r>
    <d v="2021-11-17T01:13:49"/>
    <x v="9"/>
    <n v="13"/>
    <s v="SANCHEZ DAVID YOHAN ALBERTO"/>
    <x v="6"/>
    <x v="1"/>
    <n v="211"/>
    <n v="26.375"/>
    <n v="209.348460291734"/>
    <m/>
    <n v="80539.384099999996"/>
    <x v="1"/>
    <n v="15282.352941176499"/>
    <x v="105"/>
    <x v="0"/>
    <m/>
  </r>
  <r>
    <d v="2021-11-17T01:13:49"/>
    <x v="9"/>
    <n v="14"/>
    <s v="CARVAJAL SALAZAR HECTOR MARINO"/>
    <x v="1"/>
    <x v="0"/>
    <n v="329"/>
    <n v="29.909090909090899"/>
    <n v="287.85413290113502"/>
    <s v="1 DESCUENTO (Santiago Monitoreo)"/>
    <n v="110741.6532"/>
    <x v="1"/>
    <n v="15282.352941176499"/>
    <x v="105"/>
    <x v="0"/>
    <m/>
  </r>
  <r>
    <d v="2021-11-17T01:13:50"/>
    <x v="9"/>
    <n v="15"/>
    <s v="LOPERA AGUDELO LUIS FRANCISCO"/>
    <x v="0"/>
    <x v="0"/>
    <n v="224"/>
    <n v="24.8888888888889"/>
    <n v="235.51701782820101"/>
    <m/>
    <n v="90606.807100000005"/>
    <x v="0"/>
    <n v="15282.352941176499"/>
    <x v="105"/>
    <x v="0"/>
    <m/>
  </r>
  <r>
    <d v="2021-11-17T01:13:50"/>
    <x v="9"/>
    <n v="16"/>
    <s v="PEREZ BORJA JUAN CARLOS"/>
    <x v="8"/>
    <x v="0"/>
    <n v="117"/>
    <n v="23.4"/>
    <n v="130.84278768233401"/>
    <m/>
    <n v="50337.115100000003"/>
    <x v="0"/>
    <n v="15282.352941176499"/>
    <x v="105"/>
    <x v="0"/>
    <m/>
  </r>
  <r>
    <d v="2021-11-17T01:13:50"/>
    <x v="9"/>
    <n v="17"/>
    <s v="ESPINOZA CHAVARRIA GUILLERMO LEON"/>
    <x v="6"/>
    <x v="0"/>
    <n v="235"/>
    <n v="29.375"/>
    <n v="209.348460291734"/>
    <m/>
    <n v="80539.384099999996"/>
    <x v="0"/>
    <n v="15282.352941176499"/>
    <x v="105"/>
    <x v="0"/>
    <m/>
  </r>
  <r>
    <d v="2021-11-17T01:13:50"/>
    <x v="9"/>
    <n v="18"/>
    <s v="RENDON VIANA HUMBERTO DE JESUS"/>
    <x v="11"/>
    <x v="0"/>
    <n v="57"/>
    <n v="28.5"/>
    <n v="52.3371150729335"/>
    <m/>
    <n v="20134.846000000001"/>
    <x v="0"/>
    <n v="15282.352941176499"/>
    <x v="105"/>
    <x v="0"/>
    <m/>
  </r>
  <r>
    <d v="2021-11-17T01:13:51"/>
    <x v="9"/>
    <n v="19"/>
    <s v="HINCAPIE CASTAEDA KEVIN ALEJANDRO"/>
    <x v="0"/>
    <x v="0"/>
    <n v="229"/>
    <n v="25.4444444444444"/>
    <n v="235.51701782820101"/>
    <m/>
    <n v="90606.807100000005"/>
    <x v="0"/>
    <n v="15282.352941176499"/>
    <x v="105"/>
    <x v="0"/>
    <m/>
  </r>
  <r>
    <d v="2021-11-17T01:13:51"/>
    <x v="9"/>
    <n v="20"/>
    <s v="VACA FIERRO ROBINSON"/>
    <x v="1"/>
    <x v="0"/>
    <n v="294"/>
    <n v="26.727272727272702"/>
    <n v="287.85413290113502"/>
    <m/>
    <n v="110741.6532"/>
    <x v="0"/>
    <n v="15282.352941176499"/>
    <x v="105"/>
    <x v="0"/>
    <m/>
  </r>
  <r>
    <d v="2021-11-17T01:13:51"/>
    <x v="1"/>
    <n v="21"/>
    <s v="LONDOO LOPERA DUVAN ANDRES"/>
    <x v="1"/>
    <x v="0"/>
    <n v="280"/>
    <n v="25.454545454545499"/>
    <n v="287.85413290113502"/>
    <s v="1 DESCUENTO (Usuario Desubicado)"/>
    <n v="110741.6532"/>
    <x v="0"/>
    <n v="15282.352941176499"/>
    <x v="105"/>
    <x v="0"/>
    <m/>
  </r>
  <r>
    <d v="2021-11-17T01:13:51"/>
    <x v="1"/>
    <n v="22"/>
    <s v="GONZALEZ MONTAO HERNAN DARIO"/>
    <x v="1"/>
    <x v="0"/>
    <n v="282"/>
    <n v="25.636363636363601"/>
    <n v="287.85413290113502"/>
    <s v="1 DESCUENTO (Despachadora Isabel)"/>
    <n v="110741.6532"/>
    <x v="1"/>
    <n v="15282.352941176499"/>
    <x v="105"/>
    <x v="0"/>
    <m/>
  </r>
  <r>
    <d v="2021-11-17T01:13:51"/>
    <x v="1"/>
    <n v="23"/>
    <s v="QUICENO DAVID DIEGO ALEJANDRO"/>
    <x v="3"/>
    <x v="0"/>
    <n v="248"/>
    <n v="24.8"/>
    <n v="261.68557536466801"/>
    <s v="1 DESCUENTO (Propietario veh 39)"/>
    <n v="100674.2301"/>
    <x v="0"/>
    <n v="15282.352941176499"/>
    <x v="105"/>
    <x v="0"/>
    <m/>
  </r>
  <r>
    <d v="2021-11-17T01:13:52"/>
    <x v="1"/>
    <n v="24"/>
    <s v="QUIRAMA CASTAEDA JHON JADER"/>
    <x v="1"/>
    <x v="0"/>
    <n v="282"/>
    <n v="25.636363636363601"/>
    <n v="287.85413290113502"/>
    <m/>
    <n v="110741.6532"/>
    <x v="0"/>
    <n v="15282.352941176499"/>
    <x v="105"/>
    <x v="0"/>
    <m/>
  </r>
  <r>
    <d v="2021-11-17T01:13:52"/>
    <x v="1"/>
    <n v="25"/>
    <s v="ARBOLEDA SALAZAR DIOMEDES"/>
    <x v="3"/>
    <x v="0"/>
    <n v="301"/>
    <n v="30.1"/>
    <n v="261.68557536466801"/>
    <m/>
    <n v="100674.2301"/>
    <x v="1"/>
    <n v="15282.352941176499"/>
    <x v="105"/>
    <x v="0"/>
    <m/>
  </r>
  <r>
    <d v="2021-11-17T01:13:52"/>
    <x v="1"/>
    <n v="26"/>
    <s v="GONZALEZ VELASQUEZ LISDAN"/>
    <x v="1"/>
    <x v="0"/>
    <n v="270"/>
    <n v="24.545454545454501"/>
    <n v="287.85413290113502"/>
    <m/>
    <n v="110741.6532"/>
    <x v="0"/>
    <n v="15282.352941176499"/>
    <x v="105"/>
    <x v="0"/>
    <m/>
  </r>
  <r>
    <d v="2021-11-17T01:13:52"/>
    <x v="9"/>
    <n v="27"/>
    <s v="VANEGAS MORALES DEIBY ALEJANDRO"/>
    <x v="1"/>
    <x v="0"/>
    <n v="259"/>
    <n v="23.545454545454501"/>
    <n v="287.85413290113502"/>
    <s v="FERNEY HENAO Realiz 4 viajes donde moviliz 114 Usuarios"/>
    <n v="110741.6532"/>
    <x v="0"/>
    <n v="15282.352941176499"/>
    <x v="105"/>
    <x v="0"/>
    <m/>
  </r>
  <r>
    <d v="2021-11-17T01:13:52"/>
    <x v="1"/>
    <n v="28"/>
    <s v="BETANCUR RAMIREZ JUAN CAMILO"/>
    <x v="3"/>
    <x v="0"/>
    <n v="220"/>
    <n v="22"/>
    <n v="261.68557536466801"/>
    <s v="1 DESCUENTO (Usuario Desubicado)"/>
    <n v="100674.2301"/>
    <x v="0"/>
    <n v="15282.352941176499"/>
    <x v="105"/>
    <x v="0"/>
    <m/>
  </r>
  <r>
    <d v="2021-11-17T01:13:53"/>
    <x v="1"/>
    <n v="29"/>
    <s v="VARGAS NELSON CONRADO"/>
    <x v="4"/>
    <x v="0"/>
    <n v="203"/>
    <n v="29"/>
    <n v="183.17990275526699"/>
    <m/>
    <n v="70471.9611"/>
    <x v="0"/>
    <n v="15282.352941176499"/>
    <x v="105"/>
    <x v="0"/>
    <m/>
  </r>
  <r>
    <d v="2021-11-17T01:13:53"/>
    <x v="1"/>
    <n v="31"/>
    <s v="ARISTIZABAL GIRALDO JORGE ANDRES"/>
    <x v="3"/>
    <x v="0"/>
    <n v="266"/>
    <n v="26.6"/>
    <n v="261.68557536466801"/>
    <m/>
    <n v="100674.2301"/>
    <x v="1"/>
    <n v="15282.352941176499"/>
    <x v="105"/>
    <x v="0"/>
    <m/>
  </r>
  <r>
    <d v="2021-11-17T01:13:53"/>
    <x v="1"/>
    <n v="33"/>
    <s v="VASQUEZ GARCIA ISMAEL DAVID"/>
    <x v="3"/>
    <x v="0"/>
    <n v="220"/>
    <n v="23.157894736842099"/>
    <n v="248.601296596434"/>
    <s v="1 DESCUENTO (Usuario Desubicado)"/>
    <n v="95640.518599999996"/>
    <x v="0"/>
    <n v="15282.352941176499"/>
    <x v="105"/>
    <x v="0"/>
    <m/>
  </r>
  <r>
    <d v="2021-11-17T01:13:53"/>
    <x v="1"/>
    <n v="34"/>
    <s v="DAVILA MORALES WALTER ANDRES"/>
    <x v="12"/>
    <x v="0"/>
    <n v="355"/>
    <n v="27.307692307692299"/>
    <n v="340.19124797406801"/>
    <m/>
    <n v="130876.49920000001"/>
    <x v="0"/>
    <n v="15282.352941176499"/>
    <x v="105"/>
    <x v="0"/>
    <m/>
  </r>
  <r>
    <d v="2021-11-17T01:13:53"/>
    <x v="9"/>
    <n v="35"/>
    <s v="HINCAPIE OSORIO RENZO ORLANDO"/>
    <x v="3"/>
    <x v="0"/>
    <n v="255"/>
    <n v="25.5"/>
    <n v="261.68557536466801"/>
    <m/>
    <n v="100674.2301"/>
    <x v="1"/>
    <n v="15282.352941176499"/>
    <x v="105"/>
    <x v="0"/>
    <m/>
  </r>
  <r>
    <d v="2021-11-17T01:13:53"/>
    <x v="9"/>
    <n v="36"/>
    <s v="VELASQUEZ ROLDAN BRAYAN ESTIVEN"/>
    <x v="3"/>
    <x v="0"/>
    <n v="281"/>
    <n v="28.1"/>
    <n v="261.68557536466801"/>
    <m/>
    <n v="100674.2301"/>
    <x v="0"/>
    <n v="15282.352941176499"/>
    <x v="105"/>
    <x v="0"/>
    <m/>
  </r>
  <r>
    <d v="2021-11-17T01:13:54"/>
    <x v="1"/>
    <n v="37"/>
    <s v="LARGO PIEDRAHITA HARVEY DAVID"/>
    <x v="6"/>
    <x v="0"/>
    <n v="223"/>
    <n v="27.875"/>
    <n v="209.348460291734"/>
    <m/>
    <n v="80539.384099999996"/>
    <x v="1"/>
    <n v="15282.352941176499"/>
    <x v="105"/>
    <x v="0"/>
    <m/>
  </r>
  <r>
    <d v="2021-11-17T01:13:54"/>
    <x v="9"/>
    <n v="38"/>
    <s v="VILLADA GUZMAN JOJAN"/>
    <x v="3"/>
    <x v="0"/>
    <n v="312"/>
    <n v="31.2"/>
    <n v="261.68557536466801"/>
    <m/>
    <n v="100674.2301"/>
    <x v="0"/>
    <n v="15282.352941176499"/>
    <x v="105"/>
    <x v="0"/>
    <m/>
  </r>
  <r>
    <d v="2021-11-17T01:13:54"/>
    <x v="9"/>
    <n v="40"/>
    <s v="MARTINEZ ORREGO ARLEISON"/>
    <x v="3"/>
    <x v="0"/>
    <n v="285"/>
    <n v="28.5"/>
    <n v="261.68557536466801"/>
    <s v="1 DESCUENTO (Usuario Desubicado)"/>
    <n v="100674.2301"/>
    <x v="0"/>
    <n v="15282.352941176499"/>
    <x v="105"/>
    <x v="0"/>
    <m/>
  </r>
  <r>
    <d v="2021-11-17T01:13:54"/>
    <x v="1"/>
    <n v="42"/>
    <s v="GIRALDO SANTAMARIA ERMAN"/>
    <x v="8"/>
    <x v="0"/>
    <n v="129"/>
    <n v="25.8"/>
    <n v="130.84278768233401"/>
    <s v="1 DESCUENTO (Despachadora Isabel)"/>
    <n v="50337.115100000003"/>
    <x v="0"/>
    <n v="15282.352941176499"/>
    <x v="105"/>
    <x v="0"/>
    <m/>
  </r>
  <r>
    <d v="2021-11-19T00:34:13"/>
    <x v="1"/>
    <n v="2"/>
    <s v="VASQUEZ GARCIA ISMAEL DAVID"/>
    <x v="10"/>
    <x v="0"/>
    <n v="111"/>
    <n v="31.714285714285701"/>
    <n v="84.987179487179503"/>
    <s v="Se reconoce medio viaje de 11 52 am donde moviliz 13 Usuarios"/>
    <n v="32594.871800000001"/>
    <x v="1"/>
    <n v="14117.647058823501"/>
    <x v="106"/>
    <x v="0"/>
    <m/>
  </r>
  <r>
    <d v="2021-11-19T00:34:14"/>
    <x v="1"/>
    <n v="3"/>
    <s v="TEJADA PEREZ JHON ALEXIS"/>
    <x v="0"/>
    <x v="0"/>
    <n v="181"/>
    <n v="20.1111111111111"/>
    <n v="218.538461538462"/>
    <m/>
    <n v="83815.384600000005"/>
    <x v="0"/>
    <n v="14117.647058823501"/>
    <x v="106"/>
    <x v="0"/>
    <m/>
  </r>
  <r>
    <d v="2021-11-19T00:34:14"/>
    <x v="1"/>
    <n v="5"/>
    <s v="LOAIZA GAVIRIA EDIXON ANDRES"/>
    <x v="6"/>
    <x v="0"/>
    <n v="233"/>
    <n v="29.125"/>
    <n v="194.25641025640999"/>
    <s v="1 DESCUENTO (Conduct, veh 39)"/>
    <n v="74502.564100000003"/>
    <x v="1"/>
    <n v="14117.647058823501"/>
    <x v="106"/>
    <x v="0"/>
    <m/>
  </r>
  <r>
    <d v="2021-11-19T00:34:14"/>
    <x v="1"/>
    <n v="7"/>
    <s v="DE OSSA TORRES CARLOS ANDRES"/>
    <x v="2"/>
    <x v="0"/>
    <n v="177"/>
    <n v="29.5"/>
    <n v="145.69230769230799"/>
    <s v="22 DESCUENTOS (Transbordo veh 23)"/>
    <n v="55876.9231"/>
    <x v="1"/>
    <n v="14117.647058823501"/>
    <x v="106"/>
    <x v="0"/>
    <m/>
  </r>
  <r>
    <d v="2021-11-19T00:34:14"/>
    <x v="9"/>
    <n v="8"/>
    <s v="VALENCIA MENDOZA CESAR AUGUS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5"/>
    <x v="9"/>
    <n v="9"/>
    <s v="QUINTERO PEREZ SANTIAGO"/>
    <x v="4"/>
    <x v="2"/>
    <n v="166"/>
    <n v="23.714285714285701"/>
    <n v="169.97435897435901"/>
    <s v="Se reconoce medio viaje de 10 17 am donde moviliz 10 Usuarios, Se descuenta el viaje de 1 pm donde moviliz 19 Usuarios ya que no entra al 13 sin justificacion ni autorizacion"/>
    <n v="65189.743600000002"/>
    <x v="0"/>
    <n v="14117.647058823501"/>
    <x v="106"/>
    <x v="0"/>
    <m/>
  </r>
  <r>
    <d v="2021-11-19T00:34:15"/>
    <x v="9"/>
    <n v="10"/>
    <s v="PINEDA ESTRADA CRISTIAN JOHAN"/>
    <x v="3"/>
    <x v="0"/>
    <n v="281"/>
    <n v="28.1"/>
    <n v="242.82051282051299"/>
    <m/>
    <n v="93128.205100000006"/>
    <x v="0"/>
    <n v="14117.647058823501"/>
    <x v="106"/>
    <x v="0"/>
    <m/>
  </r>
  <r>
    <d v="2021-11-19T00:34:15"/>
    <x v="9"/>
    <n v="11"/>
    <s v="RENDON VIANA HUMBERTO DE JESUS"/>
    <x v="0"/>
    <x v="0"/>
    <n v="219"/>
    <n v="24.3333333333333"/>
    <n v="218.538461538462"/>
    <m/>
    <n v="83815.384600000005"/>
    <x v="0"/>
    <n v="14117.647058823501"/>
    <x v="106"/>
    <x v="0"/>
    <m/>
  </r>
  <r>
    <d v="2021-11-19T00:34:15"/>
    <x v="9"/>
    <n v="12"/>
    <s v="GALINDEZ CHAVARRIAGA LUIS FERNANDO"/>
    <x v="6"/>
    <x v="0"/>
    <n v="159"/>
    <n v="19.875"/>
    <n v="194.25641025640999"/>
    <m/>
    <n v="74502.564100000003"/>
    <x v="0"/>
    <n v="14117.647058823501"/>
    <x v="106"/>
    <x v="0"/>
    <m/>
  </r>
  <r>
    <d v="2021-11-19T00:34:16"/>
    <x v="9"/>
    <n v="13"/>
    <s v="SANCHEZ DAVID YOHAN ALBER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6"/>
    <x v="9"/>
    <n v="14"/>
    <s v="HINCAPIE OSORIO RENZO ORLANDO"/>
    <x v="0"/>
    <x v="0"/>
    <n v="227"/>
    <n v="25.2222222222222"/>
    <n v="218.538461538462"/>
    <m/>
    <n v="83815.384600000005"/>
    <x v="1"/>
    <n v="14117.647058823501"/>
    <x v="106"/>
    <x v="0"/>
    <m/>
  </r>
  <r>
    <d v="2021-11-19T00:34:16"/>
    <x v="9"/>
    <n v="15"/>
    <s v="LOPERA AGUDELO LUIS FRANCISCO"/>
    <x v="0"/>
    <x v="0"/>
    <n v="208"/>
    <n v="23.1111111111111"/>
    <n v="218.538461538462"/>
    <m/>
    <n v="83815.384600000005"/>
    <x v="0"/>
    <n v="14117.647058823501"/>
    <x v="106"/>
    <x v="0"/>
    <m/>
  </r>
  <r>
    <d v="2021-11-19T00:34:16"/>
    <x v="9"/>
    <n v="16"/>
    <s v="PEREZ BORJA JUAN CARLOS"/>
    <x v="3"/>
    <x v="0"/>
    <n v="197"/>
    <n v="19.7"/>
    <n v="242.82051282051299"/>
    <m/>
    <n v="93128.205100000006"/>
    <x v="0"/>
    <n v="14117.647058823501"/>
    <x v="106"/>
    <x v="0"/>
    <m/>
  </r>
  <r>
    <d v="2021-11-19T00:34:17"/>
    <x v="9"/>
    <n v="17"/>
    <s v="ESPINOZA CHAVARRIA GUILLERMO LEON"/>
    <x v="0"/>
    <x v="0"/>
    <n v="194"/>
    <n v="21.5555555555556"/>
    <n v="218.538461538462"/>
    <m/>
    <n v="83815.384600000005"/>
    <x v="0"/>
    <n v="14117.647058823501"/>
    <x v="106"/>
    <x v="0"/>
    <m/>
  </r>
  <r>
    <d v="2021-11-19T00:34:17"/>
    <x v="9"/>
    <n v="19"/>
    <s v="HINCAPIE CASTAEDA KEVIN ALEJANDRO"/>
    <x v="3"/>
    <x v="0"/>
    <n v="211"/>
    <n v="21.1"/>
    <n v="242.82051282051299"/>
    <m/>
    <n v="93128.205100000006"/>
    <x v="0"/>
    <n v="14117.647058823501"/>
    <x v="106"/>
    <x v="0"/>
    <m/>
  </r>
  <r>
    <d v="2021-11-19T00:34:17"/>
    <x v="9"/>
    <n v="20"/>
    <s v="VACA FIERRO ROBINSON"/>
    <x v="9"/>
    <x v="0"/>
    <n v="270"/>
    <n v="22.5"/>
    <n v="291.38461538461502"/>
    <m/>
    <n v="111753.8462"/>
    <x v="0"/>
    <n v="14117.647058823501"/>
    <x v="106"/>
    <x v="0"/>
    <m/>
  </r>
  <r>
    <d v="2021-11-19T00:34:17"/>
    <x v="1"/>
    <n v="21"/>
    <s v="LONDOO LOPERA DUVAN ANDRES"/>
    <x v="0"/>
    <x v="0"/>
    <n v="233"/>
    <n v="25.8888888888889"/>
    <n v="218.538461538462"/>
    <m/>
    <n v="83815.384600000005"/>
    <x v="0"/>
    <n v="14117.647058823501"/>
    <x v="106"/>
    <x v="0"/>
    <m/>
  </r>
  <r>
    <d v="2021-11-19T00:34:17"/>
    <x v="1"/>
    <n v="22"/>
    <s v="GONZALEZ MONTAO HERNAN DARIO"/>
    <x v="0"/>
    <x v="0"/>
    <n v="225"/>
    <n v="25"/>
    <n v="218.538461538462"/>
    <m/>
    <n v="83815.384600000005"/>
    <x v="1"/>
    <n v="14117.647058823501"/>
    <x v="106"/>
    <x v="0"/>
    <m/>
  </r>
  <r>
    <d v="2021-11-19T00:34:18"/>
    <x v="1"/>
    <n v="23"/>
    <s v="QUICENO DAVID DIEGO ALEJANDRO"/>
    <x v="3"/>
    <x v="0"/>
    <n v="233"/>
    <n v="23.3"/>
    <n v="242.82051282051299"/>
    <s v="Se reconoce medio viaje de 6 10 pm donde moviliz 24 Usuarios"/>
    <n v="93128.205100000006"/>
    <x v="0"/>
    <n v="14117.647058823501"/>
    <x v="106"/>
    <x v="0"/>
    <m/>
  </r>
  <r>
    <d v="2021-11-19T00:34:18"/>
    <x v="1"/>
    <n v="24"/>
    <s v="QUIRAMA CASTAEDA JHON JADER"/>
    <x v="0"/>
    <x v="0"/>
    <n v="251"/>
    <n v="27.8888888888889"/>
    <n v="218.538461538462"/>
    <m/>
    <n v="83815.384600000005"/>
    <x v="0"/>
    <n v="14117.647058823501"/>
    <x v="106"/>
    <x v="0"/>
    <m/>
  </r>
  <r>
    <d v="2021-11-19T00:34:19"/>
    <x v="1"/>
    <n v="25"/>
    <s v="ARBOLEDA SALAZAR DIOMEDES"/>
    <x v="0"/>
    <x v="0"/>
    <n v="314"/>
    <n v="34.8888888888889"/>
    <n v="218.538461538462"/>
    <m/>
    <n v="83815.384600000005"/>
    <x v="1"/>
    <n v="14117.647058823501"/>
    <x v="106"/>
    <x v="0"/>
    <m/>
  </r>
  <r>
    <d v="2021-11-19T00:34:19"/>
    <x v="1"/>
    <n v="26"/>
    <s v="GONZALEZ VELASQUEZ LISDAN"/>
    <x v="8"/>
    <x v="0"/>
    <n v="119"/>
    <n v="23.8"/>
    <n v="121.410256410256"/>
    <m/>
    <n v="46564.102599999998"/>
    <x v="0"/>
    <n v="14117.647058823501"/>
    <x v="106"/>
    <x v="0"/>
    <m/>
  </r>
  <r>
    <d v="2021-11-19T00:34:19"/>
    <x v="9"/>
    <n v="27"/>
    <s v="VANEGAS MORALES DEIBY ALEJANDRO"/>
    <x v="3"/>
    <x v="0"/>
    <n v="184"/>
    <n v="18.399999999999999"/>
    <n v="242.82051282051299"/>
    <m/>
    <n v="93128.205100000006"/>
    <x v="0"/>
    <n v="14117.647058823501"/>
    <x v="106"/>
    <x v="0"/>
    <m/>
  </r>
  <r>
    <d v="2021-11-19T00:34:19"/>
    <x v="1"/>
    <n v="28"/>
    <s v="BETANCUR RAMIREZ JUAN CAMILO"/>
    <x v="6"/>
    <x v="0"/>
    <n v="160"/>
    <n v="21.3333333333333"/>
    <n v="182.11538461538501"/>
    <s v="1 DESCUENTO (Usuario Desubicado)"/>
    <n v="69846.1538"/>
    <x v="0"/>
    <n v="14117.647058823501"/>
    <x v="106"/>
    <x v="0"/>
    <m/>
  </r>
  <r>
    <d v="2021-11-19T00:34:20"/>
    <x v="1"/>
    <n v="29"/>
    <s v="VELASQUEZ ROLDAN BRAYAN ESTIVEN"/>
    <x v="1"/>
    <x v="0"/>
    <n v="275"/>
    <n v="25"/>
    <n v="267.10256410256397"/>
    <s v="1 DESCUENTO (Usuario Desubicado)"/>
    <n v="102441.02559999999"/>
    <x v="0"/>
    <n v="14117.647058823501"/>
    <x v="106"/>
    <x v="0"/>
    <m/>
  </r>
  <r>
    <d v="2021-11-19T00:34:20"/>
    <x v="1"/>
    <n v="31"/>
    <s v="ARISTIZABAL GIRALDO JORGE ANDRES"/>
    <x v="3"/>
    <x v="0"/>
    <n v="215"/>
    <n v="21.5"/>
    <n v="242.82051282051299"/>
    <s v="1 DESCUENTO (Despachadora Isabel)"/>
    <n v="93128.205100000006"/>
    <x v="1"/>
    <n v="14117.647058823501"/>
    <x v="106"/>
    <x v="0"/>
    <m/>
  </r>
  <r>
    <d v="2021-11-19T00:34:20"/>
    <x v="1"/>
    <n v="33"/>
    <s v="SANCHEZ CAMELO FABIAN ARLEY"/>
    <x v="1"/>
    <x v="0"/>
    <n v="223"/>
    <n v="20.272727272727298"/>
    <n v="267.10256410256397"/>
    <s v="1 DESCUENTO (Despachadora Isabel)"/>
    <n v="102441.02559999999"/>
    <x v="0"/>
    <n v="14117.647058823501"/>
    <x v="106"/>
    <x v="0"/>
    <m/>
  </r>
  <r>
    <d v="2021-11-19T00:34:20"/>
    <x v="1"/>
    <n v="34"/>
    <s v="DAVILA MORALES WALTER ANDRES"/>
    <x v="9"/>
    <x v="0"/>
    <n v="322"/>
    <n v="26.8333333333333"/>
    <n v="291.38461538461502"/>
    <m/>
    <n v="111753.8462"/>
    <x v="0"/>
    <n v="14117.647058823501"/>
    <x v="106"/>
    <x v="0"/>
    <m/>
  </r>
  <r>
    <d v="2021-11-19T00:34:21"/>
    <x v="9"/>
    <n v="35"/>
    <s v="GARCIA DAVID WILSON ALBERTO"/>
    <x v="1"/>
    <x v="0"/>
    <n v="282"/>
    <n v="25.636363636363601"/>
    <n v="267.10256410256397"/>
    <s v="2 DESCUENTOS X INCAPACITADO"/>
    <n v="102441.02559999999"/>
    <x v="1"/>
    <n v="14117.647058823501"/>
    <x v="106"/>
    <x v="0"/>
    <m/>
  </r>
  <r>
    <d v="2021-11-19T00:34:21"/>
    <x v="9"/>
    <n v="36"/>
    <s v="VALENCIA ESTRADA JUAN STIVEN"/>
    <x v="0"/>
    <x v="0"/>
    <n v="193"/>
    <n v="21.4444444444444"/>
    <n v="218.538461538462"/>
    <m/>
    <n v="83815.384600000005"/>
    <x v="0"/>
    <n v="14117.647058823501"/>
    <x v="106"/>
    <x v="0"/>
    <m/>
  </r>
  <r>
    <d v="2021-11-19T00:34:21"/>
    <x v="1"/>
    <n v="37"/>
    <s v="FLORES RINCON JORGE ALBERTO"/>
    <x v="1"/>
    <x v="0"/>
    <n v="333"/>
    <n v="30.272727272727298"/>
    <n v="267.10256410256397"/>
    <s v="2 DESCUENTOS X INCAPACITADO"/>
    <n v="102441.02559999999"/>
    <x v="1"/>
    <n v="14117.647058823501"/>
    <x v="106"/>
    <x v="0"/>
    <m/>
  </r>
  <r>
    <d v="2021-11-19T00:34:22"/>
    <x v="9"/>
    <n v="38"/>
    <s v="VILLADA GUZMAN JOJAN"/>
    <x v="1"/>
    <x v="0"/>
    <n v="273"/>
    <n v="24.818181818181799"/>
    <n v="267.10256410256397"/>
    <m/>
    <n v="102441.02559999999"/>
    <x v="0"/>
    <n v="14117.647058823501"/>
    <x v="106"/>
    <x v="0"/>
    <m/>
  </r>
  <r>
    <d v="2021-11-19T00:34:22"/>
    <x v="9"/>
    <n v="40"/>
    <s v="MARTINEZ ORREGO ARLEISON"/>
    <x v="3"/>
    <x v="0"/>
    <n v="238"/>
    <n v="23.8"/>
    <n v="242.82051282051299"/>
    <s v="2 DESCUENTOS (Santiago Monitoreo)"/>
    <n v="93128.205100000006"/>
    <x v="0"/>
    <n v="14117.647058823501"/>
    <x v="106"/>
    <x v="0"/>
    <m/>
  </r>
  <r>
    <d v="2021-11-19T00:34:22"/>
    <x v="1"/>
    <n v="42"/>
    <s v="GIRALDO SANTAMARIA ERMAN"/>
    <x v="3"/>
    <x v="0"/>
    <n v="243"/>
    <n v="24.3"/>
    <n v="242.82051282051299"/>
    <m/>
    <n v="93128.205100000006"/>
    <x v="0"/>
    <n v="14117.647058823501"/>
    <x v="106"/>
    <x v="0"/>
    <m/>
  </r>
  <r>
    <d v="2021-11-19T01:28:45"/>
    <x v="1"/>
    <n v="2"/>
    <s v="JARAMILLO GOMEZ VICTOR ALONSO"/>
    <x v="0"/>
    <x v="0"/>
    <n v="221"/>
    <n v="24.5555555555556"/>
    <n v="223.12559618442"/>
    <m/>
    <n v="85650.238500000007"/>
    <x v="1"/>
    <n v="13620.588235294101"/>
    <x v="107"/>
    <x v="0"/>
    <m/>
  </r>
  <r>
    <d v="2021-11-19T01:28:45"/>
    <x v="1"/>
    <n v="3"/>
    <s v="RESTREPO RODRIGUEZ LIBARDO ANDRES"/>
    <x v="3"/>
    <x v="0"/>
    <n v="213"/>
    <n v="21.3"/>
    <n v="247.91732909379999"/>
    <s v="2 DESCUENTOS (Usuarios Desubicados)"/>
    <n v="95166.931599999996"/>
    <x v="0"/>
    <n v="13620.588235294101"/>
    <x v="107"/>
    <x v="0"/>
    <m/>
  </r>
  <r>
    <d v="2021-11-19T01:28:46"/>
    <x v="1"/>
    <n v="5"/>
    <s v="LOAIZA GAVIRIA EDIXON ANDRES"/>
    <x v="3"/>
    <x v="0"/>
    <n v="285"/>
    <n v="28.5"/>
    <n v="247.91732909379999"/>
    <m/>
    <n v="95166.931599999996"/>
    <x v="1"/>
    <n v="13620.588235294101"/>
    <x v="107"/>
    <x v="0"/>
    <m/>
  </r>
  <r>
    <d v="2021-11-19T01:28:46"/>
    <x v="9"/>
    <n v="7"/>
    <s v="DE OSSA TORRES CARLOS ANDRES"/>
    <x v="0"/>
    <x v="0"/>
    <n v="251"/>
    <n v="27.8888888888889"/>
    <n v="223.12559618442"/>
    <m/>
    <n v="85650.238500000007"/>
    <x v="1"/>
    <n v="13620.588235294101"/>
    <x v="107"/>
    <x v="0"/>
    <m/>
  </r>
  <r>
    <d v="2021-11-19T01:28:46"/>
    <x v="1"/>
    <n v="8"/>
    <s v="VALENCIA MENDOZA CESAR AUGUSTO"/>
    <x v="0"/>
    <x v="0"/>
    <n v="236"/>
    <n v="26.2222222222222"/>
    <n v="223.12559618442"/>
    <s v="2 DESCUENTOS X INCAPACITADO"/>
    <n v="85650.238500000007"/>
    <x v="1"/>
    <n v="13620.588235294101"/>
    <x v="107"/>
    <x v="0"/>
    <m/>
  </r>
  <r>
    <d v="2021-11-19T01:28:46"/>
    <x v="1"/>
    <n v="9"/>
    <s v="QUINTERO PEREZ SANTIAGO"/>
    <x v="0"/>
    <x v="0"/>
    <n v="224"/>
    <n v="24.8888888888889"/>
    <n v="223.12559618442"/>
    <m/>
    <n v="85650.238500000007"/>
    <x v="0"/>
    <n v="13620.588235294101"/>
    <x v="107"/>
    <x v="0"/>
    <m/>
  </r>
  <r>
    <d v="2021-11-19T01:28:46"/>
    <x v="1"/>
    <n v="10"/>
    <s v="FLORES RINCON JORGE ALBERTO"/>
    <x v="3"/>
    <x v="0"/>
    <n v="245"/>
    <n v="24.5"/>
    <n v="247.91732909379999"/>
    <m/>
    <n v="95166.931599999996"/>
    <x v="0"/>
    <n v="13620.588235294101"/>
    <x v="107"/>
    <x v="0"/>
    <m/>
  </r>
  <r>
    <d v="2021-11-19T01:28:46"/>
    <x v="9"/>
    <n v="11"/>
    <s v="RENDON VIANA HUMBERTO DE JESUS"/>
    <x v="0"/>
    <x v="0"/>
    <n v="268"/>
    <n v="29.7777777777778"/>
    <n v="223.12559618442"/>
    <m/>
    <n v="85650.238500000007"/>
    <x v="0"/>
    <n v="13620.588235294101"/>
    <x v="107"/>
    <x v="0"/>
    <m/>
  </r>
  <r>
    <d v="2021-11-19T01:28:47"/>
    <x v="9"/>
    <n v="12"/>
    <s v="ROJAS QUINTERO MIGUEL ANTONIO"/>
    <x v="0"/>
    <x v="0"/>
    <n v="215"/>
    <n v="23.8888888888889"/>
    <n v="223.12559618442"/>
    <m/>
    <n v="85650.238500000007"/>
    <x v="0"/>
    <n v="13620.588235294101"/>
    <x v="107"/>
    <x v="0"/>
    <m/>
  </r>
  <r>
    <d v="2021-11-19T01:28:47"/>
    <x v="9"/>
    <n v="13"/>
    <s v="SANCHEZ DAVID YOHAN ALBERTO"/>
    <x v="0"/>
    <x v="0"/>
    <n v="255"/>
    <n v="28.3333333333333"/>
    <n v="223.12559618442"/>
    <m/>
    <n v="85650.238500000007"/>
    <x v="1"/>
    <n v="13620.588235294101"/>
    <x v="107"/>
    <x v="0"/>
    <m/>
  </r>
  <r>
    <d v="2021-11-19T01:28:47"/>
    <x v="9"/>
    <n v="14"/>
    <s v="CARVAJAL SALAZAR HECTOR MARINO"/>
    <x v="3"/>
    <x v="0"/>
    <n v="227"/>
    <n v="22.7"/>
    <n v="247.91732909379999"/>
    <m/>
    <n v="95166.931599999996"/>
    <x v="1"/>
    <n v="13620.588235294101"/>
    <x v="107"/>
    <x v="0"/>
    <m/>
  </r>
  <r>
    <d v="2021-11-19T01:28:47"/>
    <x v="9"/>
    <n v="15"/>
    <s v="LOPERA AGUDELO LUIS FRANCISCO"/>
    <x v="0"/>
    <x v="0"/>
    <n v="222"/>
    <n v="24.6666666666667"/>
    <n v="223.12559618442"/>
    <m/>
    <n v="85650.238500000007"/>
    <x v="0"/>
    <n v="13620.588235294101"/>
    <x v="107"/>
    <x v="0"/>
    <m/>
  </r>
  <r>
    <d v="2021-11-19T01:28:48"/>
    <x v="9"/>
    <n v="16"/>
    <s v="PEREZ BORJA JUAN CARLOS"/>
    <x v="6"/>
    <x v="0"/>
    <n v="171"/>
    <n v="20.117647058823501"/>
    <n v="210.72972972973"/>
    <s v="Se reconoce medio viaje de 7 55 am donde moviliz 15 Usuarios"/>
    <n v="80891.891900000002"/>
    <x v="0"/>
    <n v="13620.588235294101"/>
    <x v="107"/>
    <x v="0"/>
    <m/>
  </r>
  <r>
    <d v="2021-11-19T01:28:48"/>
    <x v="1"/>
    <n v="17"/>
    <s v="GONZALEZ VELASQUEZ LISDAN"/>
    <x v="3"/>
    <x v="0"/>
    <n v="201"/>
    <n v="20.100000000000001"/>
    <n v="247.91732909379999"/>
    <m/>
    <n v="95166.931599999996"/>
    <x v="0"/>
    <n v="13620.588235294101"/>
    <x v="107"/>
    <x v="0"/>
    <m/>
  </r>
  <r>
    <d v="2021-11-19T01:28:48"/>
    <x v="9"/>
    <n v="19"/>
    <s v="HINCAPIE CASTAEDA KEVIN ALEJANDRO"/>
    <x v="1"/>
    <x v="0"/>
    <n v="251"/>
    <n v="22.818181818181799"/>
    <n v="272.70906200318001"/>
    <m/>
    <n v="104683.62480000001"/>
    <x v="0"/>
    <n v="13620.588235294101"/>
    <x v="107"/>
    <x v="0"/>
    <m/>
  </r>
  <r>
    <d v="2021-11-19T01:28:48"/>
    <x v="9"/>
    <n v="20"/>
    <s v="VACA FIERRO ROBINSON"/>
    <x v="3"/>
    <x v="0"/>
    <n v="249"/>
    <n v="24.9"/>
    <n v="247.91732909379999"/>
    <s v="1 DESCUENTO (Usuario Desubicado)"/>
    <n v="95166.931599999996"/>
    <x v="0"/>
    <n v="13620.588235294101"/>
    <x v="107"/>
    <x v="0"/>
    <m/>
  </r>
  <r>
    <d v="2021-11-19T01:28:48"/>
    <x v="1"/>
    <n v="21"/>
    <s v="OCAMPO OCAMPO ANTONIO JOSE"/>
    <x v="3"/>
    <x v="0"/>
    <n v="225"/>
    <n v="21.428571428571399"/>
    <n v="260.31319554849"/>
    <s v="Se reconoce medio viaje de 11 38 am donde moviliz 11 Usuarios"/>
    <n v="99925.278200000001"/>
    <x v="0"/>
    <n v="13620.588235294101"/>
    <x v="107"/>
    <x v="0"/>
    <m/>
  </r>
  <r>
    <d v="2021-11-19T01:28:49"/>
    <x v="1"/>
    <n v="22"/>
    <s v="GONZALEZ MONTAO HERNAN DARIO"/>
    <x v="3"/>
    <x v="0"/>
    <n v="312"/>
    <n v="31.2"/>
    <n v="247.91732909379999"/>
    <m/>
    <n v="95166.931599999996"/>
    <x v="1"/>
    <n v="13620.588235294101"/>
    <x v="107"/>
    <x v="0"/>
    <m/>
  </r>
  <r>
    <d v="2021-11-19T01:28:49"/>
    <x v="1"/>
    <n v="23"/>
    <s v="QUICENO DAVID DIEGO ALEJANDRO"/>
    <x v="1"/>
    <x v="0"/>
    <n v="250"/>
    <n v="22.727272727272702"/>
    <n v="272.70906200318001"/>
    <s v="1 DESCUENTO (Despachadora Isabel)"/>
    <n v="104683.62480000001"/>
    <x v="0"/>
    <n v="13620.588235294101"/>
    <x v="107"/>
    <x v="0"/>
    <m/>
  </r>
  <r>
    <d v="2021-11-19T01:28:49"/>
    <x v="1"/>
    <n v="24"/>
    <s v="QUIRAMA CASTAEDA JHON JADER"/>
    <x v="1"/>
    <x v="0"/>
    <n v="240"/>
    <n v="21.818181818181799"/>
    <n v="272.70906200318001"/>
    <s v="2 DESCUENTOS (Usuario Desubicado y Despachadora Isabel)"/>
    <n v="104683.62480000001"/>
    <x v="0"/>
    <n v="13620.588235294101"/>
    <x v="107"/>
    <x v="0"/>
    <m/>
  </r>
  <r>
    <d v="2021-11-19T01:28:49"/>
    <x v="1"/>
    <n v="25"/>
    <s v="ARBOLEDA SALAZAR DIOMEDES"/>
    <x v="3"/>
    <x v="0"/>
    <n v="276"/>
    <n v="27.6"/>
    <n v="247.91732909379999"/>
    <m/>
    <n v="95166.931599999996"/>
    <x v="1"/>
    <n v="13620.588235294101"/>
    <x v="107"/>
    <x v="0"/>
    <m/>
  </r>
  <r>
    <d v="2021-11-19T01:28:49"/>
    <x v="1"/>
    <n v="26"/>
    <s v="GONZALEZ VELASQUEZ LISDAN"/>
    <x v="11"/>
    <x v="0"/>
    <n v="34"/>
    <n v="17"/>
    <n v="49.583465818759898"/>
    <m/>
    <n v="19033.386299999998"/>
    <x v="0"/>
    <n v="13620.588235294101"/>
    <x v="107"/>
    <x v="0"/>
    <m/>
  </r>
  <r>
    <d v="2021-11-19T01:28:50"/>
    <x v="9"/>
    <n v="27"/>
    <s v="SANCHEZ CAMELO FABIAN ARLEY"/>
    <x v="9"/>
    <x v="0"/>
    <n v="234"/>
    <n v="19.5"/>
    <n v="297.50079491256002"/>
    <s v="FERNEY HENAO Realiz 4 viajes donde moviliz 87 Usuarios"/>
    <n v="114200.318"/>
    <x v="0"/>
    <n v="13620.588235294101"/>
    <x v="107"/>
    <x v="0"/>
    <m/>
  </r>
  <r>
    <d v="2021-11-19T01:28:50"/>
    <x v="1"/>
    <n v="28"/>
    <s v="BETANCUR RAMIREZ JUAN CAMILO"/>
    <x v="3"/>
    <x v="0"/>
    <n v="251"/>
    <n v="25.1"/>
    <n v="247.91732909379999"/>
    <m/>
    <n v="95166.931599999996"/>
    <x v="0"/>
    <n v="13620.588235294101"/>
    <x v="107"/>
    <x v="0"/>
    <m/>
  </r>
  <r>
    <d v="2021-11-19T01:28:50"/>
    <x v="1"/>
    <n v="29"/>
    <s v="VARGAS NELSON CONRADO"/>
    <x v="3"/>
    <x v="0"/>
    <n v="239"/>
    <n v="23.9"/>
    <n v="247.91732909379999"/>
    <s v="1 DESCUENTO (Usuario Desubicado)"/>
    <n v="95166.931599999996"/>
    <x v="0"/>
    <n v="13620.588235294101"/>
    <x v="107"/>
    <x v="0"/>
    <m/>
  </r>
  <r>
    <d v="2021-11-19T01:28:50"/>
    <x v="9"/>
    <n v="31"/>
    <s v="ARISTIZABAL GIRALDO JORGE ANDRES"/>
    <x v="3"/>
    <x v="0"/>
    <n v="261"/>
    <n v="26.1"/>
    <n v="247.91732909379999"/>
    <m/>
    <n v="95166.931599999996"/>
    <x v="1"/>
    <n v="13620.588235294101"/>
    <x v="107"/>
    <x v="0"/>
    <m/>
  </r>
  <r>
    <d v="2021-11-19T01:28:50"/>
    <x v="9"/>
    <n v="33"/>
    <s v="VASQUEZ GARCIA ISMAEL DAVID"/>
    <x v="11"/>
    <x v="0"/>
    <n v="41"/>
    <n v="16.399999999999999"/>
    <n v="61.979332273449899"/>
    <s v="Se reconoce medio viaje de 9 38 am donde moviliz 12 Usuarios"/>
    <n v="23791.732899999999"/>
    <x v="0"/>
    <n v="13620.588235294101"/>
    <x v="107"/>
    <x v="0"/>
    <m/>
  </r>
  <r>
    <d v="2021-11-19T01:28:51"/>
    <x v="9"/>
    <n v="34"/>
    <s v="DAVILA MORALES WALTER ANDRES"/>
    <x v="1"/>
    <x v="0"/>
    <n v="267"/>
    <n v="24.272727272727298"/>
    <n v="272.70906200318001"/>
    <s v="1 DESCUENTO (Despachador Fernando)"/>
    <n v="104683.62480000001"/>
    <x v="0"/>
    <n v="13620.588235294101"/>
    <x v="107"/>
    <x v="0"/>
    <m/>
  </r>
  <r>
    <d v="2021-11-19T01:28:51"/>
    <x v="9"/>
    <n v="35"/>
    <s v="GARCIA DAVID WILSON ALBERTO"/>
    <x v="3"/>
    <x v="0"/>
    <n v="284"/>
    <n v="29.894736842105299"/>
    <n v="235.52146263911001"/>
    <s v="Se reconoce medio viaje de 10 08 am donde moviliz 11 Usuarios 4 DESCUENTOS X 2 INCAPACITADOS"/>
    <n v="90408.585099999997"/>
    <x v="1"/>
    <n v="13620.588235294101"/>
    <x v="107"/>
    <x v="0"/>
    <m/>
  </r>
  <r>
    <d v="2021-11-19T01:28:51"/>
    <x v="9"/>
    <n v="36"/>
    <s v="MARTINEZ CHAVERRA LUIS NORBERTO"/>
    <x v="1"/>
    <x v="0"/>
    <n v="281"/>
    <n v="25.545454545454501"/>
    <n v="272.70906200318001"/>
    <s v="2 DESCUENTOS (Usuarios Desubicados)"/>
    <n v="104683.62480000001"/>
    <x v="0"/>
    <n v="13620.588235294101"/>
    <x v="107"/>
    <x v="0"/>
    <m/>
  </r>
  <r>
    <d v="2021-11-19T01:28:51"/>
    <x v="9"/>
    <n v="37"/>
    <s v="LARGO PIEDRAHITA HARVEY DAVID"/>
    <x v="3"/>
    <x v="0"/>
    <n v="308"/>
    <n v="30.8"/>
    <n v="247.91732909379999"/>
    <m/>
    <n v="95166.931599999996"/>
    <x v="1"/>
    <n v="13620.588235294101"/>
    <x v="107"/>
    <x v="0"/>
    <m/>
  </r>
  <r>
    <d v="2021-11-19T01:28:51"/>
    <x v="9"/>
    <n v="38"/>
    <s v="VILLADA GUZMAN JOJAN"/>
    <x v="11"/>
    <x v="0"/>
    <n v="59"/>
    <n v="23.6"/>
    <n v="61.979332273449899"/>
    <s v="Se Reconoce medio viaje de 8 48 am donde moviliz 8 Usuarios, Se descuenta medio viaje de 3 50 pm donde moviliz 7 Usuarios ya que venia del taller y colabora con la subida"/>
    <n v="23791.732899999999"/>
    <x v="0"/>
    <n v="13620.588235294101"/>
    <x v="107"/>
    <x v="0"/>
    <m/>
  </r>
  <r>
    <d v="2021-11-19T01:28:52"/>
    <x v="9"/>
    <n v="40"/>
    <s v="MARTINEZ ORREGO ARLEISON"/>
    <x v="1"/>
    <x v="0"/>
    <n v="299"/>
    <n v="27.181818181818201"/>
    <n v="272.70906200318001"/>
    <m/>
    <n v="104683.62480000001"/>
    <x v="0"/>
    <n v="13620.588235294101"/>
    <x v="107"/>
    <x v="0"/>
    <m/>
  </r>
  <r>
    <d v="2021-11-19T01:28:52"/>
    <x v="1"/>
    <n v="42"/>
    <s v="GIRALDO SANTAMARIA ERMAN"/>
    <x v="0"/>
    <x v="0"/>
    <n v="202"/>
    <n v="22.4444444444444"/>
    <n v="223.12559618442"/>
    <m/>
    <n v="85650.238500000007"/>
    <x v="0"/>
    <n v="13620.588235294101"/>
    <x v="107"/>
    <x v="0"/>
    <m/>
  </r>
  <r>
    <d v="2021-11-20T01:00:08"/>
    <x v="9"/>
    <n v="1"/>
    <s v="PINEDA ESTRADA CRISTIAN JOHAN"/>
    <x v="6"/>
    <x v="0"/>
    <n v="208"/>
    <n v="26"/>
    <n v="209.858585858586"/>
    <m/>
    <n v="80743.434299999994"/>
    <x v="0"/>
    <n v="13188.5714285714"/>
    <x v="108"/>
    <x v="0"/>
    <m/>
  </r>
  <r>
    <d v="2021-11-20T01:00:08"/>
    <x v="9"/>
    <n v="2"/>
    <s v="JARAMILLO GOMEZ VICTOR ALONSO"/>
    <x v="6"/>
    <x v="0"/>
    <n v="230"/>
    <n v="28.75"/>
    <n v="209.858585858586"/>
    <s v="1 DESCUENTO (Jefe de Ruta)"/>
    <n v="80743.434299999994"/>
    <x v="1"/>
    <n v="13188.5714285714"/>
    <x v="108"/>
    <x v="0"/>
    <m/>
  </r>
  <r>
    <d v="2021-11-20T01:00:08"/>
    <x v="9"/>
    <n v="3"/>
    <s v="RESTREPO RODRIGUEZ LIBARDO ANDRES"/>
    <x v="3"/>
    <x v="0"/>
    <n v="248"/>
    <n v="24.8"/>
    <n v="262.32323232323199"/>
    <m/>
    <n v="100929.2929"/>
    <x v="0"/>
    <n v="13188.5714285714"/>
    <x v="108"/>
    <x v="0"/>
    <m/>
  </r>
  <r>
    <d v="2021-11-20T01:00:08"/>
    <x v="9"/>
    <n v="5"/>
    <s v="LOAIZA GAVIRIA EDIXON ANDRES"/>
    <x v="3"/>
    <x v="0"/>
    <n v="308"/>
    <n v="30.8"/>
    <n v="262.32323232323199"/>
    <m/>
    <n v="100929.2929"/>
    <x v="1"/>
    <n v="13188.5714285714"/>
    <x v="108"/>
    <x v="0"/>
    <m/>
  </r>
  <r>
    <d v="2021-11-20T01:00:09"/>
    <x v="1"/>
    <n v="7"/>
    <s v="DE OSSA TORRES CARLOS ANDRES"/>
    <x v="0"/>
    <x v="0"/>
    <n v="192"/>
    <n v="21.3333333333333"/>
    <n v="236.09090909090901"/>
    <m/>
    <n v="90836.363599999997"/>
    <x v="1"/>
    <n v="13188.5714285714"/>
    <x v="108"/>
    <x v="0"/>
    <m/>
  </r>
  <r>
    <d v="2021-11-20T01:00:09"/>
    <x v="9"/>
    <n v="8"/>
    <s v="VALENCIA MENDOZA CESAR AUGUSTO"/>
    <x v="9"/>
    <x v="0"/>
    <n v="337"/>
    <n v="28.0833333333333"/>
    <n v="314.78787878787898"/>
    <s v="2 DESCUENTOS X INCAPACITADO"/>
    <n v="121115.15150000001"/>
    <x v="1"/>
    <n v="13188.5714285714"/>
    <x v="108"/>
    <x v="0"/>
    <m/>
  </r>
  <r>
    <d v="2021-11-20T01:00:09"/>
    <x v="9"/>
    <n v="9"/>
    <s v="SANCHEZ CAMELO FABIAN ARLEY"/>
    <x v="7"/>
    <x v="0"/>
    <n v="99"/>
    <n v="33"/>
    <n v="78.696969696969703"/>
    <m/>
    <n v="30278.787899999999"/>
    <x v="0"/>
    <n v="13188.5714285714"/>
    <x v="108"/>
    <x v="0"/>
    <m/>
  </r>
  <r>
    <d v="2021-11-20T01:00:09"/>
    <x v="9"/>
    <n v="10"/>
    <s v="VALENCIA ESTRADA JUAN STIVEN"/>
    <x v="4"/>
    <x v="0"/>
    <n v="187"/>
    <n v="26.714285714285701"/>
    <n v="183.62626262626301"/>
    <m/>
    <n v="70650.505099999995"/>
    <x v="0"/>
    <n v="13188.5714285714"/>
    <x v="108"/>
    <x v="0"/>
    <m/>
  </r>
  <r>
    <d v="2021-11-20T01:00:09"/>
    <x v="9"/>
    <n v="11"/>
    <s v="MARTINEZ ORREGO ARLEISON"/>
    <x v="5"/>
    <x v="0"/>
    <n v="26"/>
    <n v="26"/>
    <n v="26.2323232323232"/>
    <m/>
    <n v="10092.9293"/>
    <x v="0"/>
    <n v="13188.5714285714"/>
    <x v="108"/>
    <x v="0"/>
    <m/>
  </r>
  <r>
    <d v="2021-11-20T01:00:10"/>
    <x v="9"/>
    <n v="12"/>
    <s v="OCAMPO OCAMPO ANTONIO JOSE"/>
    <x v="8"/>
    <x v="0"/>
    <n v="137"/>
    <n v="27.4"/>
    <n v="131.161616161616"/>
    <s v="1 DESCUENTO (Conduct. Reconociendo ruta)"/>
    <n v="50464.646500000003"/>
    <x v="0"/>
    <n v="13188.5714285714"/>
    <x v="108"/>
    <x v="0"/>
    <m/>
  </r>
  <r>
    <d v="2021-11-20T01:00:10"/>
    <x v="1"/>
    <n v="13"/>
    <s v="SANCHEZ DAVID YOHAN ALBERTO"/>
    <x v="0"/>
    <x v="0"/>
    <n v="234"/>
    <n v="26"/>
    <n v="236.09090909090901"/>
    <m/>
    <n v="90836.363599999997"/>
    <x v="1"/>
    <n v="13188.5714285714"/>
    <x v="108"/>
    <x v="0"/>
    <m/>
  </r>
  <r>
    <d v="2021-11-20T01:00:10"/>
    <x v="1"/>
    <n v="14"/>
    <s v="HINCAPIE OSORIO RENZO ORLANDO"/>
    <x v="3"/>
    <x v="0"/>
    <n v="251"/>
    <n v="25.1"/>
    <n v="262.32323232323199"/>
    <s v="4 DESCUENTOS X INCAPACITADOS (Rampla mala)"/>
    <n v="100929.2929"/>
    <x v="1"/>
    <n v="13188.5714285714"/>
    <x v="108"/>
    <x v="0"/>
    <m/>
  </r>
  <r>
    <d v="2021-11-20T01:00:10"/>
    <x v="1"/>
    <n v="15"/>
    <s v="LONDOO LOPERA DUVAN ANDRES"/>
    <x v="3"/>
    <x v="0"/>
    <n v="215"/>
    <n v="21.5"/>
    <n v="262.32323232323199"/>
    <s v="1 DESCUENTO (Jefe de Ruta)"/>
    <n v="100929.2929"/>
    <x v="0"/>
    <n v="13188.5714285714"/>
    <x v="108"/>
    <x v="0"/>
    <m/>
  </r>
  <r>
    <d v="2021-11-20T01:00:11"/>
    <x v="1"/>
    <n v="16"/>
    <s v="PEREZ BORJA JUAN CARLOS"/>
    <x v="3"/>
    <x v="0"/>
    <n v="211"/>
    <n v="21.1"/>
    <n v="262.32323232323199"/>
    <s v="1 DESCUENTO (Despachadora Isabel)"/>
    <n v="100929.2929"/>
    <x v="0"/>
    <n v="13188.5714285714"/>
    <x v="108"/>
    <x v="0"/>
    <m/>
  </r>
  <r>
    <d v="2021-11-20T01:00:11"/>
    <x v="1"/>
    <n v="17"/>
    <s v="TEJADA PEREZ JHON ALEXIS"/>
    <x v="0"/>
    <x v="1"/>
    <n v="184"/>
    <n v="20.4444444444444"/>
    <n v="236.09090909090901"/>
    <s v="2 DESCUENTOS (Jefe de Ruta y Conduct. Veh 38)"/>
    <n v="90836.363599999997"/>
    <x v="0"/>
    <n v="13188.5714285714"/>
    <x v="108"/>
    <x v="0"/>
    <m/>
  </r>
  <r>
    <d v="2021-11-20T01:00:11"/>
    <x v="1"/>
    <n v="19"/>
    <s v="HINCAPIE CASTAEDA KEVIN ALEJANDRO"/>
    <x v="6"/>
    <x v="0"/>
    <n v="206"/>
    <n v="25.75"/>
    <n v="209.858585858586"/>
    <s v="6 DESCUENTOS (Devolucion de dinero a Usuarios)"/>
    <n v="80743.434299999994"/>
    <x v="0"/>
    <n v="13188.5714285714"/>
    <x v="108"/>
    <x v="0"/>
    <m/>
  </r>
  <r>
    <d v="2021-11-20T01:00:12"/>
    <x v="1"/>
    <n v="20"/>
    <s v="VACA FIERRO ROBINSON"/>
    <x v="9"/>
    <x v="0"/>
    <n v="296"/>
    <n v="24.6666666666667"/>
    <n v="314.78787878787898"/>
    <m/>
    <n v="121115.15150000001"/>
    <x v="0"/>
    <n v="13188.5714285714"/>
    <x v="108"/>
    <x v="0"/>
    <m/>
  </r>
  <r>
    <d v="2021-11-20T01:00:12"/>
    <x v="9"/>
    <n v="21"/>
    <s v="OCAMPO OCAMPO ANTONIO JOSE"/>
    <x v="10"/>
    <x v="0"/>
    <n v="95"/>
    <n v="27.1428571428571"/>
    <n v="91.813131313131294"/>
    <s v="Se Reconoce medio viaje de 9 44 am donde moviliz 17 Usuarios"/>
    <n v="35325.252500000002"/>
    <x v="0"/>
    <n v="13188.5714285714"/>
    <x v="108"/>
    <x v="0"/>
    <m/>
  </r>
  <r>
    <d v="2021-11-20T01:00:12"/>
    <x v="9"/>
    <n v="22"/>
    <s v="GONZALEZ MONTAO HERNAN DARIO"/>
    <x v="6"/>
    <x v="0"/>
    <n v="252"/>
    <n v="29.647058823529399"/>
    <n v="222.97474747474701"/>
    <s v="Se Reconoce medio viaje de 2 27 pm donde moviliz 16 Usuarios, Se descuenta medio viaje de 3 50 pm donde moviliz 7 Usuarios ya que colabora con la subida para el promedio"/>
    <n v="85789.899000000005"/>
    <x v="1"/>
    <n v="13188.5714285714"/>
    <x v="108"/>
    <x v="0"/>
    <m/>
  </r>
  <r>
    <d v="2021-11-20T01:00:12"/>
    <x v="9"/>
    <n v="23"/>
    <s v="QUICENO DAVID DIEGO ALEJANDRO"/>
    <x v="3"/>
    <x v="0"/>
    <n v="294"/>
    <n v="29.4"/>
    <n v="262.32323232323199"/>
    <m/>
    <n v="100929.2929"/>
    <x v="0"/>
    <n v="13188.5714285714"/>
    <x v="108"/>
    <x v="0"/>
    <m/>
  </r>
  <r>
    <d v="2021-11-20T01:00:12"/>
    <x v="9"/>
    <n v="24"/>
    <s v="QUIRAMA CASTAEDA JHON JADER"/>
    <x v="0"/>
    <x v="0"/>
    <n v="305"/>
    <n v="33.8888888888889"/>
    <n v="236.09090909090901"/>
    <m/>
    <n v="90836.363599999997"/>
    <x v="0"/>
    <n v="13188.5714285714"/>
    <x v="108"/>
    <x v="0"/>
    <m/>
  </r>
  <r>
    <d v="2021-11-20T01:00:13"/>
    <x v="9"/>
    <n v="25"/>
    <s v="ARBOLEDA SALAZAR DIOMEDES"/>
    <x v="3"/>
    <x v="0"/>
    <n v="321"/>
    <n v="32.1"/>
    <n v="262.32323232323199"/>
    <m/>
    <n v="100929.2929"/>
    <x v="1"/>
    <n v="13188.5714285714"/>
    <x v="108"/>
    <x v="0"/>
    <m/>
  </r>
  <r>
    <d v="2021-11-20T01:00:13"/>
    <x v="9"/>
    <n v="26"/>
    <s v="GONZALEZ VELASQUEZ LISDAN"/>
    <x v="0"/>
    <x v="0"/>
    <n v="235"/>
    <n v="26.1111111111111"/>
    <n v="236.09090909090901"/>
    <s v="7 DESCUENTOS (6 Transbordo veh 22 y Conduct. Reconociendo ruta)"/>
    <n v="90836.363599999997"/>
    <x v="0"/>
    <n v="13188.5714285714"/>
    <x v="108"/>
    <x v="0"/>
    <m/>
  </r>
  <r>
    <d v="2021-11-20T01:00:13"/>
    <x v="1"/>
    <n v="27"/>
    <s v="VANEGAS MORALES DEIBY ALEJANDRO"/>
    <x v="1"/>
    <x v="0"/>
    <n v="245"/>
    <n v="22.272727272727298"/>
    <n v="288.555555555556"/>
    <m/>
    <n v="111022.2222"/>
    <x v="0"/>
    <n v="13188.5714285714"/>
    <x v="108"/>
    <x v="0"/>
    <m/>
  </r>
  <r>
    <d v="2021-11-20T01:00:13"/>
    <x v="9"/>
    <n v="28"/>
    <s v="BETANCUR RAMIREZ JUAN CAMILO"/>
    <x v="3"/>
    <x v="0"/>
    <n v="243"/>
    <n v="24.3"/>
    <n v="262.32323232323199"/>
    <m/>
    <n v="100929.2929"/>
    <x v="0"/>
    <n v="13188.5714285714"/>
    <x v="108"/>
    <x v="0"/>
    <m/>
  </r>
  <r>
    <d v="2021-11-20T01:00:14"/>
    <x v="1"/>
    <n v="29"/>
    <s v="VELASQUEZ ROLDAN BRAYAN ESTIVEN"/>
    <x v="9"/>
    <x v="0"/>
    <n v="317"/>
    <n v="26.4166666666667"/>
    <n v="314.78787878787898"/>
    <s v="2 DESCUENTOS (Usuario Desubicado Y Transbordo veh 27)"/>
    <n v="121115.15150000001"/>
    <x v="0"/>
    <n v="13188.5714285714"/>
    <x v="108"/>
    <x v="0"/>
    <m/>
  </r>
  <r>
    <d v="2021-11-20T01:00:14"/>
    <x v="1"/>
    <n v="31"/>
    <s v="ARISTIZABAL GIRALDO JORGE ANDRES"/>
    <x v="3"/>
    <x v="0"/>
    <n v="255"/>
    <n v="26.842105263157901"/>
    <n v="249.20707070707101"/>
    <s v="Se Reconoce medio viaje de 11 50 am donde moviliz 10 Usuarios"/>
    <n v="95882.828299999994"/>
    <x v="1"/>
    <n v="13188.5714285714"/>
    <x v="108"/>
    <x v="0"/>
    <m/>
  </r>
  <r>
    <d v="2021-11-20T01:00:14"/>
    <x v="1"/>
    <n v="34"/>
    <s v="DAVILA MORALES WALTER ANDRES"/>
    <x v="9"/>
    <x v="0"/>
    <n v="297"/>
    <n v="24.75"/>
    <n v="314.78787878787898"/>
    <s v="3 DESCUENTOS (Usuarios Desubicados)"/>
    <n v="121115.15150000001"/>
    <x v="0"/>
    <n v="13188.5714285714"/>
    <x v="108"/>
    <x v="0"/>
    <m/>
  </r>
  <r>
    <d v="2021-11-20T01:00:14"/>
    <x v="1"/>
    <n v="35"/>
    <s v="GARCIA DAVID WILSON ALBERTO"/>
    <x v="9"/>
    <x v="0"/>
    <n v="284"/>
    <n v="23.6666666666667"/>
    <n v="314.78787878787898"/>
    <s v="3 DESCUENTOS (Despachadora Isabel y 2 x INCAPACITADO)"/>
    <n v="121115.15150000001"/>
    <x v="1"/>
    <n v="13188.5714285714"/>
    <x v="108"/>
    <x v="0"/>
    <m/>
  </r>
  <r>
    <d v="2021-11-20T01:00:14"/>
    <x v="1"/>
    <n v="36"/>
    <s v="VARGAS NELSON CONRADO"/>
    <x v="9"/>
    <x v="0"/>
    <n v="308"/>
    <n v="25.6666666666667"/>
    <n v="314.78787878787898"/>
    <m/>
    <n v="121115.15150000001"/>
    <x v="0"/>
    <n v="13188.5714285714"/>
    <x v="108"/>
    <x v="0"/>
    <m/>
  </r>
  <r>
    <d v="2021-11-20T01:00:15"/>
    <x v="1"/>
    <n v="37"/>
    <s v="LARGO PIEDRAHITA HARVEY DAVID"/>
    <x v="4"/>
    <x v="1"/>
    <n v="217"/>
    <n v="31"/>
    <n v="183.62626262626301"/>
    <m/>
    <n v="70650.505099999995"/>
    <x v="1"/>
    <n v="13188.5714285714"/>
    <x v="108"/>
    <x v="0"/>
    <m/>
  </r>
  <r>
    <d v="2021-11-20T01:00:15"/>
    <x v="1"/>
    <n v="38"/>
    <s v="VILLADA GUZMAN JOJAN"/>
    <x v="5"/>
    <x v="0"/>
    <n v="35"/>
    <n v="35"/>
    <n v="26.2323232323232"/>
    <m/>
    <n v="10092.9293"/>
    <x v="0"/>
    <n v="13188.5714285714"/>
    <x v="108"/>
    <x v="0"/>
    <m/>
  </r>
  <r>
    <d v="2021-11-20T01:00:15"/>
    <x v="1"/>
    <n v="40"/>
    <s v="GALINDEZ CHAVARRIAGA LUIS FERNANDO"/>
    <x v="1"/>
    <x v="0"/>
    <n v="275"/>
    <n v="25"/>
    <n v="288.555555555556"/>
    <m/>
    <n v="111022.2222"/>
    <x v="0"/>
    <n v="13188.5714285714"/>
    <x v="108"/>
    <x v="0"/>
    <m/>
  </r>
  <r>
    <d v="2021-11-20T01:00:15"/>
    <x v="1"/>
    <n v="42"/>
    <s v="GIRALDO SANTAMARIA ERMAN"/>
    <x v="6"/>
    <x v="0"/>
    <n v="244"/>
    <n v="28.705882352941199"/>
    <n v="222.97474747474701"/>
    <s v="Se Reconoce medio viaje de 11 08 am donde moviliz 20 Usuarios"/>
    <n v="85789.899000000005"/>
    <x v="0"/>
    <n v="13188.5714285714"/>
    <x v="108"/>
    <x v="0"/>
    <m/>
  </r>
  <r>
    <d v="2021-11-21T00:46:06"/>
    <x v="9"/>
    <n v="1"/>
    <s v="PINEDA ESTRADA CRISTIAN JOHAN"/>
    <x v="5"/>
    <x v="0"/>
    <n v="11"/>
    <n v="11"/>
    <n v="25.2604166666667"/>
    <s v="1 DESCUENTO (Usuario Desubicado)"/>
    <n v="9704.1666999999998"/>
    <x v="0"/>
    <n v="14381.25"/>
    <x v="109"/>
    <x v="0"/>
    <m/>
  </r>
  <r>
    <d v="2021-11-21T00:46:06"/>
    <x v="1"/>
    <n v="2"/>
    <s v="JARAMILLO GOMEZ VICTOR ALONSO"/>
    <x v="0"/>
    <x v="0"/>
    <n v="292"/>
    <n v="32.4444444444444"/>
    <n v="227.34375"/>
    <m/>
    <n v="87337.5"/>
    <x v="1"/>
    <n v="14381.25"/>
    <x v="109"/>
    <x v="0"/>
    <m/>
  </r>
  <r>
    <d v="2021-11-21T00:46:06"/>
    <x v="1"/>
    <n v="3"/>
    <s v="RESTREPO RODRIGUEZ LIBARDO ANDRES"/>
    <x v="12"/>
    <x v="0"/>
    <n v="289"/>
    <n v="22.230769230769202"/>
    <n v="328.38541666666703"/>
    <s v="1 DESCUENTO (Jefe de Ruta)"/>
    <n v="126154.1667"/>
    <x v="0"/>
    <n v="14381.25"/>
    <x v="109"/>
    <x v="0"/>
    <m/>
  </r>
  <r>
    <d v="2021-11-21T00:46:07"/>
    <x v="9"/>
    <n v="5"/>
    <s v="LOAIZA GAVIRIA EDIXON ANDRES"/>
    <x v="3"/>
    <x v="0"/>
    <n v="291"/>
    <n v="29.1"/>
    <n v="252.604166666667"/>
    <s v="5 DESCUENTOS X INCAPACITADOS (Rampla Mala)"/>
    <n v="97041.666700000002"/>
    <x v="1"/>
    <n v="14381.25"/>
    <x v="109"/>
    <x v="0"/>
    <m/>
  </r>
  <r>
    <d v="2021-11-21T00:46:07"/>
    <x v="9"/>
    <n v="7"/>
    <s v="HINCAPIE OSORIO RENZO ORLANDO"/>
    <x v="3"/>
    <x v="0"/>
    <n v="228"/>
    <n v="22.8"/>
    <n v="252.604166666667"/>
    <s v="2 DESCUENTOS (Transbordo veh 15 y Usuario Desubicado)"/>
    <n v="97041.666700000002"/>
    <x v="1"/>
    <n v="14381.25"/>
    <x v="109"/>
    <x v="0"/>
    <m/>
  </r>
  <r>
    <d v="2021-11-21T00:46:07"/>
    <x v="1"/>
    <n v="8"/>
    <s v="VARGAS NELSON CONRADO"/>
    <x v="3"/>
    <x v="0"/>
    <n v="248"/>
    <n v="24.8"/>
    <n v="252.604166666667"/>
    <s v="2 DESCUENTOS X INCAPACITADO)"/>
    <n v="97041.666700000002"/>
    <x v="1"/>
    <n v="14381.25"/>
    <x v="109"/>
    <x v="0"/>
    <m/>
  </r>
  <r>
    <d v="2021-11-21T00:46:07"/>
    <x v="9"/>
    <n v="9"/>
    <s v="QUINTERO PEREZ SANTIAGO"/>
    <x v="6"/>
    <x v="0"/>
    <n v="200"/>
    <n v="25"/>
    <n v="202.083333333333"/>
    <m/>
    <n v="77633.333299999998"/>
    <x v="0"/>
    <n v="14381.25"/>
    <x v="109"/>
    <x v="0"/>
    <m/>
  </r>
  <r>
    <d v="2021-11-21T00:46:07"/>
    <x v="9"/>
    <n v="10"/>
    <s v="FLORES RINCON JORGE ALBERTO"/>
    <x v="12"/>
    <x v="0"/>
    <n v="284"/>
    <n v="21.846153846153801"/>
    <n v="328.38541666666703"/>
    <m/>
    <n v="126154.1667"/>
    <x v="0"/>
    <n v="14381.25"/>
    <x v="109"/>
    <x v="0"/>
    <m/>
  </r>
  <r>
    <d v="2021-11-21T00:46:08"/>
    <x v="9"/>
    <n v="11"/>
    <s v="RENDON VIANA HUMBERTO DE JESUS"/>
    <x v="2"/>
    <x v="0"/>
    <n v="180"/>
    <n v="30"/>
    <n v="151.5625"/>
    <m/>
    <n v="58225"/>
    <x v="0"/>
    <n v="14381.25"/>
    <x v="109"/>
    <x v="0"/>
    <m/>
  </r>
  <r>
    <d v="2021-11-21T00:46:08"/>
    <x v="9"/>
    <n v="12"/>
    <s v="GALINDEZ CHAVARRIAGA LUIS FERNANDO"/>
    <x v="6"/>
    <x v="0"/>
    <n v="212"/>
    <n v="26.5"/>
    <n v="202.083333333333"/>
    <m/>
    <n v="77633.333299999998"/>
    <x v="0"/>
    <n v="14381.25"/>
    <x v="109"/>
    <x v="0"/>
    <m/>
  </r>
  <r>
    <d v="2021-11-21T00:46:08"/>
    <x v="9"/>
    <n v="13"/>
    <s v="SANCHEZ DAVID YOHAN ALBERTO"/>
    <x v="6"/>
    <x v="0"/>
    <n v="186"/>
    <n v="23.25"/>
    <n v="202.083333333333"/>
    <m/>
    <n v="77633.333299999998"/>
    <x v="1"/>
    <n v="14381.25"/>
    <x v="109"/>
    <x v="0"/>
    <m/>
  </r>
  <r>
    <d v="2021-11-21T00:46:09"/>
    <x v="9"/>
    <n v="14"/>
    <s v="CARVAJAL SALAZAR HECTOR MARINO"/>
    <x v="3"/>
    <x v="0"/>
    <n v="264"/>
    <n v="26.4"/>
    <n v="252.604166666667"/>
    <m/>
    <n v="97041.666700000002"/>
    <x v="1"/>
    <n v="14381.25"/>
    <x v="109"/>
    <x v="0"/>
    <m/>
  </r>
  <r>
    <d v="2021-11-21T00:46:09"/>
    <x v="1"/>
    <n v="15"/>
    <s v="LONDOO LOPERA DUVAN ANDRES"/>
    <x v="4"/>
    <x v="0"/>
    <n v="182"/>
    <n v="26"/>
    <n v="176.822916666667"/>
    <m/>
    <n v="67929.166700000002"/>
    <x v="0"/>
    <n v="14381.25"/>
    <x v="109"/>
    <x v="0"/>
    <m/>
  </r>
  <r>
    <d v="2021-11-21T00:46:09"/>
    <x v="9"/>
    <n v="16"/>
    <s v="PEREZ BORJA JUAN CARLOS"/>
    <x v="3"/>
    <x v="0"/>
    <n v="187"/>
    <n v="19.684210526315798"/>
    <n v="239.973958333333"/>
    <s v="Se reconoce medio viaje de 9 09 am donde moviliz 15 Usuarios"/>
    <n v="92189.583299999998"/>
    <x v="0"/>
    <n v="14381.25"/>
    <x v="109"/>
    <x v="0"/>
    <m/>
  </r>
  <r>
    <d v="2021-11-21T00:46:09"/>
    <x v="1"/>
    <n v="17"/>
    <s v="TEJADA PEREZ JHON ALEXIS"/>
    <x v="0"/>
    <x v="1"/>
    <n v="171"/>
    <n v="19"/>
    <n v="227.34375"/>
    <m/>
    <n v="87337.5"/>
    <x v="0"/>
    <n v="14381.25"/>
    <x v="109"/>
    <x v="0"/>
    <m/>
  </r>
  <r>
    <d v="2021-11-21T00:46:10"/>
    <x v="9"/>
    <n v="20"/>
    <s v="VACA FIERRO ROBINSON"/>
    <x v="3"/>
    <x v="0"/>
    <n v="275"/>
    <n v="28.947368421052602"/>
    <n v="239.973958333333"/>
    <s v="Se reconoce medio viaje de 7 48 am donde moviliz 24 Usuarios"/>
    <n v="92189.583299999998"/>
    <x v="0"/>
    <n v="14381.25"/>
    <x v="109"/>
    <x v="0"/>
    <m/>
  </r>
  <r>
    <d v="2021-11-21T00:46:10"/>
    <x v="9"/>
    <n v="21"/>
    <s v="OCAMPO OCAMPO ANTONIO JOSE"/>
    <x v="1"/>
    <x v="0"/>
    <n v="258"/>
    <n v="23.454545454545499"/>
    <n v="277.86458333333297"/>
    <s v="1 DESCUENTO (Despachadora Isabel)"/>
    <n v="106745.8333"/>
    <x v="0"/>
    <n v="14381.25"/>
    <x v="109"/>
    <x v="0"/>
    <m/>
  </r>
  <r>
    <d v="2021-11-21T00:46:10"/>
    <x v="9"/>
    <n v="22"/>
    <s v="GONZALEZ MONTAO HERNAN DARIO"/>
    <x v="0"/>
    <x v="0"/>
    <n v="268"/>
    <n v="29.7777777777778"/>
    <n v="227.34375"/>
    <m/>
    <n v="87337.5"/>
    <x v="1"/>
    <n v="14381.25"/>
    <x v="109"/>
    <x v="0"/>
    <m/>
  </r>
  <r>
    <d v="2021-11-21T00:46:10"/>
    <x v="1"/>
    <n v="23"/>
    <s v="QUICENO DAVID DIEGO ALEJANDRO"/>
    <x v="1"/>
    <x v="0"/>
    <n v="240"/>
    <n v="21.818181818181799"/>
    <n v="277.86458333333297"/>
    <m/>
    <n v="106745.8333"/>
    <x v="0"/>
    <n v="14381.25"/>
    <x v="109"/>
    <x v="0"/>
    <m/>
  </r>
  <r>
    <d v="2021-11-21T00:46:11"/>
    <x v="1"/>
    <n v="24"/>
    <s v="QUIRAMA CASTAEDA JHON JADER"/>
    <x v="9"/>
    <x v="0"/>
    <n v="295"/>
    <n v="24.5833333333333"/>
    <n v="303.125"/>
    <s v="1 DESCUENTO (Despachadora Isabel)"/>
    <n v="116450"/>
    <x v="0"/>
    <n v="14381.25"/>
    <x v="109"/>
    <x v="0"/>
    <m/>
  </r>
  <r>
    <d v="2021-11-21T00:46:11"/>
    <x v="1"/>
    <n v="25"/>
    <s v="ARBOLEDA SALAZAR DIOMEDES"/>
    <x v="7"/>
    <x v="0"/>
    <n v="78"/>
    <n v="26"/>
    <n v="75.78125"/>
    <m/>
    <n v="29112.5"/>
    <x v="1"/>
    <n v="14381.25"/>
    <x v="109"/>
    <x v="0"/>
    <m/>
  </r>
  <r>
    <d v="2021-11-21T00:46:11"/>
    <x v="1"/>
    <n v="26"/>
    <s v="GONZALEZ VELASQUEZ LISDAN"/>
    <x v="1"/>
    <x v="0"/>
    <n v="247"/>
    <n v="22.454545454545499"/>
    <n v="277.86458333333297"/>
    <m/>
    <n v="106745.8333"/>
    <x v="0"/>
    <n v="14381.25"/>
    <x v="109"/>
    <x v="0"/>
    <m/>
  </r>
  <r>
    <d v="2021-11-21T00:46:12"/>
    <x v="1"/>
    <n v="27"/>
    <s v="VANEGAS MORALES DEIBY ALEJANDRO"/>
    <x v="3"/>
    <x v="0"/>
    <n v="202"/>
    <n v="20.2"/>
    <n v="252.604166666667"/>
    <m/>
    <n v="97041.666700000002"/>
    <x v="0"/>
    <n v="14381.25"/>
    <x v="109"/>
    <x v="0"/>
    <m/>
  </r>
  <r>
    <d v="2021-11-21T00:46:12"/>
    <x v="1"/>
    <n v="28"/>
    <s v="SANCHEZ CAMELO FABIAN ARLEY"/>
    <x v="0"/>
    <x v="0"/>
    <n v="267"/>
    <n v="29.6666666666667"/>
    <n v="227.34375"/>
    <m/>
    <n v="87337.5"/>
    <x v="0"/>
    <n v="14381.25"/>
    <x v="109"/>
    <x v="0"/>
    <m/>
  </r>
  <r>
    <d v="2021-11-21T00:46:12"/>
    <x v="1"/>
    <n v="29"/>
    <s v="VELASQUEZ ROLDAN BRAYAN ESTIVEN"/>
    <x v="1"/>
    <x v="0"/>
    <n v="265"/>
    <n v="24.090909090909101"/>
    <n v="277.86458333333297"/>
    <m/>
    <n v="106745.8333"/>
    <x v="0"/>
    <n v="14381.25"/>
    <x v="109"/>
    <x v="0"/>
    <m/>
  </r>
  <r>
    <d v="2021-11-21T00:46:12"/>
    <x v="1"/>
    <n v="31"/>
    <s v="ARISTIZABAL GIRALDO JORGE ANDRES"/>
    <x v="3"/>
    <x v="0"/>
    <n v="276"/>
    <n v="27.6"/>
    <n v="252.604166666667"/>
    <m/>
    <n v="97041.666700000002"/>
    <x v="1"/>
    <n v="14381.25"/>
    <x v="109"/>
    <x v="0"/>
    <m/>
  </r>
  <r>
    <d v="2021-11-21T00:46:13"/>
    <x v="9"/>
    <n v="34"/>
    <s v="DAVILA MORALES WALTER ANDRES"/>
    <x v="1"/>
    <x v="0"/>
    <n v="345"/>
    <n v="31.363636363636399"/>
    <n v="277.86458333333297"/>
    <s v="1 DESCUENTO (Despachadora Janeth)"/>
    <n v="106745.8333"/>
    <x v="0"/>
    <n v="14381.25"/>
    <x v="109"/>
    <x v="0"/>
    <m/>
  </r>
  <r>
    <d v="2021-11-21T00:46:13"/>
    <x v="9"/>
    <n v="35"/>
    <s v="GARCIA DAVID WILSON ALBERTO"/>
    <x v="1"/>
    <x v="0"/>
    <n v="302"/>
    <n v="27.454545454545499"/>
    <n v="277.86458333333297"/>
    <s v="2 DESCUENTOS (Usuario Desubicado y Conduct veh 19)"/>
    <n v="106745.8333"/>
    <x v="1"/>
    <n v="14381.25"/>
    <x v="109"/>
    <x v="0"/>
    <m/>
  </r>
  <r>
    <d v="2021-11-21T00:46:13"/>
    <x v="9"/>
    <n v="36"/>
    <s v="MARTINEZ CHAVERRA LUIS NORBERTO"/>
    <x v="0"/>
    <x v="1"/>
    <n v="226"/>
    <n v="25.1111111111111"/>
    <n v="227.34375"/>
    <m/>
    <n v="87337.5"/>
    <x v="0"/>
    <n v="14381.25"/>
    <x v="109"/>
    <x v="0"/>
    <m/>
  </r>
  <r>
    <d v="2021-11-21T00:46:13"/>
    <x v="9"/>
    <n v="40"/>
    <s v="CORDOBA QUINTERO RAFAEL JOSE"/>
    <x v="3"/>
    <x v="0"/>
    <n v="284"/>
    <n v="28.4"/>
    <n v="252.604166666667"/>
    <m/>
    <n v="97041.666700000002"/>
    <x v="0"/>
    <n v="14381.25"/>
    <x v="109"/>
    <x v="0"/>
    <m/>
  </r>
  <r>
    <d v="2021-11-21T00:46:14"/>
    <x v="1"/>
    <n v="42"/>
    <s v="GIRALDO SANTAMARIA ERMAN"/>
    <x v="0"/>
    <x v="0"/>
    <n v="222"/>
    <n v="24.6666666666667"/>
    <n v="227.34375"/>
    <m/>
    <n v="87337.5"/>
    <x v="0"/>
    <n v="14381.25"/>
    <x v="109"/>
    <x v="0"/>
    <m/>
  </r>
  <r>
    <d v="2021-11-21T23:28:58"/>
    <x v="2"/>
    <n v="1"/>
    <s v="PINEDA ESTRADA CRISTIAN JOHAN"/>
    <x v="1"/>
    <x v="0"/>
    <n v="229"/>
    <n v="20.818181818181799"/>
    <n v="249.551351351351"/>
    <m/>
    <n v="95420.540500000003"/>
    <x v="0"/>
    <n v="13709.090909090901"/>
    <x v="110"/>
    <x v="0"/>
    <m/>
  </r>
  <r>
    <d v="2021-11-21T23:28:58"/>
    <x v="2"/>
    <n v="2"/>
    <s v="JARAMILLO GOMEZ VICTOR ALONSO"/>
    <x v="0"/>
    <x v="0"/>
    <n v="180"/>
    <n v="20"/>
    <n v="204.178378378378"/>
    <s v="1 DESCUENTO (Despachador Fernando)"/>
    <n v="78071.3514"/>
    <x v="1"/>
    <n v="13709.090909090901"/>
    <x v="110"/>
    <x v="0"/>
    <m/>
  </r>
  <r>
    <d v="2021-11-21T23:28:58"/>
    <x v="2"/>
    <n v="7"/>
    <s v="DE OSSA TORRES CARLOS ANDRES"/>
    <x v="0"/>
    <x v="0"/>
    <n v="177"/>
    <n v="19.6666666666667"/>
    <n v="204.178378378378"/>
    <m/>
    <n v="78071.3514"/>
    <x v="1"/>
    <n v="13709.090909090901"/>
    <x v="110"/>
    <x v="0"/>
    <m/>
  </r>
  <r>
    <d v="2021-11-21T23:28:58"/>
    <x v="2"/>
    <n v="8"/>
    <s v="MARTINEZ CHAVERRA LUIS NORBERTO"/>
    <x v="0"/>
    <x v="0"/>
    <n v="185"/>
    <n v="20.5555555555556"/>
    <n v="204.178378378378"/>
    <m/>
    <n v="78071.3514"/>
    <x v="1"/>
    <n v="13709.090909090901"/>
    <x v="110"/>
    <x v="0"/>
    <m/>
  </r>
  <r>
    <d v="2021-11-21T23:28:58"/>
    <x v="2"/>
    <n v="9"/>
    <s v="QUINTERO PEREZ SANTIAGO"/>
    <x v="6"/>
    <x v="0"/>
    <n v="227"/>
    <n v="28.375"/>
    <n v="181.49189189189201"/>
    <m/>
    <n v="69396.756800000003"/>
    <x v="0"/>
    <n v="13709.090909090901"/>
    <x v="110"/>
    <x v="0"/>
    <m/>
  </r>
  <r>
    <d v="2021-11-21T23:28:59"/>
    <x v="2"/>
    <n v="10"/>
    <s v="FLORES RINCON JORGE ALBERTO"/>
    <x v="6"/>
    <x v="0"/>
    <n v="208"/>
    <n v="26"/>
    <n v="181.49189189189201"/>
    <m/>
    <n v="69396.756800000003"/>
    <x v="0"/>
    <n v="13709.090909090901"/>
    <x v="110"/>
    <x v="0"/>
    <m/>
  </r>
  <r>
    <d v="2021-11-21T23:28:59"/>
    <x v="2"/>
    <n v="11"/>
    <s v="RENDON VIANA HUMBERTO DE JESUS"/>
    <x v="0"/>
    <x v="0"/>
    <n v="228"/>
    <n v="25.3333333333333"/>
    <n v="204.178378378378"/>
    <m/>
    <n v="78071.3514"/>
    <x v="0"/>
    <n v="13709.090909090901"/>
    <x v="110"/>
    <x v="0"/>
    <m/>
  </r>
  <r>
    <d v="2021-11-21T23:28:59"/>
    <x v="2"/>
    <n v="12"/>
    <s v="OCAMPO OCAMPO ANTONIO JOSE"/>
    <x v="0"/>
    <x v="0"/>
    <n v="216"/>
    <n v="24"/>
    <n v="204.178378378378"/>
    <m/>
    <n v="78071.3514"/>
    <x v="0"/>
    <n v="13709.090909090901"/>
    <x v="110"/>
    <x v="0"/>
    <m/>
  </r>
  <r>
    <d v="2021-11-21T23:28:59"/>
    <x v="2"/>
    <n v="13"/>
    <s v="SANCHEZ DAVID YOHAN ALBERTO"/>
    <x v="0"/>
    <x v="0"/>
    <n v="204"/>
    <n v="22.6666666666667"/>
    <n v="204.178378378378"/>
    <m/>
    <n v="78071.3514"/>
    <x v="1"/>
    <n v="13709.090909090901"/>
    <x v="110"/>
    <x v="0"/>
    <m/>
  </r>
  <r>
    <d v="2021-11-21T23:28:59"/>
    <x v="2"/>
    <n v="14"/>
    <s v="HINCAPIE OSORIO RENZO ORLANDO"/>
    <x v="6"/>
    <x v="0"/>
    <n v="220"/>
    <n v="27.5"/>
    <n v="181.49189189189201"/>
    <m/>
    <n v="69396.756800000003"/>
    <x v="1"/>
    <n v="13709.090909090901"/>
    <x v="110"/>
    <x v="0"/>
    <m/>
  </r>
  <r>
    <d v="2021-11-21T23:28:59"/>
    <x v="2"/>
    <n v="15"/>
    <s v="LONDOO LOPERA DUVAN ANDRE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6"/>
    <s v="PEREZ BORJA JUAN CARLO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7"/>
    <s v="TEJADA PEREZ JHON ALEXIS"/>
    <x v="0"/>
    <x v="0"/>
    <n v="187"/>
    <n v="20.7777777777778"/>
    <n v="204.178378378378"/>
    <m/>
    <n v="78071.3514"/>
    <x v="0"/>
    <n v="13709.090909090901"/>
    <x v="110"/>
    <x v="0"/>
    <m/>
  </r>
  <r>
    <d v="2021-11-21T23:29:00"/>
    <x v="2"/>
    <n v="18"/>
    <s v="GALINDEZ CHAVARRIAGA LUIS FERNANDO"/>
    <x v="4"/>
    <x v="2"/>
    <n v="145"/>
    <n v="20.714285714285701"/>
    <n v="158.805405405405"/>
    <m/>
    <n v="60722.162199999999"/>
    <x v="0"/>
    <n v="13709.090909090901"/>
    <x v="110"/>
    <x v="0"/>
    <m/>
  </r>
  <r>
    <d v="2021-11-21T23:29:01"/>
    <x v="2"/>
    <n v="19"/>
    <s v="HINCAPIE CASTAEDA KEVIN ALEJANDRO"/>
    <x v="6"/>
    <x v="0"/>
    <n v="195"/>
    <n v="24.375"/>
    <n v="181.49189189189201"/>
    <m/>
    <n v="69396.756800000003"/>
    <x v="0"/>
    <n v="13709.090909090901"/>
    <x v="110"/>
    <x v="0"/>
    <m/>
  </r>
  <r>
    <d v="2021-11-21T23:29:01"/>
    <x v="2"/>
    <n v="26"/>
    <s v="GONZALEZ VELASQUEZ LISDAN"/>
    <x v="0"/>
    <x v="0"/>
    <n v="206"/>
    <n v="22.8888888888889"/>
    <n v="204.178378378378"/>
    <m/>
    <n v="78071.3514"/>
    <x v="0"/>
    <n v="13709.090909090901"/>
    <x v="110"/>
    <x v="0"/>
    <m/>
  </r>
  <r>
    <d v="2021-11-21T23:29:01"/>
    <x v="2"/>
    <n v="28"/>
    <s v="SANCHEZ CAMELO FABIAN ARLEY"/>
    <x v="0"/>
    <x v="0"/>
    <n v="238"/>
    <n v="26.4444444444444"/>
    <n v="204.178378378378"/>
    <m/>
    <n v="78071.3514"/>
    <x v="0"/>
    <n v="13709.090909090901"/>
    <x v="110"/>
    <x v="0"/>
    <m/>
  </r>
  <r>
    <d v="2021-11-21T23:29:02"/>
    <x v="2"/>
    <n v="29"/>
    <s v="VELASQUEZ ROLDAN BRAYAN ESTIVEN"/>
    <x v="0"/>
    <x v="0"/>
    <n v="187"/>
    <n v="20.7777777777778"/>
    <n v="204.178378378378"/>
    <m/>
    <n v="78071.3514"/>
    <x v="0"/>
    <n v="13709.090909090901"/>
    <x v="110"/>
    <x v="0"/>
    <m/>
  </r>
  <r>
    <d v="2021-11-21T23:29:02"/>
    <x v="2"/>
    <n v="35"/>
    <s v="GARCIA DAVID WILSON ALBERTO"/>
    <x v="0"/>
    <x v="0"/>
    <n v="215"/>
    <n v="23.8888888888889"/>
    <n v="204.178378378378"/>
    <m/>
    <n v="78071.3514"/>
    <x v="1"/>
    <n v="13709.090909090901"/>
    <x v="110"/>
    <x v="0"/>
    <m/>
  </r>
  <r>
    <d v="2021-11-21T23:29:02"/>
    <x v="2"/>
    <n v="36"/>
    <s v="VALENCIA ESTRADA JUAN STIVEN"/>
    <x v="0"/>
    <x v="0"/>
    <n v="167"/>
    <n v="18.5555555555556"/>
    <n v="204.178378378378"/>
    <s v="2 DESCUENTOS (Transbordo veh 31 (19/11) y Usuario Desubicado)"/>
    <n v="78071.3514"/>
    <x v="0"/>
    <n v="13709.090909090901"/>
    <x v="110"/>
    <x v="0"/>
    <m/>
  </r>
  <r>
    <d v="2021-11-21T23:29:02"/>
    <x v="2"/>
    <n v="42"/>
    <s v="GIRALDO SANTAMARIA ERMAN"/>
    <x v="0"/>
    <x v="0"/>
    <n v="215"/>
    <n v="23.8888888888889"/>
    <n v="204.178378378378"/>
    <m/>
    <n v="78071.3514"/>
    <x v="0"/>
    <n v="13709.090909090901"/>
    <x v="110"/>
    <x v="0"/>
    <m/>
  </r>
  <r>
    <d v="2021-11-23T00:41:54"/>
    <x v="1"/>
    <n v="1"/>
    <s v="MARTINEZ ORREGO ARLEISON"/>
    <x v="3"/>
    <x v="0"/>
    <n v="226"/>
    <n v="22.6"/>
    <n v="238.90282131661399"/>
    <m/>
    <n v="91561.128500000006"/>
    <x v="0"/>
    <n v="14534.285714285699"/>
    <x v="111"/>
    <x v="0"/>
    <m/>
  </r>
  <r>
    <d v="2021-11-23T00:41:54"/>
    <x v="1"/>
    <n v="2"/>
    <s v="JARAMILLO GOMEZ VICTOR ALONSO"/>
    <x v="3"/>
    <x v="0"/>
    <n v="216"/>
    <n v="21.6"/>
    <n v="238.90282131661399"/>
    <m/>
    <n v="91561.128500000006"/>
    <x v="1"/>
    <n v="14534.285714285699"/>
    <x v="111"/>
    <x v="0"/>
    <m/>
  </r>
  <r>
    <d v="2021-11-23T00:41:54"/>
    <x v="1"/>
    <n v="3"/>
    <s v="TEJADA PEREZ JHON ALEXIS"/>
    <x v="3"/>
    <x v="1"/>
    <n v="182"/>
    <n v="18.2"/>
    <n v="238.90282131661399"/>
    <m/>
    <n v="91561.128500000006"/>
    <x v="0"/>
    <n v="14534.285714285699"/>
    <x v="111"/>
    <x v="0"/>
    <m/>
  </r>
  <r>
    <d v="2021-11-23T00:41:54"/>
    <x v="9"/>
    <n v="5"/>
    <s v="LOAIZA GAVIRIA EDIXON ANDRES"/>
    <x v="3"/>
    <x v="0"/>
    <n v="261"/>
    <n v="26.1"/>
    <n v="238.90282131661399"/>
    <s v="4 DESCUENTOS X INCAPACITADOS (Rampla Mala)"/>
    <n v="91561.128500000006"/>
    <x v="1"/>
    <n v="14534.285714285699"/>
    <x v="111"/>
    <x v="0"/>
    <m/>
  </r>
  <r>
    <d v="2021-11-23T00:41:55"/>
    <x v="1"/>
    <n v="7"/>
    <s v="DE OSSA TORRES CARLOS ANDRES"/>
    <x v="3"/>
    <x v="0"/>
    <n v="262"/>
    <n v="26.2"/>
    <n v="238.90282131661399"/>
    <m/>
    <n v="91561.128500000006"/>
    <x v="1"/>
    <n v="14534.285714285699"/>
    <x v="111"/>
    <x v="0"/>
    <m/>
  </r>
  <r>
    <d v="2021-11-23T00:41:55"/>
    <x v="1"/>
    <n v="8"/>
    <s v="VARGAS NELSON CONRADO"/>
    <x v="1"/>
    <x v="0"/>
    <n v="276"/>
    <n v="25.090909090909101"/>
    <n v="262.79310344827599"/>
    <s v="2 DESCUENTOS X INCAPACITADO"/>
    <n v="100717.2414"/>
    <x v="1"/>
    <n v="14534.285714285699"/>
    <x v="111"/>
    <x v="0"/>
    <m/>
  </r>
  <r>
    <d v="2021-11-23T00:41:55"/>
    <x v="9"/>
    <n v="9"/>
    <s v="QUINTERO PEREZ SANTIAGO"/>
    <x v="0"/>
    <x v="0"/>
    <n v="177"/>
    <n v="19.6666666666667"/>
    <n v="215.012539184953"/>
    <s v="1 DESCUENTO (Despachadora Isabel)"/>
    <n v="82405.015700000004"/>
    <x v="0"/>
    <n v="14534.285714285699"/>
    <x v="111"/>
    <x v="0"/>
    <m/>
  </r>
  <r>
    <d v="2021-11-23T00:41:55"/>
    <x v="9"/>
    <n v="10"/>
    <s v="FLORES RINCON JORGE ALBERTO"/>
    <x v="9"/>
    <x v="0"/>
    <n v="243"/>
    <n v="19.440000000000001"/>
    <n v="298.62852664576798"/>
    <s v="Se Reconoce medio viaje de 7 34 am donde moviliz 14 Usuarios, 1 DESCUENTO (Despachadora Isabel)"/>
    <n v="114451.41069999999"/>
    <x v="0"/>
    <n v="14534.285714285699"/>
    <x v="111"/>
    <x v="0"/>
    <m/>
  </r>
  <r>
    <d v="2021-11-23T00:41:55"/>
    <x v="9"/>
    <n v="11"/>
    <s v="RENDON VIANA HUMBERTO DE JESUS"/>
    <x v="3"/>
    <x v="0"/>
    <n v="247"/>
    <n v="24.7"/>
    <n v="238.90282131661399"/>
    <s v="2 DESCUENTOS (Jornada de Salud)"/>
    <n v="91561.128500000006"/>
    <x v="0"/>
    <n v="14534.285714285699"/>
    <x v="111"/>
    <x v="0"/>
    <m/>
  </r>
  <r>
    <d v="2021-11-23T00:41:56"/>
    <x v="9"/>
    <n v="12"/>
    <s v="ROJAS QUINTERO MIGUEL ANTONIO"/>
    <x v="0"/>
    <x v="0"/>
    <n v="247"/>
    <n v="27.4444444444444"/>
    <n v="215.012539184953"/>
    <m/>
    <n v="82405.015700000004"/>
    <x v="0"/>
    <n v="14534.285714285699"/>
    <x v="111"/>
    <x v="0"/>
    <m/>
  </r>
  <r>
    <d v="2021-11-23T00:41:56"/>
    <x v="9"/>
    <n v="14"/>
    <s v="CARVAJAL SALAZAR HECTOR MARINO"/>
    <x v="6"/>
    <x v="0"/>
    <n v="213"/>
    <n v="28.4"/>
    <n v="179.17711598746101"/>
    <s v="Se Reconoce medio viaje de 7 50 am donde moviliz 17 Usuarios"/>
    <n v="68670.846399999995"/>
    <x v="1"/>
    <n v="14534.285714285699"/>
    <x v="111"/>
    <x v="0"/>
    <m/>
  </r>
  <r>
    <d v="2021-11-23T00:41:56"/>
    <x v="9"/>
    <n v="15"/>
    <s v="LOPERA AGUDELO LUIS FRANCISCO"/>
    <x v="6"/>
    <x v="0"/>
    <n v="197"/>
    <n v="24.625"/>
    <n v="191.122257053292"/>
    <m/>
    <n v="73248.902799999996"/>
    <x v="0"/>
    <n v="14534.285714285699"/>
    <x v="111"/>
    <x v="0"/>
    <m/>
  </r>
  <r>
    <d v="2021-11-23T00:41:56"/>
    <x v="9"/>
    <n v="16"/>
    <s v="PEREZ BORJA JUAN CARLOS"/>
    <x v="6"/>
    <x v="2"/>
    <n v="193"/>
    <n v="22.705882352941199"/>
    <n v="203.067398119122"/>
    <s v="Se Reconoce medio viaje de 7 26 am donde moviliz 24 Usuarios"/>
    <n v="77826.959199999998"/>
    <x v="0"/>
    <n v="14534.285714285699"/>
    <x v="111"/>
    <x v="0"/>
    <m/>
  </r>
  <r>
    <d v="2021-11-23T00:41:56"/>
    <x v="9"/>
    <n v="17"/>
    <s v="ESPINOZA CHAVARRIA GUILLERMO LEON"/>
    <x v="2"/>
    <x v="0"/>
    <n v="165"/>
    <n v="27.5"/>
    <n v="143.34169278996899"/>
    <m/>
    <n v="54936.677100000001"/>
    <x v="0"/>
    <n v="14534.285714285699"/>
    <x v="111"/>
    <x v="0"/>
    <m/>
  </r>
  <r>
    <d v="2021-11-23T00:41:57"/>
    <x v="9"/>
    <n v="18"/>
    <s v="GALINDEZ CHAVARRIAGA LUIS FERNANDO"/>
    <x v="2"/>
    <x v="0"/>
    <n v="158"/>
    <n v="26.3333333333333"/>
    <n v="143.34169278996899"/>
    <m/>
    <n v="54936.677100000001"/>
    <x v="0"/>
    <n v="14534.285714285699"/>
    <x v="111"/>
    <x v="0"/>
    <m/>
  </r>
  <r>
    <d v="2021-11-23T00:41:57"/>
    <x v="9"/>
    <n v="19"/>
    <s v="HINCAPIE CASTAEDA KEVIN ALEJANDRO"/>
    <x v="3"/>
    <x v="1"/>
    <n v="251"/>
    <n v="25.1"/>
    <n v="238.90282131661399"/>
    <s v="Se descuenta el viaje de 4 16 pm donde moviliz 14 Usuarios ya que no espera el tiempo indicado por el despachador en el paradero"/>
    <n v="91561.128500000006"/>
    <x v="0"/>
    <n v="14534.285714285699"/>
    <x v="111"/>
    <x v="0"/>
    <m/>
  </r>
  <r>
    <d v="2021-11-23T00:41:57"/>
    <x v="9"/>
    <n v="20"/>
    <s v="VACA FIERRO ROBINSON"/>
    <x v="1"/>
    <x v="0"/>
    <n v="299"/>
    <n v="27.181818181818201"/>
    <n v="262.79310344827599"/>
    <s v="1 DESCUENTO (Controlador Terminal)"/>
    <n v="100717.2414"/>
    <x v="0"/>
    <n v="14534.285714285699"/>
    <x v="111"/>
    <x v="0"/>
    <m/>
  </r>
  <r>
    <d v="2021-11-23T00:41:57"/>
    <x v="1"/>
    <n v="21"/>
    <s v="OCAMPO OCAMPO ANTONIO JOSE"/>
    <x v="3"/>
    <x v="0"/>
    <n v="252"/>
    <n v="25.2"/>
    <n v="238.90282131661399"/>
    <m/>
    <n v="91561.128500000006"/>
    <x v="0"/>
    <n v="14534.285714285699"/>
    <x v="111"/>
    <x v="0"/>
    <m/>
  </r>
  <r>
    <d v="2021-11-23T00:41:57"/>
    <x v="1"/>
    <n v="22"/>
    <s v="GONZALEZ MONTAO HERNAN DARIO"/>
    <x v="0"/>
    <x v="0"/>
    <n v="230"/>
    <n v="25.5555555555556"/>
    <n v="215.012539184953"/>
    <m/>
    <n v="82405.015700000004"/>
    <x v="1"/>
    <n v="14534.285714285699"/>
    <x v="111"/>
    <x v="0"/>
    <m/>
  </r>
  <r>
    <d v="2021-11-23T00:41:58"/>
    <x v="9"/>
    <n v="23"/>
    <s v="LONDOO LOPERA DUVAN ANDRES"/>
    <x v="3"/>
    <x v="0"/>
    <n v="228"/>
    <n v="22.8"/>
    <n v="238.90282131661399"/>
    <m/>
    <n v="91561.128500000006"/>
    <x v="0"/>
    <n v="14534.285714285699"/>
    <x v="111"/>
    <x v="0"/>
    <m/>
  </r>
  <r>
    <d v="2021-11-23T00:41:58"/>
    <x v="9"/>
    <n v="24"/>
    <s v="QUIRAMA CASTAEDA JHON JADER"/>
    <x v="3"/>
    <x v="0"/>
    <n v="188"/>
    <n v="18.8"/>
    <n v="238.90282131661399"/>
    <m/>
    <n v="91561.128500000006"/>
    <x v="0"/>
    <n v="14534.285714285699"/>
    <x v="111"/>
    <x v="0"/>
    <m/>
  </r>
  <r>
    <d v="2021-11-23T00:41:58"/>
    <x v="1"/>
    <n v="25"/>
    <s v="LARGO PIEDRAHITA HARVEY DAVID"/>
    <x v="3"/>
    <x v="0"/>
    <n v="267"/>
    <n v="26.7"/>
    <n v="238.90282131661399"/>
    <s v="FABIAN SANCHEZ Realiz 4 Viajes donde moviliz 105 Usuarios"/>
    <n v="91561.128500000006"/>
    <x v="1"/>
    <n v="14534.285714285699"/>
    <x v="111"/>
    <x v="0"/>
    <m/>
  </r>
  <r>
    <d v="2021-11-23T00:41:58"/>
    <x v="1"/>
    <n v="26"/>
    <s v="GONZALEZ VELASQUEZ LISDAN"/>
    <x v="3"/>
    <x v="0"/>
    <n v="208"/>
    <n v="20.8"/>
    <n v="238.90282131661399"/>
    <m/>
    <n v="91561.128500000006"/>
    <x v="0"/>
    <n v="14534.285714285699"/>
    <x v="111"/>
    <x v="0"/>
    <m/>
  </r>
  <r>
    <d v="2021-11-23T00:41:58"/>
    <x v="1"/>
    <n v="27"/>
    <s v="VANEGAS MORALES DEIBY ALEJANDRO"/>
    <x v="9"/>
    <x v="0"/>
    <n v="272"/>
    <n v="22.6666666666667"/>
    <n v="286.68338557993701"/>
    <s v="FERNEY HENAO Realiz 4 viajes donde moviliz 84 Usuarios"/>
    <n v="109873.3542"/>
    <x v="0"/>
    <n v="14534.285714285699"/>
    <x v="111"/>
    <x v="0"/>
    <m/>
  </r>
  <r>
    <d v="2021-11-23T00:41:59"/>
    <x v="1"/>
    <n v="28"/>
    <s v="BETANCUR RAMIREZ JUAN CAMILO"/>
    <x v="3"/>
    <x v="0"/>
    <n v="247"/>
    <n v="24.7"/>
    <n v="238.90282131661399"/>
    <s v="1 DESCUENTO (Usuario Desubicado)"/>
    <n v="91561.128500000006"/>
    <x v="0"/>
    <n v="14534.285714285699"/>
    <x v="111"/>
    <x v="0"/>
    <m/>
  </r>
  <r>
    <d v="2021-11-23T00:41:59"/>
    <x v="1"/>
    <n v="29"/>
    <s v="VALENCIA ESTRADA JUAN STIVEN"/>
    <x v="0"/>
    <x v="0"/>
    <n v="214"/>
    <n v="23.7777777777778"/>
    <n v="215.012539184953"/>
    <m/>
    <n v="82405.015700000004"/>
    <x v="0"/>
    <n v="14534.285714285699"/>
    <x v="111"/>
    <x v="0"/>
    <m/>
  </r>
  <r>
    <d v="2021-11-23T00:41:59"/>
    <x v="1"/>
    <n v="31"/>
    <s v="ARISTIZABAL GIRALDO JORGE ANDRES"/>
    <x v="3"/>
    <x v="0"/>
    <n v="261"/>
    <n v="26.1"/>
    <n v="238.90282131661399"/>
    <m/>
    <n v="91561.128500000006"/>
    <x v="1"/>
    <n v="14534.285714285699"/>
    <x v="111"/>
    <x v="0"/>
    <m/>
  </r>
  <r>
    <d v="2021-11-23T00:41:59"/>
    <x v="9"/>
    <n v="34"/>
    <s v="DAVILA MORALES WALTER ANDRES"/>
    <x v="1"/>
    <x v="0"/>
    <n v="268"/>
    <n v="24.363636363636399"/>
    <n v="262.79310344827599"/>
    <s v="1 DESCUENTO (Usuario Desubicado)"/>
    <n v="100717.2414"/>
    <x v="0"/>
    <n v="14534.285714285699"/>
    <x v="111"/>
    <x v="0"/>
    <m/>
  </r>
  <r>
    <d v="2021-11-23T00:41:59"/>
    <x v="9"/>
    <n v="35"/>
    <s v="GARCIA DAVID WILSON ALBERTO"/>
    <x v="3"/>
    <x v="0"/>
    <n v="263"/>
    <n v="26.3"/>
    <n v="238.90282131661399"/>
    <s v="3 DESCUENTOS (2 X INCAPACITADO Y Usuario Desubicado)"/>
    <n v="91561.128500000006"/>
    <x v="1"/>
    <n v="14534.285714285699"/>
    <x v="111"/>
    <x v="0"/>
    <m/>
  </r>
  <r>
    <d v="2021-11-23T00:42:00"/>
    <x v="1"/>
    <n v="36"/>
    <s v="MARTINEZ CHAVERRA LUIS NORBERTO"/>
    <x v="6"/>
    <x v="0"/>
    <n v="194"/>
    <n v="25.866666666666699"/>
    <n v="179.17711598746101"/>
    <s v="Se Reconoce medio viaje de 11 09 am donde moviliz 20 Usuarios"/>
    <n v="68670.846399999995"/>
    <x v="0"/>
    <n v="14534.285714285699"/>
    <x v="111"/>
    <x v="0"/>
    <m/>
  </r>
  <r>
    <d v="2021-11-23T00:42:00"/>
    <x v="1"/>
    <n v="37"/>
    <s v="LARGO PIEDRAHITA HARVEY DAVID"/>
    <x v="11"/>
    <x v="0"/>
    <n v="57"/>
    <n v="28.5"/>
    <n v="47.780564263322901"/>
    <m/>
    <n v="18312.225699999999"/>
    <x v="1"/>
    <n v="14534.285714285699"/>
    <x v="111"/>
    <x v="0"/>
    <m/>
  </r>
  <r>
    <d v="2021-11-23T00:42:00"/>
    <x v="9"/>
    <n v="38"/>
    <s v="VILLADA GUZMAN JOJAN"/>
    <x v="1"/>
    <x v="0"/>
    <n v="249"/>
    <n v="22.636363636363601"/>
    <n v="262.79310344827599"/>
    <m/>
    <n v="100717.2414"/>
    <x v="0"/>
    <n v="14534.285714285699"/>
    <x v="111"/>
    <x v="0"/>
    <m/>
  </r>
  <r>
    <d v="2021-11-23T00:42:00"/>
    <x v="1"/>
    <n v="40"/>
    <s v="CORDOBA QUINTERO RAFAEL JOSE"/>
    <x v="6"/>
    <x v="0"/>
    <n v="187"/>
    <n v="23.375"/>
    <n v="191.122257053292"/>
    <m/>
    <n v="73248.902799999996"/>
    <x v="0"/>
    <n v="14534.285714285699"/>
    <x v="111"/>
    <x v="0"/>
    <m/>
  </r>
  <r>
    <d v="2021-11-23T00:42:01"/>
    <x v="1"/>
    <n v="42"/>
    <s v="GIRALDO SANTAMARIA ERMAN"/>
    <x v="1"/>
    <x v="0"/>
    <n v="223"/>
    <n v="20.272727272727298"/>
    <n v="262.79310344827599"/>
    <s v="1 DESCUENTO (Secretaria)"/>
    <n v="100717.2414"/>
    <x v="0"/>
    <n v="14534.285714285699"/>
    <x v="111"/>
    <x v="0"/>
    <m/>
  </r>
  <r>
    <d v="2021-11-24T16:59:35"/>
    <x v="9"/>
    <n v="1"/>
    <s v="MARTINEZ ORREGO ARLEISON"/>
    <x v="0"/>
    <x v="0"/>
    <n v="217"/>
    <n v="24.1111111111111"/>
    <n v="217.2"/>
    <m/>
    <n v="83280"/>
    <x v="0"/>
    <n v="13829.411764705899"/>
    <x v="112"/>
    <x v="0"/>
    <m/>
  </r>
  <r>
    <d v="2021-11-24T16:59:35"/>
    <x v="9"/>
    <n v="2"/>
    <s v="JARAMILLO GOMEZ VICTOR ALONSO"/>
    <x v="3"/>
    <x v="0"/>
    <n v="192"/>
    <n v="19.2"/>
    <n v="241.333333333333"/>
    <m/>
    <n v="92533.333299999998"/>
    <x v="1"/>
    <n v="13829.411764705899"/>
    <x v="112"/>
    <x v="0"/>
    <m/>
  </r>
  <r>
    <d v="2021-11-24T16:59:36"/>
    <x v="9"/>
    <n v="3"/>
    <s v="RESTREPO RODRIGUEZ LIBARDO ANDRES"/>
    <x v="3"/>
    <x v="0"/>
    <n v="210"/>
    <n v="21"/>
    <n v="241.333333333333"/>
    <m/>
    <n v="92533.333299999998"/>
    <x v="0"/>
    <n v="13829.411764705899"/>
    <x v="112"/>
    <x v="0"/>
    <m/>
  </r>
  <r>
    <d v="2021-11-24T16:59:36"/>
    <x v="9"/>
    <n v="5"/>
    <s v="LOAIZA GAVIRIA EDIXON ANDRES"/>
    <x v="1"/>
    <x v="0"/>
    <n v="327"/>
    <n v="29.727272727272702"/>
    <n v="265.46666666666698"/>
    <m/>
    <n v="101786.6667"/>
    <x v="1"/>
    <n v="13829.411764705899"/>
    <x v="112"/>
    <x v="0"/>
    <m/>
  </r>
  <r>
    <d v="2021-11-24T16:59:36"/>
    <x v="9"/>
    <n v="7"/>
    <s v="DE OSSA TORRES CARLOS ANDRES"/>
    <x v="0"/>
    <x v="0"/>
    <n v="306"/>
    <n v="34"/>
    <n v="217.2"/>
    <m/>
    <n v="83280"/>
    <x v="1"/>
    <n v="13829.411764705899"/>
    <x v="112"/>
    <x v="0"/>
    <m/>
  </r>
  <r>
    <d v="2021-11-24T16:59:36"/>
    <x v="9"/>
    <n v="8"/>
    <s v="VALENCIA MENDOZA CESAR AUGUSTO"/>
    <x v="4"/>
    <x v="1"/>
    <n v="165"/>
    <n v="23.571428571428601"/>
    <n v="168.933333333333"/>
    <s v="Se Reconoce medio viaje de 8 43 am donde moviliz 11 Usuarios, Se reconoce medio viaje de 4 32 pm donde moviliz 8 Usuarios"/>
    <n v="64773.333299999998"/>
    <x v="1"/>
    <n v="13829.411764705899"/>
    <x v="112"/>
    <x v="0"/>
    <m/>
  </r>
  <r>
    <d v="2021-11-24T16:59:36"/>
    <x v="9"/>
    <n v="9"/>
    <s v="GALINDEZ CHAVARRIAGA LUIS FERNANDO"/>
    <x v="0"/>
    <x v="0"/>
    <n v="207"/>
    <n v="23"/>
    <n v="217.2"/>
    <m/>
    <n v="83280"/>
    <x v="0"/>
    <n v="13829.411764705899"/>
    <x v="112"/>
    <x v="0"/>
    <m/>
  </r>
  <r>
    <d v="2021-11-24T16:59:37"/>
    <x v="9"/>
    <n v="10"/>
    <s v="VALENCIA ESTRADA JUAN STIVEN"/>
    <x v="0"/>
    <x v="0"/>
    <n v="212"/>
    <n v="23.5555555555556"/>
    <n v="217.2"/>
    <s v="3 DESCUENTOS ( Conduct. Veh 22 y 25 y Usuario Desubicado)"/>
    <n v="83280"/>
    <x v="0"/>
    <n v="13829.411764705899"/>
    <x v="112"/>
    <x v="0"/>
    <m/>
  </r>
  <r>
    <d v="2021-11-24T16:59:37"/>
    <x v="1"/>
    <n v="11"/>
    <s v="RENDON VIANA HUMBERTO DE JESUS"/>
    <x v="0"/>
    <x v="0"/>
    <n v="219"/>
    <n v="24.3333333333333"/>
    <n v="217.2"/>
    <m/>
    <n v="83280"/>
    <x v="0"/>
    <n v="13829.411764705899"/>
    <x v="112"/>
    <x v="0"/>
    <m/>
  </r>
  <r>
    <d v="2021-11-24T16:59:37"/>
    <x v="1"/>
    <n v="12"/>
    <s v="ROJAS QUINTERO MIGUEL ANTONIO"/>
    <x v="4"/>
    <x v="0"/>
    <n v="149"/>
    <n v="21.285714285714299"/>
    <n v="168.933333333333"/>
    <s v="1 DESCUENTO (Despachadora Isabel)"/>
    <n v="64773.333299999998"/>
    <x v="0"/>
    <n v="13829.411764705899"/>
    <x v="112"/>
    <x v="0"/>
    <m/>
  </r>
  <r>
    <d v="2021-11-24T16:59:37"/>
    <x v="1"/>
    <n v="13"/>
    <s v="SANCHEZ DAVID YOHAN ALBERTO"/>
    <x v="4"/>
    <x v="0"/>
    <n v="183"/>
    <n v="26.1428571428571"/>
    <n v="168.933333333333"/>
    <m/>
    <n v="64773.333299999998"/>
    <x v="1"/>
    <n v="13829.411764705899"/>
    <x v="112"/>
    <x v="0"/>
    <m/>
  </r>
  <r>
    <d v="2021-11-24T16:59:37"/>
    <x v="1"/>
    <n v="14"/>
    <s v="HINCAPIE OSORIO RENZO ORLANDO"/>
    <x v="1"/>
    <x v="0"/>
    <n v="253"/>
    <n v="23"/>
    <n v="265.46666666666698"/>
    <s v="1 DESCUENTO (Usuario Desubicado)"/>
    <n v="101786.6667"/>
    <x v="1"/>
    <n v="13829.411764705899"/>
    <x v="112"/>
    <x v="0"/>
    <m/>
  </r>
  <r>
    <d v="2021-11-24T16:59:38"/>
    <x v="1"/>
    <n v="15"/>
    <s v="LOPERA AGUDELO LUIS FRANCISCO"/>
    <x v="3"/>
    <x v="0"/>
    <n v="209"/>
    <n v="20.9"/>
    <n v="241.333333333333"/>
    <s v="1 DESCUENTO (Despachadora Isabel)"/>
    <n v="92533.333299999998"/>
    <x v="0"/>
    <n v="13829.411764705899"/>
    <x v="112"/>
    <x v="0"/>
    <m/>
  </r>
  <r>
    <d v="2021-11-24T16:59:38"/>
    <x v="1"/>
    <n v="17"/>
    <s v="ESPINOZA CHAVARRIA GUILLERMO LEON"/>
    <x v="3"/>
    <x v="0"/>
    <n v="217"/>
    <n v="21.7"/>
    <n v="241.333333333333"/>
    <m/>
    <n v="92533.333299999998"/>
    <x v="0"/>
    <n v="13829.411764705899"/>
    <x v="112"/>
    <x v="0"/>
    <m/>
  </r>
  <r>
    <d v="2021-11-24T16:59:38"/>
    <x v="1"/>
    <n v="19"/>
    <s v="HINCAPIE CASTAEDA KEVIN ALEJANDRO"/>
    <x v="1"/>
    <x v="0"/>
    <n v="222"/>
    <n v="20.181818181818201"/>
    <n v="265.46666666666698"/>
    <m/>
    <n v="101786.6667"/>
    <x v="0"/>
    <n v="13829.411764705899"/>
    <x v="112"/>
    <x v="0"/>
    <m/>
  </r>
  <r>
    <d v="2021-11-24T16:59:39"/>
    <x v="1"/>
    <n v="20"/>
    <s v="VACA FIERRO ROBINSON"/>
    <x v="3"/>
    <x v="0"/>
    <n v="213"/>
    <n v="20.285714285714299"/>
    <n v="253.4"/>
    <s v="Se Reconoce medio viaje de 3 28 pm donde moviliz 5 Usuarios"/>
    <n v="97160"/>
    <x v="0"/>
    <n v="13829.411764705899"/>
    <x v="112"/>
    <x v="0"/>
    <m/>
  </r>
  <r>
    <d v="2021-11-24T16:59:39"/>
    <x v="9"/>
    <n v="21"/>
    <s v="OCAMPO OCAMPO ANTONIO JOSE"/>
    <x v="6"/>
    <x v="0"/>
    <n v="215"/>
    <n v="26.875"/>
    <n v="193.066666666667"/>
    <m/>
    <n v="74026.666700000002"/>
    <x v="0"/>
    <n v="13829.411764705899"/>
    <x v="112"/>
    <x v="0"/>
    <m/>
  </r>
  <r>
    <d v="2021-11-24T16:59:39"/>
    <x v="9"/>
    <n v="22"/>
    <s v="GONZALEZ MONTAO HERNAN DARIO"/>
    <x v="6"/>
    <x v="0"/>
    <n v="251"/>
    <n v="31.375"/>
    <n v="193.066666666667"/>
    <s v="1 DESCUENTO (Propietario veh 3)"/>
    <n v="74026.666700000002"/>
    <x v="1"/>
    <n v="13829.411764705899"/>
    <x v="112"/>
    <x v="0"/>
    <m/>
  </r>
  <r>
    <d v="2021-11-24T16:59:39"/>
    <x v="9"/>
    <n v="23"/>
    <s v="QUICENO DAVID DIEGO ALEJANDRO"/>
    <x v="0"/>
    <x v="0"/>
    <n v="213"/>
    <n v="23.6666666666667"/>
    <n v="217.2"/>
    <m/>
    <n v="83280"/>
    <x v="0"/>
    <n v="13829.411764705899"/>
    <x v="112"/>
    <x v="0"/>
    <m/>
  </r>
  <r>
    <d v="2021-11-24T16:59:40"/>
    <x v="9"/>
    <n v="24"/>
    <s v="QUIRAMA CASTAEDA JHON JADER"/>
    <x v="3"/>
    <x v="0"/>
    <n v="197"/>
    <n v="19.7"/>
    <n v="241.333333333333"/>
    <m/>
    <n v="92533.333299999998"/>
    <x v="0"/>
    <n v="13829.411764705899"/>
    <x v="112"/>
    <x v="0"/>
    <m/>
  </r>
  <r>
    <d v="2021-11-24T16:59:40"/>
    <x v="9"/>
    <n v="25"/>
    <s v="SANCHEZ CAMELO FABIAN ARLEY"/>
    <x v="0"/>
    <x v="0"/>
    <n v="247"/>
    <n v="27.4444444444444"/>
    <n v="217.2"/>
    <m/>
    <n v="83280"/>
    <x v="1"/>
    <n v="13829.411764705899"/>
    <x v="112"/>
    <x v="0"/>
    <m/>
  </r>
  <r>
    <d v="2021-11-24T16:59:40"/>
    <x v="9"/>
    <n v="26"/>
    <s v="GONZALEZ VELASQUEZ LISDAN"/>
    <x v="0"/>
    <x v="0"/>
    <n v="197"/>
    <n v="21.8888888888889"/>
    <n v="217.2"/>
    <m/>
    <n v="83280"/>
    <x v="0"/>
    <n v="13829.411764705899"/>
    <x v="112"/>
    <x v="0"/>
    <m/>
  </r>
  <r>
    <d v="2021-11-24T16:59:40"/>
    <x v="9"/>
    <n v="27"/>
    <s v="VANEGAS MORALES DEIBY ALEJANDRO"/>
    <x v="4"/>
    <x v="0"/>
    <n v="184"/>
    <n v="26.285714285714299"/>
    <n v="168.933333333333"/>
    <s v="FERNEY HENAO Realiz 3 viajes donde moviliz 95 Usuarios"/>
    <n v="64773.333299999998"/>
    <x v="0"/>
    <n v="13829.411764705899"/>
    <x v="112"/>
    <x v="0"/>
    <m/>
  </r>
  <r>
    <d v="2021-11-24T16:59:40"/>
    <x v="9"/>
    <n v="28"/>
    <s v="BETANCUR RAMIREZ JUAN CAMILO"/>
    <x v="6"/>
    <x v="0"/>
    <n v="190"/>
    <n v="22.352941176470601"/>
    <n v="205.13333333333301"/>
    <s v="Se Reconoce medio viaje de 5 36 pm donde moviliz 31 Usuarios"/>
    <n v="78653.333299999998"/>
    <x v="0"/>
    <n v="13829.411764705899"/>
    <x v="112"/>
    <x v="0"/>
    <m/>
  </r>
  <r>
    <d v="2021-11-24T16:59:40"/>
    <x v="9"/>
    <n v="29"/>
    <s v="VELASQUEZ ROLDAN BRAYAN ESTIVEN"/>
    <x v="8"/>
    <x v="1"/>
    <n v="105"/>
    <n v="21"/>
    <n v="120.666666666667"/>
    <s v="13 DESCUENTOS (Transbordo veh 28)"/>
    <n v="46266.666700000002"/>
    <x v="0"/>
    <n v="13829.411764705899"/>
    <x v="112"/>
    <x v="0"/>
    <m/>
  </r>
  <r>
    <d v="2021-11-24T16:59:41"/>
    <x v="1"/>
    <n v="31"/>
    <s v="ARISTIZABAL GIRALDO JORGE ANDRES"/>
    <x v="0"/>
    <x v="0"/>
    <n v="222"/>
    <n v="24.6666666666667"/>
    <n v="217.2"/>
    <m/>
    <n v="83280"/>
    <x v="1"/>
    <n v="13829.411764705899"/>
    <x v="112"/>
    <x v="0"/>
    <m/>
  </r>
  <r>
    <d v="2021-11-24T16:59:41"/>
    <x v="1"/>
    <n v="33"/>
    <s v="VASQUEZ GARCIA ISMAEL DAVID"/>
    <x v="0"/>
    <x v="0"/>
    <n v="210"/>
    <n v="23.3333333333333"/>
    <n v="217.2"/>
    <s v="1 DESCUENTO (Usuario Desubicado)"/>
    <n v="83280"/>
    <x v="0"/>
    <n v="13829.411764705899"/>
    <x v="112"/>
    <x v="0"/>
    <m/>
  </r>
  <r>
    <d v="2021-11-24T16:59:41"/>
    <x v="1"/>
    <n v="34"/>
    <s v="DAVILA MORALES WALTER ANDRES"/>
    <x v="9"/>
    <x v="0"/>
    <n v="271"/>
    <n v="22.5833333333333"/>
    <n v="289.60000000000002"/>
    <s v="1 DESCUENTO (Despachador Fernando)"/>
    <n v="111040"/>
    <x v="0"/>
    <n v="13829.411764705899"/>
    <x v="112"/>
    <x v="0"/>
    <m/>
  </r>
  <r>
    <d v="2021-11-24T16:59:41"/>
    <x v="1"/>
    <n v="35"/>
    <s v="GARCIA DAVID WILSON ALBERTO"/>
    <x v="3"/>
    <x v="0"/>
    <n v="236"/>
    <n v="23.6"/>
    <n v="241.333333333333"/>
    <m/>
    <n v="92533.333299999998"/>
    <x v="1"/>
    <n v="13829.411764705899"/>
    <x v="112"/>
    <x v="0"/>
    <m/>
  </r>
  <r>
    <d v="2021-11-24T16:59:41"/>
    <x v="1"/>
    <n v="36"/>
    <s v="VARGAS NELSON CONRADO"/>
    <x v="9"/>
    <x v="0"/>
    <n v="294"/>
    <n v="24.5"/>
    <n v="289.60000000000002"/>
    <s v="1 DESCUENTO (Usuario Desubicado)"/>
    <n v="111040"/>
    <x v="0"/>
    <n v="13829.411764705899"/>
    <x v="112"/>
    <x v="0"/>
    <m/>
  </r>
  <r>
    <d v="2021-11-24T16:59:42"/>
    <x v="1"/>
    <n v="37"/>
    <s v="LARGO PIEDRAHITA HARVEY DAVID"/>
    <x v="0"/>
    <x v="0"/>
    <n v="305"/>
    <n v="33.8888888888889"/>
    <n v="217.2"/>
    <m/>
    <n v="83280"/>
    <x v="1"/>
    <n v="13829.411764705899"/>
    <x v="112"/>
    <x v="0"/>
    <m/>
  </r>
  <r>
    <d v="2021-11-24T16:59:42"/>
    <x v="1"/>
    <n v="38"/>
    <s v="VILLADA GUZMAN JOJAN"/>
    <x v="1"/>
    <x v="0"/>
    <n v="224"/>
    <n v="20.363636363636399"/>
    <n v="265.46666666666698"/>
    <m/>
    <n v="101786.6667"/>
    <x v="0"/>
    <n v="13829.411764705899"/>
    <x v="112"/>
    <x v="0"/>
    <m/>
  </r>
  <r>
    <d v="2021-11-24T16:59:42"/>
    <x v="1"/>
    <n v="40"/>
    <s v="CORDOBA QUINTERO RAFAEL JOSE"/>
    <x v="1"/>
    <x v="0"/>
    <n v="267"/>
    <n v="24.272727272727298"/>
    <n v="265.46666666666698"/>
    <m/>
    <n v="101786.6667"/>
    <x v="0"/>
    <n v="13829.411764705899"/>
    <x v="112"/>
    <x v="0"/>
    <m/>
  </r>
  <r>
    <d v="2021-11-24T16:59:42"/>
    <x v="1"/>
    <n v="42"/>
    <s v="GIRALDO SANTAMARIA ERMAN"/>
    <x v="0"/>
    <x v="0"/>
    <n v="273"/>
    <n v="30.3333333333333"/>
    <n v="217.2"/>
    <m/>
    <n v="83280"/>
    <x v="0"/>
    <n v="13829.411764705899"/>
    <x v="112"/>
    <x v="0"/>
    <m/>
  </r>
  <r>
    <d v="2021-11-25T01:10:07"/>
    <x v="1"/>
    <n v="1"/>
    <s v="PINEDA ESTRADA CRISTIAN JOHAN"/>
    <x v="0"/>
    <x v="0"/>
    <n v="188"/>
    <n v="20.8888888888889"/>
    <n v="222.847176079734"/>
    <m/>
    <n v="85538.8704"/>
    <x v="0"/>
    <n v="13329.411764705899"/>
    <x v="113"/>
    <x v="0"/>
    <m/>
  </r>
  <r>
    <d v="2021-11-25T01:10:07"/>
    <x v="1"/>
    <n v="2"/>
    <s v="JARAMILLO GOMEZ VICTOR ALONSO"/>
    <x v="0"/>
    <x v="0"/>
    <n v="201"/>
    <n v="22.3333333333333"/>
    <n v="222.847176079734"/>
    <m/>
    <n v="85538.8704"/>
    <x v="1"/>
    <n v="13329.411764705899"/>
    <x v="113"/>
    <x v="0"/>
    <m/>
  </r>
  <r>
    <d v="2021-11-25T01:10:07"/>
    <x v="1"/>
    <n v="3"/>
    <s v="RESTREPO RODRIGUEZ LIBARDO ANDRES"/>
    <x v="3"/>
    <x v="0"/>
    <n v="238"/>
    <n v="23.8"/>
    <n v="247.607973421927"/>
    <m/>
    <n v="95043.189400000003"/>
    <x v="0"/>
    <n v="13329.411764705899"/>
    <x v="113"/>
    <x v="0"/>
    <m/>
  </r>
  <r>
    <d v="2021-11-25T01:10:08"/>
    <x v="1"/>
    <n v="5"/>
    <s v="LOAIZA GAVIRIA EDIXON ANDRES"/>
    <x v="1"/>
    <x v="0"/>
    <n v="301"/>
    <n v="27.363636363636399"/>
    <n v="272.36877076411997"/>
    <m/>
    <n v="104547.5083"/>
    <x v="1"/>
    <n v="13329.411764705899"/>
    <x v="113"/>
    <x v="0"/>
    <m/>
  </r>
  <r>
    <d v="2021-11-25T01:10:08"/>
    <x v="1"/>
    <n v="7"/>
    <s v="DE OSSA TORRES CARLOS ANDRES"/>
    <x v="3"/>
    <x v="0"/>
    <n v="248"/>
    <n v="26.105263157894701"/>
    <n v="235.227574750831"/>
    <s v="Se Reconoce medio viaje de 6 55 am donde moviliz 22 Usuarios"/>
    <n v="90291.029899999994"/>
    <x v="1"/>
    <n v="13329.411764705899"/>
    <x v="113"/>
    <x v="0"/>
    <m/>
  </r>
  <r>
    <d v="2021-11-25T01:10:08"/>
    <x v="1"/>
    <n v="8"/>
    <s v="VALENCIA MENDOZA CESAR AUGUSTO"/>
    <x v="1"/>
    <x v="0"/>
    <n v="325"/>
    <n v="29.545454545454501"/>
    <n v="272.36877076411997"/>
    <m/>
    <n v="104547.5083"/>
    <x v="1"/>
    <n v="13329.411764705899"/>
    <x v="113"/>
    <x v="0"/>
    <m/>
  </r>
  <r>
    <d v="2021-11-25T01:10:08"/>
    <x v="1"/>
    <n v="9"/>
    <s v="QUINTERO PEREZ SANTIAGO"/>
    <x v="3"/>
    <x v="0"/>
    <n v="262"/>
    <n v="26.2"/>
    <n v="247.607973421927"/>
    <m/>
    <n v="95043.189400000003"/>
    <x v="0"/>
    <n v="13329.411764705899"/>
    <x v="113"/>
    <x v="0"/>
    <m/>
  </r>
  <r>
    <d v="2021-11-25T01:10:08"/>
    <x v="1"/>
    <n v="10"/>
    <s v="FLORES RINCON JORGE ALBERTO"/>
    <x v="0"/>
    <x v="0"/>
    <n v="216"/>
    <n v="24"/>
    <n v="222.847176079734"/>
    <s v="1 DESCUENTO (Despachadora Isabel)"/>
    <n v="85538.8704"/>
    <x v="0"/>
    <n v="13329.411764705899"/>
    <x v="113"/>
    <x v="0"/>
    <m/>
  </r>
  <r>
    <d v="2021-11-25T01:10:09"/>
    <x v="9"/>
    <n v="12"/>
    <s v="ROJAS QUINTERO MIGUEL ANTONIO"/>
    <x v="10"/>
    <x v="0"/>
    <n v="114"/>
    <n v="28.5"/>
    <n v="99.043189368770797"/>
    <s v="1 DESCUENTO (Despachadora Isabel)"/>
    <n v="38017.275699999998"/>
    <x v="0"/>
    <n v="13329.411764705899"/>
    <x v="113"/>
    <x v="0"/>
    <m/>
  </r>
  <r>
    <d v="2021-11-25T01:10:09"/>
    <x v="9"/>
    <n v="13"/>
    <s v="SANCHEZ DAVID YOHAN ALBERTO"/>
    <x v="6"/>
    <x v="0"/>
    <n v="173"/>
    <n v="21.625"/>
    <n v="198.08637873754199"/>
    <s v="1 DESCUENTO (Despachadora Isabel)"/>
    <n v="76034.551500000001"/>
    <x v="1"/>
    <n v="13329.411764705899"/>
    <x v="113"/>
    <x v="0"/>
    <m/>
  </r>
  <r>
    <d v="2021-11-25T01:10:09"/>
    <x v="9"/>
    <n v="14"/>
    <s v="HINCAPIE OSORIO RENZO ORLANDO"/>
    <x v="0"/>
    <x v="0"/>
    <n v="260"/>
    <n v="28.8888888888889"/>
    <n v="222.847176079734"/>
    <s v="HECTOR CARVAJAL Realiz 4 viajes donde moviliz 82 Usuarios"/>
    <n v="85538.8704"/>
    <x v="1"/>
    <n v="13329.411764705899"/>
    <x v="113"/>
    <x v="0"/>
    <m/>
  </r>
  <r>
    <d v="2021-11-25T01:10:10"/>
    <x v="9"/>
    <n v="15"/>
    <s v="LOPERA AGUDELO LUIS FRANCISCO"/>
    <x v="2"/>
    <x v="0"/>
    <n v="137"/>
    <n v="22.8333333333333"/>
    <n v="148.56478405315599"/>
    <s v="5 DESCUENTOS (Transbordo veh 7)"/>
    <n v="57025.9136"/>
    <x v="0"/>
    <n v="13329.411764705899"/>
    <x v="113"/>
    <x v="0"/>
    <m/>
  </r>
  <r>
    <d v="2021-11-25T01:10:10"/>
    <x v="9"/>
    <n v="16"/>
    <s v="PEREZ BORJA JUAN CARLOS"/>
    <x v="1"/>
    <x v="0"/>
    <n v="202"/>
    <n v="18.363636363636399"/>
    <n v="272.36877076411997"/>
    <m/>
    <n v="104547.5083"/>
    <x v="0"/>
    <n v="13329.411764705899"/>
    <x v="113"/>
    <x v="0"/>
    <m/>
  </r>
  <r>
    <d v="2021-11-25T01:10:10"/>
    <x v="9"/>
    <n v="17"/>
    <s v="ESPINOZA CHAVARRIA GUILLERMO LEON"/>
    <x v="0"/>
    <x v="0"/>
    <n v="216"/>
    <n v="24"/>
    <n v="222.847176079734"/>
    <m/>
    <n v="85538.8704"/>
    <x v="0"/>
    <n v="13329.411764705899"/>
    <x v="113"/>
    <x v="0"/>
    <m/>
  </r>
  <r>
    <d v="2021-11-25T01:10:10"/>
    <x v="9"/>
    <n v="19"/>
    <s v="HINCAPIE CASTAEDA KEVIN ALEJANDRO"/>
    <x v="6"/>
    <x v="0"/>
    <n v="216"/>
    <n v="27"/>
    <n v="198.08637873754199"/>
    <m/>
    <n v="76034.551500000001"/>
    <x v="0"/>
    <n v="13329.411764705899"/>
    <x v="113"/>
    <x v="0"/>
    <m/>
  </r>
  <r>
    <d v="2021-11-25T01:10:11"/>
    <x v="9"/>
    <n v="20"/>
    <s v="VARGAS NELSON CONRADO"/>
    <x v="1"/>
    <x v="0"/>
    <n v="304"/>
    <n v="27.636363636363601"/>
    <n v="272.36877076411997"/>
    <s v="1 DESCUENTO (Usuario Desubicado)"/>
    <n v="104547.5083"/>
    <x v="0"/>
    <n v="13329.411764705899"/>
    <x v="113"/>
    <x v="0"/>
    <m/>
  </r>
  <r>
    <d v="2021-11-25T01:10:11"/>
    <x v="1"/>
    <n v="21"/>
    <s v="OCAMPO OCAMPO ANTONIO JOSE"/>
    <x v="6"/>
    <x v="0"/>
    <n v="230"/>
    <n v="30.6666666666667"/>
    <n v="185.70598006644499"/>
    <s v="Se Reconoce medio viaje de 8 01 am donde moviliz 27 Usuarios"/>
    <n v="71282.392000000007"/>
    <x v="0"/>
    <n v="13329.411764705899"/>
    <x v="113"/>
    <x v="0"/>
    <m/>
  </r>
  <r>
    <d v="2021-11-25T01:10:11"/>
    <x v="1"/>
    <n v="22"/>
    <s v="GONZALEZ MONTAO HERNAN DARIO"/>
    <x v="6"/>
    <x v="0"/>
    <n v="228"/>
    <n v="30.4"/>
    <n v="185.70598006644499"/>
    <s v="Se Reconoce medio viaje de 8 04 am donde moviliz 28 Usuarios"/>
    <n v="71282.392000000007"/>
    <x v="1"/>
    <n v="13329.411764705899"/>
    <x v="113"/>
    <x v="0"/>
    <m/>
  </r>
  <r>
    <d v="2021-11-25T01:10:11"/>
    <x v="9"/>
    <n v="23"/>
    <s v="QUICENO DAVID DIEGO ALEJANDRO"/>
    <x v="0"/>
    <x v="0"/>
    <n v="247"/>
    <n v="27.4444444444444"/>
    <n v="222.847176079734"/>
    <m/>
    <n v="85538.8704"/>
    <x v="0"/>
    <n v="13329.411764705899"/>
    <x v="113"/>
    <x v="0"/>
    <m/>
  </r>
  <r>
    <d v="2021-11-25T01:10:12"/>
    <x v="9"/>
    <n v="24"/>
    <s v="LONDOO WILDER"/>
    <x v="2"/>
    <x v="0"/>
    <n v="85"/>
    <n v="13.0769230769231"/>
    <n v="160.94518272425299"/>
    <s v="Se Reconoce medio viaje de 11 11 am donde moviliz 9 Usuarios"/>
    <n v="61778.073100000001"/>
    <x v="0"/>
    <n v="13329.411764705899"/>
    <x v="113"/>
    <x v="0"/>
    <m/>
  </r>
  <r>
    <d v="2021-11-25T01:10:12"/>
    <x v="9"/>
    <n v="25"/>
    <s v="SANCHEZ CAMELO FABIAN ARLEY"/>
    <x v="0"/>
    <x v="0"/>
    <n v="226"/>
    <n v="25.1111111111111"/>
    <n v="222.847176079734"/>
    <s v="16 DESCUENTOS (11 Transbordo veh 23 y 5 Transbordo veh 24)"/>
    <n v="85538.8704"/>
    <x v="1"/>
    <n v="13329.411764705899"/>
    <x v="113"/>
    <x v="0"/>
    <m/>
  </r>
  <r>
    <d v="2021-11-25T01:10:12"/>
    <x v="1"/>
    <n v="26"/>
    <s v="GONZALEZ VELASQUEZ LISDAN"/>
    <x v="0"/>
    <x v="0"/>
    <n v="213"/>
    <n v="23.6666666666667"/>
    <n v="222.847176079734"/>
    <m/>
    <n v="85538.8704"/>
    <x v="0"/>
    <n v="13329.411764705899"/>
    <x v="113"/>
    <x v="0"/>
    <m/>
  </r>
  <r>
    <d v="2021-11-25T01:10:13"/>
    <x v="1"/>
    <n v="27"/>
    <s v="VANEGAS MORALES DEIBY ALEJANDRO"/>
    <x v="4"/>
    <x v="0"/>
    <n v="124"/>
    <n v="17.714285714285701"/>
    <n v="173.32558139534899"/>
    <m/>
    <n v="66530.232600000003"/>
    <x v="0"/>
    <n v="13329.411764705899"/>
    <x v="113"/>
    <x v="0"/>
    <m/>
  </r>
  <r>
    <d v="2021-11-25T01:10:13"/>
    <x v="1"/>
    <n v="28"/>
    <s v="BETANCUR RAMIREZ JUAN CAMILO"/>
    <x v="3"/>
    <x v="0"/>
    <n v="238"/>
    <n v="23.8"/>
    <n v="247.607973421927"/>
    <m/>
    <n v="95043.189400000003"/>
    <x v="0"/>
    <n v="13329.411764705899"/>
    <x v="113"/>
    <x v="0"/>
    <m/>
  </r>
  <r>
    <d v="2021-11-25T01:10:13"/>
    <x v="1"/>
    <n v="29"/>
    <s v="VELASQUEZ ROLDAN BRAYAN ESTIVEN"/>
    <x v="1"/>
    <x v="0"/>
    <n v="292"/>
    <n v="26.545454545454501"/>
    <n v="272.36877076411997"/>
    <s v="2 DESCUENTOS X DISPACITADO"/>
    <n v="104547.5083"/>
    <x v="0"/>
    <n v="13329.411764705899"/>
    <x v="113"/>
    <x v="0"/>
    <m/>
  </r>
  <r>
    <d v="2021-11-25T01:10:13"/>
    <x v="9"/>
    <n v="31"/>
    <s v="ARISTIZABAL GIRALDO JORGE ANDRES"/>
    <x v="0"/>
    <x v="0"/>
    <n v="237"/>
    <n v="26.3333333333333"/>
    <n v="222.847176079734"/>
    <m/>
    <n v="85538.8704"/>
    <x v="1"/>
    <n v="13329.411764705899"/>
    <x v="113"/>
    <x v="0"/>
    <m/>
  </r>
  <r>
    <d v="2021-11-25T01:10:14"/>
    <x v="9"/>
    <n v="33"/>
    <s v="VASQUEZ GARCIA ISMAEL DAVID"/>
    <x v="3"/>
    <x v="0"/>
    <n v="218"/>
    <n v="21.8"/>
    <n v="247.607973421927"/>
    <m/>
    <n v="95043.189400000003"/>
    <x v="0"/>
    <n v="13329.411764705899"/>
    <x v="113"/>
    <x v="0"/>
    <m/>
  </r>
  <r>
    <d v="2021-11-25T01:10:14"/>
    <x v="9"/>
    <n v="34"/>
    <s v="DAVILA MORALES WALTER ANDRES"/>
    <x v="3"/>
    <x v="0"/>
    <n v="254"/>
    <n v="25.4"/>
    <n v="247.607973421927"/>
    <s v="5 DESCUENTOS (4 Transbordo veh 20 y Propietario veh 34)"/>
    <n v="95043.189400000003"/>
    <x v="0"/>
    <n v="13329.411764705899"/>
    <x v="113"/>
    <x v="0"/>
    <m/>
  </r>
  <r>
    <d v="2021-11-25T01:10:14"/>
    <x v="9"/>
    <n v="35"/>
    <s v="GARCIA DAVID WILSON ALBERTO"/>
    <x v="0"/>
    <x v="0"/>
    <n v="242"/>
    <n v="26.8888888888889"/>
    <n v="222.847176079734"/>
    <m/>
    <n v="85538.8704"/>
    <x v="1"/>
    <n v="13329.411764705899"/>
    <x v="113"/>
    <x v="0"/>
    <m/>
  </r>
  <r>
    <d v="2021-11-25T01:10:14"/>
    <x v="9"/>
    <n v="36"/>
    <s v="MARTINEZ CHAVERRA LUIS NORBERTO"/>
    <x v="6"/>
    <x v="0"/>
    <n v="170"/>
    <n v="21.25"/>
    <n v="198.08637873754199"/>
    <m/>
    <n v="76034.551500000001"/>
    <x v="0"/>
    <n v="13329.411764705899"/>
    <x v="113"/>
    <x v="0"/>
    <m/>
  </r>
  <r>
    <d v="2021-11-25T01:10:15"/>
    <x v="9"/>
    <n v="37"/>
    <s v="LARGO PIEDRAHITA HARVEY DAVID"/>
    <x v="3"/>
    <x v="0"/>
    <n v="233"/>
    <n v="23.3"/>
    <n v="247.607973421927"/>
    <m/>
    <n v="95043.189400000003"/>
    <x v="1"/>
    <n v="13329.411764705899"/>
    <x v="113"/>
    <x v="0"/>
    <m/>
  </r>
  <r>
    <d v="2021-11-25T01:10:15"/>
    <x v="9"/>
    <n v="38"/>
    <s v="VILLADA GUZMAN JOJAN"/>
    <x v="6"/>
    <x v="3"/>
    <n v="198"/>
    <n v="24.75"/>
    <n v="198.08637873754199"/>
    <s v="3 DESCUENTOS (Transbordo veh 31)"/>
    <n v="76034.551500000001"/>
    <x v="0"/>
    <n v="13329.411764705899"/>
    <x v="113"/>
    <x v="0"/>
    <m/>
  </r>
  <r>
    <d v="2021-11-25T01:10:15"/>
    <x v="9"/>
    <n v="40"/>
    <s v="MARTINEZ ORREGO ARLEISON"/>
    <x v="0"/>
    <x v="0"/>
    <n v="244"/>
    <n v="27.1111111111111"/>
    <n v="222.847176079734"/>
    <s v="RAFAEL CORDOBA Realiz 4 viajes donde moviliz 112 Usuarios, 1 DESCUENTO (Despachadora Isabel), 9 DESCUENTOS (Transbordo veh 28) 23/11 al conduct. ARLEISON"/>
    <n v="85538.8704"/>
    <x v="0"/>
    <n v="13329.411764705899"/>
    <x v="113"/>
    <x v="0"/>
    <m/>
  </r>
  <r>
    <d v="2021-11-25T01:10:15"/>
    <x v="1"/>
    <n v="42"/>
    <s v="GIRALDO SANTAMARIA ERMAN"/>
    <x v="4"/>
    <x v="0"/>
    <n v="173"/>
    <n v="24.714285714285701"/>
    <n v="173.32558139534899"/>
    <s v="6 DESCUENTOS (Transbordo veh 28) 23/11"/>
    <n v="66530.232600000003"/>
    <x v="0"/>
    <n v="13329.411764705899"/>
    <x v="113"/>
    <x v="0"/>
    <m/>
  </r>
  <r>
    <d v="2021-11-26T01:34:51"/>
    <x v="9"/>
    <n v="1"/>
    <s v="PINEDA ESTRADA CRISTIAN JOHAN"/>
    <x v="0"/>
    <x v="1"/>
    <n v="188"/>
    <n v="20.8888888888889"/>
    <n v="215.060126582278"/>
    <s v="4 DESCUENTOS (2 Transbordo veh 28, Jefe de Ruta y Conduct. Veh 25)"/>
    <n v="82424.050600000002"/>
    <x v="0"/>
    <n v="14375.7575757576"/>
    <x v="114"/>
    <x v="0"/>
    <m/>
  </r>
  <r>
    <d v="2021-11-26T01:34:52"/>
    <x v="9"/>
    <n v="2"/>
    <s v="JARAMILLO GOMEZ VICTOR ALONSO"/>
    <x v="1"/>
    <x v="0"/>
    <n v="299"/>
    <n v="27.181818181818201"/>
    <n v="262.85126582278502"/>
    <m/>
    <n v="100740.50629999999"/>
    <x v="1"/>
    <n v="14375.7575757576"/>
    <x v="114"/>
    <x v="0"/>
    <m/>
  </r>
  <r>
    <d v="2021-11-26T01:34:52"/>
    <x v="9"/>
    <n v="3"/>
    <s v="RESTREPO RODRIGUEZ LIBARDO ANDRES"/>
    <x v="3"/>
    <x v="0"/>
    <n v="211"/>
    <n v="21.1"/>
    <n v="238.95569620253201"/>
    <m/>
    <n v="91582.2785"/>
    <x v="0"/>
    <n v="14375.7575757576"/>
    <x v="114"/>
    <x v="0"/>
    <m/>
  </r>
  <r>
    <d v="2021-11-26T01:34:52"/>
    <x v="9"/>
    <n v="5"/>
    <s v="LOAIZA GAVIRIA EDIXON ANDRES"/>
    <x v="3"/>
    <x v="0"/>
    <n v="261"/>
    <n v="26.1"/>
    <n v="238.95569620253201"/>
    <s v="1 DESCUENTO (Despachadora Janeth)"/>
    <n v="91582.2785"/>
    <x v="1"/>
    <n v="14375.7575757576"/>
    <x v="114"/>
    <x v="0"/>
    <m/>
  </r>
  <r>
    <d v="2021-11-26T01:34:52"/>
    <x v="9"/>
    <n v="7"/>
    <s v="DE OSSA TORRES CARLOS ANDRES"/>
    <x v="6"/>
    <x v="0"/>
    <n v="220"/>
    <n v="29.3333333333333"/>
    <n v="179.21677215189899"/>
    <s v="Se Reconoce medio viaje de 12 17 m donde moviliz 11 Usuarios"/>
    <n v="68686.708899999998"/>
    <x v="1"/>
    <n v="14375.7575757576"/>
    <x v="114"/>
    <x v="0"/>
    <m/>
  </r>
  <r>
    <d v="2021-11-26T01:34:52"/>
    <x v="9"/>
    <n v="8"/>
    <s v="VALENCIA MENDOZA CESAR AUGUSTO"/>
    <x v="3"/>
    <x v="0"/>
    <n v="269"/>
    <n v="26.9"/>
    <n v="238.95569620253201"/>
    <s v="1 DESCUENTO (Despachadora Janeth)"/>
    <n v="91582.2785"/>
    <x v="1"/>
    <n v="14375.7575757576"/>
    <x v="114"/>
    <x v="0"/>
    <m/>
  </r>
  <r>
    <d v="2021-11-26T01:34:52"/>
    <x v="9"/>
    <n v="9"/>
    <s v="GALINDEZ CHAVARRIAGA LUIS FERNANDO"/>
    <x v="3"/>
    <x v="0"/>
    <n v="284"/>
    <n v="28.4"/>
    <n v="238.95569620253201"/>
    <m/>
    <n v="91582.2785"/>
    <x v="0"/>
    <n v="14375.7575757576"/>
    <x v="114"/>
    <x v="0"/>
    <m/>
  </r>
  <r>
    <d v="2021-11-26T01:34:53"/>
    <x v="9"/>
    <n v="10"/>
    <s v="FLORES RINCON JORGE ALBERTO"/>
    <x v="6"/>
    <x v="0"/>
    <n v="233"/>
    <n v="27.411764705882401"/>
    <n v="203.11234177215201"/>
    <s v="Se Reconoce medio viaje de 4 38 am donde moviliz 21 Usuarios 1 DESCUENTO (Transbordo veh 24)"/>
    <n v="77844.936700000006"/>
    <x v="0"/>
    <n v="14375.7575757576"/>
    <x v="114"/>
    <x v="0"/>
    <m/>
  </r>
  <r>
    <d v="2021-11-26T01:34:53"/>
    <x v="1"/>
    <n v="11"/>
    <s v="RENDON VIANA HUMBERTO DE JESUS"/>
    <x v="3"/>
    <x v="0"/>
    <n v="207"/>
    <n v="20.7"/>
    <n v="238.95569620253201"/>
    <m/>
    <n v="91582.2785"/>
    <x v="0"/>
    <n v="14375.7575757576"/>
    <x v="114"/>
    <x v="0"/>
    <m/>
  </r>
  <r>
    <d v="2021-11-26T01:34:53"/>
    <x v="1"/>
    <n v="12"/>
    <s v="ROJAS QUINTERO MIGUEL ANTONIO"/>
    <x v="1"/>
    <x v="0"/>
    <n v="236"/>
    <n v="21.454545454545499"/>
    <n v="262.85126582278502"/>
    <s v="1 DESCUENTO (Despachadora Isabel)"/>
    <n v="100740.50629999999"/>
    <x v="0"/>
    <n v="14375.7575757576"/>
    <x v="114"/>
    <x v="0"/>
    <m/>
  </r>
  <r>
    <d v="2021-11-26T01:34:53"/>
    <x v="1"/>
    <n v="13"/>
    <s v="SANCHEZ DAVID YOHAN ALBERTO"/>
    <x v="1"/>
    <x v="0"/>
    <n v="248"/>
    <n v="22.545454545454501"/>
    <n v="262.85126582278502"/>
    <m/>
    <n v="100740.50629999999"/>
    <x v="1"/>
    <n v="14375.7575757576"/>
    <x v="114"/>
    <x v="0"/>
    <m/>
  </r>
  <r>
    <d v="2021-11-26T01:34:53"/>
    <x v="1"/>
    <n v="14"/>
    <s v="HINCAPIE OSORIO RENZO ORLANDO"/>
    <x v="1"/>
    <x v="0"/>
    <n v="240"/>
    <n v="21.818181818181799"/>
    <n v="262.85126582278502"/>
    <m/>
    <n v="100740.50629999999"/>
    <x v="1"/>
    <n v="14375.7575757576"/>
    <x v="114"/>
    <x v="0"/>
    <m/>
  </r>
  <r>
    <d v="2021-11-26T01:34:53"/>
    <x v="1"/>
    <n v="15"/>
    <s v="LOPERA AGUDELO LUIS FRANCISCO"/>
    <x v="8"/>
    <x v="0"/>
    <n v="113"/>
    <n v="22.6"/>
    <n v="119.47784810126601"/>
    <m/>
    <n v="45791.139199999998"/>
    <x v="0"/>
    <n v="14375.7575757576"/>
    <x v="114"/>
    <x v="0"/>
    <m/>
  </r>
  <r>
    <d v="2021-11-26T01:34:54"/>
    <x v="1"/>
    <n v="16"/>
    <s v="PEREZ BORJA JUAN CARLOS"/>
    <x v="6"/>
    <x v="0"/>
    <n v="170"/>
    <n v="21.25"/>
    <n v="191.16455696202499"/>
    <s v="ARLEISON MARTINEZ Realiz 3 viajes donde moviliz 81 Usuarios"/>
    <n v="73265.822799999994"/>
    <x v="0"/>
    <n v="14375.7575757576"/>
    <x v="114"/>
    <x v="0"/>
    <m/>
  </r>
  <r>
    <d v="2021-11-26T01:34:54"/>
    <x v="1"/>
    <n v="17"/>
    <s v="TEJADA PEREZ JHON ALEXIS"/>
    <x v="4"/>
    <x v="0"/>
    <n v="138"/>
    <n v="19.714285714285701"/>
    <n v="167.268987341772"/>
    <m/>
    <n v="64107.594899999996"/>
    <x v="0"/>
    <n v="14375.7575757576"/>
    <x v="114"/>
    <x v="0"/>
    <m/>
  </r>
  <r>
    <d v="2021-11-26T01:34:54"/>
    <x v="1"/>
    <n v="18"/>
    <s v="VALENCIA ESTRADA JUAN STIVEN"/>
    <x v="6"/>
    <x v="1"/>
    <n v="185"/>
    <n v="23.125"/>
    <n v="191.16455696202499"/>
    <m/>
    <n v="73265.822799999994"/>
    <x v="0"/>
    <n v="14375.7575757576"/>
    <x v="114"/>
    <x v="0"/>
    <m/>
  </r>
  <r>
    <d v="2021-11-26T01:34:54"/>
    <x v="9"/>
    <n v="19"/>
    <s v="HINCAPIE CASTAEDA KEVIN ALEJANDRO"/>
    <x v="1"/>
    <x v="0"/>
    <n v="256"/>
    <n v="23.272727272727298"/>
    <n v="262.85126582278502"/>
    <m/>
    <n v="100740.50629999999"/>
    <x v="0"/>
    <n v="14375.7575757576"/>
    <x v="114"/>
    <x v="0"/>
    <m/>
  </r>
  <r>
    <d v="2021-11-26T01:34:54"/>
    <x v="1"/>
    <n v="20"/>
    <s v="VACA FIERRO ROBINSON"/>
    <x v="9"/>
    <x v="0"/>
    <n v="287"/>
    <n v="23.9166666666667"/>
    <n v="286.74683544303798"/>
    <s v="2 DESCUENTOS (Despachadora Isabel y Usuario desubicado)"/>
    <n v="109898.73420000001"/>
    <x v="0"/>
    <n v="14375.7575757576"/>
    <x v="114"/>
    <x v="0"/>
    <m/>
  </r>
  <r>
    <d v="2021-11-26T01:34:54"/>
    <x v="9"/>
    <n v="21"/>
    <s v="LONDOO LOPERA DUVAN ANDRES"/>
    <x v="2"/>
    <x v="0"/>
    <n v="127"/>
    <n v="21.1666666666667"/>
    <n v="143.37341772151899"/>
    <m/>
    <n v="54949.367100000003"/>
    <x v="0"/>
    <n v="14375.7575757576"/>
    <x v="114"/>
    <x v="0"/>
    <m/>
  </r>
  <r>
    <d v="2021-11-26T01:34:55"/>
    <x v="9"/>
    <n v="22"/>
    <s v="GONZALEZ MONTAO HERNAN DARIO"/>
    <x v="0"/>
    <x v="0"/>
    <n v="225"/>
    <n v="25"/>
    <n v="215.060126582278"/>
    <m/>
    <n v="82424.050600000002"/>
    <x v="1"/>
    <n v="14375.7575757576"/>
    <x v="114"/>
    <x v="0"/>
    <m/>
  </r>
  <r>
    <d v="2021-11-26T01:34:55"/>
    <x v="9"/>
    <n v="23"/>
    <s v="QUICENO DAVID DIEGO ALEJANDRO"/>
    <x v="0"/>
    <x v="0"/>
    <n v="291"/>
    <n v="32.3333333333333"/>
    <n v="215.060126582278"/>
    <m/>
    <n v="82424.050600000002"/>
    <x v="0"/>
    <n v="14375.7575757576"/>
    <x v="114"/>
    <x v="0"/>
    <m/>
  </r>
  <r>
    <d v="2021-11-26T01:34:55"/>
    <x v="9"/>
    <n v="24"/>
    <s v="QUIRAMA CASTAEDA JHON JADER"/>
    <x v="0"/>
    <x v="0"/>
    <n v="247"/>
    <n v="27.4444444444444"/>
    <n v="215.060126582278"/>
    <m/>
    <n v="82424.050600000002"/>
    <x v="0"/>
    <n v="14375.7575757576"/>
    <x v="114"/>
    <x v="0"/>
    <m/>
  </r>
  <r>
    <d v="2021-11-26T01:34:55"/>
    <x v="9"/>
    <n v="27"/>
    <s v="VANEGAS MORALES DEIBY ALEJANDRO"/>
    <x v="3"/>
    <x v="0"/>
    <n v="216"/>
    <n v="21.6"/>
    <n v="238.95569620253201"/>
    <s v="FERNEY HENAO Realiz 4 viajes donde moviliz 109 Usuarios"/>
    <n v="91582.2785"/>
    <x v="0"/>
    <n v="14375.7575757576"/>
    <x v="114"/>
    <x v="0"/>
    <m/>
  </r>
  <r>
    <d v="2021-11-26T01:34:55"/>
    <x v="9"/>
    <n v="28"/>
    <s v="BETANCUR RAMIREZ JUAN CAMILO"/>
    <x v="2"/>
    <x v="0"/>
    <n v="129"/>
    <n v="19.846153846153801"/>
    <n v="155.32120253164601"/>
    <s v="Se Reconoce medio viaje de 4 47 pm donde moviliz 3 Usuarios"/>
    <n v="59528.481"/>
    <x v="0"/>
    <n v="14375.7575757576"/>
    <x v="114"/>
    <x v="0"/>
    <m/>
  </r>
  <r>
    <d v="2021-11-26T01:34:55"/>
    <x v="1"/>
    <n v="29"/>
    <s v="VELASQUEZ ROLDAN BRAYAN ESTIVEN"/>
    <x v="3"/>
    <x v="0"/>
    <n v="261"/>
    <n v="26.1"/>
    <n v="238.95569620253201"/>
    <s v="NELSON VARGAS Realiz 4 viajes donde moviliz 111 Usuarios"/>
    <n v="91582.2785"/>
    <x v="0"/>
    <n v="14375.7575757576"/>
    <x v="114"/>
    <x v="0"/>
    <m/>
  </r>
  <r>
    <d v="2021-11-26T01:34:56"/>
    <x v="1"/>
    <n v="31"/>
    <s v="ARISTIZABAL GIRALDO JORGE ANDRES"/>
    <x v="3"/>
    <x v="0"/>
    <n v="239"/>
    <n v="23.9"/>
    <n v="238.95569620253201"/>
    <m/>
    <n v="91582.2785"/>
    <x v="1"/>
    <n v="14375.7575757576"/>
    <x v="114"/>
    <x v="0"/>
    <m/>
  </r>
  <r>
    <d v="2021-11-26T01:34:56"/>
    <x v="1"/>
    <n v="32"/>
    <s v="QUINTERO PEREZ SANTIAGO"/>
    <x v="10"/>
    <x v="0"/>
    <n v="74"/>
    <n v="18.5"/>
    <n v="95.582278481012693"/>
    <m/>
    <n v="36632.911399999997"/>
    <x v="0"/>
    <n v="14375.7575757576"/>
    <x v="114"/>
    <x v="0"/>
    <m/>
  </r>
  <r>
    <d v="2021-11-26T01:34:56"/>
    <x v="9"/>
    <n v="33"/>
    <s v="VASQUEZ GARCIA ISMAEL DAVID"/>
    <x v="3"/>
    <x v="0"/>
    <n v="178"/>
    <n v="18.7368421052632"/>
    <n v="227.00791139240499"/>
    <s v="Se Reconoce medio viaje de 7 39 am donde moviliz 6 Usuarios"/>
    <n v="87003.164600000004"/>
    <x v="0"/>
    <n v="14375.7575757576"/>
    <x v="114"/>
    <x v="0"/>
    <m/>
  </r>
  <r>
    <d v="2021-11-26T01:34:56"/>
    <x v="1"/>
    <n v="34"/>
    <s v="DAVILA MORALES WALTER ANDRES"/>
    <x v="0"/>
    <x v="0"/>
    <n v="231"/>
    <n v="25.6666666666667"/>
    <n v="215.060126582278"/>
    <m/>
    <n v="82424.050600000002"/>
    <x v="0"/>
    <n v="14375.7575757576"/>
    <x v="114"/>
    <x v="0"/>
    <m/>
  </r>
  <r>
    <d v="2021-11-26T01:34:56"/>
    <x v="1"/>
    <n v="35"/>
    <s v="GARCIA DAVID WILSON ALBERTO"/>
    <x v="1"/>
    <x v="0"/>
    <n v="252"/>
    <n v="22.909090909090899"/>
    <n v="262.85126582278502"/>
    <s v="4 DESCUENTOS X INCAPACITADOS"/>
    <n v="100740.50629999999"/>
    <x v="1"/>
    <n v="14375.7575757576"/>
    <x v="114"/>
    <x v="0"/>
    <m/>
  </r>
  <r>
    <d v="2021-11-26T01:34:56"/>
    <x v="1"/>
    <n v="36"/>
    <s v="MARTINEZ CHAVERRA LUIS NORBERTO"/>
    <x v="9"/>
    <x v="0"/>
    <n v="289"/>
    <n v="24.0833333333333"/>
    <n v="286.74683544303798"/>
    <s v="1 DESCUENTO (Jefe de Ruta)"/>
    <n v="109898.73420000001"/>
    <x v="0"/>
    <n v="14375.7575757576"/>
    <x v="114"/>
    <x v="0"/>
    <m/>
  </r>
  <r>
    <d v="2021-11-26T01:34:56"/>
    <x v="1"/>
    <n v="37"/>
    <s v="LARGO PIEDRAHITA HARVEY DAVID"/>
    <x v="3"/>
    <x v="0"/>
    <n v="263"/>
    <n v="26.3"/>
    <n v="238.95569620253201"/>
    <m/>
    <n v="91582.2785"/>
    <x v="1"/>
    <n v="14375.7575757576"/>
    <x v="114"/>
    <x v="0"/>
    <m/>
  </r>
  <r>
    <d v="2021-11-26T01:34:57"/>
    <x v="1"/>
    <n v="38"/>
    <s v="VILLADA GUZMAN JOJAN"/>
    <x v="1"/>
    <x v="0"/>
    <n v="233"/>
    <n v="21.181818181818201"/>
    <n v="262.85126582278502"/>
    <m/>
    <n v="100740.50629999999"/>
    <x v="0"/>
    <n v="14375.7575757576"/>
    <x v="114"/>
    <x v="0"/>
    <m/>
  </r>
  <r>
    <d v="2021-11-26T01:34:57"/>
    <x v="1"/>
    <n v="40"/>
    <s v="CORDOBA QUINTERO RAFAEL JOSE"/>
    <x v="3"/>
    <x v="0"/>
    <n v="251"/>
    <n v="25.1"/>
    <n v="238.95569620253201"/>
    <m/>
    <n v="91582.2785"/>
    <x v="0"/>
    <n v="14375.7575757576"/>
    <x v="114"/>
    <x v="0"/>
    <m/>
  </r>
  <r>
    <d v="2021-11-27T00:40:00"/>
    <x v="1"/>
    <n v="1"/>
    <s v="PINEDA ESTRADA CRISTIAN JOHAN"/>
    <x v="0"/>
    <x v="0"/>
    <n v="196"/>
    <n v="21.7777777777778"/>
    <n v="223.337579617834"/>
    <m/>
    <n v="85735.031799999997"/>
    <x v="0"/>
    <n v="14685.714285714301"/>
    <x v="115"/>
    <x v="0"/>
    <m/>
  </r>
  <r>
    <d v="2021-11-27T00:40:00"/>
    <x v="1"/>
    <n v="2"/>
    <s v="VASQUEZ GARCIA ISMAEL DAVID"/>
    <x v="3"/>
    <x v="0"/>
    <n v="198"/>
    <n v="19.8"/>
    <n v="248.15286624203799"/>
    <m/>
    <n v="95261.146500000003"/>
    <x v="1"/>
    <n v="14685.714285714301"/>
    <x v="115"/>
    <x v="0"/>
    <m/>
  </r>
  <r>
    <d v="2021-11-27T00:40:00"/>
    <x v="1"/>
    <n v="3"/>
    <s v="RESTREPO RODRIGUEZ LIBARDO ANDRES"/>
    <x v="1"/>
    <x v="0"/>
    <n v="259"/>
    <n v="23.545454545454501"/>
    <n v="272.96815286624201"/>
    <s v="4 DESCUENTOS (Transbordo veh 28 y Usuario Desubicado)"/>
    <n v="104787.2611"/>
    <x v="0"/>
    <n v="14685.714285714301"/>
    <x v="115"/>
    <x v="0"/>
    <m/>
  </r>
  <r>
    <d v="2021-11-27T00:40:01"/>
    <x v="1"/>
    <n v="5"/>
    <s v="LOAIZA GAVIRIA EDIXON ANDRES"/>
    <x v="1"/>
    <x v="0"/>
    <n v="303"/>
    <n v="27.545454545454501"/>
    <n v="272.96815286624201"/>
    <m/>
    <n v="104787.2611"/>
    <x v="1"/>
    <n v="14685.714285714301"/>
    <x v="115"/>
    <x v="0"/>
    <m/>
  </r>
  <r>
    <d v="2021-11-27T00:40:01"/>
    <x v="1"/>
    <n v="7"/>
    <s v="DE OSSA TORRES CARLOS ANDRES"/>
    <x v="1"/>
    <x v="0"/>
    <n v="285"/>
    <n v="25.909090909090899"/>
    <n v="272.96815286624201"/>
    <m/>
    <n v="104787.2611"/>
    <x v="1"/>
    <n v="14685.714285714301"/>
    <x v="115"/>
    <x v="0"/>
    <m/>
  </r>
  <r>
    <d v="2021-11-27T00:40:01"/>
    <x v="1"/>
    <n v="8"/>
    <s v="VALENCIA MENDOZA CESAR AUGUSTO"/>
    <x v="1"/>
    <x v="0"/>
    <n v="269"/>
    <n v="24.454545454545499"/>
    <n v="272.96815286624201"/>
    <s v="2 DESCUENTOS X INCAPACITADO"/>
    <n v="104787.2611"/>
    <x v="1"/>
    <n v="14685.714285714301"/>
    <x v="115"/>
    <x v="0"/>
    <m/>
  </r>
  <r>
    <d v="2021-11-27T00:40:01"/>
    <x v="1"/>
    <n v="9"/>
    <s v="GALINDEZ CHAVARRIAGA LUIS FERNANDO"/>
    <x v="0"/>
    <x v="0"/>
    <n v="229"/>
    <n v="25.4444444444444"/>
    <n v="223.337579617834"/>
    <m/>
    <n v="85735.031799999997"/>
    <x v="0"/>
    <n v="14685.714285714301"/>
    <x v="115"/>
    <x v="0"/>
    <m/>
  </r>
  <r>
    <d v="2021-11-27T00:40:02"/>
    <x v="1"/>
    <n v="10"/>
    <s v="VALENCIA ESTRADA JUAN STIVEN"/>
    <x v="0"/>
    <x v="0"/>
    <n v="262"/>
    <n v="29.1111111111111"/>
    <n v="223.337579617834"/>
    <m/>
    <n v="85735.031799999997"/>
    <x v="0"/>
    <n v="14685.714285714301"/>
    <x v="115"/>
    <x v="0"/>
    <m/>
  </r>
  <r>
    <d v="2021-11-27T00:40:02"/>
    <x v="9"/>
    <n v="11"/>
    <s v="RENDON VIANA HUMBERTO DE JESUS"/>
    <x v="3"/>
    <x v="0"/>
    <n v="258"/>
    <n v="25.8"/>
    <n v="248.15286624203799"/>
    <s v="1 DESCUENTO (Despachadora Janeth)"/>
    <n v="95261.146500000003"/>
    <x v="0"/>
    <n v="14685.714285714301"/>
    <x v="115"/>
    <x v="0"/>
    <m/>
  </r>
  <r>
    <d v="2021-11-27T00:40:02"/>
    <x v="9"/>
    <n v="12"/>
    <s v="ROJAS QUINTERO MIGUEL ANTONIO"/>
    <x v="4"/>
    <x v="0"/>
    <n v="170"/>
    <n v="24.285714285714299"/>
    <n v="173.70700636942701"/>
    <m/>
    <n v="66682.802500000005"/>
    <x v="0"/>
    <n v="14685.714285714301"/>
    <x v="115"/>
    <x v="0"/>
    <m/>
  </r>
  <r>
    <d v="2021-11-27T00:40:02"/>
    <x v="9"/>
    <n v="13"/>
    <s v="SANCHEZ DAVID YOHAN ALBERTO"/>
    <x v="2"/>
    <x v="0"/>
    <n v="139"/>
    <n v="23.1666666666667"/>
    <n v="148.89171974522301"/>
    <m/>
    <n v="57156.687899999997"/>
    <x v="1"/>
    <n v="14685.714285714301"/>
    <x v="115"/>
    <x v="0"/>
    <m/>
  </r>
  <r>
    <d v="2021-11-27T00:40:03"/>
    <x v="9"/>
    <n v="14"/>
    <s v="HINCAPIE OSORIO RENZO ORLANDO"/>
    <x v="1"/>
    <x v="0"/>
    <n v="279"/>
    <n v="25.363636363636399"/>
    <n v="272.96815286624201"/>
    <s v="HECTOR CARVAJAL Realiz 5 viajes donde moviliz 106 Usuarios, 6 DESCUENTOS X INCAPACITADOS (Rampla Mala)"/>
    <n v="104787.2611"/>
    <x v="1"/>
    <n v="14685.714285714301"/>
    <x v="115"/>
    <x v="0"/>
    <m/>
  </r>
  <r>
    <d v="2021-11-27T00:40:03"/>
    <x v="9"/>
    <n v="15"/>
    <s v="LONDOO LOPERA DUVAN ANDRES"/>
    <x v="0"/>
    <x v="0"/>
    <n v="212"/>
    <n v="23.5555555555556"/>
    <n v="223.337579617834"/>
    <m/>
    <n v="85735.031799999997"/>
    <x v="0"/>
    <n v="14685.714285714301"/>
    <x v="115"/>
    <x v="0"/>
    <m/>
  </r>
  <r>
    <d v="2021-11-27T00:40:03"/>
    <x v="9"/>
    <n v="16"/>
    <s v="PEREZ BORJA JUAN CARLOS"/>
    <x v="3"/>
    <x v="0"/>
    <n v="253"/>
    <n v="25.3"/>
    <n v="248.15286624203799"/>
    <m/>
    <n v="95261.146500000003"/>
    <x v="0"/>
    <n v="14685.714285714301"/>
    <x v="115"/>
    <x v="0"/>
    <m/>
  </r>
  <r>
    <d v="2021-11-27T00:40:03"/>
    <x v="9"/>
    <n v="17"/>
    <s v="ESPINOZA CHAVARRIA GUILLERMO LEON"/>
    <x v="0"/>
    <x v="0"/>
    <n v="222"/>
    <n v="24.6666666666667"/>
    <n v="223.337579617834"/>
    <m/>
    <n v="85735.031799999997"/>
    <x v="0"/>
    <n v="14685.714285714301"/>
    <x v="115"/>
    <x v="0"/>
    <m/>
  </r>
  <r>
    <d v="2021-11-27T00:40:03"/>
    <x v="9"/>
    <n v="19"/>
    <s v="HINCAPIE CASTAEDA KEVIN ALEJANDRO"/>
    <x v="3"/>
    <x v="0"/>
    <n v="245"/>
    <n v="24.5"/>
    <n v="248.15286624203799"/>
    <m/>
    <n v="95261.146500000003"/>
    <x v="0"/>
    <n v="14685.714285714301"/>
    <x v="115"/>
    <x v="0"/>
    <m/>
  </r>
  <r>
    <d v="2021-11-27T00:40:04"/>
    <x v="9"/>
    <n v="20"/>
    <s v="VACA FIERRO ROBINSON"/>
    <x v="6"/>
    <x v="0"/>
    <n v="243"/>
    <n v="28.588235294117599"/>
    <n v="210.92993630573201"/>
    <s v="Se reconoce medio viaje de 8 17 am donde moviliz 29 Usuarios 2 DESCUENTOS (Usuarios Desubicados)"/>
    <n v="80971.974499999997"/>
    <x v="0"/>
    <n v="14685.714285714301"/>
    <x v="115"/>
    <x v="0"/>
    <m/>
  </r>
  <r>
    <d v="2021-11-27T00:40:04"/>
    <x v="1"/>
    <n v="21"/>
    <s v="OCAMPO OCAMPO ANTONIO JOSE"/>
    <x v="9"/>
    <x v="0"/>
    <n v="278"/>
    <n v="23.1666666666667"/>
    <n v="297.78343949044603"/>
    <m/>
    <n v="114313.37579999999"/>
    <x v="0"/>
    <n v="14685.714285714301"/>
    <x v="115"/>
    <x v="0"/>
    <m/>
  </r>
  <r>
    <d v="2021-11-27T00:40:04"/>
    <x v="1"/>
    <n v="22"/>
    <s v="SANCHEZ CAMELO FABIAN ARLEY"/>
    <x v="3"/>
    <x v="0"/>
    <n v="290"/>
    <n v="29"/>
    <n v="248.15286624203799"/>
    <m/>
    <n v="95261.146500000003"/>
    <x v="1"/>
    <n v="14685.714285714301"/>
    <x v="115"/>
    <x v="0"/>
    <m/>
  </r>
  <r>
    <d v="2021-11-27T00:40:04"/>
    <x v="1"/>
    <n v="23"/>
    <s v="QUICENO DAVID DIEGO ALEJANDRO"/>
    <x v="0"/>
    <x v="0"/>
    <n v="224"/>
    <n v="24.8888888888889"/>
    <n v="223.337579617834"/>
    <m/>
    <n v="85735.031799999997"/>
    <x v="0"/>
    <n v="14685.714285714301"/>
    <x v="115"/>
    <x v="0"/>
    <m/>
  </r>
  <r>
    <d v="2021-11-27T00:40:04"/>
    <x v="1"/>
    <n v="24"/>
    <s v="QUIRAMA CASTAEDA JHON JADER"/>
    <x v="1"/>
    <x v="0"/>
    <n v="283"/>
    <n v="25.727272727272702"/>
    <n v="272.96815286624201"/>
    <m/>
    <n v="104787.2611"/>
    <x v="0"/>
    <n v="14685.714285714301"/>
    <x v="115"/>
    <x v="0"/>
    <m/>
  </r>
  <r>
    <d v="2021-11-27T00:40:05"/>
    <x v="1"/>
    <n v="26"/>
    <s v="GONZALEZ VELASQUEZ LISDAN"/>
    <x v="8"/>
    <x v="0"/>
    <n v="113"/>
    <n v="22.6"/>
    <n v="124.07643312101899"/>
    <m/>
    <n v="47630.573199999999"/>
    <x v="0"/>
    <n v="14685.714285714301"/>
    <x v="115"/>
    <x v="0"/>
    <m/>
  </r>
  <r>
    <d v="2021-11-27T00:40:05"/>
    <x v="1"/>
    <n v="27"/>
    <s v="VANEGAS MORALES DEIBY ALEJANDRO"/>
    <x v="1"/>
    <x v="0"/>
    <n v="229"/>
    <n v="20.818181818181799"/>
    <n v="272.96815286624201"/>
    <s v="1 DESCUENTO (Despachadora Isabel)"/>
    <n v="104787.2611"/>
    <x v="0"/>
    <n v="14685.714285714301"/>
    <x v="115"/>
    <x v="0"/>
    <m/>
  </r>
  <r>
    <d v="2021-11-27T00:40:05"/>
    <x v="1"/>
    <n v="28"/>
    <s v="BETANCUR RAMIREZ JUAN CAMILO"/>
    <x v="2"/>
    <x v="0"/>
    <n v="162"/>
    <n v="27"/>
    <n v="148.89171974522301"/>
    <s v="1 DESCUENTO (Usuario Desubicado)"/>
    <n v="57156.687899999997"/>
    <x v="0"/>
    <n v="14685.714285714301"/>
    <x v="115"/>
    <x v="0"/>
    <m/>
  </r>
  <r>
    <d v="2021-11-27T00:40:06"/>
    <x v="1"/>
    <n v="29"/>
    <s v="VELASQUEZ ROLDAN BRAYAN ESTIVEN"/>
    <x v="6"/>
    <x v="0"/>
    <n v="192"/>
    <n v="22.588235294117599"/>
    <n v="210.92993630573201"/>
    <s v="Se reconoce medio viaje de 11 57 am donde moviliz 7 Usuarios"/>
    <n v="80971.974499999997"/>
    <x v="0"/>
    <n v="14685.714285714301"/>
    <x v="115"/>
    <x v="0"/>
    <m/>
  </r>
  <r>
    <d v="2021-11-27T00:40:06"/>
    <x v="9"/>
    <n v="31"/>
    <s v="ARISTIZABAL GIRALDO JORGE ANDRES"/>
    <x v="3"/>
    <x v="0"/>
    <n v="263"/>
    <n v="26.3"/>
    <n v="248.15286624203799"/>
    <s v="2 DESCUENTOS (Jefe de ruta y Conduct. Reconociendo ruta)"/>
    <n v="95261.146500000003"/>
    <x v="1"/>
    <n v="14685.714285714301"/>
    <x v="115"/>
    <x v="0"/>
    <m/>
  </r>
  <r>
    <d v="2021-11-27T00:40:06"/>
    <x v="9"/>
    <n v="33"/>
    <s v="LONDOO WILDER"/>
    <x v="0"/>
    <x v="0"/>
    <n v="200"/>
    <n v="22.2222222222222"/>
    <n v="223.337579617834"/>
    <m/>
    <n v="85735.031799999997"/>
    <x v="0"/>
    <n v="14685.714285714301"/>
    <x v="115"/>
    <x v="0"/>
    <m/>
  </r>
  <r>
    <d v="2021-11-27T00:40:06"/>
    <x v="9"/>
    <n v="34"/>
    <s v="DAVILA MORALES WALTER ANDRES"/>
    <x v="3"/>
    <x v="0"/>
    <n v="275"/>
    <n v="27.5"/>
    <n v="248.15286624203799"/>
    <m/>
    <n v="95261.146500000003"/>
    <x v="0"/>
    <n v="14685.714285714301"/>
    <x v="115"/>
    <x v="0"/>
    <m/>
  </r>
  <r>
    <d v="2021-11-27T00:40:06"/>
    <x v="9"/>
    <n v="35"/>
    <s v="GARCIA DAVID WILSON ALBERTO"/>
    <x v="6"/>
    <x v="0"/>
    <n v="192"/>
    <n v="24"/>
    <n v="198.522292993631"/>
    <s v="3 DESCUENTOS (Conductor Reconociendo Ruta y 2 Descuentos x INCAPACITADO)"/>
    <n v="76208.917199999996"/>
    <x v="1"/>
    <n v="14685.714285714301"/>
    <x v="115"/>
    <x v="0"/>
    <m/>
  </r>
  <r>
    <d v="2021-11-27T00:40:07"/>
    <x v="9"/>
    <n v="36"/>
    <s v="VARGAS NELSON CONRADO"/>
    <x v="6"/>
    <x v="0"/>
    <n v="209"/>
    <n v="26.125"/>
    <n v="198.522292993631"/>
    <s v="1 DESCUENTO (Despachadora Janeth)"/>
    <n v="76208.917199999996"/>
    <x v="0"/>
    <n v="14685.714285714301"/>
    <x v="115"/>
    <x v="0"/>
    <m/>
  </r>
  <r>
    <d v="2021-11-27T00:40:07"/>
    <x v="9"/>
    <n v="37"/>
    <s v="LARGO PIEDRAHITA HARVEY DAVID"/>
    <x v="6"/>
    <x v="0"/>
    <n v="210"/>
    <n v="26.25"/>
    <n v="198.522292993631"/>
    <m/>
    <n v="76208.917199999996"/>
    <x v="1"/>
    <n v="14685.714285714301"/>
    <x v="115"/>
    <x v="0"/>
    <m/>
  </r>
  <r>
    <d v="2021-11-27T00:40:07"/>
    <x v="9"/>
    <n v="38"/>
    <s v="VILLADA GUZMAN JOJAN"/>
    <x v="6"/>
    <x v="0"/>
    <n v="171"/>
    <n v="21.375"/>
    <n v="198.522292993631"/>
    <m/>
    <n v="76208.917199999996"/>
    <x v="0"/>
    <n v="14685.714285714301"/>
    <x v="115"/>
    <x v="0"/>
    <m/>
  </r>
  <r>
    <d v="2021-11-27T00:40:07"/>
    <x v="9"/>
    <n v="40"/>
    <s v="CORDOBA QUINTERO RAFAEL JOSE"/>
    <x v="0"/>
    <x v="0"/>
    <n v="272"/>
    <n v="30.2222222222222"/>
    <n v="223.337579617834"/>
    <m/>
    <n v="85735.031799999997"/>
    <x v="0"/>
    <n v="14685.714285714301"/>
    <x v="115"/>
    <x v="0"/>
    <m/>
  </r>
  <r>
    <d v="2021-11-27T00:40:07"/>
    <x v="1"/>
    <n v="42"/>
    <s v="GIRALDO SANTAMARIA ERMAN"/>
    <x v="3"/>
    <x v="0"/>
    <n v="207"/>
    <n v="20.7"/>
    <n v="248.15286624203799"/>
    <s v="1 DESCUENTO (Despachadora Isabel)"/>
    <n v="95261.146500000003"/>
    <x v="0"/>
    <n v="14685.714285714301"/>
    <x v="115"/>
    <x v="0"/>
    <m/>
  </r>
  <r>
    <d v="2021-11-28T01:18:56"/>
    <x v="9"/>
    <n v="1"/>
    <s v="PINEDA ESTRADA CRISTIAN JOHAN"/>
    <x v="0"/>
    <x v="0"/>
    <n v="183"/>
    <n v="20.3333333333333"/>
    <n v="227.96858638743501"/>
    <s v="1 DESCUENTO (Conduct. Veh 12)"/>
    <n v="87587.434599999993"/>
    <x v="0"/>
    <n v="13685.294117647099"/>
    <x v="116"/>
    <x v="0"/>
    <m/>
  </r>
  <r>
    <d v="2021-11-28T01:18:56"/>
    <x v="9"/>
    <n v="2"/>
    <s v="JARAMILLO GOMEZ VICTOR ALONSO"/>
    <x v="0"/>
    <x v="0"/>
    <n v="249"/>
    <n v="27.6666666666667"/>
    <n v="227.96858638743501"/>
    <m/>
    <n v="87587.434599999993"/>
    <x v="1"/>
    <n v="13685.294117647099"/>
    <x v="116"/>
    <x v="0"/>
    <m/>
  </r>
  <r>
    <d v="2021-11-28T01:18:56"/>
    <x v="9"/>
    <n v="5"/>
    <s v="LOAIZA GAVIRIA EDIXON ANDRES"/>
    <x v="3"/>
    <x v="0"/>
    <n v="189"/>
    <n v="18.899999999999999"/>
    <n v="253.29842931937199"/>
    <m/>
    <n v="97319.371700000003"/>
    <x v="1"/>
    <n v="13685.294117647099"/>
    <x v="116"/>
    <x v="0"/>
    <m/>
  </r>
  <r>
    <d v="2021-11-28T01:18:57"/>
    <x v="9"/>
    <n v="7"/>
    <s v="RESTREPO RODRIGUEZ LIBARDO ANDRES"/>
    <x v="3"/>
    <x v="1"/>
    <n v="312"/>
    <n v="31.2"/>
    <n v="253.29842931937199"/>
    <s v="Se Descuenta medio viaje de 4 12 pm donde moviliz 32 Usuarios ya que abandona ruta sin justificacin ni autorizacin"/>
    <n v="97319.371700000003"/>
    <x v="1"/>
    <n v="13685.294117647099"/>
    <x v="116"/>
    <x v="0"/>
    <m/>
  </r>
  <r>
    <d v="2021-11-28T01:18:57"/>
    <x v="9"/>
    <n v="8"/>
    <s v="VALENCIA MENDOZA CESAR AUGUSTO"/>
    <x v="3"/>
    <x v="0"/>
    <n v="280"/>
    <n v="28"/>
    <n v="253.29842931937199"/>
    <s v="6 DESCUENTOS X INCAPACITADOS"/>
    <n v="97319.371700000003"/>
    <x v="1"/>
    <n v="13685.294117647099"/>
    <x v="116"/>
    <x v="0"/>
    <m/>
  </r>
  <r>
    <d v="2021-11-28T01:18:57"/>
    <x v="9"/>
    <n v="9"/>
    <s v="GALINDEZ CHAVARRIAGA LUIS FERNANDO"/>
    <x v="8"/>
    <x v="0"/>
    <n v="109"/>
    <n v="21.8"/>
    <n v="126.649214659686"/>
    <s v="2 DESCUENTOS (Jefe de Ruta y Conduct. Reconociendo Ruta)"/>
    <n v="48659.685899999997"/>
    <x v="0"/>
    <n v="13685.294117647099"/>
    <x v="116"/>
    <x v="0"/>
    <m/>
  </r>
  <r>
    <d v="2021-11-28T01:18:57"/>
    <x v="9"/>
    <n v="10"/>
    <s v="FLORES RINCON JORGE ALBERTO"/>
    <x v="3"/>
    <x v="0"/>
    <n v="228"/>
    <n v="24"/>
    <n v="240.63350785340299"/>
    <s v="Se reconoce medio viaje de 8 am donde moviliz 12 Usuarios"/>
    <n v="92453.403099999996"/>
    <x v="0"/>
    <n v="13685.294117647099"/>
    <x v="116"/>
    <x v="0"/>
    <m/>
  </r>
  <r>
    <d v="2021-11-28T01:18:57"/>
    <x v="1"/>
    <n v="11"/>
    <s v="PEREZ BORJA JUAN CARLOS"/>
    <x v="4"/>
    <x v="0"/>
    <n v="170"/>
    <n v="24.285714285714299"/>
    <n v="177.30890052356"/>
    <m/>
    <n v="68123.560200000007"/>
    <x v="0"/>
    <n v="13685.294117647099"/>
    <x v="116"/>
    <x v="0"/>
    <m/>
  </r>
  <r>
    <d v="2021-11-28T01:18:57"/>
    <x v="1"/>
    <n v="12"/>
    <s v="MARTINEZ ORREGO ARLEISON"/>
    <x v="9"/>
    <x v="0"/>
    <n v="230"/>
    <n v="19.1666666666667"/>
    <n v="303.95811518324598"/>
    <m/>
    <n v="116783.2461"/>
    <x v="0"/>
    <n v="13685.294117647099"/>
    <x v="116"/>
    <x v="0"/>
    <m/>
  </r>
  <r>
    <d v="2021-11-28T01:18:58"/>
    <x v="9"/>
    <n v="13"/>
    <s v="SANCHEZ DAVID YOHAN ALBERTO"/>
    <x v="10"/>
    <x v="1"/>
    <n v="94"/>
    <n v="23.5"/>
    <n v="101.319371727749"/>
    <s v="Se Descuenta medio viaje de 4 43 pm donde no moviliz Usuarios ya que no espera el tiempo indicado en el paradero"/>
    <n v="38927.748699999996"/>
    <x v="1"/>
    <n v="13685.294117647099"/>
    <x v="116"/>
    <x v="0"/>
    <m/>
  </r>
  <r>
    <d v="2021-11-28T01:18:58"/>
    <x v="1"/>
    <n v="14"/>
    <s v="CARVAJAL SALAZAR HECTOR MARINO"/>
    <x v="9"/>
    <x v="0"/>
    <n v="266"/>
    <n v="22.1666666666667"/>
    <n v="303.95811518324598"/>
    <s v="7 DESCUENTOS X INCAPACITADO (Rampla Mala) y Despachadora Isabel"/>
    <n v="116783.2461"/>
    <x v="1"/>
    <n v="13685.294117647099"/>
    <x v="116"/>
    <x v="0"/>
    <m/>
  </r>
  <r>
    <d v="2021-11-28T01:18:58"/>
    <x v="1"/>
    <n v="15"/>
    <s v="LONDOO LOPERA DUVAN ANDRES"/>
    <x v="4"/>
    <x v="0"/>
    <n v="150"/>
    <n v="21.428571428571399"/>
    <n v="177.30890052356"/>
    <m/>
    <n v="68123.560200000007"/>
    <x v="0"/>
    <n v="13685.294117647099"/>
    <x v="116"/>
    <x v="0"/>
    <m/>
  </r>
  <r>
    <d v="2021-11-28T01:18:58"/>
    <x v="1"/>
    <n v="16"/>
    <s v="PEREZ BORJA JUAN CARLOS"/>
    <x v="10"/>
    <x v="0"/>
    <n v="95"/>
    <n v="27.1428571428571"/>
    <n v="88.654450261780099"/>
    <s v="Se reconoce medio viaje de 8 09 am donde moviliz 25 Usuarios"/>
    <n v="34061.780100000004"/>
    <x v="0"/>
    <n v="13685.294117647099"/>
    <x v="116"/>
    <x v="0"/>
    <m/>
  </r>
  <r>
    <d v="2021-11-28T01:18:58"/>
    <x v="1"/>
    <n v="17"/>
    <s v="ESPINOZA CHAVARRIA GUILLERMO LEON"/>
    <x v="1"/>
    <x v="0"/>
    <n v="264"/>
    <n v="24"/>
    <n v="278.628272251309"/>
    <m/>
    <n v="107051.3089"/>
    <x v="0"/>
    <n v="13685.294117647099"/>
    <x v="116"/>
    <x v="0"/>
    <m/>
  </r>
  <r>
    <d v="2021-11-28T01:18:58"/>
    <x v="1"/>
    <n v="18"/>
    <s v="VALENCIA ESTRADA JUAN STIVEN"/>
    <x v="6"/>
    <x v="0"/>
    <n v="209"/>
    <n v="26.125"/>
    <n v="202.63874345549701"/>
    <s v="1 DESCUENTO (Conduct. Veh 15)"/>
    <n v="77855.497399999993"/>
    <x v="0"/>
    <n v="13685.294117647099"/>
    <x v="116"/>
    <x v="0"/>
    <m/>
  </r>
  <r>
    <d v="2021-11-28T01:18:59"/>
    <x v="9"/>
    <n v="20"/>
    <s v="VACA FIERRO ROBINSON"/>
    <x v="12"/>
    <x v="0"/>
    <n v="333"/>
    <n v="25.615384615384599"/>
    <n v="329.28795811518302"/>
    <m/>
    <n v="126515.1832"/>
    <x v="0"/>
    <n v="13685.294117647099"/>
    <x v="116"/>
    <x v="0"/>
    <m/>
  </r>
  <r>
    <d v="2021-11-28T01:18:59"/>
    <x v="9"/>
    <n v="21"/>
    <s v="ROJAS QUINTERO MIGUEL ANTONIO"/>
    <x v="11"/>
    <x v="0"/>
    <n v="55"/>
    <n v="27.5"/>
    <n v="50.659685863874302"/>
    <m/>
    <n v="19463.874299999999"/>
    <x v="0"/>
    <n v="13685.294117647099"/>
    <x v="116"/>
    <x v="0"/>
    <m/>
  </r>
  <r>
    <d v="2021-11-28T01:18:59"/>
    <x v="9"/>
    <n v="22"/>
    <s v="GONZALEZ MONTAO HERNAN DARIO"/>
    <x v="0"/>
    <x v="0"/>
    <n v="279"/>
    <n v="31"/>
    <n v="227.96858638743501"/>
    <m/>
    <n v="87587.434599999993"/>
    <x v="1"/>
    <n v="13685.294117647099"/>
    <x v="116"/>
    <x v="0"/>
    <m/>
  </r>
  <r>
    <d v="2021-11-28T01:18:59"/>
    <x v="9"/>
    <n v="23"/>
    <s v="QUICENO DAVID DIEGO ALEJANDRO"/>
    <x v="6"/>
    <x v="0"/>
    <n v="228"/>
    <n v="28.5"/>
    <n v="202.63874345549701"/>
    <m/>
    <n v="77855.497399999993"/>
    <x v="0"/>
    <n v="13685.294117647099"/>
    <x v="116"/>
    <x v="0"/>
    <m/>
  </r>
  <r>
    <d v="2021-11-28T01:18:59"/>
    <x v="9"/>
    <n v="24"/>
    <s v="QUIRAMA CASTAEDA JHON JADER"/>
    <x v="1"/>
    <x v="0"/>
    <n v="257"/>
    <n v="23.363636363636399"/>
    <n v="278.628272251309"/>
    <m/>
    <n v="107051.3089"/>
    <x v="0"/>
    <n v="13685.294117647099"/>
    <x v="116"/>
    <x v="0"/>
    <m/>
  </r>
  <r>
    <d v="2021-11-28T01:18:59"/>
    <x v="9"/>
    <n v="26"/>
    <s v="GONZALEZ VELASQUEZ LISDAN"/>
    <x v="6"/>
    <x v="0"/>
    <n v="230"/>
    <n v="28.75"/>
    <n v="202.63874345549701"/>
    <m/>
    <n v="77855.497399999993"/>
    <x v="0"/>
    <n v="13685.294117647099"/>
    <x v="116"/>
    <x v="0"/>
    <m/>
  </r>
  <r>
    <d v="2021-11-28T01:19:00"/>
    <x v="9"/>
    <n v="27"/>
    <s v="VANEGAS MORALES DEIBY ALEJANDRO"/>
    <x v="6"/>
    <x v="0"/>
    <n v="217"/>
    <n v="27.125"/>
    <n v="202.63874345549701"/>
    <m/>
    <n v="77855.497399999993"/>
    <x v="0"/>
    <n v="13685.294117647099"/>
    <x v="116"/>
    <x v="0"/>
    <m/>
  </r>
  <r>
    <d v="2021-11-28T01:19:00"/>
    <x v="9"/>
    <n v="28"/>
    <s v="SANCHEZ CAMELO FABIAN ARLEY"/>
    <x v="0"/>
    <x v="0"/>
    <n v="258"/>
    <n v="28.6666666666667"/>
    <n v="227.96858638743501"/>
    <m/>
    <n v="87587.434599999993"/>
    <x v="0"/>
    <n v="13685.294117647099"/>
    <x v="116"/>
    <x v="0"/>
    <m/>
  </r>
  <r>
    <d v="2021-11-28T01:19:00"/>
    <x v="9"/>
    <n v="29"/>
    <s v="VELASQUEZ ROLDAN BRAYAN ESTIVEN"/>
    <x v="4"/>
    <x v="0"/>
    <n v="197"/>
    <n v="28.1428571428571"/>
    <n v="177.30890052356"/>
    <s v="2 DESCUENTOS (Usuario Desubicado y Conduct. Veh 32)"/>
    <n v="68123.560200000007"/>
    <x v="0"/>
    <n v="13685.294117647099"/>
    <x v="116"/>
    <x v="0"/>
    <m/>
  </r>
  <r>
    <d v="2021-11-28T01:19:00"/>
    <x v="1"/>
    <n v="31"/>
    <s v="VASQUEZ GARCIA ISMAEL DAVID"/>
    <x v="3"/>
    <x v="0"/>
    <n v="262"/>
    <n v="24.952380952380999"/>
    <n v="265.96335078534003"/>
    <s v="Se reconoce medio viaje de 10 35 am donde moviliz 28 Usuarios"/>
    <n v="102185.3403"/>
    <x v="1"/>
    <n v="13685.294117647099"/>
    <x v="116"/>
    <x v="0"/>
    <m/>
  </r>
  <r>
    <d v="2021-11-28T01:19:01"/>
    <x v="1"/>
    <n v="32"/>
    <s v="QUINTERO PEREZ SANTIAGO"/>
    <x v="8"/>
    <x v="0"/>
    <n v="146"/>
    <n v="29.2"/>
    <n v="126.649214659686"/>
    <s v="3 DESCUENTOS (Despachadora Isabel y 2 X INCAPACITADO)"/>
    <n v="48659.685899999997"/>
    <x v="0"/>
    <n v="13685.294117647099"/>
    <x v="116"/>
    <x v="0"/>
    <m/>
  </r>
  <r>
    <d v="2021-11-28T01:19:01"/>
    <x v="1"/>
    <n v="33"/>
    <s v="LONDOO WILDER"/>
    <x v="3"/>
    <x v="0"/>
    <n v="271"/>
    <n v="27.1"/>
    <n v="253.29842931937199"/>
    <m/>
    <n v="97319.371700000003"/>
    <x v="0"/>
    <n v="13685.294117647099"/>
    <x v="116"/>
    <x v="0"/>
    <m/>
  </r>
  <r>
    <d v="2021-11-28T01:19:01"/>
    <x v="1"/>
    <n v="34"/>
    <s v="DAVILA MORALES WALTER ANDRES"/>
    <x v="3"/>
    <x v="0"/>
    <n v="254"/>
    <n v="25.4"/>
    <n v="253.29842931937199"/>
    <m/>
    <n v="97319.371700000003"/>
    <x v="0"/>
    <n v="13685.294117647099"/>
    <x v="116"/>
    <x v="0"/>
    <m/>
  </r>
  <r>
    <d v="2021-11-28T01:19:01"/>
    <x v="1"/>
    <n v="35"/>
    <s v="HINCAPIE OSORIO RENZO ORLANDO"/>
    <x v="6"/>
    <x v="0"/>
    <n v="198"/>
    <n v="24.75"/>
    <n v="202.63874345549701"/>
    <m/>
    <n v="77855.497399999993"/>
    <x v="1"/>
    <n v="13685.294117647099"/>
    <x v="116"/>
    <x v="0"/>
    <m/>
  </r>
  <r>
    <d v="2021-11-28T01:19:02"/>
    <x v="9"/>
    <n v="36"/>
    <s v="MARTINEZ CHAVERRA LUIS NORBERTO"/>
    <x v="1"/>
    <x v="0"/>
    <n v="269"/>
    <n v="24.454545454545499"/>
    <n v="278.628272251309"/>
    <m/>
    <n v="107051.3089"/>
    <x v="0"/>
    <n v="13685.294117647099"/>
    <x v="116"/>
    <x v="0"/>
    <m/>
  </r>
  <r>
    <d v="2021-11-28T01:19:02"/>
    <x v="1"/>
    <n v="37"/>
    <s v="LARGO PIEDRAHITA HARVEY DAVID"/>
    <x v="3"/>
    <x v="0"/>
    <n v="247"/>
    <n v="24.7"/>
    <n v="253.29842931937199"/>
    <m/>
    <n v="97319.371700000003"/>
    <x v="1"/>
    <n v="13685.294117647099"/>
    <x v="116"/>
    <x v="0"/>
    <m/>
  </r>
  <r>
    <d v="2021-11-28T01:19:02"/>
    <x v="1"/>
    <n v="38"/>
    <s v="VILLADA GUZMAN JOJAN"/>
    <x v="3"/>
    <x v="0"/>
    <n v="252"/>
    <n v="25.2"/>
    <n v="253.29842931937199"/>
    <s v="2 DESCUENTOS (Santiago Monitoreo)"/>
    <n v="97319.371700000003"/>
    <x v="0"/>
    <n v="13685.294117647099"/>
    <x v="116"/>
    <x v="0"/>
    <m/>
  </r>
  <r>
    <d v="2021-11-28T01:19:02"/>
    <x v="1"/>
    <n v="40"/>
    <s v="CORDOBA QUINTERO RAFAEL JOSE"/>
    <x v="3"/>
    <x v="0"/>
    <n v="276"/>
    <n v="27.6"/>
    <n v="253.29842931937199"/>
    <m/>
    <n v="97319.371700000003"/>
    <x v="0"/>
    <n v="13685.294117647099"/>
    <x v="116"/>
    <x v="0"/>
    <m/>
  </r>
  <r>
    <d v="2021-11-28T23:41:44"/>
    <x v="10"/>
    <n v="6"/>
    <s v="QUINTERO PEREZ SANTIAGO"/>
    <x v="5"/>
    <x v="0"/>
    <n v="22"/>
    <n v="22"/>
    <n v="25.289940828402401"/>
    <m/>
    <n v="9715.9763000000003"/>
    <x v="0"/>
    <n v="15028.5714285714"/>
    <x v="117"/>
    <x v="0"/>
    <m/>
  </r>
  <r>
    <d v="2021-11-28T23:41:44"/>
    <x v="10"/>
    <n v="9"/>
    <s v="GALINDEZ CHAVARRIAGA LUIS FERNANDO"/>
    <x v="0"/>
    <x v="0"/>
    <n v="224"/>
    <n v="24.8888888888889"/>
    <n v="227.609467455621"/>
    <m/>
    <n v="87443.786999999997"/>
    <x v="0"/>
    <n v="15780"/>
    <x v="117"/>
    <x v="0"/>
    <m/>
  </r>
  <r>
    <d v="2021-11-28T23:41:44"/>
    <x v="10"/>
    <n v="12"/>
    <s v="LONDOO LOPERA DUVAN ANDRES"/>
    <x v="3"/>
    <x v="0"/>
    <n v="256"/>
    <n v="25.6"/>
    <n v="252.89940828402399"/>
    <m/>
    <n v="97159.763300000006"/>
    <x v="0"/>
    <n v="15780"/>
    <x v="117"/>
    <x v="0"/>
    <m/>
  </r>
  <r>
    <d v="2021-11-28T23:41:44"/>
    <x v="10"/>
    <n v="22"/>
    <s v="GONZALEZ MONTAO HERNAN DARIO"/>
    <x v="0"/>
    <x v="0"/>
    <n v="223"/>
    <n v="24.7777777777778"/>
    <n v="227.609467455621"/>
    <m/>
    <n v="87443.786999999997"/>
    <x v="1"/>
    <n v="15780"/>
    <x v="117"/>
    <x v="0"/>
    <m/>
  </r>
  <r>
    <d v="2021-11-28T23:41:44"/>
    <x v="10"/>
    <n v="23"/>
    <s v="QUICENO DAVID DIEGO ALEJANDRO"/>
    <x v="4"/>
    <x v="0"/>
    <n v="201"/>
    <n v="28.714285714285701"/>
    <n v="177.02958579881701"/>
    <m/>
    <n v="68011.834300000002"/>
    <x v="0"/>
    <n v="15780"/>
    <x v="117"/>
    <x v="0"/>
    <m/>
  </r>
  <r>
    <d v="2021-11-28T23:41:45"/>
    <x v="10"/>
    <n v="24"/>
    <s v="QUIRAMA CASTAEDA JHON JADER"/>
    <x v="0"/>
    <x v="1"/>
    <n v="229"/>
    <n v="25.4444444444444"/>
    <n v="227.609467455621"/>
    <m/>
    <n v="87443.786999999997"/>
    <x v="0"/>
    <n v="15780"/>
    <x v="117"/>
    <x v="0"/>
    <m/>
  </r>
  <r>
    <d v="2021-11-28T23:41:45"/>
    <x v="10"/>
    <n v="26"/>
    <s v="TEJADA PEREZ JHON ALEXIS"/>
    <x v="0"/>
    <x v="0"/>
    <n v="209"/>
    <n v="23.2222222222222"/>
    <n v="227.609467455621"/>
    <m/>
    <n v="87443.786999999997"/>
    <x v="0"/>
    <n v="15780"/>
    <x v="117"/>
    <x v="0"/>
    <m/>
  </r>
  <r>
    <d v="2021-11-28T23:41:45"/>
    <x v="10"/>
    <n v="27"/>
    <s v="VANEGAS MORALES DEIBY ALEJANDRO"/>
    <x v="2"/>
    <x v="0"/>
    <n v="162"/>
    <n v="27"/>
    <n v="151.73964497041399"/>
    <m/>
    <n v="58295.858"/>
    <x v="0"/>
    <n v="15780"/>
    <x v="117"/>
    <x v="0"/>
    <m/>
  </r>
  <r>
    <d v="2021-11-28T23:41:45"/>
    <x v="10"/>
    <n v="28"/>
    <s v="BETANCUR RAMIREZ JUAN CAMILO"/>
    <x v="6"/>
    <x v="1"/>
    <n v="185"/>
    <n v="23.125"/>
    <n v="202.31952662721901"/>
    <m/>
    <n v="77727.810700000002"/>
    <x v="0"/>
    <n v="15780"/>
    <x v="117"/>
    <x v="0"/>
    <m/>
  </r>
  <r>
    <d v="2021-11-28T23:41:45"/>
    <x v="10"/>
    <n v="29"/>
    <s v="VARGAS NELSON CONRADO"/>
    <x v="0"/>
    <x v="0"/>
    <n v="238"/>
    <n v="26.4444444444444"/>
    <n v="227.609467455621"/>
    <s v="1 DESCUENTO (Usuario Desubicado)"/>
    <n v="87443.786999999997"/>
    <x v="0"/>
    <n v="15780"/>
    <x v="117"/>
    <x v="0"/>
    <m/>
  </r>
  <r>
    <d v="2021-11-28T23:41:45"/>
    <x v="10"/>
    <n v="31"/>
    <s v="ARISTIZABAL GIRALDO JORGE ANDRES"/>
    <x v="3"/>
    <x v="0"/>
    <n v="238"/>
    <n v="23.8"/>
    <n v="252.89940828402399"/>
    <m/>
    <n v="97159.763300000006"/>
    <x v="1"/>
    <n v="15780"/>
    <x v="117"/>
    <x v="0"/>
    <m/>
  </r>
  <r>
    <d v="2021-11-28T23:41:46"/>
    <x v="10"/>
    <n v="32"/>
    <s v="SANCHEZ CAMELO FABIAN ARLEY"/>
    <x v="0"/>
    <x v="0"/>
    <n v="244"/>
    <n v="27.1111111111111"/>
    <n v="227.609467455621"/>
    <m/>
    <n v="87443.786999999997"/>
    <x v="0"/>
    <n v="15780"/>
    <x v="117"/>
    <x v="0"/>
    <m/>
  </r>
  <r>
    <d v="2021-11-28T23:41:46"/>
    <x v="10"/>
    <n v="33"/>
    <s v="LONDOO WILDER"/>
    <x v="0"/>
    <x v="0"/>
    <n v="234"/>
    <n v="26"/>
    <n v="227.609467455621"/>
    <m/>
    <n v="87443.786999999997"/>
    <x v="0"/>
    <n v="15780"/>
    <x v="117"/>
    <x v="0"/>
    <m/>
  </r>
  <r>
    <d v="2021-11-28T23:41:46"/>
    <x v="10"/>
    <n v="34"/>
    <s v="DAVILA MORALES WALTER ANDRES"/>
    <x v="0"/>
    <x v="0"/>
    <n v="272"/>
    <n v="30.2222222222222"/>
    <n v="227.609467455621"/>
    <s v="2 DESCUENTOS (Usuarios Desubicados)"/>
    <n v="87443.786999999997"/>
    <x v="0"/>
    <n v="15780"/>
    <x v="117"/>
    <x v="0"/>
    <m/>
  </r>
  <r>
    <d v="2021-11-28T23:41:46"/>
    <x v="10"/>
    <n v="35"/>
    <s v="VASQUEZ GARCIA ISMAEL DAVID"/>
    <x v="3"/>
    <x v="0"/>
    <n v="224"/>
    <n v="22.4"/>
    <n v="252.89940828402399"/>
    <s v="1 DESCUENTO (Conduct.)"/>
    <n v="97159.763300000006"/>
    <x v="1"/>
    <n v="15780"/>
    <x v="117"/>
    <x v="0"/>
    <m/>
  </r>
  <r>
    <d v="2021-11-28T23:41:46"/>
    <x v="10"/>
    <n v="36"/>
    <s v="MARTINEZ CHAVERRA LUIS NORBERTO"/>
    <x v="0"/>
    <x v="0"/>
    <n v="210"/>
    <n v="23.3333333333333"/>
    <n v="227.609467455621"/>
    <m/>
    <n v="87443.786999999997"/>
    <x v="0"/>
    <n v="15780"/>
    <x v="117"/>
    <x v="0"/>
    <m/>
  </r>
  <r>
    <d v="2021-11-28T23:41:47"/>
    <x v="10"/>
    <n v="37"/>
    <s v="LARGO PIEDRAHITA HARVEY DAVID"/>
    <x v="0"/>
    <x v="0"/>
    <n v="232"/>
    <n v="25.7777777777778"/>
    <n v="227.609467455621"/>
    <m/>
    <n v="87443.786999999997"/>
    <x v="1"/>
    <n v="15780"/>
    <x v="117"/>
    <x v="0"/>
    <m/>
  </r>
  <r>
    <d v="2021-11-28T23:41:47"/>
    <x v="10"/>
    <n v="38"/>
    <s v="RESTREPO RODRIGUEZ LIBARDO ANDRES"/>
    <x v="3"/>
    <x v="0"/>
    <n v="263"/>
    <n v="26.3"/>
    <n v="252.89940828402399"/>
    <s v="1 DESCUENTO (Propietario veh 34)"/>
    <n v="97159.763300000006"/>
    <x v="0"/>
    <n v="15780"/>
    <x v="117"/>
    <x v="0"/>
    <m/>
  </r>
  <r>
    <d v="2021-11-28T23:41:47"/>
    <x v="10"/>
    <n v="40"/>
    <s v="CORDOBA QUINTERO RAFAEL JOSE"/>
    <x v="4"/>
    <x v="0"/>
    <n v="184"/>
    <n v="26.285714285714299"/>
    <n v="177.02958579881701"/>
    <m/>
    <n v="68011.834300000002"/>
    <x v="0"/>
    <n v="15780"/>
    <x v="117"/>
    <x v="0"/>
    <m/>
  </r>
  <r>
    <d v="2021-11-28T23:41:47"/>
    <x v="10"/>
    <n v="42"/>
    <s v="GIRALDO SANTAMARIA ERMAN"/>
    <x v="3"/>
    <x v="0"/>
    <n v="224"/>
    <n v="22.4"/>
    <n v="252.89940828402399"/>
    <m/>
    <n v="97159.763300000006"/>
    <x v="0"/>
    <n v="15780"/>
    <x v="117"/>
    <x v="0"/>
    <m/>
  </r>
  <r>
    <d v="2021-11-30T01:32:10"/>
    <x v="9"/>
    <n v="2"/>
    <s v="JARAMILLO GOMEZ VICTOR ALONSO"/>
    <x v="0"/>
    <x v="0"/>
    <n v="265"/>
    <n v="29.4444444444444"/>
    <n v="221.585209003215"/>
    <m/>
    <n v="85034.083599999998"/>
    <x v="1"/>
    <n v="14655.8823529412"/>
    <x v="118"/>
    <x v="0"/>
    <m/>
  </r>
  <r>
    <d v="2021-11-30T01:32:10"/>
    <x v="9"/>
    <n v="5"/>
    <s v="LOAIZA GAVIRIA EDIXON ANDRES"/>
    <x v="3"/>
    <x v="0"/>
    <n v="254"/>
    <n v="25.4"/>
    <n v="246.20578778135001"/>
    <m/>
    <n v="94482.315100000007"/>
    <x v="1"/>
    <n v="14655.8823529412"/>
    <x v="118"/>
    <x v="0"/>
    <m/>
  </r>
  <r>
    <d v="2021-11-30T01:32:10"/>
    <x v="9"/>
    <n v="7"/>
    <s v="VASQUEZ GARCIA ISMAEL DAVID"/>
    <x v="11"/>
    <x v="0"/>
    <n v="32"/>
    <n v="21.3333333333333"/>
    <n v="36.930868167202597"/>
    <s v="Se reconoce medio viaje 6 43 am donde moviliz 22 Usuarios"/>
    <n v="14172.347299999999"/>
    <x v="1"/>
    <n v="14655.8823529412"/>
    <x v="118"/>
    <x v="0"/>
    <m/>
  </r>
  <r>
    <d v="2021-11-30T01:32:10"/>
    <x v="9"/>
    <n v="8"/>
    <s v="VALENCIA MENDOZA CESAR AUGUSTO"/>
    <x v="1"/>
    <x v="0"/>
    <n v="295"/>
    <n v="26.818181818181799"/>
    <n v="270.82636655948602"/>
    <m/>
    <n v="103930.5466"/>
    <x v="1"/>
    <n v="14655.8823529412"/>
    <x v="118"/>
    <x v="0"/>
    <m/>
  </r>
  <r>
    <d v="2021-11-30T01:32:10"/>
    <x v="9"/>
    <n v="9"/>
    <s v="GALINDEZ CHAVARRIAGA LUIS FERNANDO"/>
    <x v="3"/>
    <x v="0"/>
    <n v="235"/>
    <n v="23.5"/>
    <n v="246.20578778135001"/>
    <m/>
    <n v="94482.315100000007"/>
    <x v="0"/>
    <n v="14655.8823529412"/>
    <x v="118"/>
    <x v="0"/>
    <m/>
  </r>
  <r>
    <d v="2021-11-30T01:32:11"/>
    <x v="9"/>
    <n v="10"/>
    <s v="FLORES RINCON JORGE ALBERTO"/>
    <x v="9"/>
    <x v="0"/>
    <n v="294"/>
    <n v="24.5"/>
    <n v="295.446945337621"/>
    <m/>
    <n v="113378.7781"/>
    <x v="0"/>
    <n v="14655.8823529412"/>
    <x v="118"/>
    <x v="0"/>
    <m/>
  </r>
  <r>
    <d v="2021-11-30T01:32:11"/>
    <x v="1"/>
    <n v="11"/>
    <s v="RENDON VIANA HUMBERTO DE JESUS"/>
    <x v="3"/>
    <x v="0"/>
    <n v="223"/>
    <n v="22.3"/>
    <n v="246.20578778135001"/>
    <m/>
    <n v="94482.315100000007"/>
    <x v="0"/>
    <n v="14655.8823529412"/>
    <x v="118"/>
    <x v="0"/>
    <m/>
  </r>
  <r>
    <d v="2021-11-30T01:32:11"/>
    <x v="1"/>
    <n v="12"/>
    <s v="LONDOO LOPERA DUVAN ANDRES"/>
    <x v="1"/>
    <x v="0"/>
    <n v="216"/>
    <n v="19.636363636363601"/>
    <n v="270.82636655948602"/>
    <s v="1 DESCUENTO (Despachadora Isabel)"/>
    <n v="103930.5466"/>
    <x v="0"/>
    <n v="14655.8823529412"/>
    <x v="118"/>
    <x v="0"/>
    <m/>
  </r>
  <r>
    <d v="2021-11-30T01:32:11"/>
    <x v="1"/>
    <n v="13"/>
    <s v="SANCHEZ DAVID YOHAN ALBERTO"/>
    <x v="0"/>
    <x v="0"/>
    <n v="191"/>
    <n v="21.2222222222222"/>
    <n v="221.585209003215"/>
    <m/>
    <n v="85034.083599999998"/>
    <x v="1"/>
    <n v="14655.8823529412"/>
    <x v="118"/>
    <x v="0"/>
    <m/>
  </r>
  <r>
    <d v="2021-11-30T01:32:11"/>
    <x v="1"/>
    <n v="14"/>
    <s v="CARVAJAL SALAZAR HECTOR MARINO"/>
    <x v="1"/>
    <x v="0"/>
    <n v="228"/>
    <n v="20.727272727272702"/>
    <n v="270.82636655948602"/>
    <s v="2 DESCUENTOS X INCAPACITADO"/>
    <n v="103930.5466"/>
    <x v="1"/>
    <n v="14655.8823529412"/>
    <x v="118"/>
    <x v="0"/>
    <m/>
  </r>
  <r>
    <d v="2021-11-30T01:32:12"/>
    <x v="9"/>
    <n v="15"/>
    <s v="LOPERA AGUDELO LUIS FRANCISCO"/>
    <x v="11"/>
    <x v="0"/>
    <n v="48"/>
    <n v="19.2"/>
    <n v="61.551446945337602"/>
    <s v="Se reconoce medio viaje 6 31 am donde moviliz 21 Usuarios"/>
    <n v="23620.578799999999"/>
    <x v="0"/>
    <n v="14655.8823529412"/>
    <x v="118"/>
    <x v="0"/>
    <m/>
  </r>
  <r>
    <d v="2021-11-30T01:32:12"/>
    <x v="1"/>
    <n v="16"/>
    <s v="PEREZ BORJA JUAN CARLOS"/>
    <x v="9"/>
    <x v="0"/>
    <n v="207"/>
    <n v="18"/>
    <n v="283.13665594855303"/>
    <s v="Se reconoce medio viaje 11 39 am donde moviliz 14 Usuarios"/>
    <n v="108654.6624"/>
    <x v="0"/>
    <n v="14655.8823529412"/>
    <x v="118"/>
    <x v="0"/>
    <m/>
  </r>
  <r>
    <d v="2021-11-30T01:32:12"/>
    <x v="1"/>
    <n v="17"/>
    <s v="ESPINOZA CHAVARRIA GUILLERMO LEON"/>
    <x v="3"/>
    <x v="0"/>
    <n v="237"/>
    <n v="23.7"/>
    <n v="246.20578778135001"/>
    <m/>
    <n v="94482.315100000007"/>
    <x v="0"/>
    <n v="14655.8823529412"/>
    <x v="118"/>
    <x v="0"/>
    <m/>
  </r>
  <r>
    <d v="2021-11-30T01:32:13"/>
    <x v="1"/>
    <n v="18"/>
    <s v="VALENCIA ESTRADA JUAN STIVEN"/>
    <x v="8"/>
    <x v="0"/>
    <n v="130"/>
    <n v="26"/>
    <n v="123.10289389067501"/>
    <m/>
    <n v="47241.157599999999"/>
    <x v="0"/>
    <n v="14655.8823529412"/>
    <x v="118"/>
    <x v="0"/>
    <m/>
  </r>
  <r>
    <d v="2021-11-30T01:32:13"/>
    <x v="1"/>
    <n v="20"/>
    <s v="VACA FIERRO ROBINSON"/>
    <x v="9"/>
    <x v="0"/>
    <n v="312"/>
    <n v="26"/>
    <n v="295.446945337621"/>
    <m/>
    <n v="113378.7781"/>
    <x v="0"/>
    <n v="14655.8823529412"/>
    <x v="118"/>
    <x v="0"/>
    <m/>
  </r>
  <r>
    <d v="2021-11-30T01:32:13"/>
    <x v="9"/>
    <n v="21"/>
    <s v="OCAMPO OCAMPO ANTONIO JOSE"/>
    <x v="10"/>
    <x v="0"/>
    <n v="82"/>
    <n v="20.5"/>
    <n v="98.482315112540206"/>
    <m/>
    <n v="37792.925999999999"/>
    <x v="0"/>
    <n v="14655.8823529412"/>
    <x v="118"/>
    <x v="0"/>
    <m/>
  </r>
  <r>
    <d v="2021-11-30T01:32:13"/>
    <x v="9"/>
    <n v="22"/>
    <s v="GONZALEZ MONTAO HERNAN DARIO"/>
    <x v="3"/>
    <x v="0"/>
    <n v="285"/>
    <n v="30"/>
    <n v="233.895498392283"/>
    <s v="Se reconoce medio viaje 10 41 am donde moviliz 5 Usuarios, 1 DESCUENTO (Despachador Fernando)"/>
    <n v="89758.199399999998"/>
    <x v="1"/>
    <n v="14655.8823529412"/>
    <x v="118"/>
    <x v="0"/>
    <m/>
  </r>
  <r>
    <d v="2021-11-30T01:32:14"/>
    <x v="9"/>
    <n v="23"/>
    <s v="QUICENO DAVID DIEGO ALEJANDRO"/>
    <x v="0"/>
    <x v="0"/>
    <n v="242"/>
    <n v="26.8888888888889"/>
    <n v="221.585209003215"/>
    <s v="2 DESCUENTOS (Santiago Monitoreo y Usuario Desubicado)"/>
    <n v="85034.083599999998"/>
    <x v="0"/>
    <n v="14655.8823529412"/>
    <x v="118"/>
    <x v="0"/>
    <m/>
  </r>
  <r>
    <d v="2021-11-30T01:32:14"/>
    <x v="9"/>
    <n v="24"/>
    <s v="QUIRAMA CASTAEDA JHON JADER"/>
    <x v="4"/>
    <x v="0"/>
    <n v="193"/>
    <n v="27.571428571428601"/>
    <n v="172.344051446945"/>
    <s v="14 DESCUENTOS (Transbordo veh 38)"/>
    <n v="66137.620599999995"/>
    <x v="0"/>
    <n v="14655.8823529412"/>
    <x v="118"/>
    <x v="0"/>
    <m/>
  </r>
  <r>
    <d v="2021-11-30T01:32:14"/>
    <x v="9"/>
    <n v="26"/>
    <s v="GONZALEZ VELASQUEZ LISDAN"/>
    <x v="0"/>
    <x v="0"/>
    <n v="259"/>
    <n v="28.7777777777778"/>
    <n v="221.585209003215"/>
    <m/>
    <n v="85034.083599999998"/>
    <x v="0"/>
    <n v="14655.8823529412"/>
    <x v="118"/>
    <x v="0"/>
    <m/>
  </r>
  <r>
    <d v="2021-11-30T01:32:14"/>
    <x v="9"/>
    <n v="27"/>
    <s v="VANEGAS MORALES DEIBY ALEJANDRO"/>
    <x v="9"/>
    <x v="0"/>
    <n v="301"/>
    <n v="25.0833333333333"/>
    <n v="295.446945337621"/>
    <s v="FERNEY HENAO Realiz 4 viajes donde moviliz 145 Usuarios"/>
    <n v="113378.7781"/>
    <x v="0"/>
    <n v="14655.8823529412"/>
    <x v="118"/>
    <x v="0"/>
    <m/>
  </r>
  <r>
    <d v="2021-11-30T01:32:15"/>
    <x v="1"/>
    <n v="28"/>
    <s v="BETANCUR RAMIREZ JUAN CAMILO"/>
    <x v="3"/>
    <x v="0"/>
    <n v="282"/>
    <n v="28.2"/>
    <n v="246.20578778135001"/>
    <s v="6 DESCUENTOS (Transbordo veh 38 y Usuario Desubicado)"/>
    <n v="94482.315100000007"/>
    <x v="0"/>
    <n v="14655.8823529412"/>
    <x v="118"/>
    <x v="0"/>
    <m/>
  </r>
  <r>
    <d v="2021-11-30T01:32:15"/>
    <x v="9"/>
    <n v="29"/>
    <s v="VELASQUEZ ROLDAN BRAYAN ESTIVEN"/>
    <x v="6"/>
    <x v="0"/>
    <n v="193"/>
    <n v="24.125"/>
    <n v="196.96463022507999"/>
    <m/>
    <n v="75585.852100000004"/>
    <x v="0"/>
    <n v="14655.8823529412"/>
    <x v="118"/>
    <x v="0"/>
    <m/>
  </r>
  <r>
    <d v="2021-11-30T01:32:15"/>
    <x v="1"/>
    <n v="31"/>
    <s v="ARISTIZABAL GIRALDO JORGE ANDRES"/>
    <x v="1"/>
    <x v="0"/>
    <n v="276"/>
    <n v="25.090909090909101"/>
    <n v="270.82636655948602"/>
    <m/>
    <n v="103930.5466"/>
    <x v="1"/>
    <n v="14655.8823529412"/>
    <x v="118"/>
    <x v="0"/>
    <m/>
  </r>
  <r>
    <d v="2021-11-30T01:32:16"/>
    <x v="1"/>
    <n v="32"/>
    <s v="QUINTERO PEREZ SANTIAGO"/>
    <x v="0"/>
    <x v="0"/>
    <n v="235"/>
    <n v="26.1111111111111"/>
    <n v="221.585209003215"/>
    <m/>
    <n v="85034.083599999998"/>
    <x v="0"/>
    <n v="14655.8823529412"/>
    <x v="118"/>
    <x v="0"/>
    <m/>
  </r>
  <r>
    <d v="2021-11-30T01:32:16"/>
    <x v="1"/>
    <n v="33"/>
    <s v="LONDOO WILDER"/>
    <x v="9"/>
    <x v="0"/>
    <n v="255"/>
    <n v="21.25"/>
    <n v="295.446945337621"/>
    <m/>
    <n v="113378.7781"/>
    <x v="0"/>
    <n v="14655.8823529412"/>
    <x v="118"/>
    <x v="0"/>
    <m/>
  </r>
  <r>
    <d v="2021-11-30T01:32:16"/>
    <x v="1"/>
    <n v="34"/>
    <s v="DAVILA MORALES WALTER ANDRES"/>
    <x v="6"/>
    <x v="0"/>
    <n v="234"/>
    <n v="29.25"/>
    <n v="196.96463022507999"/>
    <s v="2 DESCUENTOS (Jefe de ruta y Propietario veh 34)"/>
    <n v="75585.852100000004"/>
    <x v="0"/>
    <n v="14655.8823529412"/>
    <x v="118"/>
    <x v="0"/>
    <m/>
  </r>
  <r>
    <d v="2021-11-30T01:32:16"/>
    <x v="1"/>
    <n v="35"/>
    <s v="GARCIA DAVID WILSON ALBERTO"/>
    <x v="9"/>
    <x v="0"/>
    <n v="253"/>
    <n v="21.0833333333333"/>
    <n v="295.446945337621"/>
    <s v="2 DESCUENTOS X INCAPACITADO"/>
    <n v="113378.7781"/>
    <x v="1"/>
    <n v="14655.8823529412"/>
    <x v="118"/>
    <x v="0"/>
    <m/>
  </r>
  <r>
    <d v="2021-11-30T01:32:17"/>
    <x v="1"/>
    <n v="36"/>
    <s v="VARGAS NELSON CONRADO"/>
    <x v="9"/>
    <x v="0"/>
    <n v="268"/>
    <n v="22.3333333333333"/>
    <n v="295.446945337621"/>
    <m/>
    <n v="113378.7781"/>
    <x v="0"/>
    <n v="14655.8823529412"/>
    <x v="118"/>
    <x v="0"/>
    <m/>
  </r>
  <r>
    <d v="2021-11-30T01:32:17"/>
    <x v="1"/>
    <n v="37"/>
    <s v="LARGO PIEDRAHITA HARVEY DAVID"/>
    <x v="1"/>
    <x v="0"/>
    <n v="353"/>
    <n v="32.090909090909101"/>
    <n v="270.82636655948602"/>
    <m/>
    <n v="103930.5466"/>
    <x v="1"/>
    <n v="14655.8823529412"/>
    <x v="118"/>
    <x v="0"/>
    <m/>
  </r>
  <r>
    <d v="2021-11-30T01:32:17"/>
    <x v="1"/>
    <n v="38"/>
    <s v="VILLADA GUZMAN JOJAN"/>
    <x v="3"/>
    <x v="0"/>
    <n v="233"/>
    <n v="23.3"/>
    <n v="246.20578778135001"/>
    <s v="Se reconoce medio viaje de 6 19 pm donde moviliz 19 Usuarios, Se reconoce medio viaje de 8 40 pm donde moviliz 22 Usuarios, 2 DESCUENTOS (Despachadora Isabel y Usuario Desubicado)"/>
    <n v="94482.315100000007"/>
    <x v="0"/>
    <n v="14655.8823529412"/>
    <x v="118"/>
    <x v="0"/>
    <m/>
  </r>
  <r>
    <d v="2021-11-30T01:32:17"/>
    <x v="1"/>
    <n v="40"/>
    <s v="CORDOBA QUINTERO RAFAEL JOSE"/>
    <x v="9"/>
    <x v="0"/>
    <n v="326"/>
    <n v="27.1666666666667"/>
    <n v="295.446945337621"/>
    <m/>
    <n v="113378.7781"/>
    <x v="0"/>
    <n v="14655.8823529412"/>
    <x v="118"/>
    <x v="0"/>
    <m/>
  </r>
  <r>
    <d v="2021-11-30T01:32:18"/>
    <x v="1"/>
    <n v="42"/>
    <s v="GIRALDO SANTAMARIA ERMAN"/>
    <x v="3"/>
    <x v="0"/>
    <n v="220"/>
    <n v="22"/>
    <n v="246.20578778135001"/>
    <s v="1 DESCUENTO (Santiago Monitoreo)"/>
    <n v="94482.315100000007"/>
    <x v="0"/>
    <n v="14655.8823529412"/>
    <x v="118"/>
    <x v="0"/>
    <m/>
  </r>
  <r>
    <d v="2021-12-01T02:05:24"/>
    <x v="1"/>
    <n v="1"/>
    <s v="PINEDA ESTRADA CRISTIAN JOHAN"/>
    <x v="2"/>
    <x v="0"/>
    <n v="142"/>
    <n v="23.6666666666667"/>
    <n v="154.70376432078601"/>
    <m/>
    <n v="59481.505700000002"/>
    <x v="0"/>
    <n v="15955.8823529412"/>
    <x v="119"/>
    <x v="0"/>
    <m/>
  </r>
  <r>
    <d v="2021-12-01T02:05:24"/>
    <x v="1"/>
    <n v="2"/>
    <s v="JARAMILLO GOMEZ VICTOR ALONSO"/>
    <x v="0"/>
    <x v="0"/>
    <n v="208"/>
    <n v="23.1111111111111"/>
    <n v="232.055646481178"/>
    <m/>
    <n v="89222.258600000001"/>
    <x v="1"/>
    <n v="15955.8823529412"/>
    <x v="119"/>
    <x v="0"/>
    <m/>
  </r>
  <r>
    <d v="2021-12-01T02:05:24"/>
    <x v="9"/>
    <n v="3"/>
    <s v="TEJADA PEREZ JHON ALEXIS"/>
    <x v="6"/>
    <x v="0"/>
    <n v="163"/>
    <n v="20.375"/>
    <n v="206.271685761047"/>
    <s v="2 DESCUENTOS (Despachadora Janeth y Controlador Luis)"/>
    <n v="79308.674299999999"/>
    <x v="0"/>
    <n v="15955.8823529412"/>
    <x v="119"/>
    <x v="0"/>
    <m/>
  </r>
  <r>
    <d v="2021-12-01T02:05:24"/>
    <x v="1"/>
    <n v="5"/>
    <s v="LOAIZA GAVIRIA EDIXON ANDRES"/>
    <x v="3"/>
    <x v="0"/>
    <n v="216"/>
    <n v="21.6"/>
    <n v="257.83960720130898"/>
    <s v="1 DESCUENTO (Despachadora Isabel)"/>
    <n v="99135.842900000003"/>
    <x v="1"/>
    <n v="15955.8823529412"/>
    <x v="119"/>
    <x v="0"/>
    <m/>
  </r>
  <r>
    <d v="2021-12-01T02:05:25"/>
    <x v="1"/>
    <n v="6"/>
    <s v="QUINTERO PEREZ SANTIAGO"/>
    <x v="0"/>
    <x v="0"/>
    <n v="209"/>
    <n v="23.2222222222222"/>
    <n v="232.055646481178"/>
    <s v="1 DESCUENTO X INCAPACITADO"/>
    <n v="89222.258600000001"/>
    <x v="0"/>
    <n v="15955.8823529412"/>
    <x v="119"/>
    <x v="0"/>
    <m/>
  </r>
  <r>
    <d v="2021-12-01T02:05:25"/>
    <x v="1"/>
    <n v="8"/>
    <s v="VALENCIA MENDOZA CESAR AUGUSTO"/>
    <x v="6"/>
    <x v="0"/>
    <n v="195"/>
    <n v="26"/>
    <n v="193.379705400982"/>
    <s v="Se reconoce medio viaje de 12 10 m donde moviliz 13 Usuarios"/>
    <n v="74351.882199999993"/>
    <x v="1"/>
    <n v="15955.8823529412"/>
    <x v="119"/>
    <x v="0"/>
    <m/>
  </r>
  <r>
    <d v="2021-12-01T02:05:25"/>
    <x v="1"/>
    <n v="9"/>
    <s v="GALINDEZ CHAVARRIAGA LUIS FERNANDO"/>
    <x v="4"/>
    <x v="0"/>
    <n v="185"/>
    <n v="26.428571428571399"/>
    <n v="180.48772504091701"/>
    <m/>
    <n v="69395.09"/>
    <x v="0"/>
    <n v="15955.8823529412"/>
    <x v="119"/>
    <x v="0"/>
    <m/>
  </r>
  <r>
    <d v="2021-12-01T02:05:25"/>
    <x v="9"/>
    <n v="10"/>
    <s v="FLORES RINCON JORGE ALBERTO"/>
    <x v="3"/>
    <x v="0"/>
    <n v="298"/>
    <n v="29.8"/>
    <n v="257.83960720130898"/>
    <s v="1 DESCUENTO (Usuario Desubicado)"/>
    <n v="99135.842900000003"/>
    <x v="0"/>
    <n v="15955.8823529412"/>
    <x v="119"/>
    <x v="0"/>
    <m/>
  </r>
  <r>
    <d v="2021-12-01T02:05:25"/>
    <x v="9"/>
    <n v="11"/>
    <s v="RENDON VIANA HUMBERTO DE JESUS"/>
    <x v="0"/>
    <x v="0"/>
    <n v="261"/>
    <n v="29"/>
    <n v="232.055646481178"/>
    <m/>
    <n v="89222.258600000001"/>
    <x v="0"/>
    <n v="15955.8823529412"/>
    <x v="119"/>
    <x v="0"/>
    <m/>
  </r>
  <r>
    <d v="2021-12-01T02:05:26"/>
    <x v="9"/>
    <n v="12"/>
    <s v="ROJAS QUINTERO MIGUEL ANTONIO"/>
    <x v="6"/>
    <x v="0"/>
    <n v="210"/>
    <n v="26.25"/>
    <n v="206.271685761047"/>
    <m/>
    <n v="79308.674299999999"/>
    <x v="0"/>
    <n v="15955.8823529412"/>
    <x v="119"/>
    <x v="0"/>
    <m/>
  </r>
  <r>
    <d v="2021-12-01T02:05:26"/>
    <x v="9"/>
    <n v="13"/>
    <s v="DE OSSA TORRES CARLOS ANDRES"/>
    <x v="0"/>
    <x v="0"/>
    <n v="251"/>
    <n v="27.8888888888889"/>
    <n v="232.055646481178"/>
    <m/>
    <n v="89222.258600000001"/>
    <x v="1"/>
    <n v="15955.8823529412"/>
    <x v="119"/>
    <x v="0"/>
    <m/>
  </r>
  <r>
    <d v="2021-12-01T02:05:26"/>
    <x v="9"/>
    <n v="14"/>
    <s v="HINCAPIE OSORIO RENZO ORLANDO"/>
    <x v="0"/>
    <x v="0"/>
    <n v="224"/>
    <n v="24.8888888888889"/>
    <n v="232.055646481178"/>
    <m/>
    <n v="89222.258600000001"/>
    <x v="1"/>
    <n v="15955.8823529412"/>
    <x v="119"/>
    <x v="0"/>
    <m/>
  </r>
  <r>
    <d v="2021-12-01T02:05:26"/>
    <x v="1"/>
    <n v="16"/>
    <s v="PEREZ BORJA JUAN CARLOS"/>
    <x v="5"/>
    <x v="0"/>
    <n v="23"/>
    <n v="23"/>
    <n v="25.783960720130899"/>
    <m/>
    <n v="9913.5843000000004"/>
    <x v="0"/>
    <n v="15955.8823529412"/>
    <x v="119"/>
    <x v="0"/>
    <m/>
  </r>
  <r>
    <d v="2021-12-01T02:05:26"/>
    <x v="9"/>
    <n v="17"/>
    <s v="ESPINOZA CHAVARRIA GUILLERMO LEON"/>
    <x v="0"/>
    <x v="0"/>
    <n v="238"/>
    <n v="26.4444444444444"/>
    <n v="232.055646481178"/>
    <m/>
    <n v="89222.258600000001"/>
    <x v="0"/>
    <n v="15955.8823529412"/>
    <x v="119"/>
    <x v="0"/>
    <m/>
  </r>
  <r>
    <d v="2021-12-01T02:05:27"/>
    <x v="9"/>
    <n v="18"/>
    <s v="VALENCIA ESTRADA JUAN STIVEN"/>
    <x v="6"/>
    <x v="0"/>
    <n v="194"/>
    <n v="24.25"/>
    <n v="206.271685761047"/>
    <m/>
    <n v="79308.674299999999"/>
    <x v="0"/>
    <n v="15955.8823529412"/>
    <x v="119"/>
    <x v="0"/>
    <m/>
  </r>
  <r>
    <d v="2021-12-01T02:05:27"/>
    <x v="9"/>
    <n v="20"/>
    <s v="VACA FIERRO ROBINSON"/>
    <x v="1"/>
    <x v="0"/>
    <n v="240"/>
    <n v="21.818181818181799"/>
    <n v="283.62356792143999"/>
    <m/>
    <n v="109049.42720000001"/>
    <x v="0"/>
    <n v="15955.8823529412"/>
    <x v="119"/>
    <x v="0"/>
    <m/>
  </r>
  <r>
    <d v="2021-12-01T02:05:27"/>
    <x v="1"/>
    <n v="21"/>
    <s v="OCAMPO OCAMPO ANTONIO JOSE"/>
    <x v="1"/>
    <x v="0"/>
    <n v="287"/>
    <n v="26.090909090909101"/>
    <n v="283.62356792143999"/>
    <m/>
    <n v="109049.42720000001"/>
    <x v="0"/>
    <n v="15955.8823529412"/>
    <x v="119"/>
    <x v="0"/>
    <m/>
  </r>
  <r>
    <d v="2021-12-01T02:05:27"/>
    <x v="1"/>
    <n v="22"/>
    <s v="GIRALDO SANTAMARIA ERMAN"/>
    <x v="6"/>
    <x v="0"/>
    <n v="268"/>
    <n v="31.529411764705898"/>
    <n v="219.16366612111301"/>
    <s v="Se reconoce medio viaje de 8 11 am donde moviliz 23 Usuarios"/>
    <n v="84265.466400000005"/>
    <x v="1"/>
    <n v="15955.8823529412"/>
    <x v="119"/>
    <x v="0"/>
    <m/>
  </r>
  <r>
    <d v="2021-12-01T02:05:27"/>
    <x v="1"/>
    <n v="23"/>
    <s v="LONDOO LOPERA DUVAN ANDRES"/>
    <x v="3"/>
    <x v="0"/>
    <n v="272"/>
    <n v="27.2"/>
    <n v="257.83960720130898"/>
    <m/>
    <n v="99135.842900000003"/>
    <x v="0"/>
    <n v="15955.8823529412"/>
    <x v="119"/>
    <x v="0"/>
    <m/>
  </r>
  <r>
    <d v="2021-12-01T02:05:28"/>
    <x v="1"/>
    <n v="24"/>
    <s v="QUIRAMA CASTAEDA JHON JADER"/>
    <x v="3"/>
    <x v="0"/>
    <n v="310"/>
    <n v="31"/>
    <n v="257.83960720130898"/>
    <m/>
    <n v="99135.842900000003"/>
    <x v="0"/>
    <n v="15955.8823529412"/>
    <x v="119"/>
    <x v="0"/>
    <m/>
  </r>
  <r>
    <d v="2021-12-01T02:05:28"/>
    <x v="1"/>
    <n v="26"/>
    <s v="GONZALEZ VELASQUEZ LISDAN"/>
    <x v="1"/>
    <x v="0"/>
    <n v="211"/>
    <n v="19.181818181818201"/>
    <n v="283.62356792143999"/>
    <m/>
    <n v="109049.42720000001"/>
    <x v="0"/>
    <n v="15955.8823529412"/>
    <x v="119"/>
    <x v="0"/>
    <m/>
  </r>
  <r>
    <d v="2021-12-01T02:05:28"/>
    <x v="1"/>
    <n v="27"/>
    <s v="VANEGAS MORALES DEIBY ALEJANDRO"/>
    <x v="1"/>
    <x v="0"/>
    <n v="248"/>
    <n v="22.545454545454501"/>
    <n v="283.62356792143999"/>
    <s v="FERNEY HENAO Realiz 3 viajes donde moviliz 86 Usuarios"/>
    <n v="109049.42720000001"/>
    <x v="0"/>
    <n v="15955.8823529412"/>
    <x v="119"/>
    <x v="0"/>
    <m/>
  </r>
  <r>
    <d v="2021-12-01T02:05:28"/>
    <x v="1"/>
    <n v="28"/>
    <s v="BETANCUR RAMIREZ JUAN CAMILO"/>
    <x v="3"/>
    <x v="0"/>
    <n v="268"/>
    <n v="26.8"/>
    <n v="257.83960720130898"/>
    <s v="1 DESCUENTO (Usuario Desubicado)"/>
    <n v="99135.842900000003"/>
    <x v="0"/>
    <n v="15955.8823529412"/>
    <x v="119"/>
    <x v="0"/>
    <m/>
  </r>
  <r>
    <d v="2021-12-01T02:05:28"/>
    <x v="1"/>
    <n v="29"/>
    <s v="VELASQUEZ ROLDAN BRAYAN ESTIVEN"/>
    <x v="1"/>
    <x v="0"/>
    <n v="289"/>
    <n v="26.272727272727298"/>
    <n v="283.62356792143999"/>
    <s v="1 DESCUENTO (Despachadora Isabel)"/>
    <n v="109049.42720000001"/>
    <x v="0"/>
    <n v="15955.8823529412"/>
    <x v="119"/>
    <x v="0"/>
    <m/>
  </r>
  <r>
    <d v="2021-12-01T02:05:29"/>
    <x v="9"/>
    <n v="31"/>
    <s v="ARISTIZABAL GIRALDO JORGE ANDRES"/>
    <x v="1"/>
    <x v="0"/>
    <n v="299"/>
    <n v="27.181818181818201"/>
    <n v="283.62356792143999"/>
    <m/>
    <n v="109049.42720000001"/>
    <x v="1"/>
    <n v="15955.8823529412"/>
    <x v="119"/>
    <x v="0"/>
    <m/>
  </r>
  <r>
    <d v="2021-12-01T02:05:29"/>
    <x v="9"/>
    <n v="32"/>
    <s v="SANCHEZ CAMELO FABIAN ARLEY"/>
    <x v="12"/>
    <x v="0"/>
    <n v="314"/>
    <n v="24.153846153846199"/>
    <n v="335.191489361702"/>
    <m/>
    <n v="128876.59570000001"/>
    <x v="0"/>
    <n v="15955.8823529412"/>
    <x v="119"/>
    <x v="0"/>
    <m/>
  </r>
  <r>
    <d v="2021-12-01T02:05:29"/>
    <x v="9"/>
    <n v="33"/>
    <s v="LONDOO WILDER"/>
    <x v="3"/>
    <x v="0"/>
    <n v="247"/>
    <n v="24.7"/>
    <n v="257.83960720130898"/>
    <s v="1 DESCUENTO (Conduct.)"/>
    <n v="99135.842900000003"/>
    <x v="0"/>
    <n v="15955.8823529412"/>
    <x v="119"/>
    <x v="0"/>
    <m/>
  </r>
  <r>
    <d v="2021-12-01T02:05:29"/>
    <x v="1"/>
    <n v="34"/>
    <s v="DAVILA MORALES WALTER ANDRES"/>
    <x v="3"/>
    <x v="0"/>
    <n v="253"/>
    <n v="25.3"/>
    <n v="257.83960720130898"/>
    <m/>
    <n v="99135.842900000003"/>
    <x v="0"/>
    <n v="15955.8823529412"/>
    <x v="119"/>
    <x v="0"/>
    <m/>
  </r>
  <r>
    <d v="2021-12-01T02:05:29"/>
    <x v="9"/>
    <n v="35"/>
    <s v="GARCIA DAVID WILSON ALBERTO"/>
    <x v="0"/>
    <x v="0"/>
    <n v="273"/>
    <n v="30.3333333333333"/>
    <n v="232.055646481178"/>
    <s v="5 DESCUENTOS (2 X INCAPACITADO, Despachadora Janeth, Usuario Desubicado y Conduct. Reconociendo ruta)"/>
    <n v="89222.258600000001"/>
    <x v="1"/>
    <n v="15955.8823529412"/>
    <x v="119"/>
    <x v="0"/>
    <m/>
  </r>
  <r>
    <d v="2021-12-01T02:05:30"/>
    <x v="9"/>
    <n v="36"/>
    <s v="MARTINEZ CHAVERRA LUIS NORBERTO"/>
    <x v="0"/>
    <x v="0"/>
    <n v="240"/>
    <n v="26.6666666666667"/>
    <n v="232.055646481178"/>
    <m/>
    <n v="89222.258600000001"/>
    <x v="0"/>
    <n v="15955.8823529412"/>
    <x v="119"/>
    <x v="0"/>
    <m/>
  </r>
  <r>
    <d v="2021-12-01T02:05:30"/>
    <x v="1"/>
    <n v="37"/>
    <s v="VARGAS NELSON CONRADO"/>
    <x v="0"/>
    <x v="0"/>
    <n v="246"/>
    <n v="27.3333333333333"/>
    <n v="232.055646481178"/>
    <s v="2 DESCUENTOS (Despachador Ferney)"/>
    <n v="89222.258600000001"/>
    <x v="1"/>
    <n v="15955.8823529412"/>
    <x v="119"/>
    <x v="0"/>
    <m/>
  </r>
  <r>
    <d v="2021-12-01T02:05:30"/>
    <x v="1"/>
    <n v="38"/>
    <s v="VILLADA GUZMAN JOJAN"/>
    <x v="3"/>
    <x v="0"/>
    <n v="293"/>
    <n v="29.3"/>
    <n v="257.83960720130898"/>
    <m/>
    <n v="99135.842900000003"/>
    <x v="0"/>
    <n v="15955.8823529412"/>
    <x v="119"/>
    <x v="0"/>
    <m/>
  </r>
  <r>
    <d v="2021-12-01T02:05:31"/>
    <x v="9"/>
    <n v="40"/>
    <s v="CORDOBA QUINTERO RAFAEL JOSE"/>
    <x v="10"/>
    <x v="0"/>
    <n v="128"/>
    <n v="28.4444444444444"/>
    <n v="116.027823240589"/>
    <s v="Se reconoce medio viaje de 12 53 m donde moviliz 11 Usuarios, Se descuenta medio viaje de 7 28 pm donde moviliz 24 Usuarios ya que vena del taller y colabora con la subida para el promedio"/>
    <n v="44611.129300000001"/>
    <x v="0"/>
    <n v="15955.8823529412"/>
    <x v="119"/>
    <x v="0"/>
    <m/>
  </r>
  <r>
    <d v="2021-12-01T02:05:31"/>
    <x v="9"/>
    <n v="42"/>
    <s v="GIRALDO SANTAMARIA ERMAN"/>
    <x v="4"/>
    <x v="0"/>
    <n v="174"/>
    <n v="24.8571428571429"/>
    <n v="180.48772504091701"/>
    <m/>
    <n v="69395.09"/>
    <x v="0"/>
    <n v="15955.8823529412"/>
    <x v="119"/>
    <x v="0"/>
    <m/>
  </r>
  <r>
    <d v="2021-12-02T01:32:32"/>
    <x v="9"/>
    <n v="1"/>
    <s v="PINEDA ESTRADA CRISTIAN JOHAN"/>
    <x v="6"/>
    <x v="0"/>
    <n v="226"/>
    <n v="28.25"/>
    <n v="227.04363001745199"/>
    <s v="2 DESCUENTOS (Usuarios Desubicados)"/>
    <n v="87617.452000000005"/>
    <x v="0"/>
    <n v="16003.0303030303"/>
    <x v="120"/>
    <x v="0"/>
    <m/>
  </r>
  <r>
    <d v="2021-12-02T01:32:32"/>
    <x v="1"/>
    <n v="2"/>
    <s v="JARAMILLO GOMEZ VICTOR ALONSO"/>
    <x v="0"/>
    <x v="0"/>
    <n v="186"/>
    <n v="20.6666666666667"/>
    <n v="255.424083769634"/>
    <m/>
    <n v="98569.633499999996"/>
    <x v="1"/>
    <n v="16003.0303030303"/>
    <x v="120"/>
    <x v="0"/>
    <m/>
  </r>
  <r>
    <d v="2021-12-02T01:32:33"/>
    <x v="1"/>
    <n v="3"/>
    <s v="RESTREPO RODRIGUEZ LIBARDO ANDRES"/>
    <x v="6"/>
    <x v="0"/>
    <n v="262"/>
    <n v="32.75"/>
    <n v="227.04363001745199"/>
    <m/>
    <n v="87617.452000000005"/>
    <x v="0"/>
    <n v="16003.0303030303"/>
    <x v="120"/>
    <x v="0"/>
    <m/>
  </r>
  <r>
    <d v="2021-12-02T01:32:33"/>
    <x v="9"/>
    <n v="5"/>
    <s v="LOAIZA GAVIRIA EDIXON ANDRES"/>
    <x v="0"/>
    <x v="0"/>
    <n v="299"/>
    <n v="33.2222222222222"/>
    <n v="255.424083769634"/>
    <s v="1 DESCUENTO (Despachadora Isabel)"/>
    <n v="98569.633499999996"/>
    <x v="1"/>
    <n v="16003.0303030303"/>
    <x v="120"/>
    <x v="0"/>
    <m/>
  </r>
  <r>
    <d v="2021-12-02T01:32:33"/>
    <x v="9"/>
    <n v="6"/>
    <s v="QUINTERO PEREZ SANTIAGO"/>
    <x v="3"/>
    <x v="0"/>
    <n v="343"/>
    <n v="34.299999999999997"/>
    <n v="283.80453752181501"/>
    <m/>
    <n v="109521.815"/>
    <x v="0"/>
    <n v="16003.0303030303"/>
    <x v="120"/>
    <x v="0"/>
    <m/>
  </r>
  <r>
    <d v="2021-12-02T01:32:33"/>
    <x v="9"/>
    <n v="8"/>
    <s v="VALENCIA MENDOZA CESAR AUGUSTO"/>
    <x v="1"/>
    <x v="0"/>
    <n v="318"/>
    <n v="28.909090909090899"/>
    <n v="312.18499127399701"/>
    <m/>
    <n v="120473.99649999999"/>
    <x v="1"/>
    <n v="16003.0303030303"/>
    <x v="120"/>
    <x v="0"/>
    <m/>
  </r>
  <r>
    <d v="2021-12-02T01:32:33"/>
    <x v="9"/>
    <n v="9"/>
    <s v="JIMENEZ JIMENEZ OMAR DAVID"/>
    <x v="0"/>
    <x v="0"/>
    <n v="277"/>
    <n v="30.7777777777778"/>
    <n v="255.424083769634"/>
    <m/>
    <n v="98569.633499999996"/>
    <x v="0"/>
    <n v="16003.0303030303"/>
    <x v="120"/>
    <x v="0"/>
    <m/>
  </r>
  <r>
    <d v="2021-12-02T01:32:34"/>
    <x v="9"/>
    <n v="10"/>
    <s v="FLORES RINCON JORGE ALBERTO"/>
    <x v="3"/>
    <x v="0"/>
    <n v="281"/>
    <n v="28.1"/>
    <n v="283.80453752181501"/>
    <m/>
    <n v="109521.815"/>
    <x v="0"/>
    <n v="16003.0303030303"/>
    <x v="120"/>
    <x v="0"/>
    <m/>
  </r>
  <r>
    <d v="2021-12-02T01:32:34"/>
    <x v="1"/>
    <n v="11"/>
    <s v="PEREZ BORJA JUAN CARLOS"/>
    <x v="2"/>
    <x v="0"/>
    <n v="155"/>
    <n v="25.8333333333333"/>
    <n v="170.282722513089"/>
    <m/>
    <n v="65713.089000000007"/>
    <x v="0"/>
    <n v="16003.0303030303"/>
    <x v="120"/>
    <x v="0"/>
    <m/>
  </r>
  <r>
    <d v="2021-12-02T01:32:34"/>
    <x v="9"/>
    <n v="12"/>
    <s v="ROJAS QUINTERO MIGUEL ANTONIO"/>
    <x v="11"/>
    <x v="0"/>
    <n v="44"/>
    <n v="22"/>
    <n v="56.760907504362997"/>
    <s v="1 DESCUENTO (Usuario Desubicado)"/>
    <n v="21904.363000000001"/>
    <x v="0"/>
    <n v="16003.0303030303"/>
    <x v="120"/>
    <x v="0"/>
    <m/>
  </r>
  <r>
    <d v="2021-12-02T01:32:34"/>
    <x v="9"/>
    <n v="13"/>
    <s v="VASQUEZ GARCIA ISMAEL DAVID"/>
    <x v="0"/>
    <x v="0"/>
    <n v="202"/>
    <n v="22.4444444444444"/>
    <n v="255.424083769634"/>
    <s v="1 DESCUENTO (Despachador Fernando)"/>
    <n v="98569.633499999996"/>
    <x v="1"/>
    <n v="16003.0303030303"/>
    <x v="120"/>
    <x v="0"/>
    <m/>
  </r>
  <r>
    <d v="2021-12-02T01:32:35"/>
    <x v="1"/>
    <n v="14"/>
    <s v="HINCAPIE OSORIO RENZO ORLANDO"/>
    <x v="0"/>
    <x v="0"/>
    <n v="233"/>
    <n v="25.8888888888889"/>
    <n v="255.424083769634"/>
    <m/>
    <n v="98569.633499999996"/>
    <x v="1"/>
    <n v="16003.0303030303"/>
    <x v="120"/>
    <x v="0"/>
    <m/>
  </r>
  <r>
    <d v="2021-12-02T01:32:35"/>
    <x v="1"/>
    <n v="15"/>
    <s v="LOPERA AGUDELO LUIS FRANCISCO"/>
    <x v="11"/>
    <x v="0"/>
    <n v="51"/>
    <n v="20.399999999999999"/>
    <n v="70.951134380453794"/>
    <s v="Se reconoce medio viaje de 6 41 am donde moviliz 11 Usuarios"/>
    <n v="27380.453799999999"/>
    <x v="0"/>
    <n v="16003.0303030303"/>
    <x v="120"/>
    <x v="0"/>
    <m/>
  </r>
  <r>
    <d v="2021-12-02T01:32:35"/>
    <x v="1"/>
    <n v="17"/>
    <s v="TEJADA PEREZ JHON ALEXIS"/>
    <x v="8"/>
    <x v="1"/>
    <n v="109"/>
    <n v="21.8"/>
    <n v="141.90226876090799"/>
    <m/>
    <n v="54760.907500000001"/>
    <x v="0"/>
    <n v="16003.0303030303"/>
    <x v="120"/>
    <x v="0"/>
    <m/>
  </r>
  <r>
    <d v="2021-12-02T01:32:35"/>
    <x v="1"/>
    <n v="20"/>
    <s v="VARGAS NELSON CONRADO"/>
    <x v="1"/>
    <x v="0"/>
    <n v="307"/>
    <n v="27.909090909090899"/>
    <n v="312.18499127399701"/>
    <s v="2 DESCUENTOS (Despachador Fernando e Isabel)"/>
    <n v="120473.99649999999"/>
    <x v="0"/>
    <n v="16003.0303030303"/>
    <x v="120"/>
    <x v="0"/>
    <m/>
  </r>
  <r>
    <d v="2021-12-02T01:32:35"/>
    <x v="1"/>
    <n v="21"/>
    <s v="OCAMPO OCAMPO ANTONIO JOSE"/>
    <x v="3"/>
    <x v="0"/>
    <n v="260"/>
    <n v="27.3684210526316"/>
    <n v="269.614310645724"/>
    <s v="Se reconoce medio viaje de 9 55 am donde moviliz 21 Usuarios"/>
    <n v="104045.7243"/>
    <x v="0"/>
    <n v="16003.0303030303"/>
    <x v="120"/>
    <x v="0"/>
    <m/>
  </r>
  <r>
    <d v="2021-12-02T01:32:36"/>
    <x v="9"/>
    <n v="22"/>
    <s v="GONZALEZ MONTAO HERNAN DARIO"/>
    <x v="3"/>
    <x v="0"/>
    <n v="304"/>
    <n v="30.4"/>
    <n v="283.80453752181501"/>
    <s v="2 DESCUENTOS (Santiago Monitoreo y Transbordo)"/>
    <n v="109521.815"/>
    <x v="1"/>
    <n v="16003.0303030303"/>
    <x v="120"/>
    <x v="0"/>
    <m/>
  </r>
  <r>
    <d v="2021-12-02T01:32:36"/>
    <x v="9"/>
    <n v="23"/>
    <s v="QUICENO DAVID DIEGO ALEJANDRO"/>
    <x v="3"/>
    <x v="0"/>
    <n v="296"/>
    <n v="29.6"/>
    <n v="283.80453752181501"/>
    <m/>
    <n v="109521.815"/>
    <x v="0"/>
    <n v="16003.0303030303"/>
    <x v="120"/>
    <x v="0"/>
    <m/>
  </r>
  <r>
    <d v="2021-12-02T01:32:36"/>
    <x v="9"/>
    <n v="24"/>
    <s v="QUIRAMA CASTAEDA JHON JADER"/>
    <x v="3"/>
    <x v="0"/>
    <n v="267"/>
    <n v="26.7"/>
    <n v="283.80453752181501"/>
    <m/>
    <n v="109521.815"/>
    <x v="0"/>
    <n v="16003.0303030303"/>
    <x v="120"/>
    <x v="0"/>
    <m/>
  </r>
  <r>
    <d v="2021-12-02T01:32:36"/>
    <x v="9"/>
    <n v="26"/>
    <s v="GONZALEZ VELASQUEZ LISDAN"/>
    <x v="3"/>
    <x v="0"/>
    <n v="256"/>
    <n v="25.6"/>
    <n v="283.80453752181501"/>
    <m/>
    <n v="109521.815"/>
    <x v="0"/>
    <n v="16003.0303030303"/>
    <x v="120"/>
    <x v="0"/>
    <m/>
  </r>
  <r>
    <d v="2021-12-02T01:32:36"/>
    <x v="1"/>
    <n v="27"/>
    <s v="VANEGAS MORALES DEIBY ALEJANDRO"/>
    <x v="0"/>
    <x v="1"/>
    <n v="202"/>
    <n v="22.4444444444444"/>
    <n v="255.424083769634"/>
    <m/>
    <n v="98569.633499999996"/>
    <x v="0"/>
    <n v="16003.0303030303"/>
    <x v="120"/>
    <x v="0"/>
    <m/>
  </r>
  <r>
    <d v="2021-12-02T01:32:36"/>
    <x v="9"/>
    <n v="28"/>
    <s v="BETANCUR RAMIREZ JUAN CAMILO"/>
    <x v="0"/>
    <x v="0"/>
    <n v="275"/>
    <n v="30.5555555555556"/>
    <n v="255.424083769634"/>
    <m/>
    <n v="98569.633499999996"/>
    <x v="0"/>
    <n v="16003.0303030303"/>
    <x v="120"/>
    <x v="0"/>
    <m/>
  </r>
  <r>
    <d v="2021-12-02T01:32:37"/>
    <x v="9"/>
    <n v="29"/>
    <s v="VACA FIERRO ROBINSON"/>
    <x v="4"/>
    <x v="0"/>
    <n v="191"/>
    <n v="27.285714285714299"/>
    <n v="198.66317626527101"/>
    <s v="1 DESCUENTO (Conduct.)"/>
    <n v="76665.270499999999"/>
    <x v="0"/>
    <n v="16003.0303030303"/>
    <x v="120"/>
    <x v="0"/>
    <m/>
  </r>
  <r>
    <d v="2021-12-02T01:32:37"/>
    <x v="1"/>
    <n v="31"/>
    <s v="DE OSSA TORRES CARLOS ANDRES"/>
    <x v="1"/>
    <x v="0"/>
    <n v="338"/>
    <n v="30.727272727272702"/>
    <n v="312.18499127399701"/>
    <m/>
    <n v="120473.99649999999"/>
    <x v="1"/>
    <n v="16003.0303030303"/>
    <x v="120"/>
    <x v="0"/>
    <m/>
  </r>
  <r>
    <d v="2021-12-02T01:32:37"/>
    <x v="1"/>
    <n v="32"/>
    <s v="QUINTERO ATEHORTUA EDISON"/>
    <x v="10"/>
    <x v="0"/>
    <n v="141"/>
    <n v="35.25"/>
    <n v="113.52181500872599"/>
    <s v="FABIAN SANCHEZ Realiz 2 viajes donde moviliz 65 Usuarios"/>
    <n v="43808.726000000002"/>
    <x v="0"/>
    <n v="16003.0303030303"/>
    <x v="120"/>
    <x v="0"/>
    <m/>
  </r>
  <r>
    <d v="2021-12-02T01:32:37"/>
    <x v="1"/>
    <n v="33"/>
    <s v="LONDOO GOMEZ WILDER"/>
    <x v="1"/>
    <x v="0"/>
    <n v="295"/>
    <n v="26.818181818181799"/>
    <n v="312.18499127399701"/>
    <m/>
    <n v="120473.99649999999"/>
    <x v="0"/>
    <n v="16003.0303030303"/>
    <x v="120"/>
    <x v="0"/>
    <m/>
  </r>
  <r>
    <d v="2021-12-02T01:32:37"/>
    <x v="1"/>
    <n v="34"/>
    <s v="DAVILA MORALES WALTER ANDRES"/>
    <x v="1"/>
    <x v="0"/>
    <n v="345"/>
    <n v="31.363636363636399"/>
    <n v="312.18499127399701"/>
    <m/>
    <n v="120473.99649999999"/>
    <x v="0"/>
    <n v="16003.0303030303"/>
    <x v="120"/>
    <x v="0"/>
    <m/>
  </r>
  <r>
    <d v="2021-12-02T01:32:38"/>
    <x v="9"/>
    <n v="35"/>
    <s v="GARCIA DAVID WILSON ALBERTO"/>
    <x v="3"/>
    <x v="0"/>
    <n v="286"/>
    <n v="28.6"/>
    <n v="283.80453752181501"/>
    <s v="2 DESCUENTOS X INCAPACITADO"/>
    <n v="109521.815"/>
    <x v="1"/>
    <n v="16003.0303030303"/>
    <x v="120"/>
    <x v="0"/>
    <m/>
  </r>
  <r>
    <d v="2021-12-02T01:32:38"/>
    <x v="1"/>
    <n v="36"/>
    <s v="MARTINEZ CHAVERRA LUIS NORBERTO"/>
    <x v="2"/>
    <x v="0"/>
    <n v="183"/>
    <n v="28.153846153846199"/>
    <n v="184.47294938918"/>
    <s v="Se reconoce medio viaje de 4 56 am donde moviliz 16 Usuarios"/>
    <n v="71189.179799999998"/>
    <x v="0"/>
    <n v="16003.0303030303"/>
    <x v="120"/>
    <x v="0"/>
    <m/>
  </r>
  <r>
    <d v="2021-12-02T01:32:38"/>
    <x v="1"/>
    <n v="37"/>
    <s v="LARGO PIEDRAHITA HARVEY DAVID"/>
    <x v="1"/>
    <x v="0"/>
    <n v="388"/>
    <n v="35.272727272727302"/>
    <n v="312.18499127399701"/>
    <m/>
    <n v="120473.99649999999"/>
    <x v="1"/>
    <n v="16003.0303030303"/>
    <x v="120"/>
    <x v="0"/>
    <m/>
  </r>
  <r>
    <d v="2021-12-02T01:32:38"/>
    <x v="1"/>
    <n v="38"/>
    <s v="VILLADA GUZMAN JOJAN"/>
    <x v="1"/>
    <x v="0"/>
    <n v="301"/>
    <n v="27.363636363636399"/>
    <n v="312.18499127399701"/>
    <m/>
    <n v="120473.99649999999"/>
    <x v="0"/>
    <n v="16003.0303030303"/>
    <x v="120"/>
    <x v="0"/>
    <m/>
  </r>
  <r>
    <d v="2021-12-02T01:32:38"/>
    <x v="1"/>
    <n v="40"/>
    <s v="MARTINEZ ORREGO ARLEISON"/>
    <x v="3"/>
    <x v="0"/>
    <n v="300"/>
    <n v="30"/>
    <n v="283.80453752181501"/>
    <s v="RAFAEL CORDOBA Realiz 4 viajes donde moviliz 120 Usuarios"/>
    <n v="109521.815"/>
    <x v="0"/>
    <n v="16003.0303030303"/>
    <x v="120"/>
    <x v="0"/>
    <m/>
  </r>
  <r>
    <d v="2021-12-02T01:32:39"/>
    <x v="1"/>
    <n v="42"/>
    <s v="GIRALDO SANTAMARIA ERMAN"/>
    <x v="6"/>
    <x v="0"/>
    <n v="210"/>
    <n v="26.25"/>
    <n v="227.04363001745199"/>
    <m/>
    <n v="87617.452000000005"/>
    <x v="0"/>
    <n v="16003.0303030303"/>
    <x v="120"/>
    <x v="0"/>
    <m/>
  </r>
  <r>
    <d v="2021-12-03T01:50:56"/>
    <x v="1"/>
    <n v="1"/>
    <s v="PINEDA ESTRADA CRISTIAN JOHAN"/>
    <x v="10"/>
    <x v="0"/>
    <n v="64"/>
    <n v="18.285714285714299"/>
    <n v="93.188216039279894"/>
    <s v="Se reconoce medio viaje de 1 24 pm donde moviliz 32 Usuarios, 20 DESCUENTOS (Devolucin de dinero a Usuarios x choque)"/>
    <n v="35875.286399999997"/>
    <x v="0"/>
    <n v="15341.1764705882"/>
    <x v="121"/>
    <x v="0"/>
    <m/>
  </r>
  <r>
    <d v="2021-12-03T01:50:56"/>
    <x v="1"/>
    <n v="2"/>
    <s v="JARAMILLO GOMEZ VICTOR ALONSO"/>
    <x v="0"/>
    <x v="0"/>
    <n v="244"/>
    <n v="27.1111111111111"/>
    <n v="239.626841243863"/>
    <m/>
    <n v="92250.736499999999"/>
    <x v="1"/>
    <n v="15341.1764705882"/>
    <x v="121"/>
    <x v="0"/>
    <m/>
  </r>
  <r>
    <d v="2021-12-03T01:50:56"/>
    <x v="1"/>
    <n v="3"/>
    <s v="RESTREPO RODRIGUEZ LIBARDO ANDRES"/>
    <x v="0"/>
    <x v="0"/>
    <n v="229"/>
    <n v="25.4444444444444"/>
    <n v="239.626841243863"/>
    <s v="1 DESCUENTO (Despachadora Isabel)"/>
    <n v="92250.736499999999"/>
    <x v="0"/>
    <n v="15341.1764705882"/>
    <x v="121"/>
    <x v="0"/>
    <m/>
  </r>
  <r>
    <d v="2021-12-03T01:50:56"/>
    <x v="1"/>
    <n v="5"/>
    <s v="LOAIZA GAVIRIA EDIXON ANDRES"/>
    <x v="3"/>
    <x v="0"/>
    <n v="278"/>
    <n v="27.8"/>
    <n v="266.25204582651401"/>
    <m/>
    <n v="102500.8183"/>
    <x v="1"/>
    <n v="15341.1764705882"/>
    <x v="121"/>
    <x v="0"/>
    <m/>
  </r>
  <r>
    <d v="2021-12-03T01:50:56"/>
    <x v="1"/>
    <n v="6"/>
    <s v="QUINTERO PEREZ SANTIAGO"/>
    <x v="10"/>
    <x v="2"/>
    <n v="100"/>
    <n v="22.2222222222222"/>
    <n v="119.813420621931"/>
    <s v="Se reconoce medio viaje de 7 29 pm donde moviliz 22 Usuarios"/>
    <n v="46125.368199999997"/>
    <x v="0"/>
    <n v="15341.1764705882"/>
    <x v="121"/>
    <x v="0"/>
    <m/>
  </r>
  <r>
    <d v="2021-12-03T01:50:57"/>
    <x v="1"/>
    <n v="7"/>
    <s v="VASQUEZ GARCIA ISMAEL DAVID"/>
    <x v="3"/>
    <x v="0"/>
    <n v="217"/>
    <n v="22.842105263157901"/>
    <n v="252.93944353518799"/>
    <s v="Se reconoce medio viaje de 9 13 am donde moviliz 1 Usuario"/>
    <n v="97375.777400000006"/>
    <x v="1"/>
    <n v="15341.1764705882"/>
    <x v="121"/>
    <x v="0"/>
    <m/>
  </r>
  <r>
    <d v="2021-12-03T01:50:57"/>
    <x v="1"/>
    <n v="8"/>
    <s v="VALENCIA MENDOZA CESAR AUGUSTO"/>
    <x v="3"/>
    <x v="0"/>
    <n v="289"/>
    <n v="28.9"/>
    <n v="266.25204582651401"/>
    <s v="4 DESCUENTOS X INCAPACITADOS"/>
    <n v="102500.8183"/>
    <x v="1"/>
    <n v="15341.1764705882"/>
    <x v="121"/>
    <x v="0"/>
    <m/>
  </r>
  <r>
    <d v="2021-12-03T01:50:57"/>
    <x v="1"/>
    <n v="9"/>
    <s v="JIMENEZ JIMENEZ OMAR DAVID"/>
    <x v="6"/>
    <x v="0"/>
    <n v="220"/>
    <n v="27.5"/>
    <n v="213.00163666121099"/>
    <m/>
    <n v="82000.654699999999"/>
    <x v="0"/>
    <n v="15341.1764705882"/>
    <x v="121"/>
    <x v="0"/>
    <m/>
  </r>
  <r>
    <d v="2021-12-03T01:50:57"/>
    <x v="9"/>
    <n v="10"/>
    <s v="FLORES RINCON JORGE ALBERTO"/>
    <x v="4"/>
    <x v="0"/>
    <n v="190"/>
    <n v="27.1428571428571"/>
    <n v="186.37643207855999"/>
    <s v="ARLEISON MARTINEZ Realiz 2 viajes donde moviliz 44 Usuarios"/>
    <n v="71750.572799999994"/>
    <x v="0"/>
    <n v="15341.1764705882"/>
    <x v="121"/>
    <x v="0"/>
    <m/>
  </r>
  <r>
    <d v="2021-12-03T01:50:57"/>
    <x v="9"/>
    <n v="11"/>
    <s v="RENDON VIANA HUMBERTO DE JESUS"/>
    <x v="6"/>
    <x v="0"/>
    <n v="231"/>
    <n v="28.875"/>
    <n v="213.00163666121099"/>
    <m/>
    <n v="82000.654699999999"/>
    <x v="0"/>
    <n v="15341.1764705882"/>
    <x v="121"/>
    <x v="0"/>
    <m/>
  </r>
  <r>
    <d v="2021-12-03T01:50:58"/>
    <x v="9"/>
    <n v="12"/>
    <s v="ROJAS QUINTERO MIGUEL ANTONIO"/>
    <x v="2"/>
    <x v="2"/>
    <n v="191"/>
    <n v="29.384615384615401"/>
    <n v="173.063829787234"/>
    <m/>
    <n v="66625.531900000002"/>
    <x v="0"/>
    <n v="15341.1764705882"/>
    <x v="121"/>
    <x v="0"/>
    <m/>
  </r>
  <r>
    <d v="2021-12-03T01:50:58"/>
    <x v="1"/>
    <n v="13"/>
    <s v="DE OSSA TORRES CARLOS ANDRES"/>
    <x v="4"/>
    <x v="0"/>
    <n v="180"/>
    <n v="25.714285714285701"/>
    <n v="186.37643207855999"/>
    <m/>
    <n v="71750.572799999994"/>
    <x v="1"/>
    <n v="15341.1764705882"/>
    <x v="121"/>
    <x v="0"/>
    <m/>
  </r>
  <r>
    <d v="2021-12-03T01:50:58"/>
    <x v="9"/>
    <n v="14"/>
    <s v="CARVAJAL SALAZAR HECTOR MARINO"/>
    <x v="1"/>
    <x v="0"/>
    <n v="278"/>
    <n v="25.272727272727298"/>
    <n v="292.87725040916501"/>
    <m/>
    <n v="112750.9002"/>
    <x v="1"/>
    <n v="15341.1764705882"/>
    <x v="121"/>
    <x v="0"/>
    <m/>
  </r>
  <r>
    <d v="2021-12-03T01:50:58"/>
    <x v="9"/>
    <n v="15"/>
    <s v="LOPERA AGUDELO LUIS FRANCISCO"/>
    <x v="6"/>
    <x v="0"/>
    <n v="225"/>
    <n v="28.125"/>
    <n v="213.00163666121099"/>
    <s v="6 DESCUENTOS (Transbordo veh 26)"/>
    <n v="82000.654699999999"/>
    <x v="0"/>
    <n v="15341.1764705882"/>
    <x v="121"/>
    <x v="0"/>
    <m/>
  </r>
  <r>
    <d v="2021-12-03T01:50:58"/>
    <x v="9"/>
    <n v="17"/>
    <s v="ESPINOZA CHAVARRIA GUILLERMO LEON"/>
    <x v="4"/>
    <x v="1"/>
    <n v="204"/>
    <n v="29.1428571428571"/>
    <n v="186.37643207855999"/>
    <s v="Se descuenta el viaje de 2 25 pm donde moviliz 23 Usuarios ya que no ingresa al 13 sin justificacion ni autorizacin"/>
    <n v="71750.572799999994"/>
    <x v="0"/>
    <n v="15341.1764705882"/>
    <x v="121"/>
    <x v="0"/>
    <m/>
  </r>
  <r>
    <d v="2021-12-03T01:50:58"/>
    <x v="9"/>
    <n v="18"/>
    <s v="VALENCIA MENDOZA CESAR AUGUSTO"/>
    <x v="2"/>
    <x v="1"/>
    <n v="176"/>
    <n v="29.3333333333333"/>
    <n v="159.75122749590801"/>
    <s v="Se descuenta el viaje de 1 pm donde moviliz 24 Usuarios ya que no ingresa al 13 sin justificacion ni autorizacin"/>
    <n v="61500.491000000002"/>
    <x v="0"/>
    <n v="15341.1764705882"/>
    <x v="121"/>
    <x v="0"/>
    <m/>
  </r>
  <r>
    <d v="2021-12-03T01:50:59"/>
    <x v="9"/>
    <n v="20"/>
    <s v="VELASQUEZ ROLDAN BRAYAN ESTIVEN"/>
    <x v="3"/>
    <x v="0"/>
    <n v="263"/>
    <n v="26.3"/>
    <n v="266.25204582651401"/>
    <s v="1 DESCUENTO (Usuario Desubicado)"/>
    <n v="102500.8183"/>
    <x v="0"/>
    <n v="15341.1764705882"/>
    <x v="121"/>
    <x v="0"/>
    <m/>
  </r>
  <r>
    <d v="2021-12-03T01:50:59"/>
    <x v="1"/>
    <n v="21"/>
    <s v="OCAMPO OCAMPO ANTONIO JOSE"/>
    <x v="1"/>
    <x v="0"/>
    <n v="287"/>
    <n v="26.090909090909101"/>
    <n v="292.87725040916501"/>
    <m/>
    <n v="112750.9002"/>
    <x v="0"/>
    <n v="15341.1764705882"/>
    <x v="121"/>
    <x v="0"/>
    <m/>
  </r>
  <r>
    <d v="2021-12-03T01:50:59"/>
    <x v="9"/>
    <n v="22"/>
    <s v="GONZALEZ MONTAO HERNAN DARIO"/>
    <x v="1"/>
    <x v="0"/>
    <n v="353"/>
    <n v="32.090909090909101"/>
    <n v="292.87725040916501"/>
    <s v="1 DESCUENTO (Despachador Fernando)"/>
    <n v="112750.9002"/>
    <x v="1"/>
    <n v="15341.1764705882"/>
    <x v="121"/>
    <x v="0"/>
    <m/>
  </r>
  <r>
    <d v="2021-12-03T01:50:59"/>
    <x v="1"/>
    <n v="23"/>
    <s v="QUICENO DAVID DIEGO ALEJANDRO"/>
    <x v="3"/>
    <x v="0"/>
    <n v="286"/>
    <n v="28.6"/>
    <n v="266.25204582651401"/>
    <m/>
    <n v="102500.8183"/>
    <x v="0"/>
    <n v="15341.1764705882"/>
    <x v="121"/>
    <x v="0"/>
    <m/>
  </r>
  <r>
    <d v="2021-12-03T01:50:59"/>
    <x v="1"/>
    <n v="24"/>
    <s v="QUIRAMA CASTAEDA JHON JADER"/>
    <x v="1"/>
    <x v="0"/>
    <n v="285"/>
    <n v="25.909090909090899"/>
    <n v="292.87725040916501"/>
    <s v="1 DESCUENTO (Despachadora Isabel)"/>
    <n v="112750.9002"/>
    <x v="0"/>
    <n v="15341.1764705882"/>
    <x v="121"/>
    <x v="0"/>
    <m/>
  </r>
  <r>
    <d v="2021-12-03T01:51:00"/>
    <x v="1"/>
    <n v="26"/>
    <s v="GONZALEZ VELASQUEZ LISDAN"/>
    <x v="1"/>
    <x v="0"/>
    <n v="263"/>
    <n v="23.909090909090899"/>
    <n v="292.87725040916501"/>
    <m/>
    <n v="112750.9002"/>
    <x v="0"/>
    <n v="15341.1764705882"/>
    <x v="121"/>
    <x v="0"/>
    <m/>
  </r>
  <r>
    <d v="2021-12-03T01:51:00"/>
    <x v="9"/>
    <n v="27"/>
    <s v="VANEGAS MORALES DEIBY ALEJANDRO"/>
    <x v="3"/>
    <x v="1"/>
    <n v="265"/>
    <n v="26.5"/>
    <n v="266.25204582651401"/>
    <s v="Se descuenta el viaje de 1 14 pm donde moviliz 17 Usuarios ya que no ingresa al 13 sin justificacin ni autorizacin, FERNEY HENAO Realiz 3 viajes donde moviliz 87 Usuarios"/>
    <n v="102500.8183"/>
    <x v="0"/>
    <n v="15341.1764705882"/>
    <x v="121"/>
    <x v="0"/>
    <m/>
  </r>
  <r>
    <d v="2021-12-03T01:51:00"/>
    <x v="1"/>
    <n v="28"/>
    <s v="QUINTERO PEREZ SANTIAGO"/>
    <x v="8"/>
    <x v="0"/>
    <n v="141"/>
    <n v="28.2"/>
    <n v="133.126022913257"/>
    <m/>
    <n v="51250.409200000002"/>
    <x v="0"/>
    <n v="15341.1764705882"/>
    <x v="121"/>
    <x v="0"/>
    <m/>
  </r>
  <r>
    <d v="2021-12-03T01:51:00"/>
    <x v="9"/>
    <n v="29"/>
    <s v="VARGAS NELSON CONRADO"/>
    <x v="2"/>
    <x v="0"/>
    <n v="132"/>
    <n v="24"/>
    <n v="146.43862520458299"/>
    <s v="Se reconoce medio viaje de 2 pm donde moviliz 11 Usuarios"/>
    <n v="56375.450100000002"/>
    <x v="0"/>
    <n v="15341.1764705882"/>
    <x v="121"/>
    <x v="0"/>
    <m/>
  </r>
  <r>
    <d v="2021-12-03T01:51:00"/>
    <x v="9"/>
    <n v="31"/>
    <s v="ARISTIZABAL GIRALDO JORGE ANDRES"/>
    <x v="0"/>
    <x v="0"/>
    <n v="241"/>
    <n v="26.7777777777778"/>
    <n v="239.626841243863"/>
    <m/>
    <n v="92250.736499999999"/>
    <x v="1"/>
    <n v="15341.1764705882"/>
    <x v="121"/>
    <x v="0"/>
    <m/>
  </r>
  <r>
    <d v="2021-12-03T01:51:01"/>
    <x v="9"/>
    <n v="32"/>
    <s v="SANCHEZ CAMELO FABIAN ARLEY"/>
    <x v="3"/>
    <x v="0"/>
    <n v="275"/>
    <n v="28.947368421052602"/>
    <n v="252.93944353518799"/>
    <s v="Se descuenta medio viaje de 8 pm donde moviliz 1 Usuario ya que no presta un buen servicio dejando usuarios y no acatando las indicaciones del despachador de turno"/>
    <n v="97375.777400000006"/>
    <x v="0"/>
    <n v="15341.1764705882"/>
    <x v="121"/>
    <x v="0"/>
    <m/>
  </r>
  <r>
    <d v="2021-12-03T01:51:01"/>
    <x v="9"/>
    <n v="33"/>
    <s v="LONDOO GOMEZ WILDER"/>
    <x v="3"/>
    <x v="0"/>
    <n v="238"/>
    <n v="23.8"/>
    <n v="266.25204582651401"/>
    <m/>
    <n v="102500.8183"/>
    <x v="0"/>
    <n v="15341.1764705882"/>
    <x v="121"/>
    <x v="0"/>
    <m/>
  </r>
  <r>
    <d v="2021-12-03T01:51:01"/>
    <x v="1"/>
    <n v="34"/>
    <s v="DAVILA MORALES WALTER ANDRES"/>
    <x v="3"/>
    <x v="0"/>
    <n v="250"/>
    <n v="25"/>
    <n v="266.25204582651401"/>
    <s v="2 DESCUENTOS (Despachador Fernando y Alejandra)"/>
    <n v="102500.8183"/>
    <x v="0"/>
    <n v="15341.1764705882"/>
    <x v="121"/>
    <x v="0"/>
    <m/>
  </r>
  <r>
    <d v="2021-12-03T01:51:01"/>
    <x v="9"/>
    <n v="35"/>
    <s v="GARCIA DAVID WILSON ALBERTO"/>
    <x v="3"/>
    <x v="0"/>
    <n v="244"/>
    <n v="24.4"/>
    <n v="266.25204582651401"/>
    <s v="4 DESCUENTOS (2 X INCAPACITADO, Propietario veh 34 y Conduct. Veh 29)"/>
    <n v="102500.8183"/>
    <x v="1"/>
    <n v="15341.1764705882"/>
    <x v="121"/>
    <x v="0"/>
    <m/>
  </r>
  <r>
    <d v="2021-12-03T01:51:02"/>
    <x v="1"/>
    <n v="36"/>
    <s v="MARTINEZ CHAVERRA LUIS NORBERTO"/>
    <x v="1"/>
    <x v="0"/>
    <n v="243"/>
    <n v="22.090909090909101"/>
    <n v="292.87725040916501"/>
    <m/>
    <n v="112750.9002"/>
    <x v="0"/>
    <n v="15341.1764705882"/>
    <x v="121"/>
    <x v="0"/>
    <m/>
  </r>
  <r>
    <d v="2021-12-03T01:51:02"/>
    <x v="9"/>
    <n v="37"/>
    <s v="LARGO PIEDRAHITA HARVEY DAVID"/>
    <x v="3"/>
    <x v="0"/>
    <n v="308"/>
    <n v="30.8"/>
    <n v="266.25204582651401"/>
    <s v="1 DESCUENTO (Despachadora Isabel)"/>
    <n v="102500.8183"/>
    <x v="1"/>
    <n v="15341.1764705882"/>
    <x v="121"/>
    <x v="0"/>
    <m/>
  </r>
  <r>
    <d v="2021-12-03T01:51:02"/>
    <x v="9"/>
    <n v="38"/>
    <s v="VILLADA GUZMAN JOJAN"/>
    <x v="4"/>
    <x v="0"/>
    <n v="203"/>
    <n v="29"/>
    <n v="186.37643207855999"/>
    <m/>
    <n v="71750.572799999994"/>
    <x v="0"/>
    <n v="15341.1764705882"/>
    <x v="121"/>
    <x v="0"/>
    <m/>
  </r>
  <r>
    <d v="2021-12-03T01:51:03"/>
    <x v="9"/>
    <n v="39"/>
    <s v="GALINDEZ CHAVARRIAGA LUIS FERNANDO"/>
    <x v="11"/>
    <x v="0"/>
    <n v="57"/>
    <n v="38"/>
    <n v="39.937806873977102"/>
    <s v="Se reconoce medio viaje de 7 40 pm donde moviliz 24 Usuarios"/>
    <n v="15375.1227"/>
    <x v="0"/>
    <n v="15341.1764705882"/>
    <x v="121"/>
    <x v="0"/>
    <m/>
  </r>
  <r>
    <d v="2021-12-03T01:51:03"/>
    <x v="9"/>
    <n v="40"/>
    <s v="CORDOBA QUINTERO RAFAEL JOSE"/>
    <x v="3"/>
    <x v="0"/>
    <n v="244"/>
    <n v="24.4"/>
    <n v="266.25204582651401"/>
    <m/>
    <n v="102500.8183"/>
    <x v="0"/>
    <n v="15341.1764705882"/>
    <x v="121"/>
    <x v="0"/>
    <m/>
  </r>
  <r>
    <d v="2021-12-03T01:51:03"/>
    <x v="9"/>
    <n v="42"/>
    <s v="GIRALDO SANTAMARIA ERMAN"/>
    <x v="0"/>
    <x v="0"/>
    <n v="240"/>
    <n v="26.6666666666667"/>
    <n v="239.626841243863"/>
    <s v="1 DESCUENTO (Despachador Fernando)"/>
    <n v="92250.736499999999"/>
    <x v="0"/>
    <n v="15341.1764705882"/>
    <x v="121"/>
    <x v="0"/>
    <m/>
  </r>
  <r>
    <d v="2021-12-04T01:42:02"/>
    <x v="9"/>
    <n v="1"/>
    <s v="PINEDA ESTRADA CRISTIAN JOHAN"/>
    <x v="6"/>
    <x v="1"/>
    <n v="160"/>
    <n v="20"/>
    <n v="216.84552845528501"/>
    <m/>
    <n v="83538.2114"/>
    <x v="0"/>
    <n v="17072.727272727301"/>
    <x v="122"/>
    <x v="0"/>
    <m/>
  </r>
  <r>
    <d v="2021-12-04T01:42:02"/>
    <x v="9"/>
    <n v="2"/>
    <s v="JARAMILLO GOMEZ VICTOR ALONSO"/>
    <x v="0"/>
    <x v="0"/>
    <n v="243"/>
    <n v="27"/>
    <n v="243.951219512195"/>
    <m/>
    <n v="93980.487800000003"/>
    <x v="1"/>
    <n v="17072.727272727301"/>
    <x v="122"/>
    <x v="0"/>
    <m/>
  </r>
  <r>
    <d v="2021-12-04T01:42:03"/>
    <x v="1"/>
    <n v="3"/>
    <s v="RESTREPO RODRIGUEZ LIBARDO ANDRES"/>
    <x v="9"/>
    <x v="0"/>
    <n v="303"/>
    <n v="25.25"/>
    <n v="325.26829268292698"/>
    <m/>
    <n v="125307.3171"/>
    <x v="0"/>
    <n v="17072.727272727301"/>
    <x v="122"/>
    <x v="0"/>
    <m/>
  </r>
  <r>
    <d v="2021-12-04T01:42:03"/>
    <x v="9"/>
    <n v="5"/>
    <s v="LOAIZA GAVIRIA EDIXON ANDRES"/>
    <x v="0"/>
    <x v="0"/>
    <n v="310"/>
    <n v="34.4444444444444"/>
    <n v="243.951219512195"/>
    <m/>
    <n v="93980.487800000003"/>
    <x v="1"/>
    <n v="17072.727272727301"/>
    <x v="122"/>
    <x v="0"/>
    <m/>
  </r>
  <r>
    <d v="2021-12-04T01:42:03"/>
    <x v="9"/>
    <n v="6"/>
    <s v="QUINTERO PEREZ SANTIAGO"/>
    <x v="1"/>
    <x v="0"/>
    <n v="301"/>
    <n v="27.363636363636399"/>
    <n v="298.162601626016"/>
    <s v="YONSON MARAMARA Realiz 4 viajes donde moviliz 100 Usuarios 10 DESCUENTOS (Incidente en Ruta se bajan y suben los Usuarios)"/>
    <n v="114865.0407"/>
    <x v="0"/>
    <n v="17072.727272727301"/>
    <x v="122"/>
    <x v="0"/>
    <m/>
  </r>
  <r>
    <d v="2021-12-04T01:42:04"/>
    <x v="9"/>
    <n v="7"/>
    <s v="VASQUEZ GARCIA ISMAEL DAVID"/>
    <x v="10"/>
    <x v="0"/>
    <n v="143"/>
    <n v="35.75"/>
    <n v="108.42276422764201"/>
    <m/>
    <n v="41769.1057"/>
    <x v="1"/>
    <n v="17072.727272727301"/>
    <x v="122"/>
    <x v="0"/>
    <m/>
  </r>
  <r>
    <d v="2021-12-04T01:42:04"/>
    <x v="9"/>
    <n v="8"/>
    <s v="VALENCIA MENDOZA CESAR AUGUSTO"/>
    <x v="3"/>
    <x v="0"/>
    <n v="288"/>
    <n v="28.8"/>
    <n v="271.05691056910598"/>
    <s v="2 DESCUENTOS X INCAPACITADO)"/>
    <n v="104422.76420000001"/>
    <x v="1"/>
    <n v="17072.727272727301"/>
    <x v="122"/>
    <x v="0"/>
    <m/>
  </r>
  <r>
    <d v="2021-12-04T01:42:04"/>
    <x v="9"/>
    <n v="9"/>
    <s v="JIMENEZ JIMENEZ OMAR DAVID"/>
    <x v="2"/>
    <x v="0"/>
    <n v="173"/>
    <n v="26.615384615384599"/>
    <n v="176.18699186991901"/>
    <s v="Se reconoce medio viaje de 9 04 am dodne moviliz 16 Usuarios"/>
    <n v="67874.796700000006"/>
    <x v="0"/>
    <n v="17072.727272727301"/>
    <x v="122"/>
    <x v="0"/>
    <m/>
  </r>
  <r>
    <d v="2021-12-04T01:42:05"/>
    <x v="9"/>
    <n v="10"/>
    <s v="FLORES RINCON JORGE ALBERTO"/>
    <x v="1"/>
    <x v="0"/>
    <n v="280"/>
    <n v="25.454545454545499"/>
    <n v="298.162601626016"/>
    <m/>
    <n v="114865.0407"/>
    <x v="0"/>
    <n v="17072.727272727301"/>
    <x v="122"/>
    <x v="0"/>
    <m/>
  </r>
  <r>
    <d v="2021-12-04T01:42:05"/>
    <x v="1"/>
    <n v="11"/>
    <s v="RENDON VIANA HUMBERTO DE JESUS"/>
    <x v="0"/>
    <x v="0"/>
    <n v="204"/>
    <n v="22.6666666666667"/>
    <n v="243.951219512195"/>
    <m/>
    <n v="93980.487800000003"/>
    <x v="0"/>
    <n v="17072.727272727301"/>
    <x v="122"/>
    <x v="0"/>
    <m/>
  </r>
  <r>
    <d v="2021-12-04T01:42:05"/>
    <x v="1"/>
    <n v="12"/>
    <s v="ROJAS QUINTERO MIGUEL ANTONIO"/>
    <x v="1"/>
    <x v="0"/>
    <n v="279"/>
    <n v="25.363636363636399"/>
    <n v="298.162601626016"/>
    <s v="LUIS GALINDEZ Realiz 4 viajes donde moviliz 108 Usuarios"/>
    <n v="114865.0407"/>
    <x v="0"/>
    <n v="17072.727272727301"/>
    <x v="122"/>
    <x v="0"/>
    <m/>
  </r>
  <r>
    <d v="2021-12-04T01:42:05"/>
    <x v="1"/>
    <n v="13"/>
    <s v="SANCHEZ DAVID YOHAN ALBERTO"/>
    <x v="2"/>
    <x v="0"/>
    <n v="133"/>
    <n v="24.181818181818201"/>
    <n v="149.081300813008"/>
    <s v="Se reconoce medio viaje de 7 56 am dodne moviliz 21 Usuarios"/>
    <n v="57432.520299999996"/>
    <x v="1"/>
    <n v="17072.727272727301"/>
    <x v="122"/>
    <x v="0"/>
    <m/>
  </r>
  <r>
    <d v="2021-12-04T01:42:06"/>
    <x v="1"/>
    <n v="14"/>
    <s v="HINCAPIE OSORIO RENZO ORLANDO"/>
    <x v="0"/>
    <x v="0"/>
    <n v="199"/>
    <n v="22.1111111111111"/>
    <n v="243.951219512195"/>
    <s v="1 DESCUENTO (Propietario veh 34)"/>
    <n v="93980.487800000003"/>
    <x v="1"/>
    <n v="17072.727272727301"/>
    <x v="122"/>
    <x v="0"/>
    <m/>
  </r>
  <r>
    <d v="2021-12-04T01:42:06"/>
    <x v="1"/>
    <n v="15"/>
    <s v="LONDOO LOPERA DUVAN ANDRES"/>
    <x v="0"/>
    <x v="0"/>
    <n v="200"/>
    <n v="22.2222222222222"/>
    <n v="243.951219512195"/>
    <m/>
    <n v="93980.487800000003"/>
    <x v="0"/>
    <n v="17072.727272727301"/>
    <x v="122"/>
    <x v="0"/>
    <m/>
  </r>
  <r>
    <d v="2021-12-04T01:42:06"/>
    <x v="9"/>
    <n v="17"/>
    <s v="ESPINOZA CHAVARRIA GUILLERMO LEON"/>
    <x v="6"/>
    <x v="0"/>
    <n v="208"/>
    <n v="26"/>
    <n v="216.84552845528501"/>
    <m/>
    <n v="83538.2114"/>
    <x v="0"/>
    <n v="17072.727272727301"/>
    <x v="122"/>
    <x v="0"/>
    <m/>
  </r>
  <r>
    <d v="2021-12-04T01:42:06"/>
    <x v="1"/>
    <n v="18"/>
    <s v="PEREZ BORJA JUAN CARLOS"/>
    <x v="6"/>
    <x v="2"/>
    <n v="209"/>
    <n v="27.866666666666699"/>
    <n v="203.292682926829"/>
    <s v="JUAN VALENCIA Realiz medio viaje de 9 am donde moviliz 5 Usuarios, Se descuenta el viaje de 4 56 pm donde moviliz 22 Usuarios ya que no ingresa al 13 sin justificacin ni autorizacin, 1 DESCUENTO (Despachador Fernando)"/>
    <n v="78317.073199999999"/>
    <x v="0"/>
    <n v="17072.727272727301"/>
    <x v="122"/>
    <x v="0"/>
    <m/>
  </r>
  <r>
    <d v="2021-12-04T01:42:07"/>
    <x v="1"/>
    <n v="19"/>
    <s v="VALENCIA ESTRADA JUAN STIVEN"/>
    <x v="8"/>
    <x v="0"/>
    <n v="127"/>
    <n v="25.4"/>
    <n v="135.52845528455299"/>
    <s v="1 DESCUENTO (Conduct.)"/>
    <n v="52211.382100000003"/>
    <x v="0"/>
    <n v="17072.727272727301"/>
    <x v="122"/>
    <x v="0"/>
    <m/>
  </r>
  <r>
    <d v="2021-12-04T01:42:07"/>
    <x v="1"/>
    <n v="20"/>
    <s v="VACA FIERRO ROBINSON"/>
    <x v="3"/>
    <x v="0"/>
    <n v="230"/>
    <n v="23"/>
    <n v="271.05691056910598"/>
    <s v="4 DESCUENTOS (3 Transbordo veh 39 y Despachadora Isabel)"/>
    <n v="104422.76420000001"/>
    <x v="0"/>
    <n v="17072.727272727301"/>
    <x v="122"/>
    <x v="0"/>
    <m/>
  </r>
  <r>
    <d v="2021-12-04T01:42:07"/>
    <x v="9"/>
    <n v="21"/>
    <s v="OCAMPO OCAMPO ANTONIO JOSE"/>
    <x v="0"/>
    <x v="0"/>
    <n v="250"/>
    <n v="27.7777777777778"/>
    <n v="243.951219512195"/>
    <m/>
    <n v="93980.487800000003"/>
    <x v="0"/>
    <n v="17072.727272727301"/>
    <x v="122"/>
    <x v="0"/>
    <m/>
  </r>
  <r>
    <d v="2021-12-04T01:42:08"/>
    <x v="9"/>
    <n v="22"/>
    <s v="GONZALEZ MONTAO HERNAN DARIO"/>
    <x v="6"/>
    <x v="0"/>
    <n v="258"/>
    <n v="32.25"/>
    <n v="216.84552845528501"/>
    <m/>
    <n v="83538.2114"/>
    <x v="1"/>
    <n v="17072.727272727301"/>
    <x v="122"/>
    <x v="0"/>
    <m/>
  </r>
  <r>
    <d v="2021-12-04T01:42:08"/>
    <x v="9"/>
    <n v="23"/>
    <s v="QUICENO DAVID DIEGO ALEJANDRO"/>
    <x v="3"/>
    <x v="0"/>
    <n v="306"/>
    <n v="30.6"/>
    <n v="271.05691056910598"/>
    <m/>
    <n v="104422.76420000001"/>
    <x v="0"/>
    <n v="17072.727272727301"/>
    <x v="122"/>
    <x v="0"/>
    <m/>
  </r>
  <r>
    <d v="2021-12-04T01:42:08"/>
    <x v="9"/>
    <n v="24"/>
    <s v="QUIRAMA CASTAEDA JHON JADER"/>
    <x v="0"/>
    <x v="1"/>
    <n v="271"/>
    <n v="30.1111111111111"/>
    <n v="243.951219512195"/>
    <s v="Se descuenta el viaje de 4 25 pm donde moviliz 29 Usuarios ya que no ingresa al 13 sin justificacin ni autorizacin, 3 DESCUENTOS (2 Despachadora Isabel y Usuario Desubicado)"/>
    <n v="93980.487800000003"/>
    <x v="0"/>
    <n v="17072.727272727301"/>
    <x v="122"/>
    <x v="0"/>
    <m/>
  </r>
  <r>
    <d v="2021-12-04T01:42:08"/>
    <x v="1"/>
    <n v="26"/>
    <s v="GONZALEZ VELASQUEZ LISDAN"/>
    <x v="6"/>
    <x v="0"/>
    <n v="178"/>
    <n v="22.25"/>
    <n v="216.84552845528501"/>
    <m/>
    <n v="83538.2114"/>
    <x v="0"/>
    <n v="17072.727272727301"/>
    <x v="122"/>
    <x v="0"/>
    <m/>
  </r>
  <r>
    <d v="2021-12-04T01:42:09"/>
    <x v="9"/>
    <n v="27"/>
    <s v="VANEGAS MORALES DEIBY ALEJANDRO"/>
    <x v="10"/>
    <x v="0"/>
    <n v="98"/>
    <n v="24.5"/>
    <n v="108.42276422764201"/>
    <m/>
    <n v="41769.1057"/>
    <x v="0"/>
    <n v="17072.727272727301"/>
    <x v="122"/>
    <x v="0"/>
    <m/>
  </r>
  <r>
    <d v="2021-12-04T01:42:09"/>
    <x v="9"/>
    <n v="28"/>
    <s v="BETANCUR RAMIREZ JUAN CAMILO"/>
    <x v="4"/>
    <x v="1"/>
    <n v="166"/>
    <n v="23.714285714285701"/>
    <n v="189.73983739837399"/>
    <s v="1 DESCUENTO (Despachadora Isabel)"/>
    <n v="73095.934999999998"/>
    <x v="0"/>
    <n v="17072.727272727301"/>
    <x v="122"/>
    <x v="0"/>
    <m/>
  </r>
  <r>
    <d v="2021-12-04T01:42:09"/>
    <x v="9"/>
    <n v="29"/>
    <s v="VELASQUEZ ROLDAN BRAYAN ESTIVEN"/>
    <x v="8"/>
    <x v="1"/>
    <n v="161"/>
    <n v="32.200000000000003"/>
    <n v="135.52845528455299"/>
    <s v="Se descuenta el viaje de 4 47 pm donde moviliz 25 Usuarios ya que no ingresa al 13 sin justificacin ni autorizacin"/>
    <n v="52211.382100000003"/>
    <x v="0"/>
    <n v="17072.727272727301"/>
    <x v="122"/>
    <x v="0"/>
    <m/>
  </r>
  <r>
    <d v="2021-12-04T01:42:09"/>
    <x v="1"/>
    <n v="31"/>
    <s v="ARISTIZABAL GIRALDO JORGE ANDRES"/>
    <x v="3"/>
    <x v="0"/>
    <n v="225"/>
    <n v="23.684210526315798"/>
    <n v="257.50406504065"/>
    <s v="Se reconoce medio viaje de 12 44 m donde moviliz 13 Usuarios"/>
    <n v="99201.626000000004"/>
    <x v="1"/>
    <n v="17072.727272727301"/>
    <x v="122"/>
    <x v="0"/>
    <m/>
  </r>
  <r>
    <d v="2021-12-04T01:42:10"/>
    <x v="1"/>
    <n v="32"/>
    <s v="SANCHEZ CAMELO FABIAN ARLEY"/>
    <x v="6"/>
    <x v="0"/>
    <n v="244"/>
    <n v="28.705882352941199"/>
    <n v="230.39837398373999"/>
    <s v="Se reconoce medio viaje de 9 32 pm donde moviliz 18 Usuarios"/>
    <n v="88759.349600000001"/>
    <x v="0"/>
    <n v="17072.727272727301"/>
    <x v="122"/>
    <x v="0"/>
    <m/>
  </r>
  <r>
    <d v="2021-12-04T01:42:10"/>
    <x v="9"/>
    <n v="33"/>
    <s v="LONDOO GOMEZ WILDER"/>
    <x v="8"/>
    <x v="0"/>
    <n v="171"/>
    <n v="34.200000000000003"/>
    <n v="135.52845528455299"/>
    <m/>
    <n v="52211.382100000003"/>
    <x v="0"/>
    <n v="17072.727272727301"/>
    <x v="122"/>
    <x v="0"/>
    <m/>
  </r>
  <r>
    <d v="2021-12-04T01:42:10"/>
    <x v="9"/>
    <n v="34"/>
    <s v="DAVILA MORALES WALTER ANDRES"/>
    <x v="1"/>
    <x v="0"/>
    <n v="336"/>
    <n v="30.545454545454501"/>
    <n v="298.162601626016"/>
    <m/>
    <n v="114865.0407"/>
    <x v="0"/>
    <n v="17072.727272727301"/>
    <x v="122"/>
    <x v="0"/>
    <m/>
  </r>
  <r>
    <d v="2021-12-04T01:42:11"/>
    <x v="1"/>
    <n v="35"/>
    <s v="GARCIA DAVID WILSON ALBERTO"/>
    <x v="3"/>
    <x v="0"/>
    <n v="234"/>
    <n v="23.4"/>
    <n v="271.05691056910598"/>
    <s v="6 DESCUENTOS X INCAPACITADOS"/>
    <n v="104422.76420000001"/>
    <x v="1"/>
    <n v="17072.727272727301"/>
    <x v="122"/>
    <x v="0"/>
    <m/>
  </r>
  <r>
    <d v="2021-12-04T01:42:11"/>
    <x v="1"/>
    <n v="36"/>
    <s v="VARGAS NELSON CONRADO"/>
    <x v="1"/>
    <x v="0"/>
    <n v="290"/>
    <n v="26.363636363636399"/>
    <n v="298.162601626016"/>
    <m/>
    <n v="114865.0407"/>
    <x v="0"/>
    <n v="17072.727272727301"/>
    <x v="122"/>
    <x v="0"/>
    <m/>
  </r>
  <r>
    <d v="2021-12-04T01:42:11"/>
    <x v="1"/>
    <n v="37"/>
    <s v="LARGO PIEDRAHITA HARVEY DAVID"/>
    <x v="1"/>
    <x v="0"/>
    <n v="362"/>
    <n v="32.909090909090899"/>
    <n v="298.162601626016"/>
    <s v="15 DESCUENTOS (Transbordo veh 32)"/>
    <n v="114865.0407"/>
    <x v="1"/>
    <n v="17072.727272727301"/>
    <x v="122"/>
    <x v="0"/>
    <m/>
  </r>
  <r>
    <d v="2021-12-04T01:42:11"/>
    <x v="1"/>
    <n v="38"/>
    <s v="DE OSSA TORRES CARLOS ANDRES"/>
    <x v="3"/>
    <x v="1"/>
    <n v="300"/>
    <n v="30"/>
    <n v="271.05691056910598"/>
    <s v="Se descuenta el viaje de 4 42 pm donde moviliz 35 Usuarios ya que no ingresa al 13 sin justificacin ni autorizacin"/>
    <n v="104422.76420000001"/>
    <x v="0"/>
    <n v="17072.727272727301"/>
    <x v="122"/>
    <x v="0"/>
    <m/>
  </r>
  <r>
    <d v="2021-12-04T01:42:12"/>
    <x v="1"/>
    <n v="39"/>
    <s v="GALINDEZ CHAVARRIAGA LUIS FERNANDO"/>
    <x v="5"/>
    <x v="0"/>
    <n v="13"/>
    <n v="13"/>
    <n v="27.105691056910601"/>
    <m/>
    <n v="10442.276400000001"/>
    <x v="0"/>
    <n v="17072.727272727301"/>
    <x v="122"/>
    <x v="0"/>
    <m/>
  </r>
  <r>
    <d v="2021-12-04T01:42:12"/>
    <x v="9"/>
    <n v="40"/>
    <s v="CORDOBA QUINTERO RAFAEL JOSE"/>
    <x v="0"/>
    <x v="1"/>
    <n v="309"/>
    <n v="34.3333333333333"/>
    <n v="243.951219512195"/>
    <s v="Se descuenta el viaje de 1 52 pm donde moviliz 18 Usuarios ya que no ingresa al 13 sin justificacin ni autorizacin, 1 DESCUENTO (Despachador Fernando)"/>
    <n v="93980.487800000003"/>
    <x v="0"/>
    <n v="17072.727272727301"/>
    <x v="122"/>
    <x v="0"/>
    <m/>
  </r>
  <r>
    <d v="2021-12-04T01:42:12"/>
    <x v="9"/>
    <n v="42"/>
    <s v="MARTINEZ ORREGO ARLEISON"/>
    <x v="4"/>
    <x v="0"/>
    <n v="173"/>
    <n v="24.714285714285701"/>
    <n v="189.73983739837399"/>
    <m/>
    <n v="73095.934999999998"/>
    <x v="0"/>
    <n v="17072.727272727301"/>
    <x v="122"/>
    <x v="0"/>
    <m/>
  </r>
  <r>
    <d v="2021-12-05T00:50:51"/>
    <x v="1"/>
    <n v="1"/>
    <s v="PINEDA ESTRADA CRISTIAN JOHAN"/>
    <x v="3"/>
    <x v="0"/>
    <n v="188"/>
    <n v="17.904761904761902"/>
    <n v="286.52299829642197"/>
    <s v="Se reconoce medio viaje de 8 53 am donde moviliz 7 Usuarios"/>
    <n v="110409.19929999999"/>
    <x v="0"/>
    <n v="15117.142857142901"/>
    <x v="123"/>
    <x v="0"/>
    <m/>
  </r>
  <r>
    <d v="2021-12-05T00:50:51"/>
    <x v="1"/>
    <n v="2"/>
    <s v="DE OSSA TORRES CARLOS ANDRES"/>
    <x v="0"/>
    <x v="0"/>
    <n v="304"/>
    <n v="33.7777777777778"/>
    <n v="245.59114139693401"/>
    <m/>
    <n v="94636.456600000005"/>
    <x v="1"/>
    <n v="15117.142857142901"/>
    <x v="123"/>
    <x v="0"/>
    <m/>
  </r>
  <r>
    <d v="2021-12-05T00:50:51"/>
    <x v="9"/>
    <n v="3"/>
    <s v="RESTREPO RODRIGUEZ LIBARDO ANDRES"/>
    <x v="6"/>
    <x v="0"/>
    <n v="187"/>
    <n v="23.375"/>
    <n v="218.303236797274"/>
    <m/>
    <n v="84121.294699999999"/>
    <x v="0"/>
    <n v="15117.142857142901"/>
    <x v="123"/>
    <x v="0"/>
    <m/>
  </r>
  <r>
    <d v="2021-12-05T00:50:51"/>
    <x v="1"/>
    <n v="5"/>
    <s v="LOAIZA GAVIRIA EDIXON ANDRES"/>
    <x v="3"/>
    <x v="0"/>
    <n v="300"/>
    <n v="30"/>
    <n v="272.87904599659299"/>
    <m/>
    <n v="105151.61840000001"/>
    <x v="1"/>
    <n v="15117.142857142901"/>
    <x v="123"/>
    <x v="0"/>
    <m/>
  </r>
  <r>
    <d v="2021-12-05T00:50:52"/>
    <x v="1"/>
    <n v="7"/>
    <s v="VASQUEZ GARCIA ISMAEL DAVID"/>
    <x v="1"/>
    <x v="0"/>
    <n v="237"/>
    <n v="21.545454545454501"/>
    <n v="300.16695059625198"/>
    <m/>
    <n v="115666.78019999999"/>
    <x v="1"/>
    <n v="15117.142857142901"/>
    <x v="123"/>
    <x v="0"/>
    <m/>
  </r>
  <r>
    <d v="2021-12-05T00:50:52"/>
    <x v="1"/>
    <n v="8"/>
    <s v="VALENCIA MENDOZA CESAR AUGUSTO"/>
    <x v="1"/>
    <x v="0"/>
    <n v="283"/>
    <n v="25.727272727272702"/>
    <n v="300.16695059625198"/>
    <m/>
    <n v="115666.78019999999"/>
    <x v="1"/>
    <n v="15117.142857142901"/>
    <x v="123"/>
    <x v="0"/>
    <m/>
  </r>
  <r>
    <d v="2021-12-05T00:50:52"/>
    <x v="1"/>
    <n v="9"/>
    <s v="JIMENEZ JIMENEZ OMAR DAVID"/>
    <x v="0"/>
    <x v="0"/>
    <n v="283"/>
    <n v="31.4444444444444"/>
    <n v="245.59114139693401"/>
    <m/>
    <n v="94636.456600000005"/>
    <x v="0"/>
    <n v="15117.142857142901"/>
    <x v="123"/>
    <x v="0"/>
    <m/>
  </r>
  <r>
    <d v="2021-12-05T00:50:52"/>
    <x v="1"/>
    <n v="10"/>
    <s v="GALINDEZ CHAVARRIAGA LUIS FERNANDO"/>
    <x v="10"/>
    <x v="0"/>
    <n v="121"/>
    <n v="30.25"/>
    <n v="109.151618398637"/>
    <m/>
    <n v="42060.647400000002"/>
    <x v="0"/>
    <n v="15117.142857142901"/>
    <x v="123"/>
    <x v="0"/>
    <m/>
  </r>
  <r>
    <d v="2021-12-05T00:50:52"/>
    <x v="9"/>
    <n v="11"/>
    <s v="RENDON VIANA HUMBERTO DE JESUS"/>
    <x v="6"/>
    <x v="0"/>
    <n v="229"/>
    <n v="28.625"/>
    <n v="218.303236797274"/>
    <m/>
    <n v="84121.294699999999"/>
    <x v="0"/>
    <n v="15117.142857142901"/>
    <x v="123"/>
    <x v="0"/>
    <m/>
  </r>
  <r>
    <d v="2021-12-05T00:50:53"/>
    <x v="9"/>
    <n v="12"/>
    <s v="ROJAS QUINTERO MIGUEL ANTONIO"/>
    <x v="10"/>
    <x v="0"/>
    <n v="144"/>
    <n v="32"/>
    <n v="122.795570698467"/>
    <s v="Se reconoce medio viaje de 1 23 am donde moviliz 22 Usuarios"/>
    <n v="47318.228300000002"/>
    <x v="0"/>
    <n v="15117.142857142901"/>
    <x v="123"/>
    <x v="0"/>
    <m/>
  </r>
  <r>
    <d v="2021-12-05T00:50:53"/>
    <x v="9"/>
    <n v="13"/>
    <s v="SANCHEZ DAVID YOHAN ALBERTO"/>
    <x v="6"/>
    <x v="0"/>
    <n v="206"/>
    <n v="25.75"/>
    <n v="218.303236797274"/>
    <m/>
    <n v="84121.294699999999"/>
    <x v="1"/>
    <n v="15117.142857142901"/>
    <x v="123"/>
    <x v="0"/>
    <m/>
  </r>
  <r>
    <d v="2021-12-05T00:50:53"/>
    <x v="9"/>
    <n v="14"/>
    <s v="CARVAJAL SALAZAR HECTOR MARINO"/>
    <x v="0"/>
    <x v="0"/>
    <n v="226"/>
    <n v="25.1111111111111"/>
    <n v="245.59114139693401"/>
    <m/>
    <n v="94636.456600000005"/>
    <x v="1"/>
    <n v="15117.142857142901"/>
    <x v="123"/>
    <x v="0"/>
    <m/>
  </r>
  <r>
    <d v="2021-12-05T00:50:53"/>
    <x v="9"/>
    <n v="15"/>
    <s v="LONDOO LOPERA DUVAN ANDRES"/>
    <x v="0"/>
    <x v="0"/>
    <n v="205"/>
    <n v="22.7777777777778"/>
    <n v="245.59114139693401"/>
    <m/>
    <n v="94636.456600000005"/>
    <x v="0"/>
    <n v="15117.142857142901"/>
    <x v="123"/>
    <x v="0"/>
    <m/>
  </r>
  <r>
    <d v="2021-12-05T00:50:53"/>
    <x v="9"/>
    <n v="16"/>
    <s v="PEREZ BORJA JUAN CARLOS"/>
    <x v="5"/>
    <x v="0"/>
    <n v="15"/>
    <n v="15"/>
    <n v="27.287904599659299"/>
    <m/>
    <n v="10515.1618"/>
    <x v="0"/>
    <n v="15117.142857142901"/>
    <x v="123"/>
    <x v="0"/>
    <m/>
  </r>
  <r>
    <d v="2021-12-05T00:50:54"/>
    <x v="9"/>
    <n v="17"/>
    <s v="ESPINOZA CHAVARRIA GUILLERMO LEON"/>
    <x v="4"/>
    <x v="0"/>
    <n v="209"/>
    <n v="29.8571428571429"/>
    <n v="191.01533219761501"/>
    <m/>
    <n v="73606.132899999997"/>
    <x v="0"/>
    <n v="15117.142857142901"/>
    <x v="123"/>
    <x v="0"/>
    <m/>
  </r>
  <r>
    <d v="2021-12-05T00:50:54"/>
    <x v="9"/>
    <n v="18"/>
    <s v="PEREZ BORJA JUAN CARLOS"/>
    <x v="2"/>
    <x v="0"/>
    <n v="176"/>
    <n v="29.3333333333333"/>
    <n v="163.72742759795599"/>
    <m/>
    <n v="63090.970999999998"/>
    <x v="0"/>
    <n v="15117.142857142901"/>
    <x v="123"/>
    <x v="0"/>
    <m/>
  </r>
  <r>
    <d v="2021-12-05T00:50:54"/>
    <x v="9"/>
    <n v="19"/>
    <s v="VALENCIA ESTRADA JUAN STIVEN"/>
    <x v="4"/>
    <x v="1"/>
    <n v="202"/>
    <n v="28.8571428571429"/>
    <n v="191.01533219761501"/>
    <m/>
    <n v="73606.132899999997"/>
    <x v="0"/>
    <n v="15117.142857142901"/>
    <x v="123"/>
    <x v="0"/>
    <m/>
  </r>
  <r>
    <d v="2021-12-05T00:50:54"/>
    <x v="9"/>
    <n v="20"/>
    <s v="VACA FIERRO ROBINSON"/>
    <x v="3"/>
    <x v="0"/>
    <n v="243"/>
    <n v="24.3"/>
    <n v="272.87904599659299"/>
    <m/>
    <n v="105151.61840000001"/>
    <x v="0"/>
    <n v="15117.142857142901"/>
    <x v="123"/>
    <x v="0"/>
    <m/>
  </r>
  <r>
    <d v="2021-12-05T00:50:54"/>
    <x v="1"/>
    <n v="21"/>
    <s v="OCAMPO OCAMPO ANTONIO JOSE"/>
    <x v="1"/>
    <x v="0"/>
    <n v="301"/>
    <n v="27.363636363636399"/>
    <n v="300.16695059625198"/>
    <m/>
    <n v="115666.78019999999"/>
    <x v="0"/>
    <n v="15117.142857142901"/>
    <x v="123"/>
    <x v="0"/>
    <m/>
  </r>
  <r>
    <d v="2021-12-05T00:50:55"/>
    <x v="1"/>
    <n v="22"/>
    <s v="FLORES RINCON JORGE ALBERTO"/>
    <x v="1"/>
    <x v="0"/>
    <n v="368"/>
    <n v="33.454545454545503"/>
    <n v="300.16695059625198"/>
    <m/>
    <n v="115666.78019999999"/>
    <x v="1"/>
    <n v="15117.142857142901"/>
    <x v="123"/>
    <x v="0"/>
    <m/>
  </r>
  <r>
    <d v="2021-12-05T00:50:55"/>
    <x v="1"/>
    <n v="23"/>
    <s v="QUICENO DAVID DIEGO ALEJANDRO"/>
    <x v="3"/>
    <x v="0"/>
    <n v="262"/>
    <n v="26.2"/>
    <n v="272.87904599659299"/>
    <m/>
    <n v="105151.61840000001"/>
    <x v="0"/>
    <n v="15117.142857142901"/>
    <x v="123"/>
    <x v="0"/>
    <m/>
  </r>
  <r>
    <d v="2021-12-05T00:50:55"/>
    <x v="1"/>
    <n v="24"/>
    <s v="QUIRAMA CASTAEDA JHON JADER"/>
    <x v="3"/>
    <x v="1"/>
    <n v="275"/>
    <n v="27.5"/>
    <n v="272.87904599659299"/>
    <m/>
    <n v="105151.61840000001"/>
    <x v="0"/>
    <n v="15117.142857142901"/>
    <x v="123"/>
    <x v="0"/>
    <m/>
  </r>
  <r>
    <d v="2021-12-05T00:50:55"/>
    <x v="1"/>
    <n v="26"/>
    <s v="GONZALEZ VELASQUEZ LISDAN"/>
    <x v="1"/>
    <x v="0"/>
    <n v="272"/>
    <n v="24.727272727272702"/>
    <n v="300.16695059625198"/>
    <m/>
    <n v="115666.78019999999"/>
    <x v="0"/>
    <n v="15117.142857142901"/>
    <x v="123"/>
    <x v="0"/>
    <m/>
  </r>
  <r>
    <d v="2021-12-05T00:50:55"/>
    <x v="9"/>
    <n v="27"/>
    <s v="VANEGAS MORALES DEIBY ALEJANDRO"/>
    <x v="1"/>
    <x v="0"/>
    <n v="282"/>
    <n v="25.636363636363601"/>
    <n v="300.16695059625198"/>
    <s v="FERNEY HENAO Realiz 4 viajes donde moviliz 88 Usuarios"/>
    <n v="115666.78019999999"/>
    <x v="0"/>
    <n v="15117.142857142901"/>
    <x v="123"/>
    <x v="0"/>
    <m/>
  </r>
  <r>
    <d v="2021-12-05T00:50:56"/>
    <x v="1"/>
    <n v="28"/>
    <s v="SANCHEZ CAMELO FABIAN ARLEY"/>
    <x v="11"/>
    <x v="0"/>
    <n v="64"/>
    <n v="42.6666666666667"/>
    <n v="40.931856899488899"/>
    <s v="Se reconoce medio viaje de 11 03 am donde moviliz 33 Usuarios"/>
    <n v="15772.7428"/>
    <x v="0"/>
    <n v="15117.142857142901"/>
    <x v="123"/>
    <x v="0"/>
    <m/>
  </r>
  <r>
    <d v="2021-12-05T00:50:56"/>
    <x v="1"/>
    <n v="29"/>
    <s v="VELASQUEZ ROLDAN BRAYAN ESTIVEN"/>
    <x v="1"/>
    <x v="0"/>
    <n v="288"/>
    <n v="26.181818181818201"/>
    <n v="300.16695059625198"/>
    <m/>
    <n v="115666.78019999999"/>
    <x v="0"/>
    <n v="15117.142857142901"/>
    <x v="123"/>
    <x v="0"/>
    <m/>
  </r>
  <r>
    <d v="2021-12-05T00:50:56"/>
    <x v="9"/>
    <n v="31"/>
    <s v="ARISTIZABAL GIRALDO JORGE ANDRES"/>
    <x v="11"/>
    <x v="0"/>
    <n v="57"/>
    <n v="38"/>
    <n v="40.931856899488899"/>
    <s v="Se reconoce medio viaje de 7 13 am donde moviliz 23 Usuarios"/>
    <n v="15772.7428"/>
    <x v="1"/>
    <n v="15117.142857142901"/>
    <x v="123"/>
    <x v="0"/>
    <m/>
  </r>
  <r>
    <d v="2021-12-05T00:50:56"/>
    <x v="1"/>
    <n v="32"/>
    <s v="SANCHEZ CAMELO FABIAN ARLEY"/>
    <x v="2"/>
    <x v="0"/>
    <n v="157"/>
    <n v="26.1666666666667"/>
    <n v="163.72742759795599"/>
    <s v="1 DESCUENTO (Usuario Desubicado)"/>
    <n v="63090.970999999998"/>
    <x v="0"/>
    <n v="15117.142857142901"/>
    <x v="123"/>
    <x v="0"/>
    <m/>
  </r>
  <r>
    <d v="2021-12-05T00:50:56"/>
    <x v="1"/>
    <n v="33"/>
    <s v="LONDOO GOMEZ WILDER"/>
    <x v="0"/>
    <x v="0"/>
    <n v="248"/>
    <n v="27.5555555555556"/>
    <n v="245.59114139693401"/>
    <m/>
    <n v="94636.456600000005"/>
    <x v="0"/>
    <n v="15117.142857142901"/>
    <x v="123"/>
    <x v="0"/>
    <m/>
  </r>
  <r>
    <d v="2021-12-05T00:50:56"/>
    <x v="1"/>
    <n v="34"/>
    <s v="DAVILA MORALES WALTER ANDRES"/>
    <x v="6"/>
    <x v="0"/>
    <n v="230"/>
    <n v="28.75"/>
    <n v="218.303236797274"/>
    <s v="1 DESCUENTO (Usuario Desubicado)"/>
    <n v="84121.294699999999"/>
    <x v="0"/>
    <n v="15117.142857142901"/>
    <x v="123"/>
    <x v="0"/>
    <m/>
  </r>
  <r>
    <d v="2021-12-05T00:50:57"/>
    <x v="9"/>
    <n v="35"/>
    <s v="GARCIA DAVID WILSON ALBERTO"/>
    <x v="6"/>
    <x v="0"/>
    <n v="198"/>
    <n v="24.75"/>
    <n v="218.303236797274"/>
    <s v="2 DESCUENTOS X INCAPACITADO"/>
    <n v="84121.294699999999"/>
    <x v="1"/>
    <n v="15117.142857142901"/>
    <x v="123"/>
    <x v="0"/>
    <m/>
  </r>
  <r>
    <d v="2021-12-05T00:50:57"/>
    <x v="9"/>
    <n v="36"/>
    <s v="MARTINEZ CHAVERRA LUIS NORBERTO"/>
    <x v="6"/>
    <x v="0"/>
    <n v="231"/>
    <n v="28.875"/>
    <n v="218.303236797274"/>
    <m/>
    <n v="84121.294699999999"/>
    <x v="0"/>
    <n v="15117.142857142901"/>
    <x v="123"/>
    <x v="0"/>
    <m/>
  </r>
  <r>
    <d v="2021-12-05T00:50:57"/>
    <x v="9"/>
    <n v="37"/>
    <s v="LARGO PIEDRAHITA HARVEY DAVID"/>
    <x v="0"/>
    <x v="0"/>
    <n v="277"/>
    <n v="30.7777777777778"/>
    <n v="245.59114139693401"/>
    <s v="1 DESCUENTO (Despachadora Isabel)"/>
    <n v="94636.456600000005"/>
    <x v="1"/>
    <n v="15117.142857142901"/>
    <x v="123"/>
    <x v="0"/>
    <m/>
  </r>
  <r>
    <d v="2021-12-05T00:50:57"/>
    <x v="9"/>
    <n v="38"/>
    <s v="VILLADA GUZMAN JOJAN"/>
    <x v="3"/>
    <x v="0"/>
    <n v="315"/>
    <n v="31.5"/>
    <n v="272.87904599659299"/>
    <m/>
    <n v="105151.61840000001"/>
    <x v="0"/>
    <n v="15117.142857142901"/>
    <x v="123"/>
    <x v="0"/>
    <m/>
  </r>
  <r>
    <d v="2021-12-05T00:50:57"/>
    <x v="9"/>
    <n v="40"/>
    <s v="CORDOBA QUINTERO RAFAEL JOSE"/>
    <x v="6"/>
    <x v="0"/>
    <n v="235"/>
    <n v="29.375"/>
    <n v="218.303236797274"/>
    <s v="1 DESCUENTOS (Despachadora Isabel)"/>
    <n v="84121.294699999999"/>
    <x v="0"/>
    <n v="15117.142857142901"/>
    <x v="123"/>
    <x v="0"/>
    <m/>
  </r>
  <r>
    <d v="2021-12-05T00:50:58"/>
    <x v="1"/>
    <n v="42"/>
    <s v="MARTINEZ ORREGO ARLEISON"/>
    <x v="6"/>
    <x v="0"/>
    <n v="191"/>
    <n v="25.466666666666701"/>
    <n v="204.65928449744499"/>
    <s v="Se reconoce medio viaje de 6 36 pm donde moviliz 18 Usuarios"/>
    <n v="78863.713799999998"/>
    <x v="0"/>
    <n v="15117.142857142901"/>
    <x v="123"/>
    <x v="0"/>
    <m/>
  </r>
  <r>
    <d v="2021-12-05T23:36:21"/>
    <x v="10"/>
    <n v="1"/>
    <s v="PINEDA ESTRADA CRISTIAN JOHAN"/>
    <x v="6"/>
    <x v="0"/>
    <n v="173"/>
    <n v="21.625"/>
    <n v="210.167146974063"/>
    <m/>
    <n v="80866.858800000002"/>
    <x v="0"/>
    <n v="17645"/>
    <x v="124"/>
    <x v="0"/>
    <m/>
  </r>
  <r>
    <d v="2021-12-05T23:36:22"/>
    <x v="10"/>
    <n v="2"/>
    <s v="JARAMILLO GOMEZ VICTOR ALONSO"/>
    <x v="0"/>
    <x v="0"/>
    <n v="322"/>
    <n v="35.7777777777778"/>
    <n v="236.43804034582101"/>
    <m/>
    <n v="90975.216100000005"/>
    <x v="1"/>
    <n v="17645"/>
    <x v="124"/>
    <x v="0"/>
    <m/>
  </r>
  <r>
    <d v="2021-12-05T23:36:22"/>
    <x v="10"/>
    <n v="3"/>
    <s v="RESTREPO RODRIGUEZ LIBARDO ANDRES"/>
    <x v="0"/>
    <x v="0"/>
    <n v="280"/>
    <n v="31.1111111111111"/>
    <n v="236.43804034582101"/>
    <m/>
    <n v="90975.216100000005"/>
    <x v="0"/>
    <n v="17645"/>
    <x v="124"/>
    <x v="0"/>
    <m/>
  </r>
  <r>
    <d v="2021-12-05T23:36:22"/>
    <x v="10"/>
    <n v="7"/>
    <s v="VASQUEZ GARCIA ISMAEL DAVID"/>
    <x v="0"/>
    <x v="0"/>
    <n v="197"/>
    <n v="21.8888888888889"/>
    <n v="236.43804034582101"/>
    <m/>
    <n v="90975.216100000005"/>
    <x v="1"/>
    <n v="17645"/>
    <x v="124"/>
    <x v="0"/>
    <m/>
  </r>
  <r>
    <d v="2021-12-05T23:36:23"/>
    <x v="10"/>
    <n v="9"/>
    <s v="JIMENEZ JIMENEZ OMAR DAVID"/>
    <x v="0"/>
    <x v="0"/>
    <n v="217"/>
    <n v="24.1111111111111"/>
    <n v="236.43804034582101"/>
    <m/>
    <n v="90975.216100000005"/>
    <x v="0"/>
    <n v="17645"/>
    <x v="124"/>
    <x v="0"/>
    <m/>
  </r>
  <r>
    <d v="2021-12-05T23:36:23"/>
    <x v="10"/>
    <n v="10"/>
    <s v="FLORES RINCON JORGE ALBERTO"/>
    <x v="6"/>
    <x v="0"/>
    <n v="289"/>
    <n v="36.125"/>
    <n v="210.167146974063"/>
    <m/>
    <n v="80866.858800000002"/>
    <x v="0"/>
    <n v="17645"/>
    <x v="124"/>
    <x v="0"/>
    <m/>
  </r>
  <r>
    <d v="2021-12-05T23:36:24"/>
    <x v="10"/>
    <n v="11"/>
    <s v="RENDON VIANA HUMBERTO DE JESUS"/>
    <x v="0"/>
    <x v="0"/>
    <n v="187"/>
    <n v="20.7777777777778"/>
    <n v="236.43804034582101"/>
    <m/>
    <n v="90975.216100000005"/>
    <x v="0"/>
    <n v="17645"/>
    <x v="124"/>
    <x v="0"/>
    <m/>
  </r>
  <r>
    <d v="2021-12-05T23:36:24"/>
    <x v="10"/>
    <n v="12"/>
    <s v="GUIRAL WILSON"/>
    <x v="2"/>
    <x v="0"/>
    <n v="132"/>
    <n v="24"/>
    <n v="144.48991354466901"/>
    <s v="Se Reconoce medio viaje de 7 47 am donde moviliz 11 Usuarios"/>
    <n v="55595.965400000001"/>
    <x v="0"/>
    <n v="17645"/>
    <x v="124"/>
    <x v="0"/>
    <m/>
  </r>
  <r>
    <d v="2021-12-05T23:36:24"/>
    <x v="10"/>
    <n v="13"/>
    <s v="SANCHEZ DAVID YOHAN ALBERTO"/>
    <x v="0"/>
    <x v="0"/>
    <n v="228"/>
    <n v="25.3333333333333"/>
    <n v="236.43804034582101"/>
    <m/>
    <n v="90975.216100000005"/>
    <x v="1"/>
    <n v="17645"/>
    <x v="124"/>
    <x v="0"/>
    <m/>
  </r>
  <r>
    <d v="2021-12-05T23:36:25"/>
    <x v="10"/>
    <n v="14"/>
    <s v="HINCAPIE OSORIO RENZO ORLANDO"/>
    <x v="0"/>
    <x v="0"/>
    <n v="282"/>
    <n v="31.3333333333333"/>
    <n v="236.43804034582101"/>
    <s v="1 DESCUENTO (Propietario veh 34)"/>
    <n v="90975.216100000005"/>
    <x v="1"/>
    <n v="17645"/>
    <x v="124"/>
    <x v="0"/>
    <m/>
  </r>
  <r>
    <d v="2021-12-05T23:36:25"/>
    <x v="10"/>
    <n v="15"/>
    <s v="LONDOO LOPERA DUVAN ANDRES"/>
    <x v="6"/>
    <x v="1"/>
    <n v="209"/>
    <n v="26.125"/>
    <n v="210.167146974063"/>
    <m/>
    <n v="80866.858800000002"/>
    <x v="0"/>
    <n v="17645"/>
    <x v="124"/>
    <x v="0"/>
    <m/>
  </r>
  <r>
    <d v="2021-12-05T23:36:26"/>
    <x v="10"/>
    <n v="17"/>
    <s v="GALINDEZ CHAVARRIAGA LUIS FERNANDO"/>
    <x v="0"/>
    <x v="0"/>
    <n v="299"/>
    <n v="33.2222222222222"/>
    <n v="236.43804034582101"/>
    <m/>
    <n v="90975.216100000005"/>
    <x v="0"/>
    <n v="17645"/>
    <x v="124"/>
    <x v="0"/>
    <m/>
  </r>
  <r>
    <d v="2021-12-05T23:36:26"/>
    <x v="10"/>
    <n v="18"/>
    <s v="PEREZ BORJA JUAN CARLOS"/>
    <x v="0"/>
    <x v="0"/>
    <n v="203"/>
    <n v="22.5555555555556"/>
    <n v="236.43804034582101"/>
    <m/>
    <n v="90975.216100000005"/>
    <x v="0"/>
    <n v="17645"/>
    <x v="124"/>
    <x v="0"/>
    <m/>
  </r>
  <r>
    <d v="2021-12-05T23:36:26"/>
    <x v="10"/>
    <n v="20"/>
    <s v="VACA FIERRO ROBINSON"/>
    <x v="0"/>
    <x v="0"/>
    <n v="240"/>
    <n v="26.6666666666667"/>
    <n v="236.43804034582101"/>
    <s v="1 DESCUENTO (Propietario veh 19)"/>
    <n v="90975.216100000005"/>
    <x v="0"/>
    <n v="17645"/>
    <x v="124"/>
    <x v="0"/>
    <m/>
  </r>
  <r>
    <d v="2021-12-05T23:36:26"/>
    <x v="10"/>
    <n v="21"/>
    <s v="OCAMPO OCAMPO ANTONIO JOSE"/>
    <x v="0"/>
    <x v="0"/>
    <n v="212"/>
    <n v="23.5555555555556"/>
    <n v="236.43804034582101"/>
    <m/>
    <n v="90975.216100000005"/>
    <x v="0"/>
    <n v="17645"/>
    <x v="124"/>
    <x v="0"/>
    <m/>
  </r>
  <r>
    <d v="2021-12-05T23:36:27"/>
    <x v="10"/>
    <n v="28"/>
    <s v="BETANCUR RAMIREZ JUAN CAMILO"/>
    <x v="6"/>
    <x v="1"/>
    <n v="174"/>
    <n v="21.75"/>
    <n v="210.167146974063"/>
    <m/>
    <n v="80866.858800000002"/>
    <x v="0"/>
    <n v="17645"/>
    <x v="124"/>
    <x v="0"/>
    <m/>
  </r>
  <r>
    <d v="2021-12-05T23:36:27"/>
    <x v="10"/>
    <n v="29"/>
    <s v="VELASQUEZ ROLDAN BRAYAN ESTIVEN"/>
    <x v="0"/>
    <x v="0"/>
    <n v="278"/>
    <n v="30.8888888888889"/>
    <n v="236.43804034582101"/>
    <s v="1 DESCUENTO (Usuario Desubicado)"/>
    <n v="90975.216100000005"/>
    <x v="0"/>
    <n v="17645"/>
    <x v="124"/>
    <x v="0"/>
    <m/>
  </r>
  <r>
    <d v="2021-12-05T23:36:27"/>
    <x v="10"/>
    <n v="32"/>
    <s v="MARAMARA ALBARRAN YONSON"/>
    <x v="0"/>
    <x v="0"/>
    <n v="238"/>
    <n v="26.4444444444444"/>
    <n v="236.43804034582101"/>
    <m/>
    <n v="90975.216100000005"/>
    <x v="0"/>
    <n v="17645"/>
    <x v="124"/>
    <x v="0"/>
    <m/>
  </r>
  <r>
    <d v="2021-12-05T23:36:28"/>
    <x v="10"/>
    <n v="38"/>
    <s v="DE OSSA TORRES CARLOS ANDRES"/>
    <x v="0"/>
    <x v="0"/>
    <n v="188"/>
    <n v="20.8888888888889"/>
    <n v="236.43804034582101"/>
    <m/>
    <n v="90975.216100000005"/>
    <x v="0"/>
    <n v="17645"/>
    <x v="124"/>
    <x v="0"/>
    <m/>
  </r>
  <r>
    <d v="2021-12-05T23:36:28"/>
    <x v="10"/>
    <n v="40"/>
    <s v="MARTINEZ ORREGO ARLEISON"/>
    <x v="3"/>
    <x v="0"/>
    <n v="210"/>
    <n v="21"/>
    <n v="262.70893371757899"/>
    <m/>
    <n v="101083.5735"/>
    <x v="0"/>
    <n v="17645"/>
    <x v="124"/>
    <x v="0"/>
    <m/>
  </r>
  <r>
    <d v="2021-12-07T01:26:57"/>
    <x v="9"/>
    <n v="1"/>
    <s v="PINEDA ESTRADA CRISTIAN JOHAN"/>
    <x v="8"/>
    <x v="0"/>
    <n v="120"/>
    <n v="24"/>
    <n v="134.61661341852999"/>
    <m/>
    <n v="51846.645400000001"/>
    <x v="0"/>
    <n v="15537.142857142901"/>
    <x v="125"/>
    <x v="0"/>
    <m/>
  </r>
  <r>
    <d v="2021-12-07T01:26:58"/>
    <x v="1"/>
    <n v="2"/>
    <s v="JARAMILLO GOMEZ VICTOR ALONSO"/>
    <x v="3"/>
    <x v="0"/>
    <n v="260"/>
    <n v="26"/>
    <n v="269.23322683706101"/>
    <m/>
    <n v="103693.2907"/>
    <x v="1"/>
    <n v="15537.142857142901"/>
    <x v="125"/>
    <x v="0"/>
    <m/>
  </r>
  <r>
    <d v="2021-12-07T01:26:58"/>
    <x v="1"/>
    <n v="3"/>
    <s v="GALINDEZ CHAVARRIAGA LUIS FERNANDO"/>
    <x v="0"/>
    <x v="0"/>
    <n v="240"/>
    <n v="26.6666666666667"/>
    <n v="242.30990415335501"/>
    <m/>
    <n v="93323.9617"/>
    <x v="0"/>
    <n v="15537.142857142901"/>
    <x v="125"/>
    <x v="0"/>
    <m/>
  </r>
  <r>
    <d v="2021-12-07T01:26:58"/>
    <x v="1"/>
    <n v="5"/>
    <s v="LOAIZA GAVIRIA EDIXON ANDRES"/>
    <x v="1"/>
    <x v="0"/>
    <n v="325"/>
    <n v="29.545454545454501"/>
    <n v="296.15654952076699"/>
    <s v="2 DESCUENTOS (Jefe de Ruta)"/>
    <n v="114062.6198"/>
    <x v="1"/>
    <n v="15537.142857142901"/>
    <x v="125"/>
    <x v="0"/>
    <m/>
  </r>
  <r>
    <d v="2021-12-07T01:26:58"/>
    <x v="1"/>
    <n v="6"/>
    <s v="MARAMARA ALBARRAN YONSON"/>
    <x v="3"/>
    <x v="0"/>
    <n v="240"/>
    <n v="24"/>
    <n v="269.23322683706101"/>
    <m/>
    <n v="103693.2907"/>
    <x v="0"/>
    <n v="15537.142857142901"/>
    <x v="125"/>
    <x v="0"/>
    <m/>
  </r>
  <r>
    <d v="2021-12-07T01:26:58"/>
    <x v="1"/>
    <n v="7"/>
    <s v="VASQUEZ GARCIA ISMAEL DAVID"/>
    <x v="6"/>
    <x v="0"/>
    <n v="211"/>
    <n v="28.133333333333301"/>
    <n v="201.92492012779601"/>
    <s v="Se reconoce medio viaje de 7 33 am donde moviliz 22 Usuarios, 2 DESCUENTOS (Despachadora Isabel Y Despachador Fernando)"/>
    <n v="77769.968099999998"/>
    <x v="1"/>
    <n v="15537.142857142901"/>
    <x v="125"/>
    <x v="0"/>
    <m/>
  </r>
  <r>
    <d v="2021-12-07T01:26:58"/>
    <x v="1"/>
    <n v="8"/>
    <s v="VARGAS NELSON CONRADO"/>
    <x v="1"/>
    <x v="0"/>
    <n v="334"/>
    <n v="30.363636363636399"/>
    <n v="296.15654952076699"/>
    <m/>
    <n v="114062.6198"/>
    <x v="1"/>
    <n v="15537.142857142901"/>
    <x v="125"/>
    <x v="0"/>
    <m/>
  </r>
  <r>
    <d v="2021-12-07T01:26:59"/>
    <x v="9"/>
    <n v="9"/>
    <s v="JIMENEZ JIMENEZ OMAR DAVID"/>
    <x v="4"/>
    <x v="0"/>
    <n v="174"/>
    <n v="24.8571428571429"/>
    <n v="188.463258785943"/>
    <m/>
    <n v="72585.303499999995"/>
    <x v="0"/>
    <n v="15537.142857142901"/>
    <x v="125"/>
    <x v="0"/>
    <m/>
  </r>
  <r>
    <d v="2021-12-07T01:26:59"/>
    <x v="1"/>
    <n v="10"/>
    <s v="FLORES RINCON JORGE ALBERTO"/>
    <x v="1"/>
    <x v="0"/>
    <n v="275"/>
    <n v="25"/>
    <n v="296.15654952076699"/>
    <m/>
    <n v="114062.6198"/>
    <x v="0"/>
    <n v="15537.142857142901"/>
    <x v="125"/>
    <x v="0"/>
    <m/>
  </r>
  <r>
    <d v="2021-12-07T01:26:59"/>
    <x v="9"/>
    <n v="11"/>
    <s v="RENDON VIANA HUMBERTO DE JESUS"/>
    <x v="6"/>
    <x v="0"/>
    <n v="244"/>
    <n v="32.533333333333303"/>
    <n v="201.92492012779601"/>
    <s v="Se reconoce medio viaje de 1 06 pm donde moviliz 27 Usuarios"/>
    <n v="77769.968099999998"/>
    <x v="0"/>
    <n v="15537.142857142901"/>
    <x v="125"/>
    <x v="0"/>
    <m/>
  </r>
  <r>
    <d v="2021-12-07T01:26:59"/>
    <x v="9"/>
    <n v="12"/>
    <s v="QUINTERO ATEHORTUA EDISON"/>
    <x v="10"/>
    <x v="0"/>
    <n v="94"/>
    <n v="23.5"/>
    <n v="107.693290734824"/>
    <m/>
    <n v="41477.316299999999"/>
    <x v="0"/>
    <n v="15537.142857142901"/>
    <x v="125"/>
    <x v="0"/>
    <m/>
  </r>
  <r>
    <d v="2021-12-07T01:26:59"/>
    <x v="9"/>
    <n v="13"/>
    <s v="SANCHEZ DAVID YOHAN ALBERTO"/>
    <x v="0"/>
    <x v="0"/>
    <n v="271"/>
    <n v="30.1111111111111"/>
    <n v="242.30990415335501"/>
    <m/>
    <n v="93323.9617"/>
    <x v="1"/>
    <n v="15537.142857142901"/>
    <x v="125"/>
    <x v="0"/>
    <m/>
  </r>
  <r>
    <d v="2021-12-07T01:26:59"/>
    <x v="9"/>
    <n v="14"/>
    <s v="CARVAJAL SALAZAR HECTOR MARINO"/>
    <x v="0"/>
    <x v="0"/>
    <n v="247"/>
    <n v="27.4444444444444"/>
    <n v="242.30990415335501"/>
    <m/>
    <n v="93323.9617"/>
    <x v="1"/>
    <n v="15537.142857142901"/>
    <x v="125"/>
    <x v="0"/>
    <m/>
  </r>
  <r>
    <d v="2021-12-07T01:27:00"/>
    <x v="9"/>
    <n v="15"/>
    <s v="LOPERA AGUDELO LUIS FRANCISCO"/>
    <x v="0"/>
    <x v="0"/>
    <n v="222"/>
    <n v="24.6666666666667"/>
    <n v="242.30990415335501"/>
    <m/>
    <n v="93323.9617"/>
    <x v="0"/>
    <n v="15537.142857142901"/>
    <x v="125"/>
    <x v="0"/>
    <m/>
  </r>
  <r>
    <d v="2021-12-07T01:27:00"/>
    <x v="9"/>
    <n v="17"/>
    <s v="ESPINOZA CHAVARRIA GUILLERMO LEON"/>
    <x v="0"/>
    <x v="0"/>
    <n v="228"/>
    <n v="25.3333333333333"/>
    <n v="242.30990415335501"/>
    <m/>
    <n v="93323.9617"/>
    <x v="0"/>
    <n v="15537.142857142901"/>
    <x v="125"/>
    <x v="0"/>
    <m/>
  </r>
  <r>
    <d v="2021-12-07T01:27:00"/>
    <x v="9"/>
    <n v="18"/>
    <s v="PEREZ BORJA JUAN CARLOS"/>
    <x v="6"/>
    <x v="2"/>
    <n v="225"/>
    <n v="26.470588235294102"/>
    <n v="228.84824281150199"/>
    <s v="Se reconoce medio viaje de 2 12 pm donde moviliz 15 Usuarios, Se descuenta el viaje de 9 30 pm donde moviliz 11 Usuarios ya que no ingres al 13 sin justificacin ni autorizacin"/>
    <n v="88139.297099999996"/>
    <x v="0"/>
    <n v="15537.142857142901"/>
    <x v="125"/>
    <x v="0"/>
    <m/>
  </r>
  <r>
    <d v="2021-12-07T01:27:00"/>
    <x v="9"/>
    <n v="20"/>
    <s v="VACA FIERRO ROBINSON"/>
    <x v="1"/>
    <x v="0"/>
    <n v="323"/>
    <n v="29.363636363636399"/>
    <n v="296.15654952076699"/>
    <s v="1 DESCUENTO (Despachadora Isabel)"/>
    <n v="114062.6198"/>
    <x v="0"/>
    <n v="15537.142857142901"/>
    <x v="125"/>
    <x v="0"/>
    <m/>
  </r>
  <r>
    <d v="2021-12-07T01:27:01"/>
    <x v="1"/>
    <n v="21"/>
    <s v="LONDOO LOPERA DUVAN ANDRES"/>
    <x v="3"/>
    <x v="0"/>
    <n v="236"/>
    <n v="23.6"/>
    <n v="269.23322683706101"/>
    <s v="1 DESCUENTO (Conduct.)"/>
    <n v="103693.2907"/>
    <x v="0"/>
    <n v="15537.142857142901"/>
    <x v="125"/>
    <x v="0"/>
    <m/>
  </r>
  <r>
    <d v="2021-12-07T01:27:01"/>
    <x v="1"/>
    <n v="22"/>
    <s v="GONZALEZ MONTAO HERNAN DARIO"/>
    <x v="3"/>
    <x v="0"/>
    <n v="266"/>
    <n v="26.6"/>
    <n v="269.23322683706101"/>
    <s v="2 DESCUENTOS (Usuario Desubicado)"/>
    <n v="103693.2907"/>
    <x v="1"/>
    <n v="15537.142857142901"/>
    <x v="125"/>
    <x v="0"/>
    <m/>
  </r>
  <r>
    <d v="2021-12-07T01:27:01"/>
    <x v="1"/>
    <n v="23"/>
    <s v="QUICENO DAVID DIEGO ALEJANDRO"/>
    <x v="0"/>
    <x v="0"/>
    <n v="285"/>
    <n v="31.6666666666667"/>
    <n v="242.30990415335501"/>
    <m/>
    <n v="93323.9617"/>
    <x v="0"/>
    <n v="15537.142857142901"/>
    <x v="125"/>
    <x v="0"/>
    <m/>
  </r>
  <r>
    <d v="2021-12-07T01:27:01"/>
    <x v="1"/>
    <n v="24"/>
    <s v="QUIRAMA CASTAEDA JHON JADER"/>
    <x v="1"/>
    <x v="0"/>
    <n v="290"/>
    <n v="26.363636363636399"/>
    <n v="296.15654952076699"/>
    <m/>
    <n v="114062.6198"/>
    <x v="0"/>
    <n v="15537.142857142901"/>
    <x v="125"/>
    <x v="0"/>
    <m/>
  </r>
  <r>
    <d v="2021-12-07T01:27:02"/>
    <x v="1"/>
    <n v="26"/>
    <s v="GONZALEZ VELASQUEZ LISDAN"/>
    <x v="6"/>
    <x v="0"/>
    <n v="173"/>
    <n v="23.066666666666698"/>
    <n v="201.92492012779601"/>
    <s v="Se reconoce medio viaje de 6 20 am donde moviliz 13 Usuarios, 2 DESCUENTOS (Propietario veh 34 y Usuario Desubicado)"/>
    <n v="77769.968099999998"/>
    <x v="0"/>
    <n v="15537.142857142901"/>
    <x v="125"/>
    <x v="0"/>
    <m/>
  </r>
  <r>
    <d v="2021-12-07T01:27:02"/>
    <x v="9"/>
    <n v="27"/>
    <s v="VANEGAS MORALES DEIBY ALEJANDRO"/>
    <x v="3"/>
    <x v="0"/>
    <n v="265"/>
    <n v="27.894736842105299"/>
    <n v="255.77156549520799"/>
    <s v="FERNEY HENAO Realiz 3 viajes donde moviliz 92 Usuarios, Se reconoce medio viaje de 11 36 am donde moviliz 12 Usuarios"/>
    <n v="98508.626199999999"/>
    <x v="0"/>
    <n v="15537.142857142901"/>
    <x v="125"/>
    <x v="0"/>
    <m/>
  </r>
  <r>
    <d v="2021-12-07T01:27:02"/>
    <x v="1"/>
    <n v="28"/>
    <s v="BETANCUR RAMIREZ JUAN CAMILO"/>
    <x v="2"/>
    <x v="0"/>
    <n v="156"/>
    <n v="24"/>
    <n v="175.00159744408899"/>
    <s v="Se reconoce medio viaje de 1 42 pm donde moviliz 7 Usuarios, 1 DESCUENTO (Despachador Fernando)"/>
    <n v="67400.638999999996"/>
    <x v="0"/>
    <n v="15537.142857142901"/>
    <x v="125"/>
    <x v="0"/>
    <m/>
  </r>
  <r>
    <d v="2021-12-07T01:27:02"/>
    <x v="9"/>
    <n v="29"/>
    <s v="VELASQUEZ ROLDAN BRAYAN ESTIVEN"/>
    <x v="3"/>
    <x v="0"/>
    <n v="248"/>
    <n v="24.8"/>
    <n v="269.23322683706101"/>
    <s v="1 DESCUENTO (Usuario Desubicado)"/>
    <n v="103693.2907"/>
    <x v="0"/>
    <n v="15537.142857142901"/>
    <x v="125"/>
    <x v="0"/>
    <m/>
  </r>
  <r>
    <d v="2021-12-07T01:27:03"/>
    <x v="9"/>
    <n v="31"/>
    <s v="ARISTIZABAL GIRALDO JORGE ANDRES"/>
    <x v="6"/>
    <x v="0"/>
    <n v="215"/>
    <n v="25.294117647058801"/>
    <n v="228.84824281150199"/>
    <s v="Se reconoce medio viaje de 9 am donde moviliz 13 Usuarios"/>
    <n v="88139.297099999996"/>
    <x v="1"/>
    <n v="15537.142857142901"/>
    <x v="125"/>
    <x v="0"/>
    <m/>
  </r>
  <r>
    <d v="2021-12-07T01:27:03"/>
    <x v="9"/>
    <n v="32"/>
    <s v="QUINTERO PEREZ SANTIAGO"/>
    <x v="3"/>
    <x v="0"/>
    <n v="265"/>
    <n v="26.5"/>
    <n v="269.23322683706101"/>
    <m/>
    <n v="103693.2907"/>
    <x v="0"/>
    <n v="15537.142857142901"/>
    <x v="125"/>
    <x v="0"/>
    <m/>
  </r>
  <r>
    <d v="2021-12-07T01:27:03"/>
    <x v="9"/>
    <n v="33"/>
    <s v="LONDOO GOMEZ WILDER"/>
    <x v="3"/>
    <x v="0"/>
    <n v="254"/>
    <n v="26.7368421052632"/>
    <n v="255.77156549520799"/>
    <s v="Se reconoce medio viaje de 11 37 am donde moviliz 16 Usuarios"/>
    <n v="98508.626199999999"/>
    <x v="0"/>
    <n v="15537.142857142901"/>
    <x v="125"/>
    <x v="0"/>
    <m/>
  </r>
  <r>
    <d v="2021-12-07T01:27:03"/>
    <x v="9"/>
    <n v="34"/>
    <s v="HINCAPIE OSORIO RENZO ORLANDO"/>
    <x v="8"/>
    <x v="1"/>
    <n v="127"/>
    <n v="25.4"/>
    <n v="134.61661341852999"/>
    <s v="1 DESCUENTO (Propietario veh 34)"/>
    <n v="51846.645400000001"/>
    <x v="0"/>
    <n v="15537.142857142901"/>
    <x v="125"/>
    <x v="0"/>
    <m/>
  </r>
  <r>
    <d v="2021-12-07T01:27:04"/>
    <x v="9"/>
    <n v="35"/>
    <s v="GARCIA DAVID WILSON ALBERTO"/>
    <x v="3"/>
    <x v="0"/>
    <n v="294"/>
    <n v="29.4"/>
    <n v="269.23322683706101"/>
    <s v="3 DESCUENTOS (Conduct. Reconociendo ruta)"/>
    <n v="103693.2907"/>
    <x v="1"/>
    <n v="15537.142857142901"/>
    <x v="125"/>
    <x v="0"/>
    <m/>
  </r>
  <r>
    <d v="2021-12-07T01:27:04"/>
    <x v="9"/>
    <n v="36"/>
    <s v="MARTINEZ CHAVERRA LUIS NORBERTO"/>
    <x v="0"/>
    <x v="0"/>
    <n v="271"/>
    <n v="30.1111111111111"/>
    <n v="242.30990415335501"/>
    <m/>
    <n v="93323.9617"/>
    <x v="0"/>
    <n v="15537.142857142901"/>
    <x v="125"/>
    <x v="0"/>
    <m/>
  </r>
  <r>
    <d v="2021-12-07T01:27:04"/>
    <x v="9"/>
    <n v="37"/>
    <s v="LARGO PIEDRAHITA HARVEY DAVID"/>
    <x v="0"/>
    <x v="0"/>
    <n v="281"/>
    <n v="31.2222222222222"/>
    <n v="242.30990415335501"/>
    <m/>
    <n v="93323.9617"/>
    <x v="1"/>
    <n v="15537.142857142901"/>
    <x v="125"/>
    <x v="0"/>
    <m/>
  </r>
  <r>
    <d v="2021-12-07T01:27:04"/>
    <x v="9"/>
    <n v="38"/>
    <s v="VILLADA GUZMAN JOJAN"/>
    <x v="3"/>
    <x v="0"/>
    <n v="242"/>
    <n v="24.2"/>
    <n v="269.23322683706101"/>
    <m/>
    <n v="103693.2907"/>
    <x v="0"/>
    <n v="15537.142857142901"/>
    <x v="125"/>
    <x v="0"/>
    <m/>
  </r>
  <r>
    <d v="2021-12-07T01:27:05"/>
    <x v="9"/>
    <n v="40"/>
    <s v="MARTINEZ ORREGO ARLEISON"/>
    <x v="3"/>
    <x v="0"/>
    <n v="263"/>
    <n v="26.3"/>
    <n v="269.23322683706101"/>
    <m/>
    <n v="103693.2907"/>
    <x v="0"/>
    <n v="15537.142857142901"/>
    <x v="125"/>
    <x v="0"/>
    <m/>
  </r>
  <r>
    <d v="2021-12-07T01:27:05"/>
    <x v="1"/>
    <n v="42"/>
    <s v="GIRALDO SANTAMARIA ERMAN"/>
    <x v="3"/>
    <x v="0"/>
    <n v="263"/>
    <n v="26.3"/>
    <n v="269.23322683706101"/>
    <m/>
    <n v="103693.2907"/>
    <x v="0"/>
    <n v="15537.142857142901"/>
    <x v="125"/>
    <x v="0"/>
    <m/>
  </r>
  <r>
    <d v="2021-12-08T02:03:08"/>
    <x v="9"/>
    <n v="1"/>
    <s v="MARTINEZ ORREGO ARLEISON"/>
    <x v="0"/>
    <x v="0"/>
    <n v="230"/>
    <n v="25.5555555555556"/>
    <n v="247.79032258064501"/>
    <m/>
    <n v="95516.129000000001"/>
    <x v="0"/>
    <n v="16765.714285714301"/>
    <x v="126"/>
    <x v="0"/>
    <m/>
  </r>
  <r>
    <d v="2021-12-08T02:03:09"/>
    <x v="9"/>
    <n v="2"/>
    <s v="JARAMILLO GOMEZ VICTOR ALONSO"/>
    <x v="3"/>
    <x v="0"/>
    <n v="300"/>
    <n v="30"/>
    <n v="275.322580645161"/>
    <m/>
    <n v="106129.03230000001"/>
    <x v="1"/>
    <n v="16765.714285714301"/>
    <x v="126"/>
    <x v="0"/>
    <m/>
  </r>
  <r>
    <d v="2021-12-08T02:03:09"/>
    <x v="9"/>
    <n v="3"/>
    <s v="RESTREPO RODRIGUEZ LIBARDO ANDRES"/>
    <x v="0"/>
    <x v="0"/>
    <n v="247"/>
    <n v="27.4444444444444"/>
    <n v="247.79032258064501"/>
    <s v="LUIS GALINDEZ Realiz 3 viajes dodne moviliz 70 Usuarios"/>
    <n v="95516.129000000001"/>
    <x v="0"/>
    <n v="16765.714285714301"/>
    <x v="126"/>
    <x v="0"/>
    <m/>
  </r>
  <r>
    <d v="2021-12-08T02:03:09"/>
    <x v="9"/>
    <n v="5"/>
    <s v="LOAIZA GAVIRIA EDIXON ANDRES"/>
    <x v="2"/>
    <x v="0"/>
    <n v="210"/>
    <n v="38.181818181818201"/>
    <n v="151.427419354839"/>
    <s v="10 DESCUENTOS (Transbordo veh 23), se reconoce medio viaje de 6 38 am donde moviliz 22 Usuarios"/>
    <n v="58370.967700000001"/>
    <x v="1"/>
    <n v="16765.714285714301"/>
    <x v="126"/>
    <x v="0"/>
    <m/>
  </r>
  <r>
    <d v="2021-12-08T02:03:09"/>
    <x v="9"/>
    <n v="6"/>
    <s v="MARAMARA ALBARRAN YONSON"/>
    <x v="3"/>
    <x v="0"/>
    <n v="291"/>
    <n v="29.1"/>
    <n v="275.322580645161"/>
    <m/>
    <n v="106129.03230000001"/>
    <x v="0"/>
    <n v="16765.714285714301"/>
    <x v="126"/>
    <x v="0"/>
    <m/>
  </r>
  <r>
    <d v="2021-12-08T02:03:09"/>
    <x v="9"/>
    <n v="7"/>
    <s v="VASQUEZ GARCIA ISMAEL DAVID"/>
    <x v="3"/>
    <x v="0"/>
    <n v="246"/>
    <n v="24.6"/>
    <n v="275.322580645161"/>
    <s v="2 DESCUENTOS (Despachador Fernando)"/>
    <n v="106129.03230000001"/>
    <x v="1"/>
    <n v="16765.714285714301"/>
    <x v="126"/>
    <x v="0"/>
    <m/>
  </r>
  <r>
    <d v="2021-12-08T02:03:10"/>
    <x v="9"/>
    <n v="8"/>
    <s v="VALENCIA MENDOZA CESAR AUGUSTO"/>
    <x v="1"/>
    <x v="0"/>
    <n v="345"/>
    <n v="31.363636363636399"/>
    <n v="302.85483870967698"/>
    <s v="1 DESCUENTO (Despachadora Isabel)"/>
    <n v="116741.93550000001"/>
    <x v="1"/>
    <n v="16765.714285714301"/>
    <x v="126"/>
    <x v="0"/>
    <m/>
  </r>
  <r>
    <d v="2021-12-08T02:03:10"/>
    <x v="9"/>
    <n v="9"/>
    <s v="JIMENEZ JIMENEZ OMAR DAVID"/>
    <x v="0"/>
    <x v="0"/>
    <n v="285"/>
    <n v="31.6666666666667"/>
    <n v="247.79032258064501"/>
    <m/>
    <n v="95516.129000000001"/>
    <x v="0"/>
    <n v="16765.714285714301"/>
    <x v="126"/>
    <x v="0"/>
    <m/>
  </r>
  <r>
    <d v="2021-12-08T02:03:10"/>
    <x v="1"/>
    <n v="10"/>
    <s v="FLORES RINCON JORGE ALBERTO"/>
    <x v="1"/>
    <x v="1"/>
    <n v="318"/>
    <n v="28.909090909090899"/>
    <n v="302.85483870967698"/>
    <s v="Se descuenta el viaje de 1 36 pm donde moviliz 36 Usuarios ya que no ingresa al 13 sin justificacin ni autorizacin, 1 DESCUENTO (Despachadora Isabel)"/>
    <n v="116741.93550000001"/>
    <x v="0"/>
    <n v="16765.714285714301"/>
    <x v="126"/>
    <x v="0"/>
    <m/>
  </r>
  <r>
    <d v="2021-12-08T02:03:10"/>
    <x v="1"/>
    <n v="11"/>
    <s v="RENDON VIANA HUMBERTO DE JESUS"/>
    <x v="0"/>
    <x v="0"/>
    <n v="296"/>
    <n v="32.8888888888889"/>
    <n v="247.79032258064501"/>
    <m/>
    <n v="95516.129000000001"/>
    <x v="0"/>
    <n v="16765.714285714301"/>
    <x v="126"/>
    <x v="0"/>
    <m/>
  </r>
  <r>
    <d v="2021-12-08T02:03:10"/>
    <x v="1"/>
    <n v="12"/>
    <s v="QUINTERO ATEHORTUA EDISON"/>
    <x v="6"/>
    <x v="0"/>
    <n v="215"/>
    <n v="26.875"/>
    <n v="220.258064516129"/>
    <m/>
    <n v="84903.2258"/>
    <x v="0"/>
    <n v="16765.714285714301"/>
    <x v="126"/>
    <x v="0"/>
    <m/>
  </r>
  <r>
    <d v="2021-12-08T02:03:11"/>
    <x v="1"/>
    <n v="13"/>
    <s v="SANCHEZ DAVID YOHAN ALBERTO"/>
    <x v="0"/>
    <x v="0"/>
    <n v="201"/>
    <n v="22.3333333333333"/>
    <n v="247.79032258064501"/>
    <m/>
    <n v="95516.129000000001"/>
    <x v="1"/>
    <n v="16765.714285714301"/>
    <x v="126"/>
    <x v="0"/>
    <m/>
  </r>
  <r>
    <d v="2021-12-08T02:03:11"/>
    <x v="1"/>
    <n v="14"/>
    <s v="CARVAJAL SALAZAR HECTOR MARINO"/>
    <x v="3"/>
    <x v="0"/>
    <n v="268"/>
    <n v="26.8"/>
    <n v="275.322580645161"/>
    <m/>
    <n v="106129.03230000001"/>
    <x v="1"/>
    <n v="16765.714285714301"/>
    <x v="126"/>
    <x v="0"/>
    <m/>
  </r>
  <r>
    <d v="2021-12-08T02:03:11"/>
    <x v="1"/>
    <n v="15"/>
    <s v="LOPERA AGUDELO LUIS FRANCISCO"/>
    <x v="3"/>
    <x v="0"/>
    <n v="263"/>
    <n v="26.3"/>
    <n v="275.322580645161"/>
    <s v="1 DESCUENTO (Despachadora Isabel)"/>
    <n v="106129.03230000001"/>
    <x v="0"/>
    <n v="16765.714285714301"/>
    <x v="126"/>
    <x v="0"/>
    <m/>
  </r>
  <r>
    <d v="2021-12-08T02:03:12"/>
    <x v="1"/>
    <n v="17"/>
    <s v="ESPINOZA CHAVARRIA GUILLERMO LEON"/>
    <x v="6"/>
    <x v="0"/>
    <n v="244"/>
    <n v="30.5"/>
    <n v="220.258064516129"/>
    <m/>
    <n v="84903.2258"/>
    <x v="0"/>
    <n v="16765.714285714301"/>
    <x v="126"/>
    <x v="0"/>
    <m/>
  </r>
  <r>
    <d v="2021-12-08T02:03:12"/>
    <x v="1"/>
    <n v="18"/>
    <s v="PEREZ BORJA JUAN CARLOS"/>
    <x v="1"/>
    <x v="0"/>
    <n v="275"/>
    <n v="25"/>
    <n v="302.85483870967698"/>
    <m/>
    <n v="116741.93550000001"/>
    <x v="0"/>
    <n v="16765.714285714301"/>
    <x v="126"/>
    <x v="0"/>
    <m/>
  </r>
  <r>
    <d v="2021-12-08T02:03:12"/>
    <x v="1"/>
    <n v="20"/>
    <s v="VACA FIERRO ROBINSON"/>
    <x v="3"/>
    <x v="0"/>
    <n v="267"/>
    <n v="26.7"/>
    <n v="275.322580645161"/>
    <m/>
    <n v="106129.03230000001"/>
    <x v="0"/>
    <n v="16765.714285714301"/>
    <x v="126"/>
    <x v="0"/>
    <m/>
  </r>
  <r>
    <d v="2021-12-08T02:03:13"/>
    <x v="1"/>
    <n v="21"/>
    <s v="OCAMPO OCAMPO ANTONIO JOSE"/>
    <x v="0"/>
    <x v="0"/>
    <n v="246"/>
    <n v="27.3333333333333"/>
    <n v="247.79032258064501"/>
    <m/>
    <n v="95516.129000000001"/>
    <x v="0"/>
    <n v="16765.714285714301"/>
    <x v="126"/>
    <x v="0"/>
    <m/>
  </r>
  <r>
    <d v="2021-12-08T02:03:13"/>
    <x v="9"/>
    <n v="22"/>
    <s v="GONZALEZ MONTAO HERNAN DARIO"/>
    <x v="0"/>
    <x v="0"/>
    <n v="281"/>
    <n v="31.2222222222222"/>
    <n v="247.79032258064501"/>
    <m/>
    <n v="95516.129000000001"/>
    <x v="1"/>
    <n v="16765.714285714301"/>
    <x v="126"/>
    <x v="0"/>
    <m/>
  </r>
  <r>
    <d v="2021-12-08T02:03:13"/>
    <x v="9"/>
    <n v="23"/>
    <s v="LONDOO LOPERA DUVAN ANDRES"/>
    <x v="8"/>
    <x v="1"/>
    <n v="140"/>
    <n v="28"/>
    <n v="137.66129032258101"/>
    <m/>
    <n v="53064.516100000001"/>
    <x v="0"/>
    <n v="16765.714285714301"/>
    <x v="126"/>
    <x v="0"/>
    <m/>
  </r>
  <r>
    <d v="2021-12-08T02:03:13"/>
    <x v="9"/>
    <n v="24"/>
    <s v="QUIRAMA CASTAEDA JHON JADER"/>
    <x v="0"/>
    <x v="0"/>
    <n v="255"/>
    <n v="28.3333333333333"/>
    <n v="247.79032258064501"/>
    <m/>
    <n v="95516.129000000001"/>
    <x v="0"/>
    <n v="16765.714285714301"/>
    <x v="126"/>
    <x v="0"/>
    <m/>
  </r>
  <r>
    <d v="2021-12-08T02:03:13"/>
    <x v="9"/>
    <n v="26"/>
    <s v="GONZALEZ VELASQUEZ LISDAN"/>
    <x v="3"/>
    <x v="0"/>
    <n v="275"/>
    <n v="27.5"/>
    <n v="275.322580645161"/>
    <s v="3 DESCUENTOS (2 Transbordo veh 31 y Despachadora Isabel)"/>
    <n v="106129.03230000001"/>
    <x v="0"/>
    <n v="16765.714285714301"/>
    <x v="126"/>
    <x v="0"/>
    <m/>
  </r>
  <r>
    <d v="2021-12-08T02:03:14"/>
    <x v="1"/>
    <n v="27"/>
    <s v="VALENCIA ESTRADA JUAN STIVEN"/>
    <x v="0"/>
    <x v="0"/>
    <n v="183"/>
    <n v="20.3333333333333"/>
    <n v="247.79032258064501"/>
    <m/>
    <n v="95516.129000000001"/>
    <x v="0"/>
    <n v="16765.714285714301"/>
    <x v="126"/>
    <x v="0"/>
    <m/>
  </r>
  <r>
    <d v="2021-12-08T02:03:14"/>
    <x v="9"/>
    <n v="28"/>
    <s v="BETANCUR RAMIREZ JUAN CAMILO"/>
    <x v="0"/>
    <x v="0"/>
    <n v="178"/>
    <n v="19.7777777777778"/>
    <n v="247.79032258064501"/>
    <m/>
    <n v="95516.129000000001"/>
    <x v="0"/>
    <n v="16765.714285714301"/>
    <x v="126"/>
    <x v="0"/>
    <m/>
  </r>
  <r>
    <d v="2021-12-08T02:03:14"/>
    <x v="9"/>
    <n v="29"/>
    <s v="VELASQUEZ ROLDAN BRAYAN ESTIVEN"/>
    <x v="0"/>
    <x v="0"/>
    <n v="279"/>
    <n v="31"/>
    <n v="247.79032258064501"/>
    <s v="1 DESCUENTO (Despachadora Isabel)"/>
    <n v="95516.129000000001"/>
    <x v="0"/>
    <n v="16765.714285714301"/>
    <x v="126"/>
    <x v="0"/>
    <m/>
  </r>
  <r>
    <d v="2021-12-08T02:03:14"/>
    <x v="9"/>
    <n v="31"/>
    <s v="ARISTIZABAL GIRALDO JORGE ANDRES"/>
    <x v="2"/>
    <x v="0"/>
    <n v="178"/>
    <n v="27.384615384615401"/>
    <n v="178.95967741935499"/>
    <s v="se reconoce medio viaje 10 25 am donde moviliz 8 Usuarios"/>
    <n v="68983.870999999999"/>
    <x v="1"/>
    <n v="16765.714285714301"/>
    <x v="126"/>
    <x v="0"/>
    <m/>
  </r>
  <r>
    <d v="2021-12-08T02:03:15"/>
    <x v="1"/>
    <n v="32"/>
    <s v="QUINTERO PEREZ SANTIAGO"/>
    <x v="4"/>
    <x v="0"/>
    <n v="205"/>
    <n v="29.285714285714299"/>
    <n v="192.72580645161301"/>
    <m/>
    <n v="74290.3226"/>
    <x v="0"/>
    <n v="16765.714285714301"/>
    <x v="126"/>
    <x v="0"/>
    <m/>
  </r>
  <r>
    <d v="2021-12-08T02:03:15"/>
    <x v="1"/>
    <n v="33"/>
    <s v="DE OSSA TORRES CARLOS ANDRES"/>
    <x v="0"/>
    <x v="0"/>
    <n v="226"/>
    <n v="25.1111111111111"/>
    <n v="247.79032258064501"/>
    <s v="1 DESCUENTO (Despachador Fernando)"/>
    <n v="95516.129000000001"/>
    <x v="0"/>
    <n v="16765.714285714301"/>
    <x v="126"/>
    <x v="0"/>
    <m/>
  </r>
  <r>
    <d v="2021-12-08T02:03:15"/>
    <x v="1"/>
    <n v="34"/>
    <s v="HINCAPIE OSORIO RENZO ORLANDO"/>
    <x v="7"/>
    <x v="0"/>
    <n v="52"/>
    <n v="17.3333333333333"/>
    <n v="82.596774193548399"/>
    <m/>
    <n v="31838.709699999999"/>
    <x v="0"/>
    <n v="16765.714285714301"/>
    <x v="126"/>
    <x v="0"/>
    <m/>
  </r>
  <r>
    <d v="2021-12-08T02:03:16"/>
    <x v="1"/>
    <n v="35"/>
    <s v="GARCIA DAVID WILSON ALBERTO"/>
    <x v="0"/>
    <x v="0"/>
    <n v="216"/>
    <n v="24"/>
    <n v="247.79032258064501"/>
    <m/>
    <n v="95516.129000000001"/>
    <x v="1"/>
    <n v="16765.714285714301"/>
    <x v="126"/>
    <x v="0"/>
    <m/>
  </r>
  <r>
    <d v="2021-12-08T02:03:16"/>
    <x v="9"/>
    <n v="36"/>
    <s v="VARGAS NELSON CONRADO"/>
    <x v="1"/>
    <x v="0"/>
    <n v="283"/>
    <n v="25.727272727272702"/>
    <n v="302.85483870967698"/>
    <m/>
    <n v="116741.93550000001"/>
    <x v="0"/>
    <n v="16765.714285714301"/>
    <x v="126"/>
    <x v="0"/>
    <m/>
  </r>
  <r>
    <d v="2021-12-08T02:03:16"/>
    <x v="1"/>
    <n v="37"/>
    <s v="LARGO PIEDRAHITA HARVEY DAVID"/>
    <x v="0"/>
    <x v="0"/>
    <n v="282"/>
    <n v="31.3333333333333"/>
    <n v="247.79032258064501"/>
    <m/>
    <n v="95516.129000000001"/>
    <x v="1"/>
    <n v="16765.714285714301"/>
    <x v="126"/>
    <x v="0"/>
    <m/>
  </r>
  <r>
    <d v="2021-12-08T02:03:16"/>
    <x v="1"/>
    <n v="38"/>
    <s v="VILLADA GUZMAN JOJAN"/>
    <x v="0"/>
    <x v="0"/>
    <n v="275"/>
    <n v="30.5555555555556"/>
    <n v="247.79032258064501"/>
    <m/>
    <n v="95516.129000000001"/>
    <x v="0"/>
    <n v="16765.714285714301"/>
    <x v="126"/>
    <x v="0"/>
    <m/>
  </r>
  <r>
    <d v="2021-12-08T02:03:16"/>
    <x v="1"/>
    <n v="40"/>
    <s v="CORDOBA QUINTERO RAFAEL JOSE"/>
    <x v="6"/>
    <x v="0"/>
    <n v="183"/>
    <n v="22.875"/>
    <n v="220.258064516129"/>
    <m/>
    <n v="84903.2258"/>
    <x v="0"/>
    <n v="16765.714285714301"/>
    <x v="126"/>
    <x v="0"/>
    <m/>
  </r>
  <r>
    <d v="2021-12-08T02:03:17"/>
    <x v="9"/>
    <n v="42"/>
    <s v="GIRALDO SANTAMARIA ERMAN"/>
    <x v="3"/>
    <x v="0"/>
    <n v="297"/>
    <n v="29.7"/>
    <n v="275.322580645161"/>
    <s v="3 DESCUENTOS (Usuarios Desubicados)"/>
    <n v="106129.03230000001"/>
    <x v="0"/>
    <n v="16765.714285714301"/>
    <x v="126"/>
    <x v="0"/>
    <m/>
  </r>
  <r>
    <d v="2021-12-09T00:01:03"/>
    <x v="11"/>
    <n v="6"/>
    <s v="MARAMARA ALBARRAN YONSON"/>
    <x v="4"/>
    <x v="1"/>
    <n v="177"/>
    <n v="25.285714285714299"/>
    <n v="181.02608695652199"/>
    <m/>
    <n v="69610.434800000003"/>
    <x v="0"/>
    <n v="14580"/>
    <x v="127"/>
    <x v="0"/>
    <m/>
  </r>
  <r>
    <d v="2021-12-09T00:01:03"/>
    <x v="11"/>
    <n v="8"/>
    <s v="VALENCIA MENDOZA CESAR AUGUSTO"/>
    <x v="0"/>
    <x v="0"/>
    <n v="246"/>
    <n v="27.3333333333333"/>
    <n v="232.74782608695699"/>
    <m/>
    <n v="89499.130399999995"/>
    <x v="1"/>
    <n v="14580"/>
    <x v="127"/>
    <x v="0"/>
    <m/>
  </r>
  <r>
    <d v="2021-12-09T00:01:04"/>
    <x v="11"/>
    <n v="9"/>
    <s v="GALINDEZ CHAVARRIAGA LUIS FERNANDO"/>
    <x v="4"/>
    <x v="2"/>
    <n v="133"/>
    <n v="19"/>
    <n v="181.02608695652199"/>
    <m/>
    <n v="69610.434800000003"/>
    <x v="0"/>
    <n v="14580"/>
    <x v="127"/>
    <x v="0"/>
    <m/>
  </r>
  <r>
    <d v="2021-12-09T00:01:04"/>
    <x v="11"/>
    <n v="10"/>
    <s v="PINEDA ESTRADA CRISTIAN JOHAN"/>
    <x v="3"/>
    <x v="0"/>
    <n v="220"/>
    <n v="22"/>
    <n v="258.60869565217399"/>
    <m/>
    <n v="99443.478300000002"/>
    <x v="0"/>
    <n v="14580"/>
    <x v="127"/>
    <x v="0"/>
    <m/>
  </r>
  <r>
    <d v="2021-12-09T00:01:04"/>
    <x v="11"/>
    <n v="13"/>
    <s v="ARISTIZABAL GIRALDO JORGE ANDRES"/>
    <x v="0"/>
    <x v="0"/>
    <n v="202"/>
    <n v="22.4444444444444"/>
    <n v="232.74782608695699"/>
    <m/>
    <n v="89499.130399999995"/>
    <x v="1"/>
    <n v="14580"/>
    <x v="127"/>
    <x v="0"/>
    <m/>
  </r>
  <r>
    <d v="2021-12-09T00:01:04"/>
    <x v="11"/>
    <n v="14"/>
    <s v="HINCAPIE OSORIO RENZO ORLANDO"/>
    <x v="0"/>
    <x v="0"/>
    <n v="256"/>
    <n v="28.4444444444444"/>
    <n v="232.74782608695699"/>
    <m/>
    <n v="89499.130399999995"/>
    <x v="1"/>
    <n v="14580"/>
    <x v="127"/>
    <x v="0"/>
    <m/>
  </r>
  <r>
    <d v="2021-12-09T00:01:05"/>
    <x v="11"/>
    <n v="21"/>
    <s v="LONDOO LOPERA DUVAN ANDRES"/>
    <x v="0"/>
    <x v="0"/>
    <n v="218"/>
    <n v="24.2222222222222"/>
    <n v="232.74782608695699"/>
    <m/>
    <n v="89499.130399999995"/>
    <x v="0"/>
    <n v="14580"/>
    <x v="127"/>
    <x v="0"/>
    <m/>
  </r>
  <r>
    <d v="2021-12-09T00:01:05"/>
    <x v="11"/>
    <n v="22"/>
    <s v="GONZALEZ MONTAO HERNAN DARIO"/>
    <x v="0"/>
    <x v="0"/>
    <n v="255"/>
    <n v="28.3333333333333"/>
    <n v="232.74782608695699"/>
    <s v="1 DESCUENTO (Transbordo veh 37)"/>
    <n v="89499.130399999995"/>
    <x v="1"/>
    <n v="14580"/>
    <x v="127"/>
    <x v="0"/>
    <m/>
  </r>
  <r>
    <d v="2021-12-09T00:01:05"/>
    <x v="11"/>
    <n v="24"/>
    <s v="QUIRAMA CASTAEDA JHON JADER"/>
    <x v="0"/>
    <x v="0"/>
    <n v="212"/>
    <n v="23.5555555555556"/>
    <n v="232.74782608695699"/>
    <s v="1 DESCUENTO (Usuario desubicado)"/>
    <n v="89499.130399999995"/>
    <x v="0"/>
    <n v="14580"/>
    <x v="127"/>
    <x v="0"/>
    <m/>
  </r>
  <r>
    <d v="2021-12-09T00:01:06"/>
    <x v="11"/>
    <n v="26"/>
    <s v="GONZALEZ VELASQUEZ LISDAN"/>
    <x v="0"/>
    <x v="0"/>
    <n v="203"/>
    <n v="22.5555555555556"/>
    <n v="232.74782608695699"/>
    <m/>
    <n v="89499.130399999995"/>
    <x v="0"/>
    <n v="14580"/>
    <x v="127"/>
    <x v="0"/>
    <m/>
  </r>
  <r>
    <d v="2021-12-09T00:01:06"/>
    <x v="11"/>
    <n v="27"/>
    <s v="VANEGAS MORALES DEIBY ALEJANDRO"/>
    <x v="6"/>
    <x v="0"/>
    <n v="220"/>
    <n v="27.5"/>
    <n v="206.88695652173899"/>
    <m/>
    <n v="79554.782600000006"/>
    <x v="0"/>
    <n v="14580"/>
    <x v="127"/>
    <x v="0"/>
    <m/>
  </r>
  <r>
    <d v="2021-12-09T00:01:06"/>
    <x v="11"/>
    <n v="28"/>
    <s v="BETANCUR RAMIREZ JUAN CAMILO"/>
    <x v="6"/>
    <x v="0"/>
    <n v="226"/>
    <n v="28.25"/>
    <n v="206.88695652173899"/>
    <s v="1 DESCUENTO (Usuario desubicado)"/>
    <n v="79554.782600000006"/>
    <x v="0"/>
    <n v="14580"/>
    <x v="127"/>
    <x v="0"/>
    <m/>
  </r>
  <r>
    <d v="2021-12-09T00:01:07"/>
    <x v="11"/>
    <n v="29"/>
    <s v="VARGAS NELSON CONRADO"/>
    <x v="0"/>
    <x v="0"/>
    <n v="266"/>
    <n v="29.5555555555556"/>
    <n v="232.74782608695699"/>
    <s v="24 DESCUENTOS (4 Transbordo veh 8 , 19 Transbordo veh 6 y Usuario Desubicado )"/>
    <n v="89499.130399999995"/>
    <x v="0"/>
    <n v="14580"/>
    <x v="127"/>
    <x v="0"/>
    <m/>
  </r>
  <r>
    <d v="2021-12-09T00:01:07"/>
    <x v="11"/>
    <n v="32"/>
    <s v="QUINTERO PEREZ SANTIAGO"/>
    <x v="4"/>
    <x v="0"/>
    <n v="139"/>
    <n v="19.8571428571429"/>
    <n v="181.02608695652199"/>
    <m/>
    <n v="69610.434800000003"/>
    <x v="0"/>
    <n v="14580"/>
    <x v="127"/>
    <x v="0"/>
    <m/>
  </r>
  <r>
    <d v="2021-12-09T00:01:07"/>
    <x v="11"/>
    <n v="33"/>
    <s v="LONDOO GOMEZ WILDER"/>
    <x v="6"/>
    <x v="0"/>
    <n v="192"/>
    <n v="22.588235294117599"/>
    <n v="219.81739130434801"/>
    <s v="Se reconoce medio viaje de 10 am donde moviliz 20 Usuarios"/>
    <n v="84526.9565"/>
    <x v="0"/>
    <n v="14580"/>
    <x v="127"/>
    <x v="0"/>
    <m/>
  </r>
  <r>
    <d v="2021-12-09T00:01:07"/>
    <x v="11"/>
    <n v="35"/>
    <s v="DE OSSA TORRES CARLOS ANDRES"/>
    <x v="0"/>
    <x v="0"/>
    <n v="238"/>
    <n v="26.4444444444444"/>
    <n v="232.74782608695699"/>
    <m/>
    <n v="89499.130399999995"/>
    <x v="1"/>
    <n v="14580"/>
    <x v="127"/>
    <x v="0"/>
    <m/>
  </r>
  <r>
    <d v="2021-12-09T00:01:08"/>
    <x v="11"/>
    <n v="36"/>
    <s v="MARTINEZ CHAVERRA LUIS NORBERTO"/>
    <x v="0"/>
    <x v="0"/>
    <n v="246"/>
    <n v="27.3333333333333"/>
    <n v="232.74782608695699"/>
    <m/>
    <n v="89499.130399999995"/>
    <x v="0"/>
    <n v="14580"/>
    <x v="127"/>
    <x v="0"/>
    <m/>
  </r>
  <r>
    <d v="2021-12-09T00:01:08"/>
    <x v="11"/>
    <n v="37"/>
    <s v="RESTREPO RODRIGUEZ LIBARDO ANDRES"/>
    <x v="0"/>
    <x v="0"/>
    <n v="348"/>
    <n v="38.6666666666667"/>
    <n v="232.74782608695699"/>
    <m/>
    <n v="89499.130399999995"/>
    <x v="1"/>
    <n v="14580"/>
    <x v="127"/>
    <x v="0"/>
    <m/>
  </r>
  <r>
    <d v="2021-12-09T00:01:08"/>
    <x v="11"/>
    <n v="38"/>
    <s v="VILLADA GUZMAN JOJAN"/>
    <x v="0"/>
    <x v="0"/>
    <n v="193"/>
    <n v="21.4444444444444"/>
    <n v="232.74782608695699"/>
    <s v="1 DESCUENTO (Usuario desubicado)"/>
    <n v="89499.130399999995"/>
    <x v="0"/>
    <n v="14580"/>
    <x v="127"/>
    <x v="0"/>
    <m/>
  </r>
  <r>
    <d v="2021-12-09T00:01:09"/>
    <x v="11"/>
    <n v="40"/>
    <s v="VALENCIA ESTRADA JUAN STIVEN"/>
    <x v="0"/>
    <x v="0"/>
    <n v="271"/>
    <n v="30.1111111111111"/>
    <n v="232.74782608695699"/>
    <s v="RAFAEL CORDOBA Realiz 4 viajes donde moviliz 124 Usuarios"/>
    <n v="89499.130399999995"/>
    <x v="0"/>
    <n v="14580"/>
    <x v="127"/>
    <x v="0"/>
    <m/>
  </r>
  <r>
    <d v="2021-12-10T01:01:58"/>
    <x v="9"/>
    <n v="1"/>
    <s v="PINEDA ESTRADA CRISTIAN JOHAN"/>
    <x v="4"/>
    <x v="0"/>
    <n v="198"/>
    <n v="28.285714285714299"/>
    <n v="189.16838487972501"/>
    <s v="2 DESCUENTOS (Conduct.)"/>
    <n v="72867.354000000007"/>
    <x v="0"/>
    <n v="15281.8181818182"/>
    <x v="128"/>
    <x v="0"/>
    <m/>
  </r>
  <r>
    <d v="2021-12-10T01:01:58"/>
    <x v="1"/>
    <n v="2"/>
    <s v="JARAMILLO GOMEZ VICTOR ALONSO"/>
    <x v="1"/>
    <x v="0"/>
    <n v="268"/>
    <n v="24.363636363636399"/>
    <n v="297.26460481099701"/>
    <m/>
    <n v="114505.8419"/>
    <x v="1"/>
    <n v="15281.8181818182"/>
    <x v="128"/>
    <x v="0"/>
    <m/>
  </r>
  <r>
    <d v="2021-12-10T01:01:58"/>
    <x v="1"/>
    <n v="3"/>
    <s v="GALINDEZ CHAVARRIAGA LUIS FERNANDO"/>
    <x v="3"/>
    <x v="0"/>
    <n v="280"/>
    <n v="28"/>
    <n v="270.24054982817898"/>
    <m/>
    <n v="104096.2199"/>
    <x v="0"/>
    <n v="15281.8181818182"/>
    <x v="128"/>
    <x v="0"/>
    <m/>
  </r>
  <r>
    <d v="2021-12-10T01:01:58"/>
    <x v="9"/>
    <n v="5"/>
    <s v="LOAIZA GAVIRIA EDIXON ANDRES"/>
    <x v="1"/>
    <x v="0"/>
    <n v="331"/>
    <n v="30.090909090909101"/>
    <n v="297.26460481099701"/>
    <s v="1 DESCUENTO (Jefe de ruta)"/>
    <n v="114505.8419"/>
    <x v="1"/>
    <n v="15281.8181818182"/>
    <x v="128"/>
    <x v="0"/>
    <m/>
  </r>
  <r>
    <d v="2021-12-10T01:01:58"/>
    <x v="1"/>
    <n v="6"/>
    <s v="MARAMARA ALBARRAN YONSON"/>
    <x v="1"/>
    <x v="0"/>
    <n v="289"/>
    <n v="26.272727272727298"/>
    <n v="297.26460481099701"/>
    <s v="1 DESCUENTO (Despachador Fernando)"/>
    <n v="114505.8419"/>
    <x v="0"/>
    <n v="15281.8181818182"/>
    <x v="128"/>
    <x v="0"/>
    <m/>
  </r>
  <r>
    <d v="2021-12-10T01:01:59"/>
    <x v="1"/>
    <n v="7"/>
    <s v="VASQUEZ GARCIA ISMAEL DAVID"/>
    <x v="9"/>
    <x v="0"/>
    <n v="287"/>
    <n v="23.9166666666667"/>
    <n v="324.28865979381402"/>
    <m/>
    <n v="124915.4639"/>
    <x v="1"/>
    <n v="15281.8181818182"/>
    <x v="128"/>
    <x v="0"/>
    <m/>
  </r>
  <r>
    <d v="2021-12-10T01:01:59"/>
    <x v="1"/>
    <n v="8"/>
    <s v="VALENCIA MENDOZA CESAR AUGUSTO"/>
    <x v="1"/>
    <x v="0"/>
    <n v="315"/>
    <n v="28.636363636363601"/>
    <n v="297.26460481099701"/>
    <m/>
    <n v="114505.8419"/>
    <x v="1"/>
    <n v="15281.8181818182"/>
    <x v="128"/>
    <x v="0"/>
    <m/>
  </r>
  <r>
    <d v="2021-12-10T01:01:59"/>
    <x v="1"/>
    <n v="9"/>
    <s v="JIMENEZ JIMENEZ OMAR DAVID"/>
    <x v="1"/>
    <x v="0"/>
    <n v="298"/>
    <n v="27.090909090909101"/>
    <n v="297.26460481099701"/>
    <s v="1 DESCUENTO (Despachador Fernando)"/>
    <n v="114505.8419"/>
    <x v="0"/>
    <n v="15281.8181818182"/>
    <x v="128"/>
    <x v="0"/>
    <m/>
  </r>
  <r>
    <d v="2021-12-10T01:01:59"/>
    <x v="9"/>
    <n v="10"/>
    <s v="FLORES RINCON JORGE ALBERTO"/>
    <x v="7"/>
    <x v="0"/>
    <n v="98"/>
    <n v="32.6666666666667"/>
    <n v="81.072164948453604"/>
    <m/>
    <n v="31228.866000000002"/>
    <x v="0"/>
    <n v="15281.8181818182"/>
    <x v="128"/>
    <x v="0"/>
    <m/>
  </r>
  <r>
    <d v="2021-12-10T01:02:00"/>
    <x v="9"/>
    <n v="11"/>
    <s v="RENDON VIANA HUMBERTO DE JESUS"/>
    <x v="4"/>
    <x v="0"/>
    <n v="157"/>
    <n v="22.428571428571399"/>
    <n v="189.16838487972501"/>
    <s v="14 DESCUENTOS (12 Transbordo veh 12 y 2 Despachadora Isabel)"/>
    <n v="72867.354000000007"/>
    <x v="0"/>
    <n v="15281.8181818182"/>
    <x v="128"/>
    <x v="0"/>
    <m/>
  </r>
  <r>
    <d v="2021-12-10T01:02:00"/>
    <x v="9"/>
    <n v="12"/>
    <s v="QUINTERO ATEHORTUA EDISON"/>
    <x v="2"/>
    <x v="0"/>
    <n v="113"/>
    <n v="20.545454545454501"/>
    <n v="148.632302405498"/>
    <s v="Se reconoce medio viaje donde moviliz 17 Usuarios"/>
    <n v="57252.921000000002"/>
    <x v="0"/>
    <n v="15281.8181818182"/>
    <x v="128"/>
    <x v="0"/>
    <m/>
  </r>
  <r>
    <d v="2021-12-10T01:02:00"/>
    <x v="9"/>
    <n v="13"/>
    <s v="SANCHEZ DAVID YOHAN ALBERTO"/>
    <x v="2"/>
    <x v="0"/>
    <n v="184"/>
    <n v="28.307692307692299"/>
    <n v="175.656357388316"/>
    <s v="Se reconoce medio viaje de 9 31 am donde moviliz 27 Usuarios"/>
    <n v="67662.543000000005"/>
    <x v="1"/>
    <n v="15281.8181818182"/>
    <x v="128"/>
    <x v="0"/>
    <m/>
  </r>
  <r>
    <d v="2021-12-10T01:02:00"/>
    <x v="9"/>
    <n v="14"/>
    <s v="CARVAJAL SALAZAR HECTOR MARINO"/>
    <x v="3"/>
    <x v="0"/>
    <n v="261"/>
    <n v="26.1"/>
    <n v="270.24054982817898"/>
    <s v="RENZO HINCAPIE Realiz 5 viajes donde moviliz 130 Usuarios"/>
    <n v="104096.2199"/>
    <x v="1"/>
    <n v="15281.8181818182"/>
    <x v="128"/>
    <x v="0"/>
    <m/>
  </r>
  <r>
    <d v="2021-12-10T01:02:00"/>
    <x v="9"/>
    <n v="15"/>
    <s v="LOPERA AGUDELO LUIS FRANCISCO"/>
    <x v="0"/>
    <x v="0"/>
    <n v="243"/>
    <n v="27"/>
    <n v="243.21649484536101"/>
    <s v="8 DESCUENTOS (Transbordo veh 12)"/>
    <n v="93686.597899999993"/>
    <x v="0"/>
    <n v="15281.8181818182"/>
    <x v="128"/>
    <x v="0"/>
    <m/>
  </r>
  <r>
    <d v="2021-12-10T01:02:01"/>
    <x v="9"/>
    <n v="17"/>
    <s v="ESPINOZA CHAVARRIA GUILLERMO LEON"/>
    <x v="4"/>
    <x v="2"/>
    <n v="205"/>
    <n v="29.285714285714299"/>
    <n v="189.16838487972501"/>
    <s v="Se descuenta el viaje de 7 13 pm donde moviliz 26 Usuarios ya que abandona ruta y no ingresa a la minorista"/>
    <n v="72867.354000000007"/>
    <x v="0"/>
    <n v="15281.8181818182"/>
    <x v="128"/>
    <x v="0"/>
    <m/>
  </r>
  <r>
    <d v="2021-12-10T01:02:01"/>
    <x v="9"/>
    <n v="19"/>
    <s v="VALENCIA ESTRADA JUAN STIVEN"/>
    <x v="5"/>
    <x v="0"/>
    <n v="17"/>
    <n v="17"/>
    <n v="27.024054982817901"/>
    <m/>
    <n v="10409.621999999999"/>
    <x v="0"/>
    <n v="15281.8181818182"/>
    <x v="128"/>
    <x v="0"/>
    <m/>
  </r>
  <r>
    <d v="2021-12-10T01:02:01"/>
    <x v="9"/>
    <n v="20"/>
    <s v="VACA FIERRO ROBINSON"/>
    <x v="1"/>
    <x v="0"/>
    <n v="227"/>
    <n v="20.636363636363601"/>
    <n v="297.26460481099701"/>
    <s v="2 DESCUENTOS (Usuarios Desubicados)"/>
    <n v="114505.8419"/>
    <x v="0"/>
    <n v="15281.8181818182"/>
    <x v="128"/>
    <x v="0"/>
    <m/>
  </r>
  <r>
    <d v="2021-12-10T01:02:02"/>
    <x v="1"/>
    <n v="21"/>
    <s v="OCAMPO OCAMPO ANTONIO JOSE"/>
    <x v="6"/>
    <x v="0"/>
    <n v="193"/>
    <n v="25.733333333333299"/>
    <n v="202.680412371134"/>
    <s v="Se reconoce medio viaje de 9 15 am donde moviliz 26 Usuarios"/>
    <n v="78072.164900000003"/>
    <x v="0"/>
    <n v="15281.8181818182"/>
    <x v="128"/>
    <x v="0"/>
    <m/>
  </r>
  <r>
    <d v="2021-12-10T01:02:02"/>
    <x v="1"/>
    <n v="22"/>
    <s v="GONZALEZ MONTAO HERNAN DARIO"/>
    <x v="0"/>
    <x v="0"/>
    <n v="256"/>
    <n v="28.4444444444444"/>
    <n v="243.21649484536101"/>
    <m/>
    <n v="93686.597899999993"/>
    <x v="1"/>
    <n v="15281.8181818182"/>
    <x v="128"/>
    <x v="0"/>
    <m/>
  </r>
  <r>
    <d v="2021-12-10T01:02:02"/>
    <x v="1"/>
    <n v="23"/>
    <s v="QUICENO DAVID DIEGO ALEJANDRO"/>
    <x v="3"/>
    <x v="0"/>
    <n v="308"/>
    <n v="30.8"/>
    <n v="270.24054982817898"/>
    <m/>
    <n v="104096.2199"/>
    <x v="0"/>
    <n v="15281.8181818182"/>
    <x v="128"/>
    <x v="0"/>
    <m/>
  </r>
  <r>
    <d v="2021-12-10T01:02:02"/>
    <x v="1"/>
    <n v="24"/>
    <s v="DE OSSA TORRES CARLOS ANDRES"/>
    <x v="0"/>
    <x v="0"/>
    <n v="263"/>
    <n v="29.2222222222222"/>
    <n v="243.21649484536101"/>
    <m/>
    <n v="93686.597899999993"/>
    <x v="0"/>
    <n v="15281.8181818182"/>
    <x v="128"/>
    <x v="0"/>
    <m/>
  </r>
  <r>
    <d v="2021-12-10T01:02:03"/>
    <x v="1"/>
    <n v="26"/>
    <s v="GONZALEZ VELASQUEZ LISDAN"/>
    <x v="1"/>
    <x v="0"/>
    <n v="275"/>
    <n v="25"/>
    <n v="297.26460481099701"/>
    <s v="3 DESCUENTOS (2 Propietario. Y Despachador Fernando)"/>
    <n v="114505.8419"/>
    <x v="0"/>
    <n v="15281.8181818182"/>
    <x v="128"/>
    <x v="0"/>
    <m/>
  </r>
  <r>
    <d v="2021-12-10T01:02:03"/>
    <x v="9"/>
    <n v="27"/>
    <s v="VANEGAS MORALES DEIBY ALEJANDRO"/>
    <x v="1"/>
    <x v="0"/>
    <n v="266"/>
    <n v="24.181818181818201"/>
    <n v="297.26460481099701"/>
    <s v="FERNEY HENAO Realiz 5 viajes donde moviliz 119 Usuarios"/>
    <n v="114505.8419"/>
    <x v="0"/>
    <n v="15281.8181818182"/>
    <x v="128"/>
    <x v="0"/>
    <m/>
  </r>
  <r>
    <d v="2021-12-10T01:02:03"/>
    <x v="9"/>
    <n v="28"/>
    <s v="BETANCUR RAMIREZ JUAN CAMILO"/>
    <x v="5"/>
    <x v="1"/>
    <n v="30"/>
    <n v="30"/>
    <n v="27.024054982817901"/>
    <m/>
    <n v="10409.621999999999"/>
    <x v="0"/>
    <n v="15281.8181818182"/>
    <x v="128"/>
    <x v="0"/>
    <m/>
  </r>
  <r>
    <d v="2021-12-10T01:02:04"/>
    <x v="1"/>
    <n v="29"/>
    <s v="VARGAS NELSON CONRADO"/>
    <x v="1"/>
    <x v="0"/>
    <n v="283"/>
    <n v="25.727272727272702"/>
    <n v="297.26460481099701"/>
    <m/>
    <n v="114505.8419"/>
    <x v="0"/>
    <n v="15281.8181818182"/>
    <x v="128"/>
    <x v="0"/>
    <m/>
  </r>
  <r>
    <d v="2021-12-10T01:02:04"/>
    <x v="9"/>
    <n v="32"/>
    <s v="QUINTERO PEREZ SANTIAGO"/>
    <x v="0"/>
    <x v="0"/>
    <n v="233"/>
    <n v="25.8888888888889"/>
    <n v="243.21649484536101"/>
    <m/>
    <n v="93686.597899999993"/>
    <x v="0"/>
    <n v="15281.8181818182"/>
    <x v="128"/>
    <x v="0"/>
    <m/>
  </r>
  <r>
    <d v="2021-12-10T01:02:04"/>
    <x v="9"/>
    <n v="33"/>
    <s v="LONDOO GOMEZ WILDER"/>
    <x v="3"/>
    <x v="0"/>
    <n v="246"/>
    <n v="25.894736842105299"/>
    <n v="256.72852233677003"/>
    <s v="Se reconoce medio viaje de 6 40 pm donde moviliz 18 Usuarios"/>
    <n v="98891.408899999995"/>
    <x v="0"/>
    <n v="15281.8181818182"/>
    <x v="128"/>
    <x v="0"/>
    <m/>
  </r>
  <r>
    <d v="2021-12-10T01:02:04"/>
    <x v="9"/>
    <n v="34"/>
    <s v="MARTINEZ ORREGO ARLEISON"/>
    <x v="9"/>
    <x v="0"/>
    <n v="347"/>
    <n v="28.9166666666667"/>
    <n v="324.28865979381402"/>
    <m/>
    <n v="124915.4639"/>
    <x v="0"/>
    <n v="15281.8181818182"/>
    <x v="128"/>
    <x v="0"/>
    <m/>
  </r>
  <r>
    <d v="2021-12-10T01:02:05"/>
    <x v="9"/>
    <n v="35"/>
    <s v="GARCIA DAVID WILSON ALBERTO"/>
    <x v="3"/>
    <x v="0"/>
    <n v="290"/>
    <n v="29"/>
    <n v="270.24054982817898"/>
    <s v="5 DESCUENTOS (Transbordo veh 33)"/>
    <n v="104096.2199"/>
    <x v="1"/>
    <n v="15281.8181818182"/>
    <x v="128"/>
    <x v="0"/>
    <m/>
  </r>
  <r>
    <d v="2021-12-10T01:02:05"/>
    <x v="9"/>
    <n v="36"/>
    <s v="MARTINEZ CHAVERRA LUIS NORBERTO"/>
    <x v="0"/>
    <x v="0"/>
    <n v="277"/>
    <n v="30.7777777777778"/>
    <n v="243.21649484536101"/>
    <s v="2 DESCUENTOS (Jefe de ruta)"/>
    <n v="93686.597899999993"/>
    <x v="0"/>
    <n v="15281.8181818182"/>
    <x v="128"/>
    <x v="0"/>
    <m/>
  </r>
  <r>
    <d v="2021-12-10T01:02:05"/>
    <x v="9"/>
    <n v="37"/>
    <s v="FLORES RINCON JORGE ALBERTO"/>
    <x v="3"/>
    <x v="0"/>
    <n v="321"/>
    <n v="32.1"/>
    <n v="270.24054982817898"/>
    <s v="DAVID LARGO Realiz 5 viajes donde moviliz 158 Usuarios"/>
    <n v="104096.2199"/>
    <x v="1"/>
    <n v="15281.8181818182"/>
    <x v="128"/>
    <x v="0"/>
    <m/>
  </r>
  <r>
    <d v="2021-12-10T01:02:05"/>
    <x v="1"/>
    <n v="38"/>
    <s v="VILLADA GUZMAN JOJAN"/>
    <x v="6"/>
    <x v="0"/>
    <n v="204"/>
    <n v="25.5"/>
    <n v="216.19243986254301"/>
    <m/>
    <n v="83276.975900000005"/>
    <x v="0"/>
    <n v="15281.8181818182"/>
    <x v="128"/>
    <x v="0"/>
    <m/>
  </r>
  <r>
    <d v="2021-12-10T01:02:06"/>
    <x v="1"/>
    <n v="40"/>
    <s v="CORDOBA QUINTERO RAFAEL JOSE"/>
    <x v="3"/>
    <x v="0"/>
    <n v="301"/>
    <n v="30.1"/>
    <n v="270.24054982817898"/>
    <m/>
    <n v="104096.2199"/>
    <x v="0"/>
    <n v="15281.8181818182"/>
    <x v="128"/>
    <x v="0"/>
    <m/>
  </r>
  <r>
    <d v="2021-12-11T00:18:01"/>
    <x v="9"/>
    <n v="1"/>
    <s v="PINEDA ESTRADA CRISTIAN JOHAN"/>
    <x v="3"/>
    <x v="1"/>
    <n v="243"/>
    <n v="24.3"/>
    <n v="251.53238546603501"/>
    <m/>
    <n v="96612.954199999993"/>
    <x v="0"/>
    <n v="15514.285714285699"/>
    <x v="129"/>
    <x v="0"/>
    <m/>
  </r>
  <r>
    <d v="2021-12-11T00:18:02"/>
    <x v="9"/>
    <n v="2"/>
    <s v="JARAMILLO GOMEZ VICTOR ALONSO"/>
    <x v="3"/>
    <x v="0"/>
    <n v="287"/>
    <n v="28.7"/>
    <n v="251.53238546603501"/>
    <s v="1 DESCUENTO (Despachadora Isabel)"/>
    <n v="96612.954199999993"/>
    <x v="1"/>
    <n v="15514.285714285699"/>
    <x v="129"/>
    <x v="0"/>
    <m/>
  </r>
  <r>
    <d v="2021-12-11T00:18:02"/>
    <x v="9"/>
    <n v="3"/>
    <s v="RESTREPO RODRIGUEZ LIBARDO ANDRES"/>
    <x v="3"/>
    <x v="0"/>
    <n v="260"/>
    <n v="26"/>
    <n v="251.53238546603501"/>
    <s v="1 DESCUENTO (Usuario Desubicado)"/>
    <n v="96612.954199999993"/>
    <x v="0"/>
    <n v="15514.285714285699"/>
    <x v="129"/>
    <x v="0"/>
    <m/>
  </r>
  <r>
    <d v="2021-12-11T00:18:02"/>
    <x v="9"/>
    <n v="5"/>
    <s v="LOAIZA GAVIRIA EDIXON ANDRES"/>
    <x v="3"/>
    <x v="0"/>
    <n v="296"/>
    <n v="29.6"/>
    <n v="251.53238546603501"/>
    <m/>
    <n v="96612.954199999993"/>
    <x v="1"/>
    <n v="15514.285714285699"/>
    <x v="129"/>
    <x v="0"/>
    <m/>
  </r>
  <r>
    <d v="2021-12-11T00:18:03"/>
    <x v="9"/>
    <n v="6"/>
    <s v="MARAMARA ALBARRAN YONSON"/>
    <x v="3"/>
    <x v="0"/>
    <n v="288"/>
    <n v="28.8"/>
    <n v="251.53238546603501"/>
    <m/>
    <n v="96612.954199999993"/>
    <x v="0"/>
    <n v="15514.285714285699"/>
    <x v="129"/>
    <x v="0"/>
    <m/>
  </r>
  <r>
    <d v="2021-12-11T00:18:03"/>
    <x v="9"/>
    <n v="7"/>
    <s v="VASQUEZ GARCIA ISMAEL DAVID"/>
    <x v="0"/>
    <x v="0"/>
    <n v="230"/>
    <n v="25.5555555555556"/>
    <n v="226.37914691943101"/>
    <s v="1 DESCUENTO (Usuario Desubicado)"/>
    <n v="86951.658800000005"/>
    <x v="1"/>
    <n v="15514.285714285699"/>
    <x v="129"/>
    <x v="0"/>
    <m/>
  </r>
  <r>
    <d v="2021-12-11T00:18:03"/>
    <x v="9"/>
    <n v="8"/>
    <s v="VALENCIA MENDOZA CESAR AUGUSTO"/>
    <x v="3"/>
    <x v="0"/>
    <n v="269"/>
    <n v="26.9"/>
    <n v="251.53238546603501"/>
    <s v="2 DESCUENTOS X INCAPACITADO"/>
    <n v="96612.954199999993"/>
    <x v="1"/>
    <n v="15514.285714285699"/>
    <x v="129"/>
    <x v="0"/>
    <m/>
  </r>
  <r>
    <d v="2021-12-11T00:18:04"/>
    <x v="9"/>
    <n v="9"/>
    <s v="JIMENEZ JIMENEZ OMAR DAVID"/>
    <x v="2"/>
    <x v="1"/>
    <n v="173"/>
    <n v="28.8333333333333"/>
    <n v="150.91943127962099"/>
    <s v="1 DESCUENTO (Despachadora Isabel)"/>
    <n v="57967.772499999999"/>
    <x v="0"/>
    <n v="15514.285714285699"/>
    <x v="129"/>
    <x v="0"/>
    <m/>
  </r>
  <r>
    <d v="2021-12-11T00:18:04"/>
    <x v="9"/>
    <n v="10"/>
    <s v="FLORES RINCON JORGE ALBERTO"/>
    <x v="3"/>
    <x v="0"/>
    <n v="258"/>
    <n v="25.8"/>
    <n v="251.53238546603501"/>
    <s v="1 DESCUENTO (Usuario Desubicado)"/>
    <n v="96612.954199999993"/>
    <x v="0"/>
    <n v="15514.285714285699"/>
    <x v="129"/>
    <x v="0"/>
    <m/>
  </r>
  <r>
    <d v="2021-12-11T00:18:04"/>
    <x v="1"/>
    <n v="11"/>
    <s v="RENDON VIANA HUMBERTO DE JESUS"/>
    <x v="3"/>
    <x v="0"/>
    <n v="240"/>
    <n v="24"/>
    <n v="251.53238546603501"/>
    <m/>
    <n v="96612.954199999993"/>
    <x v="0"/>
    <n v="15514.285714285699"/>
    <x v="129"/>
    <x v="0"/>
    <m/>
  </r>
  <r>
    <d v="2021-12-11T00:18:04"/>
    <x v="1"/>
    <n v="12"/>
    <s v="QUINTERO ATEHORTUA EDISON"/>
    <x v="0"/>
    <x v="0"/>
    <n v="212"/>
    <n v="23.5555555555556"/>
    <n v="226.37914691943101"/>
    <m/>
    <n v="86951.658800000005"/>
    <x v="0"/>
    <n v="15514.285714285699"/>
    <x v="129"/>
    <x v="0"/>
    <m/>
  </r>
  <r>
    <d v="2021-12-11T00:18:05"/>
    <x v="9"/>
    <n v="13"/>
    <s v="SANCHEZ DAVID YOHAN ALBERTO"/>
    <x v="5"/>
    <x v="0"/>
    <n v="35"/>
    <n v="35"/>
    <n v="25.1532385466035"/>
    <m/>
    <n v="9661.2954000000009"/>
    <x v="1"/>
    <n v="15514.285714285699"/>
    <x v="129"/>
    <x v="0"/>
    <m/>
  </r>
  <r>
    <d v="2021-12-11T00:18:05"/>
    <x v="1"/>
    <n v="14"/>
    <s v="HINCAPIE OSORIO RENZO ORLANDO"/>
    <x v="3"/>
    <x v="1"/>
    <n v="266"/>
    <n v="26.6"/>
    <n v="251.53238546603501"/>
    <m/>
    <n v="96612.954199999993"/>
    <x v="1"/>
    <n v="15514.285714285699"/>
    <x v="129"/>
    <x v="0"/>
    <m/>
  </r>
  <r>
    <d v="2021-12-11T00:18:05"/>
    <x v="1"/>
    <n v="15"/>
    <s v="LONDOO LOPERA DUVAN ANDRES"/>
    <x v="3"/>
    <x v="0"/>
    <n v="221"/>
    <n v="22.1"/>
    <n v="251.53238546603501"/>
    <m/>
    <n v="96612.954199999993"/>
    <x v="0"/>
    <n v="15514.285714285699"/>
    <x v="129"/>
    <x v="0"/>
    <m/>
  </r>
  <r>
    <d v="2021-12-11T00:18:06"/>
    <x v="1"/>
    <n v="17"/>
    <s v="ESPINOZA CHAVARRIA GUILLERMO LEON"/>
    <x v="0"/>
    <x v="0"/>
    <n v="203"/>
    <n v="22.5555555555556"/>
    <n v="226.37914691943101"/>
    <m/>
    <n v="86951.658800000005"/>
    <x v="0"/>
    <n v="15514.285714285699"/>
    <x v="129"/>
    <x v="0"/>
    <m/>
  </r>
  <r>
    <d v="2021-12-11T00:18:06"/>
    <x v="9"/>
    <n v="18"/>
    <s v="PEREZ BORJA JUAN CARLOS"/>
    <x v="4"/>
    <x v="0"/>
    <n v="170"/>
    <n v="24.285714285714299"/>
    <n v="176.072669826224"/>
    <s v="2 DESCUENTOS ( Despachador Fernando y Conduct.)"/>
    <n v="67629.067899999995"/>
    <x v="0"/>
    <n v="15514.285714285699"/>
    <x v="129"/>
    <x v="0"/>
    <m/>
  </r>
  <r>
    <d v="2021-12-11T00:18:06"/>
    <x v="1"/>
    <n v="19"/>
    <s v="VALENCIA ESTRADA JUAN STIVEN"/>
    <x v="3"/>
    <x v="0"/>
    <n v="265"/>
    <n v="26.5"/>
    <n v="251.53238546603501"/>
    <m/>
    <n v="96612.954199999993"/>
    <x v="0"/>
    <n v="15514.285714285699"/>
    <x v="129"/>
    <x v="0"/>
    <m/>
  </r>
  <r>
    <d v="2021-12-11T00:18:06"/>
    <x v="1"/>
    <n v="20"/>
    <s v="VACA FIERRO ROBINSON"/>
    <x v="1"/>
    <x v="0"/>
    <n v="267"/>
    <n v="24.272727272727298"/>
    <n v="276.68562401263802"/>
    <m/>
    <n v="106274.2496"/>
    <x v="0"/>
    <n v="15514.285714285699"/>
    <x v="129"/>
    <x v="0"/>
    <m/>
  </r>
  <r>
    <d v="2021-12-11T00:18:07"/>
    <x v="1"/>
    <n v="21"/>
    <s v="OCAMPO OCAMPO ANTONIO JOSE"/>
    <x v="0"/>
    <x v="0"/>
    <n v="242"/>
    <n v="26.8888888888889"/>
    <n v="226.37914691943101"/>
    <m/>
    <n v="86951.658800000005"/>
    <x v="0"/>
    <n v="15514.285714285699"/>
    <x v="129"/>
    <x v="0"/>
    <m/>
  </r>
  <r>
    <d v="2021-12-11T00:18:07"/>
    <x v="9"/>
    <n v="22"/>
    <s v="DE OSSA TORRES CARLOS ANDRES"/>
    <x v="0"/>
    <x v="0"/>
    <n v="220"/>
    <n v="24.4444444444444"/>
    <n v="226.37914691943101"/>
    <m/>
    <n v="86951.658800000005"/>
    <x v="1"/>
    <n v="15514.285714285699"/>
    <x v="129"/>
    <x v="0"/>
    <m/>
  </r>
  <r>
    <d v="2021-12-11T00:18:07"/>
    <x v="9"/>
    <n v="23"/>
    <s v="QUICENO DAVID DIEGO ALEJANDRO"/>
    <x v="6"/>
    <x v="1"/>
    <n v="173"/>
    <n v="21.625"/>
    <n v="201.225908372828"/>
    <m/>
    <n v="77290.363299999997"/>
    <x v="0"/>
    <n v="15514.285714285699"/>
    <x v="129"/>
    <x v="0"/>
    <m/>
  </r>
  <r>
    <d v="2021-12-11T00:18:07"/>
    <x v="9"/>
    <n v="24"/>
    <s v="QUIRAMA CASTAEDA JHON JADER"/>
    <x v="0"/>
    <x v="0"/>
    <n v="239"/>
    <n v="26.5555555555556"/>
    <n v="226.37914691943101"/>
    <m/>
    <n v="86951.658800000005"/>
    <x v="0"/>
    <n v="15514.285714285699"/>
    <x v="129"/>
    <x v="0"/>
    <m/>
  </r>
  <r>
    <d v="2021-12-11T00:18:08"/>
    <x v="9"/>
    <n v="26"/>
    <s v="GONZALEZ VELASQUEZ LISDAN"/>
    <x v="0"/>
    <x v="0"/>
    <n v="237"/>
    <n v="26.3333333333333"/>
    <n v="226.37914691943101"/>
    <m/>
    <n v="86951.658800000005"/>
    <x v="0"/>
    <n v="15514.285714285699"/>
    <x v="129"/>
    <x v="0"/>
    <m/>
  </r>
  <r>
    <d v="2021-12-11T00:18:08"/>
    <x v="9"/>
    <n v="27"/>
    <s v="VANEGAS MORALES DEIBY ALEJANDRO"/>
    <x v="6"/>
    <x v="0"/>
    <n v="147"/>
    <n v="18.375"/>
    <n v="201.225908372828"/>
    <m/>
    <n v="77290.363299999997"/>
    <x v="0"/>
    <n v="15514.285714285699"/>
    <x v="129"/>
    <x v="0"/>
    <m/>
  </r>
  <r>
    <d v="2021-12-11T00:18:08"/>
    <x v="9"/>
    <n v="28"/>
    <s v="BETANCUR RAMIREZ JUAN CAMILO"/>
    <x v="0"/>
    <x v="0"/>
    <n v="170"/>
    <n v="18.8888888888889"/>
    <n v="226.37914691943101"/>
    <s v="1 DESCUENTO (Usuario Desubicado)"/>
    <n v="86951.658800000005"/>
    <x v="0"/>
    <n v="15514.285714285699"/>
    <x v="129"/>
    <x v="0"/>
    <m/>
  </r>
  <r>
    <d v="2021-12-11T00:18:08"/>
    <x v="9"/>
    <n v="29"/>
    <s v="VELASQUEZ ROLDAN BRAYAN ESTIVEN"/>
    <x v="3"/>
    <x v="0"/>
    <n v="195"/>
    <n v="19.5"/>
    <n v="251.53238546603501"/>
    <m/>
    <n v="96612.954199999993"/>
    <x v="0"/>
    <n v="15514.285714285699"/>
    <x v="129"/>
    <x v="0"/>
    <m/>
  </r>
  <r>
    <d v="2021-12-11T00:18:09"/>
    <x v="1"/>
    <n v="31"/>
    <s v="ARISTIZABAL GIRALDO JORGE ANDRES"/>
    <x v="1"/>
    <x v="0"/>
    <n v="256"/>
    <n v="23.272727272727298"/>
    <n v="276.68562401263802"/>
    <m/>
    <n v="106274.2496"/>
    <x v="1"/>
    <n v="15514.285714285699"/>
    <x v="129"/>
    <x v="0"/>
    <m/>
  </r>
  <r>
    <d v="2021-12-11T00:18:09"/>
    <x v="1"/>
    <n v="32"/>
    <s v="QUINTERO PEREZ SANTIAGO"/>
    <x v="3"/>
    <x v="0"/>
    <n v="221"/>
    <n v="22.1"/>
    <n v="251.53238546603501"/>
    <m/>
    <n v="96612.954199999993"/>
    <x v="0"/>
    <n v="15514.285714285699"/>
    <x v="129"/>
    <x v="0"/>
    <m/>
  </r>
  <r>
    <d v="2021-12-11T00:18:09"/>
    <x v="1"/>
    <n v="33"/>
    <s v="LONDOO GOMEZ WILDER"/>
    <x v="3"/>
    <x v="0"/>
    <n v="240"/>
    <n v="24"/>
    <n v="251.53238546603501"/>
    <m/>
    <n v="96612.954199999993"/>
    <x v="0"/>
    <n v="15514.285714285699"/>
    <x v="129"/>
    <x v="0"/>
    <m/>
  </r>
  <r>
    <d v="2021-12-11T00:18:10"/>
    <x v="9"/>
    <n v="34"/>
    <s v="MARTINEZ ORREGO ARLEISON"/>
    <x v="3"/>
    <x v="0"/>
    <n v="288"/>
    <n v="28.8"/>
    <n v="251.53238546603501"/>
    <m/>
    <n v="96612.954199999993"/>
    <x v="0"/>
    <n v="15514.285714285699"/>
    <x v="129"/>
    <x v="0"/>
    <m/>
  </r>
  <r>
    <d v="2021-12-11T00:18:10"/>
    <x v="1"/>
    <n v="35"/>
    <s v="GARCIA DAVID WILSON ALBERTO"/>
    <x v="6"/>
    <x v="0"/>
    <n v="222"/>
    <n v="29.6"/>
    <n v="188.64928909952599"/>
    <s v="Se reconoce medio viaje de 9 45 am donde moviliz 15 Usuarios, 4 DESCUENTOS X INCAPACITADOS"/>
    <n v="72459.715599999996"/>
    <x v="1"/>
    <n v="15514.285714285699"/>
    <x v="129"/>
    <x v="0"/>
    <m/>
  </r>
  <r>
    <d v="2021-12-11T00:18:10"/>
    <x v="1"/>
    <n v="36"/>
    <s v="MARTINEZ CHAVERRA LUIS NORBERTO"/>
    <x v="0"/>
    <x v="0"/>
    <n v="252"/>
    <n v="28"/>
    <n v="226.37914691943101"/>
    <m/>
    <n v="86951.658800000005"/>
    <x v="0"/>
    <n v="15514.285714285699"/>
    <x v="129"/>
    <x v="0"/>
    <m/>
  </r>
  <r>
    <d v="2021-12-11T00:18:10"/>
    <x v="9"/>
    <n v="37"/>
    <s v="LARGO PIEDRAHITA HARVEY DAVID"/>
    <x v="3"/>
    <x v="0"/>
    <n v="277"/>
    <n v="27.7"/>
    <n v="251.53238546603501"/>
    <s v="1 DESCUENTO (Despachador Fernando)"/>
    <n v="96612.954199999993"/>
    <x v="1"/>
    <n v="15514.285714285699"/>
    <x v="129"/>
    <x v="0"/>
    <m/>
  </r>
  <r>
    <d v="2021-12-11T00:18:11"/>
    <x v="9"/>
    <n v="38"/>
    <s v="VILLADA GUZMAN JOJAN"/>
    <x v="6"/>
    <x v="1"/>
    <n v="229"/>
    <n v="28.625"/>
    <n v="201.225908372828"/>
    <s v="Se descuenta el viaje de 2 pm donde moviliz 12 Usuarios ya que se desva de la ruta baja por el 13 sin autorizacin ni justificacin, 1 DESCUENTO (Transbordo veh 29)"/>
    <n v="77290.363299999997"/>
    <x v="0"/>
    <n v="15514.285714285699"/>
    <x v="129"/>
    <x v="0"/>
    <m/>
  </r>
  <r>
    <d v="2021-12-11T00:18:11"/>
    <x v="1"/>
    <n v="40"/>
    <s v="CORDOBA QUINTERO RAFAEL JOSE"/>
    <x v="6"/>
    <x v="0"/>
    <n v="170"/>
    <n v="21.25"/>
    <n v="201.225908372828"/>
    <m/>
    <n v="77290.363299999997"/>
    <x v="0"/>
    <n v="15514.285714285699"/>
    <x v="129"/>
    <x v="0"/>
    <m/>
  </r>
  <r>
    <d v="2021-12-12T00:23:44"/>
    <x v="1"/>
    <n v="1"/>
    <s v="PINEDA ESTRADA CRISTIAN JOHAN"/>
    <x v="10"/>
    <x v="0"/>
    <n v="80"/>
    <n v="17.7777777777778"/>
    <n v="114.30148270181201"/>
    <s v="Se reconoce medio viaje donde moviliz 9 Usuarios"/>
    <n v="43920.593099999998"/>
    <x v="0"/>
    <n v="14088.5714285714"/>
    <x v="130"/>
    <x v="0"/>
    <m/>
  </r>
  <r>
    <d v="2021-12-12T00:23:45"/>
    <x v="1"/>
    <n v="2"/>
    <s v="JARAMILLO GOMEZ VICTOR ALONSO"/>
    <x v="0"/>
    <x v="0"/>
    <n v="261"/>
    <n v="29"/>
    <n v="228.60296540362401"/>
    <m/>
    <n v="87841.186199999996"/>
    <x v="1"/>
    <n v="14088.5714285714"/>
    <x v="130"/>
    <x v="0"/>
    <m/>
  </r>
  <r>
    <d v="2021-12-12T00:23:45"/>
    <x v="1"/>
    <n v="3"/>
    <s v="RESTREPO RODRIGUEZ LIBARDO ANDRES"/>
    <x v="0"/>
    <x v="1"/>
    <n v="212"/>
    <n v="23.5555555555556"/>
    <n v="228.60296540362401"/>
    <s v="2 DESCUENTOS (Despachador Fernando)"/>
    <n v="87841.186199999996"/>
    <x v="0"/>
    <n v="14088.5714285714"/>
    <x v="130"/>
    <x v="0"/>
    <m/>
  </r>
  <r>
    <d v="2021-12-12T00:23:45"/>
    <x v="1"/>
    <n v="5"/>
    <s v="LOAIZA GAVIRIA EDIXON ANDRES"/>
    <x v="1"/>
    <x v="0"/>
    <n v="309"/>
    <n v="28.090909090909101"/>
    <n v="279.40362438220802"/>
    <s v="1 DESCUENTO (Despachadora Isabel)"/>
    <n v="107361.4498"/>
    <x v="1"/>
    <n v="14088.5714285714"/>
    <x v="130"/>
    <x v="0"/>
    <m/>
  </r>
  <r>
    <d v="2021-12-12T00:23:45"/>
    <x v="1"/>
    <n v="6"/>
    <s v="MARAMARA ALBARRAN YONSON"/>
    <x v="1"/>
    <x v="0"/>
    <n v="319"/>
    <n v="29"/>
    <n v="279.40362438220802"/>
    <m/>
    <n v="107361.4498"/>
    <x v="0"/>
    <n v="14088.5714285714"/>
    <x v="130"/>
    <x v="0"/>
    <m/>
  </r>
  <r>
    <d v="2021-12-12T00:23:45"/>
    <x v="1"/>
    <n v="7"/>
    <s v="VASQUEZ GARCIA ISMAEL DAVID"/>
    <x v="9"/>
    <x v="0"/>
    <n v="301"/>
    <n v="25.0833333333333"/>
    <n v="304.803953871499"/>
    <m/>
    <n v="117121.5815"/>
    <x v="1"/>
    <n v="14088.5714285714"/>
    <x v="130"/>
    <x v="0"/>
    <m/>
  </r>
  <r>
    <d v="2021-12-12T00:23:46"/>
    <x v="1"/>
    <n v="8"/>
    <s v="VALENCIA MENDOZA CESAR AUGUSTO"/>
    <x v="1"/>
    <x v="0"/>
    <n v="303"/>
    <n v="27.545454545454501"/>
    <n v="279.40362438220802"/>
    <s v="2 DESCUENTOS X INCAPACITADO"/>
    <n v="107361.4498"/>
    <x v="1"/>
    <n v="14088.5714285714"/>
    <x v="130"/>
    <x v="0"/>
    <m/>
  </r>
  <r>
    <d v="2021-12-12T00:23:46"/>
    <x v="1"/>
    <n v="9"/>
    <s v="JIMENEZ JIMENEZ OMAR DAVID"/>
    <x v="3"/>
    <x v="0"/>
    <n v="289"/>
    <n v="28.9"/>
    <n v="254.00329489291599"/>
    <m/>
    <n v="97601.317999999999"/>
    <x v="0"/>
    <n v="14088.5714285714"/>
    <x v="130"/>
    <x v="0"/>
    <m/>
  </r>
  <r>
    <d v="2021-12-12T00:23:46"/>
    <x v="9"/>
    <n v="10"/>
    <s v="FLORES RINCON JORGE ALBERTO"/>
    <x v="1"/>
    <x v="0"/>
    <n v="276"/>
    <n v="25.090909090909101"/>
    <n v="279.40362438220802"/>
    <s v="10 DESCUENTOS (Despachadora Isabel y 9 Transbordo veh 27)"/>
    <n v="107361.4498"/>
    <x v="0"/>
    <n v="14088.5714285714"/>
    <x v="130"/>
    <x v="0"/>
    <m/>
  </r>
  <r>
    <d v="2021-12-12T00:23:46"/>
    <x v="1"/>
    <n v="11"/>
    <s v="RENDON VIANA HUMBERTO DE JESUS"/>
    <x v="3"/>
    <x v="0"/>
    <n v="279"/>
    <n v="27.9"/>
    <n v="254.00329489291599"/>
    <m/>
    <n v="97601.317999999999"/>
    <x v="0"/>
    <n v="14088.5714285714"/>
    <x v="130"/>
    <x v="0"/>
    <m/>
  </r>
  <r>
    <d v="2021-12-12T00:23:46"/>
    <x v="1"/>
    <n v="12"/>
    <s v="QUINTERO ATEHORTUA EDISON"/>
    <x v="6"/>
    <x v="0"/>
    <n v="163"/>
    <n v="20.375"/>
    <n v="203.202635914333"/>
    <m/>
    <n v="78081.054399999994"/>
    <x v="0"/>
    <n v="14088.5714285714"/>
    <x v="130"/>
    <x v="0"/>
    <m/>
  </r>
  <r>
    <d v="2021-12-12T00:23:46"/>
    <x v="9"/>
    <n v="13"/>
    <s v="DE OSSA TORRES CARLOS ANDRES"/>
    <x v="3"/>
    <x v="0"/>
    <n v="200"/>
    <n v="20"/>
    <n v="254.00329489291599"/>
    <m/>
    <n v="97601.317999999999"/>
    <x v="1"/>
    <n v="14088.5714285714"/>
    <x v="130"/>
    <x v="0"/>
    <m/>
  </r>
  <r>
    <d v="2021-12-12T00:23:47"/>
    <x v="9"/>
    <n v="14"/>
    <s v="HINCAPIE OSORIO RENZO ORLANDO"/>
    <x v="0"/>
    <x v="0"/>
    <n v="309"/>
    <n v="34.3333333333333"/>
    <n v="228.60296540362401"/>
    <m/>
    <n v="87841.186199999996"/>
    <x v="1"/>
    <n v="14088.5714285714"/>
    <x v="130"/>
    <x v="0"/>
    <m/>
  </r>
  <r>
    <d v="2021-12-12T00:23:47"/>
    <x v="9"/>
    <n v="15"/>
    <s v="LONDOO LOPERA DUVAN ANDRES"/>
    <x v="0"/>
    <x v="0"/>
    <n v="195"/>
    <n v="21.6666666666667"/>
    <n v="228.60296540362401"/>
    <m/>
    <n v="87841.186199999996"/>
    <x v="0"/>
    <n v="14088.5714285714"/>
    <x v="130"/>
    <x v="0"/>
    <m/>
  </r>
  <r>
    <d v="2021-12-12T00:23:47"/>
    <x v="9"/>
    <n v="17"/>
    <s v="ESPINOZA CHAVARRIA GUILLERMO LEON"/>
    <x v="0"/>
    <x v="0"/>
    <n v="261"/>
    <n v="29"/>
    <n v="228.60296540362401"/>
    <m/>
    <n v="87841.186199999996"/>
    <x v="0"/>
    <n v="14088.5714285714"/>
    <x v="130"/>
    <x v="0"/>
    <m/>
  </r>
  <r>
    <d v="2021-12-12T00:23:47"/>
    <x v="9"/>
    <n v="18"/>
    <s v="ROJAS QUINTERO MIGUEL ANTONIO"/>
    <x v="2"/>
    <x v="0"/>
    <n v="185"/>
    <n v="30.8333333333333"/>
    <n v="152.40197693575001"/>
    <s v="JUAN PEREZ Realiz 2 viajes donde moviliz 78 Usuarios"/>
    <n v="58560.790800000002"/>
    <x v="0"/>
    <n v="14088.5714285714"/>
    <x v="130"/>
    <x v="0"/>
    <m/>
  </r>
  <r>
    <d v="2021-12-12T00:23:47"/>
    <x v="1"/>
    <n v="19"/>
    <s v="VALENCIA ESTRADA JUAN STIVEN"/>
    <x v="2"/>
    <x v="0"/>
    <n v="137"/>
    <n v="22.8333333333333"/>
    <n v="152.40197693575001"/>
    <m/>
    <n v="58560.790800000002"/>
    <x v="0"/>
    <n v="14088.5714285714"/>
    <x v="130"/>
    <x v="0"/>
    <m/>
  </r>
  <r>
    <d v="2021-12-12T00:23:47"/>
    <x v="9"/>
    <n v="20"/>
    <s v="VACA FIERRO ROBINSON"/>
    <x v="3"/>
    <x v="0"/>
    <n v="272"/>
    <n v="27.2"/>
    <n v="254.00329489291599"/>
    <m/>
    <n v="97601.317999999999"/>
    <x v="0"/>
    <n v="14088.5714285714"/>
    <x v="130"/>
    <x v="0"/>
    <m/>
  </r>
  <r>
    <d v="2021-12-12T00:23:48"/>
    <x v="1"/>
    <n v="21"/>
    <s v="OCAMPO OCAMPO ANTONIO JOSE"/>
    <x v="10"/>
    <x v="0"/>
    <n v="64"/>
    <n v="16"/>
    <n v="101.601317957166"/>
    <m/>
    <n v="39040.527199999997"/>
    <x v="0"/>
    <n v="14088.5714285714"/>
    <x v="130"/>
    <x v="0"/>
    <m/>
  </r>
  <r>
    <d v="2021-12-12T00:23:48"/>
    <x v="1"/>
    <n v="22"/>
    <s v="GONZALEZ MONTAO HERNAN DARIO"/>
    <x v="3"/>
    <x v="0"/>
    <n v="278"/>
    <n v="27.8"/>
    <n v="254.00329489291599"/>
    <s v="1 DESCUENTO (Transbordo veh 39)"/>
    <n v="97601.317999999999"/>
    <x v="1"/>
    <n v="14088.5714285714"/>
    <x v="130"/>
    <x v="0"/>
    <m/>
  </r>
  <r>
    <d v="2021-12-12T00:23:48"/>
    <x v="1"/>
    <n v="23"/>
    <s v="QUICENO DAVID DIEGO ALEJANDRO"/>
    <x v="11"/>
    <x v="0"/>
    <n v="36"/>
    <n v="18"/>
    <n v="50.800658978583201"/>
    <m/>
    <n v="19520.263599999998"/>
    <x v="0"/>
    <n v="14088.5714285714"/>
    <x v="130"/>
    <x v="0"/>
    <m/>
  </r>
  <r>
    <d v="2021-12-12T00:23:48"/>
    <x v="1"/>
    <n v="24"/>
    <s v="QUIRAMA CASTAEDA JHON JADER"/>
    <x v="0"/>
    <x v="0"/>
    <n v="252"/>
    <n v="28"/>
    <n v="228.60296540362401"/>
    <s v="1 DESCUENTO (Despachador Fernando)"/>
    <n v="87841.186199999996"/>
    <x v="0"/>
    <n v="14088.5714285714"/>
    <x v="130"/>
    <x v="0"/>
    <m/>
  </r>
  <r>
    <d v="2021-12-12T00:23:48"/>
    <x v="1"/>
    <n v="26"/>
    <s v="GONZALEZ VELASQUEZ LISDAN"/>
    <x v="0"/>
    <x v="0"/>
    <n v="219"/>
    <n v="24.3333333333333"/>
    <n v="228.60296540362401"/>
    <m/>
    <n v="87841.186199999996"/>
    <x v="0"/>
    <n v="14088.5714285714"/>
    <x v="130"/>
    <x v="0"/>
    <m/>
  </r>
  <r>
    <d v="2021-12-12T00:23:48"/>
    <x v="1"/>
    <n v="27"/>
    <s v="VANEGAS MORALES DEIBY ALEJANDRO"/>
    <x v="11"/>
    <x v="0"/>
    <n v="32"/>
    <n v="21.3333333333333"/>
    <n v="38.100494233937397"/>
    <s v="Se reconoce medio viaje donde moviliz 15 Usuarios"/>
    <n v="14640.197700000001"/>
    <x v="0"/>
    <n v="14088.5714285714"/>
    <x v="130"/>
    <x v="0"/>
    <m/>
  </r>
  <r>
    <d v="2021-12-12T00:23:49"/>
    <x v="1"/>
    <n v="28"/>
    <s v="BETANCUR RAMIREZ JUAN CAMILO"/>
    <x v="3"/>
    <x v="0"/>
    <n v="228"/>
    <n v="24"/>
    <n v="241.30313014826999"/>
    <s v="Se reconoce medio viaje donde moviliz 14 Usuarios"/>
    <n v="92721.252099999998"/>
    <x v="0"/>
    <n v="14088.5714285714"/>
    <x v="130"/>
    <x v="0"/>
    <m/>
  </r>
  <r>
    <d v="2021-12-12T00:23:49"/>
    <x v="1"/>
    <n v="29"/>
    <s v="VELASQUEZ ROLDAN BRAYAN ESTIVEN"/>
    <x v="1"/>
    <x v="0"/>
    <n v="245"/>
    <n v="22.272727272727298"/>
    <n v="279.40362438220802"/>
    <m/>
    <n v="107361.4498"/>
    <x v="0"/>
    <n v="14088.5714285714"/>
    <x v="130"/>
    <x v="0"/>
    <m/>
  </r>
  <r>
    <d v="2021-12-12T00:23:49"/>
    <x v="9"/>
    <n v="31"/>
    <s v="ARISTIZABAL GIRALDO JORGE ANDRES"/>
    <x v="0"/>
    <x v="0"/>
    <n v="292"/>
    <n v="32.4444444444444"/>
    <n v="228.60296540362401"/>
    <m/>
    <n v="87841.186199999996"/>
    <x v="1"/>
    <n v="14088.5714285714"/>
    <x v="130"/>
    <x v="0"/>
    <m/>
  </r>
  <r>
    <d v="2021-12-12T00:23:49"/>
    <x v="9"/>
    <n v="33"/>
    <s v="LONDOO GOMEZ WILDER"/>
    <x v="3"/>
    <x v="0"/>
    <n v="235"/>
    <n v="23.5"/>
    <n v="254.00329489291599"/>
    <m/>
    <n v="97601.317999999999"/>
    <x v="0"/>
    <n v="14088.5714285714"/>
    <x v="130"/>
    <x v="0"/>
    <m/>
  </r>
  <r>
    <d v="2021-12-12T00:23:49"/>
    <x v="9"/>
    <n v="34"/>
    <s v="MARTINEZ ORREGO ARLEISON"/>
    <x v="2"/>
    <x v="0"/>
    <n v="158"/>
    <n v="26.3333333333333"/>
    <n v="152.40197693575001"/>
    <m/>
    <n v="58560.790800000002"/>
    <x v="0"/>
    <n v="14088.5714285714"/>
    <x v="130"/>
    <x v="0"/>
    <m/>
  </r>
  <r>
    <d v="2021-12-12T00:23:49"/>
    <x v="9"/>
    <n v="35"/>
    <s v="GARCIA DAVID WILSON ALBERTO"/>
    <x v="0"/>
    <x v="0"/>
    <n v="194"/>
    <n v="21.5555555555556"/>
    <n v="228.60296540362401"/>
    <s v="2 DESCUENTOS X INCAPACITADO"/>
    <n v="87841.186199999996"/>
    <x v="1"/>
    <n v="14088.5714285714"/>
    <x v="130"/>
    <x v="0"/>
    <m/>
  </r>
  <r>
    <d v="2021-12-12T00:23:49"/>
    <x v="9"/>
    <n v="36"/>
    <s v="VARGAS NELSON CONRADO"/>
    <x v="6"/>
    <x v="0"/>
    <n v="181"/>
    <n v="22.625"/>
    <n v="203.202635914333"/>
    <s v="LUIS MARTINEZ Realiz 4 viajes donde moviliz 86 Usuarios, 3 DESCUENTOS (Despachadora Isabel y 2 Usuarios Desubicados)"/>
    <n v="78081.054399999994"/>
    <x v="0"/>
    <n v="14088.5714285714"/>
    <x v="130"/>
    <x v="0"/>
    <m/>
  </r>
  <r>
    <d v="2021-12-12T00:23:50"/>
    <x v="9"/>
    <n v="37"/>
    <s v="LARGO PIEDRAHITA HARVEY DAVID"/>
    <x v="0"/>
    <x v="0"/>
    <n v="295"/>
    <n v="32.7777777777778"/>
    <n v="228.60296540362401"/>
    <m/>
    <n v="87841.186199999996"/>
    <x v="1"/>
    <n v="14088.5714285714"/>
    <x v="130"/>
    <x v="0"/>
    <m/>
  </r>
  <r>
    <d v="2021-12-12T00:23:50"/>
    <x v="9"/>
    <n v="38"/>
    <s v="VILLADA GUZMAN JOJAN"/>
    <x v="6"/>
    <x v="0"/>
    <n v="115"/>
    <n v="14.375"/>
    <n v="203.202635914333"/>
    <m/>
    <n v="78081.054399999994"/>
    <x v="0"/>
    <n v="14088.5714285714"/>
    <x v="130"/>
    <x v="0"/>
    <m/>
  </r>
  <r>
    <d v="2021-12-12T00:23:50"/>
    <x v="1"/>
    <n v="39"/>
    <s v="GALINDEZ CHAVARRIAGA LUIS FERNANDO"/>
    <x v="4"/>
    <x v="0"/>
    <n v="133"/>
    <n v="19"/>
    <n v="177.802306425041"/>
    <s v="25 DESCUENTOS (20 Devolucin de dinero 02/12 y 5 Transbordo veh 32 09/12)"/>
    <n v="68320.922600000005"/>
    <x v="0"/>
    <n v="14088.5714285714"/>
    <x v="130"/>
    <x v="0"/>
    <m/>
  </r>
  <r>
    <d v="2021-12-12T00:23:50"/>
    <x v="9"/>
    <n v="40"/>
    <s v="CORDOBA QUINTERO RAFAEL JOSE"/>
    <x v="4"/>
    <x v="0"/>
    <n v="181"/>
    <n v="25.8571428571429"/>
    <n v="177.802306425041"/>
    <s v="1 DESCUENTO (Despachadora Isabel)"/>
    <n v="68320.922600000005"/>
    <x v="0"/>
    <n v="14088.5714285714"/>
    <x v="130"/>
    <x v="0"/>
    <m/>
  </r>
  <r>
    <d v="2021-12-12T00:23:50"/>
    <x v="9"/>
    <n v="42"/>
    <s v="GIRALDO SANTAMARIA ERMAN"/>
    <x v="0"/>
    <x v="0"/>
    <n v="220"/>
    <n v="24.4444444444444"/>
    <n v="228.60296540362401"/>
    <m/>
    <n v="87841.186199999996"/>
    <x v="0"/>
    <n v="14088.5714285714"/>
    <x v="130"/>
    <x v="0"/>
    <m/>
  </r>
  <r>
    <d v="2021-12-12T23:39:13"/>
    <x v="10"/>
    <n v="2"/>
    <s v="JARAMILLO GOMEZ VICTOR ALONSO"/>
    <x v="0"/>
    <x v="0"/>
    <n v="300"/>
    <n v="33.3333333333333"/>
    <n v="234.88184438040301"/>
    <m/>
    <n v="90352.737800000003"/>
    <x v="1"/>
    <n v="15320"/>
    <x v="131"/>
    <x v="0"/>
    <m/>
  </r>
  <r>
    <d v="2021-12-12T23:39:14"/>
    <x v="10"/>
    <n v="3"/>
    <s v="RESTREPO RODRIGUEZ LIBARDO ANDRES"/>
    <x v="0"/>
    <x v="0"/>
    <n v="291"/>
    <n v="32.3333333333333"/>
    <n v="234.88184438040301"/>
    <s v="1 DESCUENTO (Usuario Desubicado)"/>
    <n v="90352.737800000003"/>
    <x v="0"/>
    <n v="15320"/>
    <x v="131"/>
    <x v="0"/>
    <m/>
  </r>
  <r>
    <d v="2021-12-12T23:39:14"/>
    <x v="10"/>
    <n v="6"/>
    <s v="MARAMARA ALBARRAN YONSON"/>
    <x v="3"/>
    <x v="0"/>
    <n v="224"/>
    <n v="22.4"/>
    <n v="260.97982708933699"/>
    <s v="1 DESCUENTO (Despachador Ferrnando)"/>
    <n v="100391.9308"/>
    <x v="0"/>
    <n v="15320"/>
    <x v="131"/>
    <x v="0"/>
    <m/>
  </r>
  <r>
    <d v="2021-12-12T23:39:14"/>
    <x v="10"/>
    <n v="7"/>
    <s v="VASQUEZ GARCIA ISMAEL DAVID"/>
    <x v="0"/>
    <x v="0"/>
    <n v="164"/>
    <n v="18.2222222222222"/>
    <n v="234.88184438040301"/>
    <m/>
    <n v="90352.737800000003"/>
    <x v="1"/>
    <n v="15320"/>
    <x v="131"/>
    <x v="0"/>
    <m/>
  </r>
  <r>
    <d v="2021-12-12T23:39:14"/>
    <x v="10"/>
    <n v="8"/>
    <s v="VARGAS NELSON CONRADO"/>
    <x v="0"/>
    <x v="0"/>
    <n v="222"/>
    <n v="24.6666666666667"/>
    <n v="234.88184438040301"/>
    <m/>
    <n v="90352.737800000003"/>
    <x v="1"/>
    <n v="15320"/>
    <x v="131"/>
    <x v="0"/>
    <m/>
  </r>
  <r>
    <d v="2021-12-12T23:39:14"/>
    <x v="10"/>
    <n v="9"/>
    <s v="JIMENEZ JIMENEZ OMAR DAVID"/>
    <x v="0"/>
    <x v="0"/>
    <n v="243"/>
    <n v="27"/>
    <n v="234.88184438040301"/>
    <m/>
    <n v="90352.737800000003"/>
    <x v="0"/>
    <n v="15320"/>
    <x v="131"/>
    <x v="0"/>
    <m/>
  </r>
  <r>
    <d v="2021-12-12T23:39:15"/>
    <x v="10"/>
    <n v="11"/>
    <s v="RENDON VIANA HUMBERTO DE JESUS"/>
    <x v="0"/>
    <x v="0"/>
    <n v="218"/>
    <n v="24.2222222222222"/>
    <n v="234.88184438040301"/>
    <s v="LUIS GALINDEZ Realiz 3 viajes donde movliz 75 Usuarios"/>
    <n v="90352.737800000003"/>
    <x v="0"/>
    <n v="15320"/>
    <x v="131"/>
    <x v="0"/>
    <m/>
  </r>
  <r>
    <d v="2021-12-12T23:39:15"/>
    <x v="10"/>
    <n v="12"/>
    <s v="QUINTERO ATEHORTUA EDISON"/>
    <x v="6"/>
    <x v="0"/>
    <n v="207"/>
    <n v="25.875"/>
    <n v="208.78386167146999"/>
    <s v="1 DESCUENTO (Usuario Desubicado)"/>
    <n v="80313.544699999999"/>
    <x v="0"/>
    <n v="15320"/>
    <x v="131"/>
    <x v="0"/>
    <m/>
  </r>
  <r>
    <d v="2021-12-12T23:39:15"/>
    <x v="10"/>
    <n v="13"/>
    <s v="DE OSSA TORRES CARLOS ANDRES"/>
    <x v="0"/>
    <x v="0"/>
    <n v="266"/>
    <n v="29.5555555555556"/>
    <n v="234.88184438040301"/>
    <m/>
    <n v="90352.737800000003"/>
    <x v="1"/>
    <n v="15320"/>
    <x v="131"/>
    <x v="0"/>
    <m/>
  </r>
  <r>
    <d v="2021-12-12T23:39:15"/>
    <x v="10"/>
    <n v="15"/>
    <s v="LONDOO LOPERA DUVAN ANDRES"/>
    <x v="0"/>
    <x v="0"/>
    <n v="211"/>
    <n v="23.4444444444444"/>
    <n v="234.88184438040301"/>
    <m/>
    <n v="90352.737800000003"/>
    <x v="0"/>
    <n v="15320"/>
    <x v="131"/>
    <x v="0"/>
    <m/>
  </r>
  <r>
    <d v="2021-12-12T23:39:15"/>
    <x v="10"/>
    <n v="17"/>
    <s v="ESPINOZA CHAVARRIA GUILLERMO LEON"/>
    <x v="4"/>
    <x v="0"/>
    <n v="194"/>
    <n v="27.714285714285701"/>
    <n v="182.68587896253601"/>
    <m/>
    <n v="70274.351599999995"/>
    <x v="0"/>
    <n v="15320"/>
    <x v="131"/>
    <x v="0"/>
    <m/>
  </r>
  <r>
    <d v="2021-12-12T23:39:15"/>
    <x v="10"/>
    <n v="18"/>
    <s v="PEREZ BORJA JUAN CARLOS"/>
    <x v="4"/>
    <x v="0"/>
    <n v="166"/>
    <n v="23.714285714285701"/>
    <n v="182.68587896253601"/>
    <m/>
    <n v="70274.351599999995"/>
    <x v="0"/>
    <n v="15320"/>
    <x v="131"/>
    <x v="0"/>
    <m/>
  </r>
  <r>
    <d v="2021-12-12T23:39:16"/>
    <x v="10"/>
    <n v="20"/>
    <s v="VACA FIERRO ROBINSON"/>
    <x v="6"/>
    <x v="2"/>
    <n v="204"/>
    <n v="27.2"/>
    <n v="195.73487031700299"/>
    <m/>
    <n v="75293.948099999994"/>
    <x v="0"/>
    <n v="15320"/>
    <x v="131"/>
    <x v="0"/>
    <m/>
  </r>
  <r>
    <d v="2021-12-12T23:39:16"/>
    <x v="10"/>
    <n v="22"/>
    <s v="GONZALEZ MONTAO HERNAN DARIO"/>
    <x v="3"/>
    <x v="0"/>
    <n v="220"/>
    <n v="22"/>
    <n v="260.97982708933699"/>
    <m/>
    <n v="100391.9308"/>
    <x v="1"/>
    <n v="15320"/>
    <x v="131"/>
    <x v="0"/>
    <m/>
  </r>
  <r>
    <d v="2021-12-12T23:39:16"/>
    <x v="10"/>
    <n v="24"/>
    <s v="QUIRAMA CASTAEDA JHON JADER"/>
    <x v="0"/>
    <x v="0"/>
    <n v="194"/>
    <n v="21.5555555555556"/>
    <n v="234.88184438040301"/>
    <s v="1 DESCUENTO (Despachador Ferrnando)"/>
    <n v="90352.737800000003"/>
    <x v="0"/>
    <n v="15320"/>
    <x v="131"/>
    <x v="0"/>
    <m/>
  </r>
  <r>
    <d v="2021-12-12T23:39:16"/>
    <x v="10"/>
    <n v="29"/>
    <s v="VELASQUEZ ROLDAN BRAYAN ESTIVEN"/>
    <x v="4"/>
    <x v="0"/>
    <n v="196"/>
    <n v="28"/>
    <n v="182.68587896253601"/>
    <m/>
    <n v="70274.351599999995"/>
    <x v="0"/>
    <n v="15320"/>
    <x v="131"/>
    <x v="0"/>
    <m/>
  </r>
  <r>
    <d v="2021-12-12T23:39:16"/>
    <x v="10"/>
    <n v="32"/>
    <s v="QUINTERO PEREZ SANTIAGO"/>
    <x v="0"/>
    <x v="0"/>
    <n v="246"/>
    <n v="27.3333333333333"/>
    <n v="234.88184438040301"/>
    <m/>
    <n v="90352.737800000003"/>
    <x v="0"/>
    <n v="15320"/>
    <x v="131"/>
    <x v="0"/>
    <m/>
  </r>
  <r>
    <d v="2021-12-12T23:39:16"/>
    <x v="10"/>
    <n v="34"/>
    <s v="GONZALEZ VELASQUEZ LISDAN"/>
    <x v="0"/>
    <x v="0"/>
    <n v="280"/>
    <n v="31.1111111111111"/>
    <n v="234.88184438040301"/>
    <s v="1 DESCUENTO (Propietario)"/>
    <n v="90352.737800000003"/>
    <x v="0"/>
    <n v="15320"/>
    <x v="131"/>
    <x v="0"/>
    <m/>
  </r>
  <r>
    <d v="2021-12-12T23:39:17"/>
    <x v="10"/>
    <n v="37"/>
    <s v="FLORES RINCON JORGE ALBERTO"/>
    <x v="0"/>
    <x v="0"/>
    <n v="292"/>
    <n v="32.4444444444444"/>
    <n v="234.88184438040301"/>
    <m/>
    <n v="90352.737800000003"/>
    <x v="1"/>
    <n v="15320"/>
    <x v="131"/>
    <x v="0"/>
    <m/>
  </r>
  <r>
    <d v="2021-12-12T23:39:17"/>
    <x v="10"/>
    <n v="42"/>
    <s v="GIRALDO SANTAMARIA ERMAN"/>
    <x v="0"/>
    <x v="1"/>
    <n v="190"/>
    <n v="21.1111111111111"/>
    <n v="234.88184438040301"/>
    <m/>
    <n v="90352.737800000003"/>
    <x v="0"/>
    <n v="15320"/>
    <x v="131"/>
    <x v="0"/>
    <m/>
  </r>
  <r>
    <d v="2021-12-13T23:58:54"/>
    <x v="9"/>
    <n v="1"/>
    <s v="MARTINEZ ORREGO ARLEISON"/>
    <x v="3"/>
    <x v="0"/>
    <n v="240"/>
    <n v="24"/>
    <n v="261.98717948718001"/>
    <m/>
    <n v="100794.87179999999"/>
    <x v="0"/>
    <n v="16205.714285714301"/>
    <x v="132"/>
    <x v="0"/>
    <m/>
  </r>
  <r>
    <d v="2021-12-13T23:58:54"/>
    <x v="9"/>
    <n v="2"/>
    <s v="JARAMILLO GOMEZ VICTOR ALONSO"/>
    <x v="0"/>
    <x v="0"/>
    <n v="257"/>
    <n v="28.5555555555556"/>
    <n v="235.788461538462"/>
    <m/>
    <n v="90715.384600000005"/>
    <x v="1"/>
    <n v="16205.714285714301"/>
    <x v="132"/>
    <x v="0"/>
    <m/>
  </r>
  <r>
    <d v="2021-12-13T23:58:55"/>
    <x v="9"/>
    <n v="6"/>
    <s v="VANEGAS MORALES DEIBY ALEJANDRO"/>
    <x v="0"/>
    <x v="0"/>
    <n v="277"/>
    <n v="30.7777777777778"/>
    <n v="235.788461538462"/>
    <m/>
    <n v="90715.384600000005"/>
    <x v="0"/>
    <n v="16205.714285714301"/>
    <x v="132"/>
    <x v="0"/>
    <m/>
  </r>
  <r>
    <d v="2021-12-13T23:58:55"/>
    <x v="1"/>
    <n v="7"/>
    <s v="VASQUEZ GARCIA ISMAEL DAVID"/>
    <x v="2"/>
    <x v="0"/>
    <n v="133"/>
    <n v="24.181818181818201"/>
    <n v="144.09294871794901"/>
    <s v="Se reconoce medio viaje de 1 20 pm donde moviliz 6 Usuarios"/>
    <n v="55437.179499999998"/>
    <x v="1"/>
    <n v="16205.714285714301"/>
    <x v="132"/>
    <x v="0"/>
    <m/>
  </r>
  <r>
    <d v="2021-12-13T23:58:55"/>
    <x v="9"/>
    <n v="8"/>
    <s v="VARGAS NELSON CONRADO"/>
    <x v="0"/>
    <x v="0"/>
    <n v="244"/>
    <n v="27.1111111111111"/>
    <n v="235.788461538462"/>
    <s v="5 DESCUENTOS (4 X INCAPACITADOS Y Conduct. Veh 18)"/>
    <n v="90715.384600000005"/>
    <x v="1"/>
    <n v="16205.714285714301"/>
    <x v="132"/>
    <x v="0"/>
    <m/>
  </r>
  <r>
    <d v="2021-12-13T23:58:55"/>
    <x v="9"/>
    <n v="9"/>
    <s v="JIMENEZ JIMENEZ OMAR DAVID"/>
    <x v="0"/>
    <x v="0"/>
    <n v="228"/>
    <n v="25.3333333333333"/>
    <n v="235.788461538462"/>
    <m/>
    <n v="90715.384600000005"/>
    <x v="0"/>
    <n v="16205.714285714301"/>
    <x v="132"/>
    <x v="0"/>
    <m/>
  </r>
  <r>
    <d v="2021-12-13T23:58:55"/>
    <x v="9"/>
    <n v="10"/>
    <s v="FLORES RINCON JORGE ALBERTO"/>
    <x v="1"/>
    <x v="0"/>
    <n v="265"/>
    <n v="24.090909090909101"/>
    <n v="288.185897435897"/>
    <m/>
    <n v="110874.359"/>
    <x v="0"/>
    <n v="16205.714285714301"/>
    <x v="132"/>
    <x v="0"/>
    <m/>
  </r>
  <r>
    <d v="2021-12-13T23:58:55"/>
    <x v="1"/>
    <n v="11"/>
    <s v="RENDON VIANA HUMBERTO DE JESUS"/>
    <x v="0"/>
    <x v="0"/>
    <n v="227"/>
    <n v="25.2222222222222"/>
    <n v="235.788461538462"/>
    <m/>
    <n v="90715.384600000005"/>
    <x v="0"/>
    <n v="16205.714285714301"/>
    <x v="132"/>
    <x v="0"/>
    <m/>
  </r>
  <r>
    <d v="2021-12-13T23:58:56"/>
    <x v="9"/>
    <n v="12"/>
    <s v="QUINTERO ATEHORTUA EDISON"/>
    <x v="4"/>
    <x v="2"/>
    <n v="156"/>
    <n v="22.285714285714299"/>
    <n v="183.391025641026"/>
    <m/>
    <n v="70556.410300000003"/>
    <x v="0"/>
    <n v="16205.714285714301"/>
    <x v="132"/>
    <x v="0"/>
    <m/>
  </r>
  <r>
    <d v="2021-12-13T23:58:56"/>
    <x v="1"/>
    <n v="13"/>
    <s v="DE OSSA TORRES CARLOS ANDRES"/>
    <x v="0"/>
    <x v="0"/>
    <n v="229"/>
    <n v="25.4444444444444"/>
    <n v="235.788461538462"/>
    <m/>
    <n v="90715.384600000005"/>
    <x v="1"/>
    <n v="16205.714285714301"/>
    <x v="132"/>
    <x v="0"/>
    <m/>
  </r>
  <r>
    <d v="2021-12-13T23:58:56"/>
    <x v="1"/>
    <n v="14"/>
    <s v="CARVAJAL SALAZAR HECTOR MARINO"/>
    <x v="1"/>
    <x v="0"/>
    <n v="280"/>
    <n v="25.454545454545499"/>
    <n v="288.185897435897"/>
    <m/>
    <n v="110874.359"/>
    <x v="1"/>
    <n v="16205.714285714301"/>
    <x v="132"/>
    <x v="0"/>
    <m/>
  </r>
  <r>
    <d v="2021-12-13T23:58:56"/>
    <x v="1"/>
    <n v="15"/>
    <s v="LOPERA AGUDELO LUIS FRANCISCO"/>
    <x v="6"/>
    <x v="0"/>
    <n v="188"/>
    <n v="25.066666666666698"/>
    <n v="196.49038461538501"/>
    <s v="Se reconoce medio viaje de 8 03 am donde moviliz 22 Usuarios"/>
    <n v="75596.1538"/>
    <x v="0"/>
    <n v="16205.714285714301"/>
    <x v="132"/>
    <x v="0"/>
    <m/>
  </r>
  <r>
    <d v="2021-12-13T23:58:56"/>
    <x v="9"/>
    <n v="17"/>
    <s v="TEJADA PEREZ JHON ALEXIS"/>
    <x v="3"/>
    <x v="0"/>
    <n v="245"/>
    <n v="24.5"/>
    <n v="261.98717948718001"/>
    <m/>
    <n v="100794.87179999999"/>
    <x v="0"/>
    <n v="16205.714285714301"/>
    <x v="132"/>
    <x v="0"/>
    <m/>
  </r>
  <r>
    <d v="2021-12-13T23:58:56"/>
    <x v="1"/>
    <n v="18"/>
    <s v="PEREZ BORJA JUAN CARLOS"/>
    <x v="10"/>
    <x v="0"/>
    <n v="104"/>
    <n v="26"/>
    <n v="104.79487179487199"/>
    <m/>
    <n v="40317.948700000001"/>
    <x v="0"/>
    <n v="16205.714285714301"/>
    <x v="132"/>
    <x v="0"/>
    <m/>
  </r>
  <r>
    <d v="2021-12-13T23:58:57"/>
    <x v="1"/>
    <n v="19"/>
    <s v="VALENCIA ESTRADA JUAN STIVEN"/>
    <x v="0"/>
    <x v="0"/>
    <n v="204"/>
    <n v="22.6666666666667"/>
    <n v="235.788461538462"/>
    <m/>
    <n v="90715.384600000005"/>
    <x v="0"/>
    <n v="16205.714285714301"/>
    <x v="132"/>
    <x v="0"/>
    <m/>
  </r>
  <r>
    <d v="2021-12-13T23:58:57"/>
    <x v="1"/>
    <n v="20"/>
    <s v="VACA FIERRO ROBINSON"/>
    <x v="1"/>
    <x v="0"/>
    <n v="259"/>
    <n v="23.545454545454501"/>
    <n v="288.185897435897"/>
    <m/>
    <n v="110874.359"/>
    <x v="0"/>
    <n v="16205.714285714301"/>
    <x v="132"/>
    <x v="0"/>
    <m/>
  </r>
  <r>
    <d v="2021-12-13T23:58:57"/>
    <x v="9"/>
    <n v="21"/>
    <s v="ROJAS QUINTERO MIGUEL ANTONIO"/>
    <x v="0"/>
    <x v="0"/>
    <n v="241"/>
    <n v="26.7777777777778"/>
    <n v="235.788461538462"/>
    <m/>
    <n v="90715.384600000005"/>
    <x v="0"/>
    <n v="16205.714285714301"/>
    <x v="132"/>
    <x v="0"/>
    <m/>
  </r>
  <r>
    <d v="2021-12-13T23:58:57"/>
    <x v="9"/>
    <n v="22"/>
    <s v="GONZALEZ MONTAO HERNAN DARIO"/>
    <x v="1"/>
    <x v="0"/>
    <n v="318"/>
    <n v="28.909090909090899"/>
    <n v="288.185897435897"/>
    <s v="3 DESCUENTOS (2 Santiago Monitoreo y Despachadora Isabel )"/>
    <n v="110874.359"/>
    <x v="1"/>
    <n v="16205.714285714301"/>
    <x v="132"/>
    <x v="0"/>
    <m/>
  </r>
  <r>
    <d v="2021-12-13T23:58:57"/>
    <x v="9"/>
    <n v="23"/>
    <s v="LONDOO LOPERA DUVAN ANDRES"/>
    <x v="3"/>
    <x v="0"/>
    <n v="264"/>
    <n v="26.4"/>
    <n v="261.98717948718001"/>
    <s v="3 DESCUENTOS (Transbordo veh 12)"/>
    <n v="100794.87179999999"/>
    <x v="0"/>
    <n v="16205.714285714301"/>
    <x v="132"/>
    <x v="0"/>
    <m/>
  </r>
  <r>
    <d v="2021-12-13T23:58:57"/>
    <x v="9"/>
    <n v="24"/>
    <s v="QUIRAMA CASTAEDA JHON JADER"/>
    <x v="4"/>
    <x v="1"/>
    <n v="197"/>
    <n v="28.1428571428571"/>
    <n v="183.391025641026"/>
    <m/>
    <n v="70556.410300000003"/>
    <x v="0"/>
    <n v="16205.714285714301"/>
    <x v="132"/>
    <x v="0"/>
    <m/>
  </r>
  <r>
    <d v="2021-12-13T23:58:58"/>
    <x v="9"/>
    <n v="26"/>
    <s v="GONZALEZ VELASQUEZ LISDAN"/>
    <x v="1"/>
    <x v="0"/>
    <n v="269"/>
    <n v="24.454545454545499"/>
    <n v="288.185897435897"/>
    <s v="3 DESCUENTOS (2 Usuarios Desubicados y Despachadora Isabel)"/>
    <n v="110874.359"/>
    <x v="0"/>
    <n v="16205.714285714301"/>
    <x v="132"/>
    <x v="0"/>
    <m/>
  </r>
  <r>
    <d v="2021-12-13T23:58:58"/>
    <x v="9"/>
    <n v="28"/>
    <s v="BETANCUR RAMIREZ JUAN CAMILO"/>
    <x v="2"/>
    <x v="2"/>
    <n v="189"/>
    <n v="31.5"/>
    <n v="157.19230769230799"/>
    <m/>
    <n v="60476.9231"/>
    <x v="0"/>
    <n v="16205.714285714301"/>
    <x v="132"/>
    <x v="0"/>
    <m/>
  </r>
  <r>
    <d v="2021-12-13T23:58:58"/>
    <x v="9"/>
    <n v="29"/>
    <s v="VELASQUEZ ROLDAN BRAYAN ESTIVEN"/>
    <x v="1"/>
    <x v="0"/>
    <n v="266"/>
    <n v="24.181818181818201"/>
    <n v="288.185897435897"/>
    <m/>
    <n v="110874.359"/>
    <x v="0"/>
    <n v="16205.714285714301"/>
    <x v="132"/>
    <x v="0"/>
    <m/>
  </r>
  <r>
    <d v="2021-12-13T23:58:58"/>
    <x v="1"/>
    <n v="31"/>
    <s v="ARISTIZABAL GIRALDO JORGE ANDRES"/>
    <x v="1"/>
    <x v="0"/>
    <n v="256"/>
    <n v="23.272727272727298"/>
    <n v="288.185897435897"/>
    <m/>
    <n v="110874.359"/>
    <x v="1"/>
    <n v="16205.714285714301"/>
    <x v="132"/>
    <x v="0"/>
    <m/>
  </r>
  <r>
    <d v="2021-12-13T23:58:58"/>
    <x v="9"/>
    <n v="32"/>
    <s v="QUINTERO PEREZ SANTIAGO"/>
    <x v="0"/>
    <x v="0"/>
    <n v="242"/>
    <n v="26.8888888888889"/>
    <n v="235.788461538462"/>
    <m/>
    <n v="90715.384600000005"/>
    <x v="0"/>
    <n v="16205.714285714301"/>
    <x v="132"/>
    <x v="0"/>
    <m/>
  </r>
  <r>
    <d v="2021-12-13T23:58:58"/>
    <x v="9"/>
    <n v="33"/>
    <s v="LONDOO GOMEZ WILDER"/>
    <x v="9"/>
    <x v="0"/>
    <n v="313"/>
    <n v="26.0833333333333"/>
    <n v="314.38461538461502"/>
    <s v="1 DESCUENTO (Despachador Fernando)"/>
    <n v="120953.8462"/>
    <x v="0"/>
    <n v="16205.714285714301"/>
    <x v="132"/>
    <x v="0"/>
    <m/>
  </r>
  <r>
    <d v="2021-12-13T23:58:59"/>
    <x v="1"/>
    <n v="34"/>
    <s v="VALENCIA MENDOZA CESAR AUGUSTO"/>
    <x v="6"/>
    <x v="1"/>
    <n v="227"/>
    <n v="28.375"/>
    <n v="209.58974358974399"/>
    <m/>
    <n v="80635.897400000002"/>
    <x v="0"/>
    <n v="16205.714285714301"/>
    <x v="132"/>
    <x v="0"/>
    <m/>
  </r>
  <r>
    <d v="2021-12-13T23:58:59"/>
    <x v="1"/>
    <n v="35"/>
    <s v="GARCIA DAVID WILSON ALBERTO"/>
    <x v="1"/>
    <x v="0"/>
    <n v="321"/>
    <n v="29.181818181818201"/>
    <n v="288.185897435897"/>
    <s v="5 DESCUENTOS (2 X INCAPACITADO, 2 Usuarios Desubicados y Despachador Fernando)"/>
    <n v="110874.359"/>
    <x v="1"/>
    <n v="16205.714285714301"/>
    <x v="132"/>
    <x v="0"/>
    <m/>
  </r>
  <r>
    <d v="2021-12-13T23:58:59"/>
    <x v="1"/>
    <n v="36"/>
    <s v="MARTINEZ CHAVERRA LUIS NORBERTO"/>
    <x v="1"/>
    <x v="0"/>
    <n v="304"/>
    <n v="27.636363636363601"/>
    <n v="288.185897435897"/>
    <m/>
    <n v="110874.359"/>
    <x v="0"/>
    <n v="16205.714285714301"/>
    <x v="132"/>
    <x v="0"/>
    <m/>
  </r>
  <r>
    <d v="2021-12-13T23:58:59"/>
    <x v="1"/>
    <n v="37"/>
    <s v="LARGO PIEDRAHITA HARVEY DAVID"/>
    <x v="4"/>
    <x v="0"/>
    <n v="200"/>
    <n v="28.571428571428601"/>
    <n v="183.391025641026"/>
    <m/>
    <n v="70556.410300000003"/>
    <x v="1"/>
    <n v="16205.714285714301"/>
    <x v="132"/>
    <x v="0"/>
    <m/>
  </r>
  <r>
    <d v="2021-12-13T23:58:59"/>
    <x v="1"/>
    <n v="38"/>
    <s v="VILLADA GUZMAN JOJAN"/>
    <x v="3"/>
    <x v="0"/>
    <n v="268"/>
    <n v="26.8"/>
    <n v="261.98717948718001"/>
    <m/>
    <n v="100794.87179999999"/>
    <x v="0"/>
    <n v="16205.714285714301"/>
    <x v="132"/>
    <x v="0"/>
    <m/>
  </r>
  <r>
    <d v="2021-12-13T23:58:59"/>
    <x v="9"/>
    <n v="39"/>
    <s v="GALINDEZ CHAVARRIAGA LUIS FERNANDO"/>
    <x v="6"/>
    <x v="0"/>
    <n v="189"/>
    <n v="23.625"/>
    <n v="209.58974358974399"/>
    <m/>
    <n v="80635.897400000002"/>
    <x v="0"/>
    <n v="16205.714285714301"/>
    <x v="132"/>
    <x v="0"/>
    <m/>
  </r>
  <r>
    <d v="2021-12-13T23:59:00"/>
    <x v="1"/>
    <n v="40"/>
    <s v="CORDOBA QUINTERO RAFAEL JOSE"/>
    <x v="3"/>
    <x v="0"/>
    <n v="310"/>
    <n v="31"/>
    <n v="261.98717948718001"/>
    <m/>
    <n v="100794.87179999999"/>
    <x v="0"/>
    <n v="16205.714285714301"/>
    <x v="132"/>
    <x v="0"/>
    <m/>
  </r>
  <r>
    <d v="2021-12-13T23:59:00"/>
    <x v="9"/>
    <n v="42"/>
    <s v="GIRALDO SANTAMARIA ERMAN"/>
    <x v="3"/>
    <x v="0"/>
    <n v="264"/>
    <n v="26.4"/>
    <n v="261.98717948718001"/>
    <m/>
    <n v="100794.87179999999"/>
    <x v="0"/>
    <n v="16205.714285714301"/>
    <x v="132"/>
    <x v="0"/>
    <m/>
  </r>
  <r>
    <d v="2021-12-15T00:37:44"/>
    <x v="1"/>
    <n v="1"/>
    <s v="MARTINEZ ORREGO ARLEISON"/>
    <x v="0"/>
    <x v="0"/>
    <n v="225"/>
    <n v="25"/>
    <n v="229.529605263158"/>
    <s v="1 DESCUENTO (Santiago Monitoreo)"/>
    <n v="88211.842099999994"/>
    <x v="0"/>
    <n v="14241.1764705882"/>
    <x v="133"/>
    <x v="0"/>
    <m/>
  </r>
  <r>
    <d v="2021-12-15T00:37:44"/>
    <x v="1"/>
    <n v="2"/>
    <s v="JARAMILLO GOMEZ VICTOR ALONSO"/>
    <x v="3"/>
    <x v="0"/>
    <n v="241"/>
    <n v="24.1"/>
    <n v="255.032894736842"/>
    <m/>
    <n v="98013.157900000006"/>
    <x v="1"/>
    <n v="14241.1764705882"/>
    <x v="133"/>
    <x v="0"/>
    <m/>
  </r>
  <r>
    <d v="2021-12-15T00:37:45"/>
    <x v="1"/>
    <n v="3"/>
    <s v="RESTREPO RODRIGUEZ LIBARDO ANDRES"/>
    <x v="7"/>
    <x v="0"/>
    <n v="69"/>
    <n v="23"/>
    <n v="76.509868421052602"/>
    <m/>
    <n v="29403.947400000001"/>
    <x v="0"/>
    <n v="14241.1764705882"/>
    <x v="133"/>
    <x v="0"/>
    <m/>
  </r>
  <r>
    <d v="2021-12-15T00:37:45"/>
    <x v="1"/>
    <n v="5"/>
    <s v="LOAIZA GAVIRIA EDIXON ANDRES"/>
    <x v="3"/>
    <x v="0"/>
    <n v="265"/>
    <n v="26.5"/>
    <n v="255.032894736842"/>
    <m/>
    <n v="98013.157900000006"/>
    <x v="1"/>
    <n v="14241.1764705882"/>
    <x v="133"/>
    <x v="0"/>
    <m/>
  </r>
  <r>
    <d v="2021-12-15T00:37:45"/>
    <x v="1"/>
    <n v="6"/>
    <s v="MARAMARA ALBARRAN YONSON"/>
    <x v="0"/>
    <x v="0"/>
    <n v="208"/>
    <n v="23.1111111111111"/>
    <n v="229.529605263158"/>
    <m/>
    <n v="88211.842099999994"/>
    <x v="0"/>
    <n v="14241.1764705882"/>
    <x v="133"/>
    <x v="0"/>
    <m/>
  </r>
  <r>
    <d v="2021-12-15T00:37:45"/>
    <x v="1"/>
    <n v="7"/>
    <s v="VASQUEZ GARCIA ISMAEL DAVID"/>
    <x v="9"/>
    <x v="0"/>
    <n v="269"/>
    <n v="22.4166666666667"/>
    <n v="306.03947368421098"/>
    <m/>
    <n v="117615.7895"/>
    <x v="1"/>
    <n v="14241.1764705882"/>
    <x v="133"/>
    <x v="0"/>
    <m/>
  </r>
  <r>
    <d v="2021-12-15T00:37:45"/>
    <x v="1"/>
    <n v="8"/>
    <s v="VALENCIA MENDOZA CESAR AUGUSTO"/>
    <x v="1"/>
    <x v="0"/>
    <n v="242"/>
    <n v="22"/>
    <n v="280.53618421052602"/>
    <s v="2 DESCUENTOS X INCAPACITADO"/>
    <n v="107814.4737"/>
    <x v="1"/>
    <n v="14241.1764705882"/>
    <x v="133"/>
    <x v="0"/>
    <m/>
  </r>
  <r>
    <d v="2021-12-15T00:37:45"/>
    <x v="1"/>
    <n v="9"/>
    <s v="JIMENEZ JIMENEZ OMAR DAVID"/>
    <x v="6"/>
    <x v="0"/>
    <n v="236"/>
    <n v="27.764705882352899"/>
    <n v="216.77796052631601"/>
    <s v="Se reconoce medio viaje de 9 37 am donde moviliz 18 Usuarios"/>
    <n v="83311.184200000003"/>
    <x v="0"/>
    <n v="14241.1764705882"/>
    <x v="133"/>
    <x v="0"/>
    <m/>
  </r>
  <r>
    <d v="2021-12-15T00:37:46"/>
    <x v="9"/>
    <n v="10"/>
    <s v="FLORES RINCON JORGE ALBERTO"/>
    <x v="9"/>
    <x v="0"/>
    <n v="262"/>
    <n v="21.8333333333333"/>
    <n v="306.03947368421098"/>
    <m/>
    <n v="117615.7895"/>
    <x v="0"/>
    <n v="14241.1764705882"/>
    <x v="133"/>
    <x v="0"/>
    <m/>
  </r>
  <r>
    <d v="2021-12-15T00:37:46"/>
    <x v="1"/>
    <n v="11"/>
    <s v="RENDON VIANA HUMBERTO DE JESUS"/>
    <x v="6"/>
    <x v="0"/>
    <n v="206"/>
    <n v="25.75"/>
    <n v="204.02631578947401"/>
    <m/>
    <n v="78410.526299999998"/>
    <x v="0"/>
    <n v="14241.1764705882"/>
    <x v="133"/>
    <x v="0"/>
    <m/>
  </r>
  <r>
    <d v="2021-12-15T00:37:46"/>
    <x v="9"/>
    <n v="13"/>
    <s v="PINEDA ESTRADA CRISTIAN JOHAN"/>
    <x v="6"/>
    <x v="0"/>
    <n v="218"/>
    <n v="27.25"/>
    <n v="204.02631578947401"/>
    <m/>
    <n v="78410.526299999998"/>
    <x v="1"/>
    <n v="14241.1764705882"/>
    <x v="133"/>
    <x v="0"/>
    <m/>
  </r>
  <r>
    <d v="2021-12-15T00:37:46"/>
    <x v="9"/>
    <n v="14"/>
    <s v="HINCAPIE OSORIO RENZO ORLANDO"/>
    <x v="6"/>
    <x v="0"/>
    <n v="220"/>
    <n v="29.3333333333333"/>
    <n v="191.27467105263199"/>
    <s v="Se reconoce medio viaje de 6 07 pm donde moviliz 26 Usuarios"/>
    <n v="73509.868400000007"/>
    <x v="1"/>
    <n v="14241.1764705882"/>
    <x v="133"/>
    <x v="0"/>
    <m/>
  </r>
  <r>
    <d v="2021-12-15T00:37:46"/>
    <x v="9"/>
    <n v="15"/>
    <s v="LOPERA AGUDELO LUIS FRANCISCO"/>
    <x v="6"/>
    <x v="0"/>
    <n v="161"/>
    <n v="20.125"/>
    <n v="204.02631578947401"/>
    <m/>
    <n v="78410.526299999998"/>
    <x v="0"/>
    <n v="14241.1764705882"/>
    <x v="133"/>
    <x v="0"/>
    <m/>
  </r>
  <r>
    <d v="2021-12-15T00:37:46"/>
    <x v="9"/>
    <n v="17"/>
    <s v="TEJADA PEREZ JHON ALEXIS"/>
    <x v="4"/>
    <x v="0"/>
    <n v="153"/>
    <n v="21.8571428571429"/>
    <n v="178.523026315789"/>
    <m/>
    <n v="68609.210500000001"/>
    <x v="0"/>
    <n v="14241.1764705882"/>
    <x v="133"/>
    <x v="0"/>
    <m/>
  </r>
  <r>
    <d v="2021-12-15T00:37:47"/>
    <x v="9"/>
    <n v="20"/>
    <s v="VACA FIERRO ROBINSON"/>
    <x v="0"/>
    <x v="1"/>
    <n v="242"/>
    <n v="26.8888888888889"/>
    <n v="229.529605263158"/>
    <m/>
    <n v="88211.842099999994"/>
    <x v="0"/>
    <n v="14241.1764705882"/>
    <x v="133"/>
    <x v="0"/>
    <m/>
  </r>
  <r>
    <d v="2021-12-15T00:37:47"/>
    <x v="9"/>
    <n v="21"/>
    <s v="ROJAS QUINTERO MIGUEL ANTONIO"/>
    <x v="4"/>
    <x v="0"/>
    <n v="170"/>
    <n v="24.285714285714299"/>
    <n v="178.523026315789"/>
    <s v="1 DESCUENTO (Despachadora Isabel)"/>
    <n v="68609.210500000001"/>
    <x v="0"/>
    <n v="14241.1764705882"/>
    <x v="133"/>
    <x v="0"/>
    <m/>
  </r>
  <r>
    <d v="2021-12-15T00:37:47"/>
    <x v="1"/>
    <n v="22"/>
    <s v="GONZALEZ MONTAO HERNAN DARIO"/>
    <x v="1"/>
    <x v="0"/>
    <n v="315"/>
    <n v="28.636363636363601"/>
    <n v="280.53618421052602"/>
    <m/>
    <n v="107814.4737"/>
    <x v="1"/>
    <n v="14241.1764705882"/>
    <x v="133"/>
    <x v="0"/>
    <m/>
  </r>
  <r>
    <d v="2021-12-15T00:37:47"/>
    <x v="1"/>
    <n v="23"/>
    <s v="QUICENO DAVID DIEGO ALEJANDRO"/>
    <x v="9"/>
    <x v="0"/>
    <n v="359"/>
    <n v="29.9166666666667"/>
    <n v="306.03947368421098"/>
    <m/>
    <n v="117615.7895"/>
    <x v="0"/>
    <n v="14241.1764705882"/>
    <x v="133"/>
    <x v="0"/>
    <m/>
  </r>
  <r>
    <d v="2021-12-15T00:37:47"/>
    <x v="1"/>
    <n v="24"/>
    <s v="QUIRAMA CASTAEDA JHON JADER"/>
    <x v="3"/>
    <x v="0"/>
    <n v="255"/>
    <n v="25.5"/>
    <n v="255.032894736842"/>
    <m/>
    <n v="98013.157900000006"/>
    <x v="0"/>
    <n v="14241.1764705882"/>
    <x v="133"/>
    <x v="0"/>
    <m/>
  </r>
  <r>
    <d v="2021-12-15T00:37:47"/>
    <x v="1"/>
    <n v="26"/>
    <s v="GONZALEZ VELASQUEZ LISDAN"/>
    <x v="9"/>
    <x v="0"/>
    <n v="282"/>
    <n v="23.5"/>
    <n v="306.03947368421098"/>
    <m/>
    <n v="117615.7895"/>
    <x v="0"/>
    <n v="14241.1764705882"/>
    <x v="133"/>
    <x v="0"/>
    <m/>
  </r>
  <r>
    <d v="2021-12-15T00:37:48"/>
    <x v="1"/>
    <n v="28"/>
    <s v="BETANCUR RAMIREZ JUAN CAMILO"/>
    <x v="1"/>
    <x v="0"/>
    <n v="257"/>
    <n v="23.363636363636399"/>
    <n v="280.53618421052602"/>
    <s v="1 DESCUENTO (Usuario Desubicado)"/>
    <n v="107814.4737"/>
    <x v="0"/>
    <n v="14241.1764705882"/>
    <x v="133"/>
    <x v="0"/>
    <m/>
  </r>
  <r>
    <d v="2021-12-15T00:37:48"/>
    <x v="1"/>
    <n v="29"/>
    <s v="VELASQUEZ ROLDAN BRAYAN ESTIVEN"/>
    <x v="1"/>
    <x v="0"/>
    <n v="250"/>
    <n v="22.727272727272702"/>
    <n v="280.53618421052602"/>
    <s v="2 DESCUENTOS (Despachador Fernando)"/>
    <n v="107814.4737"/>
    <x v="0"/>
    <n v="14241.1764705882"/>
    <x v="133"/>
    <x v="0"/>
    <m/>
  </r>
  <r>
    <d v="2021-12-15T00:37:48"/>
    <x v="9"/>
    <n v="31"/>
    <s v="ARISTIZABAL GIRALDO JORGE ANDRES"/>
    <x v="0"/>
    <x v="0"/>
    <n v="237"/>
    <n v="26.3333333333333"/>
    <n v="229.529605263158"/>
    <m/>
    <n v="88211.842099999994"/>
    <x v="1"/>
    <n v="14241.1764705882"/>
    <x v="133"/>
    <x v="0"/>
    <m/>
  </r>
  <r>
    <d v="2021-12-15T00:37:48"/>
    <x v="9"/>
    <n v="32"/>
    <s v="QUINTERO PEREZ SANTIAGO"/>
    <x v="0"/>
    <x v="1"/>
    <n v="251"/>
    <n v="27.8888888888889"/>
    <n v="229.529605263158"/>
    <s v="Se Descuenta el viaje de 9 06 am donde moviliz 46 Usuarios ya que abandona ruta en placita zea sin autorizacin, 1 DESCUENTO (Despachadora Isabel)"/>
    <n v="88211.842099999994"/>
    <x v="0"/>
    <n v="14241.1764705882"/>
    <x v="133"/>
    <x v="0"/>
    <m/>
  </r>
  <r>
    <d v="2021-12-15T00:37:48"/>
    <x v="1"/>
    <n v="33"/>
    <s v="LONDOO GOMEZ WILDER"/>
    <x v="0"/>
    <x v="0"/>
    <n v="240"/>
    <n v="26.6666666666667"/>
    <n v="229.529605263158"/>
    <m/>
    <n v="88211.842099999994"/>
    <x v="0"/>
    <n v="14241.1764705882"/>
    <x v="133"/>
    <x v="0"/>
    <m/>
  </r>
  <r>
    <d v="2021-12-15T00:37:48"/>
    <x v="9"/>
    <n v="34"/>
    <s v="VANEGAS MORALES DEIBY ALEJANDRO"/>
    <x v="0"/>
    <x v="0"/>
    <n v="246"/>
    <n v="27.3333333333333"/>
    <n v="229.529605263158"/>
    <m/>
    <n v="88211.842099999994"/>
    <x v="0"/>
    <n v="14241.1764705882"/>
    <x v="133"/>
    <x v="0"/>
    <m/>
  </r>
  <r>
    <d v="2021-12-15T00:37:49"/>
    <x v="9"/>
    <n v="35"/>
    <s v="GARCIA DAVID WILSON ALBERTO"/>
    <x v="0"/>
    <x v="0"/>
    <n v="263"/>
    <n v="29.2222222222222"/>
    <n v="229.529605263158"/>
    <s v="5 DESCUENTOS (2 X INCAPACITADO Y 2 Usuarios Desubicados, Propietario veh 34)"/>
    <n v="88211.842099999994"/>
    <x v="1"/>
    <n v="14241.1764705882"/>
    <x v="133"/>
    <x v="0"/>
    <m/>
  </r>
  <r>
    <d v="2021-12-15T00:37:49"/>
    <x v="1"/>
    <n v="36"/>
    <s v="VARGAS NELSON CONRADO"/>
    <x v="1"/>
    <x v="0"/>
    <n v="312"/>
    <n v="28.363636363636399"/>
    <n v="280.53618421052602"/>
    <m/>
    <n v="107814.4737"/>
    <x v="0"/>
    <n v="14241.1764705882"/>
    <x v="133"/>
    <x v="0"/>
    <m/>
  </r>
  <r>
    <d v="2021-12-15T00:37:49"/>
    <x v="9"/>
    <n v="37"/>
    <s v="LARGO PIEDRAHITA HARVEY DAVID"/>
    <x v="0"/>
    <x v="0"/>
    <n v="282"/>
    <n v="31.3333333333333"/>
    <n v="229.529605263158"/>
    <m/>
    <n v="88211.842099999994"/>
    <x v="1"/>
    <n v="14241.1764705882"/>
    <x v="133"/>
    <x v="0"/>
    <m/>
  </r>
  <r>
    <d v="2021-12-15T00:37:49"/>
    <x v="9"/>
    <n v="38"/>
    <s v="VILLADA GUZMAN JOJAN"/>
    <x v="4"/>
    <x v="1"/>
    <n v="204"/>
    <n v="29.1428571428571"/>
    <n v="178.523026315789"/>
    <m/>
    <n v="68609.210500000001"/>
    <x v="0"/>
    <n v="14241.1764705882"/>
    <x v="133"/>
    <x v="0"/>
    <m/>
  </r>
  <r>
    <d v="2021-12-15T00:37:49"/>
    <x v="9"/>
    <n v="39"/>
    <s v="GALINDEZ CHAVARRIAGA LUIS FERNANDO"/>
    <x v="4"/>
    <x v="0"/>
    <n v="182"/>
    <n v="26"/>
    <n v="178.523026315789"/>
    <m/>
    <n v="68609.210500000001"/>
    <x v="0"/>
    <n v="14241.1764705882"/>
    <x v="133"/>
    <x v="0"/>
    <m/>
  </r>
  <r>
    <d v="2021-12-15T00:37:49"/>
    <x v="9"/>
    <n v="40"/>
    <s v="CORDOBA QUINTERO RAFAEL JOSE"/>
    <x v="6"/>
    <x v="0"/>
    <n v="191"/>
    <n v="23.875"/>
    <n v="204.02631578947401"/>
    <m/>
    <n v="78410.526299999998"/>
    <x v="0"/>
    <n v="14241.1764705882"/>
    <x v="133"/>
    <x v="0"/>
    <m/>
  </r>
  <r>
    <d v="2021-12-15T00:37:50"/>
    <x v="1"/>
    <n v="42"/>
    <s v="GIRALDO SANTAMARIA ERMAN"/>
    <x v="1"/>
    <x v="0"/>
    <n v="240"/>
    <n v="21.818181818181799"/>
    <n v="280.53618421052602"/>
    <m/>
    <n v="107814.4737"/>
    <x v="0"/>
    <n v="14241.1764705882"/>
    <x v="133"/>
    <x v="0"/>
    <m/>
  </r>
  <r>
    <d v="2021-12-16T00:38:55"/>
    <x v="9"/>
    <n v="1"/>
    <s v="PINEDA ESTRADA CRISTIAN JOHAN"/>
    <x v="3"/>
    <x v="2"/>
    <n v="224"/>
    <n v="23.578947368421101"/>
    <n v="253.44925124791999"/>
    <s v="Se reconoce medio viaje de 1 15 pm donde moviliz 22 Usuarios"/>
    <n v="97579.700500000006"/>
    <x v="0"/>
    <n v="15632.352941176499"/>
    <x v="134"/>
    <x v="0"/>
    <m/>
  </r>
  <r>
    <d v="2021-12-16T00:38:55"/>
    <x v="9"/>
    <n v="2"/>
    <s v="JARAMILLO GOMEZ VICTOR ALONSO"/>
    <x v="0"/>
    <x v="0"/>
    <n v="205"/>
    <n v="22.7777777777778"/>
    <n v="240.109816971714"/>
    <m/>
    <n v="92443.926800000001"/>
    <x v="1"/>
    <n v="15632.352941176499"/>
    <x v="134"/>
    <x v="0"/>
    <m/>
  </r>
  <r>
    <d v="2021-12-16T00:38:55"/>
    <x v="9"/>
    <n v="3"/>
    <s v="RESTREPO RODRIGUEZ LIBARDO ANDRES"/>
    <x v="6"/>
    <x v="0"/>
    <n v="169"/>
    <n v="21.125"/>
    <n v="213.43094841930099"/>
    <m/>
    <n v="82172.379400000005"/>
    <x v="0"/>
    <n v="15632.352941176499"/>
    <x v="134"/>
    <x v="0"/>
    <m/>
  </r>
  <r>
    <d v="2021-12-16T00:38:55"/>
    <x v="9"/>
    <n v="5"/>
    <s v="LOAIZA GAVIRIA EDIXON ANDRES"/>
    <x v="3"/>
    <x v="0"/>
    <n v="274"/>
    <n v="27.4"/>
    <n v="266.78868552412598"/>
    <m/>
    <n v="102715.4742"/>
    <x v="1"/>
    <n v="15632.352941176499"/>
    <x v="134"/>
    <x v="0"/>
    <m/>
  </r>
  <r>
    <d v="2021-12-16T00:38:55"/>
    <x v="9"/>
    <n v="6"/>
    <s v="MARAMARA ALBARRAN YONSON"/>
    <x v="1"/>
    <x v="0"/>
    <n v="308"/>
    <n v="28"/>
    <n v="293.46755407653899"/>
    <m/>
    <n v="112987.02159999999"/>
    <x v="0"/>
    <n v="15632.352941176499"/>
    <x v="134"/>
    <x v="0"/>
    <m/>
  </r>
  <r>
    <d v="2021-12-16T00:38:55"/>
    <x v="9"/>
    <n v="7"/>
    <s v="HINCAPIE OSORIO RENZO ORLANDO"/>
    <x v="6"/>
    <x v="0"/>
    <n v="234"/>
    <n v="29.25"/>
    <n v="213.43094841930099"/>
    <m/>
    <n v="82172.379400000005"/>
    <x v="1"/>
    <n v="15632.352941176499"/>
    <x v="134"/>
    <x v="0"/>
    <m/>
  </r>
  <r>
    <d v="2021-12-16T00:38:56"/>
    <x v="1"/>
    <n v="8"/>
    <s v="VALENCIA MENDOZA CESAR AUGUSTO"/>
    <x v="1"/>
    <x v="0"/>
    <n v="276"/>
    <n v="25.090909090909101"/>
    <n v="293.46755407653899"/>
    <s v="10 DESCUENTOS (Transbordo veh 12)"/>
    <n v="112987.02159999999"/>
    <x v="1"/>
    <n v="15632.352941176499"/>
    <x v="134"/>
    <x v="0"/>
    <m/>
  </r>
  <r>
    <d v="2021-12-16T00:38:56"/>
    <x v="1"/>
    <n v="9"/>
    <s v="JIMENEZ JIMENEZ OMAR DAVID"/>
    <x v="0"/>
    <x v="0"/>
    <n v="223"/>
    <n v="24.7777777777778"/>
    <n v="240.109816971714"/>
    <s v="6 DESCUENTOS (Transbordo veh 12)"/>
    <n v="92443.926800000001"/>
    <x v="0"/>
    <n v="15632.352941176499"/>
    <x v="134"/>
    <x v="0"/>
    <m/>
  </r>
  <r>
    <d v="2021-12-16T00:38:56"/>
    <x v="9"/>
    <n v="10"/>
    <s v="FLORES RINCON JORGE ALBERTO"/>
    <x v="0"/>
    <x v="0"/>
    <n v="291"/>
    <n v="32.3333333333333"/>
    <n v="240.109816971714"/>
    <m/>
    <n v="92443.926800000001"/>
    <x v="0"/>
    <n v="15632.352941176499"/>
    <x v="134"/>
    <x v="0"/>
    <m/>
  </r>
  <r>
    <d v="2021-12-16T00:38:56"/>
    <x v="1"/>
    <n v="12"/>
    <s v="QUINTERO ATEHORTUA EDISON"/>
    <x v="2"/>
    <x v="1"/>
    <n v="131"/>
    <n v="21.8333333333333"/>
    <n v="160.073211314476"/>
    <m/>
    <n v="61629.284500000002"/>
    <x v="0"/>
    <n v="15632.352941176499"/>
    <x v="134"/>
    <x v="0"/>
    <m/>
  </r>
  <r>
    <d v="2021-12-16T00:38:56"/>
    <x v="1"/>
    <n v="13"/>
    <s v="DE OSSA TORRES CARLOS ANDRES"/>
    <x v="0"/>
    <x v="0"/>
    <n v="231"/>
    <n v="25.6666666666667"/>
    <n v="240.109816971714"/>
    <m/>
    <n v="92443.926800000001"/>
    <x v="1"/>
    <n v="15632.352941176499"/>
    <x v="134"/>
    <x v="0"/>
    <m/>
  </r>
  <r>
    <d v="2021-12-16T00:38:56"/>
    <x v="1"/>
    <n v="14"/>
    <s v="CARVAJAL SALAZAR HECTOR MARINO"/>
    <x v="1"/>
    <x v="0"/>
    <n v="229"/>
    <n v="20.818181818181799"/>
    <n v="293.46755407653899"/>
    <m/>
    <n v="112987.02159999999"/>
    <x v="1"/>
    <n v="15632.352941176499"/>
    <x v="134"/>
    <x v="0"/>
    <m/>
  </r>
  <r>
    <d v="2021-12-16T00:38:56"/>
    <x v="1"/>
    <n v="15"/>
    <s v="LOPERA AGUDELO LUIS FRANCISCO"/>
    <x v="3"/>
    <x v="0"/>
    <n v="243"/>
    <n v="24.3"/>
    <n v="266.78868552412598"/>
    <m/>
    <n v="102715.4742"/>
    <x v="0"/>
    <n v="15632.352941176499"/>
    <x v="134"/>
    <x v="0"/>
    <m/>
  </r>
  <r>
    <d v="2021-12-16T00:38:57"/>
    <x v="1"/>
    <n v="17"/>
    <s v="ESPINOZA CHAVARRIA GUILLERMO LEON"/>
    <x v="0"/>
    <x v="0"/>
    <n v="234"/>
    <n v="26"/>
    <n v="240.109816971714"/>
    <m/>
    <n v="92443.926800000001"/>
    <x v="0"/>
    <n v="15632.352941176499"/>
    <x v="134"/>
    <x v="0"/>
    <m/>
  </r>
  <r>
    <d v="2021-12-16T00:38:57"/>
    <x v="9"/>
    <n v="18"/>
    <s v="ZAPATA FERNEY"/>
    <x v="10"/>
    <x v="0"/>
    <n v="119"/>
    <n v="29.75"/>
    <n v="106.71547420965101"/>
    <m/>
    <n v="41086.189700000003"/>
    <x v="0"/>
    <n v="15632.352941176499"/>
    <x v="134"/>
    <x v="0"/>
    <m/>
  </r>
  <r>
    <d v="2021-12-16T00:38:57"/>
    <x v="1"/>
    <n v="20"/>
    <s v="VARGAS NELSON CONRADO"/>
    <x v="1"/>
    <x v="0"/>
    <n v="295"/>
    <n v="26.818181818181799"/>
    <n v="293.46755407653899"/>
    <s v="2 DESCUENTOS (Despachador Fernando y Usuario Desubicado)"/>
    <n v="112987.02159999999"/>
    <x v="0"/>
    <n v="15632.352941176499"/>
    <x v="134"/>
    <x v="0"/>
    <m/>
  </r>
  <r>
    <d v="2021-12-16T00:38:57"/>
    <x v="9"/>
    <n v="21"/>
    <s v="ROJAS QUINTERO MIGUEL ANTONIO"/>
    <x v="6"/>
    <x v="0"/>
    <n v="232"/>
    <n v="29"/>
    <n v="213.43094841930099"/>
    <m/>
    <n v="82172.379400000005"/>
    <x v="0"/>
    <n v="15632.352941176499"/>
    <x v="134"/>
    <x v="0"/>
    <m/>
  </r>
  <r>
    <d v="2021-12-16T00:38:57"/>
    <x v="9"/>
    <n v="22"/>
    <s v="GONZALEZ MONTAO HERNAN DARIO"/>
    <x v="0"/>
    <x v="0"/>
    <n v="294"/>
    <n v="32.6666666666667"/>
    <n v="240.109816971714"/>
    <m/>
    <n v="92443.926800000001"/>
    <x v="1"/>
    <n v="15632.352941176499"/>
    <x v="134"/>
    <x v="0"/>
    <m/>
  </r>
  <r>
    <d v="2021-12-16T00:38:57"/>
    <x v="9"/>
    <n v="23"/>
    <s v="QUICENO DAVID DIEGO ALEJANDRO"/>
    <x v="11"/>
    <x v="0"/>
    <n v="48"/>
    <n v="24"/>
    <n v="53.357737104825297"/>
    <m/>
    <n v="20543.094799999999"/>
    <x v="0"/>
    <n v="15632.352941176499"/>
    <x v="134"/>
    <x v="0"/>
    <m/>
  </r>
  <r>
    <d v="2021-12-16T00:38:57"/>
    <x v="9"/>
    <n v="24"/>
    <s v="QUIRAMA CASTAEDA JHON JADER"/>
    <x v="2"/>
    <x v="0"/>
    <n v="160"/>
    <n v="26.6666666666667"/>
    <n v="160.073211314476"/>
    <s v="1 DESCUENTO (Usuario Desubicado)"/>
    <n v="61629.284500000002"/>
    <x v="0"/>
    <n v="15632.352941176499"/>
    <x v="134"/>
    <x v="0"/>
    <m/>
  </r>
  <r>
    <d v="2021-12-16T00:38:58"/>
    <x v="9"/>
    <n v="26"/>
    <s v="GONZALEZ VELASQUEZ LISDAN"/>
    <x v="1"/>
    <x v="0"/>
    <n v="265"/>
    <n v="24.090909090909101"/>
    <n v="293.46755407653899"/>
    <m/>
    <n v="112987.02159999999"/>
    <x v="0"/>
    <n v="15632.352941176499"/>
    <x v="134"/>
    <x v="0"/>
    <m/>
  </r>
  <r>
    <d v="2021-12-16T00:38:58"/>
    <x v="9"/>
    <n v="28"/>
    <s v="BETANCUR RAMIREZ JUAN CAMILO"/>
    <x v="3"/>
    <x v="0"/>
    <n v="316"/>
    <n v="31.6"/>
    <n v="266.78868552412598"/>
    <s v="2 DESCUENTOS (Usuarios Desubicados)"/>
    <n v="102715.4742"/>
    <x v="0"/>
    <n v="15632.352941176499"/>
    <x v="134"/>
    <x v="0"/>
    <m/>
  </r>
  <r>
    <d v="2021-12-16T00:38:58"/>
    <x v="9"/>
    <n v="29"/>
    <s v="VELASQUEZ ROLDAN BRAYAN ESTIVEN"/>
    <x v="6"/>
    <x v="0"/>
    <n v="218"/>
    <n v="27.25"/>
    <n v="213.43094841930099"/>
    <s v="1 DESCUENTO (Usuario Desubicado)"/>
    <n v="82172.379400000005"/>
    <x v="0"/>
    <n v="15632.352941176499"/>
    <x v="134"/>
    <x v="0"/>
    <m/>
  </r>
  <r>
    <d v="2021-12-16T00:38:58"/>
    <x v="1"/>
    <n v="31"/>
    <s v="ARISTIZABAL GIRALDO JORGE ANDRES"/>
    <x v="1"/>
    <x v="0"/>
    <n v="256"/>
    <n v="23.272727272727298"/>
    <n v="293.46755407653899"/>
    <m/>
    <n v="112987.02159999999"/>
    <x v="1"/>
    <n v="15632.352941176499"/>
    <x v="134"/>
    <x v="0"/>
    <m/>
  </r>
  <r>
    <d v="2021-12-16T00:38:58"/>
    <x v="9"/>
    <n v="32"/>
    <s v="QUINTERO PEREZ SANTIAGO"/>
    <x v="6"/>
    <x v="0"/>
    <n v="238"/>
    <n v="29.75"/>
    <n v="213.43094841930099"/>
    <m/>
    <n v="82172.379400000005"/>
    <x v="0"/>
    <n v="15632.352941176499"/>
    <x v="134"/>
    <x v="0"/>
    <m/>
  </r>
  <r>
    <d v="2021-12-16T00:38:58"/>
    <x v="1"/>
    <n v="33"/>
    <s v="LONDOO GOMEZ WILDER"/>
    <x v="0"/>
    <x v="0"/>
    <n v="301"/>
    <n v="33.4444444444444"/>
    <n v="240.109816971714"/>
    <m/>
    <n v="92443.926800000001"/>
    <x v="0"/>
    <n v="15632.352941176499"/>
    <x v="134"/>
    <x v="0"/>
    <m/>
  </r>
  <r>
    <d v="2021-12-16T00:38:58"/>
    <x v="1"/>
    <n v="34"/>
    <s v="LONDOO LOPERA DUVAN ANDRES"/>
    <x v="1"/>
    <x v="0"/>
    <n v="282"/>
    <n v="25.636363636363601"/>
    <n v="293.46755407653899"/>
    <s v="1 DESCUENTO (Despachador Fernando)"/>
    <n v="112987.02159999999"/>
    <x v="0"/>
    <n v="15632.352941176499"/>
    <x v="134"/>
    <x v="0"/>
    <m/>
  </r>
  <r>
    <d v="2021-12-16T00:38:59"/>
    <x v="1"/>
    <n v="35"/>
    <s v="GARCIA DAVID WILSON ALBERTO"/>
    <x v="1"/>
    <x v="0"/>
    <n v="314"/>
    <n v="28.545454545454501"/>
    <n v="293.46755407653899"/>
    <s v="6 DESCUENTOS X INCAPACITADOS"/>
    <n v="112987.02159999999"/>
    <x v="1"/>
    <n v="15632.352941176499"/>
    <x v="134"/>
    <x v="0"/>
    <m/>
  </r>
  <r>
    <d v="2021-12-16T00:38:59"/>
    <x v="1"/>
    <n v="36"/>
    <s v="MARTINEZ CHAVERRA LUIS NORBERTO"/>
    <x v="1"/>
    <x v="0"/>
    <n v="287"/>
    <n v="26.090909090909101"/>
    <n v="293.46755407653899"/>
    <m/>
    <n v="112987.02159999999"/>
    <x v="0"/>
    <n v="15632.352941176499"/>
    <x v="134"/>
    <x v="0"/>
    <m/>
  </r>
  <r>
    <d v="2021-12-16T00:38:59"/>
    <x v="1"/>
    <n v="37"/>
    <s v="LARGO PIEDRAHITA HARVEY DAVID"/>
    <x v="3"/>
    <x v="0"/>
    <n v="341"/>
    <n v="34.1"/>
    <n v="266.78868552412598"/>
    <m/>
    <n v="102715.4742"/>
    <x v="1"/>
    <n v="15632.352941176499"/>
    <x v="134"/>
    <x v="0"/>
    <m/>
  </r>
  <r>
    <d v="2021-12-16T00:38:59"/>
    <x v="1"/>
    <n v="38"/>
    <s v="VILLADA GUZMAN JOJAN"/>
    <x v="1"/>
    <x v="0"/>
    <n v="277"/>
    <n v="25.181818181818201"/>
    <n v="293.46755407653899"/>
    <m/>
    <n v="112987.02159999999"/>
    <x v="0"/>
    <n v="15632.352941176499"/>
    <x v="134"/>
    <x v="0"/>
    <m/>
  </r>
  <r>
    <d v="2021-12-16T00:38:59"/>
    <x v="1"/>
    <n v="40"/>
    <s v="MARTINEZ CHAVERRA LUIS NORBERTO"/>
    <x v="3"/>
    <x v="0"/>
    <n v="225"/>
    <n v="22.5"/>
    <n v="266.78868552412598"/>
    <m/>
    <n v="102715.4742"/>
    <x v="0"/>
    <n v="15632.352941176499"/>
    <x v="134"/>
    <x v="0"/>
    <m/>
  </r>
  <r>
    <d v="2021-12-16T00:38:59"/>
    <x v="9"/>
    <n v="42"/>
    <s v="GIRALDO SANTAMARIA ERMAN"/>
    <x v="3"/>
    <x v="0"/>
    <n v="277"/>
    <n v="27.7"/>
    <n v="266.78868552412598"/>
    <m/>
    <n v="102715.4742"/>
    <x v="0"/>
    <n v="15632.352941176499"/>
    <x v="134"/>
    <x v="0"/>
    <m/>
  </r>
  <r>
    <d v="2021-12-17T00:57:44"/>
    <x v="1"/>
    <n v="1"/>
    <s v="PINEDA ESTRADA CRISTIAN JOHAN"/>
    <x v="2"/>
    <x v="0"/>
    <n v="131"/>
    <n v="23.818181818181799"/>
    <n v="144.30781758957701"/>
    <s v="Se reconoce medio viaje de 6 55 am donde moviliz 29 Usuarios"/>
    <n v="55523.127"/>
    <x v="0"/>
    <n v="16706.060606060601"/>
    <x v="135"/>
    <x v="0"/>
    <m/>
  </r>
  <r>
    <d v="2021-12-17T00:57:45"/>
    <x v="1"/>
    <n v="2"/>
    <s v="JARAMILLO GOMEZ VICTOR ALONSO"/>
    <x v="0"/>
    <x v="0"/>
    <n v="218"/>
    <n v="24.2222222222222"/>
    <n v="236.14006514658001"/>
    <m/>
    <n v="90856.026100000003"/>
    <x v="1"/>
    <n v="16706.060606060601"/>
    <x v="135"/>
    <x v="0"/>
    <m/>
  </r>
  <r>
    <d v="2021-12-17T00:57:45"/>
    <x v="1"/>
    <n v="3"/>
    <s v="RESTREPO RODRIGUEZ LIBARDO ANDRES"/>
    <x v="6"/>
    <x v="0"/>
    <n v="179"/>
    <n v="21.0588235294118"/>
    <n v="223.02117263843601"/>
    <s v="Se reconoce medio viaje de 9 55 am donde moviliz 7 Usuarios"/>
    <n v="85808.469100000002"/>
    <x v="0"/>
    <n v="16706.060606060601"/>
    <x v="135"/>
    <x v="0"/>
    <m/>
  </r>
  <r>
    <d v="2021-12-17T00:57:45"/>
    <x v="1"/>
    <n v="5"/>
    <s v="LOAIZA GAVIRIA EDIXON ANDRES"/>
    <x v="3"/>
    <x v="0"/>
    <n v="298"/>
    <n v="29.8"/>
    <n v="262.37785016286603"/>
    <m/>
    <n v="100951.1401"/>
    <x v="1"/>
    <n v="16706.060606060601"/>
    <x v="135"/>
    <x v="0"/>
    <m/>
  </r>
  <r>
    <d v="2021-12-17T00:57:45"/>
    <x v="1"/>
    <n v="6"/>
    <s v="MARAMARA ALBARRAN YONSON"/>
    <x v="12"/>
    <x v="0"/>
    <n v="318"/>
    <n v="24.461538461538499"/>
    <n v="341.09120521172599"/>
    <s v="4 DESCUENTOS (Usuarios Desubicados)"/>
    <n v="131236.48209999999"/>
    <x v="0"/>
    <n v="16706.060606060601"/>
    <x v="135"/>
    <x v="0"/>
    <m/>
  </r>
  <r>
    <d v="2021-12-17T00:57:45"/>
    <x v="1"/>
    <n v="7"/>
    <s v="VASQUEZ GARCIA ISMAEL DAVID"/>
    <x v="3"/>
    <x v="0"/>
    <n v="265"/>
    <n v="26.5"/>
    <n v="262.37785016286603"/>
    <m/>
    <n v="100951.1401"/>
    <x v="1"/>
    <n v="16706.060606060601"/>
    <x v="135"/>
    <x v="0"/>
    <m/>
  </r>
  <r>
    <d v="2021-12-17T00:57:45"/>
    <x v="1"/>
    <n v="8"/>
    <s v="VALENCIA MENDOZA CESAR AUGUSTO"/>
    <x v="3"/>
    <x v="0"/>
    <n v="284"/>
    <n v="28.4"/>
    <n v="262.37785016286603"/>
    <s v="4 DESCUENTOS X INCAPACITADO"/>
    <n v="100951.1401"/>
    <x v="1"/>
    <n v="16706.060606060601"/>
    <x v="135"/>
    <x v="0"/>
    <m/>
  </r>
  <r>
    <d v="2021-12-17T00:57:46"/>
    <x v="1"/>
    <n v="9"/>
    <s v="JIMENEZ JIMENEZ OMAR DAVID"/>
    <x v="0"/>
    <x v="0"/>
    <n v="173"/>
    <n v="19.2222222222222"/>
    <n v="236.14006514658001"/>
    <m/>
    <n v="90856.026100000003"/>
    <x v="0"/>
    <n v="16706.060606060601"/>
    <x v="135"/>
    <x v="0"/>
    <m/>
  </r>
  <r>
    <d v="2021-12-17T00:57:46"/>
    <x v="1"/>
    <n v="10"/>
    <s v="MARTINEZ ORREGO ARLEISON"/>
    <x v="0"/>
    <x v="0"/>
    <n v="207"/>
    <n v="23"/>
    <n v="236.14006514658001"/>
    <m/>
    <n v="90856.026100000003"/>
    <x v="0"/>
    <n v="16706.060606060601"/>
    <x v="135"/>
    <x v="0"/>
    <m/>
  </r>
  <r>
    <d v="2021-12-17T00:57:46"/>
    <x v="1"/>
    <n v="11"/>
    <s v="RENDON VIANA HUMBERTO DE JESUS"/>
    <x v="6"/>
    <x v="0"/>
    <n v="233"/>
    <n v="29.125"/>
    <n v="209.90228013029301"/>
    <m/>
    <n v="80760.912100000001"/>
    <x v="0"/>
    <n v="16706.060606060601"/>
    <x v="135"/>
    <x v="0"/>
    <m/>
  </r>
  <r>
    <d v="2021-12-17T00:57:46"/>
    <x v="9"/>
    <n v="12"/>
    <s v="QUINTERO ATEHORTUA EDISON"/>
    <x v="5"/>
    <x v="0"/>
    <n v="30"/>
    <n v="30"/>
    <n v="26.237785016286601"/>
    <m/>
    <n v="10095.114"/>
    <x v="0"/>
    <n v="16706.060606060601"/>
    <x v="135"/>
    <x v="0"/>
    <m/>
  </r>
  <r>
    <d v="2021-12-17T00:57:46"/>
    <x v="9"/>
    <n v="13"/>
    <s v="DE OSSA TORRES CARLOS ANDRES"/>
    <x v="6"/>
    <x v="0"/>
    <n v="243"/>
    <n v="30.375"/>
    <n v="209.90228013029301"/>
    <m/>
    <n v="80760.912100000001"/>
    <x v="1"/>
    <n v="16706.060606060601"/>
    <x v="135"/>
    <x v="0"/>
    <m/>
  </r>
  <r>
    <d v="2021-12-17T00:57:46"/>
    <x v="9"/>
    <n v="14"/>
    <s v="HINCAPIE OSORIO RENZO ORLANDO"/>
    <x v="4"/>
    <x v="0"/>
    <n v="219"/>
    <n v="31.285714285714299"/>
    <n v="183.664495114007"/>
    <m/>
    <n v="70665.797999999995"/>
    <x v="1"/>
    <n v="16706.060606060601"/>
    <x v="135"/>
    <x v="0"/>
    <m/>
  </r>
  <r>
    <d v="2021-12-17T00:57:47"/>
    <x v="9"/>
    <n v="15"/>
    <s v="LOPERA AGUDELO LUIS FRANCISCO"/>
    <x v="6"/>
    <x v="0"/>
    <n v="155"/>
    <n v="19.375"/>
    <n v="209.90228013029301"/>
    <m/>
    <n v="80760.912100000001"/>
    <x v="0"/>
    <n v="16706.060606060601"/>
    <x v="135"/>
    <x v="0"/>
    <m/>
  </r>
  <r>
    <d v="2021-12-17T00:57:47"/>
    <x v="9"/>
    <n v="16"/>
    <s v="PEREZ BORJA JUAN CARLOS"/>
    <x v="11"/>
    <x v="0"/>
    <n v="23"/>
    <n v="11.5"/>
    <n v="52.475570032573302"/>
    <m/>
    <n v="20190.227999999999"/>
    <x v="0"/>
    <n v="16706.060606060601"/>
    <x v="135"/>
    <x v="0"/>
    <m/>
  </r>
  <r>
    <d v="2021-12-17T00:57:47"/>
    <x v="9"/>
    <n v="17"/>
    <s v="ESPINOZA CHAVARRIA GUILLERMO LEON"/>
    <x v="6"/>
    <x v="0"/>
    <n v="193"/>
    <n v="24.125"/>
    <n v="209.90228013029301"/>
    <m/>
    <n v="80760.912100000001"/>
    <x v="0"/>
    <n v="16706.060606060601"/>
    <x v="135"/>
    <x v="0"/>
    <m/>
  </r>
  <r>
    <d v="2021-12-17T00:57:47"/>
    <x v="9"/>
    <n v="18"/>
    <s v="ZAPATA FERNEY"/>
    <x v="8"/>
    <x v="0"/>
    <n v="120"/>
    <n v="24"/>
    <n v="131.18892508143301"/>
    <m/>
    <n v="50475.57"/>
    <x v="0"/>
    <n v="16706.060606060601"/>
    <x v="135"/>
    <x v="0"/>
    <m/>
  </r>
  <r>
    <d v="2021-12-17T00:57:47"/>
    <x v="9"/>
    <n v="20"/>
    <s v="VACA FIERRO ROBINSON"/>
    <x v="6"/>
    <x v="0"/>
    <n v="230"/>
    <n v="27.0588235294118"/>
    <n v="223.02117263843601"/>
    <s v="Se reconoce medio viaje de 8 55 am donde moviliz 14 Usuarios, 1 DESCUENTO (Despachador Fernando)"/>
    <n v="85808.469100000002"/>
    <x v="0"/>
    <n v="16706.060606060601"/>
    <x v="135"/>
    <x v="0"/>
    <m/>
  </r>
  <r>
    <d v="2021-12-17T00:57:47"/>
    <x v="9"/>
    <n v="21"/>
    <s v="OCAMPO OCAMPO ANTONIO JOSE"/>
    <x v="1"/>
    <x v="0"/>
    <n v="289"/>
    <n v="26.272727272727298"/>
    <n v="288.615635179153"/>
    <m/>
    <n v="111046.25410000001"/>
    <x v="0"/>
    <n v="16706.060606060601"/>
    <x v="135"/>
    <x v="0"/>
    <m/>
  </r>
  <r>
    <d v="2021-12-17T00:57:47"/>
    <x v="1"/>
    <n v="22"/>
    <s v="GONZALEZ MONTAO HERNAN DARIO"/>
    <x v="1"/>
    <x v="0"/>
    <n v="353"/>
    <n v="32.090909090909101"/>
    <n v="288.615635179153"/>
    <s v="6 DESCUENTOS X INCAPACITADOS (RAMPLA MALA)"/>
    <n v="111046.25410000001"/>
    <x v="1"/>
    <n v="16706.060606060601"/>
    <x v="135"/>
    <x v="0"/>
    <m/>
  </r>
  <r>
    <d v="2021-12-17T00:57:48"/>
    <x v="1"/>
    <n v="24"/>
    <s v="QUIRAMA CASTAEDA JHON JADER"/>
    <x v="1"/>
    <x v="0"/>
    <n v="247"/>
    <n v="22.454545454545499"/>
    <n v="288.615635179153"/>
    <m/>
    <n v="111046.25410000001"/>
    <x v="0"/>
    <n v="16706.060606060601"/>
    <x v="135"/>
    <x v="0"/>
    <m/>
  </r>
  <r>
    <d v="2021-12-17T00:57:48"/>
    <x v="1"/>
    <n v="26"/>
    <s v="GONZALEZ VELASQUEZ LISDAN"/>
    <x v="1"/>
    <x v="0"/>
    <n v="272"/>
    <n v="24.727272727272702"/>
    <n v="288.615635179153"/>
    <m/>
    <n v="111046.25410000001"/>
    <x v="0"/>
    <n v="16706.060606060601"/>
    <x v="135"/>
    <x v="0"/>
    <m/>
  </r>
  <r>
    <d v="2021-12-17T00:57:48"/>
    <x v="1"/>
    <n v="27"/>
    <s v="VANEGAS MORALES DEIBY ALEJANDRO"/>
    <x v="1"/>
    <x v="0"/>
    <n v="257"/>
    <n v="23.363636363636399"/>
    <n v="288.615635179153"/>
    <s v="FERNEY HENAO Realiz 4 viajes donde moviliz 85 Usuarios"/>
    <n v="111046.25410000001"/>
    <x v="0"/>
    <n v="16706.060606060601"/>
    <x v="135"/>
    <x v="0"/>
    <m/>
  </r>
  <r>
    <d v="2021-12-17T00:57:48"/>
    <x v="1"/>
    <n v="28"/>
    <s v="ZAPATA ANDERSON"/>
    <x v="3"/>
    <x v="0"/>
    <n v="251"/>
    <n v="25.1"/>
    <n v="262.37785016286603"/>
    <s v="CAMILO BETANCUR Realiz 3 viajes donde moviliz 73 Usuarios"/>
    <n v="100951.1401"/>
    <x v="0"/>
    <n v="16706.060606060601"/>
    <x v="135"/>
    <x v="0"/>
    <m/>
  </r>
  <r>
    <d v="2021-12-17T00:57:48"/>
    <x v="1"/>
    <n v="29"/>
    <s v="VARGAS NELSON CONRADO"/>
    <x v="0"/>
    <x v="0"/>
    <n v="267"/>
    <n v="29.6666666666667"/>
    <n v="236.14006514658001"/>
    <s v="JUAN VALENCIA Realiz 3 viajes donde moviliz 89 Usuarios"/>
    <n v="90856.026100000003"/>
    <x v="0"/>
    <n v="16706.060606060601"/>
    <x v="135"/>
    <x v="0"/>
    <m/>
  </r>
  <r>
    <d v="2021-12-17T00:57:48"/>
    <x v="9"/>
    <n v="31"/>
    <s v="ARISTIZABAL GIRALDO JORGE ANDRES"/>
    <x v="3"/>
    <x v="0"/>
    <n v="317"/>
    <n v="31.7"/>
    <n v="262.37785016286603"/>
    <m/>
    <n v="100951.1401"/>
    <x v="1"/>
    <n v="16706.060606060601"/>
    <x v="135"/>
    <x v="0"/>
    <m/>
  </r>
  <r>
    <d v="2021-12-17T00:57:49"/>
    <x v="9"/>
    <n v="32"/>
    <s v="QUINTERO PEREZ SANTIAGO"/>
    <x v="3"/>
    <x v="0"/>
    <n v="284"/>
    <n v="28.4"/>
    <n v="262.37785016286603"/>
    <s v="14 DESCUENTOS (Transbordo veh 12)"/>
    <n v="100951.1401"/>
    <x v="0"/>
    <n v="16706.060606060601"/>
    <x v="135"/>
    <x v="0"/>
    <m/>
  </r>
  <r>
    <d v="2021-12-17T00:57:49"/>
    <x v="9"/>
    <n v="33"/>
    <s v="LONDOO GOMEZ WILDER"/>
    <x v="6"/>
    <x v="0"/>
    <n v="238"/>
    <n v="28"/>
    <n v="223.02117263843601"/>
    <s v="Se reconoce medio viaje de 8 15 am donde moviliz 19 Usuarios"/>
    <n v="85808.469100000002"/>
    <x v="0"/>
    <n v="16706.060606060601"/>
    <x v="135"/>
    <x v="0"/>
    <m/>
  </r>
  <r>
    <d v="2021-12-17T00:57:49"/>
    <x v="9"/>
    <n v="34"/>
    <s v="LONDOO LOPERA DUVAN ANDRES"/>
    <x v="6"/>
    <x v="0"/>
    <n v="189"/>
    <n v="23.625"/>
    <n v="209.90228013029301"/>
    <m/>
    <n v="80760.912100000001"/>
    <x v="0"/>
    <n v="16706.060606060601"/>
    <x v="135"/>
    <x v="0"/>
    <m/>
  </r>
  <r>
    <d v="2021-12-17T00:57:49"/>
    <x v="9"/>
    <n v="35"/>
    <s v="GARCIA DAVID WILSON ALBERTO"/>
    <x v="10"/>
    <x v="0"/>
    <n v="98"/>
    <n v="24.5"/>
    <n v="104.951140065147"/>
    <s v="2 DESCUENTOS X INCAPACITADO"/>
    <n v="40380.455999999998"/>
    <x v="1"/>
    <n v="16706.060606060601"/>
    <x v="135"/>
    <x v="0"/>
    <m/>
  </r>
  <r>
    <d v="2021-12-17T00:57:49"/>
    <x v="9"/>
    <n v="36"/>
    <s v="MARTINEZ CHAVERRA LUIS NORBERTO"/>
    <x v="3"/>
    <x v="0"/>
    <n v="274"/>
    <n v="27.4"/>
    <n v="262.37785016286603"/>
    <s v="1 DESCUENTO (Despachador Fernando)"/>
    <n v="100951.1401"/>
    <x v="0"/>
    <n v="16706.060606060601"/>
    <x v="135"/>
    <x v="0"/>
    <m/>
  </r>
  <r>
    <d v="2021-12-17T00:57:49"/>
    <x v="9"/>
    <n v="37"/>
    <s v="LARGO PIEDRAHITA HARVEY DAVID"/>
    <x v="0"/>
    <x v="0"/>
    <n v="247"/>
    <n v="27.4444444444444"/>
    <n v="236.14006514658001"/>
    <m/>
    <n v="90856.026100000003"/>
    <x v="1"/>
    <n v="16706.060606060601"/>
    <x v="135"/>
    <x v="0"/>
    <m/>
  </r>
  <r>
    <d v="2021-12-17T00:57:50"/>
    <x v="9"/>
    <n v="38"/>
    <s v="VILLADA GUZMAN JOJAN"/>
    <x v="6"/>
    <x v="0"/>
    <n v="220"/>
    <n v="27.5"/>
    <n v="209.90228013029301"/>
    <m/>
    <n v="80760.912100000001"/>
    <x v="0"/>
    <n v="16706.060606060601"/>
    <x v="135"/>
    <x v="0"/>
    <m/>
  </r>
  <r>
    <d v="2021-12-17T00:57:50"/>
    <x v="9"/>
    <n v="39"/>
    <s v="GALINDEZ CHAVARRIAGA LUIS FERNANDO"/>
    <x v="0"/>
    <x v="0"/>
    <n v="253"/>
    <n v="28.1111111111111"/>
    <n v="236.14006514658001"/>
    <m/>
    <n v="90856.026100000003"/>
    <x v="0"/>
    <n v="16706.060606060601"/>
    <x v="135"/>
    <x v="0"/>
    <m/>
  </r>
  <r>
    <d v="2021-12-17T00:57:50"/>
    <x v="9"/>
    <n v="40"/>
    <s v="CORDOBA QUINTERO RAFAEL JOSE"/>
    <x v="6"/>
    <x v="0"/>
    <n v="260"/>
    <n v="32.5"/>
    <n v="209.90228013029301"/>
    <m/>
    <n v="80760.912100000001"/>
    <x v="0"/>
    <n v="16706.060606060601"/>
    <x v="135"/>
    <x v="0"/>
    <m/>
  </r>
  <r>
    <d v="2021-12-17T00:57:50"/>
    <x v="1"/>
    <n v="42"/>
    <s v="GIRALDO SANTAMARIA ERMAN"/>
    <x v="0"/>
    <x v="0"/>
    <n v="220"/>
    <n v="24.4444444444444"/>
    <n v="236.14006514658001"/>
    <m/>
    <n v="90856.026100000003"/>
    <x v="0"/>
    <n v="16706.060606060601"/>
    <x v="135"/>
    <x v="0"/>
    <m/>
  </r>
  <r>
    <d v="2021-12-18T01:44:32"/>
    <x v="9"/>
    <n v="1"/>
    <s v="MARTINEZ ORREGO ARLEISON"/>
    <x v="8"/>
    <x v="0"/>
    <n v="146"/>
    <n v="29.2"/>
    <n v="133.46709470305001"/>
    <s v="1 DESCUENTO (Usuarios Desubicados)"/>
    <n v="51386.837899999999"/>
    <x v="0"/>
    <n v="16280.5555555556"/>
    <x v="136"/>
    <x v="0"/>
    <m/>
  </r>
  <r>
    <d v="2021-12-18T01:44:32"/>
    <x v="9"/>
    <n v="2"/>
    <s v="FLORES RINCON JORGE ALBERTO"/>
    <x v="3"/>
    <x v="0"/>
    <n v="278"/>
    <n v="27.8"/>
    <n v="266.93418940610002"/>
    <s v="5 DESCUENTOS (3 X INCAPACITADOS y 2 Usuario Desubicados)"/>
    <n v="102773.6758"/>
    <x v="1"/>
    <n v="16280.5555555556"/>
    <x v="136"/>
    <x v="0"/>
    <m/>
  </r>
  <r>
    <d v="2021-12-18T01:44:32"/>
    <x v="9"/>
    <n v="3"/>
    <s v="RESTREPO RODRIGUEZ LIBARDO ANDRES"/>
    <x v="3"/>
    <x v="0"/>
    <n v="258"/>
    <n v="25.8"/>
    <n v="266.93418940610002"/>
    <m/>
    <n v="102773.6758"/>
    <x v="0"/>
    <n v="16280.5555555556"/>
    <x v="136"/>
    <x v="0"/>
    <m/>
  </r>
  <r>
    <d v="2021-12-18T01:44:32"/>
    <x v="9"/>
    <n v="5"/>
    <s v="LOAIZA GAVIRIA EDIXON ANDRES"/>
    <x v="0"/>
    <x v="0"/>
    <n v="286"/>
    <n v="31.7777777777778"/>
    <n v="240.24077046548999"/>
    <m/>
    <n v="92496.308199999999"/>
    <x v="1"/>
    <n v="16280.5555555556"/>
    <x v="136"/>
    <x v="0"/>
    <m/>
  </r>
  <r>
    <d v="2021-12-18T01:44:32"/>
    <x v="9"/>
    <n v="6"/>
    <s v="MARAMARA ALBARRAN YONSON"/>
    <x v="0"/>
    <x v="0"/>
    <n v="230"/>
    <n v="25.5555555555556"/>
    <n v="240.24077046548999"/>
    <m/>
    <n v="92496.308199999999"/>
    <x v="0"/>
    <n v="16280.5555555556"/>
    <x v="136"/>
    <x v="0"/>
    <m/>
  </r>
  <r>
    <d v="2021-12-18T01:44:33"/>
    <x v="9"/>
    <n v="7"/>
    <s v="VASQUEZ GARCIA ISMAEL DAVID"/>
    <x v="1"/>
    <x v="0"/>
    <n v="209"/>
    <n v="19"/>
    <n v="293.627608346709"/>
    <m/>
    <n v="113051.0433"/>
    <x v="1"/>
    <n v="16280.5555555556"/>
    <x v="136"/>
    <x v="0"/>
    <m/>
  </r>
  <r>
    <d v="2021-12-18T01:44:33"/>
    <x v="9"/>
    <n v="8"/>
    <s v="VALENCIA MENDOZA CESAR AUGUSTO"/>
    <x v="6"/>
    <x v="0"/>
    <n v="198"/>
    <n v="23.294117647058801"/>
    <n v="226.89406099518499"/>
    <s v="Se reconoce medio viaje de 4 50 pm dodne moviliz 41 Usuarios"/>
    <n v="87357.624400000001"/>
    <x v="1"/>
    <n v="16280.5555555556"/>
    <x v="136"/>
    <x v="0"/>
    <m/>
  </r>
  <r>
    <d v="2021-12-18T01:44:33"/>
    <x v="9"/>
    <n v="9"/>
    <s v="ZAPATA ANDERSON"/>
    <x v="2"/>
    <x v="0"/>
    <n v="197"/>
    <n v="32.8333333333333"/>
    <n v="160.16051364366001"/>
    <m/>
    <n v="61664.205499999996"/>
    <x v="0"/>
    <n v="16280.5555555556"/>
    <x v="136"/>
    <x v="0"/>
    <m/>
  </r>
  <r>
    <d v="2021-12-18T01:44:33"/>
    <x v="9"/>
    <n v="10"/>
    <s v="PINEDA ESTRADA CRISTIAN JOHAN"/>
    <x v="4"/>
    <x v="1"/>
    <n v="207"/>
    <n v="29.571428571428601"/>
    <n v="186.85393258427001"/>
    <s v="Se Descuenta el viaje de 6 42 am donde moviliz 20 Usuarios ya que no espera el tiempo indicado en el paradero"/>
    <n v="71941.573000000004"/>
    <x v="0"/>
    <n v="16280.5555555556"/>
    <x v="136"/>
    <x v="0"/>
    <m/>
  </r>
  <r>
    <d v="2021-12-18T01:44:33"/>
    <x v="1"/>
    <n v="11"/>
    <s v="RENDON VIANA HUMBERTO DE JESUS"/>
    <x v="0"/>
    <x v="0"/>
    <n v="218"/>
    <n v="24.2222222222222"/>
    <n v="240.24077046548999"/>
    <s v="9 DESCUENTOS (Transbordo veh 08)"/>
    <n v="92496.308199999999"/>
    <x v="0"/>
    <n v="16280.5555555556"/>
    <x v="136"/>
    <x v="0"/>
    <m/>
  </r>
  <r>
    <d v="2021-12-18T01:44:33"/>
    <x v="9"/>
    <n v="12"/>
    <s v="ROJAS QUINTERO MIGUEL ANTONIO"/>
    <x v="10"/>
    <x v="0"/>
    <n v="110"/>
    <n v="27.5"/>
    <n v="106.77367576244001"/>
    <s v="9 DESCUENTOS (Transbordo veh 08)"/>
    <n v="41109.470300000001"/>
    <x v="0"/>
    <n v="16280.5555555556"/>
    <x v="136"/>
    <x v="0"/>
    <m/>
  </r>
  <r>
    <d v="2021-12-18T01:44:33"/>
    <x v="1"/>
    <n v="13"/>
    <s v="DE OSSA TORRES CARLOS ANDRES"/>
    <x v="0"/>
    <x v="0"/>
    <n v="278"/>
    <n v="30.8888888888889"/>
    <n v="240.24077046548999"/>
    <m/>
    <n v="92496.308199999999"/>
    <x v="1"/>
    <n v="16280.5555555556"/>
    <x v="136"/>
    <x v="0"/>
    <m/>
  </r>
  <r>
    <d v="2021-12-18T01:44:34"/>
    <x v="1"/>
    <n v="14"/>
    <s v="HINCAPIE OSORIO RENZO ORLANDO"/>
    <x v="9"/>
    <x v="0"/>
    <n v="316"/>
    <n v="26.3333333333333"/>
    <n v="320.321027287319"/>
    <s v="HECTOR CARVAJAL Realiz 6 viajes donde moviliz 125 Usuarios"/>
    <n v="123328.4109"/>
    <x v="1"/>
    <n v="16280.5555555556"/>
    <x v="136"/>
    <x v="0"/>
    <m/>
  </r>
  <r>
    <d v="2021-12-18T01:44:34"/>
    <x v="1"/>
    <n v="15"/>
    <s v="LONDOO LOPERA DUVAN ANDRES"/>
    <x v="3"/>
    <x v="0"/>
    <n v="222"/>
    <n v="22.2"/>
    <n v="266.93418940610002"/>
    <m/>
    <n v="102773.6758"/>
    <x v="0"/>
    <n v="16280.5555555556"/>
    <x v="136"/>
    <x v="0"/>
    <m/>
  </r>
  <r>
    <d v="2021-12-18T01:44:34"/>
    <x v="1"/>
    <n v="16"/>
    <s v="PEREZ BORJA JUAN CARLOS"/>
    <x v="11"/>
    <x v="0"/>
    <n v="47"/>
    <n v="23.5"/>
    <n v="53.386837881219897"/>
    <m/>
    <n v="20554.735199999999"/>
    <x v="0"/>
    <n v="16280.5555555556"/>
    <x v="136"/>
    <x v="0"/>
    <m/>
  </r>
  <r>
    <d v="2021-12-18T01:44:34"/>
    <x v="1"/>
    <n v="17"/>
    <s v="ESPINOZA CHAVARRIA GUILLERMO LEON"/>
    <x v="0"/>
    <x v="0"/>
    <n v="216"/>
    <n v="24"/>
    <n v="240.24077046548999"/>
    <m/>
    <n v="92496.308199999999"/>
    <x v="0"/>
    <n v="16280.5555555556"/>
    <x v="136"/>
    <x v="0"/>
    <m/>
  </r>
  <r>
    <d v="2021-12-18T01:44:34"/>
    <x v="1"/>
    <n v="18"/>
    <s v="ZAPATA FERNEY"/>
    <x v="6"/>
    <x v="0"/>
    <n v="200"/>
    <n v="26.6666666666667"/>
    <n v="200.20064205457501"/>
    <s v="Se reconoce medio viaje de 9 10 am donde moviliz 17 Usuarios"/>
    <n v="77080.256800000003"/>
    <x v="0"/>
    <n v="16280.5555555556"/>
    <x v="136"/>
    <x v="0"/>
    <m/>
  </r>
  <r>
    <d v="2021-12-18T01:44:34"/>
    <x v="1"/>
    <n v="19"/>
    <s v="VALENCIA ESTRADA JUAN STIVEN"/>
    <x v="6"/>
    <x v="0"/>
    <n v="169"/>
    <n v="21.125"/>
    <n v="213.54735152488001"/>
    <m/>
    <n v="82218.940600000002"/>
    <x v="0"/>
    <n v="16280.5555555556"/>
    <x v="136"/>
    <x v="0"/>
    <m/>
  </r>
  <r>
    <d v="2021-12-18T01:44:35"/>
    <x v="1"/>
    <n v="20"/>
    <s v="VACA FIERRO ROBINSON"/>
    <x v="1"/>
    <x v="0"/>
    <n v="235"/>
    <n v="21.363636363636399"/>
    <n v="293.627608346709"/>
    <m/>
    <n v="113051.0433"/>
    <x v="0"/>
    <n v="16280.5555555556"/>
    <x v="136"/>
    <x v="0"/>
    <m/>
  </r>
  <r>
    <d v="2021-12-18T01:44:35"/>
    <x v="1"/>
    <n v="21"/>
    <s v="OCAMPO OCAMPO ANTONIO JOSE"/>
    <x v="1"/>
    <x v="1"/>
    <n v="313"/>
    <n v="28.454545454545499"/>
    <n v="293.627608346709"/>
    <s v="Se descuenta el viaje de 11 56 am donde moviliz 19 Usuarios ya que no ingresa al paradero sin justificacin ni autorizacin"/>
    <n v="113051.0433"/>
    <x v="0"/>
    <n v="16280.5555555556"/>
    <x v="136"/>
    <x v="0"/>
    <m/>
  </r>
  <r>
    <d v="2021-12-18T01:44:35"/>
    <x v="9"/>
    <n v="24"/>
    <s v="QUIRAMA CASTAEDA JHON JADER"/>
    <x v="3"/>
    <x v="0"/>
    <n v="312"/>
    <n v="31.2"/>
    <n v="266.93418940610002"/>
    <m/>
    <n v="102773.6758"/>
    <x v="0"/>
    <n v="16280.5555555556"/>
    <x v="136"/>
    <x v="0"/>
    <m/>
  </r>
  <r>
    <d v="2021-12-18T01:44:35"/>
    <x v="9"/>
    <n v="26"/>
    <s v="GONZALEZ VELASQUEZ LISDAN"/>
    <x v="6"/>
    <x v="0"/>
    <n v="209"/>
    <n v="26.125"/>
    <n v="213.54735152488001"/>
    <m/>
    <n v="82218.940600000002"/>
    <x v="0"/>
    <n v="16280.5555555556"/>
    <x v="136"/>
    <x v="0"/>
    <m/>
  </r>
  <r>
    <d v="2021-12-18T01:44:35"/>
    <x v="9"/>
    <n v="27"/>
    <s v="VANEGAS MORALES DEIBY ALEJANDRO"/>
    <x v="0"/>
    <x v="0"/>
    <n v="245"/>
    <n v="27.2222222222222"/>
    <n v="240.24077046548999"/>
    <s v="1 DESCUENTO (Despachador Ferney)"/>
    <n v="92496.308199999999"/>
    <x v="0"/>
    <n v="16280.5555555556"/>
    <x v="136"/>
    <x v="0"/>
    <m/>
  </r>
  <r>
    <d v="2021-12-18T01:44:35"/>
    <x v="9"/>
    <n v="28"/>
    <s v="BETANCUR RAMIREZ JUAN CAMILO"/>
    <x v="2"/>
    <x v="0"/>
    <n v="167"/>
    <n v="30.363636363636399"/>
    <n v="146.81380417335501"/>
    <s v="Se reconoce medio viaje de 7 19 am dodne moviliz 29 Usuarios"/>
    <n v="56525.521699999998"/>
    <x v="0"/>
    <n v="16280.5555555556"/>
    <x v="136"/>
    <x v="0"/>
    <m/>
  </r>
  <r>
    <d v="2021-12-18T01:44:36"/>
    <x v="9"/>
    <n v="29"/>
    <s v="VELASQUEZ ROLDAN BRAYAN ESTIVEN"/>
    <x v="3"/>
    <x v="0"/>
    <n v="292"/>
    <n v="29.2"/>
    <n v="266.93418940610002"/>
    <m/>
    <n v="102773.6758"/>
    <x v="0"/>
    <n v="16280.5555555556"/>
    <x v="136"/>
    <x v="0"/>
    <m/>
  </r>
  <r>
    <d v="2021-12-18T01:44:36"/>
    <x v="1"/>
    <n v="31"/>
    <s v="ARISTIZABAL GIRALDO JORGE ANDRES"/>
    <x v="1"/>
    <x v="0"/>
    <n v="265"/>
    <n v="24.090909090909101"/>
    <n v="293.627608346709"/>
    <m/>
    <n v="113051.0433"/>
    <x v="1"/>
    <n v="16280.5555555556"/>
    <x v="136"/>
    <x v="0"/>
    <m/>
  </r>
  <r>
    <d v="2021-12-18T01:44:36"/>
    <x v="1"/>
    <n v="32"/>
    <s v="QUINTERO PEREZ SANTIAGO"/>
    <x v="10"/>
    <x v="0"/>
    <n v="95"/>
    <n v="27.1428571428571"/>
    <n v="93.426966292134793"/>
    <s v="Se reconoce medio viaje de 5 50 pm donde moviliz 31 Usuarios"/>
    <n v="35970.786500000002"/>
    <x v="0"/>
    <n v="16280.5555555556"/>
    <x v="136"/>
    <x v="0"/>
    <m/>
  </r>
  <r>
    <d v="2021-12-18T01:44:36"/>
    <x v="1"/>
    <n v="33"/>
    <s v="LONDOO GOMEZ WILDER"/>
    <x v="6"/>
    <x v="0"/>
    <n v="202"/>
    <n v="26.933333333333302"/>
    <n v="200.20064205457501"/>
    <s v="Se reconoce medio viaje de 1 55 pm donde moviliz 18 Usuarios"/>
    <n v="77080.256800000003"/>
    <x v="0"/>
    <n v="16280.5555555556"/>
    <x v="136"/>
    <x v="0"/>
    <m/>
  </r>
  <r>
    <d v="2021-12-18T01:44:36"/>
    <x v="1"/>
    <n v="34"/>
    <s v="DAVILA MORALES WALTER ANDRES"/>
    <x v="3"/>
    <x v="0"/>
    <n v="268"/>
    <n v="26.8"/>
    <n v="266.93418940610002"/>
    <m/>
    <n v="102773.6758"/>
    <x v="0"/>
    <n v="16280.5555555556"/>
    <x v="136"/>
    <x v="0"/>
    <m/>
  </r>
  <r>
    <d v="2021-12-18T01:44:36"/>
    <x v="1"/>
    <n v="35"/>
    <s v="GARCIA DAVID WILSON ALBERTO"/>
    <x v="1"/>
    <x v="0"/>
    <n v="317"/>
    <n v="28.818181818181799"/>
    <n v="293.627608346709"/>
    <m/>
    <n v="113051.0433"/>
    <x v="1"/>
    <n v="16280.5555555556"/>
    <x v="136"/>
    <x v="0"/>
    <m/>
  </r>
  <r>
    <d v="2021-12-18T01:44:37"/>
    <x v="1"/>
    <n v="36"/>
    <s v="VARGAS NELSON CONRADO"/>
    <x v="1"/>
    <x v="0"/>
    <n v="306"/>
    <n v="27.818181818181799"/>
    <n v="293.627608346709"/>
    <s v="6 DESCUENTOS X INCAPACITADOS"/>
    <n v="113051.0433"/>
    <x v="0"/>
    <n v="16280.5555555556"/>
    <x v="136"/>
    <x v="0"/>
    <m/>
  </r>
  <r>
    <d v="2021-12-18T01:44:37"/>
    <x v="1"/>
    <n v="37"/>
    <s v="LARGO PIEDRAHITA HARVEY DAVID"/>
    <x v="3"/>
    <x v="0"/>
    <n v="307"/>
    <n v="30.7"/>
    <n v="266.93418940610002"/>
    <m/>
    <n v="102773.6758"/>
    <x v="1"/>
    <n v="16280.5555555556"/>
    <x v="136"/>
    <x v="0"/>
    <m/>
  </r>
  <r>
    <d v="2021-12-18T01:44:37"/>
    <x v="1"/>
    <n v="38"/>
    <s v="VILLADA GUZMAN JOJAN"/>
    <x v="6"/>
    <x v="0"/>
    <n v="216"/>
    <n v="27"/>
    <n v="213.54735152488001"/>
    <s v="7 DESCUENTOS (Transbordo veh 08)"/>
    <n v="82218.940600000002"/>
    <x v="0"/>
    <n v="16280.5555555556"/>
    <x v="136"/>
    <x v="0"/>
    <m/>
  </r>
  <r>
    <d v="2021-12-18T01:44:37"/>
    <x v="1"/>
    <n v="39"/>
    <s v="GALINDEZ CHAVARRIAGA LUIS FERNANDO"/>
    <x v="3"/>
    <x v="0"/>
    <n v="238"/>
    <n v="23.8"/>
    <n v="266.93418940610002"/>
    <m/>
    <n v="102773.6758"/>
    <x v="0"/>
    <n v="16280.5555555556"/>
    <x v="136"/>
    <x v="0"/>
    <m/>
  </r>
  <r>
    <d v="2021-12-18T01:44:37"/>
    <x v="1"/>
    <n v="40"/>
    <s v="CORDOBA QUINTERO RAFAEL JOSE"/>
    <x v="0"/>
    <x v="0"/>
    <n v="253"/>
    <n v="28.1111111111111"/>
    <n v="240.24077046548999"/>
    <m/>
    <n v="92496.308199999999"/>
    <x v="0"/>
    <n v="16280.5555555556"/>
    <x v="136"/>
    <x v="0"/>
    <m/>
  </r>
  <r>
    <d v="2021-12-18T01:44:37"/>
    <x v="9"/>
    <n v="42"/>
    <s v="GIRALDO SANTAMARIA ERMAN"/>
    <x v="3"/>
    <x v="0"/>
    <n v="290"/>
    <n v="29"/>
    <n v="266.93418940610002"/>
    <s v="2 DESCUENTOS (Usuarios Desubicados)"/>
    <n v="102773.6758"/>
    <x v="0"/>
    <n v="16280.5555555556"/>
    <x v="136"/>
    <x v="0"/>
    <m/>
  </r>
  <r>
    <d v="2021-12-19T00:29:47"/>
    <x v="1"/>
    <n v="1"/>
    <s v="PINEDA ESTRADA CRISTIAN JOHAN"/>
    <x v="8"/>
    <x v="0"/>
    <n v="92"/>
    <n v="18.399999999999999"/>
    <n v="134.581280788177"/>
    <s v="1 DESCUENTO (Jefe de Ruta)"/>
    <n v="51832.512300000002"/>
    <x v="0"/>
    <n v="16982.352941176501"/>
    <x v="137"/>
    <x v="0"/>
    <m/>
  </r>
  <r>
    <d v="2021-12-19T00:29:47"/>
    <x v="1"/>
    <n v="2"/>
    <s v="JARAMILLO GOMEZ VICTOR ALONSO"/>
    <x v="0"/>
    <x v="0"/>
    <n v="174"/>
    <n v="19.3333333333333"/>
    <n v="242.246305418719"/>
    <m/>
    <n v="93298.522200000007"/>
    <x v="1"/>
    <n v="16982.352941176501"/>
    <x v="137"/>
    <x v="0"/>
    <m/>
  </r>
  <r>
    <d v="2021-12-19T00:29:47"/>
    <x v="1"/>
    <n v="3"/>
    <s v="RESTREPO RODRIGUEZ LIBARDO ANDRES"/>
    <x v="0"/>
    <x v="0"/>
    <n v="224"/>
    <n v="24.8888888888889"/>
    <n v="242.246305418719"/>
    <m/>
    <n v="93298.522200000007"/>
    <x v="0"/>
    <n v="16982.352941176501"/>
    <x v="137"/>
    <x v="0"/>
    <m/>
  </r>
  <r>
    <d v="2021-12-19T00:29:48"/>
    <x v="1"/>
    <n v="5"/>
    <s v="LOAIZA GAVIRIA EDIXON ANDRES"/>
    <x v="0"/>
    <x v="0"/>
    <n v="279"/>
    <n v="31"/>
    <n v="242.246305418719"/>
    <m/>
    <n v="93298.522200000007"/>
    <x v="1"/>
    <n v="16982.352941176501"/>
    <x v="137"/>
    <x v="0"/>
    <m/>
  </r>
  <r>
    <d v="2021-12-19T00:29:48"/>
    <x v="1"/>
    <n v="6"/>
    <s v="MARAMARA ALBARRAN YONSON"/>
    <x v="1"/>
    <x v="0"/>
    <n v="290"/>
    <n v="26.363636363636399"/>
    <n v="296.07881773398998"/>
    <s v="3 DESCUENTOS (2 Usuarios Desubicados y Despachadora Isabel)"/>
    <n v="114031.52710000001"/>
    <x v="0"/>
    <n v="16982.352941176501"/>
    <x v="137"/>
    <x v="0"/>
    <m/>
  </r>
  <r>
    <d v="2021-12-19T00:29:48"/>
    <x v="1"/>
    <n v="7"/>
    <s v="VASQUEZ GARCIA ISMAEL DAVID"/>
    <x v="6"/>
    <x v="0"/>
    <n v="190"/>
    <n v="23.75"/>
    <n v="215.33004926108401"/>
    <m/>
    <n v="82932.019700000004"/>
    <x v="1"/>
    <n v="16982.352941176501"/>
    <x v="137"/>
    <x v="0"/>
    <m/>
  </r>
  <r>
    <d v="2021-12-19T00:29:48"/>
    <x v="1"/>
    <n v="8"/>
    <s v="VALENCIA MENDOZA CESAR AUGUSTO"/>
    <x v="10"/>
    <x v="0"/>
    <n v="139"/>
    <n v="34.75"/>
    <n v="107.66502463054201"/>
    <m/>
    <n v="41466.009899999997"/>
    <x v="1"/>
    <n v="16982.352941176501"/>
    <x v="137"/>
    <x v="0"/>
    <m/>
  </r>
  <r>
    <d v="2021-12-19T00:29:49"/>
    <x v="1"/>
    <n v="9"/>
    <s v="JIMENEZ JIMENEZ OMAR DAVID"/>
    <x v="0"/>
    <x v="0"/>
    <n v="242"/>
    <n v="26.8888888888889"/>
    <n v="242.246305418719"/>
    <m/>
    <n v="93298.522200000007"/>
    <x v="0"/>
    <n v="16982.352941176501"/>
    <x v="137"/>
    <x v="0"/>
    <m/>
  </r>
  <r>
    <d v="2021-12-19T00:29:49"/>
    <x v="1"/>
    <n v="10"/>
    <s v="FLORES RINCON JORGE ALBERTO"/>
    <x v="0"/>
    <x v="0"/>
    <n v="215"/>
    <n v="23.8888888888889"/>
    <n v="242.246305418719"/>
    <m/>
    <n v="93298.522200000007"/>
    <x v="0"/>
    <n v="16982.352941176501"/>
    <x v="137"/>
    <x v="0"/>
    <m/>
  </r>
  <r>
    <d v="2021-12-19T00:29:49"/>
    <x v="9"/>
    <n v="11"/>
    <s v="RENDON VIANA HUMBERTO DE JESUS"/>
    <x v="8"/>
    <x v="0"/>
    <n v="125"/>
    <n v="25"/>
    <n v="134.581280788177"/>
    <m/>
    <n v="51832.512300000002"/>
    <x v="0"/>
    <n v="16982.352941176501"/>
    <x v="137"/>
    <x v="0"/>
    <m/>
  </r>
  <r>
    <d v="2021-12-19T00:29:49"/>
    <x v="9"/>
    <n v="12"/>
    <s v="ROJAS QUINTERO MIGUEL ANTONIO"/>
    <x v="0"/>
    <x v="0"/>
    <n v="230"/>
    <n v="25.5555555555556"/>
    <n v="242.246305418719"/>
    <m/>
    <n v="93298.522200000007"/>
    <x v="0"/>
    <n v="16982.352941176501"/>
    <x v="137"/>
    <x v="0"/>
    <m/>
  </r>
  <r>
    <d v="2021-12-19T00:29:49"/>
    <x v="9"/>
    <n v="13"/>
    <s v="DE OSSA TORRES CARLOS ANDRES"/>
    <x v="6"/>
    <x v="1"/>
    <n v="239"/>
    <n v="29.875"/>
    <n v="215.33004926108401"/>
    <s v="1 DESCUENTO (Usuario Desubicado)"/>
    <n v="82932.019700000004"/>
    <x v="1"/>
    <n v="16982.352941176501"/>
    <x v="137"/>
    <x v="0"/>
    <m/>
  </r>
  <r>
    <d v="2021-12-19T00:29:50"/>
    <x v="9"/>
    <n v="14"/>
    <s v="HINCAPIE OSORIO RENZO ORLANDO"/>
    <x v="6"/>
    <x v="0"/>
    <n v="227"/>
    <n v="28.375"/>
    <n v="215.33004926108401"/>
    <s v="HECTOR CARVAJAL Realiz 4 viajes donde moviliz 100 Usuarios"/>
    <n v="82932.019700000004"/>
    <x v="1"/>
    <n v="16982.352941176501"/>
    <x v="137"/>
    <x v="0"/>
    <m/>
  </r>
  <r>
    <d v="2021-12-19T00:29:50"/>
    <x v="9"/>
    <n v="15"/>
    <s v="LONDOO LOPERA DUVAN ANDRES"/>
    <x v="6"/>
    <x v="0"/>
    <n v="199"/>
    <n v="24.875"/>
    <n v="215.33004926108401"/>
    <m/>
    <n v="82932.019700000004"/>
    <x v="0"/>
    <n v="16982.352941176501"/>
    <x v="137"/>
    <x v="0"/>
    <m/>
  </r>
  <r>
    <d v="2021-12-19T00:29:50"/>
    <x v="1"/>
    <n v="16"/>
    <s v="PEREZ BORJA JUAN CARLOS"/>
    <x v="0"/>
    <x v="0"/>
    <n v="219"/>
    <n v="24.3333333333333"/>
    <n v="242.246305418719"/>
    <m/>
    <n v="93298.522200000007"/>
    <x v="0"/>
    <n v="16982.352941176501"/>
    <x v="137"/>
    <x v="0"/>
    <m/>
  </r>
  <r>
    <d v="2021-12-19T00:29:50"/>
    <x v="9"/>
    <n v="17"/>
    <s v="ESPINOZA CHAVARRIA GUILLERMO LEON"/>
    <x v="2"/>
    <x v="0"/>
    <n v="165"/>
    <n v="27.5"/>
    <n v="161.49753694581301"/>
    <s v="2 DESCUENTOS (Propietario Veh 06 y Usuario Desubicado)"/>
    <n v="62199.014799999997"/>
    <x v="0"/>
    <n v="16982.352941176501"/>
    <x v="137"/>
    <x v="0"/>
    <m/>
  </r>
  <r>
    <d v="2021-12-19T00:29:50"/>
    <x v="9"/>
    <n v="18"/>
    <s v="ZAPATA FERNEY"/>
    <x v="8"/>
    <x v="0"/>
    <n v="137"/>
    <n v="27.4"/>
    <n v="134.581280788177"/>
    <s v="3 DESCUENTOS (Transbordo veh 40)"/>
    <n v="51832.512300000002"/>
    <x v="0"/>
    <n v="16982.352941176501"/>
    <x v="137"/>
    <x v="0"/>
    <m/>
  </r>
  <r>
    <d v="2021-12-19T00:29:51"/>
    <x v="9"/>
    <n v="19"/>
    <s v="VALENCIA ESTRADA JUAN STIVEN"/>
    <x v="2"/>
    <x v="0"/>
    <n v="184"/>
    <n v="28.307692307692299"/>
    <n v="174.955665024631"/>
    <s v="se reconoce medio viaje de 8 28 am donde moviliz 23 Usuarios"/>
    <n v="67382.266000000003"/>
    <x v="0"/>
    <n v="16982.352941176501"/>
    <x v="137"/>
    <x v="0"/>
    <m/>
  </r>
  <r>
    <d v="2021-12-19T00:29:51"/>
    <x v="9"/>
    <n v="20"/>
    <s v="VACA FIERRO ROBINSON"/>
    <x v="3"/>
    <x v="0"/>
    <n v="267"/>
    <n v="26.7"/>
    <n v="269.16256157635502"/>
    <m/>
    <n v="103665.0246"/>
    <x v="0"/>
    <n v="16982.352941176501"/>
    <x v="137"/>
    <x v="0"/>
    <m/>
  </r>
  <r>
    <d v="2021-12-19T00:29:51"/>
    <x v="1"/>
    <n v="21"/>
    <s v="OCAMPO OCAMPO ANTONIO JOSE"/>
    <x v="3"/>
    <x v="0"/>
    <n v="239"/>
    <n v="23.9"/>
    <n v="269.16256157635502"/>
    <m/>
    <n v="103665.0246"/>
    <x v="0"/>
    <n v="16982.352941176501"/>
    <x v="137"/>
    <x v="0"/>
    <m/>
  </r>
  <r>
    <d v="2021-12-19T00:29:51"/>
    <x v="1"/>
    <n v="22"/>
    <s v="GONZALEZ MONTAO HERNAN DARIO"/>
    <x v="3"/>
    <x v="0"/>
    <n v="302"/>
    <n v="30.2"/>
    <n v="269.16256157635502"/>
    <s v="2 DESCUENTOS (Usuarios Desubicados)"/>
    <n v="103665.0246"/>
    <x v="1"/>
    <n v="16982.352941176501"/>
    <x v="137"/>
    <x v="0"/>
    <m/>
  </r>
  <r>
    <d v="2021-12-19T00:29:52"/>
    <x v="1"/>
    <n v="23"/>
    <s v="QUICENO DAVID DIEGO ALEJANDRO"/>
    <x v="0"/>
    <x v="0"/>
    <n v="300"/>
    <n v="33.3333333333333"/>
    <n v="242.246305418719"/>
    <m/>
    <n v="93298.522200000007"/>
    <x v="0"/>
    <n v="16982.352941176501"/>
    <x v="137"/>
    <x v="0"/>
    <m/>
  </r>
  <r>
    <d v="2021-12-19T00:29:52"/>
    <x v="1"/>
    <n v="24"/>
    <s v="QUIRAMA CASTAEDA JHON JADER"/>
    <x v="1"/>
    <x v="0"/>
    <n v="291"/>
    <n v="26.454545454545499"/>
    <n v="296.07881773398998"/>
    <m/>
    <n v="114031.52710000001"/>
    <x v="0"/>
    <n v="16982.352941176501"/>
    <x v="137"/>
    <x v="0"/>
    <m/>
  </r>
  <r>
    <d v="2021-12-19T00:29:52"/>
    <x v="9"/>
    <n v="26"/>
    <s v="GONZALEZ VELASQUEZ LISDAN"/>
    <x v="6"/>
    <x v="0"/>
    <n v="202"/>
    <n v="25.25"/>
    <n v="215.33004926108401"/>
    <m/>
    <n v="82932.019700000004"/>
    <x v="0"/>
    <n v="16982.352941176501"/>
    <x v="137"/>
    <x v="0"/>
    <m/>
  </r>
  <r>
    <d v="2021-12-19T00:29:52"/>
    <x v="1"/>
    <n v="27"/>
    <s v="VANEGAS MORALES DEIBY ALEJANDRO"/>
    <x v="1"/>
    <x v="0"/>
    <n v="257"/>
    <n v="23.363636363636399"/>
    <n v="296.07881773398998"/>
    <s v="FERNEY HENAO Realiz 3 viajes donde moviliz 50 Usuarios"/>
    <n v="114031.52710000001"/>
    <x v="0"/>
    <n v="16982.352941176501"/>
    <x v="137"/>
    <x v="0"/>
    <m/>
  </r>
  <r>
    <d v="2021-12-19T00:29:52"/>
    <x v="1"/>
    <n v="28"/>
    <s v="BETANCUR RAMIREZ JUAN CAMILO"/>
    <x v="4"/>
    <x v="1"/>
    <n v="189"/>
    <n v="27"/>
    <n v="188.413793103448"/>
    <m/>
    <n v="72565.517200000002"/>
    <x v="0"/>
    <n v="16982.352941176501"/>
    <x v="137"/>
    <x v="0"/>
    <m/>
  </r>
  <r>
    <d v="2021-12-19T00:29:53"/>
    <x v="1"/>
    <n v="29"/>
    <s v="VELASQUEZ ROLDAN BRAYAN ESTIVEN"/>
    <x v="1"/>
    <x v="0"/>
    <n v="309"/>
    <n v="28.090909090909101"/>
    <n v="296.07881773398998"/>
    <m/>
    <n v="114031.52710000001"/>
    <x v="0"/>
    <n v="16982.352941176501"/>
    <x v="137"/>
    <x v="0"/>
    <m/>
  </r>
  <r>
    <d v="2021-12-19T00:29:53"/>
    <x v="9"/>
    <n v="31"/>
    <s v="ARISTIZABAL GIRALDO JORGE ANDRES"/>
    <x v="3"/>
    <x v="0"/>
    <n v="261"/>
    <n v="26.1"/>
    <n v="269.16256157635502"/>
    <m/>
    <n v="103665.0246"/>
    <x v="1"/>
    <n v="16982.352941176501"/>
    <x v="137"/>
    <x v="0"/>
    <m/>
  </r>
  <r>
    <d v="2021-12-19T00:29:53"/>
    <x v="9"/>
    <n v="32"/>
    <s v="ZAPATA ANDERSON"/>
    <x v="0"/>
    <x v="0"/>
    <n v="287"/>
    <n v="31.8888888888889"/>
    <n v="242.246305418719"/>
    <m/>
    <n v="93298.522200000007"/>
    <x v="0"/>
    <n v="16982.352941176501"/>
    <x v="137"/>
    <x v="0"/>
    <m/>
  </r>
  <r>
    <d v="2021-12-19T00:29:53"/>
    <x v="1"/>
    <n v="33"/>
    <s v="LONDOO GOMEZ WILDER"/>
    <x v="7"/>
    <x v="0"/>
    <n v="94"/>
    <n v="31.3333333333333"/>
    <n v="80.748768472906406"/>
    <s v="1 DESCUENTO (Alejandra Secretaria)"/>
    <n v="31099.507399999999"/>
    <x v="0"/>
    <n v="16982.352941176501"/>
    <x v="137"/>
    <x v="0"/>
    <m/>
  </r>
  <r>
    <d v="2021-12-19T00:29:53"/>
    <x v="9"/>
    <n v="34"/>
    <s v="DAVILA MORALES WALTER ANDRES"/>
    <x v="0"/>
    <x v="0"/>
    <n v="268"/>
    <n v="29.7777777777778"/>
    <n v="242.246305418719"/>
    <m/>
    <n v="93298.522200000007"/>
    <x v="0"/>
    <n v="16982.352941176501"/>
    <x v="137"/>
    <x v="0"/>
    <m/>
  </r>
  <r>
    <d v="2021-12-19T00:29:54"/>
    <x v="9"/>
    <n v="35"/>
    <s v="GARCIA DAVID WILSON ALBERTO"/>
    <x v="0"/>
    <x v="0"/>
    <n v="274"/>
    <n v="30.4444444444444"/>
    <n v="242.246305418719"/>
    <s v="1 DESCUENTO (Ferney Despachador)"/>
    <n v="93298.522200000007"/>
    <x v="1"/>
    <n v="16982.352941176501"/>
    <x v="137"/>
    <x v="0"/>
    <m/>
  </r>
  <r>
    <d v="2021-12-19T00:29:54"/>
    <x v="9"/>
    <n v="36"/>
    <s v="MARTINEZ CHAVERRA LUIS NORBERTO"/>
    <x v="1"/>
    <x v="0"/>
    <n v="259"/>
    <n v="23.545454545454501"/>
    <n v="296.07881773398998"/>
    <s v="1 DESCUENTO (Despachadora Isabel)"/>
    <n v="114031.52710000001"/>
    <x v="0"/>
    <n v="16982.352941176501"/>
    <x v="137"/>
    <x v="0"/>
    <m/>
  </r>
  <r>
    <d v="2021-12-19T00:29:54"/>
    <x v="9"/>
    <n v="37"/>
    <s v="LARGO PIEDRAHITA HARVEY DAVID"/>
    <x v="5"/>
    <x v="0"/>
    <n v="37"/>
    <n v="37"/>
    <n v="26.916256157635502"/>
    <m/>
    <n v="10366.502500000001"/>
    <x v="1"/>
    <n v="16982.352941176501"/>
    <x v="137"/>
    <x v="0"/>
    <m/>
  </r>
  <r>
    <d v="2021-12-19T00:29:54"/>
    <x v="9"/>
    <n v="38"/>
    <s v="VILLADA GUZMAN JOJAN"/>
    <x v="4"/>
    <x v="0"/>
    <n v="231"/>
    <n v="33"/>
    <n v="188.413793103448"/>
    <m/>
    <n v="72565.517200000002"/>
    <x v="0"/>
    <n v="16982.352941176501"/>
    <x v="137"/>
    <x v="0"/>
    <m/>
  </r>
  <r>
    <d v="2021-12-19T00:29:54"/>
    <x v="9"/>
    <n v="39"/>
    <s v="GALINDEZ CHAVARRIAGA LUIS FERNANDO"/>
    <x v="7"/>
    <x v="1"/>
    <n v="68"/>
    <n v="22.6666666666667"/>
    <n v="80.748768472906406"/>
    <m/>
    <n v="31099.507399999999"/>
    <x v="0"/>
    <n v="16982.352941176501"/>
    <x v="137"/>
    <x v="0"/>
    <m/>
  </r>
  <r>
    <d v="2021-12-19T00:29:55"/>
    <x v="9"/>
    <n v="40"/>
    <s v="MARTINEZ ORREGO ARLEISON"/>
    <x v="0"/>
    <x v="0"/>
    <n v="248"/>
    <n v="27.5555555555556"/>
    <n v="242.246305418719"/>
    <m/>
    <n v="93298.522200000007"/>
    <x v="0"/>
    <n v="16982.352941176501"/>
    <x v="137"/>
    <x v="0"/>
    <m/>
  </r>
  <r>
    <d v="2021-12-19T00:29:55"/>
    <x v="1"/>
    <n v="42"/>
    <s v="GIRALDO SANTAMARIA ERMAN"/>
    <x v="0"/>
    <x v="0"/>
    <n v="243"/>
    <n v="27"/>
    <n v="242.246305418719"/>
    <m/>
    <n v="93298.522200000007"/>
    <x v="0"/>
    <n v="16982.352941176501"/>
    <x v="137"/>
    <x v="0"/>
    <m/>
  </r>
  <r>
    <d v="2021-12-20T00:17:04"/>
    <x v="10"/>
    <n v="6"/>
    <s v="MARAMARA ALBARRAN YONSON"/>
    <x v="0"/>
    <x v="0"/>
    <n v="299"/>
    <n v="33.2222222222222"/>
    <n v="282.48876404494399"/>
    <m/>
    <n v="109395.5056"/>
    <x v="0"/>
    <n v="21220"/>
    <x v="138"/>
    <x v="0"/>
    <m/>
  </r>
  <r>
    <d v="2021-12-20T00:17:04"/>
    <x v="10"/>
    <n v="9"/>
    <s v="JIMENEZ JIMENEZ OMAR DAVID"/>
    <x v="0"/>
    <x v="0"/>
    <n v="287"/>
    <n v="31.8888888888889"/>
    <n v="282.48876404494399"/>
    <m/>
    <n v="109395.5056"/>
    <x v="0"/>
    <n v="21220"/>
    <x v="138"/>
    <x v="0"/>
    <m/>
  </r>
  <r>
    <d v="2021-12-20T00:17:04"/>
    <x v="10"/>
    <n v="12"/>
    <s v="GIRALDO SANTAMARIA ERMAN"/>
    <x v="0"/>
    <x v="0"/>
    <n v="197"/>
    <n v="21.8888888888889"/>
    <n v="282.48876404494399"/>
    <m/>
    <n v="109395.5056"/>
    <x v="0"/>
    <n v="21220"/>
    <x v="138"/>
    <x v="0"/>
    <m/>
  </r>
  <r>
    <d v="2021-12-20T00:17:05"/>
    <x v="10"/>
    <n v="13"/>
    <s v="LONDOO GOMEZ WILDER"/>
    <x v="10"/>
    <x v="1"/>
    <n v="129"/>
    <n v="32.25"/>
    <n v="125.55056179775301"/>
    <m/>
    <n v="48620.224699999999"/>
    <x v="1"/>
    <n v="21220"/>
    <x v="138"/>
    <x v="0"/>
    <m/>
  </r>
  <r>
    <d v="2021-12-20T00:17:05"/>
    <x v="10"/>
    <n v="16"/>
    <s v="PEREZ BORJA JUAN CARLOS"/>
    <x v="1"/>
    <x v="0"/>
    <n v="277"/>
    <n v="25.181818181818201"/>
    <n v="345.26404494382001"/>
    <s v="2 DESCUENTOS (Analista y Propietario veh 16)"/>
    <n v="133705.61799999999"/>
    <x v="0"/>
    <n v="21220"/>
    <x v="138"/>
    <x v="0"/>
    <m/>
  </r>
  <r>
    <d v="2021-12-20T00:17:05"/>
    <x v="10"/>
    <n v="20"/>
    <s v="MARTINEZ CHAVERRA LUIS NORBERTO"/>
    <x v="3"/>
    <x v="0"/>
    <n v="298"/>
    <n v="29.8"/>
    <n v="313.87640449438197"/>
    <m/>
    <n v="121550.5618"/>
    <x v="0"/>
    <n v="21220"/>
    <x v="138"/>
    <x v="0"/>
    <m/>
  </r>
  <r>
    <d v="2021-12-20T00:17:05"/>
    <x v="10"/>
    <n v="21"/>
    <s v="OCAMPO OCAMPO ANTONIO JOSE"/>
    <x v="0"/>
    <x v="0"/>
    <n v="279"/>
    <n v="31"/>
    <n v="282.48876404494399"/>
    <s v="1 DESCUENTO (Santiago monitoreo)"/>
    <n v="109395.5056"/>
    <x v="0"/>
    <n v="21220"/>
    <x v="138"/>
    <x v="0"/>
    <m/>
  </r>
  <r>
    <d v="2021-12-20T00:17:05"/>
    <x v="10"/>
    <n v="23"/>
    <s v="QUICENO DAVID DIEGO ALEJANDRO"/>
    <x v="3"/>
    <x v="0"/>
    <n v="308"/>
    <n v="30.8"/>
    <n v="313.87640449438197"/>
    <m/>
    <n v="121550.5618"/>
    <x v="0"/>
    <n v="21220"/>
    <x v="138"/>
    <x v="0"/>
    <m/>
  </r>
  <r>
    <d v="2021-12-20T00:17:06"/>
    <x v="10"/>
    <n v="24"/>
    <s v="QUIRAMA CASTAEDA JHON JADER"/>
    <x v="0"/>
    <x v="0"/>
    <n v="290"/>
    <n v="32.2222222222222"/>
    <n v="282.48876404494399"/>
    <m/>
    <n v="109395.5056"/>
    <x v="0"/>
    <n v="21220"/>
    <x v="138"/>
    <x v="0"/>
    <m/>
  </r>
  <r>
    <d v="2021-12-20T00:17:06"/>
    <x v="10"/>
    <n v="26"/>
    <s v="GONZALEZ VELASQUEZ LISDAN"/>
    <x v="3"/>
    <x v="0"/>
    <n v="275"/>
    <n v="27.5"/>
    <n v="313.87640449438197"/>
    <m/>
    <n v="121550.5618"/>
    <x v="0"/>
    <n v="21220"/>
    <x v="138"/>
    <x v="0"/>
    <m/>
  </r>
  <r>
    <d v="2021-12-20T00:17:06"/>
    <x v="10"/>
    <n v="27"/>
    <s v="VANEGAS MORALES DEIBY ALEJANDRO"/>
    <x v="6"/>
    <x v="1"/>
    <n v="176"/>
    <n v="22"/>
    <n v="251.10112359550601"/>
    <m/>
    <n v="97240.449399999998"/>
    <x v="0"/>
    <n v="21220"/>
    <x v="138"/>
    <x v="0"/>
    <m/>
  </r>
  <r>
    <d v="2021-12-20T00:17:06"/>
    <x v="10"/>
    <n v="29"/>
    <s v="VELASQUEZ ROLDAN BRAYAN ESTIVEN"/>
    <x v="3"/>
    <x v="0"/>
    <n v="322"/>
    <n v="32.200000000000003"/>
    <n v="313.87640449438197"/>
    <s v="2 DESCUENTOS (Usuarios Desubicados)"/>
    <n v="121550.5618"/>
    <x v="0"/>
    <n v="21220"/>
    <x v="138"/>
    <x v="0"/>
    <m/>
  </r>
  <r>
    <d v="2021-12-20T00:17:07"/>
    <x v="10"/>
    <n v="31"/>
    <s v="ARISTIZABAL GIRALDO JORGE ANDRES"/>
    <x v="3"/>
    <x v="0"/>
    <n v="295"/>
    <n v="29.5"/>
    <n v="313.87640449438197"/>
    <m/>
    <n v="121550.5618"/>
    <x v="1"/>
    <n v="21220"/>
    <x v="138"/>
    <x v="0"/>
    <m/>
  </r>
  <r>
    <d v="2021-12-20T00:17:07"/>
    <x v="10"/>
    <n v="32"/>
    <s v="ZAPATA ANDERSON"/>
    <x v="0"/>
    <x v="0"/>
    <n v="362"/>
    <n v="40.2222222222222"/>
    <n v="282.48876404494399"/>
    <m/>
    <n v="109395.5056"/>
    <x v="0"/>
    <n v="21220"/>
    <x v="138"/>
    <x v="0"/>
    <m/>
  </r>
  <r>
    <d v="2021-12-20T00:17:07"/>
    <x v="10"/>
    <n v="34"/>
    <s v="DAVILA MORALES WALTER ANDRES"/>
    <x v="3"/>
    <x v="0"/>
    <n v="387"/>
    <n v="38.700000000000003"/>
    <n v="313.87640449438197"/>
    <s v="3 DESCUENTOS (Ferney Despachador, Propietario veh 34 y Secretaria)"/>
    <n v="121550.5618"/>
    <x v="0"/>
    <n v="21220"/>
    <x v="138"/>
    <x v="0"/>
    <m/>
  </r>
  <r>
    <d v="2021-12-20T00:17:07"/>
    <x v="10"/>
    <n v="35"/>
    <s v="GARCIA DAVID WILSON ALBERTO"/>
    <x v="3"/>
    <x v="0"/>
    <n v="330"/>
    <n v="33"/>
    <n v="313.87640449438197"/>
    <s v="16 DESCUENTOS (Transbordo veh 39)"/>
    <n v="121550.5618"/>
    <x v="1"/>
    <n v="21220"/>
    <x v="138"/>
    <x v="0"/>
    <m/>
  </r>
  <r>
    <d v="2021-12-20T00:17:08"/>
    <x v="10"/>
    <n v="37"/>
    <s v="FLORES RINCON JORGE ALBERTO"/>
    <x v="4"/>
    <x v="0"/>
    <n v="281"/>
    <n v="40.142857142857103"/>
    <n v="219.71348314606701"/>
    <m/>
    <n v="85085.393299999996"/>
    <x v="1"/>
    <n v="21220"/>
    <x v="138"/>
    <x v="0"/>
    <m/>
  </r>
  <r>
    <d v="2021-12-20T00:17:08"/>
    <x v="10"/>
    <n v="38"/>
    <s v="VILLADA GUZMAN JOJAN"/>
    <x v="0"/>
    <x v="0"/>
    <n v="291"/>
    <n v="32.3333333333333"/>
    <n v="282.48876404494399"/>
    <m/>
    <n v="109395.5056"/>
    <x v="0"/>
    <n v="21220"/>
    <x v="138"/>
    <x v="0"/>
    <m/>
  </r>
  <r>
    <d v="2021-12-20T00:17:08"/>
    <x v="10"/>
    <n v="39"/>
    <s v="GALINDEZ CHAVARRIAGA LUIS FERNANDO"/>
    <x v="8"/>
    <x v="0"/>
    <n v="198"/>
    <n v="39.6"/>
    <n v="156.93820224719099"/>
    <s v="2 DESCUENTOS (Usuarios Desubicados)"/>
    <n v="60775.280899999998"/>
    <x v="0"/>
    <n v="21220"/>
    <x v="138"/>
    <x v="0"/>
    <m/>
  </r>
  <r>
    <d v="2021-12-20T00:17:08"/>
    <x v="10"/>
    <n v="40"/>
    <s v="MARTINEZ ORREGO ARLEISON"/>
    <x v="3"/>
    <x v="0"/>
    <n v="306"/>
    <n v="30.6"/>
    <n v="313.87640449438197"/>
    <s v="1 DESCUENTO (Secretaria)"/>
    <n v="121550.5618"/>
    <x v="0"/>
    <n v="21220"/>
    <x v="138"/>
    <x v="0"/>
    <m/>
  </r>
  <r>
    <d v="2021-12-21T02:54:21"/>
    <x v="9"/>
    <n v="1"/>
    <s v="MARTINEZ ORREGO ARLEISON"/>
    <x v="0"/>
    <x v="0"/>
    <n v="228"/>
    <n v="25.3333333333333"/>
    <n v="242.97115384615401"/>
    <m/>
    <n v="93588.461500000005"/>
    <x v="0"/>
    <n v="14962.857142857099"/>
    <x v="139"/>
    <x v="0"/>
    <m/>
  </r>
  <r>
    <d v="2021-12-21T02:54:21"/>
    <x v="9"/>
    <n v="2"/>
    <s v="JARAMILLO GOMEZ VICTOR ALONSO"/>
    <x v="3"/>
    <x v="0"/>
    <n v="234"/>
    <n v="24.6315789473684"/>
    <n v="256.46955128205099"/>
    <s v="Se reconoce medio viaje donde moviliz 7 Usuarios"/>
    <n v="98787.820500000002"/>
    <x v="1"/>
    <n v="14962.857142857099"/>
    <x v="139"/>
    <x v="0"/>
    <m/>
  </r>
  <r>
    <d v="2021-12-21T02:54:22"/>
    <x v="1"/>
    <n v="3"/>
    <s v="RESTREPO RODRIGUEZ LIBARDO ANDRES"/>
    <x v="10"/>
    <x v="0"/>
    <n v="102"/>
    <n v="25.5"/>
    <n v="107.98717948717901"/>
    <m/>
    <n v="41594.871800000001"/>
    <x v="0"/>
    <n v="14962.857142857099"/>
    <x v="139"/>
    <x v="0"/>
    <m/>
  </r>
  <r>
    <d v="2021-12-21T02:54:22"/>
    <x v="9"/>
    <n v="5"/>
    <s v="LOAIZA GAVIRIA EDIXON ANDRES"/>
    <x v="9"/>
    <x v="0"/>
    <n v="387"/>
    <n v="32.25"/>
    <n v="323.961538461538"/>
    <s v="4 DESCUENTOS X INCAPACITADOS (Rampla Mala)"/>
    <n v="124784.6154"/>
    <x v="1"/>
    <n v="14962.857142857099"/>
    <x v="139"/>
    <x v="0"/>
    <m/>
  </r>
  <r>
    <d v="2021-12-21T02:54:22"/>
    <x v="9"/>
    <n v="6"/>
    <s v="MARAMARA ALBARRAN YONSON"/>
    <x v="3"/>
    <x v="0"/>
    <n v="332"/>
    <n v="33.200000000000003"/>
    <n v="269.96794871794901"/>
    <s v="2 DESCUENTOS (Despachador Fernando)"/>
    <n v="103987.1795"/>
    <x v="0"/>
    <n v="14962.857142857099"/>
    <x v="139"/>
    <x v="0"/>
    <m/>
  </r>
  <r>
    <d v="2021-12-21T02:54:22"/>
    <x v="9"/>
    <n v="7"/>
    <s v="VASQUEZ GARCIA ISMAEL DAVID"/>
    <x v="3"/>
    <x v="0"/>
    <n v="280"/>
    <n v="28"/>
    <n v="269.96794871794901"/>
    <s v="1 DESCUENTO (Conduct. Veh 28)"/>
    <n v="103987.1795"/>
    <x v="1"/>
    <n v="14962.857142857099"/>
    <x v="139"/>
    <x v="0"/>
    <m/>
  </r>
  <r>
    <d v="2021-12-21T02:54:22"/>
    <x v="9"/>
    <n v="8"/>
    <s v="VARGAS NELSON CONRADO"/>
    <x v="0"/>
    <x v="0"/>
    <n v="313"/>
    <n v="34.7777777777778"/>
    <n v="242.97115384615401"/>
    <s v="17 DESCUENTOS (16 Transbordo veh 28 y Despachador Fernando)"/>
    <n v="93588.461500000005"/>
    <x v="1"/>
    <n v="14962.857142857099"/>
    <x v="139"/>
    <x v="0"/>
    <m/>
  </r>
  <r>
    <d v="2021-12-21T02:54:23"/>
    <x v="9"/>
    <n v="9"/>
    <s v="JIMENEZ JIMENEZ OMAR DAVID"/>
    <x v="0"/>
    <x v="0"/>
    <n v="235"/>
    <n v="26.1111111111111"/>
    <n v="242.97115384615401"/>
    <m/>
    <n v="93588.461500000005"/>
    <x v="0"/>
    <n v="14962.857142857099"/>
    <x v="139"/>
    <x v="0"/>
    <m/>
  </r>
  <r>
    <d v="2021-12-21T02:54:23"/>
    <x v="1"/>
    <n v="11"/>
    <s v="RENDON VIANA HUMBERTO DE JESUS"/>
    <x v="3"/>
    <x v="0"/>
    <n v="235"/>
    <n v="24.7368421052632"/>
    <n v="256.46955128205099"/>
    <s v="Se reconoce medio viaje donde moviliz 5 Usuarios"/>
    <n v="98787.820500000002"/>
    <x v="0"/>
    <n v="14962.857142857099"/>
    <x v="139"/>
    <x v="0"/>
    <m/>
  </r>
  <r>
    <d v="2021-12-21T02:54:23"/>
    <x v="1"/>
    <n v="12"/>
    <s v="ROJAS QUINTERO MIGUEL ANTONIO"/>
    <x v="6"/>
    <x v="0"/>
    <n v="219"/>
    <n v="27.375"/>
    <n v="215.97435897435901"/>
    <m/>
    <n v="83189.743600000002"/>
    <x v="0"/>
    <n v="14962.857142857099"/>
    <x v="139"/>
    <x v="0"/>
    <m/>
  </r>
  <r>
    <d v="2021-12-21T02:54:23"/>
    <x v="1"/>
    <n v="13"/>
    <s v="DE OSSA TORRES CARLOS ANDRES"/>
    <x v="3"/>
    <x v="0"/>
    <n v="314"/>
    <n v="31.4"/>
    <n v="269.96794871794901"/>
    <m/>
    <n v="103987.1795"/>
    <x v="1"/>
    <n v="14962.857142857099"/>
    <x v="139"/>
    <x v="0"/>
    <m/>
  </r>
  <r>
    <d v="2021-12-21T02:54:23"/>
    <x v="9"/>
    <n v="14"/>
    <s v="CARVAJAL SALAZAR HECTOR MARINO"/>
    <x v="9"/>
    <x v="0"/>
    <n v="322"/>
    <n v="26.8333333333333"/>
    <n v="323.961538461538"/>
    <m/>
    <n v="124784.6154"/>
    <x v="1"/>
    <n v="14962.857142857099"/>
    <x v="139"/>
    <x v="0"/>
    <m/>
  </r>
  <r>
    <d v="2021-12-21T02:54:24"/>
    <x v="1"/>
    <n v="15"/>
    <s v="LOPERA AGUDELO LUIS FRANCISCO"/>
    <x v="7"/>
    <x v="0"/>
    <n v="54"/>
    <n v="18"/>
    <n v="80.990384615384599"/>
    <m/>
    <n v="31196.1538"/>
    <x v="0"/>
    <n v="14962.857142857099"/>
    <x v="139"/>
    <x v="0"/>
    <m/>
  </r>
  <r>
    <d v="2021-12-21T02:54:24"/>
    <x v="1"/>
    <n v="16"/>
    <s v="PEREZ BORJA JUAN CARLOS"/>
    <x v="2"/>
    <x v="0"/>
    <n v="136"/>
    <n v="22.6666666666667"/>
    <n v="161.980769230769"/>
    <m/>
    <n v="62392.307699999998"/>
    <x v="0"/>
    <n v="14962.857142857099"/>
    <x v="139"/>
    <x v="0"/>
    <m/>
  </r>
  <r>
    <d v="2021-12-21T02:54:24"/>
    <x v="1"/>
    <n v="17"/>
    <s v="ESPINOZA CHAVARRIA GUILLERMO LEON"/>
    <x v="0"/>
    <x v="0"/>
    <n v="231"/>
    <n v="25.6666666666667"/>
    <n v="242.97115384615401"/>
    <m/>
    <n v="93588.461500000005"/>
    <x v="0"/>
    <n v="14962.857142857099"/>
    <x v="139"/>
    <x v="0"/>
    <m/>
  </r>
  <r>
    <d v="2021-12-21T02:54:24"/>
    <x v="1"/>
    <n v="18"/>
    <s v="ZAPATA FERNEY"/>
    <x v="3"/>
    <x v="0"/>
    <n v="264"/>
    <n v="26.4"/>
    <n v="269.96794871794901"/>
    <m/>
    <n v="103987.1795"/>
    <x v="0"/>
    <n v="14962.857142857099"/>
    <x v="139"/>
    <x v="0"/>
    <m/>
  </r>
  <r>
    <d v="2021-12-21T02:54:24"/>
    <x v="1"/>
    <n v="20"/>
    <s v="VACA FIERRO ROBINSON"/>
    <x v="9"/>
    <x v="0"/>
    <n v="288"/>
    <n v="24"/>
    <n v="323.961538461538"/>
    <m/>
    <n v="124784.6154"/>
    <x v="0"/>
    <n v="14962.857142857099"/>
    <x v="139"/>
    <x v="0"/>
    <m/>
  </r>
  <r>
    <d v="2021-12-21T02:54:24"/>
    <x v="9"/>
    <n v="21"/>
    <s v="OCAMPO OCAMPO ANTONIO JOSE"/>
    <x v="2"/>
    <x v="0"/>
    <n v="168"/>
    <n v="25.846153846153801"/>
    <n v="175.479166666667"/>
    <s v="1 DESCUENTO (Usuario Desubicado) se reconoce medio viaje donde moviliz 18 Usuarios"/>
    <n v="67591.666700000002"/>
    <x v="0"/>
    <n v="14962.857142857099"/>
    <x v="139"/>
    <x v="0"/>
    <m/>
  </r>
  <r>
    <d v="2021-12-21T02:54:25"/>
    <x v="9"/>
    <n v="22"/>
    <s v="GONZALEZ MONTAO HERNAN DARIO"/>
    <x v="0"/>
    <x v="0"/>
    <n v="245"/>
    <n v="27.2222222222222"/>
    <n v="242.97115384615401"/>
    <m/>
    <n v="93588.461500000005"/>
    <x v="1"/>
    <n v="14962.857142857099"/>
    <x v="139"/>
    <x v="0"/>
    <m/>
  </r>
  <r>
    <d v="2021-12-21T02:54:25"/>
    <x v="9"/>
    <n v="23"/>
    <s v="QUICENO DAVID DIEGO ALEJANDRO"/>
    <x v="6"/>
    <x v="0"/>
    <n v="255"/>
    <n v="31.875"/>
    <n v="215.97435897435901"/>
    <m/>
    <n v="83189.743600000002"/>
    <x v="0"/>
    <n v="14962.857142857099"/>
    <x v="139"/>
    <x v="0"/>
    <m/>
  </r>
  <r>
    <d v="2021-12-21T02:54:25"/>
    <x v="9"/>
    <n v="24"/>
    <s v="QUIRAMA CASTAEDA JHON JADER"/>
    <x v="0"/>
    <x v="0"/>
    <n v="273"/>
    <n v="30.3333333333333"/>
    <n v="242.97115384615401"/>
    <m/>
    <n v="93588.461500000005"/>
    <x v="0"/>
    <n v="14962.857142857099"/>
    <x v="139"/>
    <x v="0"/>
    <m/>
  </r>
  <r>
    <d v="2021-12-21T02:54:25"/>
    <x v="9"/>
    <n v="26"/>
    <s v="GONZALEZ VELASQUEZ LISDAN"/>
    <x v="0"/>
    <x v="0"/>
    <n v="195"/>
    <n v="21.6666666666667"/>
    <n v="242.97115384615401"/>
    <m/>
    <n v="93588.461500000005"/>
    <x v="0"/>
    <n v="14962.857142857099"/>
    <x v="139"/>
    <x v="0"/>
    <m/>
  </r>
  <r>
    <d v="2021-12-21T02:54:25"/>
    <x v="9"/>
    <n v="27"/>
    <s v="VALENCIA ESTRADA JUAN STIVEN"/>
    <x v="3"/>
    <x v="1"/>
    <n v="261"/>
    <n v="26.1"/>
    <n v="269.96794871794901"/>
    <s v="FERNEY HENAO Realiz 3 viajes donde moviliz 88 Usuarios, 3 DESCUENTOS (Devolucin de Dinero x choque)"/>
    <n v="103987.1795"/>
    <x v="0"/>
    <n v="14962.857142857099"/>
    <x v="139"/>
    <x v="0"/>
    <m/>
  </r>
  <r>
    <d v="2021-12-21T02:54:25"/>
    <x v="1"/>
    <n v="28"/>
    <s v="SANCHEZ CAMELO FABIAN ARLEY"/>
    <x v="11"/>
    <x v="0"/>
    <n v="102"/>
    <n v="40.799999999999997"/>
    <n v="67.491987179487197"/>
    <s v="Se reconoce medio viaje donde moviliz 37 Usuarios"/>
    <n v="25996.794900000001"/>
    <x v="0"/>
    <n v="14962.857142857099"/>
    <x v="139"/>
    <x v="0"/>
    <m/>
  </r>
  <r>
    <d v="2021-12-21T02:54:26"/>
    <x v="1"/>
    <n v="29"/>
    <s v="VELASQUEZ ROLDAN BRAYAN ESTIVEN"/>
    <x v="3"/>
    <x v="0"/>
    <n v="292"/>
    <n v="29.2"/>
    <n v="269.96794871794901"/>
    <s v="1 DESCUENTO (Despachador Ferney)"/>
    <n v="103987.1795"/>
    <x v="0"/>
    <n v="14962.857142857099"/>
    <x v="139"/>
    <x v="0"/>
    <m/>
  </r>
  <r>
    <d v="2021-12-21T02:54:26"/>
    <x v="1"/>
    <n v="31"/>
    <s v="ARISTIZABAL GIRALDO JORGE ANDRES"/>
    <x v="3"/>
    <x v="0"/>
    <n v="236"/>
    <n v="23.6"/>
    <n v="269.96794871794901"/>
    <m/>
    <n v="103987.1795"/>
    <x v="1"/>
    <n v="14962.857142857099"/>
    <x v="139"/>
    <x v="0"/>
    <m/>
  </r>
  <r>
    <d v="2021-12-21T02:54:26"/>
    <x v="1"/>
    <n v="32"/>
    <s v="QUINTERO PEREZ SANTIAGO"/>
    <x v="10"/>
    <x v="0"/>
    <n v="129"/>
    <n v="28.6666666666667"/>
    <n v="121.48557692307701"/>
    <s v="ANDERSON ZAPATA Realiz medio viaje donde moviliz 29 Usuarios"/>
    <n v="46794.230799999998"/>
    <x v="0"/>
    <n v="14962.857142857099"/>
    <x v="139"/>
    <x v="0"/>
    <m/>
  </r>
  <r>
    <d v="2021-12-21T02:54:26"/>
    <x v="1"/>
    <n v="33"/>
    <s v="LONDOO GOMEZ WILDER"/>
    <x v="8"/>
    <x v="0"/>
    <n v="142"/>
    <n v="28.4"/>
    <n v="134.983974358974"/>
    <s v="1 DESCUENTO (Usuario Desubicado)"/>
    <n v="51993.589699999997"/>
    <x v="0"/>
    <n v="14962.857142857099"/>
    <x v="139"/>
    <x v="0"/>
    <m/>
  </r>
  <r>
    <d v="2021-12-21T02:54:27"/>
    <x v="1"/>
    <n v="34"/>
    <s v="LONDOO LOPERA DUVAN ANDRES"/>
    <x v="3"/>
    <x v="0"/>
    <n v="240"/>
    <n v="24"/>
    <n v="269.96794871794901"/>
    <m/>
    <n v="103987.1795"/>
    <x v="0"/>
    <n v="14962.857142857099"/>
    <x v="139"/>
    <x v="0"/>
    <m/>
  </r>
  <r>
    <d v="2021-12-21T02:54:27"/>
    <x v="1"/>
    <n v="35"/>
    <s v="HINCAPIE OSORIO RENZO ORLANDO"/>
    <x v="1"/>
    <x v="0"/>
    <n v="240"/>
    <n v="21.818181818181799"/>
    <n v="296.96474358974399"/>
    <s v="2 DESCUENTOS (Jefe de Ruta)"/>
    <n v="114385.8974"/>
    <x v="1"/>
    <n v="14962.857142857099"/>
    <x v="139"/>
    <x v="0"/>
    <m/>
  </r>
  <r>
    <d v="2021-12-21T02:54:27"/>
    <x v="1"/>
    <n v="36"/>
    <s v="MARTINEZ CHAVERRA LUIS NORBERTO"/>
    <x v="3"/>
    <x v="0"/>
    <n v="313"/>
    <n v="29.8095238095238"/>
    <n v="283.46634615384602"/>
    <s v="1 DESCUENTO (Conduct. Reconoc. Ruta)"/>
    <n v="109186.5385"/>
    <x v="0"/>
    <n v="14962.857142857099"/>
    <x v="139"/>
    <x v="0"/>
    <m/>
  </r>
  <r>
    <d v="2021-12-21T02:54:28"/>
    <x v="1"/>
    <n v="37"/>
    <s v="FLORES RINCON JORGE ALBERTO"/>
    <x v="12"/>
    <x v="0"/>
    <n v="360"/>
    <n v="27.692307692307701"/>
    <n v="350.95833333333297"/>
    <m/>
    <n v="135183.3333"/>
    <x v="1"/>
    <n v="14962.857142857099"/>
    <x v="139"/>
    <x v="0"/>
    <m/>
  </r>
  <r>
    <d v="2021-12-21T02:54:28"/>
    <x v="1"/>
    <n v="38"/>
    <s v="VILLADA GUZMAN JOJAN"/>
    <x v="3"/>
    <x v="0"/>
    <n v="217"/>
    <n v="21.7"/>
    <n v="269.96794871794901"/>
    <m/>
    <n v="103987.1795"/>
    <x v="0"/>
    <n v="14962.857142857099"/>
    <x v="139"/>
    <x v="0"/>
    <m/>
  </r>
  <r>
    <d v="2021-12-21T02:54:28"/>
    <x v="9"/>
    <n v="39"/>
    <s v="GALINDEZ CHAVARRIAGA LUIS FERNANDO"/>
    <x v="9"/>
    <x v="0"/>
    <n v="287"/>
    <n v="23.9166666666667"/>
    <n v="323.961538461538"/>
    <m/>
    <n v="124784.6154"/>
    <x v="0"/>
    <n v="14962.857142857099"/>
    <x v="139"/>
    <x v="0"/>
    <m/>
  </r>
  <r>
    <d v="2021-12-21T02:54:28"/>
    <x v="9"/>
    <n v="42"/>
    <s v="GIRALDO SANTAMARIA ERMAN"/>
    <x v="3"/>
    <x v="0"/>
    <n v="294"/>
    <n v="29.4"/>
    <n v="269.96794871794901"/>
    <m/>
    <n v="103987.1795"/>
    <x v="0"/>
    <n v="14962.857142857099"/>
    <x v="139"/>
    <x v="0"/>
    <m/>
  </r>
  <r>
    <d v="2021-12-22T01:41:01"/>
    <x v="1"/>
    <n v="1"/>
    <s v="MARTINEZ ORREGO ARLEISON"/>
    <x v="0"/>
    <x v="0"/>
    <n v="240"/>
    <n v="26.6666666666667"/>
    <n v="246.21854304635801"/>
    <m/>
    <n v="94887.417199999996"/>
    <x v="0"/>
    <n v="15228.125"/>
    <x v="140"/>
    <x v="0"/>
    <m/>
  </r>
  <r>
    <d v="2021-12-22T01:41:02"/>
    <x v="1"/>
    <n v="2"/>
    <s v="JARAMILLO GOMEZ VICTOR ALONSO"/>
    <x v="1"/>
    <x v="0"/>
    <n v="333"/>
    <n v="30.272727272727298"/>
    <n v="300.93377483443697"/>
    <m/>
    <n v="115973.5099"/>
    <x v="1"/>
    <n v="15228.125"/>
    <x v="140"/>
    <x v="0"/>
    <m/>
  </r>
  <r>
    <d v="2021-12-22T01:41:02"/>
    <x v="1"/>
    <n v="3"/>
    <s v="RESTREPO RODRIGUEZ LIBARDO ANDRES"/>
    <x v="0"/>
    <x v="0"/>
    <n v="220"/>
    <n v="24.4444444444444"/>
    <n v="246.21854304635801"/>
    <m/>
    <n v="94887.417199999996"/>
    <x v="0"/>
    <n v="15228.125"/>
    <x v="140"/>
    <x v="0"/>
    <m/>
  </r>
  <r>
    <d v="2021-12-22T01:41:02"/>
    <x v="1"/>
    <n v="5"/>
    <s v="LOAIZA GAVIRIA EDIXON ANDRES"/>
    <x v="12"/>
    <x v="0"/>
    <n v="429"/>
    <n v="33"/>
    <n v="355.64900662251699"/>
    <s v="3 DESCUENTOS (2 X INCAPACITADO y Usuario Desubicado)"/>
    <n v="137059.60260000001"/>
    <x v="1"/>
    <n v="15228.125"/>
    <x v="140"/>
    <x v="0"/>
    <m/>
  </r>
  <r>
    <d v="2021-12-22T01:41:02"/>
    <x v="1"/>
    <n v="6"/>
    <s v="MARAMARA ALBARRAN YONSON"/>
    <x v="1"/>
    <x v="0"/>
    <n v="320"/>
    <n v="29.090909090909101"/>
    <n v="300.93377483443697"/>
    <s v="4 DESCUENTOS (Conduct. Veh 42 y 2 Usuarios Desubicados)"/>
    <n v="115973.5099"/>
    <x v="0"/>
    <n v="15228.125"/>
    <x v="140"/>
    <x v="0"/>
    <m/>
  </r>
  <r>
    <d v="2021-12-22T01:41:03"/>
    <x v="1"/>
    <n v="7"/>
    <s v="VASQUEZ GARCIA ISMAEL DAVID"/>
    <x v="1"/>
    <x v="0"/>
    <n v="313"/>
    <n v="28.454545454545499"/>
    <n v="300.93377483443697"/>
    <s v="2 DESCUENTOS (Usuarios Desubicados)"/>
    <n v="115973.5099"/>
    <x v="1"/>
    <n v="15228.125"/>
    <x v="140"/>
    <x v="0"/>
    <m/>
  </r>
  <r>
    <d v="2021-12-22T01:41:03"/>
    <x v="1"/>
    <n v="8"/>
    <s v="VALENCIA MENDOZA CESAR AUGUSTO"/>
    <x v="12"/>
    <x v="0"/>
    <n v="337"/>
    <n v="25.923076923076898"/>
    <n v="355.64900662251699"/>
    <m/>
    <n v="137059.60260000001"/>
    <x v="1"/>
    <n v="15228.125"/>
    <x v="140"/>
    <x v="0"/>
    <m/>
  </r>
  <r>
    <d v="2021-12-22T01:41:03"/>
    <x v="1"/>
    <n v="9"/>
    <s v="ZAPATA ANDERSON"/>
    <x v="3"/>
    <x v="0"/>
    <n v="252"/>
    <n v="25.2"/>
    <n v="273.57615894039702"/>
    <m/>
    <n v="105430.4636"/>
    <x v="0"/>
    <n v="15228.125"/>
    <x v="140"/>
    <x v="0"/>
    <m/>
  </r>
  <r>
    <d v="2021-12-22T01:41:03"/>
    <x v="9"/>
    <n v="11"/>
    <s v="RENDON VIANA HUMBERTO DE JESUS"/>
    <x v="3"/>
    <x v="0"/>
    <n v="294"/>
    <n v="29.4"/>
    <n v="273.57615894039702"/>
    <m/>
    <n v="105430.4636"/>
    <x v="0"/>
    <n v="15228.125"/>
    <x v="140"/>
    <x v="0"/>
    <m/>
  </r>
  <r>
    <d v="2021-12-22T01:41:04"/>
    <x v="9"/>
    <n v="12"/>
    <s v="ROJAS QUINTERO MIGUEL ANTONIO"/>
    <x v="0"/>
    <x v="0"/>
    <n v="274"/>
    <n v="30.4444444444444"/>
    <n v="246.21854304635801"/>
    <m/>
    <n v="94887.417199999996"/>
    <x v="0"/>
    <n v="15228.125"/>
    <x v="140"/>
    <x v="0"/>
    <m/>
  </r>
  <r>
    <d v="2021-12-22T01:41:04"/>
    <x v="9"/>
    <n v="13"/>
    <s v="DE OSSA TORRES CARLOS ANDRES"/>
    <x v="3"/>
    <x v="0"/>
    <n v="330"/>
    <n v="33"/>
    <n v="273.57615894039702"/>
    <m/>
    <n v="105430.4636"/>
    <x v="1"/>
    <n v="15228.125"/>
    <x v="140"/>
    <x v="0"/>
    <m/>
  </r>
  <r>
    <d v="2021-12-22T01:41:04"/>
    <x v="1"/>
    <n v="14"/>
    <s v="HINCAPIE OSORIO RENZO ORLANDO"/>
    <x v="0"/>
    <x v="0"/>
    <n v="305"/>
    <n v="33.8888888888889"/>
    <n v="246.21854304635801"/>
    <s v="2 DESCUENTOS (Propietario veh 06 y Despachador Ferney)"/>
    <n v="94887.417199999996"/>
    <x v="1"/>
    <n v="15228.125"/>
    <x v="140"/>
    <x v="0"/>
    <m/>
  </r>
  <r>
    <d v="2021-12-22T01:41:04"/>
    <x v="9"/>
    <n v="17"/>
    <s v="ESPINOZA CHAVARRIA GUILLERMO LEON"/>
    <x v="3"/>
    <x v="0"/>
    <n v="277"/>
    <n v="27.7"/>
    <n v="273.57615894039702"/>
    <s v="1 DESCUENTO (Despachador Ferney)"/>
    <n v="105430.4636"/>
    <x v="0"/>
    <n v="15228.125"/>
    <x v="140"/>
    <x v="0"/>
    <m/>
  </r>
  <r>
    <d v="2021-12-22T01:41:05"/>
    <x v="9"/>
    <n v="18"/>
    <s v="ZAPATA FERNEY"/>
    <x v="6"/>
    <x v="0"/>
    <n v="211"/>
    <n v="28.133333333333301"/>
    <n v="205.18211920529799"/>
    <s v="2 DESCUENTOS (Usuarios Desubicados) se reconoce medio viaje donde moviliz 12 Usuarios"/>
    <n v="79072.847699999998"/>
    <x v="0"/>
    <n v="15228.125"/>
    <x v="140"/>
    <x v="0"/>
    <m/>
  </r>
  <r>
    <d v="2021-12-22T01:41:05"/>
    <x v="9"/>
    <n v="20"/>
    <s v="VACA FIERRO ROBINSON"/>
    <x v="3"/>
    <x v="0"/>
    <n v="255"/>
    <n v="26.842105263157901"/>
    <n v="259.89735099337702"/>
    <s v="Se reconoce medio viaje donde moviliz 19 Usuarios"/>
    <n v="100158.94040000001"/>
    <x v="0"/>
    <n v="15228.125"/>
    <x v="140"/>
    <x v="0"/>
    <m/>
  </r>
  <r>
    <d v="2021-12-22T01:41:05"/>
    <x v="1"/>
    <n v="21"/>
    <s v="OCAMPO OCAMPO ANTONIO JOSE"/>
    <x v="9"/>
    <x v="0"/>
    <n v="293"/>
    <n v="24.4166666666667"/>
    <n v="328.29139072847698"/>
    <s v="GIOVANNY HERRERA Realiz 5 viajes donde moviliz 109 Usuarios"/>
    <n v="126516.5563"/>
    <x v="0"/>
    <n v="15228.125"/>
    <x v="140"/>
    <x v="0"/>
    <m/>
  </r>
  <r>
    <d v="2021-12-22T01:41:05"/>
    <x v="1"/>
    <n v="22"/>
    <s v="GONZALEZ MONTAO HERNAN DARIO"/>
    <x v="3"/>
    <x v="0"/>
    <n v="272"/>
    <n v="27.2"/>
    <n v="273.57615894039702"/>
    <m/>
    <n v="105430.4636"/>
    <x v="1"/>
    <n v="15228.125"/>
    <x v="140"/>
    <x v="0"/>
    <m/>
  </r>
  <r>
    <d v="2021-12-22T01:41:06"/>
    <x v="1"/>
    <n v="23"/>
    <s v="QUICENO DAVID DIEGO ALEJANDRO"/>
    <x v="3"/>
    <x v="0"/>
    <n v="221"/>
    <n v="22.1"/>
    <n v="273.57615894039702"/>
    <m/>
    <n v="105430.4636"/>
    <x v="0"/>
    <n v="15228.125"/>
    <x v="140"/>
    <x v="0"/>
    <m/>
  </r>
  <r>
    <d v="2021-12-22T01:41:06"/>
    <x v="1"/>
    <n v="26"/>
    <s v="GONZALEZ VELASQUEZ LISDAN"/>
    <x v="3"/>
    <x v="0"/>
    <n v="224"/>
    <n v="22.4"/>
    <n v="273.57615894039702"/>
    <m/>
    <n v="105430.4636"/>
    <x v="0"/>
    <n v="15228.125"/>
    <x v="140"/>
    <x v="0"/>
    <m/>
  </r>
  <r>
    <d v="2021-12-22T01:41:06"/>
    <x v="9"/>
    <n v="27"/>
    <s v="VALENCIA ESTRADA JUAN STIVEN"/>
    <x v="3"/>
    <x v="0"/>
    <n v="249"/>
    <n v="23.714285714285701"/>
    <n v="287.25496688741703"/>
    <s v="FERNEY HENAO Realiz 2 viajes donde moviliz 45 Usuarios, Se reconoce medio viaje donde moviliz 10 Usuarios"/>
    <n v="110701.9868"/>
    <x v="0"/>
    <n v="15228.125"/>
    <x v="140"/>
    <x v="0"/>
    <m/>
  </r>
  <r>
    <d v="2021-12-22T01:41:06"/>
    <x v="9"/>
    <n v="29"/>
    <s v="VELASQUEZ ROLDAN BRAYAN ESTIVEN"/>
    <x v="6"/>
    <x v="0"/>
    <n v="211"/>
    <n v="26.375"/>
    <n v="218.860927152318"/>
    <m/>
    <n v="84344.370899999994"/>
    <x v="0"/>
    <n v="15228.125"/>
    <x v="140"/>
    <x v="0"/>
    <m/>
  </r>
  <r>
    <d v="2021-12-22T01:41:07"/>
    <x v="1"/>
    <n v="31"/>
    <s v="QUIRAMA CASTAEDA JHON JADER"/>
    <x v="3"/>
    <x v="0"/>
    <n v="243"/>
    <n v="24.3"/>
    <n v="273.57615894039702"/>
    <m/>
    <n v="105430.4636"/>
    <x v="1"/>
    <n v="15228.125"/>
    <x v="140"/>
    <x v="0"/>
    <m/>
  </r>
  <r>
    <d v="2021-12-22T01:41:07"/>
    <x v="9"/>
    <n v="32"/>
    <s v="QUINTERO PEREZ SANTIAGO"/>
    <x v="0"/>
    <x v="0"/>
    <n v="235"/>
    <n v="26.1111111111111"/>
    <n v="246.21854304635801"/>
    <s v="1 DESCUENTO (Propietario veh 34)"/>
    <n v="94887.417199999996"/>
    <x v="0"/>
    <n v="15228.125"/>
    <x v="140"/>
    <x v="0"/>
    <m/>
  </r>
  <r>
    <d v="2021-12-22T01:41:07"/>
    <x v="9"/>
    <n v="33"/>
    <s v="LONDOO GOMEZ WILDER"/>
    <x v="7"/>
    <x v="0"/>
    <n v="75"/>
    <n v="25"/>
    <n v="82.072847682119203"/>
    <m/>
    <n v="31629.1391"/>
    <x v="0"/>
    <n v="15228.125"/>
    <x v="140"/>
    <x v="0"/>
    <m/>
  </r>
  <r>
    <d v="2021-12-22T01:41:07"/>
    <x v="9"/>
    <n v="34"/>
    <s v="LONDOO LOPERA DUVAN ANDRES"/>
    <x v="0"/>
    <x v="0"/>
    <n v="217"/>
    <n v="24.1111111111111"/>
    <n v="246.21854304635801"/>
    <s v="1 DESCUENTO (Usuario Desubicado)"/>
    <n v="94887.417199999996"/>
    <x v="0"/>
    <n v="15228.125"/>
    <x v="140"/>
    <x v="0"/>
    <m/>
  </r>
  <r>
    <d v="2021-12-22T01:41:08"/>
    <x v="9"/>
    <n v="35"/>
    <s v="GARCIA DAVID WILSON ALBERTO"/>
    <x v="3"/>
    <x v="0"/>
    <n v="299"/>
    <n v="29.9"/>
    <n v="273.57615894039702"/>
    <m/>
    <n v="105430.4636"/>
    <x v="1"/>
    <n v="15228.125"/>
    <x v="140"/>
    <x v="0"/>
    <m/>
  </r>
  <r>
    <d v="2021-12-22T01:41:08"/>
    <x v="1"/>
    <n v="36"/>
    <s v="VARGAS NELSON CONRADO"/>
    <x v="3"/>
    <x v="0"/>
    <n v="242"/>
    <n v="24.2"/>
    <n v="273.57615894039702"/>
    <s v="2 DESCUENTOS (Propietario veh 34 y Conduct. Veh 21)"/>
    <n v="105430.4636"/>
    <x v="0"/>
    <n v="15228.125"/>
    <x v="140"/>
    <x v="0"/>
    <m/>
  </r>
  <r>
    <d v="2021-12-22T01:41:08"/>
    <x v="9"/>
    <n v="37"/>
    <s v="LARGO PIEDRAHITA HARVEY DAVID"/>
    <x v="0"/>
    <x v="0"/>
    <n v="307"/>
    <n v="34.1111111111111"/>
    <n v="246.21854304635801"/>
    <m/>
    <n v="94887.417199999996"/>
    <x v="1"/>
    <n v="15228.125"/>
    <x v="140"/>
    <x v="0"/>
    <m/>
  </r>
  <r>
    <d v="2021-12-22T01:41:08"/>
    <x v="9"/>
    <n v="38"/>
    <s v="VILLADA GUZMAN JOJAN"/>
    <x v="2"/>
    <x v="0"/>
    <n v="148"/>
    <n v="22.769230769230798"/>
    <n v="177.82450331125801"/>
    <s v="3 DESCUENTOS (Devolucion de Dinero) se reconoce medio viaje donde moviliz 13 Usuarios"/>
    <n v="68529.801300000006"/>
    <x v="0"/>
    <n v="15228.125"/>
    <x v="140"/>
    <x v="0"/>
    <m/>
  </r>
  <r>
    <d v="2021-12-22T01:41:09"/>
    <x v="9"/>
    <n v="39"/>
    <s v="GALINDEZ CHAVARRIAGA LUIS FERNANDO"/>
    <x v="0"/>
    <x v="0"/>
    <n v="231"/>
    <n v="25.6666666666667"/>
    <n v="246.21854304635801"/>
    <m/>
    <n v="94887.417199999996"/>
    <x v="0"/>
    <n v="15228.125"/>
    <x v="140"/>
    <x v="0"/>
    <m/>
  </r>
  <r>
    <d v="2021-12-22T01:41:09"/>
    <x v="9"/>
    <n v="40"/>
    <s v="CORDOBA QUINTERO RAFAEL JOSE"/>
    <x v="6"/>
    <x v="0"/>
    <n v="255"/>
    <n v="31.875"/>
    <n v="218.860927152318"/>
    <s v="10 DESCUENTOS (Transbordo veh 18)"/>
    <n v="84344.370899999994"/>
    <x v="0"/>
    <n v="15228.125"/>
    <x v="140"/>
    <x v="0"/>
    <m/>
  </r>
  <r>
    <d v="2021-12-22T01:41:09"/>
    <x v="1"/>
    <n v="42"/>
    <s v="BETANCUR RAMIREZ JUAN CAMILO"/>
    <x v="2"/>
    <x v="0"/>
    <n v="150"/>
    <n v="25"/>
    <n v="164.14569536423801"/>
    <s v="2 DESCUENTOS (Devolucin de Dinero)"/>
    <n v="63258.278100000003"/>
    <x v="0"/>
    <n v="15228.125"/>
    <x v="140"/>
    <x v="0"/>
    <m/>
  </r>
  <r>
    <d v="2021-12-23T01:41:55"/>
    <x v="1"/>
    <n v="1"/>
    <s v="LUJAN LOPERA FABIAN ALEXIS"/>
    <x v="3"/>
    <x v="0"/>
    <n v="248"/>
    <n v="24.8"/>
    <n v="253.91304347826099"/>
    <s v="1 DESCUENTO (Jefe de Ruta)"/>
    <n v="97565.217399999994"/>
    <x v="0"/>
    <n v="17091.176470588201"/>
    <x v="141"/>
    <x v="0"/>
    <m/>
  </r>
  <r>
    <d v="2021-12-23T01:41:55"/>
    <x v="9"/>
    <n v="2"/>
    <s v="JARAMILLO GOMEZ VICTOR ALONSO"/>
    <x v="6"/>
    <x v="0"/>
    <n v="240"/>
    <n v="30"/>
    <n v="203.130434782609"/>
    <s v="8 DESCUENTOS (Devolucin de Dinero)"/>
    <n v="78052.173899999994"/>
    <x v="1"/>
    <n v="17091.176470588201"/>
    <x v="141"/>
    <x v="0"/>
    <m/>
  </r>
  <r>
    <d v="2021-12-23T01:41:56"/>
    <x v="9"/>
    <n v="3"/>
    <s v="RESTREPO RODRIGUEZ LIBARDO ANDRES"/>
    <x v="1"/>
    <x v="0"/>
    <n v="294"/>
    <n v="26.727272727272702"/>
    <n v="279.304347826087"/>
    <s v="2 DESCUENTOS (Jefe de Ruta Y Despachador Ferney)"/>
    <n v="107321.73910000001"/>
    <x v="0"/>
    <n v="17091.176470588201"/>
    <x v="141"/>
    <x v="0"/>
    <m/>
  </r>
  <r>
    <d v="2021-12-23T01:41:56"/>
    <x v="9"/>
    <n v="5"/>
    <s v="LOAIZA GAVIRIA EDIXON ANDRES"/>
    <x v="1"/>
    <x v="0"/>
    <n v="345"/>
    <n v="31.363636363636399"/>
    <n v="279.304347826087"/>
    <s v="4 DESCUENTOS X INCAPACITADOS"/>
    <n v="107321.73910000001"/>
    <x v="1"/>
    <n v="17091.176470588201"/>
    <x v="141"/>
    <x v="0"/>
    <m/>
  </r>
  <r>
    <d v="2021-12-23T01:41:56"/>
    <x v="9"/>
    <n v="6"/>
    <s v="MARAMARA ALBARRAN YONSON"/>
    <x v="1"/>
    <x v="0"/>
    <n v="283"/>
    <n v="25.727272727272702"/>
    <n v="279.304347826087"/>
    <m/>
    <n v="107321.73910000001"/>
    <x v="0"/>
    <n v="17091.176470588201"/>
    <x v="141"/>
    <x v="0"/>
    <m/>
  </r>
  <r>
    <d v="2021-12-23T01:41:56"/>
    <x v="9"/>
    <n v="7"/>
    <s v="VASQUEZ GARCIA ISMAEL DAVID"/>
    <x v="0"/>
    <x v="0"/>
    <n v="225"/>
    <n v="25"/>
    <n v="228.52173913043501"/>
    <s v="1 DESCUENTO (Conduct. Veh 15)"/>
    <n v="87808.695699999997"/>
    <x v="1"/>
    <n v="17091.176470588201"/>
    <x v="141"/>
    <x v="0"/>
    <m/>
  </r>
  <r>
    <d v="2021-12-23T01:41:56"/>
    <x v="9"/>
    <n v="8"/>
    <s v="VALENCIA MENDOZA CESAR AUGUSTO"/>
    <x v="3"/>
    <x v="0"/>
    <n v="295"/>
    <n v="29.5"/>
    <n v="253.91304347826099"/>
    <m/>
    <n v="97565.217399999994"/>
    <x v="1"/>
    <n v="17091.176470588201"/>
    <x v="141"/>
    <x v="0"/>
    <m/>
  </r>
  <r>
    <d v="2021-12-23T01:41:56"/>
    <x v="9"/>
    <n v="9"/>
    <s v="JIMENEZ JIMENEZ OMAR DAVID"/>
    <x v="0"/>
    <x v="0"/>
    <n v="247"/>
    <n v="27.4444444444444"/>
    <n v="228.52173913043501"/>
    <m/>
    <n v="87808.695699999997"/>
    <x v="0"/>
    <n v="17091.176470588201"/>
    <x v="141"/>
    <x v="0"/>
    <m/>
  </r>
  <r>
    <d v="2021-12-23T01:41:57"/>
    <x v="9"/>
    <n v="10"/>
    <s v="FLORES RINCON JORGE ALBERTO"/>
    <x v="3"/>
    <x v="0"/>
    <n v="268"/>
    <n v="26.8"/>
    <n v="253.91304347826099"/>
    <s v="1 DESCUENTO (Ferney Despachador)"/>
    <n v="97565.217399999994"/>
    <x v="0"/>
    <n v="17091.176470588201"/>
    <x v="141"/>
    <x v="0"/>
    <m/>
  </r>
  <r>
    <d v="2021-12-23T01:41:57"/>
    <x v="1"/>
    <n v="11"/>
    <s v="RENDON VIANA HUMBERTO DE JESUS"/>
    <x v="0"/>
    <x v="0"/>
    <n v="233"/>
    <n v="25.8888888888889"/>
    <n v="228.52173913043501"/>
    <m/>
    <n v="87808.695699999997"/>
    <x v="0"/>
    <n v="17091.176470588201"/>
    <x v="141"/>
    <x v="0"/>
    <m/>
  </r>
  <r>
    <d v="2021-12-23T01:41:57"/>
    <x v="9"/>
    <n v="12"/>
    <s v="HERRERA GIOVANNY"/>
    <x v="3"/>
    <x v="0"/>
    <n v="269"/>
    <n v="26.9"/>
    <n v="253.91304347826099"/>
    <s v="MIGUEL ROJAS Realiz 4 viajes donde moviliz 81 Usuarios"/>
    <n v="97565.217399999994"/>
    <x v="0"/>
    <n v="17091.176470588201"/>
    <x v="141"/>
    <x v="0"/>
    <m/>
  </r>
  <r>
    <d v="2021-12-23T01:41:57"/>
    <x v="1"/>
    <n v="13"/>
    <s v="DE OSSA TORRES CARLOS ANDRES"/>
    <x v="1"/>
    <x v="0"/>
    <n v="280"/>
    <n v="25.454545454545499"/>
    <n v="279.304347826087"/>
    <m/>
    <n v="107321.73910000001"/>
    <x v="1"/>
    <n v="17091.176470588201"/>
    <x v="141"/>
    <x v="0"/>
    <m/>
  </r>
  <r>
    <d v="2021-12-23T01:41:57"/>
    <x v="1"/>
    <n v="14"/>
    <s v="CARVAJAL SALAZAR HECTOR MARINO"/>
    <x v="3"/>
    <x v="0"/>
    <n v="201"/>
    <n v="20.100000000000001"/>
    <n v="253.91304347826099"/>
    <m/>
    <n v="97565.217399999994"/>
    <x v="1"/>
    <n v="17091.176470588201"/>
    <x v="141"/>
    <x v="0"/>
    <m/>
  </r>
  <r>
    <d v="2021-12-23T01:41:58"/>
    <x v="1"/>
    <n v="15"/>
    <s v="LOPERA AGUDELO LUIS FRANCISCO"/>
    <x v="3"/>
    <x v="0"/>
    <n v="205"/>
    <n v="20.5"/>
    <n v="253.91304347826099"/>
    <m/>
    <n v="97565.217399999994"/>
    <x v="0"/>
    <n v="17091.176470588201"/>
    <x v="141"/>
    <x v="0"/>
    <m/>
  </r>
  <r>
    <d v="2021-12-23T01:41:58"/>
    <x v="9"/>
    <n v="16"/>
    <s v="PEREZ BORJA JUAN CARLOS"/>
    <x v="0"/>
    <x v="0"/>
    <n v="208"/>
    <n v="23.1111111111111"/>
    <n v="228.52173913043501"/>
    <m/>
    <n v="87808.695699999997"/>
    <x v="0"/>
    <n v="17091.176470588201"/>
    <x v="141"/>
    <x v="0"/>
    <m/>
  </r>
  <r>
    <d v="2021-12-23T01:41:58"/>
    <x v="1"/>
    <n v="17"/>
    <s v="ESPINOZA CHAVARRIA GUILLERMO LEON"/>
    <x v="1"/>
    <x v="0"/>
    <n v="217"/>
    <n v="19.727272727272702"/>
    <n v="279.304347826087"/>
    <m/>
    <n v="107321.73910000001"/>
    <x v="0"/>
    <n v="17091.176470588201"/>
    <x v="141"/>
    <x v="0"/>
    <m/>
  </r>
  <r>
    <d v="2021-12-23T01:41:58"/>
    <x v="9"/>
    <n v="18"/>
    <s v="ZAPATA FERNEY"/>
    <x v="3"/>
    <x v="0"/>
    <n v="292"/>
    <n v="29.2"/>
    <n v="253.91304347826099"/>
    <m/>
    <n v="97565.217399999994"/>
    <x v="0"/>
    <n v="17091.176470588201"/>
    <x v="141"/>
    <x v="0"/>
    <m/>
  </r>
  <r>
    <d v="2021-12-23T01:41:58"/>
    <x v="1"/>
    <n v="19"/>
    <s v="VACA FIERRO ROBINSON"/>
    <x v="1"/>
    <x v="0"/>
    <n v="296"/>
    <n v="26.909090909090899"/>
    <n v="279.304347826087"/>
    <s v="1 DESCUENTO (Despachadora Isabel)"/>
    <n v="107321.73910000001"/>
    <x v="0"/>
    <n v="17091.176470588201"/>
    <x v="141"/>
    <x v="0"/>
    <m/>
  </r>
  <r>
    <d v="2021-12-23T01:41:58"/>
    <x v="9"/>
    <n v="20"/>
    <s v="VARGAS NELSON CONRADO"/>
    <x v="3"/>
    <x v="0"/>
    <n v="196"/>
    <n v="20.6315789473684"/>
    <n v="241.21739130434801"/>
    <s v="Se reconoce medio viaje donde moviliz 9 Usuarios"/>
    <n v="92686.9565"/>
    <x v="0"/>
    <n v="17091.176470588201"/>
    <x v="141"/>
    <x v="0"/>
    <m/>
  </r>
  <r>
    <d v="2021-12-23T01:41:58"/>
    <x v="9"/>
    <n v="21"/>
    <s v="HERRERA GIOVANNY"/>
    <x v="7"/>
    <x v="0"/>
    <n v="58"/>
    <n v="19.3333333333333"/>
    <n v="76.173913043478294"/>
    <m/>
    <n v="29269.565200000001"/>
    <x v="0"/>
    <n v="17091.176470588201"/>
    <x v="141"/>
    <x v="0"/>
    <m/>
  </r>
  <r>
    <d v="2021-12-23T01:41:59"/>
    <x v="9"/>
    <n v="22"/>
    <s v="GONZALEZ MONTAO HERNAN DARIO"/>
    <x v="10"/>
    <x v="0"/>
    <n v="130"/>
    <n v="28.8888888888889"/>
    <n v="114.26086956521701"/>
    <s v="Se reconoce medio viaje donde moviliz 30 Usuarios"/>
    <n v="43904.347800000003"/>
    <x v="1"/>
    <n v="17091.176470588201"/>
    <x v="141"/>
    <x v="0"/>
    <m/>
  </r>
  <r>
    <d v="2021-12-23T01:41:59"/>
    <x v="9"/>
    <n v="23"/>
    <s v="QUICENO DAVID DIEGO ALEJANDRO"/>
    <x v="6"/>
    <x v="0"/>
    <n v="237"/>
    <n v="29.625"/>
    <n v="203.130434782609"/>
    <m/>
    <n v="78052.173899999994"/>
    <x v="0"/>
    <n v="17091.176470588201"/>
    <x v="141"/>
    <x v="0"/>
    <m/>
  </r>
  <r>
    <d v="2021-12-23T01:41:59"/>
    <x v="9"/>
    <n v="26"/>
    <s v="GONZALEZ VELASQUEZ LISDAN"/>
    <x v="4"/>
    <x v="0"/>
    <n v="163"/>
    <n v="23.285714285714299"/>
    <n v="177.73913043478299"/>
    <m/>
    <n v="68295.652199999997"/>
    <x v="0"/>
    <n v="17091.176470588201"/>
    <x v="141"/>
    <x v="0"/>
    <m/>
  </r>
  <r>
    <d v="2021-12-23T01:41:59"/>
    <x v="9"/>
    <n v="27"/>
    <s v="VANEGAS MORALES DEIBY ALEJANDRO"/>
    <x v="0"/>
    <x v="0"/>
    <n v="238"/>
    <n v="26.4444444444444"/>
    <n v="228.52173913043501"/>
    <s v="FERNEY HENAO Realiz 4 viajes donde moviliz 100 Usuarios, 3 DESCUENTOS (Usuarios Desubicados)"/>
    <n v="87808.695699999997"/>
    <x v="0"/>
    <n v="17091.176470588201"/>
    <x v="141"/>
    <x v="0"/>
    <m/>
  </r>
  <r>
    <d v="2021-12-23T01:41:59"/>
    <x v="9"/>
    <n v="29"/>
    <s v="VELASQUEZ ROLDAN BRAYAN ESTIVEN"/>
    <x v="4"/>
    <x v="0"/>
    <n v="178"/>
    <n v="25.428571428571399"/>
    <n v="177.73913043478299"/>
    <m/>
    <n v="68295.652199999997"/>
    <x v="0"/>
    <n v="17091.176470588201"/>
    <x v="141"/>
    <x v="0"/>
    <m/>
  </r>
  <r>
    <d v="2021-12-23T01:42:00"/>
    <x v="9"/>
    <n v="30"/>
    <s v="ZAPATA ANDERSON"/>
    <x v="4"/>
    <x v="0"/>
    <n v="149"/>
    <n v="21.285714285714299"/>
    <n v="177.73913043478299"/>
    <m/>
    <n v="68295.652199999997"/>
    <x v="0"/>
    <n v="17091.176470588201"/>
    <x v="141"/>
    <x v="0"/>
    <m/>
  </r>
  <r>
    <d v="2021-12-23T01:42:00"/>
    <x v="1"/>
    <n v="31"/>
    <s v="ARISTIZABAL GIRALDO JORGE ANDRES"/>
    <x v="0"/>
    <x v="0"/>
    <n v="231"/>
    <n v="25.6666666666667"/>
    <n v="228.52173913043501"/>
    <m/>
    <n v="87808.695699999997"/>
    <x v="1"/>
    <n v="17091.176470588201"/>
    <x v="141"/>
    <x v="0"/>
    <m/>
  </r>
  <r>
    <d v="2021-12-23T01:42:00"/>
    <x v="1"/>
    <n v="32"/>
    <s v="QUINTERO PEREZ SANTIAGO"/>
    <x v="0"/>
    <x v="1"/>
    <n v="241"/>
    <n v="26.7777777777778"/>
    <n v="228.52173913043501"/>
    <s v="1 DESCUENTO (Conduct.)"/>
    <n v="87808.695699999997"/>
    <x v="0"/>
    <n v="17091.176470588201"/>
    <x v="141"/>
    <x v="0"/>
    <m/>
  </r>
  <r>
    <d v="2021-12-23T01:42:00"/>
    <x v="1"/>
    <n v="33"/>
    <s v="LONDOO GOMEZ WILDER"/>
    <x v="3"/>
    <x v="0"/>
    <n v="189"/>
    <n v="18.899999999999999"/>
    <n v="253.91304347826099"/>
    <m/>
    <n v="97565.217399999994"/>
    <x v="0"/>
    <n v="17091.176470588201"/>
    <x v="141"/>
    <x v="0"/>
    <m/>
  </r>
  <r>
    <d v="2021-12-23T01:42:01"/>
    <x v="1"/>
    <n v="34"/>
    <s v="DAVILA MORALES WALTER ANDRES"/>
    <x v="0"/>
    <x v="0"/>
    <n v="245"/>
    <n v="27.2222222222222"/>
    <n v="228.52173913043501"/>
    <m/>
    <n v="87808.695699999997"/>
    <x v="0"/>
    <n v="17091.176470588201"/>
    <x v="141"/>
    <x v="0"/>
    <m/>
  </r>
  <r>
    <d v="2021-12-23T01:42:01"/>
    <x v="9"/>
    <n v="35"/>
    <s v="GARCIA DAVID WILSON ALBERTO"/>
    <x v="3"/>
    <x v="0"/>
    <n v="276"/>
    <n v="29.052631578947398"/>
    <n v="241.21739130434801"/>
    <s v="Se reconoce medio viaje donde 13 Usuarios, 4 DESCUENTOS X INCAPACITADOS"/>
    <n v="92686.9565"/>
    <x v="1"/>
    <n v="17091.176470588201"/>
    <x v="141"/>
    <x v="0"/>
    <m/>
  </r>
  <r>
    <d v="2021-12-23T01:42:01"/>
    <x v="1"/>
    <n v="36"/>
    <s v="MARTINEZ CHAVERRA LUIS NORBERTO"/>
    <x v="1"/>
    <x v="0"/>
    <n v="259"/>
    <n v="23.545454545454501"/>
    <n v="279.304347826087"/>
    <s v="1 DESCUENTO (Despachadora Isabel)"/>
    <n v="107321.73910000001"/>
    <x v="0"/>
    <n v="17091.176470588201"/>
    <x v="141"/>
    <x v="0"/>
    <m/>
  </r>
  <r>
    <d v="2021-12-23T01:42:01"/>
    <x v="1"/>
    <n v="37"/>
    <s v="LARGO PIEDRAHITA HARVEY DAVID"/>
    <x v="6"/>
    <x v="0"/>
    <n v="197"/>
    <n v="24.625"/>
    <n v="203.130434782609"/>
    <m/>
    <n v="78052.173899999994"/>
    <x v="1"/>
    <n v="17091.176470588201"/>
    <x v="141"/>
    <x v="0"/>
    <m/>
  </r>
  <r>
    <d v="2021-12-23T01:42:02"/>
    <x v="1"/>
    <n v="38"/>
    <s v="VILLADA GUZMAN JOJAN"/>
    <x v="4"/>
    <x v="1"/>
    <n v="232"/>
    <n v="33.142857142857103"/>
    <n v="177.73913043478299"/>
    <s v="Se descuenta el viaje de 2 17 pm donde moviliz 37 Usuarios ya que se desvia de la ruta sin autorizacin ni justificacin"/>
    <n v="68295.652199999997"/>
    <x v="0"/>
    <n v="17091.176470588201"/>
    <x v="141"/>
    <x v="0"/>
    <m/>
  </r>
  <r>
    <d v="2021-12-23T01:42:02"/>
    <x v="9"/>
    <n v="39"/>
    <s v="GALINDEZ CHAVARRIAGA LUIS FERNANDO"/>
    <x v="3"/>
    <x v="0"/>
    <n v="206"/>
    <n v="20.6"/>
    <n v="253.91304347826099"/>
    <s v="9 DESCUENTOS (Transbordo veh 20)"/>
    <n v="97565.217399999994"/>
    <x v="0"/>
    <n v="17091.176470588201"/>
    <x v="141"/>
    <x v="0"/>
    <m/>
  </r>
  <r>
    <d v="2021-12-23T01:42:02"/>
    <x v="1"/>
    <n v="40"/>
    <s v="CORDOBA QUINTERO RAFAEL JOSE"/>
    <x v="0"/>
    <x v="0"/>
    <n v="207"/>
    <n v="23"/>
    <n v="228.52173913043501"/>
    <m/>
    <n v="87808.695699999997"/>
    <x v="0"/>
    <n v="17091.176470588201"/>
    <x v="141"/>
    <x v="0"/>
    <m/>
  </r>
  <r>
    <d v="2021-12-23T01:42:02"/>
    <x v="9"/>
    <n v="42"/>
    <s v="GIRALDO SANTAMARIA ERMAN"/>
    <x v="4"/>
    <x v="0"/>
    <n v="190"/>
    <n v="27.1428571428571"/>
    <n v="177.73913043478299"/>
    <m/>
    <n v="68295.652199999997"/>
    <x v="0"/>
    <n v="17091.176470588201"/>
    <x v="141"/>
    <x v="0"/>
    <m/>
  </r>
  <r>
    <d v="2021-12-24T01:51:23"/>
    <x v="1"/>
    <n v="1"/>
    <s v="LUJAN LOPERA FABIAN ALEXIS"/>
    <x v="6"/>
    <x v="0"/>
    <n v="195"/>
    <n v="24.375"/>
    <n v="222.24148606811099"/>
    <m/>
    <n v="85696.594400000002"/>
    <x v="0"/>
    <n v="17594.1176470588"/>
    <x v="142"/>
    <x v="0"/>
    <m/>
  </r>
  <r>
    <d v="2021-12-24T01:51:24"/>
    <x v="1"/>
    <n v="2"/>
    <s v="JARAMILLO GOMEZ VICTOR ALONSO"/>
    <x v="3"/>
    <x v="0"/>
    <n v="242"/>
    <n v="24.2"/>
    <n v="277.80185758513898"/>
    <m/>
    <n v="107120.743"/>
    <x v="1"/>
    <n v="17594.1176470588"/>
    <x v="142"/>
    <x v="0"/>
    <m/>
  </r>
  <r>
    <d v="2021-12-24T01:51:24"/>
    <x v="1"/>
    <n v="3"/>
    <s v="MONSALVE OCAMPO EDISON GUSTAVO"/>
    <x v="0"/>
    <x v="0"/>
    <n v="217"/>
    <n v="24.1111111111111"/>
    <n v="250.02167182662501"/>
    <s v="6 DESCUENTOS (Transbordo veh 39)"/>
    <n v="96408.668699999995"/>
    <x v="0"/>
    <n v="17594.1176470588"/>
    <x v="142"/>
    <x v="0"/>
    <m/>
  </r>
  <r>
    <d v="2021-12-24T01:51:24"/>
    <x v="9"/>
    <n v="5"/>
    <s v="LOAIZA GAVIRIA EDIXON ANDRES"/>
    <x v="1"/>
    <x v="0"/>
    <n v="474"/>
    <n v="43.090909090909101"/>
    <n v="305.58204334365303"/>
    <m/>
    <n v="117832.8173"/>
    <x v="1"/>
    <n v="17594.1176470588"/>
    <x v="142"/>
    <x v="0"/>
    <m/>
  </r>
  <r>
    <d v="2021-12-24T01:51:24"/>
    <x v="1"/>
    <n v="6"/>
    <s v="MARAMARA ALBARRAN YONSON"/>
    <x v="1"/>
    <x v="0"/>
    <n v="280"/>
    <n v="25.454545454545499"/>
    <n v="305.58204334365303"/>
    <m/>
    <n v="117832.8173"/>
    <x v="0"/>
    <n v="17594.1176470588"/>
    <x v="142"/>
    <x v="0"/>
    <m/>
  </r>
  <r>
    <d v="2021-12-24T01:51:25"/>
    <x v="1"/>
    <n v="7"/>
    <s v="VASQUEZ GARCIA ISMAEL DAVID"/>
    <x v="6"/>
    <x v="0"/>
    <n v="216"/>
    <n v="25.411764705882401"/>
    <n v="236.13157894736801"/>
    <s v="Se reconoce medio viaje donde moviliz 6 Usuarios"/>
    <n v="91052.631599999993"/>
    <x v="1"/>
    <n v="17594.1176470588"/>
    <x v="142"/>
    <x v="0"/>
    <m/>
  </r>
  <r>
    <d v="2021-12-24T01:51:25"/>
    <x v="1"/>
    <n v="8"/>
    <s v="VALENCIA MENDOZA CESAR AUGUSTO"/>
    <x v="1"/>
    <x v="0"/>
    <n v="282"/>
    <n v="25.636363636363601"/>
    <n v="305.58204334365303"/>
    <m/>
    <n v="117832.8173"/>
    <x v="1"/>
    <n v="17594.1176470588"/>
    <x v="142"/>
    <x v="0"/>
    <m/>
  </r>
  <r>
    <d v="2021-12-24T01:51:25"/>
    <x v="1"/>
    <n v="9"/>
    <s v="JIMENEZ JIMENEZ OMAR DAVID"/>
    <x v="3"/>
    <x v="0"/>
    <n v="291"/>
    <n v="29.1"/>
    <n v="277.80185758513898"/>
    <m/>
    <n v="107120.743"/>
    <x v="0"/>
    <n v="17594.1176470588"/>
    <x v="142"/>
    <x v="0"/>
    <m/>
  </r>
  <r>
    <d v="2021-12-24T01:51:25"/>
    <x v="1"/>
    <n v="10"/>
    <s v="FLORES RINCON JORGE ALBERTO"/>
    <x v="1"/>
    <x v="0"/>
    <n v="370"/>
    <n v="33.636363636363598"/>
    <n v="305.58204334365303"/>
    <m/>
    <n v="117832.8173"/>
    <x v="0"/>
    <n v="17594.1176470588"/>
    <x v="142"/>
    <x v="0"/>
    <m/>
  </r>
  <r>
    <d v="2021-12-24T01:51:25"/>
    <x v="9"/>
    <n v="11"/>
    <s v="RENDON VIANA HUMBERTO DE JESUS"/>
    <x v="7"/>
    <x v="0"/>
    <n v="82"/>
    <n v="27.3333333333333"/>
    <n v="83.340557275541798"/>
    <m/>
    <n v="32136.222900000001"/>
    <x v="0"/>
    <n v="17594.1176470588"/>
    <x v="142"/>
    <x v="0"/>
    <m/>
  </r>
  <r>
    <d v="2021-12-24T01:51:25"/>
    <x v="9"/>
    <n v="12"/>
    <s v="ROJAS QUINTERO MIGUEL ANTONIO"/>
    <x v="3"/>
    <x v="0"/>
    <n v="253"/>
    <n v="25.3"/>
    <n v="277.80185758513898"/>
    <s v="1 DESCUENTO (Jefe de ruta)"/>
    <n v="107120.743"/>
    <x v="0"/>
    <n v="17594.1176470588"/>
    <x v="142"/>
    <x v="0"/>
    <m/>
  </r>
  <r>
    <d v="2021-12-24T01:51:26"/>
    <x v="9"/>
    <n v="13"/>
    <s v="DE OSSA TORRES CARLOS ANDRES"/>
    <x v="0"/>
    <x v="0"/>
    <n v="294"/>
    <n v="32.6666666666667"/>
    <n v="250.02167182662501"/>
    <m/>
    <n v="96408.668699999995"/>
    <x v="1"/>
    <n v="17594.1176470588"/>
    <x v="142"/>
    <x v="0"/>
    <m/>
  </r>
  <r>
    <d v="2021-12-24T01:51:26"/>
    <x v="9"/>
    <n v="14"/>
    <s v="HINCAPIE OSORIO RENZO ORLANDO"/>
    <x v="3"/>
    <x v="0"/>
    <n v="308"/>
    <n v="30.8"/>
    <n v="277.80185758513898"/>
    <s v="7 DESCUENTOS (5 DISCAPACITADOS RAMPLA MALA, Conduct. Veh 34 y conduct. Reconociendo ruta)"/>
    <n v="107120.743"/>
    <x v="1"/>
    <n v="17594.1176470588"/>
    <x v="142"/>
    <x v="0"/>
    <m/>
  </r>
  <r>
    <d v="2021-12-24T01:51:26"/>
    <x v="9"/>
    <n v="15"/>
    <s v="LONDOO LOPERA DUVAN ANDRES"/>
    <x v="1"/>
    <x v="0"/>
    <n v="249"/>
    <n v="22.636363636363601"/>
    <n v="305.58204334365303"/>
    <s v="2 DESCUENTOS (Transbordo veh 01)"/>
    <n v="117832.8173"/>
    <x v="0"/>
    <n v="17594.1176470588"/>
    <x v="142"/>
    <x v="0"/>
    <m/>
  </r>
  <r>
    <d v="2021-12-24T01:51:26"/>
    <x v="9"/>
    <n v="16"/>
    <s v="PEREZ BORJA JUAN CARLOS"/>
    <x v="6"/>
    <x v="0"/>
    <n v="194"/>
    <n v="24.25"/>
    <n v="222.24148606811099"/>
    <m/>
    <n v="85696.594400000002"/>
    <x v="0"/>
    <n v="17594.1176470588"/>
    <x v="142"/>
    <x v="0"/>
    <m/>
  </r>
  <r>
    <d v="2021-12-24T01:51:26"/>
    <x v="9"/>
    <n v="17"/>
    <s v="ESPINOZA CHAVARRIA GUILLERMO LEON"/>
    <x v="0"/>
    <x v="0"/>
    <n v="250"/>
    <n v="27.7777777777778"/>
    <n v="250.02167182662501"/>
    <s v="3 DESCUENTOS (Ferney Despachador y 2 Usuarios Desubicados)"/>
    <n v="96408.668699999995"/>
    <x v="0"/>
    <n v="17594.1176470588"/>
    <x v="142"/>
    <x v="0"/>
    <m/>
  </r>
  <r>
    <d v="2021-12-24T01:51:27"/>
    <x v="9"/>
    <n v="18"/>
    <s v="ZAPATA FERNEY"/>
    <x v="2"/>
    <x v="0"/>
    <n v="188"/>
    <n v="31.3333333333333"/>
    <n v="166.68111455108399"/>
    <m/>
    <n v="64272.445800000001"/>
    <x v="0"/>
    <n v="17594.1176470588"/>
    <x v="142"/>
    <x v="0"/>
    <m/>
  </r>
  <r>
    <d v="2021-12-24T01:51:27"/>
    <x v="9"/>
    <n v="19"/>
    <s v="VALENCIA ESTRADA JUAN STIVEN"/>
    <x v="3"/>
    <x v="0"/>
    <n v="264"/>
    <n v="26.4"/>
    <n v="277.80185758513898"/>
    <m/>
    <n v="107120.743"/>
    <x v="0"/>
    <n v="17594.1176470588"/>
    <x v="142"/>
    <x v="0"/>
    <m/>
  </r>
  <r>
    <d v="2021-12-24T01:51:27"/>
    <x v="9"/>
    <n v="20"/>
    <s v="VACA FIERRO ROBINSON"/>
    <x v="3"/>
    <x v="0"/>
    <n v="345"/>
    <n v="34.5"/>
    <n v="277.80185758513898"/>
    <s v="1 DESCUENTO (Usuario Desubicado)"/>
    <n v="107120.743"/>
    <x v="0"/>
    <n v="17594.1176470588"/>
    <x v="142"/>
    <x v="0"/>
    <m/>
  </r>
  <r>
    <d v="2021-12-24T01:51:27"/>
    <x v="1"/>
    <n v="22"/>
    <s v="GONZALEZ MONTAO HERNAN DARIO"/>
    <x v="3"/>
    <x v="0"/>
    <n v="292"/>
    <n v="29.2"/>
    <n v="277.80185758513898"/>
    <m/>
    <n v="107120.743"/>
    <x v="1"/>
    <n v="17594.1176470588"/>
    <x v="142"/>
    <x v="0"/>
    <m/>
  </r>
  <r>
    <d v="2021-12-24T01:51:27"/>
    <x v="1"/>
    <n v="23"/>
    <s v="QUICENO DAVID DIEGO ALEJANDRO"/>
    <x v="0"/>
    <x v="0"/>
    <n v="193"/>
    <n v="21.4444444444444"/>
    <n v="250.02167182662501"/>
    <m/>
    <n v="96408.668699999995"/>
    <x v="0"/>
    <n v="17594.1176470588"/>
    <x v="142"/>
    <x v="0"/>
    <m/>
  </r>
  <r>
    <d v="2021-12-24T01:51:27"/>
    <x v="1"/>
    <n v="24"/>
    <s v="QUIRAMA CASTAEDA JHON JADER"/>
    <x v="0"/>
    <x v="0"/>
    <n v="243"/>
    <n v="27"/>
    <n v="250.02167182662501"/>
    <m/>
    <n v="96408.668699999995"/>
    <x v="0"/>
    <n v="17594.1176470588"/>
    <x v="142"/>
    <x v="0"/>
    <m/>
  </r>
  <r>
    <d v="2021-12-24T01:51:28"/>
    <x v="1"/>
    <n v="26"/>
    <s v="GONZALEZ VELASQUEZ LISDAN"/>
    <x v="1"/>
    <x v="0"/>
    <n v="277"/>
    <n v="25.181818181818201"/>
    <n v="305.58204334365303"/>
    <s v="1 DESCUENTO (Propietario veh 34)"/>
    <n v="117832.8173"/>
    <x v="0"/>
    <n v="17594.1176470588"/>
    <x v="142"/>
    <x v="0"/>
    <m/>
  </r>
  <r>
    <d v="2021-12-24T01:51:28"/>
    <x v="1"/>
    <n v="27"/>
    <s v="VANEGAS MORALES DEIBY ALEJANDRO"/>
    <x v="1"/>
    <x v="0"/>
    <n v="221"/>
    <n v="20.090909090909101"/>
    <n v="305.58204334365303"/>
    <m/>
    <n v="117832.8173"/>
    <x v="0"/>
    <n v="17594.1176470588"/>
    <x v="142"/>
    <x v="0"/>
    <m/>
  </r>
  <r>
    <d v="2021-12-24T01:51:28"/>
    <x v="1"/>
    <n v="29"/>
    <s v="VARGAS NELSON CONRADO"/>
    <x v="0"/>
    <x v="0"/>
    <n v="258"/>
    <n v="28.6666666666667"/>
    <n v="250.02167182662501"/>
    <s v="BRAYAN VELASQUEZ Realiz 4 viajes donde moviliz 116 Usuarios"/>
    <n v="96408.668699999995"/>
    <x v="0"/>
    <n v="17594.1176470588"/>
    <x v="142"/>
    <x v="0"/>
    <m/>
  </r>
  <r>
    <d v="2021-12-24T01:51:28"/>
    <x v="1"/>
    <n v="30"/>
    <s v="ZAPATA ANDERSON"/>
    <x v="10"/>
    <x v="0"/>
    <n v="77"/>
    <n v="22"/>
    <n v="97.230650154798795"/>
    <s v="Se reconoce medio viaje de 9 55 pm donde moviliz 19 Usuarios"/>
    <n v="37492.2601"/>
    <x v="0"/>
    <n v="17594.1176470588"/>
    <x v="142"/>
    <x v="0"/>
    <m/>
  </r>
  <r>
    <d v="2021-12-24T01:51:28"/>
    <x v="9"/>
    <n v="31"/>
    <s v="ARISTIZABAL GIRALDO JORGE ANDRES"/>
    <x v="6"/>
    <x v="0"/>
    <n v="181"/>
    <n v="22.625"/>
    <n v="222.24148606811099"/>
    <m/>
    <n v="85696.594400000002"/>
    <x v="1"/>
    <n v="17594.1176470588"/>
    <x v="142"/>
    <x v="0"/>
    <m/>
  </r>
  <r>
    <d v="2021-12-24T01:51:29"/>
    <x v="1"/>
    <n v="32"/>
    <s v="QUINTERO PEREZ SANTIAGO"/>
    <x v="2"/>
    <x v="0"/>
    <n v="161"/>
    <n v="26.8333333333333"/>
    <n v="166.68111455108399"/>
    <m/>
    <n v="64272.445800000001"/>
    <x v="0"/>
    <n v="17594.1176470588"/>
    <x v="142"/>
    <x v="0"/>
    <m/>
  </r>
  <r>
    <d v="2021-12-24T01:51:29"/>
    <x v="1"/>
    <n v="33"/>
    <s v="LONDOO GOMEZ WILDER"/>
    <x v="0"/>
    <x v="0"/>
    <n v="226"/>
    <n v="25.1111111111111"/>
    <n v="250.02167182662501"/>
    <m/>
    <n v="96408.668699999995"/>
    <x v="0"/>
    <n v="17594.1176470588"/>
    <x v="142"/>
    <x v="0"/>
    <m/>
  </r>
  <r>
    <d v="2021-12-24T01:51:29"/>
    <x v="1"/>
    <n v="34"/>
    <s v="MARTINEZ ORREGO ARLEISON"/>
    <x v="12"/>
    <x v="0"/>
    <n v="369"/>
    <n v="28.384615384615401"/>
    <n v="361.14241486068101"/>
    <s v="WALTER DAVILA Realiz 4 viajes 4 viajes 84 Usuarios"/>
    <n v="139256.96590000001"/>
    <x v="0"/>
    <n v="17594.1176470588"/>
    <x v="142"/>
    <x v="0"/>
    <m/>
  </r>
  <r>
    <d v="2021-12-24T01:51:29"/>
    <x v="9"/>
    <n v="35"/>
    <s v="GARCIA DAVID WILSON ALBERTO"/>
    <x v="0"/>
    <x v="0"/>
    <n v="232"/>
    <n v="25.7777777777778"/>
    <n v="250.02167182662501"/>
    <s v="6 DESCUENTOS (Jefe de ruta, conduct. Reconciendo ruta 4 DISCAPACITADOS)"/>
    <n v="96408.668699999995"/>
    <x v="1"/>
    <n v="17594.1176470588"/>
    <x v="142"/>
    <x v="0"/>
    <m/>
  </r>
  <r>
    <d v="2021-12-24T01:51:30"/>
    <x v="9"/>
    <n v="36"/>
    <s v="MARTINEZ CHAVERRA LUIS NORBERTO"/>
    <x v="6"/>
    <x v="0"/>
    <n v="203"/>
    <n v="25.375"/>
    <n v="222.24148606811099"/>
    <s v="1 DESCUENTO (Usuario Desubicado)"/>
    <n v="85696.594400000002"/>
    <x v="0"/>
    <n v="17594.1176470588"/>
    <x v="142"/>
    <x v="0"/>
    <m/>
  </r>
  <r>
    <d v="2021-12-24T01:51:30"/>
    <x v="1"/>
    <n v="37"/>
    <s v="LARGO PIEDRAHITA HARVEY DAVID"/>
    <x v="6"/>
    <x v="0"/>
    <n v="277"/>
    <n v="34.625"/>
    <n v="222.24148606811099"/>
    <m/>
    <n v="85696.594400000002"/>
    <x v="1"/>
    <n v="17594.1176470588"/>
    <x v="142"/>
    <x v="0"/>
    <m/>
  </r>
  <r>
    <d v="2021-12-24T01:51:30"/>
    <x v="9"/>
    <n v="38"/>
    <s v="VILLADA GUZMAN JOJAN"/>
    <x v="2"/>
    <x v="2"/>
    <n v="178"/>
    <n v="32.363636363636402"/>
    <n v="152.791021671827"/>
    <s v="Se reconoce medio viaje donde moviliz 21 Usuarios, se descuenta el viaje de 4 pm donde moviliz 29 Usuarios ya que se desvo de ruta sin autorizacin ni justificacin"/>
    <n v="58916.4087"/>
    <x v="0"/>
    <n v="17594.1176470588"/>
    <x v="142"/>
    <x v="0"/>
    <m/>
  </r>
  <r>
    <d v="2021-12-24T01:51:31"/>
    <x v="1"/>
    <n v="39"/>
    <s v="GALINDEZ CHAVARRIAGA LUIS FERNANDO"/>
    <x v="11"/>
    <x v="0"/>
    <n v="52"/>
    <n v="20.8"/>
    <n v="69.450464396284801"/>
    <s v="CRISTIAN PINEDA Realiz 1 viaje donde moviliz 26 Usuarios, Se reconoce medio viaje donde moviliz 6 Usuarios"/>
    <n v="26780.185799999999"/>
    <x v="0"/>
    <n v="17594.1176470588"/>
    <x v="142"/>
    <x v="0"/>
    <m/>
  </r>
  <r>
    <d v="2021-12-24T01:51:31"/>
    <x v="9"/>
    <n v="40"/>
    <s v="CORDOBA QUINTERO RAFAEL JOSE"/>
    <x v="0"/>
    <x v="0"/>
    <n v="290"/>
    <n v="32.2222222222222"/>
    <n v="250.02167182662501"/>
    <m/>
    <n v="96408.668699999995"/>
    <x v="0"/>
    <n v="17594.1176470588"/>
    <x v="142"/>
    <x v="0"/>
    <m/>
  </r>
  <r>
    <d v="2021-12-24T01:51:31"/>
    <x v="1"/>
    <n v="42"/>
    <s v="HERRERA GIOVANNY"/>
    <x v="4"/>
    <x v="0"/>
    <n v="249"/>
    <n v="35.571428571428598"/>
    <n v="194.46130030959799"/>
    <m/>
    <n v="74984.520099999994"/>
    <x v="0"/>
    <n v="17594.1176470588"/>
    <x v="142"/>
    <x v="0"/>
    <m/>
  </r>
  <r>
    <d v="2021-12-26T02:36:18"/>
    <x v="9"/>
    <n v="1"/>
    <s v="LUJAN LOPERA FABIAN ALEXIS"/>
    <x v="11"/>
    <x v="1"/>
    <n v="56"/>
    <n v="28"/>
    <n v="55.908794788273603"/>
    <m/>
    <n v="21563.517899999999"/>
    <x v="0"/>
    <n v="17173.529411764699"/>
    <x v="143"/>
    <x v="0"/>
    <m/>
  </r>
  <r>
    <d v="2021-12-26T02:36:18"/>
    <x v="9"/>
    <n v="2"/>
    <s v="JARAMILLO GOMEZ VICTOR ALONSO"/>
    <x v="3"/>
    <x v="0"/>
    <n v="297"/>
    <n v="29.7"/>
    <n v="279.54397394136799"/>
    <m/>
    <n v="107817.58960000001"/>
    <x v="1"/>
    <n v="17173.529411764699"/>
    <x v="143"/>
    <x v="0"/>
    <m/>
  </r>
  <r>
    <d v="2021-12-26T02:36:19"/>
    <x v="9"/>
    <n v="3"/>
    <s v="MONSALVE OCAMPO EDISON GUSTAVO"/>
    <x v="6"/>
    <x v="0"/>
    <n v="196"/>
    <n v="24.5"/>
    <n v="223.63517915309399"/>
    <m/>
    <n v="86254.0717"/>
    <x v="0"/>
    <n v="17173.529411764699"/>
    <x v="143"/>
    <x v="0"/>
    <m/>
  </r>
  <r>
    <d v="2021-12-26T02:36:19"/>
    <x v="9"/>
    <n v="5"/>
    <s v="LOAIZA GAVIRIA EDIXON ANDRES"/>
    <x v="0"/>
    <x v="1"/>
    <n v="297"/>
    <n v="33"/>
    <n v="251.58957654723099"/>
    <m/>
    <n v="97035.830600000001"/>
    <x v="1"/>
    <n v="17173.529411764699"/>
    <x v="143"/>
    <x v="0"/>
    <m/>
  </r>
  <r>
    <d v="2021-12-26T02:36:19"/>
    <x v="1"/>
    <n v="6"/>
    <s v="MARAMARA ALBARRAN YONSON"/>
    <x v="0"/>
    <x v="0"/>
    <n v="293"/>
    <n v="32.5555555555556"/>
    <n v="251.58957654723099"/>
    <m/>
    <n v="97035.830600000001"/>
    <x v="0"/>
    <n v="17173.529411764699"/>
    <x v="143"/>
    <x v="0"/>
    <m/>
  </r>
  <r>
    <d v="2021-12-26T02:36:19"/>
    <x v="1"/>
    <n v="7"/>
    <s v="VASQUEZ GARCIA ISMAEL DAVID"/>
    <x v="3"/>
    <x v="0"/>
    <n v="284"/>
    <n v="28.4"/>
    <n v="279.54397394136799"/>
    <s v="3 DESCUENTOS (2 Usuarios Desubicados y Despachador Ferney)"/>
    <n v="107817.58960000001"/>
    <x v="1"/>
    <n v="17173.529411764699"/>
    <x v="143"/>
    <x v="0"/>
    <m/>
  </r>
  <r>
    <d v="2021-12-26T02:36:19"/>
    <x v="1"/>
    <n v="8"/>
    <s v="VALENCIA MENDOZA CESAR AUGUSTO"/>
    <x v="3"/>
    <x v="0"/>
    <n v="317"/>
    <n v="31.7"/>
    <n v="279.54397394136799"/>
    <s v="2 DESCUENTOS (Jefe de ruta Y Despachador Ferney)"/>
    <n v="107817.58960000001"/>
    <x v="1"/>
    <n v="17173.529411764699"/>
    <x v="143"/>
    <x v="0"/>
    <m/>
  </r>
  <r>
    <d v="2021-12-26T02:36:19"/>
    <x v="9"/>
    <n v="9"/>
    <s v="JIMENEZ JIMENEZ OMAR DAVID"/>
    <x v="0"/>
    <x v="0"/>
    <n v="286"/>
    <n v="31.7777777777778"/>
    <n v="251.58957654723099"/>
    <m/>
    <n v="97035.830600000001"/>
    <x v="0"/>
    <n v="17173.529411764699"/>
    <x v="143"/>
    <x v="0"/>
    <m/>
  </r>
  <r>
    <d v="2021-12-26T02:36:20"/>
    <x v="9"/>
    <n v="10"/>
    <s v="PINEDA ESTRADA CRISTIAN JOHAN"/>
    <x v="0"/>
    <x v="0"/>
    <n v="276"/>
    <n v="30.6666666666667"/>
    <n v="251.58957654723099"/>
    <m/>
    <n v="97035.830600000001"/>
    <x v="0"/>
    <n v="17173.529411764699"/>
    <x v="143"/>
    <x v="0"/>
    <m/>
  </r>
  <r>
    <d v="2021-12-26T02:36:20"/>
    <x v="9"/>
    <n v="11"/>
    <s v="RENDON VIANA HUMBERTO DE JESUS"/>
    <x v="3"/>
    <x v="0"/>
    <n v="335"/>
    <n v="33.5"/>
    <n v="279.54397394136799"/>
    <s v="1 DESCUENTO (Propietario veh 34)"/>
    <n v="107817.58960000001"/>
    <x v="0"/>
    <n v="17173.529411764699"/>
    <x v="143"/>
    <x v="0"/>
    <m/>
  </r>
  <r>
    <d v="2021-12-26T02:36:20"/>
    <x v="9"/>
    <n v="12"/>
    <s v="HERRERA GIOVANNY"/>
    <x v="6"/>
    <x v="0"/>
    <n v="168"/>
    <n v="21"/>
    <n v="223.63517915309399"/>
    <m/>
    <n v="86254.0717"/>
    <x v="0"/>
    <n v="17173.529411764699"/>
    <x v="143"/>
    <x v="0"/>
    <m/>
  </r>
  <r>
    <d v="2021-12-26T02:36:20"/>
    <x v="1"/>
    <n v="13"/>
    <s v="DE OSSA TORRES CARLOS ANDRES"/>
    <x v="10"/>
    <x v="0"/>
    <n v="103"/>
    <n v="25.75"/>
    <n v="111.81758957654699"/>
    <m/>
    <n v="43127.035799999998"/>
    <x v="1"/>
    <n v="17173.529411764699"/>
    <x v="143"/>
    <x v="0"/>
    <m/>
  </r>
  <r>
    <d v="2021-12-26T02:36:20"/>
    <x v="1"/>
    <n v="14"/>
    <s v="HINCAPIE OSORIO RENZO ORLANDO"/>
    <x v="3"/>
    <x v="0"/>
    <n v="306"/>
    <n v="30.6"/>
    <n v="279.54397394136799"/>
    <s v="HECTOR CARVAJAL Realiz 4 viajes donde moviliz 80 Usuarios"/>
    <n v="107817.58960000001"/>
    <x v="1"/>
    <n v="17173.529411764699"/>
    <x v="143"/>
    <x v="0"/>
    <m/>
  </r>
  <r>
    <d v="2021-12-26T02:36:20"/>
    <x v="1"/>
    <n v="15"/>
    <s v="LONDOO LOPERA DUVAN ANDRES"/>
    <x v="3"/>
    <x v="0"/>
    <n v="257"/>
    <n v="25.7"/>
    <n v="279.54397394136799"/>
    <m/>
    <n v="107817.58960000001"/>
    <x v="0"/>
    <n v="17173.529411764699"/>
    <x v="143"/>
    <x v="0"/>
    <m/>
  </r>
  <r>
    <d v="2021-12-26T02:36:21"/>
    <x v="1"/>
    <n v="16"/>
    <s v="PEREZ BORJA JUAN CARLOS"/>
    <x v="3"/>
    <x v="0"/>
    <n v="225"/>
    <n v="22.5"/>
    <n v="279.54397394136799"/>
    <m/>
    <n v="107817.58960000001"/>
    <x v="0"/>
    <n v="17173.529411764699"/>
    <x v="143"/>
    <x v="0"/>
    <m/>
  </r>
  <r>
    <d v="2021-12-26T02:36:21"/>
    <x v="1"/>
    <n v="17"/>
    <s v="GALINDEZ CHAVARRIAGA LUIS FERNANDO"/>
    <x v="0"/>
    <x v="0"/>
    <n v="296"/>
    <n v="32.8888888888889"/>
    <n v="251.58957654723099"/>
    <m/>
    <n v="97035.830600000001"/>
    <x v="0"/>
    <n v="17173.529411764699"/>
    <x v="143"/>
    <x v="0"/>
    <m/>
  </r>
  <r>
    <d v="2021-12-26T02:36:21"/>
    <x v="1"/>
    <n v="18"/>
    <s v="ZAPATA FERNEY"/>
    <x v="10"/>
    <x v="0"/>
    <n v="82"/>
    <n v="20.5"/>
    <n v="111.81758957654699"/>
    <s v="3 DESCUENTOS (Propietarios vehs 14 y 34, y jefe de ruta)"/>
    <n v="43127.035799999998"/>
    <x v="0"/>
    <n v="17173.529411764699"/>
    <x v="143"/>
    <x v="0"/>
    <m/>
  </r>
  <r>
    <d v="2021-12-26T02:36:21"/>
    <x v="1"/>
    <n v="20"/>
    <s v="VACA FIERRO ROBINSON"/>
    <x v="3"/>
    <x v="0"/>
    <n v="259"/>
    <n v="25.9"/>
    <n v="279.54397394136799"/>
    <s v="1 DESCUENTO (Jefe de ruta)"/>
    <n v="107817.58960000001"/>
    <x v="0"/>
    <n v="17173.529411764699"/>
    <x v="143"/>
    <x v="0"/>
    <m/>
  </r>
  <r>
    <d v="2021-12-26T02:36:21"/>
    <x v="9"/>
    <n v="21"/>
    <s v="OCAMPO OCAMPO ANTONIO JOSE"/>
    <x v="0"/>
    <x v="0"/>
    <n v="230"/>
    <n v="25.5555555555556"/>
    <n v="251.58957654723099"/>
    <m/>
    <n v="97035.830600000001"/>
    <x v="0"/>
    <n v="17173.529411764699"/>
    <x v="143"/>
    <x v="0"/>
    <m/>
  </r>
  <r>
    <d v="2021-12-26T02:36:21"/>
    <x v="9"/>
    <n v="22"/>
    <s v="GONZALEZ MONTAO HERNAN DARIO"/>
    <x v="2"/>
    <x v="0"/>
    <n v="151"/>
    <n v="25.1666666666667"/>
    <n v="167.726384364821"/>
    <m/>
    <n v="64690.553699999997"/>
    <x v="1"/>
    <n v="17173.529411764699"/>
    <x v="143"/>
    <x v="0"/>
    <m/>
  </r>
  <r>
    <d v="2021-12-26T02:36:22"/>
    <x v="9"/>
    <n v="23"/>
    <s v="QUICENO DAVID DIEGO ALEJANDRO"/>
    <x v="2"/>
    <x v="0"/>
    <n v="148"/>
    <n v="24.6666666666667"/>
    <n v="167.726384364821"/>
    <m/>
    <n v="64690.553699999997"/>
    <x v="0"/>
    <n v="17173.529411764699"/>
    <x v="143"/>
    <x v="0"/>
    <m/>
  </r>
  <r>
    <d v="2021-12-26T02:36:22"/>
    <x v="9"/>
    <n v="24"/>
    <s v="QUIRAMA CASTAEDA JHON JADER"/>
    <x v="3"/>
    <x v="0"/>
    <n v="276"/>
    <n v="27.6"/>
    <n v="279.54397394136799"/>
    <m/>
    <n v="107817.58960000001"/>
    <x v="0"/>
    <n v="17173.529411764699"/>
    <x v="143"/>
    <x v="0"/>
    <m/>
  </r>
  <r>
    <d v="2021-12-26T02:36:22"/>
    <x v="9"/>
    <n v="26"/>
    <s v="GONZALEZ VELASQUEZ LISDAN"/>
    <x v="0"/>
    <x v="0"/>
    <n v="242"/>
    <n v="26.8888888888889"/>
    <n v="251.58957654723099"/>
    <m/>
    <n v="97035.830600000001"/>
    <x v="0"/>
    <n v="17173.529411764699"/>
    <x v="143"/>
    <x v="0"/>
    <m/>
  </r>
  <r>
    <d v="2021-12-26T02:36:22"/>
    <x v="9"/>
    <n v="27"/>
    <s v="VANEGAS MORALES DEIBY ALEJANDRO"/>
    <x v="6"/>
    <x v="0"/>
    <n v="201"/>
    <n v="25.125"/>
    <n v="223.63517915309399"/>
    <m/>
    <n v="86254.0717"/>
    <x v="0"/>
    <n v="17173.529411764699"/>
    <x v="143"/>
    <x v="0"/>
    <m/>
  </r>
  <r>
    <d v="2021-12-26T02:36:23"/>
    <x v="9"/>
    <n v="28"/>
    <s v="BETANCUR RAMIREZ JUAN CAMILO"/>
    <x v="0"/>
    <x v="0"/>
    <n v="219"/>
    <n v="24.3333333333333"/>
    <n v="251.58957654723099"/>
    <s v="2 DESCUENTOS (Usuarios Desubicados)"/>
    <n v="97035.830600000001"/>
    <x v="0"/>
    <n v="17173.529411764699"/>
    <x v="143"/>
    <x v="0"/>
    <m/>
  </r>
  <r>
    <d v="2021-12-26T02:36:23"/>
    <x v="9"/>
    <n v="29"/>
    <s v="VARGAS NELSON CONRADO"/>
    <x v="0"/>
    <x v="0"/>
    <n v="239"/>
    <n v="26.5555555555556"/>
    <n v="251.58957654723099"/>
    <s v="2 DESCUENTOS (Usuarios Desubicados)"/>
    <n v="97035.830600000001"/>
    <x v="0"/>
    <n v="17173.529411764699"/>
    <x v="143"/>
    <x v="0"/>
    <m/>
  </r>
  <r>
    <d v="2021-12-26T02:36:23"/>
    <x v="9"/>
    <n v="30"/>
    <s v="ZAPATA ANDERSON"/>
    <x v="6"/>
    <x v="0"/>
    <n v="227"/>
    <n v="28.375"/>
    <n v="223.63517915309399"/>
    <m/>
    <n v="86254.0717"/>
    <x v="0"/>
    <n v="17173.529411764699"/>
    <x v="143"/>
    <x v="0"/>
    <m/>
  </r>
  <r>
    <d v="2021-12-26T02:36:23"/>
    <x v="9"/>
    <n v="31"/>
    <s v="ARISTIZABAL GIRALDO JORGE ANDRES"/>
    <x v="0"/>
    <x v="0"/>
    <n v="287"/>
    <n v="31.8888888888889"/>
    <n v="251.58957654723099"/>
    <m/>
    <n v="97035.830600000001"/>
    <x v="1"/>
    <n v="17173.529411764699"/>
    <x v="143"/>
    <x v="0"/>
    <m/>
  </r>
  <r>
    <d v="2021-12-26T02:36:24"/>
    <x v="1"/>
    <n v="32"/>
    <s v="QUINTERO PEREZ SANTIAGO"/>
    <x v="0"/>
    <x v="0"/>
    <n v="216"/>
    <n v="24"/>
    <n v="251.58957654723099"/>
    <m/>
    <n v="97035.830600000001"/>
    <x v="0"/>
    <n v="17173.529411764699"/>
    <x v="143"/>
    <x v="0"/>
    <m/>
  </r>
  <r>
    <d v="2021-12-26T02:36:24"/>
    <x v="1"/>
    <n v="33"/>
    <s v="LONDOO GOMEZ WILDER"/>
    <x v="6"/>
    <x v="0"/>
    <n v="193"/>
    <n v="22.705882352941199"/>
    <n v="237.612377850163"/>
    <s v="Se reconoce medio viaje donde moviliz 25 Usuarios"/>
    <n v="91644.951100000006"/>
    <x v="0"/>
    <n v="17173.529411764699"/>
    <x v="143"/>
    <x v="0"/>
    <m/>
  </r>
  <r>
    <d v="2021-12-26T02:36:24"/>
    <x v="9"/>
    <n v="34"/>
    <s v="MARTINEZ ORREGO ARLEISON"/>
    <x v="6"/>
    <x v="0"/>
    <n v="217"/>
    <n v="27.125"/>
    <n v="223.63517915309399"/>
    <m/>
    <n v="86254.0717"/>
    <x v="0"/>
    <n v="17173.529411764699"/>
    <x v="143"/>
    <x v="0"/>
    <m/>
  </r>
  <r>
    <d v="2021-12-26T02:36:24"/>
    <x v="9"/>
    <n v="35"/>
    <s v="GARCIA DAVID WILSON ALBERTO"/>
    <x v="0"/>
    <x v="0"/>
    <n v="254"/>
    <n v="28.2222222222222"/>
    <n v="251.58957654723099"/>
    <s v="2 DESCUENTOS X INCAPACITADO"/>
    <n v="97035.830600000001"/>
    <x v="1"/>
    <n v="17173.529411764699"/>
    <x v="143"/>
    <x v="0"/>
    <m/>
  </r>
  <r>
    <d v="2021-12-26T02:36:25"/>
    <x v="9"/>
    <n v="36"/>
    <s v="MARTINEZ CHAVERRA LUIS NORBERTO"/>
    <x v="2"/>
    <x v="0"/>
    <n v="166"/>
    <n v="25.538461538461501"/>
    <n v="181.70358306188899"/>
    <s v="Se reconoce medio viaje donde moviliz 30 Usuarios"/>
    <n v="70081.433199999999"/>
    <x v="0"/>
    <n v="17173.529411764699"/>
    <x v="143"/>
    <x v="0"/>
    <m/>
  </r>
  <r>
    <d v="2021-12-26T02:36:25"/>
    <x v="9"/>
    <n v="37"/>
    <s v="LARGO PIEDRAHITA HARVEY DAVID"/>
    <x v="0"/>
    <x v="0"/>
    <n v="299"/>
    <n v="33.2222222222222"/>
    <n v="251.58957654723099"/>
    <m/>
    <n v="97035.830600000001"/>
    <x v="1"/>
    <n v="17173.529411764699"/>
    <x v="143"/>
    <x v="0"/>
    <m/>
  </r>
  <r>
    <d v="2021-12-26T02:36:25"/>
    <x v="1"/>
    <n v="39"/>
    <s v="ROJAS HIGUITA EDISON ESNEYDER"/>
    <x v="8"/>
    <x v="0"/>
    <n v="182"/>
    <n v="36.4"/>
    <n v="139.771986970684"/>
    <m/>
    <n v="53908.794800000003"/>
    <x v="0"/>
    <n v="17173.529411764699"/>
    <x v="143"/>
    <x v="0"/>
    <m/>
  </r>
  <r>
    <d v="2021-12-26T02:36:25"/>
    <x v="1"/>
    <n v="40"/>
    <s v="CORDOBA QUINTERO RAFAEL JOSE"/>
    <x v="3"/>
    <x v="0"/>
    <n v="280"/>
    <n v="28"/>
    <n v="279.54397394136799"/>
    <m/>
    <n v="107817.58960000001"/>
    <x v="0"/>
    <n v="17173.529411764699"/>
    <x v="143"/>
    <x v="0"/>
    <m/>
  </r>
  <r>
    <d v="2021-12-26T02:36:26"/>
    <x v="9"/>
    <n v="42"/>
    <s v="GIRALDO SANTAMARIA ERMAN"/>
    <x v="6"/>
    <x v="1"/>
    <n v="222"/>
    <n v="27.75"/>
    <n v="223.63517915309399"/>
    <m/>
    <n v="86254.0717"/>
    <x v="0"/>
    <n v="17173.529411764699"/>
    <x v="143"/>
    <x v="0"/>
    <m/>
  </r>
  <r>
    <d v="2021-12-26T03:05:31"/>
    <x v="11"/>
    <n v="3"/>
    <s v="MONSALVE OCAMPO EDISON GUSTAVO"/>
    <x v="3"/>
    <x v="0"/>
    <n v="147"/>
    <n v="14.7"/>
    <n v="229.85074626865699"/>
    <m/>
    <n v="87940.298500000004"/>
    <x v="0"/>
    <n v="12300"/>
    <x v="144"/>
    <x v="0"/>
    <m/>
  </r>
  <r>
    <d v="2021-12-26T03:05:31"/>
    <x v="11"/>
    <n v="6"/>
    <s v="ZAPATA ANDERSON"/>
    <x v="3"/>
    <x v="0"/>
    <n v="250"/>
    <n v="25"/>
    <n v="229.85074626865699"/>
    <m/>
    <n v="87940.298500000004"/>
    <x v="0"/>
    <n v="12300"/>
    <x v="144"/>
    <x v="0"/>
    <m/>
  </r>
  <r>
    <d v="2021-12-26T03:05:31"/>
    <x v="11"/>
    <n v="14"/>
    <s v="CARVAJAL SALAZAR HECTOR MARINO"/>
    <x v="6"/>
    <x v="0"/>
    <n v="199"/>
    <n v="24.875"/>
    <n v="183.880597014925"/>
    <m/>
    <n v="70352.238800000006"/>
    <x v="1"/>
    <n v="12300"/>
    <x v="144"/>
    <x v="0"/>
    <m/>
  </r>
  <r>
    <d v="2021-12-26T03:05:32"/>
    <x v="11"/>
    <n v="21"/>
    <s v="HERRERA GIOVANNY"/>
    <x v="4"/>
    <x v="0"/>
    <n v="211"/>
    <n v="30.1428571428571"/>
    <n v="160.89552238805999"/>
    <m/>
    <n v="61558.209000000003"/>
    <x v="0"/>
    <n v="12300"/>
    <x v="144"/>
    <x v="0"/>
    <m/>
  </r>
  <r>
    <d v="2021-12-26T03:05:32"/>
    <x v="11"/>
    <n v="31"/>
    <s v="ARISTIZABAL GIRALDO JORGE ANDRES"/>
    <x v="1"/>
    <x v="0"/>
    <n v="249"/>
    <n v="22.636363636363601"/>
    <n v="252.83582089552201"/>
    <m/>
    <n v="96734.328399999999"/>
    <x v="1"/>
    <n v="12300"/>
    <x v="144"/>
    <x v="0"/>
    <m/>
  </r>
  <r>
    <d v="2021-12-26T03:05:32"/>
    <x v="11"/>
    <n v="37"/>
    <s v="FLORES RINCON JORGE ALBERTO"/>
    <x v="0"/>
    <x v="0"/>
    <n v="231"/>
    <n v="25.6666666666667"/>
    <n v="206.86567164179101"/>
    <m/>
    <n v="79146.268700000001"/>
    <x v="1"/>
    <n v="12300"/>
    <x v="144"/>
    <x v="0"/>
    <m/>
  </r>
  <r>
    <d v="2021-12-26T03:05:32"/>
    <x v="11"/>
    <n v="42"/>
    <s v="GIRALDO SANTAMARIA ERMAN"/>
    <x v="9"/>
    <x v="0"/>
    <n v="253"/>
    <n v="21.0833333333333"/>
    <n v="275.82089552238801"/>
    <m/>
    <n v="105528.3582"/>
    <x v="0"/>
    <n v="12300"/>
    <x v="144"/>
    <x v="0"/>
    <m/>
  </r>
  <r>
    <d v="2021-12-26T23:46:59"/>
    <x v="10"/>
    <n v="9"/>
    <s v="BETANCUR RAMIREZ JUAN CAMILO"/>
    <x v="5"/>
    <x v="0"/>
    <n v="31"/>
    <n v="31"/>
    <n v="22.738983050847501"/>
    <m/>
    <n v="8695.5931999999993"/>
    <x v="0"/>
    <n v="12757.8947368421"/>
    <x v="145"/>
    <x v="0"/>
    <m/>
  </r>
  <r>
    <d v="2021-12-26T23:46:59"/>
    <x v="10"/>
    <n v="10"/>
    <s v="PINEDA ESTRADA CRISTIAN JOHAN"/>
    <x v="3"/>
    <x v="0"/>
    <n v="240"/>
    <n v="24"/>
    <n v="227.389830508475"/>
    <m/>
    <n v="86955.932199999996"/>
    <x v="0"/>
    <n v="12757.8947368421"/>
    <x v="145"/>
    <x v="0"/>
    <m/>
  </r>
  <r>
    <d v="2021-12-26T23:46:59"/>
    <x v="10"/>
    <n v="12"/>
    <s v="HERRERA GIOVANNY"/>
    <x v="6"/>
    <x v="1"/>
    <n v="168"/>
    <n v="21"/>
    <n v="181.91186440678001"/>
    <m/>
    <n v="69564.745800000004"/>
    <x v="0"/>
    <n v="12757.8947368421"/>
    <x v="145"/>
    <x v="0"/>
    <m/>
  </r>
  <r>
    <d v="2021-12-26T23:46:59"/>
    <x v="10"/>
    <n v="13"/>
    <s v="LONDOO GOMEZ WILDER"/>
    <x v="6"/>
    <x v="1"/>
    <n v="170"/>
    <n v="21.25"/>
    <n v="181.91186440678001"/>
    <m/>
    <n v="69564.745800000004"/>
    <x v="1"/>
    <n v="12757.8947368421"/>
    <x v="145"/>
    <x v="0"/>
    <m/>
  </r>
  <r>
    <d v="2021-12-26T23:46:59"/>
    <x v="10"/>
    <n v="14"/>
    <s v="HINCAPIE OSORIO RENZO ORLANDO"/>
    <x v="0"/>
    <x v="0"/>
    <n v="196"/>
    <n v="21.7777777777778"/>
    <n v="204.65084745762701"/>
    <m/>
    <n v="78260.339000000007"/>
    <x v="1"/>
    <n v="12757.8947368421"/>
    <x v="145"/>
    <x v="0"/>
    <m/>
  </r>
  <r>
    <d v="2021-12-26T23:47:00"/>
    <x v="10"/>
    <n v="15"/>
    <s v="LONDOO LOPERA DUVAN ANDRES"/>
    <x v="0"/>
    <x v="0"/>
    <n v="190"/>
    <n v="21.1111111111111"/>
    <n v="204.65084745762701"/>
    <m/>
    <n v="78260.339000000007"/>
    <x v="0"/>
    <n v="12757.8947368421"/>
    <x v="145"/>
    <x v="0"/>
    <m/>
  </r>
  <r>
    <d v="2021-12-26T23:47:00"/>
    <x v="10"/>
    <n v="22"/>
    <s v="GONZALEZ MONTAO HERNAN DARIO"/>
    <x v="0"/>
    <x v="0"/>
    <n v="193"/>
    <n v="21.4444444444444"/>
    <n v="204.65084745762701"/>
    <m/>
    <n v="78260.339000000007"/>
    <x v="1"/>
    <n v="12757.8947368421"/>
    <x v="145"/>
    <x v="0"/>
    <m/>
  </r>
  <r>
    <d v="2021-12-26T23:47:00"/>
    <x v="10"/>
    <n v="24"/>
    <s v="QUIRAMA CASTAEDA JHON JADER"/>
    <x v="3"/>
    <x v="0"/>
    <n v="209"/>
    <n v="20.9"/>
    <n v="227.389830508475"/>
    <m/>
    <n v="86955.932199999996"/>
    <x v="0"/>
    <n v="12757.8947368421"/>
    <x v="145"/>
    <x v="0"/>
    <m/>
  </r>
  <r>
    <d v="2021-12-26T23:47:00"/>
    <x v="10"/>
    <n v="26"/>
    <s v="GALINDEZ CHAVARRIAGA LUIS FERNANDO"/>
    <x v="4"/>
    <x v="0"/>
    <n v="172"/>
    <n v="24.571428571428601"/>
    <n v="159.17288135593199"/>
    <m/>
    <n v="60869.152499999997"/>
    <x v="0"/>
    <n v="12757.8947368421"/>
    <x v="145"/>
    <x v="0"/>
    <m/>
  </r>
  <r>
    <d v="2021-12-26T23:47:00"/>
    <x v="10"/>
    <n v="27"/>
    <s v="VANEGAS MORALES DEIBY ALEJANDRO"/>
    <x v="0"/>
    <x v="1"/>
    <n v="222"/>
    <n v="24.6666666666667"/>
    <n v="204.65084745762701"/>
    <m/>
    <n v="78260.339000000007"/>
    <x v="0"/>
    <n v="12757.8947368421"/>
    <x v="145"/>
    <x v="0"/>
    <m/>
  </r>
  <r>
    <d v="2021-12-26T23:47:01"/>
    <x v="10"/>
    <n v="29"/>
    <s v="VARGAS NELSON CONRADO"/>
    <x v="3"/>
    <x v="0"/>
    <n v="269"/>
    <n v="26.9"/>
    <n v="227.389830508475"/>
    <m/>
    <n v="86955.932199999996"/>
    <x v="0"/>
    <n v="12757.8947368421"/>
    <x v="145"/>
    <x v="0"/>
    <m/>
  </r>
  <r>
    <d v="2021-12-26T23:47:01"/>
    <x v="10"/>
    <n v="30"/>
    <s v="ZAPATA ANDERSON"/>
    <x v="6"/>
    <x v="0"/>
    <n v="178"/>
    <n v="22.25"/>
    <n v="181.91186440678001"/>
    <m/>
    <n v="69564.745800000004"/>
    <x v="0"/>
    <n v="12757.8947368421"/>
    <x v="145"/>
    <x v="0"/>
    <m/>
  </r>
  <r>
    <d v="2021-12-26T23:47:01"/>
    <x v="10"/>
    <n v="31"/>
    <s v="ARISTIZABAL GIRALDO JORGE ANDRES"/>
    <x v="6"/>
    <x v="0"/>
    <n v="210"/>
    <n v="26.25"/>
    <n v="181.91186440678001"/>
    <m/>
    <n v="69564.745800000004"/>
    <x v="1"/>
    <n v="12757.8947368421"/>
    <x v="145"/>
    <x v="0"/>
    <m/>
  </r>
  <r>
    <d v="2021-12-26T23:47:01"/>
    <x v="10"/>
    <n v="32"/>
    <s v="QUINTERO PEREZ SANTIAGO"/>
    <x v="2"/>
    <x v="0"/>
    <n v="153"/>
    <n v="25.5"/>
    <n v="136.43389830508499"/>
    <m/>
    <n v="52173.559300000001"/>
    <x v="0"/>
    <n v="12757.8947368421"/>
    <x v="145"/>
    <x v="0"/>
    <m/>
  </r>
  <r>
    <d v="2021-12-26T23:47:02"/>
    <x v="10"/>
    <n v="35"/>
    <s v="GARCIA DAVID WILSON ALBERTO"/>
    <x v="0"/>
    <x v="0"/>
    <n v="161"/>
    <n v="17.8888888888889"/>
    <n v="204.65084745762701"/>
    <s v="2 DESCUENTOS X INCAPACITADO"/>
    <n v="78260.339000000007"/>
    <x v="1"/>
    <n v="12757.8947368421"/>
    <x v="145"/>
    <x v="0"/>
    <m/>
  </r>
  <r>
    <d v="2021-12-26T23:47:02"/>
    <x v="10"/>
    <n v="36"/>
    <s v="MARTINEZ CHAVERRA LUIS NORBERTO"/>
    <x v="0"/>
    <x v="0"/>
    <n v="203"/>
    <n v="22.5555555555556"/>
    <n v="204.65084745762701"/>
    <s v="1 DESCUENTO (Usuarios Desubicados)"/>
    <n v="78260.339000000007"/>
    <x v="0"/>
    <n v="12757.8947368421"/>
    <x v="145"/>
    <x v="0"/>
    <m/>
  </r>
  <r>
    <d v="2021-12-26T23:47:02"/>
    <x v="10"/>
    <n v="39"/>
    <s v="ROJAS HIGUITA EDISON ESNEYDER"/>
    <x v="6"/>
    <x v="0"/>
    <n v="183"/>
    <n v="21.529411764705898"/>
    <n v="193.28135593220301"/>
    <s v="se reconoce medio viaje donde moviliz 8 Usuarios 2 DESCUENTOS (Usuarios Desubicados)"/>
    <n v="73912.542400000006"/>
    <x v="0"/>
    <n v="12757.8947368421"/>
    <x v="145"/>
    <x v="0"/>
    <m/>
  </r>
  <r>
    <d v="2021-12-26T23:47:02"/>
    <x v="10"/>
    <n v="40"/>
    <s v="MARTINEZ ORREGO ARLEISON"/>
    <x v="0"/>
    <x v="0"/>
    <n v="206"/>
    <n v="22.8888888888889"/>
    <n v="204.65084745762701"/>
    <m/>
    <n v="78260.339000000007"/>
    <x v="0"/>
    <n v="12757.8947368421"/>
    <x v="145"/>
    <x v="0"/>
    <m/>
  </r>
  <r>
    <d v="2021-12-28T02:06:39"/>
    <x v="1"/>
    <n v="1"/>
    <s v="LUJAN LOPERA FABIAN ALEXIS"/>
    <x v="0"/>
    <x v="0"/>
    <n v="203"/>
    <n v="22.5555555555556"/>
    <n v="206.547811993517"/>
    <m/>
    <n v="79019.124800000005"/>
    <x v="0"/>
    <n v="14809.090909090901"/>
    <x v="146"/>
    <x v="0"/>
    <m/>
  </r>
  <r>
    <d v="2021-12-28T02:06:40"/>
    <x v="1"/>
    <n v="2"/>
    <s v="JARAMILLO GOMEZ VICTOR ALONSO"/>
    <x v="4"/>
    <x v="0"/>
    <n v="168"/>
    <n v="24"/>
    <n v="160.64829821718001"/>
    <m/>
    <n v="61459.319300000003"/>
    <x v="1"/>
    <n v="14809.090909090901"/>
    <x v="146"/>
    <x v="0"/>
    <m/>
  </r>
  <r>
    <d v="2021-12-28T02:06:40"/>
    <x v="9"/>
    <n v="3"/>
    <s v="MONSALVE OCAMPO EDISON GUSTAVO"/>
    <x v="0"/>
    <x v="0"/>
    <n v="172"/>
    <n v="19.1111111111111"/>
    <n v="206.547811993517"/>
    <m/>
    <n v="79019.124800000005"/>
    <x v="0"/>
    <n v="14809.090909090901"/>
    <x v="146"/>
    <x v="0"/>
    <m/>
  </r>
  <r>
    <d v="2021-12-28T02:06:40"/>
    <x v="1"/>
    <n v="5"/>
    <s v="LOAIZA GAVIRIA EDIXON ANDRES"/>
    <x v="10"/>
    <x v="1"/>
    <n v="102"/>
    <n v="25.5"/>
    <n v="91.799027552674204"/>
    <m/>
    <n v="35119.610999999997"/>
    <x v="1"/>
    <n v="14809.090909090901"/>
    <x v="146"/>
    <x v="0"/>
    <m/>
  </r>
  <r>
    <d v="2021-12-28T02:06:40"/>
    <x v="1"/>
    <n v="6"/>
    <s v="MARAMARA ALBARRAN YONSON"/>
    <x v="2"/>
    <x v="0"/>
    <n v="166"/>
    <n v="27.6666666666667"/>
    <n v="137.69854132901099"/>
    <m/>
    <n v="52679.416499999999"/>
    <x v="0"/>
    <n v="14809.090909090901"/>
    <x v="146"/>
    <x v="0"/>
    <m/>
  </r>
  <r>
    <d v="2021-12-28T02:06:40"/>
    <x v="1"/>
    <n v="7"/>
    <s v="VASQUEZ GARCIA ISMAEL DAVID"/>
    <x v="6"/>
    <x v="1"/>
    <n v="119"/>
    <n v="14.875"/>
    <n v="183.59805510534801"/>
    <s v="Se descuenta el viaje de 2 15 pm donde moviliz 14 Usuarios ya que no espera el tiempo indicado en el paradero"/>
    <n v="70239.221999999994"/>
    <x v="1"/>
    <n v="14809.090909090901"/>
    <x v="146"/>
    <x v="0"/>
    <m/>
  </r>
  <r>
    <d v="2021-12-28T02:06:41"/>
    <x v="1"/>
    <n v="8"/>
    <s v="VALENCIA MENDOZA CESAR AUGUSTO"/>
    <x v="1"/>
    <x v="0"/>
    <n v="287"/>
    <n v="26.090909090909101"/>
    <n v="252.44732576985399"/>
    <s v="2 DESCUENTOS (Usuarios Desubicados)"/>
    <n v="96578.930300000007"/>
    <x v="1"/>
    <n v="14809.090909090901"/>
    <x v="146"/>
    <x v="0"/>
    <m/>
  </r>
  <r>
    <d v="2021-12-28T02:06:41"/>
    <x v="1"/>
    <n v="9"/>
    <s v="JIMENEZ JIMENEZ OMAR DAVID"/>
    <x v="6"/>
    <x v="0"/>
    <n v="169"/>
    <n v="19.882352941176499"/>
    <n v="195.072933549433"/>
    <s v="Se reconoce medio viaje donde moviliz 3 Usuarios"/>
    <n v="74629.1734"/>
    <x v="0"/>
    <n v="14809.090909090901"/>
    <x v="146"/>
    <x v="0"/>
    <m/>
  </r>
  <r>
    <d v="2021-12-28T02:06:41"/>
    <x v="9"/>
    <n v="10"/>
    <s v="FLORES RINCON JORGE ALBERTO"/>
    <x v="9"/>
    <x v="0"/>
    <n v="291"/>
    <n v="25.304347826087"/>
    <n v="263.92220421393802"/>
    <s v="Se reconoce medio viaje donde moviliz 11 Usuarios"/>
    <n v="100968.8817"/>
    <x v="0"/>
    <n v="14809.090909090901"/>
    <x v="146"/>
    <x v="0"/>
    <m/>
  </r>
  <r>
    <d v="2021-12-28T02:06:41"/>
    <x v="9"/>
    <n v="11"/>
    <s v="RENDON VIANA HUMBERTO DE JESUS"/>
    <x v="6"/>
    <x v="1"/>
    <n v="197"/>
    <n v="24.625"/>
    <n v="183.59805510534801"/>
    <s v="Se descuenta el viaje de 12 25 m donde moviliz 16 Usuarios ya que no esper el tiempo indicado en el paradero, I DESCUENTO (Despachador Ferney)"/>
    <n v="70239.221999999994"/>
    <x v="0"/>
    <n v="14809.090909090901"/>
    <x v="146"/>
    <x v="0"/>
    <m/>
  </r>
  <r>
    <d v="2021-12-28T02:06:41"/>
    <x v="1"/>
    <n v="12"/>
    <s v="ROJAS QUINTERO MIGUEL ANTONIO"/>
    <x v="6"/>
    <x v="0"/>
    <n v="163"/>
    <n v="21.733333333333299"/>
    <n v="172.12317666126401"/>
    <s v="ANTONIO OCAMPO Realiz 3,5 viajes donde moviliz 82 Usuarios, Se reconoce medio viaje donde moviliz 16 Usuarios"/>
    <n v="65849.270699999994"/>
    <x v="0"/>
    <n v="14809.090909090901"/>
    <x v="146"/>
    <x v="0"/>
    <m/>
  </r>
  <r>
    <d v="2021-12-28T02:06:41"/>
    <x v="9"/>
    <n v="13"/>
    <s v="DE OSSA TORRES CARLOS ANDRES"/>
    <x v="0"/>
    <x v="0"/>
    <n v="185"/>
    <n v="20.5555555555556"/>
    <n v="206.547811993517"/>
    <m/>
    <n v="79019.124800000005"/>
    <x v="1"/>
    <n v="14809.090909090901"/>
    <x v="146"/>
    <x v="0"/>
    <m/>
  </r>
  <r>
    <d v="2021-12-28T02:06:42"/>
    <x v="9"/>
    <n v="14"/>
    <s v="CARVAJAL SALAZAR HECTOR MARINO"/>
    <x v="3"/>
    <x v="0"/>
    <n v="209"/>
    <n v="20.9"/>
    <n v="229.49756888168599"/>
    <s v="RENZO HINCAPIE Realiz 5 viajes donde moviliz 88 Usuarios"/>
    <n v="87799.027600000001"/>
    <x v="1"/>
    <n v="14809.090909090901"/>
    <x v="146"/>
    <x v="0"/>
    <m/>
  </r>
  <r>
    <d v="2021-12-28T02:06:42"/>
    <x v="9"/>
    <n v="15"/>
    <s v="LOPERA AGUDELO LUIS FRANCISCO"/>
    <x v="0"/>
    <x v="0"/>
    <n v="188"/>
    <n v="20.8888888888889"/>
    <n v="206.547811993517"/>
    <m/>
    <n v="79019.124800000005"/>
    <x v="0"/>
    <n v="14809.090909090901"/>
    <x v="146"/>
    <x v="0"/>
    <m/>
  </r>
  <r>
    <d v="2021-12-28T02:06:42"/>
    <x v="9"/>
    <n v="16"/>
    <s v="GALINDEZ CHAVARRIAGA LUIS FERNANDO"/>
    <x v="7"/>
    <x v="0"/>
    <n v="103"/>
    <n v="34.3333333333333"/>
    <n v="68.849270664505696"/>
    <m/>
    <n v="26339.708299999998"/>
    <x v="0"/>
    <n v="14809.090909090901"/>
    <x v="146"/>
    <x v="0"/>
    <m/>
  </r>
  <r>
    <d v="2021-12-28T02:06:42"/>
    <x v="9"/>
    <n v="17"/>
    <s v="ESPINOZA CHAVARRIA GUILLERMO LEON"/>
    <x v="6"/>
    <x v="0"/>
    <n v="183"/>
    <n v="22.875"/>
    <n v="183.59805510534801"/>
    <m/>
    <n v="70239.221999999994"/>
    <x v="0"/>
    <n v="14809.090909090901"/>
    <x v="146"/>
    <x v="0"/>
    <m/>
  </r>
  <r>
    <d v="2021-12-28T02:06:42"/>
    <x v="9"/>
    <n v="19"/>
    <s v="VALENCIA ESTRADA JUAN STIVEN"/>
    <x v="4"/>
    <x v="0"/>
    <n v="184"/>
    <n v="26.285714285714299"/>
    <n v="160.64829821718001"/>
    <s v="2 DESCUENTOS (Usuarios Desubicados)"/>
    <n v="61459.319300000003"/>
    <x v="0"/>
    <n v="14809.090909090901"/>
    <x v="146"/>
    <x v="0"/>
    <m/>
  </r>
  <r>
    <d v="2021-12-28T02:06:42"/>
    <x v="9"/>
    <n v="20"/>
    <s v="VACA FIERRO ROBINSON"/>
    <x v="3"/>
    <x v="0"/>
    <n v="212"/>
    <n v="21.2"/>
    <n v="229.49756888168599"/>
    <m/>
    <n v="87799.027600000001"/>
    <x v="0"/>
    <n v="14809.090909090901"/>
    <x v="146"/>
    <x v="0"/>
    <m/>
  </r>
  <r>
    <d v="2021-12-28T02:06:43"/>
    <x v="1"/>
    <n v="21"/>
    <s v="OCAMPO OCAMPO ANTONIO JOSE"/>
    <x v="0"/>
    <x v="1"/>
    <n v="242"/>
    <n v="26.8888888888889"/>
    <n v="206.547811993517"/>
    <s v="MIGUEL ROJAS Realiz 6 viajes donde moviliz 160 Usuarios, Se descuenta el viaje de 9 30 am donde moviliz 14 Usuarios ya que no espera el tiempo indicado en el paradero"/>
    <n v="79019.124800000005"/>
    <x v="0"/>
    <n v="14809.090909090901"/>
    <x v="146"/>
    <x v="0"/>
    <m/>
  </r>
  <r>
    <d v="2021-12-28T02:06:43"/>
    <x v="1"/>
    <n v="22"/>
    <s v="GONZALEZ MONTAO HERNAN DARIO"/>
    <x v="1"/>
    <x v="0"/>
    <n v="250"/>
    <n v="22.727272727272702"/>
    <n v="252.44732576985399"/>
    <m/>
    <n v="96578.930300000007"/>
    <x v="1"/>
    <n v="14809.090909090901"/>
    <x v="146"/>
    <x v="0"/>
    <m/>
  </r>
  <r>
    <d v="2021-12-28T02:06:43"/>
    <x v="1"/>
    <n v="23"/>
    <s v="LONDOO LOPERA DUVAN ANDRES"/>
    <x v="6"/>
    <x v="0"/>
    <n v="187"/>
    <n v="23.375"/>
    <n v="183.59805510534801"/>
    <s v="1 DESCUENTO (Conduct.)"/>
    <n v="70239.221999999994"/>
    <x v="0"/>
    <n v="14809.090909090901"/>
    <x v="146"/>
    <x v="0"/>
    <m/>
  </r>
  <r>
    <d v="2021-12-28T02:06:43"/>
    <x v="1"/>
    <n v="24"/>
    <s v="QUIRAMA CASTAEDA JHON JADER"/>
    <x v="3"/>
    <x v="0"/>
    <n v="210"/>
    <n v="21"/>
    <n v="229.49756888168599"/>
    <s v="3 DESCUENTOS (Isabel Despachadora y 2 Usuarios Desubicados)"/>
    <n v="87799.027600000001"/>
    <x v="0"/>
    <n v="14809.090909090901"/>
    <x v="146"/>
    <x v="0"/>
    <m/>
  </r>
  <r>
    <d v="2021-12-28T02:06:43"/>
    <x v="1"/>
    <n v="26"/>
    <s v="GONZALEZ VELASQUEZ LISDAN"/>
    <x v="2"/>
    <x v="0"/>
    <n v="140"/>
    <n v="23.3333333333333"/>
    <n v="137.69854132901099"/>
    <m/>
    <n v="52679.416499999999"/>
    <x v="0"/>
    <n v="14809.090909090901"/>
    <x v="146"/>
    <x v="0"/>
    <m/>
  </r>
  <r>
    <d v="2021-12-28T02:06:43"/>
    <x v="1"/>
    <n v="27"/>
    <s v="VANEGAS MORALES DEIBY ALEJANDRO"/>
    <x v="3"/>
    <x v="0"/>
    <n v="200"/>
    <n v="20"/>
    <n v="229.49756888168599"/>
    <m/>
    <n v="87799.027600000001"/>
    <x v="0"/>
    <n v="14809.090909090901"/>
    <x v="146"/>
    <x v="0"/>
    <m/>
  </r>
  <r>
    <d v="2021-12-28T02:06:44"/>
    <x v="1"/>
    <n v="28"/>
    <s v="BETANCUR RAMIREZ JUAN CAMILO"/>
    <x v="0"/>
    <x v="0"/>
    <n v="175"/>
    <n v="19.4444444444444"/>
    <n v="206.547811993517"/>
    <s v="2 DESCUENTOS (Usuarios Desubicados)"/>
    <n v="79019.124800000005"/>
    <x v="0"/>
    <n v="14809.090909090901"/>
    <x v="146"/>
    <x v="0"/>
    <m/>
  </r>
  <r>
    <d v="2021-12-28T02:06:44"/>
    <x v="1"/>
    <n v="29"/>
    <s v="VARGAS NELSON CONRADO"/>
    <x v="3"/>
    <x v="0"/>
    <n v="223"/>
    <n v="22.3"/>
    <n v="229.49756888168599"/>
    <s v="3 DESCUENTOS (Jefe de Ruta, Conduct. Veh 01 y Usuario Desubicado)"/>
    <n v="87799.027600000001"/>
    <x v="0"/>
    <n v="14809.090909090901"/>
    <x v="146"/>
    <x v="0"/>
    <m/>
  </r>
  <r>
    <d v="2021-12-28T02:06:44"/>
    <x v="1"/>
    <n v="30"/>
    <s v="ZAPATA ANDERSON"/>
    <x v="3"/>
    <x v="0"/>
    <n v="225"/>
    <n v="22.5"/>
    <n v="229.49756888168599"/>
    <s v="16 DESCUENTOS (15 Transbordos a veh 31 el 26/12 y Jefe de ruta)"/>
    <n v="87799.027600000001"/>
    <x v="0"/>
    <n v="14809.090909090901"/>
    <x v="146"/>
    <x v="0"/>
    <m/>
  </r>
  <r>
    <d v="2021-12-28T02:06:44"/>
    <x v="9"/>
    <n v="31"/>
    <s v="ARISTIZABAL GIRALDO JORGE ANDRES"/>
    <x v="3"/>
    <x v="0"/>
    <n v="216"/>
    <n v="21.6"/>
    <n v="229.49756888168599"/>
    <m/>
    <n v="87799.027600000001"/>
    <x v="1"/>
    <n v="14809.090909090901"/>
    <x v="146"/>
    <x v="0"/>
    <m/>
  </r>
  <r>
    <d v="2021-12-28T02:06:44"/>
    <x v="9"/>
    <n v="32"/>
    <s v="PINEDA ESTRADA CRISTIAN JOHAN"/>
    <x v="0"/>
    <x v="0"/>
    <n v="221"/>
    <n v="24.5555555555556"/>
    <n v="206.547811993517"/>
    <m/>
    <n v="79019.124800000005"/>
    <x v="0"/>
    <n v="14809.090909090901"/>
    <x v="146"/>
    <x v="0"/>
    <m/>
  </r>
  <r>
    <d v="2021-12-28T02:06:44"/>
    <x v="9"/>
    <n v="34"/>
    <s v="DAVILA MORALES WALTER ANDRES"/>
    <x v="6"/>
    <x v="0"/>
    <n v="227"/>
    <n v="26.705882352941199"/>
    <n v="195.072933549433"/>
    <s v="Se reconoce medio viaje donde moviliz 26 Usuarios"/>
    <n v="74629.1734"/>
    <x v="0"/>
    <n v="14809.090909090901"/>
    <x v="146"/>
    <x v="0"/>
    <m/>
  </r>
  <r>
    <d v="2021-12-28T02:06:45"/>
    <x v="9"/>
    <n v="35"/>
    <s v="GARCIA DAVID WILSON ALBERTO"/>
    <x v="6"/>
    <x v="0"/>
    <n v="197"/>
    <n v="23.176470588235301"/>
    <n v="195.072933549433"/>
    <s v="Se reconoce medio viaje donde moviliz 11 Usuarios, 2 DESCUENTOS X INCAPACITADO, 2 Usuarios Desubicados"/>
    <n v="74629.1734"/>
    <x v="1"/>
    <n v="14809.090909090901"/>
    <x v="146"/>
    <x v="0"/>
    <m/>
  </r>
  <r>
    <d v="2021-12-28T02:06:45"/>
    <x v="9"/>
    <n v="36"/>
    <s v="MARTINEZ CHAVERRA LUIS NORBERTO"/>
    <x v="6"/>
    <x v="0"/>
    <n v="198"/>
    <n v="26.4"/>
    <n v="172.12317666126401"/>
    <s v="Se reconoce medio viaje donde moviliz 9 Usuarios"/>
    <n v="65849.270699999994"/>
    <x v="0"/>
    <n v="14809.090909090901"/>
    <x v="146"/>
    <x v="0"/>
    <m/>
  </r>
  <r>
    <d v="2021-12-28T02:06:45"/>
    <x v="9"/>
    <n v="37"/>
    <s v="RESTREPO RODRIGUEZ LIBARDO ANDRES"/>
    <x v="0"/>
    <x v="1"/>
    <n v="273"/>
    <n v="30.3333333333333"/>
    <n v="206.547811993517"/>
    <s v="Se descuenta el viaje de 7 am donde moviliz 27 Usuarios ya que no esper el tiempo indicado en el paradero"/>
    <n v="79019.124800000005"/>
    <x v="1"/>
    <n v="14809.090909090901"/>
    <x v="146"/>
    <x v="0"/>
    <m/>
  </r>
  <r>
    <d v="2021-12-28T02:06:45"/>
    <x v="1"/>
    <n v="38"/>
    <s v="VILLADA GUZMAN JOJAN"/>
    <x v="1"/>
    <x v="0"/>
    <n v="232"/>
    <n v="21.090909090909101"/>
    <n v="252.44732576985399"/>
    <m/>
    <n v="96578.930300000007"/>
    <x v="0"/>
    <n v="14809.090909090901"/>
    <x v="146"/>
    <x v="0"/>
    <m/>
  </r>
  <r>
    <d v="2021-12-28T02:06:45"/>
    <x v="9"/>
    <n v="40"/>
    <s v="CORDOBA QUINTERO RAFAEL JOSE"/>
    <x v="1"/>
    <x v="0"/>
    <n v="228"/>
    <n v="20.727272727272702"/>
    <n v="252.44732576985399"/>
    <m/>
    <n v="96578.930300000007"/>
    <x v="0"/>
    <n v="14809.090909090901"/>
    <x v="146"/>
    <x v="0"/>
    <m/>
  </r>
  <r>
    <d v="2021-12-28T02:06:45"/>
    <x v="1"/>
    <n v="42"/>
    <s v="GIRALDO SANTAMARIA ERMAN"/>
    <x v="2"/>
    <x v="0"/>
    <n v="135"/>
    <n v="24.545454545454501"/>
    <n v="126.22366288492699"/>
    <s v="Se reconoce medio viaje donde moviliz 25 Usuarios"/>
    <n v="48289.465199999999"/>
    <x v="0"/>
    <n v="14809.090909090901"/>
    <x v="146"/>
    <x v="0"/>
    <m/>
  </r>
  <r>
    <d v="2021-12-29T01:56:25"/>
    <x v="9"/>
    <n v="1"/>
    <s v="LUJAN LOPERA FABIAN ALEXIS"/>
    <x v="0"/>
    <x v="0"/>
    <n v="170"/>
    <n v="18.8888888888889"/>
    <n v="203.505546751189"/>
    <m/>
    <n v="77802.218699999998"/>
    <x v="0"/>
    <n v="13128.5714285714"/>
    <x v="147"/>
    <x v="0"/>
    <m/>
  </r>
  <r>
    <d v="2021-12-29T01:56:25"/>
    <x v="9"/>
    <n v="2"/>
    <s v="RESTREPO RODRIGUEZ LIBARDO ANDRES"/>
    <x v="0"/>
    <x v="0"/>
    <n v="265"/>
    <n v="29.4444444444444"/>
    <n v="203.505546751189"/>
    <s v="1 DESCUENTO (Usuario Desubicado)"/>
    <n v="77802.218699999998"/>
    <x v="1"/>
    <n v="13128.5714285714"/>
    <x v="147"/>
    <x v="0"/>
    <m/>
  </r>
  <r>
    <d v="2021-12-29T01:56:26"/>
    <x v="9"/>
    <n v="3"/>
    <s v="MONSALVE OCAMPO EDISON GUSTAVO"/>
    <x v="6"/>
    <x v="0"/>
    <n v="172"/>
    <n v="21.5"/>
    <n v="180.89381933439"/>
    <m/>
    <n v="69157.527700000006"/>
    <x v="0"/>
    <n v="13128.5714285714"/>
    <x v="147"/>
    <x v="0"/>
    <m/>
  </r>
  <r>
    <d v="2021-12-29T01:56:26"/>
    <x v="9"/>
    <n v="5"/>
    <s v="LOAIZA GAVIRIA EDIXON ANDRES"/>
    <x v="0"/>
    <x v="0"/>
    <n v="248"/>
    <n v="27.5555555555556"/>
    <n v="203.505546751189"/>
    <s v="15 DESCUENTOS (Transbordo veh 10)"/>
    <n v="77802.218699999998"/>
    <x v="1"/>
    <n v="13128.5714285714"/>
    <x v="147"/>
    <x v="0"/>
    <m/>
  </r>
  <r>
    <d v="2021-12-29T01:56:26"/>
    <x v="9"/>
    <n v="6"/>
    <s v="MARAMARA ALBARRAN YONSON"/>
    <x v="0"/>
    <x v="0"/>
    <n v="202"/>
    <n v="22.4444444444444"/>
    <n v="203.505546751189"/>
    <m/>
    <n v="77802.218699999998"/>
    <x v="0"/>
    <n v="13128.5714285714"/>
    <x v="147"/>
    <x v="0"/>
    <m/>
  </r>
  <r>
    <d v="2021-12-29T01:56:26"/>
    <x v="9"/>
    <n v="7"/>
    <s v="VASQUEZ GARCIA ISMAEL DAVID"/>
    <x v="6"/>
    <x v="0"/>
    <n v="197"/>
    <n v="24.625"/>
    <n v="180.89381933439"/>
    <m/>
    <n v="69157.527700000006"/>
    <x v="1"/>
    <n v="13128.5714285714"/>
    <x v="147"/>
    <x v="0"/>
    <m/>
  </r>
  <r>
    <d v="2021-12-29T01:56:26"/>
    <x v="9"/>
    <n v="8"/>
    <s v="VALENCIA MENDOZA CESAR AUGUSTO"/>
    <x v="0"/>
    <x v="0"/>
    <n v="204"/>
    <n v="22.6666666666667"/>
    <n v="203.505546751189"/>
    <s v="4 DESCUENTOS X INCAPACITADOS"/>
    <n v="77802.218699999998"/>
    <x v="1"/>
    <n v="13128.5714285714"/>
    <x v="147"/>
    <x v="0"/>
    <m/>
  </r>
  <r>
    <d v="2021-12-29T01:56:26"/>
    <x v="9"/>
    <n v="9"/>
    <s v="JIMENEZ JIMENEZ OMAR DAVID"/>
    <x v="6"/>
    <x v="0"/>
    <n v="156"/>
    <n v="19.5"/>
    <n v="180.89381933439"/>
    <m/>
    <n v="69157.527700000006"/>
    <x v="0"/>
    <n v="13128.5714285714"/>
    <x v="147"/>
    <x v="0"/>
    <m/>
  </r>
  <r>
    <d v="2021-12-29T01:56:27"/>
    <x v="9"/>
    <n v="10"/>
    <s v="GALINDEZ CHAVARRIAGA LUIS FERNANDO"/>
    <x v="10"/>
    <x v="1"/>
    <n v="115"/>
    <n v="28.75"/>
    <n v="90.446909667194902"/>
    <s v="5 DESCUENTOS (Usuarios Desubicados)"/>
    <n v="34578.763899999998"/>
    <x v="0"/>
    <n v="13128.5714285714"/>
    <x v="147"/>
    <x v="0"/>
    <m/>
  </r>
  <r>
    <d v="2021-12-29T01:56:27"/>
    <x v="1"/>
    <n v="11"/>
    <s v="RENDON VIANA HUMBERTO DE JESUS"/>
    <x v="4"/>
    <x v="0"/>
    <n v="150"/>
    <n v="21.428571428571399"/>
    <n v="158.282091917591"/>
    <m/>
    <n v="60512.836799999997"/>
    <x v="0"/>
    <n v="13128.5714285714"/>
    <x v="147"/>
    <x v="0"/>
    <m/>
  </r>
  <r>
    <d v="2021-12-29T01:56:27"/>
    <x v="9"/>
    <n v="12"/>
    <s v="ROJAS QUINTERO MIGUEL ANTONIO"/>
    <x v="6"/>
    <x v="1"/>
    <n v="222"/>
    <n v="27.75"/>
    <n v="180.89381933439"/>
    <s v="Se descuenta el viaje de 11 15 am donde moviliz 27 Usuarios ya que no espera el tiempo indicado en el paradero"/>
    <n v="69157.527700000006"/>
    <x v="0"/>
    <n v="13128.5714285714"/>
    <x v="147"/>
    <x v="0"/>
    <m/>
  </r>
  <r>
    <d v="2021-12-29T01:56:27"/>
    <x v="1"/>
    <n v="13"/>
    <s v="DE OSSA TORRES CARLOS ANDRES"/>
    <x v="6"/>
    <x v="1"/>
    <n v="196"/>
    <n v="24.5"/>
    <n v="180.89381933439"/>
    <s v="Se descuenta el viaje de 9 50 am donde moviliz 26 Usuarios ya que no espera el tiempo indicado en el paradero"/>
    <n v="69157.527700000006"/>
    <x v="1"/>
    <n v="13128.5714285714"/>
    <x v="147"/>
    <x v="0"/>
    <m/>
  </r>
  <r>
    <d v="2021-12-29T01:56:27"/>
    <x v="1"/>
    <n v="14"/>
    <s v="HINCAPIE OSORIO RENZO ORLANDO"/>
    <x v="0"/>
    <x v="0"/>
    <n v="203"/>
    <n v="22.5555555555556"/>
    <n v="203.505546751189"/>
    <s v="5 DESCUENTOS (Transbordo veh 10)"/>
    <n v="77802.218699999998"/>
    <x v="1"/>
    <n v="13128.5714285714"/>
    <x v="147"/>
    <x v="0"/>
    <m/>
  </r>
  <r>
    <d v="2021-12-29T01:56:27"/>
    <x v="1"/>
    <n v="15"/>
    <s v="LOPERA AGUDELO LUIS FRANCISCO"/>
    <x v="3"/>
    <x v="0"/>
    <n v="168"/>
    <n v="16.8"/>
    <n v="226.11727416798701"/>
    <m/>
    <n v="86446.909700000004"/>
    <x v="0"/>
    <n v="13128.5714285714"/>
    <x v="147"/>
    <x v="0"/>
    <m/>
  </r>
  <r>
    <d v="2021-12-29T01:56:28"/>
    <x v="1"/>
    <n v="16"/>
    <s v="HERRERA GIOVANNY"/>
    <x v="5"/>
    <x v="1"/>
    <n v="10"/>
    <n v="10"/>
    <n v="22.611727416798701"/>
    <m/>
    <n v="8644.6910000000007"/>
    <x v="0"/>
    <n v="13128.5714285714"/>
    <x v="147"/>
    <x v="0"/>
    <m/>
  </r>
  <r>
    <d v="2021-12-29T01:56:28"/>
    <x v="1"/>
    <n v="17"/>
    <s v="ESPINOZA CHAVARRIA GUILLERMO LEON"/>
    <x v="0"/>
    <x v="0"/>
    <n v="158"/>
    <n v="17.5555555555556"/>
    <n v="203.505546751189"/>
    <m/>
    <n v="77802.218699999998"/>
    <x v="0"/>
    <n v="13128.5714285714"/>
    <x v="147"/>
    <x v="0"/>
    <m/>
  </r>
  <r>
    <d v="2021-12-29T01:56:28"/>
    <x v="1"/>
    <n v="19"/>
    <s v="VALENCIA ESTRADA JUAN STIVEN"/>
    <x v="3"/>
    <x v="0"/>
    <n v="180"/>
    <n v="18"/>
    <n v="226.11727416798701"/>
    <m/>
    <n v="86446.909700000004"/>
    <x v="0"/>
    <n v="13128.5714285714"/>
    <x v="147"/>
    <x v="0"/>
    <m/>
  </r>
  <r>
    <d v="2021-12-29T01:56:28"/>
    <x v="1"/>
    <n v="20"/>
    <s v="VACA FIERRO ROBINSON"/>
    <x v="3"/>
    <x v="0"/>
    <n v="201"/>
    <n v="20.100000000000001"/>
    <n v="226.11727416798701"/>
    <m/>
    <n v="86446.909700000004"/>
    <x v="0"/>
    <n v="13128.5714285714"/>
    <x v="147"/>
    <x v="0"/>
    <m/>
  </r>
  <r>
    <d v="2021-12-29T01:56:29"/>
    <x v="9"/>
    <n v="21"/>
    <s v="OCAMPO OCAMPO ANTONIO JOSE"/>
    <x v="3"/>
    <x v="0"/>
    <n v="224"/>
    <n v="22.4"/>
    <n v="226.11727416798701"/>
    <m/>
    <n v="86446.909700000004"/>
    <x v="0"/>
    <n v="13128.5714285714"/>
    <x v="147"/>
    <x v="0"/>
    <m/>
  </r>
  <r>
    <d v="2021-12-29T01:56:29"/>
    <x v="9"/>
    <n v="22"/>
    <s v="GONZALEZ MONTAO HERNAN DARIO"/>
    <x v="3"/>
    <x v="0"/>
    <n v="226"/>
    <n v="22.6"/>
    <n v="226.11727416798701"/>
    <s v="1 DESCUENTO (Despachador Ferney)"/>
    <n v="86446.909700000004"/>
    <x v="1"/>
    <n v="13128.5714285714"/>
    <x v="147"/>
    <x v="0"/>
    <m/>
  </r>
  <r>
    <d v="2021-12-29T01:56:29"/>
    <x v="9"/>
    <n v="23"/>
    <s v="QUICENO DAVID DIEGO ALEJANDRO"/>
    <x v="0"/>
    <x v="0"/>
    <n v="242"/>
    <n v="26.8888888888889"/>
    <n v="203.505546751189"/>
    <m/>
    <n v="77802.218699999998"/>
    <x v="0"/>
    <n v="13128.5714285714"/>
    <x v="147"/>
    <x v="0"/>
    <m/>
  </r>
  <r>
    <d v="2021-12-29T01:56:29"/>
    <x v="9"/>
    <n v="24"/>
    <s v="QUIRAMA CASTAEDA JHON JADER"/>
    <x v="0"/>
    <x v="0"/>
    <n v="194"/>
    <n v="21.5555555555556"/>
    <n v="203.505546751189"/>
    <m/>
    <n v="77802.218699999998"/>
    <x v="0"/>
    <n v="13128.5714285714"/>
    <x v="147"/>
    <x v="0"/>
    <m/>
  </r>
  <r>
    <d v="2021-12-29T01:56:30"/>
    <x v="9"/>
    <n v="26"/>
    <s v="GONZALEZ VELASQUEZ LISDAN"/>
    <x v="3"/>
    <x v="0"/>
    <n v="202"/>
    <n v="21.2631578947368"/>
    <n v="214.81141045958799"/>
    <s v="Se reconoce medio viaje donde moviliz 3 Usuarios"/>
    <n v="82124.564199999993"/>
    <x v="0"/>
    <n v="13128.5714285714"/>
    <x v="147"/>
    <x v="0"/>
    <m/>
  </r>
  <r>
    <d v="2021-12-29T01:56:30"/>
    <x v="9"/>
    <n v="27"/>
    <s v="VANEGAS MORALES DEIBY ALEJANDRO"/>
    <x v="0"/>
    <x v="0"/>
    <n v="187"/>
    <n v="20.7777777777778"/>
    <n v="203.505546751189"/>
    <s v="FERNEY HENAO Realiz 3 viajes donde moviliz 75 Usuarios"/>
    <n v="77802.218699999998"/>
    <x v="0"/>
    <n v="13128.5714285714"/>
    <x v="147"/>
    <x v="0"/>
    <m/>
  </r>
  <r>
    <d v="2021-12-29T01:56:30"/>
    <x v="9"/>
    <n v="28"/>
    <s v="BETANCUR RAMIREZ JUAN CAMILO"/>
    <x v="6"/>
    <x v="1"/>
    <n v="178"/>
    <n v="22.25"/>
    <n v="180.89381933439"/>
    <s v="Se descuenta el viaje de 1 10 am donde moviliz 12 Usuarios ya que no espera el tiempo indicado en el paradero"/>
    <n v="69157.527700000006"/>
    <x v="0"/>
    <n v="13128.5714285714"/>
    <x v="147"/>
    <x v="0"/>
    <m/>
  </r>
  <r>
    <d v="2021-12-29T01:56:30"/>
    <x v="9"/>
    <n v="29"/>
    <s v="VARGAS NELSON CONRADO"/>
    <x v="2"/>
    <x v="0"/>
    <n v="155"/>
    <n v="23.846153846153801"/>
    <n v="146.97622820919199"/>
    <s v="Se reconoce medio viaje donde moviliz 15 Usuarios, 1 DESCUENTO (Conduc. Veh 32)"/>
    <n v="56190.491300000002"/>
    <x v="0"/>
    <n v="13128.5714285714"/>
    <x v="147"/>
    <x v="0"/>
    <m/>
  </r>
  <r>
    <d v="2021-12-29T01:56:31"/>
    <x v="9"/>
    <n v="30"/>
    <s v="ZAPATA ANDERSON"/>
    <x v="6"/>
    <x v="0"/>
    <n v="206"/>
    <n v="24.235294117647101"/>
    <n v="192.19968304278899"/>
    <s v="Se reconoce medio viaje donde moviliz 5 Usuarios"/>
    <n v="73479.873200000002"/>
    <x v="0"/>
    <n v="13128.5714285714"/>
    <x v="147"/>
    <x v="0"/>
    <m/>
  </r>
  <r>
    <d v="2021-12-29T01:56:31"/>
    <x v="1"/>
    <n v="31"/>
    <s v="ARISTIZABAL GIRALDO JORGE ANDRES"/>
    <x v="9"/>
    <x v="0"/>
    <n v="255"/>
    <n v="21.25"/>
    <n v="271.34072900158498"/>
    <m/>
    <n v="103736.2916"/>
    <x v="1"/>
    <n v="13128.5714285714"/>
    <x v="147"/>
    <x v="0"/>
    <m/>
  </r>
  <r>
    <d v="2021-12-29T01:56:31"/>
    <x v="1"/>
    <n v="32"/>
    <s v="PINEDA ESTRADA CRISTIAN JOHAN"/>
    <x v="1"/>
    <x v="0"/>
    <n v="243"/>
    <n v="22.090909090909101"/>
    <n v="248.729001584786"/>
    <s v="10 DESCUENTOS (Transbordo veh 10)"/>
    <n v="95091.600600000005"/>
    <x v="0"/>
    <n v="13128.5714285714"/>
    <x v="147"/>
    <x v="0"/>
    <m/>
  </r>
  <r>
    <d v="2021-12-29T01:56:31"/>
    <x v="1"/>
    <n v="34"/>
    <s v="DAVILA MORALES WALTER ANDRES"/>
    <x v="6"/>
    <x v="1"/>
    <n v="209"/>
    <n v="26.125"/>
    <n v="180.89381933439"/>
    <s v="Se descuenta el viaje de 6 50 am donde moviliz 30 Usuarios ya que no espera el tiempo indicado en el paradero"/>
    <n v="69157.527700000006"/>
    <x v="0"/>
    <n v="13128.5714285714"/>
    <x v="147"/>
    <x v="0"/>
    <m/>
  </r>
  <r>
    <d v="2021-12-29T01:56:32"/>
    <x v="1"/>
    <n v="35"/>
    <s v="GARCIA DAVID WILSON ALBERTO"/>
    <x v="1"/>
    <x v="0"/>
    <n v="277"/>
    <n v="25.181818181818201"/>
    <n v="248.729001584786"/>
    <s v="12 DESCUENTOS (10 Transbordo veh 16 y 2 x Incapacitado)"/>
    <n v="95091.600600000005"/>
    <x v="1"/>
    <n v="13128.5714285714"/>
    <x v="147"/>
    <x v="0"/>
    <m/>
  </r>
  <r>
    <d v="2021-12-29T01:56:32"/>
    <x v="9"/>
    <n v="36"/>
    <s v="LONDOO LOPERA DUVAN ANDRES"/>
    <x v="0"/>
    <x v="2"/>
    <n v="226"/>
    <n v="25.1111111111111"/>
    <n v="203.505546751189"/>
    <s v="Se descuenta el viaje de 7 31 am donde moviliz 37 Usuarios ya que no espera el tiempo indicado en el paradero"/>
    <n v="77802.218699999998"/>
    <x v="0"/>
    <n v="13128.5714285714"/>
    <x v="147"/>
    <x v="0"/>
    <m/>
  </r>
  <r>
    <d v="2021-12-29T01:56:32"/>
    <x v="1"/>
    <n v="37"/>
    <s v="LARGO PIEDRAHITA HARVEY DAVID"/>
    <x v="0"/>
    <x v="0"/>
    <n v="226"/>
    <n v="25.1111111111111"/>
    <n v="203.505546751189"/>
    <m/>
    <n v="77802.218699999998"/>
    <x v="1"/>
    <n v="13128.5714285714"/>
    <x v="147"/>
    <x v="0"/>
    <m/>
  </r>
  <r>
    <d v="2021-12-29T01:56:32"/>
    <x v="1"/>
    <n v="38"/>
    <s v="VILLADA GUZMAN JOJAN"/>
    <x v="3"/>
    <x v="1"/>
    <n v="206"/>
    <n v="20.6"/>
    <n v="226.11727416798701"/>
    <s v="Se descuenta el viaje de 8 35 am donde moviliz 23 Usuarios ya que no espera el tiempo indicado en el paradero"/>
    <n v="86446.909700000004"/>
    <x v="0"/>
    <n v="13128.5714285714"/>
    <x v="147"/>
    <x v="0"/>
    <m/>
  </r>
  <r>
    <d v="2021-12-29T01:56:33"/>
    <x v="1"/>
    <n v="39"/>
    <s v="ROJAS HIGUITA EDISON ESNEYDER"/>
    <x v="14"/>
    <x v="0"/>
    <n v="4"/>
    <n v="8"/>
    <n v="11.3058637083994"/>
    <s v="Se reconoce medio viaje donde moviliz 4 Usuarios"/>
    <n v="4322.3455000000004"/>
    <x v="0"/>
    <n v="13128.5714285714"/>
    <x v="147"/>
    <x v="0"/>
    <m/>
  </r>
  <r>
    <d v="2021-12-29T01:56:33"/>
    <x v="1"/>
    <n v="40"/>
    <s v="CORDOBA QUINTERO RAFAEL JOSE"/>
    <x v="1"/>
    <x v="3"/>
    <n v="223"/>
    <n v="20.272727272727298"/>
    <n v="248.729001584786"/>
    <m/>
    <n v="95091.600600000005"/>
    <x v="0"/>
    <n v="13128.5714285714"/>
    <x v="147"/>
    <x v="0"/>
    <m/>
  </r>
  <r>
    <d v="2021-12-29T01:56:33"/>
    <x v="1"/>
    <n v="42"/>
    <s v="GIRALDO SANTAMARIA ERMAN"/>
    <x v="3"/>
    <x v="1"/>
    <n v="234"/>
    <n v="24.6315789473684"/>
    <n v="214.81141045958799"/>
    <s v="Se descuenta el viaje de 6 17 am donde moviliz 24 Usuarios ya que no espera el tiempo indicado en el paradero, Se reconoce medio viaje donde moviliz 23 Usuarios"/>
    <n v="82124.564199999993"/>
    <x v="0"/>
    <n v="13128.5714285714"/>
    <x v="147"/>
    <x v="0"/>
    <m/>
  </r>
  <r>
    <d v="2021-12-30T02:35:15"/>
    <x v="1"/>
    <n v="1"/>
    <s v="LUJAN LOPERA FABIAN ALEXIS"/>
    <x v="0"/>
    <x v="0"/>
    <n v="147"/>
    <n v="16.3333333333333"/>
    <n v="204.029411764706"/>
    <m/>
    <n v="78011.7647"/>
    <x v="0"/>
    <n v="14136.3636363636"/>
    <x v="148"/>
    <x v="0"/>
    <m/>
  </r>
  <r>
    <d v="2021-12-30T02:35:15"/>
    <x v="1"/>
    <n v="2"/>
    <s v="JARAMILLO GOMEZ VICTOR ALONSO"/>
    <x v="3"/>
    <x v="0"/>
    <n v="198"/>
    <n v="19.8"/>
    <n v="226.69934640522899"/>
    <m/>
    <n v="86679.738599999997"/>
    <x v="1"/>
    <n v="14136.3636363636"/>
    <x v="148"/>
    <x v="0"/>
    <m/>
  </r>
  <r>
    <d v="2021-12-30T02:35:15"/>
    <x v="1"/>
    <n v="3"/>
    <s v="MONSALVE OCAMPO EDISON GUSTAVO"/>
    <x v="0"/>
    <x v="0"/>
    <n v="187"/>
    <n v="20.7777777777778"/>
    <n v="204.029411764706"/>
    <m/>
    <n v="78011.7647"/>
    <x v="0"/>
    <n v="14136.3636363636"/>
    <x v="148"/>
    <x v="0"/>
    <m/>
  </r>
  <r>
    <d v="2021-12-30T02:35:15"/>
    <x v="9"/>
    <n v="5"/>
    <s v="LOAIZA GAVIRIA EDIXON ANDRES"/>
    <x v="3"/>
    <x v="0"/>
    <n v="223"/>
    <n v="22.3"/>
    <n v="226.69934640522899"/>
    <s v="1 DESCUENTO (Fernando Despachador)"/>
    <n v="86679.738599999997"/>
    <x v="1"/>
    <n v="14136.3636363636"/>
    <x v="148"/>
    <x v="0"/>
    <m/>
  </r>
  <r>
    <d v="2021-12-30T02:35:16"/>
    <x v="1"/>
    <n v="6"/>
    <s v="MARAMARA ALBARRAN YONSON"/>
    <x v="2"/>
    <x v="0"/>
    <n v="104"/>
    <n v="17.3333333333333"/>
    <n v="136.01960784313701"/>
    <s v="1 DESCUENTO (Usuario Desubicado)"/>
    <n v="52007.843099999998"/>
    <x v="0"/>
    <n v="14136.3636363636"/>
    <x v="148"/>
    <x v="0"/>
    <m/>
  </r>
  <r>
    <d v="2021-12-30T02:35:16"/>
    <x v="9"/>
    <n v="7"/>
    <s v="VASQUEZ GARCIA ISMAEL DAVID"/>
    <x v="3"/>
    <x v="0"/>
    <n v="141"/>
    <n v="14.1"/>
    <n v="226.69934640522899"/>
    <s v="1 DESCUENTO (Usuario Desubicado)"/>
    <n v="86679.738599999997"/>
    <x v="1"/>
    <n v="14136.3636363636"/>
    <x v="148"/>
    <x v="0"/>
    <m/>
  </r>
  <r>
    <d v="2021-12-30T02:35:16"/>
    <x v="1"/>
    <n v="8"/>
    <s v="VALENCIA MENDOZA CESAR AUGUSTO"/>
    <x v="0"/>
    <x v="1"/>
    <n v="235"/>
    <n v="26.1111111111111"/>
    <n v="204.029411764706"/>
    <s v="Se descuenta el viaje de 8 28 am donde moviliz 26 Usuarios ya que no espera el tiempo indicado en el paradero"/>
    <n v="78011.7647"/>
    <x v="1"/>
    <n v="14136.3636363636"/>
    <x v="148"/>
    <x v="0"/>
    <m/>
  </r>
  <r>
    <d v="2021-12-30T02:35:16"/>
    <x v="1"/>
    <n v="9"/>
    <s v="JIMENEZ JIMENEZ OMAR DAVID"/>
    <x v="3"/>
    <x v="0"/>
    <n v="189"/>
    <n v="18.899999999999999"/>
    <n v="226.69934640522899"/>
    <m/>
    <n v="86679.738599999997"/>
    <x v="0"/>
    <n v="14136.3636363636"/>
    <x v="148"/>
    <x v="0"/>
    <m/>
  </r>
  <r>
    <d v="2021-12-30T02:35:16"/>
    <x v="1"/>
    <n v="10"/>
    <s v="FLORES RINCON JORGE ALBERTO"/>
    <x v="10"/>
    <x v="0"/>
    <n v="94"/>
    <n v="23.5"/>
    <n v="90.679738562091501"/>
    <m/>
    <n v="34671.895400000001"/>
    <x v="0"/>
    <n v="14136.3636363636"/>
    <x v="148"/>
    <x v="0"/>
    <m/>
  </r>
  <r>
    <d v="2021-12-30T02:35:16"/>
    <x v="9"/>
    <n v="11"/>
    <s v="RENDON VIANA HUMBERTO DE JESUS"/>
    <x v="4"/>
    <x v="0"/>
    <n v="192"/>
    <n v="27.428571428571399"/>
    <n v="158.68954248366001"/>
    <m/>
    <n v="60675.817000000003"/>
    <x v="0"/>
    <n v="14136.3636363636"/>
    <x v="148"/>
    <x v="0"/>
    <m/>
  </r>
  <r>
    <d v="2021-12-30T02:35:17"/>
    <x v="1"/>
    <n v="12"/>
    <s v="HERRERA GIOVANNY"/>
    <x v="3"/>
    <x v="0"/>
    <n v="208"/>
    <n v="20.8"/>
    <n v="226.69934640522899"/>
    <m/>
    <n v="86679.738599999997"/>
    <x v="0"/>
    <n v="14136.3636363636"/>
    <x v="148"/>
    <x v="0"/>
    <m/>
  </r>
  <r>
    <d v="2021-12-30T02:35:17"/>
    <x v="9"/>
    <n v="13"/>
    <s v="DE OSSA TORRES CARLOS ANDRES"/>
    <x v="6"/>
    <x v="0"/>
    <n v="168"/>
    <n v="22.4"/>
    <n v="170.024509803922"/>
    <s v="Se reconoce medio viaje donde moviliz 8 Usuarios"/>
    <n v="65009.803899999999"/>
    <x v="1"/>
    <n v="14136.3636363636"/>
    <x v="148"/>
    <x v="0"/>
    <m/>
  </r>
  <r>
    <d v="2021-12-30T02:35:17"/>
    <x v="9"/>
    <n v="14"/>
    <s v="HINCAPIE OSORIO RENZO ORLANDO"/>
    <x v="0"/>
    <x v="0"/>
    <n v="201"/>
    <n v="22.3333333333333"/>
    <n v="204.029411764706"/>
    <m/>
    <n v="78011.7647"/>
    <x v="1"/>
    <n v="14136.3636363636"/>
    <x v="148"/>
    <x v="0"/>
    <m/>
  </r>
  <r>
    <d v="2021-12-30T02:35:17"/>
    <x v="9"/>
    <n v="15"/>
    <s v="LOPERA AGUDELO LUIS FRANCISCO"/>
    <x v="6"/>
    <x v="0"/>
    <n v="158"/>
    <n v="19.75"/>
    <n v="181.359477124183"/>
    <m/>
    <n v="69343.790800000002"/>
    <x v="0"/>
    <n v="14136.3636363636"/>
    <x v="148"/>
    <x v="0"/>
    <m/>
  </r>
  <r>
    <d v="2021-12-30T02:35:17"/>
    <x v="9"/>
    <n v="17"/>
    <s v="ESPINOZA CHAVARRIA GUILLERMO LEON"/>
    <x v="4"/>
    <x v="1"/>
    <n v="181"/>
    <n v="25.8571428571429"/>
    <n v="158.68954248366001"/>
    <s v="Se descuenta el viaje de 11 40 am donde moviliz 21 Usuarios ya que no espera el tiempo indicado en el paradero"/>
    <n v="60675.817000000003"/>
    <x v="0"/>
    <n v="14136.3636363636"/>
    <x v="148"/>
    <x v="0"/>
    <m/>
  </r>
  <r>
    <d v="2021-12-30T02:35:17"/>
    <x v="1"/>
    <n v="18"/>
    <s v="VELEZ QUINTERO BAYRON ESTIVEN"/>
    <x v="8"/>
    <x v="0"/>
    <n v="125"/>
    <n v="25"/>
    <n v="113.349673202614"/>
    <m/>
    <n v="43339.869299999998"/>
    <x v="0"/>
    <n v="14136.3636363636"/>
    <x v="148"/>
    <x v="0"/>
    <m/>
  </r>
  <r>
    <d v="2021-12-30T02:35:18"/>
    <x v="9"/>
    <n v="20"/>
    <s v="VACA FIERRO ROBINSON"/>
    <x v="3"/>
    <x v="0"/>
    <n v="239"/>
    <n v="23.9"/>
    <n v="226.69934640522899"/>
    <m/>
    <n v="86679.738599999997"/>
    <x v="0"/>
    <n v="14136.3636363636"/>
    <x v="148"/>
    <x v="0"/>
    <m/>
  </r>
  <r>
    <d v="2021-12-30T02:35:18"/>
    <x v="9"/>
    <n v="21"/>
    <s v="LONDOO LOPERA DUVAN ANDRES"/>
    <x v="0"/>
    <x v="0"/>
    <n v="193"/>
    <n v="21.4444444444444"/>
    <n v="204.029411764706"/>
    <s v="ANTONIO OCAMPO Realiz 2 viajes donde moviliz 37 Usuarios, 2 DESCUENTOS (Usuarios Desubicados)"/>
    <n v="78011.7647"/>
    <x v="0"/>
    <n v="14136.3636363636"/>
    <x v="148"/>
    <x v="0"/>
    <m/>
  </r>
  <r>
    <d v="2021-12-30T02:35:18"/>
    <x v="1"/>
    <n v="22"/>
    <s v="GONZALEZ MONTAO HERNAN DARIO"/>
    <x v="3"/>
    <x v="0"/>
    <n v="261"/>
    <n v="26.1"/>
    <n v="226.69934640522899"/>
    <s v="1 DESCUENTO (Conduct. Reconoc. Ruta)"/>
    <n v="86679.738599999997"/>
    <x v="1"/>
    <n v="14136.3636363636"/>
    <x v="148"/>
    <x v="0"/>
    <m/>
  </r>
  <r>
    <d v="2021-12-30T02:35:18"/>
    <x v="9"/>
    <n v="23"/>
    <s v="QUICENO DAVID DIEGO ALEJANDRO"/>
    <x v="0"/>
    <x v="0"/>
    <n v="198"/>
    <n v="22"/>
    <n v="204.029411764706"/>
    <m/>
    <n v="78011.7647"/>
    <x v="0"/>
    <n v="14136.3636363636"/>
    <x v="148"/>
    <x v="0"/>
    <m/>
  </r>
  <r>
    <d v="2021-12-30T02:35:18"/>
    <x v="1"/>
    <n v="24"/>
    <s v="QUIRAMA CASTAEDA JHON JADER"/>
    <x v="6"/>
    <x v="2"/>
    <n v="171"/>
    <n v="20.117647058823501"/>
    <n v="192.694444444444"/>
    <s v="Se descuenta el viaje de 7 10 am donde moviliz 21 Usuarios ya que no espera el tiempo indicado en el paradero, Se reconoce medio viaje donde moviliz 13 Usuarios"/>
    <n v="73677.777799999996"/>
    <x v="0"/>
    <n v="14136.3636363636"/>
    <x v="148"/>
    <x v="0"/>
    <m/>
  </r>
  <r>
    <d v="2021-12-30T02:35:19"/>
    <x v="1"/>
    <n v="26"/>
    <s v="GONZALEZ VELASQUEZ LISDAN"/>
    <x v="3"/>
    <x v="0"/>
    <n v="252"/>
    <n v="25.2"/>
    <n v="226.69934640522899"/>
    <m/>
    <n v="86679.738599999997"/>
    <x v="0"/>
    <n v="14136.3636363636"/>
    <x v="148"/>
    <x v="0"/>
    <m/>
  </r>
  <r>
    <d v="2021-12-30T02:35:19"/>
    <x v="9"/>
    <n v="27"/>
    <s v="VANEGAS MORALES DEIBY ALEJANDRO"/>
    <x v="3"/>
    <x v="1"/>
    <n v="239"/>
    <n v="23.9"/>
    <n v="226.69934640522899"/>
    <s v="Se descuenta el viaje de 10 15 am donde moviliz 22 Usuarios ya que no espera el tiempo indicado en el paradero, FERNEY HENAO Realiz 4 viajes donde moviliz 72 Usuarios, 3 DESCUENTOS (Fernando Despachador, Jefe de ruta, Propietario veh 17)"/>
    <n v="86679.738599999997"/>
    <x v="0"/>
    <n v="14136.3636363636"/>
    <x v="148"/>
    <x v="0"/>
    <m/>
  </r>
  <r>
    <d v="2021-12-30T02:35:19"/>
    <x v="9"/>
    <n v="28"/>
    <s v="MARAMARA ALBARRAN YONSON"/>
    <x v="8"/>
    <x v="0"/>
    <n v="149"/>
    <n v="29.8"/>
    <n v="113.349673202614"/>
    <s v="4 DESCUENTOS (Usuarios Desubicados)"/>
    <n v="43339.869299999998"/>
    <x v="0"/>
    <n v="14136.3636363636"/>
    <x v="148"/>
    <x v="0"/>
    <m/>
  </r>
  <r>
    <d v="2021-12-30T02:35:20"/>
    <x v="1"/>
    <n v="29"/>
    <s v="VALENCIA ESTRADA JUAN STIVEN"/>
    <x v="3"/>
    <x v="0"/>
    <n v="159"/>
    <n v="16.7368421052632"/>
    <n v="215.364379084967"/>
    <s v="Se reconoce medio viaje donde moviliz 18 Usuarios"/>
    <n v="82345.751600000003"/>
    <x v="0"/>
    <n v="14136.3636363636"/>
    <x v="148"/>
    <x v="0"/>
    <m/>
  </r>
  <r>
    <d v="2021-12-30T02:35:20"/>
    <x v="1"/>
    <n v="30"/>
    <s v="ZAPATA GOMEZ ANDERSON"/>
    <x v="2"/>
    <x v="1"/>
    <n v="146"/>
    <n v="24.3333333333333"/>
    <n v="136.01960784313701"/>
    <s v="Se descuenta el viaje de 10 am donde moviliz 9 Usuarios ya que no espera el tiempo indicado en el paradero, LUIS GALINDEZ Realiz 4 viajes donde moviliz 92 Usuarios"/>
    <n v="52007.843099999998"/>
    <x v="0"/>
    <n v="14136.3636363636"/>
    <x v="148"/>
    <x v="0"/>
    <m/>
  </r>
  <r>
    <d v="2021-12-30T02:35:20"/>
    <x v="9"/>
    <n v="31"/>
    <s v="ARISTIZABAL GIRALDO JORGE ANDRES"/>
    <x v="6"/>
    <x v="0"/>
    <n v="193"/>
    <n v="22.705882352941199"/>
    <n v="192.694444444444"/>
    <s v="Se reconoce medio viaje donde moviliz 7 Usuarios"/>
    <n v="73677.777799999996"/>
    <x v="1"/>
    <n v="14136.3636363636"/>
    <x v="148"/>
    <x v="0"/>
    <m/>
  </r>
  <r>
    <d v="2021-12-30T02:35:20"/>
    <x v="9"/>
    <n v="32"/>
    <s v="QUINTERO PEREZ SANTIAGO"/>
    <x v="3"/>
    <x v="0"/>
    <n v="262"/>
    <n v="26.2"/>
    <n v="226.69934640522899"/>
    <m/>
    <n v="86679.738599999997"/>
    <x v="0"/>
    <n v="14136.3636363636"/>
    <x v="148"/>
    <x v="0"/>
    <m/>
  </r>
  <r>
    <d v="2021-12-30T02:35:21"/>
    <x v="9"/>
    <n v="34"/>
    <s v="MARTINEZ ORREGO ARLEISON"/>
    <x v="3"/>
    <x v="0"/>
    <n v="205"/>
    <n v="20.5"/>
    <n v="226.69934640522899"/>
    <s v="3 DESCUENTOS (Usuarios Desubicados)"/>
    <n v="86679.738599999997"/>
    <x v="0"/>
    <n v="14136.3636363636"/>
    <x v="148"/>
    <x v="0"/>
    <m/>
  </r>
  <r>
    <d v="2021-12-30T02:35:21"/>
    <x v="9"/>
    <n v="35"/>
    <s v="GARCIA DAVID WILSON ALBERTO"/>
    <x v="3"/>
    <x v="0"/>
    <n v="273"/>
    <n v="27.3"/>
    <n v="226.69934640522899"/>
    <s v="3 DESCUENTOS (2 X INCAPACITADO Y Conduct. Reconociendo Ruta)"/>
    <n v="86679.738599999997"/>
    <x v="1"/>
    <n v="14136.3636363636"/>
    <x v="148"/>
    <x v="0"/>
    <m/>
  </r>
  <r>
    <d v="2021-12-30T02:35:21"/>
    <x v="9"/>
    <n v="36"/>
    <s v="MARTINEZ CHAVERRA LUIS NORBERTO"/>
    <x v="1"/>
    <x v="0"/>
    <n v="269"/>
    <n v="24.454545454545499"/>
    <n v="249.36928104575199"/>
    <m/>
    <n v="95347.712400000004"/>
    <x v="0"/>
    <n v="14136.3636363636"/>
    <x v="148"/>
    <x v="0"/>
    <m/>
  </r>
  <r>
    <d v="2021-12-30T02:35:21"/>
    <x v="9"/>
    <n v="37"/>
    <s v="LARGO PIEDRAHITA HARVEY DAVID"/>
    <x v="2"/>
    <x v="0"/>
    <n v="181"/>
    <n v="30.1666666666667"/>
    <n v="136.01960784313701"/>
    <m/>
    <n v="52007.843099999998"/>
    <x v="1"/>
    <n v="14136.3636363636"/>
    <x v="148"/>
    <x v="0"/>
    <m/>
  </r>
  <r>
    <d v="2021-12-30T02:35:21"/>
    <x v="9"/>
    <n v="38"/>
    <s v="VILLADA GUZMAN JOJAN"/>
    <x v="6"/>
    <x v="1"/>
    <n v="220"/>
    <n v="27.5"/>
    <n v="181.359477124183"/>
    <s v="Se descuenta el viaje de 1 18 pm donde moviliz 17 Usuarios ya que no ingresa al 13 sin autorizacin ni justificacin"/>
    <n v="69343.790800000002"/>
    <x v="0"/>
    <n v="14136.3636363636"/>
    <x v="148"/>
    <x v="0"/>
    <m/>
  </r>
  <r>
    <d v="2021-12-30T02:35:22"/>
    <x v="9"/>
    <n v="39"/>
    <s v="ROJAS HIGUITA EDISON ESNEYDER"/>
    <x v="6"/>
    <x v="1"/>
    <n v="199"/>
    <n v="24.875"/>
    <n v="181.359477124183"/>
    <m/>
    <n v="69343.790800000002"/>
    <x v="0"/>
    <n v="14136.3636363636"/>
    <x v="148"/>
    <x v="0"/>
    <m/>
  </r>
  <r>
    <d v="2021-12-30T02:35:22"/>
    <x v="9"/>
    <n v="40"/>
    <s v="CORDOBA QUINTERO RAFAEL JOSE"/>
    <x v="4"/>
    <x v="0"/>
    <n v="179"/>
    <n v="25.571428571428601"/>
    <n v="158.68954248366001"/>
    <m/>
    <n v="60675.817000000003"/>
    <x v="0"/>
    <n v="14136.3636363636"/>
    <x v="148"/>
    <x v="0"/>
    <m/>
  </r>
  <r>
    <d v="2021-12-30T02:35:22"/>
    <x v="1"/>
    <n v="42"/>
    <s v="GIRALDO SANTAMARIA ERMAN"/>
    <x v="3"/>
    <x v="0"/>
    <n v="198"/>
    <n v="19.8"/>
    <n v="226.69934640522899"/>
    <m/>
    <n v="86679.738599999997"/>
    <x v="0"/>
    <n v="14136.3636363636"/>
    <x v="148"/>
    <x v="0"/>
    <m/>
  </r>
  <r>
    <d v="2021-12-31T02:43:00"/>
    <x v="9"/>
    <n v="1"/>
    <s v="PINEDA ESTRADA CRISTIAN JOHAN"/>
    <x v="3"/>
    <x v="0"/>
    <n v="236"/>
    <n v="23.6"/>
    <n v="244.991680532446"/>
    <m/>
    <n v="93996.672200000001"/>
    <x v="0"/>
    <n v="14588.5714285714"/>
    <x v="149"/>
    <x v="0"/>
    <m/>
  </r>
  <r>
    <d v="2021-12-31T02:43:00"/>
    <x v="9"/>
    <n v="2"/>
    <s v="JARAMILLO GOMEZ VICTOR ALONSO"/>
    <x v="0"/>
    <x v="0"/>
    <n v="226"/>
    <n v="25.1111111111111"/>
    <n v="220.492512479201"/>
    <m/>
    <n v="84597.005000000005"/>
    <x v="1"/>
    <n v="14588.5714285714"/>
    <x v="149"/>
    <x v="0"/>
    <m/>
  </r>
  <r>
    <d v="2021-12-31T02:43:01"/>
    <x v="9"/>
    <n v="3"/>
    <s v="MONSALVE OCAMPO EDISON GUSTAVO"/>
    <x v="0"/>
    <x v="1"/>
    <n v="210"/>
    <n v="23.3333333333333"/>
    <n v="220.492512479201"/>
    <m/>
    <n v="84597.005000000005"/>
    <x v="0"/>
    <n v="14588.5714285714"/>
    <x v="149"/>
    <x v="0"/>
    <m/>
  </r>
  <r>
    <d v="2021-12-31T02:43:01"/>
    <x v="1"/>
    <n v="5"/>
    <s v="LOAIZA GAVIRIA EDIXON ANDRES"/>
    <x v="0"/>
    <x v="0"/>
    <n v="296"/>
    <n v="32.8888888888889"/>
    <n v="220.492512479201"/>
    <m/>
    <n v="84597.005000000005"/>
    <x v="1"/>
    <n v="14588.5714285714"/>
    <x v="149"/>
    <x v="0"/>
    <m/>
  </r>
  <r>
    <d v="2021-12-31T02:43:01"/>
    <x v="1"/>
    <n v="6"/>
    <s v="MARAMARA ALBARRAN YONSON"/>
    <x v="4"/>
    <x v="0"/>
    <n v="163"/>
    <n v="23.285714285714299"/>
    <n v="171.49417637271199"/>
    <m/>
    <n v="65797.670499999993"/>
    <x v="0"/>
    <n v="14588.5714285714"/>
    <x v="149"/>
    <x v="0"/>
    <m/>
  </r>
  <r>
    <d v="2021-12-31T02:43:02"/>
    <x v="1"/>
    <n v="7"/>
    <s v="VASQUEZ GARCIA ISMAEL DAVID"/>
    <x v="6"/>
    <x v="1"/>
    <n v="143"/>
    <n v="17.875"/>
    <n v="195.99334442595699"/>
    <s v="2 DESCUENTOS (Usuarios Desubicados)"/>
    <n v="75197.337799999994"/>
    <x v="1"/>
    <n v="14588.5714285714"/>
    <x v="149"/>
    <x v="0"/>
    <m/>
  </r>
  <r>
    <d v="2021-12-31T02:43:02"/>
    <x v="1"/>
    <n v="8"/>
    <s v="VALENCIA MENDOZA CESAR AUGUSTO"/>
    <x v="4"/>
    <x v="0"/>
    <n v="149"/>
    <n v="21.285714285714299"/>
    <n v="171.49417637271199"/>
    <s v="2 DESCUENTOS (Conduct.)"/>
    <n v="65797.670499999993"/>
    <x v="1"/>
    <n v="14588.5714285714"/>
    <x v="149"/>
    <x v="0"/>
    <m/>
  </r>
  <r>
    <d v="2021-12-31T02:43:02"/>
    <x v="1"/>
    <n v="9"/>
    <s v="GALINDEZ CHAVARRIAGA LUIS FERNANDO"/>
    <x v="0"/>
    <x v="0"/>
    <n v="259"/>
    <n v="28.7777777777778"/>
    <n v="220.492512479201"/>
    <m/>
    <n v="84597.005000000005"/>
    <x v="0"/>
    <n v="14588.5714285714"/>
    <x v="149"/>
    <x v="0"/>
    <m/>
  </r>
  <r>
    <d v="2021-12-31T02:43:02"/>
    <x v="9"/>
    <n v="10"/>
    <s v="FLORES RINCON JORGE ALBERTO"/>
    <x v="2"/>
    <x v="1"/>
    <n v="121"/>
    <n v="20.1666666666667"/>
    <n v="146.99500831946801"/>
    <m/>
    <n v="56398.003299999997"/>
    <x v="0"/>
    <n v="14588.5714285714"/>
    <x v="149"/>
    <x v="0"/>
    <m/>
  </r>
  <r>
    <d v="2021-12-31T02:43:03"/>
    <x v="1"/>
    <n v="11"/>
    <s v="RENDON VIANA HUMBERTO DE JESUS"/>
    <x v="6"/>
    <x v="0"/>
    <n v="216"/>
    <n v="27"/>
    <n v="195.99334442595699"/>
    <m/>
    <n v="75197.337799999994"/>
    <x v="0"/>
    <n v="14588.5714285714"/>
    <x v="149"/>
    <x v="0"/>
    <m/>
  </r>
  <r>
    <d v="2021-12-31T02:43:03"/>
    <x v="9"/>
    <n v="12"/>
    <s v="HERRERA GIOVANNY"/>
    <x v="3"/>
    <x v="0"/>
    <n v="246"/>
    <n v="24.6"/>
    <n v="244.991680532446"/>
    <m/>
    <n v="93996.672200000001"/>
    <x v="0"/>
    <n v="14588.5714285714"/>
    <x v="149"/>
    <x v="0"/>
    <m/>
  </r>
  <r>
    <d v="2021-12-31T02:43:03"/>
    <x v="1"/>
    <n v="13"/>
    <s v="DE OSSA TORRES CARLOS ANDRES"/>
    <x v="10"/>
    <x v="0"/>
    <n v="59"/>
    <n v="16.8571428571429"/>
    <n v="85.747088186356095"/>
    <s v="Se reconoce medio viaje donde moviliz 9 Usuarios"/>
    <n v="32898.835299999999"/>
    <x v="1"/>
    <n v="14588.5714285714"/>
    <x v="149"/>
    <x v="0"/>
    <m/>
  </r>
  <r>
    <d v="2021-12-31T02:43:03"/>
    <x v="1"/>
    <n v="14"/>
    <s v="CARVAJAL SALAZAR HECTOR MARINO"/>
    <x v="3"/>
    <x v="0"/>
    <n v="175"/>
    <n v="17.5"/>
    <n v="244.991680532446"/>
    <s v="RENZO HINCAPIE Realiz 4 viajes donde moviliz 109 Usuarios, 2 DESCUENTOS (Conduct. Reconoc, ruta y Propietario veh 37)"/>
    <n v="93996.672200000001"/>
    <x v="1"/>
    <n v="14588.5714285714"/>
    <x v="149"/>
    <x v="0"/>
    <m/>
  </r>
  <r>
    <d v="2021-12-31T02:43:04"/>
    <x v="1"/>
    <n v="15"/>
    <s v="LONDOO LOPERA DUVAN ANDRES"/>
    <x v="0"/>
    <x v="0"/>
    <n v="197"/>
    <n v="21.8888888888889"/>
    <n v="220.492512479201"/>
    <m/>
    <n v="84597.005000000005"/>
    <x v="0"/>
    <n v="14588.5714285714"/>
    <x v="149"/>
    <x v="0"/>
    <m/>
  </r>
  <r>
    <d v="2021-12-31T02:43:04"/>
    <x v="1"/>
    <n v="17"/>
    <s v="RESTREPO RODRIGUEZ LIBARDO ANDRES"/>
    <x v="3"/>
    <x v="0"/>
    <n v="270"/>
    <n v="27"/>
    <n v="244.991680532446"/>
    <m/>
    <n v="93996.672200000001"/>
    <x v="0"/>
    <n v="14588.5714285714"/>
    <x v="149"/>
    <x v="0"/>
    <m/>
  </r>
  <r>
    <d v="2021-12-31T02:43:04"/>
    <x v="1"/>
    <n v="18"/>
    <s v="VELEZ QUINTERO BAYRON ESTIVEN"/>
    <x v="6"/>
    <x v="0"/>
    <n v="189"/>
    <n v="22.235294117647101"/>
    <n v="208.24292845257901"/>
    <s v="Se reconoce medio viaje donde moviliz 11 Usuarios"/>
    <n v="79897.171400000007"/>
    <x v="0"/>
    <n v="14588.5714285714"/>
    <x v="149"/>
    <x v="0"/>
    <m/>
  </r>
  <r>
    <d v="2021-12-31T02:43:04"/>
    <x v="9"/>
    <n v="19"/>
    <s v="RESTREPO JHON FLANDER"/>
    <x v="10"/>
    <x v="0"/>
    <n v="117"/>
    <n v="29.25"/>
    <n v="97.996672212978396"/>
    <m/>
    <n v="37598.668899999997"/>
    <x v="0"/>
    <n v="14588.5714285714"/>
    <x v="149"/>
    <x v="0"/>
    <m/>
  </r>
  <r>
    <d v="2021-12-31T02:43:05"/>
    <x v="9"/>
    <n v="20"/>
    <s v="VACA FIERRO ROBINSON"/>
    <x v="3"/>
    <x v="0"/>
    <n v="208"/>
    <n v="20.8"/>
    <n v="244.991680532446"/>
    <m/>
    <n v="93996.672200000001"/>
    <x v="0"/>
    <n v="14588.5714285714"/>
    <x v="149"/>
    <x v="0"/>
    <m/>
  </r>
  <r>
    <d v="2021-12-31T02:43:05"/>
    <x v="1"/>
    <n v="21"/>
    <s v="ROJAS QUINTERO MIGUEL ANTONIO"/>
    <x v="6"/>
    <x v="0"/>
    <n v="182"/>
    <n v="22.75"/>
    <n v="195.99334442595699"/>
    <m/>
    <n v="75197.337799999994"/>
    <x v="0"/>
    <n v="14588.5714285714"/>
    <x v="149"/>
    <x v="0"/>
    <m/>
  </r>
  <r>
    <d v="2021-12-31T02:43:05"/>
    <x v="9"/>
    <n v="22"/>
    <s v="GONZALEZ MONTAO HERNAN DARIO"/>
    <x v="2"/>
    <x v="0"/>
    <n v="164"/>
    <n v="27.3333333333333"/>
    <n v="146.99500831946801"/>
    <m/>
    <n v="56398.003299999997"/>
    <x v="1"/>
    <n v="14588.5714285714"/>
    <x v="149"/>
    <x v="0"/>
    <m/>
  </r>
  <r>
    <d v="2021-12-31T02:43:05"/>
    <x v="9"/>
    <n v="23"/>
    <s v="QUICENO DAVID DIEGO ALEJANDRO"/>
    <x v="0"/>
    <x v="1"/>
    <n v="247"/>
    <n v="27.4444444444444"/>
    <n v="220.492512479201"/>
    <m/>
    <n v="84597.005000000005"/>
    <x v="0"/>
    <n v="14588.5714285714"/>
    <x v="149"/>
    <x v="0"/>
    <m/>
  </r>
  <r>
    <d v="2021-12-31T02:43:06"/>
    <x v="9"/>
    <n v="24"/>
    <s v="QUIRAMA CASTAEDA JHON JADER"/>
    <x v="4"/>
    <x v="1"/>
    <n v="196"/>
    <n v="28"/>
    <n v="171.49417637271199"/>
    <s v="Se descuenta el viaje de 8 am donde moviliz 14 Usuarios ya que no espera el tiempo indicado en el paradero"/>
    <n v="65797.670499999993"/>
    <x v="0"/>
    <n v="14588.5714285714"/>
    <x v="149"/>
    <x v="0"/>
    <m/>
  </r>
  <r>
    <d v="2021-12-31T02:43:06"/>
    <x v="9"/>
    <n v="26"/>
    <s v="GONZALEZ VELASQUEZ LISDAN"/>
    <x v="3"/>
    <x v="0"/>
    <n v="202"/>
    <n v="20.2"/>
    <n v="244.991680532446"/>
    <m/>
    <n v="93996.672200000001"/>
    <x v="0"/>
    <n v="14588.5714285714"/>
    <x v="149"/>
    <x v="0"/>
    <m/>
  </r>
  <r>
    <d v="2021-12-31T02:43:06"/>
    <x v="9"/>
    <n v="27"/>
    <s v="VANEGAS MORALES DEIBY ALEJANDRO"/>
    <x v="3"/>
    <x v="0"/>
    <n v="200"/>
    <n v="21.052631578947398"/>
    <n v="232.74209650582401"/>
    <s v="Se reconoce medio viaje donde moviliz 14 Usuarios"/>
    <n v="89296.838600000003"/>
    <x v="0"/>
    <n v="14588.5714285714"/>
    <x v="149"/>
    <x v="0"/>
    <m/>
  </r>
  <r>
    <d v="2021-12-31T02:43:06"/>
    <x v="9"/>
    <n v="28"/>
    <s v="JIMENEZ JIMENEZ OMAR DAVID"/>
    <x v="6"/>
    <x v="1"/>
    <n v="216"/>
    <n v="27"/>
    <n v="195.99334442595699"/>
    <m/>
    <n v="75197.337799999994"/>
    <x v="0"/>
    <n v="14588.5714285714"/>
    <x v="149"/>
    <x v="0"/>
    <m/>
  </r>
  <r>
    <d v="2021-12-31T02:43:07"/>
    <x v="9"/>
    <n v="29"/>
    <s v="VALENCIA ESTRADA JUAN STIVEN"/>
    <x v="4"/>
    <x v="1"/>
    <n v="209"/>
    <n v="29.8571428571429"/>
    <n v="171.49417637271199"/>
    <s v="Se descuenta el viaje de 12 m donde moviliz 24 Usuarios ya que no espera el tiempo indicado en el paradero"/>
    <n v="65797.670499999993"/>
    <x v="0"/>
    <n v="14588.5714285714"/>
    <x v="149"/>
    <x v="0"/>
    <m/>
  </r>
  <r>
    <d v="2021-12-31T02:43:07"/>
    <x v="9"/>
    <n v="30"/>
    <s v="ZAPATA GOMEZ ANDERSON"/>
    <x v="0"/>
    <x v="0"/>
    <n v="236"/>
    <n v="26.2222222222222"/>
    <n v="220.492512479201"/>
    <s v="1 DESCUENTO (Transbordo veh 23)"/>
    <n v="84597.005000000005"/>
    <x v="0"/>
    <n v="14588.5714285714"/>
    <x v="149"/>
    <x v="0"/>
    <m/>
  </r>
  <r>
    <d v="2021-12-31T02:43:07"/>
    <x v="1"/>
    <n v="31"/>
    <s v="ARISTIZABAL GIRALDO JORGE ANDRES"/>
    <x v="3"/>
    <x v="0"/>
    <n v="270"/>
    <n v="27"/>
    <n v="244.991680532446"/>
    <m/>
    <n v="93996.672200000001"/>
    <x v="1"/>
    <n v="14588.5714285714"/>
    <x v="149"/>
    <x v="0"/>
    <m/>
  </r>
  <r>
    <d v="2021-12-31T02:43:07"/>
    <x v="9"/>
    <n v="32"/>
    <s v="QUINTERO PEREZ SANTIAGO"/>
    <x v="4"/>
    <x v="0"/>
    <n v="171"/>
    <n v="24.428571428571399"/>
    <n v="171.49417637271199"/>
    <m/>
    <n v="65797.670499999993"/>
    <x v="0"/>
    <n v="14588.5714285714"/>
    <x v="149"/>
    <x v="0"/>
    <m/>
  </r>
  <r>
    <d v="2021-12-31T02:43:08"/>
    <x v="1"/>
    <n v="34"/>
    <s v="MARTINEZ ORREGO ARLEISON"/>
    <x v="3"/>
    <x v="0"/>
    <n v="225"/>
    <n v="22.5"/>
    <n v="244.991680532446"/>
    <s v="12 DESCUENTOS (Transbordo veh 10)"/>
    <n v="93996.672200000001"/>
    <x v="0"/>
    <n v="14588.5714285714"/>
    <x v="149"/>
    <x v="0"/>
    <m/>
  </r>
  <r>
    <d v="2021-12-31T02:43:08"/>
    <x v="1"/>
    <n v="35"/>
    <s v="GARCIA DAVID WILSON ALBERTO"/>
    <x v="6"/>
    <x v="0"/>
    <n v="202"/>
    <n v="25.25"/>
    <n v="195.99334442595699"/>
    <s v="2 DESCUENTOS X INCAPACITADO"/>
    <n v="75197.337799999994"/>
    <x v="1"/>
    <n v="14588.5714285714"/>
    <x v="149"/>
    <x v="0"/>
    <m/>
  </r>
  <r>
    <d v="2021-12-31T02:43:08"/>
    <x v="1"/>
    <n v="36"/>
    <s v="MARTINEZ CHAVERRA LUIS NORBERTO"/>
    <x v="1"/>
    <x v="0"/>
    <n v="285"/>
    <n v="25.909090909090899"/>
    <n v="269.49084858569103"/>
    <m/>
    <n v="103396.3394"/>
    <x v="0"/>
    <n v="14588.5714285714"/>
    <x v="149"/>
    <x v="0"/>
    <m/>
  </r>
  <r>
    <d v="2021-12-31T02:43:08"/>
    <x v="1"/>
    <n v="37"/>
    <s v="LARGO PIEDRAHITA HARVEY DAVID"/>
    <x v="1"/>
    <x v="0"/>
    <n v="325"/>
    <n v="29.545454545454501"/>
    <n v="269.49084858569103"/>
    <m/>
    <n v="103396.3394"/>
    <x v="1"/>
    <n v="14588.5714285714"/>
    <x v="149"/>
    <x v="0"/>
    <m/>
  </r>
  <r>
    <d v="2021-12-31T02:43:09"/>
    <x v="9"/>
    <n v="38"/>
    <s v="VILLADA GUZMAN JOJAN"/>
    <x v="4"/>
    <x v="0"/>
    <n v="177"/>
    <n v="25.285714285714299"/>
    <n v="171.49417637271199"/>
    <m/>
    <n v="65797.670499999993"/>
    <x v="0"/>
    <n v="14588.5714285714"/>
    <x v="149"/>
    <x v="0"/>
    <m/>
  </r>
  <r>
    <d v="2021-12-31T02:43:09"/>
    <x v="1"/>
    <n v="40"/>
    <s v="CORDOBA QUINTERO RAFAEL JOSE"/>
    <x v="4"/>
    <x v="0"/>
    <n v="198"/>
    <n v="28.285714285714299"/>
    <n v="171.49417637271199"/>
    <m/>
    <n v="65797.670499999993"/>
    <x v="0"/>
    <n v="14588.5714285714"/>
    <x v="149"/>
    <x v="0"/>
    <m/>
  </r>
  <r>
    <d v="2021-12-31T02:43:09"/>
    <x v="9"/>
    <n v="42"/>
    <s v="GIRALDO SANTAMARIA ERMAN"/>
    <x v="0"/>
    <x v="0"/>
    <n v="177"/>
    <n v="19.6666666666667"/>
    <n v="220.492512479201"/>
    <s v="1 DESCUENTO (Usuario Desubicado)"/>
    <n v="84597.005000000005"/>
    <x v="0"/>
    <n v="14588.5714285714"/>
    <x v="149"/>
    <x v="0"/>
    <m/>
  </r>
  <r>
    <d v="2022-01-02T02:01:07"/>
    <x v="1"/>
    <n v="1"/>
    <s v="LUJAN LOPERA FABIAN ALEXIS"/>
    <x v="6"/>
    <x v="0"/>
    <n v="201"/>
    <n v="25.125"/>
    <n v="218.18181818181799"/>
    <m/>
    <n v="84072.727299999999"/>
    <x v="0"/>
    <n v="16480"/>
    <x v="150"/>
    <x v="0"/>
    <m/>
  </r>
  <r>
    <d v="2022-01-02T02:01:07"/>
    <x v="1"/>
    <n v="2"/>
    <s v="JARAMILLO GOMEZ VICTOR ALONSO"/>
    <x v="0"/>
    <x v="0"/>
    <n v="204"/>
    <n v="22.6666666666667"/>
    <n v="245.45454545454501"/>
    <m/>
    <n v="94581.818199999994"/>
    <x v="1"/>
    <n v="16480"/>
    <x v="150"/>
    <x v="0"/>
    <m/>
  </r>
  <r>
    <d v="2022-01-02T02:01:07"/>
    <x v="1"/>
    <n v="3"/>
    <s v="MONSALVE OCAMPO EDISON GUSTAVO"/>
    <x v="6"/>
    <x v="0"/>
    <n v="169"/>
    <n v="21.125"/>
    <n v="218.18181818181799"/>
    <m/>
    <n v="84072.727299999999"/>
    <x v="0"/>
    <n v="16480"/>
    <x v="150"/>
    <x v="0"/>
    <m/>
  </r>
  <r>
    <d v="2022-01-02T02:01:07"/>
    <x v="1"/>
    <n v="5"/>
    <s v="LOAIZA GAVIRIA EDIXON ANDRES"/>
    <x v="6"/>
    <x v="0"/>
    <n v="214"/>
    <n v="26.75"/>
    <n v="218.18181818181799"/>
    <m/>
    <n v="84072.727299999999"/>
    <x v="1"/>
    <n v="16480"/>
    <x v="150"/>
    <x v="0"/>
    <m/>
  </r>
  <r>
    <d v="2022-01-02T02:01:07"/>
    <x v="1"/>
    <n v="6"/>
    <s v="MARAMARA ALBARRAN YONSON"/>
    <x v="0"/>
    <x v="0"/>
    <n v="281"/>
    <n v="31.2222222222222"/>
    <n v="245.45454545454501"/>
    <m/>
    <n v="94581.818199999994"/>
    <x v="0"/>
    <n v="16480"/>
    <x v="150"/>
    <x v="0"/>
    <m/>
  </r>
  <r>
    <d v="2022-01-02T02:01:08"/>
    <x v="1"/>
    <n v="7"/>
    <s v="VASQUEZ GARCIA ISMAEL DAVID"/>
    <x v="0"/>
    <x v="0"/>
    <n v="229"/>
    <n v="25.4444444444444"/>
    <n v="245.45454545454501"/>
    <m/>
    <n v="94581.818199999994"/>
    <x v="1"/>
    <n v="16480"/>
    <x v="150"/>
    <x v="0"/>
    <m/>
  </r>
  <r>
    <d v="2022-01-02T02:01:08"/>
    <x v="1"/>
    <n v="8"/>
    <s v="VALENCIA MENDOZA CESAR AUGUSTO"/>
    <x v="6"/>
    <x v="0"/>
    <n v="180"/>
    <n v="22.5"/>
    <n v="218.18181818181799"/>
    <s v="2 DESCUENTOS X INCAPACITADO"/>
    <n v="84072.727299999999"/>
    <x v="1"/>
    <n v="16480"/>
    <x v="150"/>
    <x v="0"/>
    <m/>
  </r>
  <r>
    <d v="2022-01-02T02:01:08"/>
    <x v="1"/>
    <n v="9"/>
    <s v="JIMENEZ JIMENEZ OMAR DAVID"/>
    <x v="0"/>
    <x v="0"/>
    <n v="210"/>
    <n v="23.3333333333333"/>
    <n v="245.45454545454501"/>
    <m/>
    <n v="94581.818199999994"/>
    <x v="0"/>
    <n v="16480"/>
    <x v="150"/>
    <x v="0"/>
    <m/>
  </r>
  <r>
    <d v="2022-01-02T02:01:08"/>
    <x v="1"/>
    <n v="10"/>
    <s v="PINEDA ESTRADA CRISTIAN JOHAN"/>
    <x v="2"/>
    <x v="0"/>
    <n v="108"/>
    <n v="18"/>
    <n v="163.636363636364"/>
    <m/>
    <n v="63054.5455"/>
    <x v="0"/>
    <n v="16480"/>
    <x v="150"/>
    <x v="0"/>
    <m/>
  </r>
  <r>
    <d v="2022-01-02T02:01:08"/>
    <x v="1"/>
    <n v="11"/>
    <s v="VELEZ QUINTERO BAYRON ESTIVEN"/>
    <x v="0"/>
    <x v="0"/>
    <n v="280"/>
    <n v="31.1111111111111"/>
    <n v="245.45454545454501"/>
    <m/>
    <n v="94581.818199999994"/>
    <x v="0"/>
    <n v="16480"/>
    <x v="150"/>
    <x v="0"/>
    <m/>
  </r>
  <r>
    <d v="2022-01-02T02:01:09"/>
    <x v="1"/>
    <n v="12"/>
    <s v="HERRERA GIOVANNY"/>
    <x v="6"/>
    <x v="0"/>
    <n v="199"/>
    <n v="24.875"/>
    <n v="218.18181818181799"/>
    <s v="1 DESCUENTO (Transbordo veh 10)"/>
    <n v="84072.727299999999"/>
    <x v="0"/>
    <n v="16480"/>
    <x v="150"/>
    <x v="0"/>
    <m/>
  </r>
  <r>
    <d v="2022-01-02T02:01:09"/>
    <x v="9"/>
    <n v="14"/>
    <s v="HINCAPIE OSORIO RENZO ORLANDO"/>
    <x v="4"/>
    <x v="0"/>
    <n v="196"/>
    <n v="28"/>
    <n v="190.90909090909099"/>
    <s v="9 DESCUENTOS (Transbordo veh 37)"/>
    <n v="73563.636400000003"/>
    <x v="1"/>
    <n v="16480"/>
    <x v="150"/>
    <x v="0"/>
    <m/>
  </r>
  <r>
    <d v="2022-01-02T02:01:09"/>
    <x v="9"/>
    <n v="15"/>
    <s v="LONDOO LOPERA DUVAN ANDRES"/>
    <x v="6"/>
    <x v="1"/>
    <n v="199"/>
    <n v="24.875"/>
    <n v="218.18181818181799"/>
    <m/>
    <n v="84072.727299999999"/>
    <x v="0"/>
    <n v="16480"/>
    <x v="150"/>
    <x v="0"/>
    <m/>
  </r>
  <r>
    <d v="2022-01-02T02:01:09"/>
    <x v="1"/>
    <n v="17"/>
    <s v="RESTREPO RODRIGUEZ LIBARDO ANDRES"/>
    <x v="2"/>
    <x v="0"/>
    <n v="157"/>
    <n v="26.1666666666667"/>
    <n v="163.636363636364"/>
    <m/>
    <n v="63054.5455"/>
    <x v="0"/>
    <n v="16480"/>
    <x v="150"/>
    <x v="0"/>
    <m/>
  </r>
  <r>
    <d v="2022-01-02T02:01:10"/>
    <x v="9"/>
    <n v="18"/>
    <s v="ZAPATA GOMEZ ANDERSON"/>
    <x v="6"/>
    <x v="0"/>
    <n v="160"/>
    <n v="20"/>
    <n v="218.18181818181799"/>
    <m/>
    <n v="84072.727299999999"/>
    <x v="0"/>
    <n v="16480"/>
    <x v="150"/>
    <x v="0"/>
    <m/>
  </r>
  <r>
    <d v="2022-01-02T02:01:10"/>
    <x v="9"/>
    <n v="19"/>
    <s v="RESTREPO JHON FLANDER"/>
    <x v="6"/>
    <x v="0"/>
    <n v="217"/>
    <n v="27.125"/>
    <n v="218.18181818181799"/>
    <m/>
    <n v="84072.727299999999"/>
    <x v="0"/>
    <n v="16480"/>
    <x v="150"/>
    <x v="0"/>
    <m/>
  </r>
  <r>
    <d v="2022-01-02T02:01:10"/>
    <x v="9"/>
    <n v="20"/>
    <s v="VACA FIERRO ROBINSON"/>
    <x v="0"/>
    <x v="1"/>
    <n v="205"/>
    <n v="22.7777777777778"/>
    <n v="245.45454545454501"/>
    <m/>
    <n v="94581.818199999994"/>
    <x v="0"/>
    <n v="16480"/>
    <x v="150"/>
    <x v="0"/>
    <m/>
  </r>
  <r>
    <d v="2022-01-02T02:01:10"/>
    <x v="1"/>
    <n v="23"/>
    <s v="QUICENO DAVID DIEGO ALEJANDRO"/>
    <x v="8"/>
    <x v="1"/>
    <n v="193"/>
    <n v="38.6"/>
    <n v="136.363636363636"/>
    <s v="17 DESCUENTOS (Transbordo veh 11)"/>
    <n v="52545.4545"/>
    <x v="0"/>
    <n v="16480"/>
    <x v="150"/>
    <x v="0"/>
    <m/>
  </r>
  <r>
    <d v="2022-01-02T02:01:11"/>
    <x v="9"/>
    <n v="24"/>
    <s v="QUIRAMA CASTAEDA JHON JADER"/>
    <x v="0"/>
    <x v="0"/>
    <n v="286"/>
    <n v="31.7777777777778"/>
    <n v="245.45454545454501"/>
    <m/>
    <n v="94581.818199999994"/>
    <x v="0"/>
    <n v="16480"/>
    <x v="150"/>
    <x v="0"/>
    <m/>
  </r>
  <r>
    <d v="2022-01-02T02:01:11"/>
    <x v="1"/>
    <n v="26"/>
    <s v="GONZALEZ VELASQUEZ LISDAN"/>
    <x v="3"/>
    <x v="0"/>
    <n v="221"/>
    <n v="22.1"/>
    <n v="272.72727272727298"/>
    <m/>
    <n v="105090.9091"/>
    <x v="0"/>
    <n v="16480"/>
    <x v="150"/>
    <x v="0"/>
    <m/>
  </r>
  <r>
    <d v="2022-01-02T02:01:11"/>
    <x v="9"/>
    <n v="27"/>
    <s v="MARTINEZ ORREGO ARLEISON"/>
    <x v="4"/>
    <x v="0"/>
    <n v="220"/>
    <n v="31.428571428571399"/>
    <n v="190.90909090909099"/>
    <s v="FERNEY HENAO Realiz 1 viaje donde moviliz 3 Usuarios"/>
    <n v="73563.636400000003"/>
    <x v="0"/>
    <n v="16480"/>
    <x v="150"/>
    <x v="0"/>
    <m/>
  </r>
  <r>
    <d v="2022-01-02T02:01:11"/>
    <x v="1"/>
    <n v="28"/>
    <s v="QUINTERO PEREZ SANTIAGO"/>
    <x v="6"/>
    <x v="0"/>
    <n v="261"/>
    <n v="32.625"/>
    <n v="218.18181818181799"/>
    <m/>
    <n v="84072.727299999999"/>
    <x v="0"/>
    <n v="16480"/>
    <x v="150"/>
    <x v="0"/>
    <m/>
  </r>
  <r>
    <d v="2022-01-02T02:01:12"/>
    <x v="9"/>
    <n v="29"/>
    <s v="VALENCIA ESTRADA JUAN STIVEN"/>
    <x v="10"/>
    <x v="1"/>
    <n v="100"/>
    <n v="25"/>
    <n v="109.09090909090899"/>
    <s v="2 DESCUENTOS (Usuarios Desubicados)"/>
    <n v="42036.363599999997"/>
    <x v="0"/>
    <n v="16480"/>
    <x v="150"/>
    <x v="0"/>
    <m/>
  </r>
  <r>
    <d v="2022-01-02T02:01:12"/>
    <x v="9"/>
    <n v="30"/>
    <s v="ZAPATA GOMEZ ANDERSON"/>
    <x v="0"/>
    <x v="0"/>
    <n v="275"/>
    <n v="30.5555555555556"/>
    <n v="245.45454545454501"/>
    <m/>
    <n v="94581.818199999994"/>
    <x v="0"/>
    <n v="16480"/>
    <x v="150"/>
    <x v="0"/>
    <m/>
  </r>
  <r>
    <d v="2022-01-02T02:01:12"/>
    <x v="1"/>
    <n v="34"/>
    <s v="DAVILA MORALES WALTER ANDRES"/>
    <x v="11"/>
    <x v="0"/>
    <n v="70"/>
    <n v="35"/>
    <n v="54.545454545454497"/>
    <m/>
    <n v="21018.181799999998"/>
    <x v="0"/>
    <n v="16480"/>
    <x v="150"/>
    <x v="0"/>
    <m/>
  </r>
  <r>
    <d v="2022-01-02T02:01:12"/>
    <x v="9"/>
    <n v="35"/>
    <s v="GARCIA DAVID WILSON ALBERTO"/>
    <x v="0"/>
    <x v="0"/>
    <n v="237"/>
    <n v="26.3333333333333"/>
    <n v="245.45454545454501"/>
    <s v="3 DESCUENTOS (2 x INCAPACITADO Y Jefe de Ruta)"/>
    <n v="94581.818199999994"/>
    <x v="1"/>
    <n v="16480"/>
    <x v="150"/>
    <x v="0"/>
    <m/>
  </r>
  <r>
    <d v="2022-01-02T02:01:13"/>
    <x v="9"/>
    <n v="36"/>
    <s v="MARTINEZ CHAVERRA LUIS NORBERTO"/>
    <x v="3"/>
    <x v="0"/>
    <n v="284"/>
    <n v="28.4"/>
    <n v="272.72727272727298"/>
    <m/>
    <n v="105090.9091"/>
    <x v="0"/>
    <n v="16480"/>
    <x v="150"/>
    <x v="0"/>
    <m/>
  </r>
  <r>
    <d v="2022-01-02T02:01:13"/>
    <x v="9"/>
    <n v="37"/>
    <s v="LARGO PIEDRAHITA HARVEY DAVID"/>
    <x v="6"/>
    <x v="1"/>
    <n v="353"/>
    <n v="44.125"/>
    <n v="218.18181818181799"/>
    <m/>
    <n v="84072.727299999999"/>
    <x v="1"/>
    <n v="16480"/>
    <x v="150"/>
    <x v="0"/>
    <m/>
  </r>
  <r>
    <d v="2022-01-02T02:01:13"/>
    <x v="9"/>
    <n v="38"/>
    <s v="VILLADA GUZMAN JOJAN"/>
    <x v="4"/>
    <x v="0"/>
    <n v="219"/>
    <n v="31.285714285714299"/>
    <n v="190.90909090909099"/>
    <m/>
    <n v="73563.636400000003"/>
    <x v="0"/>
    <n v="16480"/>
    <x v="150"/>
    <x v="0"/>
    <m/>
  </r>
  <r>
    <d v="2022-01-02T02:01:13"/>
    <x v="9"/>
    <n v="39"/>
    <s v="GALINDEZ CHAVARRIAGA LUIS FERNANDO"/>
    <x v="6"/>
    <x v="0"/>
    <n v="274"/>
    <n v="34.25"/>
    <n v="218.18181818181799"/>
    <m/>
    <n v="84072.727299999999"/>
    <x v="0"/>
    <n v="16480"/>
    <x v="150"/>
    <x v="0"/>
    <m/>
  </r>
  <r>
    <d v="2022-01-02T02:01:14"/>
    <x v="9"/>
    <n v="40"/>
    <s v="CORDOBA QUINTERO RAFAEL JOSE"/>
    <x v="2"/>
    <x v="0"/>
    <n v="150"/>
    <n v="27.272727272727298"/>
    <n v="150"/>
    <s v="Se reconoce medio viaje donde moviliz 23 Usuarios"/>
    <n v="57800"/>
    <x v="0"/>
    <n v="16480"/>
    <x v="150"/>
    <x v="0"/>
    <m/>
  </r>
  <r>
    <d v="2022-01-02T02:01:14"/>
    <x v="9"/>
    <n v="42"/>
    <s v="GIRALDO SANTAMARIA ERMAN"/>
    <x v="0"/>
    <x v="0"/>
    <n v="198"/>
    <n v="22"/>
    <n v="245.45454545454501"/>
    <m/>
    <n v="94581.818199999994"/>
    <x v="0"/>
    <n v="16480"/>
    <x v="150"/>
    <x v="0"/>
    <m/>
  </r>
  <r>
    <d v="2022-01-02T02:38:38"/>
    <x v="8"/>
    <n v="6"/>
    <s v="MARAMARA ALBARRAN YONSON"/>
    <x v="1"/>
    <x v="0"/>
    <n v="215"/>
    <n v="19.545454545454501"/>
    <n v="211.357142857143"/>
    <m/>
    <n v="80142.857099999994"/>
    <x v="0"/>
    <n v="17933.333333333299"/>
    <x v="151"/>
    <x v="0"/>
    <m/>
  </r>
  <r>
    <d v="2022-01-02T02:38:38"/>
    <x v="8"/>
    <n v="20"/>
    <s v="MONSALVE OCAMPO EDISON GUSTAVO"/>
    <x v="1"/>
    <x v="0"/>
    <n v="182"/>
    <n v="16.545454545454501"/>
    <n v="211.357142857143"/>
    <m/>
    <n v="80142.857099999994"/>
    <x v="0"/>
    <n v="17933.333333333299"/>
    <x v="151"/>
    <x v="0"/>
    <m/>
  </r>
  <r>
    <d v="2022-01-02T02:38:38"/>
    <x v="8"/>
    <n v="21"/>
    <s v="OCAMPO OCAMPO ANTONIO JOSE"/>
    <x v="9"/>
    <x v="0"/>
    <n v="241"/>
    <n v="20.0833333333333"/>
    <n v="230.57142857142901"/>
    <m/>
    <n v="87428.571400000001"/>
    <x v="0"/>
    <n v="17933.333333333299"/>
    <x v="151"/>
    <x v="0"/>
    <m/>
  </r>
  <r>
    <d v="2022-01-02T02:38:39"/>
    <x v="8"/>
    <n v="27"/>
    <s v="MARTINEZ ORREGO ARLEISON"/>
    <x v="9"/>
    <x v="0"/>
    <n v="233"/>
    <n v="19.4166666666667"/>
    <n v="230.57142857142901"/>
    <s v="FERNEY HENAO 4 viajes donde moviliz 56 Usuarios"/>
    <n v="87428.571400000001"/>
    <x v="0"/>
    <n v="17933.333333333299"/>
    <x v="151"/>
    <x v="0"/>
    <m/>
  </r>
  <r>
    <d v="2022-01-02T02:38:39"/>
    <x v="8"/>
    <n v="39"/>
    <s v="ROJAS HIGUITA EDISON ESNEYDER"/>
    <x v="3"/>
    <x v="1"/>
    <n v="205"/>
    <n v="20.5"/>
    <n v="192.142857142857"/>
    <m/>
    <n v="72857.142900000006"/>
    <x v="0"/>
    <n v="17933.333333333299"/>
    <x v="151"/>
    <x v="0"/>
    <m/>
  </r>
  <r>
    <d v="2022-01-02T23:40:13"/>
    <x v="10"/>
    <n v="3"/>
    <s v="GALINDEZ CHAVARRIAGA LUIS FERNANDO"/>
    <x v="0"/>
    <x v="0"/>
    <n v="168"/>
    <n v="18.6666666666667"/>
    <n v="175.84615384615401"/>
    <m/>
    <n v="66738.461500000005"/>
    <x v="0"/>
    <n v="14573.333333333299"/>
    <x v="152"/>
    <x v="0"/>
    <m/>
  </r>
  <r>
    <d v="2022-01-02T23:40:13"/>
    <x v="10"/>
    <n v="6"/>
    <s v="MARAMARA ALBARRAN YONSON"/>
    <x v="0"/>
    <x v="0"/>
    <n v="177"/>
    <n v="19.6666666666667"/>
    <n v="175.84615384615401"/>
    <m/>
    <n v="66738.461500000005"/>
    <x v="0"/>
    <n v="14573.333333333299"/>
    <x v="152"/>
    <x v="0"/>
    <m/>
  </r>
  <r>
    <d v="2022-01-02T23:40:14"/>
    <x v="10"/>
    <n v="18"/>
    <s v="ZAPATA POSSO FERNEY"/>
    <x v="6"/>
    <x v="1"/>
    <n v="136"/>
    <n v="17"/>
    <n v="156.30769230769201"/>
    <m/>
    <n v="59323.0769"/>
    <x v="0"/>
    <n v="14573.333333333299"/>
    <x v="152"/>
    <x v="0"/>
    <m/>
  </r>
  <r>
    <d v="2022-01-02T23:40:14"/>
    <x v="10"/>
    <n v="19"/>
    <s v="RESTREPO JHON FLANDER"/>
    <x v="4"/>
    <x v="0"/>
    <n v="139"/>
    <n v="19.8571428571429"/>
    <n v="136.769230769231"/>
    <s v="1 DESCUENTO (USUARIO DESUBICADO)"/>
    <n v="51907.692300000002"/>
    <x v="0"/>
    <n v="14573.333333333299"/>
    <x v="152"/>
    <x v="0"/>
    <m/>
  </r>
  <r>
    <d v="2022-01-02T23:40:14"/>
    <x v="10"/>
    <n v="20"/>
    <s v="VALENCIA ESTRADA JUAN STIVEN"/>
    <x v="8"/>
    <x v="0"/>
    <n v="99"/>
    <n v="19.8"/>
    <n v="97.692307692307693"/>
    <m/>
    <n v="37076.9231"/>
    <x v="0"/>
    <n v="14573.333333333299"/>
    <x v="152"/>
    <x v="0"/>
    <m/>
  </r>
  <r>
    <d v="2022-01-02T23:40:14"/>
    <x v="10"/>
    <n v="24"/>
    <s v="QUIRAMA CASTAEDA JHON JADER"/>
    <x v="3"/>
    <x v="0"/>
    <n v="209"/>
    <n v="20.9"/>
    <n v="195.38461538461499"/>
    <m/>
    <n v="74153.8462"/>
    <x v="0"/>
    <n v="14573.333333333299"/>
    <x v="152"/>
    <x v="0"/>
    <m/>
  </r>
  <r>
    <d v="2022-01-02T23:40:14"/>
    <x v="10"/>
    <n v="26"/>
    <s v="GONZALEZ VELASQUEZ LISDAN"/>
    <x v="3"/>
    <x v="0"/>
    <n v="170"/>
    <n v="17"/>
    <n v="195.38461538461499"/>
    <m/>
    <n v="74153.8462"/>
    <x v="0"/>
    <n v="14573.333333333299"/>
    <x v="152"/>
    <x v="0"/>
    <m/>
  </r>
  <r>
    <d v="2022-01-02T23:40:14"/>
    <x v="10"/>
    <n v="27"/>
    <s v="HENAO MUOZ FERNEY"/>
    <x v="3"/>
    <x v="0"/>
    <n v="230"/>
    <n v="23"/>
    <n v="195.38461538461499"/>
    <m/>
    <n v="74153.8462"/>
    <x v="0"/>
    <n v="14573.333333333299"/>
    <x v="152"/>
    <x v="0"/>
    <m/>
  </r>
  <r>
    <d v="2022-01-02T23:40:15"/>
    <x v="10"/>
    <n v="28"/>
    <s v="QUINTERO PEREZ SANTIAGO"/>
    <x v="6"/>
    <x v="0"/>
    <n v="206"/>
    <n v="25.75"/>
    <n v="156.30769230769201"/>
    <m/>
    <n v="59323.0769"/>
    <x v="0"/>
    <n v="14573.333333333299"/>
    <x v="152"/>
    <x v="0"/>
    <m/>
  </r>
  <r>
    <d v="2022-01-02T23:40:15"/>
    <x v="10"/>
    <n v="29"/>
    <s v="VALENCIA ESTRADA JUAN STIVEN"/>
    <x v="10"/>
    <x v="0"/>
    <n v="81"/>
    <n v="20.25"/>
    <n v="78.153846153846203"/>
    <m/>
    <n v="29661.538499999999"/>
    <x v="0"/>
    <n v="14573.333333333299"/>
    <x v="152"/>
    <x v="0"/>
    <m/>
  </r>
  <r>
    <d v="2022-01-02T23:40:15"/>
    <x v="10"/>
    <n v="36"/>
    <s v="HERRERA GIOVANNY"/>
    <x v="3"/>
    <x v="0"/>
    <n v="164"/>
    <n v="16.399999999999999"/>
    <n v="195.38461538461499"/>
    <m/>
    <n v="74153.8462"/>
    <x v="0"/>
    <n v="14573.333333333299"/>
    <x v="152"/>
    <x v="0"/>
    <m/>
  </r>
  <r>
    <d v="2022-01-02T23:40:15"/>
    <x v="10"/>
    <n v="37"/>
    <s v="FLORES RINCON JORGE ALBERTO"/>
    <x v="4"/>
    <x v="0"/>
    <n v="100"/>
    <n v="14.285714285714301"/>
    <n v="136.769230769231"/>
    <m/>
    <n v="51907.692300000002"/>
    <x v="1"/>
    <n v="14573.333333333299"/>
    <x v="152"/>
    <x v="0"/>
    <m/>
  </r>
  <r>
    <d v="2022-01-02T23:40:15"/>
    <x v="10"/>
    <n v="38"/>
    <s v="VILLADA GUZMAN JOJAN"/>
    <x v="3"/>
    <x v="0"/>
    <n v="218"/>
    <n v="21.8"/>
    <n v="195.38461538461499"/>
    <m/>
    <n v="74153.8462"/>
    <x v="0"/>
    <n v="14573.333333333299"/>
    <x v="152"/>
    <x v="0"/>
    <m/>
  </r>
  <r>
    <d v="2022-01-02T23:40:15"/>
    <x v="10"/>
    <n v="40"/>
    <s v="MARTINEZ ORREGO ARLEISON"/>
    <x v="3"/>
    <x v="0"/>
    <n v="189"/>
    <n v="18.899999999999999"/>
    <n v="195.38461538461499"/>
    <m/>
    <n v="74153.8462"/>
    <x v="0"/>
    <n v="14573.333333333299"/>
    <x v="152"/>
    <x v="0"/>
    <m/>
  </r>
  <r>
    <d v="2022-01-04T02:39:36"/>
    <x v="9"/>
    <n v="1"/>
    <s v="LUJAN LOPERA FABIAN ALEXIS"/>
    <x v="1"/>
    <x v="0"/>
    <n v="231"/>
    <n v="21"/>
    <n v="206.458860759494"/>
    <m/>
    <n v="78183.544299999994"/>
    <x v="0"/>
    <n v="11180"/>
    <x v="153"/>
    <x v="0"/>
    <m/>
  </r>
  <r>
    <d v="2022-01-04T02:39:36"/>
    <x v="9"/>
    <n v="2"/>
    <s v="HINCAPIE OSORIO RENZO ORLANDO"/>
    <x v="1"/>
    <x v="0"/>
    <n v="213"/>
    <n v="19.363636363636399"/>
    <n v="206.458860759494"/>
    <m/>
    <n v="78183.544299999994"/>
    <x v="1"/>
    <n v="11180"/>
    <x v="153"/>
    <x v="0"/>
    <m/>
  </r>
  <r>
    <d v="2022-01-04T02:39:36"/>
    <x v="9"/>
    <n v="3"/>
    <s v="MONSALVE OCAMPO EDISON GUSTAVO"/>
    <x v="1"/>
    <x v="0"/>
    <n v="155"/>
    <n v="14.090909090909101"/>
    <n v="206.458860759494"/>
    <m/>
    <n v="78183.544299999994"/>
    <x v="0"/>
    <n v="11180"/>
    <x v="153"/>
    <x v="0"/>
    <m/>
  </r>
  <r>
    <d v="2022-01-04T02:39:36"/>
    <x v="9"/>
    <n v="5"/>
    <s v="LOAIZA GAVIRIA EDIXON ANDRES"/>
    <x v="1"/>
    <x v="0"/>
    <n v="211"/>
    <n v="19.181818181818201"/>
    <n v="206.458860759494"/>
    <m/>
    <n v="78183.544299999994"/>
    <x v="1"/>
    <n v="11180"/>
    <x v="153"/>
    <x v="0"/>
    <m/>
  </r>
  <r>
    <d v="2022-01-04T02:39:36"/>
    <x v="1"/>
    <n v="6"/>
    <s v="MARAMARA ALBARRAN YONSON"/>
    <x v="1"/>
    <x v="0"/>
    <n v="189"/>
    <n v="17.181818181818201"/>
    <n v="206.458860759494"/>
    <s v="7 DESCUENTOS (2 Conduct. Veh 08, 2 Propietario veh 06, Propietario veh 16 y 2 Usuarios Desubicados)"/>
    <n v="78183.544299999994"/>
    <x v="0"/>
    <n v="11180"/>
    <x v="153"/>
    <x v="0"/>
    <m/>
  </r>
  <r>
    <d v="2022-01-04T02:39:37"/>
    <x v="9"/>
    <n v="7"/>
    <s v="VASQUEZ GARCIA ISMAEL DAVID"/>
    <x v="2"/>
    <x v="0"/>
    <n v="90"/>
    <n v="16.363636363636399"/>
    <n v="103.229430379747"/>
    <s v="Se reconoce medio viaje donde moviliz 3 Usuarios, 1 DESCUENTO (Transbordo veh 31)"/>
    <n v="39091.772199999999"/>
    <x v="1"/>
    <n v="11180"/>
    <x v="153"/>
    <x v="0"/>
    <m/>
  </r>
  <r>
    <d v="2022-01-04T02:39:37"/>
    <x v="9"/>
    <n v="8"/>
    <s v="VARGAS NELSON CONRADO"/>
    <x v="1"/>
    <x v="0"/>
    <n v="221"/>
    <n v="20.090909090909101"/>
    <n v="206.458860759494"/>
    <m/>
    <n v="78183.544299999994"/>
    <x v="1"/>
    <n v="11180"/>
    <x v="153"/>
    <x v="0"/>
    <m/>
  </r>
  <r>
    <d v="2022-01-04T02:39:37"/>
    <x v="9"/>
    <n v="9"/>
    <s v="GALINDEZ CHAVARRIAGA LUIS FERNANDO"/>
    <x v="0"/>
    <x v="1"/>
    <n v="142"/>
    <n v="15.7777777777778"/>
    <n v="168.920886075949"/>
    <m/>
    <n v="63968.354399999997"/>
    <x v="0"/>
    <n v="11180"/>
    <x v="153"/>
    <x v="0"/>
    <m/>
  </r>
  <r>
    <d v="2022-01-04T02:39:37"/>
    <x v="9"/>
    <n v="10"/>
    <s v="FLORES RINCON JORGE ALBERTO"/>
    <x v="2"/>
    <x v="0"/>
    <n v="101"/>
    <n v="18.363636363636399"/>
    <n v="103.229430379747"/>
    <s v="Se reconoce medio viaje donde moviliz 15 Usuarios"/>
    <n v="39091.772199999999"/>
    <x v="0"/>
    <n v="11180"/>
    <x v="153"/>
    <x v="0"/>
    <m/>
  </r>
  <r>
    <d v="2022-01-04T02:39:37"/>
    <x v="1"/>
    <n v="11"/>
    <s v="RENDON VIANA HUMBERTO DE JESUS"/>
    <x v="3"/>
    <x v="0"/>
    <n v="179"/>
    <n v="17.899999999999999"/>
    <n v="187.689873417722"/>
    <m/>
    <n v="71075.949399999998"/>
    <x v="0"/>
    <n v="11180"/>
    <x v="153"/>
    <x v="0"/>
    <m/>
  </r>
  <r>
    <d v="2022-01-04T02:39:37"/>
    <x v="1"/>
    <n v="12"/>
    <s v="ROJAS QUINTERO MIGUEL ANTONIO"/>
    <x v="1"/>
    <x v="0"/>
    <n v="183"/>
    <n v="16.636363636363601"/>
    <n v="206.458860759494"/>
    <m/>
    <n v="78183.544299999994"/>
    <x v="0"/>
    <n v="11180"/>
    <x v="153"/>
    <x v="0"/>
    <m/>
  </r>
  <r>
    <d v="2022-01-04T02:39:38"/>
    <x v="1"/>
    <n v="13"/>
    <s v="DE OSSA TORRES CARLOS ANDRES"/>
    <x v="9"/>
    <x v="0"/>
    <n v="224"/>
    <n v="18.6666666666667"/>
    <n v="225.22784810126601"/>
    <m/>
    <n v="85291.139200000005"/>
    <x v="1"/>
    <n v="11180"/>
    <x v="153"/>
    <x v="0"/>
    <m/>
  </r>
  <r>
    <d v="2022-01-04T02:39:38"/>
    <x v="1"/>
    <n v="14"/>
    <s v="CARVAJAL SALAZAR HECTOR MARINO"/>
    <x v="1"/>
    <x v="0"/>
    <n v="166"/>
    <n v="15.090909090909101"/>
    <n v="206.458860759494"/>
    <m/>
    <n v="78183.544299999994"/>
    <x v="1"/>
    <n v="11180"/>
    <x v="153"/>
    <x v="0"/>
    <m/>
  </r>
  <r>
    <d v="2022-01-04T02:39:38"/>
    <x v="1"/>
    <n v="17"/>
    <s v="RESTREPO RODRIGUEZ LIBARDO ANDRES"/>
    <x v="3"/>
    <x v="0"/>
    <n v="200"/>
    <n v="20"/>
    <n v="187.689873417722"/>
    <s v="1 DESCUENTO (Jefe de Ruta)"/>
    <n v="71075.949399999998"/>
    <x v="0"/>
    <n v="11180"/>
    <x v="153"/>
    <x v="0"/>
    <m/>
  </r>
  <r>
    <d v="2022-01-04T02:39:38"/>
    <x v="1"/>
    <n v="18"/>
    <s v="VELEZ QUINTERO BAYRON ESTIVEN"/>
    <x v="0"/>
    <x v="1"/>
    <n v="196"/>
    <n v="21.7777777777778"/>
    <n v="168.920886075949"/>
    <s v="Se descuenta el viaje de 3 22 pm donde moviliz 25 Usuarios ya que no entra al 13 sin autorizacin ni justificacin"/>
    <n v="63968.354399999997"/>
    <x v="0"/>
    <n v="11180"/>
    <x v="153"/>
    <x v="0"/>
    <m/>
  </r>
  <r>
    <d v="2022-01-04T02:39:38"/>
    <x v="1"/>
    <n v="19"/>
    <s v="RESTREPO JHON FLANDER"/>
    <x v="1"/>
    <x v="0"/>
    <n v="180"/>
    <n v="16.363636363636399"/>
    <n v="206.458860759494"/>
    <m/>
    <n v="78183.544299999994"/>
    <x v="0"/>
    <n v="11180"/>
    <x v="153"/>
    <x v="0"/>
    <m/>
  </r>
  <r>
    <d v="2022-01-04T02:39:38"/>
    <x v="9"/>
    <n v="21"/>
    <s v="HERRERA GIOVANNY"/>
    <x v="10"/>
    <x v="0"/>
    <n v="75"/>
    <n v="18.75"/>
    <n v="75.075949367088597"/>
    <m/>
    <n v="28430.379700000001"/>
    <x v="0"/>
    <n v="11180"/>
    <x v="153"/>
    <x v="0"/>
    <m/>
  </r>
  <r>
    <d v="2022-01-04T02:39:39"/>
    <x v="1"/>
    <n v="22"/>
    <s v="GONZALEZ MONTAO HERNAN DARIO"/>
    <x v="0"/>
    <x v="0"/>
    <n v="175"/>
    <n v="19.4444444444444"/>
    <n v="168.920886075949"/>
    <m/>
    <n v="63968.354399999997"/>
    <x v="1"/>
    <n v="11180"/>
    <x v="153"/>
    <x v="0"/>
    <m/>
  </r>
  <r>
    <d v="2022-01-04T02:39:39"/>
    <x v="9"/>
    <n v="23"/>
    <s v="QUICENO DAVID DIEGO ALEJANDRO"/>
    <x v="3"/>
    <x v="0"/>
    <n v="205"/>
    <n v="20.5"/>
    <n v="187.689873417722"/>
    <m/>
    <n v="71075.949399999998"/>
    <x v="0"/>
    <n v="11180"/>
    <x v="153"/>
    <x v="0"/>
    <m/>
  </r>
  <r>
    <d v="2022-01-04T02:39:39"/>
    <x v="9"/>
    <n v="24"/>
    <s v="QUIRAMA CASTAEDA JHON JADER"/>
    <x v="6"/>
    <x v="0"/>
    <n v="146"/>
    <n v="18.25"/>
    <n v="150.151898734177"/>
    <m/>
    <n v="56860.7595"/>
    <x v="0"/>
    <n v="11180"/>
    <x v="153"/>
    <x v="0"/>
    <m/>
  </r>
  <r>
    <d v="2022-01-04T02:39:39"/>
    <x v="9"/>
    <n v="26"/>
    <s v="GONZALEZ VELASQUEZ LISDAN"/>
    <x v="3"/>
    <x v="0"/>
    <n v="170"/>
    <n v="17"/>
    <n v="187.689873417722"/>
    <m/>
    <n v="71075.949399999998"/>
    <x v="0"/>
    <n v="11180"/>
    <x v="153"/>
    <x v="0"/>
    <m/>
  </r>
  <r>
    <d v="2022-01-04T02:39:39"/>
    <x v="9"/>
    <n v="27"/>
    <s v="HENAO MUOZ FERNEY"/>
    <x v="0"/>
    <x v="0"/>
    <n v="198"/>
    <n v="22"/>
    <n v="168.920886075949"/>
    <m/>
    <n v="63968.354399999997"/>
    <x v="0"/>
    <n v="11180"/>
    <x v="153"/>
    <x v="0"/>
    <m/>
  </r>
  <r>
    <d v="2022-01-04T02:39:39"/>
    <x v="9"/>
    <n v="28"/>
    <s v="JIMENEZ JIMENEZ OMAR DAVID"/>
    <x v="0"/>
    <x v="0"/>
    <n v="187"/>
    <n v="20.7777777777778"/>
    <n v="168.920886075949"/>
    <s v="1 DESCUENTO (Conduct.)"/>
    <n v="63968.354399999997"/>
    <x v="0"/>
    <n v="11180"/>
    <x v="153"/>
    <x v="0"/>
    <m/>
  </r>
  <r>
    <d v="2022-01-04T02:39:40"/>
    <x v="9"/>
    <n v="29"/>
    <s v="VALENCIA ESTRADA JUAN STIVEN"/>
    <x v="0"/>
    <x v="0"/>
    <n v="173"/>
    <n v="19.2222222222222"/>
    <n v="168.920886075949"/>
    <m/>
    <n v="63968.354399999997"/>
    <x v="0"/>
    <n v="11180"/>
    <x v="153"/>
    <x v="0"/>
    <m/>
  </r>
  <r>
    <d v="2022-01-04T02:39:40"/>
    <x v="9"/>
    <n v="30"/>
    <s v="ZAPATA GOMEZ ANDERSON"/>
    <x v="2"/>
    <x v="1"/>
    <n v="135"/>
    <n v="22.5"/>
    <n v="112.613924050633"/>
    <s v="Se descuenta el viaje de 5 40 pm donde moviliz 33 Usuarios ya que no ingresa al 13 sin autorizacin ni justificacion"/>
    <n v="42645.569600000003"/>
    <x v="0"/>
    <n v="11180"/>
    <x v="153"/>
    <x v="0"/>
    <m/>
  </r>
  <r>
    <d v="2022-01-04T02:39:40"/>
    <x v="9"/>
    <n v="31"/>
    <s v="ARISTIZABAL GIRALDO JORGE ANDRES"/>
    <x v="0"/>
    <x v="0"/>
    <n v="140"/>
    <n v="15.5555555555556"/>
    <n v="168.920886075949"/>
    <m/>
    <n v="63968.354399999997"/>
    <x v="1"/>
    <n v="11180"/>
    <x v="153"/>
    <x v="0"/>
    <m/>
  </r>
  <r>
    <d v="2022-01-04T02:39:40"/>
    <x v="1"/>
    <n v="32"/>
    <s v="QUINTERO PEREZ SANTIAGO"/>
    <x v="4"/>
    <x v="0"/>
    <n v="130"/>
    <n v="18.571428571428601"/>
    <n v="131.38291139240499"/>
    <m/>
    <n v="49753.164599999996"/>
    <x v="0"/>
    <n v="11180"/>
    <x v="153"/>
    <x v="0"/>
    <m/>
  </r>
  <r>
    <d v="2022-01-04T02:39:40"/>
    <x v="1"/>
    <n v="34"/>
    <s v="MARTINEZ ORREGO ARLEISON"/>
    <x v="3"/>
    <x v="0"/>
    <n v="169"/>
    <n v="16.899999999999999"/>
    <n v="187.689873417722"/>
    <m/>
    <n v="71075.949399999998"/>
    <x v="0"/>
    <n v="11180"/>
    <x v="153"/>
    <x v="0"/>
    <m/>
  </r>
  <r>
    <d v="2022-01-04T02:39:40"/>
    <x v="1"/>
    <n v="35"/>
    <s v="GARCIA DAVID WILSON ALBERTO"/>
    <x v="3"/>
    <x v="0"/>
    <n v="161"/>
    <n v="16.100000000000001"/>
    <n v="187.689873417722"/>
    <m/>
    <n v="71075.949399999998"/>
    <x v="1"/>
    <n v="11180"/>
    <x v="153"/>
    <x v="0"/>
    <m/>
  </r>
  <r>
    <d v="2022-01-04T02:39:41"/>
    <x v="1"/>
    <n v="36"/>
    <s v="MARTINEZ CHAVERRA LUIS NORBERTO"/>
    <x v="3"/>
    <x v="0"/>
    <n v="164"/>
    <n v="17.2631578947368"/>
    <n v="178.305379746835"/>
    <s v="Se reconoce medio viaje donde moviliz 16 Usuarios"/>
    <n v="67522.151899999997"/>
    <x v="0"/>
    <n v="11180"/>
    <x v="153"/>
    <x v="0"/>
    <m/>
  </r>
  <r>
    <d v="2022-01-04T02:39:41"/>
    <x v="1"/>
    <n v="37"/>
    <s v="LARGO PIEDRAHITA HARVEY DAVID"/>
    <x v="0"/>
    <x v="1"/>
    <n v="212"/>
    <n v="23.5555555555556"/>
    <n v="168.920886075949"/>
    <s v="Se descuenta el viaje de 6 27 pm donde moviliz 23 Usuarios ya que baja derecho por el 13 sin auntorizacion ni justificacin"/>
    <n v="63968.354399999997"/>
    <x v="1"/>
    <n v="11180"/>
    <x v="153"/>
    <x v="0"/>
    <m/>
  </r>
  <r>
    <d v="2022-01-04T02:39:41"/>
    <x v="1"/>
    <n v="38"/>
    <s v="VILLADA GUZMAN JOJAN"/>
    <x v="8"/>
    <x v="0"/>
    <n v="98"/>
    <n v="19.600000000000001"/>
    <n v="93.8449367088608"/>
    <s v="1 DESCUENTO (Isabel Despachadora)"/>
    <n v="35537.974699999999"/>
    <x v="0"/>
    <n v="11180"/>
    <x v="153"/>
    <x v="0"/>
    <m/>
  </r>
  <r>
    <d v="2022-01-04T02:39:41"/>
    <x v="1"/>
    <n v="39"/>
    <s v="ROJAS HIGUITA EDISON ESNEYDER"/>
    <x v="10"/>
    <x v="0"/>
    <n v="99"/>
    <n v="28.285714285714299"/>
    <n v="65.691455696202496"/>
    <s v="Se reconoce medio viaje donde moviliz 27 Usuarios"/>
    <n v="24876.582299999998"/>
    <x v="0"/>
    <n v="11180"/>
    <x v="153"/>
    <x v="0"/>
    <m/>
  </r>
  <r>
    <d v="2022-01-04T02:39:41"/>
    <x v="1"/>
    <n v="40"/>
    <s v="CORDOBA QUINTERO RAFAEL JOSE"/>
    <x v="0"/>
    <x v="0"/>
    <n v="187"/>
    <n v="20.7777777777778"/>
    <n v="168.920886075949"/>
    <m/>
    <n v="63968.354399999997"/>
    <x v="0"/>
    <n v="11180"/>
    <x v="153"/>
    <x v="0"/>
    <m/>
  </r>
  <r>
    <d v="2022-01-04T02:39:42"/>
    <x v="9"/>
    <n v="42"/>
    <s v="GIRALDO SANTAMARIA ERMAN"/>
    <x v="3"/>
    <x v="0"/>
    <n v="226"/>
    <n v="22.6"/>
    <n v="187.689873417722"/>
    <s v="2 DESCUENTOS (Conduct. Veh 29 y Despachador Ferney)"/>
    <n v="71075.949399999998"/>
    <x v="0"/>
    <n v="11180"/>
    <x v="153"/>
    <x v="0"/>
    <m/>
  </r>
  <r>
    <d v="2022-01-05T01:43:19"/>
    <x v="1"/>
    <n v="1"/>
    <s v="PINEDA ESTRADA CRISTIAN JOHAN"/>
    <x v="0"/>
    <x v="0"/>
    <n v="183"/>
    <n v="20.3333333333333"/>
    <n v="167.819334389857"/>
    <m/>
    <n v="63527.733800000002"/>
    <x v="0"/>
    <n v="11668.5714285714"/>
    <x v="154"/>
    <x v="0"/>
    <m/>
  </r>
  <r>
    <d v="2022-01-05T01:43:19"/>
    <x v="9"/>
    <n v="3"/>
    <s v="MONSALVE OCAMPO EDISON GUSTAVO"/>
    <x v="1"/>
    <x v="0"/>
    <n v="209"/>
    <n v="19"/>
    <n v="205.11251980982601"/>
    <m/>
    <n v="77645.007899999997"/>
    <x v="0"/>
    <n v="11668.5714285714"/>
    <x v="154"/>
    <x v="0"/>
    <m/>
  </r>
  <r>
    <d v="2022-01-05T01:43:19"/>
    <x v="1"/>
    <n v="5"/>
    <s v="LOAIZA GAVIRIA EDIXON ANDRES"/>
    <x v="9"/>
    <x v="0"/>
    <n v="266"/>
    <n v="22.1666666666667"/>
    <n v="223.75911251981"/>
    <m/>
    <n v="84703.645000000004"/>
    <x v="1"/>
    <n v="11668.5714285714"/>
    <x v="154"/>
    <x v="0"/>
    <m/>
  </r>
  <r>
    <d v="2022-01-05T01:43:19"/>
    <x v="1"/>
    <n v="6"/>
    <s v="MARAMARA ALBARRAN YONSON"/>
    <x v="2"/>
    <x v="0"/>
    <n v="124"/>
    <n v="19.076923076923102"/>
    <n v="121.202852614897"/>
    <s v="Se reconoce medio viaje donde moviliz 7 Usuarios"/>
    <n v="45881.141000000003"/>
    <x v="0"/>
    <n v="11668.5714285714"/>
    <x v="154"/>
    <x v="0"/>
    <m/>
  </r>
  <r>
    <d v="2022-01-05T01:43:19"/>
    <x v="1"/>
    <n v="8"/>
    <s v="VARGAS NELSON CONRADO"/>
    <x v="9"/>
    <x v="0"/>
    <n v="222"/>
    <n v="18.5"/>
    <n v="223.75911251981"/>
    <m/>
    <n v="84703.645000000004"/>
    <x v="1"/>
    <n v="11668.5714285714"/>
    <x v="154"/>
    <x v="0"/>
    <m/>
  </r>
  <r>
    <d v="2022-01-05T01:43:20"/>
    <x v="1"/>
    <n v="9"/>
    <s v="JIMENEZ JIMENEZ OMAR DAVID"/>
    <x v="3"/>
    <x v="0"/>
    <n v="156"/>
    <n v="15.6"/>
    <n v="186.46592709984199"/>
    <m/>
    <n v="70586.370800000004"/>
    <x v="0"/>
    <n v="11668.5714285714"/>
    <x v="154"/>
    <x v="0"/>
    <m/>
  </r>
  <r>
    <d v="2022-01-05T01:43:20"/>
    <x v="1"/>
    <n v="10"/>
    <s v="LUJAN LOPERA FABIAN ALEXIS"/>
    <x v="2"/>
    <x v="0"/>
    <n v="137"/>
    <n v="22.8333333333333"/>
    <n v="111.879556259905"/>
    <m/>
    <n v="42351.822500000002"/>
    <x v="0"/>
    <n v="11668.5714285714"/>
    <x v="154"/>
    <x v="0"/>
    <m/>
  </r>
  <r>
    <d v="2022-01-05T01:43:20"/>
    <x v="9"/>
    <n v="11"/>
    <s v="RENDON VIANA HUMBERTO DE JESUS"/>
    <x v="0"/>
    <x v="0"/>
    <n v="187"/>
    <n v="20.7777777777778"/>
    <n v="167.819334389857"/>
    <m/>
    <n v="63527.733800000002"/>
    <x v="0"/>
    <n v="11668.5714285714"/>
    <x v="154"/>
    <x v="0"/>
    <m/>
  </r>
  <r>
    <d v="2022-01-05T01:43:20"/>
    <x v="9"/>
    <n v="12"/>
    <s v="HERRERA GIOVANNY"/>
    <x v="0"/>
    <x v="0"/>
    <n v="170"/>
    <n v="18.8888888888889"/>
    <n v="167.819334389857"/>
    <s v="MIGUEL ROJAS Realiz 4 viajes donde moviliz 79 Usuarios"/>
    <n v="63527.733800000002"/>
    <x v="0"/>
    <n v="11668.5714285714"/>
    <x v="154"/>
    <x v="0"/>
    <m/>
  </r>
  <r>
    <d v="2022-01-05T01:43:20"/>
    <x v="9"/>
    <n v="13"/>
    <s v="DE OSSA TORRES CARLOS ANDRES"/>
    <x v="3"/>
    <x v="0"/>
    <n v="215"/>
    <n v="21.5"/>
    <n v="186.46592709984199"/>
    <m/>
    <n v="70586.370800000004"/>
    <x v="1"/>
    <n v="11668.5714285714"/>
    <x v="154"/>
    <x v="0"/>
    <m/>
  </r>
  <r>
    <d v="2022-01-05T01:43:21"/>
    <x v="9"/>
    <n v="14"/>
    <s v="HINCAPIE OSORIO RENZO ORLANDO"/>
    <x v="3"/>
    <x v="0"/>
    <n v="184"/>
    <n v="18.399999999999999"/>
    <n v="186.46592709984199"/>
    <s v="2 DESCUENTOS (Usuarios desubicados)"/>
    <n v="70586.370800000004"/>
    <x v="1"/>
    <n v="11668.5714285714"/>
    <x v="154"/>
    <x v="0"/>
    <m/>
  </r>
  <r>
    <d v="2022-01-05T01:43:21"/>
    <x v="9"/>
    <n v="15"/>
    <s v="LONDOO LOPERA DUVAN ANDRES"/>
    <x v="1"/>
    <x v="0"/>
    <n v="158"/>
    <n v="14.363636363636401"/>
    <n v="205.11251980982601"/>
    <m/>
    <n v="77645.007899999997"/>
    <x v="0"/>
    <n v="11668.5714285714"/>
    <x v="154"/>
    <x v="0"/>
    <m/>
  </r>
  <r>
    <d v="2022-01-05T01:43:21"/>
    <x v="9"/>
    <n v="16"/>
    <s v="VELEZ QUINTERO BAYRON ESTIVEN"/>
    <x v="2"/>
    <x v="0"/>
    <n v="111"/>
    <n v="20.181818181818201"/>
    <n v="102.55625990491301"/>
    <s v="Se reconoce medio viaje donde moviliz 12 Usuarios"/>
    <n v="38822.504000000001"/>
    <x v="0"/>
    <n v="11668.5714285714"/>
    <x v="154"/>
    <x v="0"/>
    <m/>
  </r>
  <r>
    <d v="2022-01-05T01:43:21"/>
    <x v="9"/>
    <n v="17"/>
    <s v="ESPINOZA CHAVARRIA GUILLERMO LEON"/>
    <x v="0"/>
    <x v="0"/>
    <n v="176"/>
    <n v="19.5555555555556"/>
    <n v="167.819334389857"/>
    <m/>
    <n v="63527.733800000002"/>
    <x v="0"/>
    <n v="11668.5714285714"/>
    <x v="154"/>
    <x v="0"/>
    <m/>
  </r>
  <r>
    <d v="2022-01-05T01:43:21"/>
    <x v="9"/>
    <n v="18"/>
    <s v="ZAPATA POSSO FERNEY"/>
    <x v="3"/>
    <x v="0"/>
    <n v="191"/>
    <n v="18.1904761904762"/>
    <n v="195.789223454834"/>
    <s v="Se reconoce medio viaje donde moviliz 6 Usuarios"/>
    <n v="74115.689400000003"/>
    <x v="0"/>
    <n v="11668.5714285714"/>
    <x v="154"/>
    <x v="0"/>
    <m/>
  </r>
  <r>
    <d v="2022-01-05T01:43:21"/>
    <x v="9"/>
    <n v="19"/>
    <s v="RESTREPO JHON FLANDER"/>
    <x v="0"/>
    <x v="0"/>
    <n v="180"/>
    <n v="20"/>
    <n v="167.819334389857"/>
    <m/>
    <n v="63527.733800000002"/>
    <x v="0"/>
    <n v="11668.5714285714"/>
    <x v="154"/>
    <x v="0"/>
    <m/>
  </r>
  <r>
    <d v="2022-01-05T01:43:22"/>
    <x v="9"/>
    <n v="20"/>
    <s v="VACA FIERRO ROBINSON"/>
    <x v="1"/>
    <x v="0"/>
    <n v="165"/>
    <n v="15"/>
    <n v="205.11251980982601"/>
    <m/>
    <n v="77645.007899999997"/>
    <x v="0"/>
    <n v="11668.5714285714"/>
    <x v="154"/>
    <x v="0"/>
    <m/>
  </r>
  <r>
    <d v="2022-01-05T01:43:22"/>
    <x v="9"/>
    <n v="21"/>
    <s v="ROJAS QUINTERO MIGUEL ANTONIO"/>
    <x v="10"/>
    <x v="0"/>
    <n v="92"/>
    <n v="23"/>
    <n v="74.586370839936606"/>
    <s v="GIOVANNY HERRERA Realiz 1 viaje donde moviliz 21 Usuarios"/>
    <n v="28234.548299999999"/>
    <x v="0"/>
    <n v="11668.5714285714"/>
    <x v="154"/>
    <x v="0"/>
    <m/>
  </r>
  <r>
    <d v="2022-01-05T01:43:22"/>
    <x v="1"/>
    <n v="22"/>
    <s v="GONZALEZ MONTAO HERNAN DARIO"/>
    <x v="0"/>
    <x v="0"/>
    <n v="166"/>
    <n v="18.4444444444444"/>
    <n v="167.819334389857"/>
    <m/>
    <n v="63527.733800000002"/>
    <x v="1"/>
    <n v="11668.5714285714"/>
    <x v="154"/>
    <x v="0"/>
    <m/>
  </r>
  <r>
    <d v="2022-01-05T01:43:22"/>
    <x v="1"/>
    <n v="23"/>
    <s v="QUICENO DAVID DIEGO ALEJANDRO"/>
    <x v="3"/>
    <x v="0"/>
    <n v="190"/>
    <n v="19"/>
    <n v="186.46592709984199"/>
    <m/>
    <n v="70586.370800000004"/>
    <x v="0"/>
    <n v="11668.5714285714"/>
    <x v="154"/>
    <x v="0"/>
    <m/>
  </r>
  <r>
    <d v="2022-01-05T01:43:22"/>
    <x v="1"/>
    <n v="24"/>
    <s v="QUIRAMA CASTAEDA JHON JADER"/>
    <x v="3"/>
    <x v="0"/>
    <n v="201"/>
    <n v="20.100000000000001"/>
    <n v="186.46592709984199"/>
    <m/>
    <n v="70586.370800000004"/>
    <x v="0"/>
    <n v="11668.5714285714"/>
    <x v="154"/>
    <x v="0"/>
    <m/>
  </r>
  <r>
    <d v="2022-01-05T01:43:23"/>
    <x v="1"/>
    <n v="26"/>
    <s v="GALINDEZ CHAVARRIAGA LUIS FERNANDO"/>
    <x v="6"/>
    <x v="0"/>
    <n v="140"/>
    <n v="17.5"/>
    <n v="149.17274167987301"/>
    <m/>
    <n v="56469.096700000002"/>
    <x v="0"/>
    <n v="11668.5714285714"/>
    <x v="154"/>
    <x v="0"/>
    <m/>
  </r>
  <r>
    <d v="2022-01-05T01:43:23"/>
    <x v="1"/>
    <n v="27"/>
    <s v="HENAO MUOZ FERNEY"/>
    <x v="1"/>
    <x v="0"/>
    <n v="205"/>
    <n v="18.636363636363601"/>
    <n v="205.11251980982601"/>
    <m/>
    <n v="77645.007899999997"/>
    <x v="0"/>
    <n v="11668.5714285714"/>
    <x v="154"/>
    <x v="0"/>
    <m/>
  </r>
  <r>
    <d v="2022-01-05T01:43:23"/>
    <x v="9"/>
    <n v="28"/>
    <s v="ZAPATA GOMEZ ANDERSON"/>
    <x v="4"/>
    <x v="0"/>
    <n v="127"/>
    <n v="18.1428571428571"/>
    <n v="130.52614896988899"/>
    <m/>
    <n v="49410.459600000002"/>
    <x v="0"/>
    <n v="11668.5714285714"/>
    <x v="154"/>
    <x v="0"/>
    <m/>
  </r>
  <r>
    <d v="2022-01-05T01:43:23"/>
    <x v="1"/>
    <n v="29"/>
    <s v="VALENCIA ESTRADA JUAN STIVEN"/>
    <x v="6"/>
    <x v="0"/>
    <n v="136"/>
    <n v="17"/>
    <n v="149.17274167987301"/>
    <s v="1 DESCUENTO (Usuario Desubicado)"/>
    <n v="56469.096700000002"/>
    <x v="0"/>
    <n v="11668.5714285714"/>
    <x v="154"/>
    <x v="0"/>
    <m/>
  </r>
  <r>
    <d v="2022-01-05T01:43:24"/>
    <x v="1"/>
    <n v="30"/>
    <s v="ZAPATA GOMEZ ANDERSON"/>
    <x v="11"/>
    <x v="0"/>
    <n v="36"/>
    <n v="18"/>
    <n v="37.293185419968303"/>
    <m/>
    <n v="14117.2742"/>
    <x v="0"/>
    <n v="11668.5714285714"/>
    <x v="154"/>
    <x v="0"/>
    <m/>
  </r>
  <r>
    <d v="2022-01-05T01:43:24"/>
    <x v="9"/>
    <n v="31"/>
    <s v="ARISTIZABAL GIRALDO JORGE ANDRES"/>
    <x v="3"/>
    <x v="0"/>
    <n v="211"/>
    <n v="21.1"/>
    <n v="186.46592709984199"/>
    <m/>
    <n v="70586.370800000004"/>
    <x v="1"/>
    <n v="11668.5714285714"/>
    <x v="154"/>
    <x v="0"/>
    <m/>
  </r>
  <r>
    <d v="2022-01-05T01:43:24"/>
    <x v="9"/>
    <n v="32"/>
    <s v="QUINTERO PEREZ SANTIAGO"/>
    <x v="3"/>
    <x v="0"/>
    <n v="155"/>
    <n v="15.5"/>
    <n v="186.46592709984199"/>
    <m/>
    <n v="70586.370800000004"/>
    <x v="0"/>
    <n v="11668.5714285714"/>
    <x v="154"/>
    <x v="0"/>
    <m/>
  </r>
  <r>
    <d v="2022-01-05T01:43:24"/>
    <x v="9"/>
    <n v="34"/>
    <s v="MARTINEZ ORREGO ARLEISON"/>
    <x v="3"/>
    <x v="0"/>
    <n v="207"/>
    <n v="20.7"/>
    <n v="186.46592709984199"/>
    <m/>
    <n v="70586.370800000004"/>
    <x v="0"/>
    <n v="11668.5714285714"/>
    <x v="154"/>
    <x v="0"/>
    <m/>
  </r>
  <r>
    <d v="2022-01-05T01:43:25"/>
    <x v="9"/>
    <n v="35"/>
    <s v="GARCIA DAVID WILSON ALBERTO"/>
    <x v="0"/>
    <x v="0"/>
    <n v="176"/>
    <n v="19.5555555555556"/>
    <n v="167.819334389857"/>
    <s v="4 DESCUENTOS X INCAPACITADO"/>
    <n v="63527.733800000002"/>
    <x v="1"/>
    <n v="11668.5714285714"/>
    <x v="154"/>
    <x v="0"/>
    <m/>
  </r>
  <r>
    <d v="2022-01-05T01:43:25"/>
    <x v="9"/>
    <n v="36"/>
    <s v="MARTINEZ CHAVERRA LUIS NORBERTO"/>
    <x v="0"/>
    <x v="0"/>
    <n v="171"/>
    <n v="19"/>
    <n v="167.819334389857"/>
    <m/>
    <n v="63527.733800000002"/>
    <x v="0"/>
    <n v="11668.5714285714"/>
    <x v="154"/>
    <x v="0"/>
    <m/>
  </r>
  <r>
    <d v="2022-01-05T01:43:25"/>
    <x v="9"/>
    <n v="37"/>
    <s v="LARGO PIEDRAHITA HARVEY DAVID"/>
    <x v="3"/>
    <x v="0"/>
    <n v="169"/>
    <n v="16.899999999999999"/>
    <n v="186.46592709984199"/>
    <m/>
    <n v="70586.370800000004"/>
    <x v="1"/>
    <n v="11668.5714285714"/>
    <x v="154"/>
    <x v="0"/>
    <m/>
  </r>
  <r>
    <d v="2022-01-05T01:43:25"/>
    <x v="1"/>
    <n v="38"/>
    <s v="VILLADA GUZMAN JOJAN"/>
    <x v="0"/>
    <x v="0"/>
    <n v="153"/>
    <n v="17"/>
    <n v="167.819334389857"/>
    <m/>
    <n v="63527.733800000002"/>
    <x v="0"/>
    <n v="11668.5714285714"/>
    <x v="154"/>
    <x v="0"/>
    <m/>
  </r>
  <r>
    <d v="2022-01-05T01:43:26"/>
    <x v="9"/>
    <n v="40"/>
    <s v="CORDOBA QUINTERO RAFAEL JOSE"/>
    <x v="4"/>
    <x v="0"/>
    <n v="137"/>
    <n v="19.571428571428601"/>
    <n v="130.52614896988899"/>
    <m/>
    <n v="49410.459600000002"/>
    <x v="0"/>
    <n v="11668.5714285714"/>
    <x v="154"/>
    <x v="0"/>
    <m/>
  </r>
  <r>
    <d v="2022-01-05T01:43:26"/>
    <x v="1"/>
    <n v="42"/>
    <s v="GIRALDO SANTAMARIA ERMAN"/>
    <x v="9"/>
    <x v="0"/>
    <n v="177"/>
    <n v="14.75"/>
    <n v="223.75911251981"/>
    <m/>
    <n v="84703.645000000004"/>
    <x v="0"/>
    <n v="11668.5714285714"/>
    <x v="154"/>
    <x v="0"/>
    <m/>
  </r>
  <r>
    <d v="2022-01-06T01:26:40"/>
    <x v="9"/>
    <n v="1"/>
    <s v="PINEDA ESTRADA CRISTIAN JOHAN"/>
    <x v="8"/>
    <x v="0"/>
    <n v="81"/>
    <n v="16.2"/>
    <n v="91.349693251533793"/>
    <m/>
    <n v="34539.8773"/>
    <x v="0"/>
    <n v="12003.0303030303"/>
    <x v="155"/>
    <x v="0"/>
    <m/>
  </r>
  <r>
    <d v="2022-01-06T01:26:40"/>
    <x v="9"/>
    <n v="2"/>
    <s v="RESTREPO RODRIGUEZ LIBARDO ANDRES"/>
    <x v="3"/>
    <x v="0"/>
    <n v="202"/>
    <n v="20.2"/>
    <n v="182.69938650306801"/>
    <m/>
    <n v="69079.7546"/>
    <x v="1"/>
    <n v="12003.0303030303"/>
    <x v="155"/>
    <x v="0"/>
    <m/>
  </r>
  <r>
    <d v="2022-01-06T01:26:40"/>
    <x v="9"/>
    <n v="3"/>
    <s v="MONSALVE OCAMPO EDISON GUSTAVO"/>
    <x v="3"/>
    <x v="0"/>
    <n v="131"/>
    <n v="13.1"/>
    <n v="182.69938650306801"/>
    <m/>
    <n v="69079.7546"/>
    <x v="0"/>
    <n v="12003.0303030303"/>
    <x v="155"/>
    <x v="0"/>
    <m/>
  </r>
  <r>
    <d v="2022-01-06T01:26:40"/>
    <x v="9"/>
    <n v="5"/>
    <s v="LOAIZA GAVIRIA EDIXON ANDRES"/>
    <x v="3"/>
    <x v="0"/>
    <n v="199"/>
    <n v="19.899999999999999"/>
    <n v="182.69938650306801"/>
    <m/>
    <n v="69079.7546"/>
    <x v="1"/>
    <n v="12003.0303030303"/>
    <x v="155"/>
    <x v="0"/>
    <m/>
  </r>
  <r>
    <d v="2022-01-06T01:26:41"/>
    <x v="9"/>
    <n v="6"/>
    <s v="MARAMARA ALBARRAN YONSON"/>
    <x v="3"/>
    <x v="0"/>
    <n v="194"/>
    <n v="19.399999999999999"/>
    <n v="182.69938650306801"/>
    <s v="3 DESCUENTOS (Usuarios Desubicados)"/>
    <n v="69079.7546"/>
    <x v="0"/>
    <n v="12003.0303030303"/>
    <x v="155"/>
    <x v="0"/>
    <m/>
  </r>
  <r>
    <d v="2022-01-06T01:26:41"/>
    <x v="9"/>
    <n v="7"/>
    <s v="VASQUEZ GARCIA ISMAEL DAVID"/>
    <x v="3"/>
    <x v="0"/>
    <n v="147"/>
    <n v="14.7"/>
    <n v="182.69938650306801"/>
    <m/>
    <n v="69079.7546"/>
    <x v="1"/>
    <n v="12003.0303030303"/>
    <x v="155"/>
    <x v="0"/>
    <m/>
  </r>
  <r>
    <d v="2022-01-06T01:26:41"/>
    <x v="9"/>
    <n v="8"/>
    <s v="VARGAS NELSON CONRADO"/>
    <x v="3"/>
    <x v="0"/>
    <n v="182"/>
    <n v="18.2"/>
    <n v="182.69938650306801"/>
    <s v="2 DESCUENTOS X INCAPACITADO"/>
    <n v="69079.7546"/>
    <x v="1"/>
    <n v="12003.0303030303"/>
    <x v="155"/>
    <x v="0"/>
    <m/>
  </r>
  <r>
    <d v="2022-01-06T01:26:41"/>
    <x v="9"/>
    <n v="9"/>
    <s v="JIMENEZ JIMENEZ OMAR DAVID"/>
    <x v="3"/>
    <x v="0"/>
    <n v="188"/>
    <n v="18.8"/>
    <n v="182.69938650306801"/>
    <m/>
    <n v="69079.7546"/>
    <x v="0"/>
    <n v="12003.0303030303"/>
    <x v="155"/>
    <x v="0"/>
    <m/>
  </r>
  <r>
    <d v="2022-01-06T01:26:41"/>
    <x v="9"/>
    <n v="10"/>
    <s v="LUJAN LOPERA FABIAN ALEXIS"/>
    <x v="0"/>
    <x v="0"/>
    <n v="172"/>
    <n v="19.1111111111111"/>
    <n v="164.429447852761"/>
    <m/>
    <n v="62171.7791"/>
    <x v="0"/>
    <n v="12003.0303030303"/>
    <x v="155"/>
    <x v="0"/>
    <m/>
  </r>
  <r>
    <d v="2022-01-06T01:26:41"/>
    <x v="9"/>
    <n v="11"/>
    <s v="VELEZ QUINTERO BAYRON ESTIVEN"/>
    <x v="14"/>
    <x v="1"/>
    <n v="17"/>
    <n v="34"/>
    <n v="9.1349693251533708"/>
    <s v="14 DESCUENTOS (Devolucin de dinero x choque)"/>
    <n v="3453.9877000000001"/>
    <x v="0"/>
    <n v="12003.0303030303"/>
    <x v="155"/>
    <x v="0"/>
    <m/>
  </r>
  <r>
    <d v="2022-01-06T01:26:41"/>
    <x v="9"/>
    <n v="12"/>
    <s v="HERRERA GIOVANNY"/>
    <x v="4"/>
    <x v="0"/>
    <n v="117"/>
    <n v="16.714285714285701"/>
    <n v="127.88957055214701"/>
    <m/>
    <n v="48355.828200000004"/>
    <x v="0"/>
    <n v="12003.0303030303"/>
    <x v="155"/>
    <x v="0"/>
    <m/>
  </r>
  <r>
    <d v="2022-01-06T01:26:42"/>
    <x v="1"/>
    <n v="13"/>
    <s v="DE OSSA TORRES CARLOS ANDRES"/>
    <x v="3"/>
    <x v="0"/>
    <n v="200"/>
    <n v="20"/>
    <n v="182.69938650306801"/>
    <m/>
    <n v="69079.7546"/>
    <x v="1"/>
    <n v="12003.0303030303"/>
    <x v="155"/>
    <x v="0"/>
    <m/>
  </r>
  <r>
    <d v="2022-01-06T01:26:42"/>
    <x v="1"/>
    <n v="14"/>
    <s v="HINCAPIE OSORIO RENZO ORLANDO"/>
    <x v="12"/>
    <x v="0"/>
    <n v="247"/>
    <n v="19"/>
    <n v="237.509202453988"/>
    <s v="HECTOR CARVAJAL Realiz 6 viajes donde moviliz 88 Usuarios, 2 DESCUENTOS X INCAPACITADO"/>
    <n v="89803.680999999997"/>
    <x v="1"/>
    <n v="12003.0303030303"/>
    <x v="155"/>
    <x v="0"/>
    <m/>
  </r>
  <r>
    <d v="2022-01-06T01:26:42"/>
    <x v="1"/>
    <n v="15"/>
    <s v="LOPERA AGUDELO LUIS FRANCISCO"/>
    <x v="3"/>
    <x v="0"/>
    <n v="177"/>
    <n v="17.7"/>
    <n v="182.69938650306801"/>
    <m/>
    <n v="69079.7546"/>
    <x v="0"/>
    <n v="12003.0303030303"/>
    <x v="155"/>
    <x v="0"/>
    <m/>
  </r>
  <r>
    <d v="2022-01-06T01:26:42"/>
    <x v="1"/>
    <n v="16"/>
    <s v="VELEZ QUINTERO BAYRON ESTIVEN"/>
    <x v="2"/>
    <x v="0"/>
    <n v="120"/>
    <n v="20"/>
    <n v="109.61963190183999"/>
    <m/>
    <n v="41447.852800000001"/>
    <x v="0"/>
    <n v="12003.0303030303"/>
    <x v="155"/>
    <x v="0"/>
    <m/>
  </r>
  <r>
    <d v="2022-01-06T01:26:42"/>
    <x v="9"/>
    <n v="17"/>
    <s v="ESPINOZA CHAVARRIA GUILLERMO LEON"/>
    <x v="1"/>
    <x v="0"/>
    <n v="201"/>
    <n v="18.272727272727298"/>
    <n v="200.969325153374"/>
    <m/>
    <n v="75987.730100000001"/>
    <x v="0"/>
    <n v="12003.0303030303"/>
    <x v="155"/>
    <x v="0"/>
    <m/>
  </r>
  <r>
    <d v="2022-01-06T01:26:43"/>
    <x v="1"/>
    <n v="19"/>
    <s v="RESTREPO JHON FLANDER"/>
    <x v="1"/>
    <x v="0"/>
    <n v="217"/>
    <n v="19.727272727272702"/>
    <n v="200.969325153374"/>
    <m/>
    <n v="75987.730100000001"/>
    <x v="0"/>
    <n v="12003.0303030303"/>
    <x v="155"/>
    <x v="0"/>
    <m/>
  </r>
  <r>
    <d v="2022-01-06T01:26:43"/>
    <x v="1"/>
    <n v="20"/>
    <s v="VACA FIERRO ROBINSON"/>
    <x v="1"/>
    <x v="0"/>
    <n v="177"/>
    <n v="16.090909090909101"/>
    <n v="200.969325153374"/>
    <m/>
    <n v="75987.730100000001"/>
    <x v="0"/>
    <n v="12003.0303030303"/>
    <x v="155"/>
    <x v="0"/>
    <m/>
  </r>
  <r>
    <d v="2022-01-06T01:26:43"/>
    <x v="9"/>
    <n v="21"/>
    <s v="ROJAS QUINTERO MIGUEL ANTONIO"/>
    <x v="1"/>
    <x v="0"/>
    <n v="198"/>
    <n v="18"/>
    <n v="200.969325153374"/>
    <s v="GIOVANNY HERRERA Realiz 2 viajes donde moviliz 14 Usuarios"/>
    <n v="75987.730100000001"/>
    <x v="0"/>
    <n v="12003.0303030303"/>
    <x v="155"/>
    <x v="0"/>
    <m/>
  </r>
  <r>
    <d v="2022-01-06T01:26:43"/>
    <x v="9"/>
    <n v="22"/>
    <s v="GONZALEZ MONTAO HERNAN DARIO"/>
    <x v="0"/>
    <x v="0"/>
    <n v="137"/>
    <n v="15.2222222222222"/>
    <n v="164.429447852761"/>
    <m/>
    <n v="62171.7791"/>
    <x v="1"/>
    <n v="12003.0303030303"/>
    <x v="155"/>
    <x v="0"/>
    <m/>
  </r>
  <r>
    <d v="2022-01-06T01:26:43"/>
    <x v="9"/>
    <n v="23"/>
    <s v="QUICENO DAVID DIEGO ALEJANDRO"/>
    <x v="0"/>
    <x v="0"/>
    <n v="170"/>
    <n v="18.8888888888889"/>
    <n v="164.429447852761"/>
    <m/>
    <n v="62171.7791"/>
    <x v="0"/>
    <n v="12003.0303030303"/>
    <x v="155"/>
    <x v="0"/>
    <m/>
  </r>
  <r>
    <d v="2022-01-06T01:26:43"/>
    <x v="9"/>
    <n v="24"/>
    <s v="QUIRAMA CASTAEDA JHON JADER"/>
    <x v="4"/>
    <x v="0"/>
    <n v="137"/>
    <n v="19.571428571428601"/>
    <n v="127.88957055214701"/>
    <m/>
    <n v="48355.828200000004"/>
    <x v="0"/>
    <n v="12003.0303030303"/>
    <x v="155"/>
    <x v="0"/>
    <m/>
  </r>
  <r>
    <d v="2022-01-06T01:26:44"/>
    <x v="9"/>
    <n v="26"/>
    <s v="GONZALEZ VELASQUEZ LISDAN"/>
    <x v="0"/>
    <x v="0"/>
    <n v="155"/>
    <n v="17.2222222222222"/>
    <n v="164.429447852761"/>
    <m/>
    <n v="62171.7791"/>
    <x v="0"/>
    <n v="12003.0303030303"/>
    <x v="155"/>
    <x v="0"/>
    <m/>
  </r>
  <r>
    <d v="2022-01-06T01:26:44"/>
    <x v="9"/>
    <n v="27"/>
    <s v="MARTINEZ ORREGO ARLEISON"/>
    <x v="4"/>
    <x v="1"/>
    <n v="121"/>
    <n v="17.285714285714299"/>
    <n v="127.88957055214701"/>
    <s v="FERNEY HENAO Realiz 3 viajes donde moviliz 53 Usuarios"/>
    <n v="48355.828200000004"/>
    <x v="0"/>
    <n v="12003.0303030303"/>
    <x v="155"/>
    <x v="0"/>
    <m/>
  </r>
  <r>
    <d v="2022-01-06T01:26:44"/>
    <x v="9"/>
    <n v="28"/>
    <s v="ZAPATA GOMEZ ANDERSON"/>
    <x v="0"/>
    <x v="1"/>
    <n v="153"/>
    <n v="17"/>
    <n v="164.429447852761"/>
    <m/>
    <n v="62171.7791"/>
    <x v="0"/>
    <n v="12003.0303030303"/>
    <x v="155"/>
    <x v="0"/>
    <m/>
  </r>
  <r>
    <d v="2022-01-06T01:26:44"/>
    <x v="9"/>
    <n v="29"/>
    <s v="URIBE HERRERA JUAN ESTEBAN"/>
    <x v="3"/>
    <x v="0"/>
    <n v="214"/>
    <n v="21.4"/>
    <n v="182.69938650306801"/>
    <s v="12 DESCUENTOS (Transbordo veh 39)"/>
    <n v="69079.7546"/>
    <x v="0"/>
    <n v="12003.0303030303"/>
    <x v="155"/>
    <x v="0"/>
    <m/>
  </r>
  <r>
    <d v="2022-01-06T01:26:44"/>
    <x v="1"/>
    <n v="31"/>
    <s v="ARISTIZABAL GIRALDO JORGE ANDRES"/>
    <x v="0"/>
    <x v="0"/>
    <n v="171"/>
    <n v="19"/>
    <n v="164.429447852761"/>
    <m/>
    <n v="62171.7791"/>
    <x v="1"/>
    <n v="12003.0303030303"/>
    <x v="155"/>
    <x v="0"/>
    <m/>
  </r>
  <r>
    <d v="2022-01-06T01:26:44"/>
    <x v="1"/>
    <n v="32"/>
    <s v="QUINTERO PEREZ SANTIAGO"/>
    <x v="6"/>
    <x v="1"/>
    <n v="150"/>
    <n v="18.75"/>
    <n v="146.15950920245399"/>
    <s v="1 DESCUENTO (Usuario Desubicado)"/>
    <n v="55263.803699999997"/>
    <x v="0"/>
    <n v="12003.0303030303"/>
    <x v="155"/>
    <x v="0"/>
    <m/>
  </r>
  <r>
    <d v="2022-01-06T01:26:45"/>
    <x v="1"/>
    <n v="34"/>
    <s v="LONDOO LOPERA DUVAN ANDRES"/>
    <x v="3"/>
    <x v="0"/>
    <n v="191"/>
    <n v="19.100000000000001"/>
    <n v="182.69938650306801"/>
    <m/>
    <n v="69079.7546"/>
    <x v="0"/>
    <n v="12003.0303030303"/>
    <x v="155"/>
    <x v="0"/>
    <m/>
  </r>
  <r>
    <d v="2022-01-06T01:26:45"/>
    <x v="1"/>
    <n v="35"/>
    <s v="GARCIA DAVID WILSON ALBERTO"/>
    <x v="6"/>
    <x v="0"/>
    <n v="137"/>
    <n v="18.266666666666701"/>
    <n v="137.02453987730101"/>
    <s v="Se reconoce medio viaje donde moviliz 4 Usuarios, 4 DESCUENTOS (2 X INCAPACITADO, 1 Usuario Desubicado y Propietario veh 34)"/>
    <n v="51809.815999999999"/>
    <x v="1"/>
    <n v="12003.0303030303"/>
    <x v="155"/>
    <x v="0"/>
    <m/>
  </r>
  <r>
    <d v="2022-01-06T01:26:45"/>
    <x v="1"/>
    <n v="36"/>
    <s v="MARTINEZ CHAVERRA LUIS NORBERTO"/>
    <x v="3"/>
    <x v="0"/>
    <n v="188"/>
    <n v="18.8"/>
    <n v="182.69938650306801"/>
    <m/>
    <n v="69079.7546"/>
    <x v="0"/>
    <n v="12003.0303030303"/>
    <x v="155"/>
    <x v="0"/>
    <m/>
  </r>
  <r>
    <d v="2022-01-06T01:26:45"/>
    <x v="1"/>
    <n v="37"/>
    <s v="LARGO PIEDRAHITA HARVEY DAVID"/>
    <x v="1"/>
    <x v="0"/>
    <n v="203"/>
    <n v="18.454545454545499"/>
    <n v="200.969325153374"/>
    <m/>
    <n v="75987.730100000001"/>
    <x v="1"/>
    <n v="12003.0303030303"/>
    <x v="155"/>
    <x v="0"/>
    <m/>
  </r>
  <r>
    <d v="2022-01-06T01:26:45"/>
    <x v="1"/>
    <n v="38"/>
    <s v="VILLADA GUZMAN JOJAN"/>
    <x v="6"/>
    <x v="0"/>
    <n v="135"/>
    <n v="18"/>
    <n v="137.02453987730101"/>
    <s v="9 DESCUENTOS (Transbordo veh 11), Se reconoce medio viaje donde moviliz 20 Usuarios"/>
    <n v="51809.815999999999"/>
    <x v="0"/>
    <n v="12003.0303030303"/>
    <x v="155"/>
    <x v="0"/>
    <m/>
  </r>
  <r>
    <d v="2022-01-06T01:26:45"/>
    <x v="1"/>
    <n v="39"/>
    <s v="GALINDEZ CHAVARRIAGA LUIS FERNANDO"/>
    <x v="6"/>
    <x v="0"/>
    <n v="176"/>
    <n v="20.705882352941199"/>
    <n v="155.294478527607"/>
    <s v="Se reconoce medio viaje donde moviliz 24 Usuarios"/>
    <n v="58717.791400000002"/>
    <x v="0"/>
    <n v="12003.0303030303"/>
    <x v="155"/>
    <x v="0"/>
    <m/>
  </r>
  <r>
    <d v="2022-01-06T01:26:46"/>
    <x v="1"/>
    <n v="40"/>
    <s v="CORDOBA QUINTERO RAFAEL JOSE"/>
    <x v="3"/>
    <x v="0"/>
    <n v="161"/>
    <n v="16.100000000000001"/>
    <n v="182.69938650306801"/>
    <m/>
    <n v="69079.7546"/>
    <x v="0"/>
    <n v="12003.0303030303"/>
    <x v="155"/>
    <x v="0"/>
    <m/>
  </r>
  <r>
    <d v="2022-01-06T01:26:46"/>
    <x v="1"/>
    <n v="42"/>
    <s v="GIRALDO SANTAMARIA ERMAN"/>
    <x v="3"/>
    <x v="0"/>
    <n v="190"/>
    <n v="19"/>
    <n v="182.69938650306801"/>
    <s v="3 DESCUENTOS (Transbordo veh 11)"/>
    <n v="69079.7546"/>
    <x v="0"/>
    <n v="12003.0303030303"/>
    <x v="155"/>
    <x v="0"/>
    <m/>
  </r>
  <r>
    <d v="2022-01-07T00:44:31"/>
    <x v="9"/>
    <n v="1"/>
    <s v="LUJAN LOPERA FABIAN ALEXIS"/>
    <x v="2"/>
    <x v="0"/>
    <n v="138"/>
    <n v="23"/>
    <n v="125.96733212341201"/>
    <m/>
    <n v="47986.932800000002"/>
    <x v="0"/>
    <n v="11060.6060606061"/>
    <x v="156"/>
    <x v="0"/>
    <m/>
  </r>
  <r>
    <d v="2022-01-07T00:44:32"/>
    <x v="1"/>
    <n v="2"/>
    <s v="RESTREPO RODRIGUEZ LIBARDO ANDRES"/>
    <x v="3"/>
    <x v="1"/>
    <n v="299"/>
    <n v="29.9"/>
    <n v="209.94555353902001"/>
    <s v="8 DESCUENTOS (Devolucion de dinero)"/>
    <n v="79978.221399999995"/>
    <x v="1"/>
    <n v="11060.6060606061"/>
    <x v="156"/>
    <x v="0"/>
    <m/>
  </r>
  <r>
    <d v="2022-01-07T00:44:32"/>
    <x v="1"/>
    <n v="3"/>
    <s v="MONSALVE OCAMPO EDISON GUSTAVO"/>
    <x v="1"/>
    <x v="0"/>
    <n v="208"/>
    <n v="18.909090909090899"/>
    <n v="230.94010889292201"/>
    <m/>
    <n v="87976.043600000005"/>
    <x v="0"/>
    <n v="11060.6060606061"/>
    <x v="156"/>
    <x v="0"/>
    <m/>
  </r>
  <r>
    <d v="2022-01-07T00:44:32"/>
    <x v="1"/>
    <n v="5"/>
    <s v="LOAIZA GAVIRIA EDIXON ANDRES"/>
    <x v="9"/>
    <x v="0"/>
    <n v="308"/>
    <n v="25.6666666666667"/>
    <n v="251.93466424682401"/>
    <m/>
    <n v="95973.865699999995"/>
    <x v="1"/>
    <n v="11060.6060606061"/>
    <x v="156"/>
    <x v="0"/>
    <m/>
  </r>
  <r>
    <d v="2022-01-07T00:44:32"/>
    <x v="9"/>
    <n v="6"/>
    <s v="MARAMARA ALBARRAN YONSON"/>
    <x v="4"/>
    <x v="0"/>
    <n v="112"/>
    <n v="16"/>
    <n v="146.96188747731401"/>
    <s v="2 DESCUENTOS (Conduct. Veh 18 y Usuario Desubicado)"/>
    <n v="55984.754999999997"/>
    <x v="0"/>
    <n v="11060.6060606061"/>
    <x v="156"/>
    <x v="0"/>
    <m/>
  </r>
  <r>
    <d v="2022-01-07T00:44:32"/>
    <x v="1"/>
    <n v="7"/>
    <s v="VASQUEZ GARCIA ISMAEL DAVID"/>
    <x v="3"/>
    <x v="0"/>
    <n v="190"/>
    <n v="19"/>
    <n v="209.94555353902001"/>
    <m/>
    <n v="79978.221399999995"/>
    <x v="1"/>
    <n v="11060.6060606061"/>
    <x v="156"/>
    <x v="0"/>
    <m/>
  </r>
  <r>
    <d v="2022-01-07T00:44:33"/>
    <x v="1"/>
    <n v="8"/>
    <s v="VARGAS NELSON CONRADO"/>
    <x v="6"/>
    <x v="0"/>
    <n v="164"/>
    <n v="19.294117647058801"/>
    <n v="178.45372050816701"/>
    <s v="Se reconoce medio viaje donde moviliz 5 Usuarios, 2 DESCUENTOS X INCAPACITADO"/>
    <n v="67981.488200000007"/>
    <x v="1"/>
    <n v="11060.6060606061"/>
    <x v="156"/>
    <x v="0"/>
    <m/>
  </r>
  <r>
    <d v="2022-01-07T00:44:33"/>
    <x v="1"/>
    <n v="9"/>
    <s v="JIMENEZ JIMENEZ OMAR DAVID"/>
    <x v="6"/>
    <x v="1"/>
    <n v="197"/>
    <n v="24.625"/>
    <n v="167.95644283121601"/>
    <m/>
    <n v="63982.577100000002"/>
    <x v="0"/>
    <n v="11060.6060606061"/>
    <x v="156"/>
    <x v="0"/>
    <m/>
  </r>
  <r>
    <d v="2022-01-07T00:44:33"/>
    <x v="1"/>
    <n v="10"/>
    <s v="PINEDA ESTRADA CRISTIAN JOHAN"/>
    <x v="0"/>
    <x v="1"/>
    <n v="204"/>
    <n v="22.6666666666667"/>
    <n v="188.95099818511801"/>
    <s v="JORGE FLORES Realiz 1 viaje donde moviliz 15 Usuarios, 1 DESCUENTO (Conduct. Veh 10)"/>
    <n v="71980.399300000005"/>
    <x v="0"/>
    <n v="11060.6060606061"/>
    <x v="156"/>
    <x v="0"/>
    <m/>
  </r>
  <r>
    <d v="2022-01-07T00:44:33"/>
    <x v="9"/>
    <n v="11"/>
    <s v="RENDON VIANA HUMBERTO DE JESUS"/>
    <x v="5"/>
    <x v="0"/>
    <n v="23"/>
    <n v="23"/>
    <n v="20.994555353902001"/>
    <m/>
    <n v="7997.8221000000003"/>
    <x v="0"/>
    <n v="11060.6060606061"/>
    <x v="156"/>
    <x v="0"/>
    <m/>
  </r>
  <r>
    <d v="2022-01-07T00:44:33"/>
    <x v="9"/>
    <n v="12"/>
    <s v="HERRERA GIOVANNY"/>
    <x v="2"/>
    <x v="0"/>
    <n v="99"/>
    <n v="16.5"/>
    <n v="125.96733212341201"/>
    <m/>
    <n v="47986.932800000002"/>
    <x v="0"/>
    <n v="11060.6060606061"/>
    <x v="156"/>
    <x v="0"/>
    <m/>
  </r>
  <r>
    <d v="2022-01-07T00:44:33"/>
    <x v="9"/>
    <n v="13"/>
    <s v="DE OSSA TORRES CARLOS ANDRES"/>
    <x v="3"/>
    <x v="0"/>
    <n v="213"/>
    <n v="21.3"/>
    <n v="209.94555353902001"/>
    <m/>
    <n v="79978.221399999995"/>
    <x v="1"/>
    <n v="11060.6060606061"/>
    <x v="156"/>
    <x v="0"/>
    <m/>
  </r>
  <r>
    <d v="2022-01-07T00:44:33"/>
    <x v="9"/>
    <n v="14"/>
    <s v="HINCAPIE OSORIO RENZO ORLANDO"/>
    <x v="1"/>
    <x v="0"/>
    <n v="157"/>
    <n v="14.2727272727273"/>
    <n v="230.94010889292201"/>
    <s v="HECTOR CARVAJAL Realiz 4 viajes donde moviliz 40 Usuarios"/>
    <n v="87976.043600000005"/>
    <x v="1"/>
    <n v="11060.6060606061"/>
    <x v="156"/>
    <x v="0"/>
    <m/>
  </r>
  <r>
    <d v="2022-01-07T00:44:34"/>
    <x v="9"/>
    <n v="15"/>
    <s v="LOPERA AGUDELO LUIS FRANCISCO"/>
    <x v="3"/>
    <x v="0"/>
    <n v="200"/>
    <n v="20"/>
    <n v="209.94555353902001"/>
    <m/>
    <n v="79978.221399999995"/>
    <x v="0"/>
    <n v="11060.6060606061"/>
    <x v="156"/>
    <x v="0"/>
    <m/>
  </r>
  <r>
    <d v="2022-01-07T00:44:34"/>
    <x v="9"/>
    <n v="16"/>
    <s v="VELEZ QUINTERO BAYRON ESTIVEN"/>
    <x v="8"/>
    <x v="0"/>
    <n v="105"/>
    <n v="21"/>
    <n v="104.97277676951001"/>
    <m/>
    <n v="39989.110699999997"/>
    <x v="0"/>
    <n v="11060.6060606061"/>
    <x v="156"/>
    <x v="0"/>
    <m/>
  </r>
  <r>
    <d v="2022-01-07T00:44:34"/>
    <x v="9"/>
    <n v="17"/>
    <s v="ESPINOZA CHAVARRIA GUILLERMO LEON"/>
    <x v="3"/>
    <x v="0"/>
    <n v="174"/>
    <n v="17.399999999999999"/>
    <n v="209.94555353902001"/>
    <m/>
    <n v="79978.221399999995"/>
    <x v="0"/>
    <n v="11060.6060606061"/>
    <x v="156"/>
    <x v="0"/>
    <m/>
  </r>
  <r>
    <d v="2022-01-07T00:44:34"/>
    <x v="9"/>
    <n v="19"/>
    <s v="RESTREPO JHON FLANDER"/>
    <x v="2"/>
    <x v="0"/>
    <n v="170"/>
    <n v="26.153846153846199"/>
    <n v="136.46460980036301"/>
    <s v="Se reconoce medio viaje donde moviliz 8 Usuarios"/>
    <n v="51985.8439"/>
    <x v="0"/>
    <n v="11060.6060606061"/>
    <x v="156"/>
    <x v="0"/>
    <m/>
  </r>
  <r>
    <d v="2022-01-07T00:44:34"/>
    <x v="9"/>
    <n v="20"/>
    <s v="VACA FIERRO ROBINSON"/>
    <x v="3"/>
    <x v="0"/>
    <n v="172"/>
    <n v="18.105263157894701"/>
    <n v="199.44827586206901"/>
    <s v="Se reconoce medio viaje donde moviliz 12 Usuarios"/>
    <n v="75979.310299999997"/>
    <x v="0"/>
    <n v="11060.6060606061"/>
    <x v="156"/>
    <x v="0"/>
    <m/>
  </r>
  <r>
    <d v="2022-01-07T00:44:34"/>
    <x v="1"/>
    <n v="21"/>
    <s v="ROJAS QUINTERO MIGUEL ANTONIO"/>
    <x v="6"/>
    <x v="0"/>
    <n v="159"/>
    <n v="21.2"/>
    <n v="157.45916515426501"/>
    <s v="Se reconoce medio viaje donde moviliz 5 Usuarios"/>
    <n v="59983.666100000002"/>
    <x v="0"/>
    <n v="11060.6060606061"/>
    <x v="156"/>
    <x v="0"/>
    <m/>
  </r>
  <r>
    <d v="2022-01-07T00:44:34"/>
    <x v="9"/>
    <n v="22"/>
    <s v="GONZALEZ MONTAO HERNAN DARIO"/>
    <x v="0"/>
    <x v="1"/>
    <n v="220"/>
    <n v="24.4444444444444"/>
    <n v="188.95099818511801"/>
    <s v="4 DESCUENTOS (Devolucin de dinero)"/>
    <n v="71980.399300000005"/>
    <x v="1"/>
    <n v="11060.6060606061"/>
    <x v="156"/>
    <x v="0"/>
    <m/>
  </r>
  <r>
    <d v="2022-01-07T00:44:35"/>
    <x v="1"/>
    <n v="23"/>
    <s v="QUICENO DAVID DIEGO ALEJANDRO"/>
    <x v="3"/>
    <x v="0"/>
    <n v="226"/>
    <n v="22.6"/>
    <n v="209.94555353902001"/>
    <m/>
    <n v="79978.221399999995"/>
    <x v="0"/>
    <n v="11060.6060606061"/>
    <x v="156"/>
    <x v="0"/>
    <m/>
  </r>
  <r>
    <d v="2022-01-07T00:44:35"/>
    <x v="1"/>
    <n v="24"/>
    <s v="QUIRAMA CASTAEDA JHON JADER"/>
    <x v="6"/>
    <x v="0"/>
    <n v="194"/>
    <n v="25.866666666666699"/>
    <n v="157.45916515426501"/>
    <s v="Se reconoce medio viaje donde moviliz 10 Usuarios"/>
    <n v="59983.666100000002"/>
    <x v="0"/>
    <n v="11060.6060606061"/>
    <x v="156"/>
    <x v="0"/>
    <m/>
  </r>
  <r>
    <d v="2022-01-07T00:44:35"/>
    <x v="1"/>
    <n v="26"/>
    <s v="GONZALEZ VELASQUEZ LISDAN"/>
    <x v="3"/>
    <x v="0"/>
    <n v="214"/>
    <n v="21.4"/>
    <n v="209.94555353902001"/>
    <m/>
    <n v="79978.221399999995"/>
    <x v="0"/>
    <n v="11060.6060606061"/>
    <x v="156"/>
    <x v="0"/>
    <m/>
  </r>
  <r>
    <d v="2022-01-07T00:44:35"/>
    <x v="1"/>
    <n v="27"/>
    <s v="VANEGAS MORALES DEIBY ALEJANDRO"/>
    <x v="0"/>
    <x v="0"/>
    <n v="189"/>
    <n v="21"/>
    <n v="188.95099818511801"/>
    <m/>
    <n v="71980.399300000005"/>
    <x v="0"/>
    <n v="11060.6060606061"/>
    <x v="156"/>
    <x v="0"/>
    <m/>
  </r>
  <r>
    <d v="2022-01-07T00:44:35"/>
    <x v="9"/>
    <n v="28"/>
    <s v="ZAPATA GOMEZ ANDERSON"/>
    <x v="0"/>
    <x v="0"/>
    <n v="171"/>
    <n v="19"/>
    <n v="188.95099818511801"/>
    <m/>
    <n v="71980.399300000005"/>
    <x v="0"/>
    <n v="11060.6060606061"/>
    <x v="156"/>
    <x v="0"/>
    <m/>
  </r>
  <r>
    <d v="2022-01-07T00:44:35"/>
    <x v="9"/>
    <n v="29"/>
    <s v="VALENCIA ESTRADA JUAN STIVEN"/>
    <x v="7"/>
    <x v="0"/>
    <n v="44"/>
    <n v="14.6666666666667"/>
    <n v="62.983666061706003"/>
    <m/>
    <n v="23993.466400000001"/>
    <x v="0"/>
    <n v="11060.6060606061"/>
    <x v="156"/>
    <x v="0"/>
    <m/>
  </r>
  <r>
    <d v="2022-01-07T00:44:35"/>
    <x v="9"/>
    <n v="31"/>
    <s v="ARISTIZABAL GIRALDO JORGE ANDRES"/>
    <x v="0"/>
    <x v="0"/>
    <n v="185"/>
    <n v="20.5555555555556"/>
    <n v="188.95099818511801"/>
    <m/>
    <n v="71980.399300000005"/>
    <x v="1"/>
    <n v="11060.6060606061"/>
    <x v="156"/>
    <x v="0"/>
    <m/>
  </r>
  <r>
    <d v="2022-01-07T00:44:36"/>
    <x v="9"/>
    <n v="34"/>
    <s v="LONDOO LOPERA DUVAN ANDRES"/>
    <x v="3"/>
    <x v="0"/>
    <n v="198"/>
    <n v="19.8"/>
    <n v="209.94555353902001"/>
    <m/>
    <n v="79978.221399999995"/>
    <x v="0"/>
    <n v="11060.6060606061"/>
    <x v="156"/>
    <x v="0"/>
    <m/>
  </r>
  <r>
    <d v="2022-01-07T00:44:36"/>
    <x v="9"/>
    <n v="35"/>
    <s v="GARCIA DAVID WILSON ALBERTO"/>
    <x v="0"/>
    <x v="1"/>
    <n v="172"/>
    <n v="19.1111111111111"/>
    <n v="188.95099818511801"/>
    <s v="9 DESCUENTOS (2 X INCAPACITADO Y 7 x devolucion de dinero)"/>
    <n v="71980.399300000005"/>
    <x v="1"/>
    <n v="11060.6060606061"/>
    <x v="156"/>
    <x v="0"/>
    <m/>
  </r>
  <r>
    <d v="2022-01-07T00:44:36"/>
    <x v="9"/>
    <n v="36"/>
    <s v="URIBE HERRERA JUAN ESTEBAN"/>
    <x v="0"/>
    <x v="0"/>
    <n v="172"/>
    <n v="19.1111111111111"/>
    <n v="188.95099818511801"/>
    <m/>
    <n v="71980.399300000005"/>
    <x v="0"/>
    <n v="11060.6060606061"/>
    <x v="156"/>
    <x v="0"/>
    <m/>
  </r>
  <r>
    <d v="2022-01-07T00:44:36"/>
    <x v="9"/>
    <n v="38"/>
    <s v="VILLADA GUZMAN JOJAN"/>
    <x v="2"/>
    <x v="0"/>
    <n v="132"/>
    <n v="22"/>
    <n v="125.96733212341201"/>
    <m/>
    <n v="47986.932800000002"/>
    <x v="0"/>
    <n v="11060.6060606061"/>
    <x v="156"/>
    <x v="0"/>
    <m/>
  </r>
  <r>
    <d v="2022-01-07T00:44:36"/>
    <x v="9"/>
    <n v="40"/>
    <s v="CORDOBA QUINTERO RAFAEL JOSE"/>
    <x v="4"/>
    <x v="0"/>
    <n v="162"/>
    <n v="23.1428571428571"/>
    <n v="146.96188747731401"/>
    <m/>
    <n v="55984.754999999997"/>
    <x v="0"/>
    <n v="11060.6060606061"/>
    <x v="156"/>
    <x v="0"/>
    <m/>
  </r>
  <r>
    <d v="2022-01-07T00:44:36"/>
    <x v="1"/>
    <n v="42"/>
    <s v="GIRALDO SANTAMARIA ERMAN"/>
    <x v="3"/>
    <x v="0"/>
    <n v="213"/>
    <n v="21.3"/>
    <n v="209.94555353902001"/>
    <m/>
    <n v="79978.221399999995"/>
    <x v="0"/>
    <n v="11060.6060606061"/>
    <x v="156"/>
    <x v="0"/>
    <m/>
  </r>
  <r>
    <d v="2022-01-08T01:25:13"/>
    <x v="9"/>
    <n v="2"/>
    <s v="JARAMILLO GOMEZ VICTOR ALONSO"/>
    <x v="3"/>
    <x v="0"/>
    <n v="190"/>
    <n v="19"/>
    <n v="201.36286201022099"/>
    <m/>
    <n v="76545.144799999995"/>
    <x v="1"/>
    <n v="11747.0588235294"/>
    <x v="157"/>
    <x v="0"/>
    <m/>
  </r>
  <r>
    <d v="2022-01-08T01:25:14"/>
    <x v="9"/>
    <n v="3"/>
    <s v="MONSALVE OCAMPO EDISON GUSTAVO"/>
    <x v="6"/>
    <x v="0"/>
    <n v="146"/>
    <n v="18.25"/>
    <n v="161.09028960817699"/>
    <m/>
    <n v="61236.1158"/>
    <x v="0"/>
    <n v="11747.0588235294"/>
    <x v="157"/>
    <x v="0"/>
    <m/>
  </r>
  <r>
    <d v="2022-01-08T01:25:14"/>
    <x v="9"/>
    <n v="5"/>
    <s v="LOAIZA GAVIRIA EDIXON ANDRES"/>
    <x v="1"/>
    <x v="0"/>
    <n v="251"/>
    <n v="22.818181818181799"/>
    <n v="221.49914821124401"/>
    <m/>
    <n v="84199.659299999999"/>
    <x v="1"/>
    <n v="11747.0588235294"/>
    <x v="157"/>
    <x v="0"/>
    <m/>
  </r>
  <r>
    <d v="2022-01-08T01:25:14"/>
    <x v="9"/>
    <n v="6"/>
    <s v="MARAMARA ALBARRAN YONSON"/>
    <x v="2"/>
    <x v="0"/>
    <n v="121"/>
    <n v="20.1666666666667"/>
    <n v="120.817717206133"/>
    <m/>
    <n v="45927.086900000002"/>
    <x v="0"/>
    <n v="11747.0588235294"/>
    <x v="157"/>
    <x v="0"/>
    <m/>
  </r>
  <r>
    <d v="2022-01-08T01:25:14"/>
    <x v="9"/>
    <n v="7"/>
    <s v="VASQUEZ GARCIA ISMAEL DAVID"/>
    <x v="5"/>
    <x v="0"/>
    <n v="21"/>
    <n v="21"/>
    <n v="20.136286201022099"/>
    <m/>
    <n v="7654.5145000000002"/>
    <x v="1"/>
    <n v="11747.0588235294"/>
    <x v="157"/>
    <x v="0"/>
    <m/>
  </r>
  <r>
    <d v="2022-01-08T01:25:14"/>
    <x v="9"/>
    <n v="8"/>
    <s v="URIBE HERRERA JUAN ESTEBAN"/>
    <x v="3"/>
    <x v="0"/>
    <n v="209"/>
    <n v="20.9"/>
    <n v="201.36286201022099"/>
    <m/>
    <n v="76545.144799999995"/>
    <x v="1"/>
    <n v="11747.0588235294"/>
    <x v="157"/>
    <x v="0"/>
    <m/>
  </r>
  <r>
    <d v="2022-01-08T01:25:15"/>
    <x v="1"/>
    <n v="10"/>
    <s v="FLORES RINCON JORGE ALBERTO"/>
    <x v="3"/>
    <x v="0"/>
    <n v="235"/>
    <n v="23.5"/>
    <n v="201.36286201022099"/>
    <m/>
    <n v="76545.144799999995"/>
    <x v="0"/>
    <n v="11747.0588235294"/>
    <x v="157"/>
    <x v="0"/>
    <m/>
  </r>
  <r>
    <d v="2022-01-08T01:25:15"/>
    <x v="1"/>
    <n v="12"/>
    <s v="HERRERA GIOVANNY"/>
    <x v="3"/>
    <x v="0"/>
    <n v="176"/>
    <n v="17.600000000000001"/>
    <n v="201.36286201022099"/>
    <m/>
    <n v="76545.144799999995"/>
    <x v="0"/>
    <n v="11747.0588235294"/>
    <x v="157"/>
    <x v="0"/>
    <m/>
  </r>
  <r>
    <d v="2022-01-08T01:25:15"/>
    <x v="1"/>
    <n v="13"/>
    <s v="DE OSSA TORRES CARLOS ANDRES"/>
    <x v="1"/>
    <x v="0"/>
    <n v="198"/>
    <n v="18"/>
    <n v="221.49914821124401"/>
    <m/>
    <n v="84199.659299999999"/>
    <x v="1"/>
    <n v="11747.0588235294"/>
    <x v="157"/>
    <x v="0"/>
    <m/>
  </r>
  <r>
    <d v="2022-01-08T01:25:15"/>
    <x v="1"/>
    <n v="14"/>
    <s v="HINCAPIE OSORIO RENZO ORLANDO"/>
    <x v="1"/>
    <x v="0"/>
    <n v="223"/>
    <n v="20.272727272727298"/>
    <n v="221.49914821124401"/>
    <s v="HECTOR CARVAJAL Realiz 5 viajes donde moviliz 87 Usuarios, 8 DESCUENTOS X INCAPACITADOS (Rampla Mala)"/>
    <n v="84199.659299999999"/>
    <x v="1"/>
    <n v="11747.0588235294"/>
    <x v="157"/>
    <x v="0"/>
    <m/>
  </r>
  <r>
    <d v="2022-01-08T01:25:15"/>
    <x v="1"/>
    <n v="15"/>
    <s v="LOPERA AGUDELO LUIS FRANCISCO"/>
    <x v="2"/>
    <x v="0"/>
    <n v="109"/>
    <n v="18.1666666666667"/>
    <n v="120.817717206133"/>
    <m/>
    <n v="45927.086900000002"/>
    <x v="0"/>
    <n v="11747.0588235294"/>
    <x v="157"/>
    <x v="0"/>
    <m/>
  </r>
  <r>
    <d v="2022-01-08T01:25:16"/>
    <x v="1"/>
    <n v="16"/>
    <s v="VELEZ QUINTERO BAYRON ESTIVEN"/>
    <x v="1"/>
    <x v="0"/>
    <n v="218"/>
    <n v="19.818181818181799"/>
    <n v="221.49914821124401"/>
    <m/>
    <n v="84199.659299999999"/>
    <x v="0"/>
    <n v="11747.0588235294"/>
    <x v="157"/>
    <x v="0"/>
    <m/>
  </r>
  <r>
    <d v="2022-01-08T01:25:16"/>
    <x v="1"/>
    <n v="17"/>
    <s v="RESTREPO RODRIGUEZ LIBARDO ANDRES"/>
    <x v="0"/>
    <x v="0"/>
    <n v="157"/>
    <n v="17.4444444444444"/>
    <n v="181.22657580919901"/>
    <s v="GUILLERMO ESPINOZA Realiz 4 viajes donde moviliz 72 Usuarios"/>
    <n v="68890.630300000004"/>
    <x v="0"/>
    <n v="11747.0588235294"/>
    <x v="157"/>
    <x v="0"/>
    <m/>
  </r>
  <r>
    <d v="2022-01-08T01:25:16"/>
    <x v="1"/>
    <n v="18"/>
    <s v="ZAPATA POSSO FERNEY"/>
    <x v="6"/>
    <x v="0"/>
    <n v="159"/>
    <n v="21.2"/>
    <n v="151.02214650766601"/>
    <s v="Se reconoce medio viaje donde moviliz 2 Usuarios, 1 DESCUENTO (Usuario Desubicado)"/>
    <n v="57408.8586"/>
    <x v="0"/>
    <n v="11747.0588235294"/>
    <x v="157"/>
    <x v="0"/>
    <m/>
  </r>
  <r>
    <d v="2022-01-08T01:25:16"/>
    <x v="1"/>
    <n v="19"/>
    <s v="RESTREPO JHON FLANDER"/>
    <x v="1"/>
    <x v="0"/>
    <n v="256"/>
    <n v="23.272727272727298"/>
    <n v="221.49914821124401"/>
    <m/>
    <n v="84199.659299999999"/>
    <x v="0"/>
    <n v="11747.0588235294"/>
    <x v="157"/>
    <x v="0"/>
    <m/>
  </r>
  <r>
    <d v="2022-01-08T01:25:16"/>
    <x v="1"/>
    <n v="20"/>
    <s v="VACA FIERRO ROBINSON"/>
    <x v="1"/>
    <x v="0"/>
    <n v="193"/>
    <n v="17.545454545454501"/>
    <n v="221.49914821124401"/>
    <m/>
    <n v="84199.659299999999"/>
    <x v="0"/>
    <n v="11747.0588235294"/>
    <x v="157"/>
    <x v="0"/>
    <m/>
  </r>
  <r>
    <d v="2022-01-08T01:25:17"/>
    <x v="9"/>
    <n v="21"/>
    <s v="ROJAS QUINTERO MIGUEL ANTONIO"/>
    <x v="4"/>
    <x v="1"/>
    <n v="148"/>
    <n v="21.1428571428571"/>
    <n v="140.954003407155"/>
    <m/>
    <n v="53581.6014"/>
    <x v="0"/>
    <n v="11747.0588235294"/>
    <x v="157"/>
    <x v="0"/>
    <m/>
  </r>
  <r>
    <d v="2022-01-08T01:25:17"/>
    <x v="9"/>
    <n v="22"/>
    <s v="GONZALEZ MONTAO HERNAN DARIO"/>
    <x v="11"/>
    <x v="1"/>
    <n v="25"/>
    <n v="12.5"/>
    <n v="40.272572402044297"/>
    <m/>
    <n v="15309.029"/>
    <x v="1"/>
    <n v="11747.0588235294"/>
    <x v="157"/>
    <x v="0"/>
    <m/>
  </r>
  <r>
    <d v="2022-01-08T01:25:17"/>
    <x v="9"/>
    <n v="23"/>
    <s v="QUICENO DAVID DIEGO ALEJANDRO"/>
    <x v="3"/>
    <x v="0"/>
    <n v="239"/>
    <n v="23.9"/>
    <n v="201.36286201022099"/>
    <m/>
    <n v="76545.144799999995"/>
    <x v="0"/>
    <n v="11747.0588235294"/>
    <x v="157"/>
    <x v="0"/>
    <m/>
  </r>
  <r>
    <d v="2022-01-08T01:25:18"/>
    <x v="9"/>
    <n v="24"/>
    <s v="QUIRAMA CASTAEDA JHON JADER"/>
    <x v="6"/>
    <x v="0"/>
    <n v="164"/>
    <n v="20.5"/>
    <n v="161.09028960817699"/>
    <m/>
    <n v="61236.1158"/>
    <x v="0"/>
    <n v="11747.0588235294"/>
    <x v="157"/>
    <x v="0"/>
    <m/>
  </r>
  <r>
    <d v="2022-01-08T01:25:18"/>
    <x v="9"/>
    <n v="26"/>
    <s v="GONZALEZ VELASQUEZ LISDAN"/>
    <x v="3"/>
    <x v="0"/>
    <n v="224"/>
    <n v="22.4"/>
    <n v="201.36286201022099"/>
    <m/>
    <n v="76545.144799999995"/>
    <x v="0"/>
    <n v="11747.0588235294"/>
    <x v="157"/>
    <x v="0"/>
    <m/>
  </r>
  <r>
    <d v="2022-01-08T01:25:18"/>
    <x v="9"/>
    <n v="27"/>
    <s v="VANEGAS MORALES DEIBY ALEJANDRO"/>
    <x v="3"/>
    <x v="0"/>
    <n v="159"/>
    <n v="15.9"/>
    <n v="201.36286201022099"/>
    <m/>
    <n v="76545.144799999995"/>
    <x v="0"/>
    <n v="11747.0588235294"/>
    <x v="157"/>
    <x v="0"/>
    <m/>
  </r>
  <r>
    <d v="2022-01-08T01:25:18"/>
    <x v="9"/>
    <n v="28"/>
    <s v="ZAPATA GOMEZ ANDERSON"/>
    <x v="6"/>
    <x v="0"/>
    <n v="227"/>
    <n v="28.375"/>
    <n v="161.09028960817699"/>
    <m/>
    <n v="61236.1158"/>
    <x v="0"/>
    <n v="11747.0588235294"/>
    <x v="157"/>
    <x v="0"/>
    <m/>
  </r>
  <r>
    <d v="2022-01-08T01:25:19"/>
    <x v="9"/>
    <n v="29"/>
    <s v="VARGAS NELSON CONRADO"/>
    <x v="7"/>
    <x v="0"/>
    <n v="57"/>
    <n v="19"/>
    <n v="60.408858603066399"/>
    <m/>
    <n v="22963.543399999999"/>
    <x v="0"/>
    <n v="11747.0588235294"/>
    <x v="157"/>
    <x v="0"/>
    <m/>
  </r>
  <r>
    <d v="2022-01-08T01:25:19"/>
    <x v="1"/>
    <n v="31"/>
    <s v="ARISTIZABAL GIRALDO JORGE ANDRES"/>
    <x v="3"/>
    <x v="0"/>
    <n v="182"/>
    <n v="18.2"/>
    <n v="201.36286201022099"/>
    <m/>
    <n v="76545.144799999995"/>
    <x v="1"/>
    <n v="11747.0588235294"/>
    <x v="157"/>
    <x v="0"/>
    <m/>
  </r>
  <r>
    <d v="2022-01-08T01:25:19"/>
    <x v="9"/>
    <n v="32"/>
    <s v="JIMENEZ JIMENEZ OMAR DAVID"/>
    <x v="6"/>
    <x v="0"/>
    <n v="182"/>
    <n v="22.75"/>
    <n v="161.09028960817699"/>
    <m/>
    <n v="61236.1158"/>
    <x v="0"/>
    <n v="11747.0588235294"/>
    <x v="157"/>
    <x v="0"/>
    <m/>
  </r>
  <r>
    <d v="2022-01-08T01:25:20"/>
    <x v="9"/>
    <n v="34"/>
    <s v="JIMENEZ HURTADO CARLOS ESTIVEN"/>
    <x v="6"/>
    <x v="0"/>
    <n v="192"/>
    <n v="24"/>
    <n v="161.09028960817699"/>
    <s v="1 DESCUENTO (Propietario veh 34)"/>
    <n v="61236.1158"/>
    <x v="0"/>
    <n v="11747.0588235294"/>
    <x v="157"/>
    <x v="0"/>
    <m/>
  </r>
  <r>
    <d v="2022-01-08T01:25:20"/>
    <x v="9"/>
    <n v="35"/>
    <s v="GARCIA DAVID WILSON ALBERTO"/>
    <x v="3"/>
    <x v="0"/>
    <n v="183"/>
    <n v="18.3"/>
    <n v="201.36286201022099"/>
    <s v="2 DESCUENTOS X INCAPACITADO"/>
    <n v="76545.144799999995"/>
    <x v="1"/>
    <n v="11747.0588235294"/>
    <x v="157"/>
    <x v="0"/>
    <m/>
  </r>
  <r>
    <d v="2022-01-08T01:25:20"/>
    <x v="1"/>
    <n v="36"/>
    <s v="MARTINEZ CHAVERRA LUIS NORBERTO"/>
    <x v="3"/>
    <x v="0"/>
    <n v="195"/>
    <n v="19.5"/>
    <n v="201.36286201022099"/>
    <m/>
    <n v="76545.144799999995"/>
    <x v="0"/>
    <n v="11747.0588235294"/>
    <x v="157"/>
    <x v="0"/>
    <m/>
  </r>
  <r>
    <d v="2022-01-08T01:25:20"/>
    <x v="1"/>
    <n v="37"/>
    <s v="LARGO PIEDRAHITA HARVEY DAVID"/>
    <x v="0"/>
    <x v="0"/>
    <n v="195"/>
    <n v="21.6666666666667"/>
    <n v="181.22657580919901"/>
    <m/>
    <n v="68890.630300000004"/>
    <x v="1"/>
    <n v="11747.0588235294"/>
    <x v="157"/>
    <x v="0"/>
    <m/>
  </r>
  <r>
    <d v="2022-01-08T01:25:21"/>
    <x v="1"/>
    <n v="38"/>
    <s v="VILLADA GUZMAN JOJAN"/>
    <x v="3"/>
    <x v="0"/>
    <n v="174"/>
    <n v="17.399999999999999"/>
    <n v="201.36286201022099"/>
    <m/>
    <n v="76545.144799999995"/>
    <x v="0"/>
    <n v="11747.0588235294"/>
    <x v="157"/>
    <x v="0"/>
    <m/>
  </r>
  <r>
    <d v="2022-01-08T01:25:21"/>
    <x v="1"/>
    <n v="39"/>
    <s v="GALINDEZ CHAVARRIAGA LUIS FERNANDO"/>
    <x v="0"/>
    <x v="1"/>
    <n v="180"/>
    <n v="20"/>
    <n v="181.22657580919901"/>
    <m/>
    <n v="68890.630300000004"/>
    <x v="0"/>
    <n v="11747.0588235294"/>
    <x v="157"/>
    <x v="0"/>
    <m/>
  </r>
  <r>
    <d v="2022-01-08T01:25:21"/>
    <x v="1"/>
    <n v="40"/>
    <s v="CORDOBA QUINTERO RAFAEL JOSE"/>
    <x v="6"/>
    <x v="0"/>
    <n v="155"/>
    <n v="19.375"/>
    <n v="161.09028960817699"/>
    <m/>
    <n v="61236.1158"/>
    <x v="0"/>
    <n v="11747.0588235294"/>
    <x v="157"/>
    <x v="0"/>
    <m/>
  </r>
  <r>
    <d v="2022-01-08T01:25:21"/>
    <x v="9"/>
    <n v="42"/>
    <s v="MARTINEZ ORREGO ARLEISON"/>
    <x v="3"/>
    <x v="1"/>
    <n v="167"/>
    <n v="16.7"/>
    <n v="201.36286201022099"/>
    <s v="Se descuenta el viaje de 12 40 m donde moviliz 9 Usuarios ya que no espera el tiempo indicado en el paradero"/>
    <n v="76545.144799999995"/>
    <x v="0"/>
    <n v="11747.0588235294"/>
    <x v="157"/>
    <x v="0"/>
    <m/>
  </r>
  <r>
    <d v="2022-01-09T01:23:41"/>
    <x v="9"/>
    <n v="1"/>
    <s v="VELEZ QUINTERO BAYRON ESTIVEN"/>
    <x v="10"/>
    <x v="0"/>
    <n v="95"/>
    <n v="23.75"/>
    <n v="79.719557195571994"/>
    <m/>
    <n v="30287.822899999999"/>
    <x v="0"/>
    <n v="10844.1176470588"/>
    <x v="158"/>
    <x v="0"/>
    <m/>
  </r>
  <r>
    <d v="2022-01-09T01:23:42"/>
    <x v="1"/>
    <n v="2"/>
    <s v="JARAMILLO GOMEZ VICTOR ALONSO"/>
    <x v="3"/>
    <x v="0"/>
    <n v="197"/>
    <n v="19.7"/>
    <n v="199.29889298892999"/>
    <m/>
    <n v="75719.557199999996"/>
    <x v="1"/>
    <n v="10844.1176470588"/>
    <x v="158"/>
    <x v="0"/>
    <m/>
  </r>
  <r>
    <d v="2022-01-09T01:23:42"/>
    <x v="1"/>
    <n v="3"/>
    <s v="MONSALVE OCAMPO EDISON GUSTAVO"/>
    <x v="3"/>
    <x v="0"/>
    <n v="159"/>
    <n v="15.9"/>
    <n v="199.29889298892999"/>
    <m/>
    <n v="75719.557199999996"/>
    <x v="0"/>
    <n v="10844.1176470588"/>
    <x v="158"/>
    <x v="0"/>
    <m/>
  </r>
  <r>
    <d v="2022-01-09T01:23:42"/>
    <x v="9"/>
    <n v="5"/>
    <s v="LOAIZA GAVIRIA EDIXON ANDRES"/>
    <x v="1"/>
    <x v="0"/>
    <n v="250"/>
    <n v="22.727272727272702"/>
    <n v="219.22878228782301"/>
    <m/>
    <n v="83291.512900000002"/>
    <x v="1"/>
    <n v="10844.1176470588"/>
    <x v="158"/>
    <x v="0"/>
    <m/>
  </r>
  <r>
    <d v="2022-01-09T01:23:43"/>
    <x v="1"/>
    <n v="6"/>
    <s v="MARAMARA ALBARRAN YONSON"/>
    <x v="1"/>
    <x v="0"/>
    <n v="191"/>
    <n v="17.363636363636399"/>
    <n v="219.22878228782301"/>
    <m/>
    <n v="83291.512900000002"/>
    <x v="0"/>
    <n v="10844.1176470588"/>
    <x v="158"/>
    <x v="0"/>
    <m/>
  </r>
  <r>
    <d v="2022-01-09T01:23:43"/>
    <x v="1"/>
    <n v="7"/>
    <s v="SERNA TABARES HUGO ORLANDO"/>
    <x v="3"/>
    <x v="0"/>
    <n v="171"/>
    <n v="17.100000000000001"/>
    <n v="199.29889298892999"/>
    <m/>
    <n v="75719.557199999996"/>
    <x v="1"/>
    <n v="10844.1176470588"/>
    <x v="158"/>
    <x v="0"/>
    <m/>
  </r>
  <r>
    <d v="2022-01-09T01:23:43"/>
    <x v="1"/>
    <n v="8"/>
    <s v="VARGAS NELSON CONRADO"/>
    <x v="3"/>
    <x v="0"/>
    <n v="199"/>
    <n v="19.899999999999999"/>
    <n v="199.29889298892999"/>
    <s v="2 DESCUENTOS X INCAPACITADO"/>
    <n v="75719.557199999996"/>
    <x v="1"/>
    <n v="10844.1176470588"/>
    <x v="158"/>
    <x v="0"/>
    <m/>
  </r>
  <r>
    <d v="2022-01-09T01:23:43"/>
    <x v="1"/>
    <n v="10"/>
    <s v="FLORES RINCON JORGE ALBERTO"/>
    <x v="2"/>
    <x v="0"/>
    <n v="103"/>
    <n v="18.727272727272702"/>
    <n v="109.61439114391101"/>
    <s v="Se reconoce medio viaje donde moviliz 14 Usuarios"/>
    <n v="41645.756500000003"/>
    <x v="0"/>
    <n v="10844.1176470588"/>
    <x v="158"/>
    <x v="0"/>
    <m/>
  </r>
  <r>
    <d v="2022-01-09T01:23:43"/>
    <x v="9"/>
    <n v="12"/>
    <s v="HERRERA GIOVANNY"/>
    <x v="6"/>
    <x v="0"/>
    <n v="165"/>
    <n v="20.625"/>
    <n v="159.43911439114399"/>
    <m/>
    <n v="60575.645799999998"/>
    <x v="0"/>
    <n v="10844.1176470588"/>
    <x v="158"/>
    <x v="0"/>
    <m/>
  </r>
  <r>
    <d v="2022-01-09T01:23:44"/>
    <x v="9"/>
    <n v="13"/>
    <s v="DE OSSA TORRES CARLOS ANDRES"/>
    <x v="3"/>
    <x v="0"/>
    <n v="185"/>
    <n v="18.5"/>
    <n v="199.29889298892999"/>
    <s v="2 DESCUENTOS (Jefe de Ruta y Conduct. Reconociendo ruta)"/>
    <n v="75719.557199999996"/>
    <x v="1"/>
    <n v="10844.1176470588"/>
    <x v="158"/>
    <x v="0"/>
    <m/>
  </r>
  <r>
    <d v="2022-01-09T01:23:44"/>
    <x v="1"/>
    <n v="14"/>
    <s v="HINCAPIE OSORIO RENZO ORLANDO"/>
    <x v="1"/>
    <x v="0"/>
    <n v="186"/>
    <n v="16.909090909090899"/>
    <n v="219.22878228782301"/>
    <s v="HECTOR CARVAJAL Realiz 5 viajes donde moviliz 62 Usuarios"/>
    <n v="83291.512900000002"/>
    <x v="1"/>
    <n v="10844.1176470588"/>
    <x v="158"/>
    <x v="0"/>
    <m/>
  </r>
  <r>
    <d v="2022-01-09T01:23:44"/>
    <x v="9"/>
    <n v="15"/>
    <s v="LONDOO LOPERA DUVAN ANDRES"/>
    <x v="1"/>
    <x v="0"/>
    <n v="202"/>
    <n v="18.363636363636399"/>
    <n v="219.22878228782301"/>
    <m/>
    <n v="83291.512900000002"/>
    <x v="0"/>
    <n v="10844.1176470588"/>
    <x v="158"/>
    <x v="0"/>
    <m/>
  </r>
  <r>
    <d v="2022-01-09T01:23:44"/>
    <x v="9"/>
    <n v="16"/>
    <s v="ZAPATA POSSO FERNEY"/>
    <x v="0"/>
    <x v="0"/>
    <n v="196"/>
    <n v="21.7777777777778"/>
    <n v="179.369003690037"/>
    <m/>
    <n v="68147.601500000004"/>
    <x v="0"/>
    <n v="10844.1176470588"/>
    <x v="158"/>
    <x v="0"/>
    <m/>
  </r>
  <r>
    <d v="2022-01-09T01:23:44"/>
    <x v="9"/>
    <n v="17"/>
    <s v="RESTREPO RODRIGUEZ LIBARDO ANDRES"/>
    <x v="10"/>
    <x v="0"/>
    <n v="66"/>
    <n v="16.5"/>
    <n v="79.719557195571994"/>
    <m/>
    <n v="30287.822899999999"/>
    <x v="0"/>
    <n v="10844.1176470588"/>
    <x v="158"/>
    <x v="0"/>
    <m/>
  </r>
  <r>
    <d v="2022-01-09T01:23:45"/>
    <x v="9"/>
    <n v="18"/>
    <s v="RENDON VIANA HUMBERTO DE JESUS"/>
    <x v="4"/>
    <x v="0"/>
    <n v="151"/>
    <n v="21.571428571428601"/>
    <n v="139.509225092251"/>
    <m/>
    <n v="53003.69"/>
    <x v="0"/>
    <n v="10844.1176470588"/>
    <x v="158"/>
    <x v="0"/>
    <m/>
  </r>
  <r>
    <d v="2022-01-09T01:23:45"/>
    <x v="9"/>
    <n v="19"/>
    <s v="RESTREPO JHON FLANDER"/>
    <x v="0"/>
    <x v="0"/>
    <n v="254"/>
    <n v="28.2222222222222"/>
    <n v="179.369003690037"/>
    <m/>
    <n v="68147.601500000004"/>
    <x v="0"/>
    <n v="10844.1176470588"/>
    <x v="158"/>
    <x v="0"/>
    <m/>
  </r>
  <r>
    <d v="2022-01-09T01:23:45"/>
    <x v="9"/>
    <n v="20"/>
    <s v="VACA FIERRO ROBINSON"/>
    <x v="3"/>
    <x v="0"/>
    <n v="208"/>
    <n v="19.8095238095238"/>
    <n v="209.263837638376"/>
    <s v="Se reconoce medio viaje donde moviliz 10 Usuarios"/>
    <n v="79505.535099999994"/>
    <x v="0"/>
    <n v="10844.1176470588"/>
    <x v="158"/>
    <x v="0"/>
    <m/>
  </r>
  <r>
    <d v="2022-01-09T01:23:45"/>
    <x v="1"/>
    <n v="21"/>
    <s v="ROJAS QUINTERO MIGUEL ANTONIO"/>
    <x v="4"/>
    <x v="1"/>
    <n v="207"/>
    <n v="29.571428571428601"/>
    <n v="139.509225092251"/>
    <s v="Se descuenta el viaje de 6 21 am donde moviliz 24 Usuarios ya que no espera el tiempo indicado en el paradero"/>
    <n v="53003.69"/>
    <x v="0"/>
    <n v="10844.1176470588"/>
    <x v="158"/>
    <x v="0"/>
    <m/>
  </r>
  <r>
    <d v="2022-01-09T01:23:45"/>
    <x v="1"/>
    <n v="23"/>
    <s v="QUICENO DAVID DIEGO ALEJANDRO"/>
    <x v="2"/>
    <x v="0"/>
    <n v="120"/>
    <n v="20"/>
    <n v="119.579335793358"/>
    <m/>
    <n v="45431.734299999996"/>
    <x v="0"/>
    <n v="10844.1176470588"/>
    <x v="158"/>
    <x v="0"/>
    <m/>
  </r>
  <r>
    <d v="2022-01-09T01:23:46"/>
    <x v="1"/>
    <n v="24"/>
    <s v="QUIRAMA CASTAEDA JHON JADER"/>
    <x v="0"/>
    <x v="0"/>
    <n v="180"/>
    <n v="20"/>
    <n v="179.369003690037"/>
    <m/>
    <n v="68147.601500000004"/>
    <x v="0"/>
    <n v="10844.1176470588"/>
    <x v="158"/>
    <x v="0"/>
    <m/>
  </r>
  <r>
    <d v="2022-01-09T01:23:46"/>
    <x v="1"/>
    <n v="26"/>
    <s v="GONZALEZ VELASQUEZ LISDAN"/>
    <x v="6"/>
    <x v="0"/>
    <n v="118"/>
    <n v="15.733333333333301"/>
    <n v="149.47416974169701"/>
    <s v="Se reconoce medio viaje donde moviliz 6 Usuarios"/>
    <n v="56789.6679"/>
    <x v="0"/>
    <n v="10844.1176470588"/>
    <x v="158"/>
    <x v="0"/>
    <m/>
  </r>
  <r>
    <d v="2022-01-09T01:23:46"/>
    <x v="1"/>
    <n v="27"/>
    <s v="VANEGAS MORALES DEIBY ALEJANDRO"/>
    <x v="4"/>
    <x v="0"/>
    <n v="121"/>
    <n v="17.285714285714299"/>
    <n v="139.509225092251"/>
    <m/>
    <n v="53003.69"/>
    <x v="0"/>
    <n v="10844.1176470588"/>
    <x v="158"/>
    <x v="0"/>
    <m/>
  </r>
  <r>
    <d v="2022-01-09T01:23:46"/>
    <x v="1"/>
    <n v="28"/>
    <s v="JIMENEZ JIMENEZ OMAR DAVID"/>
    <x v="7"/>
    <x v="0"/>
    <n v="87"/>
    <n v="29"/>
    <n v="59.789667896678999"/>
    <m/>
    <n v="22715.867200000001"/>
    <x v="0"/>
    <n v="10844.1176470588"/>
    <x v="158"/>
    <x v="0"/>
    <m/>
  </r>
  <r>
    <d v="2022-01-09T01:23:46"/>
    <x v="1"/>
    <n v="30"/>
    <s v="ZAPATA GOMEZ ANDERSON"/>
    <x v="9"/>
    <x v="0"/>
    <n v="212"/>
    <n v="17.6666666666667"/>
    <n v="239.158671586716"/>
    <m/>
    <n v="90863.468599999993"/>
    <x v="0"/>
    <n v="10844.1176470588"/>
    <x v="158"/>
    <x v="0"/>
    <m/>
  </r>
  <r>
    <d v="2022-01-09T01:23:47"/>
    <x v="9"/>
    <n v="31"/>
    <s v="ARISTIZABAL GIRALDO JORGE ANDRES"/>
    <x v="10"/>
    <x v="1"/>
    <n v="66"/>
    <n v="16.5"/>
    <n v="79.719557195571994"/>
    <m/>
    <n v="30287.822899999999"/>
    <x v="1"/>
    <n v="10844.1176470588"/>
    <x v="158"/>
    <x v="0"/>
    <m/>
  </r>
  <r>
    <d v="2022-01-09T01:23:47"/>
    <x v="9"/>
    <n v="32"/>
    <s v="JIMENEZ JIMENEZ OMAR DAVID"/>
    <x v="8"/>
    <x v="1"/>
    <n v="99"/>
    <n v="19.8"/>
    <n v="99.649446494464897"/>
    <m/>
    <n v="37859.778599999998"/>
    <x v="0"/>
    <n v="10844.1176470588"/>
    <x v="158"/>
    <x v="0"/>
    <m/>
  </r>
  <r>
    <d v="2022-01-09T01:23:47"/>
    <x v="9"/>
    <n v="33"/>
    <s v="ARISTIZABAL GIRALDO JORGE ANDRES"/>
    <x v="8"/>
    <x v="0"/>
    <n v="113"/>
    <n v="22.6"/>
    <n v="99.649446494464897"/>
    <m/>
    <n v="37859.778599999998"/>
    <x v="0"/>
    <n v="10844.1176470588"/>
    <x v="158"/>
    <x v="0"/>
    <m/>
  </r>
  <r>
    <d v="2022-01-09T01:23:47"/>
    <x v="9"/>
    <n v="34"/>
    <s v="JIMENEZ HURTADO CARLOS ESTIVEN"/>
    <x v="0"/>
    <x v="0"/>
    <n v="195"/>
    <n v="21.6666666666667"/>
    <n v="179.369003690037"/>
    <s v="1 DESCUENTO (Propietario veh 34)"/>
    <n v="68147.601500000004"/>
    <x v="0"/>
    <n v="10844.1176470588"/>
    <x v="158"/>
    <x v="0"/>
    <m/>
  </r>
  <r>
    <d v="2022-01-09T01:23:48"/>
    <x v="9"/>
    <n v="35"/>
    <s v="GARCIA DAVID WILSON ALBERTO"/>
    <x v="6"/>
    <x v="0"/>
    <n v="153"/>
    <n v="19.125"/>
    <n v="159.43911439114399"/>
    <s v="2 DESCUENTOS X INCAPACITADO"/>
    <n v="60575.645799999998"/>
    <x v="1"/>
    <n v="10844.1176470588"/>
    <x v="158"/>
    <x v="0"/>
    <m/>
  </r>
  <r>
    <d v="2022-01-09T01:23:48"/>
    <x v="9"/>
    <n v="36"/>
    <s v="MARTINEZ CHAVERRA LUIS NORBERTO"/>
    <x v="6"/>
    <x v="1"/>
    <n v="207"/>
    <n v="25.875"/>
    <n v="159.43911439114399"/>
    <s v="Se descuenta el viaje de 8 19 am donde moviliz 16 Usuarios ya que no espera el tiempo indicado en el paradero"/>
    <n v="60575.645799999998"/>
    <x v="0"/>
    <n v="10844.1176470588"/>
    <x v="158"/>
    <x v="0"/>
    <m/>
  </r>
  <r>
    <d v="2022-01-09T01:23:48"/>
    <x v="9"/>
    <n v="37"/>
    <s v="LARGO PIEDRAHITA HARVEY DAVID"/>
    <x v="6"/>
    <x v="0"/>
    <n v="187"/>
    <n v="23.375"/>
    <n v="159.43911439114399"/>
    <m/>
    <n v="60575.645799999998"/>
    <x v="1"/>
    <n v="10844.1176470588"/>
    <x v="158"/>
    <x v="0"/>
    <m/>
  </r>
  <r>
    <d v="2022-01-09T01:23:48"/>
    <x v="1"/>
    <n v="38"/>
    <s v="VILLADA GUZMAN JOJAN"/>
    <x v="0"/>
    <x v="0"/>
    <n v="164"/>
    <n v="18.2222222222222"/>
    <n v="179.369003690037"/>
    <m/>
    <n v="68147.601500000004"/>
    <x v="0"/>
    <n v="10844.1176470588"/>
    <x v="158"/>
    <x v="0"/>
    <m/>
  </r>
  <r>
    <d v="2022-01-09T01:23:49"/>
    <x v="9"/>
    <n v="39"/>
    <s v="GALINDEZ CHAVARRIAGA LUIS FERNANDO"/>
    <x v="10"/>
    <x v="0"/>
    <n v="67"/>
    <n v="14.8888888888889"/>
    <n v="89.684501845018403"/>
    <s v="Se reconoce medio viaje donde moviliz 16 Usuarios"/>
    <n v="34073.8007"/>
    <x v="0"/>
    <n v="10844.1176470588"/>
    <x v="158"/>
    <x v="0"/>
    <m/>
  </r>
  <r>
    <d v="2022-01-09T01:23:49"/>
    <x v="1"/>
    <n v="40"/>
    <s v="CORDOBA QUINTERO RAFAEL JOSE"/>
    <x v="6"/>
    <x v="0"/>
    <n v="127"/>
    <n v="15.875"/>
    <n v="159.43911439114399"/>
    <m/>
    <n v="60575.645799999998"/>
    <x v="0"/>
    <n v="10844.1176470588"/>
    <x v="158"/>
    <x v="0"/>
    <m/>
  </r>
  <r>
    <d v="2022-01-10T00:35:10"/>
    <x v="8"/>
    <n v="2"/>
    <s v="JARAMILLO GOMEZ VICTOR ALONSO"/>
    <x v="0"/>
    <x v="0"/>
    <n v="207"/>
    <n v="23"/>
    <n v="196.61029411764699"/>
    <m/>
    <n v="75044.117599999998"/>
    <x v="1"/>
    <n v="11405.8823529412"/>
    <x v="159"/>
    <x v="0"/>
    <m/>
  </r>
  <r>
    <d v="2022-01-10T00:35:11"/>
    <x v="8"/>
    <n v="3"/>
    <s v="MONSALVE OCAMPO EDISON GUSTAVO"/>
    <x v="1"/>
    <x v="0"/>
    <n v="237"/>
    <n v="21.545454545454501"/>
    <n v="240.30147058823499"/>
    <s v="LUIS GALINDEZ Realiz 4 viajes donde moviliz 76 Usuarios"/>
    <n v="91720.588199999998"/>
    <x v="0"/>
    <n v="11405.8823529412"/>
    <x v="159"/>
    <x v="0"/>
    <m/>
  </r>
  <r>
    <d v="2022-01-10T00:35:11"/>
    <x v="8"/>
    <n v="6"/>
    <s v="MARAMARA ALBARRAN YONSON"/>
    <x v="0"/>
    <x v="0"/>
    <n v="190"/>
    <n v="21.1111111111111"/>
    <n v="196.61029411764699"/>
    <m/>
    <n v="75044.117599999998"/>
    <x v="0"/>
    <n v="11405.8823529412"/>
    <x v="159"/>
    <x v="0"/>
    <m/>
  </r>
  <r>
    <d v="2022-01-10T00:35:11"/>
    <x v="8"/>
    <n v="7"/>
    <s v="SERNA TABARES HUGO ORLANDO"/>
    <x v="0"/>
    <x v="0"/>
    <n v="214"/>
    <n v="23.7777777777778"/>
    <n v="196.61029411764699"/>
    <m/>
    <n v="75044.117599999998"/>
    <x v="1"/>
    <n v="11405.8823529412"/>
    <x v="159"/>
    <x v="0"/>
    <m/>
  </r>
  <r>
    <d v="2022-01-10T00:35:12"/>
    <x v="8"/>
    <n v="8"/>
    <s v="VARGAS NELSON CONRADO"/>
    <x v="0"/>
    <x v="0"/>
    <n v="195"/>
    <n v="21.6666666666667"/>
    <n v="196.61029411764699"/>
    <s v="3 DESCUENTOS (2 X INCAPACITADO Y Propietario veh 34)"/>
    <n v="75044.117599999998"/>
    <x v="1"/>
    <n v="11405.8823529412"/>
    <x v="159"/>
    <x v="0"/>
    <m/>
  </r>
  <r>
    <d v="2022-01-10T00:35:12"/>
    <x v="8"/>
    <n v="12"/>
    <s v="HERRERA GIOVANNY"/>
    <x v="2"/>
    <x v="0"/>
    <n v="106"/>
    <n v="17.6666666666667"/>
    <n v="131.07352941176501"/>
    <m/>
    <n v="50029.411800000002"/>
    <x v="0"/>
    <n v="11405.8823529412"/>
    <x v="159"/>
    <x v="0"/>
    <m/>
  </r>
  <r>
    <d v="2022-01-10T00:35:12"/>
    <x v="8"/>
    <n v="14"/>
    <s v="CARVAJAL SALAZAR HECTOR MARINO"/>
    <x v="0"/>
    <x v="0"/>
    <n v="223"/>
    <n v="24.7777777777778"/>
    <n v="196.61029411764699"/>
    <m/>
    <n v="75044.117599999998"/>
    <x v="1"/>
    <n v="11405.8823529412"/>
    <x v="159"/>
    <x v="0"/>
    <m/>
  </r>
  <r>
    <d v="2022-01-10T00:35:12"/>
    <x v="8"/>
    <n v="15"/>
    <s v="LONDOO LOPERA DUVAN ANDRES"/>
    <x v="3"/>
    <x v="0"/>
    <n v="207"/>
    <n v="20.7"/>
    <n v="218.45588235294099"/>
    <s v="1 DESCUENTO (Conduct.)"/>
    <n v="83382.352899999998"/>
    <x v="0"/>
    <n v="11405.8823529412"/>
    <x v="159"/>
    <x v="0"/>
    <m/>
  </r>
  <r>
    <d v="2022-01-10T00:35:12"/>
    <x v="8"/>
    <n v="16"/>
    <s v="ZAPATA POSSO FERNEY"/>
    <x v="11"/>
    <x v="0"/>
    <n v="54"/>
    <n v="27"/>
    <n v="43.691176470588204"/>
    <m/>
    <n v="16676.470600000001"/>
    <x v="0"/>
    <n v="11405.8823529412"/>
    <x v="159"/>
    <x v="0"/>
    <m/>
  </r>
  <r>
    <d v="2022-01-10T00:35:13"/>
    <x v="8"/>
    <n v="17"/>
    <s v="GALINDEZ CHAVARRIAGA LUIS FERNANDO"/>
    <x v="2"/>
    <x v="0"/>
    <n v="172"/>
    <n v="28.6666666666667"/>
    <n v="131.07352941176501"/>
    <m/>
    <n v="50029.411800000002"/>
    <x v="0"/>
    <n v="11405.8823529412"/>
    <x v="159"/>
    <x v="0"/>
    <m/>
  </r>
  <r>
    <d v="2022-01-10T00:35:13"/>
    <x v="8"/>
    <n v="19"/>
    <s v="RESTREPO JHON FLANDER"/>
    <x v="0"/>
    <x v="0"/>
    <n v="198"/>
    <n v="22"/>
    <n v="196.61029411764699"/>
    <m/>
    <n v="75044.117599999998"/>
    <x v="0"/>
    <n v="11405.8823529412"/>
    <x v="159"/>
    <x v="0"/>
    <m/>
  </r>
  <r>
    <d v="2022-01-10T00:35:13"/>
    <x v="8"/>
    <n v="20"/>
    <s v="VACA FIERRO ROBINSON"/>
    <x v="3"/>
    <x v="0"/>
    <n v="181"/>
    <n v="18.100000000000001"/>
    <n v="218.45588235294099"/>
    <m/>
    <n v="83382.352899999998"/>
    <x v="0"/>
    <n v="11405.8823529412"/>
    <x v="159"/>
    <x v="0"/>
    <m/>
  </r>
  <r>
    <d v="2022-01-10T00:35:13"/>
    <x v="8"/>
    <n v="26"/>
    <s v="GONZALEZ VELASQUEZ LISDAN"/>
    <x v="6"/>
    <x v="0"/>
    <n v="172"/>
    <n v="21.5"/>
    <n v="174.76470588235301"/>
    <m/>
    <n v="66705.882400000002"/>
    <x v="0"/>
    <n v="11405.8823529412"/>
    <x v="159"/>
    <x v="0"/>
    <m/>
  </r>
  <r>
    <d v="2022-01-10T00:35:13"/>
    <x v="8"/>
    <n v="27"/>
    <s v="VANEGAS MORALES DEIBY ALEJANDRO"/>
    <x v="3"/>
    <x v="0"/>
    <n v="186"/>
    <n v="18.600000000000001"/>
    <n v="218.45588235294099"/>
    <m/>
    <n v="83382.352899999998"/>
    <x v="0"/>
    <n v="11405.8823529412"/>
    <x v="159"/>
    <x v="0"/>
    <m/>
  </r>
  <r>
    <d v="2022-01-10T00:35:14"/>
    <x v="8"/>
    <n v="28"/>
    <s v="JIMENEZ JIMENEZ OMAR DAVID"/>
    <x v="3"/>
    <x v="0"/>
    <n v="236"/>
    <n v="23.6"/>
    <n v="218.45588235294099"/>
    <m/>
    <n v="83382.352899999998"/>
    <x v="0"/>
    <n v="11405.8823529412"/>
    <x v="159"/>
    <x v="0"/>
    <m/>
  </r>
  <r>
    <d v="2022-01-10T00:35:14"/>
    <x v="8"/>
    <n v="37"/>
    <s v="FLORES RINCON JORGE ALBERTO"/>
    <x v="0"/>
    <x v="0"/>
    <n v="193"/>
    <n v="21.4444444444444"/>
    <n v="196.61029411764699"/>
    <m/>
    <n v="75044.117599999998"/>
    <x v="1"/>
    <n v="11405.8823529412"/>
    <x v="159"/>
    <x v="0"/>
    <m/>
  </r>
  <r>
    <d v="2022-01-11T00:31:31"/>
    <x v="10"/>
    <n v="2"/>
    <s v="JARAMILLO GOMEZ VICTOR ALONSO"/>
    <x v="3"/>
    <x v="0"/>
    <n v="167"/>
    <n v="16.7"/>
    <n v="196.74242424242399"/>
    <m/>
    <n v="74696.969700000001"/>
    <x v="1"/>
    <n v="11141.1764705882"/>
    <x v="160"/>
    <x v="0"/>
    <m/>
  </r>
  <r>
    <d v="2022-01-11T00:31:31"/>
    <x v="10"/>
    <n v="20"/>
    <s v="VELEZ QUINTERO BAYRON ESTIVEN"/>
    <x v="0"/>
    <x v="0"/>
    <n v="182"/>
    <n v="20.2222222222222"/>
    <n v="177.06818181818201"/>
    <m/>
    <n v="67227.272700000001"/>
    <x v="0"/>
    <n v="11141.1764705882"/>
    <x v="160"/>
    <x v="0"/>
    <m/>
  </r>
  <r>
    <d v="2022-01-11T00:31:31"/>
    <x v="10"/>
    <n v="23"/>
    <s v="QUICENO DAVID DIEGO ALEJANDRO"/>
    <x v="0"/>
    <x v="0"/>
    <n v="165"/>
    <n v="18.3333333333333"/>
    <n v="177.06818181818201"/>
    <m/>
    <n v="67227.272700000001"/>
    <x v="0"/>
    <n v="11141.1764705882"/>
    <x v="160"/>
    <x v="0"/>
    <m/>
  </r>
  <r>
    <d v="2022-01-11T00:31:32"/>
    <x v="10"/>
    <n v="24"/>
    <s v="QUIRAMA CASTAEDA JHON JADER"/>
    <x v="3"/>
    <x v="0"/>
    <n v="196"/>
    <n v="19.600000000000001"/>
    <n v="196.74242424242399"/>
    <m/>
    <n v="74696.969700000001"/>
    <x v="0"/>
    <n v="11141.1764705882"/>
    <x v="160"/>
    <x v="0"/>
    <m/>
  </r>
  <r>
    <d v="2022-01-11T00:31:32"/>
    <x v="10"/>
    <n v="26"/>
    <s v="GONZALEZ VELASQUEZ LISDAN"/>
    <x v="0"/>
    <x v="0"/>
    <n v="169"/>
    <n v="18.7777777777778"/>
    <n v="177.06818181818201"/>
    <m/>
    <n v="67227.272700000001"/>
    <x v="0"/>
    <n v="11141.1764705882"/>
    <x v="160"/>
    <x v="0"/>
    <m/>
  </r>
  <r>
    <d v="2022-01-11T00:31:32"/>
    <x v="10"/>
    <n v="27"/>
    <s v="VANEGAS MORALES DEIBY ALEJANDRO"/>
    <x v="0"/>
    <x v="0"/>
    <n v="190"/>
    <n v="21.1111111111111"/>
    <n v="177.06818181818201"/>
    <m/>
    <n v="67227.272700000001"/>
    <x v="0"/>
    <n v="11141.1764705882"/>
    <x v="160"/>
    <x v="0"/>
    <m/>
  </r>
  <r>
    <d v="2022-01-11T00:31:32"/>
    <x v="10"/>
    <n v="28"/>
    <s v="ZAPATA GOMEZ ANDERSON"/>
    <x v="6"/>
    <x v="0"/>
    <n v="179"/>
    <n v="22.375"/>
    <n v="157.39393939393901"/>
    <m/>
    <n v="59757.575799999999"/>
    <x v="0"/>
    <n v="11141.1764705882"/>
    <x v="160"/>
    <x v="0"/>
    <m/>
  </r>
  <r>
    <d v="2022-01-11T00:31:32"/>
    <x v="10"/>
    <n v="29"/>
    <s v="VALENCIA ESTRADA JUAN STIVEN"/>
    <x v="8"/>
    <x v="0"/>
    <n v="110"/>
    <n v="22"/>
    <n v="98.371212121212096"/>
    <m/>
    <n v="37348.484799999998"/>
    <x v="0"/>
    <n v="11141.1764705882"/>
    <x v="160"/>
    <x v="0"/>
    <m/>
  </r>
  <r>
    <d v="2022-01-11T00:31:33"/>
    <x v="10"/>
    <n v="30"/>
    <s v="ZAPATA GOMEZ ANDERSON"/>
    <x v="11"/>
    <x v="1"/>
    <n v="47"/>
    <n v="23.5"/>
    <n v="39.348484848484901"/>
    <m/>
    <n v="14939.393899999999"/>
    <x v="0"/>
    <n v="11141.1764705882"/>
    <x v="160"/>
    <x v="0"/>
    <m/>
  </r>
  <r>
    <d v="2022-01-11T00:31:33"/>
    <x v="10"/>
    <n v="33"/>
    <s v="ARISTIZABAL GIRALDO JORGE ANDRES"/>
    <x v="0"/>
    <x v="0"/>
    <n v="180"/>
    <n v="20"/>
    <n v="177.06818181818201"/>
    <m/>
    <n v="67227.272700000001"/>
    <x v="0"/>
    <n v="11141.1764705882"/>
    <x v="160"/>
    <x v="0"/>
    <m/>
  </r>
  <r>
    <d v="2022-01-11T00:31:33"/>
    <x v="10"/>
    <n v="35"/>
    <s v="GARCIA DAVID WILSON ALBERTO"/>
    <x v="3"/>
    <x v="0"/>
    <n v="165"/>
    <n v="16.5"/>
    <n v="196.74242424242399"/>
    <s v="4 DESCUENTOS X INCAPACITADOS"/>
    <n v="74696.969700000001"/>
    <x v="1"/>
    <n v="11141.1764705882"/>
    <x v="160"/>
    <x v="0"/>
    <m/>
  </r>
  <r>
    <d v="2022-01-11T00:31:33"/>
    <x v="10"/>
    <n v="36"/>
    <s v="MARTINEZ CHAVERRA LUIS NORBERTO"/>
    <x v="0"/>
    <x v="0"/>
    <n v="194"/>
    <n v="21.5555555555556"/>
    <n v="177.06818181818201"/>
    <m/>
    <n v="67227.272700000001"/>
    <x v="0"/>
    <n v="11141.1764705882"/>
    <x v="160"/>
    <x v="0"/>
    <m/>
  </r>
  <r>
    <d v="2022-01-11T00:31:33"/>
    <x v="10"/>
    <n v="37"/>
    <s v="LARGO PIEDRAHITA HARVEY DAVID"/>
    <x v="0"/>
    <x v="0"/>
    <n v="206"/>
    <n v="22.8888888888889"/>
    <n v="177.06818181818201"/>
    <m/>
    <n v="67227.272700000001"/>
    <x v="1"/>
    <n v="11141.1764705882"/>
    <x v="160"/>
    <x v="0"/>
    <m/>
  </r>
  <r>
    <d v="2022-01-11T00:31:34"/>
    <x v="10"/>
    <n v="38"/>
    <s v="VILLADA GUZMAN JOJAN"/>
    <x v="3"/>
    <x v="0"/>
    <n v="158"/>
    <n v="15.8"/>
    <n v="196.74242424242399"/>
    <m/>
    <n v="74696.969700000001"/>
    <x v="0"/>
    <n v="11141.1764705882"/>
    <x v="160"/>
    <x v="0"/>
    <m/>
  </r>
  <r>
    <d v="2022-01-11T00:31:34"/>
    <x v="10"/>
    <n v="39"/>
    <s v="GALINDEZ CHAVARRIAGA LUIS FERNANDO"/>
    <x v="8"/>
    <x v="0"/>
    <n v="124"/>
    <n v="24.8"/>
    <n v="98.371212121212096"/>
    <m/>
    <n v="37348.484799999998"/>
    <x v="0"/>
    <n v="11141.1764705882"/>
    <x v="160"/>
    <x v="0"/>
    <m/>
  </r>
  <r>
    <d v="2022-01-11T00:31:34"/>
    <x v="10"/>
    <n v="40"/>
    <s v="MARTINEZ ORREGO ARLEISON"/>
    <x v="0"/>
    <x v="0"/>
    <n v="165"/>
    <n v="18.3333333333333"/>
    <n v="177.06818181818201"/>
    <m/>
    <n v="67227.272700000001"/>
    <x v="0"/>
    <n v="11141.1764705882"/>
    <x v="160"/>
    <x v="0"/>
    <m/>
  </r>
  <r>
    <d v="2022-01-12T01:18:25"/>
    <x v="1"/>
    <n v="1"/>
    <s v="HERRERA GIOVANNY"/>
    <x v="2"/>
    <x v="0"/>
    <n v="120"/>
    <n v="20"/>
    <n v="146.68181818181799"/>
    <m/>
    <n v="56272.727299999999"/>
    <x v="0"/>
    <n v="14748.3870967742"/>
    <x v="161"/>
    <x v="0"/>
    <m/>
  </r>
  <r>
    <d v="2022-01-12T01:18:25"/>
    <x v="1"/>
    <n v="2"/>
    <s v="JARAMILLO GOMEZ VICTOR ALONSO"/>
    <x v="0"/>
    <x v="0"/>
    <n v="244"/>
    <n v="27.1111111111111"/>
    <n v="220.022727272727"/>
    <m/>
    <n v="84409.090899999996"/>
    <x v="1"/>
    <n v="14748.3870967742"/>
    <x v="161"/>
    <x v="0"/>
    <m/>
  </r>
  <r>
    <d v="2022-01-12T01:18:25"/>
    <x v="1"/>
    <n v="3"/>
    <s v="MONSALVE OCAMPO EDISON GUSTAVO"/>
    <x v="0"/>
    <x v="0"/>
    <n v="200"/>
    <n v="22.2222222222222"/>
    <n v="220.022727272727"/>
    <m/>
    <n v="84409.090899999996"/>
    <x v="0"/>
    <n v="14748.3870967742"/>
    <x v="161"/>
    <x v="0"/>
    <m/>
  </r>
  <r>
    <d v="2022-01-12T01:18:25"/>
    <x v="9"/>
    <n v="5"/>
    <s v="LOAIZA GAVIRIA EDIXON ANDRES"/>
    <x v="3"/>
    <x v="0"/>
    <n v="280"/>
    <n v="28"/>
    <n v="244.469696969697"/>
    <s v="1 DESCUENTO (Capacitacin)"/>
    <n v="93787.878800000006"/>
    <x v="1"/>
    <n v="14748.3870967742"/>
    <x v="161"/>
    <x v="0"/>
    <m/>
  </r>
  <r>
    <d v="2022-01-12T01:18:26"/>
    <x v="9"/>
    <n v="7"/>
    <s v="SERNA TABARES HUGO ORLANDO"/>
    <x v="6"/>
    <x v="0"/>
    <n v="228"/>
    <n v="28.5"/>
    <n v="195.57575757575799"/>
    <m/>
    <n v="75030.303"/>
    <x v="1"/>
    <n v="14748.3870967742"/>
    <x v="161"/>
    <x v="0"/>
    <m/>
  </r>
  <r>
    <d v="2022-01-12T01:18:26"/>
    <x v="9"/>
    <n v="8"/>
    <s v="VARGAS NELSON CONRADO"/>
    <x v="0"/>
    <x v="0"/>
    <n v="294"/>
    <n v="32.6666666666667"/>
    <n v="220.022727272727"/>
    <s v="3 DESCUENTOS (Propietario veh 34, Conduct. Reconoc. Ruta y Usuario Desubicado)"/>
    <n v="84409.090899999996"/>
    <x v="1"/>
    <n v="14748.3870967742"/>
    <x v="161"/>
    <x v="0"/>
    <m/>
  </r>
  <r>
    <d v="2022-01-12T01:18:26"/>
    <x v="9"/>
    <n v="9"/>
    <s v="JIMENEZ JIMENEZ OMAR DAVID"/>
    <x v="4"/>
    <x v="1"/>
    <n v="189"/>
    <n v="27"/>
    <n v="171.12878787878799"/>
    <m/>
    <n v="65651.515199999994"/>
    <x v="0"/>
    <n v="14748.3870967742"/>
    <x v="161"/>
    <x v="0"/>
    <m/>
  </r>
  <r>
    <d v="2022-01-12T01:18:26"/>
    <x v="9"/>
    <n v="10"/>
    <s v="ZAPATA POSSO FERNEY"/>
    <x v="6"/>
    <x v="1"/>
    <n v="194"/>
    <n v="24.25"/>
    <n v="195.57575757575799"/>
    <s v="2 DESCUENTOS (Usuarios Desubicados)"/>
    <n v="75030.303"/>
    <x v="0"/>
    <n v="14748.3870967742"/>
    <x v="161"/>
    <x v="0"/>
    <m/>
  </r>
  <r>
    <d v="2022-01-12T01:18:26"/>
    <x v="1"/>
    <n v="12"/>
    <s v="ROJAS QUINTERO MIGUEL ANTONIO"/>
    <x v="6"/>
    <x v="0"/>
    <n v="169"/>
    <n v="22.533333333333299"/>
    <n v="183.352272727273"/>
    <s v="Se reconoce medio viaje donde moviliz 8 Usuarios, 1 DESCUENTO (Despachador Fernando)"/>
    <n v="70340.909100000004"/>
    <x v="0"/>
    <n v="14748.3870967742"/>
    <x v="161"/>
    <x v="0"/>
    <m/>
  </r>
  <r>
    <d v="2022-01-12T01:18:26"/>
    <x v="1"/>
    <n v="14"/>
    <s v="CARVAJAL SALAZAR HECTOR MARINO"/>
    <x v="3"/>
    <x v="0"/>
    <n v="191"/>
    <n v="19.100000000000001"/>
    <n v="244.469696969697"/>
    <m/>
    <n v="93787.878800000006"/>
    <x v="1"/>
    <n v="14748.3870967742"/>
    <x v="161"/>
    <x v="0"/>
    <m/>
  </r>
  <r>
    <d v="2022-01-12T01:18:27"/>
    <x v="1"/>
    <n v="15"/>
    <s v="LOPERA AGUDELO LUIS FRANCISCO"/>
    <x v="0"/>
    <x v="0"/>
    <n v="189"/>
    <n v="21"/>
    <n v="220.022727272727"/>
    <m/>
    <n v="84409.090899999996"/>
    <x v="0"/>
    <n v="14748.3870967742"/>
    <x v="161"/>
    <x v="0"/>
    <m/>
  </r>
  <r>
    <d v="2022-01-12T01:18:27"/>
    <x v="1"/>
    <n v="16"/>
    <s v="VELEZ QUINTERO BAYRON ESTIVEN"/>
    <x v="3"/>
    <x v="0"/>
    <n v="219"/>
    <n v="21.9"/>
    <n v="244.469696969697"/>
    <m/>
    <n v="93787.878800000006"/>
    <x v="0"/>
    <n v="14748.3870967742"/>
    <x v="161"/>
    <x v="0"/>
    <m/>
  </r>
  <r>
    <d v="2022-01-12T01:18:27"/>
    <x v="1"/>
    <n v="17"/>
    <s v="RESTREPO RODRIGUEZ LIBARDO ANDRES"/>
    <x v="6"/>
    <x v="0"/>
    <n v="188"/>
    <n v="23.5"/>
    <n v="195.57575757575799"/>
    <m/>
    <n v="75030.303"/>
    <x v="0"/>
    <n v="14748.3870967742"/>
    <x v="161"/>
    <x v="0"/>
    <m/>
  </r>
  <r>
    <d v="2022-01-12T01:18:27"/>
    <x v="1"/>
    <n v="18"/>
    <s v="RENDON VIANA HUMBERTO DE JESUS"/>
    <x v="0"/>
    <x v="0"/>
    <n v="246"/>
    <n v="27.3333333333333"/>
    <n v="220.022727272727"/>
    <m/>
    <n v="84409.090899999996"/>
    <x v="0"/>
    <n v="14748.3870967742"/>
    <x v="161"/>
    <x v="0"/>
    <m/>
  </r>
  <r>
    <d v="2022-01-12T01:18:27"/>
    <x v="1"/>
    <n v="19"/>
    <s v="RESTREPO JHON FLANDER"/>
    <x v="6"/>
    <x v="0"/>
    <n v="255"/>
    <n v="31.875"/>
    <n v="195.57575757575799"/>
    <m/>
    <n v="75030.303"/>
    <x v="0"/>
    <n v="14748.3870967742"/>
    <x v="161"/>
    <x v="0"/>
    <m/>
  </r>
  <r>
    <d v="2022-01-12T01:18:28"/>
    <x v="1"/>
    <n v="20"/>
    <s v="VACA FIERRO ROBINSON"/>
    <x v="3"/>
    <x v="0"/>
    <n v="268"/>
    <n v="26.8"/>
    <n v="244.469696969697"/>
    <m/>
    <n v="93787.878800000006"/>
    <x v="0"/>
    <n v="14748.3870967742"/>
    <x v="161"/>
    <x v="0"/>
    <m/>
  </r>
  <r>
    <d v="2022-01-12T01:18:28"/>
    <x v="1"/>
    <n v="21"/>
    <s v="OCAMPO OCAMPO ANTONIO JOSE"/>
    <x v="3"/>
    <x v="0"/>
    <n v="245"/>
    <n v="24.5"/>
    <n v="244.469696969697"/>
    <m/>
    <n v="93787.878800000006"/>
    <x v="0"/>
    <n v="14748.3870967742"/>
    <x v="161"/>
    <x v="0"/>
    <m/>
  </r>
  <r>
    <d v="2022-01-12T01:18:28"/>
    <x v="1"/>
    <n v="23"/>
    <s v="LONDOO LOPERA DUVAN ANDRES"/>
    <x v="0"/>
    <x v="0"/>
    <n v="226"/>
    <n v="25.1111111111111"/>
    <n v="220.022727272727"/>
    <s v="7 DESCUENTOS (6 X INCAPACITADO, 1 Usuario Desubicado)"/>
    <n v="84409.090899999996"/>
    <x v="0"/>
    <n v="14748.3870967742"/>
    <x v="161"/>
    <x v="0"/>
    <m/>
  </r>
  <r>
    <d v="2022-01-12T01:18:28"/>
    <x v="1"/>
    <n v="24"/>
    <s v="QUIRAMA CASTAEDA JHON JADER"/>
    <x v="0"/>
    <x v="0"/>
    <n v="204"/>
    <n v="22.6666666666667"/>
    <n v="220.022727272727"/>
    <m/>
    <n v="84409.090899999996"/>
    <x v="0"/>
    <n v="14748.3870967742"/>
    <x v="161"/>
    <x v="0"/>
    <m/>
  </r>
  <r>
    <d v="2022-01-12T01:18:28"/>
    <x v="1"/>
    <n v="26"/>
    <s v="GONZALEZ VELASQUEZ LISDAN"/>
    <x v="6"/>
    <x v="1"/>
    <n v="182"/>
    <n v="22.75"/>
    <n v="195.57575757575799"/>
    <m/>
    <n v="75030.303"/>
    <x v="0"/>
    <n v="14748.3870967742"/>
    <x v="161"/>
    <x v="0"/>
    <m/>
  </r>
  <r>
    <d v="2022-01-12T01:18:29"/>
    <x v="1"/>
    <n v="27"/>
    <s v="HENAO MUOZ FERNEY"/>
    <x v="1"/>
    <x v="0"/>
    <n v="243"/>
    <n v="22.090909090909101"/>
    <n v="268.91666666666703"/>
    <m/>
    <n v="103166.6667"/>
    <x v="0"/>
    <n v="14748.3870967742"/>
    <x v="161"/>
    <x v="0"/>
    <m/>
  </r>
  <r>
    <d v="2022-01-12T01:18:29"/>
    <x v="1"/>
    <n v="28"/>
    <s v="ZAPATA GOMEZ ANDERSON"/>
    <x v="6"/>
    <x v="0"/>
    <n v="186"/>
    <n v="23.25"/>
    <n v="195.57575757575799"/>
    <m/>
    <n v="75030.303"/>
    <x v="0"/>
    <n v="14748.3870967742"/>
    <x v="161"/>
    <x v="0"/>
    <m/>
  </r>
  <r>
    <d v="2022-01-12T01:18:29"/>
    <x v="1"/>
    <n v="29"/>
    <s v="VALENCIA ESTRADA JUAN STIVEN"/>
    <x v="6"/>
    <x v="0"/>
    <n v="165"/>
    <n v="20.625"/>
    <n v="195.57575757575799"/>
    <m/>
    <n v="75030.303"/>
    <x v="0"/>
    <n v="14748.3870967742"/>
    <x v="161"/>
    <x v="0"/>
    <m/>
  </r>
  <r>
    <d v="2022-01-12T01:18:29"/>
    <x v="9"/>
    <n v="33"/>
    <s v="ARISTIZABAL GIRALDO JORGE ANDRES"/>
    <x v="3"/>
    <x v="0"/>
    <n v="220"/>
    <n v="22"/>
    <n v="244.469696969697"/>
    <m/>
    <n v="93787.878800000006"/>
    <x v="0"/>
    <n v="14748.3870967742"/>
    <x v="161"/>
    <x v="0"/>
    <m/>
  </r>
  <r>
    <d v="2022-01-12T01:18:29"/>
    <x v="9"/>
    <n v="34"/>
    <s v="MARTINEZ ORREGO ARLEISON"/>
    <x v="1"/>
    <x v="0"/>
    <n v="299"/>
    <n v="27.181818181818201"/>
    <n v="268.91666666666703"/>
    <m/>
    <n v="103166.6667"/>
    <x v="0"/>
    <n v="14748.3870967742"/>
    <x v="161"/>
    <x v="0"/>
    <m/>
  </r>
  <r>
    <d v="2022-01-12T01:18:29"/>
    <x v="9"/>
    <n v="35"/>
    <s v="HINCAPIE OSORIO RENZO ORLANDO"/>
    <x v="6"/>
    <x v="0"/>
    <n v="193"/>
    <n v="24.125"/>
    <n v="195.57575757575799"/>
    <m/>
    <n v="75030.303"/>
    <x v="1"/>
    <n v="14748.3870967742"/>
    <x v="161"/>
    <x v="0"/>
    <m/>
  </r>
  <r>
    <d v="2022-01-12T01:18:30"/>
    <x v="9"/>
    <n v="36"/>
    <s v="MARTINEZ CHAVERRA LUIS NORBERTO"/>
    <x v="0"/>
    <x v="0"/>
    <n v="240"/>
    <n v="26.6666666666667"/>
    <n v="220.022727272727"/>
    <m/>
    <n v="84409.090899999996"/>
    <x v="0"/>
    <n v="14748.3870967742"/>
    <x v="161"/>
    <x v="0"/>
    <m/>
  </r>
  <r>
    <d v="2022-01-12T01:18:30"/>
    <x v="9"/>
    <n v="37"/>
    <s v="LARGO PIEDRAHITA HARVEY DAVID"/>
    <x v="0"/>
    <x v="0"/>
    <n v="226"/>
    <n v="25.1111111111111"/>
    <n v="220.022727272727"/>
    <m/>
    <n v="84409.090899999996"/>
    <x v="1"/>
    <n v="14748.3870967742"/>
    <x v="161"/>
    <x v="0"/>
    <m/>
  </r>
  <r>
    <d v="2022-01-12T01:18:30"/>
    <x v="9"/>
    <n v="38"/>
    <s v="VILLADA GUZMAN JOJAN"/>
    <x v="0"/>
    <x v="0"/>
    <n v="184"/>
    <n v="20.4444444444444"/>
    <n v="220.022727272727"/>
    <m/>
    <n v="84409.090899999996"/>
    <x v="0"/>
    <n v="14748.3870967742"/>
    <x v="161"/>
    <x v="0"/>
    <m/>
  </r>
  <r>
    <d v="2022-01-12T01:18:30"/>
    <x v="9"/>
    <n v="39"/>
    <s v="GALINDEZ CHAVARRIAGA LUIS FERNANDO"/>
    <x v="6"/>
    <x v="0"/>
    <n v="167"/>
    <n v="22.266666666666701"/>
    <n v="183.352272727273"/>
    <s v="Se reconoce medio viaje donde moviliz 26 Usuarios"/>
    <n v="70340.909100000004"/>
    <x v="0"/>
    <n v="14748.3870967742"/>
    <x v="161"/>
    <x v="0"/>
    <m/>
  </r>
  <r>
    <d v="2022-01-13T02:42:38"/>
    <x v="1"/>
    <n v="1"/>
    <s v="HERRERA GIOVANNY"/>
    <x v="6"/>
    <x v="0"/>
    <n v="160"/>
    <n v="20"/>
    <n v="178.198915009042"/>
    <s v="2 DESCUENTOS (Conduct. Veh 01)"/>
    <n v="68079.566000000006"/>
    <x v="0"/>
    <n v="14215.1515151515"/>
    <x v="162"/>
    <x v="0"/>
    <m/>
  </r>
  <r>
    <d v="2022-01-13T02:42:39"/>
    <x v="1"/>
    <n v="2"/>
    <s v="JARAMILLO GOMEZ VICTOR ALONSO"/>
    <x v="0"/>
    <x v="0"/>
    <n v="213"/>
    <n v="23.6666666666667"/>
    <n v="200.47377938517201"/>
    <m/>
    <n v="76589.511799999993"/>
    <x v="1"/>
    <n v="14215.1515151515"/>
    <x v="162"/>
    <x v="0"/>
    <m/>
  </r>
  <r>
    <d v="2022-01-13T02:42:39"/>
    <x v="1"/>
    <n v="3"/>
    <s v="MONSALVE OCAMPO EDISON GUSTAVO"/>
    <x v="0"/>
    <x v="0"/>
    <n v="193"/>
    <n v="21.4444444444444"/>
    <n v="200.47377938517201"/>
    <m/>
    <n v="76589.511799999993"/>
    <x v="0"/>
    <n v="14215.1515151515"/>
    <x v="162"/>
    <x v="0"/>
    <m/>
  </r>
  <r>
    <d v="2022-01-13T02:42:39"/>
    <x v="1"/>
    <n v="5"/>
    <s v="LOAIZA GAVIRIA EDIXON ANDRES"/>
    <x v="3"/>
    <x v="0"/>
    <n v="229"/>
    <n v="22.9"/>
    <n v="222.74864376130199"/>
    <m/>
    <n v="85099.457500000004"/>
    <x v="1"/>
    <n v="14215.1515151515"/>
    <x v="162"/>
    <x v="0"/>
    <m/>
  </r>
  <r>
    <d v="2022-01-13T02:42:39"/>
    <x v="1"/>
    <n v="7"/>
    <s v="SERNA TABARES HUGO ORLANDO"/>
    <x v="8"/>
    <x v="0"/>
    <n v="109"/>
    <n v="21.8"/>
    <n v="111.374321880651"/>
    <m/>
    <n v="42549.728799999997"/>
    <x v="1"/>
    <n v="14215.1515151515"/>
    <x v="162"/>
    <x v="0"/>
    <m/>
  </r>
  <r>
    <d v="2022-01-13T02:42:39"/>
    <x v="1"/>
    <n v="8"/>
    <s v="VARGAS NELSON CONRADO"/>
    <x v="0"/>
    <x v="0"/>
    <n v="210"/>
    <n v="23.3333333333333"/>
    <n v="200.47377938517201"/>
    <m/>
    <n v="76589.511799999993"/>
    <x v="1"/>
    <n v="14215.1515151515"/>
    <x v="162"/>
    <x v="0"/>
    <m/>
  </r>
  <r>
    <d v="2022-01-13T02:42:39"/>
    <x v="9"/>
    <n v="9"/>
    <s v="JIMENEZ JIMENEZ OMAR DAVID"/>
    <x v="6"/>
    <x v="0"/>
    <n v="176"/>
    <n v="22"/>
    <n v="178.198915009042"/>
    <m/>
    <n v="68079.566000000006"/>
    <x v="0"/>
    <n v="14215.1515151515"/>
    <x v="162"/>
    <x v="0"/>
    <m/>
  </r>
  <r>
    <d v="2022-01-13T02:42:40"/>
    <x v="1"/>
    <n v="10"/>
    <s v="FLORES RINCON JORGE ALBERTO"/>
    <x v="6"/>
    <x v="0"/>
    <n v="181"/>
    <n v="22.625"/>
    <n v="178.198915009042"/>
    <m/>
    <n v="68079.566000000006"/>
    <x v="0"/>
    <n v="14215.1515151515"/>
    <x v="162"/>
    <x v="0"/>
    <m/>
  </r>
  <r>
    <d v="2022-01-13T02:42:40"/>
    <x v="9"/>
    <n v="12"/>
    <s v="ROJAS QUINTERO MIGUEL ANTONIO"/>
    <x v="0"/>
    <x v="0"/>
    <n v="203"/>
    <n v="22.5555555555556"/>
    <n v="200.47377938517201"/>
    <m/>
    <n v="76589.511799999993"/>
    <x v="0"/>
    <n v="14215.1515151515"/>
    <x v="162"/>
    <x v="0"/>
    <m/>
  </r>
  <r>
    <d v="2022-01-13T02:42:40"/>
    <x v="9"/>
    <n v="14"/>
    <s v="HINCAPIE OSORIO RENZO ORLANDO"/>
    <x v="0"/>
    <x v="0"/>
    <n v="247"/>
    <n v="27.4444444444444"/>
    <n v="200.47377938517201"/>
    <s v="1 DESCUENTO (Conduct. Reconoc. Ruta )"/>
    <n v="76589.511799999993"/>
    <x v="1"/>
    <n v="14215.1515151515"/>
    <x v="162"/>
    <x v="0"/>
    <m/>
  </r>
  <r>
    <d v="2022-01-13T02:42:40"/>
    <x v="9"/>
    <n v="15"/>
    <s v="LOPERA AGUDELO LUIS FRANCISCO"/>
    <x v="0"/>
    <x v="0"/>
    <n v="172"/>
    <n v="19.1111111111111"/>
    <n v="200.47377938517201"/>
    <m/>
    <n v="76589.511799999993"/>
    <x v="0"/>
    <n v="14215.1515151515"/>
    <x v="162"/>
    <x v="0"/>
    <m/>
  </r>
  <r>
    <d v="2022-01-13T02:42:40"/>
    <x v="9"/>
    <n v="16"/>
    <s v="VELEZ QUINTERO BAYRON ESTIVEN"/>
    <x v="0"/>
    <x v="1"/>
    <n v="195"/>
    <n v="21.6666666666667"/>
    <n v="200.47377938517201"/>
    <m/>
    <n v="76589.511799999993"/>
    <x v="0"/>
    <n v="14215.1515151515"/>
    <x v="162"/>
    <x v="0"/>
    <m/>
  </r>
  <r>
    <d v="2022-01-13T02:42:41"/>
    <x v="9"/>
    <n v="17"/>
    <s v="RESTREPO RODRIGUEZ LIBARDO ANDRES"/>
    <x v="0"/>
    <x v="0"/>
    <n v="181"/>
    <n v="20.1111111111111"/>
    <n v="200.47377938517201"/>
    <m/>
    <n v="76589.511799999993"/>
    <x v="0"/>
    <n v="14215.1515151515"/>
    <x v="162"/>
    <x v="0"/>
    <m/>
  </r>
  <r>
    <d v="2022-01-13T02:42:41"/>
    <x v="9"/>
    <n v="18"/>
    <s v="ZAPATA POSSO FERNEY"/>
    <x v="6"/>
    <x v="0"/>
    <n v="223"/>
    <n v="27.875"/>
    <n v="178.198915009042"/>
    <m/>
    <n v="68079.566000000006"/>
    <x v="0"/>
    <n v="14215.1515151515"/>
    <x v="162"/>
    <x v="0"/>
    <m/>
  </r>
  <r>
    <d v="2022-01-13T02:42:41"/>
    <x v="9"/>
    <n v="19"/>
    <s v="RESTREPO JHON FLANDER"/>
    <x v="2"/>
    <x v="0"/>
    <n v="155"/>
    <n v="25.8333333333333"/>
    <n v="133.64918625678101"/>
    <s v="1 DESCUENTO (Despachadora Isabel)"/>
    <n v="51059.674500000001"/>
    <x v="0"/>
    <n v="14215.1515151515"/>
    <x v="162"/>
    <x v="0"/>
    <m/>
  </r>
  <r>
    <d v="2022-01-13T02:42:41"/>
    <x v="9"/>
    <n v="20"/>
    <s v="VACA FIERRO ROBINSON"/>
    <x v="0"/>
    <x v="0"/>
    <n v="214"/>
    <n v="23.7777777777778"/>
    <n v="200.47377938517201"/>
    <m/>
    <n v="76589.511799999993"/>
    <x v="0"/>
    <n v="14215.1515151515"/>
    <x v="162"/>
    <x v="0"/>
    <m/>
  </r>
  <r>
    <d v="2022-01-13T02:42:41"/>
    <x v="9"/>
    <n v="21"/>
    <s v="OCAMPO OCAMPO ANTONIO JOSE"/>
    <x v="3"/>
    <x v="1"/>
    <n v="246"/>
    <n v="24.6"/>
    <n v="222.74864376130199"/>
    <s v="Se descuenta el viaje de 12 11 m donde moviliz 12 Usuarios ya que no espera el tiempo indicado en el paradero sin justificacin"/>
    <n v="85099.457500000004"/>
    <x v="0"/>
    <n v="14215.1515151515"/>
    <x v="162"/>
    <x v="0"/>
    <m/>
  </r>
  <r>
    <d v="2022-01-13T02:42:42"/>
    <x v="1"/>
    <n v="23"/>
    <s v="QUICENO DAVID DIEGO ALEJANDRO"/>
    <x v="9"/>
    <x v="0"/>
    <n v="225"/>
    <n v="18.75"/>
    <n v="267.29837251356201"/>
    <m/>
    <n v="102119.349"/>
    <x v="0"/>
    <n v="14215.1515151515"/>
    <x v="162"/>
    <x v="0"/>
    <m/>
  </r>
  <r>
    <d v="2022-01-13T02:42:42"/>
    <x v="9"/>
    <n v="24"/>
    <s v="QUIRAMA CASTAEDA JHON JADER"/>
    <x v="0"/>
    <x v="0"/>
    <n v="167"/>
    <n v="18.5555555555556"/>
    <n v="200.47377938517201"/>
    <s v="14 DESCUENTOS (Transbordo veh 01)"/>
    <n v="76589.511799999993"/>
    <x v="0"/>
    <n v="14215.1515151515"/>
    <x v="162"/>
    <x v="0"/>
    <m/>
  </r>
  <r>
    <d v="2022-01-13T02:42:42"/>
    <x v="9"/>
    <n v="26"/>
    <s v="GONZALEZ VELASQUEZ LISDAN"/>
    <x v="6"/>
    <x v="1"/>
    <n v="188"/>
    <n v="23.5"/>
    <n v="178.198915009042"/>
    <s v="Se descuenta el viaje de 9 50 am donde moviliz 10 Usuarios ya que no espera el tiempo indicado en el paradero sin justificacin"/>
    <n v="68079.566000000006"/>
    <x v="0"/>
    <n v="14215.1515151515"/>
    <x v="162"/>
    <x v="0"/>
    <m/>
  </r>
  <r>
    <d v="2022-01-13T02:42:42"/>
    <x v="9"/>
    <n v="27"/>
    <s v="VANEGAS MORALES DEIBY ALEJANDRO"/>
    <x v="0"/>
    <x v="0"/>
    <n v="166"/>
    <n v="18.4444444444444"/>
    <n v="200.47377938517201"/>
    <m/>
    <n v="76589.511799999993"/>
    <x v="0"/>
    <n v="14215.1515151515"/>
    <x v="162"/>
    <x v="0"/>
    <m/>
  </r>
  <r>
    <d v="2022-01-13T02:42:42"/>
    <x v="9"/>
    <n v="28"/>
    <s v="ZAPATA GOMEZ ANDERSON"/>
    <x v="6"/>
    <x v="0"/>
    <n v="172"/>
    <n v="21.5"/>
    <n v="178.198915009042"/>
    <s v="2 DESCUENTOS (Usuarios Desubicados)"/>
    <n v="68079.566000000006"/>
    <x v="0"/>
    <n v="14215.1515151515"/>
    <x v="162"/>
    <x v="0"/>
    <m/>
  </r>
  <r>
    <d v="2022-01-13T02:42:42"/>
    <x v="9"/>
    <n v="29"/>
    <s v="VALENCIA ESTRADA JUAN STIVEN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2"/>
    <s v="MARAMARA ALBARRAN YONSON"/>
    <x v="3"/>
    <x v="0"/>
    <n v="195"/>
    <n v="19.5"/>
    <n v="222.74864376130199"/>
    <m/>
    <n v="85099.457500000004"/>
    <x v="0"/>
    <n v="14215.1515151515"/>
    <x v="162"/>
    <x v="0"/>
    <m/>
  </r>
  <r>
    <d v="2022-01-13T02:42:43"/>
    <x v="1"/>
    <n v="33"/>
    <s v="ARISTIZABAL GIRALDO JORGE ANDRES"/>
    <x v="3"/>
    <x v="0"/>
    <n v="231"/>
    <n v="23.1"/>
    <n v="222.74864376130199"/>
    <m/>
    <n v="85099.457500000004"/>
    <x v="0"/>
    <n v="14215.1515151515"/>
    <x v="162"/>
    <x v="0"/>
    <m/>
  </r>
  <r>
    <d v="2022-01-13T02:42:43"/>
    <x v="1"/>
    <n v="34"/>
    <s v="JIMENEZ HURTADO CARLOS ESTIVEN"/>
    <x v="3"/>
    <x v="0"/>
    <n v="239"/>
    <n v="23.9"/>
    <n v="222.74864376130199"/>
    <m/>
    <n v="85099.457500000004"/>
    <x v="0"/>
    <n v="14215.1515151515"/>
    <x v="162"/>
    <x v="0"/>
    <m/>
  </r>
  <r>
    <d v="2022-01-13T02:42:43"/>
    <x v="1"/>
    <n v="36"/>
    <s v="LONDOO LOPERA DUVAN ANDRES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7"/>
    <s v="LARGO PIEDRAHITA HARVEY DAVID"/>
    <x v="3"/>
    <x v="0"/>
    <n v="235"/>
    <n v="23.5"/>
    <n v="222.74864376130199"/>
    <m/>
    <n v="85099.457500000004"/>
    <x v="1"/>
    <n v="14215.1515151515"/>
    <x v="162"/>
    <x v="0"/>
    <m/>
  </r>
  <r>
    <d v="2022-01-13T02:42:43"/>
    <x v="1"/>
    <n v="38"/>
    <s v="VILLADA GUZMAN JOJAN"/>
    <x v="6"/>
    <x v="1"/>
    <n v="242"/>
    <n v="30.25"/>
    <n v="178.198915009042"/>
    <s v="Se descuenta el viaje de 10 36 am donde moviliz 34 Usuarios ya que no espera el tiempo indicado en el paradero sin justificacin"/>
    <n v="68079.566000000006"/>
    <x v="0"/>
    <n v="14215.1515151515"/>
    <x v="162"/>
    <x v="0"/>
    <m/>
  </r>
  <r>
    <d v="2022-01-13T02:42:44"/>
    <x v="1"/>
    <n v="39"/>
    <s v="LONDOO GOMEZ WILDER"/>
    <x v="1"/>
    <x v="0"/>
    <n v="227"/>
    <n v="20.636363636363601"/>
    <n v="245.023508137432"/>
    <m/>
    <n v="93609.403300000005"/>
    <x v="0"/>
    <n v="14215.1515151515"/>
    <x v="162"/>
    <x v="0"/>
    <m/>
  </r>
  <r>
    <d v="2022-01-13T02:42:44"/>
    <x v="1"/>
    <n v="40"/>
    <s v="CORDOBA QUINTERO RAFAEL JOSE"/>
    <x v="6"/>
    <x v="0"/>
    <n v="148"/>
    <n v="17.411764705882401"/>
    <n v="189.33634719710699"/>
    <m/>
    <n v="72334.5389"/>
    <x v="0"/>
    <n v="14215.1515151515"/>
    <x v="162"/>
    <x v="0"/>
    <m/>
  </r>
  <r>
    <d v="2022-01-13T02:42:44"/>
    <x v="9"/>
    <n v="42"/>
    <s v="MARTINEZ ORREGO ARLEISON"/>
    <x v="5"/>
    <x v="0"/>
    <n v="17"/>
    <n v="17"/>
    <n v="22.2748643761302"/>
    <m/>
    <n v="8509.9457999999995"/>
    <x v="0"/>
    <n v="14215.1515151515"/>
    <x v="162"/>
    <x v="0"/>
    <m/>
  </r>
  <r>
    <d v="2022-01-14T01:05:21"/>
    <x v="9"/>
    <n v="2"/>
    <s v="JARAMILLO GOMEZ VICTOR ALONSO"/>
    <x v="0"/>
    <x v="0"/>
    <n v="242"/>
    <n v="26.8888888888889"/>
    <n v="201.152364273205"/>
    <m/>
    <n v="76860.945699999997"/>
    <x v="1"/>
    <n v="14965.625"/>
    <x v="163"/>
    <x v="0"/>
    <m/>
  </r>
  <r>
    <d v="2022-01-14T01:05:21"/>
    <x v="9"/>
    <n v="3"/>
    <s v="MONSALVE OCAMPO EDISON GUSTAVO"/>
    <x v="6"/>
    <x v="0"/>
    <n v="151"/>
    <n v="20.133333333333301"/>
    <n v="167.62697022767099"/>
    <s v="Se reconoce medio viaje donde moviliz 10 Usuarios"/>
    <n v="64050.788099999998"/>
    <x v="0"/>
    <n v="14965.625"/>
    <x v="163"/>
    <x v="0"/>
    <m/>
  </r>
  <r>
    <d v="2022-01-14T01:05:21"/>
    <x v="9"/>
    <n v="5"/>
    <s v="LOAIZA GAVIRIA EDIXON ANDRES"/>
    <x v="0"/>
    <x v="0"/>
    <n v="206"/>
    <n v="22.8888888888889"/>
    <n v="201.152364273205"/>
    <s v="3 DESCUENTOS (2Usuarios Desubicados y Propietario veh 34)"/>
    <n v="76860.945699999997"/>
    <x v="1"/>
    <n v="14965.625"/>
    <x v="163"/>
    <x v="0"/>
    <m/>
  </r>
  <r>
    <d v="2022-01-14T01:05:22"/>
    <x v="9"/>
    <n v="7"/>
    <s v="HINCAPIE OSORIO RENZO ORLANDO"/>
    <x v="4"/>
    <x v="0"/>
    <n v="162"/>
    <n v="23.1428571428571"/>
    <n v="156.451838879159"/>
    <m/>
    <n v="59780.7356"/>
    <x v="1"/>
    <n v="14965.625"/>
    <x v="163"/>
    <x v="0"/>
    <m/>
  </r>
  <r>
    <d v="2022-01-14T01:05:22"/>
    <x v="9"/>
    <n v="8"/>
    <s v="VARGAS NELSON CONRADO"/>
    <x v="6"/>
    <x v="0"/>
    <n v="155"/>
    <n v="20.6666666666667"/>
    <n v="167.62697022767099"/>
    <s v="Se reconoce medio viaje donde moviliz 9 Usuarios, 2 DESCUENTOS X INCAPACITADO"/>
    <n v="64050.788099999998"/>
    <x v="1"/>
    <n v="14965.625"/>
    <x v="163"/>
    <x v="0"/>
    <m/>
  </r>
  <r>
    <d v="2022-01-14T01:05:22"/>
    <x v="9"/>
    <n v="9"/>
    <s v="JIMENEZ JIMENEZ OMAR DAVID"/>
    <x v="0"/>
    <x v="0"/>
    <n v="191"/>
    <n v="21.2222222222222"/>
    <n v="201.152364273205"/>
    <m/>
    <n v="76860.945699999997"/>
    <x v="0"/>
    <n v="14965.625"/>
    <x v="163"/>
    <x v="0"/>
    <m/>
  </r>
  <r>
    <d v="2022-01-14T01:05:22"/>
    <x v="9"/>
    <n v="10"/>
    <s v="GALINDEZ CHAVARRIAGA LUIS FERNANDO"/>
    <x v="0"/>
    <x v="0"/>
    <n v="262"/>
    <n v="29.1111111111111"/>
    <n v="201.152364273205"/>
    <s v="JORGE FLORES Realiz 2 viajes donde moviliz 76 Usuarios"/>
    <n v="76860.945699999997"/>
    <x v="0"/>
    <n v="14965.625"/>
    <x v="163"/>
    <x v="0"/>
    <m/>
  </r>
  <r>
    <d v="2022-01-14T01:05:22"/>
    <x v="9"/>
    <n v="12"/>
    <s v="ROJAS QUINTERO MIGUEL ANTONIO"/>
    <x v="6"/>
    <x v="0"/>
    <n v="125"/>
    <n v="15.625"/>
    <n v="178.802101576182"/>
    <m/>
    <n v="68320.840599999996"/>
    <x v="0"/>
    <n v="14965.625"/>
    <x v="163"/>
    <x v="0"/>
    <m/>
  </r>
  <r>
    <d v="2022-01-14T01:05:23"/>
    <x v="1"/>
    <n v="14"/>
    <s v="CARVAJAL SALAZAR HECTOR MARINO"/>
    <x v="6"/>
    <x v="1"/>
    <n v="165"/>
    <n v="20.625"/>
    <n v="178.802101576182"/>
    <s v="Se descuenta el viaje de 3 12 pm donde moviliz 5 Usuarios ya que baja por el 13 sin autorizacin ni justificacin"/>
    <n v="68320.840599999996"/>
    <x v="1"/>
    <n v="14965.625"/>
    <x v="163"/>
    <x v="0"/>
    <m/>
  </r>
  <r>
    <d v="2022-01-14T01:05:23"/>
    <x v="1"/>
    <n v="15"/>
    <s v="LOPERA AGUDELO LUIS FRANCISCO"/>
    <x v="0"/>
    <x v="0"/>
    <n v="186"/>
    <n v="20.6666666666667"/>
    <n v="201.152364273205"/>
    <m/>
    <n v="76860.945699999997"/>
    <x v="0"/>
    <n v="14965.625"/>
    <x v="163"/>
    <x v="0"/>
    <m/>
  </r>
  <r>
    <d v="2022-01-14T01:05:23"/>
    <x v="1"/>
    <n v="16"/>
    <s v="VELEZ QUINTERO BAYRON ESTIVEN"/>
    <x v="3"/>
    <x v="0"/>
    <n v="237"/>
    <n v="23.7"/>
    <n v="223.50262697022799"/>
    <m/>
    <n v="85401.050799999997"/>
    <x v="0"/>
    <n v="14965.625"/>
    <x v="163"/>
    <x v="0"/>
    <m/>
  </r>
  <r>
    <d v="2022-01-14T01:05:23"/>
    <x v="1"/>
    <n v="17"/>
    <s v="RESTREPO RODRIGUEZ LIBARDO ANDRES"/>
    <x v="0"/>
    <x v="0"/>
    <n v="169"/>
    <n v="18.7777777777778"/>
    <n v="201.152364273205"/>
    <s v="1 DESCUENTO (Usuario Desubicado)"/>
    <n v="76860.945699999997"/>
    <x v="0"/>
    <n v="14965.625"/>
    <x v="163"/>
    <x v="0"/>
    <m/>
  </r>
  <r>
    <d v="2022-01-14T01:05:23"/>
    <x v="1"/>
    <n v="18"/>
    <s v="ZAPATA POSSO FERNEY"/>
    <x v="6"/>
    <x v="2"/>
    <n v="207"/>
    <n v="27.6"/>
    <n v="167.62697022767099"/>
    <s v="Se descuenta el viaje de 7 42 am donde moviliz 18 Usuarios ya que no espera el tiempo indicado en el paradero sin justificacin, se reconoce medio viaje donde moviliz 20 Usuarios, 2 DESCUENTOS (Usuarios Desubicados)"/>
    <n v="64050.788099999998"/>
    <x v="0"/>
    <n v="14965.625"/>
    <x v="163"/>
    <x v="0"/>
    <m/>
  </r>
  <r>
    <d v="2022-01-14T01:05:24"/>
    <x v="1"/>
    <n v="19"/>
    <s v="RESTREPO JHON FLANDER"/>
    <x v="0"/>
    <x v="0"/>
    <n v="221"/>
    <n v="24.5555555555556"/>
    <n v="201.152364273205"/>
    <m/>
    <n v="76860.945699999997"/>
    <x v="0"/>
    <n v="14965.625"/>
    <x v="163"/>
    <x v="0"/>
    <m/>
  </r>
  <r>
    <d v="2022-01-14T01:05:24"/>
    <x v="1"/>
    <n v="20"/>
    <s v="VACA FIERRO ROBINSON"/>
    <x v="3"/>
    <x v="0"/>
    <n v="204"/>
    <n v="20.399999999999999"/>
    <n v="223.50262697022799"/>
    <m/>
    <n v="85401.050799999997"/>
    <x v="0"/>
    <n v="14965.625"/>
    <x v="163"/>
    <x v="0"/>
    <m/>
  </r>
  <r>
    <d v="2022-01-14T01:05:24"/>
    <x v="1"/>
    <n v="21"/>
    <s v="OCAMPO OCAMPO ANTONIO JOSE"/>
    <x v="1"/>
    <x v="0"/>
    <n v="232"/>
    <n v="21.090909090909101"/>
    <n v="245.85288966725"/>
    <m/>
    <n v="93941.155899999998"/>
    <x v="0"/>
    <n v="14965.625"/>
    <x v="163"/>
    <x v="0"/>
    <m/>
  </r>
  <r>
    <d v="2022-01-14T01:05:24"/>
    <x v="9"/>
    <n v="23"/>
    <s v="QUICENO DAVID DIEGO ALEJANDRO"/>
    <x v="0"/>
    <x v="1"/>
    <n v="233"/>
    <n v="25.8888888888889"/>
    <n v="201.152364273205"/>
    <s v="Se descuenta el viaje de 7 52 am donde moviliz 12 Usuarios ya que no espera el tiempo indicado en el paradero"/>
    <n v="76860.945699999997"/>
    <x v="0"/>
    <n v="14965.625"/>
    <x v="163"/>
    <x v="0"/>
    <m/>
  </r>
  <r>
    <d v="2022-01-14T01:05:24"/>
    <x v="1"/>
    <n v="24"/>
    <s v="QUIRAMA CASTAEDA JHON JADER"/>
    <x v="3"/>
    <x v="0"/>
    <n v="189"/>
    <n v="18.899999999999999"/>
    <n v="223.50262697022799"/>
    <m/>
    <n v="85401.050799999997"/>
    <x v="0"/>
    <n v="14965.625"/>
    <x v="163"/>
    <x v="0"/>
    <m/>
  </r>
  <r>
    <d v="2022-01-14T01:05:25"/>
    <x v="1"/>
    <n v="26"/>
    <s v="GONZALEZ VELASQUEZ LISDAN"/>
    <x v="1"/>
    <x v="0"/>
    <n v="219"/>
    <n v="19.909090909090899"/>
    <n v="245.85288966725"/>
    <s v="6 DESCUENTOS (Transbordo veh 18)"/>
    <n v="93941.155899999998"/>
    <x v="0"/>
    <n v="14965.625"/>
    <x v="163"/>
    <x v="0"/>
    <m/>
  </r>
  <r>
    <d v="2022-01-14T01:05:25"/>
    <x v="1"/>
    <n v="27"/>
    <s v="VANEGAS MORALES DEIBY ALEJANDRO"/>
    <x v="9"/>
    <x v="0"/>
    <n v="273"/>
    <n v="22.75"/>
    <n v="268.20315236427302"/>
    <s v="FERNEY HENAO Realiz 5 viajes donde moviliz 134 Usuarios"/>
    <n v="102481.26089999999"/>
    <x v="0"/>
    <n v="14965.625"/>
    <x v="163"/>
    <x v="0"/>
    <m/>
  </r>
  <r>
    <d v="2022-01-14T01:05:25"/>
    <x v="1"/>
    <n v="28"/>
    <s v="ZAPATA GOMEZ ANDERSON"/>
    <x v="6"/>
    <x v="2"/>
    <n v="180"/>
    <n v="22.5"/>
    <n v="178.802101576182"/>
    <s v="3 DESCUENTOS (2 Conduct. Reconoc. Ruta y Usuario Desubicado)"/>
    <n v="68320.840599999996"/>
    <x v="0"/>
    <n v="14965.625"/>
    <x v="163"/>
    <x v="0"/>
    <m/>
  </r>
  <r>
    <d v="2022-01-14T01:05:25"/>
    <x v="1"/>
    <n v="29"/>
    <s v="VALENCIA ESTRADA JUAN STIVEN"/>
    <x v="3"/>
    <x v="0"/>
    <n v="260"/>
    <n v="26"/>
    <n v="223.50262697022799"/>
    <s v="1 DESCUENTO (Usuario Desubicado)"/>
    <n v="85401.050799999997"/>
    <x v="0"/>
    <n v="14965.625"/>
    <x v="163"/>
    <x v="0"/>
    <m/>
  </r>
  <r>
    <d v="2022-01-14T01:05:25"/>
    <x v="1"/>
    <n v="32"/>
    <s v="MARAMARA ALBARRAN YONSON"/>
    <x v="9"/>
    <x v="0"/>
    <n v="228"/>
    <n v="19"/>
    <n v="268.20315236427302"/>
    <s v="12 DESCUENTOS (Transbordo veh 18)"/>
    <n v="102481.26089999999"/>
    <x v="0"/>
    <n v="14965.625"/>
    <x v="163"/>
    <x v="0"/>
    <m/>
  </r>
  <r>
    <d v="2022-01-14T01:05:26"/>
    <x v="9"/>
    <n v="33"/>
    <s v="ARISTIZABAL GIRALDO JORGE ANDRES"/>
    <x v="0"/>
    <x v="0"/>
    <n v="209"/>
    <n v="23.2222222222222"/>
    <n v="201.152364273205"/>
    <m/>
    <n v="76860.945699999997"/>
    <x v="0"/>
    <n v="14965.625"/>
    <x v="163"/>
    <x v="0"/>
    <m/>
  </r>
  <r>
    <d v="2022-01-14T01:05:26"/>
    <x v="9"/>
    <n v="34"/>
    <s v="JIMENEZ HURTADO CARLOS ESTIVEN"/>
    <x v="6"/>
    <x v="1"/>
    <n v="216"/>
    <n v="27"/>
    <n v="178.802101576182"/>
    <s v="1 DESCUENTO (Propietario veh 34)"/>
    <n v="68320.840599999996"/>
    <x v="0"/>
    <n v="14965.625"/>
    <x v="163"/>
    <x v="0"/>
    <m/>
  </r>
  <r>
    <d v="2022-01-14T01:05:26"/>
    <x v="9"/>
    <n v="35"/>
    <s v="GARCIA DAVID WILSON ALBERTO"/>
    <x v="3"/>
    <x v="0"/>
    <n v="188"/>
    <n v="18.8"/>
    <n v="223.50262697022799"/>
    <s v="3 DESCUENTOS (2 X INCAPACITADO Y Conduct. Reconoc. Ruta)"/>
    <n v="85401.050799999997"/>
    <x v="1"/>
    <n v="14965.625"/>
    <x v="163"/>
    <x v="0"/>
    <m/>
  </r>
  <r>
    <d v="2022-01-14T01:05:26"/>
    <x v="9"/>
    <n v="36"/>
    <s v="URIBE HERRERA JUAN ESTEBAN"/>
    <x v="0"/>
    <x v="0"/>
    <n v="161"/>
    <n v="17.8888888888889"/>
    <n v="201.152364273205"/>
    <m/>
    <n v="76860.945699999997"/>
    <x v="0"/>
    <n v="14965.625"/>
    <x v="163"/>
    <x v="0"/>
    <m/>
  </r>
  <r>
    <d v="2022-01-14T01:05:26"/>
    <x v="9"/>
    <n v="37"/>
    <s v="FLORES RINCON JORGE ALBERTO"/>
    <x v="0"/>
    <x v="0"/>
    <n v="241"/>
    <n v="26.7777777777778"/>
    <n v="201.152364273205"/>
    <s v="DAVID LARGO Realiz 2 viajes donde moviliz 60 Usuarios"/>
    <n v="76860.945699999997"/>
    <x v="1"/>
    <n v="14965.625"/>
    <x v="163"/>
    <x v="0"/>
    <m/>
  </r>
  <r>
    <d v="2022-01-14T01:05:27"/>
    <x v="9"/>
    <n v="38"/>
    <s v="VILLADA GUZMAN JOJAN"/>
    <x v="0"/>
    <x v="0"/>
    <n v="209"/>
    <n v="23.2222222222222"/>
    <n v="201.152364273205"/>
    <m/>
    <n v="76860.945699999997"/>
    <x v="0"/>
    <n v="14965.625"/>
    <x v="163"/>
    <x v="0"/>
    <m/>
  </r>
  <r>
    <d v="2022-01-14T01:05:27"/>
    <x v="1"/>
    <n v="39"/>
    <s v="LONDOO GOMEZ WILDER"/>
    <x v="0"/>
    <x v="0"/>
    <n v="205"/>
    <n v="22.7777777777778"/>
    <n v="201.152364273205"/>
    <m/>
    <n v="76860.945699999997"/>
    <x v="0"/>
    <n v="14965.625"/>
    <x v="163"/>
    <x v="0"/>
    <m/>
  </r>
  <r>
    <d v="2022-01-14T01:05:27"/>
    <x v="9"/>
    <n v="40"/>
    <s v="CORDOBA QUINTERO RAFAEL JOSE"/>
    <x v="0"/>
    <x v="0"/>
    <n v="205"/>
    <n v="22.7777777777778"/>
    <n v="201.152364273205"/>
    <s v="4 DESCUENTOS (Transbordo veh 34)"/>
    <n v="76860.945699999997"/>
    <x v="0"/>
    <n v="14965.625"/>
    <x v="163"/>
    <x v="0"/>
    <m/>
  </r>
  <r>
    <d v="2022-01-14T01:05:28"/>
    <x v="1"/>
    <n v="42"/>
    <s v="GIRALDO SANTAMARIA ERMAN"/>
    <x v="11"/>
    <x v="0"/>
    <n v="50"/>
    <n v="25"/>
    <n v="44.700525394045499"/>
    <m/>
    <n v="17080.210200000001"/>
    <x v="0"/>
    <n v="14965.625"/>
    <x v="163"/>
    <x v="0"/>
    <m/>
  </r>
  <r>
    <d v="2022-01-15T00:48:29"/>
    <x v="1"/>
    <n v="2"/>
    <s v="JARAMILLO GOMEZ VICTOR ALONSO"/>
    <x v="6"/>
    <x v="2"/>
    <n v="114"/>
    <n v="15.2"/>
    <n v="166.85185185185199"/>
    <s v="Se reconoce medio viaje donde moviliz 5 Usuarios, Se descuenta el viaje de 7 35 am donde moviliz 22 Usuarios ya que no espera el tiempo indicado en el paradero, 8 DESCUENTOS (Transbordo veh 5)"/>
    <n v="63740.740700000002"/>
    <x v="1"/>
    <n v="13818.1818181818"/>
    <x v="164"/>
    <x v="0"/>
    <m/>
  </r>
  <r>
    <d v="2022-01-15T00:48:30"/>
    <x v="1"/>
    <n v="3"/>
    <s v="MONSALVE OCAMPO EDISON GUSTAVO"/>
    <x v="0"/>
    <x v="0"/>
    <n v="185"/>
    <n v="20.5555555555556"/>
    <n v="200.222222222222"/>
    <s v="1 DESCUENTO (Conduct.)"/>
    <n v="76488.888900000005"/>
    <x v="0"/>
    <n v="13818.1818181818"/>
    <x v="164"/>
    <x v="0"/>
    <m/>
  </r>
  <r>
    <d v="2022-01-15T00:48:30"/>
    <x v="9"/>
    <n v="5"/>
    <s v="LOAIZA GAVIRIA EDIXON ANDRES"/>
    <x v="3"/>
    <x v="0"/>
    <n v="208"/>
    <n v="20.8"/>
    <n v="222.469135802469"/>
    <m/>
    <n v="84987.654299999995"/>
    <x v="1"/>
    <n v="13818.1818181818"/>
    <x v="164"/>
    <x v="0"/>
    <m/>
  </r>
  <r>
    <d v="2022-01-15T00:48:30"/>
    <x v="1"/>
    <n v="6"/>
    <s v="MARAMARA ALBARRAN YONSON"/>
    <x v="0"/>
    <x v="0"/>
    <n v="245"/>
    <n v="27.2222222222222"/>
    <n v="200.222222222222"/>
    <s v="1 DESCUENTO (Jefe de Ruta)"/>
    <n v="76488.888900000005"/>
    <x v="0"/>
    <n v="13818.1818181818"/>
    <x v="164"/>
    <x v="0"/>
    <m/>
  </r>
  <r>
    <d v="2022-01-15T00:48:30"/>
    <x v="1"/>
    <n v="7"/>
    <s v="SERNA TABARES HUGO ORLANDO"/>
    <x v="0"/>
    <x v="0"/>
    <n v="204"/>
    <n v="22.6666666666667"/>
    <n v="200.222222222222"/>
    <m/>
    <n v="76488.888900000005"/>
    <x v="1"/>
    <n v="13818.1818181818"/>
    <x v="164"/>
    <x v="0"/>
    <m/>
  </r>
  <r>
    <d v="2022-01-15T00:48:30"/>
    <x v="1"/>
    <n v="8"/>
    <s v="URIBE HERRERA JUAN ESTEBAN"/>
    <x v="0"/>
    <x v="0"/>
    <n v="200"/>
    <n v="22.2222222222222"/>
    <n v="200.222222222222"/>
    <m/>
    <n v="76488.888900000005"/>
    <x v="1"/>
    <n v="13818.1818181818"/>
    <x v="164"/>
    <x v="0"/>
    <m/>
  </r>
  <r>
    <d v="2022-01-15T00:48:31"/>
    <x v="1"/>
    <n v="9"/>
    <s v="JIMENEZ JIMENEZ OMAR DAVID"/>
    <x v="0"/>
    <x v="0"/>
    <n v="197"/>
    <n v="21.8888888888889"/>
    <n v="200.222222222222"/>
    <s v="1 DESCUENTO (Usuario Desubicado)"/>
    <n v="76488.888900000005"/>
    <x v="0"/>
    <n v="13818.1818181818"/>
    <x v="164"/>
    <x v="0"/>
    <m/>
  </r>
  <r>
    <d v="2022-01-15T00:48:31"/>
    <x v="9"/>
    <n v="10"/>
    <s v="FLORES RINCON JORGE ALBERTO"/>
    <x v="8"/>
    <x v="0"/>
    <n v="128"/>
    <n v="25.6"/>
    <n v="111.234567901235"/>
    <m/>
    <n v="42493.8272"/>
    <x v="0"/>
    <n v="13818.1818181818"/>
    <x v="164"/>
    <x v="0"/>
    <m/>
  </r>
  <r>
    <d v="2022-01-15T00:48:31"/>
    <x v="9"/>
    <n v="12"/>
    <s v="HERRERA GIOVANNY"/>
    <x v="1"/>
    <x v="0"/>
    <n v="187"/>
    <n v="17"/>
    <n v="244.71604938271599"/>
    <s v="1 DESCUENTO (Conduct. Veh 12)"/>
    <n v="93486.419800000003"/>
    <x v="0"/>
    <n v="13818.1818181818"/>
    <x v="164"/>
    <x v="0"/>
    <m/>
  </r>
  <r>
    <d v="2022-01-15T00:48:31"/>
    <x v="9"/>
    <n v="14"/>
    <s v="HINCAPIE OSORIO RENZO ORLANDO"/>
    <x v="10"/>
    <x v="2"/>
    <n v="100"/>
    <n v="28.571428571428601"/>
    <n v="77.864197530864203"/>
    <s v="Se reconoce medio viaje donde moviliz 10 Usuarios"/>
    <n v="29745.679"/>
    <x v="1"/>
    <n v="13818.1818181818"/>
    <x v="164"/>
    <x v="0"/>
    <m/>
  </r>
  <r>
    <d v="2022-01-15T00:48:31"/>
    <x v="9"/>
    <n v="15"/>
    <s v="LONDOO LOPERA DUVAN ANDRES"/>
    <x v="3"/>
    <x v="0"/>
    <n v="216"/>
    <n v="21.6"/>
    <n v="222.469135802469"/>
    <m/>
    <n v="84987.654299999995"/>
    <x v="0"/>
    <n v="13818.1818181818"/>
    <x v="164"/>
    <x v="0"/>
    <m/>
  </r>
  <r>
    <d v="2022-01-15T00:48:32"/>
    <x v="9"/>
    <n v="16"/>
    <s v="ZAPATA POSSO FERNEY"/>
    <x v="3"/>
    <x v="0"/>
    <n v="208"/>
    <n v="20.8"/>
    <n v="222.469135802469"/>
    <m/>
    <n v="84987.654299999995"/>
    <x v="0"/>
    <n v="13818.1818181818"/>
    <x v="164"/>
    <x v="0"/>
    <m/>
  </r>
  <r>
    <d v="2022-01-15T00:48:32"/>
    <x v="9"/>
    <n v="17"/>
    <s v="RESTREPO RODRIGUEZ LIBARDO ANDRES"/>
    <x v="3"/>
    <x v="0"/>
    <n v="245"/>
    <n v="24.5"/>
    <n v="222.469135802469"/>
    <s v="1 DESCUENTO (Conduct. Veh 14)"/>
    <n v="84987.654299999995"/>
    <x v="0"/>
    <n v="13818.1818181818"/>
    <x v="164"/>
    <x v="0"/>
    <m/>
  </r>
  <r>
    <d v="2022-01-15T00:48:32"/>
    <x v="9"/>
    <n v="18"/>
    <s v="VELEZ QUINTERO BAYRON ESTIVEN"/>
    <x v="10"/>
    <x v="0"/>
    <n v="101"/>
    <n v="25.25"/>
    <n v="88.987654320987701"/>
    <s v="3 DESCUENTOS (Transbordo veh 28)"/>
    <n v="33995.061699999998"/>
    <x v="0"/>
    <n v="13818.1818181818"/>
    <x v="164"/>
    <x v="0"/>
    <m/>
  </r>
  <r>
    <d v="2022-01-15T00:48:32"/>
    <x v="9"/>
    <n v="20"/>
    <s v="VACA FIERRO ROBINSON"/>
    <x v="3"/>
    <x v="0"/>
    <n v="190"/>
    <n v="19"/>
    <n v="222.469135802469"/>
    <m/>
    <n v="84987.654299999995"/>
    <x v="0"/>
    <n v="13818.1818181818"/>
    <x v="164"/>
    <x v="0"/>
    <m/>
  </r>
  <r>
    <d v="2022-01-15T00:48:32"/>
    <x v="9"/>
    <n v="21"/>
    <s v="OCAMPO OCAMPO ANTONIO JOSE"/>
    <x v="3"/>
    <x v="0"/>
    <n v="211"/>
    <n v="20.095238095238098"/>
    <n v="233.59259259259301"/>
    <s v="Se reconoce medio viaje donde moviliz 6 Usuarios, 1 DESCUENTO (Despachadora Isabel)"/>
    <n v="89237.036999999997"/>
    <x v="0"/>
    <n v="13818.1818181818"/>
    <x v="164"/>
    <x v="0"/>
    <m/>
  </r>
  <r>
    <d v="2022-01-15T00:48:32"/>
    <x v="9"/>
    <n v="22"/>
    <s v="GONZALEZ MONTAO HERNAN DARIO"/>
    <x v="3"/>
    <x v="0"/>
    <n v="265"/>
    <n v="26.5"/>
    <n v="222.469135802469"/>
    <m/>
    <n v="84987.654299999995"/>
    <x v="1"/>
    <n v="13818.1818181818"/>
    <x v="164"/>
    <x v="0"/>
    <m/>
  </r>
  <r>
    <d v="2022-01-15T00:48:33"/>
    <x v="9"/>
    <n v="23"/>
    <s v="QUICENO DAVID DIEGO ALEJANDRO"/>
    <x v="6"/>
    <x v="0"/>
    <n v="197"/>
    <n v="24.625"/>
    <n v="177.975308641975"/>
    <m/>
    <n v="67990.123500000002"/>
    <x v="0"/>
    <n v="13818.1818181818"/>
    <x v="164"/>
    <x v="0"/>
    <m/>
  </r>
  <r>
    <d v="2022-01-15T00:48:33"/>
    <x v="9"/>
    <n v="24"/>
    <s v="QUIRAMA CASTAEDA JHON JADER"/>
    <x v="0"/>
    <x v="0"/>
    <n v="250"/>
    <n v="27.7777777777778"/>
    <n v="200.222222222222"/>
    <s v="1 DESCUENTO (Despachadora Isabel)"/>
    <n v="76488.888900000005"/>
    <x v="0"/>
    <n v="13818.1818181818"/>
    <x v="164"/>
    <x v="0"/>
    <m/>
  </r>
  <r>
    <d v="2022-01-15T00:48:33"/>
    <x v="9"/>
    <n v="26"/>
    <s v="GONZALEZ VELASQUEZ LISDAN"/>
    <x v="3"/>
    <x v="0"/>
    <n v="209"/>
    <n v="20.9"/>
    <n v="222.469135802469"/>
    <m/>
    <n v="84987.654299999995"/>
    <x v="0"/>
    <n v="13818.1818181818"/>
    <x v="164"/>
    <x v="0"/>
    <m/>
  </r>
  <r>
    <d v="2022-01-15T00:48:33"/>
    <x v="9"/>
    <n v="27"/>
    <s v="VANEGAS MORALES DEIBY ALEJANDRO"/>
    <x v="6"/>
    <x v="0"/>
    <n v="166"/>
    <n v="20.75"/>
    <n v="177.975308641975"/>
    <m/>
    <n v="67990.123500000002"/>
    <x v="0"/>
    <n v="13818.1818181818"/>
    <x v="164"/>
    <x v="0"/>
    <m/>
  </r>
  <r>
    <d v="2022-01-15T00:48:33"/>
    <x v="9"/>
    <n v="28"/>
    <s v="ZAPATA GOMEZ ANDERSON"/>
    <x v="8"/>
    <x v="0"/>
    <n v="129"/>
    <n v="25.8"/>
    <n v="111.234567901235"/>
    <m/>
    <n v="42493.8272"/>
    <x v="0"/>
    <n v="13818.1818181818"/>
    <x v="164"/>
    <x v="0"/>
    <m/>
  </r>
  <r>
    <d v="2022-01-15T00:48:34"/>
    <x v="9"/>
    <n v="29"/>
    <s v="VALENCIA ESTRADA JUAN STIVEN"/>
    <x v="0"/>
    <x v="0"/>
    <n v="211"/>
    <n v="23.4444444444444"/>
    <n v="200.222222222222"/>
    <s v="NELSON VARGAS Realiz 2 viajes donde moviliz 48 Usuarios"/>
    <n v="76488.888900000005"/>
    <x v="0"/>
    <n v="13818.1818181818"/>
    <x v="164"/>
    <x v="0"/>
    <m/>
  </r>
  <r>
    <d v="2022-01-15T00:48:34"/>
    <x v="1"/>
    <n v="32"/>
    <s v="VELASQUEZ ROLDAN BRAYAN ESTIVEN"/>
    <x v="3"/>
    <x v="0"/>
    <n v="205"/>
    <n v="20.5"/>
    <n v="222.469135802469"/>
    <m/>
    <n v="84987.654299999995"/>
    <x v="0"/>
    <n v="13818.1818181818"/>
    <x v="164"/>
    <x v="0"/>
    <m/>
  </r>
  <r>
    <d v="2022-01-15T00:48:34"/>
    <x v="1"/>
    <n v="33"/>
    <s v="ARISTIZABAL GIRALDO JORGE ANDRES"/>
    <x v="3"/>
    <x v="0"/>
    <n v="236"/>
    <n v="23.6"/>
    <n v="222.469135802469"/>
    <s v="1 DESCUENTO (Jefe de Ruta)"/>
    <n v="84987.654299999995"/>
    <x v="0"/>
    <n v="13818.1818181818"/>
    <x v="164"/>
    <x v="0"/>
    <m/>
  </r>
  <r>
    <d v="2022-01-15T00:48:34"/>
    <x v="1"/>
    <n v="34"/>
    <s v="JIMENEZ HURTADO CARLOS ESTIVEN"/>
    <x v="0"/>
    <x v="0"/>
    <n v="212"/>
    <n v="23.5555555555556"/>
    <n v="200.222222222222"/>
    <s v="3 DESCUENTOS (Usuario desubicado, Jefe de Ruta y Propietario veh 03)"/>
    <n v="76488.888900000005"/>
    <x v="0"/>
    <n v="13818.1818181818"/>
    <x v="164"/>
    <x v="0"/>
    <m/>
  </r>
  <r>
    <d v="2022-01-15T00:48:34"/>
    <x v="1"/>
    <n v="35"/>
    <s v="GARCIA DAVID WILSON ALBERTO"/>
    <x v="1"/>
    <x v="0"/>
    <n v="240"/>
    <n v="21.818181818181799"/>
    <n v="244.71604938271599"/>
    <s v="2 DESCUENTOS X INCAPACITADO"/>
    <n v="93486.419800000003"/>
    <x v="1"/>
    <n v="13818.1818181818"/>
    <x v="164"/>
    <x v="0"/>
    <m/>
  </r>
  <r>
    <d v="2022-01-15T00:48:35"/>
    <x v="1"/>
    <n v="36"/>
    <s v="MARTINEZ CHAVERRA LUIS NORBERTO"/>
    <x v="1"/>
    <x v="0"/>
    <n v="272"/>
    <n v="24.727272727272702"/>
    <n v="244.71604938271599"/>
    <m/>
    <n v="93486.419800000003"/>
    <x v="0"/>
    <n v="13818.1818181818"/>
    <x v="164"/>
    <x v="0"/>
    <m/>
  </r>
  <r>
    <d v="2022-01-15T00:48:35"/>
    <x v="1"/>
    <n v="37"/>
    <s v="LARGO PIEDRAHITA HARVEY DAVID"/>
    <x v="0"/>
    <x v="1"/>
    <n v="219"/>
    <n v="24.3333333333333"/>
    <n v="200.222222222222"/>
    <s v="Se descuenta el viaje de 7 52 am donde moviliz 21 Usuarios ya que no espera el tiempo indicado en el paradero"/>
    <n v="76488.888900000005"/>
    <x v="1"/>
    <n v="13818.1818181818"/>
    <x v="164"/>
    <x v="0"/>
    <m/>
  </r>
  <r>
    <d v="2022-01-15T00:48:35"/>
    <x v="1"/>
    <n v="38"/>
    <s v="VILLADA GUZMAN JOJAN"/>
    <x v="0"/>
    <x v="0"/>
    <n v="181"/>
    <n v="20.1111111111111"/>
    <n v="200.222222222222"/>
    <m/>
    <n v="76488.888900000005"/>
    <x v="0"/>
    <n v="13818.1818181818"/>
    <x v="164"/>
    <x v="0"/>
    <m/>
  </r>
  <r>
    <d v="2022-01-15T00:48:35"/>
    <x v="1"/>
    <n v="39"/>
    <s v="LONDOO GOMEZ WILDER"/>
    <x v="0"/>
    <x v="0"/>
    <n v="198"/>
    <n v="22"/>
    <n v="200.222222222222"/>
    <m/>
    <n v="76488.888900000005"/>
    <x v="0"/>
    <n v="13818.1818181818"/>
    <x v="164"/>
    <x v="0"/>
    <m/>
  </r>
  <r>
    <d v="2022-01-15T00:48:35"/>
    <x v="1"/>
    <n v="42"/>
    <s v="GIRALDO SANTAMARIA ERMAN"/>
    <x v="3"/>
    <x v="0"/>
    <n v="178"/>
    <n v="17.8"/>
    <n v="222.469135802469"/>
    <m/>
    <n v="84987.654299999995"/>
    <x v="0"/>
    <n v="13818.1818181818"/>
    <x v="164"/>
    <x v="0"/>
    <m/>
  </r>
  <r>
    <d v="2022-01-16T01:19:47"/>
    <x v="9"/>
    <n v="1"/>
    <s v="MARTINEZ ORREGO ARLEISON"/>
    <x v="4"/>
    <x v="0"/>
    <n v="137"/>
    <n v="19.571428571428601"/>
    <n v="154.742049469965"/>
    <m/>
    <n v="59096.819799999997"/>
    <x v="0"/>
    <n v="13338.2352941176"/>
    <x v="165"/>
    <x v="0"/>
    <m/>
  </r>
  <r>
    <d v="2022-01-16T01:19:48"/>
    <x v="9"/>
    <n v="2"/>
    <s v="JARAMILLO GOMEZ VICTOR ALONSO"/>
    <x v="0"/>
    <x v="0"/>
    <n v="185"/>
    <n v="20.5555555555556"/>
    <n v="198.95406360423999"/>
    <m/>
    <n v="75981.625400000004"/>
    <x v="1"/>
    <n v="13338.2352941176"/>
    <x v="165"/>
    <x v="0"/>
    <m/>
  </r>
  <r>
    <d v="2022-01-16T01:19:48"/>
    <x v="1"/>
    <n v="3"/>
    <s v="MONSALVE OCAMPO EDISON GUSTAVO"/>
    <x v="0"/>
    <x v="0"/>
    <n v="171"/>
    <n v="19"/>
    <n v="198.95406360423999"/>
    <m/>
    <n v="75981.625400000004"/>
    <x v="0"/>
    <n v="13338.2352941176"/>
    <x v="165"/>
    <x v="0"/>
    <m/>
  </r>
  <r>
    <d v="2022-01-16T01:19:48"/>
    <x v="9"/>
    <n v="5"/>
    <s v="LOAIZA GAVIRIA EDIXON ANDRES"/>
    <x v="0"/>
    <x v="0"/>
    <n v="180"/>
    <n v="20"/>
    <n v="198.95406360423999"/>
    <m/>
    <n v="75981.625400000004"/>
    <x v="1"/>
    <n v="13338.2352941176"/>
    <x v="165"/>
    <x v="0"/>
    <m/>
  </r>
  <r>
    <d v="2022-01-16T01:19:48"/>
    <x v="9"/>
    <n v="6"/>
    <s v="MARAMARA ALBARRAN YONSON"/>
    <x v="6"/>
    <x v="0"/>
    <n v="135"/>
    <n v="18"/>
    <n v="165.79505300353401"/>
    <s v="Se reconoce medio viaje donde moviliz 17 Usuarios, 2 DESCUENTOS (Conducts. Veh 18 y 29)"/>
    <n v="63318.021200000003"/>
    <x v="0"/>
    <n v="13338.2352941176"/>
    <x v="165"/>
    <x v="0"/>
    <m/>
  </r>
  <r>
    <d v="2022-01-16T01:19:49"/>
    <x v="9"/>
    <n v="7"/>
    <s v="SERNA TABARES HUGO ORLANDO"/>
    <x v="0"/>
    <x v="0"/>
    <n v="162"/>
    <n v="18"/>
    <n v="198.95406360423999"/>
    <m/>
    <n v="75981.625400000004"/>
    <x v="1"/>
    <n v="13338.2352941176"/>
    <x v="165"/>
    <x v="0"/>
    <m/>
  </r>
  <r>
    <d v="2022-01-16T01:19:49"/>
    <x v="9"/>
    <n v="8"/>
    <s v="VARGAS NELSON CONRADO"/>
    <x v="0"/>
    <x v="0"/>
    <n v="201"/>
    <n v="22.3333333333333"/>
    <n v="198.95406360423999"/>
    <m/>
    <n v="75981.625400000004"/>
    <x v="1"/>
    <n v="13338.2352941176"/>
    <x v="165"/>
    <x v="0"/>
    <m/>
  </r>
  <r>
    <d v="2022-01-16T01:19:49"/>
    <x v="9"/>
    <n v="9"/>
    <s v="JIMENEZ JIMENEZ OMAR DAVID"/>
    <x v="6"/>
    <x v="1"/>
    <n v="187"/>
    <n v="23.375"/>
    <n v="176.848056537102"/>
    <m/>
    <n v="67539.222599999994"/>
    <x v="0"/>
    <n v="13338.2352941176"/>
    <x v="165"/>
    <x v="0"/>
    <m/>
  </r>
  <r>
    <d v="2022-01-16T01:19:49"/>
    <x v="1"/>
    <n v="10"/>
    <s v="GALINDEZ CHAVARRIAGA LUIS FERNANDO"/>
    <x v="4"/>
    <x v="0"/>
    <n v="213"/>
    <n v="30.428571428571399"/>
    <n v="154.742049469965"/>
    <m/>
    <n v="59096.819799999997"/>
    <x v="0"/>
    <n v="13338.2352941176"/>
    <x v="165"/>
    <x v="0"/>
    <m/>
  </r>
  <r>
    <d v="2022-01-16T01:19:49"/>
    <x v="1"/>
    <n v="12"/>
    <s v="HERRERA GIOVANNY"/>
    <x v="3"/>
    <x v="0"/>
    <n v="240"/>
    <n v="24"/>
    <n v="221.06007067137801"/>
    <m/>
    <n v="84424.028300000005"/>
    <x v="0"/>
    <n v="13338.2352941176"/>
    <x v="165"/>
    <x v="0"/>
    <m/>
  </r>
  <r>
    <d v="2022-01-16T01:19:50"/>
    <x v="1"/>
    <n v="14"/>
    <s v="CARVAJAL SALAZAR HECTOR MARINO"/>
    <x v="0"/>
    <x v="0"/>
    <n v="209"/>
    <n v="23.2222222222222"/>
    <n v="198.95406360423999"/>
    <m/>
    <n v="75981.625400000004"/>
    <x v="1"/>
    <n v="13338.2352941176"/>
    <x v="165"/>
    <x v="0"/>
    <m/>
  </r>
  <r>
    <d v="2022-01-16T01:19:50"/>
    <x v="1"/>
    <n v="15"/>
    <s v="LONDOO LOPERA DUVAN ANDRES"/>
    <x v="0"/>
    <x v="0"/>
    <n v="179"/>
    <n v="19.8888888888889"/>
    <n v="198.95406360423999"/>
    <m/>
    <n v="75981.625400000004"/>
    <x v="0"/>
    <n v="13338.2352941176"/>
    <x v="165"/>
    <x v="0"/>
    <m/>
  </r>
  <r>
    <d v="2022-01-16T01:19:50"/>
    <x v="1"/>
    <n v="16"/>
    <s v="RENDON VIANA HUMBERTO DE JESUS"/>
    <x v="0"/>
    <x v="0"/>
    <n v="185"/>
    <n v="20.5555555555556"/>
    <n v="198.95406360423999"/>
    <m/>
    <n v="75981.625400000004"/>
    <x v="0"/>
    <n v="13338.2352941176"/>
    <x v="165"/>
    <x v="0"/>
    <m/>
  </r>
  <r>
    <d v="2022-01-16T01:19:50"/>
    <x v="1"/>
    <n v="17"/>
    <s v="RESTREPO RODRIGUEZ LIBARDO ANDRES"/>
    <x v="3"/>
    <x v="0"/>
    <n v="205"/>
    <n v="20.5"/>
    <n v="221.06007067137801"/>
    <s v="7 DESCUENTOS (Transbordo veh 22)"/>
    <n v="84424.028300000005"/>
    <x v="0"/>
    <n v="13338.2352941176"/>
    <x v="165"/>
    <x v="0"/>
    <m/>
  </r>
  <r>
    <d v="2022-01-16T01:19:50"/>
    <x v="1"/>
    <n v="18"/>
    <s v="ZAPATA POSSO FERNEY"/>
    <x v="4"/>
    <x v="0"/>
    <n v="171"/>
    <n v="24.428571428571399"/>
    <n v="154.742049469965"/>
    <s v="BAYRON VELEZ Realiz 3 viajes donde moviliz 83 Usuarios"/>
    <n v="59096.819799999997"/>
    <x v="0"/>
    <n v="13338.2352941176"/>
    <x v="165"/>
    <x v="0"/>
    <m/>
  </r>
  <r>
    <d v="2022-01-16T01:19:50"/>
    <x v="1"/>
    <n v="19"/>
    <s v="RESTREPO JHON FLANDER"/>
    <x v="3"/>
    <x v="0"/>
    <n v="224"/>
    <n v="22.4"/>
    <n v="221.06007067137801"/>
    <s v="2 DESCUENTOS (Usuario Desubicado y Transbordo veh 17)"/>
    <n v="84424.028300000005"/>
    <x v="0"/>
    <n v="13338.2352941176"/>
    <x v="165"/>
    <x v="0"/>
    <m/>
  </r>
  <r>
    <d v="2022-01-16T01:19:51"/>
    <x v="1"/>
    <n v="20"/>
    <s v="VACA FIERRO ROBINSON"/>
    <x v="6"/>
    <x v="0"/>
    <n v="131"/>
    <n v="15.411764705882399"/>
    <n v="187.90106007067101"/>
    <s v="Se reconoce medio viaje donde moviliz 13 Usuarios"/>
    <n v="71760.423999999999"/>
    <x v="0"/>
    <n v="13338.2352941176"/>
    <x v="165"/>
    <x v="0"/>
    <m/>
  </r>
  <r>
    <d v="2022-01-16T01:19:51"/>
    <x v="9"/>
    <n v="21"/>
    <s v="OCAMPO OCAMPO ANTONIO JOSE"/>
    <x v="8"/>
    <x v="0"/>
    <n v="126"/>
    <n v="25.2"/>
    <n v="110.53003533568901"/>
    <m/>
    <n v="42212.0141"/>
    <x v="0"/>
    <n v="13338.2352941176"/>
    <x v="165"/>
    <x v="0"/>
    <m/>
  </r>
  <r>
    <d v="2022-01-16T01:19:51"/>
    <x v="1"/>
    <n v="22"/>
    <s v="GONZALEZ MONTAO HERNAN DARIO"/>
    <x v="6"/>
    <x v="0"/>
    <n v="188"/>
    <n v="25.066666666666698"/>
    <n v="165.79505300353401"/>
    <s v="Se reconoce medio viaje donde moviliz 23 Usuarios"/>
    <n v="63318.021200000003"/>
    <x v="1"/>
    <n v="13338.2352941176"/>
    <x v="165"/>
    <x v="0"/>
    <m/>
  </r>
  <r>
    <d v="2022-01-16T01:19:51"/>
    <x v="1"/>
    <n v="23"/>
    <s v="QUICENO DAVID DIEGO ALEJANDRO"/>
    <x v="4"/>
    <x v="0"/>
    <n v="126"/>
    <n v="18"/>
    <n v="154.742049469965"/>
    <m/>
    <n v="59096.819799999997"/>
    <x v="0"/>
    <n v="13338.2352941176"/>
    <x v="165"/>
    <x v="0"/>
    <m/>
  </r>
  <r>
    <d v="2022-01-16T01:19:51"/>
    <x v="1"/>
    <n v="24"/>
    <s v="QUIRAMA CASTAEDA JHON JADER"/>
    <x v="0"/>
    <x v="0"/>
    <n v="188"/>
    <n v="20.8888888888889"/>
    <n v="198.95406360423999"/>
    <s v="4 DESCUENTOS (Usuarios Desubicados)"/>
    <n v="75981.625400000004"/>
    <x v="0"/>
    <n v="13338.2352941176"/>
    <x v="165"/>
    <x v="0"/>
    <m/>
  </r>
  <r>
    <d v="2022-01-16T01:19:52"/>
    <x v="1"/>
    <n v="26"/>
    <s v="GONZALEZ VELASQUEZ LISDAN"/>
    <x v="0"/>
    <x v="0"/>
    <n v="191"/>
    <n v="21.2222222222222"/>
    <n v="198.95406360423999"/>
    <m/>
    <n v="75981.625400000004"/>
    <x v="0"/>
    <n v="13338.2352941176"/>
    <x v="165"/>
    <x v="0"/>
    <m/>
  </r>
  <r>
    <d v="2022-01-16T01:19:52"/>
    <x v="1"/>
    <n v="27"/>
    <s v="VANEGAS MORALES DEIBY ALEJANDRO"/>
    <x v="6"/>
    <x v="0"/>
    <n v="147"/>
    <n v="18.375"/>
    <n v="176.848056537102"/>
    <s v="FERNEY HENAO Realiz 3 viajes donde moviliz 59 Usuarios"/>
    <n v="67539.222599999994"/>
    <x v="0"/>
    <n v="13338.2352941176"/>
    <x v="165"/>
    <x v="0"/>
    <m/>
  </r>
  <r>
    <d v="2022-01-16T01:19:52"/>
    <x v="1"/>
    <n v="28"/>
    <s v="VELASQUEZ ROLDAN BRAYAN ESTIVEN"/>
    <x v="3"/>
    <x v="0"/>
    <n v="267"/>
    <n v="26.7"/>
    <n v="221.06007067137801"/>
    <s v="1 DESCUENTO (Usuario Desubicado)"/>
    <n v="84424.028300000005"/>
    <x v="0"/>
    <n v="13338.2352941176"/>
    <x v="165"/>
    <x v="0"/>
    <m/>
  </r>
  <r>
    <d v="2022-01-16T01:19:52"/>
    <x v="1"/>
    <n v="29"/>
    <s v="VELEZ QUINTERO BAYRON ESTIVEN"/>
    <x v="8"/>
    <x v="0"/>
    <n v="110"/>
    <n v="22"/>
    <n v="110.53003533568901"/>
    <m/>
    <n v="42212.0141"/>
    <x v="0"/>
    <n v="13338.2352941176"/>
    <x v="165"/>
    <x v="0"/>
    <m/>
  </r>
  <r>
    <d v="2022-01-16T01:19:52"/>
    <x v="9"/>
    <n v="32"/>
    <s v="ZAPATA GOMEZ ANDERSON"/>
    <x v="4"/>
    <x v="0"/>
    <n v="166"/>
    <n v="23.714285714285701"/>
    <n v="154.742049469965"/>
    <s v="1 DESCUENTO (Usuario Desubicado)"/>
    <n v="59096.819799999997"/>
    <x v="0"/>
    <n v="13338.2352941176"/>
    <x v="165"/>
    <x v="0"/>
    <m/>
  </r>
  <r>
    <d v="2022-01-16T01:19:52"/>
    <x v="9"/>
    <n v="33"/>
    <s v="ARISTIZABAL GIRALDO JORGE ANDRES"/>
    <x v="6"/>
    <x v="0"/>
    <n v="232"/>
    <n v="29"/>
    <n v="176.848056537102"/>
    <s v="2 DESCUENTOS (Usuarios Desubicados)"/>
    <n v="67539.222599999994"/>
    <x v="0"/>
    <n v="13338.2352941176"/>
    <x v="165"/>
    <x v="0"/>
    <m/>
  </r>
  <r>
    <d v="2022-01-16T01:19:53"/>
    <x v="9"/>
    <n v="34"/>
    <s v="JIMENEZ HURTADO CARLOS ESTIVEN"/>
    <x v="6"/>
    <x v="0"/>
    <n v="178"/>
    <n v="22.25"/>
    <n v="176.848056537102"/>
    <s v="1 DESCUENTO (Despachadora Isabel)"/>
    <n v="67539.222599999994"/>
    <x v="0"/>
    <n v="13338.2352941176"/>
    <x v="165"/>
    <x v="0"/>
    <m/>
  </r>
  <r>
    <d v="2022-01-16T01:19:53"/>
    <x v="9"/>
    <n v="35"/>
    <s v="GARCIA DAVID WILSON ALBERTO"/>
    <x v="0"/>
    <x v="0"/>
    <n v="234"/>
    <n v="26"/>
    <n v="198.95406360423999"/>
    <s v="2 DESCUENTOS X INCAPACITADO"/>
    <n v="75981.625400000004"/>
    <x v="1"/>
    <n v="13338.2352941176"/>
    <x v="165"/>
    <x v="0"/>
    <m/>
  </r>
  <r>
    <d v="2022-01-16T01:19:53"/>
    <x v="9"/>
    <n v="36"/>
    <s v="MARTINEZ CHAVERRA LUIS NORBERTO"/>
    <x v="6"/>
    <x v="0"/>
    <n v="205"/>
    <n v="24.117647058823501"/>
    <n v="187.90106007067101"/>
    <s v="Se reconoce medio viaje donde moviliz 12 Usuarios"/>
    <n v="71760.423999999999"/>
    <x v="0"/>
    <n v="13338.2352941176"/>
    <x v="165"/>
    <x v="0"/>
    <m/>
  </r>
  <r>
    <d v="2022-01-16T01:19:53"/>
    <x v="9"/>
    <n v="37"/>
    <s v="FLORES RINCON JORGE ALBERTO"/>
    <x v="0"/>
    <x v="0"/>
    <n v="236"/>
    <n v="26.2222222222222"/>
    <n v="198.95406360423999"/>
    <s v="2 DESCUENTOS X INCAPACITADO"/>
    <n v="75981.625400000004"/>
    <x v="1"/>
    <n v="13338.2352941176"/>
    <x v="165"/>
    <x v="0"/>
    <m/>
  </r>
  <r>
    <d v="2022-01-16T01:19:53"/>
    <x v="1"/>
    <n v="38"/>
    <s v="VILLADA GUZMAN JOJAN"/>
    <x v="4"/>
    <x v="0"/>
    <n v="129"/>
    <n v="18.428571428571399"/>
    <n v="154.742049469965"/>
    <m/>
    <n v="59096.819799999997"/>
    <x v="0"/>
    <n v="13338.2352941176"/>
    <x v="165"/>
    <x v="0"/>
    <m/>
  </r>
  <r>
    <d v="2022-01-16T01:19:54"/>
    <x v="1"/>
    <n v="39"/>
    <s v="LONDOO GOMEZ WILDER"/>
    <x v="0"/>
    <x v="0"/>
    <n v="202"/>
    <n v="22.4444444444444"/>
    <n v="198.95406360423999"/>
    <s v="2 DESCUENTOS (Propietario veh 39)"/>
    <n v="75981.625400000004"/>
    <x v="0"/>
    <n v="13338.2352941176"/>
    <x v="165"/>
    <x v="0"/>
    <m/>
  </r>
  <r>
    <d v="2022-01-16T01:19:54"/>
    <x v="9"/>
    <n v="42"/>
    <s v="GIRALDO SANTAMARIA ERMAN"/>
    <x v="3"/>
    <x v="0"/>
    <n v="216"/>
    <n v="21.6"/>
    <n v="221.06007067137801"/>
    <s v="1 DESCUENTO (Despachadora Isabel)"/>
    <n v="84424.028300000005"/>
    <x v="0"/>
    <n v="13338.2352941176"/>
    <x v="165"/>
    <x v="0"/>
    <m/>
  </r>
  <r>
    <d v="2022-01-16T23:32:08"/>
    <x v="10"/>
    <n v="3"/>
    <s v="MONSALVE OCAMPO EDISON GUSTAVO"/>
    <x v="0"/>
    <x v="0"/>
    <n v="216"/>
    <n v="24"/>
    <n v="220.89130434782601"/>
    <s v="1 DESCUENTO (Despachador Fernando)"/>
    <n v="84756.521699999998"/>
    <x v="0"/>
    <n v="14047.368421052601"/>
    <x v="166"/>
    <x v="0"/>
    <m/>
  </r>
  <r>
    <d v="2022-01-16T23:32:09"/>
    <x v="10"/>
    <n v="6"/>
    <s v="MARAMARA ALBARRAN YONSON"/>
    <x v="11"/>
    <x v="0"/>
    <n v="47"/>
    <n v="23.5"/>
    <n v="49.086956521739097"/>
    <m/>
    <n v="18834.782599999999"/>
    <x v="0"/>
    <n v="14047.368421052601"/>
    <x v="166"/>
    <x v="0"/>
    <m/>
  </r>
  <r>
    <d v="2022-01-16T23:32:09"/>
    <x v="10"/>
    <n v="7"/>
    <s v="SERNA TABARES HUGO ORLANDO"/>
    <x v="0"/>
    <x v="0"/>
    <n v="225"/>
    <n v="25"/>
    <n v="220.89130434782601"/>
    <m/>
    <n v="84756.521699999998"/>
    <x v="1"/>
    <n v="14047.368421052601"/>
    <x v="166"/>
    <x v="0"/>
    <m/>
  </r>
  <r>
    <d v="2022-01-16T23:32:09"/>
    <x v="10"/>
    <n v="9"/>
    <s v="JIMENEZ JIMENEZ OMAR DAVID"/>
    <x v="11"/>
    <x v="0"/>
    <n v="48"/>
    <n v="24"/>
    <n v="49.086956521739097"/>
    <m/>
    <n v="18834.782599999999"/>
    <x v="0"/>
    <n v="14047.368421052601"/>
    <x v="166"/>
    <x v="0"/>
    <m/>
  </r>
  <r>
    <d v="2022-01-16T23:32:09"/>
    <x v="10"/>
    <n v="12"/>
    <s v="HERRERA GIOVANNY"/>
    <x v="6"/>
    <x v="0"/>
    <n v="170"/>
    <n v="21.25"/>
    <n v="196.34782608695701"/>
    <m/>
    <n v="75339.130399999995"/>
    <x v="0"/>
    <n v="14047.368421052601"/>
    <x v="166"/>
    <x v="0"/>
    <m/>
  </r>
  <r>
    <d v="2022-01-16T23:32:10"/>
    <x v="10"/>
    <n v="14"/>
    <s v="HINCAPIE OSORIO RENZO ORLANDO"/>
    <x v="0"/>
    <x v="0"/>
    <n v="230"/>
    <n v="25.5555555555556"/>
    <n v="220.89130434782601"/>
    <s v="2 DESCUENTOS (Despachador Fernando y Usuario Desubicado)"/>
    <n v="84756.521699999998"/>
    <x v="1"/>
    <n v="14047.368421052601"/>
    <x v="166"/>
    <x v="0"/>
    <m/>
  </r>
  <r>
    <d v="2022-01-16T23:32:10"/>
    <x v="10"/>
    <n v="15"/>
    <s v="LONDOO LOPERA DUVAN ANDRES"/>
    <x v="0"/>
    <x v="0"/>
    <n v="199"/>
    <n v="22.1111111111111"/>
    <n v="220.89130434782601"/>
    <m/>
    <n v="84756.521699999998"/>
    <x v="0"/>
    <n v="14047.368421052601"/>
    <x v="166"/>
    <x v="0"/>
    <m/>
  </r>
  <r>
    <d v="2022-01-16T23:32:10"/>
    <x v="10"/>
    <n v="16"/>
    <s v="ZAPATA POSSO FERNEY"/>
    <x v="4"/>
    <x v="0"/>
    <n v="88"/>
    <n v="12.5714285714286"/>
    <n v="171.804347826087"/>
    <m/>
    <n v="65921.739100000006"/>
    <x v="0"/>
    <n v="14047.368421052601"/>
    <x v="166"/>
    <x v="0"/>
    <m/>
  </r>
  <r>
    <d v="2022-01-16T23:32:10"/>
    <x v="10"/>
    <n v="17"/>
    <s v="GALINDEZ CHAVARRIAGA LUIS FERNANDO"/>
    <x v="0"/>
    <x v="1"/>
    <n v="255"/>
    <n v="28.3333333333333"/>
    <n v="220.89130434782601"/>
    <m/>
    <n v="84756.521699999998"/>
    <x v="0"/>
    <n v="14047.368421052601"/>
    <x v="166"/>
    <x v="0"/>
    <m/>
  </r>
  <r>
    <d v="2022-01-16T23:32:11"/>
    <x v="10"/>
    <n v="18"/>
    <s v="RENDON VIANA HUMBERTO DE JESUS"/>
    <x v="6"/>
    <x v="0"/>
    <n v="238"/>
    <n v="29.75"/>
    <n v="196.34782608695701"/>
    <m/>
    <n v="75339.130399999995"/>
    <x v="0"/>
    <n v="14047.368421052601"/>
    <x v="166"/>
    <x v="0"/>
    <m/>
  </r>
  <r>
    <d v="2022-01-16T23:32:11"/>
    <x v="10"/>
    <n v="19"/>
    <s v="MARTINEZ ORREGO ARLEISON"/>
    <x v="7"/>
    <x v="0"/>
    <n v="65"/>
    <n v="21.6666666666667"/>
    <n v="73.630434782608702"/>
    <m/>
    <n v="28252.173900000002"/>
    <x v="0"/>
    <n v="14047.368421052601"/>
    <x v="166"/>
    <x v="0"/>
    <m/>
  </r>
  <r>
    <d v="2022-01-16T23:32:11"/>
    <x v="10"/>
    <n v="20"/>
    <s v="VELEZ QUINTERO BAYRON ESTIVEN"/>
    <x v="0"/>
    <x v="0"/>
    <n v="256"/>
    <n v="28.4444444444444"/>
    <n v="220.89130434782601"/>
    <s v="2 DESCUENTOS (Usuarios Desubicados)"/>
    <n v="84756.521699999998"/>
    <x v="0"/>
    <n v="14047.368421052601"/>
    <x v="166"/>
    <x v="0"/>
    <m/>
  </r>
  <r>
    <d v="2022-01-16T23:32:11"/>
    <x v="10"/>
    <n v="28"/>
    <s v="VELASQUEZ ROLDAN BRAYAN ESTIVEN"/>
    <x v="6"/>
    <x v="0"/>
    <n v="214"/>
    <n v="26.75"/>
    <n v="196.34782608695701"/>
    <s v="1 DESCUENTO (Usuario Desubicado)"/>
    <n v="75339.130399999995"/>
    <x v="0"/>
    <n v="14047.368421052601"/>
    <x v="166"/>
    <x v="0"/>
    <m/>
  </r>
  <r>
    <d v="2022-01-16T23:32:12"/>
    <x v="10"/>
    <n v="29"/>
    <s v="VARGAS NELSON CONRADO"/>
    <x v="3"/>
    <x v="0"/>
    <n v="290"/>
    <n v="29"/>
    <n v="245.434782608696"/>
    <m/>
    <n v="94173.913"/>
    <x v="0"/>
    <n v="14047.368421052601"/>
    <x v="166"/>
    <x v="0"/>
    <m/>
  </r>
  <r>
    <d v="2022-01-16T23:32:12"/>
    <x v="10"/>
    <n v="32"/>
    <s v="ZAPATA GOMEZ ANDERSON"/>
    <x v="6"/>
    <x v="1"/>
    <n v="191"/>
    <n v="23.875"/>
    <n v="196.34782608695701"/>
    <m/>
    <n v="75339.130399999995"/>
    <x v="0"/>
    <n v="14047.368421052601"/>
    <x v="166"/>
    <x v="0"/>
    <m/>
  </r>
  <r>
    <d v="2022-01-16T23:32:12"/>
    <x v="10"/>
    <n v="34"/>
    <s v="JIMENEZ HURTADO CARLOS ESTIVEN"/>
    <x v="6"/>
    <x v="0"/>
    <n v="169"/>
    <n v="21.125"/>
    <n v="196.34782608695701"/>
    <m/>
    <n v="75339.130399999995"/>
    <x v="0"/>
    <n v="14047.368421052601"/>
    <x v="166"/>
    <x v="0"/>
    <m/>
  </r>
  <r>
    <d v="2022-01-16T23:32:13"/>
    <x v="10"/>
    <n v="36"/>
    <s v="VALENCIA ESTRADA JUAN STIVEN"/>
    <x v="0"/>
    <x v="0"/>
    <n v="223"/>
    <n v="24.7777777777778"/>
    <n v="220.89130434782601"/>
    <s v="1 DESCUENTO (Usuario Desubicado)"/>
    <n v="84756.521699999998"/>
    <x v="0"/>
    <n v="14047.368421052601"/>
    <x v="166"/>
    <x v="0"/>
    <m/>
  </r>
  <r>
    <d v="2022-01-16T23:32:13"/>
    <x v="10"/>
    <n v="37"/>
    <s v="FLORES RINCON JORGE ALBERTO"/>
    <x v="1"/>
    <x v="0"/>
    <n v="263"/>
    <n v="23.909090909090899"/>
    <n v="269.97826086956502"/>
    <m/>
    <n v="103591.3043"/>
    <x v="1"/>
    <n v="14047.368421052601"/>
    <x v="166"/>
    <x v="0"/>
    <m/>
  </r>
  <r>
    <d v="2022-01-18T00:18:45"/>
    <x v="9"/>
    <n v="2"/>
    <s v="JARAMILLO GOMEZ VICTOR ALONSO"/>
    <x v="0"/>
    <x v="0"/>
    <n v="230"/>
    <n v="25.5555555555556"/>
    <n v="217.578414839798"/>
    <s v="9 DESCUENTOS (6 Transbordo veh 38, Despachadora Isabel y 2 x INCAPACITADO)"/>
    <n v="83431.365900000004"/>
    <x v="1"/>
    <n v="14884.8484848485"/>
    <x v="167"/>
    <x v="0"/>
    <m/>
  </r>
  <r>
    <d v="2022-01-18T00:18:45"/>
    <x v="1"/>
    <n v="3"/>
    <s v="MONSALVE OCAMPO EDISON GUSTAVO"/>
    <x v="6"/>
    <x v="0"/>
    <n v="155"/>
    <n v="19.375"/>
    <n v="193.40303541315299"/>
    <m/>
    <n v="74161.214200000002"/>
    <x v="0"/>
    <n v="14884.8484848485"/>
    <x v="167"/>
    <x v="0"/>
    <m/>
  </r>
  <r>
    <d v="2022-01-18T00:18:45"/>
    <x v="1"/>
    <n v="5"/>
    <s v="LOAIZA GAVIRIA EDIXON ANDRES"/>
    <x v="12"/>
    <x v="0"/>
    <n v="357"/>
    <n v="27.461538461538499"/>
    <n v="314.27993254637403"/>
    <m/>
    <n v="120511.973"/>
    <x v="1"/>
    <n v="14884.8484848485"/>
    <x v="167"/>
    <x v="0"/>
    <m/>
  </r>
  <r>
    <d v="2022-01-18T00:18:46"/>
    <x v="1"/>
    <n v="6"/>
    <s v="MARAMARA ALBARRAN YONSON"/>
    <x v="4"/>
    <x v="0"/>
    <n v="155"/>
    <n v="22.1428571428571"/>
    <n v="169.22765598650901"/>
    <s v="11 DESCUENTOS (Transbordo veh 38)"/>
    <n v="64891.062400000003"/>
    <x v="0"/>
    <n v="14884.8484848485"/>
    <x v="167"/>
    <x v="0"/>
    <m/>
  </r>
  <r>
    <d v="2022-01-18T00:18:46"/>
    <x v="1"/>
    <n v="7"/>
    <s v="SERNA TABARES HUGO ORLANDO"/>
    <x v="3"/>
    <x v="0"/>
    <n v="250"/>
    <n v="25"/>
    <n v="241.75379426644199"/>
    <s v="2 DESCUENTOS X INCAPACITADO"/>
    <n v="92701.517699999997"/>
    <x v="1"/>
    <n v="14884.8484848485"/>
    <x v="167"/>
    <x v="0"/>
    <m/>
  </r>
  <r>
    <d v="2022-01-18T00:18:46"/>
    <x v="1"/>
    <n v="8"/>
    <s v="URIBE HERRERA JUAN ESTEBAN"/>
    <x v="3"/>
    <x v="0"/>
    <n v="256"/>
    <n v="25.6"/>
    <n v="241.75379426644199"/>
    <m/>
    <n v="92701.517699999997"/>
    <x v="1"/>
    <n v="14884.8484848485"/>
    <x v="167"/>
    <x v="0"/>
    <m/>
  </r>
  <r>
    <d v="2022-01-18T00:18:46"/>
    <x v="1"/>
    <n v="10"/>
    <s v="FLORES RINCON JORGE ALBERTO"/>
    <x v="6"/>
    <x v="0"/>
    <n v="170"/>
    <n v="21.25"/>
    <n v="193.40303541315299"/>
    <s v="1 DESCUENTO (Despachadora Isabel)"/>
    <n v="74161.214200000002"/>
    <x v="0"/>
    <n v="14884.8484848485"/>
    <x v="167"/>
    <x v="0"/>
    <m/>
  </r>
  <r>
    <d v="2022-01-18T00:18:46"/>
    <x v="9"/>
    <n v="12"/>
    <s v="ROJAS QUINTERO MIGUEL ANTONIO"/>
    <x v="3"/>
    <x v="0"/>
    <n v="237"/>
    <n v="23.7"/>
    <n v="241.75379426644199"/>
    <s v="1 DESCUENTO (Despachador Fernando)"/>
    <n v="92701.517699999997"/>
    <x v="0"/>
    <n v="14884.8484848485"/>
    <x v="167"/>
    <x v="0"/>
    <m/>
  </r>
  <r>
    <d v="2022-01-18T00:18:47"/>
    <x v="9"/>
    <n v="14"/>
    <s v="CARVAJAL SALAZAR HECTOR MARINO"/>
    <x v="3"/>
    <x v="0"/>
    <n v="187"/>
    <n v="19.684210526315798"/>
    <n v="229.66610455311999"/>
    <s v="RENZO HINCAPIE Realiz 4,5 viajes donde moviliz 88 Usuarios, 4 DESCUENTOS X INCAPACITADOS, se reconoce medio viaje donde moviliz 6 Usuarios"/>
    <n v="88066.441800000001"/>
    <x v="1"/>
    <n v="14884.8484848485"/>
    <x v="167"/>
    <x v="0"/>
    <m/>
  </r>
  <r>
    <d v="2022-01-18T00:18:47"/>
    <x v="9"/>
    <n v="15"/>
    <s v="LOPERA AGUDELO LUIS FRANCISCO"/>
    <x v="0"/>
    <x v="0"/>
    <n v="218"/>
    <n v="24.2222222222222"/>
    <n v="217.578414839798"/>
    <m/>
    <n v="83431.365900000004"/>
    <x v="0"/>
    <n v="14884.8484848485"/>
    <x v="167"/>
    <x v="0"/>
    <m/>
  </r>
  <r>
    <d v="2022-01-18T00:18:47"/>
    <x v="9"/>
    <n v="16"/>
    <s v="ZAPATA POSSO FERNEY"/>
    <x v="10"/>
    <x v="0"/>
    <n v="88"/>
    <n v="22"/>
    <n v="96.701517706576695"/>
    <m/>
    <n v="37080.607100000001"/>
    <x v="0"/>
    <n v="14884.8484848485"/>
    <x v="167"/>
    <x v="0"/>
    <m/>
  </r>
  <r>
    <d v="2022-01-18T00:18:47"/>
    <x v="9"/>
    <n v="17"/>
    <s v="RESTREPO RODRIGUEZ LIBARDO ANDRES"/>
    <x v="3"/>
    <x v="0"/>
    <n v="275"/>
    <n v="27.5"/>
    <n v="241.75379426644199"/>
    <m/>
    <n v="92701.517699999997"/>
    <x v="0"/>
    <n v="14884.8484848485"/>
    <x v="167"/>
    <x v="0"/>
    <m/>
  </r>
  <r>
    <d v="2022-01-18T00:18:47"/>
    <x v="9"/>
    <n v="18"/>
    <s v="RENDON VIANA HUMBERTO DE JESUS"/>
    <x v="3"/>
    <x v="0"/>
    <n v="268"/>
    <n v="26.8"/>
    <n v="241.75379426644199"/>
    <m/>
    <n v="92701.517699999997"/>
    <x v="0"/>
    <n v="14884.8484848485"/>
    <x v="167"/>
    <x v="0"/>
    <m/>
  </r>
  <r>
    <d v="2022-01-18T00:18:48"/>
    <x v="9"/>
    <n v="20"/>
    <s v="VELEZ QUINTERO BAYRON ESTIVEN"/>
    <x v="3"/>
    <x v="0"/>
    <n v="262"/>
    <n v="26.2"/>
    <n v="241.75379426644199"/>
    <m/>
    <n v="92701.517699999997"/>
    <x v="0"/>
    <n v="14884.8484848485"/>
    <x v="167"/>
    <x v="0"/>
    <m/>
  </r>
  <r>
    <d v="2022-01-18T00:18:48"/>
    <x v="1"/>
    <n v="21"/>
    <s v="OCAMPO OCAMPO ANTONIO JOSE"/>
    <x v="3"/>
    <x v="0"/>
    <n v="215"/>
    <n v="21.5"/>
    <n v="241.75379426644199"/>
    <m/>
    <n v="92701.517699999997"/>
    <x v="0"/>
    <n v="14884.8484848485"/>
    <x v="167"/>
    <x v="0"/>
    <m/>
  </r>
  <r>
    <d v="2022-01-18T00:18:48"/>
    <x v="9"/>
    <n v="22"/>
    <s v="GONZALEZ MONTAO HERNAN DARIO"/>
    <x v="0"/>
    <x v="0"/>
    <n v="212"/>
    <n v="23.5555555555556"/>
    <n v="217.578414839798"/>
    <m/>
    <n v="83431.365900000004"/>
    <x v="1"/>
    <n v="14884.8484848485"/>
    <x v="167"/>
    <x v="0"/>
    <m/>
  </r>
  <r>
    <d v="2022-01-18T00:18:48"/>
    <x v="9"/>
    <n v="23"/>
    <s v="LONDOO LOPERA DUVAN ANDRES"/>
    <x v="3"/>
    <x v="0"/>
    <n v="241"/>
    <n v="24.1"/>
    <n v="241.75379426644199"/>
    <s v="2 DESCUENTOS (Transbordo veh 39)"/>
    <n v="92701.517699999997"/>
    <x v="0"/>
    <n v="14884.8484848485"/>
    <x v="167"/>
    <x v="0"/>
    <m/>
  </r>
  <r>
    <d v="2022-01-18T00:18:48"/>
    <x v="9"/>
    <n v="24"/>
    <s v="QUIRAMA CASTAEDA JHON JADER"/>
    <x v="1"/>
    <x v="0"/>
    <n v="287"/>
    <n v="26.090909090909101"/>
    <n v="265.929173693086"/>
    <s v="2 DESCUENTOS (Usuarios Desubicados)"/>
    <n v="101971.6695"/>
    <x v="0"/>
    <n v="14884.8484848485"/>
    <x v="167"/>
    <x v="0"/>
    <m/>
  </r>
  <r>
    <d v="2022-01-18T00:18:48"/>
    <x v="9"/>
    <n v="26"/>
    <s v="GONZALEZ VELASQUEZ LISDAN"/>
    <x v="3"/>
    <x v="0"/>
    <n v="225"/>
    <n v="22.5"/>
    <n v="241.75379426644199"/>
    <s v="3 DESCUENTOS (Despachador Fernando y 2 Usuarios Desubicados)"/>
    <n v="92701.517699999997"/>
    <x v="0"/>
    <n v="14884.8484848485"/>
    <x v="167"/>
    <x v="0"/>
    <m/>
  </r>
  <r>
    <d v="2022-01-18T00:18:49"/>
    <x v="9"/>
    <n v="27"/>
    <s v="VANEGAS MORALES DEIBY ALEJANDRO"/>
    <x v="1"/>
    <x v="0"/>
    <n v="256"/>
    <n v="23.272727272727298"/>
    <n v="265.929173693086"/>
    <s v="FERNEY HENAO Realiz 5 viajes donde moviliz 120 Usuarios, 4 DESCUENTOS (Transbordo veh 38)"/>
    <n v="101971.6695"/>
    <x v="0"/>
    <n v="14884.8484848485"/>
    <x v="167"/>
    <x v="0"/>
    <m/>
  </r>
  <r>
    <d v="2022-01-18T00:18:49"/>
    <x v="9"/>
    <n v="28"/>
    <s v="VELASQUEZ ROLDAN BRAYAN E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29"/>
    <s v="VALENCIA ESTRADA JUAN 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32"/>
    <s v="ZAPATA GOMEZ ANDERSON"/>
    <x v="3"/>
    <x v="0"/>
    <n v="250"/>
    <n v="25"/>
    <n v="241.75379426644199"/>
    <m/>
    <n v="92701.517699999997"/>
    <x v="0"/>
    <n v="14884.8484848485"/>
    <x v="167"/>
    <x v="0"/>
    <m/>
  </r>
  <r>
    <d v="2022-01-18T00:18:49"/>
    <x v="1"/>
    <n v="33"/>
    <s v="ARISTIZABAL GIRALDO JORGE ANDRES"/>
    <x v="3"/>
    <x v="1"/>
    <n v="250"/>
    <n v="25"/>
    <n v="241.75379426644199"/>
    <m/>
    <n v="92701.517699999997"/>
    <x v="0"/>
    <n v="14884.8484848485"/>
    <x v="167"/>
    <x v="0"/>
    <m/>
  </r>
  <r>
    <d v="2022-01-18T00:18:50"/>
    <x v="1"/>
    <n v="34"/>
    <s v="JIMENEZ HURTADO CARLOS ESTIVEN"/>
    <x v="0"/>
    <x v="0"/>
    <n v="223"/>
    <n v="24.7777777777778"/>
    <n v="217.578414839798"/>
    <m/>
    <n v="83431.365900000004"/>
    <x v="0"/>
    <n v="14884.8484848485"/>
    <x v="167"/>
    <x v="0"/>
    <m/>
  </r>
  <r>
    <d v="2022-01-18T00:18:50"/>
    <x v="1"/>
    <n v="35"/>
    <s v="GARCIA DAVID WILSON ALBERTO"/>
    <x v="1"/>
    <x v="0"/>
    <n v="278"/>
    <n v="25.272727272727298"/>
    <n v="265.929173693086"/>
    <m/>
    <n v="101971.6695"/>
    <x v="1"/>
    <n v="14884.8484848485"/>
    <x v="167"/>
    <x v="0"/>
    <m/>
  </r>
  <r>
    <d v="2022-01-18T00:18:50"/>
    <x v="1"/>
    <n v="36"/>
    <s v="ZAPATA GOMEZ ANDERSON"/>
    <x v="3"/>
    <x v="0"/>
    <n v="253"/>
    <n v="25.3"/>
    <n v="241.75379426644199"/>
    <m/>
    <n v="92701.517699999997"/>
    <x v="0"/>
    <n v="14884.8484848485"/>
    <x v="167"/>
    <x v="0"/>
    <m/>
  </r>
  <r>
    <d v="2022-01-18T00:18:50"/>
    <x v="1"/>
    <n v="37"/>
    <s v="PIEDRAHITA MADRID SANTIAGO"/>
    <x v="3"/>
    <x v="1"/>
    <n v="245"/>
    <n v="24.5"/>
    <n v="241.75379426644199"/>
    <m/>
    <n v="92701.517699999997"/>
    <x v="1"/>
    <n v="14884.8484848485"/>
    <x v="167"/>
    <x v="0"/>
    <m/>
  </r>
  <r>
    <d v="2022-01-18T00:18:50"/>
    <x v="1"/>
    <n v="38"/>
    <s v="VILLADA GUZMAN JOJAN"/>
    <x v="6"/>
    <x v="0"/>
    <n v="225"/>
    <n v="28.125"/>
    <n v="193.40303541315299"/>
    <s v="1 DESCUENTO (Conduct. Veh 38)"/>
    <n v="74161.214200000002"/>
    <x v="0"/>
    <n v="14884.8484848485"/>
    <x v="167"/>
    <x v="0"/>
    <m/>
  </r>
  <r>
    <d v="2022-01-18T00:18:51"/>
    <x v="9"/>
    <n v="39"/>
    <s v="GALINDEZ CHAVARRIAGA LUIS FERNANDO"/>
    <x v="8"/>
    <x v="0"/>
    <n v="111"/>
    <n v="22.2"/>
    <n v="120.87689713322099"/>
    <m/>
    <n v="46350.758900000001"/>
    <x v="0"/>
    <n v="14884.8484848485"/>
    <x v="167"/>
    <x v="0"/>
    <m/>
  </r>
  <r>
    <d v="2022-01-18T00:18:51"/>
    <x v="1"/>
    <n v="40"/>
    <s v="MARTINEZ ORREGO ARLEISON"/>
    <x v="4"/>
    <x v="0"/>
    <n v="159"/>
    <n v="22.714285714285701"/>
    <n v="169.22765598650901"/>
    <m/>
    <n v="64891.062400000003"/>
    <x v="0"/>
    <n v="14884.8484848485"/>
    <x v="167"/>
    <x v="0"/>
    <m/>
  </r>
  <r>
    <d v="2022-01-18T00:18:51"/>
    <x v="1"/>
    <n v="42"/>
    <s v="GIRALDO SANTAMARIA ERMAN"/>
    <x v="3"/>
    <x v="0"/>
    <n v="230"/>
    <n v="23"/>
    <n v="241.75379426644199"/>
    <m/>
    <n v="92701.517699999997"/>
    <x v="0"/>
    <n v="14884.8484848485"/>
    <x v="167"/>
    <x v="0"/>
    <m/>
  </r>
  <r>
    <d v="2022-01-19T01:27:33"/>
    <x v="9"/>
    <n v="2"/>
    <s v="JARAMILLO GOMEZ VICTOR ALONSO"/>
    <x v="3"/>
    <x v="0"/>
    <n v="208"/>
    <n v="20.8"/>
    <n v="229.608177172061"/>
    <m/>
    <n v="87843.270900000003"/>
    <x v="1"/>
    <n v="14833.333333333299"/>
    <x v="168"/>
    <x v="0"/>
    <m/>
  </r>
  <r>
    <d v="2022-01-19T01:27:34"/>
    <x v="9"/>
    <n v="3"/>
    <s v="GALINDEZ CHAVARRIAGA LUIS FERNANDO"/>
    <x v="0"/>
    <x v="0"/>
    <n v="197"/>
    <n v="21.8888888888889"/>
    <n v="206.64735945485501"/>
    <m/>
    <n v="79058.943799999994"/>
    <x v="0"/>
    <n v="14833.333333333299"/>
    <x v="168"/>
    <x v="0"/>
    <m/>
  </r>
  <r>
    <d v="2022-01-19T01:27:34"/>
    <x v="1"/>
    <n v="5"/>
    <s v="LOAIZA GAVIRIA EDIXON ANDRES"/>
    <x v="9"/>
    <x v="0"/>
    <n v="282"/>
    <n v="23.5"/>
    <n v="275.52981260647402"/>
    <m/>
    <n v="105411.925"/>
    <x v="1"/>
    <n v="14833.333333333299"/>
    <x v="168"/>
    <x v="0"/>
    <m/>
  </r>
  <r>
    <d v="2022-01-19T01:27:34"/>
    <x v="9"/>
    <n v="6"/>
    <s v="MARAMARA ALBARRAN YONSON"/>
    <x v="0"/>
    <x v="0"/>
    <n v="209"/>
    <n v="23.2222222222222"/>
    <n v="206.64735945485501"/>
    <m/>
    <n v="79058.943799999994"/>
    <x v="0"/>
    <n v="14833.333333333299"/>
    <x v="168"/>
    <x v="0"/>
    <m/>
  </r>
  <r>
    <d v="2022-01-19T01:27:34"/>
    <x v="9"/>
    <n v="7"/>
    <s v="SERNA TABARES HUGO ORLANDO"/>
    <x v="0"/>
    <x v="0"/>
    <n v="215"/>
    <n v="23.8888888888889"/>
    <n v="206.64735945485501"/>
    <m/>
    <n v="79058.943799999994"/>
    <x v="1"/>
    <n v="14833.333333333299"/>
    <x v="168"/>
    <x v="0"/>
    <m/>
  </r>
  <r>
    <d v="2022-01-19T01:27:34"/>
    <x v="9"/>
    <n v="8"/>
    <s v="URIBE HERRERA JUAN ESTEBAN"/>
    <x v="6"/>
    <x v="0"/>
    <n v="188"/>
    <n v="22.117647058823501"/>
    <n v="195.16695059625201"/>
    <s v="Se reconoce medio viaje donde moviliz 6 Usuarios"/>
    <n v="74666.780199999994"/>
    <x v="1"/>
    <n v="14833.333333333299"/>
    <x v="168"/>
    <x v="0"/>
    <m/>
  </r>
  <r>
    <d v="2022-01-19T01:27:35"/>
    <x v="9"/>
    <n v="10"/>
    <s v="LARGO PIEDRAHITA HARVEY DAVID"/>
    <x v="1"/>
    <x v="0"/>
    <n v="242"/>
    <n v="22"/>
    <n v="252.568994889267"/>
    <s v="1 DESCUENTO (Despachador Fernando)"/>
    <n v="96627.597999999998"/>
    <x v="0"/>
    <n v="14833.333333333299"/>
    <x v="168"/>
    <x v="0"/>
    <m/>
  </r>
  <r>
    <d v="2022-01-19T01:27:35"/>
    <x v="1"/>
    <n v="12"/>
    <s v="HERRERA GIOVANNY"/>
    <x v="3"/>
    <x v="0"/>
    <n v="207"/>
    <n v="20.7"/>
    <n v="229.608177172061"/>
    <m/>
    <n v="87843.270900000003"/>
    <x v="0"/>
    <n v="14833.333333333299"/>
    <x v="168"/>
    <x v="0"/>
    <m/>
  </r>
  <r>
    <d v="2022-01-19T01:27:35"/>
    <x v="1"/>
    <n v="14"/>
    <s v="HINCAPIE OSORIO RENZO ORLANDO"/>
    <x v="4"/>
    <x v="0"/>
    <n v="193"/>
    <n v="27.571428571428601"/>
    <n v="160.72572402044301"/>
    <m/>
    <n v="61490.289599999996"/>
    <x v="1"/>
    <n v="14833.333333333299"/>
    <x v="168"/>
    <x v="0"/>
    <m/>
  </r>
  <r>
    <d v="2022-01-19T01:27:35"/>
    <x v="1"/>
    <n v="15"/>
    <s v="LOPERA AGUDELO LUIS FRANCISCO"/>
    <x v="3"/>
    <x v="0"/>
    <n v="195"/>
    <n v="19.5"/>
    <n v="229.608177172061"/>
    <m/>
    <n v="87843.270900000003"/>
    <x v="0"/>
    <n v="14833.333333333299"/>
    <x v="168"/>
    <x v="0"/>
    <m/>
  </r>
  <r>
    <d v="2022-01-19T01:27:35"/>
    <x v="1"/>
    <n v="16"/>
    <s v="VELEZ QUINTERO BAYRON ESTIVEN"/>
    <x v="3"/>
    <x v="0"/>
    <n v="223"/>
    <n v="22.3"/>
    <n v="229.608177172061"/>
    <s v="1 DESCUENTO (Despachadora Isabel)"/>
    <n v="87843.270900000003"/>
    <x v="0"/>
    <n v="14833.333333333299"/>
    <x v="168"/>
    <x v="0"/>
    <m/>
  </r>
  <r>
    <d v="2022-01-19T01:27:36"/>
    <x v="1"/>
    <n v="17"/>
    <s v="RESTREPO RODRIGUEZ LIBARDO ANDRES"/>
    <x v="1"/>
    <x v="0"/>
    <n v="222"/>
    <n v="20.181818181818201"/>
    <n v="252.568994889267"/>
    <s v="3 DESCUENTOS (Propietarios veh 37 y 14, Despachadora Isabel)"/>
    <n v="96627.597999999998"/>
    <x v="0"/>
    <n v="14833.333333333299"/>
    <x v="168"/>
    <x v="0"/>
    <m/>
  </r>
  <r>
    <d v="2022-01-19T01:27:36"/>
    <x v="1"/>
    <n v="18"/>
    <s v="ZAPATA POSSO FERNEY"/>
    <x v="4"/>
    <x v="1"/>
    <n v="199"/>
    <n v="28.428571428571399"/>
    <n v="160.72572402044301"/>
    <s v="8 DESCUENTOS (Devolucin de dinero x choque)"/>
    <n v="61490.289599999996"/>
    <x v="0"/>
    <n v="14833.333333333299"/>
    <x v="168"/>
    <x v="0"/>
    <m/>
  </r>
  <r>
    <d v="2022-01-19T01:27:36"/>
    <x v="1"/>
    <n v="20"/>
    <s v="VACA FIERRO ROBINSON"/>
    <x v="1"/>
    <x v="0"/>
    <n v="269"/>
    <n v="24.454545454545499"/>
    <n v="252.568994889267"/>
    <m/>
    <n v="96627.597999999998"/>
    <x v="0"/>
    <n v="14833.333333333299"/>
    <x v="168"/>
    <x v="0"/>
    <m/>
  </r>
  <r>
    <d v="2022-01-19T01:27:36"/>
    <x v="1"/>
    <n v="21"/>
    <s v="ROJAS QUINTERO MIGUEL ANTONIO"/>
    <x v="6"/>
    <x v="0"/>
    <n v="188"/>
    <n v="23.5"/>
    <n v="183.68654173764901"/>
    <m/>
    <n v="70274.616699999999"/>
    <x v="0"/>
    <n v="14833.333333333299"/>
    <x v="168"/>
    <x v="0"/>
    <m/>
  </r>
  <r>
    <d v="2022-01-19T01:27:36"/>
    <x v="1"/>
    <n v="22"/>
    <s v="GONZALEZ MONTAO HERNAN DARIO"/>
    <x v="3"/>
    <x v="0"/>
    <n v="245"/>
    <n v="24.5"/>
    <n v="229.608177172061"/>
    <s v="4 DESCUENTOS X INCAPACITADOS"/>
    <n v="87843.270900000003"/>
    <x v="1"/>
    <n v="14833.333333333299"/>
    <x v="168"/>
    <x v="0"/>
    <m/>
  </r>
  <r>
    <d v="2022-01-19T01:27:37"/>
    <x v="1"/>
    <n v="23"/>
    <s v="QUICENO DAVID DIEGO ALEJANDRO"/>
    <x v="10"/>
    <x v="2"/>
    <n v="84"/>
    <n v="24"/>
    <n v="80.362862010221505"/>
    <s v="Se reconoce medio viaje donde moviliz 14 Usuarios"/>
    <n v="30745.144799999998"/>
    <x v="0"/>
    <n v="14833.333333333299"/>
    <x v="168"/>
    <x v="0"/>
    <m/>
  </r>
  <r>
    <d v="2022-01-19T01:27:37"/>
    <x v="12"/>
    <n v="24"/>
    <s v="QUIRAMA CASTAEDA JHON JADER"/>
    <x v="3"/>
    <x v="0"/>
    <n v="218"/>
    <n v="21.8"/>
    <n v="229.608177172061"/>
    <m/>
    <n v="87843.270900000003"/>
    <x v="0"/>
    <n v="14833.333333333299"/>
    <x v="168"/>
    <x v="0"/>
    <m/>
  </r>
  <r>
    <d v="2022-01-19T01:27:37"/>
    <x v="9"/>
    <n v="26"/>
    <s v="GONZALEZ VELASQUEZ LISDAN"/>
    <x v="8"/>
    <x v="0"/>
    <n v="111"/>
    <n v="22.2"/>
    <n v="114.804088586031"/>
    <m/>
    <n v="43921.635399999999"/>
    <x v="0"/>
    <n v="14833.333333333299"/>
    <x v="168"/>
    <x v="0"/>
    <m/>
  </r>
  <r>
    <d v="2022-01-19T01:27:37"/>
    <x v="9"/>
    <n v="27"/>
    <s v="VANEGAS MORALES DEIBY ALEJANDRO"/>
    <x v="3"/>
    <x v="0"/>
    <n v="202"/>
    <n v="20.2"/>
    <n v="229.608177172061"/>
    <s v="FERNEY HENAO Realiz 4 viajes donde moviliz 95 Usuarios"/>
    <n v="87843.270900000003"/>
    <x v="0"/>
    <n v="14833.333333333299"/>
    <x v="168"/>
    <x v="0"/>
    <m/>
  </r>
  <r>
    <d v="2022-01-19T01:27:37"/>
    <x v="1"/>
    <n v="28"/>
    <s v="VELASQUEZ ROLDAN BRAYAN ESTIVEN"/>
    <x v="1"/>
    <x v="0"/>
    <n v="242"/>
    <n v="22"/>
    <n v="252.568994889267"/>
    <m/>
    <n v="96627.597999999998"/>
    <x v="0"/>
    <n v="14833.333333333299"/>
    <x v="168"/>
    <x v="0"/>
    <m/>
  </r>
  <r>
    <d v="2022-01-19T01:27:38"/>
    <x v="1"/>
    <n v="29"/>
    <s v="VARGAS NELSON CONRADO"/>
    <x v="1"/>
    <x v="0"/>
    <n v="237"/>
    <n v="21.545454545454501"/>
    <n v="252.568994889267"/>
    <s v="1 DESCUENTO (Usuario Desubicado)"/>
    <n v="96627.597999999998"/>
    <x v="0"/>
    <n v="14833.333333333299"/>
    <x v="168"/>
    <x v="0"/>
    <m/>
  </r>
  <r>
    <d v="2022-01-19T01:27:38"/>
    <x v="9"/>
    <n v="32"/>
    <s v="JIMENEZ JIMENEZ OMAR DAVID"/>
    <x v="3"/>
    <x v="0"/>
    <n v="243"/>
    <n v="24.3"/>
    <n v="229.608177172061"/>
    <m/>
    <n v="87843.270900000003"/>
    <x v="0"/>
    <n v="14833.333333333299"/>
    <x v="168"/>
    <x v="0"/>
    <m/>
  </r>
  <r>
    <d v="2022-01-19T01:27:38"/>
    <x v="9"/>
    <n v="33"/>
    <s v="ARISTIZABAL GIRALDO JORGE ANDRES"/>
    <x v="0"/>
    <x v="0"/>
    <n v="219"/>
    <n v="24.3333333333333"/>
    <n v="206.64735945485501"/>
    <m/>
    <n v="79058.943799999994"/>
    <x v="0"/>
    <n v="14833.333333333299"/>
    <x v="168"/>
    <x v="0"/>
    <m/>
  </r>
  <r>
    <d v="2022-01-19T01:27:38"/>
    <x v="9"/>
    <n v="34"/>
    <s v="LONDOO LOPERA DUVAN ANDRES"/>
    <x v="0"/>
    <x v="0"/>
    <n v="200"/>
    <n v="22.2222222222222"/>
    <n v="206.64735945485501"/>
    <m/>
    <n v="79058.943799999994"/>
    <x v="0"/>
    <n v="14833.333333333299"/>
    <x v="168"/>
    <x v="0"/>
    <m/>
  </r>
  <r>
    <d v="2022-01-19T01:27:39"/>
    <x v="1"/>
    <n v="35"/>
    <s v="GARCIA DAVID WILSON ALBERTO"/>
    <x v="3"/>
    <x v="0"/>
    <n v="276"/>
    <n v="27.6"/>
    <n v="229.608177172061"/>
    <s v="4 DESCUENTOS (2 X INCAPACITADO, 2 Usuarios Desubicados)"/>
    <n v="87843.270900000003"/>
    <x v="1"/>
    <n v="14833.333333333299"/>
    <x v="168"/>
    <x v="0"/>
    <m/>
  </r>
  <r>
    <d v="2022-01-19T01:27:39"/>
    <x v="9"/>
    <n v="36"/>
    <s v="MARTINEZ CHAVERRA LUIS NORBERTO"/>
    <x v="3"/>
    <x v="0"/>
    <n v="198"/>
    <n v="19.8"/>
    <n v="229.608177172061"/>
    <m/>
    <n v="87843.270900000003"/>
    <x v="0"/>
    <n v="14833.333333333299"/>
    <x v="168"/>
    <x v="0"/>
    <m/>
  </r>
  <r>
    <d v="2022-01-19T01:27:39"/>
    <x v="9"/>
    <n v="37"/>
    <s v="FLORES RINCON JORGE ALBERTO"/>
    <x v="8"/>
    <x v="0"/>
    <n v="153"/>
    <n v="30.6"/>
    <n v="114.804088586031"/>
    <s v="4 DESCUENTOS X INCAPACITADOS"/>
    <n v="43921.635399999999"/>
    <x v="1"/>
    <n v="14833.333333333299"/>
    <x v="168"/>
    <x v="0"/>
    <m/>
  </r>
  <r>
    <d v="2022-01-19T01:27:39"/>
    <x v="1"/>
    <n v="38"/>
    <s v="VILLADA GUZMAN JOJAN"/>
    <x v="3"/>
    <x v="0"/>
    <n v="219"/>
    <n v="21.9"/>
    <n v="229.608177172061"/>
    <m/>
    <n v="87843.270900000003"/>
    <x v="0"/>
    <n v="14833.333333333299"/>
    <x v="168"/>
    <x v="0"/>
    <m/>
  </r>
  <r>
    <d v="2022-01-19T01:27:39"/>
    <x v="9"/>
    <n v="39"/>
    <s v="LONDOO GOMEZ WILDER"/>
    <x v="3"/>
    <x v="0"/>
    <n v="211"/>
    <n v="21.1"/>
    <n v="229.608177172061"/>
    <m/>
    <n v="87843.270900000003"/>
    <x v="0"/>
    <n v="14833.333333333299"/>
    <x v="168"/>
    <x v="0"/>
    <m/>
  </r>
  <r>
    <d v="2022-01-19T01:27:40"/>
    <x v="9"/>
    <n v="40"/>
    <s v="CORDOBA QUINTERO RAFAEL JOSE"/>
    <x v="6"/>
    <x v="0"/>
    <n v="214"/>
    <n v="28.533333333333299"/>
    <n v="172.20613287904601"/>
    <s v="Se reconoce medio viaje donde moviliz 27 Usuarios"/>
    <n v="65882.453200000004"/>
    <x v="0"/>
    <n v="14833.333333333299"/>
    <x v="168"/>
    <x v="0"/>
    <m/>
  </r>
  <r>
    <d v="2022-01-19T01:27:40"/>
    <x v="9"/>
    <n v="42"/>
    <s v="GIRALDO SANTAMARIA ERMAN"/>
    <x v="3"/>
    <x v="0"/>
    <n v="230"/>
    <n v="23"/>
    <n v="229.608177172061"/>
    <s v="1 DESCUENTO (Despachador Fernando)"/>
    <n v="87843.270900000003"/>
    <x v="0"/>
    <n v="14833.333333333299"/>
    <x v="168"/>
    <x v="0"/>
    <m/>
  </r>
  <r>
    <d v="2022-01-20T01:29:48"/>
    <x v="1"/>
    <n v="2"/>
    <s v="JARAMILLO GOMEZ VICTOR ALONSO"/>
    <x v="3"/>
    <x v="0"/>
    <n v="243"/>
    <n v="24.3"/>
    <n v="228.82852292020399"/>
    <m/>
    <n v="87531.409199999995"/>
    <x v="1"/>
    <n v="12247.0588235294"/>
    <x v="169"/>
    <x v="0"/>
    <m/>
  </r>
  <r>
    <d v="2022-01-20T01:29:48"/>
    <x v="1"/>
    <n v="3"/>
    <s v="MONSALVE OCAMPO EDISON GUSTAVO"/>
    <x v="4"/>
    <x v="0"/>
    <n v="150"/>
    <n v="21.428571428571399"/>
    <n v="160.17996604414299"/>
    <s v="1 DESCUENTO (Despachadora Isabel)"/>
    <n v="61271.986400000002"/>
    <x v="0"/>
    <n v="12247.0588235294"/>
    <x v="169"/>
    <x v="0"/>
    <m/>
  </r>
  <r>
    <d v="2022-01-20T01:29:48"/>
    <x v="9"/>
    <n v="5"/>
    <s v="LOAIZA GAVIRIA EDIXON ANDRES"/>
    <x v="9"/>
    <x v="0"/>
    <n v="312"/>
    <n v="26"/>
    <n v="274.59422750424397"/>
    <m/>
    <n v="105037.69100000001"/>
    <x v="1"/>
    <n v="12247.0588235294"/>
    <x v="169"/>
    <x v="0"/>
    <m/>
  </r>
  <r>
    <d v="2022-01-20T01:29:49"/>
    <x v="1"/>
    <n v="6"/>
    <s v="MARAMARA ALBARRAN YONSON"/>
    <x v="0"/>
    <x v="0"/>
    <n v="193"/>
    <n v="21.4444444444444"/>
    <n v="205.945670628183"/>
    <m/>
    <n v="78778.268299999996"/>
    <x v="0"/>
    <n v="12247.0588235294"/>
    <x v="169"/>
    <x v="0"/>
    <m/>
  </r>
  <r>
    <d v="2022-01-20T01:29:49"/>
    <x v="1"/>
    <n v="7"/>
    <s v="SANCHEZ CAMELO FABIAN ARLEY"/>
    <x v="3"/>
    <x v="0"/>
    <n v="196"/>
    <n v="19.600000000000001"/>
    <n v="228.82852292020399"/>
    <s v="2 DESCUENTOS X INCAPACITADO"/>
    <n v="87531.409199999995"/>
    <x v="1"/>
    <n v="12247.0588235294"/>
    <x v="169"/>
    <x v="0"/>
    <m/>
  </r>
  <r>
    <d v="2022-01-20T01:29:49"/>
    <x v="1"/>
    <n v="8"/>
    <s v="URIBE HERRERA JUAN ESTEBAN"/>
    <x v="3"/>
    <x v="0"/>
    <n v="230"/>
    <n v="23"/>
    <n v="228.82852292020399"/>
    <m/>
    <n v="87531.409199999995"/>
    <x v="1"/>
    <n v="12247.0588235294"/>
    <x v="169"/>
    <x v="0"/>
    <m/>
  </r>
  <r>
    <d v="2022-01-20T01:29:49"/>
    <x v="9"/>
    <n v="10"/>
    <s v="FLORES RINCON JORGE ALBERTO"/>
    <x v="12"/>
    <x v="0"/>
    <n v="256"/>
    <n v="19.692307692307701"/>
    <n v="297.477079796265"/>
    <s v="1 DESCUENTO (Despachadora Isabel)"/>
    <n v="113790.8319"/>
    <x v="0"/>
    <n v="12247.0588235294"/>
    <x v="169"/>
    <x v="0"/>
    <m/>
  </r>
  <r>
    <d v="2022-01-20T01:29:49"/>
    <x v="9"/>
    <n v="11"/>
    <s v="RENDON VIANA HUMBERTO DE JESUS"/>
    <x v="7"/>
    <x v="0"/>
    <n v="80"/>
    <n v="26.6666666666667"/>
    <n v="68.648556876061093"/>
    <m/>
    <n v="26259.4228"/>
    <x v="0"/>
    <n v="12247.0588235294"/>
    <x v="169"/>
    <x v="0"/>
    <m/>
  </r>
  <r>
    <d v="2022-01-20T01:29:50"/>
    <x v="9"/>
    <n v="12"/>
    <s v="HERRERA GIOVANNY"/>
    <x v="0"/>
    <x v="0"/>
    <n v="142"/>
    <n v="15.7777777777778"/>
    <n v="205.945670628183"/>
    <m/>
    <n v="78778.268299999996"/>
    <x v="0"/>
    <n v="12247.0588235294"/>
    <x v="169"/>
    <x v="0"/>
    <m/>
  </r>
  <r>
    <d v="2022-01-20T01:29:50"/>
    <x v="9"/>
    <n v="13"/>
    <s v="MESA RAFAEL"/>
    <x v="3"/>
    <x v="0"/>
    <n v="260"/>
    <n v="26"/>
    <n v="228.82852292020399"/>
    <m/>
    <n v="87531.409199999995"/>
    <x v="1"/>
    <n v="12247.0588235294"/>
    <x v="169"/>
    <x v="0"/>
    <m/>
  </r>
  <r>
    <d v="2022-01-20T01:29:50"/>
    <x v="1"/>
    <n v="14"/>
    <s v="HINCAPIE OSORIO RENZO ORLANDO"/>
    <x v="1"/>
    <x v="0"/>
    <n v="268"/>
    <n v="24.363636363636399"/>
    <n v="251.711375212224"/>
    <s v="HECTOR CARVAJAL Realiz 4 viajes donde moviliz 82 Usuarios, 3 DESCUENTOS (Usuarios Desubicados)"/>
    <n v="96284.550099999993"/>
    <x v="1"/>
    <n v="12247.0588235294"/>
    <x v="169"/>
    <x v="0"/>
    <m/>
  </r>
  <r>
    <d v="2022-01-20T01:29:50"/>
    <x v="9"/>
    <n v="15"/>
    <s v="LOPERA AGUDELO LUIS FRANCISCO"/>
    <x v="0"/>
    <x v="0"/>
    <n v="188"/>
    <n v="20.8888888888889"/>
    <n v="205.945670628183"/>
    <m/>
    <n v="78778.268299999996"/>
    <x v="0"/>
    <n v="12247.0588235294"/>
    <x v="169"/>
    <x v="0"/>
    <m/>
  </r>
  <r>
    <d v="2022-01-20T01:29:50"/>
    <x v="9"/>
    <n v="16"/>
    <s v="ZAPATA POSSO FERNEY"/>
    <x v="10"/>
    <x v="0"/>
    <n v="59"/>
    <n v="14.75"/>
    <n v="91.531409168081495"/>
    <s v="2 DESCUENTOS (Usuarios desubicados)"/>
    <n v="35012.563699999999"/>
    <x v="0"/>
    <n v="12247.0588235294"/>
    <x v="169"/>
    <x v="0"/>
    <m/>
  </r>
  <r>
    <d v="2022-01-20T01:29:50"/>
    <x v="9"/>
    <n v="17"/>
    <s v="GALINDEZ CHAVARRIAGA LUIS FERNANDO"/>
    <x v="3"/>
    <x v="0"/>
    <n v="186"/>
    <n v="18.600000000000001"/>
    <n v="228.82852292020399"/>
    <s v="1 DESCUENTO (Despachador Fernando)"/>
    <n v="87531.409199999995"/>
    <x v="0"/>
    <n v="12247.0588235294"/>
    <x v="169"/>
    <x v="0"/>
    <m/>
  </r>
  <r>
    <d v="2022-01-20T01:29:51"/>
    <x v="9"/>
    <n v="18"/>
    <s v="VELEZ QUINTERO BAYRON ESTIVEN"/>
    <x v="2"/>
    <x v="0"/>
    <n v="155"/>
    <n v="25.8333333333333"/>
    <n v="137.29711375212199"/>
    <m/>
    <n v="52518.845500000003"/>
    <x v="0"/>
    <n v="12247.0588235294"/>
    <x v="169"/>
    <x v="0"/>
    <m/>
  </r>
  <r>
    <d v="2022-01-20T01:29:51"/>
    <x v="9"/>
    <n v="20"/>
    <s v="VACA FIERRO ROBINSON"/>
    <x v="1"/>
    <x v="0"/>
    <n v="226"/>
    <n v="20.545454545454501"/>
    <n v="251.711375212224"/>
    <s v="4 DESCUENTOS (Despachador Fernando, Conduct. Veh 21, Jefe de ruta y Propietario veh 34)"/>
    <n v="96284.550099999993"/>
    <x v="0"/>
    <n v="12247.0588235294"/>
    <x v="169"/>
    <x v="0"/>
    <m/>
  </r>
  <r>
    <d v="2022-01-20T01:29:51"/>
    <x v="9"/>
    <n v="21"/>
    <s v="ROJAS QUINTERO MIGUEL ANTONIO"/>
    <x v="4"/>
    <x v="0"/>
    <n v="194"/>
    <n v="27.714285714285701"/>
    <n v="160.17996604414299"/>
    <m/>
    <n v="61271.986400000002"/>
    <x v="0"/>
    <n v="12247.0588235294"/>
    <x v="169"/>
    <x v="0"/>
    <m/>
  </r>
  <r>
    <d v="2022-01-20T01:29:51"/>
    <x v="9"/>
    <n v="22"/>
    <s v="GONZALEZ MONTAO HERNAN DARIO"/>
    <x v="0"/>
    <x v="0"/>
    <n v="223"/>
    <n v="24.7777777777778"/>
    <n v="205.945670628183"/>
    <m/>
    <n v="78778.268299999996"/>
    <x v="1"/>
    <n v="12247.0588235294"/>
    <x v="169"/>
    <x v="0"/>
    <m/>
  </r>
  <r>
    <d v="2022-01-20T01:29:51"/>
    <x v="9"/>
    <n v="23"/>
    <s v="QUICENO DAVID DIEGO ALEJANDRO"/>
    <x v="3"/>
    <x v="0"/>
    <n v="231"/>
    <n v="23.1"/>
    <n v="228.82852292020399"/>
    <m/>
    <n v="87531.409199999995"/>
    <x v="0"/>
    <n v="12247.0588235294"/>
    <x v="169"/>
    <x v="0"/>
    <m/>
  </r>
  <r>
    <d v="2022-01-20T01:29:52"/>
    <x v="9"/>
    <n v="24"/>
    <s v="QUIRAMA CASTAEDA JHON JADER"/>
    <x v="2"/>
    <x v="0"/>
    <n v="173"/>
    <n v="28.8333333333333"/>
    <n v="137.29711375212199"/>
    <m/>
    <n v="52518.845500000003"/>
    <x v="0"/>
    <n v="12247.0588235294"/>
    <x v="169"/>
    <x v="0"/>
    <m/>
  </r>
  <r>
    <d v="2022-01-20T01:29:52"/>
    <x v="9"/>
    <n v="27"/>
    <s v="VANEGAS MORALES DEIBY ALEJANDRO"/>
    <x v="3"/>
    <x v="0"/>
    <n v="190"/>
    <n v="19"/>
    <n v="228.82852292020399"/>
    <s v="5 DESCUENTOS (Transbordo veh 39)"/>
    <n v="87531.409199999995"/>
    <x v="0"/>
    <n v="12247.0588235294"/>
    <x v="169"/>
    <x v="0"/>
    <m/>
  </r>
  <r>
    <d v="2022-01-20T01:29:52"/>
    <x v="9"/>
    <n v="28"/>
    <s v="JIMENEZ JIMENEZ OMAR DAVID"/>
    <x v="6"/>
    <x v="0"/>
    <n v="219"/>
    <n v="29.2"/>
    <n v="171.62139219015299"/>
    <s v="Se reconoce medio viaje donde moviliz 37 Usuarios"/>
    <n v="65648.556899999996"/>
    <x v="0"/>
    <n v="12247.0588235294"/>
    <x v="169"/>
    <x v="0"/>
    <m/>
  </r>
  <r>
    <d v="2022-01-20T01:29:52"/>
    <x v="9"/>
    <n v="29"/>
    <s v="VARGAS NELSON CONRADO"/>
    <x v="0"/>
    <x v="0"/>
    <n v="241"/>
    <n v="26.7777777777778"/>
    <n v="205.945670628183"/>
    <m/>
    <n v="78778.268299999996"/>
    <x v="0"/>
    <n v="12247.0588235294"/>
    <x v="169"/>
    <x v="0"/>
    <m/>
  </r>
  <r>
    <d v="2022-01-20T01:29:52"/>
    <x v="1"/>
    <n v="31"/>
    <s v="LOPEZ ESTIVEN"/>
    <x v="6"/>
    <x v="0"/>
    <n v="177"/>
    <n v="20.823529411764699"/>
    <n v="194.50424448217299"/>
    <s v="Se reconoce medio viaje donde moviliz 12 Usuarios"/>
    <n v="74401.697799999994"/>
    <x v="1"/>
    <n v="12247.0588235294"/>
    <x v="169"/>
    <x v="0"/>
    <m/>
  </r>
  <r>
    <d v="2022-01-20T01:29:53"/>
    <x v="1"/>
    <n v="32"/>
    <s v="LARGO PIEDRAHITA HARVEY DAVID"/>
    <x v="6"/>
    <x v="0"/>
    <n v="180"/>
    <n v="22.5"/>
    <n v="183.06281833616299"/>
    <s v="20 DESCUENTOS (Transbordo veh 28)"/>
    <n v="70025.127299999993"/>
    <x v="0"/>
    <n v="12247.0588235294"/>
    <x v="169"/>
    <x v="0"/>
    <m/>
  </r>
  <r>
    <d v="2022-01-20T01:29:53"/>
    <x v="1"/>
    <n v="33"/>
    <s v="ARISTIZABAL GIRALDO JORGE ANDRES"/>
    <x v="3"/>
    <x v="0"/>
    <n v="222"/>
    <n v="22.2"/>
    <n v="228.82852292020399"/>
    <m/>
    <n v="87531.409199999995"/>
    <x v="0"/>
    <n v="12247.0588235294"/>
    <x v="169"/>
    <x v="0"/>
    <m/>
  </r>
  <r>
    <d v="2022-01-20T01:29:53"/>
    <x v="1"/>
    <n v="34"/>
    <s v="LONDOO LOPERA DUVAN ANDRES"/>
    <x v="3"/>
    <x v="0"/>
    <n v="214"/>
    <n v="21.4"/>
    <n v="228.82852292020399"/>
    <m/>
    <n v="87531.409199999995"/>
    <x v="0"/>
    <n v="12247.0588235294"/>
    <x v="169"/>
    <x v="0"/>
    <m/>
  </r>
  <r>
    <d v="2022-01-20T01:29:53"/>
    <x v="9"/>
    <n v="35"/>
    <s v="GARCIA DAVID WILSON ALBERTO"/>
    <x v="3"/>
    <x v="0"/>
    <n v="206"/>
    <n v="20.6"/>
    <n v="228.82852292020399"/>
    <s v="5 DESCUENTOS (4 X INCAPACITADOS Y Usuario Desubicado)"/>
    <n v="87531.409199999995"/>
    <x v="1"/>
    <n v="12247.0588235294"/>
    <x v="169"/>
    <x v="0"/>
    <m/>
  </r>
  <r>
    <d v="2022-01-20T01:29:53"/>
    <x v="1"/>
    <n v="36"/>
    <s v="VALENCIA ESTRADA JUAN STIVEN"/>
    <x v="1"/>
    <x v="0"/>
    <n v="227"/>
    <n v="20.636363636363601"/>
    <n v="251.711375212224"/>
    <s v="7 DESCUENTOS (Transbordo veh 39)"/>
    <n v="96284.550099999993"/>
    <x v="0"/>
    <n v="12247.0588235294"/>
    <x v="169"/>
    <x v="0"/>
    <m/>
  </r>
  <r>
    <d v="2022-01-20T01:29:53"/>
    <x v="1"/>
    <n v="37"/>
    <s v="PIEDRAHITA MADRID SANTIAGO"/>
    <x v="6"/>
    <x v="0"/>
    <n v="229"/>
    <n v="28.625"/>
    <n v="183.06281833616299"/>
    <s v="4 DESCUENTOS (Dao en puerta trasera Mecnico)"/>
    <n v="70025.127299999993"/>
    <x v="1"/>
    <n v="12247.0588235294"/>
    <x v="169"/>
    <x v="0"/>
    <m/>
  </r>
  <r>
    <d v="2022-01-20T01:29:54"/>
    <x v="9"/>
    <n v="38"/>
    <s v="VILLADA GUZMAN JOJAN"/>
    <x v="5"/>
    <x v="0"/>
    <n v="12"/>
    <n v="12"/>
    <n v="22.882852292020399"/>
    <m/>
    <n v="8753.1409000000003"/>
    <x v="0"/>
    <n v="12247.0588235294"/>
    <x v="169"/>
    <x v="0"/>
    <m/>
  </r>
  <r>
    <d v="2022-01-20T01:29:54"/>
    <x v="1"/>
    <n v="39"/>
    <s v="LONDOO GOMEZ WILDER"/>
    <x v="6"/>
    <x v="0"/>
    <n v="197"/>
    <n v="26.266666666666701"/>
    <n v="171.62139219015299"/>
    <s v="Se reconoce medio viaje donde moviliz 20 Usuarios"/>
    <n v="65648.556899999996"/>
    <x v="0"/>
    <n v="12247.0588235294"/>
    <x v="169"/>
    <x v="0"/>
    <m/>
  </r>
  <r>
    <d v="2022-01-20T01:29:54"/>
    <x v="1"/>
    <n v="40"/>
    <s v="CORDOBA QUINTERO RAFAEL JOSE"/>
    <x v="3"/>
    <x v="0"/>
    <n v="257"/>
    <n v="25.7"/>
    <n v="228.82852292020399"/>
    <m/>
    <n v="87531.409199999995"/>
    <x v="0"/>
    <n v="12247.0588235294"/>
    <x v="169"/>
    <x v="0"/>
    <m/>
  </r>
  <r>
    <d v="2022-01-20T01:29:54"/>
    <x v="1"/>
    <n v="42"/>
    <s v="GIRALDO SANTAMARIA ERMAN"/>
    <x v="6"/>
    <x v="0"/>
    <n v="203"/>
    <n v="25.375"/>
    <n v="183.06281833616299"/>
    <m/>
    <n v="70025.127299999993"/>
    <x v="0"/>
    <n v="12247.0588235294"/>
    <x v="169"/>
    <x v="0"/>
    <m/>
  </r>
  <r>
    <d v="2022-01-21T00:43:47"/>
    <x v="9"/>
    <n v="1"/>
    <s v="CASTRO HOLGUIN JOHAN DAVID"/>
    <x v="2"/>
    <x v="0"/>
    <n v="122"/>
    <n v="20.3333333333333"/>
    <n v="136.289950576606"/>
    <m/>
    <n v="52115.980199999998"/>
    <x v="0"/>
    <n v="13893.939393939399"/>
    <x v="170"/>
    <x v="0"/>
    <m/>
  </r>
  <r>
    <d v="2022-01-21T00:43:48"/>
    <x v="9"/>
    <n v="3"/>
    <s v="MONSALVE OCAMPO EDISON GUSTAVO"/>
    <x v="0"/>
    <x v="0"/>
    <n v="194"/>
    <n v="21.5555555555556"/>
    <n v="204.43492586490899"/>
    <m/>
    <n v="78173.970300000001"/>
    <x v="0"/>
    <n v="13893.939393939399"/>
    <x v="170"/>
    <x v="0"/>
    <m/>
  </r>
  <r>
    <d v="2022-01-21T00:43:48"/>
    <x v="9"/>
    <n v="5"/>
    <s v="LOAIZA GAVIRIA EDIXON ANDRES"/>
    <x v="1"/>
    <x v="0"/>
    <n v="349"/>
    <n v="31.727272727272702"/>
    <n v="249.86490939044501"/>
    <m/>
    <n v="95545.963799999998"/>
    <x v="1"/>
    <n v="13893.939393939399"/>
    <x v="170"/>
    <x v="0"/>
    <m/>
  </r>
  <r>
    <d v="2022-01-21T00:43:48"/>
    <x v="1"/>
    <n v="6"/>
    <s v="VELASQUEZ ROLDAN BRAYAN ESTIVEN"/>
    <x v="0"/>
    <x v="0"/>
    <n v="206"/>
    <n v="22.8888888888889"/>
    <n v="204.43492586490899"/>
    <s v="1 DESCUENTO (Usuario Desubicado)"/>
    <n v="78173.970300000001"/>
    <x v="0"/>
    <n v="13893.939393939399"/>
    <x v="170"/>
    <x v="0"/>
    <m/>
  </r>
  <r>
    <d v="2022-01-21T00:43:48"/>
    <x v="9"/>
    <n v="7"/>
    <s v="SERNA TABARES HUGO ORLANDO"/>
    <x v="3"/>
    <x v="0"/>
    <n v="224"/>
    <n v="23.578947368421101"/>
    <n v="215.792421746293"/>
    <s v="Se reconoce medio viaje donde moviliz 7 Usuarios"/>
    <n v="82516.968699999998"/>
    <x v="1"/>
    <n v="13893.939393939399"/>
    <x v="170"/>
    <x v="0"/>
    <m/>
  </r>
  <r>
    <d v="2022-01-21T00:43:48"/>
    <x v="9"/>
    <n v="8"/>
    <s v="URIBE HERRERA JUAN ESTEBAN"/>
    <x v="3"/>
    <x v="0"/>
    <n v="187"/>
    <n v="18.7"/>
    <n v="227.14991762767701"/>
    <s v="1 DESCUENTO (Despachador Fernando)"/>
    <n v="86859.967099999994"/>
    <x v="1"/>
    <n v="13893.939393939399"/>
    <x v="170"/>
    <x v="0"/>
    <m/>
  </r>
  <r>
    <d v="2022-01-21T00:43:49"/>
    <x v="1"/>
    <n v="10"/>
    <s v="LARGO PIEDRAHITA HARVEY DAVID"/>
    <x v="3"/>
    <x v="0"/>
    <n v="236"/>
    <n v="23.6"/>
    <n v="227.14991762767701"/>
    <m/>
    <n v="86859.967099999994"/>
    <x v="0"/>
    <n v="13893.939393939399"/>
    <x v="170"/>
    <x v="0"/>
    <m/>
  </r>
  <r>
    <d v="2022-01-21T00:43:49"/>
    <x v="1"/>
    <n v="11"/>
    <s v="RENDON VIANA HUMBERTO DE JESUS"/>
    <x v="4"/>
    <x v="0"/>
    <n v="183"/>
    <n v="26.1428571428571"/>
    <n v="159.004942339374"/>
    <m/>
    <n v="60801.976900000001"/>
    <x v="0"/>
    <n v="13893.939393939399"/>
    <x v="170"/>
    <x v="0"/>
    <m/>
  </r>
  <r>
    <d v="2022-01-21T00:43:49"/>
    <x v="9"/>
    <n v="12"/>
    <s v="OCAMPO OCAMPO ANTONIO JOSE"/>
    <x v="6"/>
    <x v="0"/>
    <n v="158"/>
    <n v="21.066666666666698"/>
    <n v="170.36243822075801"/>
    <s v="Se reconoce medio viaje donde moviliz 22 Usuarios"/>
    <n v="65144.975299999998"/>
    <x v="0"/>
    <n v="13893.939393939399"/>
    <x v="170"/>
    <x v="0"/>
    <m/>
  </r>
  <r>
    <d v="2022-01-21T00:43:49"/>
    <x v="1"/>
    <n v="13"/>
    <s v="MESA RAFAEL"/>
    <x v="3"/>
    <x v="0"/>
    <n v="203"/>
    <n v="20.3"/>
    <n v="227.14991762767701"/>
    <m/>
    <n v="86859.967099999994"/>
    <x v="1"/>
    <n v="13893.939393939399"/>
    <x v="170"/>
    <x v="0"/>
    <m/>
  </r>
  <r>
    <d v="2022-01-21T00:43:49"/>
    <x v="1"/>
    <n v="14"/>
    <s v="HINCAPIE OSORIO RENZO ORLANDO"/>
    <x v="9"/>
    <x v="0"/>
    <n v="238"/>
    <n v="19.8333333333333"/>
    <n v="272.57990115321297"/>
    <s v="HECTOR CARVAJAL Realiz 5 viajes donde moviliz 68 Usuarios, 4 DESCUENTOS X INCAPACITADOS (Rampla Mala)"/>
    <n v="104231.9605"/>
    <x v="1"/>
    <n v="13893.939393939399"/>
    <x v="170"/>
    <x v="0"/>
    <m/>
  </r>
  <r>
    <d v="2022-01-21T00:43:50"/>
    <x v="1"/>
    <n v="15"/>
    <s v="LOPERA AGUDELO LUIS FRANCISCO"/>
    <x v="1"/>
    <x v="0"/>
    <n v="222"/>
    <n v="20.181818181818201"/>
    <n v="249.86490939044501"/>
    <m/>
    <n v="95545.963799999998"/>
    <x v="0"/>
    <n v="13893.939393939399"/>
    <x v="170"/>
    <x v="0"/>
    <m/>
  </r>
  <r>
    <d v="2022-01-21T00:43:50"/>
    <x v="1"/>
    <n v="17"/>
    <s v="RESTREPO RODRIGUEZ LIBARDO ANDRES"/>
    <x v="3"/>
    <x v="0"/>
    <n v="211"/>
    <n v="21.1"/>
    <n v="227.14991762767701"/>
    <s v="1 DESCUENTO (Conduct.)"/>
    <n v="86859.967099999994"/>
    <x v="0"/>
    <n v="13893.939393939399"/>
    <x v="170"/>
    <x v="0"/>
    <m/>
  </r>
  <r>
    <d v="2022-01-21T00:43:50"/>
    <x v="1"/>
    <n v="18"/>
    <s v="TANGARIFE LUIS"/>
    <x v="5"/>
    <x v="0"/>
    <n v="31"/>
    <n v="31"/>
    <n v="22.714991762767699"/>
    <m/>
    <n v="8685.9966999999997"/>
    <x v="0"/>
    <n v="13893.939393939399"/>
    <x v="170"/>
    <x v="0"/>
    <m/>
  </r>
  <r>
    <d v="2022-01-21T00:43:50"/>
    <x v="1"/>
    <n v="19"/>
    <s v="VELEZ QUINTERO BAYRON ESTIVEN"/>
    <x v="4"/>
    <x v="0"/>
    <n v="147"/>
    <n v="21"/>
    <n v="159.004942339374"/>
    <s v="JHON RESTREPO Realiz 2 viajes donde moviliz 36 Usuarios"/>
    <n v="60801.976900000001"/>
    <x v="0"/>
    <n v="13893.939393939399"/>
    <x v="170"/>
    <x v="0"/>
    <m/>
  </r>
  <r>
    <d v="2022-01-21T00:43:50"/>
    <x v="9"/>
    <n v="20"/>
    <s v="VACA FIERRO ROBINSON"/>
    <x v="1"/>
    <x v="0"/>
    <n v="235"/>
    <n v="21.363636363636399"/>
    <n v="249.86490939044501"/>
    <m/>
    <n v="95545.963799999998"/>
    <x v="0"/>
    <n v="13893.939393939399"/>
    <x v="170"/>
    <x v="0"/>
    <m/>
  </r>
  <r>
    <d v="2022-01-21T00:43:51"/>
    <x v="1"/>
    <n v="21"/>
    <s v="ROJAS QUINTERO MIGUEL ANTONIO"/>
    <x v="3"/>
    <x v="0"/>
    <n v="242"/>
    <n v="25.473684210526301"/>
    <n v="215.792421746293"/>
    <s v="GIOVANNY HERRERA Realiz 4 viajes donde moviliz 91 Usuarios, Se reconoce medio viaje donde moviliz 33 Usuarios, 4 DESCUENTOS (Usuarios Desubicados)"/>
    <n v="82516.968699999998"/>
    <x v="0"/>
    <n v="13893.939393939399"/>
    <x v="170"/>
    <x v="0"/>
    <m/>
  </r>
  <r>
    <d v="2022-01-21T00:43:51"/>
    <x v="1"/>
    <n v="22"/>
    <s v="GONZALEZ MONTAO HERNAN DARIO"/>
    <x v="1"/>
    <x v="0"/>
    <n v="271"/>
    <n v="24.636363636363601"/>
    <n v="249.86490939044501"/>
    <s v="10 DESCUENTOS (Transbordo veh 21)"/>
    <n v="95545.963799999998"/>
    <x v="1"/>
    <n v="13893.939393939399"/>
    <x v="170"/>
    <x v="0"/>
    <m/>
  </r>
  <r>
    <d v="2022-01-21T00:43:51"/>
    <x v="1"/>
    <n v="23"/>
    <s v="QUICENO DAVID DIEGO ALEJANDRO"/>
    <x v="6"/>
    <x v="0"/>
    <n v="149"/>
    <n v="18.625"/>
    <n v="181.71993410214199"/>
    <m/>
    <n v="69487.973599999998"/>
    <x v="0"/>
    <n v="13893.939393939399"/>
    <x v="170"/>
    <x v="0"/>
    <m/>
  </r>
  <r>
    <d v="2022-01-21T00:43:51"/>
    <x v="1"/>
    <n v="24"/>
    <s v="QUIRAMA CASTAEDA JHON JADER"/>
    <x v="1"/>
    <x v="0"/>
    <n v="251"/>
    <n v="22.818181818181799"/>
    <n v="249.86490939044501"/>
    <m/>
    <n v="95545.963799999998"/>
    <x v="0"/>
    <n v="13893.939393939399"/>
    <x v="170"/>
    <x v="0"/>
    <m/>
  </r>
  <r>
    <d v="2022-01-21T00:43:51"/>
    <x v="1"/>
    <n v="26"/>
    <s v="GONZALEZ VELASQUEZ LISDAN"/>
    <x v="0"/>
    <x v="0"/>
    <n v="227"/>
    <n v="25.2222222222222"/>
    <n v="204.43492586490899"/>
    <s v="1 DESCUENTO (Conduct. Veh 42)"/>
    <n v="78173.970300000001"/>
    <x v="0"/>
    <n v="13893.939393939399"/>
    <x v="170"/>
    <x v="0"/>
    <m/>
  </r>
  <r>
    <d v="2022-01-21T00:43:52"/>
    <x v="9"/>
    <n v="27"/>
    <s v="VANEGAS MORALES DEIBY ALEJANDRO"/>
    <x v="0"/>
    <x v="0"/>
    <n v="191"/>
    <n v="21.2222222222222"/>
    <n v="204.43492586490899"/>
    <s v="FERNEY HENAO Realiz 4 viajes donde moviliz 109 Usuarios"/>
    <n v="78173.970300000001"/>
    <x v="0"/>
    <n v="13893.939393939399"/>
    <x v="170"/>
    <x v="0"/>
    <m/>
  </r>
  <r>
    <d v="2022-01-21T00:43:52"/>
    <x v="1"/>
    <n v="28"/>
    <s v="JIMENEZ JIMENEZ OMAR DAVID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2"/>
    <x v="1"/>
    <n v="29"/>
    <s v="VARGAS NELSON CONRADO"/>
    <x v="6"/>
    <x v="0"/>
    <n v="200"/>
    <n v="26.6666666666667"/>
    <n v="170.36243822075801"/>
    <s v="Se reconoce medio viaje donde moviliz 12 Usuarios"/>
    <n v="65144.975299999998"/>
    <x v="0"/>
    <n v="13893.939393939399"/>
    <x v="170"/>
    <x v="0"/>
    <m/>
  </r>
  <r>
    <d v="2022-01-21T00:43:52"/>
    <x v="9"/>
    <n v="31"/>
    <s v="LOPEZ ESTIVEN"/>
    <x v="1"/>
    <x v="0"/>
    <n v="274"/>
    <n v="24.909090909090899"/>
    <n v="249.86490939044501"/>
    <m/>
    <n v="95545.963799999998"/>
    <x v="1"/>
    <n v="13893.939393939399"/>
    <x v="170"/>
    <x v="0"/>
    <m/>
  </r>
  <r>
    <d v="2022-01-21T00:43:52"/>
    <x v="1"/>
    <n v="32"/>
    <s v="ZAPATA GOMEZ ANDERSON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3"/>
    <x v="9"/>
    <n v="33"/>
    <s v="ARISTIZABAL GIRALDO JORGE ANDRES"/>
    <x v="3"/>
    <x v="0"/>
    <n v="224"/>
    <n v="22.4"/>
    <n v="227.14991762767701"/>
    <m/>
    <n v="86859.967099999994"/>
    <x v="0"/>
    <n v="13893.939393939399"/>
    <x v="170"/>
    <x v="0"/>
    <m/>
  </r>
  <r>
    <d v="2022-01-21T00:43:53"/>
    <x v="9"/>
    <n v="34"/>
    <s v="JIMENEZ HURTADO CARLOS ESTIVEN"/>
    <x v="2"/>
    <x v="0"/>
    <n v="174"/>
    <n v="26.769230769230798"/>
    <n v="147.64744645798999"/>
    <s v="Se reconoce medio viaje donde moviliz 30 Usuarios, 2 DESCUENTOS (Propietario veh 34 y Despachador Fernando)"/>
    <n v="56458.978600000002"/>
    <x v="0"/>
    <n v="13893.939393939399"/>
    <x v="170"/>
    <x v="0"/>
    <m/>
  </r>
  <r>
    <d v="2022-01-21T00:43:53"/>
    <x v="9"/>
    <n v="35"/>
    <s v="GARCIA DAVID WILSON ALBERTO"/>
    <x v="3"/>
    <x v="0"/>
    <n v="198"/>
    <n v="19.8"/>
    <n v="227.14991762767701"/>
    <s v="4 DESCUENTOS (2 X INCAPACITADO Despachadora Isabel y Conduct. Reconoc. Ruta)"/>
    <n v="86859.967099999994"/>
    <x v="1"/>
    <n v="13893.939393939399"/>
    <x v="170"/>
    <x v="0"/>
    <m/>
  </r>
  <r>
    <d v="2022-01-21T00:43:53"/>
    <x v="9"/>
    <n v="36"/>
    <s v="MARTINEZ CHAVERRA LUIS NORBERTO"/>
    <x v="3"/>
    <x v="0"/>
    <n v="239"/>
    <n v="23.9"/>
    <n v="227.14991762767701"/>
    <m/>
    <n v="86859.967099999994"/>
    <x v="0"/>
    <n v="13893.939393939399"/>
    <x v="170"/>
    <x v="0"/>
    <m/>
  </r>
  <r>
    <d v="2022-01-21T00:43:53"/>
    <x v="9"/>
    <n v="37"/>
    <s v="PIEDRAHITA MADRID SANTIAGO"/>
    <x v="6"/>
    <x v="0"/>
    <n v="216"/>
    <n v="27"/>
    <n v="181.71993410214199"/>
    <s v="2 DESCUENTOS X INCAPACITADO"/>
    <n v="69487.973599999998"/>
    <x v="1"/>
    <n v="13893.939393939399"/>
    <x v="170"/>
    <x v="0"/>
    <m/>
  </r>
  <r>
    <d v="2022-01-21T00:43:54"/>
    <x v="9"/>
    <n v="38"/>
    <s v="SANCHEZ CAMELO FABIAN ARLEY"/>
    <x v="3"/>
    <x v="0"/>
    <n v="185"/>
    <n v="18.5"/>
    <n v="227.14991762767701"/>
    <m/>
    <n v="86859.967099999994"/>
    <x v="0"/>
    <n v="13893.939393939399"/>
    <x v="170"/>
    <x v="0"/>
    <m/>
  </r>
  <r>
    <d v="2022-01-21T00:43:54"/>
    <x v="9"/>
    <n v="39"/>
    <s v="LONDOO GOMEZ WILDER"/>
    <x v="10"/>
    <x v="0"/>
    <n v="86"/>
    <n v="21.5"/>
    <n v="90.859967051070797"/>
    <m/>
    <n v="34743.986799999999"/>
    <x v="0"/>
    <n v="13893.939393939399"/>
    <x v="170"/>
    <x v="0"/>
    <m/>
  </r>
  <r>
    <d v="2022-01-21T00:43:54"/>
    <x v="9"/>
    <n v="40"/>
    <s v="CORDOBA QUINTERO RAFAEL JOSE"/>
    <x v="3"/>
    <x v="0"/>
    <n v="215"/>
    <n v="21.5"/>
    <n v="227.14991762767701"/>
    <s v="2 DESCUENTOS (Jefe de Ruta y Propietario veh 34)"/>
    <n v="86859.967099999994"/>
    <x v="0"/>
    <n v="13893.939393939399"/>
    <x v="170"/>
    <x v="0"/>
    <m/>
  </r>
  <r>
    <d v="2022-01-22T00:35:05"/>
    <x v="1"/>
    <n v="1"/>
    <s v="CASTRO HOLGUIN JOHAN DAVID"/>
    <x v="3"/>
    <x v="0"/>
    <n v="252"/>
    <n v="25.2"/>
    <n v="222.89808917197499"/>
    <s v="1 DESCUENTO (Usuario Desubicado)"/>
    <n v="85159.235700000005"/>
    <x v="0"/>
    <n v="13797.142857142901"/>
    <x v="171"/>
    <x v="0"/>
    <m/>
  </r>
  <r>
    <d v="2022-01-22T00:35:06"/>
    <x v="1"/>
    <n v="3"/>
    <s v="VELEZ QUINTERO BAYRON ESTIVEN"/>
    <x v="4"/>
    <x v="0"/>
    <n v="135"/>
    <n v="19.285714285714299"/>
    <n v="156.02866242038201"/>
    <s v="EDISON MONSALVE Realiz 1 viaje donde moviliz 20 Usuarios"/>
    <n v="59611.464999999997"/>
    <x v="0"/>
    <n v="13797.142857142901"/>
    <x v="171"/>
    <x v="0"/>
    <m/>
  </r>
  <r>
    <d v="2022-01-22T00:35:06"/>
    <x v="9"/>
    <n v="5"/>
    <s v="LOAIZA GAVIRIA EDIXON ANDRES"/>
    <x v="9"/>
    <x v="0"/>
    <n v="330"/>
    <n v="27.5"/>
    <n v="267.47770700636897"/>
    <m/>
    <n v="102191.0828"/>
    <x v="1"/>
    <n v="13797.142857142901"/>
    <x v="171"/>
    <x v="0"/>
    <m/>
  </r>
  <r>
    <d v="2022-01-22T00:35:06"/>
    <x v="1"/>
    <n v="6"/>
    <s v="MARAMARA ALBARRAN YONSON"/>
    <x v="3"/>
    <x v="0"/>
    <n v="204"/>
    <n v="20.399999999999999"/>
    <n v="222.89808917197499"/>
    <s v="1 DESCUENTO (Despachadora Isabel)"/>
    <n v="85159.235700000005"/>
    <x v="0"/>
    <n v="13797.142857142901"/>
    <x v="171"/>
    <x v="0"/>
    <m/>
  </r>
  <r>
    <d v="2022-01-22T00:35:07"/>
    <x v="9"/>
    <n v="7"/>
    <s v="SERNA TABARES HUGO ORLANDO"/>
    <x v="0"/>
    <x v="0"/>
    <n v="185"/>
    <n v="20.5555555555556"/>
    <n v="200.60828025477699"/>
    <s v="2 DESCUENTOS X INCAPACITADO)"/>
    <n v="76643.312099999996"/>
    <x v="1"/>
    <n v="13797.142857142901"/>
    <x v="171"/>
    <x v="0"/>
    <m/>
  </r>
  <r>
    <d v="2022-01-22T00:35:07"/>
    <x v="1"/>
    <n v="8"/>
    <s v="URIBE HERRERA JUAN ESTEBAN"/>
    <x v="6"/>
    <x v="0"/>
    <n v="194"/>
    <n v="25.866666666666699"/>
    <n v="167.17356687898101"/>
    <s v="Se reconoce medio viaje donde moviliz 33 Usuarios, 15 DESCUENTOS (Transbordo veh 26)"/>
    <n v="63869.426800000001"/>
    <x v="1"/>
    <n v="13797.142857142901"/>
    <x v="171"/>
    <x v="0"/>
    <m/>
  </r>
  <r>
    <d v="2022-01-22T00:35:07"/>
    <x v="9"/>
    <n v="9"/>
    <s v="JIMENEZ JIMENEZ OMAR DAVID"/>
    <x v="10"/>
    <x v="0"/>
    <n v="100"/>
    <n v="25"/>
    <n v="89.159235668789805"/>
    <m/>
    <n v="34063.694300000003"/>
    <x v="0"/>
    <n v="13797.142857142901"/>
    <x v="171"/>
    <x v="0"/>
    <m/>
  </r>
  <r>
    <d v="2022-01-22T00:35:07"/>
    <x v="9"/>
    <n v="10"/>
    <s v="LARGO PIEDRAHITA HARVEY DAVID"/>
    <x v="3"/>
    <x v="0"/>
    <n v="231"/>
    <n v="23.1"/>
    <n v="222.89808917197499"/>
    <m/>
    <n v="85159.235700000005"/>
    <x v="0"/>
    <n v="13797.142857142901"/>
    <x v="171"/>
    <x v="0"/>
    <m/>
  </r>
  <r>
    <d v="2022-01-22T00:35:07"/>
    <x v="9"/>
    <n v="11"/>
    <s v="RENDON VIANA HUMBERTO DE JESUS"/>
    <x v="0"/>
    <x v="0"/>
    <n v="190"/>
    <n v="21.1111111111111"/>
    <n v="200.60828025477699"/>
    <m/>
    <n v="76643.312099999996"/>
    <x v="0"/>
    <n v="13797.142857142901"/>
    <x v="171"/>
    <x v="0"/>
    <m/>
  </r>
  <r>
    <d v="2022-01-22T00:35:08"/>
    <x v="9"/>
    <n v="12"/>
    <s v="ROJAS QUINTERO MIGUEL ANTONIO"/>
    <x v="3"/>
    <x v="0"/>
    <n v="242"/>
    <n v="24.2"/>
    <n v="222.89808917197499"/>
    <m/>
    <n v="85159.235700000005"/>
    <x v="0"/>
    <n v="13797.142857142901"/>
    <x v="171"/>
    <x v="0"/>
    <m/>
  </r>
  <r>
    <d v="2022-01-22T00:35:08"/>
    <x v="9"/>
    <n v="13"/>
    <s v="MESA RAFAEL"/>
    <x v="6"/>
    <x v="0"/>
    <n v="165"/>
    <n v="19.411764705882401"/>
    <n v="189.46337579617801"/>
    <s v="Se reconoce medio viaje donde moviliz 10 Usuarios"/>
    <n v="72385.350300000006"/>
    <x v="1"/>
    <n v="13797.142857142901"/>
    <x v="171"/>
    <x v="0"/>
    <m/>
  </r>
  <r>
    <d v="2022-01-22T00:35:08"/>
    <x v="1"/>
    <n v="14"/>
    <s v="HINCAPIE OSORIO RENZO ORLANDO"/>
    <x v="1"/>
    <x v="0"/>
    <n v="238"/>
    <n v="21.636363636363601"/>
    <n v="245.18789808917199"/>
    <m/>
    <n v="93675.159199999995"/>
    <x v="1"/>
    <n v="13797.142857142901"/>
    <x v="171"/>
    <x v="0"/>
    <m/>
  </r>
  <r>
    <d v="2022-01-22T00:35:09"/>
    <x v="1"/>
    <n v="15"/>
    <s v="LONDOO LOPERA DUVAN ANDRES"/>
    <x v="3"/>
    <x v="0"/>
    <n v="210"/>
    <n v="21"/>
    <n v="222.89808917197499"/>
    <m/>
    <n v="85159.235700000005"/>
    <x v="0"/>
    <n v="13797.142857142901"/>
    <x v="171"/>
    <x v="0"/>
    <m/>
  </r>
  <r>
    <d v="2022-01-22T00:35:09"/>
    <x v="9"/>
    <n v="17"/>
    <s v="RESTREPO RODRIGUEZ LIBARDO ANDRES"/>
    <x v="6"/>
    <x v="0"/>
    <n v="200"/>
    <n v="25"/>
    <n v="178.31847133758001"/>
    <m/>
    <n v="68127.388500000001"/>
    <x v="0"/>
    <n v="13797.142857142901"/>
    <x v="171"/>
    <x v="0"/>
    <m/>
  </r>
  <r>
    <d v="2022-01-22T00:35:09"/>
    <x v="9"/>
    <n v="18"/>
    <s v="TANGARIFE LUIS"/>
    <x v="3"/>
    <x v="0"/>
    <n v="223"/>
    <n v="22.3"/>
    <n v="222.89808917197499"/>
    <s v="1 DESCUENTO (Despachadora Janeth)"/>
    <n v="85159.235700000005"/>
    <x v="0"/>
    <n v="13797.142857142901"/>
    <x v="171"/>
    <x v="0"/>
    <m/>
  </r>
  <r>
    <d v="2022-01-22T00:35:10"/>
    <x v="1"/>
    <n v="19"/>
    <s v="RESTREPO JHON FLANDER"/>
    <x v="14"/>
    <x v="0"/>
    <n v="31"/>
    <n v="62"/>
    <n v="11.144904458598701"/>
    <s v="Se reconoce medio viaje donde moviliz 31 Usuarios"/>
    <n v="4257.9618"/>
    <x v="0"/>
    <n v="13797.142857142901"/>
    <x v="171"/>
    <x v="0"/>
    <m/>
  </r>
  <r>
    <d v="2022-01-22T00:35:10"/>
    <x v="9"/>
    <n v="20"/>
    <s v="VALENCIA ESTRADA JUAN STIVEN"/>
    <x v="3"/>
    <x v="0"/>
    <n v="252"/>
    <n v="25.2"/>
    <n v="222.89808917197499"/>
    <s v="2 DESCUENTOS (Propietario veh 26 y Despachador Fernando)"/>
    <n v="85159.235700000005"/>
    <x v="0"/>
    <n v="13797.142857142901"/>
    <x v="171"/>
    <x v="0"/>
    <m/>
  </r>
  <r>
    <d v="2022-01-22T00:35:10"/>
    <x v="9"/>
    <n v="21"/>
    <s v="OCAMPO OCAMPO ANTONIO JOSE"/>
    <x v="3"/>
    <x v="0"/>
    <n v="218"/>
    <n v="21.8"/>
    <n v="222.89808917197499"/>
    <s v="1 DESCUENTO (Despachador Fernando)"/>
    <n v="85159.235700000005"/>
    <x v="0"/>
    <n v="13797.142857142901"/>
    <x v="171"/>
    <x v="0"/>
    <m/>
  </r>
  <r>
    <d v="2022-01-22T00:35:10"/>
    <x v="9"/>
    <n v="22"/>
    <s v="GONZALEZ MONTAO HERNAN DARIO"/>
    <x v="0"/>
    <x v="0"/>
    <n v="222"/>
    <n v="24.6666666666667"/>
    <n v="200.60828025477699"/>
    <m/>
    <n v="76643.312099999996"/>
    <x v="1"/>
    <n v="13797.142857142901"/>
    <x v="171"/>
    <x v="0"/>
    <m/>
  </r>
  <r>
    <d v="2022-01-22T00:35:11"/>
    <x v="9"/>
    <n v="23"/>
    <s v="QUICENO DAVID DIEGO ALEJANDRO"/>
    <x v="0"/>
    <x v="0"/>
    <n v="191"/>
    <n v="21.2222222222222"/>
    <n v="200.60828025477699"/>
    <m/>
    <n v="76643.312099999996"/>
    <x v="0"/>
    <n v="13797.142857142901"/>
    <x v="171"/>
    <x v="0"/>
    <m/>
  </r>
  <r>
    <d v="2022-01-22T00:35:11"/>
    <x v="9"/>
    <n v="24"/>
    <s v="QUIRAMA CASTAEDA JHON JADER"/>
    <x v="0"/>
    <x v="0"/>
    <n v="165"/>
    <n v="18.3333333333333"/>
    <n v="200.60828025477699"/>
    <m/>
    <n v="76643.312099999996"/>
    <x v="0"/>
    <n v="13797.142857142901"/>
    <x v="171"/>
    <x v="0"/>
    <m/>
  </r>
  <r>
    <d v="2022-01-22T00:35:11"/>
    <x v="9"/>
    <n v="26"/>
    <s v="GALINDEZ CHAVARRIAGA LUIS FERNANDO"/>
    <x v="3"/>
    <x v="2"/>
    <n v="158"/>
    <n v="16.6315789473684"/>
    <n v="211.75318471337599"/>
    <s v="Se reconoce medio viaje donde moviliz 15 Usuarios, 1 DESCUENTO (Propietario veh 34)"/>
    <n v="80901.2739"/>
    <x v="0"/>
    <n v="13797.142857142901"/>
    <x v="171"/>
    <x v="0"/>
    <m/>
  </r>
  <r>
    <d v="2022-01-22T00:35:11"/>
    <x v="9"/>
    <n v="27"/>
    <s v="VANEGAS MORALES DEIBY ALEJANDRO"/>
    <x v="6"/>
    <x v="0"/>
    <n v="168"/>
    <n v="21"/>
    <n v="178.31847133758001"/>
    <s v="EDISON MONSALVE Realiz 3 viajes donde moviliz 71 Usuarios"/>
    <n v="68127.388500000001"/>
    <x v="0"/>
    <n v="13797.142857142901"/>
    <x v="171"/>
    <x v="0"/>
    <m/>
  </r>
  <r>
    <d v="2022-01-22T00:35:12"/>
    <x v="9"/>
    <n v="28"/>
    <s v="VELASQUEZ ROLDAN BRAYAN ESTIVEN"/>
    <x v="4"/>
    <x v="0"/>
    <n v="126"/>
    <n v="18"/>
    <n v="156.02866242038201"/>
    <m/>
    <n v="59611.464999999997"/>
    <x v="0"/>
    <n v="13797.142857142901"/>
    <x v="171"/>
    <x v="0"/>
    <m/>
  </r>
  <r>
    <d v="2022-01-22T00:35:12"/>
    <x v="9"/>
    <n v="29"/>
    <s v="VARGAS NELSON CONRADO"/>
    <x v="0"/>
    <x v="0"/>
    <n v="221"/>
    <n v="24.5555555555556"/>
    <n v="200.60828025477699"/>
    <s v="1 DESCUENTO (Conduct. Veh 09)"/>
    <n v="76643.312099999996"/>
    <x v="0"/>
    <n v="13797.142857142901"/>
    <x v="171"/>
    <x v="0"/>
    <m/>
  </r>
  <r>
    <d v="2022-01-22T00:35:12"/>
    <x v="1"/>
    <n v="31"/>
    <s v="LOPEZ ESTIVEN"/>
    <x v="3"/>
    <x v="0"/>
    <n v="246"/>
    <n v="24.6"/>
    <n v="222.89808917197499"/>
    <m/>
    <n v="85159.235700000005"/>
    <x v="1"/>
    <n v="13797.142857142901"/>
    <x v="171"/>
    <x v="0"/>
    <m/>
  </r>
  <r>
    <d v="2022-01-22T00:35:12"/>
    <x v="9"/>
    <n v="32"/>
    <s v="ZAPATA GOMEZ ANDERSON"/>
    <x v="2"/>
    <x v="2"/>
    <n v="149"/>
    <n v="22.923076923076898"/>
    <n v="144.883757961783"/>
    <s v="Se reconoce medio viaje donde moviliz 4 Usuarios, 1 DESCUENTO (Reinaldo Despachador)"/>
    <n v="55353.503199999999"/>
    <x v="0"/>
    <n v="13797.142857142901"/>
    <x v="171"/>
    <x v="0"/>
    <m/>
  </r>
  <r>
    <d v="2022-01-22T00:35:13"/>
    <x v="1"/>
    <n v="33"/>
    <s v="SANCHEZ CAMELO FABIAN ARLEY"/>
    <x v="3"/>
    <x v="0"/>
    <n v="191"/>
    <n v="19.100000000000001"/>
    <n v="222.89808917197499"/>
    <m/>
    <n v="85159.235700000005"/>
    <x v="0"/>
    <n v="13797.142857142901"/>
    <x v="171"/>
    <x v="0"/>
    <m/>
  </r>
  <r>
    <d v="2022-01-22T00:35:13"/>
    <x v="1"/>
    <n v="34"/>
    <s v="JIMENEZ HURTADO CARLOS ESTIVEN"/>
    <x v="0"/>
    <x v="0"/>
    <n v="223"/>
    <n v="24.7777777777778"/>
    <n v="200.60828025477699"/>
    <s v="1 DESCUENTO ( Despachadora Isabel)"/>
    <n v="76643.312099999996"/>
    <x v="0"/>
    <n v="13797.142857142901"/>
    <x v="171"/>
    <x v="0"/>
    <m/>
  </r>
  <r>
    <d v="2022-01-22T00:35:13"/>
    <x v="1"/>
    <n v="35"/>
    <s v="GARCIA DAVID WILSON ALBERTO"/>
    <x v="3"/>
    <x v="0"/>
    <n v="203"/>
    <n v="20.3"/>
    <n v="222.89808917197499"/>
    <s v="5 DESCUENTOS (2 X INCAPACITADO, 2 Transbordo veh 08 y conduct. Reconoc ruta )"/>
    <n v="85159.235700000005"/>
    <x v="1"/>
    <n v="13797.142857142901"/>
    <x v="171"/>
    <x v="0"/>
    <m/>
  </r>
  <r>
    <d v="2022-01-22T00:35:13"/>
    <x v="1"/>
    <n v="36"/>
    <s v="MARTINEZ CHAVERRA LUIS NORBERTO"/>
    <x v="3"/>
    <x v="0"/>
    <n v="242"/>
    <n v="24.2"/>
    <n v="222.89808917197499"/>
    <m/>
    <n v="85159.235700000005"/>
    <x v="0"/>
    <n v="13797.142857142901"/>
    <x v="171"/>
    <x v="0"/>
    <m/>
  </r>
  <r>
    <d v="2022-01-22T00:35:14"/>
    <x v="1"/>
    <n v="37"/>
    <s v="PIEDRAHITA MADRID SANTIAGO"/>
    <x v="6"/>
    <x v="0"/>
    <n v="196"/>
    <n v="24.5"/>
    <n v="178.31847133758001"/>
    <m/>
    <n v="68127.388500000001"/>
    <x v="1"/>
    <n v="13797.142857142901"/>
    <x v="171"/>
    <x v="0"/>
    <m/>
  </r>
  <r>
    <d v="2022-01-22T00:35:14"/>
    <x v="9"/>
    <n v="38"/>
    <s v="ALVARADO ARIEL"/>
    <x v="0"/>
    <x v="0"/>
    <n v="158"/>
    <n v="17.5555555555556"/>
    <n v="200.60828025477699"/>
    <m/>
    <n v="76643.312099999996"/>
    <x v="0"/>
    <n v="13797.142857142901"/>
    <x v="171"/>
    <x v="0"/>
    <m/>
  </r>
  <r>
    <d v="2022-01-22T00:35:14"/>
    <x v="1"/>
    <n v="39"/>
    <s v="LONDOO GOMEZ WILDER"/>
    <x v="6"/>
    <x v="0"/>
    <n v="125"/>
    <n v="16.6666666666667"/>
    <n v="167.17356687898101"/>
    <s v="Se reconoce medio viaje donde moviliz 14 Usuarios"/>
    <n v="63869.426800000001"/>
    <x v="0"/>
    <n v="13797.142857142901"/>
    <x v="171"/>
    <x v="0"/>
    <m/>
  </r>
  <r>
    <d v="2022-01-22T00:35:15"/>
    <x v="1"/>
    <n v="40"/>
    <s v="CORDOBA QUINTERO RAFAEL JOSE"/>
    <x v="4"/>
    <x v="0"/>
    <n v="168"/>
    <n v="24"/>
    <n v="156.02866242038201"/>
    <m/>
    <n v="59611.464999999997"/>
    <x v="0"/>
    <n v="13797.142857142901"/>
    <x v="171"/>
    <x v="0"/>
    <m/>
  </r>
  <r>
    <d v="2022-01-22T00:35:15"/>
    <x v="1"/>
    <n v="42"/>
    <s v="GIRALDO SANTAMARIA ERMAN"/>
    <x v="3"/>
    <x v="0"/>
    <n v="247"/>
    <n v="24.7"/>
    <n v="222.89808917197499"/>
    <m/>
    <n v="85159.235700000005"/>
    <x v="0"/>
    <n v="13797.142857142901"/>
    <x v="171"/>
    <x v="0"/>
    <m/>
  </r>
  <r>
    <d v="2022-01-23T00:21:09"/>
    <x v="1"/>
    <n v="1"/>
    <s v="CASTRO HOLGUIN JOHAN DAVID"/>
    <x v="0"/>
    <x v="0"/>
    <n v="184"/>
    <n v="20.4444444444444"/>
    <n v="184.08823529411799"/>
    <m/>
    <n v="70035.294099999999"/>
    <x v="0"/>
    <n v="12348.5714285714"/>
    <x v="172"/>
    <x v="0"/>
    <m/>
  </r>
  <r>
    <d v="2022-01-23T00:21:09"/>
    <x v="9"/>
    <n v="2"/>
    <s v="JARAMILLO GOMEZ VICTOR ALONSO"/>
    <x v="6"/>
    <x v="0"/>
    <n v="200"/>
    <n v="25"/>
    <n v="163.633986928105"/>
    <m/>
    <n v="62253.594799999999"/>
    <x v="1"/>
    <n v="12348.5714285714"/>
    <x v="172"/>
    <x v="0"/>
    <m/>
  </r>
  <r>
    <d v="2022-01-23T00:21:09"/>
    <x v="9"/>
    <n v="3"/>
    <s v="MONSALVE OCAMPO EDISON GUSTAVO"/>
    <x v="2"/>
    <x v="0"/>
    <n v="119"/>
    <n v="21.636363636363601"/>
    <n v="112.498366013072"/>
    <s v="10 DESCUENTOS (8 Devolucines de dinero, Jefe de ruta y Despachador Fernando)"/>
    <n v="42799.346400000002"/>
    <x v="0"/>
    <n v="12348.5714285714"/>
    <x v="172"/>
    <x v="0"/>
    <m/>
  </r>
  <r>
    <d v="2022-01-23T00:21:09"/>
    <x v="1"/>
    <n v="5"/>
    <s v="LOAIZA GAVIRIA EDIXON ANDRES"/>
    <x v="0"/>
    <x v="0"/>
    <n v="214"/>
    <n v="23.7777777777778"/>
    <n v="184.08823529411799"/>
    <m/>
    <n v="70035.294099999999"/>
    <x v="1"/>
    <n v="12348.5714285714"/>
    <x v="172"/>
    <x v="0"/>
    <m/>
  </r>
  <r>
    <d v="2022-01-23T00:21:10"/>
    <x v="1"/>
    <n v="6"/>
    <s v="MARAMARA ALBARRAN YONSON"/>
    <x v="6"/>
    <x v="0"/>
    <n v="154"/>
    <n v="19.25"/>
    <n v="163.633986928105"/>
    <m/>
    <n v="62253.594799999999"/>
    <x v="0"/>
    <n v="12348.5714285714"/>
    <x v="172"/>
    <x v="0"/>
    <m/>
  </r>
  <r>
    <d v="2022-01-23T00:21:10"/>
    <x v="9"/>
    <n v="7"/>
    <s v="SERNA TABARES HUGO ORLANDO"/>
    <x v="4"/>
    <x v="0"/>
    <n v="187"/>
    <n v="26.714285714285701"/>
    <n v="143.17973856209201"/>
    <m/>
    <n v="54471.895400000001"/>
    <x v="1"/>
    <n v="12348.5714285714"/>
    <x v="172"/>
    <x v="0"/>
    <m/>
  </r>
  <r>
    <d v="2022-01-23T00:21:10"/>
    <x v="9"/>
    <n v="8"/>
    <s v="URIBE HERRERA JUAN ESTEBAN"/>
    <x v="0"/>
    <x v="0"/>
    <n v="145"/>
    <n v="16.1111111111111"/>
    <n v="184.08823529411799"/>
    <s v="6 DESCUENTOS (Transbordo veh 26 dia 21/01)"/>
    <n v="70035.294099999999"/>
    <x v="1"/>
    <n v="12348.5714285714"/>
    <x v="172"/>
    <x v="0"/>
    <m/>
  </r>
  <r>
    <d v="2022-01-23T00:21:10"/>
    <x v="9"/>
    <n v="9"/>
    <s v="JIMENEZ JIMENEZ OMAR DAVID"/>
    <x v="0"/>
    <x v="0"/>
    <n v="191"/>
    <n v="21.2222222222222"/>
    <n v="184.08823529411799"/>
    <m/>
    <n v="70035.294099999999"/>
    <x v="0"/>
    <n v="12348.5714285714"/>
    <x v="172"/>
    <x v="0"/>
    <m/>
  </r>
  <r>
    <d v="2022-01-23T00:21:10"/>
    <x v="9"/>
    <n v="10"/>
    <s v="LARGO PIEDRAHITA HARVEY DAVID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0"/>
    <x v="9"/>
    <n v="11"/>
    <s v="ZAPATA POSSO FERNEY"/>
    <x v="2"/>
    <x v="0"/>
    <n v="127"/>
    <n v="21.1666666666667"/>
    <n v="122.725490196078"/>
    <s v="BAYRON VELEZ Realiz 1 viaje donde moviliz 23 Usuarios"/>
    <n v="46690.196100000001"/>
    <x v="0"/>
    <n v="12348.5714285714"/>
    <x v="172"/>
    <x v="0"/>
    <m/>
  </r>
  <r>
    <d v="2022-01-23T00:21:11"/>
    <x v="1"/>
    <n v="12"/>
    <s v="HERRERA GIOVANNY"/>
    <x v="3"/>
    <x v="0"/>
    <n v="160"/>
    <n v="16"/>
    <n v="204.54248366013101"/>
    <m/>
    <n v="77816.993499999997"/>
    <x v="0"/>
    <n v="12348.5714285714"/>
    <x v="172"/>
    <x v="0"/>
    <m/>
  </r>
  <r>
    <d v="2022-01-23T00:21:11"/>
    <x v="1"/>
    <n v="13"/>
    <s v="MESA RAFAEL"/>
    <x v="6"/>
    <x v="0"/>
    <n v="185"/>
    <n v="23.125"/>
    <n v="163.633986928105"/>
    <m/>
    <n v="62253.594799999999"/>
    <x v="1"/>
    <n v="12348.5714285714"/>
    <x v="172"/>
    <x v="0"/>
    <m/>
  </r>
  <r>
    <d v="2022-01-23T00:21:11"/>
    <x v="9"/>
    <n v="14"/>
    <s v="CARVAJAL SALAZAR HECTOR MARINO"/>
    <x v="0"/>
    <x v="0"/>
    <n v="183"/>
    <n v="20.3333333333333"/>
    <n v="184.08823529411799"/>
    <m/>
    <n v="70035.294099999999"/>
    <x v="1"/>
    <n v="12348.5714285714"/>
    <x v="172"/>
    <x v="0"/>
    <m/>
  </r>
  <r>
    <d v="2022-01-23T00:21:12"/>
    <x v="1"/>
    <n v="15"/>
    <s v="LONDOO LOPERA DUVAN ANDRES"/>
    <x v="6"/>
    <x v="0"/>
    <n v="165"/>
    <n v="20.625"/>
    <n v="163.633986928105"/>
    <m/>
    <n v="62253.594799999999"/>
    <x v="0"/>
    <n v="12348.5714285714"/>
    <x v="172"/>
    <x v="0"/>
    <m/>
  </r>
  <r>
    <d v="2022-01-23T00:21:12"/>
    <x v="1"/>
    <n v="17"/>
    <s v="ACEVEDO JHON FREDY"/>
    <x v="3"/>
    <x v="0"/>
    <n v="197"/>
    <n v="19.7"/>
    <n v="204.54248366013101"/>
    <m/>
    <n v="77816.993499999997"/>
    <x v="0"/>
    <n v="12348.5714285714"/>
    <x v="172"/>
    <x v="0"/>
    <m/>
  </r>
  <r>
    <d v="2022-01-23T00:21:12"/>
    <x v="1"/>
    <n v="18"/>
    <s v="TANGARIFE LUIS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3"/>
    <x v="1"/>
    <n v="19"/>
    <s v="RESTREPO JHON FLANDER"/>
    <x v="6"/>
    <x v="0"/>
    <n v="181"/>
    <n v="22.625"/>
    <n v="163.633986928105"/>
    <m/>
    <n v="62253.594799999999"/>
    <x v="0"/>
    <n v="12348.5714285714"/>
    <x v="172"/>
    <x v="0"/>
    <m/>
  </r>
  <r>
    <d v="2022-01-23T00:21:13"/>
    <x v="1"/>
    <n v="20"/>
    <s v="VACA FIERRO ROBINSON"/>
    <x v="0"/>
    <x v="0"/>
    <n v="169"/>
    <n v="18.7777777777778"/>
    <n v="184.08823529411799"/>
    <s v="3 DESCUENTOS (Jefe de Ruta, Despachador Fernando y Reinaldo)"/>
    <n v="70035.294099999999"/>
    <x v="0"/>
    <n v="12348.5714285714"/>
    <x v="172"/>
    <x v="0"/>
    <m/>
  </r>
  <r>
    <d v="2022-01-23T00:21:13"/>
    <x v="1"/>
    <n v="21"/>
    <s v="OCAMPO OCAMPO ANTONIO JOSE"/>
    <x v="0"/>
    <x v="0"/>
    <n v="164"/>
    <n v="18.2222222222222"/>
    <n v="184.08823529411799"/>
    <m/>
    <n v="70035.294099999999"/>
    <x v="0"/>
    <n v="12348.5714285714"/>
    <x v="172"/>
    <x v="0"/>
    <m/>
  </r>
  <r>
    <d v="2022-01-23T00:21:13"/>
    <x v="1"/>
    <n v="22"/>
    <s v="GONZALEZ MONTAO HERNAN DARIO"/>
    <x v="0"/>
    <x v="0"/>
    <n v="216"/>
    <n v="24"/>
    <n v="184.08823529411799"/>
    <m/>
    <n v="70035.294099999999"/>
    <x v="1"/>
    <n v="12348.5714285714"/>
    <x v="172"/>
    <x v="0"/>
    <m/>
  </r>
  <r>
    <d v="2022-01-23T00:21:14"/>
    <x v="1"/>
    <n v="23"/>
    <s v="QUICENO DAVID DIEGO ALEJANDRO"/>
    <x v="0"/>
    <x v="0"/>
    <n v="171"/>
    <n v="19"/>
    <n v="184.08823529411799"/>
    <m/>
    <n v="70035.294099999999"/>
    <x v="0"/>
    <n v="12348.5714285714"/>
    <x v="172"/>
    <x v="0"/>
    <m/>
  </r>
  <r>
    <d v="2022-01-23T00:21:14"/>
    <x v="1"/>
    <n v="24"/>
    <s v="SANCHEZ CAMELO FABIAN ARLEY"/>
    <x v="0"/>
    <x v="0"/>
    <n v="201"/>
    <n v="22.3333333333333"/>
    <n v="184.08823529411799"/>
    <m/>
    <n v="70035.294099999999"/>
    <x v="0"/>
    <n v="12348.5714285714"/>
    <x v="172"/>
    <x v="0"/>
    <m/>
  </r>
  <r>
    <d v="2022-01-23T00:21:14"/>
    <x v="1"/>
    <n v="26"/>
    <s v="GONZALEZ VELASQUEZ LISDAN"/>
    <x v="0"/>
    <x v="0"/>
    <n v="224"/>
    <n v="24.8888888888889"/>
    <n v="184.08823529411799"/>
    <s v="2 DESCUENTOS (Despachadora Isabel y Usuario Desubicado)"/>
    <n v="70035.294099999999"/>
    <x v="0"/>
    <n v="12348.5714285714"/>
    <x v="172"/>
    <x v="0"/>
    <m/>
  </r>
  <r>
    <d v="2022-01-23T00:21:14"/>
    <x v="1"/>
    <n v="27"/>
    <s v="GALINDEZ CHAVARRIAGA LUIS FERNANDO"/>
    <x v="6"/>
    <x v="1"/>
    <n v="154"/>
    <n v="19.25"/>
    <n v="163.633986928105"/>
    <m/>
    <n v="62253.594799999999"/>
    <x v="0"/>
    <n v="12348.5714285714"/>
    <x v="172"/>
    <x v="0"/>
    <m/>
  </r>
  <r>
    <d v="2022-01-23T00:21:15"/>
    <x v="1"/>
    <n v="28"/>
    <s v="VELASQUEZ ROLDAN BRAYAN ESTIVEN"/>
    <x v="0"/>
    <x v="0"/>
    <n v="175"/>
    <n v="19.4444444444444"/>
    <n v="184.08823529411799"/>
    <m/>
    <n v="70035.294099999999"/>
    <x v="0"/>
    <n v="12348.5714285714"/>
    <x v="172"/>
    <x v="0"/>
    <m/>
  </r>
  <r>
    <d v="2022-01-23T00:21:15"/>
    <x v="9"/>
    <n v="29"/>
    <s v="VALENCIA ESTRADA JUAN STIVEN"/>
    <x v="2"/>
    <x v="0"/>
    <n v="163"/>
    <n v="27.1666666666667"/>
    <n v="122.725490196078"/>
    <m/>
    <n v="46690.196100000001"/>
    <x v="0"/>
    <n v="12348.5714285714"/>
    <x v="172"/>
    <x v="0"/>
    <m/>
  </r>
  <r>
    <d v="2022-01-23T00:21:15"/>
    <x v="9"/>
    <n v="31"/>
    <s v="LOPEZ ESTIVEN"/>
    <x v="6"/>
    <x v="0"/>
    <n v="174"/>
    <n v="21.75"/>
    <n v="163.633986928105"/>
    <m/>
    <n v="62253.594799999999"/>
    <x v="1"/>
    <n v="12348.5714285714"/>
    <x v="172"/>
    <x v="0"/>
    <m/>
  </r>
  <r>
    <d v="2022-01-23T00:21:15"/>
    <x v="9"/>
    <n v="32"/>
    <s v="ZAPATA GOMEZ ANDERSON"/>
    <x v="6"/>
    <x v="0"/>
    <n v="135"/>
    <n v="16.875"/>
    <n v="163.633986928105"/>
    <m/>
    <n v="62253.594799999999"/>
    <x v="0"/>
    <n v="12348.5714285714"/>
    <x v="172"/>
    <x v="0"/>
    <m/>
  </r>
  <r>
    <d v="2022-01-23T00:21:16"/>
    <x v="1"/>
    <n v="33"/>
    <s v="ARISTIZABAL GIRALDO JORGE ANDRES"/>
    <x v="6"/>
    <x v="0"/>
    <n v="172"/>
    <n v="21.5"/>
    <n v="163.633986928105"/>
    <m/>
    <n v="62253.594799999999"/>
    <x v="0"/>
    <n v="12348.5714285714"/>
    <x v="172"/>
    <x v="0"/>
    <m/>
  </r>
  <r>
    <d v="2022-01-23T00:21:16"/>
    <x v="9"/>
    <n v="34"/>
    <s v="JIMENEZ HURTADO CARLOS ESTIVEN"/>
    <x v="2"/>
    <x v="0"/>
    <n v="129"/>
    <n v="19.846153846153801"/>
    <n v="132.95261437908499"/>
    <s v="Se reconoce medio viaje donde moviliz 29 Usuarios"/>
    <n v="50581.0458"/>
    <x v="0"/>
    <n v="12348.5714285714"/>
    <x v="172"/>
    <x v="0"/>
    <m/>
  </r>
  <r>
    <d v="2022-01-23T00:21:16"/>
    <x v="9"/>
    <n v="35"/>
    <s v="GARCIA DAVID WILSON ALBERTO"/>
    <x v="6"/>
    <x v="0"/>
    <n v="140"/>
    <n v="17.5"/>
    <n v="163.633986928105"/>
    <s v="2 DESCUENTOS X INCAPACITADO"/>
    <n v="62253.594799999999"/>
    <x v="1"/>
    <n v="12348.5714285714"/>
    <x v="172"/>
    <x v="0"/>
    <m/>
  </r>
  <r>
    <d v="2022-01-23T00:21:17"/>
    <x v="9"/>
    <n v="36"/>
    <s v="MARTINEZ CHAVERRA LUIS NORBERTO"/>
    <x v="0"/>
    <x v="0"/>
    <n v="203"/>
    <n v="22.5555555555556"/>
    <n v="184.08823529411799"/>
    <m/>
    <n v="70035.294099999999"/>
    <x v="0"/>
    <n v="12348.5714285714"/>
    <x v="172"/>
    <x v="0"/>
    <m/>
  </r>
  <r>
    <d v="2022-01-23T00:21:17"/>
    <x v="9"/>
    <n v="37"/>
    <s v="PIEDRAHITA MADRID SANTIAGO"/>
    <x v="6"/>
    <x v="0"/>
    <n v="122"/>
    <n v="15.25"/>
    <n v="163.633986928105"/>
    <m/>
    <n v="62253.594799999999"/>
    <x v="1"/>
    <n v="12348.5714285714"/>
    <x v="172"/>
    <x v="0"/>
    <m/>
  </r>
  <r>
    <d v="2022-01-23T00:21:17"/>
    <x v="9"/>
    <n v="38"/>
    <s v="ALVARADO ARIEL"/>
    <x v="6"/>
    <x v="0"/>
    <n v="146"/>
    <n v="18.25"/>
    <n v="163.633986928105"/>
    <m/>
    <n v="62253.594799999999"/>
    <x v="0"/>
    <n v="12348.5714285714"/>
    <x v="172"/>
    <x v="0"/>
    <m/>
  </r>
  <r>
    <d v="2022-01-23T00:21:17"/>
    <x v="9"/>
    <n v="39"/>
    <s v="LONDOO GOMEZ WILDER"/>
    <x v="6"/>
    <x v="0"/>
    <n v="137"/>
    <n v="17.125"/>
    <n v="163.633986928105"/>
    <m/>
    <n v="62253.594799999999"/>
    <x v="0"/>
    <n v="12348.5714285714"/>
    <x v="172"/>
    <x v="0"/>
    <m/>
  </r>
  <r>
    <d v="2022-01-23T00:21:18"/>
    <x v="9"/>
    <n v="40"/>
    <s v="CORDOBA QUINTERO RAFAEL JOSE"/>
    <x v="6"/>
    <x v="0"/>
    <n v="165"/>
    <n v="20.625"/>
    <n v="163.633986928105"/>
    <s v="1 DESCUENTO (Despachador Fernando)"/>
    <n v="62253.594799999999"/>
    <x v="0"/>
    <n v="12348.5714285714"/>
    <x v="172"/>
    <x v="0"/>
    <m/>
  </r>
  <r>
    <d v="2022-01-23T00:21:18"/>
    <x v="1"/>
    <n v="42"/>
    <s v="VELEZ QUINTERO BAYRON ESTIVEN"/>
    <x v="6"/>
    <x v="0"/>
    <n v="133"/>
    <n v="16.625"/>
    <n v="163.633986928105"/>
    <s v="ERMAN GIRALDO Realiz 1 viaje donde moviliz 26 Usuarios"/>
    <n v="62253.594799999999"/>
    <x v="0"/>
    <n v="12348.5714285714"/>
    <x v="172"/>
    <x v="0"/>
    <m/>
  </r>
  <r>
    <d v="2022-01-23T23:27:19"/>
    <x v="11"/>
    <n v="2"/>
    <s v="GONZALEZ MONTAO HERNAN DARIO"/>
    <x v="5"/>
    <x v="0"/>
    <n v="10"/>
    <n v="10"/>
    <n v="18.9753424657534"/>
    <m/>
    <n v="7190.1369999999997"/>
    <x v="1"/>
    <n v="11047.8260869565"/>
    <x v="173"/>
    <x v="0"/>
    <m/>
  </r>
  <r>
    <d v="2022-01-23T23:27:20"/>
    <x v="11"/>
    <n v="6"/>
    <s v="MARAMARA ALBARRAN YONSON"/>
    <x v="0"/>
    <x v="0"/>
    <n v="162"/>
    <n v="18"/>
    <n v="170.77808219178101"/>
    <s v="3 DESCUENTOS (Despachador Reinaldo, Conduct. Veh 11 y 40)"/>
    <n v="64711.232900000003"/>
    <x v="0"/>
    <n v="11047.8260869565"/>
    <x v="173"/>
    <x v="0"/>
    <m/>
  </r>
  <r>
    <d v="2022-01-23T23:27:20"/>
    <x v="11"/>
    <n v="7"/>
    <s v="GONZALEZ MONTAO HERNAN DARIO"/>
    <x v="2"/>
    <x v="0"/>
    <n v="150"/>
    <n v="23.076923076923102"/>
    <n v="123.33972602739701"/>
    <s v="Se reconoce medio viaje donde moviliz 8 Usuarios"/>
    <n v="46735.890399999997"/>
    <x v="1"/>
    <n v="11047.8260869565"/>
    <x v="173"/>
    <x v="0"/>
    <m/>
  </r>
  <r>
    <d v="2022-01-23T23:27:20"/>
    <x v="11"/>
    <n v="9"/>
    <s v="JIMENEZ JIMENEZ OMAR DAVID"/>
    <x v="0"/>
    <x v="0"/>
    <n v="190"/>
    <n v="21.1111111111111"/>
    <n v="170.77808219178101"/>
    <m/>
    <n v="64711.232900000003"/>
    <x v="0"/>
    <n v="11047.8260869565"/>
    <x v="173"/>
    <x v="0"/>
    <m/>
  </r>
  <r>
    <d v="2022-01-23T23:27:20"/>
    <x v="11"/>
    <n v="17"/>
    <s v="ACEVEDO JHON FREDY"/>
    <x v="0"/>
    <x v="0"/>
    <n v="166"/>
    <n v="18.4444444444444"/>
    <n v="170.77808219178101"/>
    <m/>
    <n v="64711.232900000003"/>
    <x v="0"/>
    <n v="11047.8260869565"/>
    <x v="173"/>
    <x v="0"/>
    <m/>
  </r>
  <r>
    <d v="2022-01-23T23:27:20"/>
    <x v="11"/>
    <n v="21"/>
    <s v="OCAMPO OCAMPO ANTONIO JOSE"/>
    <x v="0"/>
    <x v="0"/>
    <n v="146"/>
    <n v="16.2222222222222"/>
    <n v="170.77808219178101"/>
    <m/>
    <n v="64711.232900000003"/>
    <x v="0"/>
    <n v="11047.8260869565"/>
    <x v="173"/>
    <x v="0"/>
    <m/>
  </r>
  <r>
    <d v="2022-01-23T23:27:21"/>
    <x v="11"/>
    <n v="23"/>
    <s v="QUICENO DAVID DIEGO ALEJANDRO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4"/>
    <s v="QUIRAMA CASTAEDA JHON JADER"/>
    <x v="0"/>
    <x v="0"/>
    <n v="171"/>
    <n v="19"/>
    <n v="170.77808219178101"/>
    <m/>
    <n v="64711.232900000003"/>
    <x v="0"/>
    <n v="11047.8260869565"/>
    <x v="173"/>
    <x v="0"/>
    <m/>
  </r>
  <r>
    <d v="2022-01-23T23:27:21"/>
    <x v="11"/>
    <n v="26"/>
    <s v="GONZALEZ VELASQUEZ LISDAN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7"/>
    <s v="GALINDEZ CHAVARRIAGA LUIS FERNANDO"/>
    <x v="0"/>
    <x v="0"/>
    <n v="172"/>
    <n v="19.1111111111111"/>
    <n v="170.77808219178101"/>
    <m/>
    <n v="64711.232900000003"/>
    <x v="0"/>
    <n v="11047.8260869565"/>
    <x v="173"/>
    <x v="0"/>
    <m/>
  </r>
  <r>
    <d v="2022-01-23T23:27:21"/>
    <x v="11"/>
    <n v="28"/>
    <s v="VELASQUEZ ROLDAN BRAYAN ESTIVEN"/>
    <x v="6"/>
    <x v="0"/>
    <n v="120"/>
    <n v="15"/>
    <n v="151.802739726027"/>
    <s v="1 DESCUENTO (Usuario Desubicado)"/>
    <n v="57521.0959"/>
    <x v="0"/>
    <n v="11047.8260869565"/>
    <x v="173"/>
    <x v="0"/>
    <m/>
  </r>
  <r>
    <d v="2022-01-23T23:27:22"/>
    <x v="11"/>
    <n v="29"/>
    <s v="VARGAS NELSON CONRADO"/>
    <x v="0"/>
    <x v="0"/>
    <n v="186"/>
    <n v="20.6666666666667"/>
    <n v="170.77808219178101"/>
    <m/>
    <n v="64711.232900000003"/>
    <x v="0"/>
    <n v="11047.8260869565"/>
    <x v="173"/>
    <x v="0"/>
    <m/>
  </r>
  <r>
    <d v="2022-01-23T23:27:22"/>
    <x v="11"/>
    <n v="31"/>
    <s v="LOPEZ ESTIVEN"/>
    <x v="0"/>
    <x v="0"/>
    <n v="207"/>
    <n v="23"/>
    <n v="170.77808219178101"/>
    <m/>
    <n v="64711.232900000003"/>
    <x v="1"/>
    <n v="11047.8260869565"/>
    <x v="173"/>
    <x v="0"/>
    <m/>
  </r>
  <r>
    <d v="2022-01-23T23:27:22"/>
    <x v="11"/>
    <n v="33"/>
    <s v="ARISTIZABAL GIRALDO JORGE ANDRES"/>
    <x v="8"/>
    <x v="1"/>
    <n v="81"/>
    <n v="16.2"/>
    <n v="94.876712328767098"/>
    <m/>
    <n v="35950.6849"/>
    <x v="0"/>
    <n v="11047.8260869565"/>
    <x v="173"/>
    <x v="0"/>
    <m/>
  </r>
  <r>
    <d v="2022-01-23T23:27:22"/>
    <x v="11"/>
    <n v="34"/>
    <s v="JIMENEZ HURTADO CARLOS ESTIVEN"/>
    <x v="0"/>
    <x v="0"/>
    <n v="213"/>
    <n v="23.6666666666667"/>
    <n v="170.77808219178101"/>
    <m/>
    <n v="64711.232900000003"/>
    <x v="0"/>
    <n v="11047.8260869565"/>
    <x v="173"/>
    <x v="0"/>
    <m/>
  </r>
  <r>
    <d v="2022-01-23T23:27:22"/>
    <x v="11"/>
    <n v="35"/>
    <s v="GARCIA DAVID WILSON ALBERTO"/>
    <x v="0"/>
    <x v="0"/>
    <n v="200"/>
    <n v="22.2222222222222"/>
    <n v="170.77808219178101"/>
    <m/>
    <n v="64711.232900000003"/>
    <x v="1"/>
    <n v="11047.8260869565"/>
    <x v="173"/>
    <x v="0"/>
    <m/>
  </r>
  <r>
    <d v="2022-01-23T23:27:22"/>
    <x v="11"/>
    <n v="36"/>
    <s v="MARTINEZ CHAVERRA LUIS NORBERTO"/>
    <x v="0"/>
    <x v="0"/>
    <n v="171"/>
    <n v="19"/>
    <n v="170.77808219178101"/>
    <m/>
    <n v="64711.232900000003"/>
    <x v="0"/>
    <n v="11047.8260869565"/>
    <x v="173"/>
    <x v="0"/>
    <m/>
  </r>
  <r>
    <d v="2022-01-23T23:27:23"/>
    <x v="11"/>
    <n v="37"/>
    <s v="RESTREPO RODRIGUEZ LIBARDO ANDRES"/>
    <x v="0"/>
    <x v="0"/>
    <n v="194"/>
    <n v="21.5555555555556"/>
    <n v="170.77808219178101"/>
    <s v="1 DESCUENTO (Propietario veh 34)"/>
    <n v="64711.232900000003"/>
    <x v="1"/>
    <n v="11047.8260869565"/>
    <x v="173"/>
    <x v="0"/>
    <m/>
  </r>
  <r>
    <d v="2022-01-23T23:27:23"/>
    <x v="11"/>
    <n v="38"/>
    <s v="ALVARADO ARIEL"/>
    <x v="0"/>
    <x v="0"/>
    <n v="116"/>
    <n v="12.8888888888889"/>
    <n v="170.77808219178101"/>
    <m/>
    <n v="64711.232900000003"/>
    <x v="0"/>
    <n v="11047.8260869565"/>
    <x v="173"/>
    <x v="0"/>
    <m/>
  </r>
  <r>
    <d v="2022-01-23T23:27:23"/>
    <x v="11"/>
    <n v="39"/>
    <s v="LONDOO GOMEZ WILDER"/>
    <x v="0"/>
    <x v="0"/>
    <n v="148"/>
    <n v="16.4444444444444"/>
    <n v="170.77808219178101"/>
    <m/>
    <n v="64711.232900000003"/>
    <x v="0"/>
    <n v="11047.8260869565"/>
    <x v="173"/>
    <x v="0"/>
    <m/>
  </r>
  <r>
    <d v="2022-01-23T23:27:23"/>
    <x v="11"/>
    <n v="40"/>
    <s v="VALENCIA ESTRADA JUAN STIVEN"/>
    <x v="0"/>
    <x v="0"/>
    <n v="184"/>
    <n v="20.4444444444444"/>
    <n v="170.77808219178101"/>
    <m/>
    <n v="64711.232900000003"/>
    <x v="0"/>
    <n v="11047.8260869565"/>
    <x v="173"/>
    <x v="0"/>
    <m/>
  </r>
  <r>
    <d v="2022-01-23T23:27:23"/>
    <x v="11"/>
    <n v="42"/>
    <s v="GIRALDO SANTAMARIA ERMAN"/>
    <x v="0"/>
    <x v="0"/>
    <n v="154"/>
    <n v="17.1111111111111"/>
    <n v="170.77808219178101"/>
    <m/>
    <n v="64711.232900000003"/>
    <x v="0"/>
    <n v="11047.8260869565"/>
    <x v="173"/>
    <x v="0"/>
    <m/>
  </r>
  <r>
    <d v="2022-01-25T00:12:14"/>
    <x v="9"/>
    <n v="1"/>
    <s v="ACEVEDO JHON FREDY"/>
    <x v="3"/>
    <x v="0"/>
    <n v="256"/>
    <n v="25.6"/>
    <n v="220.70444104134799"/>
    <m/>
    <n v="84281.776400000002"/>
    <x v="0"/>
    <n v="14480"/>
    <x v="174"/>
    <x v="0"/>
    <m/>
  </r>
  <r>
    <d v="2022-01-25T00:12:15"/>
    <x v="1"/>
    <n v="3"/>
    <s v="MONSALVE OCAMPO EDISON GUSTAVO"/>
    <x v="0"/>
    <x v="0"/>
    <n v="167"/>
    <n v="18.5555555555556"/>
    <n v="198.633996937213"/>
    <m/>
    <n v="75853.598800000007"/>
    <x v="0"/>
    <n v="14480"/>
    <x v="174"/>
    <x v="0"/>
    <m/>
  </r>
  <r>
    <d v="2022-01-25T00:12:15"/>
    <x v="1"/>
    <n v="5"/>
    <s v="LOAIZA GAVIRIA EDIXON ANDRES"/>
    <x v="3"/>
    <x v="0"/>
    <n v="275"/>
    <n v="27.5"/>
    <n v="220.70444104134799"/>
    <m/>
    <n v="84281.776400000002"/>
    <x v="1"/>
    <n v="14480"/>
    <x v="174"/>
    <x v="0"/>
    <m/>
  </r>
  <r>
    <d v="2022-01-25T00:12:15"/>
    <x v="1"/>
    <n v="6"/>
    <s v="MARAMARA ALBARRAN YONSON"/>
    <x v="1"/>
    <x v="0"/>
    <n v="225"/>
    <n v="20.454545454545499"/>
    <n v="242.77488514548199"/>
    <s v="1 DESCUENTO (Propietario veh 34)"/>
    <n v="92709.954100000003"/>
    <x v="0"/>
    <n v="14480"/>
    <x v="174"/>
    <x v="0"/>
    <m/>
  </r>
  <r>
    <d v="2022-01-25T00:12:15"/>
    <x v="1"/>
    <n v="7"/>
    <s v="SERNA TABARES HUGO ORLANDO"/>
    <x v="3"/>
    <x v="0"/>
    <n v="229"/>
    <n v="22.9"/>
    <n v="220.70444104134799"/>
    <m/>
    <n v="84281.776400000002"/>
    <x v="1"/>
    <n v="14480"/>
    <x v="174"/>
    <x v="0"/>
    <m/>
  </r>
  <r>
    <d v="2022-01-25T00:12:15"/>
    <x v="1"/>
    <n v="8"/>
    <s v="VALENCIA MENDOZA CESAR AUGUSTO"/>
    <x v="1"/>
    <x v="0"/>
    <n v="239"/>
    <n v="21.727272727272702"/>
    <n v="242.77488514548199"/>
    <s v="2 DESCUENTOS X INCAPACITADO"/>
    <n v="92709.954100000003"/>
    <x v="1"/>
    <n v="14480"/>
    <x v="174"/>
    <x v="0"/>
    <m/>
  </r>
  <r>
    <d v="2022-01-25T00:12:16"/>
    <x v="1"/>
    <n v="9"/>
    <s v="JIMENEZ JIMENEZ OMAR DAVID"/>
    <x v="2"/>
    <x v="0"/>
    <n v="131"/>
    <n v="23.818181818181799"/>
    <n v="121.38744257274099"/>
    <m/>
    <n v="46354.976999999999"/>
    <x v="0"/>
    <n v="14480"/>
    <x v="174"/>
    <x v="0"/>
    <m/>
  </r>
  <r>
    <d v="2022-01-25T00:12:16"/>
    <x v="9"/>
    <n v="10"/>
    <s v="VELEZ QUINTERO BAYRON ESTIVEN"/>
    <x v="3"/>
    <x v="0"/>
    <n v="250"/>
    <n v="25"/>
    <n v="220.70444104134799"/>
    <m/>
    <n v="84281.776400000002"/>
    <x v="0"/>
    <n v="14480"/>
    <x v="174"/>
    <x v="0"/>
    <m/>
  </r>
  <r>
    <d v="2022-01-25T00:12:16"/>
    <x v="9"/>
    <n v="11"/>
    <s v="RENDON VIANA HUMBERTO DE JESUS"/>
    <x v="0"/>
    <x v="0"/>
    <n v="206"/>
    <n v="22.8888888888889"/>
    <n v="198.633996937213"/>
    <m/>
    <n v="75853.598800000007"/>
    <x v="0"/>
    <n v="14480"/>
    <x v="174"/>
    <x v="0"/>
    <m/>
  </r>
  <r>
    <d v="2022-01-25T00:12:16"/>
    <x v="9"/>
    <n v="12"/>
    <s v="HERRERA GIOVANNY"/>
    <x v="1"/>
    <x v="0"/>
    <n v="194"/>
    <n v="17.636363636363601"/>
    <n v="242.77488514548199"/>
    <m/>
    <n v="92709.954100000003"/>
    <x v="0"/>
    <n v="14480"/>
    <x v="174"/>
    <x v="0"/>
    <m/>
  </r>
  <r>
    <d v="2022-01-25T00:12:16"/>
    <x v="9"/>
    <n v="13"/>
    <s v="MESA RAFAEL"/>
    <x v="3"/>
    <x v="0"/>
    <n v="195"/>
    <n v="19.5"/>
    <n v="220.70444104134799"/>
    <m/>
    <n v="84281.776400000002"/>
    <x v="1"/>
    <n v="14480"/>
    <x v="174"/>
    <x v="0"/>
    <m/>
  </r>
  <r>
    <d v="2022-01-25T00:12:17"/>
    <x v="9"/>
    <n v="14"/>
    <s v="CARVAJAL SALAZAR HECTOR MARINO"/>
    <x v="3"/>
    <x v="0"/>
    <n v="208"/>
    <n v="20.8"/>
    <n v="220.70444104134799"/>
    <m/>
    <n v="84281.776400000002"/>
    <x v="1"/>
    <n v="14480"/>
    <x v="174"/>
    <x v="0"/>
    <m/>
  </r>
  <r>
    <d v="2022-01-25T00:12:17"/>
    <x v="9"/>
    <n v="15"/>
    <s v="LOPERA AGUDELO LUIS FRANCISCO"/>
    <x v="2"/>
    <x v="0"/>
    <n v="128"/>
    <n v="19.692307692307701"/>
    <n v="143.457886676876"/>
    <m/>
    <n v="54783.154699999999"/>
    <x v="0"/>
    <n v="14480"/>
    <x v="174"/>
    <x v="0"/>
    <m/>
  </r>
  <r>
    <d v="2022-01-25T00:12:17"/>
    <x v="9"/>
    <n v="17"/>
    <s v="RESTREPO RODRIGUEZ LIBARDO ANDRES"/>
    <x v="3"/>
    <x v="0"/>
    <n v="210"/>
    <n v="21"/>
    <n v="220.70444104134799"/>
    <m/>
    <n v="84281.776400000002"/>
    <x v="0"/>
    <n v="14480"/>
    <x v="174"/>
    <x v="0"/>
    <m/>
  </r>
  <r>
    <d v="2022-01-25T00:12:17"/>
    <x v="9"/>
    <n v="18"/>
    <s v="TANGARIFE LUIS"/>
    <x v="0"/>
    <x v="0"/>
    <n v="207"/>
    <n v="23"/>
    <n v="198.633996937213"/>
    <m/>
    <n v="75853.598800000007"/>
    <x v="0"/>
    <n v="14480"/>
    <x v="174"/>
    <x v="0"/>
    <m/>
  </r>
  <r>
    <d v="2022-01-25T00:12:18"/>
    <x v="9"/>
    <n v="19"/>
    <s v="RESTREPO JHON FLANDER"/>
    <x v="0"/>
    <x v="0"/>
    <n v="232"/>
    <n v="25.7777777777778"/>
    <n v="198.633996937213"/>
    <m/>
    <n v="75853.598800000007"/>
    <x v="0"/>
    <n v="14480"/>
    <x v="174"/>
    <x v="0"/>
    <m/>
  </r>
  <r>
    <d v="2022-01-25T00:12:18"/>
    <x v="9"/>
    <n v="20"/>
    <s v="VACA FIERRO ROBINSON"/>
    <x v="1"/>
    <x v="0"/>
    <n v="228"/>
    <n v="20.727272727272702"/>
    <n v="242.77488514548199"/>
    <s v="1 DESCUENTO (Ferney Despachador)"/>
    <n v="92709.954100000003"/>
    <x v="0"/>
    <n v="14480"/>
    <x v="174"/>
    <x v="0"/>
    <m/>
  </r>
  <r>
    <d v="2022-01-25T00:12:18"/>
    <x v="9"/>
    <n v="21"/>
    <s v="ZAPATA POSSO FERNEY"/>
    <x v="3"/>
    <x v="0"/>
    <n v="163"/>
    <n v="16.3"/>
    <n v="220.70444104134799"/>
    <s v="3 DESCUENTOS (Usuarios Desubicados)"/>
    <n v="84281.776400000002"/>
    <x v="0"/>
    <n v="14480"/>
    <x v="174"/>
    <x v="0"/>
    <m/>
  </r>
  <r>
    <d v="2022-01-25T00:12:18"/>
    <x v="1"/>
    <n v="22"/>
    <s v="SANCHEZ CAMELO FABIAN ARLEY"/>
    <x v="0"/>
    <x v="0"/>
    <n v="238"/>
    <n v="26.4444444444444"/>
    <n v="198.633996937213"/>
    <m/>
    <n v="75853.598800000007"/>
    <x v="1"/>
    <n v="14480"/>
    <x v="174"/>
    <x v="0"/>
    <m/>
  </r>
  <r>
    <d v="2022-01-25T00:12:18"/>
    <x v="9"/>
    <n v="23"/>
    <s v="LONDOO LOPERA DUVAN ANDRES"/>
    <x v="4"/>
    <x v="0"/>
    <n v="183"/>
    <n v="26.1428571428571"/>
    <n v="154.49310872894301"/>
    <s v="1 DESCUENTO (Despachador Jos)"/>
    <n v="58997.243499999997"/>
    <x v="0"/>
    <n v="14480"/>
    <x v="174"/>
    <x v="0"/>
    <m/>
  </r>
  <r>
    <d v="2022-01-25T00:12:19"/>
    <x v="9"/>
    <n v="24"/>
    <s v="QUIRAMA CASTAEDA JHON JADER"/>
    <x v="0"/>
    <x v="0"/>
    <n v="207"/>
    <n v="23"/>
    <n v="198.633996937213"/>
    <m/>
    <n v="75853.598800000007"/>
    <x v="0"/>
    <n v="14480"/>
    <x v="174"/>
    <x v="0"/>
    <m/>
  </r>
  <r>
    <d v="2022-01-25T00:12:19"/>
    <x v="9"/>
    <n v="26"/>
    <s v="GONZALEZ VELASQUEZ LISDAN"/>
    <x v="0"/>
    <x v="0"/>
    <n v="148"/>
    <n v="16.4444444444444"/>
    <n v="198.633996937213"/>
    <m/>
    <n v="75853.598800000007"/>
    <x v="0"/>
    <n v="14480"/>
    <x v="174"/>
    <x v="0"/>
    <m/>
  </r>
  <r>
    <d v="2022-01-25T00:12:19"/>
    <x v="9"/>
    <n v="27"/>
    <s v="VANEGAS MORALES DEIBY ALEJANDRO"/>
    <x v="3"/>
    <x v="0"/>
    <n v="228"/>
    <n v="22.8"/>
    <n v="220.70444104134799"/>
    <s v="FERNEY HENAO Realiz 3 viajes donde moviliz 79 Usuarios"/>
    <n v="84281.776400000002"/>
    <x v="0"/>
    <n v="14480"/>
    <x v="174"/>
    <x v="0"/>
    <m/>
  </r>
  <r>
    <d v="2022-01-25T00:12:20"/>
    <x v="1"/>
    <n v="28"/>
    <s v="VELASQUEZ ROLDAN BRAYAN ESTIVEN"/>
    <x v="3"/>
    <x v="0"/>
    <n v="252"/>
    <n v="25.2"/>
    <n v="220.70444104134799"/>
    <s v="2 DESCUENTOS (Usuarios desubicados)"/>
    <n v="84281.776400000002"/>
    <x v="0"/>
    <n v="14480"/>
    <x v="174"/>
    <x v="0"/>
    <m/>
  </r>
  <r>
    <d v="2022-01-25T00:12:20"/>
    <x v="1"/>
    <n v="29"/>
    <s v="VARGAS NELSON CONRADO"/>
    <x v="9"/>
    <x v="0"/>
    <n v="261"/>
    <n v="21.75"/>
    <n v="264.84532924961701"/>
    <s v="1 DESCUENTO (Despachador Jos)"/>
    <n v="101138.1317"/>
    <x v="0"/>
    <n v="14480"/>
    <x v="174"/>
    <x v="0"/>
    <m/>
  </r>
  <r>
    <d v="2022-01-25T00:12:20"/>
    <x v="1"/>
    <n v="31"/>
    <s v="LOPEZ ESTIVEN"/>
    <x v="3"/>
    <x v="0"/>
    <n v="211"/>
    <n v="21.1"/>
    <n v="220.70444104134799"/>
    <m/>
    <n v="84281.776400000002"/>
    <x v="1"/>
    <n v="14480"/>
    <x v="174"/>
    <x v="0"/>
    <m/>
  </r>
  <r>
    <d v="2022-01-25T00:12:21"/>
    <x v="1"/>
    <n v="32"/>
    <s v="ZAPATA GOMEZ ANDERSON"/>
    <x v="3"/>
    <x v="0"/>
    <n v="212"/>
    <n v="21.2"/>
    <n v="220.70444104134799"/>
    <m/>
    <n v="84281.776400000002"/>
    <x v="0"/>
    <n v="14480"/>
    <x v="174"/>
    <x v="0"/>
    <m/>
  </r>
  <r>
    <d v="2022-01-25T00:12:21"/>
    <x v="1"/>
    <n v="34"/>
    <s v="JIMENEZ HURTADO CARLOS ESTIVEN"/>
    <x v="8"/>
    <x v="0"/>
    <n v="120"/>
    <n v="24"/>
    <n v="110.352220520674"/>
    <m/>
    <n v="42140.888200000001"/>
    <x v="0"/>
    <n v="14480"/>
    <x v="174"/>
    <x v="0"/>
    <m/>
  </r>
  <r>
    <d v="2022-01-25T00:12:21"/>
    <x v="1"/>
    <n v="35"/>
    <s v="HINCAPIE OSORIO RENZO ORLANDO"/>
    <x v="3"/>
    <x v="0"/>
    <n v="226"/>
    <n v="22.6"/>
    <n v="220.70444104134799"/>
    <s v="2 DESCUENTOS (Despachadora Isabel y Usuario Desubicado)"/>
    <n v="84281.776400000002"/>
    <x v="1"/>
    <n v="14480"/>
    <x v="174"/>
    <x v="0"/>
    <m/>
  </r>
  <r>
    <d v="2022-01-25T00:12:21"/>
    <x v="1"/>
    <n v="36"/>
    <s v="MARTINEZ CHAVERRA LUIS NORBERTO"/>
    <x v="3"/>
    <x v="0"/>
    <n v="277"/>
    <n v="27.7"/>
    <n v="220.70444104134799"/>
    <m/>
    <n v="84281.776400000002"/>
    <x v="0"/>
    <n v="14480"/>
    <x v="174"/>
    <x v="0"/>
    <m/>
  </r>
  <r>
    <d v="2022-01-25T00:12:22"/>
    <x v="1"/>
    <n v="37"/>
    <s v="FLORES RINCON JORGE ALBERTO"/>
    <x v="4"/>
    <x v="0"/>
    <n v="134"/>
    <n v="19.1428571428571"/>
    <n v="154.49310872894301"/>
    <m/>
    <n v="58997.243499999997"/>
    <x v="1"/>
    <n v="14480"/>
    <x v="174"/>
    <x v="0"/>
    <m/>
  </r>
  <r>
    <d v="2022-01-25T00:12:22"/>
    <x v="1"/>
    <n v="38"/>
    <s v="ALVARADO ARIEL"/>
    <x v="3"/>
    <x v="0"/>
    <n v="183"/>
    <n v="18.3"/>
    <n v="220.70444104134799"/>
    <m/>
    <n v="84281.776400000002"/>
    <x v="0"/>
    <n v="14480"/>
    <x v="174"/>
    <x v="0"/>
    <m/>
  </r>
  <r>
    <d v="2022-01-25T00:12:22"/>
    <x v="1"/>
    <n v="39"/>
    <s v="LONDOO GOMEZ WILDER"/>
    <x v="10"/>
    <x v="0"/>
    <n v="114"/>
    <n v="25.3333333333333"/>
    <n v="99.3169984686064"/>
    <m/>
    <n v="37926.799400000004"/>
    <x v="0"/>
    <n v="14480"/>
    <x v="174"/>
    <x v="0"/>
    <m/>
  </r>
  <r>
    <d v="2022-01-25T00:12:22"/>
    <x v="1"/>
    <n v="40"/>
    <s v="CORDOBA QUINTERO RAFAEL JOSE"/>
    <x v="9"/>
    <x v="0"/>
    <n v="252"/>
    <n v="21"/>
    <n v="264.84532924961701"/>
    <s v="1 DESCUENTO (Despachadora Isabel)"/>
    <n v="101138.1317"/>
    <x v="0"/>
    <n v="14480"/>
    <x v="174"/>
    <x v="0"/>
    <m/>
  </r>
  <r>
    <d v="2022-01-25T00:12:23"/>
    <x v="1"/>
    <n v="42"/>
    <s v="GIRALDO SANTAMARIA ERMAN"/>
    <x v="3"/>
    <x v="0"/>
    <n v="217"/>
    <n v="21.7"/>
    <n v="220.70444104134799"/>
    <s v="1 DESCUENTO (Usuario Desubicado)"/>
    <n v="84281.776400000002"/>
    <x v="0"/>
    <n v="14480"/>
    <x v="174"/>
    <x v="0"/>
    <m/>
  </r>
  <r>
    <d v="2022-01-26T00:15:26"/>
    <x v="9"/>
    <n v="1"/>
    <s v="CASTRO HOLGUIN JOHAN DAVID"/>
    <x v="3"/>
    <x v="0"/>
    <n v="221"/>
    <n v="22.1"/>
    <n v="218.130841121495"/>
    <m/>
    <n v="83252.3364"/>
    <x v="0"/>
    <n v="13855.8823529412"/>
    <x v="175"/>
    <x v="0"/>
    <m/>
  </r>
  <r>
    <d v="2022-01-26T00:15:27"/>
    <x v="9"/>
    <n v="2"/>
    <s v="SANCHEZ CAMELO FABIAN ARLEY"/>
    <x v="0"/>
    <x v="0"/>
    <n v="237"/>
    <n v="26.3333333333333"/>
    <n v="196.317757009346"/>
    <m/>
    <n v="74927.102799999993"/>
    <x v="1"/>
    <n v="13855.8823529412"/>
    <x v="175"/>
    <x v="0"/>
    <m/>
  </r>
  <r>
    <d v="2022-01-26T00:15:27"/>
    <x v="9"/>
    <n v="3"/>
    <s v="MONSALVE OCAMPO EDISON GUSTAVO"/>
    <x v="10"/>
    <x v="0"/>
    <n v="80"/>
    <n v="20"/>
    <n v="87.252336448598101"/>
    <s v="1 DESCUENTO (Ferney Despachador)"/>
    <n v="33300.934600000001"/>
    <x v="0"/>
    <n v="13855.8823529412"/>
    <x v="175"/>
    <x v="0"/>
    <m/>
  </r>
  <r>
    <d v="2022-01-26T00:15:27"/>
    <x v="9"/>
    <n v="5"/>
    <s v="LOAIZA GAVIRIA EDIXON ANDRES"/>
    <x v="6"/>
    <x v="0"/>
    <n v="189"/>
    <n v="25.2"/>
    <n v="163.59813084112201"/>
    <m/>
    <n v="62439.2523"/>
    <x v="1"/>
    <n v="13855.8823529412"/>
    <x v="175"/>
    <x v="0"/>
    <m/>
  </r>
  <r>
    <d v="2022-01-26T00:15:27"/>
    <x v="9"/>
    <n v="6"/>
    <s v="MARAMARA ALBARRAN YONSON"/>
    <x v="1"/>
    <x v="0"/>
    <n v="202"/>
    <n v="18.363636363636399"/>
    <n v="239.94392523364499"/>
    <m/>
    <n v="91577.570099999997"/>
    <x v="0"/>
    <n v="13855.8823529412"/>
    <x v="175"/>
    <x v="0"/>
    <m/>
  </r>
  <r>
    <d v="2022-01-26T00:15:27"/>
    <x v="9"/>
    <n v="7"/>
    <s v="SERNA TABARES HUGO ORLANDO"/>
    <x v="3"/>
    <x v="0"/>
    <n v="218"/>
    <n v="21.8"/>
    <n v="218.130841121495"/>
    <m/>
    <n v="83252.3364"/>
    <x v="1"/>
    <n v="13855.8823529412"/>
    <x v="175"/>
    <x v="0"/>
    <m/>
  </r>
  <r>
    <d v="2022-01-26T00:15:28"/>
    <x v="9"/>
    <n v="8"/>
    <s v="VALENCIA MENDOZA CESAR AUGUSTO"/>
    <x v="6"/>
    <x v="0"/>
    <n v="210"/>
    <n v="24.705882352941199"/>
    <n v="185.41121495327101"/>
    <m/>
    <n v="70764.486000000004"/>
    <x v="1"/>
    <n v="13855.8823529412"/>
    <x v="175"/>
    <x v="0"/>
    <m/>
  </r>
  <r>
    <d v="2022-01-26T00:15:28"/>
    <x v="9"/>
    <n v="10"/>
    <s v="LARGO PIEDRAHITA HARVEY DAVID"/>
    <x v="4"/>
    <x v="0"/>
    <n v="156"/>
    <n v="22.285714285714299"/>
    <n v="152.691588785047"/>
    <m/>
    <n v="58276.635499999997"/>
    <x v="0"/>
    <n v="13855.8823529412"/>
    <x v="175"/>
    <x v="0"/>
    <m/>
  </r>
  <r>
    <d v="2022-01-26T00:15:28"/>
    <x v="1"/>
    <n v="11"/>
    <s v="RENDON VIANA HUMBERTO DE JESUS"/>
    <x v="3"/>
    <x v="0"/>
    <n v="239"/>
    <n v="23.9"/>
    <n v="218.130841121495"/>
    <m/>
    <n v="83252.3364"/>
    <x v="0"/>
    <n v="13855.8823529412"/>
    <x v="175"/>
    <x v="0"/>
    <m/>
  </r>
  <r>
    <d v="2022-01-26T00:15:28"/>
    <x v="1"/>
    <n v="12"/>
    <s v="ROJAS QUINTERO MIGUEL ANTONIO"/>
    <x v="3"/>
    <x v="0"/>
    <n v="198"/>
    <n v="20.842105263157901"/>
    <n v="207.22429906542101"/>
    <s v="GIOVANNY HERRERA Realiz 4,5 viajes donde moviliz 101 Usuarios"/>
    <n v="79089.719599999997"/>
    <x v="0"/>
    <n v="13855.8823529412"/>
    <x v="175"/>
    <x v="0"/>
    <m/>
  </r>
  <r>
    <d v="2022-01-26T00:15:28"/>
    <x v="1"/>
    <n v="13"/>
    <s v="MESA RAFAEL"/>
    <x v="3"/>
    <x v="0"/>
    <n v="195"/>
    <n v="18.571428571428601"/>
    <n v="229.03738317757001"/>
    <m/>
    <n v="87414.953299999994"/>
    <x v="1"/>
    <n v="13855.8823529412"/>
    <x v="175"/>
    <x v="0"/>
    <m/>
  </r>
  <r>
    <d v="2022-01-26T00:15:29"/>
    <x v="1"/>
    <n v="14"/>
    <s v="HINCAPIE OSORIO RENZO ORLANDO"/>
    <x v="3"/>
    <x v="1"/>
    <n v="199"/>
    <n v="19.899999999999999"/>
    <n v="218.130841121495"/>
    <s v="4 DESCUENTOS X INCAPACITADOS (Rampla Mala)"/>
    <n v="83252.3364"/>
    <x v="1"/>
    <n v="13855.8823529412"/>
    <x v="175"/>
    <x v="0"/>
    <m/>
  </r>
  <r>
    <d v="2022-01-26T00:15:29"/>
    <x v="1"/>
    <n v="15"/>
    <s v="LOPERA AGUDELO LUIS FRANCISCO"/>
    <x v="3"/>
    <x v="0"/>
    <n v="211"/>
    <n v="21.1"/>
    <n v="218.130841121495"/>
    <m/>
    <n v="83252.3364"/>
    <x v="0"/>
    <n v="13855.8823529412"/>
    <x v="175"/>
    <x v="0"/>
    <m/>
  </r>
  <r>
    <d v="2022-01-26T00:15:29"/>
    <x v="1"/>
    <n v="17"/>
    <s v="ACEVEDO JHON FREDY"/>
    <x v="3"/>
    <x v="0"/>
    <n v="223"/>
    <n v="22.3"/>
    <n v="218.130841121495"/>
    <m/>
    <n v="83252.3364"/>
    <x v="0"/>
    <n v="13855.8823529412"/>
    <x v="175"/>
    <x v="0"/>
    <m/>
  </r>
  <r>
    <d v="2022-01-26T00:15:29"/>
    <x v="1"/>
    <n v="18"/>
    <s v="TANGARIFE LUIS"/>
    <x v="3"/>
    <x v="0"/>
    <n v="220"/>
    <n v="22"/>
    <n v="218.130841121495"/>
    <m/>
    <n v="83252.3364"/>
    <x v="0"/>
    <n v="13855.8823529412"/>
    <x v="175"/>
    <x v="0"/>
    <m/>
  </r>
  <r>
    <d v="2022-01-26T00:15:29"/>
    <x v="1"/>
    <n v="19"/>
    <s v="VALENCIA ESTRADA JUAN STIVEN"/>
    <x v="2"/>
    <x v="0"/>
    <n v="122"/>
    <n v="22.181818181818201"/>
    <n v="119.971962616822"/>
    <m/>
    <n v="45788.785000000003"/>
    <x v="0"/>
    <n v="13855.8823529412"/>
    <x v="175"/>
    <x v="0"/>
    <m/>
  </r>
  <r>
    <d v="2022-01-26T00:15:30"/>
    <x v="1"/>
    <n v="20"/>
    <s v="VACA FIERRO ROBINSON"/>
    <x v="1"/>
    <x v="0"/>
    <n v="232"/>
    <n v="21.090909090909101"/>
    <n v="239.94392523364499"/>
    <m/>
    <n v="91577.570099999997"/>
    <x v="0"/>
    <n v="13855.8823529412"/>
    <x v="175"/>
    <x v="0"/>
    <m/>
  </r>
  <r>
    <d v="2022-01-26T00:15:30"/>
    <x v="1"/>
    <n v="21"/>
    <s v="ZAPATA POSSO FERNEY"/>
    <x v="1"/>
    <x v="0"/>
    <n v="181"/>
    <n v="16.454545454545499"/>
    <n v="239.94392523364499"/>
    <m/>
    <n v="91577.570099999997"/>
    <x v="0"/>
    <n v="13855.8823529412"/>
    <x v="175"/>
    <x v="0"/>
    <m/>
  </r>
  <r>
    <d v="2022-01-26T00:15:30"/>
    <x v="1"/>
    <n v="22"/>
    <s v="GONZALEZ MONTAO HERNAN DARIO"/>
    <x v="0"/>
    <x v="0"/>
    <n v="199"/>
    <n v="22.1111111111111"/>
    <n v="196.317757009346"/>
    <m/>
    <n v="74927.102799999993"/>
    <x v="1"/>
    <n v="13855.8823529412"/>
    <x v="175"/>
    <x v="0"/>
    <m/>
  </r>
  <r>
    <d v="2022-01-26T00:15:30"/>
    <x v="1"/>
    <n v="23"/>
    <s v="QUICENO DAVID DIEGO ALEJANDRO"/>
    <x v="9"/>
    <x v="0"/>
    <n v="266"/>
    <n v="22.1666666666667"/>
    <n v="261.75700934579402"/>
    <m/>
    <n v="99902.803700000004"/>
    <x v="0"/>
    <n v="13855.8823529412"/>
    <x v="175"/>
    <x v="0"/>
    <m/>
  </r>
  <r>
    <d v="2022-01-26T00:15:30"/>
    <x v="1"/>
    <n v="24"/>
    <s v="QUIRAMA CASTAEDA JHON JADER"/>
    <x v="10"/>
    <x v="0"/>
    <n v="92"/>
    <n v="23"/>
    <n v="87.252336448598101"/>
    <m/>
    <n v="33300.934600000001"/>
    <x v="0"/>
    <n v="13855.8823529412"/>
    <x v="175"/>
    <x v="0"/>
    <m/>
  </r>
  <r>
    <d v="2022-01-26T00:15:31"/>
    <x v="1"/>
    <n v="26"/>
    <s v="GONZALEZ VELASQUEZ LISDAN"/>
    <x v="1"/>
    <x v="0"/>
    <n v="229"/>
    <n v="20.818181818181799"/>
    <n v="239.94392523364499"/>
    <s v="2 DESCUENTOS (Despachadora Isabel)"/>
    <n v="91577.570099999997"/>
    <x v="0"/>
    <n v="13855.8823529412"/>
    <x v="175"/>
    <x v="0"/>
    <m/>
  </r>
  <r>
    <d v="2022-01-26T00:15:31"/>
    <x v="1"/>
    <n v="27"/>
    <s v="VANEGAS MORALES DEIBY ALEJANDRO"/>
    <x v="0"/>
    <x v="0"/>
    <n v="230"/>
    <n v="25.5555555555556"/>
    <n v="196.317757009346"/>
    <s v="FERNEY HENAO Realiz 2 viajes donde moviliz 65 Usuarios"/>
    <n v="74927.102799999993"/>
    <x v="0"/>
    <n v="13855.8823529412"/>
    <x v="175"/>
    <x v="0"/>
    <m/>
  </r>
  <r>
    <d v="2022-01-26T00:15:31"/>
    <x v="1"/>
    <n v="28"/>
    <s v="VELASQUEZ ROLDAN BRAYAN ESTIVEN"/>
    <x v="6"/>
    <x v="0"/>
    <n v="218"/>
    <n v="27.25"/>
    <n v="174.504672897196"/>
    <m/>
    <n v="66601.869200000001"/>
    <x v="0"/>
    <n v="13855.8823529412"/>
    <x v="175"/>
    <x v="0"/>
    <m/>
  </r>
  <r>
    <d v="2022-01-26T00:15:31"/>
    <x v="1"/>
    <n v="29"/>
    <s v="VARGAS NELSON CONRADO"/>
    <x v="9"/>
    <x v="0"/>
    <n v="249"/>
    <n v="20.75"/>
    <n v="261.75700934579402"/>
    <s v="2 DESCUENTOS (Usuario Desubicado y Ferney Despachador)"/>
    <n v="99902.803700000004"/>
    <x v="0"/>
    <n v="13855.8823529412"/>
    <x v="175"/>
    <x v="0"/>
    <m/>
  </r>
  <r>
    <d v="2022-01-26T00:15:31"/>
    <x v="9"/>
    <n v="31"/>
    <s v="LOPEZ ESTIVEN"/>
    <x v="6"/>
    <x v="0"/>
    <n v="187"/>
    <n v="23.375"/>
    <n v="174.504672897196"/>
    <m/>
    <n v="66601.869200000001"/>
    <x v="1"/>
    <n v="13855.8823529412"/>
    <x v="175"/>
    <x v="0"/>
    <m/>
  </r>
  <r>
    <d v="2022-01-26T00:15:32"/>
    <x v="9"/>
    <n v="32"/>
    <s v="ZAPATA GOMEZ ANDERSON"/>
    <x v="3"/>
    <x v="0"/>
    <n v="202"/>
    <n v="20.2"/>
    <n v="218.130841121495"/>
    <m/>
    <n v="83252.3364"/>
    <x v="0"/>
    <n v="13855.8823529412"/>
    <x v="175"/>
    <x v="0"/>
    <m/>
  </r>
  <r>
    <d v="2022-01-26T00:15:32"/>
    <x v="9"/>
    <n v="33"/>
    <s v="ARISTIZABAL GIRALDO JORGE ANDRES"/>
    <x v="3"/>
    <x v="0"/>
    <n v="201"/>
    <n v="21.157894736842099"/>
    <n v="207.22429906542101"/>
    <m/>
    <n v="79089.719599999997"/>
    <x v="0"/>
    <n v="13855.8823529412"/>
    <x v="175"/>
    <x v="0"/>
    <m/>
  </r>
  <r>
    <d v="2022-01-26T00:15:32"/>
    <x v="9"/>
    <n v="34"/>
    <s v="LONDOO LOPERA DUVAN ANDRES"/>
    <x v="0"/>
    <x v="0"/>
    <n v="171"/>
    <n v="19"/>
    <n v="196.317757009346"/>
    <m/>
    <n v="74927.102799999993"/>
    <x v="0"/>
    <n v="13855.8823529412"/>
    <x v="175"/>
    <x v="0"/>
    <m/>
  </r>
  <r>
    <d v="2022-01-26T00:15:32"/>
    <x v="9"/>
    <n v="35"/>
    <s v="GARCIA DAVID WILSON ALBERTO"/>
    <x v="0"/>
    <x v="0"/>
    <n v="175"/>
    <n v="19.4444444444444"/>
    <n v="196.317757009346"/>
    <s v="2 DESCUENTOS X INCAPACITADO"/>
    <n v="74927.102799999993"/>
    <x v="1"/>
    <n v="13855.8823529412"/>
    <x v="175"/>
    <x v="0"/>
    <m/>
  </r>
  <r>
    <d v="2022-01-26T00:15:32"/>
    <x v="9"/>
    <n v="36"/>
    <s v="URIBE HERRERA JUAN ESTEBAN"/>
    <x v="6"/>
    <x v="0"/>
    <n v="241"/>
    <n v="30.125"/>
    <n v="174.504672897196"/>
    <s v="1 DESCUENTO (Despachador Jos)"/>
    <n v="66601.869200000001"/>
    <x v="0"/>
    <n v="13855.8823529412"/>
    <x v="175"/>
    <x v="0"/>
    <m/>
  </r>
  <r>
    <d v="2022-01-26T00:15:33"/>
    <x v="9"/>
    <n v="37"/>
    <s v="PIEDRAHITA MADRID SANTIAGO"/>
    <x v="0"/>
    <x v="0"/>
    <n v="216"/>
    <n v="24"/>
    <n v="196.317757009346"/>
    <m/>
    <n v="74927.102799999993"/>
    <x v="1"/>
    <n v="13855.8823529412"/>
    <x v="175"/>
    <x v="0"/>
    <m/>
  </r>
  <r>
    <d v="2022-01-26T00:15:33"/>
    <x v="9"/>
    <n v="38"/>
    <s v="ALVARADO ARIEL"/>
    <x v="2"/>
    <x v="0"/>
    <n v="129"/>
    <n v="21.5"/>
    <n v="130.87850467289701"/>
    <m/>
    <n v="49951.401899999997"/>
    <x v="0"/>
    <n v="13855.8823529412"/>
    <x v="175"/>
    <x v="0"/>
    <m/>
  </r>
  <r>
    <d v="2022-01-26T00:15:33"/>
    <x v="9"/>
    <n v="39"/>
    <s v="LONDOO GOMEZ WILDER"/>
    <x v="6"/>
    <x v="0"/>
    <n v="150"/>
    <n v="18.75"/>
    <n v="174.504672897196"/>
    <m/>
    <n v="66601.869200000001"/>
    <x v="0"/>
    <n v="13855.8823529412"/>
    <x v="175"/>
    <x v="0"/>
    <m/>
  </r>
  <r>
    <d v="2022-01-26T00:15:33"/>
    <x v="9"/>
    <n v="40"/>
    <s v="CORDOBA QUINTERO RAFAEL JOSE"/>
    <x v="8"/>
    <x v="0"/>
    <n v="106"/>
    <n v="21.2"/>
    <n v="109.065420560748"/>
    <m/>
    <n v="41626.1682"/>
    <x v="0"/>
    <n v="13855.8823529412"/>
    <x v="175"/>
    <x v="0"/>
    <m/>
  </r>
  <r>
    <d v="2022-01-26T00:15:34"/>
    <x v="9"/>
    <n v="42"/>
    <s v="GALINDEZ CHAVARRIAGA LUIS FERNANDO"/>
    <x v="3"/>
    <x v="0"/>
    <n v="208"/>
    <n v="20.8"/>
    <n v="218.130841121495"/>
    <m/>
    <n v="83252.3364"/>
    <x v="0"/>
    <n v="13855.8823529412"/>
    <x v="175"/>
    <x v="0"/>
    <m/>
  </r>
  <r>
    <d v="2022-01-27T01:04:13"/>
    <x v="1"/>
    <n v="1"/>
    <s v="CASTRO HOLGUIN JOHAN DAVID"/>
    <x v="3"/>
    <x v="0"/>
    <n v="210"/>
    <n v="21"/>
    <n v="221.09204368174699"/>
    <m/>
    <n v="84436.817500000005"/>
    <x v="0"/>
    <n v="13747.222222222201"/>
    <x v="176"/>
    <x v="0"/>
    <m/>
  </r>
  <r>
    <d v="2022-01-27T01:04:13"/>
    <x v="1"/>
    <n v="2"/>
    <s v="SANCHEZ CAMELO FABIAN ARLEY"/>
    <x v="0"/>
    <x v="0"/>
    <n v="197"/>
    <n v="21.8888888888889"/>
    <n v="198.98283931357301"/>
    <s v="2 DESCUENTOS X INCAPACITADO"/>
    <n v="75993.135699999999"/>
    <x v="1"/>
    <n v="13747.222222222201"/>
    <x v="176"/>
    <x v="0"/>
    <m/>
  </r>
  <r>
    <d v="2022-01-27T01:04:13"/>
    <x v="1"/>
    <n v="3"/>
    <s v="MONSALVE OCAMPO EDISON GUSTAVO"/>
    <x v="10"/>
    <x v="0"/>
    <n v="85"/>
    <n v="21.25"/>
    <n v="88.436817472698905"/>
    <m/>
    <n v="33774.726999999999"/>
    <x v="0"/>
    <n v="13747.222222222201"/>
    <x v="176"/>
    <x v="0"/>
    <m/>
  </r>
  <r>
    <d v="2022-01-27T01:04:13"/>
    <x v="1"/>
    <n v="5"/>
    <s v="LOAIZA GAVIRIA EDIXON ANDRES"/>
    <x v="0"/>
    <x v="0"/>
    <n v="233"/>
    <n v="25.8888888888889"/>
    <n v="198.98283931357301"/>
    <m/>
    <n v="75993.135699999999"/>
    <x v="1"/>
    <n v="13747.222222222201"/>
    <x v="176"/>
    <x v="0"/>
    <m/>
  </r>
  <r>
    <d v="2022-01-27T01:04:14"/>
    <x v="1"/>
    <n v="6"/>
    <s v="MARAMARA ALBARRAN YONSON"/>
    <x v="3"/>
    <x v="0"/>
    <n v="215"/>
    <n v="21.5"/>
    <n v="221.09204368174699"/>
    <m/>
    <n v="84436.817500000005"/>
    <x v="0"/>
    <n v="13747.222222222201"/>
    <x v="176"/>
    <x v="0"/>
    <m/>
  </r>
  <r>
    <d v="2022-01-27T01:04:14"/>
    <x v="1"/>
    <n v="7"/>
    <s v="SERNA TABARES HUGO ORLANDO"/>
    <x v="0"/>
    <x v="0"/>
    <n v="157"/>
    <n v="17.4444444444444"/>
    <n v="198.98283931357301"/>
    <m/>
    <n v="75993.135699999999"/>
    <x v="1"/>
    <n v="13747.222222222201"/>
    <x v="176"/>
    <x v="0"/>
    <m/>
  </r>
  <r>
    <d v="2022-01-27T01:04:14"/>
    <x v="1"/>
    <n v="8"/>
    <s v="VALENCIA MENDOZA CESAR AUGUSTO"/>
    <x v="0"/>
    <x v="0"/>
    <n v="221"/>
    <n v="24.5555555555556"/>
    <n v="198.98283931357301"/>
    <m/>
    <n v="75993.135699999999"/>
    <x v="1"/>
    <n v="13747.222222222201"/>
    <x v="176"/>
    <x v="0"/>
    <m/>
  </r>
  <r>
    <d v="2022-01-27T01:04:14"/>
    <x v="9"/>
    <n v="9"/>
    <s v="JIMENEZ JIMENEZ OMAR DAVID"/>
    <x v="6"/>
    <x v="0"/>
    <n v="168"/>
    <n v="21"/>
    <n v="176.87363494539801"/>
    <m/>
    <n v="67549.453999999998"/>
    <x v="0"/>
    <n v="13747.222222222201"/>
    <x v="176"/>
    <x v="0"/>
    <m/>
  </r>
  <r>
    <d v="2022-01-27T01:04:14"/>
    <x v="1"/>
    <n v="10"/>
    <s v="LARGO PIEDRAHITA HARVEY DAVID"/>
    <x v="6"/>
    <x v="1"/>
    <n v="218"/>
    <n v="27.25"/>
    <n v="176.87363494539801"/>
    <s v="Se descuenta el viaje de 7 33 am donde moviliz 19 Usuarios ya que no espera el tiempo indicado en el paradero"/>
    <n v="67549.453999999998"/>
    <x v="0"/>
    <n v="13747.222222222201"/>
    <x v="176"/>
    <x v="0"/>
    <m/>
  </r>
  <r>
    <d v="2022-01-27T01:04:15"/>
    <x v="9"/>
    <n v="11"/>
    <s v="RENDON VIANA HUMBERTO DE JESUS"/>
    <x v="0"/>
    <x v="0"/>
    <n v="230"/>
    <n v="25.5555555555556"/>
    <n v="198.98283931357301"/>
    <m/>
    <n v="75993.135699999999"/>
    <x v="0"/>
    <n v="13747.222222222201"/>
    <x v="176"/>
    <x v="0"/>
    <m/>
  </r>
  <r>
    <d v="2022-01-27T01:04:15"/>
    <x v="9"/>
    <n v="12"/>
    <s v="ROJAS QUINTERO MIGUEL ANTONIO"/>
    <x v="2"/>
    <x v="0"/>
    <n v="155"/>
    <n v="23.846153846153801"/>
    <n v="143.70982839313601"/>
    <s v="1 DESCUENTO (Despachador Jos)"/>
    <n v="54883.931400000001"/>
    <x v="0"/>
    <n v="13747.222222222201"/>
    <x v="176"/>
    <x v="0"/>
    <m/>
  </r>
  <r>
    <d v="2022-01-27T01:04:15"/>
    <x v="9"/>
    <n v="13"/>
    <s v="MESA RAFAEL"/>
    <x v="0"/>
    <x v="0"/>
    <n v="203"/>
    <n v="22.5555555555556"/>
    <n v="198.98283931357301"/>
    <m/>
    <n v="75993.135699999999"/>
    <x v="1"/>
    <n v="13747.222222222201"/>
    <x v="176"/>
    <x v="0"/>
    <m/>
  </r>
  <r>
    <d v="2022-01-27T01:04:15"/>
    <x v="9"/>
    <n v="14"/>
    <s v="HINCAPIE OSORIO RENZO ORLANDO"/>
    <x v="6"/>
    <x v="0"/>
    <n v="173"/>
    <n v="21.625"/>
    <n v="176.87363494539801"/>
    <m/>
    <n v="67549.453999999998"/>
    <x v="1"/>
    <n v="13747.222222222201"/>
    <x v="176"/>
    <x v="0"/>
    <m/>
  </r>
  <r>
    <d v="2022-01-27T01:04:15"/>
    <x v="9"/>
    <n v="15"/>
    <s v="LOPERA AGUDELO LUIS FRANCISCO"/>
    <x v="0"/>
    <x v="0"/>
    <n v="138"/>
    <n v="15.3333333333333"/>
    <n v="198.98283931357301"/>
    <m/>
    <n v="75993.135699999999"/>
    <x v="0"/>
    <n v="13747.222222222201"/>
    <x v="176"/>
    <x v="0"/>
    <m/>
  </r>
  <r>
    <d v="2022-01-27T01:04:16"/>
    <x v="9"/>
    <n v="17"/>
    <s v="RESTREPO RODRIGUEZ LIBARDO ANDRES"/>
    <x v="0"/>
    <x v="0"/>
    <n v="192"/>
    <n v="21.3333333333333"/>
    <n v="198.98283931357301"/>
    <s v="2 DESCUENTOS (Despachador Ferney y Conductor veh 12)"/>
    <n v="75993.135699999999"/>
    <x v="0"/>
    <n v="13747.222222222201"/>
    <x v="176"/>
    <x v="0"/>
    <m/>
  </r>
  <r>
    <d v="2022-01-27T01:04:16"/>
    <x v="1"/>
    <n v="18"/>
    <s v="VELEZ QUINTERO BAYRON ESTIVEN"/>
    <x v="3"/>
    <x v="0"/>
    <n v="211"/>
    <n v="21.1"/>
    <n v="221.09204368174699"/>
    <s v="1 DESCUENTO (Usuario Desubicado)"/>
    <n v="84436.817500000005"/>
    <x v="0"/>
    <n v="13747.222222222201"/>
    <x v="176"/>
    <x v="0"/>
    <m/>
  </r>
  <r>
    <d v="2022-01-27T01:04:16"/>
    <x v="9"/>
    <n v="19"/>
    <s v="RESTREPO JHON FLANDER"/>
    <x v="1"/>
    <x v="0"/>
    <n v="272"/>
    <n v="24.727272727272702"/>
    <n v="243.20124804992199"/>
    <m/>
    <n v="92880.499200000006"/>
    <x v="0"/>
    <n v="13747.222222222201"/>
    <x v="176"/>
    <x v="0"/>
    <m/>
  </r>
  <r>
    <d v="2022-01-27T01:04:16"/>
    <x v="9"/>
    <n v="20"/>
    <s v="VACA FIERRO ROBINSON"/>
    <x v="1"/>
    <x v="0"/>
    <n v="215"/>
    <n v="19.545454545454501"/>
    <n v="243.20124804992199"/>
    <m/>
    <n v="92880.499200000006"/>
    <x v="0"/>
    <n v="13747.222222222201"/>
    <x v="176"/>
    <x v="0"/>
    <m/>
  </r>
  <r>
    <d v="2022-01-27T01:04:17"/>
    <x v="9"/>
    <n v="21"/>
    <s v="OCAMPO OCAMPO ANTONIO JOSE"/>
    <x v="3"/>
    <x v="0"/>
    <n v="232"/>
    <n v="23.2"/>
    <n v="221.09204368174699"/>
    <m/>
    <n v="84436.817500000005"/>
    <x v="0"/>
    <n v="13747.222222222201"/>
    <x v="176"/>
    <x v="0"/>
    <m/>
  </r>
  <r>
    <d v="2022-01-27T01:04:17"/>
    <x v="9"/>
    <n v="22"/>
    <s v="GONZALEZ MONTAO HERNAN DARIO"/>
    <x v="6"/>
    <x v="0"/>
    <n v="202"/>
    <n v="23.764705882352899"/>
    <n v="187.92823712948501"/>
    <m/>
    <n v="71771.294899999994"/>
    <x v="1"/>
    <n v="13747.222222222201"/>
    <x v="176"/>
    <x v="0"/>
    <m/>
  </r>
  <r>
    <d v="2022-01-27T01:04:17"/>
    <x v="9"/>
    <n v="23"/>
    <s v="QUICENO DAVID DIEGO ALEJANDRO"/>
    <x v="3"/>
    <x v="0"/>
    <n v="235"/>
    <n v="23.5"/>
    <n v="221.09204368174699"/>
    <s v="2 DESCUENTOS (Jefe de ruta y Despachador ferney)"/>
    <n v="84436.817500000005"/>
    <x v="0"/>
    <n v="13747.222222222201"/>
    <x v="176"/>
    <x v="0"/>
    <m/>
  </r>
  <r>
    <d v="2022-01-27T01:04:18"/>
    <x v="9"/>
    <n v="24"/>
    <s v="QUIRAMA CASTAEDA JHON JADER"/>
    <x v="0"/>
    <x v="0"/>
    <n v="204"/>
    <n v="22.6666666666667"/>
    <n v="198.98283931357301"/>
    <m/>
    <n v="75993.135699999999"/>
    <x v="0"/>
    <n v="13747.222222222201"/>
    <x v="176"/>
    <x v="0"/>
    <m/>
  </r>
  <r>
    <d v="2022-01-27T01:04:18"/>
    <x v="9"/>
    <n v="26"/>
    <s v="GONZALEZ VELASQUEZ LISDAN"/>
    <x v="0"/>
    <x v="0"/>
    <n v="153"/>
    <n v="17"/>
    <n v="198.98283931357301"/>
    <s v="1 DESCUENTO (Jefe de ruta)"/>
    <n v="75993.135699999999"/>
    <x v="0"/>
    <n v="13747.222222222201"/>
    <x v="176"/>
    <x v="0"/>
    <m/>
  </r>
  <r>
    <d v="2022-01-27T01:04:18"/>
    <x v="9"/>
    <n v="27"/>
    <s v="VANEGAS MORALES DEIBY ALEJANDRO"/>
    <x v="0"/>
    <x v="0"/>
    <n v="195"/>
    <n v="21.6666666666667"/>
    <n v="198.98283931357301"/>
    <m/>
    <n v="75993.135699999999"/>
    <x v="0"/>
    <n v="13747.222222222201"/>
    <x v="176"/>
    <x v="0"/>
    <m/>
  </r>
  <r>
    <d v="2022-01-27T01:04:18"/>
    <x v="9"/>
    <n v="28"/>
    <s v="VELASQUEZ ROLDAN BRAYAN ESTIVEN"/>
    <x v="6"/>
    <x v="1"/>
    <n v="198"/>
    <n v="24.75"/>
    <n v="176.87363494539801"/>
    <s v="Se descuenta el viaje de 12 48 m donde moviliz 15 Usuarios ya que no espera el tiempo indicado en el paradero"/>
    <n v="67549.453999999998"/>
    <x v="0"/>
    <n v="13747.222222222201"/>
    <x v="176"/>
    <x v="0"/>
    <m/>
  </r>
  <r>
    <d v="2022-01-27T01:04:19"/>
    <x v="9"/>
    <n v="29"/>
    <s v="VALENCIA ESTRADA JUAN STIVEN"/>
    <x v="0"/>
    <x v="0"/>
    <n v="162"/>
    <n v="18"/>
    <n v="198.98283931357301"/>
    <m/>
    <n v="75993.135699999999"/>
    <x v="0"/>
    <n v="13747.222222222201"/>
    <x v="176"/>
    <x v="0"/>
    <m/>
  </r>
  <r>
    <d v="2022-01-27T01:04:19"/>
    <x v="1"/>
    <n v="31"/>
    <s v="LOPEZ ESTIVEN"/>
    <x v="0"/>
    <x v="0"/>
    <n v="184"/>
    <n v="20.4444444444444"/>
    <n v="198.98283931357301"/>
    <s v="2 DESCUENTOS (Despachadora Isabel)"/>
    <n v="75993.135699999999"/>
    <x v="1"/>
    <n v="13747.222222222201"/>
    <x v="176"/>
    <x v="0"/>
    <m/>
  </r>
  <r>
    <d v="2022-01-27T01:04:19"/>
    <x v="1"/>
    <n v="32"/>
    <s v="ZAPATA GOMEZ ANDERSON"/>
    <x v="6"/>
    <x v="0"/>
    <n v="195"/>
    <n v="24.375"/>
    <n v="176.87363494539801"/>
    <m/>
    <n v="67549.453999999998"/>
    <x v="0"/>
    <n v="13747.222222222201"/>
    <x v="176"/>
    <x v="0"/>
    <m/>
  </r>
  <r>
    <d v="2022-01-27T01:04:19"/>
    <x v="1"/>
    <n v="33"/>
    <s v="ARISTIZABAL GIRALDO JORGE ANDRES"/>
    <x v="6"/>
    <x v="0"/>
    <n v="182"/>
    <n v="22.75"/>
    <n v="176.87363494539801"/>
    <m/>
    <n v="67549.453999999998"/>
    <x v="0"/>
    <n v="13747.222222222201"/>
    <x v="176"/>
    <x v="0"/>
    <m/>
  </r>
  <r>
    <d v="2022-01-27T01:04:20"/>
    <x v="1"/>
    <n v="34"/>
    <s v="LONDOO LOPERA DUVAN ANDRES"/>
    <x v="6"/>
    <x v="0"/>
    <n v="202"/>
    <n v="25.25"/>
    <n v="176.87363494539801"/>
    <s v="3 DESCUENTOS X INCAPACITADOS)"/>
    <n v="67549.453999999998"/>
    <x v="0"/>
    <n v="13747.222222222201"/>
    <x v="176"/>
    <x v="0"/>
    <m/>
  </r>
  <r>
    <d v="2022-01-27T01:04:20"/>
    <x v="1"/>
    <n v="35"/>
    <s v="GARCIA DAVID WILSON ALBERTO"/>
    <x v="0"/>
    <x v="0"/>
    <n v="166"/>
    <n v="18.4444444444444"/>
    <n v="198.98283931357301"/>
    <m/>
    <n v="75993.135699999999"/>
    <x v="1"/>
    <n v="13747.222222222201"/>
    <x v="176"/>
    <x v="0"/>
    <m/>
  </r>
  <r>
    <d v="2022-01-27T01:04:20"/>
    <x v="1"/>
    <n v="36"/>
    <s v="MARTINEZ CHAVERRA LUIS NORBERTO"/>
    <x v="0"/>
    <x v="0"/>
    <n v="215"/>
    <n v="23.8888888888889"/>
    <n v="198.98283931357301"/>
    <m/>
    <n v="75993.135699999999"/>
    <x v="0"/>
    <n v="13747.222222222201"/>
    <x v="176"/>
    <x v="0"/>
    <m/>
  </r>
  <r>
    <d v="2022-01-27T01:04:21"/>
    <x v="1"/>
    <n v="37"/>
    <s v="PIEDRAHITA MADRID SANTIAGO"/>
    <x v="2"/>
    <x v="0"/>
    <n v="166"/>
    <n v="25.538461538461501"/>
    <n v="143.70982839313601"/>
    <m/>
    <n v="54883.931400000001"/>
    <x v="1"/>
    <n v="13747.222222222201"/>
    <x v="176"/>
    <x v="0"/>
    <m/>
  </r>
  <r>
    <d v="2022-01-27T01:04:21"/>
    <x v="1"/>
    <n v="38"/>
    <s v="ALVARADO ARIEL"/>
    <x v="4"/>
    <x v="0"/>
    <n v="153"/>
    <n v="21.8571428571429"/>
    <n v="154.76443057722301"/>
    <m/>
    <n v="59105.772199999999"/>
    <x v="0"/>
    <n v="13747.222222222201"/>
    <x v="176"/>
    <x v="0"/>
    <m/>
  </r>
  <r>
    <d v="2022-01-27T01:04:21"/>
    <x v="1"/>
    <n v="39"/>
    <s v="GALINDEZ CHAVARRIAGA LUIS FERNANDO"/>
    <x v="4"/>
    <x v="0"/>
    <n v="127"/>
    <n v="18.1428571428571"/>
    <n v="154.76443057722301"/>
    <m/>
    <n v="59105.772199999999"/>
    <x v="0"/>
    <n v="13747.222222222201"/>
    <x v="176"/>
    <x v="0"/>
    <m/>
  </r>
  <r>
    <d v="2022-01-27T01:04:21"/>
    <x v="1"/>
    <n v="40"/>
    <s v="CORDOBA QUINTERO RAFAEL JOSE"/>
    <x v="0"/>
    <x v="0"/>
    <n v="216"/>
    <n v="24"/>
    <n v="198.98283931357301"/>
    <m/>
    <n v="75993.135699999999"/>
    <x v="0"/>
    <n v="13747.222222222201"/>
    <x v="176"/>
    <x v="0"/>
    <m/>
  </r>
  <r>
    <d v="2022-01-27T01:04:22"/>
    <x v="1"/>
    <n v="42"/>
    <s v="GIRALDO SANTAMARIA ERMAN"/>
    <x v="0"/>
    <x v="0"/>
    <n v="206"/>
    <n v="22.8888888888889"/>
    <n v="198.98283931357301"/>
    <m/>
    <n v="75993.135699999999"/>
    <x v="0"/>
    <n v="13747.222222222201"/>
    <x v="176"/>
    <x v="0"/>
    <m/>
  </r>
  <r>
    <d v="2022-01-28T01:02:48"/>
    <x v="9"/>
    <n v="1"/>
    <s v="CASTRO HOLGUIN JOHAN DAVID"/>
    <x v="3"/>
    <x v="0"/>
    <n v="169"/>
    <n v="16.899999999999999"/>
    <n v="213.28149300155499"/>
    <m/>
    <n v="81312.597200000004"/>
    <x v="0"/>
    <n v="13402.777777777799"/>
    <x v="177"/>
    <x v="0"/>
    <m/>
  </r>
  <r>
    <d v="2022-01-28T01:02:49"/>
    <x v="9"/>
    <n v="2"/>
    <s v="SANCHEZ CAMELO FABIAN ARLEY"/>
    <x v="2"/>
    <x v="0"/>
    <n v="104"/>
    <n v="18.909090909090899"/>
    <n v="117.30482115085501"/>
    <m/>
    <n v="44721.928500000002"/>
    <x v="1"/>
    <n v="13402.777777777799"/>
    <x v="177"/>
    <x v="0"/>
    <m/>
  </r>
  <r>
    <d v="2022-01-28T01:02:49"/>
    <x v="9"/>
    <n v="3"/>
    <s v="MONSALVE OCAMPO EDISON GUSTAVO"/>
    <x v="0"/>
    <x v="0"/>
    <n v="170"/>
    <n v="18.8888888888889"/>
    <n v="191.9533437014"/>
    <s v="1 DESCUENTO (Despachador Jos)"/>
    <n v="73181.337499999994"/>
    <x v="0"/>
    <n v="13402.777777777799"/>
    <x v="177"/>
    <x v="0"/>
    <m/>
  </r>
  <r>
    <d v="2022-01-28T01:02:49"/>
    <x v="9"/>
    <n v="5"/>
    <s v="LOAIZA GAVIRIA EDIXON ANDRES"/>
    <x v="0"/>
    <x v="0"/>
    <n v="241"/>
    <n v="26.7777777777778"/>
    <n v="191.9533437014"/>
    <m/>
    <n v="73181.337499999994"/>
    <x v="1"/>
    <n v="13402.777777777799"/>
    <x v="177"/>
    <x v="0"/>
    <m/>
  </r>
  <r>
    <d v="2022-01-28T01:02:49"/>
    <x v="9"/>
    <n v="6"/>
    <s v="ZAPATA GOMEZ ANDERSON"/>
    <x v="6"/>
    <x v="0"/>
    <n v="169"/>
    <n v="21.125"/>
    <n v="170.62519440124399"/>
    <m/>
    <n v="65050.077799999999"/>
    <x v="0"/>
    <n v="13402.777777777799"/>
    <x v="177"/>
    <x v="0"/>
    <m/>
  </r>
  <r>
    <d v="2022-01-28T01:02:50"/>
    <x v="9"/>
    <n v="7"/>
    <s v="SERNA TABARES HUGO ORLANDO"/>
    <x v="0"/>
    <x v="0"/>
    <n v="165"/>
    <n v="18.3333333333333"/>
    <n v="191.9533437014"/>
    <m/>
    <n v="73181.337499999994"/>
    <x v="1"/>
    <n v="13402.777777777799"/>
    <x v="177"/>
    <x v="0"/>
    <m/>
  </r>
  <r>
    <d v="2022-01-28T01:02:50"/>
    <x v="9"/>
    <n v="8"/>
    <s v="VALENCIA MENDOZA CESAR AUGUSTO"/>
    <x v="6"/>
    <x v="0"/>
    <n v="159"/>
    <n v="19.875"/>
    <n v="170.62519440124399"/>
    <s v="6 DESCUENTOS X INCAPACITADOS"/>
    <n v="65050.077799999999"/>
    <x v="1"/>
    <n v="13402.777777777799"/>
    <x v="177"/>
    <x v="0"/>
    <m/>
  </r>
  <r>
    <d v="2022-01-28T01:02:50"/>
    <x v="1"/>
    <n v="9"/>
    <s v="JIMENEZ JIMENEZ OMAR DAVID"/>
    <x v="3"/>
    <x v="0"/>
    <n v="195"/>
    <n v="19.5"/>
    <n v="213.28149300155499"/>
    <m/>
    <n v="81312.597200000004"/>
    <x v="0"/>
    <n v="13402.777777777799"/>
    <x v="177"/>
    <x v="0"/>
    <m/>
  </r>
  <r>
    <d v="2022-01-28T01:02:50"/>
    <x v="1"/>
    <n v="10"/>
    <s v="LARGO PIEDRAHITA HARVEY DAVID"/>
    <x v="3"/>
    <x v="0"/>
    <n v="220"/>
    <n v="22"/>
    <n v="213.28149300155499"/>
    <m/>
    <n v="81312.597200000004"/>
    <x v="0"/>
    <n v="13402.777777777799"/>
    <x v="177"/>
    <x v="0"/>
    <m/>
  </r>
  <r>
    <d v="2022-01-28T01:02:50"/>
    <x v="1"/>
    <n v="11"/>
    <s v="ZAPATA POSSO FERNEY"/>
    <x v="2"/>
    <x v="1"/>
    <n v="108"/>
    <n v="18"/>
    <n v="127.968895800933"/>
    <m/>
    <n v="48787.558299999997"/>
    <x v="0"/>
    <n v="13402.777777777799"/>
    <x v="177"/>
    <x v="0"/>
    <m/>
  </r>
  <r>
    <d v="2022-01-28T01:02:51"/>
    <x v="1"/>
    <n v="12"/>
    <s v="ROJAS QUINTERO MIGUEL ANTONIO"/>
    <x v="0"/>
    <x v="0"/>
    <n v="194"/>
    <n v="21.5555555555556"/>
    <n v="191.9533437014"/>
    <m/>
    <n v="73181.337499999994"/>
    <x v="0"/>
    <n v="13402.777777777799"/>
    <x v="177"/>
    <x v="0"/>
    <m/>
  </r>
  <r>
    <d v="2022-01-28T01:02:51"/>
    <x v="1"/>
    <n v="13"/>
    <s v="MESA RAFAEL"/>
    <x v="2"/>
    <x v="0"/>
    <n v="163"/>
    <n v="25.076923076923102"/>
    <n v="138.632970451011"/>
    <m/>
    <n v="52853.188199999997"/>
    <x v="1"/>
    <n v="13402.777777777799"/>
    <x v="177"/>
    <x v="0"/>
    <m/>
  </r>
  <r>
    <d v="2022-01-28T01:02:51"/>
    <x v="1"/>
    <n v="14"/>
    <s v="HINCAPIE OSORIO RENZO ORLANDO"/>
    <x v="6"/>
    <x v="0"/>
    <n v="155"/>
    <n v="19.375"/>
    <n v="170.62519440124399"/>
    <m/>
    <n v="65050.077799999999"/>
    <x v="1"/>
    <n v="13402.777777777799"/>
    <x v="177"/>
    <x v="0"/>
    <m/>
  </r>
  <r>
    <d v="2022-01-28T01:02:51"/>
    <x v="1"/>
    <n v="15"/>
    <s v="LOPERA AGUDELO LUIS FRANCISCO"/>
    <x v="0"/>
    <x v="0"/>
    <n v="174"/>
    <n v="19.3333333333333"/>
    <n v="191.9533437014"/>
    <s v="1 DESCUENTO (Despachadora Isabel)"/>
    <n v="73181.337499999994"/>
    <x v="0"/>
    <n v="13402.777777777799"/>
    <x v="177"/>
    <x v="0"/>
    <m/>
  </r>
  <r>
    <d v="2022-01-28T01:02:51"/>
    <x v="9"/>
    <n v="16"/>
    <s v="VELEZ QUINTERO BAYRON ESTIVEN"/>
    <x v="11"/>
    <x v="0"/>
    <n v="66"/>
    <n v="26.4"/>
    <n v="53.320373250388798"/>
    <m/>
    <n v="20328.149300000001"/>
    <x v="0"/>
    <n v="13402.777777777799"/>
    <x v="177"/>
    <x v="0"/>
    <m/>
  </r>
  <r>
    <d v="2022-01-28T01:02:52"/>
    <x v="9"/>
    <n v="17"/>
    <s v="RESTREPO RODRIGUEZ LIBARDO ANDRES"/>
    <x v="2"/>
    <x v="0"/>
    <n v="145"/>
    <n v="24.1666666666667"/>
    <n v="127.968895800933"/>
    <m/>
    <n v="48787.558299999997"/>
    <x v="0"/>
    <n v="13402.777777777799"/>
    <x v="177"/>
    <x v="0"/>
    <m/>
  </r>
  <r>
    <d v="2022-01-28T01:02:52"/>
    <x v="1"/>
    <n v="18"/>
    <s v="TANGARIFE LUIS"/>
    <x v="3"/>
    <x v="1"/>
    <n v="260"/>
    <n v="26"/>
    <n v="213.28149300155499"/>
    <m/>
    <n v="81312.597200000004"/>
    <x v="0"/>
    <n v="13402.777777777799"/>
    <x v="177"/>
    <x v="0"/>
    <m/>
  </r>
  <r>
    <d v="2022-01-28T01:02:52"/>
    <x v="1"/>
    <n v="19"/>
    <s v="RESTREPO JHON FLANDER"/>
    <x v="1"/>
    <x v="0"/>
    <n v="256"/>
    <n v="23.272727272727298"/>
    <n v="234.60964230171101"/>
    <s v="1 DESCUENTO (Transbordo veh 16)"/>
    <n v="89443.856899999999"/>
    <x v="0"/>
    <n v="13402.777777777799"/>
    <x v="177"/>
    <x v="0"/>
    <m/>
  </r>
  <r>
    <d v="2022-01-28T01:02:52"/>
    <x v="1"/>
    <n v="20"/>
    <s v="VACA FIERRO ROBINSON"/>
    <x v="3"/>
    <x v="0"/>
    <n v="218"/>
    <n v="21.8"/>
    <n v="213.28149300155499"/>
    <s v="2 DESCUENTOS (Propietarios vehs 34 y 03)"/>
    <n v="81312.597200000004"/>
    <x v="0"/>
    <n v="13402.777777777799"/>
    <x v="177"/>
    <x v="0"/>
    <m/>
  </r>
  <r>
    <d v="2022-01-28T01:02:52"/>
    <x v="1"/>
    <n v="21"/>
    <s v="OCAMPO OCAMPO ANTONIO JOSE"/>
    <x v="0"/>
    <x v="1"/>
    <n v="219"/>
    <n v="24.3333333333333"/>
    <n v="191.9533437014"/>
    <s v="se descuenta el viaje de 12 56 m donde moviliz 12 Usuarios ya que no espera el tiempo indicado en el paradero"/>
    <n v="73181.337499999994"/>
    <x v="0"/>
    <n v="13402.777777777799"/>
    <x v="177"/>
    <x v="0"/>
    <m/>
  </r>
  <r>
    <d v="2022-01-28T01:02:53"/>
    <x v="1"/>
    <n v="22"/>
    <s v="GONZALEZ MONTAO HERNAN DARIO"/>
    <x v="0"/>
    <x v="0"/>
    <n v="237"/>
    <n v="26.3333333333333"/>
    <n v="191.9533437014"/>
    <m/>
    <n v="73181.337499999994"/>
    <x v="1"/>
    <n v="13402.777777777799"/>
    <x v="177"/>
    <x v="0"/>
    <m/>
  </r>
  <r>
    <d v="2022-01-28T01:02:53"/>
    <x v="1"/>
    <n v="23"/>
    <s v="QUICENO DAVID DIEGO ALEJANDRO"/>
    <x v="3"/>
    <x v="0"/>
    <n v="208"/>
    <n v="20.8"/>
    <n v="213.28149300155499"/>
    <m/>
    <n v="81312.597200000004"/>
    <x v="0"/>
    <n v="13402.777777777799"/>
    <x v="177"/>
    <x v="0"/>
    <m/>
  </r>
  <r>
    <d v="2022-01-28T01:02:53"/>
    <x v="1"/>
    <n v="24"/>
    <s v="QUIRAMA CASTAEDA JHON JADER"/>
    <x v="6"/>
    <x v="0"/>
    <n v="164"/>
    <n v="20.5"/>
    <n v="170.62519440124399"/>
    <m/>
    <n v="65050.077799999999"/>
    <x v="0"/>
    <n v="13402.777777777799"/>
    <x v="177"/>
    <x v="0"/>
    <m/>
  </r>
  <r>
    <d v="2022-01-28T01:02:53"/>
    <x v="1"/>
    <n v="26"/>
    <s v="GONZALEZ VELASQUEZ LISDAN"/>
    <x v="3"/>
    <x v="0"/>
    <n v="210"/>
    <n v="21"/>
    <n v="213.28149300155499"/>
    <m/>
    <n v="81312.597200000004"/>
    <x v="0"/>
    <n v="13402.777777777799"/>
    <x v="177"/>
    <x v="0"/>
    <m/>
  </r>
  <r>
    <d v="2022-01-28T01:02:53"/>
    <x v="1"/>
    <n v="27"/>
    <s v="GALINDEZ CHAVARRIAGA LUIS FERNANDO"/>
    <x v="1"/>
    <x v="0"/>
    <n v="201"/>
    <n v="18.272727272727298"/>
    <n v="234.60964230171101"/>
    <s v="FERNEY HENAO Realiz 4 viajes donde moviliz 80 Usuarios, ALEJANDRO VANEGAS Realiz 2 viajes donde moviliz 41 Usuarios, 1 DESCUENTO (Conductor veh 17)"/>
    <n v="89443.856899999999"/>
    <x v="0"/>
    <n v="13402.777777777799"/>
    <x v="177"/>
    <x v="0"/>
    <m/>
  </r>
  <r>
    <d v="2022-01-28T01:02:54"/>
    <x v="1"/>
    <n v="28"/>
    <s v="VELASQUEZ ROLDAN BRAYAN ESTIVEN"/>
    <x v="1"/>
    <x v="0"/>
    <n v="205"/>
    <n v="18.636363636363601"/>
    <n v="234.60964230171101"/>
    <s v="1 DESCUENTO ( Despachadora Isabel)"/>
    <n v="89443.856899999999"/>
    <x v="0"/>
    <n v="13402.777777777799"/>
    <x v="177"/>
    <x v="0"/>
    <m/>
  </r>
  <r>
    <d v="2022-01-28T01:02:54"/>
    <x v="1"/>
    <n v="29"/>
    <s v="VARGAS NELSON CONRADO"/>
    <x v="0"/>
    <x v="0"/>
    <n v="188"/>
    <n v="20.8888888888889"/>
    <n v="191.9533437014"/>
    <s v="19 DESCUENTOS (Conduct. Veh 02 Y 18 Transbordos veh 11)"/>
    <n v="73181.337499999994"/>
    <x v="0"/>
    <n v="13402.777777777799"/>
    <x v="177"/>
    <x v="0"/>
    <m/>
  </r>
  <r>
    <d v="2022-01-28T01:02:54"/>
    <x v="9"/>
    <n v="31"/>
    <s v="LOPEZ ESTIVEN"/>
    <x v="6"/>
    <x v="0"/>
    <n v="152"/>
    <n v="19"/>
    <n v="170.62519440124399"/>
    <m/>
    <n v="65050.077799999999"/>
    <x v="1"/>
    <n v="13402.777777777799"/>
    <x v="177"/>
    <x v="0"/>
    <m/>
  </r>
  <r>
    <d v="2022-01-28T01:02:54"/>
    <x v="9"/>
    <n v="33"/>
    <s v="ARISTIZABAL GIRALDO JORGE ANDRES"/>
    <x v="0"/>
    <x v="0"/>
    <n v="151"/>
    <n v="16.7777777777778"/>
    <n v="191.9533437014"/>
    <m/>
    <n v="73181.337499999994"/>
    <x v="0"/>
    <n v="13402.777777777799"/>
    <x v="177"/>
    <x v="0"/>
    <m/>
  </r>
  <r>
    <d v="2022-01-28T01:02:55"/>
    <x v="9"/>
    <n v="34"/>
    <s v="JIMENEZ HURTADO CARLOS ESTIVEN"/>
    <x v="0"/>
    <x v="0"/>
    <n v="178"/>
    <n v="19.7777777777778"/>
    <n v="191.9533437014"/>
    <m/>
    <n v="73181.337499999994"/>
    <x v="0"/>
    <n v="13402.777777777799"/>
    <x v="177"/>
    <x v="0"/>
    <m/>
  </r>
  <r>
    <d v="2022-01-28T01:02:55"/>
    <x v="9"/>
    <n v="35"/>
    <s v="GARCIA DAVID WILSON ALBERTO"/>
    <x v="3"/>
    <x v="0"/>
    <n v="214"/>
    <n v="21.4"/>
    <n v="213.28149300155499"/>
    <s v="1 DESCUENTO (Usuario Desubicado)"/>
    <n v="81312.597200000004"/>
    <x v="1"/>
    <n v="13402.777777777799"/>
    <x v="177"/>
    <x v="0"/>
    <m/>
  </r>
  <r>
    <d v="2022-01-28T01:02:55"/>
    <x v="9"/>
    <n v="36"/>
    <s v="MARTINEZ CHAVERRA LUIS NORBERTO"/>
    <x v="0"/>
    <x v="0"/>
    <n v="214"/>
    <n v="23.7777777777778"/>
    <n v="191.9533437014"/>
    <m/>
    <n v="73181.337499999994"/>
    <x v="0"/>
    <n v="13402.777777777799"/>
    <x v="177"/>
    <x v="0"/>
    <m/>
  </r>
  <r>
    <d v="2022-01-28T01:02:55"/>
    <x v="9"/>
    <n v="37"/>
    <s v="PIEDRAHITA MADRID SANTIAGO"/>
    <x v="0"/>
    <x v="0"/>
    <n v="234"/>
    <n v="26"/>
    <n v="191.9533437014"/>
    <m/>
    <n v="73181.337499999994"/>
    <x v="1"/>
    <n v="13402.777777777799"/>
    <x v="177"/>
    <x v="0"/>
    <m/>
  </r>
  <r>
    <d v="2022-01-28T01:02:55"/>
    <x v="9"/>
    <n v="38"/>
    <s v="ALVARADO ARIEL"/>
    <x v="4"/>
    <x v="1"/>
    <n v="148"/>
    <n v="21.1428571428571"/>
    <n v="149.297045101089"/>
    <m/>
    <n v="56918.817999999999"/>
    <x v="0"/>
    <n v="13402.777777777799"/>
    <x v="177"/>
    <x v="0"/>
    <m/>
  </r>
  <r>
    <d v="2022-01-28T01:02:56"/>
    <x v="9"/>
    <n v="39"/>
    <s v="LONDOO GOMEZ WILDER"/>
    <x v="0"/>
    <x v="0"/>
    <n v="196"/>
    <n v="21.7777777777778"/>
    <n v="191.9533437014"/>
    <m/>
    <n v="73181.337499999994"/>
    <x v="0"/>
    <n v="13402.777777777799"/>
    <x v="177"/>
    <x v="0"/>
    <m/>
  </r>
  <r>
    <d v="2022-01-28T01:02:56"/>
    <x v="9"/>
    <n v="40"/>
    <s v="CORDOBA QUINTERO RAFAEL JOSE"/>
    <x v="0"/>
    <x v="0"/>
    <n v="225"/>
    <n v="25"/>
    <n v="191.9533437014"/>
    <m/>
    <n v="73181.337499999994"/>
    <x v="0"/>
    <n v="13402.777777777799"/>
    <x v="177"/>
    <x v="0"/>
    <m/>
  </r>
  <r>
    <d v="2022-01-28T01:02:56"/>
    <x v="9"/>
    <n v="42"/>
    <s v="GIRALDO SANTAMARIA ERMAN"/>
    <x v="0"/>
    <x v="0"/>
    <n v="182"/>
    <n v="20.2222222222222"/>
    <n v="191.9533437014"/>
    <m/>
    <n v="73181.337499999994"/>
    <x v="0"/>
    <n v="13402.777777777799"/>
    <x v="177"/>
    <x v="0"/>
    <m/>
  </r>
  <r>
    <d v="2022-01-29T00:44:33"/>
    <x v="9"/>
    <n v="1"/>
    <s v="CASTRO HOLGUIN JOHAN DAVID"/>
    <x v="10"/>
    <x v="0"/>
    <n v="82"/>
    <n v="20.5"/>
    <n v="91.846153846153797"/>
    <m/>
    <n v="35138.461499999998"/>
    <x v="0"/>
    <n v="12938.8888888889"/>
    <x v="178"/>
    <x v="0"/>
    <m/>
  </r>
  <r>
    <d v="2022-01-29T00:44:33"/>
    <x v="9"/>
    <n v="2"/>
    <s v="SANCHEZ CAMELO FABIAN ARLEY"/>
    <x v="3"/>
    <x v="0"/>
    <n v="225"/>
    <n v="22.5"/>
    <n v="229.61538461538501"/>
    <m/>
    <n v="87846.1538"/>
    <x v="1"/>
    <n v="12938.8888888889"/>
    <x v="178"/>
    <x v="0"/>
    <m/>
  </r>
  <r>
    <d v="2022-01-29T00:44:33"/>
    <x v="9"/>
    <n v="3"/>
    <s v="MONSALVE OCAMPO EDISON GUSTAVO"/>
    <x v="0"/>
    <x v="0"/>
    <n v="174"/>
    <n v="19.3333333333333"/>
    <n v="206.65384615384599"/>
    <m/>
    <n v="79061.538499999995"/>
    <x v="0"/>
    <n v="12938.8888888889"/>
    <x v="178"/>
    <x v="0"/>
    <m/>
  </r>
  <r>
    <d v="2022-01-29T00:44:33"/>
    <x v="9"/>
    <n v="5"/>
    <s v="LOAIZA GAVIRIA EDIXON ANDRES"/>
    <x v="1"/>
    <x v="0"/>
    <n v="270"/>
    <n v="24.545454545454501"/>
    <n v="252.57692307692301"/>
    <m/>
    <n v="96630.769199999995"/>
    <x v="1"/>
    <n v="12938.8888888889"/>
    <x v="178"/>
    <x v="0"/>
    <m/>
  </r>
  <r>
    <d v="2022-01-29T00:44:33"/>
    <x v="1"/>
    <n v="6"/>
    <s v="MARAMARA ALBARRAN YONSON"/>
    <x v="3"/>
    <x v="0"/>
    <n v="236"/>
    <n v="23.6"/>
    <n v="229.61538461538501"/>
    <s v="1 DESCUENTO (Despachadora Isabel)"/>
    <n v="87846.1538"/>
    <x v="0"/>
    <n v="12938.8888888889"/>
    <x v="178"/>
    <x v="0"/>
    <m/>
  </r>
  <r>
    <d v="2022-01-29T00:44:34"/>
    <x v="1"/>
    <n v="7"/>
    <s v="SERNA TABARES HUGO ORLANDO"/>
    <x v="0"/>
    <x v="0"/>
    <n v="161"/>
    <n v="17.8888888888889"/>
    <n v="206.65384615384599"/>
    <m/>
    <n v="79061.538499999995"/>
    <x v="1"/>
    <n v="12938.8888888889"/>
    <x v="178"/>
    <x v="0"/>
    <m/>
  </r>
  <r>
    <d v="2022-01-29T00:44:34"/>
    <x v="1"/>
    <n v="8"/>
    <s v="VALENCIA MENDOZA CESAR AUGUSTO"/>
    <x v="3"/>
    <x v="0"/>
    <n v="257"/>
    <n v="25.7"/>
    <n v="229.61538461538501"/>
    <m/>
    <n v="87846.1538"/>
    <x v="1"/>
    <n v="12938.8888888889"/>
    <x v="178"/>
    <x v="0"/>
    <m/>
  </r>
  <r>
    <d v="2022-01-29T00:44:34"/>
    <x v="1"/>
    <n v="9"/>
    <s v="JIMENEZ JIMENEZ OMAR DAVID"/>
    <x v="3"/>
    <x v="0"/>
    <n v="215"/>
    <n v="21.5"/>
    <n v="229.61538461538501"/>
    <m/>
    <n v="87846.1538"/>
    <x v="0"/>
    <n v="12938.8888888889"/>
    <x v="178"/>
    <x v="0"/>
    <m/>
  </r>
  <r>
    <d v="2022-01-29T00:44:34"/>
    <x v="1"/>
    <n v="10"/>
    <s v="LARGO PIEDRAHITA HARVEY DAVID"/>
    <x v="3"/>
    <x v="0"/>
    <n v="245"/>
    <n v="24.5"/>
    <n v="229.61538461538501"/>
    <m/>
    <n v="87846.1538"/>
    <x v="0"/>
    <n v="12938.8888888889"/>
    <x v="178"/>
    <x v="0"/>
    <m/>
  </r>
  <r>
    <d v="2022-01-29T00:44:34"/>
    <x v="9"/>
    <n v="11"/>
    <s v="VELEZ QUINTERO BAYRON ESTIVEN"/>
    <x v="8"/>
    <x v="0"/>
    <n v="97"/>
    <n v="19.399999999999999"/>
    <n v="114.80769230769199"/>
    <m/>
    <n v="43923.0769"/>
    <x v="0"/>
    <n v="12938.8888888889"/>
    <x v="178"/>
    <x v="0"/>
    <m/>
  </r>
  <r>
    <d v="2022-01-29T00:44:34"/>
    <x v="9"/>
    <n v="12"/>
    <s v="ROJAS QUINTERO MIGUEL ANTONIO"/>
    <x v="10"/>
    <x v="0"/>
    <n v="80"/>
    <n v="22.8571428571429"/>
    <n v="80.365384615384599"/>
    <m/>
    <n v="30746.1538"/>
    <x v="0"/>
    <n v="12938.8888888889"/>
    <x v="178"/>
    <x v="0"/>
    <m/>
  </r>
  <r>
    <d v="2022-01-29T00:44:35"/>
    <x v="9"/>
    <n v="13"/>
    <s v="MESA RAFAEL"/>
    <x v="3"/>
    <x v="0"/>
    <n v="250"/>
    <n v="25"/>
    <n v="229.61538461538501"/>
    <s v="1 DESCUENTO (Despachador Jos)"/>
    <n v="87846.1538"/>
    <x v="1"/>
    <n v="12938.8888888889"/>
    <x v="178"/>
    <x v="0"/>
    <m/>
  </r>
  <r>
    <d v="2022-01-29T00:44:35"/>
    <x v="9"/>
    <n v="14"/>
    <s v="HINCAPIE OSORIO RENZO ORLANDO"/>
    <x v="4"/>
    <x v="0"/>
    <n v="157"/>
    <n v="22.428571428571399"/>
    <n v="160.730769230769"/>
    <m/>
    <n v="61492.307699999998"/>
    <x v="1"/>
    <n v="12938.8888888889"/>
    <x v="178"/>
    <x v="0"/>
    <m/>
  </r>
  <r>
    <d v="2022-01-29T00:44:35"/>
    <x v="9"/>
    <n v="15"/>
    <s v="LONDOO LOPERA DUVAN ANDRES"/>
    <x v="0"/>
    <x v="0"/>
    <n v="170"/>
    <n v="18.8888888888889"/>
    <n v="206.65384615384599"/>
    <m/>
    <n v="79061.538499999995"/>
    <x v="0"/>
    <n v="12938.8888888889"/>
    <x v="178"/>
    <x v="0"/>
    <m/>
  </r>
  <r>
    <d v="2022-01-29T00:44:35"/>
    <x v="9"/>
    <n v="17"/>
    <s v="ESPINOZA CHAVARRIA GUILLERMO LEON"/>
    <x v="11"/>
    <x v="0"/>
    <n v="43"/>
    <n v="21.5"/>
    <n v="45.923076923076898"/>
    <m/>
    <n v="17569.230800000001"/>
    <x v="0"/>
    <n v="12938.8888888889"/>
    <x v="178"/>
    <x v="0"/>
    <m/>
  </r>
  <r>
    <d v="2022-01-29T00:44:35"/>
    <x v="9"/>
    <n v="18"/>
    <s v="TANGARIFE LUIS"/>
    <x v="8"/>
    <x v="1"/>
    <n v="90"/>
    <n v="18"/>
    <n v="114.80769230769199"/>
    <s v="Se descuenta el viaje de de 5 12 am donde moviliz 14 Usuarios ya que no espera el tiempo indicado en el paradero"/>
    <n v="43923.0769"/>
    <x v="0"/>
    <n v="12938.8888888889"/>
    <x v="178"/>
    <x v="0"/>
    <m/>
  </r>
  <r>
    <d v="2022-01-29T00:44:35"/>
    <x v="9"/>
    <n v="19"/>
    <s v="RESTREPO JHON FLANDER"/>
    <x v="3"/>
    <x v="0"/>
    <n v="230"/>
    <n v="23"/>
    <n v="229.61538461538501"/>
    <m/>
    <n v="87846.1538"/>
    <x v="0"/>
    <n v="12938.8888888889"/>
    <x v="178"/>
    <x v="0"/>
    <m/>
  </r>
  <r>
    <d v="2022-01-29T00:44:36"/>
    <x v="9"/>
    <n v="20"/>
    <s v="VACA FIERRO ROBINSON"/>
    <x v="1"/>
    <x v="0"/>
    <n v="242"/>
    <n v="22"/>
    <n v="252.57692307692301"/>
    <m/>
    <n v="96630.769199999995"/>
    <x v="0"/>
    <n v="12938.8888888889"/>
    <x v="178"/>
    <x v="0"/>
    <m/>
  </r>
  <r>
    <d v="2022-01-29T00:44:36"/>
    <x v="9"/>
    <n v="21"/>
    <s v="OCAMPO OCAMPO ANTONIO JOSE"/>
    <x v="3"/>
    <x v="0"/>
    <n v="211"/>
    <n v="21.1"/>
    <n v="229.61538461538501"/>
    <m/>
    <n v="87846.1538"/>
    <x v="0"/>
    <n v="12938.8888888889"/>
    <x v="178"/>
    <x v="0"/>
    <m/>
  </r>
  <r>
    <d v="2022-01-29T00:44:36"/>
    <x v="9"/>
    <n v="22"/>
    <s v="GONZALEZ MONTAO HERNAN DARIO"/>
    <x v="6"/>
    <x v="0"/>
    <n v="208"/>
    <n v="26"/>
    <n v="183.69230769230799"/>
    <m/>
    <n v="70276.9231"/>
    <x v="1"/>
    <n v="12938.8888888889"/>
    <x v="178"/>
    <x v="0"/>
    <m/>
  </r>
  <r>
    <d v="2022-01-29T00:44:36"/>
    <x v="9"/>
    <n v="23"/>
    <s v="QUICENO DAVID DIEGO ALEJANDRO"/>
    <x v="0"/>
    <x v="1"/>
    <n v="288"/>
    <n v="32"/>
    <n v="206.65384615384599"/>
    <s v="Se descuenta el viaje de 5 55 am donde moviliz 30 Usuarios si espera el tiempo indicado pero con las puertas cerradas evitando que los usuarios ingresen al veh"/>
    <n v="79061.538499999995"/>
    <x v="0"/>
    <n v="12938.8888888889"/>
    <x v="178"/>
    <x v="0"/>
    <m/>
  </r>
  <r>
    <d v="2022-01-29T00:44:36"/>
    <x v="9"/>
    <n v="24"/>
    <s v="QUIRAMA CASTAEDA JHON JADER"/>
    <x v="6"/>
    <x v="0"/>
    <n v="158"/>
    <n v="19.75"/>
    <n v="183.69230769230799"/>
    <m/>
    <n v="70276.9231"/>
    <x v="0"/>
    <n v="12938.8888888889"/>
    <x v="178"/>
    <x v="0"/>
    <m/>
  </r>
  <r>
    <d v="2022-01-29T00:44:36"/>
    <x v="9"/>
    <n v="26"/>
    <s v="GONZALEZ VELASQUEZ LISDAN"/>
    <x v="0"/>
    <x v="0"/>
    <n v="192"/>
    <n v="21.3333333333333"/>
    <n v="206.65384615384599"/>
    <m/>
    <n v="79061.538499999995"/>
    <x v="0"/>
    <n v="12938.8888888889"/>
    <x v="178"/>
    <x v="0"/>
    <m/>
  </r>
  <r>
    <d v="2022-01-29T00:44:37"/>
    <x v="9"/>
    <n v="27"/>
    <s v="VANEGAS MORALES DEIBY ALEJANDRO"/>
    <x v="6"/>
    <x v="1"/>
    <n v="168"/>
    <n v="21"/>
    <n v="183.69230769230799"/>
    <s v="se descuenta el viaje de 8 48 am donde moviliz 23 Usuarios ya que no espera el tiempo indicado en el paradero"/>
    <n v="70276.9231"/>
    <x v="0"/>
    <n v="12938.8888888889"/>
    <x v="178"/>
    <x v="0"/>
    <m/>
  </r>
  <r>
    <d v="2022-01-29T00:44:37"/>
    <x v="1"/>
    <n v="28"/>
    <s v="ZAPATA GOMEZ ANDERSON"/>
    <x v="3"/>
    <x v="0"/>
    <n v="224"/>
    <n v="22.4"/>
    <n v="229.61538461538501"/>
    <m/>
    <n v="87846.1538"/>
    <x v="0"/>
    <n v="12938.8888888889"/>
    <x v="178"/>
    <x v="0"/>
    <m/>
  </r>
  <r>
    <d v="2022-01-29T00:44:37"/>
    <x v="9"/>
    <n v="29"/>
    <s v="URIBE HERRERA JUAN ESTEBAN"/>
    <x v="0"/>
    <x v="1"/>
    <n v="241"/>
    <n v="26.7777777777778"/>
    <n v="206.65384615384599"/>
    <s v="se descuenta el viaje de 10 26 am donde moviliz 26 Usuarios ya que no espera el tiempo indicado en el paradero"/>
    <n v="79061.538499999995"/>
    <x v="0"/>
    <n v="12938.8888888889"/>
    <x v="178"/>
    <x v="0"/>
    <m/>
  </r>
  <r>
    <d v="2022-01-29T00:44:37"/>
    <x v="1"/>
    <n v="31"/>
    <s v="LOPEZ ESTIVEN"/>
    <x v="3"/>
    <x v="0"/>
    <n v="189"/>
    <n v="18.899999999999999"/>
    <n v="229.61538461538501"/>
    <m/>
    <n v="87846.1538"/>
    <x v="1"/>
    <n v="12938.8888888889"/>
    <x v="178"/>
    <x v="0"/>
    <m/>
  </r>
  <r>
    <d v="2022-01-29T00:44:37"/>
    <x v="1"/>
    <n v="33"/>
    <s v="ARISTIZABAL GIRALDO JORGE ANDRES"/>
    <x v="1"/>
    <x v="0"/>
    <n v="247"/>
    <n v="22.454545454545499"/>
    <n v="252.57692307692301"/>
    <s v="1 DESCUENTO (Despachadora Isabel)"/>
    <n v="96630.769199999995"/>
    <x v="0"/>
    <n v="12938.8888888889"/>
    <x v="178"/>
    <x v="0"/>
    <m/>
  </r>
  <r>
    <d v="2022-01-29T00:44:37"/>
    <x v="1"/>
    <n v="34"/>
    <s v="JIMENEZ HURTADO CARLOS ESTIVEN"/>
    <x v="0"/>
    <x v="0"/>
    <n v="227"/>
    <n v="25.2222222222222"/>
    <n v="206.65384615384599"/>
    <s v="1 DESCUENTO (Despachadora Isabel)"/>
    <n v="79061.538499999995"/>
    <x v="0"/>
    <n v="12938.8888888889"/>
    <x v="178"/>
    <x v="0"/>
    <m/>
  </r>
  <r>
    <d v="2022-01-29T00:44:38"/>
    <x v="1"/>
    <n v="35"/>
    <s v="GARCIA DAVID WILSON ALBERTO"/>
    <x v="1"/>
    <x v="0"/>
    <n v="270"/>
    <n v="24.545454545454501"/>
    <n v="252.57692307692301"/>
    <s v="5 DESCUENTOS (4 X INCAPACITADOS Y Usuario Desubicado)"/>
    <n v="96630.769199999995"/>
    <x v="1"/>
    <n v="12938.8888888889"/>
    <x v="178"/>
    <x v="0"/>
    <m/>
  </r>
  <r>
    <d v="2022-01-29T00:44:38"/>
    <x v="1"/>
    <n v="36"/>
    <s v="VALENCIA ESTRADA JUAN STIVEN"/>
    <x v="3"/>
    <x v="0"/>
    <n v="218"/>
    <n v="21.8"/>
    <n v="229.61538461538501"/>
    <m/>
    <n v="87846.1538"/>
    <x v="0"/>
    <n v="12938.8888888889"/>
    <x v="178"/>
    <x v="0"/>
    <m/>
  </r>
  <r>
    <d v="2022-01-29T00:44:38"/>
    <x v="1"/>
    <n v="37"/>
    <s v="PIEDRAHITA MADRID SANTIAGO"/>
    <x v="6"/>
    <x v="1"/>
    <n v="231"/>
    <n v="28.875"/>
    <n v="183.69230769230799"/>
    <s v="Se descuenta el viaje de 8 46 am donde moviliz 10 Usuarios ya que no espera el tiempo indicado en el paradero"/>
    <n v="70276.9231"/>
    <x v="1"/>
    <n v="12938.8888888889"/>
    <x v="178"/>
    <x v="0"/>
    <m/>
  </r>
  <r>
    <d v="2022-01-29T00:44:38"/>
    <x v="1"/>
    <n v="38"/>
    <s v="HERRERA GIOVANNY"/>
    <x v="1"/>
    <x v="0"/>
    <n v="228"/>
    <n v="20.727272727272702"/>
    <n v="252.57692307692301"/>
    <m/>
    <n v="96630.769199999995"/>
    <x v="0"/>
    <n v="12938.8888888889"/>
    <x v="178"/>
    <x v="0"/>
    <m/>
  </r>
  <r>
    <d v="2022-01-29T00:44:38"/>
    <x v="1"/>
    <n v="39"/>
    <s v="LONDOO GOMEZ WILDER"/>
    <x v="2"/>
    <x v="0"/>
    <n v="152"/>
    <n v="27.636363636363601"/>
    <n v="126.288461538462"/>
    <m/>
    <n v="48315.384599999998"/>
    <x v="0"/>
    <n v="12938.8888888889"/>
    <x v="178"/>
    <x v="0"/>
    <m/>
  </r>
  <r>
    <d v="2022-01-29T00:44:38"/>
    <x v="1"/>
    <n v="40"/>
    <s v="CORDOBA QUINTERO RAFAEL JOSE"/>
    <x v="3"/>
    <x v="0"/>
    <n v="244"/>
    <n v="24.4"/>
    <n v="229.61538461538501"/>
    <s v="1 DESCUENTO (Despachadora Isabel)"/>
    <n v="87846.1538"/>
    <x v="0"/>
    <n v="12938.8888888889"/>
    <x v="178"/>
    <x v="0"/>
    <m/>
  </r>
  <r>
    <d v="2022-01-29T00:44:38"/>
    <x v="1"/>
    <n v="42"/>
    <s v="GALINDEZ CHAVARRIAGA LUIS FERNANDO"/>
    <x v="3"/>
    <x v="0"/>
    <n v="244"/>
    <n v="24.4"/>
    <n v="229.61538461538501"/>
    <m/>
    <n v="87846.1538"/>
    <x v="0"/>
    <n v="12938.8888888889"/>
    <x v="178"/>
    <x v="0"/>
    <m/>
  </r>
  <r>
    <d v="2022-01-30T00:30:11"/>
    <x v="9"/>
    <n v="1"/>
    <s v="CASTRO HOLGUIN JOHAN DAVID"/>
    <x v="2"/>
    <x v="2"/>
    <n v="159"/>
    <n v="26.5"/>
    <n v="134.14864864864899"/>
    <s v="18 DESCUENTOS (Transbordo veh 16) Se descuenta el viaje de 3 56 pm donde moviliz 31 Usuarios ya que no ingresa al 13 por la razon de calibrar las llantas, hecho que debe hacerse antes de enturnarse y NO despues"/>
    <n v="51259.459499999997"/>
    <x v="0"/>
    <n v="14211.4285714286"/>
    <x v="179"/>
    <x v="0"/>
    <m/>
  </r>
  <r>
    <d v="2022-01-30T00:30:12"/>
    <x v="9"/>
    <n v="2"/>
    <s v="SANCHEZ CAMELO FABIAN ARLEY"/>
    <x v="0"/>
    <x v="0"/>
    <n v="239"/>
    <n v="26.5555555555556"/>
    <n v="201.222972972973"/>
    <m/>
    <n v="76889.189199999993"/>
    <x v="1"/>
    <n v="14211.4285714286"/>
    <x v="179"/>
    <x v="0"/>
    <m/>
  </r>
  <r>
    <d v="2022-01-30T00:30:12"/>
    <x v="9"/>
    <n v="3"/>
    <s v="MONSALVE OCAMPO EDISON GUSTAVO"/>
    <x v="4"/>
    <x v="0"/>
    <n v="145"/>
    <n v="20.714285714285701"/>
    <n v="156.506756756757"/>
    <m/>
    <n v="59802.702700000002"/>
    <x v="0"/>
    <n v="14211.4285714286"/>
    <x v="179"/>
    <x v="0"/>
    <m/>
  </r>
  <r>
    <d v="2022-01-30T00:30:12"/>
    <x v="9"/>
    <n v="5"/>
    <s v="LOAIZA GAVIRIA EDIXON ANDRES"/>
    <x v="6"/>
    <x v="0"/>
    <n v="174"/>
    <n v="21.75"/>
    <n v="178.86486486486501"/>
    <m/>
    <n v="68345.945900000006"/>
    <x v="1"/>
    <n v="14211.4285714286"/>
    <x v="179"/>
    <x v="0"/>
    <m/>
  </r>
  <r>
    <d v="2022-01-30T00:30:13"/>
    <x v="9"/>
    <n v="6"/>
    <s v="MARAMARA ALBARRAN YONSON"/>
    <x v="4"/>
    <x v="0"/>
    <n v="119"/>
    <n v="17"/>
    <n v="156.506756756757"/>
    <s v="20 DESCUENTOS (2 Propietario veh 27 y 18 Transbordo veh 42)"/>
    <n v="59802.702700000002"/>
    <x v="0"/>
    <n v="14211.4285714286"/>
    <x v="179"/>
    <x v="0"/>
    <m/>
  </r>
  <r>
    <d v="2022-01-30T00:30:13"/>
    <x v="9"/>
    <n v="7"/>
    <s v="SERNA TABARES HUGO ORLANDO"/>
    <x v="8"/>
    <x v="0"/>
    <n v="87"/>
    <n v="17.399999999999999"/>
    <n v="111.790540540541"/>
    <m/>
    <n v="42716.216200000003"/>
    <x v="1"/>
    <n v="14211.4285714286"/>
    <x v="179"/>
    <x v="0"/>
    <m/>
  </r>
  <r>
    <d v="2022-01-30T00:30:13"/>
    <x v="9"/>
    <n v="8"/>
    <s v="VALENCIA MENDOZA CESAR AUGUSTO"/>
    <x v="2"/>
    <x v="0"/>
    <n v="129"/>
    <n v="23.454545454545499"/>
    <n v="122.96959459459499"/>
    <m/>
    <n v="46987.837800000001"/>
    <x v="1"/>
    <n v="14211.4285714286"/>
    <x v="179"/>
    <x v="0"/>
    <m/>
  </r>
  <r>
    <d v="2022-01-30T00:30:13"/>
    <x v="1"/>
    <n v="9"/>
    <s v="JIMENEZ JIMENEZ OMAR DAVID"/>
    <x v="4"/>
    <x v="0"/>
    <n v="84"/>
    <n v="12"/>
    <n v="156.506756756757"/>
    <m/>
    <n v="59802.702700000002"/>
    <x v="0"/>
    <n v="14211.4285714286"/>
    <x v="179"/>
    <x v="0"/>
    <m/>
  </r>
  <r>
    <d v="2022-01-30T00:30:13"/>
    <x v="9"/>
    <n v="10"/>
    <s v="VALENCIA ESTRADA JUAN STIVEN"/>
    <x v="0"/>
    <x v="0"/>
    <n v="227"/>
    <n v="25.2222222222222"/>
    <n v="201.222972972973"/>
    <m/>
    <n v="76889.189199999993"/>
    <x v="0"/>
    <n v="14211.4285714286"/>
    <x v="179"/>
    <x v="0"/>
    <m/>
  </r>
  <r>
    <d v="2022-01-30T00:30:13"/>
    <x v="9"/>
    <n v="11"/>
    <s v="VELEZ QUINTERO BAYRON ESTIVEN"/>
    <x v="3"/>
    <x v="0"/>
    <n v="248"/>
    <n v="24.8"/>
    <n v="223.58108108108101"/>
    <m/>
    <n v="85432.432400000005"/>
    <x v="0"/>
    <n v="14211.4285714286"/>
    <x v="179"/>
    <x v="0"/>
    <m/>
  </r>
  <r>
    <d v="2022-01-30T00:30:14"/>
    <x v="9"/>
    <n v="12"/>
    <s v="HERRERA GIOVANNY"/>
    <x v="2"/>
    <x v="0"/>
    <n v="114"/>
    <n v="17.538461538461501"/>
    <n v="145.32770270270299"/>
    <m/>
    <n v="55531.081100000003"/>
    <x v="0"/>
    <n v="14211.4285714286"/>
    <x v="179"/>
    <x v="0"/>
    <m/>
  </r>
  <r>
    <d v="2022-01-30T00:30:14"/>
    <x v="1"/>
    <n v="13"/>
    <s v="MESA RAFAEL"/>
    <x v="0"/>
    <x v="0"/>
    <n v="150"/>
    <n v="16.6666666666667"/>
    <n v="201.222972972973"/>
    <m/>
    <n v="76889.189199999993"/>
    <x v="1"/>
    <n v="14211.4285714286"/>
    <x v="179"/>
    <x v="0"/>
    <m/>
  </r>
  <r>
    <d v="2022-01-30T00:30:14"/>
    <x v="1"/>
    <n v="15"/>
    <s v="LONDOO LOPERA DUVAN ANDRES"/>
    <x v="6"/>
    <x v="0"/>
    <n v="162"/>
    <n v="20.25"/>
    <n v="178.86486486486501"/>
    <m/>
    <n v="68345.945900000006"/>
    <x v="0"/>
    <n v="14211.4285714286"/>
    <x v="179"/>
    <x v="0"/>
    <m/>
  </r>
  <r>
    <d v="2022-01-30T00:30:14"/>
    <x v="1"/>
    <n v="16"/>
    <s v="TANGARIFE LUIS"/>
    <x v="6"/>
    <x v="0"/>
    <n v="194"/>
    <n v="22.823529411764699"/>
    <n v="190.04391891891899"/>
    <m/>
    <n v="72617.567599999995"/>
    <x v="0"/>
    <n v="14211.4285714286"/>
    <x v="179"/>
    <x v="0"/>
    <m/>
  </r>
  <r>
    <d v="2022-01-30T00:30:14"/>
    <x v="1"/>
    <n v="17"/>
    <s v="ESPINOZA CHAVARRIA GUILLERMO LE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4"/>
    <x v="1"/>
    <n v="18"/>
    <s v="RENDON VIANA HUMBERTO DE JESUS"/>
    <x v="6"/>
    <x v="0"/>
    <n v="166"/>
    <n v="20.75"/>
    <n v="178.86486486486501"/>
    <m/>
    <n v="68345.945900000006"/>
    <x v="0"/>
    <n v="14211.4285714286"/>
    <x v="179"/>
    <x v="0"/>
    <m/>
  </r>
  <r>
    <d v="2022-01-30T00:30:15"/>
    <x v="1"/>
    <n v="19"/>
    <s v="RESTREPO JHON FLANDER"/>
    <x v="6"/>
    <x v="0"/>
    <n v="152"/>
    <n v="19"/>
    <n v="178.86486486486501"/>
    <m/>
    <n v="68345.945900000006"/>
    <x v="0"/>
    <n v="14211.4285714286"/>
    <x v="179"/>
    <x v="0"/>
    <m/>
  </r>
  <r>
    <d v="2022-01-30T00:30:15"/>
    <x v="1"/>
    <n v="20"/>
    <s v="VACA FIERRO ROBINS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5"/>
    <x v="1"/>
    <n v="21"/>
    <s v="OCAMPO OCAMPO ANTONIO JOSE"/>
    <x v="6"/>
    <x v="0"/>
    <n v="200"/>
    <n v="23.529411764705898"/>
    <n v="190.04391891891899"/>
    <m/>
    <n v="72617.567599999995"/>
    <x v="0"/>
    <n v="14211.4285714286"/>
    <x v="179"/>
    <x v="0"/>
    <m/>
  </r>
  <r>
    <d v="2022-01-30T00:30:16"/>
    <x v="1"/>
    <n v="22"/>
    <s v="GONZALEZ MONTAO HERNAN DARIO"/>
    <x v="7"/>
    <x v="0"/>
    <n v="90"/>
    <n v="30"/>
    <n v="67.074324324324294"/>
    <s v="8 DESCUENTOS(1 Despachadora Isabel, 7 X rampla mala despchadora isabel y conductor se suben y bajan varias veces)"/>
    <n v="25629.7297"/>
    <x v="1"/>
    <n v="14211.4285714286"/>
    <x v="179"/>
    <x v="0"/>
    <m/>
  </r>
  <r>
    <d v="2022-01-30T00:30:16"/>
    <x v="1"/>
    <n v="23"/>
    <s v="QUICENO DAVID DIEGO ALEJANDRO"/>
    <x v="3"/>
    <x v="0"/>
    <n v="241"/>
    <n v="24.1"/>
    <n v="223.58108108108101"/>
    <s v="1 DESCUENTO (Despachadora Isabel)"/>
    <n v="85432.432400000005"/>
    <x v="0"/>
    <n v="14211.4285714286"/>
    <x v="179"/>
    <x v="0"/>
    <m/>
  </r>
  <r>
    <d v="2022-01-30T00:30:16"/>
    <x v="1"/>
    <n v="24"/>
    <s v="QUIRAMA CASTAEDA JHON JADER"/>
    <x v="0"/>
    <x v="0"/>
    <n v="278"/>
    <n v="30.8888888888889"/>
    <n v="201.222972972973"/>
    <m/>
    <n v="76889.189199999993"/>
    <x v="0"/>
    <n v="14211.4285714286"/>
    <x v="179"/>
    <x v="0"/>
    <m/>
  </r>
  <r>
    <d v="2022-01-30T00:30:16"/>
    <x v="1"/>
    <n v="26"/>
    <s v="RESTREPO RODRIGUEZ LIBARDO ANDRES"/>
    <x v="8"/>
    <x v="1"/>
    <n v="139"/>
    <n v="27.8"/>
    <n v="111.790540540541"/>
    <m/>
    <n v="42716.216200000003"/>
    <x v="0"/>
    <n v="14211.4285714286"/>
    <x v="179"/>
    <x v="0"/>
    <m/>
  </r>
  <r>
    <d v="2022-01-30T00:30:17"/>
    <x v="9"/>
    <n v="27"/>
    <s v="VANEGAS MORALES DEIBY ALEJANDRO"/>
    <x v="3"/>
    <x v="0"/>
    <n v="174"/>
    <n v="17.399999999999999"/>
    <n v="223.58108108108101"/>
    <s v="FERNEY HENAO Realiz 3 viajes donde moviliz 48 Usuarios"/>
    <n v="85432.432400000005"/>
    <x v="0"/>
    <n v="14211.4285714286"/>
    <x v="179"/>
    <x v="0"/>
    <m/>
  </r>
  <r>
    <d v="2022-01-30T00:30:17"/>
    <x v="1"/>
    <n v="28"/>
    <s v="VELASQUEZ ROLDAN BRAYAN ESTIVEN"/>
    <x v="3"/>
    <x v="0"/>
    <n v="227"/>
    <n v="22.7"/>
    <n v="223.58108108108101"/>
    <s v="1 DESCUENTO (Usuario Desubicado)"/>
    <n v="85432.432400000005"/>
    <x v="0"/>
    <n v="14211.4285714286"/>
    <x v="179"/>
    <x v="0"/>
    <m/>
  </r>
  <r>
    <d v="2022-01-30T00:30:17"/>
    <x v="1"/>
    <n v="29"/>
    <s v="VARGAS NELSON CONRADO"/>
    <x v="1"/>
    <x v="0"/>
    <n v="254"/>
    <n v="23.090909090909101"/>
    <n v="245.93918918918899"/>
    <m/>
    <n v="93975.675700000007"/>
    <x v="0"/>
    <n v="14211.4285714286"/>
    <x v="179"/>
    <x v="0"/>
    <m/>
  </r>
  <r>
    <d v="2022-01-30T00:30:17"/>
    <x v="9"/>
    <n v="31"/>
    <s v="LOPEZ ESTIVEN"/>
    <x v="0"/>
    <x v="0"/>
    <n v="184"/>
    <n v="20.4444444444444"/>
    <n v="201.222972972973"/>
    <m/>
    <n v="76889.189199999993"/>
    <x v="1"/>
    <n v="14211.4285714286"/>
    <x v="179"/>
    <x v="0"/>
    <m/>
  </r>
  <r>
    <d v="2022-01-30T00:30:18"/>
    <x v="9"/>
    <n v="32"/>
    <s v="HOYOS ALEJANDRO"/>
    <x v="0"/>
    <x v="0"/>
    <n v="189"/>
    <n v="21"/>
    <n v="201.222972972973"/>
    <m/>
    <n v="76889.189199999993"/>
    <x v="0"/>
    <n v="14211.4285714286"/>
    <x v="179"/>
    <x v="0"/>
    <m/>
  </r>
  <r>
    <d v="2022-01-30T00:30:18"/>
    <x v="9"/>
    <n v="33"/>
    <s v="ARISTIZABAL GIRALDO JORGE ANDRES"/>
    <x v="3"/>
    <x v="0"/>
    <n v="262"/>
    <n v="26.2"/>
    <n v="223.58108108108101"/>
    <s v="14 DESCUENTOS (Transbordo veh 40)"/>
    <n v="85432.432400000005"/>
    <x v="0"/>
    <n v="14211.4285714286"/>
    <x v="179"/>
    <x v="0"/>
    <m/>
  </r>
  <r>
    <d v="2022-01-30T00:30:18"/>
    <x v="9"/>
    <n v="34"/>
    <s v="JIMENEZ HURTADO CARLOS ESTIVEN"/>
    <x v="0"/>
    <x v="0"/>
    <n v="220"/>
    <n v="24.4444444444444"/>
    <n v="201.222972972973"/>
    <m/>
    <n v="76889.189199999993"/>
    <x v="0"/>
    <n v="14211.4285714286"/>
    <x v="179"/>
    <x v="0"/>
    <m/>
  </r>
  <r>
    <d v="2022-01-30T00:30:18"/>
    <x v="9"/>
    <n v="35"/>
    <s v="GARCIA DAVID WILSON ALBERTO"/>
    <x v="0"/>
    <x v="0"/>
    <n v="190"/>
    <n v="21.1111111111111"/>
    <n v="201.222972972973"/>
    <s v="4 DESCUENTOS X INCAPACITADO"/>
    <n v="76889.189199999993"/>
    <x v="1"/>
    <n v="14211.4285714286"/>
    <x v="179"/>
    <x v="0"/>
    <m/>
  </r>
  <r>
    <d v="2022-01-30T00:30:19"/>
    <x v="9"/>
    <n v="36"/>
    <s v="MARTINEZ CHAVERRA LUIS NORBERTO"/>
    <x v="0"/>
    <x v="0"/>
    <n v="250"/>
    <n v="27.7777777777778"/>
    <n v="201.222972972973"/>
    <s v="1 DESCUENTO (Despachadora Isabel)"/>
    <n v="76889.189199999993"/>
    <x v="0"/>
    <n v="14211.4285714286"/>
    <x v="179"/>
    <x v="0"/>
    <m/>
  </r>
  <r>
    <d v="2022-01-30T00:30:19"/>
    <x v="9"/>
    <n v="37"/>
    <s v="PIEDRAHITA MADRID SANTIAGO"/>
    <x v="0"/>
    <x v="0"/>
    <n v="160"/>
    <n v="17.7777777777778"/>
    <n v="201.222972972973"/>
    <m/>
    <n v="76889.189199999993"/>
    <x v="1"/>
    <n v="14211.4285714286"/>
    <x v="179"/>
    <x v="0"/>
    <m/>
  </r>
  <r>
    <d v="2022-01-30T00:30:19"/>
    <x v="9"/>
    <n v="38"/>
    <s v="ALVARADO ARIEL"/>
    <x v="0"/>
    <x v="0"/>
    <n v="185"/>
    <n v="20.5555555555556"/>
    <n v="201.222972972973"/>
    <m/>
    <n v="76889.189199999993"/>
    <x v="0"/>
    <n v="14211.4285714286"/>
    <x v="179"/>
    <x v="0"/>
    <m/>
  </r>
  <r>
    <d v="2022-01-30T00:30:19"/>
    <x v="9"/>
    <n v="40"/>
    <s v="CORDOBA QUINTERO RAFAEL JOSE"/>
    <x v="6"/>
    <x v="1"/>
    <n v="213"/>
    <n v="26.625"/>
    <n v="178.86486486486501"/>
    <m/>
    <n v="68345.945900000006"/>
    <x v="0"/>
    <n v="14211.4285714286"/>
    <x v="179"/>
    <x v="0"/>
    <m/>
  </r>
  <r>
    <d v="2022-01-30T00:30:20"/>
    <x v="1"/>
    <n v="42"/>
    <s v="GALINDEZ CHAVARRIAGA LUIS FERNANDO"/>
    <x v="0"/>
    <x v="1"/>
    <n v="207"/>
    <n v="23"/>
    <n v="201.222972972973"/>
    <m/>
    <n v="76889.189199999993"/>
    <x v="0"/>
    <n v="14211.4285714286"/>
    <x v="179"/>
    <x v="0"/>
    <m/>
  </r>
  <r>
    <d v="2022-01-31T01:28:59"/>
    <x v="10"/>
    <n v="2"/>
    <s v="SANCHEZ CAMELO FABIAN ARLEY"/>
    <x v="0"/>
    <x v="0"/>
    <n v="219"/>
    <n v="24.3333333333333"/>
    <n v="189.63739376770499"/>
    <m/>
    <n v="72254.957500000004"/>
    <x v="1"/>
    <n v="11813.6363636364"/>
    <x v="180"/>
    <x v="0"/>
    <m/>
  </r>
  <r>
    <d v="2022-01-31T01:28:59"/>
    <x v="10"/>
    <n v="3"/>
    <s v="RESTREPO RODRIGUEZ LIBARDO ANDRES"/>
    <x v="7"/>
    <x v="1"/>
    <n v="81"/>
    <n v="27"/>
    <n v="63.212464589235097"/>
    <m/>
    <n v="24084.985799999999"/>
    <x v="0"/>
    <n v="11813.6363636364"/>
    <x v="180"/>
    <x v="0"/>
    <m/>
  </r>
  <r>
    <d v="2022-01-31T01:28:59"/>
    <x v="10"/>
    <n v="6"/>
    <s v="MARAMARA ALBARRAN YONSON"/>
    <x v="0"/>
    <x v="0"/>
    <n v="179"/>
    <n v="19.8888888888889"/>
    <n v="189.63739376770499"/>
    <m/>
    <n v="72254.957500000004"/>
    <x v="0"/>
    <n v="11813.6363636364"/>
    <x v="180"/>
    <x v="0"/>
    <m/>
  </r>
  <r>
    <d v="2022-01-31T01:28:59"/>
    <x v="10"/>
    <n v="7"/>
    <s v="SERNA TABARES HUGO ORLANDO"/>
    <x v="0"/>
    <x v="0"/>
    <n v="206"/>
    <n v="22.8888888888889"/>
    <n v="189.63739376770499"/>
    <m/>
    <n v="72254.957500000004"/>
    <x v="1"/>
    <n v="11813.6363636364"/>
    <x v="180"/>
    <x v="0"/>
    <m/>
  </r>
  <r>
    <d v="2022-01-31T01:28:59"/>
    <x v="10"/>
    <n v="8"/>
    <s v="URIBE HERRERA JUAN ESTEBAN"/>
    <x v="3"/>
    <x v="0"/>
    <n v="185"/>
    <n v="18.5"/>
    <n v="210.70821529745001"/>
    <s v="2 DESCUENTOS (Despachador Jos 28 /01)"/>
    <n v="80283.286099999998"/>
    <x v="1"/>
    <n v="11813.6363636364"/>
    <x v="180"/>
    <x v="0"/>
    <m/>
  </r>
  <r>
    <d v="2022-01-31T01:29:00"/>
    <x v="10"/>
    <n v="11"/>
    <s v="VELEZ QUINTERO BAYRON ESTIVEN"/>
    <x v="2"/>
    <x v="0"/>
    <n v="109"/>
    <n v="18.1666666666667"/>
    <n v="126.42492917846999"/>
    <m/>
    <n v="48169.971700000002"/>
    <x v="0"/>
    <n v="11813.6363636364"/>
    <x v="180"/>
    <x v="0"/>
    <m/>
  </r>
  <r>
    <d v="2022-01-31T01:29:00"/>
    <x v="10"/>
    <n v="12"/>
    <s v="HERRERA GIOVANNY"/>
    <x v="0"/>
    <x v="1"/>
    <n v="172"/>
    <n v="19.1111111111111"/>
    <n v="189.63739376770499"/>
    <m/>
    <n v="72254.957500000004"/>
    <x v="0"/>
    <n v="11813.6363636364"/>
    <x v="180"/>
    <x v="0"/>
    <m/>
  </r>
  <r>
    <d v="2022-01-31T01:29:00"/>
    <x v="10"/>
    <n v="14"/>
    <s v="HINCAPIE OSORIO RENZO ORLANDO"/>
    <x v="3"/>
    <x v="0"/>
    <n v="201"/>
    <n v="20.100000000000001"/>
    <n v="210.70821529745001"/>
    <s v="1 DESCUENTO (Transbordo veh 19)"/>
    <n v="80283.286099999998"/>
    <x v="1"/>
    <n v="11813.6363636364"/>
    <x v="180"/>
    <x v="0"/>
    <m/>
  </r>
  <r>
    <d v="2022-01-31T01:29:00"/>
    <x v="10"/>
    <n v="15"/>
    <s v="LONDOO LOPERA DUVAN ANDRES"/>
    <x v="0"/>
    <x v="0"/>
    <n v="184"/>
    <n v="20.4444444444444"/>
    <n v="189.63739376770499"/>
    <m/>
    <n v="72254.957500000004"/>
    <x v="0"/>
    <n v="11813.6363636364"/>
    <x v="180"/>
    <x v="0"/>
    <m/>
  </r>
  <r>
    <d v="2022-01-31T01:29:00"/>
    <x v="10"/>
    <n v="16"/>
    <s v="ZAPATA POSSO FERNEY"/>
    <x v="3"/>
    <x v="0"/>
    <n v="181"/>
    <n v="18.100000000000001"/>
    <n v="210.70821529745001"/>
    <s v="3 DESCUENTOS (2 Devolucin de dinero x desubicados y Conduct. Veh 11)"/>
    <n v="80283.286099999998"/>
    <x v="0"/>
    <n v="11813.6363636364"/>
    <x v="180"/>
    <x v="0"/>
    <m/>
  </r>
  <r>
    <d v="2022-01-31T01:29:01"/>
    <x v="10"/>
    <n v="17"/>
    <s v="ESPINOZA CHAVARRIA GUILLERMO LEON"/>
    <x v="0"/>
    <x v="0"/>
    <n v="190"/>
    <n v="21.1111111111111"/>
    <n v="189.63739376770499"/>
    <m/>
    <n v="72254.957500000004"/>
    <x v="0"/>
    <n v="11813.6363636364"/>
    <x v="180"/>
    <x v="0"/>
    <m/>
  </r>
  <r>
    <d v="2022-01-31T01:29:01"/>
    <x v="10"/>
    <n v="18"/>
    <s v="RENDON VIANA HUMBERTO DE JESUS"/>
    <x v="0"/>
    <x v="0"/>
    <n v="218"/>
    <n v="24.2222222222222"/>
    <n v="189.63739376770499"/>
    <m/>
    <n v="72254.957500000004"/>
    <x v="0"/>
    <n v="11813.6363636364"/>
    <x v="180"/>
    <x v="0"/>
    <m/>
  </r>
  <r>
    <d v="2022-01-31T01:29:01"/>
    <x v="10"/>
    <n v="19"/>
    <s v="RESTREPO JHON FLANDER"/>
    <x v="4"/>
    <x v="0"/>
    <n v="194"/>
    <n v="27.714285714285701"/>
    <n v="147.49575070821501"/>
    <m/>
    <n v="56198.300300000003"/>
    <x v="0"/>
    <n v="11813.6363636364"/>
    <x v="180"/>
    <x v="0"/>
    <m/>
  </r>
  <r>
    <d v="2022-01-31T01:29:02"/>
    <x v="10"/>
    <n v="20"/>
    <s v="VACA FIERRO ROBINSON"/>
    <x v="6"/>
    <x v="0"/>
    <n v="180"/>
    <n v="21.176470588235301"/>
    <n v="179.10198300283301"/>
    <s v="1 DESCUENTO (Usuario Desubicado)"/>
    <n v="68240.7932"/>
    <x v="0"/>
    <n v="11813.6363636364"/>
    <x v="180"/>
    <x v="0"/>
    <m/>
  </r>
  <r>
    <d v="2022-01-31T01:29:02"/>
    <x v="10"/>
    <n v="32"/>
    <s v="HOYOS ALEJANDRO"/>
    <x v="0"/>
    <x v="0"/>
    <n v="174"/>
    <n v="19.3333333333333"/>
    <n v="189.63739376770499"/>
    <m/>
    <n v="72254.957500000004"/>
    <x v="0"/>
    <n v="11813.6363636364"/>
    <x v="180"/>
    <x v="0"/>
    <m/>
  </r>
  <r>
    <d v="2022-01-31T01:29:02"/>
    <x v="10"/>
    <n v="33"/>
    <s v="ARISTIZABAL GIRALDO JORGE ANDRES"/>
    <x v="0"/>
    <x v="0"/>
    <n v="197"/>
    <n v="21.8888888888889"/>
    <n v="189.63739376770499"/>
    <m/>
    <n v="72254.957500000004"/>
    <x v="0"/>
    <n v="11813.6363636364"/>
    <x v="180"/>
    <x v="0"/>
    <m/>
  </r>
  <r>
    <d v="2022-01-31T01:29:02"/>
    <x v="10"/>
    <n v="34"/>
    <s v="JIMENEZ HURTADO CARLOS ESTIVEN"/>
    <x v="4"/>
    <x v="0"/>
    <n v="134"/>
    <n v="19.1428571428571"/>
    <n v="147.49575070821501"/>
    <m/>
    <n v="56198.300300000003"/>
    <x v="0"/>
    <n v="11813.6363636364"/>
    <x v="180"/>
    <x v="0"/>
    <m/>
  </r>
  <r>
    <d v="2022-01-31T01:29:03"/>
    <x v="10"/>
    <n v="35"/>
    <s v="GARCIA DAVID WILSON ALBERTO"/>
    <x v="6"/>
    <x v="0"/>
    <n v="156"/>
    <n v="19.5"/>
    <n v="168.56657223796"/>
    <m/>
    <n v="64226.628900000003"/>
    <x v="1"/>
    <n v="11813.6363636364"/>
    <x v="180"/>
    <x v="0"/>
    <m/>
  </r>
  <r>
    <d v="2022-01-31T01:29:03"/>
    <x v="10"/>
    <n v="37"/>
    <s v="LARGO PIEDRAHITA HARVEY DAVID"/>
    <x v="0"/>
    <x v="0"/>
    <n v="153"/>
    <n v="17"/>
    <n v="189.63739376770499"/>
    <m/>
    <n v="72254.957500000004"/>
    <x v="1"/>
    <n v="11813.6363636364"/>
    <x v="180"/>
    <x v="0"/>
    <m/>
  </r>
  <r>
    <d v="2022-01-31T01:29:03"/>
    <x v="10"/>
    <n v="38"/>
    <s v="MESA RAFAEL"/>
    <x v="6"/>
    <x v="1"/>
    <n v="186"/>
    <n v="23.25"/>
    <n v="168.56657223796"/>
    <m/>
    <n v="64226.628900000003"/>
    <x v="0"/>
    <n v="11813.6363636364"/>
    <x v="180"/>
    <x v="0"/>
    <m/>
  </r>
  <r>
    <d v="2022-01-31T01:29:03"/>
    <x v="10"/>
    <n v="42"/>
    <s v="GIRALDO SANTAMARIA ERMAN"/>
    <x v="0"/>
    <x v="0"/>
    <n v="220"/>
    <n v="24.4444444444444"/>
    <n v="189.63739376770499"/>
    <m/>
    <n v="72254.957500000004"/>
    <x v="0"/>
    <n v="11813.6363636364"/>
    <x v="180"/>
    <x v="0"/>
    <m/>
  </r>
  <r>
    <d v="2022-02-01T03:33:24"/>
    <x v="9"/>
    <n v="1"/>
    <s v="CASTRO HOLGUIN JOHAN DAVID"/>
    <x v="1"/>
    <x v="0"/>
    <n v="272"/>
    <n v="24.727272727272702"/>
    <n v="259.545595054096"/>
    <m/>
    <n v="99418.237999999998"/>
    <x v="0"/>
    <n v="14571.4285714286"/>
    <x v="181"/>
    <x v="0"/>
    <m/>
  </r>
  <r>
    <d v="2022-02-01T03:33:24"/>
    <x v="9"/>
    <n v="2"/>
    <s v="SANCHEZ CAMELO FABIAN ARLEY"/>
    <x v="2"/>
    <x v="0"/>
    <n v="199"/>
    <n v="30.615384615384599"/>
    <n v="153.36785162287501"/>
    <m/>
    <n v="58747.140599999999"/>
    <x v="1"/>
    <n v="14571.4285714286"/>
    <x v="181"/>
    <x v="0"/>
    <m/>
  </r>
  <r>
    <d v="2022-02-01T03:33:24"/>
    <x v="1"/>
    <n v="3"/>
    <s v="MONSALVE OCAMPO EDISON GUSTAVO"/>
    <x v="2"/>
    <x v="0"/>
    <n v="105"/>
    <n v="17.5"/>
    <n v="141.57032457496101"/>
    <m/>
    <n v="54228.129800000002"/>
    <x v="0"/>
    <n v="14571.4285714286"/>
    <x v="181"/>
    <x v="0"/>
    <m/>
  </r>
  <r>
    <d v="2022-02-01T03:33:24"/>
    <x v="9"/>
    <n v="5"/>
    <s v="LOAIZA GAVIRIA EDIXON ANDRES"/>
    <x v="3"/>
    <x v="0"/>
    <n v="260"/>
    <n v="26"/>
    <n v="235.95054095826899"/>
    <m/>
    <n v="90380.216400000005"/>
    <x v="1"/>
    <n v="14571.4285714286"/>
    <x v="181"/>
    <x v="0"/>
    <m/>
  </r>
  <r>
    <d v="2022-02-01T03:33:25"/>
    <x v="1"/>
    <n v="6"/>
    <s v="ZAPATA GOMEZ ANDERSON"/>
    <x v="3"/>
    <x v="0"/>
    <n v="192"/>
    <n v="19.2"/>
    <n v="235.95054095826899"/>
    <s v="4 DESCUENTOS (Despachadora Isabel Y 3 Usuarios Desubicados)"/>
    <n v="90380.216400000005"/>
    <x v="0"/>
    <n v="14571.4285714286"/>
    <x v="181"/>
    <x v="0"/>
    <m/>
  </r>
  <r>
    <d v="2022-02-01T03:33:25"/>
    <x v="1"/>
    <n v="7"/>
    <s v="SERNA TABARES HUGO ORLANDO"/>
    <x v="3"/>
    <x v="0"/>
    <n v="241"/>
    <n v="24.1"/>
    <n v="235.95054095826899"/>
    <m/>
    <n v="90380.216400000005"/>
    <x v="1"/>
    <n v="14571.4285714286"/>
    <x v="181"/>
    <x v="0"/>
    <m/>
  </r>
  <r>
    <d v="2022-02-01T03:33:25"/>
    <x v="1"/>
    <n v="8"/>
    <s v="VALENCIA MENDOZA CESAR AUGUSTO"/>
    <x v="3"/>
    <x v="0"/>
    <n v="196"/>
    <n v="19.600000000000001"/>
    <n v="235.95054095826899"/>
    <s v="2 DESCUENTOS X INCAPACITADO"/>
    <n v="90380.216400000005"/>
    <x v="1"/>
    <n v="14571.4285714286"/>
    <x v="181"/>
    <x v="0"/>
    <m/>
  </r>
  <r>
    <d v="2022-02-01T03:33:25"/>
    <x v="1"/>
    <n v="9"/>
    <s v="JIMENEZ JIMENEZ OMAR DAVID"/>
    <x v="6"/>
    <x v="0"/>
    <n v="180"/>
    <n v="22.5"/>
    <n v="188.760432766615"/>
    <m/>
    <n v="72304.1731"/>
    <x v="0"/>
    <n v="14571.4285714286"/>
    <x v="181"/>
    <x v="0"/>
    <m/>
  </r>
  <r>
    <d v="2022-02-01T03:33:25"/>
    <x v="1"/>
    <n v="10"/>
    <s v="ZAPATA POSSO FERNEY"/>
    <x v="0"/>
    <x v="0"/>
    <n v="234"/>
    <n v="26"/>
    <n v="212.35548686244201"/>
    <s v="2 DESCUENTOS (Usuarios Desubicados)"/>
    <n v="81342.194699999993"/>
    <x v="0"/>
    <n v="14571.4285714286"/>
    <x v="181"/>
    <x v="0"/>
    <m/>
  </r>
  <r>
    <d v="2022-02-01T03:33:25"/>
    <x v="9"/>
    <n v="11"/>
    <s v="VELEZ QUINTERO BAYRON ESTIVEN"/>
    <x v="6"/>
    <x v="0"/>
    <n v="230"/>
    <n v="28.75"/>
    <n v="188.760432766615"/>
    <m/>
    <n v="72304.1731"/>
    <x v="0"/>
    <n v="14571.4285714286"/>
    <x v="181"/>
    <x v="0"/>
    <m/>
  </r>
  <r>
    <d v="2022-02-01T03:33:26"/>
    <x v="9"/>
    <n v="12"/>
    <s v="ROJAS QUINTERO MIGUEL ANTONIO"/>
    <x v="3"/>
    <x v="0"/>
    <n v="204"/>
    <n v="20.399999999999999"/>
    <n v="235.95054095826899"/>
    <m/>
    <n v="90380.216400000005"/>
    <x v="0"/>
    <n v="14571.4285714286"/>
    <x v="181"/>
    <x v="0"/>
    <m/>
  </r>
  <r>
    <d v="2022-02-01T03:33:26"/>
    <x v="9"/>
    <n v="13"/>
    <s v="MESA RAFAEL"/>
    <x v="3"/>
    <x v="0"/>
    <n v="222"/>
    <n v="22.2"/>
    <n v="235.95054095826899"/>
    <m/>
    <n v="90380.216400000005"/>
    <x v="1"/>
    <n v="14571.4285714286"/>
    <x v="181"/>
    <x v="0"/>
    <m/>
  </r>
  <r>
    <d v="2022-02-01T03:33:26"/>
    <x v="9"/>
    <n v="14"/>
    <s v="RESTREPO RODRIGUEZ LIBARDO ANDRES"/>
    <x v="0"/>
    <x v="0"/>
    <n v="248"/>
    <n v="27.5555555555556"/>
    <n v="212.35548686244201"/>
    <s v="1 DESCUENTO (Conduct. )"/>
    <n v="81342.194699999993"/>
    <x v="1"/>
    <n v="14571.4285714286"/>
    <x v="181"/>
    <x v="0"/>
    <m/>
  </r>
  <r>
    <d v="2022-02-01T03:33:26"/>
    <x v="9"/>
    <n v="15"/>
    <s v="LOPERA AGUDELO LUIS FRANCISCO"/>
    <x v="7"/>
    <x v="0"/>
    <n v="91"/>
    <n v="30.3333333333333"/>
    <n v="70.785162287480702"/>
    <m/>
    <n v="27114.064900000001"/>
    <x v="0"/>
    <n v="14571.4285714286"/>
    <x v="181"/>
    <x v="0"/>
    <m/>
  </r>
  <r>
    <d v="2022-02-01T03:33:26"/>
    <x v="9"/>
    <n v="16"/>
    <s v="TANGARIFE LUIS"/>
    <x v="0"/>
    <x v="0"/>
    <n v="180"/>
    <n v="20"/>
    <n v="212.35548686244201"/>
    <m/>
    <n v="81342.194699999993"/>
    <x v="0"/>
    <n v="14571.4285714286"/>
    <x v="181"/>
    <x v="0"/>
    <m/>
  </r>
  <r>
    <d v="2022-02-01T03:33:27"/>
    <x v="9"/>
    <n v="17"/>
    <s v="ESPINOZA CHAVARRIA GUILLERMO LEON"/>
    <x v="4"/>
    <x v="0"/>
    <n v="156"/>
    <n v="22.285714285714299"/>
    <n v="165.16537867078799"/>
    <m/>
    <n v="63266.1515"/>
    <x v="0"/>
    <n v="14571.4285714286"/>
    <x v="181"/>
    <x v="0"/>
    <m/>
  </r>
  <r>
    <d v="2022-02-01T03:33:27"/>
    <x v="9"/>
    <n v="18"/>
    <s v="RENDON VIANA HUMBERTO DE JESUS"/>
    <x v="4"/>
    <x v="1"/>
    <n v="184"/>
    <n v="26.285714285714299"/>
    <n v="165.16537867078799"/>
    <s v="Se descuenta el viaje de 7 35 am donde moviliz 13 Usuarios ya que no espera el tiempo indicado en el paradero"/>
    <n v="63266.1515"/>
    <x v="0"/>
    <n v="14571.4285714286"/>
    <x v="181"/>
    <x v="0"/>
    <m/>
  </r>
  <r>
    <d v="2022-02-01T03:33:27"/>
    <x v="1"/>
    <n v="19"/>
    <s v="RESTREPO JHON FLANDER"/>
    <x v="8"/>
    <x v="0"/>
    <n v="86"/>
    <n v="17.2"/>
    <n v="117.975270479134"/>
    <s v="1 DESCUENTO (Despachadora Isabel)"/>
    <n v="45190.108200000002"/>
    <x v="0"/>
    <n v="14571.4285714286"/>
    <x v="181"/>
    <x v="0"/>
    <m/>
  </r>
  <r>
    <d v="2022-02-01T03:33:27"/>
    <x v="9"/>
    <n v="20"/>
    <s v="VALENCIA ESTRADA JUAN STIVEN"/>
    <x v="3"/>
    <x v="0"/>
    <n v="207"/>
    <n v="20.7"/>
    <n v="235.95054095826899"/>
    <m/>
    <n v="90380.216400000005"/>
    <x v="0"/>
    <n v="14571.4285714286"/>
    <x v="181"/>
    <x v="0"/>
    <m/>
  </r>
  <r>
    <d v="2022-02-01T03:33:27"/>
    <x v="9"/>
    <n v="21"/>
    <s v="OCAMPO OCAMPO ANTONIO JOSE"/>
    <x v="0"/>
    <x v="0"/>
    <n v="250"/>
    <n v="27.7777777777778"/>
    <n v="212.35548686244201"/>
    <m/>
    <n v="81342.194699999993"/>
    <x v="0"/>
    <n v="14571.4285714286"/>
    <x v="181"/>
    <x v="0"/>
    <m/>
  </r>
  <r>
    <d v="2022-02-01T03:33:28"/>
    <x v="9"/>
    <n v="22"/>
    <s v="GONZALEZ MONTAO HERNAN DARIO"/>
    <x v="3"/>
    <x v="0"/>
    <n v="252"/>
    <n v="25.2"/>
    <n v="235.95054095826899"/>
    <m/>
    <n v="90380.216400000005"/>
    <x v="1"/>
    <n v="14571.4285714286"/>
    <x v="181"/>
    <x v="0"/>
    <m/>
  </r>
  <r>
    <d v="2022-02-01T03:33:28"/>
    <x v="9"/>
    <n v="23"/>
    <s v="LONDOO LOPERA DUVAN ANDRES"/>
    <x v="3"/>
    <x v="0"/>
    <n v="248"/>
    <n v="24.8"/>
    <n v="235.95054095826899"/>
    <s v="1 DESCUENTO (Despachador Jos)"/>
    <n v="90380.216400000005"/>
    <x v="0"/>
    <n v="14571.4285714286"/>
    <x v="181"/>
    <x v="0"/>
    <m/>
  </r>
  <r>
    <d v="2022-02-01T03:33:28"/>
    <x v="9"/>
    <n v="24"/>
    <s v="QUIRAMA CASTAEDA JHON JADER"/>
    <x v="6"/>
    <x v="0"/>
    <n v="200"/>
    <n v="26.6666666666667"/>
    <n v="176.96290571870199"/>
    <m/>
    <n v="67785.162299999996"/>
    <x v="0"/>
    <n v="14571.4285714286"/>
    <x v="181"/>
    <x v="0"/>
    <m/>
  </r>
  <r>
    <d v="2022-02-01T03:33:28"/>
    <x v="9"/>
    <n v="26"/>
    <s v="GONZALEZ VELASQUEZ LISDAN"/>
    <x v="0"/>
    <x v="0"/>
    <n v="160"/>
    <n v="17.7777777777778"/>
    <n v="212.35548686244201"/>
    <m/>
    <n v="81342.194699999993"/>
    <x v="0"/>
    <n v="14571.4285714286"/>
    <x v="181"/>
    <x v="0"/>
    <m/>
  </r>
  <r>
    <d v="2022-02-01T03:33:28"/>
    <x v="9"/>
    <n v="27"/>
    <s v="VANEGAS MORALES DEIBY ALEJANDRO"/>
    <x v="0"/>
    <x v="0"/>
    <n v="213"/>
    <n v="23.6666666666667"/>
    <n v="212.35548686244201"/>
    <s v="FERNEY HENAO Realiz 4 viajes donde moviliz 108 Usuarios"/>
    <n v="81342.194699999993"/>
    <x v="0"/>
    <n v="14571.4285714286"/>
    <x v="181"/>
    <x v="0"/>
    <m/>
  </r>
  <r>
    <d v="2022-02-01T03:33:28"/>
    <x v="9"/>
    <n v="28"/>
    <s v="VELASQUEZ ROLDAN BRAYAN ESTIVEN"/>
    <x v="0"/>
    <x v="0"/>
    <n v="190"/>
    <n v="21.1111111111111"/>
    <n v="212.35548686244201"/>
    <m/>
    <n v="81342.194699999993"/>
    <x v="0"/>
    <n v="14571.4285714286"/>
    <x v="181"/>
    <x v="0"/>
    <m/>
  </r>
  <r>
    <d v="2022-02-01T03:33:29"/>
    <x v="9"/>
    <n v="29"/>
    <s v="VARGAS NELSON CONRADO"/>
    <x v="3"/>
    <x v="0"/>
    <n v="247"/>
    <n v="24.7"/>
    <n v="235.95054095826899"/>
    <s v="1 DESCUENTO (Conduct. Veh 42)"/>
    <n v="90380.216400000005"/>
    <x v="0"/>
    <n v="14571.4285714286"/>
    <x v="181"/>
    <x v="0"/>
    <m/>
  </r>
  <r>
    <d v="2022-02-01T03:33:29"/>
    <x v="1"/>
    <n v="31"/>
    <s v="LOPEZ ESTIVEN"/>
    <x v="0"/>
    <x v="0"/>
    <n v="245"/>
    <n v="27.2222222222222"/>
    <n v="212.35548686244201"/>
    <m/>
    <n v="81342.194699999993"/>
    <x v="1"/>
    <n v="14571.4285714286"/>
    <x v="181"/>
    <x v="0"/>
    <m/>
  </r>
  <r>
    <d v="2022-02-01T03:33:29"/>
    <x v="1"/>
    <n v="32"/>
    <s v="HOYOS ALEJANDRO"/>
    <x v="0"/>
    <x v="0"/>
    <n v="228"/>
    <n v="25.3333333333333"/>
    <n v="212.35548686244201"/>
    <m/>
    <n v="81342.194699999993"/>
    <x v="0"/>
    <n v="14571.4285714286"/>
    <x v="181"/>
    <x v="0"/>
    <m/>
  </r>
  <r>
    <d v="2022-02-01T03:33:29"/>
    <x v="1"/>
    <n v="33"/>
    <s v="ARISTIZABAL GIRALDO JORGE ANDRES"/>
    <x v="3"/>
    <x v="0"/>
    <n v="241"/>
    <n v="24.1"/>
    <n v="235.95054095826899"/>
    <m/>
    <n v="90380.216400000005"/>
    <x v="0"/>
    <n v="14571.4285714286"/>
    <x v="181"/>
    <x v="0"/>
    <m/>
  </r>
  <r>
    <d v="2022-02-01T03:33:29"/>
    <x v="1"/>
    <n v="34"/>
    <s v="JIMENEZ HURTADO CARLOS ESTIVEN"/>
    <x v="2"/>
    <x v="0"/>
    <n v="134"/>
    <n v="22.3333333333333"/>
    <n v="141.57032457496101"/>
    <m/>
    <n v="54228.129800000002"/>
    <x v="0"/>
    <n v="14571.4285714286"/>
    <x v="181"/>
    <x v="0"/>
    <m/>
  </r>
  <r>
    <d v="2022-02-01T03:33:30"/>
    <x v="1"/>
    <n v="35"/>
    <s v="URIBE HERRERA JUAN ESTEBAN"/>
    <x v="0"/>
    <x v="1"/>
    <n v="267"/>
    <n v="29.6666666666667"/>
    <n v="212.35548686244201"/>
    <s v="Se descuenta el viaje de 4 16 pm donde moviliz 31 Usuarios ya que no ingresa al 13 sin justificacion ni autorizacion"/>
    <n v="81342.194699999993"/>
    <x v="1"/>
    <n v="14571.4285714286"/>
    <x v="181"/>
    <x v="0"/>
    <m/>
  </r>
  <r>
    <d v="2022-02-01T03:33:30"/>
    <x v="1"/>
    <n v="36"/>
    <s v="MARTINEZ CHAVERRA LUIS NORBERTO"/>
    <x v="3"/>
    <x v="0"/>
    <n v="208"/>
    <n v="20.8"/>
    <n v="235.95054095826899"/>
    <m/>
    <n v="90380.216400000005"/>
    <x v="0"/>
    <n v="14571.4285714286"/>
    <x v="181"/>
    <x v="0"/>
    <m/>
  </r>
  <r>
    <d v="2022-02-01T03:33:30"/>
    <x v="1"/>
    <n v="37"/>
    <s v="PIEDRAHITA MADRID SANTIAGO"/>
    <x v="2"/>
    <x v="1"/>
    <n v="155"/>
    <n v="25.8333333333333"/>
    <n v="141.57032457496101"/>
    <s v="Se descuenta el viaje de 4 46 pm donde moviliz 34 Usuarios ya que no ingresa al 13 sin autorizacion ni justificacin"/>
    <n v="54228.129800000002"/>
    <x v="1"/>
    <n v="14571.4285714286"/>
    <x v="181"/>
    <x v="0"/>
    <m/>
  </r>
  <r>
    <d v="2022-02-01T03:33:30"/>
    <x v="1"/>
    <n v="38"/>
    <s v="ALVARADO ARIEL"/>
    <x v="0"/>
    <x v="0"/>
    <n v="167"/>
    <n v="18.5555555555556"/>
    <n v="212.35548686244201"/>
    <m/>
    <n v="81342.194699999993"/>
    <x v="0"/>
    <n v="14571.4285714286"/>
    <x v="181"/>
    <x v="0"/>
    <m/>
  </r>
  <r>
    <d v="2022-02-01T03:33:31"/>
    <x v="1"/>
    <n v="39"/>
    <s v="JARAMILLO GOMEZ VICTOR ALONSO"/>
    <x v="0"/>
    <x v="0"/>
    <n v="201"/>
    <n v="22.3333333333333"/>
    <n v="212.35548686244201"/>
    <m/>
    <n v="81342.194699999993"/>
    <x v="0"/>
    <n v="14571.4285714286"/>
    <x v="181"/>
    <x v="0"/>
    <m/>
  </r>
  <r>
    <d v="2022-02-01T03:33:31"/>
    <x v="9"/>
    <n v="40"/>
    <s v="CORDOBA QUINTERO RAFAEL JOSE"/>
    <x v="2"/>
    <x v="0"/>
    <n v="142"/>
    <n v="25.818181818181799"/>
    <n v="129.772797527048"/>
    <m/>
    <n v="49709.118999999999"/>
    <x v="0"/>
    <n v="14571.4285714286"/>
    <x v="181"/>
    <x v="0"/>
    <m/>
  </r>
  <r>
    <d v="2022-02-01T03:33:31"/>
    <x v="1"/>
    <n v="42"/>
    <s v="GIRALDO SANTAMARIA ERMAN"/>
    <x v="0"/>
    <x v="0"/>
    <n v="198"/>
    <n v="22"/>
    <n v="212.35548686244201"/>
    <s v="LUIS GALIINDEZ Realiz 3 viajes donde moviliz 72 Usuarios"/>
    <n v="81342.194699999993"/>
    <x v="0"/>
    <n v="14571.4285714286"/>
    <x v="181"/>
    <x v="0"/>
    <m/>
  </r>
  <r>
    <d v="2022-02-02T02:39:08"/>
    <x v="9"/>
    <n v="1"/>
    <s v="CASTRO HOLGUIN JOHAN DAVID"/>
    <x v="1"/>
    <x v="0"/>
    <n v="216"/>
    <n v="19.636363636363601"/>
    <n v="253.09821428571399"/>
    <m/>
    <n v="96839.285699999993"/>
    <x v="0"/>
    <n v="14888.8888888889"/>
    <x v="182"/>
    <x v="0"/>
    <m/>
  </r>
  <r>
    <d v="2022-02-02T02:39:08"/>
    <x v="9"/>
    <n v="2"/>
    <s v="RESTREPO RODRIGUEZ LIBARDO ANDRES"/>
    <x v="6"/>
    <x v="0"/>
    <n v="204"/>
    <n v="25.5"/>
    <n v="184.07142857142901"/>
    <m/>
    <n v="70428.571400000001"/>
    <x v="1"/>
    <n v="14888.8888888889"/>
    <x v="182"/>
    <x v="0"/>
    <m/>
  </r>
  <r>
    <d v="2022-02-02T02:39:08"/>
    <x v="9"/>
    <n v="3"/>
    <s v="MONSALVE OCAMPO EDISON GUSTAVO"/>
    <x v="6"/>
    <x v="0"/>
    <n v="202"/>
    <n v="25.25"/>
    <n v="184.07142857142901"/>
    <s v="8 DESCUENTOS (Transbordo veh 11)"/>
    <n v="70428.571400000001"/>
    <x v="0"/>
    <n v="14888.8888888889"/>
    <x v="182"/>
    <x v="0"/>
    <m/>
  </r>
  <r>
    <d v="2022-02-02T02:39:09"/>
    <x v="1"/>
    <n v="5"/>
    <s v="LOAIZA GAVIRIA EDIXON ANDRES"/>
    <x v="3"/>
    <x v="0"/>
    <n v="299"/>
    <n v="29.9"/>
    <n v="230.08928571428601"/>
    <m/>
    <n v="88035.714300000007"/>
    <x v="1"/>
    <n v="14888.8888888889"/>
    <x v="182"/>
    <x v="0"/>
    <m/>
  </r>
  <r>
    <d v="2022-02-02T02:39:09"/>
    <x v="9"/>
    <n v="6"/>
    <s v="MARAMARA ALBARRAN YONSON"/>
    <x v="6"/>
    <x v="0"/>
    <n v="182"/>
    <n v="22.75"/>
    <n v="184.07142857142901"/>
    <m/>
    <n v="70428.571400000001"/>
    <x v="0"/>
    <n v="14888.8888888889"/>
    <x v="182"/>
    <x v="0"/>
    <m/>
  </r>
  <r>
    <d v="2022-02-02T02:39:09"/>
    <x v="9"/>
    <n v="7"/>
    <s v="SERNA TABARES HUGO ORLANDO"/>
    <x v="6"/>
    <x v="0"/>
    <n v="181"/>
    <n v="22.625"/>
    <n v="184.07142857142901"/>
    <m/>
    <n v="70428.571400000001"/>
    <x v="1"/>
    <n v="14888.8888888889"/>
    <x v="182"/>
    <x v="0"/>
    <m/>
  </r>
  <r>
    <d v="2022-02-02T02:39:09"/>
    <x v="9"/>
    <n v="8"/>
    <s v="URIBE HERRERA JUAN ESTEBAN"/>
    <x v="0"/>
    <x v="0"/>
    <n v="210"/>
    <n v="23.3333333333333"/>
    <n v="207.080357142857"/>
    <m/>
    <n v="79232.142900000006"/>
    <x v="1"/>
    <n v="14888.8888888889"/>
    <x v="182"/>
    <x v="0"/>
    <m/>
  </r>
  <r>
    <d v="2022-02-02T02:39:09"/>
    <x v="9"/>
    <n v="9"/>
    <s v="JIMENEZ JIMENEZ OMAR DAVID"/>
    <x v="3"/>
    <x v="0"/>
    <n v="207"/>
    <n v="20.7"/>
    <n v="230.08928571428601"/>
    <s v="10 DESCUENTOS (Transbordo veh 11)"/>
    <n v="88035.714300000007"/>
    <x v="0"/>
    <n v="14888.8888888889"/>
    <x v="182"/>
    <x v="0"/>
    <m/>
  </r>
  <r>
    <d v="2022-02-02T02:39:10"/>
    <x v="9"/>
    <n v="10"/>
    <s v="LARGO PIEDRAHITA HARVEY DAVID"/>
    <x v="0"/>
    <x v="0"/>
    <n v="211"/>
    <n v="23.4444444444444"/>
    <n v="207.080357142857"/>
    <m/>
    <n v="79232.142900000006"/>
    <x v="0"/>
    <n v="14888.8888888889"/>
    <x v="182"/>
    <x v="0"/>
    <m/>
  </r>
  <r>
    <d v="2022-02-02T02:39:10"/>
    <x v="9"/>
    <n v="11"/>
    <s v="ZAPATA POSSO FERNEY"/>
    <x v="10"/>
    <x v="0"/>
    <n v="107"/>
    <n v="30.571428571428601"/>
    <n v="80.53125"/>
    <m/>
    <n v="30812.5"/>
    <x v="0"/>
    <n v="14888.8888888889"/>
    <x v="182"/>
    <x v="0"/>
    <m/>
  </r>
  <r>
    <d v="2022-02-02T02:39:10"/>
    <x v="1"/>
    <n v="12"/>
    <s v="ROJAS QUINTERO MIGUEL ANTONIO"/>
    <x v="0"/>
    <x v="0"/>
    <n v="229"/>
    <n v="25.4444444444444"/>
    <n v="207.080357142857"/>
    <m/>
    <n v="79232.142900000006"/>
    <x v="0"/>
    <n v="14888.8888888889"/>
    <x v="182"/>
    <x v="0"/>
    <m/>
  </r>
  <r>
    <d v="2022-02-02T02:39:10"/>
    <x v="1"/>
    <n v="13"/>
    <s v="MESA RAFAEL"/>
    <x v="0"/>
    <x v="0"/>
    <n v="212"/>
    <n v="23.5555555555556"/>
    <n v="207.080357142857"/>
    <m/>
    <n v="79232.142900000006"/>
    <x v="1"/>
    <n v="14888.8888888889"/>
    <x v="182"/>
    <x v="0"/>
    <m/>
  </r>
  <r>
    <d v="2022-02-02T02:39:10"/>
    <x v="1"/>
    <n v="14"/>
    <s v="HINCAPIE OSORIO RENZO ORLANDO"/>
    <x v="0"/>
    <x v="0"/>
    <n v="211"/>
    <n v="23.4444444444444"/>
    <n v="207.080357142857"/>
    <m/>
    <n v="79232.142900000006"/>
    <x v="1"/>
    <n v="14888.8888888889"/>
    <x v="182"/>
    <x v="0"/>
    <m/>
  </r>
  <r>
    <d v="2022-02-02T02:39:11"/>
    <x v="1"/>
    <n v="15"/>
    <s v="LOPERA AGUDELO LUIS FRANCISCO"/>
    <x v="3"/>
    <x v="0"/>
    <n v="202"/>
    <n v="20.2"/>
    <n v="230.08928571428601"/>
    <m/>
    <n v="88035.714300000007"/>
    <x v="0"/>
    <n v="14888.8888888889"/>
    <x v="182"/>
    <x v="0"/>
    <m/>
  </r>
  <r>
    <d v="2022-02-02T02:39:11"/>
    <x v="1"/>
    <n v="16"/>
    <s v="TANGARIFE LUIS"/>
    <x v="0"/>
    <x v="0"/>
    <n v="209"/>
    <n v="23.2222222222222"/>
    <n v="207.080357142857"/>
    <m/>
    <n v="79232.142900000006"/>
    <x v="0"/>
    <n v="14888.8888888889"/>
    <x v="182"/>
    <x v="0"/>
    <m/>
  </r>
  <r>
    <d v="2022-02-02T02:39:11"/>
    <x v="9"/>
    <n v="17"/>
    <s v="ESPINOZA CHAVARRIA GUILLERMO LEON"/>
    <x v="4"/>
    <x v="0"/>
    <n v="137"/>
    <n v="19.571428571428601"/>
    <n v="161.0625"/>
    <m/>
    <n v="61625"/>
    <x v="0"/>
    <n v="14888.8888888889"/>
    <x v="182"/>
    <x v="0"/>
    <m/>
  </r>
  <r>
    <d v="2022-02-02T02:39:12"/>
    <x v="1"/>
    <n v="18"/>
    <s v="RENDON VIANA HUMBERTO DE JESUS"/>
    <x v="6"/>
    <x v="0"/>
    <n v="195"/>
    <n v="22.9411764705882"/>
    <n v="195.575892857143"/>
    <m/>
    <n v="74830.357099999994"/>
    <x v="0"/>
    <n v="14888.8888888889"/>
    <x v="182"/>
    <x v="0"/>
    <m/>
  </r>
  <r>
    <d v="2022-02-02T02:39:12"/>
    <x v="1"/>
    <n v="19"/>
    <s v="RESTREPO JHON FLANDER"/>
    <x v="3"/>
    <x v="0"/>
    <n v="238"/>
    <n v="23.8"/>
    <n v="230.08928571428601"/>
    <m/>
    <n v="88035.714300000007"/>
    <x v="0"/>
    <n v="14888.8888888889"/>
    <x v="182"/>
    <x v="0"/>
    <m/>
  </r>
  <r>
    <d v="2022-02-02T02:39:12"/>
    <x v="9"/>
    <n v="20"/>
    <s v="VACA FIERRO ROBINSON"/>
    <x v="3"/>
    <x v="0"/>
    <n v="242"/>
    <n v="24.2"/>
    <n v="230.08928571428601"/>
    <s v="1 DESCUENTO (Transbordo veh 42)"/>
    <n v="88035.714300000007"/>
    <x v="0"/>
    <n v="14888.8888888889"/>
    <x v="182"/>
    <x v="0"/>
    <m/>
  </r>
  <r>
    <d v="2022-02-02T02:39:13"/>
    <x v="1"/>
    <n v="21"/>
    <s v="OCAMPO OCAMPO ANTONIO JOSE"/>
    <x v="0"/>
    <x v="1"/>
    <n v="223"/>
    <n v="24.7777777777778"/>
    <n v="207.080357142857"/>
    <s v="Se descuenta el viaje de 6 43 am donde moviliz 23 Usuarios ya que no espera el tiempo indicado en el paradero"/>
    <n v="79232.142900000006"/>
    <x v="0"/>
    <n v="14888.8888888889"/>
    <x v="182"/>
    <x v="0"/>
    <m/>
  </r>
  <r>
    <d v="2022-02-02T02:39:13"/>
    <x v="1"/>
    <n v="22"/>
    <s v="GONZALEZ MONTAO HERNAN DARIO"/>
    <x v="0"/>
    <x v="1"/>
    <n v="183"/>
    <n v="20.3333333333333"/>
    <n v="207.080357142857"/>
    <m/>
    <n v="79232.142900000006"/>
    <x v="1"/>
    <n v="14888.8888888889"/>
    <x v="182"/>
    <x v="0"/>
    <m/>
  </r>
  <r>
    <d v="2022-02-02T02:39:13"/>
    <x v="1"/>
    <n v="23"/>
    <s v="QUICENO DAVID DIEGO ALEJANDRO"/>
    <x v="3"/>
    <x v="0"/>
    <n v="272"/>
    <n v="27.2"/>
    <n v="230.08928571428601"/>
    <m/>
    <n v="88035.714300000007"/>
    <x v="0"/>
    <n v="14888.8888888889"/>
    <x v="182"/>
    <x v="0"/>
    <m/>
  </r>
  <r>
    <d v="2022-02-02T02:39:13"/>
    <x v="1"/>
    <n v="24"/>
    <s v="QUIRAMA CASTAEDA JHON JADER"/>
    <x v="6"/>
    <x v="0"/>
    <n v="225"/>
    <n v="28.125"/>
    <n v="184.07142857142901"/>
    <m/>
    <n v="70428.571400000001"/>
    <x v="0"/>
    <n v="14888.8888888889"/>
    <x v="182"/>
    <x v="0"/>
    <m/>
  </r>
  <r>
    <d v="2022-02-02T02:39:13"/>
    <x v="1"/>
    <n v="26"/>
    <s v="GONZALEZ VELASQUEZ LISDAN"/>
    <x v="0"/>
    <x v="0"/>
    <n v="194"/>
    <n v="21.5555555555556"/>
    <n v="207.080357142857"/>
    <m/>
    <n v="79232.142900000006"/>
    <x v="0"/>
    <n v="14888.8888888889"/>
    <x v="182"/>
    <x v="0"/>
    <m/>
  </r>
  <r>
    <d v="2022-02-02T02:39:14"/>
    <x v="1"/>
    <n v="27"/>
    <s v="VANEGAS MORALES DEIBY ALEJANDRO"/>
    <x v="0"/>
    <x v="0"/>
    <n v="221"/>
    <n v="24.5555555555556"/>
    <n v="207.080357142857"/>
    <s v="1 DESCUENTO (Propietario veh 34)"/>
    <n v="79232.142900000006"/>
    <x v="0"/>
    <n v="14888.8888888889"/>
    <x v="182"/>
    <x v="0"/>
    <m/>
  </r>
  <r>
    <d v="2022-02-02T02:39:14"/>
    <x v="1"/>
    <n v="28"/>
    <s v="VELASQUEZ ROLDAN BRAYAN ESTIVEN"/>
    <x v="0"/>
    <x v="0"/>
    <n v="207"/>
    <n v="23"/>
    <n v="207.080357142857"/>
    <m/>
    <n v="79232.142900000006"/>
    <x v="0"/>
    <n v="14888.8888888889"/>
    <x v="182"/>
    <x v="0"/>
    <m/>
  </r>
  <r>
    <d v="2022-02-02T02:39:14"/>
    <x v="1"/>
    <n v="29"/>
    <s v="HERRERA GIOVANNY"/>
    <x v="1"/>
    <x v="0"/>
    <n v="211"/>
    <n v="19.181818181818201"/>
    <n v="253.09821428571399"/>
    <s v="2 DESCUENTOS (Transbordo veh 06)"/>
    <n v="96839.285699999993"/>
    <x v="0"/>
    <n v="14888.8888888889"/>
    <x v="182"/>
    <x v="0"/>
    <m/>
  </r>
  <r>
    <d v="2022-02-02T02:39:14"/>
    <x v="9"/>
    <n v="31"/>
    <s v="LOPEZ ESTIVEN"/>
    <x v="0"/>
    <x v="0"/>
    <n v="207"/>
    <n v="23"/>
    <n v="207.080357142857"/>
    <m/>
    <n v="79232.142900000006"/>
    <x v="1"/>
    <n v="14888.8888888889"/>
    <x v="182"/>
    <x v="0"/>
    <m/>
  </r>
  <r>
    <d v="2022-02-02T02:39:15"/>
    <x v="9"/>
    <n v="32"/>
    <s v="ZAPATA GOMEZ ANDERSON"/>
    <x v="0"/>
    <x v="0"/>
    <n v="179"/>
    <n v="19.8888888888889"/>
    <n v="207.080357142857"/>
    <m/>
    <n v="79232.142900000006"/>
    <x v="0"/>
    <n v="14888.8888888889"/>
    <x v="182"/>
    <x v="0"/>
    <m/>
  </r>
  <r>
    <d v="2022-02-02T02:39:15"/>
    <x v="9"/>
    <n v="33"/>
    <s v="GALINDEZ CHAVARRIAGA LUIS FERNANDO"/>
    <x v="4"/>
    <x v="0"/>
    <n v="161"/>
    <n v="23"/>
    <n v="161.0625"/>
    <m/>
    <n v="61625"/>
    <x v="0"/>
    <n v="14888.8888888889"/>
    <x v="182"/>
    <x v="0"/>
    <m/>
  </r>
  <r>
    <d v="2022-02-02T02:39:15"/>
    <x v="9"/>
    <n v="34"/>
    <s v="LONDOO LOPERA DUVAN ANDRES"/>
    <x v="0"/>
    <x v="0"/>
    <n v="214"/>
    <n v="23.7777777777778"/>
    <n v="207.080357142857"/>
    <m/>
    <n v="79232.142900000006"/>
    <x v="0"/>
    <n v="14888.8888888889"/>
    <x v="182"/>
    <x v="0"/>
    <m/>
  </r>
  <r>
    <d v="2022-02-02T02:39:15"/>
    <x v="9"/>
    <n v="35"/>
    <s v="GARCIA DAVID WILSON ALBERTO"/>
    <x v="0"/>
    <x v="0"/>
    <n v="201"/>
    <n v="22.3333333333333"/>
    <n v="207.080357142857"/>
    <s v="2 DESCUENTOS X INCAPACITADO"/>
    <n v="79232.142900000006"/>
    <x v="1"/>
    <n v="14888.8888888889"/>
    <x v="182"/>
    <x v="0"/>
    <m/>
  </r>
  <r>
    <d v="2022-02-02T02:39:16"/>
    <x v="9"/>
    <n v="36"/>
    <s v="VALENCIA ESTRADA JUAN STIVEN"/>
    <x v="6"/>
    <x v="0"/>
    <n v="176"/>
    <n v="22"/>
    <n v="184.07142857142901"/>
    <m/>
    <n v="70428.571400000001"/>
    <x v="0"/>
    <n v="14888.8888888889"/>
    <x v="182"/>
    <x v="0"/>
    <m/>
  </r>
  <r>
    <d v="2022-02-02T02:39:16"/>
    <x v="9"/>
    <n v="37"/>
    <s v="PIEDRAHITA MADRID SANTIAGO"/>
    <x v="0"/>
    <x v="0"/>
    <n v="191"/>
    <n v="21.2222222222222"/>
    <n v="207.080357142857"/>
    <m/>
    <n v="79232.142900000006"/>
    <x v="1"/>
    <n v="14888.8888888889"/>
    <x v="182"/>
    <x v="0"/>
    <m/>
  </r>
  <r>
    <d v="2022-02-02T02:39:16"/>
    <x v="9"/>
    <n v="38"/>
    <s v="ALVARADO ARIEL"/>
    <x v="0"/>
    <x v="0"/>
    <n v="175"/>
    <n v="19.4444444444444"/>
    <n v="207.080357142857"/>
    <m/>
    <n v="79232.142900000006"/>
    <x v="0"/>
    <n v="14888.8888888889"/>
    <x v="182"/>
    <x v="0"/>
    <m/>
  </r>
  <r>
    <d v="2022-02-02T02:39:16"/>
    <x v="9"/>
    <n v="39"/>
    <s v="LONDOO GOMEZ WILDER"/>
    <x v="0"/>
    <x v="0"/>
    <n v="191"/>
    <n v="21.2222222222222"/>
    <n v="207.080357142857"/>
    <m/>
    <n v="79232.142900000006"/>
    <x v="0"/>
    <n v="14888.8888888889"/>
    <x v="182"/>
    <x v="0"/>
    <m/>
  </r>
  <r>
    <d v="2022-02-02T02:39:17"/>
    <x v="9"/>
    <n v="40"/>
    <s v="BARRERA CANO BRAYAN DANILO"/>
    <x v="0"/>
    <x v="0"/>
    <n v="215"/>
    <n v="23.8888888888889"/>
    <n v="207.080357142857"/>
    <s v="2 DESCUENTOS (Usuarios Desubicados)"/>
    <n v="79232.142900000006"/>
    <x v="0"/>
    <n v="14888.8888888889"/>
    <x v="182"/>
    <x v="0"/>
    <m/>
  </r>
  <r>
    <d v="2022-02-02T02:39:17"/>
    <x v="9"/>
    <n v="42"/>
    <s v="GIRALDO SANTAMARIA ERMAN"/>
    <x v="0"/>
    <x v="0"/>
    <n v="191"/>
    <n v="21.2222222222222"/>
    <n v="207.080357142857"/>
    <m/>
    <n v="79232.142900000006"/>
    <x v="0"/>
    <n v="14888.8888888889"/>
    <x v="182"/>
    <x v="0"/>
    <m/>
  </r>
  <r>
    <d v="2022-02-03T00:25:01"/>
    <x v="9"/>
    <n v="1"/>
    <s v="CASTRO HOLGUIN JOHAN DAVID"/>
    <x v="1"/>
    <x v="0"/>
    <n v="217"/>
    <n v="19.727272727272702"/>
    <n v="245.394658753709"/>
    <m/>
    <n v="93757.863500000007"/>
    <x v="0"/>
    <n v="14728.5714285714"/>
    <x v="183"/>
    <x v="0"/>
    <m/>
  </r>
  <r>
    <d v="2022-02-03T00:25:01"/>
    <x v="1"/>
    <n v="2"/>
    <s v="SANCHEZ CAMELO FABIAN ARLEY"/>
    <x v="3"/>
    <x v="0"/>
    <n v="203"/>
    <n v="20.3"/>
    <n v="223.086053412463"/>
    <m/>
    <n v="85234.421400000007"/>
    <x v="1"/>
    <n v="14728.5714285714"/>
    <x v="183"/>
    <x v="0"/>
    <m/>
  </r>
  <r>
    <d v="2022-02-03T00:25:02"/>
    <x v="1"/>
    <n v="3"/>
    <s v="MONSALVE OCAMPO EDISON GUSTAVO"/>
    <x v="0"/>
    <x v="0"/>
    <n v="194"/>
    <n v="21.5555555555556"/>
    <n v="200.77744807121701"/>
    <m/>
    <n v="76710.979200000002"/>
    <x v="0"/>
    <n v="14728.5714285714"/>
    <x v="183"/>
    <x v="0"/>
    <m/>
  </r>
  <r>
    <d v="2022-02-03T00:25:02"/>
    <x v="9"/>
    <n v="5"/>
    <s v="LOAIZA GAVIRIA EDIXON ANDRES"/>
    <x v="1"/>
    <x v="0"/>
    <n v="302"/>
    <n v="27.454545454545499"/>
    <n v="245.394658753709"/>
    <m/>
    <n v="93757.863500000007"/>
    <x v="1"/>
    <n v="14728.5714285714"/>
    <x v="183"/>
    <x v="0"/>
    <m/>
  </r>
  <r>
    <d v="2022-02-03T00:25:02"/>
    <x v="1"/>
    <n v="6"/>
    <s v="MARAMARA ALBARRAN YONSON"/>
    <x v="3"/>
    <x v="0"/>
    <n v="215"/>
    <n v="21.5"/>
    <n v="223.086053412463"/>
    <s v="2 DESCUENTOS (Despachador Fernando y Conduct. Veh 40)"/>
    <n v="85234.421400000007"/>
    <x v="0"/>
    <n v="14728.5714285714"/>
    <x v="183"/>
    <x v="0"/>
    <m/>
  </r>
  <r>
    <d v="2022-02-03T00:25:03"/>
    <x v="1"/>
    <n v="7"/>
    <s v="SERNA TABARES HUGO ORLANDO"/>
    <x v="3"/>
    <x v="0"/>
    <n v="221"/>
    <n v="22.1"/>
    <n v="223.086053412463"/>
    <m/>
    <n v="85234.421400000007"/>
    <x v="1"/>
    <n v="14728.5714285714"/>
    <x v="183"/>
    <x v="0"/>
    <m/>
  </r>
  <r>
    <d v="2022-02-03T00:25:03"/>
    <x v="1"/>
    <n v="8"/>
    <s v="VALENCIA MENDOZA CESAR AUGUSTO"/>
    <x v="2"/>
    <x v="0"/>
    <n v="133"/>
    <n v="22.1666666666667"/>
    <n v="133.85163204747801"/>
    <m/>
    <n v="51140.652800000003"/>
    <x v="1"/>
    <n v="14728.5714285714"/>
    <x v="183"/>
    <x v="0"/>
    <m/>
  </r>
  <r>
    <d v="2022-02-03T00:25:03"/>
    <x v="1"/>
    <n v="9"/>
    <s v="ZAPATA GOMEZ ANDERSON"/>
    <x v="6"/>
    <x v="0"/>
    <n v="153"/>
    <n v="19.125"/>
    <n v="178.46884272996999"/>
    <m/>
    <n v="68187.537100000001"/>
    <x v="0"/>
    <n v="14728.5714285714"/>
    <x v="183"/>
    <x v="0"/>
    <m/>
  </r>
  <r>
    <d v="2022-02-03T00:25:03"/>
    <x v="1"/>
    <n v="10"/>
    <s v="LARGO PIEDRAHITA HARVEY DAVID"/>
    <x v="3"/>
    <x v="0"/>
    <n v="224"/>
    <n v="22.4"/>
    <n v="223.086053412463"/>
    <m/>
    <n v="85234.421400000007"/>
    <x v="0"/>
    <n v="14728.5714285714"/>
    <x v="183"/>
    <x v="0"/>
    <m/>
  </r>
  <r>
    <d v="2022-02-03T00:25:04"/>
    <x v="1"/>
    <n v="11"/>
    <s v="VELEZ QUINTERO BAYRON ESTIVEN"/>
    <x v="0"/>
    <x v="0"/>
    <n v="212"/>
    <n v="23.5555555555556"/>
    <n v="200.77744807121701"/>
    <m/>
    <n v="76710.979200000002"/>
    <x v="0"/>
    <n v="14728.5714285714"/>
    <x v="183"/>
    <x v="0"/>
    <m/>
  </r>
  <r>
    <d v="2022-02-03T00:25:04"/>
    <x v="1"/>
    <n v="12"/>
    <s v="ROJAS QUINTERO MIGUEL ANTONIO"/>
    <x v="4"/>
    <x v="1"/>
    <n v="184"/>
    <n v="26.285714285714299"/>
    <n v="156.160237388724"/>
    <s v="Se descuenta el viaje de 11 14 am donde moviliz 32 Usuarios ya que no espera el tiempo indicado en el paradero"/>
    <n v="59664.095000000001"/>
    <x v="0"/>
    <n v="14728.5714285714"/>
    <x v="183"/>
    <x v="0"/>
    <m/>
  </r>
  <r>
    <d v="2022-02-03T00:25:04"/>
    <x v="9"/>
    <n v="13"/>
    <s v="MESA RAFAEL"/>
    <x v="0"/>
    <x v="0"/>
    <n v="219"/>
    <n v="24.3333333333333"/>
    <n v="200.77744807121701"/>
    <m/>
    <n v="76710.979200000002"/>
    <x v="1"/>
    <n v="14728.5714285714"/>
    <x v="183"/>
    <x v="0"/>
    <m/>
  </r>
  <r>
    <d v="2022-02-03T00:25:04"/>
    <x v="1"/>
    <n v="14"/>
    <s v="HINCAPIE OSORIO RENZO ORLANDO"/>
    <x v="6"/>
    <x v="0"/>
    <n v="210"/>
    <n v="26.25"/>
    <n v="178.46884272996999"/>
    <m/>
    <n v="68187.537100000001"/>
    <x v="1"/>
    <n v="14728.5714285714"/>
    <x v="183"/>
    <x v="0"/>
    <m/>
  </r>
  <r>
    <d v="2022-02-03T00:25:05"/>
    <x v="9"/>
    <n v="15"/>
    <s v="LOPERA AGUDELO LUIS FRANCISCO"/>
    <x v="0"/>
    <x v="0"/>
    <n v="180"/>
    <n v="20"/>
    <n v="200.77744807121701"/>
    <m/>
    <n v="76710.979200000002"/>
    <x v="0"/>
    <n v="14728.5714285714"/>
    <x v="183"/>
    <x v="0"/>
    <m/>
  </r>
  <r>
    <d v="2022-02-03T00:25:05"/>
    <x v="9"/>
    <n v="16"/>
    <s v="TANGARIFE LUIS"/>
    <x v="2"/>
    <x v="0"/>
    <n v="124"/>
    <n v="19.076923076923102"/>
    <n v="145.005934718101"/>
    <m/>
    <n v="55402.373899999999"/>
    <x v="0"/>
    <n v="14728.5714285714"/>
    <x v="183"/>
    <x v="0"/>
    <m/>
  </r>
  <r>
    <d v="2022-02-03T00:25:05"/>
    <x v="9"/>
    <n v="17"/>
    <s v="ESPINOZA CHAVARRIA GUILLERMO LEON"/>
    <x v="0"/>
    <x v="0"/>
    <n v="184"/>
    <n v="20.4444444444444"/>
    <n v="200.77744807121701"/>
    <m/>
    <n v="76710.979200000002"/>
    <x v="0"/>
    <n v="14728.5714285714"/>
    <x v="183"/>
    <x v="0"/>
    <m/>
  </r>
  <r>
    <d v="2022-02-03T00:25:06"/>
    <x v="9"/>
    <n v="18"/>
    <s v="RENDON VIANA HUMBERTO DE JESUS"/>
    <x v="0"/>
    <x v="0"/>
    <n v="202"/>
    <n v="22.4444444444444"/>
    <n v="200.77744807121701"/>
    <s v="2 DESCUENTOS (Transbordo veh 16)"/>
    <n v="76710.979200000002"/>
    <x v="0"/>
    <n v="14728.5714285714"/>
    <x v="183"/>
    <x v="0"/>
    <m/>
  </r>
  <r>
    <d v="2022-02-03T00:25:06"/>
    <x v="9"/>
    <n v="19"/>
    <s v="RESTREPO JHON FLANDER"/>
    <x v="6"/>
    <x v="0"/>
    <n v="135"/>
    <n v="16.875"/>
    <n v="178.46884272996999"/>
    <s v="1 DESCUENTO (Transbordo veh 15)"/>
    <n v="68187.537100000001"/>
    <x v="0"/>
    <n v="14728.5714285714"/>
    <x v="183"/>
    <x v="0"/>
    <m/>
  </r>
  <r>
    <d v="2022-02-03T00:25:06"/>
    <x v="9"/>
    <n v="20"/>
    <s v="VACA FIERRO ROBINSON"/>
    <x v="0"/>
    <x v="0"/>
    <n v="204"/>
    <n v="22.6666666666667"/>
    <n v="200.77744807121701"/>
    <m/>
    <n v="76710.979200000002"/>
    <x v="0"/>
    <n v="14728.5714285714"/>
    <x v="183"/>
    <x v="0"/>
    <m/>
  </r>
  <r>
    <d v="2022-02-03T00:25:06"/>
    <x v="9"/>
    <n v="21"/>
    <s v="OCAMPO OCAMPO ANTONIO JOSE"/>
    <x v="10"/>
    <x v="0"/>
    <n v="59"/>
    <n v="16.8571428571429"/>
    <n v="78.080118694362"/>
    <m/>
    <n v="29832.047500000001"/>
    <x v="0"/>
    <n v="14728.5714285714"/>
    <x v="183"/>
    <x v="0"/>
    <m/>
  </r>
  <r>
    <d v="2022-02-03T00:25:06"/>
    <x v="9"/>
    <n v="22"/>
    <s v="GONZALEZ MONTAO HERNAN DARIO"/>
    <x v="3"/>
    <x v="0"/>
    <n v="212"/>
    <n v="21.2"/>
    <n v="223.086053412463"/>
    <m/>
    <n v="85234.421400000007"/>
    <x v="1"/>
    <n v="14728.5714285714"/>
    <x v="183"/>
    <x v="0"/>
    <m/>
  </r>
  <r>
    <d v="2022-02-03T00:25:07"/>
    <x v="9"/>
    <n v="23"/>
    <s v="QUICENO DAVID DIEGO ALEJANDRO"/>
    <x v="0"/>
    <x v="0"/>
    <n v="259"/>
    <n v="28.7777777777778"/>
    <n v="200.77744807121701"/>
    <m/>
    <n v="76710.979200000002"/>
    <x v="0"/>
    <n v="14728.5714285714"/>
    <x v="183"/>
    <x v="0"/>
    <m/>
  </r>
  <r>
    <d v="2022-02-03T00:25:07"/>
    <x v="9"/>
    <n v="24"/>
    <s v="QUIRAMA CASTAEDA JHON JADER"/>
    <x v="0"/>
    <x v="0"/>
    <n v="217"/>
    <n v="24.1111111111111"/>
    <n v="200.77744807121701"/>
    <m/>
    <n v="76710.979200000002"/>
    <x v="0"/>
    <n v="14728.5714285714"/>
    <x v="183"/>
    <x v="0"/>
    <m/>
  </r>
  <r>
    <d v="2022-02-03T00:25:07"/>
    <x v="9"/>
    <n v="26"/>
    <s v="GONZALEZ VELASQUEZ LISDAN"/>
    <x v="3"/>
    <x v="0"/>
    <n v="227"/>
    <n v="22.7"/>
    <n v="223.086053412463"/>
    <m/>
    <n v="85234.421400000007"/>
    <x v="0"/>
    <n v="14728.5714285714"/>
    <x v="183"/>
    <x v="0"/>
    <m/>
  </r>
  <r>
    <d v="2022-02-03T00:25:08"/>
    <x v="9"/>
    <n v="27"/>
    <s v="VANEGAS MORALES DEIBY ALEJANDRO"/>
    <x v="1"/>
    <x v="0"/>
    <n v="217"/>
    <n v="19.727272727272702"/>
    <n v="245.394658753709"/>
    <s v="LUIS GALINDEZ Realiz 4 viajes donde moviliz 90 Usuarios"/>
    <n v="93757.863500000007"/>
    <x v="0"/>
    <n v="14728.5714285714"/>
    <x v="183"/>
    <x v="0"/>
    <m/>
  </r>
  <r>
    <d v="2022-02-03T00:25:08"/>
    <x v="9"/>
    <n v="28"/>
    <s v="VELASQUEZ ROLDAN BRAYAN ESTIVEN"/>
    <x v="4"/>
    <x v="0"/>
    <n v="216"/>
    <n v="30.8571428571429"/>
    <n v="156.160237388724"/>
    <m/>
    <n v="59664.095000000001"/>
    <x v="0"/>
    <n v="14728.5714285714"/>
    <x v="183"/>
    <x v="0"/>
    <m/>
  </r>
  <r>
    <d v="2022-02-03T00:25:08"/>
    <x v="9"/>
    <n v="29"/>
    <s v="VARGAS NELSON CONRADO"/>
    <x v="1"/>
    <x v="0"/>
    <n v="261"/>
    <n v="23.727272727272702"/>
    <n v="245.394658753709"/>
    <m/>
    <n v="93757.863500000007"/>
    <x v="0"/>
    <n v="14728.5714285714"/>
    <x v="183"/>
    <x v="0"/>
    <m/>
  </r>
  <r>
    <d v="2022-02-03T00:25:08"/>
    <x v="9"/>
    <n v="31"/>
    <s v="LOPEZ ESTIVEN"/>
    <x v="0"/>
    <x v="0"/>
    <n v="196"/>
    <n v="21.7777777777778"/>
    <n v="200.77744807121701"/>
    <m/>
    <n v="76710.979200000002"/>
    <x v="1"/>
    <n v="14728.5714285714"/>
    <x v="183"/>
    <x v="0"/>
    <m/>
  </r>
  <r>
    <d v="2022-02-03T00:25:08"/>
    <x v="1"/>
    <n v="32"/>
    <s v="HOYOS ALEJANDRO"/>
    <x v="3"/>
    <x v="0"/>
    <n v="225"/>
    <n v="22.5"/>
    <n v="223.086053412463"/>
    <m/>
    <n v="85234.421400000007"/>
    <x v="0"/>
    <n v="14728.5714285714"/>
    <x v="183"/>
    <x v="0"/>
    <m/>
  </r>
  <r>
    <d v="2022-02-03T00:25:09"/>
    <x v="1"/>
    <n v="33"/>
    <s v="ARISTIZABAL GIRALDO JORGE ANDRES"/>
    <x v="6"/>
    <x v="0"/>
    <n v="220"/>
    <n v="25.882352941176499"/>
    <n v="189.62314540059299"/>
    <m/>
    <n v="72449.258199999997"/>
    <x v="0"/>
    <n v="14728.5714285714"/>
    <x v="183"/>
    <x v="0"/>
    <m/>
  </r>
  <r>
    <d v="2022-02-03T00:25:09"/>
    <x v="1"/>
    <n v="34"/>
    <s v="LONDOO LOPERA DUVAN ANDRES"/>
    <x v="0"/>
    <x v="0"/>
    <n v="190"/>
    <n v="21.1111111111111"/>
    <n v="200.77744807121701"/>
    <m/>
    <n v="76710.979200000002"/>
    <x v="0"/>
    <n v="14728.5714285714"/>
    <x v="183"/>
    <x v="0"/>
    <m/>
  </r>
  <r>
    <d v="2022-02-03T00:25:09"/>
    <x v="1"/>
    <n v="35"/>
    <s v="GARCIA DAVID WILSON ALBERTO"/>
    <x v="0"/>
    <x v="0"/>
    <n v="213"/>
    <n v="23.6666666666667"/>
    <n v="200.77744807121701"/>
    <s v="2 DESCUENTOS X INCAPACITADO"/>
    <n v="76710.979200000002"/>
    <x v="1"/>
    <n v="14728.5714285714"/>
    <x v="183"/>
    <x v="0"/>
    <m/>
  </r>
  <r>
    <d v="2022-02-03T00:25:09"/>
    <x v="1"/>
    <n v="36"/>
    <s v="URIBE HERRERA JUAN ESTEBAN"/>
    <x v="0"/>
    <x v="0"/>
    <n v="142"/>
    <n v="15.7777777777778"/>
    <n v="200.77744807121701"/>
    <m/>
    <n v="76710.979200000002"/>
    <x v="0"/>
    <n v="14728.5714285714"/>
    <x v="183"/>
    <x v="0"/>
    <m/>
  </r>
  <r>
    <d v="2022-02-03T00:25:10"/>
    <x v="1"/>
    <n v="37"/>
    <s v="PIEDRAHITA MADRID SANTIAGO"/>
    <x v="6"/>
    <x v="0"/>
    <n v="195"/>
    <n v="24.375"/>
    <n v="178.46884272996999"/>
    <m/>
    <n v="68187.537100000001"/>
    <x v="1"/>
    <n v="14728.5714285714"/>
    <x v="183"/>
    <x v="0"/>
    <m/>
  </r>
  <r>
    <d v="2022-02-03T00:25:10"/>
    <x v="9"/>
    <n v="38"/>
    <s v="ALVARADO ARIEL"/>
    <x v="0"/>
    <x v="0"/>
    <n v="183"/>
    <n v="20.3333333333333"/>
    <n v="200.77744807121701"/>
    <m/>
    <n v="76710.979200000002"/>
    <x v="0"/>
    <n v="14728.5714285714"/>
    <x v="183"/>
    <x v="0"/>
    <m/>
  </r>
  <r>
    <d v="2022-02-03T00:25:10"/>
    <x v="1"/>
    <n v="39"/>
    <s v="LONDOO GOMEZ WILDER"/>
    <x v="0"/>
    <x v="0"/>
    <n v="209"/>
    <n v="23.2222222222222"/>
    <n v="200.77744807121701"/>
    <m/>
    <n v="76710.979200000002"/>
    <x v="0"/>
    <n v="14728.5714285714"/>
    <x v="183"/>
    <x v="0"/>
    <m/>
  </r>
  <r>
    <d v="2022-02-03T00:25:10"/>
    <x v="1"/>
    <n v="40"/>
    <s v="BARRERA CANO BRAYAN DANILO"/>
    <x v="6"/>
    <x v="0"/>
    <n v="178"/>
    <n v="20.9411764705882"/>
    <n v="189.62314540059299"/>
    <m/>
    <n v="72449.258199999997"/>
    <x v="0"/>
    <n v="14728.5714285714"/>
    <x v="183"/>
    <x v="0"/>
    <m/>
  </r>
  <r>
    <d v="2022-02-03T00:25:11"/>
    <x v="1"/>
    <n v="42"/>
    <s v="GIRALDO SANTAMARIA ERMAN"/>
    <x v="0"/>
    <x v="0"/>
    <n v="183"/>
    <n v="20.3333333333333"/>
    <n v="200.77744807121701"/>
    <m/>
    <n v="76710.979200000002"/>
    <x v="0"/>
    <n v="14728.5714285714"/>
    <x v="183"/>
    <x v="0"/>
    <m/>
  </r>
  <r>
    <d v="2022-02-04T03:26:16"/>
    <x v="9"/>
    <n v="1"/>
    <s v="CASTRO HOLGUIN JOHAN DAVID"/>
    <x v="1"/>
    <x v="0"/>
    <n v="241"/>
    <n v="21.909090909090899"/>
    <n v="251.687096774194"/>
    <m/>
    <n v="96274.838699999993"/>
    <x v="0"/>
    <n v="15727.272727272701"/>
    <x v="184"/>
    <x v="0"/>
    <m/>
  </r>
  <r>
    <d v="2022-02-04T03:26:17"/>
    <x v="9"/>
    <n v="2"/>
    <s v="SANCHEZ CAMELO FABIAN ARLEY"/>
    <x v="10"/>
    <x v="0"/>
    <n v="87"/>
    <n v="21.75"/>
    <n v="91.522580645161298"/>
    <m/>
    <n v="35009.032299999999"/>
    <x v="1"/>
    <n v="15727.272727272701"/>
    <x v="184"/>
    <x v="0"/>
    <m/>
  </r>
  <r>
    <d v="2022-02-04T03:26:17"/>
    <x v="9"/>
    <n v="3"/>
    <s v="MONSALVE OCAMPO EDISON GUSTAVO"/>
    <x v="3"/>
    <x v="0"/>
    <n v="218"/>
    <n v="21.8"/>
    <n v="228.806451612903"/>
    <m/>
    <n v="87522.580600000001"/>
    <x v="0"/>
    <n v="15727.272727272701"/>
    <x v="184"/>
    <x v="0"/>
    <m/>
  </r>
  <r>
    <d v="2022-02-04T03:26:17"/>
    <x v="9"/>
    <n v="5"/>
    <s v="LOAIZA GAVIRIA EDIXON ANDRES"/>
    <x v="11"/>
    <x v="1"/>
    <n v="109"/>
    <n v="54.5"/>
    <n v="45.761290322580599"/>
    <m/>
    <n v="17504.516100000001"/>
    <x v="1"/>
    <n v="15727.272727272701"/>
    <x v="184"/>
    <x v="0"/>
    <m/>
  </r>
  <r>
    <d v="2022-02-04T03:26:17"/>
    <x v="9"/>
    <n v="6"/>
    <s v="ZAPATA GOMEZ ANDERSON"/>
    <x v="4"/>
    <x v="1"/>
    <n v="123"/>
    <n v="17.571428571428601"/>
    <n v="160.16451612903199"/>
    <s v="YONSON MARAMARA Realiz 3 viajes donde moviliz 51 Usuarios"/>
    <n v="61265.806499999999"/>
    <x v="0"/>
    <n v="15727.272727272701"/>
    <x v="184"/>
    <x v="0"/>
    <m/>
  </r>
  <r>
    <d v="2022-02-04T03:26:17"/>
    <x v="1"/>
    <n v="7"/>
    <s v="SERNA TABARES HUGO ORLANDO"/>
    <x v="0"/>
    <x v="0"/>
    <n v="212"/>
    <n v="23.5555555555556"/>
    <n v="205.925806451613"/>
    <m/>
    <n v="78770.3226"/>
    <x v="1"/>
    <n v="15727.272727272701"/>
    <x v="184"/>
    <x v="0"/>
    <m/>
  </r>
  <r>
    <d v="2022-02-04T03:26:18"/>
    <x v="9"/>
    <n v="8"/>
    <s v="VALENCIA MENDOZA CESAR AUGUSTO"/>
    <x v="1"/>
    <x v="0"/>
    <n v="260"/>
    <n v="23.636363636363601"/>
    <n v="251.687096774194"/>
    <m/>
    <n v="96274.838699999993"/>
    <x v="1"/>
    <n v="15727.272727272701"/>
    <x v="184"/>
    <x v="0"/>
    <m/>
  </r>
  <r>
    <d v="2022-02-04T03:26:18"/>
    <x v="9"/>
    <n v="9"/>
    <s v="JIMENEZ HURTADO CARLOS ESTIVEN"/>
    <x v="8"/>
    <x v="0"/>
    <n v="164"/>
    <n v="32.799999999999997"/>
    <n v="114.403225806452"/>
    <m/>
    <n v="43761.290300000001"/>
    <x v="0"/>
    <n v="15727.272727272701"/>
    <x v="184"/>
    <x v="0"/>
    <m/>
  </r>
  <r>
    <d v="2022-02-04T03:26:18"/>
    <x v="9"/>
    <n v="10"/>
    <s v="LARGO PIEDRAHITA HARVEY DAVID"/>
    <x v="3"/>
    <x v="0"/>
    <n v="265"/>
    <n v="26.5"/>
    <n v="228.806451612903"/>
    <m/>
    <n v="87522.580600000001"/>
    <x v="0"/>
    <n v="15727.272727272701"/>
    <x v="184"/>
    <x v="0"/>
    <m/>
  </r>
  <r>
    <d v="2022-02-04T03:26:18"/>
    <x v="1"/>
    <n v="11"/>
    <s v="VELEZ QUINTERO BAYRON ESTIVEN"/>
    <x v="3"/>
    <x v="0"/>
    <n v="266"/>
    <n v="26.6"/>
    <n v="228.806451612903"/>
    <m/>
    <n v="87522.580600000001"/>
    <x v="0"/>
    <n v="15727.272727272701"/>
    <x v="184"/>
    <x v="0"/>
    <m/>
  </r>
  <r>
    <d v="2022-02-04T03:26:18"/>
    <x v="1"/>
    <n v="12"/>
    <s v="ROJAS QUINTERO MIGUEL ANTONIO"/>
    <x v="6"/>
    <x v="0"/>
    <n v="176"/>
    <n v="23.466666666666701"/>
    <n v="171.60483870967701"/>
    <m/>
    <n v="65641.935500000007"/>
    <x v="0"/>
    <n v="15727.272727272701"/>
    <x v="184"/>
    <x v="0"/>
    <m/>
  </r>
  <r>
    <d v="2022-02-04T03:26:18"/>
    <x v="1"/>
    <n v="13"/>
    <s v="MESA RAFAEL"/>
    <x v="3"/>
    <x v="0"/>
    <n v="235"/>
    <n v="23.5"/>
    <n v="228.806451612903"/>
    <m/>
    <n v="87522.580600000001"/>
    <x v="1"/>
    <n v="15727.272727272701"/>
    <x v="184"/>
    <x v="0"/>
    <m/>
  </r>
  <r>
    <d v="2022-02-04T03:26:19"/>
    <x v="1"/>
    <n v="14"/>
    <s v="HINCAPIE OSORIO RENZO ORLANDO"/>
    <x v="10"/>
    <x v="0"/>
    <n v="97"/>
    <n v="21.5555555555556"/>
    <n v="102.962903225806"/>
    <m/>
    <n v="39385.1613"/>
    <x v="1"/>
    <n v="15727.272727272701"/>
    <x v="184"/>
    <x v="0"/>
    <m/>
  </r>
  <r>
    <d v="2022-02-04T03:26:19"/>
    <x v="1"/>
    <n v="15"/>
    <s v="LOPERA AGUDELO LUIS FRANCISCO"/>
    <x v="0"/>
    <x v="0"/>
    <n v="196"/>
    <n v="21.7777777777778"/>
    <n v="205.925806451613"/>
    <m/>
    <n v="78770.3226"/>
    <x v="0"/>
    <n v="15727.272727272701"/>
    <x v="184"/>
    <x v="0"/>
    <m/>
  </r>
  <r>
    <d v="2022-02-04T03:26:19"/>
    <x v="1"/>
    <n v="16"/>
    <s v="TANGARIFE LUIS"/>
    <x v="0"/>
    <x v="0"/>
    <n v="170"/>
    <n v="18.8888888888889"/>
    <n v="205.925806451613"/>
    <m/>
    <n v="78770.3226"/>
    <x v="0"/>
    <n v="15727.272727272701"/>
    <x v="184"/>
    <x v="0"/>
    <m/>
  </r>
  <r>
    <d v="2022-02-04T03:26:19"/>
    <x v="1"/>
    <n v="17"/>
    <s v="RESTREPO RODRIGUEZ LIBARDO ANDRES"/>
    <x v="3"/>
    <x v="0"/>
    <n v="270"/>
    <n v="27"/>
    <n v="228.806451612903"/>
    <m/>
    <n v="87522.580600000001"/>
    <x v="0"/>
    <n v="15727.272727272701"/>
    <x v="184"/>
    <x v="0"/>
    <m/>
  </r>
  <r>
    <d v="2022-02-04T03:26:19"/>
    <x v="1"/>
    <n v="18"/>
    <s v="RENDON VIANA HUMBERTO DE JESUS"/>
    <x v="11"/>
    <x v="0"/>
    <n v="55"/>
    <n v="27.5"/>
    <n v="45.761290322580599"/>
    <m/>
    <n v="17504.516100000001"/>
    <x v="0"/>
    <n v="15727.272727272701"/>
    <x v="184"/>
    <x v="0"/>
    <m/>
  </r>
  <r>
    <d v="2022-02-04T03:26:20"/>
    <x v="1"/>
    <n v="19"/>
    <s v="RESTREPO JHON FLANDER"/>
    <x v="3"/>
    <x v="0"/>
    <n v="265"/>
    <n v="26.5"/>
    <n v="228.806451612903"/>
    <m/>
    <n v="87522.580600000001"/>
    <x v="0"/>
    <n v="15727.272727272701"/>
    <x v="184"/>
    <x v="0"/>
    <m/>
  </r>
  <r>
    <d v="2022-02-04T03:26:20"/>
    <x v="1"/>
    <n v="20"/>
    <s v="VACA FIERRO ROBINSON"/>
    <x v="3"/>
    <x v="0"/>
    <n v="222"/>
    <n v="22.2"/>
    <n v="228.806451612903"/>
    <m/>
    <n v="87522.580600000001"/>
    <x v="0"/>
    <n v="15727.272727272701"/>
    <x v="184"/>
    <x v="0"/>
    <m/>
  </r>
  <r>
    <d v="2022-02-04T03:26:20"/>
    <x v="1"/>
    <n v="21"/>
    <s v="OCAMPO OCAMPO ANTONIO JOSE"/>
    <x v="3"/>
    <x v="0"/>
    <n v="199"/>
    <n v="19.899999999999999"/>
    <n v="228.806451612903"/>
    <m/>
    <n v="87522.580600000001"/>
    <x v="0"/>
    <n v="15727.272727272701"/>
    <x v="184"/>
    <x v="0"/>
    <m/>
  </r>
  <r>
    <d v="2022-02-04T03:26:20"/>
    <x v="1"/>
    <n v="22"/>
    <s v="GONZALEZ MONTAO HERNAN DARIO"/>
    <x v="0"/>
    <x v="0"/>
    <n v="206"/>
    <n v="22.8888888888889"/>
    <n v="205.925806451613"/>
    <m/>
    <n v="78770.3226"/>
    <x v="1"/>
    <n v="15727.272727272701"/>
    <x v="184"/>
    <x v="0"/>
    <m/>
  </r>
  <r>
    <d v="2022-02-04T03:26:20"/>
    <x v="1"/>
    <n v="23"/>
    <s v="QUICENO DAVID DIEGO ALEJANDRO"/>
    <x v="2"/>
    <x v="0"/>
    <n v="170"/>
    <n v="26.153846153846199"/>
    <n v="148.72419354838701"/>
    <s v="1 DESCUENTO (Despachador Fernando)"/>
    <n v="56889.6774"/>
    <x v="0"/>
    <n v="15727.272727272701"/>
    <x v="184"/>
    <x v="0"/>
    <m/>
  </r>
  <r>
    <d v="2022-02-04T03:26:21"/>
    <x v="1"/>
    <n v="24"/>
    <s v="QUIRAMA CASTAEDA JHON JADER"/>
    <x v="0"/>
    <x v="0"/>
    <n v="198"/>
    <n v="22"/>
    <n v="205.925806451613"/>
    <m/>
    <n v="78770.3226"/>
    <x v="0"/>
    <n v="15727.272727272701"/>
    <x v="184"/>
    <x v="0"/>
    <m/>
  </r>
  <r>
    <d v="2022-02-04T03:26:21"/>
    <x v="1"/>
    <n v="26"/>
    <s v="GONZALEZ VELASQUEZ LISDAN"/>
    <x v="0"/>
    <x v="0"/>
    <n v="163"/>
    <n v="18.1111111111111"/>
    <n v="205.925806451613"/>
    <m/>
    <n v="78770.3226"/>
    <x v="0"/>
    <n v="15727.272727272701"/>
    <x v="184"/>
    <x v="0"/>
    <m/>
  </r>
  <r>
    <d v="2022-02-04T03:26:21"/>
    <x v="9"/>
    <n v="27"/>
    <s v="VANEGAS MORALES DEIBY ALEJANDRO"/>
    <x v="0"/>
    <x v="0"/>
    <n v="197"/>
    <n v="21.8888888888889"/>
    <n v="205.925806451613"/>
    <s v="FERNEY HENAO Realiz 3 viajes donde moviliz 82 Usuarios"/>
    <n v="78770.3226"/>
    <x v="0"/>
    <n v="15727.272727272701"/>
    <x v="184"/>
    <x v="0"/>
    <m/>
  </r>
  <r>
    <d v="2022-02-04T03:26:22"/>
    <x v="1"/>
    <n v="28"/>
    <s v="VELASQUEZ ROLDAN BRAYAN ESTIVEN"/>
    <x v="2"/>
    <x v="0"/>
    <n v="156"/>
    <n v="26"/>
    <n v="137.28387096774199"/>
    <m/>
    <n v="52513.5484"/>
    <x v="0"/>
    <n v="15727.272727272701"/>
    <x v="184"/>
    <x v="0"/>
    <m/>
  </r>
  <r>
    <d v="2022-02-04T03:26:22"/>
    <x v="1"/>
    <n v="29"/>
    <s v="HERRERA GIOVANNY"/>
    <x v="1"/>
    <x v="0"/>
    <n v="219"/>
    <n v="19.909090909090899"/>
    <n v="251.687096774194"/>
    <s v="3 DESCUENTOS (Despachador Fernando y 2 Usuarios Desubicados)"/>
    <n v="96274.838699999993"/>
    <x v="0"/>
    <n v="15727.272727272701"/>
    <x v="184"/>
    <x v="0"/>
    <m/>
  </r>
  <r>
    <d v="2022-02-04T03:26:22"/>
    <x v="9"/>
    <n v="31"/>
    <s v="LOPEZ ESTIVEN"/>
    <x v="0"/>
    <x v="0"/>
    <n v="128"/>
    <n v="14.2222222222222"/>
    <n v="205.925806451613"/>
    <s v="2 DESCUENTOS (Usuarios Desubicados)"/>
    <n v="78770.3226"/>
    <x v="1"/>
    <n v="15727.272727272701"/>
    <x v="184"/>
    <x v="0"/>
    <m/>
  </r>
  <r>
    <d v="2022-02-04T03:26:23"/>
    <x v="9"/>
    <n v="32"/>
    <s v="HOYOS ALEJANDRO"/>
    <x v="0"/>
    <x v="0"/>
    <n v="212"/>
    <n v="23.5555555555556"/>
    <n v="205.925806451613"/>
    <m/>
    <n v="78770.3226"/>
    <x v="0"/>
    <n v="15727.272727272701"/>
    <x v="184"/>
    <x v="0"/>
    <m/>
  </r>
  <r>
    <d v="2022-02-04T03:26:23"/>
    <x v="9"/>
    <n v="33"/>
    <s v="ARISTIZABAL GIRALDO JORGE ANDRES"/>
    <x v="0"/>
    <x v="0"/>
    <n v="222"/>
    <n v="24.6666666666667"/>
    <n v="205.925806451613"/>
    <m/>
    <n v="78770.3226"/>
    <x v="0"/>
    <n v="15727.272727272701"/>
    <x v="184"/>
    <x v="0"/>
    <m/>
  </r>
  <r>
    <d v="2022-02-04T03:26:23"/>
    <x v="9"/>
    <n v="34"/>
    <s v="JIMENEZ HURTADO CARLOS ESTIVEN"/>
    <x v="0"/>
    <x v="0"/>
    <n v="186"/>
    <n v="20.6666666666667"/>
    <n v="205.925806451613"/>
    <m/>
    <n v="78770.3226"/>
    <x v="0"/>
    <n v="15727.272727272701"/>
    <x v="184"/>
    <x v="0"/>
    <m/>
  </r>
  <r>
    <d v="2022-02-04T03:26:23"/>
    <x v="9"/>
    <n v="35"/>
    <s v="GARCIA DAVID WILSON ALBERTO"/>
    <x v="0"/>
    <x v="0"/>
    <n v="190"/>
    <n v="21.1111111111111"/>
    <n v="205.925806451613"/>
    <s v="4 DESCUENTOS X INCAPACITADO"/>
    <n v="78770.3226"/>
    <x v="1"/>
    <n v="15727.272727272701"/>
    <x v="184"/>
    <x v="0"/>
    <m/>
  </r>
  <r>
    <d v="2022-02-04T03:26:24"/>
    <x v="9"/>
    <n v="36"/>
    <s v="URIBE HERRERA JUAN ESTEBAN"/>
    <x v="3"/>
    <x v="0"/>
    <n v="205"/>
    <n v="20.5"/>
    <n v="228.806451612903"/>
    <s v="LUIS GALINDEZ Realiz 5 viajes donde moviliz 97 Usuarios"/>
    <n v="87522.580600000001"/>
    <x v="0"/>
    <n v="15727.272727272701"/>
    <x v="184"/>
    <x v="0"/>
    <m/>
  </r>
  <r>
    <d v="2022-02-04T03:26:24"/>
    <x v="9"/>
    <n v="37"/>
    <s v="PIEDRAHITA MADRID SANTIAGO"/>
    <x v="0"/>
    <x v="0"/>
    <n v="209"/>
    <n v="23.2222222222222"/>
    <n v="205.925806451613"/>
    <m/>
    <n v="78770.3226"/>
    <x v="1"/>
    <n v="15727.272727272701"/>
    <x v="184"/>
    <x v="0"/>
    <m/>
  </r>
  <r>
    <d v="2022-02-04T03:26:24"/>
    <x v="1"/>
    <n v="38"/>
    <s v="ALVARADO ARIEL"/>
    <x v="5"/>
    <x v="1"/>
    <n v="30"/>
    <n v="30"/>
    <n v="22.8806451612903"/>
    <m/>
    <n v="8752.2580999999991"/>
    <x v="0"/>
    <n v="15727.272727272701"/>
    <x v="184"/>
    <x v="0"/>
    <m/>
  </r>
  <r>
    <d v="2022-02-04T03:26:24"/>
    <x v="9"/>
    <n v="39"/>
    <s v="LONDOO LOPERA DUVAN ANDRES"/>
    <x v="6"/>
    <x v="0"/>
    <n v="191"/>
    <n v="22.470588235294102"/>
    <n v="194.48548387096801"/>
    <m/>
    <n v="74394.193499999994"/>
    <x v="0"/>
    <n v="15727.272727272701"/>
    <x v="184"/>
    <x v="0"/>
    <m/>
  </r>
  <r>
    <d v="2022-02-04T03:26:25"/>
    <x v="9"/>
    <n v="40"/>
    <s v="CORDOBA QUINTERO RAFAEL JOSE"/>
    <x v="4"/>
    <x v="0"/>
    <n v="178"/>
    <n v="25.428571428571399"/>
    <n v="160.16451612903199"/>
    <s v="1 DESCUENTO (Conduct. Veh 38)"/>
    <n v="61265.806499999999"/>
    <x v="0"/>
    <n v="15727.272727272701"/>
    <x v="184"/>
    <x v="0"/>
    <m/>
  </r>
  <r>
    <d v="2022-02-04T03:26:25"/>
    <x v="9"/>
    <n v="42"/>
    <s v="GIRALDO SANTAMARIA ERMAN"/>
    <x v="0"/>
    <x v="0"/>
    <n v="203"/>
    <n v="22.5555555555556"/>
    <n v="205.925806451613"/>
    <m/>
    <n v="78770.3226"/>
    <x v="0"/>
    <n v="15727.272727272701"/>
    <x v="184"/>
    <x v="0"/>
    <m/>
  </r>
  <r>
    <d v="2022-02-05T02:48:06"/>
    <x v="1"/>
    <n v="1"/>
    <s v="CASTRO HOLGUIN JOHAN DAVID"/>
    <x v="1"/>
    <x v="0"/>
    <n v="239"/>
    <n v="21.727272727272702"/>
    <n v="271.28428093645499"/>
    <m/>
    <n v="104113.7124"/>
    <x v="0"/>
    <n v="14394.285714285699"/>
    <x v="185"/>
    <x v="0"/>
    <m/>
  </r>
  <r>
    <d v="2022-02-05T02:48:06"/>
    <x v="1"/>
    <n v="3"/>
    <s v="MONSALVE OCAMPO EDISON GUSTAVO"/>
    <x v="8"/>
    <x v="0"/>
    <n v="86"/>
    <n v="17.2"/>
    <n v="123.311036789298"/>
    <m/>
    <n v="47324.414700000001"/>
    <x v="0"/>
    <n v="14394.285714285699"/>
    <x v="185"/>
    <x v="0"/>
    <m/>
  </r>
  <r>
    <d v="2022-02-05T02:48:06"/>
    <x v="1"/>
    <n v="5"/>
    <s v="BARRERA CANO BRAYAN DANILO"/>
    <x v="1"/>
    <x v="0"/>
    <n v="262"/>
    <n v="23.818181818181799"/>
    <n v="271.28428093645499"/>
    <m/>
    <n v="104113.7124"/>
    <x v="1"/>
    <n v="14394.285714285699"/>
    <x v="185"/>
    <x v="0"/>
    <m/>
  </r>
  <r>
    <d v="2022-02-05T02:48:06"/>
    <x v="1"/>
    <n v="6"/>
    <s v="ZAPATA GOMEZ ANDERSON"/>
    <x v="3"/>
    <x v="0"/>
    <n v="242"/>
    <n v="24.2"/>
    <n v="246.62207357859501"/>
    <m/>
    <n v="94648.829400000002"/>
    <x v="0"/>
    <n v="14394.285714285699"/>
    <x v="185"/>
    <x v="0"/>
    <m/>
  </r>
  <r>
    <d v="2022-02-05T02:48:06"/>
    <x v="1"/>
    <n v="7"/>
    <s v="SERNA TABARES HUGO ORLANDO"/>
    <x v="3"/>
    <x v="0"/>
    <n v="259"/>
    <n v="25.9"/>
    <n v="246.62207357859501"/>
    <m/>
    <n v="94648.829400000002"/>
    <x v="1"/>
    <n v="14394.285714285699"/>
    <x v="185"/>
    <x v="0"/>
    <m/>
  </r>
  <r>
    <d v="2022-02-05T02:48:07"/>
    <x v="1"/>
    <n v="8"/>
    <s v="VALENCIA MENDOZA CESAR AUGUSTO"/>
    <x v="9"/>
    <x v="0"/>
    <n v="302"/>
    <n v="25.1666666666667"/>
    <n v="295.94648829431401"/>
    <m/>
    <n v="113578.5953"/>
    <x v="1"/>
    <n v="14394.285714285699"/>
    <x v="185"/>
    <x v="0"/>
    <m/>
  </r>
  <r>
    <d v="2022-02-05T02:48:07"/>
    <x v="1"/>
    <n v="9"/>
    <s v="JIMENEZ JIMENEZ OMAR DAVID"/>
    <x v="1"/>
    <x v="0"/>
    <n v="277"/>
    <n v="25.181818181818201"/>
    <n v="271.28428093645499"/>
    <m/>
    <n v="104113.7124"/>
    <x v="0"/>
    <n v="14394.285714285699"/>
    <x v="185"/>
    <x v="0"/>
    <m/>
  </r>
  <r>
    <d v="2022-02-05T02:48:07"/>
    <x v="1"/>
    <n v="10"/>
    <s v="LARGO PIEDRAHITA HARVEY DAVID"/>
    <x v="9"/>
    <x v="0"/>
    <n v="291"/>
    <n v="24.25"/>
    <n v="295.94648829431401"/>
    <m/>
    <n v="113578.5953"/>
    <x v="0"/>
    <n v="14394.285714285699"/>
    <x v="185"/>
    <x v="0"/>
    <m/>
  </r>
  <r>
    <d v="2022-02-05T02:48:07"/>
    <x v="9"/>
    <n v="12"/>
    <s v="OCAMPO OCAMPO ANTONIO JOSE"/>
    <x v="6"/>
    <x v="0"/>
    <n v="202"/>
    <n v="26.933333333333302"/>
    <n v="184.96655518394601"/>
    <m/>
    <n v="70986.622099999993"/>
    <x v="0"/>
    <n v="14394.285714285699"/>
    <x v="185"/>
    <x v="0"/>
    <m/>
  </r>
  <r>
    <d v="2022-02-05T02:48:08"/>
    <x v="9"/>
    <n v="13"/>
    <s v="MESA RAFAEL"/>
    <x v="6"/>
    <x v="2"/>
    <n v="242"/>
    <n v="28.470588235294102"/>
    <n v="209.628762541806"/>
    <m/>
    <n v="80451.505000000005"/>
    <x v="1"/>
    <n v="14394.285714285699"/>
    <x v="185"/>
    <x v="0"/>
    <m/>
  </r>
  <r>
    <d v="2022-02-05T02:48:08"/>
    <x v="9"/>
    <n v="14"/>
    <s v="HINCAPIE OSORIO RENZO ORLANDO"/>
    <x v="3"/>
    <x v="0"/>
    <n v="300"/>
    <n v="30"/>
    <n v="246.62207357859501"/>
    <s v="HECTOR CARVAJAL Realiz 4 viajes donde moviliz 103 Usuarios 2 DESCUENTOS (Despachador Fernando y Usuario Desubicado)"/>
    <n v="94648.829400000002"/>
    <x v="1"/>
    <n v="14394.285714285699"/>
    <x v="185"/>
    <x v="0"/>
    <m/>
  </r>
  <r>
    <d v="2022-02-05T02:48:08"/>
    <x v="9"/>
    <n v="15"/>
    <s v="LONDOO LOPERA DUVAN ANDRES"/>
    <x v="3"/>
    <x v="0"/>
    <n v="225"/>
    <n v="22.5"/>
    <n v="246.62207357859501"/>
    <s v="1 DESCUENTO (Conduct. )"/>
    <n v="94648.829400000002"/>
    <x v="0"/>
    <n v="14394.285714285699"/>
    <x v="185"/>
    <x v="0"/>
    <m/>
  </r>
  <r>
    <d v="2022-02-05T02:48:08"/>
    <x v="9"/>
    <n v="16"/>
    <s v="TANGARIFE LUIS"/>
    <x v="0"/>
    <x v="0"/>
    <n v="190"/>
    <n v="21.1111111111111"/>
    <n v="221.95986622073599"/>
    <m/>
    <n v="85183.946500000005"/>
    <x v="0"/>
    <n v="14394.285714285699"/>
    <x v="185"/>
    <x v="0"/>
    <m/>
  </r>
  <r>
    <d v="2022-02-05T02:48:09"/>
    <x v="9"/>
    <n v="17"/>
    <s v="RESTREPO RODRIGUEZ LIBARDO ANDRES"/>
    <x v="11"/>
    <x v="0"/>
    <n v="70"/>
    <n v="35"/>
    <n v="49.324414715719101"/>
    <m/>
    <n v="18929.765899999999"/>
    <x v="0"/>
    <n v="14394.285714285699"/>
    <x v="185"/>
    <x v="0"/>
    <m/>
  </r>
  <r>
    <d v="2022-02-05T02:48:09"/>
    <x v="9"/>
    <n v="19"/>
    <s v="RESTREPO JHON FLANDER"/>
    <x v="0"/>
    <x v="0"/>
    <n v="221"/>
    <n v="24.5555555555556"/>
    <n v="221.95986622073599"/>
    <s v="2 DESCUENTOS (Usuarios Desubicados)"/>
    <n v="85183.946500000005"/>
    <x v="0"/>
    <n v="14394.285714285699"/>
    <x v="185"/>
    <x v="0"/>
    <m/>
  </r>
  <r>
    <d v="2022-02-05T02:48:09"/>
    <x v="9"/>
    <n v="20"/>
    <s v="VACA FIERRO ROBINSON"/>
    <x v="1"/>
    <x v="0"/>
    <n v="288"/>
    <n v="26.181818181818201"/>
    <n v="271.28428093645499"/>
    <s v="4 DESCUENTOS (2 Usuarios Desubicados y Propietario veh 34 y Conduct. Veh 38)"/>
    <n v="104113.7124"/>
    <x v="0"/>
    <n v="14394.285714285699"/>
    <x v="185"/>
    <x v="0"/>
    <m/>
  </r>
  <r>
    <d v="2022-02-05T02:48:10"/>
    <x v="9"/>
    <n v="21"/>
    <s v="ROJAS QUINTERO MIGUEL ANTONIO"/>
    <x v="4"/>
    <x v="0"/>
    <n v="155"/>
    <n v="22.1428571428571"/>
    <n v="172.63545150501699"/>
    <m/>
    <n v="66254.180600000007"/>
    <x v="0"/>
    <n v="14394.285714285699"/>
    <x v="185"/>
    <x v="0"/>
    <m/>
  </r>
  <r>
    <d v="2022-02-05T02:48:10"/>
    <x v="9"/>
    <n v="22"/>
    <s v="GONZALEZ MONTAO HERNAN DARIO"/>
    <x v="0"/>
    <x v="0"/>
    <n v="230"/>
    <n v="25.5555555555556"/>
    <n v="221.95986622073599"/>
    <m/>
    <n v="85183.946500000005"/>
    <x v="1"/>
    <n v="14394.285714285699"/>
    <x v="185"/>
    <x v="0"/>
    <m/>
  </r>
  <r>
    <d v="2022-02-05T02:48:10"/>
    <x v="9"/>
    <n v="23"/>
    <s v="QUICENO DAVID DIEGO ALEJANDRO"/>
    <x v="6"/>
    <x v="0"/>
    <n v="222"/>
    <n v="27.75"/>
    <n v="197.29765886287601"/>
    <m/>
    <n v="75719.063500000004"/>
    <x v="0"/>
    <n v="14394.285714285699"/>
    <x v="185"/>
    <x v="0"/>
    <m/>
  </r>
  <r>
    <d v="2022-02-05T02:48:10"/>
    <x v="9"/>
    <n v="24"/>
    <s v="QUIRAMA CASTAEDA JHON JADER"/>
    <x v="10"/>
    <x v="0"/>
    <n v="101"/>
    <n v="22.4444444444444"/>
    <n v="110.97993311036799"/>
    <m/>
    <n v="42591.9732"/>
    <x v="0"/>
    <n v="14394.285714285699"/>
    <x v="185"/>
    <x v="0"/>
    <m/>
  </r>
  <r>
    <d v="2022-02-05T02:48:11"/>
    <x v="9"/>
    <n v="26"/>
    <s v="GONZALEZ VELASQUEZ LISDAN"/>
    <x v="2"/>
    <x v="0"/>
    <n v="156"/>
    <n v="26"/>
    <n v="147.973244147157"/>
    <s v="1 DESCUENTO (Despachador Fernando)"/>
    <n v="56789.297700000003"/>
    <x v="0"/>
    <n v="14394.285714285699"/>
    <x v="185"/>
    <x v="0"/>
    <m/>
  </r>
  <r>
    <d v="2022-02-05T02:48:11"/>
    <x v="9"/>
    <n v="27"/>
    <s v="VANEGAS MORALES DEIBY ALEJANDRO"/>
    <x v="3"/>
    <x v="0"/>
    <n v="245"/>
    <n v="24.5"/>
    <n v="246.62207357859501"/>
    <m/>
    <n v="94648.829400000002"/>
    <x v="0"/>
    <n v="14394.285714285699"/>
    <x v="185"/>
    <x v="0"/>
    <m/>
  </r>
  <r>
    <d v="2022-02-05T02:48:11"/>
    <x v="1"/>
    <n v="28"/>
    <s v="VELASQUEZ ROLDAN BRAYAN ESTIVEN"/>
    <x v="3"/>
    <x v="0"/>
    <n v="278"/>
    <n v="27.8"/>
    <n v="246.62207357859501"/>
    <s v="1 DESCUENTO (Despachador Jos)"/>
    <n v="94648.829400000002"/>
    <x v="0"/>
    <n v="14394.285714285699"/>
    <x v="185"/>
    <x v="0"/>
    <m/>
  </r>
  <r>
    <d v="2022-02-05T02:48:11"/>
    <x v="9"/>
    <n v="29"/>
    <s v="VARGAS NELSON CONRADO"/>
    <x v="1"/>
    <x v="0"/>
    <n v="305"/>
    <n v="27.727272727272702"/>
    <n v="271.28428093645499"/>
    <s v="1 DESCUENTO (Usuario Desubicado)"/>
    <n v="104113.7124"/>
    <x v="0"/>
    <n v="14394.285714285699"/>
    <x v="185"/>
    <x v="0"/>
    <m/>
  </r>
  <r>
    <d v="2022-02-05T02:48:12"/>
    <x v="1"/>
    <n v="31"/>
    <s v="LOPEZ ESTIVEN"/>
    <x v="6"/>
    <x v="0"/>
    <n v="178"/>
    <n v="23.733333333333299"/>
    <n v="184.96655518394601"/>
    <m/>
    <n v="70986.622099999993"/>
    <x v="1"/>
    <n v="14394.285714285699"/>
    <x v="185"/>
    <x v="0"/>
    <m/>
  </r>
  <r>
    <d v="2022-02-05T02:48:12"/>
    <x v="9"/>
    <n v="32"/>
    <s v="HOYOS ALEJANDRO"/>
    <x v="0"/>
    <x v="0"/>
    <n v="181"/>
    <n v="20.1111111111111"/>
    <n v="221.95986622073599"/>
    <m/>
    <n v="85183.946500000005"/>
    <x v="0"/>
    <n v="14394.285714285699"/>
    <x v="185"/>
    <x v="0"/>
    <m/>
  </r>
  <r>
    <d v="2022-02-05T02:48:12"/>
    <x v="1"/>
    <n v="33"/>
    <s v="ARISTIZABAL GIRALDO JORGE ANDRES"/>
    <x v="0"/>
    <x v="0"/>
    <n v="240"/>
    <n v="26.6666666666667"/>
    <n v="221.95986622073599"/>
    <m/>
    <n v="85183.946500000005"/>
    <x v="0"/>
    <n v="14394.285714285699"/>
    <x v="185"/>
    <x v="0"/>
    <m/>
  </r>
  <r>
    <d v="2022-02-05T02:48:12"/>
    <x v="1"/>
    <n v="34"/>
    <s v="JIMENEZ HURTADO CARLOS ESTIVEN"/>
    <x v="0"/>
    <x v="0"/>
    <n v="214"/>
    <n v="23.7777777777778"/>
    <n v="221.95986622073599"/>
    <m/>
    <n v="85183.946500000005"/>
    <x v="0"/>
    <n v="14394.285714285699"/>
    <x v="185"/>
    <x v="0"/>
    <m/>
  </r>
  <r>
    <d v="2022-02-05T02:48:13"/>
    <x v="1"/>
    <n v="35"/>
    <s v="GARCIA DAVID WILSON ALBERTO"/>
    <x v="3"/>
    <x v="0"/>
    <n v="248"/>
    <n v="24.8"/>
    <n v="246.62207357859501"/>
    <s v="1 DESCUENTO (Conduct. Reconoc. Ruta)"/>
    <n v="94648.829400000002"/>
    <x v="1"/>
    <n v="14394.285714285699"/>
    <x v="185"/>
    <x v="0"/>
    <m/>
  </r>
  <r>
    <d v="2022-02-05T02:48:13"/>
    <x v="1"/>
    <n v="36"/>
    <s v="HERRERA GIOVANNY"/>
    <x v="1"/>
    <x v="0"/>
    <n v="241"/>
    <n v="21.909090909090899"/>
    <n v="271.28428093645499"/>
    <m/>
    <n v="104113.7124"/>
    <x v="0"/>
    <n v="14394.285714285699"/>
    <x v="185"/>
    <x v="0"/>
    <m/>
  </r>
  <r>
    <d v="2022-02-05T02:48:13"/>
    <x v="1"/>
    <n v="37"/>
    <s v="PIEDRAHITA MADRID SANTIAGO"/>
    <x v="10"/>
    <x v="0"/>
    <n v="93"/>
    <n v="23.25"/>
    <n v="98.648829431438102"/>
    <m/>
    <n v="37859.531799999997"/>
    <x v="1"/>
    <n v="14394.285714285699"/>
    <x v="185"/>
    <x v="0"/>
    <m/>
  </r>
  <r>
    <d v="2022-02-05T02:48:13"/>
    <x v="1"/>
    <n v="39"/>
    <s v="LONDOO GOMEZ WILDER"/>
    <x v="4"/>
    <x v="0"/>
    <n v="143"/>
    <n v="20.428571428571399"/>
    <n v="172.63545150501699"/>
    <m/>
    <n v="66254.180600000007"/>
    <x v="0"/>
    <n v="14394.285714285699"/>
    <x v="185"/>
    <x v="0"/>
    <m/>
  </r>
  <r>
    <d v="2022-02-05T02:48:14"/>
    <x v="1"/>
    <n v="40"/>
    <s v="CORDOBA QUINTERO RAFAEL JOSE"/>
    <x v="6"/>
    <x v="0"/>
    <n v="230"/>
    <n v="28.75"/>
    <n v="197.29765886287601"/>
    <s v="1 DESCUENTO (Propietario veh 34)"/>
    <n v="75719.063500000004"/>
    <x v="0"/>
    <n v="14394.285714285699"/>
    <x v="185"/>
    <x v="0"/>
    <m/>
  </r>
  <r>
    <d v="2022-02-05T02:48:14"/>
    <x v="1"/>
    <n v="42"/>
    <s v="GIRALDO SANTAMARIA ERMAN"/>
    <x v="3"/>
    <x v="0"/>
    <n v="218"/>
    <n v="21.8"/>
    <n v="246.62207357859501"/>
    <m/>
    <n v="94648.829400000002"/>
    <x v="0"/>
    <n v="14394.285714285699"/>
    <x v="185"/>
    <x v="0"/>
    <m/>
  </r>
  <r>
    <d v="2022-02-06T03:35:30"/>
    <x v="9"/>
    <n v="1"/>
    <s v="CASTRO HOLGUIN JOHAN DAVID"/>
    <x v="1"/>
    <x v="0"/>
    <n v="267"/>
    <n v="24.272727272727298"/>
    <n v="256.830188679245"/>
    <s v="10 DESCUENTOS (Transbordo veh 19)"/>
    <n v="98332.075500000006"/>
    <x v="0"/>
    <n v="14173.529411764701"/>
    <x v="186"/>
    <x v="0"/>
    <m/>
  </r>
  <r>
    <d v="2022-02-06T03:35:30"/>
    <x v="9"/>
    <n v="3"/>
    <s v="MONSALVE OCAMPO EDISON GUSTAVO"/>
    <x v="0"/>
    <x v="0"/>
    <n v="209"/>
    <n v="23.2222222222222"/>
    <n v="210.133790737564"/>
    <m/>
    <n v="80453.516300000003"/>
    <x v="0"/>
    <n v="14173.529411764701"/>
    <x v="186"/>
    <x v="0"/>
    <m/>
  </r>
  <r>
    <d v="2022-02-06T03:35:31"/>
    <x v="9"/>
    <n v="5"/>
    <s v="BARRERA CANO BRAYAN DANILO"/>
    <x v="0"/>
    <x v="0"/>
    <n v="252"/>
    <n v="28"/>
    <n v="210.133790737564"/>
    <s v="2 DESCUENTOS (Despachador Jos y Usuario Desubicado)"/>
    <n v="80453.516300000003"/>
    <x v="1"/>
    <n v="14173.529411764701"/>
    <x v="186"/>
    <x v="0"/>
    <m/>
  </r>
  <r>
    <d v="2022-02-06T03:35:31"/>
    <x v="1"/>
    <n v="6"/>
    <s v="ZAPATA GOMEZ ANDERSON"/>
    <x v="6"/>
    <x v="0"/>
    <n v="211"/>
    <n v="26.375"/>
    <n v="186.785591766724"/>
    <m/>
    <n v="71514.236699999994"/>
    <x v="0"/>
    <n v="14173.529411764701"/>
    <x v="186"/>
    <x v="0"/>
    <m/>
  </r>
  <r>
    <d v="2022-02-06T03:35:31"/>
    <x v="9"/>
    <n v="7"/>
    <s v="URIBE HERRERA JUAN ESTEBAN"/>
    <x v="0"/>
    <x v="0"/>
    <n v="170"/>
    <n v="18.8888888888889"/>
    <n v="210.133790737564"/>
    <m/>
    <n v="80453.516300000003"/>
    <x v="1"/>
    <n v="14173.529411764701"/>
    <x v="186"/>
    <x v="0"/>
    <m/>
  </r>
  <r>
    <d v="2022-02-06T03:35:31"/>
    <x v="9"/>
    <n v="8"/>
    <s v="VALENCIA MENDOZA CESAR AUGUSTO"/>
    <x v="0"/>
    <x v="0"/>
    <n v="226"/>
    <n v="25.1111111111111"/>
    <n v="210.133790737564"/>
    <s v="21 DESCUENTOS (Transbordo veh 19)"/>
    <n v="80453.516300000003"/>
    <x v="1"/>
    <n v="14173.529411764701"/>
    <x v="186"/>
    <x v="0"/>
    <m/>
  </r>
  <r>
    <d v="2022-02-06T03:35:31"/>
    <x v="9"/>
    <n v="10"/>
    <s v="LARGO PIEDRAHITA HARVEY DAVID"/>
    <x v="8"/>
    <x v="0"/>
    <n v="133"/>
    <n v="26.6"/>
    <n v="116.740994854202"/>
    <m/>
    <n v="44696.397900000004"/>
    <x v="0"/>
    <n v="14173.529411764701"/>
    <x v="186"/>
    <x v="0"/>
    <m/>
  </r>
  <r>
    <d v="2022-02-06T03:35:31"/>
    <x v="1"/>
    <n v="11"/>
    <s v="VELEZ QUINTERO BAYRON ESTIVEN"/>
    <x v="3"/>
    <x v="0"/>
    <n v="241"/>
    <n v="24.1"/>
    <n v="233.481989708405"/>
    <s v="1 DESCUENTO (Conduct. Veh 38)"/>
    <n v="89392.795899999997"/>
    <x v="0"/>
    <n v="14173.529411764701"/>
    <x v="186"/>
    <x v="0"/>
    <m/>
  </r>
  <r>
    <d v="2022-02-06T03:35:32"/>
    <x v="1"/>
    <n v="13"/>
    <s v="MESA RAFAEL"/>
    <x v="2"/>
    <x v="0"/>
    <n v="102"/>
    <n v="18.545454545454501"/>
    <n v="128.41509433962301"/>
    <m/>
    <n v="49166.037700000001"/>
    <x v="1"/>
    <n v="14173.529411764701"/>
    <x v="186"/>
    <x v="0"/>
    <m/>
  </r>
  <r>
    <d v="2022-02-06T03:35:32"/>
    <x v="1"/>
    <n v="14"/>
    <s v="HINCAPIE OSORIO RENZO ORLANDO"/>
    <x v="1"/>
    <x v="2"/>
    <n v="239"/>
    <n v="21.727272727272702"/>
    <n v="256.830188679245"/>
    <s v="HECTOR CARVAJAL Realiz 6 viajes donde moviliz 85 Usuarios"/>
    <n v="98332.075500000006"/>
    <x v="1"/>
    <n v="14173.529411764701"/>
    <x v="186"/>
    <x v="0"/>
    <m/>
  </r>
  <r>
    <d v="2022-02-06T03:35:32"/>
    <x v="1"/>
    <n v="15"/>
    <s v="LONDOO LOPERA DUVAN ANDRES"/>
    <x v="3"/>
    <x v="0"/>
    <n v="205"/>
    <n v="20.5"/>
    <n v="233.481989708405"/>
    <m/>
    <n v="89392.795899999997"/>
    <x v="0"/>
    <n v="14173.529411764701"/>
    <x v="186"/>
    <x v="0"/>
    <m/>
  </r>
  <r>
    <d v="2022-02-06T03:35:32"/>
    <x v="1"/>
    <n v="16"/>
    <s v="TANGARIFE LUIS"/>
    <x v="3"/>
    <x v="0"/>
    <n v="225"/>
    <n v="22.5"/>
    <n v="233.481989708405"/>
    <m/>
    <n v="89392.795899999997"/>
    <x v="0"/>
    <n v="14173.529411764701"/>
    <x v="186"/>
    <x v="0"/>
    <m/>
  </r>
  <r>
    <d v="2022-02-06T03:35:32"/>
    <x v="1"/>
    <n v="17"/>
    <s v="ESPINOZA CHAVARRIA GUILLERMO LEON"/>
    <x v="10"/>
    <x v="0"/>
    <n v="76"/>
    <n v="19"/>
    <n v="93.392795883361899"/>
    <m/>
    <n v="35757.118399999999"/>
    <x v="0"/>
    <n v="14173.529411764701"/>
    <x v="186"/>
    <x v="0"/>
    <m/>
  </r>
  <r>
    <d v="2022-02-06T03:35:32"/>
    <x v="1"/>
    <n v="18"/>
    <s v="RENDON VIANA HUMBERTO DE JESUS"/>
    <x v="8"/>
    <x v="0"/>
    <n v="111"/>
    <n v="22.2"/>
    <n v="116.740994854202"/>
    <m/>
    <n v="44696.397900000004"/>
    <x v="0"/>
    <n v="14173.529411764701"/>
    <x v="186"/>
    <x v="0"/>
    <m/>
  </r>
  <r>
    <d v="2022-02-06T03:35:33"/>
    <x v="1"/>
    <n v="19"/>
    <s v="RESTREPO JHON FLANDER"/>
    <x v="4"/>
    <x v="1"/>
    <n v="198"/>
    <n v="28.285714285714299"/>
    <n v="163.437392795883"/>
    <m/>
    <n v="62574.9571"/>
    <x v="0"/>
    <n v="14173.529411764701"/>
    <x v="186"/>
    <x v="0"/>
    <m/>
  </r>
  <r>
    <d v="2022-02-06T03:35:33"/>
    <x v="1"/>
    <n v="20"/>
    <s v="VACA FIERRO ROBINSON"/>
    <x v="1"/>
    <x v="0"/>
    <n v="266"/>
    <n v="24.181818181818201"/>
    <n v="256.830188679245"/>
    <m/>
    <n v="98332.075500000006"/>
    <x v="0"/>
    <n v="14173.529411764701"/>
    <x v="186"/>
    <x v="0"/>
    <m/>
  </r>
  <r>
    <d v="2022-02-06T03:35:33"/>
    <x v="1"/>
    <n v="21"/>
    <s v="OCAMPO OCAMPO ANTONIO JOSE"/>
    <x v="3"/>
    <x v="0"/>
    <n v="234"/>
    <n v="23.4"/>
    <n v="233.481989708405"/>
    <m/>
    <n v="89392.795899999997"/>
    <x v="0"/>
    <n v="14173.529411764701"/>
    <x v="186"/>
    <x v="0"/>
    <m/>
  </r>
  <r>
    <d v="2022-02-06T03:35:33"/>
    <x v="9"/>
    <n v="22"/>
    <s v="GONZALEZ MONTAO HERNAN DARIO"/>
    <x v="0"/>
    <x v="0"/>
    <n v="215"/>
    <n v="23.8888888888889"/>
    <n v="210.133790737564"/>
    <s v="2 DESCUENTOS (Usuarios Desubicados)"/>
    <n v="80453.516300000003"/>
    <x v="1"/>
    <n v="14173.529411764701"/>
    <x v="186"/>
    <x v="0"/>
    <m/>
  </r>
  <r>
    <d v="2022-02-06T03:35:33"/>
    <x v="1"/>
    <n v="23"/>
    <s v="QUICENO DAVID DIEGO ALEJANDRO"/>
    <x v="3"/>
    <x v="0"/>
    <n v="226"/>
    <n v="22.6"/>
    <n v="233.481989708405"/>
    <m/>
    <n v="89392.795899999997"/>
    <x v="0"/>
    <n v="14173.529411764701"/>
    <x v="186"/>
    <x v="0"/>
    <m/>
  </r>
  <r>
    <d v="2022-02-06T03:35:33"/>
    <x v="1"/>
    <n v="24"/>
    <s v="QUIRAMA CASTAEDA JHON JADER"/>
    <x v="0"/>
    <x v="0"/>
    <n v="244"/>
    <n v="27.1111111111111"/>
    <n v="210.133790737564"/>
    <m/>
    <n v="80453.516300000003"/>
    <x v="0"/>
    <n v="14173.529411764701"/>
    <x v="186"/>
    <x v="0"/>
    <m/>
  </r>
  <r>
    <d v="2022-02-06T03:35:34"/>
    <x v="1"/>
    <n v="26"/>
    <s v="RESTREPO RODRIGUEZ LIBARDO ANDRES"/>
    <x v="3"/>
    <x v="0"/>
    <n v="218"/>
    <n v="21.8"/>
    <n v="233.481989708405"/>
    <m/>
    <n v="89392.795899999997"/>
    <x v="0"/>
    <n v="14173.529411764701"/>
    <x v="186"/>
    <x v="0"/>
    <m/>
  </r>
  <r>
    <d v="2022-02-06T03:35:34"/>
    <x v="9"/>
    <n v="27"/>
    <s v="VANEGAS MORALES DEIBY ALEJANDRO"/>
    <x v="0"/>
    <x v="0"/>
    <n v="185"/>
    <n v="20.5555555555556"/>
    <n v="210.133790737564"/>
    <s v="FERNEY MUOZ Realiz 4 viajes donde moviliz 67 Usuarios"/>
    <n v="80453.516300000003"/>
    <x v="0"/>
    <n v="14173.529411764701"/>
    <x v="186"/>
    <x v="0"/>
    <m/>
  </r>
  <r>
    <d v="2022-02-06T03:35:34"/>
    <x v="1"/>
    <n v="28"/>
    <s v="JIMENEZ JIMENEZ OMAR DAVID"/>
    <x v="0"/>
    <x v="0"/>
    <n v="254"/>
    <n v="28.2222222222222"/>
    <n v="210.133790737564"/>
    <s v="4 DESCUENTOS (3 Transbordo veh 38 y Usuario Desubicado)"/>
    <n v="80453.516300000003"/>
    <x v="0"/>
    <n v="14173.529411764701"/>
    <x v="186"/>
    <x v="0"/>
    <m/>
  </r>
  <r>
    <d v="2022-02-06T03:35:34"/>
    <x v="9"/>
    <n v="29"/>
    <s v="VARGAS NELSON CONRADO"/>
    <x v="3"/>
    <x v="0"/>
    <n v="215"/>
    <n v="21.5"/>
    <n v="233.481989708405"/>
    <m/>
    <n v="89392.795899999997"/>
    <x v="0"/>
    <n v="14173.529411764701"/>
    <x v="186"/>
    <x v="0"/>
    <m/>
  </r>
  <r>
    <d v="2022-02-06T03:35:34"/>
    <x v="9"/>
    <n v="31"/>
    <s v="LOPEZ ESTIVEN"/>
    <x v="6"/>
    <x v="0"/>
    <n v="148"/>
    <n v="18.5"/>
    <n v="186.785591766724"/>
    <s v="2 DESCUENTOS (Usuarios Desubicados)"/>
    <n v="71514.236699999994"/>
    <x v="1"/>
    <n v="14173.529411764701"/>
    <x v="186"/>
    <x v="0"/>
    <m/>
  </r>
  <r>
    <d v="2022-02-06T03:35:35"/>
    <x v="9"/>
    <n v="32"/>
    <s v="HOYOS ALEJANDRO"/>
    <x v="3"/>
    <x v="0"/>
    <n v="251"/>
    <n v="25.1"/>
    <n v="233.481989708405"/>
    <m/>
    <n v="89392.795899999997"/>
    <x v="0"/>
    <n v="14173.529411764701"/>
    <x v="186"/>
    <x v="0"/>
    <m/>
  </r>
  <r>
    <d v="2022-02-06T03:35:35"/>
    <x v="9"/>
    <n v="33"/>
    <s v="ARISTIZABAL GIRALDO JORGE ANDRES"/>
    <x v="4"/>
    <x v="0"/>
    <n v="168"/>
    <n v="24"/>
    <n v="163.437392795883"/>
    <m/>
    <n v="62574.9571"/>
    <x v="0"/>
    <n v="14173.529411764701"/>
    <x v="186"/>
    <x v="0"/>
    <m/>
  </r>
  <r>
    <d v="2022-02-06T03:35:35"/>
    <x v="9"/>
    <n v="34"/>
    <s v="JIMENEZ HURTADO CARLOS ESTIVEN"/>
    <x v="6"/>
    <x v="0"/>
    <n v="168"/>
    <n v="21"/>
    <n v="186.785591766724"/>
    <m/>
    <n v="71514.236699999994"/>
    <x v="0"/>
    <n v="14173.529411764701"/>
    <x v="186"/>
    <x v="0"/>
    <m/>
  </r>
  <r>
    <d v="2022-02-06T03:35:35"/>
    <x v="9"/>
    <n v="35"/>
    <s v="GARCIA DAVID WILSON ALBERTO"/>
    <x v="0"/>
    <x v="0"/>
    <n v="212"/>
    <n v="23.5555555555556"/>
    <n v="210.133790737564"/>
    <s v="2 DESCUENTOS X INCAPACITADO"/>
    <n v="80453.516300000003"/>
    <x v="1"/>
    <n v="14173.529411764701"/>
    <x v="186"/>
    <x v="0"/>
    <m/>
  </r>
  <r>
    <d v="2022-02-06T03:35:35"/>
    <x v="9"/>
    <n v="36"/>
    <s v="HERRERA GIOVANNY"/>
    <x v="6"/>
    <x v="0"/>
    <n v="177"/>
    <n v="22.125"/>
    <n v="186.785591766724"/>
    <m/>
    <n v="71514.236699999994"/>
    <x v="0"/>
    <n v="14173.529411764701"/>
    <x v="186"/>
    <x v="0"/>
    <m/>
  </r>
  <r>
    <d v="2022-02-06T03:35:35"/>
    <x v="9"/>
    <n v="37"/>
    <s v="PIEDRAHITA MADRID SANTIAGO"/>
    <x v="6"/>
    <x v="0"/>
    <n v="197"/>
    <n v="24.625"/>
    <n v="186.785591766724"/>
    <m/>
    <n v="71514.236699999994"/>
    <x v="1"/>
    <n v="14173.529411764701"/>
    <x v="186"/>
    <x v="0"/>
    <m/>
  </r>
  <r>
    <d v="2022-02-06T03:35:36"/>
    <x v="9"/>
    <n v="38"/>
    <s v="ALVARADO ARIEL"/>
    <x v="6"/>
    <x v="1"/>
    <n v="161"/>
    <n v="20.125"/>
    <n v="186.785591766724"/>
    <m/>
    <n v="71514.236699999994"/>
    <x v="0"/>
    <n v="14173.529411764701"/>
    <x v="186"/>
    <x v="0"/>
    <m/>
  </r>
  <r>
    <d v="2022-02-06T03:35:36"/>
    <x v="1"/>
    <n v="39"/>
    <s v="LONDOO GOMEZ WILDER"/>
    <x v="2"/>
    <x v="0"/>
    <n v="143"/>
    <n v="23.8333333333333"/>
    <n v="140.089193825043"/>
    <m/>
    <n v="53635.677499999998"/>
    <x v="0"/>
    <n v="14173.529411764701"/>
    <x v="186"/>
    <x v="0"/>
    <m/>
  </r>
  <r>
    <d v="2022-02-06T03:35:36"/>
    <x v="9"/>
    <n v="42"/>
    <s v="GIRALDO SANTAMARIA ERMAN"/>
    <x v="3"/>
    <x v="0"/>
    <n v="259"/>
    <n v="25.9"/>
    <n v="233.481989708405"/>
    <m/>
    <n v="89392.795899999997"/>
    <x v="0"/>
    <n v="14173.529411764701"/>
    <x v="186"/>
    <x v="0"/>
    <m/>
  </r>
  <r>
    <d v="2022-02-07T01:25:34"/>
    <x v="10"/>
    <n v="6"/>
    <s v="ZAPATA GOMEZ ANDERSON"/>
    <x v="0"/>
    <x v="0"/>
    <n v="233"/>
    <n v="25.8888888888889"/>
    <n v="184.84239130434801"/>
    <m/>
    <n v="70336.9565"/>
    <x v="0"/>
    <n v="11086.3636363636"/>
    <x v="187"/>
    <x v="0"/>
    <m/>
  </r>
  <r>
    <d v="2022-02-07T01:25:34"/>
    <x v="10"/>
    <n v="7"/>
    <s v="URIBE HERRERA JUAN ESTEBAN"/>
    <x v="6"/>
    <x v="0"/>
    <n v="116"/>
    <n v="14.5"/>
    <n v="164.304347826087"/>
    <m/>
    <n v="62521.739099999999"/>
    <x v="1"/>
    <n v="11086.3636363636"/>
    <x v="187"/>
    <x v="0"/>
    <m/>
  </r>
  <r>
    <d v="2022-02-07T01:25:34"/>
    <x v="10"/>
    <n v="8"/>
    <s v="VALENCIA MENDOZA CESAR AUGUSTO"/>
    <x v="6"/>
    <x v="0"/>
    <n v="162"/>
    <n v="20.25"/>
    <n v="164.304347826087"/>
    <m/>
    <n v="62521.739099999999"/>
    <x v="1"/>
    <n v="11086.3636363636"/>
    <x v="187"/>
    <x v="0"/>
    <m/>
  </r>
  <r>
    <d v="2022-02-07T01:25:35"/>
    <x v="10"/>
    <n v="21"/>
    <s v="OCAMPO OCAMPO ANTONIO JOSE"/>
    <x v="6"/>
    <x v="0"/>
    <n v="178"/>
    <n v="22.25"/>
    <n v="164.304347826087"/>
    <m/>
    <n v="62521.739099999999"/>
    <x v="0"/>
    <n v="11086.3636363636"/>
    <x v="187"/>
    <x v="0"/>
    <m/>
  </r>
  <r>
    <d v="2022-02-07T01:25:35"/>
    <x v="10"/>
    <n v="22"/>
    <s v="GONZALEZ MONTAO HERNAN DARIO"/>
    <x v="0"/>
    <x v="0"/>
    <n v="210"/>
    <n v="23.3333333333333"/>
    <n v="184.84239130434801"/>
    <s v="1 DESCUENTO (Despachador Jos 05/02)"/>
    <n v="70336.9565"/>
    <x v="1"/>
    <n v="11086.3636363636"/>
    <x v="187"/>
    <x v="0"/>
    <m/>
  </r>
  <r>
    <d v="2022-02-07T01:25:35"/>
    <x v="10"/>
    <n v="23"/>
    <s v="QUICENO DAVID DIEGO ALEJANDRO"/>
    <x v="3"/>
    <x v="0"/>
    <n v="228"/>
    <n v="22.8"/>
    <n v="205.380434782609"/>
    <m/>
    <n v="78152.173899999994"/>
    <x v="0"/>
    <n v="11086.3636363636"/>
    <x v="187"/>
    <x v="0"/>
    <m/>
  </r>
  <r>
    <d v="2022-02-07T01:25:35"/>
    <x v="10"/>
    <n v="24"/>
    <s v="QUIRAMA CASTAEDA JHON JADER"/>
    <x v="10"/>
    <x v="0"/>
    <n v="88"/>
    <n v="25.1428571428571"/>
    <n v="71.883152173913004"/>
    <m/>
    <n v="27353.260900000001"/>
    <x v="0"/>
    <n v="11086.3636363636"/>
    <x v="187"/>
    <x v="0"/>
    <m/>
  </r>
  <r>
    <d v="2022-02-07T01:25:36"/>
    <x v="10"/>
    <n v="26"/>
    <s v="GONZALEZ VELASQUEZ LISDAN"/>
    <x v="3"/>
    <x v="0"/>
    <n v="194"/>
    <n v="19.399999999999999"/>
    <n v="205.380434782609"/>
    <m/>
    <n v="78152.173899999994"/>
    <x v="0"/>
    <n v="11086.3636363636"/>
    <x v="187"/>
    <x v="0"/>
    <m/>
  </r>
  <r>
    <d v="2022-02-07T01:25:36"/>
    <x v="10"/>
    <n v="27"/>
    <s v="VANEGAS MORALES DEIBY ALEJANDRO"/>
    <x v="0"/>
    <x v="0"/>
    <n v="150"/>
    <n v="16.6666666666667"/>
    <n v="184.84239130434801"/>
    <m/>
    <n v="70336.9565"/>
    <x v="0"/>
    <n v="11086.3636363636"/>
    <x v="187"/>
    <x v="0"/>
    <m/>
  </r>
  <r>
    <d v="2022-02-07T01:25:36"/>
    <x v="10"/>
    <n v="28"/>
    <s v="VELASQUEZ ROLDAN BRAYAN ESTIVEN"/>
    <x v="3"/>
    <x v="0"/>
    <n v="185"/>
    <n v="18.5"/>
    <n v="205.380434782609"/>
    <m/>
    <n v="78152.173899999994"/>
    <x v="0"/>
    <n v="11086.3636363636"/>
    <x v="187"/>
    <x v="0"/>
    <m/>
  </r>
  <r>
    <d v="2022-02-07T01:25:36"/>
    <x v="10"/>
    <n v="29"/>
    <s v="VARGAS NELSON CONRADO"/>
    <x v="6"/>
    <x v="0"/>
    <n v="169"/>
    <n v="22.533333333333299"/>
    <n v="154.03532608695701"/>
    <m/>
    <n v="58614.130400000002"/>
    <x v="0"/>
    <n v="11086.3636363636"/>
    <x v="187"/>
    <x v="0"/>
    <m/>
  </r>
  <r>
    <d v="2022-02-07T01:25:37"/>
    <x v="10"/>
    <n v="31"/>
    <s v="LOPEZ ESTIVEN"/>
    <x v="0"/>
    <x v="0"/>
    <n v="185"/>
    <n v="20.5555555555556"/>
    <n v="184.84239130434801"/>
    <m/>
    <n v="70336.9565"/>
    <x v="1"/>
    <n v="11086.3636363636"/>
    <x v="187"/>
    <x v="0"/>
    <m/>
  </r>
  <r>
    <d v="2022-02-07T01:25:37"/>
    <x v="10"/>
    <n v="32"/>
    <s v="HOYOS ALEJANDRO"/>
    <x v="0"/>
    <x v="0"/>
    <n v="153"/>
    <n v="17"/>
    <n v="184.84239130434801"/>
    <m/>
    <n v="70336.9565"/>
    <x v="0"/>
    <n v="11086.3636363636"/>
    <x v="187"/>
    <x v="0"/>
    <m/>
  </r>
  <r>
    <d v="2022-02-07T01:25:37"/>
    <x v="10"/>
    <n v="33"/>
    <s v="ARISTIZABAL GIRALDO JORGE ANDRES"/>
    <x v="0"/>
    <x v="0"/>
    <n v="197"/>
    <n v="21.8888888888889"/>
    <n v="184.84239130434801"/>
    <m/>
    <n v="70336.9565"/>
    <x v="0"/>
    <n v="11086.3636363636"/>
    <x v="187"/>
    <x v="0"/>
    <m/>
  </r>
  <r>
    <d v="2022-02-07T01:25:38"/>
    <x v="10"/>
    <n v="34"/>
    <s v="BARRERA CANO BRAYAN DANILO"/>
    <x v="0"/>
    <x v="0"/>
    <n v="204"/>
    <n v="22.6666666666667"/>
    <n v="184.84239130434801"/>
    <m/>
    <n v="70336.9565"/>
    <x v="0"/>
    <n v="11086.3636363636"/>
    <x v="187"/>
    <x v="0"/>
    <m/>
  </r>
  <r>
    <d v="2022-02-07T01:25:38"/>
    <x v="10"/>
    <n v="35"/>
    <s v="GARCIA DAVID WILSON ALBERTO"/>
    <x v="0"/>
    <x v="0"/>
    <n v="193"/>
    <n v="21.4444444444444"/>
    <n v="184.84239130434801"/>
    <m/>
    <n v="70336.9565"/>
    <x v="1"/>
    <n v="11086.3636363636"/>
    <x v="187"/>
    <x v="0"/>
    <m/>
  </r>
  <r>
    <d v="2022-02-07T01:25:38"/>
    <x v="10"/>
    <n v="36"/>
    <s v="HERRERA GIOVANNY"/>
    <x v="0"/>
    <x v="0"/>
    <n v="145"/>
    <n v="16.1111111111111"/>
    <n v="184.84239130434801"/>
    <m/>
    <n v="70336.9565"/>
    <x v="0"/>
    <n v="11086.3636363636"/>
    <x v="187"/>
    <x v="0"/>
    <m/>
  </r>
  <r>
    <d v="2022-02-07T01:25:38"/>
    <x v="10"/>
    <n v="37"/>
    <s v="RESTREPO RODRIGUEZ LIBARDO ANDRES"/>
    <x v="0"/>
    <x v="0"/>
    <n v="246"/>
    <n v="27.3333333333333"/>
    <n v="184.84239130434801"/>
    <m/>
    <n v="70336.9565"/>
    <x v="1"/>
    <n v="11086.3636363636"/>
    <x v="187"/>
    <x v="0"/>
    <m/>
  </r>
  <r>
    <d v="2022-02-07T01:25:39"/>
    <x v="10"/>
    <n v="38"/>
    <s v="REYES ALVARADO ARIEL"/>
    <x v="3"/>
    <x v="0"/>
    <n v="152"/>
    <n v="15.2"/>
    <n v="205.380434782609"/>
    <m/>
    <n v="78152.173899999994"/>
    <x v="0"/>
    <n v="11086.3636363636"/>
    <x v="187"/>
    <x v="0"/>
    <m/>
  </r>
  <r>
    <d v="2022-02-07T01:25:39"/>
    <x v="10"/>
    <n v="39"/>
    <s v="GALINDEZ CHAVARRIAGA LUIS FERNANDO"/>
    <x v="3"/>
    <x v="0"/>
    <n v="197"/>
    <n v="19.7"/>
    <n v="205.380434782609"/>
    <m/>
    <n v="78152.173899999994"/>
    <x v="0"/>
    <n v="11086.3636363636"/>
    <x v="187"/>
    <x v="0"/>
    <m/>
  </r>
  <r>
    <d v="2022-02-07T01:25:39"/>
    <x v="10"/>
    <n v="40"/>
    <s v="CORDOBA QUINTERO RAFAEL JOSE"/>
    <x v="0"/>
    <x v="0"/>
    <n v="194"/>
    <n v="21.5555555555556"/>
    <n v="184.84239130434801"/>
    <m/>
    <n v="70336.9565"/>
    <x v="0"/>
    <n v="11086.3636363636"/>
    <x v="187"/>
    <x v="0"/>
    <m/>
  </r>
  <r>
    <d v="2022-02-08T03:17:55"/>
    <x v="1"/>
    <n v="2"/>
    <s v="URIBE HERRERA JUAN ESTEBAN"/>
    <x v="1"/>
    <x v="0"/>
    <n v="262"/>
    <n v="23.818181818181799"/>
    <n v="266.895666131621"/>
    <s v="2 DESCUENTOS X INCAPACITADO"/>
    <n v="102358.2665"/>
    <x v="1"/>
    <n v="15244.1176470588"/>
    <x v="188"/>
    <x v="0"/>
    <m/>
  </r>
  <r>
    <d v="2022-02-08T03:17:55"/>
    <x v="1"/>
    <n v="3"/>
    <s v="MONSALVE OCAMPO EDISON GUSTAVO"/>
    <x v="0"/>
    <x v="0"/>
    <n v="170"/>
    <n v="18.8888888888889"/>
    <n v="218.36918138041699"/>
    <m/>
    <n v="83747.672600000005"/>
    <x v="0"/>
    <n v="15244.1176470588"/>
    <x v="188"/>
    <x v="0"/>
    <m/>
  </r>
  <r>
    <d v="2022-02-08T03:17:55"/>
    <x v="1"/>
    <n v="5"/>
    <s v="LOAIZA GAVIRIA EDIXON ANDRES"/>
    <x v="3"/>
    <x v="0"/>
    <n v="331"/>
    <n v="33.1"/>
    <n v="242.63242375601899"/>
    <m/>
    <n v="93052.969500000007"/>
    <x v="1"/>
    <n v="15244.1176470588"/>
    <x v="188"/>
    <x v="0"/>
    <m/>
  </r>
  <r>
    <d v="2022-02-08T03:17:55"/>
    <x v="1"/>
    <n v="6"/>
    <s v="ZAPATA GOMEZ ANDERSON"/>
    <x v="6"/>
    <x v="0"/>
    <n v="201"/>
    <n v="23.647058823529399"/>
    <n v="206.237560192616"/>
    <m/>
    <n v="79095.024099999995"/>
    <x v="0"/>
    <n v="15244.1176470588"/>
    <x v="188"/>
    <x v="0"/>
    <m/>
  </r>
  <r>
    <d v="2022-02-08T03:17:55"/>
    <x v="1"/>
    <n v="7"/>
    <s v="SERNA TABARES HUGO ORLANDO"/>
    <x v="0"/>
    <x v="0"/>
    <n v="194"/>
    <n v="21.5555555555556"/>
    <n v="218.36918138041699"/>
    <m/>
    <n v="83747.672600000005"/>
    <x v="1"/>
    <n v="15244.1176470588"/>
    <x v="188"/>
    <x v="0"/>
    <m/>
  </r>
  <r>
    <d v="2022-02-08T03:17:56"/>
    <x v="1"/>
    <n v="9"/>
    <s v="JIMENEZ JIMENEZ OMAR DAVID"/>
    <x v="3"/>
    <x v="0"/>
    <n v="239"/>
    <n v="23.9"/>
    <n v="242.63242375601899"/>
    <m/>
    <n v="93052.969500000007"/>
    <x v="0"/>
    <n v="15244.1176470588"/>
    <x v="188"/>
    <x v="0"/>
    <m/>
  </r>
  <r>
    <d v="2022-02-08T03:17:56"/>
    <x v="1"/>
    <n v="10"/>
    <s v="LARGO PIEDRAHITA HARVEY DAVID"/>
    <x v="1"/>
    <x v="0"/>
    <n v="269"/>
    <n v="24.454545454545499"/>
    <n v="266.895666131621"/>
    <m/>
    <n v="102358.2665"/>
    <x v="0"/>
    <n v="15244.1176470588"/>
    <x v="188"/>
    <x v="0"/>
    <m/>
  </r>
  <r>
    <d v="2022-02-08T03:17:56"/>
    <x v="9"/>
    <n v="11"/>
    <s v="VELEZ QUINTERO BAYRON ESTIVEN"/>
    <x v="3"/>
    <x v="0"/>
    <n v="253"/>
    <n v="25.3"/>
    <n v="242.63242375601899"/>
    <m/>
    <n v="93052.969500000007"/>
    <x v="0"/>
    <n v="15244.1176470588"/>
    <x v="188"/>
    <x v="0"/>
    <m/>
  </r>
  <r>
    <d v="2022-02-08T03:17:56"/>
    <x v="9"/>
    <n v="12"/>
    <s v="ROJAS QUINTERO MIGUEL ANTONIO"/>
    <x v="3"/>
    <x v="0"/>
    <n v="218"/>
    <n v="21.8"/>
    <n v="242.63242375601899"/>
    <m/>
    <n v="93052.969500000007"/>
    <x v="0"/>
    <n v="15244.1176470588"/>
    <x v="188"/>
    <x v="0"/>
    <m/>
  </r>
  <r>
    <d v="2022-02-08T03:17:56"/>
    <x v="9"/>
    <n v="13"/>
    <s v="MESA RAFAEL"/>
    <x v="3"/>
    <x v="0"/>
    <n v="217"/>
    <n v="21.7"/>
    <n v="242.63242375601899"/>
    <m/>
    <n v="93052.969500000007"/>
    <x v="1"/>
    <n v="15244.1176470588"/>
    <x v="188"/>
    <x v="0"/>
    <m/>
  </r>
  <r>
    <d v="2022-02-08T03:17:56"/>
    <x v="9"/>
    <n v="14"/>
    <s v="CARVAJAL SALAZAR HECTOR MARINO"/>
    <x v="3"/>
    <x v="0"/>
    <n v="196"/>
    <n v="19.600000000000001"/>
    <n v="242.63242375601899"/>
    <m/>
    <n v="93052.969500000007"/>
    <x v="1"/>
    <n v="15244.1176470588"/>
    <x v="188"/>
    <x v="0"/>
    <m/>
  </r>
  <r>
    <d v="2022-02-08T03:17:57"/>
    <x v="9"/>
    <n v="15"/>
    <s v="LOPERA AGUDELO LUIS FRANCISCO"/>
    <x v="10"/>
    <x v="2"/>
    <n v="100"/>
    <n v="25"/>
    <n v="97.052969502407706"/>
    <m/>
    <n v="37221.1878"/>
    <x v="0"/>
    <n v="15244.1176470588"/>
    <x v="188"/>
    <x v="0"/>
    <m/>
  </r>
  <r>
    <d v="2022-02-08T03:17:57"/>
    <x v="9"/>
    <n v="16"/>
    <s v="ZAPATA POSSO FERNEY"/>
    <x v="3"/>
    <x v="0"/>
    <n v="240"/>
    <n v="24"/>
    <n v="242.63242375601899"/>
    <m/>
    <n v="93052.969500000007"/>
    <x v="0"/>
    <n v="15244.1176470588"/>
    <x v="188"/>
    <x v="0"/>
    <m/>
  </r>
  <r>
    <d v="2022-02-08T03:17:57"/>
    <x v="9"/>
    <n v="17"/>
    <s v="ESPINOZA CHAVARRIA GUILLERMO LEON"/>
    <x v="0"/>
    <x v="0"/>
    <n v="199"/>
    <n v="22.1111111111111"/>
    <n v="218.36918138041699"/>
    <m/>
    <n v="83747.672600000005"/>
    <x v="0"/>
    <n v="15244.1176470588"/>
    <x v="188"/>
    <x v="0"/>
    <m/>
  </r>
  <r>
    <d v="2022-02-08T03:17:57"/>
    <x v="9"/>
    <n v="18"/>
    <s v="RENDON VIANA HUMBERTO DE JESUS"/>
    <x v="0"/>
    <x v="0"/>
    <n v="230"/>
    <n v="25.5555555555556"/>
    <n v="218.36918138041699"/>
    <s v="1 DESCUENTO (Conduct.)"/>
    <n v="83747.672600000005"/>
    <x v="0"/>
    <n v="15244.1176470588"/>
    <x v="188"/>
    <x v="0"/>
    <m/>
  </r>
  <r>
    <d v="2022-02-08T03:17:57"/>
    <x v="9"/>
    <n v="20"/>
    <s v="VACA FIERRO ROBINSON"/>
    <x v="8"/>
    <x v="0"/>
    <n v="137"/>
    <n v="27.4"/>
    <n v="121.31621187800999"/>
    <s v="2 DESCUENTOS (Despachadora Isabel)"/>
    <n v="46526.484799999998"/>
    <x v="0"/>
    <n v="15244.1176470588"/>
    <x v="188"/>
    <x v="0"/>
    <m/>
  </r>
  <r>
    <d v="2022-02-08T03:17:57"/>
    <x v="1"/>
    <n v="21"/>
    <s v="OCAMPO OCAMPO ANTONIO JOSE"/>
    <x v="3"/>
    <x v="0"/>
    <n v="211"/>
    <n v="21.1"/>
    <n v="242.63242375601899"/>
    <m/>
    <n v="93052.969500000007"/>
    <x v="0"/>
    <n v="15244.1176470588"/>
    <x v="188"/>
    <x v="0"/>
    <m/>
  </r>
  <r>
    <d v="2022-02-08T03:17:58"/>
    <x v="1"/>
    <n v="22"/>
    <s v="GONZALEZ MONTAO HERNAN DARIO"/>
    <x v="3"/>
    <x v="0"/>
    <n v="287"/>
    <n v="28.7"/>
    <n v="242.63242375601899"/>
    <m/>
    <n v="93052.969500000007"/>
    <x v="1"/>
    <n v="15244.1176470588"/>
    <x v="188"/>
    <x v="0"/>
    <m/>
  </r>
  <r>
    <d v="2022-02-08T03:17:58"/>
    <x v="9"/>
    <n v="23"/>
    <s v="LONDOO LOPERA DUVAN ANDRES"/>
    <x v="0"/>
    <x v="0"/>
    <n v="221"/>
    <n v="24.5555555555556"/>
    <n v="218.36918138041699"/>
    <m/>
    <n v="83747.672600000005"/>
    <x v="0"/>
    <n v="15244.1176470588"/>
    <x v="188"/>
    <x v="0"/>
    <m/>
  </r>
  <r>
    <d v="2022-02-08T03:17:58"/>
    <x v="1"/>
    <n v="24"/>
    <s v="QUIRAMA CASTAEDA JHON JADER"/>
    <x v="4"/>
    <x v="0"/>
    <n v="168"/>
    <n v="24"/>
    <n v="169.84269662921301"/>
    <m/>
    <n v="65137.078699999998"/>
    <x v="0"/>
    <n v="15244.1176470588"/>
    <x v="188"/>
    <x v="0"/>
    <m/>
  </r>
  <r>
    <d v="2022-02-08T03:17:58"/>
    <x v="9"/>
    <n v="26"/>
    <s v="GONZALEZ VELASQUEZ LISDAN"/>
    <x v="3"/>
    <x v="0"/>
    <n v="241"/>
    <n v="24.1"/>
    <n v="242.63242375601899"/>
    <m/>
    <n v="93052.969500000007"/>
    <x v="0"/>
    <n v="15244.1176470588"/>
    <x v="188"/>
    <x v="0"/>
    <m/>
  </r>
  <r>
    <d v="2022-02-08T03:17:58"/>
    <x v="9"/>
    <n v="27"/>
    <s v="GALINDEZ CHAVARRIAGA LUIS FERNANDO"/>
    <x v="1"/>
    <x v="0"/>
    <n v="279"/>
    <n v="25.363636363636399"/>
    <n v="266.895666131621"/>
    <s v="FERNEY HENAO Realiz 2 viajes donde moviliz 62 Usuarios"/>
    <n v="102358.2665"/>
    <x v="0"/>
    <n v="15244.1176470588"/>
    <x v="188"/>
    <x v="0"/>
    <m/>
  </r>
  <r>
    <d v="2022-02-08T03:17:58"/>
    <x v="9"/>
    <n v="28"/>
    <s v="VELASQUEZ ROLDAN BRAYAN ESTIVEN"/>
    <x v="1"/>
    <x v="0"/>
    <n v="289"/>
    <n v="26.272727272727298"/>
    <n v="266.895666131621"/>
    <m/>
    <n v="102358.2665"/>
    <x v="0"/>
    <n v="15244.1176470588"/>
    <x v="188"/>
    <x v="0"/>
    <m/>
  </r>
  <r>
    <d v="2022-02-08T03:17:59"/>
    <x v="9"/>
    <n v="29"/>
    <s v="VARGAS NELSON CONRADO"/>
    <x v="12"/>
    <x v="0"/>
    <n v="296"/>
    <n v="22.769230769230798"/>
    <n v="315.42215088282501"/>
    <s v="2 DESCUENTOS (Usuarios Desubicados)"/>
    <n v="120968.86040000001"/>
    <x v="0"/>
    <n v="15244.1176470588"/>
    <x v="188"/>
    <x v="0"/>
    <m/>
  </r>
  <r>
    <d v="2022-02-08T03:17:59"/>
    <x v="1"/>
    <n v="31"/>
    <s v="LOPEZ ESTIVEN"/>
    <x v="0"/>
    <x v="0"/>
    <n v="225"/>
    <n v="25"/>
    <n v="218.36918138041699"/>
    <m/>
    <n v="83747.672600000005"/>
    <x v="1"/>
    <n v="15244.1176470588"/>
    <x v="188"/>
    <x v="0"/>
    <m/>
  </r>
  <r>
    <d v="2022-02-08T03:17:59"/>
    <x v="1"/>
    <n v="32"/>
    <s v="HOYOS ALEJANDRO"/>
    <x v="3"/>
    <x v="0"/>
    <n v="255"/>
    <n v="25.5"/>
    <n v="242.63242375601899"/>
    <m/>
    <n v="93052.969500000007"/>
    <x v="0"/>
    <n v="15244.1176470588"/>
    <x v="188"/>
    <x v="0"/>
    <m/>
  </r>
  <r>
    <d v="2022-02-08T03:17:59"/>
    <x v="1"/>
    <n v="34"/>
    <s v="JIMENEZ HURTADO CARLOS ESTIVEN"/>
    <x v="0"/>
    <x v="0"/>
    <n v="233"/>
    <n v="25.8888888888889"/>
    <n v="218.36918138041699"/>
    <m/>
    <n v="83747.672600000005"/>
    <x v="0"/>
    <n v="15244.1176470588"/>
    <x v="188"/>
    <x v="0"/>
    <m/>
  </r>
  <r>
    <d v="2022-02-08T03:17:59"/>
    <x v="1"/>
    <n v="35"/>
    <s v="GARCIA DAVID WILSON ALBERTO"/>
    <x v="4"/>
    <x v="0"/>
    <n v="152"/>
    <n v="21.714285714285701"/>
    <n v="169.84269662921301"/>
    <s v="5 DESCUENTOS 4 (4 X INCAPACITADOS Y Conduct. Reconociendo ruta)"/>
    <n v="65137.078699999998"/>
    <x v="1"/>
    <n v="15244.1176470588"/>
    <x v="188"/>
    <x v="0"/>
    <m/>
  </r>
  <r>
    <d v="2022-02-08T03:18:00"/>
    <x v="1"/>
    <n v="36"/>
    <s v="HERRERA GIOVANNY"/>
    <x v="0"/>
    <x v="0"/>
    <n v="214"/>
    <n v="23.7777777777778"/>
    <n v="218.36918138041699"/>
    <m/>
    <n v="83747.672600000005"/>
    <x v="0"/>
    <n v="15244.1176470588"/>
    <x v="188"/>
    <x v="0"/>
    <m/>
  </r>
  <r>
    <d v="2022-02-08T03:18:00"/>
    <x v="1"/>
    <n v="37"/>
    <s v="RESTREPO RODRIGUEZ LIBARDO ANDRES"/>
    <x v="3"/>
    <x v="0"/>
    <n v="290"/>
    <n v="29"/>
    <n v="242.63242375601899"/>
    <m/>
    <n v="93052.969500000007"/>
    <x v="1"/>
    <n v="15244.1176470588"/>
    <x v="188"/>
    <x v="0"/>
    <m/>
  </r>
  <r>
    <d v="2022-02-08T03:18:00"/>
    <x v="1"/>
    <n v="38"/>
    <s v="ALVARADO ARIEL"/>
    <x v="0"/>
    <x v="0"/>
    <n v="181"/>
    <n v="20.1111111111111"/>
    <n v="218.36918138041699"/>
    <m/>
    <n v="83747.672600000005"/>
    <x v="0"/>
    <n v="15244.1176470588"/>
    <x v="188"/>
    <x v="0"/>
    <m/>
  </r>
  <r>
    <d v="2022-02-08T03:18:00"/>
    <x v="1"/>
    <n v="39"/>
    <s v="LONDOO GOMEZ WILDER"/>
    <x v="1"/>
    <x v="0"/>
    <n v="270"/>
    <n v="24.545454545454501"/>
    <n v="266.895666131621"/>
    <m/>
    <n v="102358.2665"/>
    <x v="0"/>
    <n v="15244.1176470588"/>
    <x v="188"/>
    <x v="0"/>
    <m/>
  </r>
  <r>
    <d v="2022-02-08T03:18:00"/>
    <x v="1"/>
    <n v="40"/>
    <s v="BARRERA CANO BRAYAN DANILO"/>
    <x v="1"/>
    <x v="0"/>
    <n v="290"/>
    <n v="26.363636363636399"/>
    <n v="266.895666131621"/>
    <s v="6 DESCUENTOS (Transbordo veh 15)"/>
    <n v="102358.2665"/>
    <x v="0"/>
    <n v="15244.1176470588"/>
    <x v="188"/>
    <x v="0"/>
    <m/>
  </r>
  <r>
    <d v="2022-02-09T03:30:20"/>
    <x v="9"/>
    <n v="1"/>
    <s v="ACEVEDO JHON FREDY"/>
    <x v="2"/>
    <x v="1"/>
    <n v="107"/>
    <n v="17.8333333333333"/>
    <n v="138.28938906752401"/>
    <m/>
    <n v="52915.755599999997"/>
    <x v="0"/>
    <n v="14461.7647058824"/>
    <x v="189"/>
    <x v="0"/>
    <m/>
  </r>
  <r>
    <d v="2022-02-09T03:30:20"/>
    <x v="9"/>
    <n v="2"/>
    <s v="URIBE HERRERA JUAN ESTEBAN"/>
    <x v="6"/>
    <x v="0"/>
    <n v="183"/>
    <n v="22.875"/>
    <n v="184.38585209003199"/>
    <s v="8 DESCUENTOS (6 Usuarios devolucin y 2 x incapacitado)"/>
    <n v="70554.340800000005"/>
    <x v="1"/>
    <n v="14461.7647058824"/>
    <x v="189"/>
    <x v="0"/>
    <m/>
  </r>
  <r>
    <d v="2022-02-09T03:30:20"/>
    <x v="9"/>
    <n v="3"/>
    <s v="MONSALVE OCAMPO EDISON GUSTAVO"/>
    <x v="0"/>
    <x v="0"/>
    <n v="183"/>
    <n v="20.3333333333333"/>
    <n v="207.43408360128601"/>
    <m/>
    <n v="79373.633400000006"/>
    <x v="0"/>
    <n v="14461.7647058824"/>
    <x v="189"/>
    <x v="0"/>
    <m/>
  </r>
  <r>
    <d v="2022-02-09T03:30:21"/>
    <x v="1"/>
    <n v="5"/>
    <s v="LOAIZA GAVIRIA EDIXON ANDRES"/>
    <x v="0"/>
    <x v="0"/>
    <n v="241"/>
    <n v="26.7777777777778"/>
    <n v="207.43408360128601"/>
    <s v="1 DESCUENTO (Despachadora Isabel)"/>
    <n v="79373.633400000006"/>
    <x v="1"/>
    <n v="14461.7647058824"/>
    <x v="189"/>
    <x v="0"/>
    <m/>
  </r>
  <r>
    <d v="2022-02-09T03:30:21"/>
    <x v="9"/>
    <n v="6"/>
    <s v="ZAPATA GOMEZ ANDERSON"/>
    <x v="2"/>
    <x v="2"/>
    <n v="175"/>
    <n v="29.1666666666667"/>
    <n v="138.28938906752401"/>
    <m/>
    <n v="52915.755599999997"/>
    <x v="0"/>
    <n v="14461.7647058824"/>
    <x v="189"/>
    <x v="0"/>
    <m/>
  </r>
  <r>
    <d v="2022-02-09T03:30:21"/>
    <x v="9"/>
    <n v="7"/>
    <s v="SERNA TABARES HUGO ORLANDO"/>
    <x v="6"/>
    <x v="0"/>
    <n v="190"/>
    <n v="23.75"/>
    <n v="184.38585209003199"/>
    <m/>
    <n v="70554.340800000005"/>
    <x v="1"/>
    <n v="14461.7647058824"/>
    <x v="189"/>
    <x v="0"/>
    <m/>
  </r>
  <r>
    <d v="2022-02-09T03:30:21"/>
    <x v="9"/>
    <n v="8"/>
    <s v="VALENCIA MENDOZA CESAR AUGUSTO"/>
    <x v="3"/>
    <x v="0"/>
    <n v="247"/>
    <n v="24.7"/>
    <n v="230.48231511253999"/>
    <s v="2 DESCUENTOS X INCAPACITADO"/>
    <n v="88192.926000000007"/>
    <x v="1"/>
    <n v="14461.7647058824"/>
    <x v="189"/>
    <x v="0"/>
    <m/>
  </r>
  <r>
    <d v="2022-02-09T03:30:21"/>
    <x v="1"/>
    <n v="9"/>
    <s v="JIMENEZ JIMENEZ OMAR DAVID"/>
    <x v="8"/>
    <x v="0"/>
    <n v="68"/>
    <n v="13.6"/>
    <n v="115.24115755627"/>
    <s v="2 DESCUENTOS (Devolucion de dinero)"/>
    <n v="44096.463000000003"/>
    <x v="0"/>
    <n v="14461.7647058824"/>
    <x v="189"/>
    <x v="0"/>
    <m/>
  </r>
  <r>
    <d v="2022-02-09T03:30:21"/>
    <x v="9"/>
    <n v="10"/>
    <s v="LARGO PIEDRAHITA HARVEY DAVID"/>
    <x v="0"/>
    <x v="0"/>
    <n v="212"/>
    <n v="23.5555555555556"/>
    <n v="207.43408360128601"/>
    <s v="SANTIAGO PIEDRAHITA Realiz 2 viajes donde moviliz 43 Usuarios"/>
    <n v="79373.633400000006"/>
    <x v="0"/>
    <n v="14461.7647058824"/>
    <x v="189"/>
    <x v="0"/>
    <m/>
  </r>
  <r>
    <d v="2022-02-09T03:30:22"/>
    <x v="1"/>
    <n v="11"/>
    <s v="RENDON VIANA HUMBERTO DE JESUS"/>
    <x v="0"/>
    <x v="1"/>
    <n v="196"/>
    <n v="21.7777777777778"/>
    <n v="207.43408360128601"/>
    <s v="2 DESCUENTOS (Usuarios Desubicados)"/>
    <n v="79373.633400000006"/>
    <x v="0"/>
    <n v="14461.7647058824"/>
    <x v="189"/>
    <x v="0"/>
    <m/>
  </r>
  <r>
    <d v="2022-02-09T03:30:22"/>
    <x v="1"/>
    <n v="12"/>
    <s v="ROJAS QUINTERO MIGUEL ANTONIO"/>
    <x v="0"/>
    <x v="0"/>
    <n v="178"/>
    <n v="19.7777777777778"/>
    <n v="207.43408360128601"/>
    <m/>
    <n v="79373.633400000006"/>
    <x v="0"/>
    <n v="14461.7647058824"/>
    <x v="189"/>
    <x v="0"/>
    <m/>
  </r>
  <r>
    <d v="2022-02-09T03:30:22"/>
    <x v="1"/>
    <n v="13"/>
    <s v="MESA RAFAEL"/>
    <x v="0"/>
    <x v="0"/>
    <n v="208"/>
    <n v="23.1111111111111"/>
    <n v="207.43408360128601"/>
    <m/>
    <n v="79373.633400000006"/>
    <x v="1"/>
    <n v="14461.7647058824"/>
    <x v="189"/>
    <x v="0"/>
    <m/>
  </r>
  <r>
    <d v="2022-02-09T03:30:22"/>
    <x v="1"/>
    <n v="14"/>
    <s v="HINCAPIE OSORIO RENZO ORLANDO"/>
    <x v="3"/>
    <x v="0"/>
    <n v="270"/>
    <n v="27"/>
    <n v="230.48231511253999"/>
    <s v="1 DESCUENTO (Usuario Desubicado)"/>
    <n v="88192.926000000007"/>
    <x v="1"/>
    <n v="14461.7647058824"/>
    <x v="189"/>
    <x v="0"/>
    <m/>
  </r>
  <r>
    <d v="2022-02-09T03:30:22"/>
    <x v="1"/>
    <n v="15"/>
    <s v="LOPERA AGUDELO LUIS FRANCISCO"/>
    <x v="0"/>
    <x v="0"/>
    <n v="201"/>
    <n v="22.3333333333333"/>
    <n v="207.43408360128601"/>
    <m/>
    <n v="79373.633400000006"/>
    <x v="0"/>
    <n v="14461.7647058824"/>
    <x v="189"/>
    <x v="0"/>
    <m/>
  </r>
  <r>
    <d v="2022-02-09T03:30:23"/>
    <x v="1"/>
    <n v="16"/>
    <s v="TANGARIFE LUIS"/>
    <x v="10"/>
    <x v="0"/>
    <n v="67"/>
    <n v="16.75"/>
    <n v="92.192926045016094"/>
    <m/>
    <n v="35277.170400000003"/>
    <x v="0"/>
    <n v="14461.7647058824"/>
    <x v="189"/>
    <x v="0"/>
    <m/>
  </r>
  <r>
    <d v="2022-02-09T03:30:23"/>
    <x v="1"/>
    <n v="17"/>
    <s v="ESPINOZA CHAVARRIA GUILLERMO LEON"/>
    <x v="0"/>
    <x v="0"/>
    <n v="181"/>
    <n v="20.1111111111111"/>
    <n v="207.43408360128601"/>
    <m/>
    <n v="79373.633400000006"/>
    <x v="0"/>
    <n v="14461.7647058824"/>
    <x v="189"/>
    <x v="0"/>
    <m/>
  </r>
  <r>
    <d v="2022-02-09T03:30:23"/>
    <x v="9"/>
    <n v="18"/>
    <s v="TANGARIFE LUIS"/>
    <x v="8"/>
    <x v="0"/>
    <n v="149"/>
    <n v="29.8"/>
    <n v="115.24115755627"/>
    <m/>
    <n v="44096.463000000003"/>
    <x v="0"/>
    <n v="14461.7647058824"/>
    <x v="189"/>
    <x v="0"/>
    <m/>
  </r>
  <r>
    <d v="2022-02-09T03:30:23"/>
    <x v="9"/>
    <n v="19"/>
    <s v="RESTREPO JHON FLANDER"/>
    <x v="9"/>
    <x v="0"/>
    <n v="272"/>
    <n v="22.6666666666667"/>
    <n v="276.57877813504803"/>
    <m/>
    <n v="105831.5113"/>
    <x v="0"/>
    <n v="14461.7647058824"/>
    <x v="189"/>
    <x v="0"/>
    <m/>
  </r>
  <r>
    <d v="2022-02-09T03:30:23"/>
    <x v="1"/>
    <n v="20"/>
    <s v="VACA FIERRO ROBINSON"/>
    <x v="1"/>
    <x v="0"/>
    <n v="246"/>
    <n v="22.363636363636399"/>
    <n v="253.53054662379401"/>
    <s v="9 DESCUENTOS (8 Transbordo veh 02 y Usuario Desubicado) GIOVANNY HERRERA Realiz 2 viajes donde moviliz 63 Usuarios"/>
    <n v="97012.218599999993"/>
    <x v="0"/>
    <n v="14461.7647058824"/>
    <x v="189"/>
    <x v="0"/>
    <m/>
  </r>
  <r>
    <d v="2022-02-09T03:30:23"/>
    <x v="9"/>
    <n v="21"/>
    <s v="OCAMPO OCAMPO ANTONIO JOSE"/>
    <x v="3"/>
    <x v="0"/>
    <n v="216"/>
    <n v="21.6"/>
    <n v="230.48231511253999"/>
    <m/>
    <n v="88192.926000000007"/>
    <x v="0"/>
    <n v="14461.7647058824"/>
    <x v="189"/>
    <x v="0"/>
    <m/>
  </r>
  <r>
    <d v="2022-02-09T03:30:23"/>
    <x v="1"/>
    <n v="22"/>
    <s v="GONZALEZ MONTAO HERNAN DARIO"/>
    <x v="7"/>
    <x v="0"/>
    <n v="73"/>
    <n v="24.3333333333333"/>
    <n v="69.144694533762106"/>
    <m/>
    <n v="26457.877799999998"/>
    <x v="1"/>
    <n v="14461.7647058824"/>
    <x v="189"/>
    <x v="0"/>
    <m/>
  </r>
  <r>
    <d v="2022-02-09T03:30:24"/>
    <x v="1"/>
    <n v="23"/>
    <s v="QUICENO DAVID DIEGO ALEJANDRO"/>
    <x v="1"/>
    <x v="0"/>
    <n v="230"/>
    <n v="20.909090909090899"/>
    <n v="253.53054662379401"/>
    <m/>
    <n v="97012.218599999993"/>
    <x v="0"/>
    <n v="14461.7647058824"/>
    <x v="189"/>
    <x v="0"/>
    <m/>
  </r>
  <r>
    <d v="2022-02-09T03:30:24"/>
    <x v="1"/>
    <n v="24"/>
    <s v="QUIRAMA CASTAEDA JHON JADER"/>
    <x v="3"/>
    <x v="0"/>
    <n v="246"/>
    <n v="24.6"/>
    <n v="230.48231511253999"/>
    <s v="3 DESCUENTOS (Usuarios Desubicados)"/>
    <n v="88192.926000000007"/>
    <x v="0"/>
    <n v="14461.7647058824"/>
    <x v="189"/>
    <x v="0"/>
    <m/>
  </r>
  <r>
    <d v="2022-02-09T03:30:24"/>
    <x v="1"/>
    <n v="26"/>
    <s v="GONZALEZ VELASQUEZ LISDAN"/>
    <x v="2"/>
    <x v="0"/>
    <n v="129"/>
    <n v="21.5"/>
    <n v="138.28938906752401"/>
    <m/>
    <n v="52915.755599999997"/>
    <x v="0"/>
    <n v="14461.7647058824"/>
    <x v="189"/>
    <x v="0"/>
    <m/>
  </r>
  <r>
    <d v="2022-02-09T03:30:24"/>
    <x v="1"/>
    <n v="27"/>
    <s v="VANEGAS MORALES DEIBY ALEJANDRO"/>
    <x v="1"/>
    <x v="0"/>
    <n v="241"/>
    <n v="21.909090909090899"/>
    <n v="253.53054662379401"/>
    <s v="1 DESCUENTO (Despachador Ferney)"/>
    <n v="97012.218599999993"/>
    <x v="0"/>
    <n v="14461.7647058824"/>
    <x v="189"/>
    <x v="0"/>
    <m/>
  </r>
  <r>
    <d v="2022-02-09T03:30:24"/>
    <x v="1"/>
    <n v="28"/>
    <s v="VELASQUEZ ROLDAN BRAYAN ESTIVEN"/>
    <x v="0"/>
    <x v="0"/>
    <n v="217"/>
    <n v="24.1111111111111"/>
    <n v="207.43408360128601"/>
    <s v="1 DESCUENTO (Conduct. Reconc. Ruta)"/>
    <n v="79373.633400000006"/>
    <x v="0"/>
    <n v="14461.7647058824"/>
    <x v="189"/>
    <x v="0"/>
    <m/>
  </r>
  <r>
    <d v="2022-02-09T03:30:25"/>
    <x v="1"/>
    <n v="29"/>
    <s v="VARGAS NELSON CONRADO"/>
    <x v="3"/>
    <x v="0"/>
    <n v="245"/>
    <n v="24.5"/>
    <n v="230.48231511253999"/>
    <m/>
    <n v="88192.926000000007"/>
    <x v="0"/>
    <n v="14461.7647058824"/>
    <x v="189"/>
    <x v="0"/>
    <m/>
  </r>
  <r>
    <d v="2022-02-09T03:30:25"/>
    <x v="1"/>
    <n v="31"/>
    <s v="LOPEZ ESTIVEN"/>
    <x v="3"/>
    <x v="0"/>
    <n v="219"/>
    <n v="21.9"/>
    <n v="230.48231511253999"/>
    <m/>
    <n v="88192.926000000007"/>
    <x v="1"/>
    <n v="14461.7647058824"/>
    <x v="189"/>
    <x v="0"/>
    <m/>
  </r>
  <r>
    <d v="2022-02-09T03:30:25"/>
    <x v="9"/>
    <n v="32"/>
    <s v="HOYOS ALEJANDRO"/>
    <x v="0"/>
    <x v="0"/>
    <n v="203"/>
    <n v="22.5555555555556"/>
    <n v="207.43408360128601"/>
    <m/>
    <n v="79373.633400000006"/>
    <x v="0"/>
    <n v="14461.7647058824"/>
    <x v="189"/>
    <x v="0"/>
    <m/>
  </r>
  <r>
    <d v="2022-02-09T03:30:25"/>
    <x v="9"/>
    <n v="33"/>
    <s v="ARISTIZABAL GIRALDO JORGE ANDRES"/>
    <x v="3"/>
    <x v="0"/>
    <n v="207"/>
    <n v="20.7"/>
    <n v="230.48231511253999"/>
    <m/>
    <n v="88192.926000000007"/>
    <x v="0"/>
    <n v="14461.7647058824"/>
    <x v="189"/>
    <x v="0"/>
    <m/>
  </r>
  <r>
    <d v="2022-02-09T03:30:26"/>
    <x v="9"/>
    <n v="34"/>
    <s v="LONDOO LOPERA DUVAN ANDRES"/>
    <x v="6"/>
    <x v="0"/>
    <n v="229"/>
    <n v="28.625"/>
    <n v="184.38585209003199"/>
    <m/>
    <n v="70554.340800000005"/>
    <x v="0"/>
    <n v="14461.7647058824"/>
    <x v="189"/>
    <x v="0"/>
    <m/>
  </r>
  <r>
    <d v="2022-02-09T03:30:26"/>
    <x v="9"/>
    <n v="35"/>
    <s v="GARCIA DAVID WILSON ALBERTO"/>
    <x v="3"/>
    <x v="0"/>
    <n v="236"/>
    <n v="23.6"/>
    <n v="230.48231511253999"/>
    <s v="1 DESCUENTO (Conduct. Reconc. Ruta)"/>
    <n v="88192.926000000007"/>
    <x v="1"/>
    <n v="14461.7647058824"/>
    <x v="189"/>
    <x v="0"/>
    <m/>
  </r>
  <r>
    <d v="2022-02-09T03:30:26"/>
    <x v="9"/>
    <n v="36"/>
    <s v="HERRERA GIOVANNY"/>
    <x v="2"/>
    <x v="0"/>
    <n v="137"/>
    <n v="22.8333333333333"/>
    <n v="138.28938906752401"/>
    <m/>
    <n v="52915.755599999997"/>
    <x v="0"/>
    <n v="14461.7647058824"/>
    <x v="189"/>
    <x v="0"/>
    <m/>
  </r>
  <r>
    <d v="2022-02-09T03:30:26"/>
    <x v="9"/>
    <n v="37"/>
    <s v="PIEDRAHITA MADRID SANTIAGO"/>
    <x v="4"/>
    <x v="0"/>
    <n v="154"/>
    <n v="22"/>
    <n v="161.337620578778"/>
    <s v="DAVID LARGO Realiz 3 viajes donde moviliz 72 Usuarios"/>
    <n v="61735.048199999997"/>
    <x v="1"/>
    <n v="14461.7647058824"/>
    <x v="189"/>
    <x v="0"/>
    <m/>
  </r>
  <r>
    <d v="2022-02-09T03:30:27"/>
    <x v="9"/>
    <n v="39"/>
    <s v="LONDOO GOMEZ WILDER"/>
    <x v="0"/>
    <x v="0"/>
    <n v="213"/>
    <n v="23.6666666666667"/>
    <n v="207.43408360128601"/>
    <m/>
    <n v="79373.633400000006"/>
    <x v="0"/>
    <n v="14461.7647058824"/>
    <x v="189"/>
    <x v="0"/>
    <m/>
  </r>
  <r>
    <d v="2022-02-09T03:30:27"/>
    <x v="9"/>
    <n v="40"/>
    <s v="BARRERA CANO BRAYAN DANILO"/>
    <x v="4"/>
    <x v="1"/>
    <n v="183"/>
    <n v="26.1428571428571"/>
    <n v="161.337620578778"/>
    <m/>
    <n v="61735.048199999997"/>
    <x v="0"/>
    <n v="14461.7647058824"/>
    <x v="189"/>
    <x v="0"/>
    <m/>
  </r>
  <r>
    <d v="2022-02-09T03:30:27"/>
    <x v="9"/>
    <n v="42"/>
    <s v="GALINDEZ CHAVARRIAGA LUIS FERNANDO"/>
    <x v="6"/>
    <x v="0"/>
    <n v="216"/>
    <n v="27"/>
    <n v="184.38585209003199"/>
    <s v="1 DESCUENTO (Despachadora Isabel)"/>
    <n v="70554.340800000005"/>
    <x v="0"/>
    <n v="14461.7647058824"/>
    <x v="189"/>
    <x v="0"/>
    <m/>
  </r>
  <r>
    <d v="2022-02-10T02:19:27"/>
    <x v="1"/>
    <n v="1"/>
    <s v="ACEVEDO JHON FREDY"/>
    <x v="1"/>
    <x v="0"/>
    <n v="247"/>
    <n v="22.454545454545499"/>
    <n v="244.58625954198499"/>
    <m/>
    <n v="93434.503800000006"/>
    <x v="0"/>
    <n v="13883.333333333299"/>
    <x v="190"/>
    <x v="0"/>
    <m/>
  </r>
  <r>
    <d v="2022-02-10T02:19:27"/>
    <x v="1"/>
    <n v="2"/>
    <s v="URIBE HERRERA JUAN ESTEBAN"/>
    <x v="6"/>
    <x v="0"/>
    <n v="173"/>
    <n v="21.625"/>
    <n v="177.880916030534"/>
    <m/>
    <n v="67952.366399999999"/>
    <x v="1"/>
    <n v="13883.333333333299"/>
    <x v="190"/>
    <x v="0"/>
    <m/>
  </r>
  <r>
    <d v="2022-02-10T02:19:28"/>
    <x v="1"/>
    <n v="3"/>
    <s v="MONSALVE OCAMPO EDISON GUSTAVO"/>
    <x v="0"/>
    <x v="0"/>
    <n v="181"/>
    <n v="20.1111111111111"/>
    <n v="200.11603053435101"/>
    <m/>
    <n v="76446.412200000006"/>
    <x v="0"/>
    <n v="13883.333333333299"/>
    <x v="190"/>
    <x v="0"/>
    <m/>
  </r>
  <r>
    <d v="2022-02-10T02:19:28"/>
    <x v="1"/>
    <n v="5"/>
    <s v="LOAIZA GAVIRIA EDIXON ANDRES"/>
    <x v="0"/>
    <x v="0"/>
    <n v="275"/>
    <n v="30.5555555555556"/>
    <n v="200.11603053435101"/>
    <m/>
    <n v="76446.412200000006"/>
    <x v="1"/>
    <n v="13883.333333333299"/>
    <x v="190"/>
    <x v="0"/>
    <m/>
  </r>
  <r>
    <d v="2022-02-10T02:19:28"/>
    <x v="1"/>
    <n v="6"/>
    <s v="VELASQUEZ ROLDAN BRAYAN ESTIVEN"/>
    <x v="3"/>
    <x v="0"/>
    <n v="173"/>
    <n v="17.3"/>
    <n v="222.351145038168"/>
    <m/>
    <n v="84940.457999999999"/>
    <x v="0"/>
    <n v="13883.333333333299"/>
    <x v="190"/>
    <x v="0"/>
    <m/>
  </r>
  <r>
    <d v="2022-02-10T02:19:28"/>
    <x v="1"/>
    <n v="7"/>
    <s v="SERNA TABARES HUGO ORLANDO"/>
    <x v="0"/>
    <x v="0"/>
    <n v="174"/>
    <n v="19.3333333333333"/>
    <n v="200.11603053435101"/>
    <m/>
    <n v="76446.412200000006"/>
    <x v="1"/>
    <n v="13883.333333333299"/>
    <x v="190"/>
    <x v="0"/>
    <m/>
  </r>
  <r>
    <d v="2022-02-10T02:19:28"/>
    <x v="1"/>
    <n v="8"/>
    <s v="VALENCIA MENDOZA CESAR AUGUSTO"/>
    <x v="0"/>
    <x v="0"/>
    <n v="211"/>
    <n v="23.4444444444444"/>
    <n v="200.11603053435101"/>
    <s v="3 DESCUENTOS (Jefe de Ruta Y 2 X INCAPACITADO)"/>
    <n v="76446.412200000006"/>
    <x v="1"/>
    <n v="13883.333333333299"/>
    <x v="190"/>
    <x v="0"/>
    <m/>
  </r>
  <r>
    <d v="2022-02-10T02:19:28"/>
    <x v="1"/>
    <n v="9"/>
    <s v="JIMENEZ JIMENEZ OMAR DAVID"/>
    <x v="0"/>
    <x v="0"/>
    <n v="212"/>
    <n v="23.5555555555556"/>
    <n v="200.11603053435101"/>
    <m/>
    <n v="76446.412200000006"/>
    <x v="0"/>
    <n v="13883.333333333299"/>
    <x v="190"/>
    <x v="0"/>
    <m/>
  </r>
  <r>
    <d v="2022-02-10T02:19:29"/>
    <x v="9"/>
    <n v="10"/>
    <s v="LARGO PIEDRAHITA HARVEY DAVID"/>
    <x v="6"/>
    <x v="0"/>
    <n v="212"/>
    <n v="26.5"/>
    <n v="177.880916030534"/>
    <m/>
    <n v="67952.366399999999"/>
    <x v="0"/>
    <n v="13883.333333333299"/>
    <x v="190"/>
    <x v="0"/>
    <m/>
  </r>
  <r>
    <d v="2022-02-10T02:19:29"/>
    <x v="9"/>
    <n v="11"/>
    <s v="VELEZ QUINTERO BAYRON ESTIVEN"/>
    <x v="3"/>
    <x v="0"/>
    <n v="231"/>
    <n v="23.1"/>
    <n v="222.351145038168"/>
    <m/>
    <n v="84940.457999999999"/>
    <x v="0"/>
    <n v="13883.333333333299"/>
    <x v="190"/>
    <x v="0"/>
    <m/>
  </r>
  <r>
    <d v="2022-02-10T02:19:29"/>
    <x v="9"/>
    <n v="12"/>
    <s v="ROJAS QUINTERO MIGUEL ANTONIO"/>
    <x v="6"/>
    <x v="0"/>
    <n v="143"/>
    <n v="19.066666666666698"/>
    <n v="166.76335877862601"/>
    <m/>
    <n v="63705.343500000003"/>
    <x v="0"/>
    <n v="13883.333333333299"/>
    <x v="190"/>
    <x v="0"/>
    <m/>
  </r>
  <r>
    <d v="2022-02-10T02:19:29"/>
    <x v="9"/>
    <n v="13"/>
    <s v="MESA RAFAEL"/>
    <x v="0"/>
    <x v="0"/>
    <n v="175"/>
    <n v="19.4444444444444"/>
    <n v="200.11603053435101"/>
    <s v="1 DESCUENTO (Despachadora Isabel)"/>
    <n v="76446.412200000006"/>
    <x v="1"/>
    <n v="13883.333333333299"/>
    <x v="190"/>
    <x v="0"/>
    <m/>
  </r>
  <r>
    <d v="2022-02-10T02:19:29"/>
    <x v="9"/>
    <n v="14"/>
    <s v="CARVAJAL SALAZAR HECTOR MARINO"/>
    <x v="3"/>
    <x v="0"/>
    <n v="213"/>
    <n v="21.3"/>
    <n v="222.351145038168"/>
    <m/>
    <n v="84940.457999999999"/>
    <x v="1"/>
    <n v="13883.333333333299"/>
    <x v="190"/>
    <x v="0"/>
    <m/>
  </r>
  <r>
    <d v="2022-02-10T02:19:30"/>
    <x v="9"/>
    <n v="15"/>
    <s v="LOPERA AGUDELO LUIS FRANCISCO"/>
    <x v="6"/>
    <x v="0"/>
    <n v="186"/>
    <n v="23.25"/>
    <n v="177.880916030534"/>
    <m/>
    <n v="67952.366399999999"/>
    <x v="0"/>
    <n v="13883.333333333299"/>
    <x v="190"/>
    <x v="0"/>
    <m/>
  </r>
  <r>
    <d v="2022-02-10T02:19:30"/>
    <x v="9"/>
    <n v="16"/>
    <s v="TANGARIFE LUIS"/>
    <x v="6"/>
    <x v="2"/>
    <n v="192"/>
    <n v="22.588235294117599"/>
    <n v="188.998473282443"/>
    <m/>
    <n v="72199.389299999995"/>
    <x v="0"/>
    <n v="13883.333333333299"/>
    <x v="190"/>
    <x v="0"/>
    <m/>
  </r>
  <r>
    <d v="2022-02-10T02:19:30"/>
    <x v="9"/>
    <n v="17"/>
    <s v="ESPINOZA CHAVARRIA GUILLERMO LEON"/>
    <x v="0"/>
    <x v="0"/>
    <n v="169"/>
    <n v="18.7777777777778"/>
    <n v="200.11603053435101"/>
    <m/>
    <n v="76446.412200000006"/>
    <x v="0"/>
    <n v="13883.333333333299"/>
    <x v="190"/>
    <x v="0"/>
    <m/>
  </r>
  <r>
    <d v="2022-02-10T02:19:30"/>
    <x v="9"/>
    <n v="18"/>
    <s v="RENDON VIANA HUMBERTO DE JESUS"/>
    <x v="6"/>
    <x v="0"/>
    <n v="172"/>
    <n v="22.933333333333302"/>
    <n v="166.76335877862601"/>
    <m/>
    <n v="63705.343500000003"/>
    <x v="0"/>
    <n v="13883.333333333299"/>
    <x v="190"/>
    <x v="0"/>
    <m/>
  </r>
  <r>
    <d v="2022-02-10T02:19:30"/>
    <x v="9"/>
    <n v="19"/>
    <s v="BARRERA CANO BRAYAN DANILO"/>
    <x v="5"/>
    <x v="1"/>
    <n v="12"/>
    <n v="12"/>
    <n v="22.235114503816799"/>
    <m/>
    <n v="8494.0457999999999"/>
    <x v="0"/>
    <n v="13883.333333333299"/>
    <x v="190"/>
    <x v="0"/>
    <m/>
  </r>
  <r>
    <d v="2022-02-10T02:19:31"/>
    <x v="9"/>
    <n v="20"/>
    <s v="VACA FIERRO ROBINSON"/>
    <x v="3"/>
    <x v="0"/>
    <n v="220"/>
    <n v="22"/>
    <n v="222.351145038168"/>
    <m/>
    <n v="84940.457999999999"/>
    <x v="0"/>
    <n v="13883.333333333299"/>
    <x v="190"/>
    <x v="0"/>
    <m/>
  </r>
  <r>
    <d v="2022-02-10T02:19:31"/>
    <x v="1"/>
    <n v="21"/>
    <s v="OCAMPO OCAMPO ANTONIO JOSE"/>
    <x v="6"/>
    <x v="0"/>
    <n v="160"/>
    <n v="21.3333333333333"/>
    <n v="166.76335877862601"/>
    <m/>
    <n v="63705.343500000003"/>
    <x v="0"/>
    <n v="13883.333333333299"/>
    <x v="190"/>
    <x v="0"/>
    <m/>
  </r>
  <r>
    <d v="2022-02-10T02:19:31"/>
    <x v="9"/>
    <n v="22"/>
    <s v="HINCAPIE OSORIO RENZO ORLANDO"/>
    <x v="2"/>
    <x v="0"/>
    <n v="172"/>
    <n v="28.6666666666667"/>
    <n v="133.41068702290099"/>
    <m/>
    <n v="50964.274799999999"/>
    <x v="1"/>
    <n v="13883.333333333299"/>
    <x v="190"/>
    <x v="0"/>
    <m/>
  </r>
  <r>
    <d v="2022-02-10T02:19:31"/>
    <x v="9"/>
    <n v="23"/>
    <s v="QUICENO DAVID DIEGO ALEJANDRO"/>
    <x v="1"/>
    <x v="0"/>
    <n v="237"/>
    <n v="21.545454545454501"/>
    <n v="244.58625954198499"/>
    <m/>
    <n v="93434.503800000006"/>
    <x v="0"/>
    <n v="13883.333333333299"/>
    <x v="190"/>
    <x v="0"/>
    <m/>
  </r>
  <r>
    <d v="2022-02-10T02:19:31"/>
    <x v="9"/>
    <n v="24"/>
    <s v="QUIRAMA CASTAEDA JHON JADER"/>
    <x v="10"/>
    <x v="0"/>
    <n v="111"/>
    <n v="27.75"/>
    <n v="88.940458015267197"/>
    <m/>
    <n v="33976.183199999999"/>
    <x v="0"/>
    <n v="13883.333333333299"/>
    <x v="190"/>
    <x v="0"/>
    <m/>
  </r>
  <r>
    <d v="2022-02-10T02:19:31"/>
    <x v="9"/>
    <n v="26"/>
    <s v="GONZALEZ VELASQUEZ LISDAN"/>
    <x v="1"/>
    <x v="0"/>
    <n v="226"/>
    <n v="20.545454545454501"/>
    <n v="244.58625954198499"/>
    <m/>
    <n v="93434.503800000006"/>
    <x v="0"/>
    <n v="13883.333333333299"/>
    <x v="190"/>
    <x v="0"/>
    <m/>
  </r>
  <r>
    <d v="2022-02-10T02:19:32"/>
    <x v="9"/>
    <n v="27"/>
    <s v="VANEGAS MORALES DEIBY ALEJANDRO"/>
    <x v="3"/>
    <x v="0"/>
    <n v="222"/>
    <n v="22.2"/>
    <n v="222.351145038168"/>
    <s v="4 DESCUENTOS (Jefe de Ruta, Conduct. Reconoc.. Ruta y 2 Usuarios Desubicados)"/>
    <n v="84940.457999999999"/>
    <x v="0"/>
    <n v="13883.333333333299"/>
    <x v="190"/>
    <x v="0"/>
    <m/>
  </r>
  <r>
    <d v="2022-02-10T02:19:32"/>
    <x v="9"/>
    <n v="28"/>
    <s v="CORREA CARLOS"/>
    <x v="3"/>
    <x v="0"/>
    <n v="207"/>
    <n v="20.7"/>
    <n v="222.351145038168"/>
    <m/>
    <n v="84940.457999999999"/>
    <x v="0"/>
    <n v="13883.333333333299"/>
    <x v="190"/>
    <x v="0"/>
    <m/>
  </r>
  <r>
    <d v="2022-02-10T02:19:32"/>
    <x v="9"/>
    <n v="29"/>
    <s v="VARGAS NELSON CONRADO"/>
    <x v="1"/>
    <x v="0"/>
    <n v="240"/>
    <n v="21.818181818181799"/>
    <n v="244.58625954198499"/>
    <s v="1 DESCUENTO (Jefe de Ruta)"/>
    <n v="93434.503800000006"/>
    <x v="0"/>
    <n v="13883.333333333299"/>
    <x v="190"/>
    <x v="0"/>
    <m/>
  </r>
  <r>
    <d v="2022-02-10T02:19:32"/>
    <x v="1"/>
    <n v="31"/>
    <s v="LOPEZ ESTIVEN"/>
    <x v="3"/>
    <x v="0"/>
    <n v="184"/>
    <n v="18.399999999999999"/>
    <n v="222.351145038168"/>
    <m/>
    <n v="84940.457999999999"/>
    <x v="1"/>
    <n v="13883.333333333299"/>
    <x v="190"/>
    <x v="0"/>
    <m/>
  </r>
  <r>
    <d v="2022-02-10T02:19:32"/>
    <x v="1"/>
    <n v="32"/>
    <s v="ZAPATA GOMEZ ANDERSON"/>
    <x v="0"/>
    <x v="0"/>
    <n v="188"/>
    <n v="20.8888888888889"/>
    <n v="200.11603053435101"/>
    <s v="1 DESCUENTO (Jefe de Ruta)"/>
    <n v="76446.412200000006"/>
    <x v="0"/>
    <n v="13883.333333333299"/>
    <x v="190"/>
    <x v="0"/>
    <m/>
  </r>
  <r>
    <d v="2022-02-10T02:19:33"/>
    <x v="1"/>
    <n v="33"/>
    <s v="ARISTIZABAL GIRALDO JORGE ANDRES"/>
    <x v="3"/>
    <x v="0"/>
    <n v="227"/>
    <n v="22.7"/>
    <n v="222.351145038168"/>
    <m/>
    <n v="84940.457999999999"/>
    <x v="0"/>
    <n v="13883.333333333299"/>
    <x v="190"/>
    <x v="0"/>
    <m/>
  </r>
  <r>
    <d v="2022-02-10T02:19:33"/>
    <x v="1"/>
    <n v="34"/>
    <s v="LONDOO LOPERA DUVAN ANDRES"/>
    <x v="0"/>
    <x v="0"/>
    <n v="206"/>
    <n v="22.8888888888889"/>
    <n v="200.11603053435101"/>
    <m/>
    <n v="76446.412200000006"/>
    <x v="0"/>
    <n v="13883.333333333299"/>
    <x v="190"/>
    <x v="0"/>
    <m/>
  </r>
  <r>
    <d v="2022-02-10T02:19:33"/>
    <x v="1"/>
    <n v="35"/>
    <s v="RESTREPO RODRIGUEZ LIBARDO ANDRES"/>
    <x v="3"/>
    <x v="0"/>
    <n v="241"/>
    <n v="24.1"/>
    <n v="222.351145038168"/>
    <m/>
    <n v="84940.457999999999"/>
    <x v="1"/>
    <n v="13883.333333333299"/>
    <x v="190"/>
    <x v="0"/>
    <m/>
  </r>
  <r>
    <d v="2022-02-10T02:19:33"/>
    <x v="1"/>
    <n v="36"/>
    <s v="MARTINEZ MANCO JUAN FELIPE"/>
    <x v="3"/>
    <x v="0"/>
    <n v="230"/>
    <n v="23"/>
    <n v="222.351145038168"/>
    <s v="2 DESCUENTOS (Despachador Ferney Y Conduct. Reconoc. ruta)"/>
    <n v="84940.457999999999"/>
    <x v="0"/>
    <n v="13883.333333333299"/>
    <x v="190"/>
    <x v="0"/>
    <m/>
  </r>
  <r>
    <d v="2022-02-10T02:19:33"/>
    <x v="1"/>
    <n v="37"/>
    <s v="PIEDRAHITA MADRID SANTIAGO"/>
    <x v="0"/>
    <x v="0"/>
    <n v="229"/>
    <n v="25.4444444444444"/>
    <n v="200.11603053435101"/>
    <s v="2 DESCUENTOS X INCAPACITADO"/>
    <n v="76446.412200000006"/>
    <x v="1"/>
    <n v="13883.333333333299"/>
    <x v="190"/>
    <x v="0"/>
    <m/>
  </r>
  <r>
    <d v="2022-02-10T02:19:33"/>
    <x v="1"/>
    <n v="39"/>
    <s v="LONDOO GOMEZ WILDER"/>
    <x v="6"/>
    <x v="0"/>
    <n v="180"/>
    <n v="24"/>
    <n v="166.76335877862601"/>
    <m/>
    <n v="63705.343500000003"/>
    <x v="0"/>
    <n v="13883.333333333299"/>
    <x v="190"/>
    <x v="0"/>
    <m/>
  </r>
  <r>
    <d v="2022-02-10T02:19:34"/>
    <x v="1"/>
    <n v="40"/>
    <s v="CORDOBA QUINTERO RAFAEL JOSE"/>
    <x v="3"/>
    <x v="0"/>
    <n v="230"/>
    <n v="23"/>
    <n v="222.351145038168"/>
    <s v="2 DESCUENTOS (Jefe de Ruta)"/>
    <n v="84940.457999999999"/>
    <x v="0"/>
    <n v="13883.333333333299"/>
    <x v="190"/>
    <x v="0"/>
    <m/>
  </r>
  <r>
    <d v="2022-02-10T02:19:34"/>
    <x v="9"/>
    <n v="42"/>
    <s v="GALINDEZ CHAVARRIAGA LUIS FERNANDO"/>
    <x v="3"/>
    <x v="0"/>
    <n v="221"/>
    <n v="22.1"/>
    <n v="222.351145038168"/>
    <s v="2 DESCUENTOS (Usuarios Desubicados)"/>
    <n v="84940.457999999999"/>
    <x v="0"/>
    <n v="13883.333333333299"/>
    <x v="190"/>
    <x v="0"/>
    <m/>
  </r>
  <r>
    <d v="2022-02-11T03:53:00"/>
    <x v="9"/>
    <n v="1"/>
    <s v="ACEVEDO JHON FREDY"/>
    <x v="0"/>
    <x v="0"/>
    <n v="195"/>
    <n v="21.6666666666667"/>
    <n v="201.55045871559599"/>
    <m/>
    <n v="77020.183499999999"/>
    <x v="0"/>
    <n v="13420"/>
    <x v="191"/>
    <x v="0"/>
    <m/>
  </r>
  <r>
    <d v="2022-02-11T03:53:00"/>
    <x v="9"/>
    <n v="2"/>
    <s v="URIBE HERRERA JUAN ESTEBAN"/>
    <x v="3"/>
    <x v="0"/>
    <n v="224"/>
    <n v="22.4"/>
    <n v="223.94495412844"/>
    <m/>
    <n v="85577.981700000004"/>
    <x v="1"/>
    <n v="13420"/>
    <x v="191"/>
    <x v="0"/>
    <m/>
  </r>
  <r>
    <d v="2022-02-11T03:53:01"/>
    <x v="9"/>
    <n v="3"/>
    <s v="MONSALVE OCAMPO EDISON GUSTAVO"/>
    <x v="0"/>
    <x v="0"/>
    <n v="167"/>
    <n v="18.5555555555556"/>
    <n v="201.55045871559599"/>
    <m/>
    <n v="77020.183499999999"/>
    <x v="0"/>
    <n v="13420"/>
    <x v="191"/>
    <x v="0"/>
    <m/>
  </r>
  <r>
    <d v="2022-02-11T03:53:01"/>
    <x v="9"/>
    <n v="5"/>
    <s v="LOAIZA GAVIRIA EDIXON ANDRES"/>
    <x v="3"/>
    <x v="0"/>
    <n v="287"/>
    <n v="28.7"/>
    <n v="223.94495412844"/>
    <s v="2 DESCUENTOS (Propietario veh 19)"/>
    <n v="85577.981700000004"/>
    <x v="1"/>
    <n v="13420"/>
    <x v="191"/>
    <x v="0"/>
    <m/>
  </r>
  <r>
    <d v="2022-02-11T03:53:01"/>
    <x v="9"/>
    <n v="6"/>
    <s v="VELASQUEZ ROLDAN BRAYAN ESTIVEN"/>
    <x v="6"/>
    <x v="0"/>
    <n v="145"/>
    <n v="18.125"/>
    <n v="179.15596330275201"/>
    <m/>
    <n v="68462.385299999994"/>
    <x v="0"/>
    <n v="13420"/>
    <x v="191"/>
    <x v="0"/>
    <m/>
  </r>
  <r>
    <d v="2022-02-11T03:53:02"/>
    <x v="9"/>
    <n v="7"/>
    <s v="SERNA TABARES HUGO ORLANDO"/>
    <x v="0"/>
    <x v="0"/>
    <n v="203"/>
    <n v="22.5555555555556"/>
    <n v="201.55045871559599"/>
    <m/>
    <n v="77020.183499999999"/>
    <x v="1"/>
    <n v="13420"/>
    <x v="191"/>
    <x v="0"/>
    <m/>
  </r>
  <r>
    <d v="2022-02-11T03:53:02"/>
    <x v="9"/>
    <n v="8"/>
    <s v="VALENCIA MENDOZA CESAR AUGUSTO"/>
    <x v="3"/>
    <x v="0"/>
    <n v="254"/>
    <n v="25.4"/>
    <n v="223.94495412844"/>
    <s v="3 DESCUENTOS (2 X INCAPACITADO Y Usuario Desubicado)"/>
    <n v="85577.981700000004"/>
    <x v="1"/>
    <n v="13420"/>
    <x v="191"/>
    <x v="0"/>
    <m/>
  </r>
  <r>
    <d v="2022-02-11T03:53:02"/>
    <x v="1"/>
    <n v="9"/>
    <s v="JIMENEZ JIMENEZ OMAR DAVID"/>
    <x v="4"/>
    <x v="0"/>
    <n v="130"/>
    <n v="18.571428571428601"/>
    <n v="156.761467889908"/>
    <m/>
    <n v="59904.587200000002"/>
    <x v="0"/>
    <n v="13420"/>
    <x v="191"/>
    <x v="0"/>
    <m/>
  </r>
  <r>
    <d v="2022-02-11T03:53:03"/>
    <x v="1"/>
    <n v="10"/>
    <s v="LARGO PIEDRAHITA HARVEY DAVID"/>
    <x v="3"/>
    <x v="0"/>
    <n v="227"/>
    <n v="22.7"/>
    <n v="223.94495412844"/>
    <m/>
    <n v="85577.981700000004"/>
    <x v="0"/>
    <n v="13420"/>
    <x v="191"/>
    <x v="0"/>
    <m/>
  </r>
  <r>
    <d v="2022-02-11T03:53:03"/>
    <x v="1"/>
    <n v="11"/>
    <s v="VELEZ QUINTERO BAYRON ESTIVEN"/>
    <x v="1"/>
    <x v="0"/>
    <n v="231"/>
    <n v="21"/>
    <n v="246.33944954128401"/>
    <s v="1 DESCUENTO (Despachador Fernando)"/>
    <n v="94135.779800000004"/>
    <x v="0"/>
    <n v="13420"/>
    <x v="191"/>
    <x v="0"/>
    <m/>
  </r>
  <r>
    <d v="2022-02-11T03:53:03"/>
    <x v="1"/>
    <n v="12"/>
    <s v="ROJAS QUINTERO MIGUEL ANTONIO"/>
    <x v="0"/>
    <x v="0"/>
    <n v="176"/>
    <n v="19.5555555555556"/>
    <n v="201.55045871559599"/>
    <m/>
    <n v="77020.183499999999"/>
    <x v="0"/>
    <n v="13420"/>
    <x v="191"/>
    <x v="0"/>
    <m/>
  </r>
  <r>
    <d v="2022-02-11T03:53:03"/>
    <x v="1"/>
    <n v="13"/>
    <s v="MESA RAFAEL"/>
    <x v="0"/>
    <x v="0"/>
    <n v="213"/>
    <n v="23.6666666666667"/>
    <n v="201.55045871559599"/>
    <m/>
    <n v="77020.183499999999"/>
    <x v="1"/>
    <n v="13420"/>
    <x v="191"/>
    <x v="0"/>
    <m/>
  </r>
  <r>
    <d v="2022-02-11T03:53:04"/>
    <x v="1"/>
    <n v="14"/>
    <s v="CARVAJAL SALAZAR HECTOR MARINO"/>
    <x v="3"/>
    <x v="0"/>
    <n v="219"/>
    <n v="21.9"/>
    <n v="223.94495412844"/>
    <m/>
    <n v="85577.981700000004"/>
    <x v="1"/>
    <n v="13420"/>
    <x v="191"/>
    <x v="0"/>
    <m/>
  </r>
  <r>
    <d v="2022-02-11T03:53:04"/>
    <x v="1"/>
    <n v="15"/>
    <s v="LOPERA AGUDELO LUIS FRANCISCO"/>
    <x v="6"/>
    <x v="0"/>
    <n v="217"/>
    <n v="25.529411764705898"/>
    <n v="190.353211009174"/>
    <m/>
    <n v="72741.284400000004"/>
    <x v="0"/>
    <n v="13420"/>
    <x v="191"/>
    <x v="0"/>
    <m/>
  </r>
  <r>
    <d v="2022-02-11T03:53:04"/>
    <x v="1"/>
    <n v="17"/>
    <s v="ESPINOZA CHAVARRIA GUILLERMO LEON"/>
    <x v="0"/>
    <x v="0"/>
    <n v="172"/>
    <n v="19.1111111111111"/>
    <n v="201.55045871559599"/>
    <m/>
    <n v="77020.183499999999"/>
    <x v="0"/>
    <n v="13420"/>
    <x v="191"/>
    <x v="0"/>
    <m/>
  </r>
  <r>
    <d v="2022-02-11T03:53:04"/>
    <x v="1"/>
    <n v="18"/>
    <s v="ZAPATA POSSO FERNEY"/>
    <x v="0"/>
    <x v="0"/>
    <n v="234"/>
    <n v="26"/>
    <n v="201.55045871559599"/>
    <s v="1 DESCUENTO (Usuario Desubicado)"/>
    <n v="77020.183499999999"/>
    <x v="0"/>
    <n v="13420"/>
    <x v="191"/>
    <x v="0"/>
    <m/>
  </r>
  <r>
    <d v="2022-02-11T03:53:05"/>
    <x v="9"/>
    <n v="19"/>
    <s v="RESTREPO JHON FLANDER"/>
    <x v="10"/>
    <x v="0"/>
    <n v="89"/>
    <n v="22.25"/>
    <n v="89.577981651376106"/>
    <m/>
    <n v="34231.1927"/>
    <x v="0"/>
    <n v="13420"/>
    <x v="191"/>
    <x v="0"/>
    <m/>
  </r>
  <r>
    <d v="2022-02-11T03:53:05"/>
    <x v="1"/>
    <n v="20"/>
    <s v="VACA FIERRO ROBINSON"/>
    <x v="1"/>
    <x v="0"/>
    <n v="217"/>
    <n v="19.727272727272702"/>
    <n v="246.33944954128401"/>
    <m/>
    <n v="94135.779800000004"/>
    <x v="0"/>
    <n v="13420"/>
    <x v="191"/>
    <x v="0"/>
    <m/>
  </r>
  <r>
    <d v="2022-02-11T03:53:05"/>
    <x v="9"/>
    <n v="21"/>
    <s v="OCAMPO OCAMPO ANTONIO JOSE"/>
    <x v="3"/>
    <x v="0"/>
    <n v="245"/>
    <n v="24.5"/>
    <n v="223.94495412844"/>
    <s v="1 DESCUENTO (Conduct. Veh 06)"/>
    <n v="85577.981700000004"/>
    <x v="0"/>
    <n v="13420"/>
    <x v="191"/>
    <x v="0"/>
    <m/>
  </r>
  <r>
    <d v="2022-02-11T03:53:06"/>
    <x v="1"/>
    <n v="22"/>
    <s v="GARCIA DAVID WILSON ALBERTO"/>
    <x v="3"/>
    <x v="0"/>
    <n v="236"/>
    <n v="23.6"/>
    <n v="223.94495412844"/>
    <s v="3 DESCUENTOS (2 X INCAPACITADO Y Despachador Ferney)"/>
    <n v="85577.981700000004"/>
    <x v="1"/>
    <n v="13420"/>
    <x v="191"/>
    <x v="0"/>
    <m/>
  </r>
  <r>
    <d v="2022-02-11T03:53:06"/>
    <x v="1"/>
    <n v="23"/>
    <s v="QUICENO DAVID DIEGO ALEJANDRO"/>
    <x v="10"/>
    <x v="0"/>
    <n v="65"/>
    <n v="14.4444444444444"/>
    <n v="100.775229357798"/>
    <s v="14 DESCUENTOS (Transbordo veh 36)"/>
    <n v="38510.091699999997"/>
    <x v="0"/>
    <n v="13420"/>
    <x v="191"/>
    <x v="0"/>
    <m/>
  </r>
  <r>
    <d v="2022-02-11T03:53:06"/>
    <x v="1"/>
    <n v="24"/>
    <s v="QUIRAMA CASTAEDA JHON JADER"/>
    <x v="3"/>
    <x v="0"/>
    <n v="203"/>
    <n v="20.3"/>
    <n v="223.94495412844"/>
    <m/>
    <n v="85577.981700000004"/>
    <x v="0"/>
    <n v="13420"/>
    <x v="191"/>
    <x v="0"/>
    <m/>
  </r>
  <r>
    <d v="2022-02-11T03:53:06"/>
    <x v="1"/>
    <n v="25"/>
    <s v="HOYOS ALEJANDRO"/>
    <x v="1"/>
    <x v="0"/>
    <n v="297"/>
    <n v="27"/>
    <n v="246.33944954128401"/>
    <m/>
    <n v="94135.779800000004"/>
    <x v="1"/>
    <n v="13420"/>
    <x v="191"/>
    <x v="0"/>
    <m/>
  </r>
  <r>
    <d v="2022-02-11T03:53:07"/>
    <x v="1"/>
    <n v="26"/>
    <s v="GONZALEZ VELASQUEZ LISDAN"/>
    <x v="9"/>
    <x v="0"/>
    <n v="221"/>
    <n v="18.4166666666667"/>
    <n v="268.73394495412799"/>
    <m/>
    <n v="102693.57799999999"/>
    <x v="0"/>
    <n v="13420"/>
    <x v="191"/>
    <x v="0"/>
    <m/>
  </r>
  <r>
    <d v="2022-02-11T03:53:07"/>
    <x v="9"/>
    <n v="27"/>
    <s v="VANEGAS MORALES DEIBY ALEJANDRO"/>
    <x v="1"/>
    <x v="0"/>
    <n v="225"/>
    <n v="20.454545454545499"/>
    <n v="246.33944954128401"/>
    <s v="FERNEY HENAO Realiz 3 viajes donde moviliz 59 Usuarios"/>
    <n v="94135.779800000004"/>
    <x v="0"/>
    <n v="13420"/>
    <x v="191"/>
    <x v="0"/>
    <m/>
  </r>
  <r>
    <d v="2022-02-11T03:53:07"/>
    <x v="9"/>
    <n v="28"/>
    <s v="CORREA CARLOS"/>
    <x v="4"/>
    <x v="0"/>
    <n v="138"/>
    <n v="19.714285714285701"/>
    <n v="156.761467889908"/>
    <m/>
    <n v="59904.587200000002"/>
    <x v="0"/>
    <n v="13420"/>
    <x v="191"/>
    <x v="0"/>
    <m/>
  </r>
  <r>
    <d v="2022-02-11T03:53:07"/>
    <x v="9"/>
    <n v="29"/>
    <s v="MARTINEZ MANCO JUAN FELIPE"/>
    <x v="0"/>
    <x v="0"/>
    <n v="194"/>
    <n v="21.5555555555556"/>
    <n v="201.55045871559599"/>
    <m/>
    <n v="77020.183499999999"/>
    <x v="0"/>
    <n v="13420"/>
    <x v="191"/>
    <x v="0"/>
    <m/>
  </r>
  <r>
    <d v="2022-02-11T03:53:08"/>
    <x v="9"/>
    <n v="31"/>
    <s v="LOPEZ ESTIVEN"/>
    <x v="6"/>
    <x v="0"/>
    <n v="173"/>
    <n v="23.066666666666698"/>
    <n v="167.95871559632999"/>
    <m/>
    <n v="64183.486199999999"/>
    <x v="1"/>
    <n v="13420"/>
    <x v="191"/>
    <x v="0"/>
    <m/>
  </r>
  <r>
    <d v="2022-02-11T03:53:08"/>
    <x v="1"/>
    <n v="32"/>
    <s v="ZAPATA GOMEZ ANDERSON"/>
    <x v="6"/>
    <x v="0"/>
    <n v="200"/>
    <n v="25"/>
    <n v="179.15596330275201"/>
    <s v="1 DESCUENTO (Conduct. Veh 01)"/>
    <n v="68462.385299999994"/>
    <x v="0"/>
    <n v="13420"/>
    <x v="191"/>
    <x v="0"/>
    <m/>
  </r>
  <r>
    <d v="2022-02-11T03:53:08"/>
    <x v="9"/>
    <n v="33"/>
    <s v="ARISTIZABAL GIRALDO JORGE ANDRES"/>
    <x v="6"/>
    <x v="0"/>
    <n v="185"/>
    <n v="23.125"/>
    <n v="179.15596330275201"/>
    <m/>
    <n v="68462.385299999994"/>
    <x v="0"/>
    <n v="13420"/>
    <x v="191"/>
    <x v="0"/>
    <m/>
  </r>
  <r>
    <d v="2022-02-11T03:53:08"/>
    <x v="9"/>
    <n v="34"/>
    <s v="JIMENEZ HURTADO CARLOS ESTIVEN"/>
    <x v="6"/>
    <x v="0"/>
    <n v="183"/>
    <n v="22.875"/>
    <n v="179.15596330275201"/>
    <s v="2 DESCUENTOS (Conduct. Veh 06 Y 18)"/>
    <n v="68462.385299999994"/>
    <x v="0"/>
    <n v="13420"/>
    <x v="191"/>
    <x v="0"/>
    <m/>
  </r>
  <r>
    <d v="2022-02-11T03:53:09"/>
    <x v="9"/>
    <n v="35"/>
    <s v="RESTREPO RODRIGUEZ LIBARDO ANDRES"/>
    <x v="0"/>
    <x v="0"/>
    <n v="232"/>
    <n v="25.7777777777778"/>
    <n v="201.55045871559599"/>
    <s v="2 DESCUENTOS (Devolucin de dinero)"/>
    <n v="77020.183499999999"/>
    <x v="1"/>
    <n v="13420"/>
    <x v="191"/>
    <x v="0"/>
    <m/>
  </r>
  <r>
    <d v="2022-02-11T03:53:09"/>
    <x v="1"/>
    <n v="36"/>
    <s v="HERRERA GIOVANNY"/>
    <x v="6"/>
    <x v="0"/>
    <n v="160"/>
    <n v="21.3333333333333"/>
    <n v="167.95871559632999"/>
    <m/>
    <n v="64183.486199999999"/>
    <x v="0"/>
    <n v="13420"/>
    <x v="191"/>
    <x v="0"/>
    <m/>
  </r>
  <r>
    <d v="2022-02-11T03:53:09"/>
    <x v="1"/>
    <n v="37"/>
    <s v="PIEDRAHITA MADRID SANTIAGO"/>
    <x v="4"/>
    <x v="0"/>
    <n v="223"/>
    <n v="31.8571428571429"/>
    <n v="156.761467889908"/>
    <m/>
    <n v="59904.587200000002"/>
    <x v="1"/>
    <n v="13420"/>
    <x v="191"/>
    <x v="0"/>
    <m/>
  </r>
  <r>
    <d v="2022-02-11T03:53:09"/>
    <x v="9"/>
    <n v="38"/>
    <s v="JIMENEZ JOSE"/>
    <x v="0"/>
    <x v="0"/>
    <n v="210"/>
    <n v="23.3333333333333"/>
    <n v="201.55045871559599"/>
    <m/>
    <n v="77020.183499999999"/>
    <x v="0"/>
    <n v="13420"/>
    <x v="191"/>
    <x v="0"/>
    <m/>
  </r>
  <r>
    <d v="2022-02-11T03:53:10"/>
    <x v="1"/>
    <n v="39"/>
    <s v="LONDOO GOMEZ WILDER"/>
    <x v="3"/>
    <x v="0"/>
    <n v="187"/>
    <n v="18.7"/>
    <n v="223.94495412844"/>
    <m/>
    <n v="85577.981700000004"/>
    <x v="0"/>
    <n v="13420"/>
    <x v="191"/>
    <x v="0"/>
    <m/>
  </r>
  <r>
    <d v="2022-02-11T03:53:10"/>
    <x v="9"/>
    <n v="40"/>
    <s v="CORDOBA QUINTERO RAFAEL JOSE"/>
    <x v="2"/>
    <x v="0"/>
    <n v="146"/>
    <n v="24.3333333333333"/>
    <n v="134.366972477064"/>
    <s v="1 DESCUENTO (Transbordo veh 09)"/>
    <n v="51346.788999999997"/>
    <x v="0"/>
    <n v="13420"/>
    <x v="191"/>
    <x v="0"/>
    <m/>
  </r>
  <r>
    <d v="2022-02-12T01:46:30"/>
    <x v="1"/>
    <n v="1"/>
    <s v="CASTRO HOLGUIN JOHAN DAVID"/>
    <x v="3"/>
    <x v="0"/>
    <n v="242"/>
    <n v="24.2"/>
    <n v="236.01895734597201"/>
    <s v="1 DESCUENTO (Usuario Desubicado)"/>
    <n v="90407.582899999994"/>
    <x v="0"/>
    <n v="14238.8888888889"/>
    <x v="192"/>
    <x v="0"/>
    <m/>
  </r>
  <r>
    <d v="2022-02-12T01:46:31"/>
    <x v="1"/>
    <n v="2"/>
    <s v="URIBE HERRERA JUAN ESTEBAN"/>
    <x v="3"/>
    <x v="0"/>
    <n v="257"/>
    <n v="25.7"/>
    <n v="236.01895734597201"/>
    <m/>
    <n v="90407.582899999994"/>
    <x v="1"/>
    <n v="14238.8888888889"/>
    <x v="192"/>
    <x v="0"/>
    <m/>
  </r>
  <r>
    <d v="2022-02-12T01:46:31"/>
    <x v="1"/>
    <n v="3"/>
    <s v="RESTREPO RODRIGUEZ LIBARDO ANDRES"/>
    <x v="11"/>
    <x v="0"/>
    <n v="56"/>
    <n v="22.4"/>
    <n v="59.004739336492896"/>
    <m/>
    <n v="22601.895700000001"/>
    <x v="0"/>
    <n v="14238.8888888889"/>
    <x v="192"/>
    <x v="0"/>
    <m/>
  </r>
  <r>
    <d v="2022-02-12T01:46:31"/>
    <x v="1"/>
    <n v="5"/>
    <s v="BARRERA CANO BRAYAN DANILO"/>
    <x v="3"/>
    <x v="0"/>
    <n v="190"/>
    <n v="19"/>
    <n v="236.01895734597201"/>
    <m/>
    <n v="90407.582899999994"/>
    <x v="1"/>
    <n v="14238.8888888889"/>
    <x v="192"/>
    <x v="0"/>
    <m/>
  </r>
  <r>
    <d v="2022-02-12T01:46:31"/>
    <x v="1"/>
    <n v="6"/>
    <s v="VELASQUEZ ROLDAN BRAYAN ESTIVEN"/>
    <x v="3"/>
    <x v="0"/>
    <n v="209"/>
    <n v="20.9"/>
    <n v="236.01895734597201"/>
    <s v="2 DESCUENTOS (Usuario Desubicado Y Despachador Ferney)"/>
    <n v="90407.582899999994"/>
    <x v="0"/>
    <n v="14238.8888888889"/>
    <x v="192"/>
    <x v="0"/>
    <m/>
  </r>
  <r>
    <d v="2022-02-12T01:46:31"/>
    <x v="1"/>
    <n v="7"/>
    <s v="SERNA TABARES HUGO ORLANDO"/>
    <x v="3"/>
    <x v="0"/>
    <n v="218"/>
    <n v="21.8"/>
    <n v="236.01895734597201"/>
    <s v="1 DESCUENTO (Propietario veh 34)"/>
    <n v="90407.582899999994"/>
    <x v="1"/>
    <n v="14238.8888888889"/>
    <x v="192"/>
    <x v="0"/>
    <m/>
  </r>
  <r>
    <d v="2022-02-12T01:46:32"/>
    <x v="1"/>
    <n v="8"/>
    <s v="VALENCIA MENDOZA CESAR AUGUSTO"/>
    <x v="3"/>
    <x v="0"/>
    <n v="244"/>
    <n v="24.4"/>
    <n v="236.01895734597201"/>
    <m/>
    <n v="90407.582899999994"/>
    <x v="1"/>
    <n v="14238.8888888889"/>
    <x v="192"/>
    <x v="0"/>
    <m/>
  </r>
  <r>
    <d v="2022-02-12T01:46:32"/>
    <x v="1"/>
    <n v="10"/>
    <s v="LARGO PIEDRAHITA HARVEY DAVID"/>
    <x v="3"/>
    <x v="0"/>
    <n v="293"/>
    <n v="29.3"/>
    <n v="236.01895734597201"/>
    <m/>
    <n v="90407.582899999994"/>
    <x v="0"/>
    <n v="14238.8888888889"/>
    <x v="192"/>
    <x v="0"/>
    <m/>
  </r>
  <r>
    <d v="2022-02-12T01:46:32"/>
    <x v="9"/>
    <n v="11"/>
    <s v="RENDON VIANA HUMBERTO DE JESUS"/>
    <x v="0"/>
    <x v="0"/>
    <n v="248"/>
    <n v="27.5555555555556"/>
    <n v="212.41706161137401"/>
    <m/>
    <n v="81366.824600000007"/>
    <x v="0"/>
    <n v="14238.8888888889"/>
    <x v="192"/>
    <x v="0"/>
    <m/>
  </r>
  <r>
    <d v="2022-02-12T01:46:32"/>
    <x v="9"/>
    <n v="12"/>
    <s v="OCAMPO OCAMPO ANTONIO JOSE"/>
    <x v="8"/>
    <x v="0"/>
    <n v="126"/>
    <n v="25.2"/>
    <n v="118.00947867298601"/>
    <m/>
    <n v="45203.791499999999"/>
    <x v="0"/>
    <n v="14238.8888888889"/>
    <x v="192"/>
    <x v="0"/>
    <m/>
  </r>
  <r>
    <d v="2022-02-12T01:46:32"/>
    <x v="9"/>
    <n v="13"/>
    <s v="MESA RAFAEL"/>
    <x v="7"/>
    <x v="0"/>
    <n v="54"/>
    <n v="18"/>
    <n v="70.805687203791507"/>
    <m/>
    <n v="27122.2749"/>
    <x v="1"/>
    <n v="14238.8888888889"/>
    <x v="192"/>
    <x v="0"/>
    <m/>
  </r>
  <r>
    <d v="2022-02-12T01:46:33"/>
    <x v="9"/>
    <n v="14"/>
    <s v="HINCAPIE OSORIO RENZO ORLANDO"/>
    <x v="3"/>
    <x v="0"/>
    <n v="250"/>
    <n v="25"/>
    <n v="236.01895734597201"/>
    <s v="1 DESCUENTO (Usuario Desubicado)"/>
    <n v="90407.582899999994"/>
    <x v="1"/>
    <n v="14238.8888888889"/>
    <x v="192"/>
    <x v="0"/>
    <m/>
  </r>
  <r>
    <d v="2022-02-12T01:46:33"/>
    <x v="9"/>
    <n v="15"/>
    <s v="LONDOO LOPERA DUVAN ANDRES"/>
    <x v="0"/>
    <x v="0"/>
    <n v="220"/>
    <n v="24.4444444444444"/>
    <n v="212.41706161137401"/>
    <m/>
    <n v="81366.824600000007"/>
    <x v="0"/>
    <n v="14238.8888888889"/>
    <x v="192"/>
    <x v="0"/>
    <m/>
  </r>
  <r>
    <d v="2022-02-12T01:46:33"/>
    <x v="9"/>
    <n v="16"/>
    <s v="TANGARIFE LUIS"/>
    <x v="8"/>
    <x v="0"/>
    <n v="95"/>
    <n v="19"/>
    <n v="118.00947867298601"/>
    <m/>
    <n v="45203.791499999999"/>
    <x v="0"/>
    <n v="14238.8888888889"/>
    <x v="192"/>
    <x v="0"/>
    <m/>
  </r>
  <r>
    <d v="2022-02-12T01:46:33"/>
    <x v="9"/>
    <n v="17"/>
    <s v="ESPINOZA CHAVARRIA GUILLERMO LEON"/>
    <x v="0"/>
    <x v="0"/>
    <n v="203"/>
    <n v="22.5555555555556"/>
    <n v="212.41706161137401"/>
    <m/>
    <n v="81366.824600000007"/>
    <x v="0"/>
    <n v="14238.8888888889"/>
    <x v="192"/>
    <x v="0"/>
    <m/>
  </r>
  <r>
    <d v="2022-02-12T01:46:33"/>
    <x v="9"/>
    <n v="18"/>
    <s v="ZAPATA POSSO FERNEY"/>
    <x v="3"/>
    <x v="0"/>
    <n v="233"/>
    <n v="23.3"/>
    <n v="236.01895734597201"/>
    <s v="1 DESCUENTO (Usuario Desubicado)"/>
    <n v="90407.582899999994"/>
    <x v="0"/>
    <n v="14238.8888888889"/>
    <x v="192"/>
    <x v="0"/>
    <m/>
  </r>
  <r>
    <d v="2022-02-12T01:46:34"/>
    <x v="9"/>
    <n v="19"/>
    <s v="RESTREPO JHON FLANDER"/>
    <x v="8"/>
    <x v="0"/>
    <n v="128"/>
    <n v="25.6"/>
    <n v="118.00947867298601"/>
    <m/>
    <n v="45203.791499999999"/>
    <x v="0"/>
    <n v="14238.8888888889"/>
    <x v="192"/>
    <x v="0"/>
    <m/>
  </r>
  <r>
    <d v="2022-02-12T01:46:34"/>
    <x v="9"/>
    <n v="20"/>
    <s v="VACA FIERRO ROBINSON"/>
    <x v="3"/>
    <x v="0"/>
    <n v="202"/>
    <n v="21.2631578947368"/>
    <n v="224.218009478673"/>
    <m/>
    <n v="85887.203800000003"/>
    <x v="0"/>
    <n v="14238.8888888889"/>
    <x v="192"/>
    <x v="0"/>
    <m/>
  </r>
  <r>
    <d v="2022-02-12T01:46:34"/>
    <x v="1"/>
    <n v="21"/>
    <s v="ROJAS QUINTERO MIGUEL ANTONIO"/>
    <x v="6"/>
    <x v="0"/>
    <n v="200"/>
    <n v="25"/>
    <n v="188.815165876777"/>
    <m/>
    <n v="72326.066399999996"/>
    <x v="0"/>
    <n v="14238.8888888889"/>
    <x v="192"/>
    <x v="0"/>
    <m/>
  </r>
  <r>
    <d v="2022-02-12T01:46:34"/>
    <x v="9"/>
    <n v="23"/>
    <s v="QUICENO DAVID DIEGO ALEJANDRO"/>
    <x v="3"/>
    <x v="0"/>
    <n v="227"/>
    <n v="22.7"/>
    <n v="236.01895734597201"/>
    <m/>
    <n v="90407.582899999994"/>
    <x v="0"/>
    <n v="14238.8888888889"/>
    <x v="192"/>
    <x v="0"/>
    <m/>
  </r>
  <r>
    <d v="2022-02-12T01:46:34"/>
    <x v="9"/>
    <n v="24"/>
    <s v="QUIRAMA CASTAEDA JHON JADER"/>
    <x v="0"/>
    <x v="0"/>
    <n v="241"/>
    <n v="26.7777777777778"/>
    <n v="212.41706161137401"/>
    <m/>
    <n v="81366.824600000007"/>
    <x v="0"/>
    <n v="14238.8888888889"/>
    <x v="192"/>
    <x v="0"/>
    <m/>
  </r>
  <r>
    <d v="2022-02-12T01:46:34"/>
    <x v="9"/>
    <n v="25"/>
    <s v="HOYOS ALEJANDRO"/>
    <x v="3"/>
    <x v="0"/>
    <n v="274"/>
    <n v="27.4"/>
    <n v="236.01895734597201"/>
    <m/>
    <n v="90407.582899999994"/>
    <x v="1"/>
    <n v="14238.8888888889"/>
    <x v="192"/>
    <x v="0"/>
    <m/>
  </r>
  <r>
    <d v="2022-02-12T01:46:35"/>
    <x v="9"/>
    <n v="26"/>
    <s v="GONZALEZ VELASQUEZ LISDAN"/>
    <x v="1"/>
    <x v="0"/>
    <n v="227"/>
    <n v="20.636363636363601"/>
    <n v="259.62085308056902"/>
    <m/>
    <n v="99448.341199999995"/>
    <x v="0"/>
    <n v="14238.8888888889"/>
    <x v="192"/>
    <x v="0"/>
    <m/>
  </r>
  <r>
    <d v="2022-02-12T01:46:35"/>
    <x v="1"/>
    <n v="27"/>
    <s v="VANEGAS MORALES DEIBY ALEJANDRO"/>
    <x v="6"/>
    <x v="0"/>
    <n v="191"/>
    <n v="23.875"/>
    <n v="188.815165876777"/>
    <m/>
    <n v="72326.066399999996"/>
    <x v="0"/>
    <n v="14238.8888888889"/>
    <x v="192"/>
    <x v="0"/>
    <m/>
  </r>
  <r>
    <d v="2022-02-12T01:46:35"/>
    <x v="9"/>
    <n v="28"/>
    <s v="CORREA CARLOS"/>
    <x v="4"/>
    <x v="0"/>
    <n v="130"/>
    <n v="18.571428571428601"/>
    <n v="165.21327014217999"/>
    <m/>
    <n v="63285.308100000002"/>
    <x v="0"/>
    <n v="14238.8888888889"/>
    <x v="192"/>
    <x v="0"/>
    <m/>
  </r>
  <r>
    <d v="2022-02-12T01:46:35"/>
    <x v="9"/>
    <n v="29"/>
    <s v="VARGAS NELSON CONRADO"/>
    <x v="3"/>
    <x v="0"/>
    <n v="193"/>
    <n v="19.3"/>
    <n v="236.01895734597201"/>
    <m/>
    <n v="90407.582899999994"/>
    <x v="0"/>
    <n v="14238.8888888889"/>
    <x v="192"/>
    <x v="0"/>
    <m/>
  </r>
  <r>
    <d v="2022-02-12T01:46:35"/>
    <x v="1"/>
    <n v="31"/>
    <s v="LOPEZ ESTIVEN"/>
    <x v="2"/>
    <x v="0"/>
    <n v="151"/>
    <n v="23.230769230769202"/>
    <n v="153.412322274882"/>
    <m/>
    <n v="58764.928899999999"/>
    <x v="1"/>
    <n v="14238.8888888889"/>
    <x v="192"/>
    <x v="0"/>
    <m/>
  </r>
  <r>
    <d v="2022-02-12T01:46:35"/>
    <x v="1"/>
    <n v="32"/>
    <s v="ZAPATA GOMEZ ANDERSON"/>
    <x v="0"/>
    <x v="1"/>
    <n v="215"/>
    <n v="23.8888888888889"/>
    <n v="212.41706161137401"/>
    <m/>
    <n v="81366.824600000007"/>
    <x v="0"/>
    <n v="14238.8888888889"/>
    <x v="192"/>
    <x v="0"/>
    <m/>
  </r>
  <r>
    <d v="2022-02-12T01:46:36"/>
    <x v="1"/>
    <n v="33"/>
    <s v="ARISTIZABAL GIRALDO JORGE ANDRES"/>
    <x v="1"/>
    <x v="0"/>
    <n v="253"/>
    <n v="23"/>
    <n v="259.62085308056902"/>
    <m/>
    <n v="99448.341199999995"/>
    <x v="0"/>
    <n v="14238.8888888889"/>
    <x v="192"/>
    <x v="0"/>
    <m/>
  </r>
  <r>
    <d v="2022-02-12T01:46:36"/>
    <x v="1"/>
    <n v="34"/>
    <s v="JIMENEZ HURTADO CARLOS ESTIVEN"/>
    <x v="0"/>
    <x v="0"/>
    <n v="217"/>
    <n v="24.1111111111111"/>
    <n v="212.41706161137401"/>
    <m/>
    <n v="81366.824600000007"/>
    <x v="0"/>
    <n v="14238.8888888889"/>
    <x v="192"/>
    <x v="0"/>
    <m/>
  </r>
  <r>
    <d v="2022-02-12T01:46:36"/>
    <x v="1"/>
    <n v="35"/>
    <s v="GARCIA DAVID WILSON ALBERTO"/>
    <x v="3"/>
    <x v="0"/>
    <n v="255"/>
    <n v="25.5"/>
    <n v="236.01895734597201"/>
    <s v="4 DESCUENTOS X INCAPACITADOS"/>
    <n v="90407.582899999994"/>
    <x v="1"/>
    <n v="14238.8888888889"/>
    <x v="192"/>
    <x v="0"/>
    <m/>
  </r>
  <r>
    <d v="2022-02-12T01:46:36"/>
    <x v="9"/>
    <n v="36"/>
    <s v="HERRERA GIOVANNY"/>
    <x v="2"/>
    <x v="0"/>
    <n v="115"/>
    <n v="20.909090909090899"/>
    <n v="129.810426540284"/>
    <m/>
    <n v="49724.170599999998"/>
    <x v="0"/>
    <n v="14238.8888888889"/>
    <x v="192"/>
    <x v="0"/>
    <m/>
  </r>
  <r>
    <d v="2022-02-12T01:46:36"/>
    <x v="1"/>
    <n v="37"/>
    <s v="PIEDRAHITA MADRID SANTIAGO"/>
    <x v="0"/>
    <x v="0"/>
    <n v="224"/>
    <n v="24.8888888888889"/>
    <n v="212.41706161137401"/>
    <m/>
    <n v="81366.824600000007"/>
    <x v="1"/>
    <n v="14238.8888888889"/>
    <x v="192"/>
    <x v="0"/>
    <m/>
  </r>
  <r>
    <d v="2022-02-12T01:46:37"/>
    <x v="9"/>
    <n v="38"/>
    <s v="JIMENEZ JOSE"/>
    <x v="6"/>
    <x v="0"/>
    <n v="194"/>
    <n v="22.823529411764699"/>
    <n v="200.61611374407599"/>
    <m/>
    <n v="76846.445500000002"/>
    <x v="0"/>
    <n v="14238.8888888889"/>
    <x v="192"/>
    <x v="0"/>
    <m/>
  </r>
  <r>
    <d v="2022-02-12T01:46:37"/>
    <x v="1"/>
    <n v="39"/>
    <s v="LONDOO GOMEZ WILDER"/>
    <x v="6"/>
    <x v="0"/>
    <n v="162"/>
    <n v="20.25"/>
    <n v="188.815165876777"/>
    <m/>
    <n v="72326.066399999996"/>
    <x v="0"/>
    <n v="14238.8888888889"/>
    <x v="192"/>
    <x v="0"/>
    <m/>
  </r>
  <r>
    <d v="2022-02-12T01:46:37"/>
    <x v="1"/>
    <n v="40"/>
    <s v="CORDOBA QUINTERO RAFAEL JOSE"/>
    <x v="0"/>
    <x v="0"/>
    <n v="224"/>
    <n v="24.8888888888889"/>
    <n v="212.41706161137401"/>
    <m/>
    <n v="81366.824600000007"/>
    <x v="0"/>
    <n v="14238.8888888889"/>
    <x v="192"/>
    <x v="0"/>
    <m/>
  </r>
  <r>
    <d v="2022-02-12T01:46:37"/>
    <x v="9"/>
    <n v="42"/>
    <s v="ACEVEDO JHON FREDY"/>
    <x v="1"/>
    <x v="0"/>
    <n v="309"/>
    <n v="28.090909090909101"/>
    <n v="259.62085308056902"/>
    <s v="2 DESCUENTOS (Jefe de ruta)"/>
    <n v="99448.341199999995"/>
    <x v="0"/>
    <n v="14238.8888888889"/>
    <x v="192"/>
    <x v="0"/>
    <m/>
  </r>
  <r>
    <d v="2022-02-13T02:16:28"/>
    <x v="9"/>
    <n v="1"/>
    <s v="CASTRO HOLGUIN JOHAN DAVID"/>
    <x v="3"/>
    <x v="0"/>
    <n v="228"/>
    <n v="22.8"/>
    <n v="223.45177664974599"/>
    <m/>
    <n v="85380.710699999996"/>
    <x v="0"/>
    <n v="13297.142857142901"/>
    <x v="193"/>
    <x v="0"/>
    <m/>
  </r>
  <r>
    <d v="2022-02-13T02:16:28"/>
    <x v="9"/>
    <n v="3"/>
    <s v="MONSALVE OCAMPO EDISON GUSTAVO"/>
    <x v="6"/>
    <x v="0"/>
    <n v="181"/>
    <n v="22.625"/>
    <n v="178.76142131979699"/>
    <m/>
    <n v="68304.568499999994"/>
    <x v="0"/>
    <n v="13297.142857142901"/>
    <x v="193"/>
    <x v="0"/>
    <m/>
  </r>
  <r>
    <d v="2022-02-13T02:16:28"/>
    <x v="9"/>
    <n v="5"/>
    <s v="BARRERA CANO BRAYAN DANILO"/>
    <x v="6"/>
    <x v="0"/>
    <n v="193"/>
    <n v="24.125"/>
    <n v="178.76142131979699"/>
    <m/>
    <n v="68304.568499999994"/>
    <x v="1"/>
    <n v="13297.142857142901"/>
    <x v="193"/>
    <x v="0"/>
    <m/>
  </r>
  <r>
    <d v="2022-02-13T02:16:28"/>
    <x v="9"/>
    <n v="6"/>
    <s v="VELASQUEZ ROLDAN BRAYAN ESTIVEN"/>
    <x v="4"/>
    <x v="0"/>
    <n v="150"/>
    <n v="21.428571428571399"/>
    <n v="156.41624365482201"/>
    <m/>
    <n v="59766.497499999998"/>
    <x v="0"/>
    <n v="13297.142857142901"/>
    <x v="193"/>
    <x v="0"/>
    <m/>
  </r>
  <r>
    <d v="2022-02-13T02:16:28"/>
    <x v="9"/>
    <n v="7"/>
    <s v="URIBE HERRERA JUAN ESTEBAN"/>
    <x v="3"/>
    <x v="0"/>
    <n v="250"/>
    <n v="25"/>
    <n v="223.45177664974599"/>
    <s v="5 DESCUENTOS (2 X INCAPACITADO, Usuario Desubicado y 2 Transbordo veh 16)"/>
    <n v="85380.710699999996"/>
    <x v="1"/>
    <n v="13297.142857142901"/>
    <x v="193"/>
    <x v="0"/>
    <m/>
  </r>
  <r>
    <d v="2022-02-13T02:16:28"/>
    <x v="9"/>
    <n v="8"/>
    <s v="VALENCIA MENDOZA CESAR AUGUSTO"/>
    <x v="3"/>
    <x v="0"/>
    <n v="246"/>
    <n v="24.6"/>
    <n v="223.45177664974599"/>
    <s v="3 DESCUENTOS (2 X INCAPACITADO, Despachador Ferney)"/>
    <n v="85380.710699999996"/>
    <x v="1"/>
    <n v="13297.142857142901"/>
    <x v="193"/>
    <x v="0"/>
    <m/>
  </r>
  <r>
    <d v="2022-02-13T02:16:29"/>
    <x v="9"/>
    <n v="10"/>
    <s v="LARGO PIEDRAHITA HARVEY DAVID"/>
    <x v="4"/>
    <x v="0"/>
    <n v="147"/>
    <n v="21"/>
    <n v="156.41624365482201"/>
    <m/>
    <n v="59766.497499999998"/>
    <x v="0"/>
    <n v="13297.142857142901"/>
    <x v="193"/>
    <x v="0"/>
    <m/>
  </r>
  <r>
    <d v="2022-02-13T02:16:29"/>
    <x v="9"/>
    <n v="11"/>
    <s v="TANGARIFE LUIS"/>
    <x v="0"/>
    <x v="0"/>
    <n v="191"/>
    <n v="21.2222222222222"/>
    <n v="201.10659898477201"/>
    <m/>
    <n v="76842.639599999995"/>
    <x v="0"/>
    <n v="13297.142857142901"/>
    <x v="193"/>
    <x v="0"/>
    <m/>
  </r>
  <r>
    <d v="2022-02-13T02:16:29"/>
    <x v="9"/>
    <n v="12"/>
    <s v="ROJAS QUINTERO MIGUEL ANTONIO"/>
    <x v="6"/>
    <x v="0"/>
    <n v="137"/>
    <n v="17.125"/>
    <n v="178.76142131979699"/>
    <m/>
    <n v="68304.568499999994"/>
    <x v="0"/>
    <n v="13297.142857142901"/>
    <x v="193"/>
    <x v="0"/>
    <m/>
  </r>
  <r>
    <d v="2022-02-13T02:16:29"/>
    <x v="1"/>
    <n v="13"/>
    <s v="MESA RAFAEL"/>
    <x v="0"/>
    <x v="0"/>
    <n v="172"/>
    <n v="19.1111111111111"/>
    <n v="201.10659898477201"/>
    <m/>
    <n v="76842.639599999995"/>
    <x v="1"/>
    <n v="13297.142857142901"/>
    <x v="193"/>
    <x v="0"/>
    <m/>
  </r>
  <r>
    <d v="2022-02-13T02:16:29"/>
    <x v="1"/>
    <n v="14"/>
    <s v="CARVAJAL SALAZAR HECTOR MARINO"/>
    <x v="0"/>
    <x v="0"/>
    <n v="199"/>
    <n v="22.1111111111111"/>
    <n v="201.10659898477201"/>
    <s v="3 DESCUENTOS X INCAPACITADO (Rampla Mala)"/>
    <n v="76842.639599999995"/>
    <x v="1"/>
    <n v="13297.142857142901"/>
    <x v="193"/>
    <x v="0"/>
    <m/>
  </r>
  <r>
    <d v="2022-02-13T02:16:29"/>
    <x v="1"/>
    <n v="15"/>
    <s v="LONDOO LOPERA DUVAN ANDRES"/>
    <x v="0"/>
    <x v="0"/>
    <n v="174"/>
    <n v="19.3333333333333"/>
    <n v="201.10659898477201"/>
    <m/>
    <n v="76842.639599999995"/>
    <x v="0"/>
    <n v="13297.142857142901"/>
    <x v="193"/>
    <x v="0"/>
    <m/>
  </r>
  <r>
    <d v="2022-02-13T02:16:30"/>
    <x v="1"/>
    <n v="16"/>
    <s v="ZAPATA POSSO FERNEY"/>
    <x v="6"/>
    <x v="0"/>
    <n v="125"/>
    <n v="15.625"/>
    <n v="178.76142131979699"/>
    <m/>
    <n v="68304.568499999994"/>
    <x v="0"/>
    <n v="13297.142857142901"/>
    <x v="193"/>
    <x v="0"/>
    <m/>
  </r>
  <r>
    <d v="2022-02-13T02:16:30"/>
    <x v="1"/>
    <n v="17"/>
    <s v="RESTREPO RODRIGUEZ LIBARDO ANDRES"/>
    <x v="0"/>
    <x v="0"/>
    <n v="216"/>
    <n v="24"/>
    <n v="201.10659898477201"/>
    <m/>
    <n v="76842.639599999995"/>
    <x v="0"/>
    <n v="13297.142857142901"/>
    <x v="193"/>
    <x v="0"/>
    <m/>
  </r>
  <r>
    <d v="2022-02-13T02:16:30"/>
    <x v="1"/>
    <n v="18"/>
    <s v="RENDON VIANA HUMBERTO DE JESUS"/>
    <x v="10"/>
    <x v="0"/>
    <n v="87"/>
    <n v="21.75"/>
    <n v="89.380710659898497"/>
    <m/>
    <n v="34152.284299999999"/>
    <x v="0"/>
    <n v="13297.142857142901"/>
    <x v="193"/>
    <x v="0"/>
    <m/>
  </r>
  <r>
    <d v="2022-02-13T02:16:30"/>
    <x v="1"/>
    <n v="19"/>
    <s v="RESTREPO JHON FLANDER"/>
    <x v="6"/>
    <x v="0"/>
    <n v="184"/>
    <n v="23"/>
    <n v="178.76142131979699"/>
    <s v="1 DESCUENTO X INCAPACITADO"/>
    <n v="68304.568499999994"/>
    <x v="0"/>
    <n v="13297.142857142901"/>
    <x v="193"/>
    <x v="0"/>
    <m/>
  </r>
  <r>
    <d v="2022-02-13T02:16:30"/>
    <x v="9"/>
    <n v="20"/>
    <s v="MARTINEZ MANCO JUAN FELIPE"/>
    <x v="6"/>
    <x v="0"/>
    <n v="152"/>
    <n v="19"/>
    <n v="178.76142131979699"/>
    <m/>
    <n v="68304.568499999994"/>
    <x v="0"/>
    <n v="13297.142857142901"/>
    <x v="193"/>
    <x v="0"/>
    <m/>
  </r>
  <r>
    <d v="2022-02-13T02:16:30"/>
    <x v="9"/>
    <n v="21"/>
    <s v="OCAMPO OCAMPO ANTONIO JOSE"/>
    <x v="5"/>
    <x v="0"/>
    <n v="3"/>
    <n v="3"/>
    <n v="22.345177664974599"/>
    <m/>
    <n v="8538.0710999999992"/>
    <x v="0"/>
    <n v="13297.142857142901"/>
    <x v="193"/>
    <x v="0"/>
    <m/>
  </r>
  <r>
    <d v="2022-02-13T02:16:30"/>
    <x v="1"/>
    <n v="23"/>
    <s v="QUICENO DAVID DIEGO ALEJANDRO"/>
    <x v="3"/>
    <x v="0"/>
    <n v="244"/>
    <n v="24.4"/>
    <n v="223.45177664974599"/>
    <m/>
    <n v="85380.710699999996"/>
    <x v="0"/>
    <n v="13297.142857142901"/>
    <x v="193"/>
    <x v="0"/>
    <m/>
  </r>
  <r>
    <d v="2022-02-13T02:16:31"/>
    <x v="1"/>
    <n v="24"/>
    <s v="QUIRAMA CASTAEDA JHON JADER"/>
    <x v="8"/>
    <x v="0"/>
    <n v="134"/>
    <n v="26.8"/>
    <n v="111.725888324873"/>
    <m/>
    <n v="42690.355300000003"/>
    <x v="0"/>
    <n v="13297.142857142901"/>
    <x v="193"/>
    <x v="0"/>
    <m/>
  </r>
  <r>
    <d v="2022-02-13T02:16:31"/>
    <x v="1"/>
    <n v="25"/>
    <s v="HOYOS ALEJANDRO"/>
    <x v="0"/>
    <x v="0"/>
    <n v="237"/>
    <n v="26.3333333333333"/>
    <n v="201.10659898477201"/>
    <m/>
    <n v="76842.639599999995"/>
    <x v="1"/>
    <n v="13297.142857142901"/>
    <x v="193"/>
    <x v="0"/>
    <m/>
  </r>
  <r>
    <d v="2022-02-13T02:16:31"/>
    <x v="1"/>
    <n v="26"/>
    <s v="GONZALEZ VELASQUEZ LISDAN"/>
    <x v="1"/>
    <x v="0"/>
    <n v="232"/>
    <n v="21.090909090909101"/>
    <n v="245.79695431472101"/>
    <m/>
    <n v="93918.781700000007"/>
    <x v="0"/>
    <n v="13297.142857142901"/>
    <x v="193"/>
    <x v="0"/>
    <m/>
  </r>
  <r>
    <d v="2022-02-13T02:16:31"/>
    <x v="1"/>
    <n v="27"/>
    <s v="VANEGAS MORALES DEIBY ALEJANDRO"/>
    <x v="3"/>
    <x v="0"/>
    <n v="251"/>
    <n v="23.904761904761902"/>
    <n v="234.624365482234"/>
    <s v="FERNEY HENAO Realiz 3,5 viajes donde moviliz 80 Usuarios, 3 DESCUENTOS (Propietario veh 34 y 2 Usuarios Desubicados)"/>
    <n v="89649.746199999994"/>
    <x v="0"/>
    <n v="13297.142857142901"/>
    <x v="193"/>
    <x v="0"/>
    <m/>
  </r>
  <r>
    <d v="2022-02-13T02:16:31"/>
    <x v="1"/>
    <n v="28"/>
    <s v="CORREA CARLOS"/>
    <x v="0"/>
    <x v="0"/>
    <n v="220"/>
    <n v="24.4444444444444"/>
    <n v="201.10659898477201"/>
    <m/>
    <n v="76842.639599999995"/>
    <x v="0"/>
    <n v="13297.142857142901"/>
    <x v="193"/>
    <x v="0"/>
    <m/>
  </r>
  <r>
    <d v="2022-02-13T02:16:31"/>
    <x v="1"/>
    <n v="29"/>
    <s v="VARGAS NELSON CONRADO"/>
    <x v="9"/>
    <x v="0"/>
    <n v="281"/>
    <n v="23.4166666666667"/>
    <n v="268.14213197969502"/>
    <s v="2 DESCUENTOS (Jefe de ruta)"/>
    <n v="102456.85279999999"/>
    <x v="0"/>
    <n v="13297.142857142901"/>
    <x v="193"/>
    <x v="0"/>
    <m/>
  </r>
  <r>
    <d v="2022-02-13T02:16:31"/>
    <x v="9"/>
    <n v="32"/>
    <s v="ZAPATA GOMEZ ANDERSON"/>
    <x v="0"/>
    <x v="0"/>
    <n v="200"/>
    <n v="22.2222222222222"/>
    <n v="201.10659898477201"/>
    <m/>
    <n v="76842.639599999995"/>
    <x v="0"/>
    <n v="13297.142857142901"/>
    <x v="193"/>
    <x v="0"/>
    <m/>
  </r>
  <r>
    <d v="2022-02-13T02:16:32"/>
    <x v="9"/>
    <n v="33"/>
    <s v="ARISTIZABAL GIRALDO JORGE ANDRES"/>
    <x v="4"/>
    <x v="0"/>
    <n v="147"/>
    <n v="21"/>
    <n v="156.41624365482201"/>
    <s v="1 DESCUENTO (Conduct.)"/>
    <n v="59766.497499999998"/>
    <x v="0"/>
    <n v="13297.142857142901"/>
    <x v="193"/>
    <x v="0"/>
    <m/>
  </r>
  <r>
    <d v="2022-02-13T02:16:32"/>
    <x v="9"/>
    <n v="34"/>
    <s v="JIMENEZ HURTADO CARLOS ESTIVEN"/>
    <x v="6"/>
    <x v="0"/>
    <n v="198"/>
    <n v="24.75"/>
    <n v="178.76142131979699"/>
    <s v="1 DESCUENTO (Jefe de ruta)"/>
    <n v="68304.568499999994"/>
    <x v="0"/>
    <n v="13297.142857142901"/>
    <x v="193"/>
    <x v="0"/>
    <m/>
  </r>
  <r>
    <d v="2022-02-13T02:16:32"/>
    <x v="9"/>
    <n v="35"/>
    <s v="GARCIA DAVID WILSON ALBERTO"/>
    <x v="3"/>
    <x v="0"/>
    <n v="192"/>
    <n v="19.2"/>
    <n v="223.45177664974599"/>
    <s v="2 DESCUENTOS X INCAPACITADO"/>
    <n v="85380.710699999996"/>
    <x v="1"/>
    <n v="13297.142857142901"/>
    <x v="193"/>
    <x v="0"/>
    <m/>
  </r>
  <r>
    <d v="2022-02-13T02:16:32"/>
    <x v="9"/>
    <n v="36"/>
    <s v="HERRERA GIOVANNY"/>
    <x v="0"/>
    <x v="0"/>
    <n v="229"/>
    <n v="25.4444444444444"/>
    <n v="201.10659898477201"/>
    <m/>
    <n v="76842.639599999995"/>
    <x v="0"/>
    <n v="13297.142857142901"/>
    <x v="193"/>
    <x v="0"/>
    <m/>
  </r>
  <r>
    <d v="2022-02-13T02:16:32"/>
    <x v="9"/>
    <n v="37"/>
    <s v="PIEDRAHITA MADRID SANTIAGO"/>
    <x v="6"/>
    <x v="0"/>
    <n v="216"/>
    <n v="27"/>
    <n v="178.76142131979699"/>
    <m/>
    <n v="68304.568499999994"/>
    <x v="1"/>
    <n v="13297.142857142901"/>
    <x v="193"/>
    <x v="0"/>
    <m/>
  </r>
  <r>
    <d v="2022-02-13T02:16:32"/>
    <x v="9"/>
    <n v="38"/>
    <s v="JIMENEZ JOSE"/>
    <x v="6"/>
    <x v="0"/>
    <n v="185"/>
    <n v="23.125"/>
    <n v="178.76142131979699"/>
    <m/>
    <n v="68304.568499999994"/>
    <x v="0"/>
    <n v="13297.142857142901"/>
    <x v="193"/>
    <x v="0"/>
    <m/>
  </r>
  <r>
    <d v="2022-02-13T02:16:33"/>
    <x v="9"/>
    <n v="39"/>
    <s v="LONDOO GOMEZ WILDER"/>
    <x v="0"/>
    <x v="1"/>
    <n v="164"/>
    <n v="18.2222222222222"/>
    <n v="201.10659898477201"/>
    <s v="15 DESCUENTOS (14 Devolucin de dinero x choque y Conduct.)"/>
    <n v="76842.639599999995"/>
    <x v="0"/>
    <n v="13297.142857142901"/>
    <x v="193"/>
    <x v="0"/>
    <m/>
  </r>
  <r>
    <d v="2022-02-13T02:16:33"/>
    <x v="9"/>
    <n v="40"/>
    <s v="CORDOBA QUINTERO RAFAEL JOSE"/>
    <x v="0"/>
    <x v="0"/>
    <n v="197"/>
    <n v="21.8888888888889"/>
    <n v="201.10659898477201"/>
    <m/>
    <n v="76842.639599999995"/>
    <x v="0"/>
    <n v="13297.142857142901"/>
    <x v="193"/>
    <x v="0"/>
    <m/>
  </r>
  <r>
    <d v="2022-02-13T02:16:33"/>
    <x v="1"/>
    <n v="42"/>
    <s v="ACEVEDO JHON FREDY"/>
    <x v="3"/>
    <x v="0"/>
    <n v="241"/>
    <n v="24.1"/>
    <n v="223.45177664974599"/>
    <m/>
    <n v="85380.710699999996"/>
    <x v="0"/>
    <n v="13297.142857142901"/>
    <x v="193"/>
    <x v="0"/>
    <m/>
  </r>
  <r>
    <d v="2022-02-14T01:01:37"/>
    <x v="10"/>
    <n v="3"/>
    <s v="MONSALVE OCAMPO EDISON GUSTAVO"/>
    <x v="10"/>
    <x v="0"/>
    <n v="82"/>
    <n v="20.5"/>
    <n v="95.3951890034364"/>
    <m/>
    <n v="36558.075599999996"/>
    <x v="0"/>
    <n v="12336.8421052632"/>
    <x v="194"/>
    <x v="0"/>
    <m/>
  </r>
  <r>
    <d v="2022-02-14T01:01:37"/>
    <x v="10"/>
    <n v="5"/>
    <s v="BARRERA CANO BRAYAN DANILO"/>
    <x v="6"/>
    <x v="0"/>
    <n v="233"/>
    <n v="29.125"/>
    <n v="190.790378006873"/>
    <m/>
    <n v="73116.151199999993"/>
    <x v="1"/>
    <n v="12336.8421052632"/>
    <x v="194"/>
    <x v="0"/>
    <m/>
  </r>
  <r>
    <d v="2022-02-14T01:01:38"/>
    <x v="10"/>
    <n v="6"/>
    <s v="VELASQUEZ ROLDAN BRAYAN ESTIVEN"/>
    <x v="0"/>
    <x v="0"/>
    <n v="239"/>
    <n v="26.5555555555556"/>
    <n v="214.63917525773201"/>
    <s v="3 DESCUENTOS (Jefe de Ruta, 2 Transbordo veh 08 y Usuario Desubicado)"/>
    <n v="82255.670100000003"/>
    <x v="0"/>
    <n v="12336.8421052632"/>
    <x v="194"/>
    <x v="0"/>
    <m/>
  </r>
  <r>
    <d v="2022-02-14T01:01:38"/>
    <x v="10"/>
    <n v="7"/>
    <s v="URIBE HERRERA JUAN ESTEBAN"/>
    <x v="3"/>
    <x v="0"/>
    <n v="219"/>
    <n v="21.9"/>
    <n v="238.48797250859101"/>
    <s v="3 DESCUENTOS (Despachador Fernando Y Conducts.)"/>
    <n v="91395.188999999998"/>
    <x v="1"/>
    <n v="12336.8421052632"/>
    <x v="194"/>
    <x v="0"/>
    <m/>
  </r>
  <r>
    <d v="2022-02-14T01:01:38"/>
    <x v="10"/>
    <n v="8"/>
    <s v="MARTINEZ MANCO JUAN FELIPE"/>
    <x v="2"/>
    <x v="0"/>
    <n v="174"/>
    <n v="26.769230769230798"/>
    <n v="155.01718213058399"/>
    <m/>
    <n v="59406.872900000002"/>
    <x v="1"/>
    <n v="12336.8421052632"/>
    <x v="194"/>
    <x v="0"/>
    <m/>
  </r>
  <r>
    <d v="2022-02-14T01:01:38"/>
    <x v="10"/>
    <n v="10"/>
    <s v="LARGO PIEDRAHITA HARVEY DAVID"/>
    <x v="6"/>
    <x v="0"/>
    <n v="243"/>
    <n v="30.375"/>
    <n v="190.790378006873"/>
    <m/>
    <n v="73116.151199999993"/>
    <x v="0"/>
    <n v="12336.8421052632"/>
    <x v="194"/>
    <x v="0"/>
    <m/>
  </r>
  <r>
    <d v="2022-02-14T01:01:39"/>
    <x v="10"/>
    <n v="11"/>
    <s v="TANGARIFE LUIS"/>
    <x v="6"/>
    <x v="0"/>
    <n v="214"/>
    <n v="26.75"/>
    <n v="190.790378006873"/>
    <m/>
    <n v="73116.151199999993"/>
    <x v="0"/>
    <n v="12336.8421052632"/>
    <x v="194"/>
    <x v="0"/>
    <m/>
  </r>
  <r>
    <d v="2022-02-14T01:01:39"/>
    <x v="10"/>
    <n v="12"/>
    <s v="ACEVEDO JHON FREDY"/>
    <x v="6"/>
    <x v="0"/>
    <n v="150"/>
    <n v="18.75"/>
    <n v="190.790378006873"/>
    <s v="1 DESCUENTO (Jefe de Ruta)"/>
    <n v="73116.151199999993"/>
    <x v="0"/>
    <n v="12336.8421052632"/>
    <x v="194"/>
    <x v="0"/>
    <m/>
  </r>
  <r>
    <d v="2022-02-14T01:01:39"/>
    <x v="10"/>
    <n v="13"/>
    <s v="MESA RAFAEL"/>
    <x v="6"/>
    <x v="0"/>
    <n v="190"/>
    <n v="23.75"/>
    <n v="190.790378006873"/>
    <s v="1 DESCUENTO (Despachador Fernando)"/>
    <n v="73116.151199999993"/>
    <x v="1"/>
    <n v="12336.8421052632"/>
    <x v="194"/>
    <x v="0"/>
    <m/>
  </r>
  <r>
    <d v="2022-02-14T01:01:39"/>
    <x v="10"/>
    <n v="14"/>
    <s v="HINCAPIE OSORIO RENZO ORLANDO"/>
    <x v="6"/>
    <x v="0"/>
    <n v="169"/>
    <n v="21.125"/>
    <n v="190.790378006873"/>
    <s v="1 DESCUENTO (Usuario Desubicado)"/>
    <n v="73116.151199999993"/>
    <x v="1"/>
    <n v="12336.8421052632"/>
    <x v="194"/>
    <x v="0"/>
    <m/>
  </r>
  <r>
    <d v="2022-02-14T01:01:39"/>
    <x v="10"/>
    <n v="15"/>
    <s v="LONDOO LOPERA DUVAN ANDRES"/>
    <x v="6"/>
    <x v="0"/>
    <n v="171"/>
    <n v="21.375"/>
    <n v="190.790378006873"/>
    <s v="1 DESCUENTO X INCAPACITADO"/>
    <n v="73116.151199999993"/>
    <x v="0"/>
    <n v="12336.8421052632"/>
    <x v="194"/>
    <x v="0"/>
    <m/>
  </r>
  <r>
    <d v="2022-02-14T01:01:39"/>
    <x v="10"/>
    <n v="16"/>
    <s v="ZAPATA POSSO FERNEY"/>
    <x v="4"/>
    <x v="0"/>
    <n v="140"/>
    <n v="20"/>
    <n v="166.94158075601399"/>
    <m/>
    <n v="63976.632299999997"/>
    <x v="0"/>
    <n v="12336.8421052632"/>
    <x v="194"/>
    <x v="0"/>
    <m/>
  </r>
  <r>
    <d v="2022-02-14T01:01:40"/>
    <x v="10"/>
    <n v="17"/>
    <s v="ESPINOZA CHAVARRIA GUILLERMO LEON"/>
    <x v="6"/>
    <x v="0"/>
    <n v="203"/>
    <n v="25.375"/>
    <n v="190.790378006873"/>
    <m/>
    <n v="73116.151199999993"/>
    <x v="0"/>
    <n v="12336.8421052632"/>
    <x v="194"/>
    <x v="0"/>
    <m/>
  </r>
  <r>
    <d v="2022-02-14T01:01:40"/>
    <x v="10"/>
    <n v="18"/>
    <s v="RENDON VIANA HUMBERTO DE JESUS"/>
    <x v="6"/>
    <x v="0"/>
    <n v="180"/>
    <n v="22.5"/>
    <n v="190.790378006873"/>
    <m/>
    <n v="73116.151199999993"/>
    <x v="0"/>
    <n v="12336.8421052632"/>
    <x v="194"/>
    <x v="0"/>
    <m/>
  </r>
  <r>
    <d v="2022-02-14T01:01:40"/>
    <x v="10"/>
    <n v="19"/>
    <s v="RESTREPO JHON FLANDER"/>
    <x v="4"/>
    <x v="0"/>
    <n v="202"/>
    <n v="28.8571428571429"/>
    <n v="166.94158075601399"/>
    <m/>
    <n v="63976.632299999997"/>
    <x v="0"/>
    <n v="12336.8421052632"/>
    <x v="194"/>
    <x v="0"/>
    <m/>
  </r>
  <r>
    <d v="2022-02-14T01:01:40"/>
    <x v="10"/>
    <n v="28"/>
    <s v="CORREA CARLOS"/>
    <x v="6"/>
    <x v="0"/>
    <n v="148"/>
    <n v="18.5"/>
    <n v="190.790378006873"/>
    <m/>
    <n v="73116.151199999993"/>
    <x v="0"/>
    <n v="12336.8421052632"/>
    <x v="194"/>
    <x v="0"/>
    <m/>
  </r>
  <r>
    <d v="2022-02-14T01:01:40"/>
    <x v="10"/>
    <n v="36"/>
    <s v="HERRERA GIOVANNY"/>
    <x v="0"/>
    <x v="0"/>
    <n v="228"/>
    <n v="25.3333333333333"/>
    <n v="214.63917525773201"/>
    <m/>
    <n v="82255.670100000003"/>
    <x v="0"/>
    <n v="12336.8421052632"/>
    <x v="194"/>
    <x v="0"/>
    <m/>
  </r>
  <r>
    <d v="2022-02-14T01:01:41"/>
    <x v="10"/>
    <n v="37"/>
    <s v="PIEDRAHITA MADRID SANTIAGO"/>
    <x v="2"/>
    <x v="0"/>
    <n v="141"/>
    <n v="23.5"/>
    <n v="143.09278350515501"/>
    <m/>
    <n v="54837.113400000002"/>
    <x v="1"/>
    <n v="12336.8421052632"/>
    <x v="194"/>
    <x v="0"/>
    <m/>
  </r>
  <r>
    <d v="2022-02-14T01:01:41"/>
    <x v="10"/>
    <n v="38"/>
    <s v="JIMENEZ JOSE"/>
    <x v="4"/>
    <x v="0"/>
    <n v="144"/>
    <n v="20.571428571428601"/>
    <n v="166.94158075601399"/>
    <m/>
    <n v="63976.632299999997"/>
    <x v="0"/>
    <n v="12336.8421052632"/>
    <x v="194"/>
    <x v="0"/>
    <m/>
  </r>
  <r>
    <d v="2022-02-15T01:43:55"/>
    <x v="1"/>
    <n v="1"/>
    <s v="CASTRO HOLGUIN JOHAN DAVID"/>
    <x v="10"/>
    <x v="0"/>
    <n v="90"/>
    <n v="22.5"/>
    <n v="98.108108108108098"/>
    <s v="2 DESCUENTOS (Despachador Jos Y Conduct.)"/>
    <n v="37643.243199999997"/>
    <x v="0"/>
    <n v="13817.647058823501"/>
    <x v="195"/>
    <x v="0"/>
    <m/>
  </r>
  <r>
    <d v="2022-02-15T01:43:55"/>
    <x v="1"/>
    <n v="3"/>
    <s v="MONSALVE OCAMPO EDISON GUSTAVO"/>
    <x v="2"/>
    <x v="0"/>
    <n v="149"/>
    <n v="27.090909090909101"/>
    <n v="134.89864864864899"/>
    <m/>
    <n v="51759.459499999997"/>
    <x v="0"/>
    <n v="13817.647058823501"/>
    <x v="195"/>
    <x v="0"/>
    <m/>
  </r>
  <r>
    <d v="2022-02-15T01:43:55"/>
    <x v="1"/>
    <n v="5"/>
    <s v="BARRERA CANO BRAYAN DANILO"/>
    <x v="3"/>
    <x v="0"/>
    <n v="216"/>
    <n v="21.6"/>
    <n v="245.27027027027"/>
    <m/>
    <n v="94108.108099999998"/>
    <x v="1"/>
    <n v="13817.647058823501"/>
    <x v="195"/>
    <x v="0"/>
    <m/>
  </r>
  <r>
    <d v="2022-02-15T01:43:55"/>
    <x v="1"/>
    <n v="6"/>
    <s v="VELASQUEZ ROLDAN BRAYAN ESTIVEN"/>
    <x v="1"/>
    <x v="0"/>
    <n v="277"/>
    <n v="25.181818181818201"/>
    <n v="269.79729729729701"/>
    <s v="2 DESCUENTOS (Usuario Desubicado Y Conduct. Veh 22)"/>
    <n v="103518.9189"/>
    <x v="0"/>
    <n v="13817.647058823501"/>
    <x v="195"/>
    <x v="0"/>
    <m/>
  </r>
  <r>
    <d v="2022-02-15T01:43:56"/>
    <x v="1"/>
    <n v="7"/>
    <s v="URIBE HERRERA JUAN ESTEBAN"/>
    <x v="1"/>
    <x v="0"/>
    <n v="263"/>
    <n v="23.909090909090899"/>
    <n v="269.79729729729701"/>
    <m/>
    <n v="103518.9189"/>
    <x v="1"/>
    <n v="13817.647058823501"/>
    <x v="195"/>
    <x v="0"/>
    <m/>
  </r>
  <r>
    <d v="2022-02-15T01:43:56"/>
    <x v="1"/>
    <n v="8"/>
    <s v="VALENCIA MENDOZA CESAR AUGUSTO"/>
    <x v="9"/>
    <x v="0"/>
    <n v="310"/>
    <n v="25.8333333333333"/>
    <n v="294.32432432432398"/>
    <m/>
    <n v="112929.7297"/>
    <x v="1"/>
    <n v="13817.647058823501"/>
    <x v="195"/>
    <x v="0"/>
    <m/>
  </r>
  <r>
    <d v="2022-02-15T01:43:56"/>
    <x v="1"/>
    <n v="10"/>
    <s v="LARGO PIEDRAHITA HARVEY DAVID"/>
    <x v="1"/>
    <x v="0"/>
    <n v="306"/>
    <n v="27.818181818181799"/>
    <n v="269.79729729729701"/>
    <s v="1 DESCUENTO (Despachador Jos)"/>
    <n v="103518.9189"/>
    <x v="0"/>
    <n v="13817.647058823501"/>
    <x v="195"/>
    <x v="0"/>
    <m/>
  </r>
  <r>
    <d v="2022-02-15T01:43:56"/>
    <x v="9"/>
    <n v="11"/>
    <s v="TANGARIFE LUIS"/>
    <x v="10"/>
    <x v="0"/>
    <n v="92"/>
    <n v="23"/>
    <n v="98.108108108108098"/>
    <m/>
    <n v="37643.243199999997"/>
    <x v="0"/>
    <n v="13817.647058823501"/>
    <x v="195"/>
    <x v="0"/>
    <m/>
  </r>
  <r>
    <d v="2022-02-15T01:43:56"/>
    <x v="1"/>
    <n v="12"/>
    <s v="ROJAS QUINTERO MIGUEL ANTONIO"/>
    <x v="10"/>
    <x v="0"/>
    <n v="82"/>
    <n v="20.5"/>
    <n v="98.108108108108098"/>
    <s v="8 DESCUENTOS (Devolucin de dinero x varado)"/>
    <n v="37643.243199999997"/>
    <x v="0"/>
    <n v="13817.647058823501"/>
    <x v="195"/>
    <x v="0"/>
    <m/>
  </r>
  <r>
    <d v="2022-02-15T01:43:57"/>
    <x v="9"/>
    <n v="13"/>
    <s v="MESA RAFAEL"/>
    <x v="3"/>
    <x v="0"/>
    <n v="228"/>
    <n v="22.8"/>
    <n v="245.27027027027"/>
    <m/>
    <n v="94108.108099999998"/>
    <x v="1"/>
    <n v="13817.647058823501"/>
    <x v="195"/>
    <x v="0"/>
    <m/>
  </r>
  <r>
    <d v="2022-02-15T01:43:57"/>
    <x v="9"/>
    <n v="14"/>
    <s v="HINCAPIE OSORIO RENZO ORLANDO"/>
    <x v="12"/>
    <x v="0"/>
    <n v="254"/>
    <n v="19.538461538461501"/>
    <n v="318.85135135135101"/>
    <s v="HECTOR CARVAJAL Realiz 6 viajes donde moviliz 99 Usuarios, 1 DESCUENTO(Usuario desubicado)"/>
    <n v="122340.5405"/>
    <x v="1"/>
    <n v="13817.647058823501"/>
    <x v="195"/>
    <x v="0"/>
    <m/>
  </r>
  <r>
    <d v="2022-02-15T01:43:57"/>
    <x v="1"/>
    <n v="15"/>
    <s v="LOPERA AGUDELO LUIS FRANCISCO"/>
    <x v="11"/>
    <x v="0"/>
    <n v="62"/>
    <n v="31"/>
    <n v="49.054054054054099"/>
    <m/>
    <n v="18821.621599999999"/>
    <x v="0"/>
    <n v="13817.647058823501"/>
    <x v="195"/>
    <x v="0"/>
    <m/>
  </r>
  <r>
    <d v="2022-02-15T01:43:57"/>
    <x v="9"/>
    <n v="16"/>
    <s v="ZAPATA POSSO FERNEY"/>
    <x v="1"/>
    <x v="0"/>
    <n v="232"/>
    <n v="21.090909090909101"/>
    <n v="269.79729729729701"/>
    <s v="1 DESCUENTO (Conduct.)"/>
    <n v="103518.9189"/>
    <x v="0"/>
    <n v="13817.647058823501"/>
    <x v="195"/>
    <x v="0"/>
    <m/>
  </r>
  <r>
    <d v="2022-02-15T01:43:57"/>
    <x v="9"/>
    <n v="17"/>
    <s v="ESPINOZA CHAVARRIA GUILLERMO LEON"/>
    <x v="0"/>
    <x v="0"/>
    <n v="209"/>
    <n v="23.2222222222222"/>
    <n v="220.743243243243"/>
    <s v="13 DESCUENTOS (12 Transbordo veh 12 y Jefe de ruta)"/>
    <n v="84697.297300000006"/>
    <x v="0"/>
    <n v="13817.647058823501"/>
    <x v="195"/>
    <x v="0"/>
    <m/>
  </r>
  <r>
    <d v="2022-02-15T01:43:57"/>
    <x v="1"/>
    <n v="18"/>
    <s v="RENDON VIANA HUMBERTO DE JESUS"/>
    <x v="6"/>
    <x v="0"/>
    <n v="200"/>
    <n v="23.529411764705898"/>
    <n v="208.47972972973"/>
    <m/>
    <n v="79991.891900000002"/>
    <x v="0"/>
    <n v="13817.647058823501"/>
    <x v="195"/>
    <x v="0"/>
    <m/>
  </r>
  <r>
    <d v="2022-02-15T01:43:58"/>
    <x v="9"/>
    <n v="19"/>
    <s v="RESTREPO JHON FLANDER"/>
    <x v="0"/>
    <x v="0"/>
    <n v="223"/>
    <n v="24.7777777777778"/>
    <n v="220.743243243243"/>
    <m/>
    <n v="84697.297300000006"/>
    <x v="0"/>
    <n v="13817.647058823501"/>
    <x v="195"/>
    <x v="0"/>
    <m/>
  </r>
  <r>
    <d v="2022-02-15T01:43:58"/>
    <x v="9"/>
    <n v="20"/>
    <s v="VACA FIERRO ROBINSON"/>
    <x v="3"/>
    <x v="0"/>
    <n v="245"/>
    <n v="24.5"/>
    <n v="245.27027027027"/>
    <m/>
    <n v="94108.108099999998"/>
    <x v="0"/>
    <n v="13817.647058823501"/>
    <x v="195"/>
    <x v="0"/>
    <m/>
  </r>
  <r>
    <d v="2022-02-15T01:43:58"/>
    <x v="9"/>
    <n v="21"/>
    <s v="OCAMPO OCAMPO ANTONIO JOSE"/>
    <x v="8"/>
    <x v="0"/>
    <n v="157"/>
    <n v="31.4"/>
    <n v="122.635135135135"/>
    <m/>
    <n v="47054.054100000001"/>
    <x v="0"/>
    <n v="13817.647058823501"/>
    <x v="195"/>
    <x v="0"/>
    <m/>
  </r>
  <r>
    <d v="2022-02-15T01:43:58"/>
    <x v="9"/>
    <n v="23"/>
    <s v="LONDOO LOPERA DUVAN ANDRES"/>
    <x v="3"/>
    <x v="0"/>
    <n v="217"/>
    <n v="21.7"/>
    <n v="245.27027027027"/>
    <m/>
    <n v="94108.108099999998"/>
    <x v="0"/>
    <n v="13817.647058823501"/>
    <x v="195"/>
    <x v="0"/>
    <m/>
  </r>
  <r>
    <d v="2022-02-15T01:43:58"/>
    <x v="9"/>
    <n v="24"/>
    <s v="QUIRAMA CASTAEDA JHON JADER"/>
    <x v="1"/>
    <x v="0"/>
    <n v="329"/>
    <n v="29.909090909090899"/>
    <n v="269.79729729729701"/>
    <m/>
    <n v="103518.9189"/>
    <x v="0"/>
    <n v="13817.647058823501"/>
    <x v="195"/>
    <x v="0"/>
    <m/>
  </r>
  <r>
    <d v="2022-02-15T01:43:58"/>
    <x v="9"/>
    <n v="25"/>
    <s v="HOYOS ALEJANDRO"/>
    <x v="0"/>
    <x v="0"/>
    <n v="240"/>
    <n v="26.6666666666667"/>
    <n v="220.743243243243"/>
    <m/>
    <n v="84697.297300000006"/>
    <x v="1"/>
    <n v="13817.647058823501"/>
    <x v="195"/>
    <x v="0"/>
    <m/>
  </r>
  <r>
    <d v="2022-02-15T01:43:59"/>
    <x v="9"/>
    <n v="26"/>
    <s v="GONZALEZ VELASQUEZ LISDAN"/>
    <x v="6"/>
    <x v="0"/>
    <n v="170"/>
    <n v="21.25"/>
    <n v="196.216216216216"/>
    <s v="2 DESCUENTOS (Conductores reconoc. Ruta)"/>
    <n v="75286.486499999999"/>
    <x v="0"/>
    <n v="13817.647058823501"/>
    <x v="195"/>
    <x v="0"/>
    <m/>
  </r>
  <r>
    <d v="2022-02-15T01:43:59"/>
    <x v="9"/>
    <n v="27"/>
    <s v="VANEGAS MORALES DEIBY ALEJANDRO"/>
    <x v="3"/>
    <x v="0"/>
    <n v="254"/>
    <n v="25.4"/>
    <n v="245.27027027027"/>
    <s v="FERNEY HENAO Realiz 4 viajes donde moviliz 106 Usuarios"/>
    <n v="94108.108099999998"/>
    <x v="0"/>
    <n v="13817.647058823501"/>
    <x v="195"/>
    <x v="0"/>
    <m/>
  </r>
  <r>
    <d v="2022-02-15T01:43:59"/>
    <x v="1"/>
    <n v="29"/>
    <s v="VARGAS NELSON CONRADO"/>
    <x v="3"/>
    <x v="0"/>
    <n v="240"/>
    <n v="24"/>
    <n v="245.27027027027"/>
    <m/>
    <n v="94108.108099999998"/>
    <x v="0"/>
    <n v="13817.647058823501"/>
    <x v="195"/>
    <x v="0"/>
    <m/>
  </r>
  <r>
    <d v="2022-02-15T01:43:59"/>
    <x v="1"/>
    <n v="30"/>
    <s v="ZAPATA GOMEZ ANDERSON"/>
    <x v="11"/>
    <x v="0"/>
    <n v="42"/>
    <n v="21"/>
    <n v="49.054054054054099"/>
    <m/>
    <n v="18821.621599999999"/>
    <x v="0"/>
    <n v="13817.647058823501"/>
    <x v="195"/>
    <x v="0"/>
    <m/>
  </r>
  <r>
    <d v="2022-02-15T01:43:59"/>
    <x v="1"/>
    <n v="31"/>
    <s v="LOPEZ ESTIVEN"/>
    <x v="0"/>
    <x v="0"/>
    <n v="245"/>
    <n v="27.2222222222222"/>
    <n v="220.743243243243"/>
    <m/>
    <n v="84697.297300000006"/>
    <x v="1"/>
    <n v="13817.647058823501"/>
    <x v="195"/>
    <x v="0"/>
    <m/>
  </r>
  <r>
    <d v="2022-02-15T01:43:59"/>
    <x v="1"/>
    <n v="32"/>
    <s v="ZAPATA GOMEZ ANDERSON"/>
    <x v="4"/>
    <x v="0"/>
    <n v="180"/>
    <n v="25.714285714285701"/>
    <n v="171.68918918918899"/>
    <m/>
    <n v="65875.675700000007"/>
    <x v="0"/>
    <n v="13817.647058823501"/>
    <x v="195"/>
    <x v="0"/>
    <m/>
  </r>
  <r>
    <d v="2022-02-15T01:44:00"/>
    <x v="1"/>
    <n v="33"/>
    <s v="ARISTIZABAL GIRALDO JORGE ANDRES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4"/>
    <s v="JIMENEZ HURTADO CARLOS ESTIVEN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5"/>
    <s v="GARCIA DAVID WILSON ALBERTO"/>
    <x v="1"/>
    <x v="0"/>
    <n v="244"/>
    <n v="22.181818181818201"/>
    <n v="269.79729729729701"/>
    <s v="1 DESCUENTO (Usuario Desubicado)"/>
    <n v="103518.9189"/>
    <x v="1"/>
    <n v="13817.647058823501"/>
    <x v="195"/>
    <x v="0"/>
    <m/>
  </r>
  <r>
    <d v="2022-02-15T01:44:00"/>
    <x v="1"/>
    <n v="36"/>
    <s v="MARTINEZ MANCO JUAN FELIPE"/>
    <x v="3"/>
    <x v="0"/>
    <n v="234"/>
    <n v="23.4"/>
    <n v="245.27027027027"/>
    <m/>
    <n v="94108.108099999998"/>
    <x v="0"/>
    <n v="13817.647058823501"/>
    <x v="195"/>
    <x v="0"/>
    <m/>
  </r>
  <r>
    <d v="2022-02-15T01:44:00"/>
    <x v="1"/>
    <n v="37"/>
    <s v="RESTREPO RODRIGUEZ LIBARDO ANDRES"/>
    <x v="3"/>
    <x v="0"/>
    <n v="345"/>
    <n v="34.5"/>
    <n v="245.27027027027"/>
    <s v="3 DESCUENTOS (2 X INCAPACITADO, Conduct. Veh 21)"/>
    <n v="94108.108099999998"/>
    <x v="1"/>
    <n v="13817.647058823501"/>
    <x v="195"/>
    <x v="0"/>
    <m/>
  </r>
  <r>
    <d v="2022-02-15T01:44:01"/>
    <x v="1"/>
    <n v="38"/>
    <s v="ACEVEDO JHON FREDY"/>
    <x v="1"/>
    <x v="0"/>
    <n v="251"/>
    <n v="22.818181818181799"/>
    <n v="269.79729729729701"/>
    <m/>
    <n v="103518.9189"/>
    <x v="0"/>
    <n v="13817.647058823501"/>
    <x v="195"/>
    <x v="0"/>
    <m/>
  </r>
  <r>
    <d v="2022-02-15T01:44:01"/>
    <x v="1"/>
    <n v="40"/>
    <s v="CORDOBA QUINTERO RAFAEL JOSE"/>
    <x v="3"/>
    <x v="0"/>
    <n v="258"/>
    <n v="25.8"/>
    <n v="245.27027027027"/>
    <m/>
    <n v="94108.108099999998"/>
    <x v="0"/>
    <n v="13817.647058823501"/>
    <x v="195"/>
    <x v="0"/>
    <m/>
  </r>
  <r>
    <d v="2022-02-16T01:42:04"/>
    <x v="9"/>
    <n v="1"/>
    <s v="CASTRO HOLGUIN JOHAN DAVID"/>
    <x v="0"/>
    <x v="0"/>
    <n v="216"/>
    <n v="24"/>
    <n v="212.661045531197"/>
    <m/>
    <n v="81464.4182"/>
    <x v="0"/>
    <n v="13517.647058823501"/>
    <x v="196"/>
    <x v="0"/>
    <m/>
  </r>
  <r>
    <d v="2022-02-16T01:42:04"/>
    <x v="1"/>
    <n v="2"/>
    <s v="GONZALEZ MONTAO HERNAN DARIO"/>
    <x v="3"/>
    <x v="0"/>
    <n v="284"/>
    <n v="28.4"/>
    <n v="236.29005059021901"/>
    <m/>
    <n v="90516.020199999999"/>
    <x v="1"/>
    <n v="13517.647058823501"/>
    <x v="196"/>
    <x v="0"/>
    <m/>
  </r>
  <r>
    <d v="2022-02-16T01:42:04"/>
    <x v="1"/>
    <n v="3"/>
    <s v="MONSALVE OCAMPO EDISON GUSTAVO"/>
    <x v="0"/>
    <x v="0"/>
    <n v="200"/>
    <n v="22.2222222222222"/>
    <n v="212.661045531197"/>
    <m/>
    <n v="81464.4182"/>
    <x v="0"/>
    <n v="13517.647058823501"/>
    <x v="196"/>
    <x v="0"/>
    <m/>
  </r>
  <r>
    <d v="2022-02-16T01:42:05"/>
    <x v="1"/>
    <n v="5"/>
    <s v="LOAIZA GAVIRIA EDIXON ANDRES"/>
    <x v="3"/>
    <x v="0"/>
    <n v="252"/>
    <n v="25.2"/>
    <n v="236.29005059021901"/>
    <m/>
    <n v="90516.020199999999"/>
    <x v="1"/>
    <n v="13517.647058823501"/>
    <x v="196"/>
    <x v="0"/>
    <m/>
  </r>
  <r>
    <d v="2022-02-16T01:42:05"/>
    <x v="9"/>
    <n v="6"/>
    <s v="VELASQUEZ ROLDAN BRAYAN ESTIVEN"/>
    <x v="1"/>
    <x v="0"/>
    <n v="242"/>
    <n v="22"/>
    <n v="259.91905564924099"/>
    <m/>
    <n v="99567.622300000003"/>
    <x v="0"/>
    <n v="13517.647058823501"/>
    <x v="196"/>
    <x v="0"/>
    <m/>
  </r>
  <r>
    <d v="2022-02-16T01:42:05"/>
    <x v="9"/>
    <n v="7"/>
    <s v="RESTREPO RODRIGUEZ LIBARDO ANDRES"/>
    <x v="3"/>
    <x v="0"/>
    <n v="280"/>
    <n v="28"/>
    <n v="236.29005059021901"/>
    <s v="2 DESCUENTO (Conduct. Y Jefe de ruta)"/>
    <n v="90516.020199999999"/>
    <x v="1"/>
    <n v="13517.647058823501"/>
    <x v="196"/>
    <x v="0"/>
    <m/>
  </r>
  <r>
    <d v="2022-02-16T01:42:05"/>
    <x v="9"/>
    <n v="8"/>
    <s v="VALENCIA MENDOZA CESAR AUGUSTO"/>
    <x v="6"/>
    <x v="0"/>
    <n v="176"/>
    <n v="22"/>
    <n v="189.032040472175"/>
    <s v="JUAN MARTINEZ Realiz 4 viajes donde moviliz 103 Usuarios"/>
    <n v="72412.816200000001"/>
    <x v="1"/>
    <n v="13517.647058823501"/>
    <x v="196"/>
    <x v="0"/>
    <m/>
  </r>
  <r>
    <d v="2022-02-16T01:42:06"/>
    <x v="9"/>
    <n v="10"/>
    <s v="LARGO PIEDRAHITA HARVEY DAVID"/>
    <x v="3"/>
    <x v="0"/>
    <n v="303"/>
    <n v="30.3"/>
    <n v="236.29005059021901"/>
    <m/>
    <n v="90516.020199999999"/>
    <x v="0"/>
    <n v="13517.647058823501"/>
    <x v="196"/>
    <x v="0"/>
    <m/>
  </r>
  <r>
    <d v="2022-02-16T01:42:06"/>
    <x v="9"/>
    <n v="11"/>
    <s v="TANGARIFE LUIS"/>
    <x v="14"/>
    <x v="0"/>
    <n v="7"/>
    <n v="14"/>
    <n v="11.814502529511"/>
    <s v="7 DESCUENTOS (Devolucion de dinero x choque)"/>
    <n v="4525.8010000000004"/>
    <x v="0"/>
    <n v="13517.647058823501"/>
    <x v="196"/>
    <x v="0"/>
    <m/>
  </r>
  <r>
    <d v="2022-02-16T01:42:06"/>
    <x v="9"/>
    <n v="12"/>
    <s v="ROJAS QUINTERO MIGUEL ANTONIO"/>
    <x v="4"/>
    <x v="0"/>
    <n v="145"/>
    <n v="20.714285714285701"/>
    <n v="165.40303541315299"/>
    <m/>
    <n v="63361.214200000002"/>
    <x v="0"/>
    <n v="13517.647058823501"/>
    <x v="196"/>
    <x v="0"/>
    <m/>
  </r>
  <r>
    <d v="2022-02-16T01:42:07"/>
    <x v="1"/>
    <n v="14"/>
    <s v="HINCAPIE OSORIO RENZO ORLANDO"/>
    <x v="9"/>
    <x v="0"/>
    <n v="281"/>
    <n v="23.4166666666667"/>
    <n v="283.54806070826299"/>
    <s v="HECTOR CARVAJAL Realiz 6 viajes donde moviliz 103 Usuarios, I DESCUENTO (Usuario Desubicado)"/>
    <n v="108619.2243"/>
    <x v="1"/>
    <n v="13517.647058823501"/>
    <x v="196"/>
    <x v="0"/>
    <m/>
  </r>
  <r>
    <d v="2022-02-16T01:42:07"/>
    <x v="1"/>
    <n v="15"/>
    <s v="LONDOO LOPERA DUVAN ANDRES"/>
    <x v="1"/>
    <x v="0"/>
    <n v="215"/>
    <n v="19.545454545454501"/>
    <n v="259.91905564924099"/>
    <s v="1 DESCUENTO (Despachador Jos)"/>
    <n v="99567.622300000003"/>
    <x v="0"/>
    <n v="13517.647058823501"/>
    <x v="196"/>
    <x v="0"/>
    <m/>
  </r>
  <r>
    <d v="2022-02-16T01:42:07"/>
    <x v="1"/>
    <n v="17"/>
    <s v="ESPINOZA CHAVARRIA GUILLERMO LEON"/>
    <x v="8"/>
    <x v="0"/>
    <n v="111"/>
    <n v="22.2"/>
    <n v="118.14502529511"/>
    <m/>
    <n v="45258.0101"/>
    <x v="0"/>
    <n v="13517.647058823501"/>
    <x v="196"/>
    <x v="0"/>
    <m/>
  </r>
  <r>
    <d v="2022-02-16T01:42:07"/>
    <x v="1"/>
    <n v="18"/>
    <s v="VELEZ QUINTERO BAYRON ESTIVEN"/>
    <x v="9"/>
    <x v="0"/>
    <n v="262"/>
    <n v="21.8333333333333"/>
    <n v="283.54806070826299"/>
    <s v="6 DESCUENTOS (2 Usuarios Desubicados y 4 Transbordo veh 30)"/>
    <n v="108619.2243"/>
    <x v="0"/>
    <n v="13517.647058823501"/>
    <x v="196"/>
    <x v="0"/>
    <m/>
  </r>
  <r>
    <d v="2022-02-16T01:42:08"/>
    <x v="1"/>
    <n v="20"/>
    <s v="VACA FIERRO ROBINSON"/>
    <x v="1"/>
    <x v="0"/>
    <n v="233"/>
    <n v="21.181818181818201"/>
    <n v="259.91905564924099"/>
    <s v="2 DESCUENTOS (Despachador Jos Y Conduct.)"/>
    <n v="99567.622300000003"/>
    <x v="0"/>
    <n v="13517.647058823501"/>
    <x v="196"/>
    <x v="0"/>
    <m/>
  </r>
  <r>
    <d v="2022-02-16T01:42:08"/>
    <x v="1"/>
    <n v="21"/>
    <s v="OCAMPO OCAMPO ANTONIO JOSE"/>
    <x v="3"/>
    <x v="0"/>
    <n v="235"/>
    <n v="23.5"/>
    <n v="236.29005059021901"/>
    <m/>
    <n v="90516.020199999999"/>
    <x v="0"/>
    <n v="13517.647058823501"/>
    <x v="196"/>
    <x v="0"/>
    <m/>
  </r>
  <r>
    <d v="2022-02-16T01:42:08"/>
    <x v="1"/>
    <n v="23"/>
    <s v="QUICENO DAVID DIEGO ALEJANDRO"/>
    <x v="3"/>
    <x v="0"/>
    <n v="269"/>
    <n v="26.9"/>
    <n v="236.29005059021901"/>
    <m/>
    <n v="90516.020199999999"/>
    <x v="0"/>
    <n v="13517.647058823501"/>
    <x v="196"/>
    <x v="0"/>
    <m/>
  </r>
  <r>
    <d v="2022-02-16T01:42:09"/>
    <x v="1"/>
    <n v="24"/>
    <s v="QUIRAMA CASTAEDA JHON JADER"/>
    <x v="3"/>
    <x v="0"/>
    <n v="256"/>
    <n v="25.6"/>
    <n v="236.29005059021901"/>
    <m/>
    <n v="90516.020199999999"/>
    <x v="0"/>
    <n v="13517.647058823501"/>
    <x v="196"/>
    <x v="0"/>
    <m/>
  </r>
  <r>
    <d v="2022-02-16T01:42:09"/>
    <x v="1"/>
    <n v="25"/>
    <s v="HOYOS ALEJANDRO"/>
    <x v="0"/>
    <x v="0"/>
    <n v="237"/>
    <n v="26.3333333333333"/>
    <n v="212.661045531197"/>
    <m/>
    <n v="81464.4182"/>
    <x v="1"/>
    <n v="13517.647058823501"/>
    <x v="196"/>
    <x v="0"/>
    <m/>
  </r>
  <r>
    <d v="2022-02-16T01:42:09"/>
    <x v="1"/>
    <n v="26"/>
    <s v="GONZALEZ VELASQUEZ LISDAN"/>
    <x v="6"/>
    <x v="0"/>
    <n v="195"/>
    <n v="24.375"/>
    <n v="189.032040472175"/>
    <m/>
    <n v="72412.816200000001"/>
    <x v="0"/>
    <n v="13517.647058823501"/>
    <x v="196"/>
    <x v="0"/>
    <m/>
  </r>
  <r>
    <d v="2022-02-16T01:42:09"/>
    <x v="9"/>
    <n v="27"/>
    <s v="VANEGAS MORALES DEIBY ALEJANDRO"/>
    <x v="0"/>
    <x v="0"/>
    <n v="198"/>
    <n v="22"/>
    <n v="212.661045531197"/>
    <s v="FERNEY HENAO Realiz 4 viajes donde moviliz 84 Usuarios 1 DESCUENTO (Propietario veh 34)"/>
    <n v="81464.4182"/>
    <x v="0"/>
    <n v="13517.647058823501"/>
    <x v="196"/>
    <x v="0"/>
    <m/>
  </r>
  <r>
    <d v="2022-02-16T01:42:10"/>
    <x v="1"/>
    <n v="29"/>
    <s v="VARGAS NELSON CONRADO"/>
    <x v="1"/>
    <x v="0"/>
    <n v="234"/>
    <n v="21.272727272727298"/>
    <n v="259.91905564924099"/>
    <s v="2 DESCUENTOS (Jefe de ruta y Conduct. Reconc. Ruta)"/>
    <n v="99567.622300000003"/>
    <x v="0"/>
    <n v="13517.647058823501"/>
    <x v="196"/>
    <x v="0"/>
    <m/>
  </r>
  <r>
    <d v="2022-02-16T01:42:10"/>
    <x v="9"/>
    <n v="30"/>
    <s v="ZAPATA GOMEZ ANDERSON"/>
    <x v="2"/>
    <x v="1"/>
    <n v="154"/>
    <n v="25.6666666666667"/>
    <n v="141.77403035413201"/>
    <m/>
    <n v="54309.612099999998"/>
    <x v="0"/>
    <n v="13517.647058823501"/>
    <x v="196"/>
    <x v="0"/>
    <m/>
  </r>
  <r>
    <d v="2022-02-16T01:42:10"/>
    <x v="9"/>
    <n v="31"/>
    <s v="LOPEZ ESTIVEN"/>
    <x v="0"/>
    <x v="0"/>
    <n v="210"/>
    <n v="23.3333333333333"/>
    <n v="212.661045531197"/>
    <m/>
    <n v="81464.4182"/>
    <x v="1"/>
    <n v="13517.647058823501"/>
    <x v="196"/>
    <x v="0"/>
    <m/>
  </r>
  <r>
    <d v="2022-02-16T01:42:10"/>
    <x v="9"/>
    <n v="33"/>
    <s v="ARISTIZABAL GIRALDO JORGE ANDRES"/>
    <x v="3"/>
    <x v="0"/>
    <n v="266"/>
    <n v="26.6"/>
    <n v="236.29005059021901"/>
    <m/>
    <n v="90516.020199999999"/>
    <x v="0"/>
    <n v="13517.647058823501"/>
    <x v="196"/>
    <x v="0"/>
    <m/>
  </r>
  <r>
    <d v="2022-02-16T01:42:11"/>
    <x v="9"/>
    <n v="34"/>
    <s v="JIMENEZ HURTADO CARLOS ESTIVEN"/>
    <x v="8"/>
    <x v="0"/>
    <n v="112"/>
    <n v="22.4"/>
    <n v="118.14502529511"/>
    <m/>
    <n v="45258.0101"/>
    <x v="0"/>
    <n v="13517.647058823501"/>
    <x v="196"/>
    <x v="0"/>
    <m/>
  </r>
  <r>
    <d v="2022-02-16T01:42:11"/>
    <x v="9"/>
    <n v="35"/>
    <s v="GARCIA DAVID WILSON ALBERTO"/>
    <x v="3"/>
    <x v="0"/>
    <n v="254"/>
    <n v="25.4"/>
    <n v="236.29005059021901"/>
    <s v="3 DESCUENTOS (VISITA ARL)"/>
    <n v="90516.020199999999"/>
    <x v="1"/>
    <n v="13517.647058823501"/>
    <x v="196"/>
    <x v="0"/>
    <m/>
  </r>
  <r>
    <d v="2022-02-16T01:42:11"/>
    <x v="9"/>
    <n v="36"/>
    <s v="HERRERA GIOVANNY"/>
    <x v="1"/>
    <x v="0"/>
    <n v="240"/>
    <n v="21.818181818181799"/>
    <n v="259.91905564924099"/>
    <s v="1 DESCUENTO (Transbordo veh 06)"/>
    <n v="99567.622300000003"/>
    <x v="0"/>
    <n v="13517.647058823501"/>
    <x v="196"/>
    <x v="0"/>
    <m/>
  </r>
  <r>
    <d v="2022-02-16T01:42:11"/>
    <x v="9"/>
    <n v="37"/>
    <s v="PIEDRAHITA MADRID SANTIAGO"/>
    <x v="6"/>
    <x v="1"/>
    <n v="167"/>
    <n v="20.875"/>
    <n v="189.032040472175"/>
    <m/>
    <n v="72412.816200000001"/>
    <x v="1"/>
    <n v="13517.647058823501"/>
    <x v="196"/>
    <x v="0"/>
    <m/>
  </r>
  <r>
    <d v="2022-02-16T01:42:12"/>
    <x v="9"/>
    <n v="38"/>
    <s v="JIMENEZ JOSE"/>
    <x v="0"/>
    <x v="0"/>
    <n v="157"/>
    <n v="17.4444444444444"/>
    <n v="212.661045531197"/>
    <m/>
    <n v="81464.4182"/>
    <x v="0"/>
    <n v="13517.647058823501"/>
    <x v="196"/>
    <x v="0"/>
    <m/>
  </r>
  <r>
    <d v="2022-02-16T01:42:12"/>
    <x v="9"/>
    <n v="39"/>
    <s v="LONDOO GOMEZ WILDER"/>
    <x v="6"/>
    <x v="0"/>
    <n v="188"/>
    <n v="23.5"/>
    <n v="189.032040472175"/>
    <m/>
    <n v="72412.816200000001"/>
    <x v="0"/>
    <n v="13517.647058823501"/>
    <x v="196"/>
    <x v="0"/>
    <m/>
  </r>
  <r>
    <d v="2022-02-16T01:42:12"/>
    <x v="9"/>
    <n v="40"/>
    <s v="BARRERA CANO BRAYAN DANILO"/>
    <x v="6"/>
    <x v="0"/>
    <n v="190"/>
    <n v="23.75"/>
    <n v="189.032040472175"/>
    <m/>
    <n v="72412.816200000001"/>
    <x v="0"/>
    <n v="13517.647058823501"/>
    <x v="196"/>
    <x v="0"/>
    <m/>
  </r>
  <r>
    <d v="2022-02-16T01:42:12"/>
    <x v="9"/>
    <n v="42"/>
    <s v="ACEVEDO JHON FREDY"/>
    <x v="3"/>
    <x v="0"/>
    <n v="237"/>
    <n v="23.7"/>
    <n v="236.29005059021901"/>
    <m/>
    <n v="90516.020199999999"/>
    <x v="0"/>
    <n v="13517.647058823501"/>
    <x v="196"/>
    <x v="0"/>
    <m/>
  </r>
  <r>
    <d v="2022-02-17T02:47:44"/>
    <x v="9"/>
    <n v="1"/>
    <s v="CASTRO HOLGUIN JOHAN DAVID"/>
    <x v="3"/>
    <x v="0"/>
    <n v="246"/>
    <n v="24.6"/>
    <n v="247.28171334431599"/>
    <m/>
    <n v="94912.685299999997"/>
    <x v="0"/>
    <n v="14168.5714285714"/>
    <x v="197"/>
    <x v="0"/>
    <m/>
  </r>
  <r>
    <d v="2022-02-17T02:47:44"/>
    <x v="9"/>
    <n v="2"/>
    <s v="GONZALEZ MONTAO HERNAN DARIO"/>
    <x v="10"/>
    <x v="0"/>
    <n v="57"/>
    <n v="14.25"/>
    <n v="98.912685337726501"/>
    <m/>
    <n v="37965.074099999998"/>
    <x v="1"/>
    <n v="14168.5714285714"/>
    <x v="197"/>
    <x v="0"/>
    <m/>
  </r>
  <r>
    <d v="2022-02-17T02:47:45"/>
    <x v="9"/>
    <n v="3"/>
    <s v="MONSALVE OCAMPO EDISON GUSTAVO"/>
    <x v="10"/>
    <x v="0"/>
    <n v="84"/>
    <n v="18.6666666666667"/>
    <n v="111.27677100494201"/>
    <m/>
    <n v="42710.708400000003"/>
    <x v="0"/>
    <n v="14168.5714285714"/>
    <x v="197"/>
    <x v="0"/>
    <m/>
  </r>
  <r>
    <d v="2022-02-17T02:47:45"/>
    <x v="1"/>
    <n v="5"/>
    <s v="LOAIZA GAVIRIA EDIXON ANDRES"/>
    <x v="9"/>
    <x v="0"/>
    <n v="359"/>
    <n v="29.9166666666667"/>
    <n v="296.73805601318003"/>
    <s v="2 DESCUENTOS (Transbordo veh 27)"/>
    <n v="113895.2224"/>
    <x v="1"/>
    <n v="14168.5714285714"/>
    <x v="197"/>
    <x v="0"/>
    <m/>
  </r>
  <r>
    <d v="2022-02-17T02:47:45"/>
    <x v="9"/>
    <n v="6"/>
    <s v="VELASQUEZ ROLDAN BRAYAN ESTIVEN"/>
    <x v="2"/>
    <x v="0"/>
    <n v="125"/>
    <n v="20.8333333333333"/>
    <n v="148.36902800659001"/>
    <s v="1 DESCUENTO (Usuario Desubicado)"/>
    <n v="56947.611199999999"/>
    <x v="0"/>
    <n v="14168.5714285714"/>
    <x v="197"/>
    <x v="0"/>
    <m/>
  </r>
  <r>
    <d v="2022-02-17T02:47:45"/>
    <x v="9"/>
    <n v="7"/>
    <s v="URIBE HERRERA JUAN ESTEBAN"/>
    <x v="0"/>
    <x v="0"/>
    <n v="238"/>
    <n v="26.4444444444444"/>
    <n v="222.55354200988501"/>
    <s v="6 DESCUENTOS (Despachador Fernando Y Jos, 4 X Usuarios con Movilidad reducida)"/>
    <n v="85421.416800000006"/>
    <x v="1"/>
    <n v="14168.5714285714"/>
    <x v="197"/>
    <x v="0"/>
    <m/>
  </r>
  <r>
    <d v="2022-02-17T02:47:45"/>
    <x v="1"/>
    <n v="8"/>
    <s v="VALENCIA ESTRADA JUAN STIVEN"/>
    <x v="3"/>
    <x v="0"/>
    <n v="273"/>
    <n v="27.3"/>
    <n v="247.28171334431599"/>
    <m/>
    <n v="94912.685299999997"/>
    <x v="1"/>
    <n v="14168.5714285714"/>
    <x v="197"/>
    <x v="0"/>
    <m/>
  </r>
  <r>
    <d v="2022-02-17T02:47:46"/>
    <x v="1"/>
    <n v="9"/>
    <s v="TABORDA ROJAS DIEGO ALEJANDRO"/>
    <x v="2"/>
    <x v="0"/>
    <n v="166"/>
    <n v="27.6666666666667"/>
    <n v="148.36902800659001"/>
    <m/>
    <n v="56947.611199999999"/>
    <x v="0"/>
    <n v="14168.5714285714"/>
    <x v="197"/>
    <x v="0"/>
    <m/>
  </r>
  <r>
    <d v="2022-02-17T02:47:46"/>
    <x v="1"/>
    <n v="10"/>
    <s v="PIEDRAHITA MADRID SANTIAGO"/>
    <x v="4"/>
    <x v="0"/>
    <n v="179"/>
    <n v="25.571428571428601"/>
    <n v="173.097199341021"/>
    <m/>
    <n v="66438.879700000005"/>
    <x v="0"/>
    <n v="14168.5714285714"/>
    <x v="197"/>
    <x v="0"/>
    <m/>
  </r>
  <r>
    <d v="2022-02-17T02:47:46"/>
    <x v="9"/>
    <n v="11"/>
    <s v="VELEZ QUINTERO BAYRON ESTIVEN"/>
    <x v="8"/>
    <x v="0"/>
    <n v="96"/>
    <n v="19.2"/>
    <n v="123.64085667215799"/>
    <m/>
    <n v="47456.342700000001"/>
    <x v="0"/>
    <n v="14168.5714285714"/>
    <x v="197"/>
    <x v="0"/>
    <m/>
  </r>
  <r>
    <d v="2022-02-17T02:47:46"/>
    <x v="9"/>
    <n v="12"/>
    <s v="ROJAS QUINTERO MIGUEL ANTONIO"/>
    <x v="0"/>
    <x v="0"/>
    <n v="185"/>
    <n v="20.5555555555556"/>
    <n v="222.55354200988501"/>
    <m/>
    <n v="85421.416800000006"/>
    <x v="0"/>
    <n v="14168.5714285714"/>
    <x v="197"/>
    <x v="0"/>
    <m/>
  </r>
  <r>
    <d v="2022-02-17T02:47:46"/>
    <x v="1"/>
    <n v="13"/>
    <s v="MESA RAFAEL"/>
    <x v="6"/>
    <x v="0"/>
    <n v="179"/>
    <n v="23.866666666666699"/>
    <n v="185.46128500823701"/>
    <m/>
    <n v="71184.513999999996"/>
    <x v="1"/>
    <n v="14168.5714285714"/>
    <x v="197"/>
    <x v="0"/>
    <m/>
  </r>
  <r>
    <d v="2022-02-17T02:47:46"/>
    <x v="9"/>
    <n v="14"/>
    <s v="HINCAPIE OSORIO RENZO ORLANDO"/>
    <x v="3"/>
    <x v="0"/>
    <n v="262"/>
    <n v="26.2"/>
    <n v="247.28171334431599"/>
    <s v="HECTOR CARVAJAL Realiz 4 viajes donde moviliz 85 Usuarios"/>
    <n v="94912.685299999997"/>
    <x v="1"/>
    <n v="14168.5714285714"/>
    <x v="197"/>
    <x v="0"/>
    <m/>
  </r>
  <r>
    <d v="2022-02-17T02:47:47"/>
    <x v="9"/>
    <n v="15"/>
    <s v="LONDOO LOPERA DUVAN ANDRES"/>
    <x v="6"/>
    <x v="0"/>
    <n v="173"/>
    <n v="21.625"/>
    <n v="197.825370675453"/>
    <s v="1 DESCUENTO (Propietario veh 34)"/>
    <n v="75930.148300000001"/>
    <x v="0"/>
    <n v="14168.5714285714"/>
    <x v="197"/>
    <x v="0"/>
    <m/>
  </r>
  <r>
    <d v="2022-02-17T02:47:47"/>
    <x v="9"/>
    <n v="16"/>
    <s v="TANGARIFE LUIS"/>
    <x v="0"/>
    <x v="0"/>
    <n v="199"/>
    <n v="22.1111111111111"/>
    <n v="222.55354200988501"/>
    <m/>
    <n v="85421.416800000006"/>
    <x v="0"/>
    <n v="14168.5714285714"/>
    <x v="197"/>
    <x v="0"/>
    <m/>
  </r>
  <r>
    <d v="2022-02-17T02:47:47"/>
    <x v="9"/>
    <n v="17"/>
    <s v="ESPINOZA CHAVARRIA GUILLERMO LEON"/>
    <x v="6"/>
    <x v="0"/>
    <n v="239"/>
    <n v="29.875"/>
    <n v="197.825370675453"/>
    <m/>
    <n v="75930.148300000001"/>
    <x v="0"/>
    <n v="14168.5714285714"/>
    <x v="197"/>
    <x v="0"/>
    <m/>
  </r>
  <r>
    <d v="2022-02-17T02:47:47"/>
    <x v="9"/>
    <n v="18"/>
    <s v="RENDON VIANA HUMBERTO DE JESUS"/>
    <x v="0"/>
    <x v="0"/>
    <n v="225"/>
    <n v="25"/>
    <n v="222.55354200988501"/>
    <m/>
    <n v="85421.416800000006"/>
    <x v="0"/>
    <n v="14168.5714285714"/>
    <x v="197"/>
    <x v="0"/>
    <m/>
  </r>
  <r>
    <d v="2022-02-17T02:47:47"/>
    <x v="9"/>
    <n v="20"/>
    <s v="VACA FIERRO ROBINSON"/>
    <x v="1"/>
    <x v="0"/>
    <n v="286"/>
    <n v="26"/>
    <n v="272.00988467874799"/>
    <m/>
    <n v="104403.95389999999"/>
    <x v="0"/>
    <n v="14168.5714285714"/>
    <x v="197"/>
    <x v="0"/>
    <m/>
  </r>
  <r>
    <d v="2022-02-17T02:47:48"/>
    <x v="9"/>
    <n v="21"/>
    <s v="OCAMPO OCAMPO ANTONIO JOSE"/>
    <x v="3"/>
    <x v="0"/>
    <n v="260"/>
    <n v="26"/>
    <n v="247.28171334431599"/>
    <m/>
    <n v="94912.685299999997"/>
    <x v="0"/>
    <n v="14168.5714285714"/>
    <x v="197"/>
    <x v="0"/>
    <m/>
  </r>
  <r>
    <d v="2022-02-17T02:47:48"/>
    <x v="9"/>
    <n v="22"/>
    <s v="PACHECO CRISTIAN"/>
    <x v="10"/>
    <x v="0"/>
    <n v="157"/>
    <n v="39.25"/>
    <n v="98.912685337726501"/>
    <m/>
    <n v="37965.074099999998"/>
    <x v="1"/>
    <n v="14168.5714285714"/>
    <x v="197"/>
    <x v="0"/>
    <m/>
  </r>
  <r>
    <d v="2022-02-17T02:47:48"/>
    <x v="9"/>
    <n v="23"/>
    <s v="QUICENO DAVID DIEGO ALEJANDRO"/>
    <x v="3"/>
    <x v="0"/>
    <n v="228"/>
    <n v="22.8"/>
    <n v="247.28171334431599"/>
    <m/>
    <n v="94912.685299999997"/>
    <x v="0"/>
    <n v="14168.5714285714"/>
    <x v="197"/>
    <x v="0"/>
    <m/>
  </r>
  <r>
    <d v="2022-02-17T02:47:48"/>
    <x v="1"/>
    <n v="24"/>
    <s v="QUIRAMA CASTAEDA JHON JADER"/>
    <x v="0"/>
    <x v="0"/>
    <n v="228"/>
    <n v="25.3333333333333"/>
    <n v="222.55354200988501"/>
    <m/>
    <n v="85421.416800000006"/>
    <x v="0"/>
    <n v="14168.5714285714"/>
    <x v="197"/>
    <x v="0"/>
    <m/>
  </r>
  <r>
    <d v="2022-02-17T02:47:49"/>
    <x v="1"/>
    <n v="25"/>
    <s v="HOYOS ALEJANDRO"/>
    <x v="0"/>
    <x v="0"/>
    <n v="226"/>
    <n v="25.1111111111111"/>
    <n v="222.55354200988501"/>
    <m/>
    <n v="85421.416800000006"/>
    <x v="1"/>
    <n v="14168.5714285714"/>
    <x v="197"/>
    <x v="0"/>
    <m/>
  </r>
  <r>
    <d v="2022-02-17T02:47:49"/>
    <x v="1"/>
    <n v="26"/>
    <s v="RESTREPO RODRIGUEZ LIBARDO ANDRES"/>
    <x v="6"/>
    <x v="0"/>
    <n v="211"/>
    <n v="26.375"/>
    <n v="197.825370675453"/>
    <m/>
    <n v="75930.148300000001"/>
    <x v="0"/>
    <n v="14168.5714285714"/>
    <x v="197"/>
    <x v="0"/>
    <m/>
  </r>
  <r>
    <d v="2022-02-17T02:47:49"/>
    <x v="1"/>
    <n v="27"/>
    <s v="VANEGAS MORALES DEIBY ALEJANDRO"/>
    <x v="3"/>
    <x v="0"/>
    <n v="247"/>
    <n v="24.7"/>
    <n v="247.28171334431599"/>
    <m/>
    <n v="94912.685299999997"/>
    <x v="0"/>
    <n v="14168.5714285714"/>
    <x v="197"/>
    <x v="0"/>
    <m/>
  </r>
  <r>
    <d v="2022-02-17T02:47:49"/>
    <x v="9"/>
    <n v="28"/>
    <s v="ZAPATA GOMEZ ANDERSON"/>
    <x v="2"/>
    <x v="1"/>
    <n v="167"/>
    <n v="27.8333333333333"/>
    <n v="148.36902800659001"/>
    <m/>
    <n v="56947.611199999999"/>
    <x v="0"/>
    <n v="14168.5714285714"/>
    <x v="197"/>
    <x v="0"/>
    <m/>
  </r>
  <r>
    <d v="2022-02-17T02:47:49"/>
    <x v="9"/>
    <n v="29"/>
    <s v="MARTINEZ MANCO JUAN FELIPE"/>
    <x v="1"/>
    <x v="0"/>
    <n v="252"/>
    <n v="22.909090909090899"/>
    <n v="272.00988467874799"/>
    <m/>
    <n v="104403.95389999999"/>
    <x v="0"/>
    <n v="14168.5714285714"/>
    <x v="197"/>
    <x v="0"/>
    <m/>
  </r>
  <r>
    <d v="2022-02-17T02:47:49"/>
    <x v="1"/>
    <n v="31"/>
    <s v="LOPEZ ESTIVEN"/>
    <x v="6"/>
    <x v="0"/>
    <n v="180"/>
    <n v="21.176470588235301"/>
    <n v="210.18945634266899"/>
    <m/>
    <n v="80675.782500000001"/>
    <x v="1"/>
    <n v="14168.5714285714"/>
    <x v="197"/>
    <x v="0"/>
    <m/>
  </r>
  <r>
    <d v="2022-02-17T02:47:50"/>
    <x v="1"/>
    <n v="33"/>
    <s v="ARISTIZABAL GIRALDO JORGE ANDRES"/>
    <x v="3"/>
    <x v="0"/>
    <n v="261"/>
    <n v="26.1"/>
    <n v="247.28171334431599"/>
    <m/>
    <n v="94912.685299999997"/>
    <x v="0"/>
    <n v="14168.5714285714"/>
    <x v="197"/>
    <x v="0"/>
    <m/>
  </r>
  <r>
    <d v="2022-02-17T02:47:50"/>
    <x v="1"/>
    <n v="34"/>
    <s v="JIMENEZ HURTADO CARLOS ESTIVEN"/>
    <x v="3"/>
    <x v="0"/>
    <n v="265"/>
    <n v="26.5"/>
    <n v="247.28171334431599"/>
    <m/>
    <n v="94912.685299999997"/>
    <x v="0"/>
    <n v="14168.5714285714"/>
    <x v="197"/>
    <x v="0"/>
    <m/>
  </r>
  <r>
    <d v="2022-02-17T02:47:50"/>
    <x v="1"/>
    <n v="35"/>
    <s v="GARCIA DAVID WILSON ALBERTO"/>
    <x v="0"/>
    <x v="0"/>
    <n v="218"/>
    <n v="24.2222222222222"/>
    <n v="222.55354200988501"/>
    <s v="2 DESCUENTOS X Usuario Movilidad Reducida"/>
    <n v="85421.416800000006"/>
    <x v="1"/>
    <n v="14168.5714285714"/>
    <x v="197"/>
    <x v="0"/>
    <m/>
  </r>
  <r>
    <d v="2022-02-17T02:47:50"/>
    <x v="1"/>
    <n v="36"/>
    <s v="VARGAS NELSON CONRADO"/>
    <x v="10"/>
    <x v="0"/>
    <n v="93"/>
    <n v="23.25"/>
    <n v="98.912685337726501"/>
    <m/>
    <n v="37965.074099999998"/>
    <x v="0"/>
    <n v="14168.5714285714"/>
    <x v="197"/>
    <x v="0"/>
    <m/>
  </r>
  <r>
    <d v="2022-02-17T02:47:50"/>
    <x v="9"/>
    <n v="37"/>
    <s v="LARGO PIEDRAHITA HARVEY DAVID"/>
    <x v="4"/>
    <x v="0"/>
    <n v="169"/>
    <n v="24.1428571428571"/>
    <n v="173.097199341021"/>
    <s v="1 DESCUENTO (Propietario veh 06)"/>
    <n v="66438.879700000005"/>
    <x v="1"/>
    <n v="14168.5714285714"/>
    <x v="197"/>
    <x v="0"/>
    <m/>
  </r>
  <r>
    <d v="2022-02-17T02:47:51"/>
    <x v="1"/>
    <n v="38"/>
    <s v="JIMENEZ JOSE"/>
    <x v="0"/>
    <x v="1"/>
    <n v="208"/>
    <n v="23.1111111111111"/>
    <n v="222.55354200988501"/>
    <m/>
    <n v="85421.416800000006"/>
    <x v="0"/>
    <n v="14168.5714285714"/>
    <x v="197"/>
    <x v="0"/>
    <m/>
  </r>
  <r>
    <d v="2022-02-17T02:47:51"/>
    <x v="1"/>
    <n v="39"/>
    <s v="LONDOO GOMEZ WILDER"/>
    <x v="0"/>
    <x v="0"/>
    <n v="197"/>
    <n v="21.8888888888889"/>
    <n v="222.55354200988501"/>
    <m/>
    <n v="85421.416800000006"/>
    <x v="0"/>
    <n v="14168.5714285714"/>
    <x v="197"/>
    <x v="0"/>
    <m/>
  </r>
  <r>
    <d v="2022-02-17T02:47:51"/>
    <x v="1"/>
    <n v="40"/>
    <s v="BARRERA CANO BRAYAN DANILO"/>
    <x v="3"/>
    <x v="0"/>
    <n v="247"/>
    <n v="24.7"/>
    <n v="247.28171334431599"/>
    <m/>
    <n v="94912.685299999997"/>
    <x v="0"/>
    <n v="14168.5714285714"/>
    <x v="197"/>
    <x v="0"/>
    <m/>
  </r>
  <r>
    <d v="2022-02-17T02:47:51"/>
    <x v="1"/>
    <n v="42"/>
    <s v="SOLORZANO KEVIN"/>
    <x v="8"/>
    <x v="0"/>
    <n v="120"/>
    <n v="24"/>
    <n v="123.64085667215799"/>
    <s v="1 DESCUENTO (Despachador Jos)"/>
    <n v="47456.342700000001"/>
    <x v="0"/>
    <n v="14168.5714285714"/>
    <x v="197"/>
    <x v="0"/>
    <m/>
  </r>
  <r>
    <d v="2022-02-18T02:25:01"/>
    <x v="9"/>
    <n v="1"/>
    <s v="CASTRO HOLGUIN JOHAN DAVID"/>
    <x v="0"/>
    <x v="0"/>
    <n v="226"/>
    <n v="25.1111111111111"/>
    <n v="211.02187499999999"/>
    <m/>
    <n v="80808.75"/>
    <x v="0"/>
    <n v="13491.666666666701"/>
    <x v="198"/>
    <x v="0"/>
    <m/>
  </r>
  <r>
    <d v="2022-02-18T02:25:01"/>
    <x v="9"/>
    <n v="2"/>
    <s v="GONZALEZ MONTAO HERNAN DARIO"/>
    <x v="0"/>
    <x v="0"/>
    <n v="236"/>
    <n v="26.2222222222222"/>
    <n v="211.02187499999999"/>
    <m/>
    <n v="80808.75"/>
    <x v="1"/>
    <n v="13491.666666666701"/>
    <x v="198"/>
    <x v="0"/>
    <m/>
  </r>
  <r>
    <d v="2022-02-18T02:25:02"/>
    <x v="9"/>
    <n v="5"/>
    <s v="LOAIZA GAVIRIA EDIXON ANDRES"/>
    <x v="1"/>
    <x v="0"/>
    <n v="304"/>
    <n v="27.636363636363601"/>
    <n v="257.91562499999998"/>
    <m/>
    <n v="98766.25"/>
    <x v="1"/>
    <n v="13491.666666666701"/>
    <x v="198"/>
    <x v="0"/>
    <m/>
  </r>
  <r>
    <d v="2022-02-18T02:25:02"/>
    <x v="9"/>
    <n v="6"/>
    <s v="VELASQUEZ ROLDAN BRAYAN ESTIVEN"/>
    <x v="1"/>
    <x v="0"/>
    <n v="277"/>
    <n v="25.181818181818201"/>
    <n v="257.91562499999998"/>
    <m/>
    <n v="98766.25"/>
    <x v="0"/>
    <n v="13491.666666666701"/>
    <x v="198"/>
    <x v="0"/>
    <m/>
  </r>
  <r>
    <d v="2022-02-18T02:25:02"/>
    <x v="9"/>
    <n v="7"/>
    <s v="URIBE HERRERA JUAN ESTEBAN"/>
    <x v="1"/>
    <x v="0"/>
    <n v="250"/>
    <n v="22.727272727272702"/>
    <n v="257.91562499999998"/>
    <s v="1 DESCUENTO (Despachador Jos)"/>
    <n v="98766.25"/>
    <x v="1"/>
    <n v="13491.666666666701"/>
    <x v="198"/>
    <x v="0"/>
    <m/>
  </r>
  <r>
    <d v="2022-02-18T02:25:03"/>
    <x v="9"/>
    <n v="8"/>
    <s v="VALENCIA MENDOZA CESAR AUGUSTO"/>
    <x v="3"/>
    <x v="0"/>
    <n v="251"/>
    <n v="25.1"/>
    <n v="234.46875"/>
    <s v="1 DESCUENTO (Usuario Desubicado)"/>
    <n v="89787.5"/>
    <x v="1"/>
    <n v="13491.666666666701"/>
    <x v="198"/>
    <x v="0"/>
    <m/>
  </r>
  <r>
    <d v="2022-02-18T02:25:03"/>
    <x v="9"/>
    <n v="9"/>
    <s v="TABORDA ROJAS DIEGO ALEJANDRO"/>
    <x v="0"/>
    <x v="0"/>
    <n v="231"/>
    <n v="25.6666666666667"/>
    <n v="211.02187499999999"/>
    <s v="1 DESCUENTO (Despachador Jos)"/>
    <n v="80808.75"/>
    <x v="0"/>
    <n v="13491.666666666701"/>
    <x v="198"/>
    <x v="0"/>
    <m/>
  </r>
  <r>
    <d v="2022-02-18T02:25:03"/>
    <x v="1"/>
    <n v="10"/>
    <s v="PIEDRAHITA MADRID SANTIAGO"/>
    <x v="6"/>
    <x v="0"/>
    <n v="215"/>
    <n v="26.875"/>
    <n v="187.57499999999999"/>
    <m/>
    <n v="71830"/>
    <x v="0"/>
    <n v="13491.666666666701"/>
    <x v="198"/>
    <x v="0"/>
    <m/>
  </r>
  <r>
    <d v="2022-02-18T02:25:03"/>
    <x v="1"/>
    <n v="11"/>
    <s v="VELEZ QUINTERO BAYRON ESTIVEN"/>
    <x v="4"/>
    <x v="0"/>
    <n v="174"/>
    <n v="24.8571428571429"/>
    <n v="164.12812500000001"/>
    <m/>
    <n v="62851.25"/>
    <x v="0"/>
    <n v="13491.666666666701"/>
    <x v="198"/>
    <x v="0"/>
    <m/>
  </r>
  <r>
    <d v="2022-02-18T02:25:04"/>
    <x v="1"/>
    <n v="12"/>
    <s v="ROJAS QUINTERO MIGUEL ANTONIO"/>
    <x v="0"/>
    <x v="0"/>
    <n v="198"/>
    <n v="22"/>
    <n v="211.02187499999999"/>
    <m/>
    <n v="80808.75"/>
    <x v="0"/>
    <n v="13491.666666666701"/>
    <x v="198"/>
    <x v="0"/>
    <m/>
  </r>
  <r>
    <d v="2022-02-18T02:25:04"/>
    <x v="1"/>
    <n v="13"/>
    <s v="MESA RAFAEL"/>
    <x v="3"/>
    <x v="0"/>
    <n v="242"/>
    <n v="24.2"/>
    <n v="234.46875"/>
    <m/>
    <n v="89787.5"/>
    <x v="1"/>
    <n v="13491.666666666701"/>
    <x v="198"/>
    <x v="0"/>
    <m/>
  </r>
  <r>
    <d v="2022-02-18T02:25:04"/>
    <x v="1"/>
    <n v="14"/>
    <s v="HINCAPIE OSORIO RENZO ORLANDO"/>
    <x v="2"/>
    <x v="0"/>
    <n v="146"/>
    <n v="24.3333333333333"/>
    <n v="140.68125000000001"/>
    <s v="4 DESCUENTOS X Usuario Movilidad Reducida (Rampla Mala)"/>
    <n v="53872.5"/>
    <x v="1"/>
    <n v="13491.666666666701"/>
    <x v="198"/>
    <x v="0"/>
    <m/>
  </r>
  <r>
    <d v="2022-02-18T02:25:04"/>
    <x v="1"/>
    <n v="15"/>
    <s v="LONDOO LOPERA DUVAN ANDRES"/>
    <x v="3"/>
    <x v="0"/>
    <n v="222"/>
    <n v="22.2"/>
    <n v="234.46875"/>
    <m/>
    <n v="89787.5"/>
    <x v="0"/>
    <n v="13491.666666666701"/>
    <x v="198"/>
    <x v="0"/>
    <m/>
  </r>
  <r>
    <d v="2022-02-18T02:25:05"/>
    <x v="1"/>
    <n v="16"/>
    <s v="ZAPATA POSSO FERNEY"/>
    <x v="0"/>
    <x v="0"/>
    <n v="195"/>
    <n v="21.6666666666667"/>
    <n v="211.02187499999999"/>
    <s v="2 DESCUENTOS (Conduct. Y Usuario Desubicado)"/>
    <n v="80808.75"/>
    <x v="0"/>
    <n v="13491.666666666701"/>
    <x v="198"/>
    <x v="0"/>
    <m/>
  </r>
  <r>
    <d v="2022-02-18T02:25:05"/>
    <x v="1"/>
    <n v="17"/>
    <s v="RESTREPO RODRIGUEZ LIBARDO ANDRES"/>
    <x v="0"/>
    <x v="0"/>
    <n v="209"/>
    <n v="23.2222222222222"/>
    <n v="211.02187499999999"/>
    <s v="1 DESCUENTO (Propietario)"/>
    <n v="80808.75"/>
    <x v="0"/>
    <n v="13491.666666666701"/>
    <x v="198"/>
    <x v="0"/>
    <m/>
  </r>
  <r>
    <d v="2022-02-18T02:25:05"/>
    <x v="1"/>
    <n v="18"/>
    <s v="RENDON VIANA HUMBERTO DE JESUS"/>
    <x v="2"/>
    <x v="0"/>
    <n v="135"/>
    <n v="22.5"/>
    <n v="140.68125000000001"/>
    <m/>
    <n v="53872.5"/>
    <x v="0"/>
    <n v="13491.666666666701"/>
    <x v="198"/>
    <x v="0"/>
    <m/>
  </r>
  <r>
    <d v="2022-02-18T02:25:05"/>
    <x v="1"/>
    <n v="20"/>
    <s v="VACA FIERRO ROBINSON"/>
    <x v="3"/>
    <x v="0"/>
    <n v="234"/>
    <n v="23.4"/>
    <n v="234.46875"/>
    <m/>
    <n v="89787.5"/>
    <x v="0"/>
    <n v="13491.666666666701"/>
    <x v="198"/>
    <x v="0"/>
    <m/>
  </r>
  <r>
    <d v="2022-02-18T02:25:06"/>
    <x v="1"/>
    <n v="21"/>
    <s v="OCAMPO OCAMPO ANTONIO JOSE"/>
    <x v="3"/>
    <x v="0"/>
    <n v="184"/>
    <n v="18.399999999999999"/>
    <n v="234.46875"/>
    <m/>
    <n v="89787.5"/>
    <x v="0"/>
    <n v="13491.666666666701"/>
    <x v="198"/>
    <x v="0"/>
    <m/>
  </r>
  <r>
    <d v="2022-02-18T02:25:06"/>
    <x v="1"/>
    <n v="22"/>
    <s v="PACHECO CRISTIAN"/>
    <x v="0"/>
    <x v="0"/>
    <n v="196"/>
    <n v="21.7777777777778"/>
    <n v="211.02187499999999"/>
    <m/>
    <n v="80808.75"/>
    <x v="1"/>
    <n v="13491.666666666701"/>
    <x v="198"/>
    <x v="0"/>
    <m/>
  </r>
  <r>
    <d v="2022-02-18T02:25:06"/>
    <x v="1"/>
    <n v="23"/>
    <s v="QUICENO DAVID DIEGO ALEJANDRO"/>
    <x v="6"/>
    <x v="0"/>
    <n v="181"/>
    <n v="22.625"/>
    <n v="187.57499999999999"/>
    <m/>
    <n v="71830"/>
    <x v="0"/>
    <n v="13491.666666666701"/>
    <x v="198"/>
    <x v="0"/>
    <m/>
  </r>
  <r>
    <d v="2022-02-18T02:25:06"/>
    <x v="1"/>
    <n v="24"/>
    <s v="QUIRAMA CASTAEDA JHON JADER"/>
    <x v="3"/>
    <x v="0"/>
    <n v="232"/>
    <n v="23.2"/>
    <n v="234.46875"/>
    <m/>
    <n v="89787.5"/>
    <x v="0"/>
    <n v="13491.666666666701"/>
    <x v="198"/>
    <x v="0"/>
    <m/>
  </r>
  <r>
    <d v="2022-02-18T02:25:07"/>
    <x v="9"/>
    <n v="25"/>
    <s v="HOYOS ALEJANDRO"/>
    <x v="6"/>
    <x v="0"/>
    <n v="207"/>
    <n v="25.875"/>
    <n v="187.57499999999999"/>
    <m/>
    <n v="71830"/>
    <x v="1"/>
    <n v="13491.666666666701"/>
    <x v="198"/>
    <x v="0"/>
    <m/>
  </r>
  <r>
    <d v="2022-02-18T02:25:07"/>
    <x v="1"/>
    <n v="26"/>
    <s v="GONZALEZ VELASQUEZ LISDAN"/>
    <x v="3"/>
    <x v="0"/>
    <n v="184"/>
    <n v="18.399999999999999"/>
    <n v="234.46875"/>
    <s v="1 DESCUENTO (Propietario veh 39)"/>
    <n v="89787.5"/>
    <x v="0"/>
    <n v="13491.666666666701"/>
    <x v="198"/>
    <x v="0"/>
    <m/>
  </r>
  <r>
    <d v="2022-02-18T02:25:07"/>
    <x v="1"/>
    <n v="27"/>
    <s v="VANEGAS MORALES DEIBY ALEJANDRO"/>
    <x v="6"/>
    <x v="0"/>
    <n v="169"/>
    <n v="21.125"/>
    <n v="187.57499999999999"/>
    <s v="1 DESCUENTO (Transbordo veh 42)"/>
    <n v="71830"/>
    <x v="0"/>
    <n v="13491.666666666701"/>
    <x v="198"/>
    <x v="0"/>
    <m/>
  </r>
  <r>
    <d v="2022-02-18T02:25:07"/>
    <x v="1"/>
    <n v="28"/>
    <s v="ZAPATA GOMEZ ANDERSON"/>
    <x v="6"/>
    <x v="0"/>
    <n v="178"/>
    <n v="22.25"/>
    <n v="187.57499999999999"/>
    <m/>
    <n v="71830"/>
    <x v="0"/>
    <n v="13491.666666666701"/>
    <x v="198"/>
    <x v="0"/>
    <m/>
  </r>
  <r>
    <d v="2022-02-18T02:25:08"/>
    <x v="1"/>
    <n v="29"/>
    <s v="VARGAS NELSON CONRADO"/>
    <x v="1"/>
    <x v="0"/>
    <n v="255"/>
    <n v="23.181818181818201"/>
    <n v="257.91562499999998"/>
    <m/>
    <n v="98766.25"/>
    <x v="0"/>
    <n v="13491.666666666701"/>
    <x v="198"/>
    <x v="0"/>
    <m/>
  </r>
  <r>
    <d v="2022-02-18T02:25:08"/>
    <x v="9"/>
    <n v="31"/>
    <s v="LOPEZ ESTIVEN"/>
    <x v="3"/>
    <x v="0"/>
    <n v="195"/>
    <n v="19.5"/>
    <n v="234.46875"/>
    <s v="9 DESCUENTOS (Transbordo veh 36)"/>
    <n v="89787.5"/>
    <x v="1"/>
    <n v="13491.666666666701"/>
    <x v="198"/>
    <x v="0"/>
    <m/>
  </r>
  <r>
    <d v="2022-02-18T02:25:08"/>
    <x v="9"/>
    <n v="33"/>
    <s v="ARISTIZABAL GIRALDO JORGE ANDRES"/>
    <x v="6"/>
    <x v="0"/>
    <n v="169"/>
    <n v="22.533333333333299"/>
    <n v="175.8515625"/>
    <m/>
    <n v="67340.625"/>
    <x v="0"/>
    <n v="13491.666666666701"/>
    <x v="198"/>
    <x v="0"/>
    <m/>
  </r>
  <r>
    <d v="2022-02-18T02:25:08"/>
    <x v="9"/>
    <n v="34"/>
    <s v="JIMENEZ HURTADO CARLOS ESTIVEN"/>
    <x v="0"/>
    <x v="0"/>
    <n v="206"/>
    <n v="22.8888888888889"/>
    <n v="211.02187499999999"/>
    <m/>
    <n v="80808.75"/>
    <x v="0"/>
    <n v="13491.666666666701"/>
    <x v="198"/>
    <x v="0"/>
    <m/>
  </r>
  <r>
    <d v="2022-02-18T02:25:09"/>
    <x v="9"/>
    <n v="35"/>
    <s v="GARCIA DAVID WILSON ALBERTO"/>
    <x v="6"/>
    <x v="0"/>
    <n v="142"/>
    <n v="17.75"/>
    <n v="187.57499999999999"/>
    <m/>
    <n v="71830"/>
    <x v="1"/>
    <n v="13491.666666666701"/>
    <x v="198"/>
    <x v="0"/>
    <m/>
  </r>
  <r>
    <d v="2022-02-18T02:25:09"/>
    <x v="9"/>
    <n v="36"/>
    <s v="HERRERA GIOVANNY"/>
    <x v="1"/>
    <x v="0"/>
    <n v="272"/>
    <n v="24.727272727272702"/>
    <n v="257.91562499999998"/>
    <m/>
    <n v="98766.25"/>
    <x v="0"/>
    <n v="13491.666666666701"/>
    <x v="198"/>
    <x v="0"/>
    <m/>
  </r>
  <r>
    <d v="2022-02-18T02:25:09"/>
    <x v="9"/>
    <n v="37"/>
    <s v="LARGO PIEDRAHITA HARVEY DAVID"/>
    <x v="3"/>
    <x v="0"/>
    <n v="296"/>
    <n v="29.6"/>
    <n v="234.46875"/>
    <m/>
    <n v="89787.5"/>
    <x v="1"/>
    <n v="13491.666666666701"/>
    <x v="198"/>
    <x v="0"/>
    <m/>
  </r>
  <r>
    <d v="2022-02-18T02:25:09"/>
    <x v="9"/>
    <n v="38"/>
    <s v="JIMENEZ JOSE"/>
    <x v="0"/>
    <x v="0"/>
    <n v="177"/>
    <n v="19.6666666666667"/>
    <n v="211.02187499999999"/>
    <m/>
    <n v="80808.75"/>
    <x v="0"/>
    <n v="13491.666666666701"/>
    <x v="198"/>
    <x v="0"/>
    <m/>
  </r>
  <r>
    <d v="2022-02-18T02:25:10"/>
    <x v="9"/>
    <n v="39"/>
    <s v="LONDOO GOMEZ WILDER"/>
    <x v="6"/>
    <x v="0"/>
    <n v="208"/>
    <n v="26"/>
    <n v="187.57499999999999"/>
    <m/>
    <n v="71830"/>
    <x v="0"/>
    <n v="13491.666666666701"/>
    <x v="198"/>
    <x v="0"/>
    <m/>
  </r>
  <r>
    <d v="2022-02-18T02:25:10"/>
    <x v="9"/>
    <n v="40"/>
    <s v="CORDOBA QUINTERO RAFAEL JOSE"/>
    <x v="0"/>
    <x v="0"/>
    <n v="224"/>
    <n v="24.8888888888889"/>
    <n v="211.02187499999999"/>
    <m/>
    <n v="80808.75"/>
    <x v="0"/>
    <n v="13491.666666666701"/>
    <x v="198"/>
    <x v="0"/>
    <m/>
  </r>
  <r>
    <d v="2022-02-18T02:25:10"/>
    <x v="9"/>
    <n v="42"/>
    <s v="SOLORZANO KEVIN"/>
    <x v="11"/>
    <x v="0"/>
    <n v="83"/>
    <n v="33.200000000000003"/>
    <n v="58.6171875"/>
    <m/>
    <n v="22446.875"/>
    <x v="0"/>
    <n v="13491.666666666701"/>
    <x v="198"/>
    <x v="0"/>
    <m/>
  </r>
  <r>
    <d v="2022-02-19T03:26:32"/>
    <x v="1"/>
    <n v="1"/>
    <s v="CASTRO HOLGUIN JOHAN DAVID"/>
    <x v="2"/>
    <x v="0"/>
    <n v="97"/>
    <n v="16.1666666666667"/>
    <n v="143.17105263157899"/>
    <m/>
    <n v="54868.4211"/>
    <x v="0"/>
    <n v="12558"/>
    <x v="199"/>
    <x v="0"/>
    <m/>
  </r>
  <r>
    <d v="2022-02-19T03:26:32"/>
    <x v="9"/>
    <n v="2"/>
    <s v="GONZALEZ MONTAO HERNAN DARIO"/>
    <x v="3"/>
    <x v="0"/>
    <n v="253"/>
    <n v="25.3"/>
    <n v="238.61842105263199"/>
    <s v="3 DESCUENTOS (2 Conduct. Reconoc. Ruta y transbordo veh 38)"/>
    <n v="91447.368400000007"/>
    <x v="1"/>
    <n v="12558"/>
    <x v="199"/>
    <x v="0"/>
    <m/>
  </r>
  <r>
    <d v="2022-02-19T03:26:32"/>
    <x v="1"/>
    <n v="5"/>
    <s v="LOAIZA GAVIRIA EDIXON ANDRES"/>
    <x v="12"/>
    <x v="0"/>
    <n v="353"/>
    <n v="27.2"/>
    <n v="311.95999999999998"/>
    <m/>
    <n v="119.584"/>
    <x v="1"/>
    <n v="12558"/>
    <x v="199"/>
    <x v="0"/>
    <m/>
  </r>
  <r>
    <d v="2022-02-19T03:26:32"/>
    <x v="1"/>
    <n v="3"/>
    <s v="MONSALVE OCAMPO EDISON GUSTAVO"/>
    <x v="2"/>
    <x v="0"/>
    <n v="127"/>
    <n v="21.1666666666667"/>
    <n v="143.17105263157899"/>
    <m/>
    <n v="54868.4211"/>
    <x v="0"/>
    <n v="12558"/>
    <x v="199"/>
    <x v="0"/>
    <m/>
  </r>
  <r>
    <d v="2022-02-19T03:26:33"/>
    <x v="1"/>
    <n v="6"/>
    <s v="VELASQUEZ ROLDAN BRAYAN ESTIVEN"/>
    <x v="3"/>
    <x v="0"/>
    <n v="209"/>
    <n v="20.9"/>
    <n v="238.61842105263199"/>
    <s v="1 DESCUENTO (Usuario Desubicado)"/>
    <n v="91447.368400000007"/>
    <x v="0"/>
    <n v="12558"/>
    <x v="199"/>
    <x v="0"/>
    <m/>
  </r>
  <r>
    <d v="2022-02-19T03:26:33"/>
    <x v="1"/>
    <n v="7"/>
    <s v="URIBE HERRERA JUAN ESTEBAN"/>
    <x v="1"/>
    <x v="0"/>
    <n v="269"/>
    <n v="24.454545454545499"/>
    <n v="262.48026315789502"/>
    <m/>
    <n v="100592.1053"/>
    <x v="1"/>
    <n v="12558"/>
    <x v="199"/>
    <x v="0"/>
    <m/>
  </r>
  <r>
    <d v="2022-02-19T03:26:33"/>
    <x v="1"/>
    <n v="8"/>
    <s v="VALENCIA MENDOZA CESAR AUGUSTO"/>
    <x v="1"/>
    <x v="0"/>
    <n v="305"/>
    <n v="27.727272727272702"/>
    <n v="262.48026315789502"/>
    <s v="7 DESCUENTOS (Transbordo veh 27)"/>
    <n v="100592.1053"/>
    <x v="1"/>
    <n v="12558"/>
    <x v="199"/>
    <x v="0"/>
    <m/>
  </r>
  <r>
    <d v="2022-02-19T03:26:33"/>
    <x v="9"/>
    <n v="9"/>
    <s v="TABORDA ROJAS DIEGO ALEJANDRO"/>
    <x v="1"/>
    <x v="0"/>
    <n v="252"/>
    <n v="22.909090909090899"/>
    <n v="262.48026315789502"/>
    <m/>
    <n v="100592.1053"/>
    <x v="0"/>
    <n v="12558"/>
    <x v="199"/>
    <x v="0"/>
    <m/>
  </r>
  <r>
    <d v="2022-02-19T03:26:33"/>
    <x v="9"/>
    <n v="10"/>
    <s v="ZAPATA POSSO FERNEY"/>
    <x v="4"/>
    <x v="0"/>
    <n v="190"/>
    <n v="27.1428571428571"/>
    <n v="167.032894736842"/>
    <m/>
    <n v="64013.157899999998"/>
    <x v="0"/>
    <n v="12558"/>
    <x v="199"/>
    <x v="0"/>
    <m/>
  </r>
  <r>
    <d v="2022-02-19T03:26:34"/>
    <x v="9"/>
    <n v="11"/>
    <s v="VELEZ QUINTERO BAYRON ESTIVEN"/>
    <x v="4"/>
    <x v="0"/>
    <n v="212"/>
    <n v="30.285714285714299"/>
    <n v="167.032894736842"/>
    <m/>
    <n v="64013.157899999998"/>
    <x v="0"/>
    <n v="12558"/>
    <x v="199"/>
    <x v="0"/>
    <m/>
  </r>
  <r>
    <d v="2022-02-19T03:26:34"/>
    <x v="9"/>
    <n v="12"/>
    <s v="ROJAS QUINTERO MIGUEL ANTONIO"/>
    <x v="8"/>
    <x v="0"/>
    <n v="87"/>
    <n v="17.399999999999999"/>
    <n v="119.30921052631599"/>
    <m/>
    <n v="45723.684200000003"/>
    <x v="0"/>
    <n v="12558"/>
    <x v="199"/>
    <x v="0"/>
    <m/>
  </r>
  <r>
    <d v="2022-02-19T03:26:34"/>
    <x v="9"/>
    <n v="13"/>
    <s v="MESA RAFAEL"/>
    <x v="6"/>
    <x v="0"/>
    <n v="203"/>
    <n v="25.375"/>
    <n v="190.894736842105"/>
    <m/>
    <n v="73157.894700000004"/>
    <x v="1"/>
    <n v="12558"/>
    <x v="199"/>
    <x v="0"/>
    <m/>
  </r>
  <r>
    <d v="2022-02-19T03:26:34"/>
    <x v="9"/>
    <n v="14"/>
    <s v="CARVAJAL SALAZAR HECTOR MARINO"/>
    <x v="1"/>
    <x v="0"/>
    <n v="298"/>
    <n v="27.090909090909101"/>
    <n v="262.48026315789502"/>
    <s v="RENZO HINCAPIE Realiz 5 viajes donde moviliz 157 Usuarios, 2 DESCUENTOS X Usuario con Movilidad Reducida"/>
    <n v="100592.1053"/>
    <x v="1"/>
    <n v="12558"/>
    <x v="199"/>
    <x v="0"/>
    <m/>
  </r>
  <r>
    <d v="2022-02-19T03:26:34"/>
    <x v="9"/>
    <n v="15"/>
    <s v="LONDOO LOPERA DUVAN ANDRES"/>
    <x v="0"/>
    <x v="0"/>
    <n v="205"/>
    <n v="22.7777777777778"/>
    <n v="214.75657894736801"/>
    <m/>
    <n v="82302.631599999993"/>
    <x v="0"/>
    <n v="12558"/>
    <x v="199"/>
    <x v="0"/>
    <m/>
  </r>
  <r>
    <d v="2022-02-19T03:26:34"/>
    <x v="1"/>
    <n v="16"/>
    <s v="TANGARIFE LUIS"/>
    <x v="0"/>
    <x v="0"/>
    <n v="244"/>
    <n v="27.1111111111111"/>
    <n v="214.75657894736801"/>
    <m/>
    <n v="82302.631599999993"/>
    <x v="0"/>
    <n v="12558"/>
    <x v="199"/>
    <x v="0"/>
    <m/>
  </r>
  <r>
    <d v="2022-02-19T03:26:35"/>
    <x v="9"/>
    <n v="17"/>
    <s v="RESTREPO RODRIGUEZ LIBARDO ANDRES"/>
    <x v="1"/>
    <x v="0"/>
    <n v="266"/>
    <n v="24.181818181818201"/>
    <n v="262.48026315789502"/>
    <m/>
    <n v="100592.1053"/>
    <x v="0"/>
    <n v="12558"/>
    <x v="199"/>
    <x v="0"/>
    <m/>
  </r>
  <r>
    <d v="2022-02-19T03:26:35"/>
    <x v="9"/>
    <n v="18"/>
    <s v="RENDON VIANA HUMBERTO DE JESUS"/>
    <x v="3"/>
    <x v="0"/>
    <n v="255"/>
    <n v="25.5"/>
    <n v="238.61842105263199"/>
    <m/>
    <n v="91447.368400000007"/>
    <x v="0"/>
    <n v="12558"/>
    <x v="199"/>
    <x v="0"/>
    <m/>
  </r>
  <r>
    <d v="2022-02-19T03:26:35"/>
    <x v="9"/>
    <n v="20"/>
    <s v="VACA FIERRO ROBINSON"/>
    <x v="1"/>
    <x v="0"/>
    <n v="225"/>
    <n v="20.454545454545499"/>
    <n v="262.48026315789502"/>
    <m/>
    <n v="100592.1053"/>
    <x v="0"/>
    <n v="12558"/>
    <x v="199"/>
    <x v="0"/>
    <m/>
  </r>
  <r>
    <d v="2022-02-19T03:26:35"/>
    <x v="9"/>
    <n v="21"/>
    <s v="OCAMPO OCAMPO ANTONIO JOSE"/>
    <x v="4"/>
    <x v="0"/>
    <n v="178"/>
    <n v="25.428571428571399"/>
    <n v="167.032894736842"/>
    <m/>
    <n v="64013.157899999998"/>
    <x v="0"/>
    <n v="12558"/>
    <x v="199"/>
    <x v="0"/>
    <m/>
  </r>
  <r>
    <d v="2022-02-19T03:26:35"/>
    <x v="9"/>
    <n v="22"/>
    <s v="PACHECO CRISTIAN"/>
    <x v="0"/>
    <x v="0"/>
    <n v="236"/>
    <n v="26.2222222222222"/>
    <n v="214.75657894736801"/>
    <s v="1 DESCUENTO (Usuario Desubicado)"/>
    <n v="82302.631599999993"/>
    <x v="1"/>
    <n v="12558"/>
    <x v="199"/>
    <x v="0"/>
    <m/>
  </r>
  <r>
    <d v="2022-02-19T03:26:35"/>
    <x v="1"/>
    <n v="23"/>
    <s v="QUICENO DAVID DIEGO ALEJANDRO"/>
    <x v="0"/>
    <x v="0"/>
    <n v="209"/>
    <n v="23.2222222222222"/>
    <n v="214.75657894736801"/>
    <m/>
    <n v="82302.631599999993"/>
    <x v="0"/>
    <n v="12558"/>
    <x v="199"/>
    <x v="0"/>
    <m/>
  </r>
  <r>
    <d v="2022-02-19T03:26:36"/>
    <x v="9"/>
    <n v="24"/>
    <s v="QUIRAMA CASTAEDA JHON JADER"/>
    <x v="0"/>
    <x v="0"/>
    <n v="226"/>
    <n v="25.1111111111111"/>
    <n v="214.75657894736801"/>
    <s v="3 DESCUENTOS (2 Conduct. Reconoc ruta y Usuario Desubicado)"/>
    <n v="82302.631599999993"/>
    <x v="0"/>
    <n v="12558"/>
    <x v="199"/>
    <x v="0"/>
    <m/>
  </r>
  <r>
    <d v="2022-02-19T03:26:36"/>
    <x v="9"/>
    <n v="25"/>
    <s v="HOYOS ALEJANDRO"/>
    <x v="3"/>
    <x v="0"/>
    <n v="319"/>
    <n v="31.9"/>
    <n v="238.61842105263199"/>
    <m/>
    <n v="91447.368400000007"/>
    <x v="1"/>
    <n v="12558"/>
    <x v="199"/>
    <x v="0"/>
    <m/>
  </r>
  <r>
    <d v="2022-02-19T03:26:36"/>
    <x v="9"/>
    <n v="26"/>
    <s v="GONZALEZ VELASQUEZ LISDAN"/>
    <x v="3"/>
    <x v="0"/>
    <n v="228"/>
    <n v="22.8"/>
    <n v="238.61842105263199"/>
    <m/>
    <n v="91447.368400000007"/>
    <x v="0"/>
    <n v="12558"/>
    <x v="199"/>
    <x v="0"/>
    <m/>
  </r>
  <r>
    <d v="2022-02-19T03:26:36"/>
    <x v="9"/>
    <n v="27"/>
    <s v="VANEGAS MORALES DEIBY ALEJANDRO"/>
    <x v="0"/>
    <x v="0"/>
    <n v="212"/>
    <n v="23.5555555555556"/>
    <n v="214.75657894736801"/>
    <s v="10 DESCUENTOS (7 X INCIDENTE CON EL VEH, y 3 Usuarios Desubicados)"/>
    <n v="82302.631599999993"/>
    <x v="0"/>
    <n v="12558"/>
    <x v="199"/>
    <x v="0"/>
    <m/>
  </r>
  <r>
    <d v="2022-02-19T03:26:36"/>
    <x v="1"/>
    <n v="28"/>
    <s v="ZAPATA GOMEZ ANDERSON"/>
    <x v="6"/>
    <x v="0"/>
    <n v="214"/>
    <n v="26.75"/>
    <n v="190.894736842105"/>
    <m/>
    <n v="73157.894700000004"/>
    <x v="0"/>
    <n v="12558"/>
    <x v="199"/>
    <x v="0"/>
    <m/>
  </r>
  <r>
    <d v="2022-02-19T03:26:37"/>
    <x v="1"/>
    <n v="29"/>
    <s v="MARTINEZ MANCO JUAN FELIPE"/>
    <x v="3"/>
    <x v="0"/>
    <n v="173"/>
    <n v="17.3"/>
    <n v="238.61842105263199"/>
    <m/>
    <n v="91447.368400000007"/>
    <x v="0"/>
    <n v="12558"/>
    <x v="199"/>
    <x v="0"/>
    <m/>
  </r>
  <r>
    <d v="2022-02-19T03:26:37"/>
    <x v="1"/>
    <n v="31"/>
    <s v="LOPEZ ESTIVEN"/>
    <x v="3"/>
    <x v="0"/>
    <n v="162"/>
    <n v="16.2"/>
    <n v="238.61842105263199"/>
    <s v="1 DESCUENTO (Jefe de ruta)"/>
    <n v="91447.368400000007"/>
    <x v="1"/>
    <n v="12558"/>
    <x v="199"/>
    <x v="0"/>
    <m/>
  </r>
  <r>
    <d v="2022-02-19T03:26:37"/>
    <x v="1"/>
    <n v="33"/>
    <s v="ARISTIZABAL GIRALDO JORGE ANDRES"/>
    <x v="3"/>
    <x v="0"/>
    <n v="212"/>
    <n v="21.2"/>
    <n v="238.61842105263199"/>
    <s v="1 DESCUENTO (Usuario Desubicado)"/>
    <n v="91447.368400000007"/>
    <x v="0"/>
    <n v="12558"/>
    <x v="199"/>
    <x v="0"/>
    <m/>
  </r>
  <r>
    <d v="2022-02-19T03:26:37"/>
    <x v="1"/>
    <n v="34"/>
    <s v="BARRERA CANO BRAYAN DANILO"/>
    <x v="0"/>
    <x v="0"/>
    <n v="200"/>
    <n v="22.2222222222222"/>
    <n v="214.75657894736801"/>
    <m/>
    <n v="82302.631599999993"/>
    <x v="0"/>
    <n v="12558"/>
    <x v="199"/>
    <x v="0"/>
    <m/>
  </r>
  <r>
    <d v="2022-02-19T03:26:37"/>
    <x v="1"/>
    <n v="35"/>
    <s v="GARCIA DAVID WILSON ALBERTO"/>
    <x v="3"/>
    <x v="0"/>
    <n v="217"/>
    <n v="21.7"/>
    <n v="238.61842105263199"/>
    <s v="5 DESCUENTOS (4 X Usuarios con Movilidad Reducida, 1 Conduct. Reconoc. Ruta)"/>
    <n v="91447.368400000007"/>
    <x v="1"/>
    <n v="12558"/>
    <x v="199"/>
    <x v="0"/>
    <m/>
  </r>
  <r>
    <d v="2022-02-19T03:26:37"/>
    <x v="1"/>
    <n v="36"/>
    <s v="HERRERA GIOVANNY"/>
    <x v="0"/>
    <x v="0"/>
    <n v="227"/>
    <n v="25.2222222222222"/>
    <n v="214.75657894736801"/>
    <m/>
    <n v="82302.631599999993"/>
    <x v="0"/>
    <n v="12558"/>
    <x v="199"/>
    <x v="0"/>
    <m/>
  </r>
  <r>
    <d v="2022-02-19T03:26:38"/>
    <x v="1"/>
    <n v="37"/>
    <s v="PIEDRAHITA MADRID SANTIAGO"/>
    <x v="0"/>
    <x v="0"/>
    <n v="262"/>
    <n v="29.1111111111111"/>
    <n v="214.75657894736801"/>
    <m/>
    <n v="82302.631599999993"/>
    <x v="1"/>
    <n v="12558"/>
    <x v="199"/>
    <x v="0"/>
    <m/>
  </r>
  <r>
    <d v="2022-02-19T03:26:38"/>
    <x v="1"/>
    <n v="38"/>
    <s v="JIMENEZ JOSE"/>
    <x v="0"/>
    <x v="0"/>
    <n v="193"/>
    <n v="21.4444444444444"/>
    <n v="214.75657894736801"/>
    <m/>
    <n v="82302.631599999993"/>
    <x v="0"/>
    <n v="12558"/>
    <x v="199"/>
    <x v="0"/>
    <m/>
  </r>
  <r>
    <d v="2022-02-19T03:26:38"/>
    <x v="1"/>
    <n v="39"/>
    <s v="LONDOO GOMEZ WILDER"/>
    <x v="10"/>
    <x v="1"/>
    <n v="89"/>
    <n v="22.25"/>
    <n v="95.447368421052602"/>
    <s v="9 DESCUENTOS (Devolucin de dinero x VARADO)"/>
    <n v="36578.947399999997"/>
    <x v="0"/>
    <n v="12558"/>
    <x v="199"/>
    <x v="0"/>
    <m/>
  </r>
  <r>
    <d v="2022-02-20T01:35:33"/>
    <x v="1"/>
    <n v="1"/>
    <s v="CASTRO HOLGUIN JOHAN DAVID"/>
    <x v="0"/>
    <x v="0"/>
    <n v="206"/>
    <n v="22.8888888888889"/>
    <n v="208.315966386555"/>
    <s v="5 DESCUENTOS (4 Incidente con Usuarios y Despachador Jos)"/>
    <n v="79726.386599999998"/>
    <x v="0"/>
    <n v="14014.705882352901"/>
    <x v="200"/>
    <x v="0"/>
    <m/>
  </r>
  <r>
    <d v="2022-02-20T01:35:33"/>
    <x v="1"/>
    <n v="2"/>
    <s v="GONZALEZ MONTAO HERNAN DARIO"/>
    <x v="10"/>
    <x v="0"/>
    <n v="90"/>
    <n v="22.5"/>
    <n v="92.584873949579801"/>
    <m/>
    <n v="35433.9496"/>
    <x v="1"/>
    <n v="14014.705882352901"/>
    <x v="200"/>
    <x v="0"/>
    <m/>
  </r>
  <r>
    <d v="2022-02-20T01:35:33"/>
    <x v="9"/>
    <n v="3"/>
    <s v="MONSALVE OCAMPO EDISON GUSTAVO"/>
    <x v="0"/>
    <x v="0"/>
    <n v="209"/>
    <n v="23.2222222222222"/>
    <n v="208.315966386555"/>
    <m/>
    <n v="79726.386599999998"/>
    <x v="0"/>
    <n v="14014.705882352901"/>
    <x v="200"/>
    <x v="0"/>
    <m/>
  </r>
  <r>
    <d v="2022-02-20T01:35:33"/>
    <x v="9"/>
    <n v="5"/>
    <s v="BARRERA CANO BRAYAN DANILO"/>
    <x v="0"/>
    <x v="0"/>
    <n v="263"/>
    <n v="29.2222222222222"/>
    <n v="208.315966386555"/>
    <m/>
    <n v="79726.386599999998"/>
    <x v="1"/>
    <n v="14014.705882352901"/>
    <x v="200"/>
    <x v="0"/>
    <m/>
  </r>
  <r>
    <d v="2022-02-20T01:35:34"/>
    <x v="9"/>
    <n v="6"/>
    <s v="VELASQUEZ ROLDAN BRAYAN ESTIVEN"/>
    <x v="3"/>
    <x v="0"/>
    <n v="247"/>
    <n v="24.7"/>
    <n v="231.46218487395001"/>
    <s v="1 DESCUENTO (Usuario Desubicado)"/>
    <n v="88584.873900000006"/>
    <x v="0"/>
    <n v="14014.705882352901"/>
    <x v="200"/>
    <x v="0"/>
    <m/>
  </r>
  <r>
    <d v="2022-02-20T01:35:34"/>
    <x v="9"/>
    <n v="7"/>
    <s v="URIBE HERRERA JUAN ESTEBAN"/>
    <x v="0"/>
    <x v="0"/>
    <n v="227"/>
    <n v="25.2222222222222"/>
    <n v="208.315966386555"/>
    <s v="2 DESCUENTOS (Transbordo veh 08)"/>
    <n v="79726.386599999998"/>
    <x v="1"/>
    <n v="14014.705882352901"/>
    <x v="200"/>
    <x v="0"/>
    <m/>
  </r>
  <r>
    <d v="2022-02-20T01:35:34"/>
    <x v="9"/>
    <n v="8"/>
    <s v="VALENCIA MENDOZA CESAR AUGUSTO"/>
    <x v="10"/>
    <x v="1"/>
    <n v="62"/>
    <n v="15.5"/>
    <n v="92.584873949579801"/>
    <s v="1 DESCUENTO (Despachador Fernando)"/>
    <n v="35433.9496"/>
    <x v="1"/>
    <n v="14014.705882352901"/>
    <x v="200"/>
    <x v="0"/>
    <m/>
  </r>
  <r>
    <d v="2022-02-20T01:35:34"/>
    <x v="9"/>
    <n v="9"/>
    <s v="TABORDA ROJAS DIEGO ALEJANDRO"/>
    <x v="0"/>
    <x v="0"/>
    <n v="194"/>
    <n v="21.5555555555556"/>
    <n v="208.315966386555"/>
    <m/>
    <n v="79726.386599999998"/>
    <x v="0"/>
    <n v="14014.705882352901"/>
    <x v="200"/>
    <x v="0"/>
    <m/>
  </r>
  <r>
    <d v="2022-02-20T01:35:34"/>
    <x v="9"/>
    <n v="10"/>
    <s v="ZAPATA POSSO FERNEY"/>
    <x v="0"/>
    <x v="0"/>
    <n v="250"/>
    <n v="27.7777777777778"/>
    <n v="208.315966386555"/>
    <m/>
    <n v="79726.386599999998"/>
    <x v="0"/>
    <n v="14014.705882352901"/>
    <x v="200"/>
    <x v="0"/>
    <m/>
  </r>
  <r>
    <d v="2022-02-20T01:35:35"/>
    <x v="1"/>
    <n v="11"/>
    <s v="VELEZ QUINTERO BAYRON ESTIVEN"/>
    <x v="1"/>
    <x v="0"/>
    <n v="277"/>
    <n v="25.181818181818201"/>
    <n v="254.60840336134501"/>
    <m/>
    <n v="97443.361300000004"/>
    <x v="0"/>
    <n v="14014.705882352901"/>
    <x v="200"/>
    <x v="0"/>
    <m/>
  </r>
  <r>
    <d v="2022-02-20T01:35:35"/>
    <x v="1"/>
    <n v="13"/>
    <s v="MESA RAFAEL"/>
    <x v="14"/>
    <x v="0"/>
    <n v="9"/>
    <n v="18"/>
    <n v="11.5731092436975"/>
    <m/>
    <n v="4429.2437"/>
    <x v="1"/>
    <n v="14014.705882352901"/>
    <x v="200"/>
    <x v="0"/>
    <m/>
  </r>
  <r>
    <d v="2022-02-20T01:35:35"/>
    <x v="1"/>
    <n v="14"/>
    <s v="CARVAJAL SALAZAR HECTOR MARINO"/>
    <x v="3"/>
    <x v="0"/>
    <n v="238"/>
    <n v="23.8"/>
    <n v="231.46218487395001"/>
    <m/>
    <n v="88584.873900000006"/>
    <x v="1"/>
    <n v="14014.705882352901"/>
    <x v="200"/>
    <x v="0"/>
    <m/>
  </r>
  <r>
    <d v="2022-02-20T01:35:35"/>
    <x v="1"/>
    <n v="15"/>
    <s v="LONDOO LOPERA DUVAN ANDRES"/>
    <x v="3"/>
    <x v="0"/>
    <n v="211"/>
    <n v="21.1"/>
    <n v="231.46218487395001"/>
    <s v="1 DESCUENTO (Conduct.)"/>
    <n v="88584.873900000006"/>
    <x v="0"/>
    <n v="14014.705882352901"/>
    <x v="200"/>
    <x v="0"/>
    <m/>
  </r>
  <r>
    <d v="2022-02-20T01:35:36"/>
    <x v="1"/>
    <n v="16"/>
    <s v="TANGARIFE LUIS"/>
    <x v="11"/>
    <x v="0"/>
    <n v="47"/>
    <n v="23.5"/>
    <n v="46.292436974789901"/>
    <m/>
    <n v="17716.9748"/>
    <x v="0"/>
    <n v="14014.705882352901"/>
    <x v="200"/>
    <x v="0"/>
    <m/>
  </r>
  <r>
    <d v="2022-02-20T01:35:36"/>
    <x v="1"/>
    <n v="17"/>
    <s v="ESPINOZA CHAVARRIA GUILLERMO LEON"/>
    <x v="0"/>
    <x v="0"/>
    <n v="200"/>
    <n v="22.2222222222222"/>
    <n v="208.315966386555"/>
    <m/>
    <n v="79726.386599999998"/>
    <x v="0"/>
    <n v="14014.705882352901"/>
    <x v="200"/>
    <x v="0"/>
    <m/>
  </r>
  <r>
    <d v="2022-02-20T01:35:36"/>
    <x v="1"/>
    <n v="18"/>
    <s v="RENDON VIANA HUMBERTO DE JESUS"/>
    <x v="0"/>
    <x v="0"/>
    <n v="191"/>
    <n v="21.2222222222222"/>
    <n v="208.315966386555"/>
    <m/>
    <n v="79726.386599999998"/>
    <x v="0"/>
    <n v="14014.705882352901"/>
    <x v="200"/>
    <x v="0"/>
    <m/>
  </r>
  <r>
    <d v="2022-02-20T01:35:36"/>
    <x v="1"/>
    <n v="20"/>
    <s v="VACA FIERRO ROBINSON"/>
    <x v="0"/>
    <x v="0"/>
    <n v="224"/>
    <n v="24.8888888888889"/>
    <n v="208.315966386555"/>
    <s v="4 DESCUENTOS (Transbordo veh 16)"/>
    <n v="79726.386599999998"/>
    <x v="0"/>
    <n v="14014.705882352901"/>
    <x v="200"/>
    <x v="0"/>
    <m/>
  </r>
  <r>
    <d v="2022-02-20T01:35:36"/>
    <x v="1"/>
    <n v="21"/>
    <s v="OCAMPO OCAMPO ANTONIO JOSE"/>
    <x v="3"/>
    <x v="0"/>
    <n v="209"/>
    <n v="20.9"/>
    <n v="231.46218487395001"/>
    <m/>
    <n v="88584.873900000006"/>
    <x v="0"/>
    <n v="14014.705882352901"/>
    <x v="200"/>
    <x v="0"/>
    <m/>
  </r>
  <r>
    <d v="2022-02-20T01:35:37"/>
    <x v="1"/>
    <n v="22"/>
    <s v="PACHECO CRISTIAN"/>
    <x v="0"/>
    <x v="0"/>
    <n v="180"/>
    <n v="20"/>
    <n v="208.315966386555"/>
    <m/>
    <n v="79726.386599999998"/>
    <x v="1"/>
    <n v="14014.705882352901"/>
    <x v="200"/>
    <x v="0"/>
    <m/>
  </r>
  <r>
    <d v="2022-02-20T01:35:37"/>
    <x v="1"/>
    <n v="23"/>
    <s v="QUICENO DAVID DIEGO ALEJANDRO"/>
    <x v="0"/>
    <x v="0"/>
    <n v="185"/>
    <n v="20.5555555555556"/>
    <n v="208.315966386555"/>
    <m/>
    <n v="79726.386599999998"/>
    <x v="0"/>
    <n v="14014.705882352901"/>
    <x v="200"/>
    <x v="0"/>
    <m/>
  </r>
  <r>
    <d v="2022-02-20T01:35:37"/>
    <x v="1"/>
    <n v="24"/>
    <s v="QUIRAMA CASTAEDA JHON JADER"/>
    <x v="0"/>
    <x v="0"/>
    <n v="207"/>
    <n v="23"/>
    <n v="208.315966386555"/>
    <m/>
    <n v="79726.386599999998"/>
    <x v="0"/>
    <n v="14014.705882352901"/>
    <x v="200"/>
    <x v="0"/>
    <m/>
  </r>
  <r>
    <d v="2022-02-20T01:35:37"/>
    <x v="1"/>
    <n v="25"/>
    <s v="HOYOS ALEJANDRO"/>
    <x v="0"/>
    <x v="0"/>
    <n v="171"/>
    <n v="19"/>
    <n v="208.315966386555"/>
    <s v="4 DESCUENTOS X Usuario con Movilidad Reducida"/>
    <n v="79726.386599999998"/>
    <x v="1"/>
    <n v="14014.705882352901"/>
    <x v="200"/>
    <x v="0"/>
    <m/>
  </r>
  <r>
    <d v="2022-02-20T01:35:37"/>
    <x v="1"/>
    <n v="26"/>
    <s v="GONZALEZ VELASQUEZ LISDAN"/>
    <x v="3"/>
    <x v="0"/>
    <n v="200"/>
    <n v="20"/>
    <n v="231.46218487395001"/>
    <m/>
    <n v="88584.873900000006"/>
    <x v="0"/>
    <n v="14014.705882352901"/>
    <x v="200"/>
    <x v="0"/>
    <m/>
  </r>
  <r>
    <d v="2022-02-20T01:35:38"/>
    <x v="9"/>
    <n v="27"/>
    <s v="VANEGAS MORALES DEIBY ALEJANDRO"/>
    <x v="6"/>
    <x v="0"/>
    <n v="172"/>
    <n v="21.5"/>
    <n v="185.16974789916"/>
    <s v="FERNEY HENAO Realiz 4 viajes donde moviliz 82 Usuarios"/>
    <n v="70867.8992"/>
    <x v="0"/>
    <n v="14014.705882352901"/>
    <x v="200"/>
    <x v="0"/>
    <m/>
  </r>
  <r>
    <d v="2022-02-20T01:35:38"/>
    <x v="1"/>
    <n v="28"/>
    <s v="BLANDON ALEJANDRO"/>
    <x v="0"/>
    <x v="0"/>
    <n v="182"/>
    <n v="20.2222222222222"/>
    <n v="208.315966386555"/>
    <m/>
    <n v="79726.386599999998"/>
    <x v="0"/>
    <n v="14014.705882352901"/>
    <x v="200"/>
    <x v="0"/>
    <m/>
  </r>
  <r>
    <d v="2022-02-20T01:35:38"/>
    <x v="1"/>
    <n v="29"/>
    <s v="VARGAS NELSON CONRADO"/>
    <x v="3"/>
    <x v="0"/>
    <n v="232"/>
    <n v="23.2"/>
    <n v="231.46218487395001"/>
    <m/>
    <n v="88584.873900000006"/>
    <x v="0"/>
    <n v="14014.705882352901"/>
    <x v="200"/>
    <x v="0"/>
    <m/>
  </r>
  <r>
    <d v="2022-02-20T01:35:38"/>
    <x v="9"/>
    <n v="30"/>
    <s v="ZAPATA GOMEZ ANDERSON"/>
    <x v="4"/>
    <x v="0"/>
    <n v="181"/>
    <n v="25.8571428571429"/>
    <n v="162.023529411765"/>
    <m/>
    <n v="62009.411800000002"/>
    <x v="0"/>
    <n v="14014.705882352901"/>
    <x v="200"/>
    <x v="0"/>
    <m/>
  </r>
  <r>
    <d v="2022-02-20T01:35:38"/>
    <x v="9"/>
    <n v="31"/>
    <s v="CANO JIMENEZ ESNEIDER"/>
    <x v="0"/>
    <x v="0"/>
    <n v="211"/>
    <n v="23.4444444444444"/>
    <n v="208.315966386555"/>
    <m/>
    <n v="79726.386599999998"/>
    <x v="1"/>
    <n v="14014.705882352901"/>
    <x v="200"/>
    <x v="0"/>
    <m/>
  </r>
  <r>
    <d v="2022-02-20T01:35:38"/>
    <x v="1"/>
    <n v="33"/>
    <s v="ARISTIZABAL GIRALDO JORGE ANDRES"/>
    <x v="4"/>
    <x v="0"/>
    <n v="144"/>
    <n v="20.571428571428601"/>
    <n v="162.023529411765"/>
    <s v="3 DESCUENTOS (Incidente con Usuarios)"/>
    <n v="62009.411800000002"/>
    <x v="0"/>
    <n v="14014.705882352901"/>
    <x v="200"/>
    <x v="0"/>
    <m/>
  </r>
  <r>
    <d v="2022-02-20T01:35:39"/>
    <x v="9"/>
    <n v="34"/>
    <s v="JIMENEZ HURTADO CARLOS ESTIVEN"/>
    <x v="7"/>
    <x v="0"/>
    <n v="72"/>
    <n v="24"/>
    <n v="69.438655462184897"/>
    <m/>
    <n v="26575.462200000002"/>
    <x v="0"/>
    <n v="14014.705882352901"/>
    <x v="200"/>
    <x v="0"/>
    <m/>
  </r>
  <r>
    <d v="2022-02-20T01:35:39"/>
    <x v="9"/>
    <n v="35"/>
    <s v="GARCIA DAVID WILSON ALBERTO"/>
    <x v="0"/>
    <x v="0"/>
    <n v="184"/>
    <n v="20.4444444444444"/>
    <n v="208.315966386555"/>
    <s v="3 DESCUENTOS (Conduct. Y 2 X Usuario con Movilidad Reducida)"/>
    <n v="79726.386599999998"/>
    <x v="1"/>
    <n v="14014.705882352901"/>
    <x v="200"/>
    <x v="0"/>
    <m/>
  </r>
  <r>
    <d v="2022-02-20T01:35:39"/>
    <x v="9"/>
    <n v="36"/>
    <s v="HERRERA GIOVANNY"/>
    <x v="6"/>
    <x v="0"/>
    <n v="184"/>
    <n v="23"/>
    <n v="185.16974789916"/>
    <s v="1 DESCUENTO (Propietario)"/>
    <n v="70867.8992"/>
    <x v="0"/>
    <n v="14014.705882352901"/>
    <x v="200"/>
    <x v="0"/>
    <m/>
  </r>
  <r>
    <d v="2022-02-20T01:35:39"/>
    <x v="9"/>
    <n v="37"/>
    <s v="ACEVEDO JHON FREDY"/>
    <x v="3"/>
    <x v="0"/>
    <n v="301"/>
    <n v="30.1"/>
    <n v="231.46218487395001"/>
    <m/>
    <n v="88584.873900000006"/>
    <x v="1"/>
    <n v="14014.705882352901"/>
    <x v="200"/>
    <x v="0"/>
    <m/>
  </r>
  <r>
    <d v="2022-02-20T01:35:39"/>
    <x v="9"/>
    <n v="38"/>
    <s v="JIMENEZ JOSE"/>
    <x v="6"/>
    <x v="0"/>
    <n v="192"/>
    <n v="24"/>
    <n v="185.16974789916"/>
    <m/>
    <n v="70867.8992"/>
    <x v="0"/>
    <n v="14014.705882352901"/>
    <x v="200"/>
    <x v="0"/>
    <m/>
  </r>
  <r>
    <d v="2022-02-20T01:35:40"/>
    <x v="9"/>
    <n v="39"/>
    <s v="LONDOO GOMEZ WILDER"/>
    <x v="6"/>
    <x v="0"/>
    <n v="160"/>
    <n v="20"/>
    <n v="185.16974789916"/>
    <m/>
    <n v="70867.8992"/>
    <x v="0"/>
    <n v="14014.705882352901"/>
    <x v="200"/>
    <x v="0"/>
    <m/>
  </r>
  <r>
    <d v="2022-02-20T01:35:40"/>
    <x v="1"/>
    <n v="40"/>
    <s v="CORDOBA QUINTERO RAFAEL JOSE"/>
    <x v="0"/>
    <x v="0"/>
    <n v="261"/>
    <n v="29"/>
    <n v="208.315966386555"/>
    <m/>
    <n v="79726.386599999998"/>
    <x v="0"/>
    <n v="14014.705882352901"/>
    <x v="200"/>
    <x v="0"/>
    <m/>
  </r>
  <r>
    <d v="2022-02-20T01:35:40"/>
    <x v="9"/>
    <n v="42"/>
    <s v="SOLORZANO KEVIN"/>
    <x v="10"/>
    <x v="0"/>
    <n v="113"/>
    <n v="28.25"/>
    <n v="92.584873949579801"/>
    <m/>
    <n v="35433.9496"/>
    <x v="0"/>
    <n v="14014.705882352901"/>
    <x v="200"/>
    <x v="0"/>
    <m/>
  </r>
  <r>
    <d v="2022-02-21T02:37:19"/>
    <x v="10"/>
    <n v="7"/>
    <s v="URIBE HERRERA JUAN ESTEBAN"/>
    <x v="3"/>
    <x v="0"/>
    <n v="163"/>
    <n v="16.3"/>
    <n v="219.72144846796701"/>
    <m/>
    <n v="83888.579400000002"/>
    <x v="1"/>
    <n v="12143.4782608696"/>
    <x v="201"/>
    <x v="0"/>
    <m/>
  </r>
  <r>
    <d v="2022-02-21T02:37:19"/>
    <x v="10"/>
    <n v="9"/>
    <s v="TABORDA ROJAS DIEGO ALEJANDRO"/>
    <x v="0"/>
    <x v="0"/>
    <n v="181"/>
    <n v="20.1111111111111"/>
    <n v="197.74930362116999"/>
    <m/>
    <n v="75499.721399999995"/>
    <x v="0"/>
    <n v="12143.4782608696"/>
    <x v="201"/>
    <x v="0"/>
    <m/>
  </r>
  <r>
    <d v="2022-02-21T02:37:19"/>
    <x v="10"/>
    <n v="10"/>
    <s v="ZAPATA POSSO FERNEY"/>
    <x v="4"/>
    <x v="0"/>
    <n v="139"/>
    <n v="19.8571428571429"/>
    <n v="153.80501392757699"/>
    <m/>
    <n v="58722.005599999997"/>
    <x v="0"/>
    <n v="12143.4782608696"/>
    <x v="201"/>
    <x v="0"/>
    <m/>
  </r>
  <r>
    <d v="2022-02-21T02:37:19"/>
    <x v="10"/>
    <n v="18"/>
    <s v="VELEZ QUINTERO BAYRON ESTIVEN"/>
    <x v="6"/>
    <x v="0"/>
    <n v="150"/>
    <n v="18.75"/>
    <n v="175.77715877437299"/>
    <m/>
    <n v="67110.863500000007"/>
    <x v="0"/>
    <n v="12143.4782608696"/>
    <x v="201"/>
    <x v="0"/>
    <m/>
  </r>
  <r>
    <d v="2022-02-21T02:37:20"/>
    <x v="10"/>
    <n v="21"/>
    <s v="OCAMPO OCAMPO ANTONIO JOSE"/>
    <x v="0"/>
    <x v="0"/>
    <n v="183"/>
    <n v="20.3333333333333"/>
    <n v="197.74930362116999"/>
    <m/>
    <n v="75499.721399999995"/>
    <x v="0"/>
    <n v="12143.4782608696"/>
    <x v="201"/>
    <x v="0"/>
    <m/>
  </r>
  <r>
    <d v="2022-02-21T02:37:20"/>
    <x v="10"/>
    <n v="22"/>
    <s v="PACHECO CRISTIAN"/>
    <x v="0"/>
    <x v="0"/>
    <n v="170"/>
    <n v="18.8888888888889"/>
    <n v="197.74930362116999"/>
    <m/>
    <n v="75499.721399999995"/>
    <x v="1"/>
    <n v="12143.4782608696"/>
    <x v="201"/>
    <x v="0"/>
    <m/>
  </r>
  <r>
    <d v="2022-02-21T02:37:20"/>
    <x v="10"/>
    <n v="23"/>
    <s v="QUICENO DAVID DIEGO ALEJANDRO"/>
    <x v="0"/>
    <x v="0"/>
    <n v="212"/>
    <n v="23.5555555555556"/>
    <n v="197.74930362116999"/>
    <m/>
    <n v="75499.721399999995"/>
    <x v="0"/>
    <n v="12143.4782608696"/>
    <x v="201"/>
    <x v="0"/>
    <m/>
  </r>
  <r>
    <d v="2022-02-21T02:37:20"/>
    <x v="10"/>
    <n v="24"/>
    <s v="CANO JIMENEZ ESNEIDER"/>
    <x v="0"/>
    <x v="0"/>
    <n v="239"/>
    <n v="26.5555555555556"/>
    <n v="197.74930362116999"/>
    <m/>
    <n v="75499.721399999995"/>
    <x v="0"/>
    <n v="12143.4782608696"/>
    <x v="201"/>
    <x v="0"/>
    <m/>
  </r>
  <r>
    <d v="2022-02-21T02:37:21"/>
    <x v="10"/>
    <n v="26"/>
    <s v="GONZALEZ VELASQUEZ LISDAN"/>
    <x v="0"/>
    <x v="0"/>
    <n v="175"/>
    <n v="19.4444444444444"/>
    <n v="197.74930362116999"/>
    <m/>
    <n v="75499.721399999995"/>
    <x v="0"/>
    <n v="12143.4782608696"/>
    <x v="201"/>
    <x v="0"/>
    <m/>
  </r>
  <r>
    <d v="2022-02-21T02:37:21"/>
    <x v="10"/>
    <n v="27"/>
    <s v="VANEGAS MORALES DEIBY ALEJANDRO"/>
    <x v="4"/>
    <x v="1"/>
    <n v="141"/>
    <n v="20.1428571428571"/>
    <n v="153.80501392757699"/>
    <m/>
    <n v="58722.005599999997"/>
    <x v="0"/>
    <n v="12143.4782608696"/>
    <x v="201"/>
    <x v="0"/>
    <m/>
  </r>
  <r>
    <d v="2022-02-21T02:37:21"/>
    <x v="10"/>
    <n v="28"/>
    <s v="BLANDON ALEJANDRO"/>
    <x v="0"/>
    <x v="0"/>
    <n v="208"/>
    <n v="23.1111111111111"/>
    <n v="197.74930362116999"/>
    <m/>
    <n v="75499.721399999995"/>
    <x v="0"/>
    <n v="12143.4782608696"/>
    <x v="201"/>
    <x v="0"/>
    <m/>
  </r>
  <r>
    <d v="2022-02-21T02:37:21"/>
    <x v="10"/>
    <n v="29"/>
    <s v="VARGAS NELSON CONRADO"/>
    <x v="7"/>
    <x v="0"/>
    <n v="62"/>
    <n v="20.6666666666667"/>
    <n v="65.91643454039"/>
    <m/>
    <n v="25166.573799999998"/>
    <x v="0"/>
    <n v="12143.4782608696"/>
    <x v="201"/>
    <x v="0"/>
    <m/>
  </r>
  <r>
    <d v="2022-02-21T02:37:21"/>
    <x v="10"/>
    <n v="29"/>
    <s v="MARTINEZ MANCO JUAN FELIPE"/>
    <x v="0"/>
    <x v="0"/>
    <n v="174"/>
    <n v="19.3333333333333"/>
    <n v="197.74930362116999"/>
    <s v="NELSON VARGAS Realiz 3 viajes donde moviliz 61 Usuarios, 3 DESCUENTOS (Usuarios Desubicados)"/>
    <n v="75499.721399999995"/>
    <x v="0"/>
    <n v="12143.4782608696"/>
    <x v="201"/>
    <x v="0"/>
    <m/>
  </r>
  <r>
    <d v="2022-02-21T02:37:22"/>
    <x v="10"/>
    <n v="31"/>
    <s v="LOPEZ ESTIVEN"/>
    <x v="0"/>
    <x v="0"/>
    <n v="221"/>
    <n v="24.5555555555556"/>
    <n v="197.74930362116999"/>
    <m/>
    <n v="75499.721399999995"/>
    <x v="1"/>
    <n v="12143.4782608696"/>
    <x v="201"/>
    <x v="0"/>
    <m/>
  </r>
  <r>
    <d v="2022-02-21T02:37:22"/>
    <x v="10"/>
    <n v="33"/>
    <s v="ARISTIZABAL GIRALDO JORGE ANDRES"/>
    <x v="0"/>
    <x v="0"/>
    <n v="211"/>
    <n v="23.4444444444444"/>
    <n v="197.74930362116999"/>
    <m/>
    <n v="75499.721399999995"/>
    <x v="0"/>
    <n v="12143.4782608696"/>
    <x v="201"/>
    <x v="0"/>
    <m/>
  </r>
  <r>
    <d v="2022-02-21T02:37:22"/>
    <x v="10"/>
    <n v="34"/>
    <s v="JIMENEZ HURTADO CARLOS ESTIVEN"/>
    <x v="0"/>
    <x v="0"/>
    <n v="237"/>
    <n v="26.3333333333333"/>
    <n v="197.74930362116999"/>
    <s v="2 DESCUENTOS (INCIDENTE EN PARADERO)"/>
    <n v="75499.721399999995"/>
    <x v="0"/>
    <n v="12143.4782608696"/>
    <x v="201"/>
    <x v="0"/>
    <m/>
  </r>
  <r>
    <d v="2022-02-21T02:37:22"/>
    <x v="10"/>
    <n v="35"/>
    <s v="GARCIA DAVID WILSON ALBERTO"/>
    <x v="0"/>
    <x v="0"/>
    <n v="185"/>
    <n v="20.5555555555556"/>
    <n v="197.74930362116999"/>
    <s v="2 DESCUENTOS X Usuario con Movilidad Reducida"/>
    <n v="75499.721399999995"/>
    <x v="1"/>
    <n v="12143.4782608696"/>
    <x v="201"/>
    <x v="0"/>
    <m/>
  </r>
  <r>
    <d v="2022-02-21T02:37:22"/>
    <x v="10"/>
    <n v="37"/>
    <s v="ACEVEDO JHON FREDY"/>
    <x v="6"/>
    <x v="0"/>
    <n v="200"/>
    <n v="25"/>
    <n v="175.77715877437299"/>
    <m/>
    <n v="67110.863500000007"/>
    <x v="1"/>
    <n v="12143.4782608696"/>
    <x v="201"/>
    <x v="0"/>
    <m/>
  </r>
  <r>
    <d v="2022-02-21T02:37:23"/>
    <x v="10"/>
    <n v="38"/>
    <s v="JIMENEZ JOSE"/>
    <x v="11"/>
    <x v="0"/>
    <n v="39"/>
    <n v="15.6"/>
    <n v="54.930362116991603"/>
    <m/>
    <n v="20972.144799999998"/>
    <x v="0"/>
    <n v="12143.4782608696"/>
    <x v="201"/>
    <x v="0"/>
    <m/>
  </r>
  <r>
    <d v="2022-02-21T02:37:23"/>
    <x v="10"/>
    <n v="39"/>
    <s v="LONDOO GOMEZ WILDER"/>
    <x v="6"/>
    <x v="0"/>
    <n v="169"/>
    <n v="21.125"/>
    <n v="175.77715877437299"/>
    <m/>
    <n v="67110.863500000007"/>
    <x v="0"/>
    <n v="12143.4782608696"/>
    <x v="201"/>
    <x v="0"/>
    <m/>
  </r>
  <r>
    <d v="2022-02-21T02:37:23"/>
    <x v="10"/>
    <n v="40"/>
    <s v="CORDOBA QUINTERO RAFAEL JOSE"/>
    <x v="0"/>
    <x v="0"/>
    <n v="248"/>
    <n v="27.5555555555556"/>
    <n v="197.74930362116999"/>
    <m/>
    <n v="75499.721399999995"/>
    <x v="0"/>
    <n v="12143.4782608696"/>
    <x v="201"/>
    <x v="0"/>
    <m/>
  </r>
  <r>
    <d v="2022-02-21T02:37:23"/>
    <x v="10"/>
    <n v="42"/>
    <s v="SOLORZANO KEVIN"/>
    <x v="0"/>
    <x v="0"/>
    <n v="237"/>
    <n v="26.3333333333333"/>
    <n v="197.74930362116999"/>
    <m/>
    <n v="75499.721399999995"/>
    <x v="0"/>
    <n v="12143.4782608696"/>
    <x v="201"/>
    <x v="0"/>
    <m/>
  </r>
  <r>
    <d v="2022-02-22T02:50:55"/>
    <x v="1"/>
    <n v="1"/>
    <s v="CASTRO HOLGUIN JOHAN DAVID"/>
    <x v="10"/>
    <x v="0"/>
    <n v="117"/>
    <n v="33.428571428571402"/>
    <n v="90.085910652921001"/>
    <m/>
    <n v="34634.364300000001"/>
    <x v="0"/>
    <n v="12214.285714285699"/>
    <x v="202"/>
    <x v="0"/>
    <m/>
  </r>
  <r>
    <d v="2022-02-22T02:50:55"/>
    <x v="1"/>
    <n v="2"/>
    <s v="GONZALEZ MONTAO HERNAN DARIO"/>
    <x v="3"/>
    <x v="0"/>
    <n v="308"/>
    <n v="30.8"/>
    <n v="257.38831615120301"/>
    <m/>
    <n v="98955.326499999996"/>
    <x v="1"/>
    <n v="12214.285714285699"/>
    <x v="202"/>
    <x v="0"/>
    <m/>
  </r>
  <r>
    <d v="2022-02-22T02:50:56"/>
    <x v="1"/>
    <n v="3"/>
    <s v="MONSALVE OCAMPO EDISON GUSTAVO"/>
    <x v="10"/>
    <x v="0"/>
    <n v="85"/>
    <n v="21.25"/>
    <n v="102.955326460481"/>
    <m/>
    <n v="39582.130599999997"/>
    <x v="0"/>
    <n v="12214.285714285699"/>
    <x v="202"/>
    <x v="0"/>
    <m/>
  </r>
  <r>
    <d v="2022-02-22T02:50:56"/>
    <x v="1"/>
    <n v="5"/>
    <s v="LOAIZA GAVIRIA EDIXON ANDRES"/>
    <x v="1"/>
    <x v="0"/>
    <n v="282"/>
    <n v="25.636363636363601"/>
    <n v="283.12714776632299"/>
    <m/>
    <n v="108850.8591"/>
    <x v="1"/>
    <n v="12214.285714285699"/>
    <x v="202"/>
    <x v="0"/>
    <m/>
  </r>
  <r>
    <d v="2022-02-22T02:50:56"/>
    <x v="9"/>
    <n v="6"/>
    <s v="VELASQUEZ ROLDAN BRAYAN ESTIVEN"/>
    <x v="2"/>
    <x v="0"/>
    <n v="141"/>
    <n v="23.5"/>
    <n v="154.432989690722"/>
    <s v="1 DESCUENTO (Conduct. Veh 24)"/>
    <n v="59373.195899999999"/>
    <x v="0"/>
    <n v="12214.285714285699"/>
    <x v="202"/>
    <x v="0"/>
    <m/>
  </r>
  <r>
    <d v="2022-02-22T02:50:56"/>
    <x v="1"/>
    <n v="7"/>
    <s v="URIBE HERRERA JUAN ESTEBAN"/>
    <x v="1"/>
    <x v="0"/>
    <n v="325"/>
    <n v="29.545454545454501"/>
    <n v="283.12714776632299"/>
    <s v="1 DESCUENTO (Conduct. Veh 17)"/>
    <n v="108850.8591"/>
    <x v="1"/>
    <n v="12214.285714285699"/>
    <x v="202"/>
    <x v="0"/>
    <m/>
  </r>
  <r>
    <d v="2022-02-22T02:50:56"/>
    <x v="1"/>
    <n v="8"/>
    <s v="VALENCIA MENDOZA CESAR AUGUSTO"/>
    <x v="1"/>
    <x v="0"/>
    <n v="306"/>
    <n v="27.818181818181799"/>
    <n v="283.12714776632299"/>
    <m/>
    <n v="108850.8591"/>
    <x v="1"/>
    <n v="12214.285714285699"/>
    <x v="202"/>
    <x v="0"/>
    <m/>
  </r>
  <r>
    <d v="2022-02-22T02:50:56"/>
    <x v="1"/>
    <n v="9"/>
    <s v="TABORDA ROJAS DIEGO ALEJANDRO"/>
    <x v="6"/>
    <x v="0"/>
    <n v="205"/>
    <n v="25.625"/>
    <n v="205.91065292096201"/>
    <m/>
    <n v="79164.261199999994"/>
    <x v="0"/>
    <n v="12214.285714285699"/>
    <x v="202"/>
    <x v="0"/>
    <m/>
  </r>
  <r>
    <d v="2022-02-22T02:50:57"/>
    <x v="9"/>
    <n v="10"/>
    <s v="LARGO PIEDRAHITA HARVEY DAVID"/>
    <x v="0"/>
    <x v="0"/>
    <n v="257"/>
    <n v="28.5555555555556"/>
    <n v="231.64948453608201"/>
    <s v="15 DESCUENTOS (Transbordo veh 17)"/>
    <n v="89059.793799999999"/>
    <x v="0"/>
    <n v="12214.285714285699"/>
    <x v="202"/>
    <x v="0"/>
    <m/>
  </r>
  <r>
    <d v="2022-02-22T02:50:57"/>
    <x v="9"/>
    <n v="12"/>
    <s v="ROJAS QUINTERO MIGUEL ANTONIO"/>
    <x v="6"/>
    <x v="0"/>
    <n v="175"/>
    <n v="21.875"/>
    <n v="205.91065292096201"/>
    <m/>
    <n v="79164.261199999994"/>
    <x v="0"/>
    <n v="12214.285714285699"/>
    <x v="202"/>
    <x v="0"/>
    <m/>
  </r>
  <r>
    <d v="2022-02-22T02:50:57"/>
    <x v="9"/>
    <n v="13"/>
    <s v="MESA RAFAEL"/>
    <x v="3"/>
    <x v="0"/>
    <n v="279"/>
    <n v="27.9"/>
    <n v="257.38831615120301"/>
    <s v="3 DESCUENTOS (Transbordo veh 20)"/>
    <n v="98955.326499999996"/>
    <x v="1"/>
    <n v="12214.285714285699"/>
    <x v="202"/>
    <x v="0"/>
    <m/>
  </r>
  <r>
    <d v="2022-02-22T02:50:57"/>
    <x v="9"/>
    <n v="14"/>
    <s v="CARVAJAL SALAZAR HECTOR MARINO"/>
    <x v="3"/>
    <x v="0"/>
    <n v="246"/>
    <n v="24.6"/>
    <n v="257.38831615120301"/>
    <m/>
    <n v="98955.326499999996"/>
    <x v="1"/>
    <n v="12214.285714285699"/>
    <x v="202"/>
    <x v="0"/>
    <m/>
  </r>
  <r>
    <d v="2022-02-22T02:50:57"/>
    <x v="9"/>
    <n v="15"/>
    <s v="LOPERA AGUDELO LUIS FRANCISCO"/>
    <x v="6"/>
    <x v="0"/>
    <n v="189"/>
    <n v="23.625"/>
    <n v="205.91065292096201"/>
    <m/>
    <n v="79164.261199999994"/>
    <x v="0"/>
    <n v="12214.285714285699"/>
    <x v="202"/>
    <x v="0"/>
    <m/>
  </r>
  <r>
    <d v="2022-02-22T02:50:58"/>
    <x v="9"/>
    <n v="17"/>
    <s v="ESPINOZA CHAVARRIA GUILLERMO LEON"/>
    <x v="4"/>
    <x v="1"/>
    <n v="189"/>
    <n v="27"/>
    <n v="180.171821305842"/>
    <s v="6 DESCUENTOS (4 Devolucin de dinero x varado y 2 Transbordo veh 35 Y Despachador Jos )"/>
    <n v="69268.728499999997"/>
    <x v="0"/>
    <n v="12214.285714285699"/>
    <x v="202"/>
    <x v="0"/>
    <m/>
  </r>
  <r>
    <d v="2022-02-22T02:50:58"/>
    <x v="9"/>
    <n v="18"/>
    <s v="ZAPATA POSSO FERNEY"/>
    <x v="4"/>
    <x v="0"/>
    <n v="172"/>
    <n v="24.571428571428601"/>
    <n v="180.171821305842"/>
    <m/>
    <n v="69268.728499999997"/>
    <x v="0"/>
    <n v="12214.285714285699"/>
    <x v="202"/>
    <x v="0"/>
    <m/>
  </r>
  <r>
    <d v="2022-02-22T02:50:58"/>
    <x v="9"/>
    <n v="20"/>
    <s v="HERRERA GIOVANNY"/>
    <x v="1"/>
    <x v="0"/>
    <n v="272"/>
    <n v="24.727272727272702"/>
    <n v="283.12714776632299"/>
    <m/>
    <n v="108850.8591"/>
    <x v="0"/>
    <n v="12214.285714285699"/>
    <x v="202"/>
    <x v="0"/>
    <m/>
  </r>
  <r>
    <d v="2022-02-22T02:50:58"/>
    <x v="9"/>
    <n v="21"/>
    <s v="OCAMPO OCAMPO ANTONIO JOSE"/>
    <x v="0"/>
    <x v="0"/>
    <n v="263"/>
    <n v="29.2222222222222"/>
    <n v="231.64948453608201"/>
    <m/>
    <n v="89059.793799999999"/>
    <x v="0"/>
    <n v="12214.285714285699"/>
    <x v="202"/>
    <x v="0"/>
    <m/>
  </r>
  <r>
    <d v="2022-02-22T02:50:58"/>
    <x v="9"/>
    <n v="22"/>
    <s v="ACEVEDO JHON FREDY"/>
    <x v="1"/>
    <x v="0"/>
    <n v="292"/>
    <n v="26.545454545454501"/>
    <n v="283.12714776632299"/>
    <m/>
    <n v="108850.8591"/>
    <x v="1"/>
    <n v="12214.285714285699"/>
    <x v="202"/>
    <x v="0"/>
    <m/>
  </r>
  <r>
    <d v="2022-02-22T02:50:58"/>
    <x v="9"/>
    <n v="23"/>
    <s v="QUICENO DAVID DIEGO ALEJANDRO"/>
    <x v="4"/>
    <x v="0"/>
    <n v="168"/>
    <n v="24"/>
    <n v="180.171821305842"/>
    <m/>
    <n v="69268.728499999997"/>
    <x v="0"/>
    <n v="12214.285714285699"/>
    <x v="202"/>
    <x v="0"/>
    <m/>
  </r>
  <r>
    <d v="2022-02-22T02:50:59"/>
    <x v="1"/>
    <n v="25"/>
    <s v="HOYOS ALEJANDRO"/>
    <x v="1"/>
    <x v="0"/>
    <n v="283"/>
    <n v="25.727272727272702"/>
    <n v="283.12714776632299"/>
    <m/>
    <n v="108850.8591"/>
    <x v="1"/>
    <n v="12214.285714285699"/>
    <x v="202"/>
    <x v="0"/>
    <m/>
  </r>
  <r>
    <d v="2022-02-22T02:50:59"/>
    <x v="1"/>
    <n v="26"/>
    <s v="GONZALEZ VELASQUEZ LISDAN"/>
    <x v="2"/>
    <x v="0"/>
    <n v="139"/>
    <n v="21.384615384615401"/>
    <n v="167.30240549828201"/>
    <m/>
    <n v="64320.962200000002"/>
    <x v="0"/>
    <n v="12214.285714285699"/>
    <x v="202"/>
    <x v="0"/>
    <m/>
  </r>
  <r>
    <d v="2022-02-22T02:50:59"/>
    <x v="9"/>
    <n v="27"/>
    <s v="RESTREPO RODRIGUEZ LIBARDO ANDRES"/>
    <x v="3"/>
    <x v="0"/>
    <n v="294"/>
    <n v="29.4"/>
    <n v="257.38831615120301"/>
    <m/>
    <n v="98955.326499999996"/>
    <x v="0"/>
    <n v="12214.285714285699"/>
    <x v="202"/>
    <x v="0"/>
    <m/>
  </r>
  <r>
    <d v="2022-02-22T02:50:59"/>
    <x v="9"/>
    <n v="28"/>
    <s v="BLANDON ALEJANDRO"/>
    <x v="4"/>
    <x v="0"/>
    <n v="141"/>
    <n v="20.1428571428571"/>
    <n v="180.171821305842"/>
    <m/>
    <n v="69268.728499999997"/>
    <x v="0"/>
    <n v="12214.285714285699"/>
    <x v="202"/>
    <x v="0"/>
    <m/>
  </r>
  <r>
    <d v="2022-02-22T02:50:59"/>
    <x v="9"/>
    <n v="29"/>
    <s v="VARGAS NELSON CONRADO"/>
    <x v="2"/>
    <x v="0"/>
    <n v="146"/>
    <n v="22.461538461538499"/>
    <n v="167.30240549828201"/>
    <m/>
    <n v="64320.962200000002"/>
    <x v="0"/>
    <n v="12214.285714285699"/>
    <x v="202"/>
    <x v="0"/>
    <m/>
  </r>
  <r>
    <d v="2022-02-22T02:50:59"/>
    <x v="1"/>
    <n v="30"/>
    <s v="ZAPATA GOMEZ ANDERSON"/>
    <x v="4"/>
    <x v="1"/>
    <n v="195"/>
    <n v="27.8571428571429"/>
    <n v="180.171821305842"/>
    <s v="Se descuenta el viaje de 3,05 pm donde moviliz 9 Usuarios ya que no espera el tiempo indicado por el despachador de turno"/>
    <n v="69268.728499999997"/>
    <x v="0"/>
    <n v="12214.285714285699"/>
    <x v="202"/>
    <x v="0"/>
    <m/>
  </r>
  <r>
    <d v="2022-02-22T02:50:59"/>
    <x v="1"/>
    <n v="31"/>
    <s v="LOPEZ ESTIVEN"/>
    <x v="0"/>
    <x v="0"/>
    <n v="218"/>
    <n v="24.2222222222222"/>
    <n v="231.64948453608201"/>
    <m/>
    <n v="89059.793799999999"/>
    <x v="1"/>
    <n v="12214.285714285699"/>
    <x v="202"/>
    <x v="0"/>
    <m/>
  </r>
  <r>
    <d v="2022-02-22T02:51:00"/>
    <x v="1"/>
    <n v="33"/>
    <s v="CANO JIMENEZ ESNEIDER"/>
    <x v="0"/>
    <x v="0"/>
    <n v="248"/>
    <n v="27.5555555555556"/>
    <n v="231.64948453608201"/>
    <m/>
    <n v="89059.793799999999"/>
    <x v="0"/>
    <n v="12214.285714285699"/>
    <x v="202"/>
    <x v="0"/>
    <m/>
  </r>
  <r>
    <d v="2022-02-22T02:51:00"/>
    <x v="1"/>
    <n v="34"/>
    <s v="JIMENEZ HURTADO CARLOS ESTIVEN"/>
    <x v="6"/>
    <x v="0"/>
    <n v="210"/>
    <n v="26.25"/>
    <n v="205.91065292096201"/>
    <m/>
    <n v="79164.261199999994"/>
    <x v="0"/>
    <n v="12214.285714285699"/>
    <x v="202"/>
    <x v="0"/>
    <m/>
  </r>
  <r>
    <d v="2022-02-22T02:51:00"/>
    <x v="1"/>
    <n v="35"/>
    <s v="GARCIA DAVID WILSON ALBERTO"/>
    <x v="3"/>
    <x v="1"/>
    <n v="236"/>
    <n v="23.6"/>
    <n v="257.38831615120301"/>
    <s v="4 DESCUENTOS (2 Conduct. Y 2 x Usuario con Movilidad reducida)"/>
    <n v="98955.326499999996"/>
    <x v="1"/>
    <n v="12214.285714285699"/>
    <x v="202"/>
    <x v="0"/>
    <m/>
  </r>
  <r>
    <d v="2022-02-22T02:51:00"/>
    <x v="1"/>
    <n v="36"/>
    <s v="MARTINEZ CHAVERRA LUIS NORBERTO"/>
    <x v="3"/>
    <x v="0"/>
    <n v="258"/>
    <n v="27.157894736842099"/>
    <n v="244.518900343643"/>
    <m/>
    <n v="94007.560100000002"/>
    <x v="0"/>
    <n v="12214.285714285699"/>
    <x v="202"/>
    <x v="0"/>
    <m/>
  </r>
  <r>
    <d v="2022-02-22T02:51:00"/>
    <x v="1"/>
    <n v="37"/>
    <s v="PIEDRAHITA MADRID SANTIAGO"/>
    <x v="1"/>
    <x v="0"/>
    <n v="272"/>
    <n v="24.727272727272702"/>
    <n v="283.12714776632299"/>
    <m/>
    <n v="108850.8591"/>
    <x v="1"/>
    <n v="12214.285714285699"/>
    <x v="202"/>
    <x v="0"/>
    <m/>
  </r>
  <r>
    <d v="2022-02-22T02:51:01"/>
    <x v="1"/>
    <n v="38"/>
    <s v="JIMENEZ JOSE"/>
    <x v="8"/>
    <x v="0"/>
    <n v="126"/>
    <n v="25.2"/>
    <n v="128.694158075601"/>
    <m/>
    <n v="49477.663200000003"/>
    <x v="0"/>
    <n v="12214.285714285699"/>
    <x v="202"/>
    <x v="0"/>
    <m/>
  </r>
  <r>
    <d v="2022-02-22T02:51:01"/>
    <x v="1"/>
    <n v="39"/>
    <s v="LONDOO GOMEZ WILDER"/>
    <x v="10"/>
    <x v="0"/>
    <n v="106"/>
    <n v="26.5"/>
    <n v="102.955326460481"/>
    <m/>
    <n v="39582.130599999997"/>
    <x v="0"/>
    <n v="12214.285714285699"/>
    <x v="202"/>
    <x v="0"/>
    <m/>
  </r>
  <r>
    <d v="2022-02-22T02:51:01"/>
    <x v="1"/>
    <n v="40"/>
    <s v="BARRERA CANO BRAYAN DANILO"/>
    <x v="0"/>
    <x v="0"/>
    <n v="185"/>
    <n v="20.5555555555556"/>
    <n v="231.64948453608201"/>
    <m/>
    <n v="89059.793799999999"/>
    <x v="0"/>
    <n v="12214.285714285699"/>
    <x v="202"/>
    <x v="0"/>
    <m/>
  </r>
  <r>
    <d v="2022-02-22T02:51:02"/>
    <x v="9"/>
    <n v="42"/>
    <s v="SOLORZANO KEVIN"/>
    <x v="4"/>
    <x v="0"/>
    <n v="162"/>
    <n v="23.1428571428571"/>
    <n v="180.171821305842"/>
    <m/>
    <n v="69268.728499999997"/>
    <x v="0"/>
    <n v="12214.285714285699"/>
    <x v="202"/>
    <x v="0"/>
    <m/>
  </r>
  <r>
    <d v="2022-02-23T03:40:04"/>
    <x v="9"/>
    <n v="1"/>
    <s v="CASTRO HOLGUIN JOHAN DAVID"/>
    <x v="6"/>
    <x v="0"/>
    <n v="154"/>
    <n v="19.25"/>
    <n v="199.4179357022"/>
    <m/>
    <n v="76567.174299999999"/>
    <x v="0"/>
    <n v="13174.285714285699"/>
    <x v="203"/>
    <x v="0"/>
    <m/>
  </r>
  <r>
    <d v="2022-02-23T03:40:04"/>
    <x v="9"/>
    <n v="2"/>
    <s v="GONZALEZ MONTAO HERNAN DARIO"/>
    <x v="3"/>
    <x v="0"/>
    <n v="256"/>
    <n v="25.6"/>
    <n v="249.27241962775"/>
    <m/>
    <n v="95708.967900000003"/>
    <x v="1"/>
    <n v="13174.285714285699"/>
    <x v="203"/>
    <x v="0"/>
    <m/>
  </r>
  <r>
    <d v="2022-02-23T03:40:04"/>
    <x v="9"/>
    <n v="5"/>
    <s v="LOAIZA GAVIRIA EDIXON ANDRES"/>
    <x v="0"/>
    <x v="0"/>
    <n v="296"/>
    <n v="32.8888888888889"/>
    <n v="224.34517766497501"/>
    <m/>
    <n v="86138.071100000001"/>
    <x v="1"/>
    <n v="13174.285714285699"/>
    <x v="203"/>
    <x v="0"/>
    <m/>
  </r>
  <r>
    <d v="2022-02-23T03:40:04"/>
    <x v="9"/>
    <n v="6"/>
    <s v="VELASQUEZ ROLDAN BRAYAN ESTIVEN"/>
    <x v="3"/>
    <x v="0"/>
    <n v="222"/>
    <n v="22.2"/>
    <n v="249.27241962775"/>
    <m/>
    <n v="95708.967900000003"/>
    <x v="0"/>
    <n v="13174.285714285699"/>
    <x v="203"/>
    <x v="0"/>
    <m/>
  </r>
  <r>
    <d v="2022-02-23T03:40:05"/>
    <x v="9"/>
    <n v="7"/>
    <s v="URIBE HERRERA JUAN ESTEBAN"/>
    <x v="3"/>
    <x v="0"/>
    <n v="287"/>
    <n v="28.7"/>
    <n v="249.27241962775"/>
    <s v="2 DESCUENTOS X Usuarios con Movilidad Reducida"/>
    <n v="95708.967900000003"/>
    <x v="1"/>
    <n v="13174.285714285699"/>
    <x v="203"/>
    <x v="0"/>
    <m/>
  </r>
  <r>
    <d v="2022-02-23T03:40:05"/>
    <x v="9"/>
    <n v="8"/>
    <s v="VALENCIA MENDOZA CESAR AUGUSTO"/>
    <x v="9"/>
    <x v="0"/>
    <n v="286"/>
    <n v="23.8333333333333"/>
    <n v="299.12690355329897"/>
    <s v="6 DESCUENTOS (4 X Usuarios con Movilidad Reducida Y 2 Usuarios Desubicados)"/>
    <n v="114850.7614"/>
    <x v="1"/>
    <n v="13174.285714285699"/>
    <x v="203"/>
    <x v="0"/>
    <m/>
  </r>
  <r>
    <d v="2022-02-23T03:40:05"/>
    <x v="9"/>
    <n v="9"/>
    <s v="TABORDA ROJAS DIEGO ALEJANDRO"/>
    <x v="3"/>
    <x v="0"/>
    <n v="223"/>
    <n v="22.3"/>
    <n v="249.27241962775"/>
    <m/>
    <n v="95708.967900000003"/>
    <x v="0"/>
    <n v="13174.285714285699"/>
    <x v="203"/>
    <x v="0"/>
    <m/>
  </r>
  <r>
    <d v="2022-02-23T03:40:05"/>
    <x v="9"/>
    <n v="10"/>
    <s v="LARGO PIEDRAHITA HARVEY DAVID"/>
    <x v="3"/>
    <x v="0"/>
    <n v="257"/>
    <n v="25.7"/>
    <n v="249.27241962775"/>
    <m/>
    <n v="95708.967900000003"/>
    <x v="0"/>
    <n v="13174.285714285699"/>
    <x v="203"/>
    <x v="0"/>
    <m/>
  </r>
  <r>
    <d v="2022-02-23T03:40:06"/>
    <x v="1"/>
    <n v="11"/>
    <s v="VELEZ QUINTERO BAYRON ESTIVEN"/>
    <x v="10"/>
    <x v="0"/>
    <n v="100"/>
    <n v="25"/>
    <n v="99.7089678510998"/>
    <m/>
    <n v="38283.587099999997"/>
    <x v="0"/>
    <n v="13174.285714285699"/>
    <x v="203"/>
    <x v="0"/>
    <m/>
  </r>
  <r>
    <d v="2022-02-23T03:40:06"/>
    <x v="1"/>
    <n v="12"/>
    <s v="ROJAS QUINTERO MIGUEL ANTONIO"/>
    <x v="10"/>
    <x v="0"/>
    <n v="85"/>
    <n v="24.285714285714299"/>
    <n v="87.245346869712293"/>
    <m/>
    <n v="33498.138700000003"/>
    <x v="0"/>
    <n v="13174.285714285699"/>
    <x v="203"/>
    <x v="0"/>
    <m/>
  </r>
  <r>
    <d v="2022-02-23T03:40:06"/>
    <x v="1"/>
    <n v="13"/>
    <s v="MESA RAFAEL"/>
    <x v="0"/>
    <x v="0"/>
    <n v="239"/>
    <n v="26.5555555555556"/>
    <n v="224.34517766497501"/>
    <m/>
    <n v="86138.071100000001"/>
    <x v="1"/>
    <n v="13174.285714285699"/>
    <x v="203"/>
    <x v="0"/>
    <m/>
  </r>
  <r>
    <d v="2022-02-23T03:40:07"/>
    <x v="1"/>
    <n v="14"/>
    <s v="HINCAPIE OSORIO RENZO ORLANDO"/>
    <x v="1"/>
    <x v="0"/>
    <n v="244"/>
    <n v="22.181818181818201"/>
    <n v="274.19966159052501"/>
    <s v="2 DESCUENTOS (Despachador Fernando y Usuario Desubicado)"/>
    <n v="105279.8646"/>
    <x v="1"/>
    <n v="13174.285714285699"/>
    <x v="203"/>
    <x v="0"/>
    <m/>
  </r>
  <r>
    <d v="2022-02-23T03:40:07"/>
    <x v="1"/>
    <n v="15"/>
    <s v="LOPERA AGUDELO LUIS FRANCISCO"/>
    <x v="0"/>
    <x v="0"/>
    <n v="198"/>
    <n v="22"/>
    <n v="224.34517766497501"/>
    <m/>
    <n v="86138.071100000001"/>
    <x v="0"/>
    <n v="13174.285714285699"/>
    <x v="203"/>
    <x v="0"/>
    <m/>
  </r>
  <r>
    <d v="2022-02-23T03:40:07"/>
    <x v="1"/>
    <n v="17"/>
    <s v="ESPINOZA CHAVARRIA GUILLERMO LEON"/>
    <x v="0"/>
    <x v="0"/>
    <n v="219"/>
    <n v="24.3333333333333"/>
    <n v="224.34517766497501"/>
    <m/>
    <n v="86138.071100000001"/>
    <x v="0"/>
    <n v="13174.285714285699"/>
    <x v="203"/>
    <x v="0"/>
    <m/>
  </r>
  <r>
    <d v="2022-02-23T03:40:07"/>
    <x v="1"/>
    <n v="18"/>
    <s v="RENDON VIANA HUMBERTO DE JESUS"/>
    <x v="0"/>
    <x v="0"/>
    <n v="197"/>
    <n v="21.8888888888889"/>
    <n v="224.34517766497501"/>
    <m/>
    <n v="86138.071100000001"/>
    <x v="0"/>
    <n v="13174.285714285699"/>
    <x v="203"/>
    <x v="0"/>
    <m/>
  </r>
  <r>
    <d v="2022-02-23T03:40:08"/>
    <x v="1"/>
    <n v="20"/>
    <s v="HERRERA GIOVANNY"/>
    <x v="3"/>
    <x v="0"/>
    <n v="237"/>
    <n v="23.7"/>
    <n v="249.27241962775"/>
    <m/>
    <n v="95708.967900000003"/>
    <x v="0"/>
    <n v="13174.285714285699"/>
    <x v="203"/>
    <x v="0"/>
    <m/>
  </r>
  <r>
    <d v="2022-02-23T03:40:08"/>
    <x v="1"/>
    <n v="21"/>
    <s v="ACEVEDO JHON FREDY"/>
    <x v="10"/>
    <x v="0"/>
    <n v="116"/>
    <n v="25.7777777777778"/>
    <n v="112.17258883248699"/>
    <s v="3 DESCUENTOS (Jefe de ruta y 2 conducts)"/>
    <n v="43069.035499999998"/>
    <x v="0"/>
    <n v="13174.285714285699"/>
    <x v="203"/>
    <x v="0"/>
    <m/>
  </r>
  <r>
    <d v="2022-02-23T03:40:08"/>
    <x v="1"/>
    <n v="22"/>
    <s v="PACHECO CRISTIAN"/>
    <x v="0"/>
    <x v="0"/>
    <n v="218"/>
    <n v="24.2222222222222"/>
    <n v="224.34517766497501"/>
    <s v="2 DESCUENTOS X Usuarios con Movilidad Reducida"/>
    <n v="86138.071100000001"/>
    <x v="1"/>
    <n v="13174.285714285699"/>
    <x v="203"/>
    <x v="0"/>
    <m/>
  </r>
  <r>
    <d v="2022-02-23T03:40:08"/>
    <x v="1"/>
    <n v="23"/>
    <s v="QUICENO DAVID DIEGO ALEJANDRO"/>
    <x v="11"/>
    <x v="0"/>
    <n v="43"/>
    <n v="21.5"/>
    <n v="49.8544839255499"/>
    <m/>
    <n v="19141.793600000001"/>
    <x v="0"/>
    <n v="13174.285714285699"/>
    <x v="203"/>
    <x v="0"/>
    <m/>
  </r>
  <r>
    <d v="2022-02-23T03:40:09"/>
    <x v="1"/>
    <n v="24"/>
    <s v="QUIRAMA CASTAEDA JHON JA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09"/>
    <x v="1"/>
    <n v="25"/>
    <s v="HOYOS ALEJANDRO"/>
    <x v="3"/>
    <x v="0"/>
    <n v="209"/>
    <n v="20.9"/>
    <n v="249.27241962775"/>
    <m/>
    <n v="95708.967900000003"/>
    <x v="1"/>
    <n v="13174.285714285699"/>
    <x v="203"/>
    <x v="0"/>
    <m/>
  </r>
  <r>
    <d v="2022-02-23T03:40:09"/>
    <x v="1"/>
    <n v="27"/>
    <s v="HENAO MUOZ FERNEY"/>
    <x v="2"/>
    <x v="0"/>
    <n v="183"/>
    <n v="28.153846153846199"/>
    <n v="162.02707275803701"/>
    <m/>
    <n v="62210.829100000003"/>
    <x v="0"/>
    <n v="13174.285714285699"/>
    <x v="203"/>
    <x v="0"/>
    <m/>
  </r>
  <r>
    <d v="2022-02-23T03:40:09"/>
    <x v="1"/>
    <n v="28"/>
    <s v="BLANDON ALEJANDRO"/>
    <x v="0"/>
    <x v="0"/>
    <n v="223"/>
    <n v="24.7777777777778"/>
    <n v="224.34517766497501"/>
    <m/>
    <n v="86138.071100000001"/>
    <x v="0"/>
    <n v="13174.285714285699"/>
    <x v="203"/>
    <x v="0"/>
    <m/>
  </r>
  <r>
    <d v="2022-02-23T03:40:10"/>
    <x v="1"/>
    <n v="29"/>
    <s v="VARGAS NELSON CONRADO"/>
    <x v="2"/>
    <x v="0"/>
    <n v="165"/>
    <n v="27.5"/>
    <n v="149.56345177665"/>
    <m/>
    <n v="57425.380700000002"/>
    <x v="0"/>
    <n v="13174.285714285699"/>
    <x v="203"/>
    <x v="0"/>
    <m/>
  </r>
  <r>
    <d v="2022-02-23T03:40:10"/>
    <x v="9"/>
    <n v="30"/>
    <s v="ZAPATA GOMEZ ANDERSON"/>
    <x v="6"/>
    <x v="0"/>
    <n v="231"/>
    <n v="28.875"/>
    <n v="199.4179357022"/>
    <m/>
    <n v="76567.174299999999"/>
    <x v="0"/>
    <n v="13174.285714285699"/>
    <x v="203"/>
    <x v="0"/>
    <m/>
  </r>
  <r>
    <d v="2022-02-23T03:40:10"/>
    <x v="9"/>
    <n v="31"/>
    <s v="LOPEZ ESTIVEN"/>
    <x v="0"/>
    <x v="0"/>
    <n v="215"/>
    <n v="23.8888888888889"/>
    <n v="224.34517766497501"/>
    <m/>
    <n v="86138.071100000001"/>
    <x v="1"/>
    <n v="13174.285714285699"/>
    <x v="203"/>
    <x v="0"/>
    <m/>
  </r>
  <r>
    <d v="2022-02-23T03:40:11"/>
    <x v="9"/>
    <n v="33"/>
    <s v="ARISTIZABAL GIRALDO JORGE ANDRES"/>
    <x v="0"/>
    <x v="0"/>
    <n v="225"/>
    <n v="25"/>
    <n v="224.34517766497501"/>
    <s v="2 DESCUENTOS (Usuarios Desubicados)"/>
    <n v="86138.071100000001"/>
    <x v="0"/>
    <n v="13174.285714285699"/>
    <x v="203"/>
    <x v="0"/>
    <m/>
  </r>
  <r>
    <d v="2022-02-23T03:40:11"/>
    <x v="9"/>
    <n v="34"/>
    <s v="LONDOO LOPERA DUVAN ANDRES"/>
    <x v="0"/>
    <x v="0"/>
    <n v="229"/>
    <n v="25.4444444444444"/>
    <n v="224.34517766497501"/>
    <s v="1 DESCUENTO (Despachador Jos)"/>
    <n v="86138.071100000001"/>
    <x v="0"/>
    <n v="13174.285714285699"/>
    <x v="203"/>
    <x v="0"/>
    <m/>
  </r>
  <r>
    <d v="2022-02-23T03:40:11"/>
    <x v="9"/>
    <n v="35"/>
    <s v="RESTREPO RODRIGUEZ LIBARDO ANDRES"/>
    <x v="3"/>
    <x v="0"/>
    <n v="232"/>
    <n v="23.2"/>
    <n v="249.27241962775"/>
    <s v="9 DESCUENTOS (6 X Usuarios con Movilidad reducida, Jefe de ruta y Conduct y Usuario Desubicado)"/>
    <n v="95708.967900000003"/>
    <x v="1"/>
    <n v="13174.285714285699"/>
    <x v="203"/>
    <x v="0"/>
    <m/>
  </r>
  <r>
    <d v="2022-02-23T03:40:11"/>
    <x v="9"/>
    <n v="36"/>
    <s v="MARTINEZ CHAVERRA LUIS NORBERTO"/>
    <x v="0"/>
    <x v="0"/>
    <n v="258"/>
    <n v="28.6666666666667"/>
    <n v="224.34517766497501"/>
    <m/>
    <n v="86138.071100000001"/>
    <x v="0"/>
    <n v="13174.285714285699"/>
    <x v="203"/>
    <x v="0"/>
    <m/>
  </r>
  <r>
    <d v="2022-02-23T03:40:12"/>
    <x v="9"/>
    <n v="37"/>
    <s v="PIEDRAHITA MADRID SANTIAGO"/>
    <x v="4"/>
    <x v="0"/>
    <n v="230"/>
    <n v="32.857142857142897"/>
    <n v="174.49069373942501"/>
    <s v="1 DESCUENTO (Despachador Jos)"/>
    <n v="66996.277499999997"/>
    <x v="1"/>
    <n v="13174.285714285699"/>
    <x v="203"/>
    <x v="0"/>
    <m/>
  </r>
  <r>
    <d v="2022-02-23T03:40:12"/>
    <x v="9"/>
    <n v="38"/>
    <s v="CANO JIMENEZ ESNEI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12"/>
    <x v="9"/>
    <n v="39"/>
    <s v="LONDOO GOMEZ WILDER"/>
    <x v="6"/>
    <x v="0"/>
    <n v="185"/>
    <n v="23.125"/>
    <n v="199.4179357022"/>
    <m/>
    <n v="76567.174299999999"/>
    <x v="0"/>
    <n v="13174.285714285699"/>
    <x v="203"/>
    <x v="0"/>
    <m/>
  </r>
  <r>
    <d v="2022-02-23T03:40:12"/>
    <x v="9"/>
    <n v="40"/>
    <s v="BARRERA CANO BRAYAN DANILO"/>
    <x v="0"/>
    <x v="0"/>
    <n v="204"/>
    <n v="22.6666666666667"/>
    <n v="224.34517766497501"/>
    <m/>
    <n v="86138.071100000001"/>
    <x v="0"/>
    <n v="13174.285714285699"/>
    <x v="203"/>
    <x v="0"/>
    <m/>
  </r>
  <r>
    <d v="2022-02-23T03:40:13"/>
    <x v="9"/>
    <n v="42"/>
    <s v="SOLORZANO KEVIN"/>
    <x v="0"/>
    <x v="0"/>
    <n v="218"/>
    <n v="24.2222222222222"/>
    <n v="224.34517766497501"/>
    <m/>
    <n v="86138.071100000001"/>
    <x v="0"/>
    <n v="13174.285714285699"/>
    <x v="203"/>
    <x v="0"/>
    <m/>
  </r>
  <r>
    <d v="2022-02-24T02:05:41"/>
    <x v="9"/>
    <n v="1"/>
    <s v="CASTRO HOLGUIN JOHAN DAVID"/>
    <x v="8"/>
    <x v="0"/>
    <n v="146"/>
    <n v="29.2"/>
    <n v="117.423510466989"/>
    <m/>
    <n v="44969.404199999997"/>
    <x v="0"/>
    <n v="12851.4285714286"/>
    <x v="204"/>
    <x v="0"/>
    <m/>
  </r>
  <r>
    <d v="2022-02-24T02:05:41"/>
    <x v="1"/>
    <n v="2"/>
    <s v="GONZALEZ MONTAO HERNAN DARIO"/>
    <x v="2"/>
    <x v="0"/>
    <n v="93"/>
    <n v="16.909090909090899"/>
    <n v="129.16586151368799"/>
    <m/>
    <n v="49466.344599999997"/>
    <x v="1"/>
    <n v="12851.4285714286"/>
    <x v="204"/>
    <x v="0"/>
    <m/>
  </r>
  <r>
    <d v="2022-02-24T02:05:41"/>
    <x v="1"/>
    <n v="5"/>
    <s v="LOAIZA GAVIRIA EDIXON ANDRES"/>
    <x v="3"/>
    <x v="0"/>
    <n v="256"/>
    <n v="25.6"/>
    <n v="234.84702093397701"/>
    <s v="6 DESCUENTOS (4 X Usuario con Movilidad reducida (Rampla Mala) transbordo veh 35 y Usuario Desubicado"/>
    <n v="89938.808399999994"/>
    <x v="1"/>
    <n v="12851.4285714286"/>
    <x v="204"/>
    <x v="0"/>
    <m/>
  </r>
  <r>
    <d v="2022-02-24T02:05:41"/>
    <x v="1"/>
    <n v="6"/>
    <s v="VELASQUEZ ROLDAN BRAYAN ESTIVEN"/>
    <x v="3"/>
    <x v="0"/>
    <n v="208"/>
    <n v="20.8"/>
    <n v="234.84702093397701"/>
    <m/>
    <n v="89938.808399999994"/>
    <x v="0"/>
    <n v="12851.4285714286"/>
    <x v="204"/>
    <x v="0"/>
    <m/>
  </r>
  <r>
    <d v="2022-02-24T02:05:41"/>
    <x v="1"/>
    <n v="7"/>
    <s v="URIBE HERRERA JUAN ESTEBAN"/>
    <x v="4"/>
    <x v="0"/>
    <n v="197"/>
    <n v="28.1428571428571"/>
    <n v="164.392914653784"/>
    <m/>
    <n v="62957.1659"/>
    <x v="1"/>
    <n v="12851.4285714286"/>
    <x v="204"/>
    <x v="0"/>
    <m/>
  </r>
  <r>
    <d v="2022-02-24T02:05:42"/>
    <x v="1"/>
    <n v="8"/>
    <s v="MARTINEZ MANCO JUAN FELIPE"/>
    <x v="0"/>
    <x v="0"/>
    <n v="202"/>
    <n v="22.4444444444444"/>
    <n v="211.36231884058"/>
    <s v="2 DESCUENTOS X Usuario con Movilidad reducida"/>
    <n v="80944.927500000005"/>
    <x v="1"/>
    <n v="12851.4285714286"/>
    <x v="204"/>
    <x v="0"/>
    <m/>
  </r>
  <r>
    <d v="2022-02-24T02:05:42"/>
    <x v="9"/>
    <n v="9"/>
    <s v="TABORDA ROJAS DIEGO ALEJANDRO"/>
    <x v="6"/>
    <x v="8"/>
    <n v="155"/>
    <n v="19.375"/>
    <n v="187.877616747182"/>
    <s v="4 DESCUENTOS (Usuarios Desubicados)"/>
    <n v="71951.046700000006"/>
    <x v="0"/>
    <n v="12851.4285714286"/>
    <x v="204"/>
    <x v="0"/>
    <m/>
  </r>
  <r>
    <d v="2022-02-24T02:05:42"/>
    <x v="1"/>
    <n v="10"/>
    <s v="LARGO PIEDRAHITA HARVEY DAVID"/>
    <x v="0"/>
    <x v="0"/>
    <n v="266"/>
    <n v="29.5555555555556"/>
    <n v="211.36231884058"/>
    <m/>
    <n v="80944.927500000005"/>
    <x v="0"/>
    <n v="12851.4285714286"/>
    <x v="204"/>
    <x v="0"/>
    <m/>
  </r>
  <r>
    <d v="2022-02-24T02:05:42"/>
    <x v="1"/>
    <n v="11"/>
    <s v="TANGARIFE LUIS"/>
    <x v="11"/>
    <x v="0"/>
    <n v="36"/>
    <n v="18"/>
    <n v="46.969404186795501"/>
    <m/>
    <n v="17987.761699999999"/>
    <x v="0"/>
    <n v="12851.4285714286"/>
    <x v="204"/>
    <x v="0"/>
    <m/>
  </r>
  <r>
    <d v="2022-02-24T02:05:43"/>
    <x v="9"/>
    <n v="12"/>
    <s v="ROJAS QUINTERO MIGUEL ANTONIO"/>
    <x v="10"/>
    <x v="0"/>
    <n v="69"/>
    <n v="17.25"/>
    <n v="93.938808373591002"/>
    <m/>
    <n v="35975.523300000001"/>
    <x v="0"/>
    <n v="12851.4285714286"/>
    <x v="204"/>
    <x v="0"/>
    <m/>
  </r>
  <r>
    <d v="2022-02-24T02:05:43"/>
    <x v="9"/>
    <n v="13"/>
    <s v="MESA RAFAEL"/>
    <x v="0"/>
    <x v="0"/>
    <n v="277"/>
    <n v="30.7777777777778"/>
    <n v="211.36231884058"/>
    <m/>
    <n v="80944.927500000005"/>
    <x v="1"/>
    <n v="12851.4285714286"/>
    <x v="204"/>
    <x v="0"/>
    <m/>
  </r>
  <r>
    <d v="2022-02-24T02:05:43"/>
    <x v="9"/>
    <n v="14"/>
    <s v="HINCAPIE OSORIO RENZO ORLANDO"/>
    <x v="9"/>
    <x v="0"/>
    <n v="293"/>
    <n v="24.4166666666667"/>
    <n v="281.81642512077298"/>
    <s v="HECTOR CARVAJAL Realiz 5 viajes donde moviliz 126 Usuarios, 1 DESCUENTO (Jos Despachador)"/>
    <n v="107926.57"/>
    <x v="1"/>
    <n v="12851.4285714286"/>
    <x v="204"/>
    <x v="0"/>
    <m/>
  </r>
  <r>
    <d v="2022-02-24T02:05:43"/>
    <x v="9"/>
    <n v="15"/>
    <s v="LOPERA AGUDELO LUIS FRANCISCO"/>
    <x v="2"/>
    <x v="0"/>
    <n v="146"/>
    <n v="26.545454545454501"/>
    <n v="129.16586151368799"/>
    <s v="1 DESCUENTO (Despachador Jos)"/>
    <n v="49466.344599999997"/>
    <x v="0"/>
    <n v="12851.4285714286"/>
    <x v="204"/>
    <x v="0"/>
    <m/>
  </r>
  <r>
    <d v="2022-02-24T02:05:43"/>
    <x v="9"/>
    <n v="17"/>
    <s v="ESPINOZA CHAVARRIA GUILLERMO LEON"/>
    <x v="8"/>
    <x v="0"/>
    <n v="77"/>
    <n v="15.4"/>
    <n v="117.423510466989"/>
    <m/>
    <n v="44969.404199999997"/>
    <x v="0"/>
    <n v="12851.4285714286"/>
    <x v="204"/>
    <x v="0"/>
    <m/>
  </r>
  <r>
    <d v="2022-02-24T02:05:44"/>
    <x v="9"/>
    <n v="18"/>
    <s v="RENDON VIANA HUMBERTO DE JESUS"/>
    <x v="0"/>
    <x v="0"/>
    <n v="213"/>
    <n v="23.6666666666667"/>
    <n v="211.36231884058"/>
    <m/>
    <n v="80944.927500000005"/>
    <x v="0"/>
    <n v="12851.4285714286"/>
    <x v="204"/>
    <x v="0"/>
    <m/>
  </r>
  <r>
    <d v="2022-02-24T02:05:44"/>
    <x v="9"/>
    <n v="20"/>
    <s v="VACA FIERRO ROBINSON"/>
    <x v="3"/>
    <x v="0"/>
    <n v="182"/>
    <n v="18.2"/>
    <n v="234.84702093397701"/>
    <m/>
    <n v="89938.808399999994"/>
    <x v="0"/>
    <n v="12851.4285714286"/>
    <x v="204"/>
    <x v="0"/>
    <m/>
  </r>
  <r>
    <d v="2022-02-24T02:05:44"/>
    <x v="9"/>
    <n v="21"/>
    <s v="OCAMPO OCAMPO ANTONIO JOSE"/>
    <x v="3"/>
    <x v="0"/>
    <n v="183"/>
    <n v="18.3"/>
    <n v="234.84702093397701"/>
    <m/>
    <n v="89938.808399999994"/>
    <x v="0"/>
    <n v="12851.4285714286"/>
    <x v="204"/>
    <x v="0"/>
    <m/>
  </r>
  <r>
    <d v="2022-02-24T02:05:44"/>
    <x v="9"/>
    <n v="22"/>
    <s v="PACHECO CRISTIAN"/>
    <x v="1"/>
    <x v="0"/>
    <n v="236"/>
    <n v="21.454545454545499"/>
    <n v="258.33172302737501"/>
    <m/>
    <n v="98932.689199999993"/>
    <x v="1"/>
    <n v="12851.4285714286"/>
    <x v="204"/>
    <x v="0"/>
    <m/>
  </r>
  <r>
    <d v="2022-02-24T02:05:44"/>
    <x v="9"/>
    <n v="23"/>
    <s v="QUICENO DAVID DIEGO ALEJANDRO"/>
    <x v="1"/>
    <x v="0"/>
    <n v="225"/>
    <n v="20.454545454545499"/>
    <n v="258.33172302737501"/>
    <m/>
    <n v="98932.689199999993"/>
    <x v="0"/>
    <n v="12851.4285714286"/>
    <x v="204"/>
    <x v="0"/>
    <m/>
  </r>
  <r>
    <d v="2022-02-24T02:05:45"/>
    <x v="9"/>
    <n v="24"/>
    <s v="QUIRAMA CASTAEDA JHON JADER"/>
    <x v="0"/>
    <x v="0"/>
    <n v="235"/>
    <n v="26.1111111111111"/>
    <n v="211.36231884058"/>
    <m/>
    <n v="80944.927500000005"/>
    <x v="0"/>
    <n v="12851.4285714286"/>
    <x v="204"/>
    <x v="0"/>
    <m/>
  </r>
  <r>
    <d v="2022-02-24T02:05:45"/>
    <x v="1"/>
    <n v="25"/>
    <s v="HOYOS ALEJANDRO"/>
    <x v="0"/>
    <x v="0"/>
    <n v="258"/>
    <n v="28.6666666666667"/>
    <n v="211.36231884058"/>
    <m/>
    <n v="80944.927500000005"/>
    <x v="1"/>
    <n v="12851.4285714286"/>
    <x v="204"/>
    <x v="0"/>
    <m/>
  </r>
  <r>
    <d v="2022-02-24T02:05:45"/>
    <x v="9"/>
    <n v="26"/>
    <s v="GONZALEZ VELASQUEZ LISDAN"/>
    <x v="9"/>
    <x v="0"/>
    <n v="274"/>
    <n v="22.8333333333333"/>
    <n v="281.81642512077298"/>
    <m/>
    <n v="107926.57"/>
    <x v="0"/>
    <n v="12851.4285714286"/>
    <x v="204"/>
    <x v="0"/>
    <m/>
  </r>
  <r>
    <d v="2022-02-24T02:05:45"/>
    <x v="9"/>
    <n v="27"/>
    <s v="VANEGAS MORALES DEIBY ALEJANDRO"/>
    <x v="3"/>
    <x v="0"/>
    <n v="253"/>
    <n v="25.3"/>
    <n v="234.84702093397701"/>
    <m/>
    <n v="89938.808399999994"/>
    <x v="0"/>
    <n v="12851.4285714286"/>
    <x v="204"/>
    <x v="0"/>
    <m/>
  </r>
  <r>
    <d v="2022-02-24T02:05:45"/>
    <x v="1"/>
    <n v="28"/>
    <s v="BLANDON ALEJANDRO"/>
    <x v="6"/>
    <x v="0"/>
    <n v="190"/>
    <n v="23.75"/>
    <n v="187.877616747182"/>
    <m/>
    <n v="71951.046700000006"/>
    <x v="0"/>
    <n v="12851.4285714286"/>
    <x v="204"/>
    <x v="0"/>
    <m/>
  </r>
  <r>
    <d v="2022-02-24T02:05:46"/>
    <x v="9"/>
    <n v="29"/>
    <s v="HERRERA GIOVANNY"/>
    <x v="3"/>
    <x v="0"/>
    <n v="272"/>
    <n v="27.2"/>
    <n v="234.84702093397701"/>
    <m/>
    <n v="89938.808399999994"/>
    <x v="0"/>
    <n v="12851.4285714286"/>
    <x v="204"/>
    <x v="0"/>
    <m/>
  </r>
  <r>
    <d v="2022-02-24T02:05:46"/>
    <x v="1"/>
    <n v="30"/>
    <s v="ZAPATA GOMEZ ANDERSON"/>
    <x v="3"/>
    <x v="0"/>
    <n v="231"/>
    <n v="23.1"/>
    <n v="234.84702093397701"/>
    <s v="1 DESCUENTO (Propietario veh 34)"/>
    <n v="89938.808399999994"/>
    <x v="0"/>
    <n v="12851.4285714286"/>
    <x v="204"/>
    <x v="0"/>
    <m/>
  </r>
  <r>
    <d v="2022-02-24T02:05:46"/>
    <x v="1"/>
    <n v="31"/>
    <s v="LOPEZ ESTIVEN"/>
    <x v="3"/>
    <x v="0"/>
    <n v="204"/>
    <n v="20.399999999999999"/>
    <n v="234.84702093397701"/>
    <m/>
    <n v="89938.808399999994"/>
    <x v="1"/>
    <n v="12851.4285714286"/>
    <x v="204"/>
    <x v="0"/>
    <m/>
  </r>
  <r>
    <d v="2022-02-24T02:05:46"/>
    <x v="1"/>
    <n v="33"/>
    <s v="ARISTIZABAL GIRALDO JORGE ANDRES"/>
    <x v="0"/>
    <x v="0"/>
    <n v="186"/>
    <n v="20.6666666666667"/>
    <n v="211.36231884058"/>
    <m/>
    <n v="80944.927500000005"/>
    <x v="0"/>
    <n v="12851.4285714286"/>
    <x v="204"/>
    <x v="0"/>
    <m/>
  </r>
  <r>
    <d v="2022-02-24T02:05:46"/>
    <x v="1"/>
    <n v="34"/>
    <s v="LONDOO LOPERA DUVAN ANDRES"/>
    <x v="0"/>
    <x v="0"/>
    <n v="209"/>
    <n v="23.2222222222222"/>
    <n v="211.36231884058"/>
    <m/>
    <n v="80944.927500000005"/>
    <x v="0"/>
    <n v="12851.4285714286"/>
    <x v="204"/>
    <x v="0"/>
    <m/>
  </r>
  <r>
    <d v="2022-02-24T02:05:47"/>
    <x v="1"/>
    <n v="35"/>
    <s v="GARCIA DAVID WILSON ALBERTO"/>
    <x v="3"/>
    <x v="0"/>
    <n v="239"/>
    <n v="23.9"/>
    <n v="234.84702093397701"/>
    <s v="2 DESCUENTOS X Usuario con Movilidad reducida"/>
    <n v="89938.808399999994"/>
    <x v="1"/>
    <n v="12851.4285714286"/>
    <x v="204"/>
    <x v="0"/>
    <m/>
  </r>
  <r>
    <d v="2022-02-24T02:05:47"/>
    <x v="1"/>
    <n v="36"/>
    <s v="MARTINEZ CHAVERRA LUIS NORBERTO"/>
    <x v="0"/>
    <x v="0"/>
    <n v="247"/>
    <n v="27.4444444444444"/>
    <n v="211.36231884058"/>
    <m/>
    <n v="80944.927500000005"/>
    <x v="0"/>
    <n v="12851.4285714286"/>
    <x v="204"/>
    <x v="0"/>
    <m/>
  </r>
  <r>
    <d v="2022-02-24T02:05:47"/>
    <x v="1"/>
    <n v="37"/>
    <s v="RESTREPO RODRIGUEZ LIBARDO ANDRES"/>
    <x v="3"/>
    <x v="0"/>
    <n v="314"/>
    <n v="31.4"/>
    <n v="234.84702093397701"/>
    <m/>
    <n v="89938.808399999994"/>
    <x v="1"/>
    <n v="12851.4285714286"/>
    <x v="204"/>
    <x v="0"/>
    <m/>
  </r>
  <r>
    <d v="2022-02-24T02:05:47"/>
    <x v="1"/>
    <n v="38"/>
    <s v="JIMENEZ JOSE"/>
    <x v="0"/>
    <x v="0"/>
    <n v="175"/>
    <n v="19.4444444444444"/>
    <n v="211.36231884058"/>
    <m/>
    <n v="80944.927500000005"/>
    <x v="0"/>
    <n v="12851.4285714286"/>
    <x v="204"/>
    <x v="0"/>
    <m/>
  </r>
  <r>
    <d v="2022-02-24T02:05:47"/>
    <x v="1"/>
    <n v="39"/>
    <s v="LONDOO GOMEZ WILDER"/>
    <x v="2"/>
    <x v="0"/>
    <n v="126"/>
    <n v="19.384615384615401"/>
    <n v="152.65056360708499"/>
    <m/>
    <n v="58460.225400000003"/>
    <x v="0"/>
    <n v="12851.4285714286"/>
    <x v="204"/>
    <x v="0"/>
    <m/>
  </r>
  <r>
    <d v="2022-02-24T02:05:48"/>
    <x v="1"/>
    <n v="40"/>
    <s v="CORDOBA QUINTERO RAFAEL JOSE"/>
    <x v="4"/>
    <x v="0"/>
    <n v="168"/>
    <n v="24"/>
    <n v="164.392914653784"/>
    <m/>
    <n v="62957.1659"/>
    <x v="0"/>
    <n v="12851.4285714286"/>
    <x v="204"/>
    <x v="0"/>
    <m/>
  </r>
  <r>
    <d v="2022-02-24T02:05:48"/>
    <x v="1"/>
    <n v="42"/>
    <s v="ACEVEDO JHON FREDY"/>
    <x v="1"/>
    <x v="0"/>
    <n v="251"/>
    <n v="22.818181818181799"/>
    <n v="258.33172302737501"/>
    <s v="1 DESCUENTO (Propietario veh 34)"/>
    <n v="98932.689199999993"/>
    <x v="0"/>
    <n v="12851.4285714286"/>
    <x v="204"/>
    <x v="0"/>
    <m/>
  </r>
  <r>
    <d v="2022-02-25T02:55:15"/>
    <x v="9"/>
    <n v="1"/>
    <s v="CASTRO HOLGUIN JOHAN DAVID"/>
    <x v="8"/>
    <x v="0"/>
    <n v="150"/>
    <n v="30"/>
    <n v="116.814449917898"/>
    <m/>
    <n v="44725.78"/>
    <x v="0"/>
    <n v="13770.588235294101"/>
    <x v="205"/>
    <x v="0"/>
    <m/>
  </r>
  <r>
    <d v="2022-02-25T02:55:15"/>
    <x v="9"/>
    <n v="2"/>
    <s v="GARCIA DAVID WILSON ALBERTO"/>
    <x v="0"/>
    <x v="0"/>
    <n v="168"/>
    <n v="18.6666666666667"/>
    <n v="210.266009852217"/>
    <s v="3 DESCUENTOS 2 X Usuario con Movilidad reducida, Despachador Fernando"/>
    <n v="80506.403900000005"/>
    <x v="1"/>
    <n v="13770.588235294101"/>
    <x v="205"/>
    <x v="0"/>
    <m/>
  </r>
  <r>
    <d v="2022-02-25T02:55:15"/>
    <x v="9"/>
    <n v="3"/>
    <s v="MONSALVE OCAMPO EDISON GUSTAVO"/>
    <x v="0"/>
    <x v="0"/>
    <n v="196"/>
    <n v="21.7777777777778"/>
    <n v="210.266009852217"/>
    <m/>
    <n v="80506.403900000005"/>
    <x v="0"/>
    <n v="13770.588235294101"/>
    <x v="205"/>
    <x v="0"/>
    <m/>
  </r>
  <r>
    <d v="2022-02-25T02:55:15"/>
    <x v="9"/>
    <n v="5"/>
    <s v="LOAIZA GAVIRIA EDIXON ANDRES"/>
    <x v="0"/>
    <x v="0"/>
    <n v="227"/>
    <n v="25.2222222222222"/>
    <n v="210.266009852217"/>
    <m/>
    <n v="80506.403900000005"/>
    <x v="1"/>
    <n v="13770.588235294101"/>
    <x v="205"/>
    <x v="0"/>
    <m/>
  </r>
  <r>
    <d v="2022-02-25T02:55:16"/>
    <x v="9"/>
    <n v="6"/>
    <s v="VELASQUEZ ROLDAN BRAYAN ESTIVEN"/>
    <x v="6"/>
    <x v="0"/>
    <n v="159"/>
    <n v="19.875"/>
    <n v="186.90311986863699"/>
    <s v="9 DESCUENTOS (Transbordo veh 30)"/>
    <n v="71561.247900000002"/>
    <x v="0"/>
    <n v="13770.588235294101"/>
    <x v="205"/>
    <x v="0"/>
    <m/>
  </r>
  <r>
    <d v="2022-02-25T02:55:16"/>
    <x v="9"/>
    <n v="7"/>
    <s v="URIBE HERRERA JUAN ESTEBAN"/>
    <x v="9"/>
    <x v="0"/>
    <n v="299"/>
    <n v="24.9166666666667"/>
    <n v="280.35467980295601"/>
    <m/>
    <n v="107341.8719"/>
    <x v="1"/>
    <n v="13770.588235294101"/>
    <x v="205"/>
    <x v="0"/>
    <m/>
  </r>
  <r>
    <d v="2022-02-25T02:55:16"/>
    <x v="9"/>
    <n v="8"/>
    <s v="VALENCIA MENDOZA CESAR AUGUSTO"/>
    <x v="3"/>
    <x v="0"/>
    <n v="245"/>
    <n v="24.5"/>
    <n v="233.62889983579601"/>
    <s v="2 DESCUENTOS X Usuario con Movilidad reducida"/>
    <n v="89451.559899999993"/>
    <x v="1"/>
    <n v="13770.588235294101"/>
    <x v="205"/>
    <x v="0"/>
    <m/>
  </r>
  <r>
    <d v="2022-02-25T02:55:16"/>
    <x v="9"/>
    <n v="10"/>
    <s v="LARGO PIEDRAHITA HARVEY DAVID"/>
    <x v="3"/>
    <x v="0"/>
    <n v="268"/>
    <n v="26.8"/>
    <n v="233.62889983579601"/>
    <m/>
    <n v="89451.559899999993"/>
    <x v="0"/>
    <n v="13770.588235294101"/>
    <x v="205"/>
    <x v="0"/>
    <m/>
  </r>
  <r>
    <d v="2022-02-25T02:55:16"/>
    <x v="1"/>
    <n v="11"/>
    <s v="TANGARIFE LUIS"/>
    <x v="0"/>
    <x v="0"/>
    <n v="200"/>
    <n v="22.2222222222222"/>
    <n v="210.266009852217"/>
    <m/>
    <n v="80506.403900000005"/>
    <x v="0"/>
    <n v="13770.588235294101"/>
    <x v="205"/>
    <x v="0"/>
    <m/>
  </r>
  <r>
    <d v="2022-02-25T02:55:17"/>
    <x v="1"/>
    <n v="13"/>
    <s v="CANO JIMENEZ ESNEIDER"/>
    <x v="3"/>
    <x v="0"/>
    <n v="181"/>
    <n v="18.100000000000001"/>
    <n v="233.62889983579601"/>
    <m/>
    <n v="89451.559899999993"/>
    <x v="1"/>
    <n v="13770.588235294101"/>
    <x v="205"/>
    <x v="0"/>
    <m/>
  </r>
  <r>
    <d v="2022-02-25T02:55:17"/>
    <x v="1"/>
    <n v="14"/>
    <s v="HINCAPIE OSORIO RENZO ORLANDO"/>
    <x v="3"/>
    <x v="0"/>
    <n v="228"/>
    <n v="22.8"/>
    <n v="233.62889983579601"/>
    <s v="HECTOR CARVAJAL Realiz 3 viajes donde moviliz 86 Usuarios"/>
    <n v="89451.559899999993"/>
    <x v="1"/>
    <n v="13770.588235294101"/>
    <x v="205"/>
    <x v="0"/>
    <m/>
  </r>
  <r>
    <d v="2022-02-25T02:55:17"/>
    <x v="1"/>
    <n v="15"/>
    <s v="LOPERA AGUDELO LUIS FRANCISCO"/>
    <x v="0"/>
    <x v="0"/>
    <n v="186"/>
    <n v="20.6666666666667"/>
    <n v="210.266009852217"/>
    <m/>
    <n v="80506.403900000005"/>
    <x v="0"/>
    <n v="13770.588235294101"/>
    <x v="205"/>
    <x v="0"/>
    <m/>
  </r>
  <r>
    <d v="2022-02-25T02:55:17"/>
    <x v="1"/>
    <n v="17"/>
    <s v="RESTREPO RODRIGUEZ LIBARDO ANDRES"/>
    <x v="0"/>
    <x v="0"/>
    <n v="218"/>
    <n v="24.2222222222222"/>
    <n v="210.266009852217"/>
    <m/>
    <n v="80506.403900000005"/>
    <x v="0"/>
    <n v="13770.588235294101"/>
    <x v="205"/>
    <x v="0"/>
    <m/>
  </r>
  <r>
    <d v="2022-02-25T02:55:17"/>
    <x v="9"/>
    <n v="18"/>
    <s v="RENDON VIANA HUMBERTO DE JESUS"/>
    <x v="0"/>
    <x v="0"/>
    <n v="172"/>
    <n v="19.1111111111111"/>
    <n v="210.266009852217"/>
    <m/>
    <n v="80506.403900000005"/>
    <x v="0"/>
    <n v="13770.588235294101"/>
    <x v="205"/>
    <x v="0"/>
    <m/>
  </r>
  <r>
    <d v="2022-02-25T02:55:17"/>
    <x v="1"/>
    <n v="20"/>
    <s v="VACA FIERRO ROBINSON"/>
    <x v="3"/>
    <x v="0"/>
    <n v="215"/>
    <n v="21.5"/>
    <n v="233.62889983579601"/>
    <s v="2 DESCUENTOS (Usuarios desubicados)"/>
    <n v="89451.559899999993"/>
    <x v="0"/>
    <n v="13770.588235294101"/>
    <x v="205"/>
    <x v="0"/>
    <m/>
  </r>
  <r>
    <d v="2022-02-25T02:55:18"/>
    <x v="1"/>
    <n v="21"/>
    <s v="OCAMPO OCAMPO ANTONIO JOSE"/>
    <x v="6"/>
    <x v="0"/>
    <n v="181"/>
    <n v="21.294117647058801"/>
    <n v="198.58456486042701"/>
    <m/>
    <n v="76033.825899999996"/>
    <x v="0"/>
    <n v="13770.588235294101"/>
    <x v="205"/>
    <x v="0"/>
    <m/>
  </r>
  <r>
    <d v="2022-02-25T02:55:18"/>
    <x v="1"/>
    <n v="22"/>
    <s v="PACHECO CRISTIAN"/>
    <x v="0"/>
    <x v="0"/>
    <n v="235"/>
    <n v="26.1111111111111"/>
    <n v="210.266009852217"/>
    <m/>
    <n v="80506.403900000005"/>
    <x v="1"/>
    <n v="13770.588235294101"/>
    <x v="205"/>
    <x v="0"/>
    <m/>
  </r>
  <r>
    <d v="2022-02-25T02:55:18"/>
    <x v="1"/>
    <n v="23"/>
    <s v="LONDOO LOPERA DUVAN ANDRES"/>
    <x v="2"/>
    <x v="0"/>
    <n v="146"/>
    <n v="26.545454545454501"/>
    <n v="128.49589490968799"/>
    <m/>
    <n v="49198.358"/>
    <x v="0"/>
    <n v="13770.588235294101"/>
    <x v="205"/>
    <x v="0"/>
    <m/>
  </r>
  <r>
    <d v="2022-02-25T02:55:18"/>
    <x v="1"/>
    <n v="24"/>
    <s v="QUIRAMA CASTAEDA JHON JADER"/>
    <x v="10"/>
    <x v="0"/>
    <n v="115"/>
    <n v="32.857142857142897"/>
    <n v="81.770114942528707"/>
    <m/>
    <n v="31308.045999999998"/>
    <x v="0"/>
    <n v="13770.588235294101"/>
    <x v="205"/>
    <x v="0"/>
    <m/>
  </r>
  <r>
    <d v="2022-02-25T02:55:18"/>
    <x v="1"/>
    <n v="25"/>
    <s v="HOYOS ALEJANDRO"/>
    <x v="6"/>
    <x v="0"/>
    <n v="223"/>
    <n v="29.733333333333299"/>
    <n v="175.221674876847"/>
    <m/>
    <n v="67088.67"/>
    <x v="1"/>
    <n v="13770.588235294101"/>
    <x v="205"/>
    <x v="0"/>
    <m/>
  </r>
  <r>
    <d v="2022-02-25T02:55:19"/>
    <x v="1"/>
    <n v="26"/>
    <s v="GONZALEZ VELASQUEZ LISDAN"/>
    <x v="3"/>
    <x v="0"/>
    <n v="209"/>
    <n v="20.9"/>
    <n v="233.62889983579601"/>
    <s v="2 DESCUENTOS (Propietario veh 27)"/>
    <n v="89451.559899999993"/>
    <x v="0"/>
    <n v="13770.588235294101"/>
    <x v="205"/>
    <x v="0"/>
    <m/>
  </r>
  <r>
    <d v="2022-02-25T02:55:19"/>
    <x v="1"/>
    <n v="27"/>
    <s v="VANEGAS MORALES DEIBY ALEJANDRO"/>
    <x v="3"/>
    <x v="0"/>
    <n v="213"/>
    <n v="21.3"/>
    <n v="233.62889983579601"/>
    <s v="FERNEY HENAO Realiz 1 viaje donde moviliz 23 Usuarios 2 DESCUENTOS (Propietario veh 27)"/>
    <n v="89451.559899999993"/>
    <x v="0"/>
    <n v="13770.588235294101"/>
    <x v="205"/>
    <x v="0"/>
    <m/>
  </r>
  <r>
    <d v="2022-02-25T02:55:19"/>
    <x v="1"/>
    <n v="28"/>
    <s v="BLANDON ALEJANDRO"/>
    <x v="0"/>
    <x v="0"/>
    <n v="208"/>
    <n v="23.1111111111111"/>
    <n v="210.266009852217"/>
    <m/>
    <n v="80506.403900000005"/>
    <x v="0"/>
    <n v="13770.588235294101"/>
    <x v="205"/>
    <x v="0"/>
    <m/>
  </r>
  <r>
    <d v="2022-02-25T02:55:20"/>
    <x v="1"/>
    <n v="29"/>
    <s v="MARTINEZ MANCO JUAN FELIPE"/>
    <x v="0"/>
    <x v="0"/>
    <n v="187"/>
    <n v="20.7777777777778"/>
    <n v="210.266009852217"/>
    <m/>
    <n v="80506.403900000005"/>
    <x v="0"/>
    <n v="13770.588235294101"/>
    <x v="205"/>
    <x v="0"/>
    <m/>
  </r>
  <r>
    <d v="2022-02-25T02:55:20"/>
    <x v="1"/>
    <n v="30"/>
    <s v="ZAPATA GOMEZ ANDERSON"/>
    <x v="2"/>
    <x v="0"/>
    <n v="134"/>
    <n v="20.615384615384599"/>
    <n v="151.85878489326799"/>
    <m/>
    <n v="58143.514000000003"/>
    <x v="0"/>
    <n v="13770.588235294101"/>
    <x v="205"/>
    <x v="0"/>
    <m/>
  </r>
  <r>
    <d v="2022-02-25T02:55:20"/>
    <x v="1"/>
    <n v="31"/>
    <s v="LOPEZ ESTIVEN"/>
    <x v="10"/>
    <x v="1"/>
    <n v="95"/>
    <n v="23.75"/>
    <n v="93.451559934318595"/>
    <m/>
    <n v="35780.624000000003"/>
    <x v="1"/>
    <n v="13770.588235294101"/>
    <x v="205"/>
    <x v="0"/>
    <m/>
  </r>
  <r>
    <d v="2022-02-25T02:55:20"/>
    <x v="1"/>
    <n v="32"/>
    <s v="TABORDA ROJAS DIEGO ALEJANDRO"/>
    <x v="2"/>
    <x v="0"/>
    <n v="144"/>
    <n v="24"/>
    <n v="140.17733990147801"/>
    <m/>
    <n v="53670.936000000002"/>
    <x v="0"/>
    <n v="13770.588235294101"/>
    <x v="205"/>
    <x v="0"/>
    <m/>
  </r>
  <r>
    <d v="2022-02-25T02:55:20"/>
    <x v="1"/>
    <n v="33"/>
    <s v="TORRES CRISTIAN"/>
    <x v="6"/>
    <x v="0"/>
    <n v="204"/>
    <n v="25.5"/>
    <n v="186.90311986863699"/>
    <m/>
    <n v="71561.247900000002"/>
    <x v="0"/>
    <n v="13770.588235294101"/>
    <x v="205"/>
    <x v="0"/>
    <m/>
  </r>
  <r>
    <d v="2022-02-25T02:55:21"/>
    <x v="9"/>
    <n v="34"/>
    <s v="JIMENEZ HURTADO CARLOS ESTIVEN"/>
    <x v="6"/>
    <x v="0"/>
    <n v="156"/>
    <n v="19.5"/>
    <n v="186.90311986863699"/>
    <s v="2 DESCUENTOS (Despachador Fernando Y Propietario)"/>
    <n v="71561.247900000002"/>
    <x v="0"/>
    <n v="13770.588235294101"/>
    <x v="205"/>
    <x v="0"/>
    <m/>
  </r>
  <r>
    <d v="2022-02-25T02:55:21"/>
    <x v="9"/>
    <n v="35"/>
    <s v="ARISTIZABAL GIRALDO JORGE ANDRES"/>
    <x v="6"/>
    <x v="0"/>
    <n v="203"/>
    <n v="25.375"/>
    <n v="186.90311986863699"/>
    <m/>
    <n v="71561.247900000002"/>
    <x v="1"/>
    <n v="13770.588235294101"/>
    <x v="205"/>
    <x v="0"/>
    <m/>
  </r>
  <r>
    <d v="2022-02-25T02:55:21"/>
    <x v="9"/>
    <n v="36"/>
    <s v="MARTINEZ CHAVERRA LUIS NORBERTO"/>
    <x v="3"/>
    <x v="0"/>
    <n v="301"/>
    <n v="30.1"/>
    <n v="233.62889983579601"/>
    <m/>
    <n v="89451.559899999993"/>
    <x v="0"/>
    <n v="13770.588235294101"/>
    <x v="205"/>
    <x v="0"/>
    <m/>
  </r>
  <r>
    <d v="2022-02-25T02:55:21"/>
    <x v="9"/>
    <n v="37"/>
    <s v="ACEVEDO JHON FREDY"/>
    <x v="6"/>
    <x v="0"/>
    <n v="182"/>
    <n v="22.75"/>
    <n v="186.90311986863699"/>
    <m/>
    <n v="71561.247900000002"/>
    <x v="1"/>
    <n v="13770.588235294101"/>
    <x v="205"/>
    <x v="0"/>
    <m/>
  </r>
  <r>
    <d v="2022-02-25T02:55:22"/>
    <x v="9"/>
    <n v="38"/>
    <s v="JIMENEZ JOSE"/>
    <x v="0"/>
    <x v="0"/>
    <n v="199"/>
    <n v="22.1111111111111"/>
    <n v="210.266009852217"/>
    <m/>
    <n v="80506.403900000005"/>
    <x v="0"/>
    <n v="13770.588235294101"/>
    <x v="205"/>
    <x v="0"/>
    <m/>
  </r>
  <r>
    <d v="2022-02-25T02:55:22"/>
    <x v="9"/>
    <n v="39"/>
    <s v="LONDOO GOMEZ WILDER"/>
    <x v="6"/>
    <x v="0"/>
    <n v="172"/>
    <n v="21.5"/>
    <n v="186.90311986863699"/>
    <m/>
    <n v="71561.247900000002"/>
    <x v="0"/>
    <n v="13770.588235294101"/>
    <x v="205"/>
    <x v="0"/>
    <m/>
  </r>
  <r>
    <d v="2022-02-25T02:55:22"/>
    <x v="9"/>
    <n v="40"/>
    <s v="CORDOBA QUINTERO RAFAEL JOSE"/>
    <x v="3"/>
    <x v="0"/>
    <n v="306"/>
    <n v="30.6"/>
    <n v="233.62889983579601"/>
    <m/>
    <n v="89451.559899999993"/>
    <x v="0"/>
    <n v="13770.588235294101"/>
    <x v="205"/>
    <x v="0"/>
    <m/>
  </r>
  <r>
    <d v="2022-02-25T02:55:22"/>
    <x v="9"/>
    <n v="42"/>
    <s v="SOLORZANO KEVIN"/>
    <x v="0"/>
    <x v="0"/>
    <n v="189"/>
    <n v="21"/>
    <n v="210.266009852217"/>
    <m/>
    <n v="80506.403900000005"/>
    <x v="0"/>
    <n v="13770.588235294101"/>
    <x v="205"/>
    <x v="0"/>
    <m/>
  </r>
  <r>
    <d v="2022-02-26T03:02:39"/>
    <x v="1"/>
    <n v="1"/>
    <s v="ACEVEDO JHON FREDY"/>
    <x v="9"/>
    <x v="0"/>
    <n v="280"/>
    <n v="23.3333333333333"/>
    <n v="283.60396039604001"/>
    <m/>
    <n v="108641.5842"/>
    <x v="0"/>
    <n v="12955.8823529412"/>
    <x v="206"/>
    <x v="0"/>
    <m/>
  </r>
  <r>
    <d v="2022-02-26T03:02:40"/>
    <x v="1"/>
    <n v="2"/>
    <s v="GONZALEZ MONTAO HERNAN DARIO"/>
    <x v="3"/>
    <x v="0"/>
    <n v="255"/>
    <n v="25.5"/>
    <n v="236.336633663366"/>
    <m/>
    <n v="90534.6535"/>
    <x v="1"/>
    <n v="12955.8823529412"/>
    <x v="206"/>
    <x v="0"/>
    <m/>
  </r>
  <r>
    <d v="2022-02-26T03:02:40"/>
    <x v="1"/>
    <n v="3"/>
    <s v="MONSALVE OCAMPO EDISON GUSTAVO"/>
    <x v="0"/>
    <x v="0"/>
    <n v="166"/>
    <n v="18.4444444444444"/>
    <n v="212.70297029702999"/>
    <m/>
    <n v="81481.188099999999"/>
    <x v="0"/>
    <n v="12955.8823529412"/>
    <x v="206"/>
    <x v="0"/>
    <m/>
  </r>
  <r>
    <d v="2022-02-26T03:02:40"/>
    <x v="1"/>
    <n v="5"/>
    <s v="LOAIZA GAVIRIA EDIXON ANDRES"/>
    <x v="3"/>
    <x v="0"/>
    <n v="278"/>
    <n v="29.2631578947368"/>
    <n v="224.519801980198"/>
    <m/>
    <n v="86007.920800000007"/>
    <x v="1"/>
    <n v="12955.8823529412"/>
    <x v="206"/>
    <x v="0"/>
    <m/>
  </r>
  <r>
    <d v="2022-02-26T03:02:41"/>
    <x v="1"/>
    <n v="6"/>
    <s v="VELASQUEZ ROLDAN BRAYAN ESTIVEN"/>
    <x v="2"/>
    <x v="0"/>
    <n v="140"/>
    <n v="23.3333333333333"/>
    <n v="141.80198019802"/>
    <m/>
    <n v="54320.792099999999"/>
    <x v="0"/>
    <n v="12955.8823529412"/>
    <x v="206"/>
    <x v="0"/>
    <m/>
  </r>
  <r>
    <d v="2022-02-26T03:02:41"/>
    <x v="1"/>
    <n v="7"/>
    <s v="GARCIA DAVID WILSON ALBERTO"/>
    <x v="4"/>
    <x v="0"/>
    <n v="172"/>
    <n v="24.571428571428601"/>
    <n v="165.43564356435601"/>
    <m/>
    <n v="63374.257400000002"/>
    <x v="1"/>
    <n v="12955.8823529412"/>
    <x v="206"/>
    <x v="0"/>
    <m/>
  </r>
  <r>
    <d v="2022-02-26T03:02:41"/>
    <x v="1"/>
    <n v="8"/>
    <s v="VALENCIA MENDOZA CESAR AUGUSTO"/>
    <x v="9"/>
    <x v="0"/>
    <n v="300"/>
    <n v="25"/>
    <n v="283.60396039604001"/>
    <m/>
    <n v="108641.5842"/>
    <x v="1"/>
    <n v="12955.8823529412"/>
    <x v="206"/>
    <x v="0"/>
    <m/>
  </r>
  <r>
    <d v="2022-02-26T03:02:42"/>
    <x v="1"/>
    <n v="10"/>
    <s v="LARGO PIEDRAHITA HARVEY DAVID"/>
    <x v="8"/>
    <x v="0"/>
    <n v="131"/>
    <n v="26.2"/>
    <n v="118.168316831683"/>
    <m/>
    <n v="45267.326699999998"/>
    <x v="0"/>
    <n v="12955.8823529412"/>
    <x v="206"/>
    <x v="0"/>
    <m/>
  </r>
  <r>
    <d v="2022-02-26T03:02:42"/>
    <x v="9"/>
    <n v="13"/>
    <s v="MESA RAFAEL"/>
    <x v="3"/>
    <x v="0"/>
    <n v="279"/>
    <n v="27.9"/>
    <n v="236.336633663366"/>
    <s v="1 DESCUENTO (Usuario Desubicado)"/>
    <n v="90534.6535"/>
    <x v="1"/>
    <n v="12955.8823529412"/>
    <x v="206"/>
    <x v="0"/>
    <m/>
  </r>
  <r>
    <d v="2022-02-26T03:02:42"/>
    <x v="9"/>
    <n v="14"/>
    <s v="CARVAJAL SALAZAR HECTOR MARINO"/>
    <x v="9"/>
    <x v="0"/>
    <n v="254"/>
    <n v="21.1666666666667"/>
    <n v="283.60396039604001"/>
    <m/>
    <n v="108641.5842"/>
    <x v="1"/>
    <n v="12955.8823529412"/>
    <x v="206"/>
    <x v="0"/>
    <m/>
  </r>
  <r>
    <d v="2022-02-26T03:02:43"/>
    <x v="9"/>
    <n v="15"/>
    <s v="LONDOO LOPERA DUVAN ANDRES"/>
    <x v="3"/>
    <x v="0"/>
    <n v="212"/>
    <n v="21.2"/>
    <n v="236.336633663366"/>
    <m/>
    <n v="90534.6535"/>
    <x v="0"/>
    <n v="12955.8823529412"/>
    <x v="206"/>
    <x v="0"/>
    <m/>
  </r>
  <r>
    <d v="2022-02-26T03:02:43"/>
    <x v="1"/>
    <n v="17"/>
    <s v="ESPINOZA CHAVARRIA GUILLERMO LEON"/>
    <x v="0"/>
    <x v="0"/>
    <n v="194"/>
    <n v="21.5555555555556"/>
    <n v="212.70297029702999"/>
    <m/>
    <n v="81481.188099999999"/>
    <x v="0"/>
    <n v="12955.8823529412"/>
    <x v="206"/>
    <x v="0"/>
    <m/>
  </r>
  <r>
    <d v="2022-02-26T03:02:43"/>
    <x v="9"/>
    <n v="18"/>
    <s v="ZAPATA POSSO FERNEY"/>
    <x v="0"/>
    <x v="0"/>
    <n v="151"/>
    <n v="16.7777777777778"/>
    <n v="212.70297029702999"/>
    <s v="1 DESCUENTO (Conduct.)"/>
    <n v="81481.188099999999"/>
    <x v="0"/>
    <n v="12955.8823529412"/>
    <x v="206"/>
    <x v="0"/>
    <m/>
  </r>
  <r>
    <d v="2022-02-26T03:02:44"/>
    <x v="9"/>
    <n v="20"/>
    <s v="VACA FIERRO ROBINSON"/>
    <x v="3"/>
    <x v="0"/>
    <n v="222"/>
    <n v="22.2"/>
    <n v="236.336633663366"/>
    <m/>
    <n v="90534.6535"/>
    <x v="0"/>
    <n v="12955.8823529412"/>
    <x v="206"/>
    <x v="0"/>
    <m/>
  </r>
  <r>
    <d v="2022-02-26T03:02:44"/>
    <x v="9"/>
    <n v="21"/>
    <s v="VELEZ ZAPATA SANTIAGO"/>
    <x v="3"/>
    <x v="0"/>
    <n v="209"/>
    <n v="20.9"/>
    <n v="236.336633663366"/>
    <m/>
    <n v="90534.6535"/>
    <x v="0"/>
    <n v="12955.8823529412"/>
    <x v="206"/>
    <x v="0"/>
    <m/>
  </r>
  <r>
    <d v="2022-02-26T03:02:44"/>
    <x v="9"/>
    <n v="22"/>
    <s v="PACHECO CRISTIAN"/>
    <x v="3"/>
    <x v="0"/>
    <n v="244"/>
    <n v="24.4"/>
    <n v="236.336633663366"/>
    <m/>
    <n v="90534.6535"/>
    <x v="1"/>
    <n v="12955.8823529412"/>
    <x v="206"/>
    <x v="0"/>
    <m/>
  </r>
  <r>
    <d v="2022-02-26T03:02:45"/>
    <x v="9"/>
    <n v="23"/>
    <s v="QUICENO DAVID DIEGO ALEJANDRO"/>
    <x v="1"/>
    <x v="0"/>
    <n v="225"/>
    <n v="20.454545454545499"/>
    <n v="259.97029702970298"/>
    <s v="1 DESCUENTO (Jefe de ruta)"/>
    <n v="99588.118799999997"/>
    <x v="0"/>
    <n v="12955.8823529412"/>
    <x v="206"/>
    <x v="0"/>
    <m/>
  </r>
  <r>
    <d v="2022-02-26T03:02:45"/>
    <x v="9"/>
    <n v="24"/>
    <s v="QUIRAMA CASTAEDA JHON JADER"/>
    <x v="0"/>
    <x v="1"/>
    <n v="234"/>
    <n v="26"/>
    <n v="212.70297029702999"/>
    <s v="3 DESCUENTOS (Usuarios Desubicados)"/>
    <n v="81481.188099999999"/>
    <x v="0"/>
    <n v="12955.8823529412"/>
    <x v="206"/>
    <x v="0"/>
    <m/>
  </r>
  <r>
    <d v="2022-02-26T03:02:45"/>
    <x v="9"/>
    <n v="25"/>
    <s v="HOYOS ALEJANDRO"/>
    <x v="3"/>
    <x v="0"/>
    <n v="341"/>
    <n v="32.476190476190503"/>
    <n v="248.153465346535"/>
    <m/>
    <n v="95061.386100000003"/>
    <x v="1"/>
    <n v="12955.8823529412"/>
    <x v="206"/>
    <x v="0"/>
    <m/>
  </r>
  <r>
    <d v="2022-02-26T03:02:46"/>
    <x v="9"/>
    <n v="26"/>
    <s v="RESTREPO RODRIGUEZ LIBARDO ANDRES"/>
    <x v="4"/>
    <x v="0"/>
    <n v="149"/>
    <n v="21.285714285714299"/>
    <n v="165.43564356435601"/>
    <m/>
    <n v="63374.257400000002"/>
    <x v="0"/>
    <n v="12955.8823529412"/>
    <x v="206"/>
    <x v="0"/>
    <m/>
  </r>
  <r>
    <d v="2022-02-26T03:02:46"/>
    <x v="9"/>
    <n v="27"/>
    <s v="VANEGAS MORALES DEIBY ALEJANDRO"/>
    <x v="3"/>
    <x v="0"/>
    <n v="151"/>
    <n v="15.1"/>
    <n v="236.336633663366"/>
    <m/>
    <n v="90534.6535"/>
    <x v="0"/>
    <n v="12955.8823529412"/>
    <x v="206"/>
    <x v="0"/>
    <m/>
  </r>
  <r>
    <d v="2022-02-26T03:02:46"/>
    <x v="9"/>
    <n v="28"/>
    <s v="BLANDON ALEJANDRO"/>
    <x v="3"/>
    <x v="0"/>
    <n v="245"/>
    <n v="24.5"/>
    <n v="236.336633663366"/>
    <s v="1 DESCUENTO (Despachador Jos)"/>
    <n v="90534.6535"/>
    <x v="0"/>
    <n v="12955.8823529412"/>
    <x v="206"/>
    <x v="0"/>
    <m/>
  </r>
  <r>
    <d v="2022-02-26T03:02:46"/>
    <x v="9"/>
    <n v="29"/>
    <s v="HERRERA GIOVANNY"/>
    <x v="1"/>
    <x v="0"/>
    <n v="300"/>
    <n v="27.272727272727298"/>
    <n v="259.97029702970298"/>
    <m/>
    <n v="99588.118799999997"/>
    <x v="0"/>
    <n v="12955.8823529412"/>
    <x v="206"/>
    <x v="0"/>
    <m/>
  </r>
  <r>
    <d v="2022-02-26T03:02:46"/>
    <x v="1"/>
    <n v="32"/>
    <s v="ZAPATA GOMEZ ANDERSON"/>
    <x v="1"/>
    <x v="0"/>
    <n v="236"/>
    <n v="21.454545454545499"/>
    <n v="259.97029702970298"/>
    <m/>
    <n v="99588.118799999997"/>
    <x v="0"/>
    <n v="12955.8823529412"/>
    <x v="206"/>
    <x v="0"/>
    <m/>
  </r>
  <r>
    <d v="2022-02-26T03:02:47"/>
    <x v="1"/>
    <n v="33"/>
    <s v="TORRES CRISTIAN"/>
    <x v="3"/>
    <x v="0"/>
    <n v="209"/>
    <n v="20.9"/>
    <n v="236.336633663366"/>
    <s v="1 DESCUENTO (Usuario Desubicado)"/>
    <n v="90534.6535"/>
    <x v="0"/>
    <n v="12955.8823529412"/>
    <x v="206"/>
    <x v="0"/>
    <m/>
  </r>
  <r>
    <d v="2022-02-26T03:02:47"/>
    <x v="1"/>
    <n v="34"/>
    <s v="JIMENEZ HURTADO CARLOS ESTIVEN"/>
    <x v="6"/>
    <x v="0"/>
    <n v="213"/>
    <n v="26.625"/>
    <n v="189.06930693069299"/>
    <m/>
    <n v="72427.722800000003"/>
    <x v="0"/>
    <n v="12955.8823529412"/>
    <x v="206"/>
    <x v="0"/>
    <m/>
  </r>
  <r>
    <d v="2022-02-26T03:02:47"/>
    <x v="1"/>
    <n v="35"/>
    <s v="ARISTIZABAL GIRALDO JORGE ANDRES"/>
    <x v="3"/>
    <x v="0"/>
    <n v="270"/>
    <n v="27"/>
    <n v="236.336633663366"/>
    <s v="1 DESCUENTO (Jefe de ruta)"/>
    <n v="90534.6535"/>
    <x v="1"/>
    <n v="12955.8823529412"/>
    <x v="206"/>
    <x v="0"/>
    <m/>
  </r>
  <r>
    <d v="2022-02-26T03:02:47"/>
    <x v="1"/>
    <n v="36"/>
    <s v="MARTINEZ CHAVERRA LUIS NORBERTO"/>
    <x v="3"/>
    <x v="0"/>
    <n v="283"/>
    <n v="26.952380952380999"/>
    <n v="248.153465346535"/>
    <m/>
    <n v="95061.386100000003"/>
    <x v="0"/>
    <n v="12955.8823529412"/>
    <x v="206"/>
    <x v="0"/>
    <m/>
  </r>
  <r>
    <d v="2022-02-26T03:02:47"/>
    <x v="1"/>
    <n v="37"/>
    <s v="LARGO PIEDRAHITA HARVEY DAVID"/>
    <x v="8"/>
    <x v="0"/>
    <n v="138"/>
    <n v="27.6"/>
    <n v="118.168316831683"/>
    <m/>
    <n v="45267.326699999998"/>
    <x v="1"/>
    <n v="12955.8823529412"/>
    <x v="206"/>
    <x v="0"/>
    <m/>
  </r>
  <r>
    <d v="2022-02-26T03:02:48"/>
    <x v="1"/>
    <n v="38"/>
    <s v="JIMENEZ JOSE"/>
    <x v="6"/>
    <x v="0"/>
    <n v="203"/>
    <n v="27.066666666666698"/>
    <n v="177.25247524752501"/>
    <m/>
    <n v="67900.990099999995"/>
    <x v="0"/>
    <n v="12955.8823529412"/>
    <x v="206"/>
    <x v="0"/>
    <m/>
  </r>
  <r>
    <d v="2022-02-26T03:02:48"/>
    <x v="1"/>
    <n v="39"/>
    <s v="LONDOO GOMEZ WILDER"/>
    <x v="2"/>
    <x v="0"/>
    <n v="119"/>
    <n v="19.8333333333333"/>
    <n v="141.80198019802"/>
    <m/>
    <n v="54320.792099999999"/>
    <x v="0"/>
    <n v="12955.8823529412"/>
    <x v="206"/>
    <x v="0"/>
    <m/>
  </r>
  <r>
    <d v="2022-02-26T03:02:48"/>
    <x v="1"/>
    <n v="40"/>
    <s v="CORDOBA QUINTERO RAFAEL JOSE"/>
    <x v="2"/>
    <x v="0"/>
    <n v="137"/>
    <n v="22.8333333333333"/>
    <n v="141.80198019802"/>
    <m/>
    <n v="54320.792099999999"/>
    <x v="0"/>
    <n v="12955.8823529412"/>
    <x v="206"/>
    <x v="0"/>
    <m/>
  </r>
  <r>
    <d v="2022-02-26T03:02:48"/>
    <x v="9"/>
    <n v="42"/>
    <s v="SOLORZANO KEVIN"/>
    <x v="3"/>
    <x v="0"/>
    <n v="221"/>
    <n v="22.1"/>
    <n v="236.336633663366"/>
    <s v="1 DESCUENTO (Jefe de ruta)"/>
    <n v="90534.6535"/>
    <x v="0"/>
    <n v="12955.8823529412"/>
    <x v="206"/>
    <x v="0"/>
    <m/>
  </r>
  <r>
    <d v="2022-02-27T02:32:20"/>
    <x v="9"/>
    <n v="1"/>
    <s v="ACEVEDO JHON FREDY"/>
    <x v="1"/>
    <x v="0"/>
    <n v="244"/>
    <n v="22.181818181818201"/>
    <n v="259.46945898778398"/>
    <m/>
    <n v="99387.783599999995"/>
    <x v="0"/>
    <n v="12300"/>
    <x v="207"/>
    <x v="0"/>
    <m/>
  </r>
  <r>
    <d v="2022-02-27T02:32:20"/>
    <x v="9"/>
    <n v="2"/>
    <s v="GONZALEZ MONTAO HERNAN DARIO"/>
    <x v="0"/>
    <x v="0"/>
    <n v="185"/>
    <n v="20.5555555555556"/>
    <n v="212.29319371727701"/>
    <m/>
    <n v="81317.277499999997"/>
    <x v="1"/>
    <n v="12300"/>
    <x v="207"/>
    <x v="0"/>
    <m/>
  </r>
  <r>
    <d v="2022-02-27T02:32:20"/>
    <x v="9"/>
    <n v="3"/>
    <s v="MONSALVE OCAMPO EDISON GUSTAVO"/>
    <x v="0"/>
    <x v="0"/>
    <n v="202"/>
    <n v="22.4444444444444"/>
    <n v="212.29319371727701"/>
    <m/>
    <n v="81317.277499999997"/>
    <x v="0"/>
    <n v="12300"/>
    <x v="207"/>
    <x v="0"/>
    <m/>
  </r>
  <r>
    <d v="2022-02-27T02:32:21"/>
    <x v="9"/>
    <n v="5"/>
    <s v="BARRERA CANO BRAYAN DANILO"/>
    <x v="0"/>
    <x v="0"/>
    <n v="208"/>
    <n v="23.1111111111111"/>
    <n v="212.29319371727701"/>
    <m/>
    <n v="81317.277499999997"/>
    <x v="1"/>
    <n v="12300"/>
    <x v="207"/>
    <x v="0"/>
    <m/>
  </r>
  <r>
    <d v="2022-02-27T02:32:21"/>
    <x v="9"/>
    <n v="6"/>
    <s v="VELASQUEZ ROLDAN BRAYAN ESTIVEN"/>
    <x v="4"/>
    <x v="0"/>
    <n v="156"/>
    <n v="22.285714285714299"/>
    <n v="165.116928446771"/>
    <s v="1 DESCUENTO (Despachador Jose)"/>
    <n v="63246.771399999998"/>
    <x v="0"/>
    <n v="12300"/>
    <x v="207"/>
    <x v="0"/>
    <m/>
  </r>
  <r>
    <d v="2022-02-27T02:32:21"/>
    <x v="9"/>
    <n v="7"/>
    <s v="URIBE HERRERA JUAN ESTEBAN"/>
    <x v="3"/>
    <x v="0"/>
    <n v="221"/>
    <n v="22.1"/>
    <n v="235.881326352531"/>
    <s v="1 DESCUENTO (Conduct. Veh 19)"/>
    <n v="90352.530499999993"/>
    <x v="1"/>
    <n v="12300"/>
    <x v="207"/>
    <x v="0"/>
    <m/>
  </r>
  <r>
    <d v="2022-02-27T02:32:21"/>
    <x v="9"/>
    <n v="8"/>
    <s v="VALENCIA MENDOZA CESAR AUGUSTO"/>
    <x v="2"/>
    <x v="0"/>
    <n v="168"/>
    <n v="25.846153846153801"/>
    <n v="153.32286212914499"/>
    <m/>
    <n v="58729.144899999999"/>
    <x v="1"/>
    <n v="12300"/>
    <x v="207"/>
    <x v="0"/>
    <m/>
  </r>
  <r>
    <d v="2022-02-27T02:32:21"/>
    <x v="1"/>
    <n v="11"/>
    <s v="TANGARIFE LUIS"/>
    <x v="0"/>
    <x v="0"/>
    <n v="198"/>
    <n v="22"/>
    <n v="212.29319371727701"/>
    <m/>
    <n v="81317.277499999997"/>
    <x v="0"/>
    <n v="12300"/>
    <x v="207"/>
    <x v="0"/>
    <m/>
  </r>
  <r>
    <d v="2022-02-27T02:32:22"/>
    <x v="1"/>
    <n v="13"/>
    <s v="MESA RAFAEL"/>
    <x v="2"/>
    <x v="0"/>
    <n v="111"/>
    <n v="18.5"/>
    <n v="141.52879581151799"/>
    <m/>
    <n v="54211.518300000003"/>
    <x v="1"/>
    <n v="12300"/>
    <x v="207"/>
    <x v="0"/>
    <m/>
  </r>
  <r>
    <d v="2022-02-27T02:32:22"/>
    <x v="9"/>
    <n v="14"/>
    <s v="HINCAPIE OSORIO RENZO ORLANDO"/>
    <x v="3"/>
    <x v="0"/>
    <n v="230"/>
    <n v="23"/>
    <n v="235.881326352531"/>
    <m/>
    <n v="90352.530499999993"/>
    <x v="1"/>
    <n v="12300"/>
    <x v="207"/>
    <x v="0"/>
    <m/>
  </r>
  <r>
    <d v="2022-02-27T02:32:22"/>
    <x v="1"/>
    <n v="15"/>
    <s v="LONDOO LOPERA DUVAN ANDRES"/>
    <x v="0"/>
    <x v="0"/>
    <n v="200"/>
    <n v="22.2222222222222"/>
    <n v="212.29319371727701"/>
    <m/>
    <n v="81317.277499999997"/>
    <x v="0"/>
    <n v="12300"/>
    <x v="207"/>
    <x v="0"/>
    <m/>
  </r>
  <r>
    <d v="2022-02-27T02:32:22"/>
    <x v="9"/>
    <n v="16"/>
    <s v="ZAPATA POSSO FERNEY"/>
    <x v="11"/>
    <x v="0"/>
    <n v="46"/>
    <n v="23"/>
    <n v="47.1762652705061"/>
    <m/>
    <n v="18070.506099999999"/>
    <x v="0"/>
    <n v="12300"/>
    <x v="207"/>
    <x v="0"/>
    <m/>
  </r>
  <r>
    <d v="2022-02-27T02:32:22"/>
    <x v="1"/>
    <n v="18"/>
    <s v="RENDON VIANA HUMBERTO DE JESUS"/>
    <x v="10"/>
    <x v="0"/>
    <n v="115"/>
    <n v="25.5555555555556"/>
    <n v="106.146596858639"/>
    <m/>
    <n v="40658.638700000003"/>
    <x v="0"/>
    <n v="12300"/>
    <x v="207"/>
    <x v="0"/>
    <m/>
  </r>
  <r>
    <d v="2022-02-27T02:32:23"/>
    <x v="1"/>
    <n v="20"/>
    <s v="VACA FIERRO ROBINSON"/>
    <x v="0"/>
    <x v="0"/>
    <n v="224"/>
    <n v="24.8888888888889"/>
    <n v="212.29319371727701"/>
    <m/>
    <n v="81317.277499999997"/>
    <x v="0"/>
    <n v="12300"/>
    <x v="207"/>
    <x v="0"/>
    <m/>
  </r>
  <r>
    <d v="2022-02-27T02:32:23"/>
    <x v="1"/>
    <n v="21"/>
    <s v="VELEZ ZAPATA SANTIAGO"/>
    <x v="0"/>
    <x v="0"/>
    <n v="209"/>
    <n v="23.2222222222222"/>
    <n v="212.29319371727701"/>
    <m/>
    <n v="81317.277499999997"/>
    <x v="0"/>
    <n v="12300"/>
    <x v="207"/>
    <x v="0"/>
    <m/>
  </r>
  <r>
    <d v="2022-02-27T02:32:23"/>
    <x v="1"/>
    <n v="22"/>
    <s v="GARCIA DAVID WILSON ALBERTO"/>
    <x v="3"/>
    <x v="0"/>
    <n v="211"/>
    <n v="21.1"/>
    <n v="235.881326352531"/>
    <s v="5 DESCUENTOS (4 X Usuarios con Movilidad reducida y Usuario desubicado)"/>
    <n v="90352.530499999993"/>
    <x v="1"/>
    <n v="12300"/>
    <x v="207"/>
    <x v="0"/>
    <m/>
  </r>
  <r>
    <d v="2022-02-27T02:32:23"/>
    <x v="1"/>
    <n v="23"/>
    <s v="QUICENO DAVID DIEGO ALEJANDRO"/>
    <x v="3"/>
    <x v="0"/>
    <n v="224"/>
    <n v="22.4"/>
    <n v="235.881326352531"/>
    <m/>
    <n v="90352.530499999993"/>
    <x v="0"/>
    <n v="12300"/>
    <x v="207"/>
    <x v="0"/>
    <m/>
  </r>
  <r>
    <d v="2022-02-27T02:32:23"/>
    <x v="1"/>
    <n v="24"/>
    <s v="QUIRAMA CASTAEDA JHON JADER"/>
    <x v="0"/>
    <x v="0"/>
    <n v="218"/>
    <n v="24.2222222222222"/>
    <n v="212.29319371727701"/>
    <m/>
    <n v="81317.277499999997"/>
    <x v="0"/>
    <n v="12300"/>
    <x v="207"/>
    <x v="0"/>
    <m/>
  </r>
  <r>
    <d v="2022-02-27T02:32:24"/>
    <x v="9"/>
    <n v="25"/>
    <s v="HOYOS ALEJANDRO"/>
    <x v="0"/>
    <x v="0"/>
    <n v="247"/>
    <n v="27.4444444444444"/>
    <n v="212.29319371727701"/>
    <m/>
    <n v="81317.277499999997"/>
    <x v="1"/>
    <n v="12300"/>
    <x v="207"/>
    <x v="0"/>
    <m/>
  </r>
  <r>
    <d v="2022-02-27T02:32:24"/>
    <x v="9"/>
    <n v="26"/>
    <s v="GONZALEZ VELASQUEZ LISDAN"/>
    <x v="12"/>
    <x v="0"/>
    <n v="274"/>
    <n v="21.076923076923102"/>
    <n v="306.64572425828999"/>
    <s v="2 DESCUENTOS (Usuarios Desubicados)"/>
    <n v="117458.28969999999"/>
    <x v="0"/>
    <n v="12300"/>
    <x v="207"/>
    <x v="0"/>
    <m/>
  </r>
  <r>
    <d v="2022-02-27T02:32:24"/>
    <x v="9"/>
    <n v="27"/>
    <s v="VANEGAS MORALES DEIBY ALEJANDRO"/>
    <x v="3"/>
    <x v="0"/>
    <n v="258"/>
    <n v="25.8"/>
    <n v="235.881326352531"/>
    <s v="FERNEY HENAO Realiz 4 viajes donde moviliz 103 Usuarios"/>
    <n v="90352.530499999993"/>
    <x v="0"/>
    <n v="12300"/>
    <x v="207"/>
    <x v="0"/>
    <m/>
  </r>
  <r>
    <d v="2022-02-27T02:32:24"/>
    <x v="1"/>
    <n v="28"/>
    <s v="BLANDON ALEJANDRO"/>
    <x v="6"/>
    <x v="0"/>
    <n v="200"/>
    <n v="23.529411764705898"/>
    <n v="200.499127399651"/>
    <m/>
    <n v="76799.650999999998"/>
    <x v="0"/>
    <n v="12300"/>
    <x v="207"/>
    <x v="0"/>
    <m/>
  </r>
  <r>
    <d v="2022-02-27T02:32:24"/>
    <x v="1"/>
    <n v="29"/>
    <s v="HERRERA GIOVANNY"/>
    <x v="6"/>
    <x v="0"/>
    <n v="188"/>
    <n v="23.5"/>
    <n v="188.705061082024"/>
    <m/>
    <n v="72282.024399999995"/>
    <x v="0"/>
    <n v="12300"/>
    <x v="207"/>
    <x v="0"/>
    <m/>
  </r>
  <r>
    <d v="2022-02-27T02:32:25"/>
    <x v="9"/>
    <n v="31"/>
    <s v="LOPEZ ESTIVEN"/>
    <x v="0"/>
    <x v="0"/>
    <n v="246"/>
    <n v="27.3333333333333"/>
    <n v="212.29319371727701"/>
    <m/>
    <n v="81317.277499999997"/>
    <x v="1"/>
    <n v="12300"/>
    <x v="207"/>
    <x v="0"/>
    <m/>
  </r>
  <r>
    <d v="2022-02-27T02:32:25"/>
    <x v="9"/>
    <n v="32"/>
    <s v="TABORDA ROJAS DIEGO ALEJANDRO"/>
    <x v="0"/>
    <x v="0"/>
    <n v="237"/>
    <n v="26.3333333333333"/>
    <n v="212.29319371727701"/>
    <m/>
    <n v="81317.277499999997"/>
    <x v="0"/>
    <n v="12300"/>
    <x v="207"/>
    <x v="0"/>
    <m/>
  </r>
  <r>
    <d v="2022-02-27T02:32:25"/>
    <x v="9"/>
    <n v="33"/>
    <s v="TORRES CRISTIAN"/>
    <x v="6"/>
    <x v="0"/>
    <n v="194"/>
    <n v="24.25"/>
    <n v="188.705061082024"/>
    <m/>
    <n v="72282.024399999995"/>
    <x v="0"/>
    <n v="12300"/>
    <x v="207"/>
    <x v="0"/>
    <m/>
  </r>
  <r>
    <d v="2022-02-27T02:32:25"/>
    <x v="9"/>
    <n v="34"/>
    <s v="JIMENEZ HURTADO CARLOS ESTIVEN"/>
    <x v="2"/>
    <x v="0"/>
    <n v="155"/>
    <n v="25.8333333333333"/>
    <n v="141.52879581151799"/>
    <m/>
    <n v="54211.518300000003"/>
    <x v="0"/>
    <n v="12300"/>
    <x v="207"/>
    <x v="0"/>
    <m/>
  </r>
  <r>
    <d v="2022-02-27T02:32:25"/>
    <x v="9"/>
    <n v="35"/>
    <s v="ARISTIZABAL GIRALDO JORGE ANDRES"/>
    <x v="0"/>
    <x v="0"/>
    <n v="257"/>
    <n v="28.5555555555556"/>
    <n v="212.29319371727701"/>
    <s v="1 DESCUENTO (Despachador Fernando)"/>
    <n v="81317.277499999997"/>
    <x v="1"/>
    <n v="12300"/>
    <x v="207"/>
    <x v="0"/>
    <m/>
  </r>
  <r>
    <d v="2022-02-27T02:32:26"/>
    <x v="9"/>
    <n v="36"/>
    <s v="MARTINEZ MANCO JUAN FELIPE"/>
    <x v="3"/>
    <x v="0"/>
    <n v="206"/>
    <n v="20.6"/>
    <n v="235.881326352531"/>
    <m/>
    <n v="90352.530499999993"/>
    <x v="0"/>
    <n v="12300"/>
    <x v="207"/>
    <x v="0"/>
    <m/>
  </r>
  <r>
    <d v="2022-02-27T02:32:26"/>
    <x v="9"/>
    <n v="37"/>
    <s v="RESTREPO RODRIGUEZ LIBARDO ANDRES"/>
    <x v="3"/>
    <x v="0"/>
    <n v="268"/>
    <n v="26.8"/>
    <n v="235.881326352531"/>
    <s v="4 DESCUENTOS (2 X Usuario con Movilidad reducida, Despachador Jose y Propietario veh 34)"/>
    <n v="90352.530499999993"/>
    <x v="1"/>
    <n v="12300"/>
    <x v="207"/>
    <x v="0"/>
    <m/>
  </r>
  <r>
    <d v="2022-02-27T02:32:27"/>
    <x v="9"/>
    <n v="38"/>
    <s v="CANO JIMENEZ ESNEIDER"/>
    <x v="3"/>
    <x v="0"/>
    <n v="200"/>
    <n v="20"/>
    <n v="235.881326352531"/>
    <m/>
    <n v="90352.530499999993"/>
    <x v="0"/>
    <n v="12300"/>
    <x v="207"/>
    <x v="0"/>
    <m/>
  </r>
  <r>
    <d v="2022-02-27T02:32:27"/>
    <x v="9"/>
    <n v="39"/>
    <s v="LONDOO GOMEZ WILDER"/>
    <x v="2"/>
    <x v="0"/>
    <n v="148"/>
    <n v="22.769230769230798"/>
    <n v="153.32286212914499"/>
    <m/>
    <n v="58729.144899999999"/>
    <x v="0"/>
    <n v="12300"/>
    <x v="207"/>
    <x v="0"/>
    <m/>
  </r>
  <r>
    <d v="2022-02-27T02:32:27"/>
    <x v="9"/>
    <n v="40"/>
    <s v="CORDOBA QUINTERO RAFAEL JOSE"/>
    <x v="0"/>
    <x v="0"/>
    <n v="263"/>
    <n v="29.2222222222222"/>
    <n v="212.29319371727701"/>
    <m/>
    <n v="81317.277499999997"/>
    <x v="0"/>
    <n v="12300"/>
    <x v="207"/>
    <x v="0"/>
    <m/>
  </r>
  <r>
    <d v="2022-02-27T02:32:27"/>
    <x v="9"/>
    <n v="42"/>
    <s v="SOLORZANO KEVIN"/>
    <x v="11"/>
    <x v="0"/>
    <n v="47"/>
    <n v="18.8"/>
    <n v="58.970331588132602"/>
    <m/>
    <n v="22588.132600000001"/>
    <x v="0"/>
    <n v="12300"/>
    <x v="207"/>
    <x v="0"/>
    <m/>
  </r>
  <r>
    <d v="2022-02-27T23:29:05"/>
    <x v="10"/>
    <n v="2"/>
    <s v="GONZALEZ MONTAO HERNAN DARIO"/>
    <x v="0"/>
    <x v="0"/>
    <n v="172"/>
    <n v="19.1111111111111"/>
    <n v="203.796610169492"/>
    <m/>
    <n v="77918.644100000005"/>
    <x v="1"/>
    <n v="11683.333333333299"/>
    <x v="208"/>
    <x v="0"/>
    <m/>
  </r>
  <r>
    <d v="2022-02-27T23:29:06"/>
    <x v="10"/>
    <n v="3"/>
    <s v="MONSALVE OCAMPO EDISON GUSTAVO"/>
    <x v="3"/>
    <x v="0"/>
    <n v="229"/>
    <n v="22.9"/>
    <n v="226.44067796610199"/>
    <s v="1 DESCUENTO (Despachador Fernando)"/>
    <n v="86576.271200000003"/>
    <x v="0"/>
    <n v="11683.333333333299"/>
    <x v="208"/>
    <x v="0"/>
    <m/>
  </r>
  <r>
    <d v="2022-02-27T23:29:06"/>
    <x v="10"/>
    <n v="5"/>
    <s v="BARRERA CANO BRAYAN DANILO"/>
    <x v="0"/>
    <x v="0"/>
    <n v="211"/>
    <n v="23.4444444444444"/>
    <n v="203.796610169492"/>
    <s v="1 DESCUENTO (Despachador Fernando)"/>
    <n v="77918.644100000005"/>
    <x v="1"/>
    <n v="11683.333333333299"/>
    <x v="208"/>
    <x v="0"/>
    <m/>
  </r>
  <r>
    <d v="2022-02-27T23:29:06"/>
    <x v="10"/>
    <n v="6"/>
    <s v="VELASQUEZ ROLDAN BRAYAN ESTIVEN"/>
    <x v="4"/>
    <x v="0"/>
    <n v="125"/>
    <n v="17.8571428571429"/>
    <n v="158.508474576271"/>
    <m/>
    <n v="60603.389799999997"/>
    <x v="0"/>
    <n v="11683.333333333299"/>
    <x v="208"/>
    <x v="0"/>
    <m/>
  </r>
  <r>
    <d v="2022-02-27T23:29:06"/>
    <x v="10"/>
    <n v="7"/>
    <s v="URIBE HERRERA JUAN ESTEBAN"/>
    <x v="3"/>
    <x v="0"/>
    <n v="229"/>
    <n v="22.9"/>
    <n v="226.44067796610199"/>
    <m/>
    <n v="86576.271200000003"/>
    <x v="1"/>
    <n v="11683.333333333299"/>
    <x v="208"/>
    <x v="0"/>
    <m/>
  </r>
  <r>
    <d v="2022-02-27T23:29:06"/>
    <x v="10"/>
    <n v="8"/>
    <s v="MARTINEZ MANCO JUAN FELIPE"/>
    <x v="0"/>
    <x v="0"/>
    <n v="184"/>
    <n v="20.4444444444444"/>
    <n v="203.796610169492"/>
    <s v="2 DESCUENTOS (Usuarios Desubicados)"/>
    <n v="77918.644100000005"/>
    <x v="1"/>
    <n v="11683.333333333299"/>
    <x v="208"/>
    <x v="0"/>
    <m/>
  </r>
  <r>
    <d v="2022-02-27T23:29:07"/>
    <x v="10"/>
    <n v="11"/>
    <s v="TANGARIFE LUIS"/>
    <x v="0"/>
    <x v="0"/>
    <n v="205"/>
    <n v="22.7777777777778"/>
    <n v="203.796610169492"/>
    <m/>
    <n v="77918.644100000005"/>
    <x v="0"/>
    <n v="11683.333333333299"/>
    <x v="208"/>
    <x v="0"/>
    <m/>
  </r>
  <r>
    <d v="2022-02-27T23:29:07"/>
    <x v="10"/>
    <n v="13"/>
    <s v="MESA RAFAEL"/>
    <x v="6"/>
    <x v="0"/>
    <n v="194"/>
    <n v="24.25"/>
    <n v="181.15254237288099"/>
    <m/>
    <n v="69261.016900000002"/>
    <x v="1"/>
    <n v="11683.333333333299"/>
    <x v="208"/>
    <x v="0"/>
    <m/>
  </r>
  <r>
    <d v="2022-02-27T23:29:07"/>
    <x v="10"/>
    <n v="14"/>
    <s v="HINCAPIE OSORIO RENZO ORLANDO"/>
    <x v="0"/>
    <x v="0"/>
    <n v="247"/>
    <n v="27.4444444444444"/>
    <n v="203.796610169492"/>
    <m/>
    <n v="77918.644100000005"/>
    <x v="1"/>
    <n v="11683.333333333299"/>
    <x v="208"/>
    <x v="0"/>
    <m/>
  </r>
  <r>
    <d v="2022-02-27T23:29:08"/>
    <x v="10"/>
    <n v="15"/>
    <s v="LONDOO LOPERA DUVAN ANDRES"/>
    <x v="0"/>
    <x v="0"/>
    <n v="231"/>
    <n v="25.6666666666667"/>
    <n v="203.796610169492"/>
    <m/>
    <n v="77918.644100000005"/>
    <x v="0"/>
    <n v="11683.333333333299"/>
    <x v="208"/>
    <x v="0"/>
    <m/>
  </r>
  <r>
    <d v="2022-02-27T23:29:08"/>
    <x v="10"/>
    <n v="17"/>
    <s v="ESPINOZA CHAVARRIA GUILLERMO LEON"/>
    <x v="0"/>
    <x v="0"/>
    <n v="195"/>
    <n v="21.6666666666667"/>
    <n v="203.796610169492"/>
    <m/>
    <n v="77918.644100000005"/>
    <x v="0"/>
    <n v="11683.333333333299"/>
    <x v="208"/>
    <x v="0"/>
    <m/>
  </r>
  <r>
    <d v="2022-02-27T23:29:08"/>
    <x v="10"/>
    <n v="18"/>
    <s v="RENDON VIANA HUMBERTO DE JESUS"/>
    <x v="0"/>
    <x v="0"/>
    <n v="188"/>
    <n v="20.8888888888889"/>
    <n v="203.796610169492"/>
    <s v="1 DESCUENTO (Propietario)"/>
    <n v="77918.644100000005"/>
    <x v="0"/>
    <n v="11683.333333333299"/>
    <x v="208"/>
    <x v="0"/>
    <m/>
  </r>
  <r>
    <d v="2022-02-27T23:29:08"/>
    <x v="10"/>
    <n v="20"/>
    <s v="VACA FIERRO ROBINSON"/>
    <x v="0"/>
    <x v="0"/>
    <n v="209"/>
    <n v="23.2222222222222"/>
    <n v="203.796610169492"/>
    <m/>
    <n v="77918.644100000005"/>
    <x v="0"/>
    <n v="11683.333333333299"/>
    <x v="208"/>
    <x v="0"/>
    <m/>
  </r>
  <r>
    <d v="2022-02-27T23:29:09"/>
    <x v="10"/>
    <n v="21"/>
    <s v="VELEZ ZAPATA SANTIAGO"/>
    <x v="0"/>
    <x v="0"/>
    <n v="176"/>
    <n v="19.5555555555556"/>
    <n v="203.796610169492"/>
    <m/>
    <n v="77918.644100000005"/>
    <x v="0"/>
    <n v="11683.333333333299"/>
    <x v="208"/>
    <x v="0"/>
    <m/>
  </r>
  <r>
    <d v="2022-02-27T23:29:09"/>
    <x v="10"/>
    <n v="32"/>
    <s v="TABORDA ROJAS DIEGO ALEJANDRO"/>
    <x v="3"/>
    <x v="0"/>
    <n v="219"/>
    <n v="21.9"/>
    <n v="226.44067796610199"/>
    <m/>
    <n v="86576.271200000003"/>
    <x v="0"/>
    <n v="11683.333333333299"/>
    <x v="208"/>
    <x v="0"/>
    <m/>
  </r>
  <r>
    <d v="2022-02-27T23:29:09"/>
    <x v="10"/>
    <n v="39"/>
    <s v="LONDOO GOMEZ WILDER"/>
    <x v="2"/>
    <x v="0"/>
    <n v="113"/>
    <n v="20.545454545454501"/>
    <n v="124.542372881356"/>
    <m/>
    <n v="47616.949200000003"/>
    <x v="0"/>
    <n v="11683.333333333299"/>
    <x v="208"/>
    <x v="0"/>
    <m/>
  </r>
  <r>
    <d v="2022-02-27T23:29:09"/>
    <x v="10"/>
    <n v="40"/>
    <s v="CORDOBA QUINTERO RAFAEL JOSE"/>
    <x v="4"/>
    <x v="0"/>
    <n v="213"/>
    <n v="30.428571428571399"/>
    <n v="158.508474576271"/>
    <m/>
    <n v="60603.389799999997"/>
    <x v="0"/>
    <n v="11683.333333333299"/>
    <x v="208"/>
    <x v="0"/>
    <m/>
  </r>
  <r>
    <d v="2022-03-01T02:23:19"/>
    <x v="1"/>
    <n v="1"/>
    <s v="ACEVEDO JHON FREDY"/>
    <x v="11"/>
    <x v="0"/>
    <n v="55"/>
    <n v="27.5"/>
    <n v="52.915921288014303"/>
    <m/>
    <n v="20366.3685"/>
    <x v="0"/>
    <n v="14518.75"/>
    <x v="209"/>
    <x v="0"/>
    <m/>
  </r>
  <r>
    <d v="2022-03-01T02:23:20"/>
    <x v="1"/>
    <n v="2"/>
    <s v="GONZALEZ MONTAO HERNAN DARIO"/>
    <x v="1"/>
    <x v="0"/>
    <n v="341"/>
    <n v="31"/>
    <n v="291.037567084079"/>
    <s v="1 DESCUENTO (Usuario Desubicado)"/>
    <n v="112015.02680000001"/>
    <x v="1"/>
    <n v="14518.75"/>
    <x v="209"/>
    <x v="0"/>
    <m/>
  </r>
  <r>
    <d v="2022-03-01T02:23:20"/>
    <x v="1"/>
    <n v="3"/>
    <s v="MONSALVE OCAMPO EDISON GUSTAVO"/>
    <x v="4"/>
    <x v="1"/>
    <n v="185"/>
    <n v="26.428571428571399"/>
    <n v="185.20572450805"/>
    <s v="4 DESCUENTOS (Propietario y 3 Jefe de ruta)"/>
    <n v="71282.289799999999"/>
    <x v="0"/>
    <n v="14518.75"/>
    <x v="209"/>
    <x v="0"/>
    <m/>
  </r>
  <r>
    <d v="2022-03-01T02:23:20"/>
    <x v="1"/>
    <n v="5"/>
    <s v="LOAIZA GAVIRIA EDIXON ANDRES"/>
    <x v="9"/>
    <x v="0"/>
    <n v="410"/>
    <n v="34.1666666666667"/>
    <n v="317.49552772808602"/>
    <m/>
    <n v="122198.2111"/>
    <x v="1"/>
    <n v="14518.75"/>
    <x v="209"/>
    <x v="0"/>
    <m/>
  </r>
  <r>
    <d v="2022-03-01T02:23:20"/>
    <x v="1"/>
    <n v="6"/>
    <s v="VELASQUEZ ROLDAN BRAYAN ESTIVEN"/>
    <x v="1"/>
    <x v="1"/>
    <n v="222"/>
    <n v="20.181818181818201"/>
    <n v="291.037567084079"/>
    <s v="1 DESCUENTO (Usuario Desubicado)"/>
    <n v="112015.02680000001"/>
    <x v="0"/>
    <n v="14518.75"/>
    <x v="209"/>
    <x v="0"/>
    <m/>
  </r>
  <r>
    <d v="2022-03-01T02:23:20"/>
    <x v="9"/>
    <n v="8"/>
    <s v="VALENCIA MENDOZA CESAR AUGUSTO"/>
    <x v="9"/>
    <x v="0"/>
    <n v="321"/>
    <n v="26.75"/>
    <n v="317.49552772808602"/>
    <m/>
    <n v="122198.2111"/>
    <x v="1"/>
    <n v="14518.75"/>
    <x v="209"/>
    <x v="0"/>
    <m/>
  </r>
  <r>
    <d v="2022-03-01T02:23:21"/>
    <x v="9"/>
    <n v="11"/>
    <s v="TANGARIFE LUIS"/>
    <x v="11"/>
    <x v="0"/>
    <n v="107"/>
    <n v="42.8"/>
    <n v="66.144901610017897"/>
    <m/>
    <n v="25457.960599999999"/>
    <x v="0"/>
    <n v="14518.75"/>
    <x v="209"/>
    <x v="0"/>
    <m/>
  </r>
  <r>
    <d v="2022-03-01T02:23:21"/>
    <x v="9"/>
    <n v="13"/>
    <s v="MESA RAFAEL"/>
    <x v="3"/>
    <x v="0"/>
    <n v="257"/>
    <n v="25.7"/>
    <n v="264.57960644007198"/>
    <s v="4 DESCUENTOS (Jefe de ruta y 3 transbordo)"/>
    <n v="101831.8426"/>
    <x v="1"/>
    <n v="14518.75"/>
    <x v="209"/>
    <x v="0"/>
    <m/>
  </r>
  <r>
    <d v="2022-03-01T02:23:21"/>
    <x v="9"/>
    <n v="14"/>
    <s v="HINCAPIE OSORIO RENZO ORLANDO"/>
    <x v="12"/>
    <x v="0"/>
    <n v="386"/>
    <n v="29.692307692307701"/>
    <n v="343.95348837209298"/>
    <s v="HECTOR CARVAJAL Realiz 4 viajes donde moviliz 114 Usuarios, 2 DESCUENTOS (Despachador Jos y Usuario Desubicado)"/>
    <n v="132381.3953"/>
    <x v="1"/>
    <n v="14518.75"/>
    <x v="209"/>
    <x v="0"/>
    <m/>
  </r>
  <r>
    <d v="2022-03-01T02:23:21"/>
    <x v="9"/>
    <n v="15"/>
    <s v="LOPERA AGUDELO LUIS FRANCISCO"/>
    <x v="3"/>
    <x v="0"/>
    <n v="238"/>
    <n v="23.8"/>
    <n v="264.57960644007198"/>
    <m/>
    <n v="101831.8426"/>
    <x v="0"/>
    <n v="14518.75"/>
    <x v="209"/>
    <x v="0"/>
    <m/>
  </r>
  <r>
    <d v="2022-03-01T02:23:21"/>
    <x v="1"/>
    <n v="17"/>
    <s v="RESTREPO RODRIGUEZ LIBARDO ANDRES"/>
    <x v="1"/>
    <x v="0"/>
    <n v="289"/>
    <n v="26.272727272727298"/>
    <n v="291.037567084079"/>
    <s v="1 DESCUENTO (Propietario)"/>
    <n v="112015.02680000001"/>
    <x v="0"/>
    <n v="14518.75"/>
    <x v="209"/>
    <x v="0"/>
    <m/>
  </r>
  <r>
    <d v="2022-03-01T02:23:21"/>
    <x v="9"/>
    <n v="18"/>
    <s v="RENDON VIANA HUMBERTO DE JESUS"/>
    <x v="6"/>
    <x v="0"/>
    <n v="215"/>
    <n v="28.6666666666667"/>
    <n v="198.43470483005399"/>
    <m/>
    <n v="76373.881899999993"/>
    <x v="0"/>
    <n v="14518.75"/>
    <x v="209"/>
    <x v="0"/>
    <m/>
  </r>
  <r>
    <d v="2022-03-01T02:23:22"/>
    <x v="9"/>
    <n v="20"/>
    <s v="MARTINEZ MANCO JUAN FELIPE"/>
    <x v="3"/>
    <x v="0"/>
    <n v="269"/>
    <n v="26.9"/>
    <n v="264.57960644007198"/>
    <m/>
    <n v="101831.8426"/>
    <x v="0"/>
    <n v="14518.75"/>
    <x v="209"/>
    <x v="0"/>
    <m/>
  </r>
  <r>
    <d v="2022-03-01T02:23:22"/>
    <x v="9"/>
    <n v="21"/>
    <s v="OCAMPO OCAMPO ANTONIO JOSE"/>
    <x v="3"/>
    <x v="0"/>
    <n v="258"/>
    <n v="25.8"/>
    <n v="264.57960644007198"/>
    <m/>
    <n v="101831.8426"/>
    <x v="0"/>
    <n v="14518.75"/>
    <x v="209"/>
    <x v="0"/>
    <m/>
  </r>
  <r>
    <d v="2022-03-01T02:23:22"/>
    <x v="9"/>
    <n v="22"/>
    <s v="PACHECO CRISTIAN"/>
    <x v="3"/>
    <x v="0"/>
    <n v="243"/>
    <n v="24.3"/>
    <n v="264.57960644007198"/>
    <m/>
    <n v="101831.8426"/>
    <x v="1"/>
    <n v="14518.75"/>
    <x v="209"/>
    <x v="0"/>
    <m/>
  </r>
  <r>
    <d v="2022-03-01T02:23:22"/>
    <x v="9"/>
    <n v="23"/>
    <s v="QUICENO DAVID DIEGO ALEJANDRO"/>
    <x v="5"/>
    <x v="0"/>
    <n v="33"/>
    <n v="33"/>
    <n v="26.457960644007201"/>
    <m/>
    <n v="10183.184300000001"/>
    <x v="0"/>
    <n v="14518.75"/>
    <x v="209"/>
    <x v="0"/>
    <m/>
  </r>
  <r>
    <d v="2022-03-01T02:23:22"/>
    <x v="9"/>
    <n v="24"/>
    <s v="CANO JIMENEZ ESNEIDER"/>
    <x v="3"/>
    <x v="0"/>
    <n v="249"/>
    <n v="24.9"/>
    <n v="264.57960644007198"/>
    <m/>
    <n v="101831.8426"/>
    <x v="0"/>
    <n v="14518.75"/>
    <x v="209"/>
    <x v="0"/>
    <m/>
  </r>
  <r>
    <d v="2022-03-01T02:23:22"/>
    <x v="9"/>
    <n v="25"/>
    <s v="HOYOS ALEJANDRO"/>
    <x v="1"/>
    <x v="0"/>
    <n v="268"/>
    <n v="24.363636363636399"/>
    <n v="291.037567084079"/>
    <s v="1 DESCUENTO (Despachador Jos)"/>
    <n v="112015.02680000001"/>
    <x v="1"/>
    <n v="14518.75"/>
    <x v="209"/>
    <x v="0"/>
    <m/>
  </r>
  <r>
    <d v="2022-03-01T02:23:23"/>
    <x v="9"/>
    <n v="26"/>
    <s v="GONZALEZ VELASQUEZ LISDAN"/>
    <x v="3"/>
    <x v="0"/>
    <n v="211"/>
    <n v="21.1"/>
    <n v="264.57960644007198"/>
    <s v="2 DESCUENTOS (Usuarios Desubicados)"/>
    <n v="101831.8426"/>
    <x v="0"/>
    <n v="14518.75"/>
    <x v="209"/>
    <x v="0"/>
    <m/>
  </r>
  <r>
    <d v="2022-03-01T02:23:23"/>
    <x v="9"/>
    <n v="27"/>
    <s v="VANEGAS MORALES DEIBY ALEJANDRO"/>
    <x v="1"/>
    <x v="0"/>
    <n v="290"/>
    <n v="26.363636363636399"/>
    <n v="291.037567084079"/>
    <s v="FERNEY HENAO Realiz 6 viajes donde moviliz 163 Usuarios"/>
    <n v="112015.02680000001"/>
    <x v="0"/>
    <n v="14518.75"/>
    <x v="209"/>
    <x v="0"/>
    <m/>
  </r>
  <r>
    <d v="2022-03-01T02:23:23"/>
    <x v="9"/>
    <n v="29"/>
    <s v="HERRERA GIOVANNY"/>
    <x v="4"/>
    <x v="0"/>
    <n v="157"/>
    <n v="22.428571428571399"/>
    <n v="185.20572450805"/>
    <m/>
    <n v="71282.289799999999"/>
    <x v="0"/>
    <n v="14518.75"/>
    <x v="209"/>
    <x v="0"/>
    <m/>
  </r>
  <r>
    <d v="2022-03-01T02:23:23"/>
    <x v="1"/>
    <n v="31"/>
    <s v="LOPEZ ESTIVEN"/>
    <x v="3"/>
    <x v="0"/>
    <n v="244"/>
    <n v="24.4"/>
    <n v="264.57960644007198"/>
    <m/>
    <n v="101831.8426"/>
    <x v="1"/>
    <n v="14518.75"/>
    <x v="209"/>
    <x v="0"/>
    <m/>
  </r>
  <r>
    <d v="2022-03-01T02:23:23"/>
    <x v="1"/>
    <n v="32"/>
    <s v="TABORDA ROJAS DIEGO ALEJANDRO"/>
    <x v="2"/>
    <x v="0"/>
    <n v="218"/>
    <n v="36.3333333333333"/>
    <n v="158.74776386404301"/>
    <m/>
    <n v="61099.105499999998"/>
    <x v="0"/>
    <n v="14518.75"/>
    <x v="209"/>
    <x v="0"/>
    <m/>
  </r>
  <r>
    <d v="2022-03-01T02:23:23"/>
    <x v="1"/>
    <n v="33"/>
    <s v="TORRES CRISTIAN"/>
    <x v="6"/>
    <x v="0"/>
    <n v="230"/>
    <n v="27.0588235294118"/>
    <n v="224.892665474061"/>
    <m/>
    <n v="86557.066200000001"/>
    <x v="0"/>
    <n v="14518.75"/>
    <x v="209"/>
    <x v="0"/>
    <m/>
  </r>
  <r>
    <d v="2022-03-01T02:23:24"/>
    <x v="1"/>
    <n v="34"/>
    <s v="JIMENEZ HURTADO CARLOS ESTIVEN"/>
    <x v="0"/>
    <x v="0"/>
    <n v="268"/>
    <n v="29.7777777777778"/>
    <n v="238.121645796064"/>
    <m/>
    <n v="91648.658299999996"/>
    <x v="0"/>
    <n v="14518.75"/>
    <x v="209"/>
    <x v="0"/>
    <m/>
  </r>
  <r>
    <d v="2022-03-01T02:23:24"/>
    <x v="1"/>
    <n v="35"/>
    <s v="ARISTIZABAL GIRALDO JORGE ANDRES"/>
    <x v="1"/>
    <x v="0"/>
    <n v="246"/>
    <n v="22.363636363636399"/>
    <n v="291.037567084079"/>
    <m/>
    <n v="112015.02680000001"/>
    <x v="1"/>
    <n v="14518.75"/>
    <x v="209"/>
    <x v="0"/>
    <m/>
  </r>
  <r>
    <d v="2022-03-01T02:23:24"/>
    <x v="1"/>
    <n v="36"/>
    <s v="MARTINEZ CHAVERRA LUIS NORBERTO"/>
    <x v="1"/>
    <x v="0"/>
    <n v="326"/>
    <n v="29.636363636363601"/>
    <n v="291.037567084079"/>
    <m/>
    <n v="112015.02680000001"/>
    <x v="0"/>
    <n v="14518.75"/>
    <x v="209"/>
    <x v="0"/>
    <m/>
  </r>
  <r>
    <d v="2022-03-01T02:23:25"/>
    <x v="1"/>
    <n v="38"/>
    <s v="JIMENEZ JOSE"/>
    <x v="6"/>
    <x v="0"/>
    <n v="163"/>
    <n v="19.176470588235301"/>
    <n v="224.892665474061"/>
    <m/>
    <n v="86557.066200000001"/>
    <x v="0"/>
    <n v="14518.75"/>
    <x v="209"/>
    <x v="0"/>
    <m/>
  </r>
  <r>
    <d v="2022-03-01T02:23:25"/>
    <x v="1"/>
    <n v="39"/>
    <s v="LONDOO GOMEZ WILDER"/>
    <x v="6"/>
    <x v="0"/>
    <n v="212"/>
    <n v="24.9411764705882"/>
    <n v="224.892665474061"/>
    <m/>
    <n v="86557.066200000001"/>
    <x v="0"/>
    <n v="14518.75"/>
    <x v="209"/>
    <x v="0"/>
    <m/>
  </r>
  <r>
    <d v="2022-03-01T02:23:25"/>
    <x v="1"/>
    <n v="40"/>
    <s v="CORDOBA QUINTERO RAFAEL JOSE"/>
    <x v="0"/>
    <x v="0"/>
    <n v="246"/>
    <n v="27.3333333333333"/>
    <n v="238.121645796064"/>
    <m/>
    <n v="91648.658299999996"/>
    <x v="0"/>
    <n v="14518.75"/>
    <x v="209"/>
    <x v="0"/>
    <m/>
  </r>
  <r>
    <d v="2022-03-01T02:23:26"/>
    <x v="1"/>
    <n v="42"/>
    <s v="SOLORZANO KEVIN"/>
    <x v="0"/>
    <x v="0"/>
    <n v="238"/>
    <n v="26.4444444444444"/>
    <n v="238.121645796064"/>
    <s v="1 DESCUENTO (Propietario)"/>
    <n v="91648.658299999996"/>
    <x v="0"/>
    <n v="14518.75"/>
    <x v="209"/>
    <x v="0"/>
    <m/>
  </r>
  <r>
    <d v="2022-03-02T03:33:23"/>
    <x v="9"/>
    <n v="1"/>
    <s v="ACEVEDO JHON FREDY"/>
    <x v="2"/>
    <x v="0"/>
    <n v="138"/>
    <n v="23"/>
    <n v="156.26896551724101"/>
    <m/>
    <n v="60107.586199999998"/>
    <x v="0"/>
    <n v="14294.1176470588"/>
    <x v="210"/>
    <x v="0"/>
    <m/>
  </r>
  <r>
    <d v="2022-03-02T03:33:23"/>
    <x v="9"/>
    <n v="2"/>
    <s v="GARCIA DAVID WILSON ALBERTO"/>
    <x v="3"/>
    <x v="0"/>
    <n v="300"/>
    <n v="30"/>
    <n v="260.44827586206901"/>
    <s v="2 DESCUENTOS X Usuario con Movilidad Reducida"/>
    <n v="100179.3103"/>
    <x v="1"/>
    <n v="14294.1176470588"/>
    <x v="210"/>
    <x v="0"/>
    <m/>
  </r>
  <r>
    <d v="2022-03-02T03:33:23"/>
    <x v="9"/>
    <n v="3"/>
    <s v="MONSALVE OCAMPO EDISON GUSTAVO"/>
    <x v="8"/>
    <x v="0"/>
    <n v="112"/>
    <n v="22.4"/>
    <n v="130.22413793103399"/>
    <m/>
    <n v="50089.655200000001"/>
    <x v="0"/>
    <n v="14294.1176470588"/>
    <x v="210"/>
    <x v="0"/>
    <m/>
  </r>
  <r>
    <d v="2022-03-02T03:33:23"/>
    <x v="9"/>
    <n v="5"/>
    <s v="LOAIZA GAVIRIA EDIXON ANDRES"/>
    <x v="3"/>
    <x v="0"/>
    <n v="240"/>
    <n v="24"/>
    <n v="260.44827586206901"/>
    <s v="3 DESCUENTOS (Jefe de ruta y propietario)"/>
    <n v="100179.3103"/>
    <x v="1"/>
    <n v="14294.1176470588"/>
    <x v="210"/>
    <x v="0"/>
    <m/>
  </r>
  <r>
    <d v="2022-03-02T03:33:23"/>
    <x v="9"/>
    <n v="6"/>
    <s v="VELASQUEZ ROLDAN BRAYAN ESTIVEN"/>
    <x v="3"/>
    <x v="0"/>
    <n v="267"/>
    <n v="26.7"/>
    <n v="260.44827586206901"/>
    <m/>
    <n v="100179.3103"/>
    <x v="0"/>
    <n v="14294.1176470588"/>
    <x v="210"/>
    <x v="0"/>
    <m/>
  </r>
  <r>
    <d v="2022-03-02T03:33:24"/>
    <x v="9"/>
    <n v="8"/>
    <s v="VALENCIA MENDOZA CESAR AUGUSTO"/>
    <x v="9"/>
    <x v="0"/>
    <n v="368"/>
    <n v="30.6666666666667"/>
    <n v="312.53793103448299"/>
    <m/>
    <n v="120215.1724"/>
    <x v="1"/>
    <n v="14294.1176470588"/>
    <x v="210"/>
    <x v="0"/>
    <m/>
  </r>
  <r>
    <d v="2022-03-02T03:33:24"/>
    <x v="9"/>
    <n v="9"/>
    <s v="TABORDA ROJAS DIEGO ALEJANDRO"/>
    <x v="1"/>
    <x v="0"/>
    <n v="275"/>
    <n v="25"/>
    <n v="286.49310344827597"/>
    <m/>
    <n v="110197.2414"/>
    <x v="0"/>
    <n v="14294.1176470588"/>
    <x v="210"/>
    <x v="0"/>
    <m/>
  </r>
  <r>
    <d v="2022-03-02T03:33:24"/>
    <x v="9"/>
    <n v="10"/>
    <s v="ZAPATA POSSO FERNEY"/>
    <x v="6"/>
    <x v="1"/>
    <n v="199"/>
    <n v="24.875"/>
    <n v="208.358620689655"/>
    <m/>
    <n v="80143.448300000004"/>
    <x v="0"/>
    <n v="14294.1176470588"/>
    <x v="210"/>
    <x v="0"/>
    <m/>
  </r>
  <r>
    <d v="2022-03-02T03:33:24"/>
    <x v="1"/>
    <n v="12"/>
    <s v="VELEZ ZAPATA SANTIAGO"/>
    <x v="3"/>
    <x v="0"/>
    <n v="220"/>
    <n v="22"/>
    <n v="260.44827586206901"/>
    <s v="1 DESCUENTO (Jefe de ruta)"/>
    <n v="100179.3103"/>
    <x v="0"/>
    <n v="14294.1176470588"/>
    <x v="210"/>
    <x v="0"/>
    <m/>
  </r>
  <r>
    <d v="2022-03-02T03:33:24"/>
    <x v="1"/>
    <n v="13"/>
    <s v="CANO JIMENEZ ESNEIDER"/>
    <x v="0"/>
    <x v="0"/>
    <n v="195"/>
    <n v="21.6666666666667"/>
    <n v="234.40344827586199"/>
    <m/>
    <n v="90161.379300000001"/>
    <x v="1"/>
    <n v="14294.1176470588"/>
    <x v="210"/>
    <x v="0"/>
    <m/>
  </r>
  <r>
    <d v="2022-03-02T03:33:25"/>
    <x v="1"/>
    <n v="14"/>
    <s v="CARVAJAL SALAZAR HECTOR MARINO"/>
    <x v="9"/>
    <x v="0"/>
    <n v="296"/>
    <n v="24.6666666666667"/>
    <n v="312.53793103448299"/>
    <s v="1 DESCUENTO (Despachadora Isabel)"/>
    <n v="120215.1724"/>
    <x v="1"/>
    <n v="14294.1176470588"/>
    <x v="210"/>
    <x v="0"/>
    <m/>
  </r>
  <r>
    <d v="2022-03-02T03:33:25"/>
    <x v="1"/>
    <n v="15"/>
    <s v="LOPERA AGUDELO LUIS FRANCISCO"/>
    <x v="3"/>
    <x v="0"/>
    <n v="281"/>
    <n v="28.1"/>
    <n v="260.44827586206901"/>
    <m/>
    <n v="100179.3103"/>
    <x v="0"/>
    <n v="14294.1176470588"/>
    <x v="210"/>
    <x v="0"/>
    <m/>
  </r>
  <r>
    <d v="2022-03-02T03:33:25"/>
    <x v="1"/>
    <n v="16"/>
    <s v="TANGARIFE LUIS"/>
    <x v="5"/>
    <x v="0"/>
    <n v="31"/>
    <n v="31"/>
    <n v="26.0448275862069"/>
    <m/>
    <n v="10017.931"/>
    <x v="0"/>
    <n v="14294.1176470588"/>
    <x v="210"/>
    <x v="0"/>
    <m/>
  </r>
  <r>
    <d v="2022-03-02T03:33:25"/>
    <x v="1"/>
    <n v="17"/>
    <s v="RESTREPO RODRIGUEZ LIBARDO ANDRES"/>
    <x v="1"/>
    <x v="0"/>
    <n v="240"/>
    <n v="21.818181818181799"/>
    <n v="286.49310344827597"/>
    <s v="1 DESCUENTO (Usuario Desubicado)"/>
    <n v="110197.2414"/>
    <x v="0"/>
    <n v="14294.1176470588"/>
    <x v="210"/>
    <x v="0"/>
    <m/>
  </r>
  <r>
    <d v="2022-03-02T03:33:25"/>
    <x v="1"/>
    <n v="18"/>
    <s v="RENDON VIANA HUMBERTO DE JESUS"/>
    <x v="3"/>
    <x v="0"/>
    <n v="265"/>
    <n v="26.5"/>
    <n v="260.44827586206901"/>
    <m/>
    <n v="100179.3103"/>
    <x v="0"/>
    <n v="14294.1176470588"/>
    <x v="210"/>
    <x v="0"/>
    <m/>
  </r>
  <r>
    <d v="2022-03-02T03:33:25"/>
    <x v="1"/>
    <n v="20"/>
    <s v="VACA FIERRO ROBINSON"/>
    <x v="6"/>
    <x v="0"/>
    <n v="261"/>
    <n v="30.705882352941199"/>
    <n v="221.38103448275899"/>
    <s v="1 DESCUENTO (Despachadora Isabel)"/>
    <n v="85152.413799999995"/>
    <x v="0"/>
    <n v="14294.1176470588"/>
    <x v="210"/>
    <x v="0"/>
    <m/>
  </r>
  <r>
    <d v="2022-03-02T03:33:26"/>
    <x v="1"/>
    <n v="21"/>
    <s v="OCAMPO OCAMPO ANTONIO JOSE"/>
    <x v="3"/>
    <x v="0"/>
    <n v="296"/>
    <n v="29.6"/>
    <n v="260.44827586206901"/>
    <m/>
    <n v="100179.3103"/>
    <x v="0"/>
    <n v="14294.1176470588"/>
    <x v="210"/>
    <x v="0"/>
    <m/>
  </r>
  <r>
    <d v="2022-03-02T03:33:26"/>
    <x v="1"/>
    <n v="22"/>
    <s v="PACHECO CRISTIAN"/>
    <x v="3"/>
    <x v="0"/>
    <n v="263"/>
    <n v="26.3"/>
    <n v="260.44827586206901"/>
    <s v="3 DESCUENTOS X Usuarios con Movilidad reducida (rampla mala)"/>
    <n v="100179.3103"/>
    <x v="1"/>
    <n v="14294.1176470588"/>
    <x v="210"/>
    <x v="0"/>
    <m/>
  </r>
  <r>
    <d v="2022-03-02T03:33:26"/>
    <x v="1"/>
    <n v="23"/>
    <s v="QUICENO DAVID DIEGO ALEJANDRO"/>
    <x v="0"/>
    <x v="0"/>
    <n v="171"/>
    <n v="19"/>
    <n v="234.40344827586199"/>
    <m/>
    <n v="90161.379300000001"/>
    <x v="0"/>
    <n v="14294.1176470588"/>
    <x v="210"/>
    <x v="0"/>
    <m/>
  </r>
  <r>
    <d v="2022-03-02T03:33:26"/>
    <x v="1"/>
    <n v="24"/>
    <s v="QUIRAMA CASTAEDA JHON JADER"/>
    <x v="1"/>
    <x v="0"/>
    <n v="319"/>
    <n v="29"/>
    <n v="286.49310344827597"/>
    <m/>
    <n v="110197.2414"/>
    <x v="0"/>
    <n v="14294.1176470588"/>
    <x v="210"/>
    <x v="0"/>
    <m/>
  </r>
  <r>
    <d v="2022-03-02T03:33:26"/>
    <x v="1"/>
    <n v="25"/>
    <s v="HOYOS ALEJANDRO"/>
    <x v="3"/>
    <x v="0"/>
    <n v="296"/>
    <n v="29.6"/>
    <n v="260.44827586206901"/>
    <m/>
    <n v="100179.3103"/>
    <x v="1"/>
    <n v="14294.1176470588"/>
    <x v="210"/>
    <x v="0"/>
    <m/>
  </r>
  <r>
    <d v="2022-03-02T03:33:26"/>
    <x v="9"/>
    <n v="26"/>
    <s v="GONZALEZ VELASQUEZ LISDAN"/>
    <x v="10"/>
    <x v="0"/>
    <n v="98"/>
    <n v="28"/>
    <n v="91.156896551724103"/>
    <m/>
    <n v="35062.758600000001"/>
    <x v="0"/>
    <n v="14294.1176470588"/>
    <x v="210"/>
    <x v="0"/>
    <m/>
  </r>
  <r>
    <d v="2022-03-02T03:33:27"/>
    <x v="9"/>
    <n v="27"/>
    <s v="VANEGAS MORALES DEIBY ALEJANDRO"/>
    <x v="3"/>
    <x v="0"/>
    <n v="280"/>
    <n v="28"/>
    <n v="260.44827586206901"/>
    <s v="FERNEY HENAO Realiz 4 viajes donde moviliz 113 Usuarios"/>
    <n v="100179.3103"/>
    <x v="0"/>
    <n v="14294.1176470588"/>
    <x v="210"/>
    <x v="0"/>
    <m/>
  </r>
  <r>
    <d v="2022-03-02T03:33:27"/>
    <x v="1"/>
    <n v="29"/>
    <s v="HERRERA GIOVANNY"/>
    <x v="1"/>
    <x v="1"/>
    <n v="217"/>
    <n v="19.727272727272702"/>
    <n v="286.49310344827597"/>
    <s v="3 DESCUENTOS (Jefe de ruta y Conduct. Reconoc. Ruta)"/>
    <n v="110197.2414"/>
    <x v="0"/>
    <n v="14294.1176470588"/>
    <x v="210"/>
    <x v="0"/>
    <m/>
  </r>
  <r>
    <d v="2022-03-02T03:33:27"/>
    <x v="9"/>
    <n v="31"/>
    <s v="LOPEZ ESTIVEN"/>
    <x v="0"/>
    <x v="0"/>
    <n v="262"/>
    <n v="29.1111111111111"/>
    <n v="234.40344827586199"/>
    <m/>
    <n v="90161.379300000001"/>
    <x v="1"/>
    <n v="14294.1176470588"/>
    <x v="210"/>
    <x v="0"/>
    <m/>
  </r>
  <r>
    <d v="2022-03-02T03:33:27"/>
    <x v="9"/>
    <n v="33"/>
    <s v="TORRES CRISTIAN"/>
    <x v="8"/>
    <x v="1"/>
    <n v="151"/>
    <n v="30.2"/>
    <n v="130.22413793103399"/>
    <s v="3 DESCUENTOS (Usuarios desubicados y Jefe de ruta)"/>
    <n v="50089.655200000001"/>
    <x v="0"/>
    <n v="14294.1176470588"/>
    <x v="210"/>
    <x v="0"/>
    <m/>
  </r>
  <r>
    <d v="2022-03-02T03:33:27"/>
    <x v="9"/>
    <n v="34"/>
    <s v="LONDOO LOPERA DUVAN ANDRES"/>
    <x v="0"/>
    <x v="0"/>
    <n v="275"/>
    <n v="30.5555555555556"/>
    <n v="234.40344827586199"/>
    <s v="2 DESCUENTOS (Usuarios Desubicados)"/>
    <n v="90161.379300000001"/>
    <x v="0"/>
    <n v="14294.1176470588"/>
    <x v="210"/>
    <x v="0"/>
    <m/>
  </r>
  <r>
    <d v="2022-03-02T03:33:27"/>
    <x v="9"/>
    <n v="35"/>
    <s v="URIBE HERRERA JUAN ESTEBAN"/>
    <x v="12"/>
    <x v="0"/>
    <n v="302"/>
    <n v="23.230769230769202"/>
    <n v="338.58275862069002"/>
    <m/>
    <n v="130233.10340000001"/>
    <x v="1"/>
    <n v="14294.1176470588"/>
    <x v="210"/>
    <x v="0"/>
    <m/>
  </r>
  <r>
    <d v="2022-03-02T03:33:28"/>
    <x v="9"/>
    <n v="36"/>
    <s v="MARTINEZ CHAVERRA LUIS NORBERTO"/>
    <x v="2"/>
    <x v="1"/>
    <n v="144"/>
    <n v="24"/>
    <n v="156.26896551724101"/>
    <m/>
    <n v="60107.586199999998"/>
    <x v="0"/>
    <n v="14294.1176470588"/>
    <x v="210"/>
    <x v="0"/>
    <m/>
  </r>
  <r>
    <d v="2022-03-02T03:33:28"/>
    <x v="9"/>
    <n v="38"/>
    <s v="JIMENEZ JOSE"/>
    <x v="0"/>
    <x v="0"/>
    <n v="242"/>
    <n v="26.8888888888889"/>
    <n v="234.40344827586199"/>
    <m/>
    <n v="90161.379300000001"/>
    <x v="0"/>
    <n v="14294.1176470588"/>
    <x v="210"/>
    <x v="0"/>
    <m/>
  </r>
  <r>
    <d v="2022-03-02T03:33:28"/>
    <x v="9"/>
    <n v="39"/>
    <s v="LONDOO GOMEZ WILDER"/>
    <x v="8"/>
    <x v="1"/>
    <n v="96"/>
    <n v="19.2"/>
    <n v="130.22413793103399"/>
    <s v="14 DESCUENTOS (Devolucin de dinero x varado)"/>
    <n v="50089.655200000001"/>
    <x v="0"/>
    <n v="14294.1176470588"/>
    <x v="210"/>
    <x v="0"/>
    <m/>
  </r>
  <r>
    <d v="2022-03-02T03:33:29"/>
    <x v="9"/>
    <n v="40"/>
    <s v="CORDOBA QUINTERO RAFAEL JOSE"/>
    <x v="0"/>
    <x v="0"/>
    <n v="275"/>
    <n v="30.5555555555556"/>
    <n v="234.40344827586199"/>
    <m/>
    <n v="90161.379300000001"/>
    <x v="0"/>
    <n v="14294.1176470588"/>
    <x v="210"/>
    <x v="0"/>
    <m/>
  </r>
  <r>
    <d v="2022-03-02T03:33:29"/>
    <x v="9"/>
    <n v="42"/>
    <s v="SOLORZANO KEVIN"/>
    <x v="4"/>
    <x v="0"/>
    <n v="178"/>
    <n v="25.428571428571399"/>
    <n v="182.31379310344801"/>
    <m/>
    <n v="70125.517200000002"/>
    <x v="0"/>
    <n v="14294.1176470588"/>
    <x v="210"/>
    <x v="0"/>
    <m/>
  </r>
  <r>
    <d v="2022-03-03T02:49:48"/>
    <x v="1"/>
    <n v="1"/>
    <s v="ACEVEDO JHON FREDY"/>
    <x v="12"/>
    <x v="0"/>
    <n v="250"/>
    <n v="19.230769230769202"/>
    <n v="317.88045234248801"/>
    <s v="1 DESCUENTO (Conduct.)"/>
    <n v="121952.18090000001"/>
    <x v="0"/>
    <n v="15315.625"/>
    <x v="211"/>
    <x v="0"/>
    <m/>
  </r>
  <r>
    <d v="2022-03-03T02:49:48"/>
    <x v="1"/>
    <n v="2"/>
    <s v="GONZALEZ MONTAO HERNAN DARIO"/>
    <x v="1"/>
    <x v="0"/>
    <n v="312"/>
    <n v="28.363636363636399"/>
    <n v="268.97576736672102"/>
    <m/>
    <n v="103190.3069"/>
    <x v="1"/>
    <n v="15315.625"/>
    <x v="211"/>
    <x v="0"/>
    <m/>
  </r>
  <r>
    <d v="2022-03-03T02:49:49"/>
    <x v="1"/>
    <n v="5"/>
    <s v="LOAIZA GAVIRIA EDIXON ANDRES"/>
    <x v="3"/>
    <x v="0"/>
    <n v="354"/>
    <n v="33.714285714285701"/>
    <n v="256.749596122779"/>
    <s v="2 DESCUENTOS (Despachadora Isabel y Usuario Desubicado)"/>
    <n v="98499.838399999993"/>
    <x v="1"/>
    <n v="15315.625"/>
    <x v="211"/>
    <x v="0"/>
    <m/>
  </r>
  <r>
    <d v="2022-03-03T02:49:49"/>
    <x v="1"/>
    <n v="6"/>
    <s v="VELASQUEZ ROLDAN BRAYAN ESTIVEN"/>
    <x v="9"/>
    <x v="0"/>
    <n v="290"/>
    <n v="24.1666666666667"/>
    <n v="293.42810985460397"/>
    <s v="11 DESCUENTOS (Transbordo veh 09)"/>
    <n v="112571.2439"/>
    <x v="0"/>
    <n v="15315.625"/>
    <x v="211"/>
    <x v="0"/>
    <m/>
  </r>
  <r>
    <d v="2022-03-03T02:49:49"/>
    <x v="1"/>
    <n v="7"/>
    <s v="URIBE HERRERA JUAN ESTEBAN"/>
    <x v="10"/>
    <x v="0"/>
    <n v="102"/>
    <n v="25.5"/>
    <n v="97.809369951534705"/>
    <s v="1 DESCUENTO (Usuario Desubicado)"/>
    <n v="37523.748"/>
    <x v="1"/>
    <n v="15315.625"/>
    <x v="211"/>
    <x v="0"/>
    <m/>
  </r>
  <r>
    <d v="2022-03-03T02:49:49"/>
    <x v="1"/>
    <n v="8"/>
    <s v="VALENCIA MENDOZA CESAR AUGUSTO"/>
    <x v="9"/>
    <x v="0"/>
    <n v="286"/>
    <n v="23.8333333333333"/>
    <n v="293.42810985460397"/>
    <m/>
    <n v="112571.2439"/>
    <x v="1"/>
    <n v="15315.625"/>
    <x v="211"/>
    <x v="0"/>
    <m/>
  </r>
  <r>
    <d v="2022-03-03T02:49:49"/>
    <x v="1"/>
    <n v="9"/>
    <s v="TABORDA ROJAS DIEGO ALEJANDRO"/>
    <x v="4"/>
    <x v="1"/>
    <n v="193"/>
    <n v="27.571428571428601"/>
    <n v="171.166397415186"/>
    <s v="1 DESCUENTO (Usuario Desubicado)"/>
    <n v="65666.558999999994"/>
    <x v="0"/>
    <n v="15315.625"/>
    <x v="211"/>
    <x v="0"/>
    <m/>
  </r>
  <r>
    <d v="2022-03-03T02:49:50"/>
    <x v="1"/>
    <n v="10"/>
    <s v="PIEDRAHITA MADRID SANTIAGO"/>
    <x v="6"/>
    <x v="0"/>
    <n v="168"/>
    <n v="21"/>
    <n v="195.61873990306901"/>
    <m/>
    <n v="75047.495999999999"/>
    <x v="0"/>
    <n v="15315.625"/>
    <x v="211"/>
    <x v="0"/>
    <m/>
  </r>
  <r>
    <d v="2022-03-03T02:49:50"/>
    <x v="9"/>
    <n v="12"/>
    <s v="VELEZ ZAPATA SANTIAGO"/>
    <x v="1"/>
    <x v="0"/>
    <n v="208"/>
    <n v="18.909090909090899"/>
    <n v="268.97576736672102"/>
    <m/>
    <n v="103190.3069"/>
    <x v="0"/>
    <n v="15315.625"/>
    <x v="211"/>
    <x v="0"/>
    <m/>
  </r>
  <r>
    <d v="2022-03-03T02:49:50"/>
    <x v="9"/>
    <n v="13"/>
    <s v="MESA RAFAEL"/>
    <x v="1"/>
    <x v="0"/>
    <n v="276"/>
    <n v="25.090909090909101"/>
    <n v="268.97576736672102"/>
    <m/>
    <n v="103190.3069"/>
    <x v="1"/>
    <n v="15315.625"/>
    <x v="211"/>
    <x v="0"/>
    <m/>
  </r>
  <r>
    <d v="2022-03-03T02:49:50"/>
    <x v="9"/>
    <n v="14"/>
    <s v="HINCAPIE OSORIO RENZO ORLANDO"/>
    <x v="3"/>
    <x v="0"/>
    <n v="298"/>
    <n v="29.8"/>
    <n v="244.52342487883701"/>
    <s v="HECTOR CARVAJAL Realiz 4 viajes donde moviliz 119 Usuarios"/>
    <n v="93809.37"/>
    <x v="1"/>
    <n v="15315.625"/>
    <x v="211"/>
    <x v="0"/>
    <m/>
  </r>
  <r>
    <d v="2022-03-03T02:49:50"/>
    <x v="9"/>
    <n v="15"/>
    <s v="LOPERA AGUDELO LUIS FRANCISCO"/>
    <x v="3"/>
    <x v="0"/>
    <n v="200"/>
    <n v="20"/>
    <n v="244.52342487883701"/>
    <m/>
    <n v="93809.37"/>
    <x v="0"/>
    <n v="15315.625"/>
    <x v="211"/>
    <x v="0"/>
    <m/>
  </r>
  <r>
    <d v="2022-03-03T02:49:50"/>
    <x v="9"/>
    <n v="17"/>
    <s v="ESPINOZA CHAVARRIA GUILLERMO LEON"/>
    <x v="3"/>
    <x v="0"/>
    <n v="217"/>
    <n v="21.7"/>
    <n v="244.52342487883701"/>
    <m/>
    <n v="93809.37"/>
    <x v="0"/>
    <n v="15315.625"/>
    <x v="211"/>
    <x v="0"/>
    <m/>
  </r>
  <r>
    <d v="2022-03-03T02:49:51"/>
    <x v="9"/>
    <n v="18"/>
    <s v="RENDON VIANA HUMBERTO DE JESUS"/>
    <x v="8"/>
    <x v="0"/>
    <n v="148"/>
    <n v="29.6"/>
    <n v="122.26171243941801"/>
    <m/>
    <n v="46904.684999999998"/>
    <x v="0"/>
    <n v="15315.625"/>
    <x v="211"/>
    <x v="0"/>
    <m/>
  </r>
  <r>
    <d v="2022-03-03T02:49:51"/>
    <x v="9"/>
    <n v="20"/>
    <s v="VACA FIERRO ROBINSON"/>
    <x v="12"/>
    <x v="0"/>
    <n v="295"/>
    <n v="22.692307692307701"/>
    <n v="317.88045234248801"/>
    <m/>
    <n v="121952.18090000001"/>
    <x v="0"/>
    <n v="15315.625"/>
    <x v="211"/>
    <x v="0"/>
    <m/>
  </r>
  <r>
    <d v="2022-03-03T02:49:51"/>
    <x v="9"/>
    <n v="21"/>
    <s v="OCAMPO OCAMPO ANTONIO JOSE"/>
    <x v="3"/>
    <x v="0"/>
    <n v="226"/>
    <n v="22.6"/>
    <n v="244.52342487883701"/>
    <m/>
    <n v="93809.37"/>
    <x v="0"/>
    <n v="15315.625"/>
    <x v="211"/>
    <x v="0"/>
    <m/>
  </r>
  <r>
    <d v="2022-03-03T02:49:51"/>
    <x v="9"/>
    <n v="22"/>
    <s v="PACHECO CRISTIAN"/>
    <x v="0"/>
    <x v="0"/>
    <n v="220"/>
    <n v="24.4444444444444"/>
    <n v="220.07108239095299"/>
    <m/>
    <n v="84428.433000000005"/>
    <x v="1"/>
    <n v="15315.625"/>
    <x v="211"/>
    <x v="0"/>
    <m/>
  </r>
  <r>
    <d v="2022-03-03T02:49:51"/>
    <x v="9"/>
    <n v="23"/>
    <s v="QUICENO DAVID DIEGO ALEJANDRO"/>
    <x v="3"/>
    <x v="0"/>
    <n v="271"/>
    <n v="27.1"/>
    <n v="244.52342487883701"/>
    <m/>
    <n v="93809.37"/>
    <x v="0"/>
    <n v="15315.625"/>
    <x v="211"/>
    <x v="0"/>
    <m/>
  </r>
  <r>
    <d v="2022-03-03T02:49:52"/>
    <x v="9"/>
    <n v="24"/>
    <s v="QUIRAMA CASTAEDA JHON JADER"/>
    <x v="3"/>
    <x v="0"/>
    <n v="268"/>
    <n v="26.8"/>
    <n v="244.52342487883701"/>
    <m/>
    <n v="93809.37"/>
    <x v="0"/>
    <n v="15315.625"/>
    <x v="211"/>
    <x v="0"/>
    <m/>
  </r>
  <r>
    <d v="2022-03-03T02:49:52"/>
    <x v="9"/>
    <n v="26"/>
    <s v="GONZALEZ VELASQUEZ LISDAN"/>
    <x v="3"/>
    <x v="0"/>
    <n v="243"/>
    <n v="24.3"/>
    <n v="244.52342487883701"/>
    <m/>
    <n v="93809.37"/>
    <x v="0"/>
    <n v="15315.625"/>
    <x v="211"/>
    <x v="0"/>
    <m/>
  </r>
  <r>
    <d v="2022-03-03T02:49:52"/>
    <x v="9"/>
    <n v="27"/>
    <s v="VANEGAS MORALES DEIBY ALEJANDRO"/>
    <x v="1"/>
    <x v="0"/>
    <n v="222"/>
    <n v="20.181818181818201"/>
    <n v="268.97576736672102"/>
    <m/>
    <n v="103190.3069"/>
    <x v="0"/>
    <n v="15315.625"/>
    <x v="211"/>
    <x v="0"/>
    <m/>
  </r>
  <r>
    <d v="2022-03-03T02:49:52"/>
    <x v="9"/>
    <n v="29"/>
    <s v="HERRERA GIOVANNY"/>
    <x v="1"/>
    <x v="0"/>
    <n v="322"/>
    <n v="29.272727272727298"/>
    <n v="268.97576736672102"/>
    <m/>
    <n v="103190.3069"/>
    <x v="0"/>
    <n v="15315.625"/>
    <x v="211"/>
    <x v="0"/>
    <m/>
  </r>
  <r>
    <d v="2022-03-03T02:49:52"/>
    <x v="1"/>
    <n v="31"/>
    <s v="CANO JIMENEZ ESNEIDER"/>
    <x v="3"/>
    <x v="0"/>
    <n v="256"/>
    <n v="25.6"/>
    <n v="244.52342487883701"/>
    <m/>
    <n v="93809.37"/>
    <x v="1"/>
    <n v="15315.625"/>
    <x v="211"/>
    <x v="0"/>
    <m/>
  </r>
  <r>
    <d v="2022-03-03T02:49:52"/>
    <x v="1"/>
    <n v="33"/>
    <s v="TORRES CRISTIAN"/>
    <x v="1"/>
    <x v="0"/>
    <n v="256"/>
    <n v="23.272727272727298"/>
    <n v="268.97576736672102"/>
    <m/>
    <n v="103190.3069"/>
    <x v="0"/>
    <n v="15315.625"/>
    <x v="211"/>
    <x v="0"/>
    <m/>
  </r>
  <r>
    <d v="2022-03-03T02:49:53"/>
    <x v="1"/>
    <n v="34"/>
    <s v="LONDOO LOPERA DUVAN ANDRES"/>
    <x v="1"/>
    <x v="0"/>
    <n v="232"/>
    <n v="21.090909090909101"/>
    <n v="268.97576736672102"/>
    <m/>
    <n v="103190.3069"/>
    <x v="0"/>
    <n v="15315.625"/>
    <x v="211"/>
    <x v="0"/>
    <m/>
  </r>
  <r>
    <d v="2022-03-03T02:49:53"/>
    <x v="1"/>
    <n v="35"/>
    <s v="GARCIA DAVID WILSON ALBERTO"/>
    <x v="1"/>
    <x v="0"/>
    <n v="292"/>
    <n v="26.545454545454501"/>
    <n v="268.97576736672102"/>
    <s v="6 DESCUENTOS (Jefe de ruta, Propietario veh 34, 3 Conduct. Y 2 x Usuario con movilidad Reducida)"/>
    <n v="103190.3069"/>
    <x v="1"/>
    <n v="15315.625"/>
    <x v="211"/>
    <x v="0"/>
    <m/>
  </r>
  <r>
    <d v="2022-03-03T02:49:53"/>
    <x v="1"/>
    <n v="36"/>
    <s v="MARTINEZ CHAVERRA LUIS NORBERTO"/>
    <x v="3"/>
    <x v="0"/>
    <n v="233"/>
    <n v="23.3"/>
    <n v="244.52342487883701"/>
    <m/>
    <n v="93809.37"/>
    <x v="0"/>
    <n v="15315.625"/>
    <x v="211"/>
    <x v="0"/>
    <m/>
  </r>
  <r>
    <d v="2022-03-03T02:49:53"/>
    <x v="1"/>
    <n v="38"/>
    <s v="JIMENEZ JOSE"/>
    <x v="3"/>
    <x v="0"/>
    <n v="236"/>
    <n v="23.6"/>
    <n v="244.52342487883701"/>
    <m/>
    <n v="93809.37"/>
    <x v="0"/>
    <n v="15315.625"/>
    <x v="211"/>
    <x v="0"/>
    <m/>
  </r>
  <r>
    <d v="2022-03-03T02:49:53"/>
    <x v="1"/>
    <n v="39"/>
    <s v="LONDOO GOMEZ WILDER"/>
    <x v="6"/>
    <x v="0"/>
    <n v="173"/>
    <n v="21.625"/>
    <n v="195.61873990306901"/>
    <m/>
    <n v="75047.495999999999"/>
    <x v="0"/>
    <n v="15315.625"/>
    <x v="211"/>
    <x v="0"/>
    <m/>
  </r>
  <r>
    <d v="2022-03-03T02:49:53"/>
    <x v="1"/>
    <n v="40"/>
    <s v="CORDOBA QUINTERO RAFAEL JOSE"/>
    <x v="3"/>
    <x v="0"/>
    <n v="273"/>
    <n v="27.3"/>
    <n v="244.52342487883701"/>
    <m/>
    <n v="93809.37"/>
    <x v="0"/>
    <n v="15315.625"/>
    <x v="211"/>
    <x v="0"/>
    <m/>
  </r>
  <r>
    <d v="2022-03-03T02:49:53"/>
    <x v="1"/>
    <n v="42"/>
    <s v="SOLORZANO KEVIN"/>
    <x v="3"/>
    <x v="0"/>
    <n v="248"/>
    <n v="24.8"/>
    <n v="244.52342487883701"/>
    <m/>
    <n v="93809.37"/>
    <x v="0"/>
    <n v="15315.625"/>
    <x v="211"/>
    <x v="0"/>
    <m/>
  </r>
  <r>
    <d v="2022-03-04T03:53:27"/>
    <x v="9"/>
    <n v="1"/>
    <s v="ACEVEDO JHON FREDY"/>
    <x v="9"/>
    <x v="0"/>
    <n v="280"/>
    <n v="23.3333333333333"/>
    <n v="316.438061041293"/>
    <m/>
    <n v="121775.22440000001"/>
    <x v="0"/>
    <n v="15232.2580645161"/>
    <x v="212"/>
    <x v="0"/>
    <m/>
  </r>
  <r>
    <d v="2022-03-04T03:53:28"/>
    <x v="9"/>
    <n v="2"/>
    <s v="GONZALEZ MONTAO HERNAN DARIO"/>
    <x v="2"/>
    <x v="0"/>
    <n v="161"/>
    <n v="24.769230769230798"/>
    <n v="171.40394973069999"/>
    <m/>
    <n v="65961.579899999997"/>
    <x v="1"/>
    <n v="15232.2580645161"/>
    <x v="212"/>
    <x v="0"/>
    <m/>
  </r>
  <r>
    <d v="2022-03-04T03:53:28"/>
    <x v="9"/>
    <n v="7"/>
    <s v="URIBE HERRERA JUAN ESTEBAN"/>
    <x v="9"/>
    <x v="0"/>
    <n v="355"/>
    <n v="29.5833333333333"/>
    <n v="316.438061041293"/>
    <m/>
    <n v="121775.22440000001"/>
    <x v="1"/>
    <n v="15232.2580645161"/>
    <x v="212"/>
    <x v="0"/>
    <m/>
  </r>
  <r>
    <d v="2022-03-04T03:53:28"/>
    <x v="9"/>
    <n v="8"/>
    <s v="VALENCIA MENDOZA CESAR AUGUSTO"/>
    <x v="1"/>
    <x v="0"/>
    <n v="366"/>
    <n v="33.272727272727302"/>
    <n v="290.06822262118499"/>
    <m/>
    <n v="111627.289"/>
    <x v="1"/>
    <n v="15232.2580645161"/>
    <x v="212"/>
    <x v="0"/>
    <m/>
  </r>
  <r>
    <d v="2022-03-04T03:53:28"/>
    <x v="9"/>
    <n v="9"/>
    <s v="TABORDA ROJAS DIEGO ALEJANDRO"/>
    <x v="3"/>
    <x v="1"/>
    <n v="214"/>
    <n v="21.4"/>
    <n v="263.69838420107698"/>
    <m/>
    <n v="101479.35370000001"/>
    <x v="0"/>
    <n v="15232.2580645161"/>
    <x v="212"/>
    <x v="0"/>
    <m/>
  </r>
  <r>
    <d v="2022-03-04T03:53:28"/>
    <x v="9"/>
    <n v="10"/>
    <s v="MONSALVE OCAMPO EDISON GUSTAVO"/>
    <x v="4"/>
    <x v="0"/>
    <n v="192"/>
    <n v="27.428571428571399"/>
    <n v="184.588868940754"/>
    <m/>
    <n v="71035.547600000005"/>
    <x v="0"/>
    <n v="15232.2580645161"/>
    <x v="212"/>
    <x v="0"/>
    <m/>
  </r>
  <r>
    <d v="2022-03-04T03:53:29"/>
    <x v="1"/>
    <n v="12"/>
    <s v="VELEZ ZAPATA SANTIAGO"/>
    <x v="9"/>
    <x v="0"/>
    <n v="260"/>
    <n v="21.6666666666667"/>
    <n v="316.438061041293"/>
    <m/>
    <n v="121775.22440000001"/>
    <x v="0"/>
    <n v="15232.2580645161"/>
    <x v="212"/>
    <x v="0"/>
    <m/>
  </r>
  <r>
    <d v="2022-03-04T03:53:29"/>
    <x v="1"/>
    <n v="13"/>
    <s v="MESA RAFAEL"/>
    <x v="2"/>
    <x v="0"/>
    <n v="195"/>
    <n v="30"/>
    <n v="171.40394973069999"/>
    <s v="1 DESCUENTO (Jefe de Ruta)"/>
    <n v="65961.579899999997"/>
    <x v="1"/>
    <n v="15232.2580645161"/>
    <x v="212"/>
    <x v="0"/>
    <m/>
  </r>
  <r>
    <d v="2022-03-04T03:53:29"/>
    <x v="1"/>
    <n v="14"/>
    <s v="HINCAPIE OSORIO RENZO ORLANDO"/>
    <x v="0"/>
    <x v="0"/>
    <n v="240"/>
    <n v="26.6666666666667"/>
    <n v="237.32854578096899"/>
    <s v="HECTOR CARVAJAL Realiz 3 viajes donde moviliz 78 Usuarios"/>
    <n v="91331.418300000005"/>
    <x v="1"/>
    <n v="15232.2580645161"/>
    <x v="212"/>
    <x v="0"/>
    <m/>
  </r>
  <r>
    <d v="2022-03-04T03:53:29"/>
    <x v="1"/>
    <n v="15"/>
    <s v="LOPERA AGUDELO LUIS FRANCISCO"/>
    <x v="1"/>
    <x v="0"/>
    <n v="261"/>
    <n v="23.727272727272702"/>
    <n v="290.06822262118499"/>
    <m/>
    <n v="111627.289"/>
    <x v="0"/>
    <n v="15232.2580645161"/>
    <x v="212"/>
    <x v="0"/>
    <m/>
  </r>
  <r>
    <d v="2022-03-04T03:53:29"/>
    <x v="1"/>
    <n v="17"/>
    <s v="ESPINOZA CHAVARRIA GUILLERMO LEON"/>
    <x v="0"/>
    <x v="0"/>
    <n v="216"/>
    <n v="24"/>
    <n v="237.32854578096899"/>
    <m/>
    <n v="91331.418300000005"/>
    <x v="0"/>
    <n v="15232.2580645161"/>
    <x v="212"/>
    <x v="0"/>
    <m/>
  </r>
  <r>
    <d v="2022-03-04T03:53:29"/>
    <x v="1"/>
    <n v="18"/>
    <s v="RENDON VIANA HUMBERTO DE JESUS"/>
    <x v="1"/>
    <x v="0"/>
    <n v="289"/>
    <n v="26.272727272727298"/>
    <n v="290.06822262118499"/>
    <m/>
    <n v="111627.289"/>
    <x v="0"/>
    <n v="15232.2580645161"/>
    <x v="212"/>
    <x v="0"/>
    <m/>
  </r>
  <r>
    <d v="2022-03-04T03:53:30"/>
    <x v="1"/>
    <n v="20"/>
    <s v="VACA FIERRO ROBINSON"/>
    <x v="1"/>
    <x v="0"/>
    <n v="291"/>
    <n v="26.454545454545499"/>
    <n v="290.06822262118499"/>
    <m/>
    <n v="111627.289"/>
    <x v="0"/>
    <n v="15232.2580645161"/>
    <x v="212"/>
    <x v="0"/>
    <m/>
  </r>
  <r>
    <d v="2022-03-04T03:53:30"/>
    <x v="1"/>
    <n v="21"/>
    <s v="OCAMPO OCAMPO ANTONIO JOSE"/>
    <x v="6"/>
    <x v="0"/>
    <n v="192"/>
    <n v="24"/>
    <n v="210.95870736086201"/>
    <m/>
    <n v="81183.482900000003"/>
    <x v="0"/>
    <n v="15232.2580645161"/>
    <x v="212"/>
    <x v="0"/>
    <m/>
  </r>
  <r>
    <d v="2022-03-04T03:53:30"/>
    <x v="1"/>
    <n v="22"/>
    <s v="PACHECO CRISTIAN"/>
    <x v="0"/>
    <x v="0"/>
    <n v="210"/>
    <n v="23.3333333333333"/>
    <n v="237.32854578096899"/>
    <m/>
    <n v="91331.418300000005"/>
    <x v="1"/>
    <n v="15232.2580645161"/>
    <x v="212"/>
    <x v="0"/>
    <m/>
  </r>
  <r>
    <d v="2022-03-04T03:53:30"/>
    <x v="1"/>
    <n v="24"/>
    <s v="QUIRAMA CASTAEDA JHON JADER"/>
    <x v="6"/>
    <x v="0"/>
    <n v="212"/>
    <n v="26.5"/>
    <n v="210.95870736086201"/>
    <s v="1 DESCUENTO (Despachadora Isabel)"/>
    <n v="81183.482900000003"/>
    <x v="0"/>
    <n v="15232.2580645161"/>
    <x v="212"/>
    <x v="0"/>
    <m/>
  </r>
  <r>
    <d v="2022-03-04T03:53:30"/>
    <x v="1"/>
    <n v="25"/>
    <s v="HOYOS ALEJANDRO"/>
    <x v="3"/>
    <x v="0"/>
    <n v="270"/>
    <n v="27"/>
    <n v="263.69838420107698"/>
    <m/>
    <n v="101479.35370000001"/>
    <x v="1"/>
    <n v="15232.2580645161"/>
    <x v="212"/>
    <x v="0"/>
    <m/>
  </r>
  <r>
    <d v="2022-03-04T03:53:31"/>
    <x v="1"/>
    <n v="26"/>
    <s v="GONZALEZ VELASQUEZ LISDAN"/>
    <x v="3"/>
    <x v="0"/>
    <n v="238"/>
    <n v="23.8"/>
    <n v="263.69838420107698"/>
    <m/>
    <n v="101479.35370000001"/>
    <x v="0"/>
    <n v="15232.2580645161"/>
    <x v="212"/>
    <x v="0"/>
    <m/>
  </r>
  <r>
    <d v="2022-03-04T03:53:31"/>
    <x v="1"/>
    <n v="27"/>
    <s v="HENAO MUOZ FERNEY"/>
    <x v="2"/>
    <x v="0"/>
    <n v="188"/>
    <n v="28.923076923076898"/>
    <n v="171.40394973069999"/>
    <s v="ALEJANDRO VANEGAS Realiz 0,5 viajes donde moviliz 24 Usuarios"/>
    <n v="65961.579899999997"/>
    <x v="0"/>
    <n v="15232.2580645161"/>
    <x v="212"/>
    <x v="0"/>
    <m/>
  </r>
  <r>
    <d v="2022-03-04T03:53:31"/>
    <x v="1"/>
    <n v="29"/>
    <s v="HERRERA GIOVANNY"/>
    <x v="9"/>
    <x v="0"/>
    <n v="314"/>
    <n v="26.1666666666667"/>
    <n v="316.438061041293"/>
    <s v="2 DESCUENTOS (Usuarios Desubicados)"/>
    <n v="121775.22440000001"/>
    <x v="0"/>
    <n v="15232.2580645161"/>
    <x v="212"/>
    <x v="0"/>
    <m/>
  </r>
  <r>
    <d v="2022-03-04T03:53:31"/>
    <x v="9"/>
    <n v="31"/>
    <s v="LOPEZ ESTIVEN"/>
    <x v="3"/>
    <x v="0"/>
    <n v="276"/>
    <n v="27.6"/>
    <n v="263.69838420107698"/>
    <m/>
    <n v="101479.35370000001"/>
    <x v="1"/>
    <n v="15232.2580645161"/>
    <x v="212"/>
    <x v="0"/>
    <m/>
  </r>
  <r>
    <d v="2022-03-04T03:53:31"/>
    <x v="9"/>
    <n v="33"/>
    <s v="GARCIA DAVID WILSON ALBERTO"/>
    <x v="1"/>
    <x v="0"/>
    <n v="246"/>
    <n v="22.363636363636399"/>
    <n v="290.06822262118499"/>
    <s v="3 DESCUENTOS (Jefe de Ruta, Conduct. Y Transbordo veh 02)"/>
    <n v="111627.289"/>
    <x v="0"/>
    <n v="15232.2580645161"/>
    <x v="212"/>
    <x v="0"/>
    <m/>
  </r>
  <r>
    <d v="2022-03-04T03:53:31"/>
    <x v="9"/>
    <n v="34"/>
    <s v="JIMENEZ HURTADO CARLOS ESTIVEN"/>
    <x v="0"/>
    <x v="0"/>
    <n v="263"/>
    <n v="29.2222222222222"/>
    <n v="237.32854578096899"/>
    <m/>
    <n v="91331.418300000005"/>
    <x v="0"/>
    <n v="15232.2580645161"/>
    <x v="212"/>
    <x v="0"/>
    <m/>
  </r>
  <r>
    <d v="2022-03-04T03:53:31"/>
    <x v="9"/>
    <n v="35"/>
    <s v="ARISTIZABAL GIRALDO JORGE ANDRES"/>
    <x v="3"/>
    <x v="0"/>
    <n v="256"/>
    <n v="25.6"/>
    <n v="263.69838420107698"/>
    <m/>
    <n v="101479.35370000001"/>
    <x v="1"/>
    <n v="15232.2580645161"/>
    <x v="212"/>
    <x v="0"/>
    <m/>
  </r>
  <r>
    <d v="2022-03-04T03:53:32"/>
    <x v="9"/>
    <n v="36"/>
    <s v="MARTINEZ MANCO JUAN FELIPE"/>
    <x v="3"/>
    <x v="0"/>
    <n v="251"/>
    <n v="25.1"/>
    <n v="263.69838420107698"/>
    <s v="1 DESCUENTO (Usuario Desubicado)"/>
    <n v="101479.35370000001"/>
    <x v="0"/>
    <n v="15232.2580645161"/>
    <x v="212"/>
    <x v="0"/>
    <m/>
  </r>
  <r>
    <d v="2022-03-04T03:53:32"/>
    <x v="9"/>
    <n v="37"/>
    <s v="PIEDRAHITA MADRID SANTIAGO"/>
    <x v="0"/>
    <x v="0"/>
    <n v="293"/>
    <n v="32.5555555555556"/>
    <n v="237.32854578096899"/>
    <m/>
    <n v="91331.418300000005"/>
    <x v="1"/>
    <n v="15232.2580645161"/>
    <x v="212"/>
    <x v="0"/>
    <m/>
  </r>
  <r>
    <d v="2022-03-04T03:53:32"/>
    <x v="9"/>
    <n v="38"/>
    <s v="JIMENEZ JOSE"/>
    <x v="3"/>
    <x v="0"/>
    <n v="280"/>
    <n v="28"/>
    <n v="263.69838420107698"/>
    <m/>
    <n v="101479.35370000001"/>
    <x v="0"/>
    <n v="15232.2580645161"/>
    <x v="212"/>
    <x v="0"/>
    <m/>
  </r>
  <r>
    <d v="2022-03-04T03:53:32"/>
    <x v="9"/>
    <n v="39"/>
    <s v="LONDOO GOMEZ WILDER"/>
    <x v="0"/>
    <x v="0"/>
    <n v="283"/>
    <n v="31.4444444444444"/>
    <n v="237.32854578096899"/>
    <m/>
    <n v="91331.418300000005"/>
    <x v="0"/>
    <n v="15232.2580645161"/>
    <x v="212"/>
    <x v="0"/>
    <m/>
  </r>
  <r>
    <d v="2022-03-04T03:53:32"/>
    <x v="9"/>
    <n v="40"/>
    <s v="CORDOBA QUINTERO RAFAEL JOSE"/>
    <x v="8"/>
    <x v="0"/>
    <n v="154"/>
    <n v="30.8"/>
    <n v="131.849192100539"/>
    <s v="1 DESCUENTO (Jefe de Ruta)"/>
    <n v="50739.676800000001"/>
    <x v="0"/>
    <n v="15232.2580645161"/>
    <x v="212"/>
    <x v="0"/>
    <m/>
  </r>
  <r>
    <d v="2022-03-04T03:53:33"/>
    <x v="9"/>
    <n v="42"/>
    <s v="SOLORZANO KEVIN"/>
    <x v="10"/>
    <x v="0"/>
    <n v="98"/>
    <n v="24.5"/>
    <n v="105.479353680431"/>
    <s v="3 DESCUENTOS (Jefe de Ruta y Vigilante)"/>
    <n v="40591.741499999996"/>
    <x v="0"/>
    <n v="15232.2580645161"/>
    <x v="212"/>
    <x v="0"/>
    <m/>
  </r>
  <r>
    <d v="2022-03-05T02:35:52"/>
    <x v="1"/>
    <n v="1"/>
    <s v="ACEVEDO JHON FREDY"/>
    <x v="1"/>
    <x v="0"/>
    <n v="247"/>
    <n v="22.454545454545499"/>
    <n v="279.99661016949199"/>
    <m/>
    <n v="107598.6441"/>
    <x v="0"/>
    <n v="14087.878787878801"/>
    <x v="213"/>
    <x v="0"/>
    <m/>
  </r>
  <r>
    <d v="2022-03-05T02:35:53"/>
    <x v="1"/>
    <n v="2"/>
    <s v="GONZALEZ MONTAO HERNAN DARIO"/>
    <x v="3"/>
    <x v="0"/>
    <n v="325"/>
    <n v="32.5"/>
    <n v="254.54237288135599"/>
    <m/>
    <n v="97816.949200000003"/>
    <x v="1"/>
    <n v="14087.878787878801"/>
    <x v="213"/>
    <x v="0"/>
    <m/>
  </r>
  <r>
    <d v="2022-03-05T02:35:53"/>
    <x v="1"/>
    <n v="5"/>
    <s v="LOAIZA GAVIRIA EDIXON ANDRES"/>
    <x v="9"/>
    <x v="0"/>
    <n v="324"/>
    <n v="27"/>
    <n v="305.45084745762699"/>
    <m/>
    <n v="117380.33900000001"/>
    <x v="1"/>
    <n v="14087.878787878801"/>
    <x v="213"/>
    <x v="0"/>
    <m/>
  </r>
  <r>
    <d v="2022-03-05T02:35:53"/>
    <x v="1"/>
    <n v="6"/>
    <s v="VELASQUEZ ROLDAN BRAYAN ESTIVEN"/>
    <x v="0"/>
    <x v="0"/>
    <n v="198"/>
    <n v="22"/>
    <n v="229.08813559321999"/>
    <m/>
    <n v="88035.254199999996"/>
    <x v="0"/>
    <n v="14087.878787878801"/>
    <x v="213"/>
    <x v="0"/>
    <m/>
  </r>
  <r>
    <d v="2022-03-05T02:35:53"/>
    <x v="1"/>
    <n v="7"/>
    <s v="URIBE HERRERA JUAN ESTEBAN"/>
    <x v="3"/>
    <x v="0"/>
    <n v="301"/>
    <n v="30.1"/>
    <n v="254.54237288135599"/>
    <s v="1 DESCUENTO (Usuario Desubicado)"/>
    <n v="97816.949200000003"/>
    <x v="1"/>
    <n v="14087.878787878801"/>
    <x v="213"/>
    <x v="0"/>
    <m/>
  </r>
  <r>
    <d v="2022-03-05T02:35:53"/>
    <x v="1"/>
    <n v="8"/>
    <s v="VALENCIA MENDOZA CESAR AUGUSTO"/>
    <x v="1"/>
    <x v="0"/>
    <n v="267"/>
    <n v="24.272727272727298"/>
    <n v="279.99661016949199"/>
    <s v="ROBINSON VACA Realiz 4 viajes donde moviliz 96 Usuarios 1 DESCUENTO (Despachadora Isabel)"/>
    <n v="107598.6441"/>
    <x v="1"/>
    <n v="14087.878787878801"/>
    <x v="213"/>
    <x v="0"/>
    <m/>
  </r>
  <r>
    <d v="2022-03-05T02:35:53"/>
    <x v="1"/>
    <n v="9"/>
    <s v="TABORDA ROJAS DIEGO ALEJANDRO"/>
    <x v="6"/>
    <x v="0"/>
    <n v="163"/>
    <n v="20.375"/>
    <n v="203.63389830508501"/>
    <m/>
    <n v="78253.559299999994"/>
    <x v="0"/>
    <n v="14087.878787878801"/>
    <x v="213"/>
    <x v="0"/>
    <m/>
  </r>
  <r>
    <d v="2022-03-05T02:35:54"/>
    <x v="1"/>
    <n v="10"/>
    <s v="MONSALVE OCAMPO EDISON GUSTAVO"/>
    <x v="3"/>
    <x v="0"/>
    <n v="261"/>
    <n v="26.1"/>
    <n v="254.54237288135599"/>
    <s v="1 DESCUENTO (Despachadora Isabel)"/>
    <n v="97816.949200000003"/>
    <x v="0"/>
    <n v="14087.878787878801"/>
    <x v="213"/>
    <x v="0"/>
    <m/>
  </r>
  <r>
    <d v="2022-03-05T02:35:54"/>
    <x v="9"/>
    <n v="12"/>
    <s v="VELEZ ZAPATA SANTIAGO"/>
    <x v="2"/>
    <x v="0"/>
    <n v="158"/>
    <n v="26.3333333333333"/>
    <n v="152.72542372881401"/>
    <s v="1 DESCUENTO (Despachadora Isabel)"/>
    <n v="58690.169500000004"/>
    <x v="0"/>
    <n v="14087.878787878801"/>
    <x v="213"/>
    <x v="0"/>
    <m/>
  </r>
  <r>
    <d v="2022-03-05T02:35:54"/>
    <x v="9"/>
    <n v="13"/>
    <s v="MESA RAFAEL"/>
    <x v="0"/>
    <x v="0"/>
    <n v="255"/>
    <n v="28.3333333333333"/>
    <n v="229.08813559321999"/>
    <m/>
    <n v="88035.254199999996"/>
    <x v="1"/>
    <n v="14087.878787878801"/>
    <x v="213"/>
    <x v="0"/>
    <m/>
  </r>
  <r>
    <d v="2022-03-05T02:35:54"/>
    <x v="9"/>
    <n v="14"/>
    <s v="CARVAJAL SALAZAR HECTOR MARINO"/>
    <x v="3"/>
    <x v="0"/>
    <n v="257"/>
    <n v="25.7"/>
    <n v="254.54237288135599"/>
    <m/>
    <n v="97816.949200000003"/>
    <x v="1"/>
    <n v="14087.878787878801"/>
    <x v="213"/>
    <x v="0"/>
    <m/>
  </r>
  <r>
    <d v="2022-03-05T02:35:54"/>
    <x v="9"/>
    <n v="15"/>
    <s v="LONDOO LOPERA DUVAN ANDRES"/>
    <x v="6"/>
    <x v="0"/>
    <n v="179"/>
    <n v="23.866666666666699"/>
    <n v="190.906779661017"/>
    <m/>
    <n v="73362.711899999995"/>
    <x v="0"/>
    <n v="14087.878787878801"/>
    <x v="213"/>
    <x v="0"/>
    <m/>
  </r>
  <r>
    <d v="2022-03-05T02:35:55"/>
    <x v="9"/>
    <n v="17"/>
    <s v="ESPINOZA CHAVARRIA GUILLERMO LEON"/>
    <x v="6"/>
    <x v="0"/>
    <n v="176"/>
    <n v="22"/>
    <n v="203.63389830508501"/>
    <m/>
    <n v="78253.559299999994"/>
    <x v="0"/>
    <n v="14087.878787878801"/>
    <x v="213"/>
    <x v="0"/>
    <m/>
  </r>
  <r>
    <d v="2022-03-05T02:35:55"/>
    <x v="9"/>
    <n v="19"/>
    <s v="BARRANTES GALLEGO DANIEL CAMILO"/>
    <x v="2"/>
    <x v="0"/>
    <n v="162"/>
    <n v="27"/>
    <n v="152.72542372881401"/>
    <s v="1 DESCUENTO (Conduct.)"/>
    <n v="58690.169500000004"/>
    <x v="0"/>
    <n v="14087.878787878801"/>
    <x v="213"/>
    <x v="0"/>
    <m/>
  </r>
  <r>
    <d v="2022-03-05T02:35:55"/>
    <x v="9"/>
    <n v="20"/>
    <s v="VACA FIERRO ROBINSON"/>
    <x v="9"/>
    <x v="0"/>
    <n v="290"/>
    <n v="24.1666666666667"/>
    <n v="305.45084745762699"/>
    <s v="JHON VALENCIA Realiz 4 viajes donde moviliz 93 Usuarios"/>
    <n v="117380.33900000001"/>
    <x v="0"/>
    <n v="14087.878787878801"/>
    <x v="213"/>
    <x v="0"/>
    <m/>
  </r>
  <r>
    <d v="2022-03-05T02:35:55"/>
    <x v="9"/>
    <n v="21"/>
    <s v="OCAMPO OCAMPO ANTONIO JOSE"/>
    <x v="9"/>
    <x v="0"/>
    <n v="324"/>
    <n v="27"/>
    <n v="305.45084745762699"/>
    <s v="4 DESCUENTOS (Transbordo veh 38)"/>
    <n v="117380.33900000001"/>
    <x v="0"/>
    <n v="14087.878787878801"/>
    <x v="213"/>
    <x v="0"/>
    <m/>
  </r>
  <r>
    <d v="2022-03-05T02:35:55"/>
    <x v="9"/>
    <n v="22"/>
    <s v="PACHECO CRISTIAN"/>
    <x v="6"/>
    <x v="0"/>
    <n v="179"/>
    <n v="22.375"/>
    <n v="203.63389830508501"/>
    <s v="1 DESCUENTO (Conduct.)"/>
    <n v="78253.559299999994"/>
    <x v="1"/>
    <n v="14087.878787878801"/>
    <x v="213"/>
    <x v="0"/>
    <m/>
  </r>
  <r>
    <d v="2022-03-05T02:35:56"/>
    <x v="9"/>
    <n v="24"/>
    <s v="QUIRAMA CASTAEDA JHON JADER"/>
    <x v="3"/>
    <x v="0"/>
    <n v="220"/>
    <n v="22"/>
    <n v="254.54237288135599"/>
    <m/>
    <n v="97816.949200000003"/>
    <x v="0"/>
    <n v="14087.878787878801"/>
    <x v="213"/>
    <x v="0"/>
    <m/>
  </r>
  <r>
    <d v="2022-03-05T02:35:56"/>
    <x v="9"/>
    <n v="25"/>
    <s v="HOYOS ALEJANDRO"/>
    <x v="3"/>
    <x v="0"/>
    <n v="317"/>
    <n v="31.7"/>
    <n v="254.54237288135599"/>
    <m/>
    <n v="97816.949200000003"/>
    <x v="1"/>
    <n v="14087.878787878801"/>
    <x v="213"/>
    <x v="0"/>
    <m/>
  </r>
  <r>
    <d v="2022-03-05T02:35:56"/>
    <x v="9"/>
    <n v="26"/>
    <s v="GONZALEZ VELASQUEZ LISDAN"/>
    <x v="3"/>
    <x v="0"/>
    <n v="264"/>
    <n v="26.4"/>
    <n v="254.54237288135599"/>
    <s v="3 DESCUENTOS (Conduct. Veh 36 y 2 Usuarios Desubicados)"/>
    <n v="97816.949200000003"/>
    <x v="0"/>
    <n v="14087.878787878801"/>
    <x v="213"/>
    <x v="0"/>
    <m/>
  </r>
  <r>
    <d v="2022-03-05T02:35:56"/>
    <x v="9"/>
    <n v="27"/>
    <s v="VANEGAS MORALES DEIBY ALEJANDRO"/>
    <x v="6"/>
    <x v="0"/>
    <n v="177"/>
    <n v="22.125"/>
    <n v="203.63389830508501"/>
    <m/>
    <n v="78253.559299999994"/>
    <x v="0"/>
    <n v="14087.878787878801"/>
    <x v="213"/>
    <x v="0"/>
    <m/>
  </r>
  <r>
    <d v="2022-03-05T02:35:56"/>
    <x v="9"/>
    <n v="29"/>
    <s v="HERRERA GIOVANNY"/>
    <x v="1"/>
    <x v="0"/>
    <n v="291"/>
    <n v="26.454545454545499"/>
    <n v="279.99661016949199"/>
    <m/>
    <n v="107598.6441"/>
    <x v="0"/>
    <n v="14087.878787878801"/>
    <x v="213"/>
    <x v="0"/>
    <m/>
  </r>
  <r>
    <d v="2022-03-05T02:35:56"/>
    <x v="1"/>
    <n v="31"/>
    <s v="LOPEZ ESTIVEN"/>
    <x v="0"/>
    <x v="0"/>
    <n v="174"/>
    <n v="19.3333333333333"/>
    <n v="229.08813559321999"/>
    <s v="1 DESCUENTO (Usuario Desubicado)"/>
    <n v="88035.254199999996"/>
    <x v="1"/>
    <n v="14087.878787878801"/>
    <x v="213"/>
    <x v="0"/>
    <m/>
  </r>
  <r>
    <d v="2022-03-05T02:35:57"/>
    <x v="1"/>
    <n v="33"/>
    <s v="TORRES CRISTIAN"/>
    <x v="3"/>
    <x v="0"/>
    <n v="242"/>
    <n v="24.2"/>
    <n v="254.54237288135599"/>
    <s v="1 DESCUENTO (Usuario Desubicado)"/>
    <n v="97816.949200000003"/>
    <x v="0"/>
    <n v="14087.878787878801"/>
    <x v="213"/>
    <x v="0"/>
    <m/>
  </r>
  <r>
    <d v="2022-03-05T02:35:57"/>
    <x v="1"/>
    <n v="34"/>
    <s v="JIMENEZ HURTADO CARLOS ESTIVEN"/>
    <x v="3"/>
    <x v="0"/>
    <n v="235"/>
    <n v="23.5"/>
    <n v="254.54237288135599"/>
    <m/>
    <n v="97816.949200000003"/>
    <x v="0"/>
    <n v="14087.878787878801"/>
    <x v="213"/>
    <x v="0"/>
    <m/>
  </r>
  <r>
    <d v="2022-03-05T02:35:57"/>
    <x v="1"/>
    <n v="35"/>
    <s v="ARISTIZABAL GIRALDO JORGE ANDRES"/>
    <x v="0"/>
    <x v="0"/>
    <n v="265"/>
    <n v="29.4444444444444"/>
    <n v="229.08813559321999"/>
    <m/>
    <n v="88035.254199999996"/>
    <x v="1"/>
    <n v="14087.878787878801"/>
    <x v="213"/>
    <x v="0"/>
    <m/>
  </r>
  <r>
    <d v="2022-03-05T02:35:57"/>
    <x v="1"/>
    <n v="36"/>
    <s v="MARTINEZ MANCO JUAN FELIPE"/>
    <x v="6"/>
    <x v="0"/>
    <n v="197"/>
    <n v="23.176470588235301"/>
    <n v="216.361016949153"/>
    <m/>
    <n v="83144.406799999997"/>
    <x v="0"/>
    <n v="14087.878787878801"/>
    <x v="213"/>
    <x v="0"/>
    <m/>
  </r>
  <r>
    <d v="2022-03-05T02:35:57"/>
    <x v="1"/>
    <n v="37"/>
    <s v="PIEDRAHITA MADRID SANTIAGO"/>
    <x v="2"/>
    <x v="0"/>
    <n v="196"/>
    <n v="32.6666666666667"/>
    <n v="152.72542372881401"/>
    <m/>
    <n v="58690.169500000004"/>
    <x v="1"/>
    <n v="14087.878787878801"/>
    <x v="213"/>
    <x v="0"/>
    <m/>
  </r>
  <r>
    <d v="2022-03-05T02:35:57"/>
    <x v="1"/>
    <n v="38"/>
    <s v="CANO JIMENEZ ESNEIDER"/>
    <x v="2"/>
    <x v="0"/>
    <n v="179"/>
    <n v="29.8333333333333"/>
    <n v="152.72542372881401"/>
    <m/>
    <n v="58690.169500000004"/>
    <x v="0"/>
    <n v="14087.878787878801"/>
    <x v="213"/>
    <x v="0"/>
    <m/>
  </r>
  <r>
    <d v="2022-03-05T02:35:58"/>
    <x v="1"/>
    <n v="39"/>
    <s v="LONDOO GOMEZ WILDER"/>
    <x v="0"/>
    <x v="1"/>
    <n v="218"/>
    <n v="24.2222222222222"/>
    <n v="229.08813559321999"/>
    <m/>
    <n v="88035.254199999996"/>
    <x v="0"/>
    <n v="14087.878787878801"/>
    <x v="213"/>
    <x v="0"/>
    <m/>
  </r>
  <r>
    <d v="2022-03-05T02:35:58"/>
    <x v="1"/>
    <n v="40"/>
    <s v="CORDOBA QUINTERO RAFAEL JOSE"/>
    <x v="1"/>
    <x v="0"/>
    <n v="272"/>
    <n v="24.727272727272702"/>
    <n v="279.99661016949199"/>
    <m/>
    <n v="107598.6441"/>
    <x v="0"/>
    <n v="14087.878787878801"/>
    <x v="213"/>
    <x v="0"/>
    <m/>
  </r>
  <r>
    <d v="2022-03-05T02:35:58"/>
    <x v="1"/>
    <n v="42"/>
    <s v="SOLORZANO KEVIN"/>
    <x v="6"/>
    <x v="0"/>
    <n v="196"/>
    <n v="24.5"/>
    <n v="203.63389830508501"/>
    <m/>
    <n v="78253.559299999994"/>
    <x v="0"/>
    <n v="14087.878787878801"/>
    <x v="213"/>
    <x v="0"/>
    <m/>
  </r>
  <r>
    <d v="2022-03-06T02:30:54"/>
    <x v="9"/>
    <n v="1"/>
    <s v="ACEVEDO JHON FREDY"/>
    <x v="3"/>
    <x v="0"/>
    <n v="225"/>
    <n v="22.5"/>
    <n v="251.89393939393901"/>
    <m/>
    <n v="96757.575800000006"/>
    <x v="0"/>
    <n v="12836.3636363636"/>
    <x v="214"/>
    <x v="0"/>
    <m/>
  </r>
  <r>
    <d v="2022-03-06T02:30:54"/>
    <x v="9"/>
    <n v="2"/>
    <s v="GONZALEZ MONTAO HERNAN DARIO"/>
    <x v="8"/>
    <x v="0"/>
    <n v="143"/>
    <n v="28.6"/>
    <n v="125.94696969697"/>
    <m/>
    <n v="48378.787900000003"/>
    <x v="1"/>
    <n v="12836.3636363636"/>
    <x v="214"/>
    <x v="0"/>
    <m/>
  </r>
  <r>
    <d v="2022-03-06T02:30:54"/>
    <x v="9"/>
    <n v="5"/>
    <s v="LOAIZA GAVIRIA EDIXON ANDRES"/>
    <x v="10"/>
    <x v="0"/>
    <n v="127"/>
    <n v="31.75"/>
    <n v="100.75757575757601"/>
    <s v="1 DESCUENTO (Despachadora Isabel)"/>
    <n v="38703.030299999999"/>
    <x v="1"/>
    <n v="12836.3636363636"/>
    <x v="214"/>
    <x v="0"/>
    <m/>
  </r>
  <r>
    <d v="2022-03-06T02:30:55"/>
    <x v="9"/>
    <n v="6"/>
    <s v="VELASQUEZ ROLDAN BRAYAN ESTIVEN"/>
    <x v="3"/>
    <x v="0"/>
    <n v="231"/>
    <n v="23.1"/>
    <n v="251.89393939393901"/>
    <m/>
    <n v="96757.575800000006"/>
    <x v="0"/>
    <n v="12836.3636363636"/>
    <x v="214"/>
    <x v="0"/>
    <m/>
  </r>
  <r>
    <d v="2022-03-06T02:30:55"/>
    <x v="9"/>
    <n v="7"/>
    <s v="URIBE HERRERA JUAN ESTEBAN"/>
    <x v="3"/>
    <x v="0"/>
    <n v="265"/>
    <n v="26.5"/>
    <n v="251.89393939393901"/>
    <s v="1 DESCUENTO (Propietario veh 39)"/>
    <n v="96757.575800000006"/>
    <x v="1"/>
    <n v="12836.3636363636"/>
    <x v="214"/>
    <x v="0"/>
    <m/>
  </r>
  <r>
    <d v="2022-03-06T02:30:55"/>
    <x v="9"/>
    <n v="8"/>
    <s v="VALENCIA MENDOZA CESAR AUGUSTO"/>
    <x v="3"/>
    <x v="0"/>
    <n v="256"/>
    <n v="25.6"/>
    <n v="251.89393939393901"/>
    <m/>
    <n v="96757.575800000006"/>
    <x v="1"/>
    <n v="12836.3636363636"/>
    <x v="214"/>
    <x v="0"/>
    <m/>
  </r>
  <r>
    <d v="2022-03-06T02:30:55"/>
    <x v="9"/>
    <n v="9"/>
    <s v="TABORDA ROJAS DIEGO ALEJANDRO"/>
    <x v="6"/>
    <x v="0"/>
    <n v="227"/>
    <n v="28.375"/>
    <n v="201.51515151515201"/>
    <s v="2 DESCUENTOS (Usuarios Desubicados)"/>
    <n v="77406.060599999997"/>
    <x v="0"/>
    <n v="12836.3636363636"/>
    <x v="214"/>
    <x v="0"/>
    <m/>
  </r>
  <r>
    <d v="2022-03-06T02:30:55"/>
    <x v="9"/>
    <n v="10"/>
    <s v="MONSALVE OCAMPO EDISON GUSTAVO"/>
    <x v="0"/>
    <x v="0"/>
    <n v="251"/>
    <n v="27.8888888888889"/>
    <n v="226.70454545454501"/>
    <m/>
    <n v="87081.818199999994"/>
    <x v="0"/>
    <n v="12836.3636363636"/>
    <x v="214"/>
    <x v="0"/>
    <m/>
  </r>
  <r>
    <d v="2022-03-06T02:30:56"/>
    <x v="1"/>
    <n v="11"/>
    <s v="TANGARIFE LUIS"/>
    <x v="0"/>
    <x v="0"/>
    <n v="276"/>
    <n v="30.6666666666667"/>
    <n v="226.70454545454501"/>
    <m/>
    <n v="87081.818199999994"/>
    <x v="0"/>
    <n v="12836.3636363636"/>
    <x v="214"/>
    <x v="0"/>
    <m/>
  </r>
  <r>
    <d v="2022-03-06T02:30:56"/>
    <x v="1"/>
    <n v="12"/>
    <s v="VELEZ ZAPATA SANTIAGO"/>
    <x v="0"/>
    <x v="0"/>
    <n v="161"/>
    <n v="17.8888888888889"/>
    <n v="226.70454545454501"/>
    <m/>
    <n v="87081.818199999994"/>
    <x v="0"/>
    <n v="12836.3636363636"/>
    <x v="214"/>
    <x v="0"/>
    <m/>
  </r>
  <r>
    <d v="2022-03-06T02:30:56"/>
    <x v="1"/>
    <n v="13"/>
    <s v="LOPEZ ESTIVEN"/>
    <x v="0"/>
    <x v="0"/>
    <n v="210"/>
    <n v="23.3333333333333"/>
    <n v="226.70454545454501"/>
    <s v="1 DESCUENTO (Despachadora Isabel)"/>
    <n v="87081.818199999994"/>
    <x v="1"/>
    <n v="12836.3636363636"/>
    <x v="214"/>
    <x v="0"/>
    <m/>
  </r>
  <r>
    <d v="2022-03-06T02:30:56"/>
    <x v="1"/>
    <n v="14"/>
    <s v="CARVAJAL SALAZAR HECTOR MARINO"/>
    <x v="3"/>
    <x v="0"/>
    <n v="288"/>
    <n v="28.8"/>
    <n v="251.89393939393901"/>
    <m/>
    <n v="96757.575800000006"/>
    <x v="1"/>
    <n v="12836.3636363636"/>
    <x v="214"/>
    <x v="0"/>
    <m/>
  </r>
  <r>
    <d v="2022-03-06T02:30:57"/>
    <x v="1"/>
    <n v="15"/>
    <s v="LONDOO LOPERA DUVAN ANDRES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7"/>
    <x v="1"/>
    <n v="17"/>
    <s v="ESPINOZA CHAVARRIA GUILLERMO LEON"/>
    <x v="4"/>
    <x v="0"/>
    <n v="196"/>
    <n v="28"/>
    <n v="176.32575757575799"/>
    <s v="1 DESCUENTO (Usuario Desubicado)"/>
    <n v="67730.303"/>
    <x v="0"/>
    <n v="12836.3636363636"/>
    <x v="214"/>
    <x v="0"/>
    <m/>
  </r>
  <r>
    <d v="2022-03-06T02:30:57"/>
    <x v="1"/>
    <n v="19"/>
    <s v="BARRANTES GALLEGO DANIEL CAMILO"/>
    <x v="6"/>
    <x v="0"/>
    <n v="231"/>
    <n v="28.875"/>
    <n v="201.51515151515201"/>
    <m/>
    <n v="77406.060599999997"/>
    <x v="0"/>
    <n v="12836.3636363636"/>
    <x v="214"/>
    <x v="0"/>
    <m/>
  </r>
  <r>
    <d v="2022-03-06T02:30:57"/>
    <x v="1"/>
    <n v="20"/>
    <s v="VACA FIERRO ROBINSON"/>
    <x v="0"/>
    <x v="0"/>
    <n v="266"/>
    <n v="29.5555555555556"/>
    <n v="226.70454545454501"/>
    <m/>
    <n v="87081.818199999994"/>
    <x v="0"/>
    <n v="12836.3636363636"/>
    <x v="214"/>
    <x v="0"/>
    <m/>
  </r>
  <r>
    <d v="2022-03-06T02:30:57"/>
    <x v="1"/>
    <n v="21"/>
    <s v="OCAMPO OCAMPO ANTONIO JOSE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8"/>
    <x v="1"/>
    <n v="22"/>
    <s v="GARCIA DAVID WILSON ALBERTO"/>
    <x v="0"/>
    <x v="0"/>
    <n v="198"/>
    <n v="22"/>
    <n v="226.70454545454501"/>
    <s v="1 DESCUENTO (Usuario Desubicado)"/>
    <n v="87081.818199999994"/>
    <x v="1"/>
    <n v="12836.3636363636"/>
    <x v="214"/>
    <x v="0"/>
    <m/>
  </r>
  <r>
    <d v="2022-03-06T02:30:58"/>
    <x v="1"/>
    <n v="23"/>
    <s v="MARTINEZ MANCO JUAN FELIPE"/>
    <x v="0"/>
    <x v="0"/>
    <n v="192"/>
    <n v="21.3333333333333"/>
    <n v="226.70454545454501"/>
    <m/>
    <n v="87081.818199999994"/>
    <x v="0"/>
    <n v="12836.3636363636"/>
    <x v="214"/>
    <x v="0"/>
    <m/>
  </r>
  <r>
    <d v="2022-03-06T02:30:58"/>
    <x v="1"/>
    <n v="24"/>
    <s v="QUIRAMA CASTAEDA JHON JADER"/>
    <x v="0"/>
    <x v="0"/>
    <n v="207"/>
    <n v="23"/>
    <n v="226.70454545454501"/>
    <m/>
    <n v="87081.818199999994"/>
    <x v="0"/>
    <n v="12836.3636363636"/>
    <x v="214"/>
    <x v="0"/>
    <m/>
  </r>
  <r>
    <d v="2022-03-06T02:30:58"/>
    <x v="1"/>
    <n v="25"/>
    <s v="HOYOS ALEJANDRO"/>
    <x v="0"/>
    <x v="0"/>
    <n v="238"/>
    <n v="26.4444444444444"/>
    <n v="226.70454545454501"/>
    <m/>
    <n v="87081.818199999994"/>
    <x v="1"/>
    <n v="12836.3636363636"/>
    <x v="214"/>
    <x v="0"/>
    <m/>
  </r>
  <r>
    <d v="2022-03-06T02:30:58"/>
    <x v="9"/>
    <n v="26"/>
    <s v="GONZALEZ VELASQUEZ LISDAN"/>
    <x v="0"/>
    <x v="0"/>
    <n v="194"/>
    <n v="21.5555555555556"/>
    <n v="226.70454545454501"/>
    <m/>
    <n v="87081.818199999994"/>
    <x v="0"/>
    <n v="12836.3636363636"/>
    <x v="214"/>
    <x v="0"/>
    <m/>
  </r>
  <r>
    <d v="2022-03-06T02:30:59"/>
    <x v="9"/>
    <n v="27"/>
    <s v="VANEGAS MORALES DEIBY ALEJANDRO"/>
    <x v="6"/>
    <x v="0"/>
    <n v="194"/>
    <n v="24.25"/>
    <n v="201.51515151515201"/>
    <s v="FERNEY HENAO Realiz 4 viajes donde moviliz 98 Usuarios 1 DESCUENTO (Despachador Fernando)"/>
    <n v="77406.060599999997"/>
    <x v="0"/>
    <n v="12836.3636363636"/>
    <x v="214"/>
    <x v="0"/>
    <m/>
  </r>
  <r>
    <d v="2022-03-06T02:30:59"/>
    <x v="1"/>
    <n v="29"/>
    <s v="HERRERA GIOVANNY"/>
    <x v="0"/>
    <x v="0"/>
    <n v="236"/>
    <n v="26.2222222222222"/>
    <n v="226.70454545454501"/>
    <s v="2 DESCUENTOS (Propietario veh 34 Y Usuario Desubicado)"/>
    <n v="87081.818199999994"/>
    <x v="0"/>
    <n v="12836.3636363636"/>
    <x v="214"/>
    <x v="0"/>
    <m/>
  </r>
  <r>
    <d v="2022-03-06T02:30:59"/>
    <x v="1"/>
    <n v="31"/>
    <s v="CANO JIMENEZ ESNEIDER"/>
    <x v="8"/>
    <x v="0"/>
    <n v="112"/>
    <n v="22.4"/>
    <n v="125.94696969697"/>
    <m/>
    <n v="48378.787900000003"/>
    <x v="1"/>
    <n v="12836.3636363636"/>
    <x v="214"/>
    <x v="0"/>
    <m/>
  </r>
  <r>
    <d v="2022-03-06T02:30:59"/>
    <x v="1"/>
    <n v="33"/>
    <s v="TORRES CRISTIAN"/>
    <x v="0"/>
    <x v="0"/>
    <n v="233"/>
    <n v="25.8888888888889"/>
    <n v="226.70454545454501"/>
    <s v="1 DESCUENTO (Usuario Desubicado)"/>
    <n v="87081.818199999994"/>
    <x v="0"/>
    <n v="12836.3636363636"/>
    <x v="214"/>
    <x v="0"/>
    <m/>
  </r>
  <r>
    <d v="2022-03-06T02:30:59"/>
    <x v="9"/>
    <n v="34"/>
    <s v="JIMENEZ HURTADO CARLOS ESTIVEN"/>
    <x v="4"/>
    <x v="0"/>
    <n v="203"/>
    <n v="29"/>
    <n v="176.32575757575799"/>
    <m/>
    <n v="67730.303"/>
    <x v="0"/>
    <n v="12836.3636363636"/>
    <x v="214"/>
    <x v="0"/>
    <m/>
  </r>
  <r>
    <d v="2022-03-06T02:30:59"/>
    <x v="9"/>
    <n v="35"/>
    <s v="ARISTIZABAL GIRALDO JORGE ANDRES"/>
    <x v="0"/>
    <x v="0"/>
    <n v="271"/>
    <n v="30.1111111111111"/>
    <n v="226.70454545454501"/>
    <m/>
    <n v="87081.818199999994"/>
    <x v="1"/>
    <n v="12836.3636363636"/>
    <x v="214"/>
    <x v="0"/>
    <m/>
  </r>
  <r>
    <d v="2022-03-06T02:31:00"/>
    <x v="9"/>
    <n v="36"/>
    <s v="VALENCIA MENDOZA JHON"/>
    <x v="2"/>
    <x v="0"/>
    <n v="150"/>
    <n v="25"/>
    <n v="151.136363636364"/>
    <m/>
    <n v="58054.5455"/>
    <x v="0"/>
    <n v="12836.3636363636"/>
    <x v="214"/>
    <x v="0"/>
    <m/>
  </r>
  <r>
    <d v="2022-03-06T02:31:00"/>
    <x v="9"/>
    <n v="37"/>
    <s v="PIEDRAHITA MADRID SANTIAGO"/>
    <x v="10"/>
    <x v="0"/>
    <n v="114"/>
    <n v="28.5"/>
    <n v="100.75757575757601"/>
    <m/>
    <n v="38703.030299999999"/>
    <x v="1"/>
    <n v="12836.3636363636"/>
    <x v="214"/>
    <x v="0"/>
    <m/>
  </r>
  <r>
    <d v="2022-03-06T02:31:00"/>
    <x v="9"/>
    <n v="40"/>
    <s v="CORDOBA QUINTERO RAFAEL JOSE"/>
    <x v="6"/>
    <x v="0"/>
    <n v="169"/>
    <n v="21.125"/>
    <n v="201.51515151515201"/>
    <m/>
    <n v="77406.060599999997"/>
    <x v="0"/>
    <n v="12836.3636363636"/>
    <x v="214"/>
    <x v="0"/>
    <m/>
  </r>
  <r>
    <d v="2022-03-06T02:31:01"/>
    <x v="1"/>
    <n v="42"/>
    <s v="SOLORZANO KEVIN"/>
    <x v="0"/>
    <x v="1"/>
    <n v="184"/>
    <n v="20.4444444444444"/>
    <n v="226.70454545454501"/>
    <s v="1 DESCUENTO (Despachador Fernando)"/>
    <n v="87081.818199999994"/>
    <x v="0"/>
    <n v="12836.3636363636"/>
    <x v="214"/>
    <x v="0"/>
    <m/>
  </r>
  <r>
    <d v="2022-03-07T00:42:40"/>
    <x v="11"/>
    <n v="12"/>
    <s v="VELEZ ZAPATA SANTIAGO"/>
    <x v="3"/>
    <x v="0"/>
    <n v="171"/>
    <n v="17.100000000000001"/>
    <n v="239.85915492957699"/>
    <m/>
    <n v="91943.661999999997"/>
    <x v="0"/>
    <n v="12183.333333333299"/>
    <x v="215"/>
    <x v="0"/>
    <m/>
  </r>
  <r>
    <d v="2022-03-07T00:42:40"/>
    <x v="11"/>
    <n v="13"/>
    <s v="LOPEZ ESTIVEN"/>
    <x v="6"/>
    <x v="0"/>
    <n v="192"/>
    <n v="24"/>
    <n v="191.88732394366201"/>
    <m/>
    <n v="73554.929600000003"/>
    <x v="1"/>
    <n v="12183.333333333299"/>
    <x v="215"/>
    <x v="0"/>
    <m/>
  </r>
  <r>
    <d v="2022-03-07T00:42:40"/>
    <x v="11"/>
    <n v="20"/>
    <s v="MARTINEZ CHAVERRA LUIS NORBERTO"/>
    <x v="0"/>
    <x v="0"/>
    <n v="279"/>
    <n v="31"/>
    <n v="215.87323943662"/>
    <m/>
    <n v="82749.295800000007"/>
    <x v="0"/>
    <n v="12183.333333333299"/>
    <x v="215"/>
    <x v="0"/>
    <m/>
  </r>
  <r>
    <d v="2022-03-07T00:42:41"/>
    <x v="11"/>
    <n v="22"/>
    <s v="GARCIA DAVID WILSON ALBERTO"/>
    <x v="0"/>
    <x v="0"/>
    <n v="208"/>
    <n v="23.1111111111111"/>
    <n v="215.87323943662"/>
    <s v="2 DESCUENTOS X Usuario con movilidad reducida"/>
    <n v="82749.295800000007"/>
    <x v="1"/>
    <n v="12183.333333333299"/>
    <x v="215"/>
    <x v="0"/>
    <m/>
  </r>
  <r>
    <d v="2022-03-07T00:42:41"/>
    <x v="11"/>
    <n v="23"/>
    <s v="MARTINEZ MANCO JUAN FELIPE"/>
    <x v="3"/>
    <x v="0"/>
    <n v="133"/>
    <n v="13.3"/>
    <n v="239.85915492957699"/>
    <m/>
    <n v="91943.661999999997"/>
    <x v="0"/>
    <n v="12183.333333333299"/>
    <x v="215"/>
    <x v="0"/>
    <m/>
  </r>
  <r>
    <d v="2022-03-07T00:42:41"/>
    <x v="11"/>
    <n v="24"/>
    <s v="QUIRAMA CASTAEDA JHON JADER"/>
    <x v="2"/>
    <x v="0"/>
    <n v="168"/>
    <n v="28"/>
    <n v="143.91549295774601"/>
    <m/>
    <n v="55166.197200000002"/>
    <x v="0"/>
    <n v="12183.333333333299"/>
    <x v="215"/>
    <x v="0"/>
    <m/>
  </r>
  <r>
    <d v="2022-03-07T00:42:41"/>
    <x v="11"/>
    <n v="25"/>
    <s v="HOYOS ALEJANDRO"/>
    <x v="0"/>
    <x v="0"/>
    <n v="227"/>
    <n v="25.2222222222222"/>
    <n v="215.87323943662"/>
    <s v="1 DESCUENTO (Despachador Fernando)"/>
    <n v="82749.295800000007"/>
    <x v="1"/>
    <n v="12183.333333333299"/>
    <x v="215"/>
    <x v="0"/>
    <m/>
  </r>
  <r>
    <d v="2022-03-07T00:42:41"/>
    <x v="11"/>
    <n v="27"/>
    <s v="VANEGAS MORALES DEIBY ALEJANDRO"/>
    <x v="0"/>
    <x v="0"/>
    <n v="206"/>
    <n v="22.8888888888889"/>
    <n v="215.87323943662"/>
    <s v="1 DESCUENTO (Propietario veh 34)"/>
    <n v="82749.295800000007"/>
    <x v="0"/>
    <n v="12183.333333333299"/>
    <x v="215"/>
    <x v="0"/>
    <m/>
  </r>
  <r>
    <d v="2022-03-07T00:42:42"/>
    <x v="11"/>
    <n v="29"/>
    <s v="VALENCIA MENDOZA JHON "/>
    <x v="8"/>
    <x v="0"/>
    <n v="125"/>
    <n v="25"/>
    <n v="119.92957746478901"/>
    <s v="1 DESCUENTO (Despachador Fernando)"/>
    <n v="45971.830999999998"/>
    <x v="0"/>
    <n v="12183.333333333299"/>
    <x v="215"/>
    <x v="0"/>
    <m/>
  </r>
  <r>
    <d v="2022-03-07T00:42:42"/>
    <x v="11"/>
    <n v="31"/>
    <s v="JIMENEZ JOSE"/>
    <x v="0"/>
    <x v="0"/>
    <n v="221"/>
    <n v="24.5555555555556"/>
    <n v="215.87323943662"/>
    <m/>
    <n v="82749.295800000007"/>
    <x v="1"/>
    <n v="12183.333333333299"/>
    <x v="215"/>
    <x v="0"/>
    <m/>
  </r>
  <r>
    <d v="2022-03-07T00:42:42"/>
    <x v="11"/>
    <n v="33"/>
    <s v="TORRES CRISTIAN"/>
    <x v="3"/>
    <x v="0"/>
    <n v="269"/>
    <n v="26.9"/>
    <n v="239.85915492957699"/>
    <m/>
    <n v="91943.661999999997"/>
    <x v="0"/>
    <n v="12183.333333333299"/>
    <x v="215"/>
    <x v="0"/>
    <m/>
  </r>
  <r>
    <d v="2022-03-07T00:42:42"/>
    <x v="11"/>
    <n v="34"/>
    <s v="JIMENEZ HURTADO CARLOS ESTIVEN"/>
    <x v="0"/>
    <x v="0"/>
    <n v="253"/>
    <n v="28.1111111111111"/>
    <n v="215.87323943662"/>
    <m/>
    <n v="82749.295800000007"/>
    <x v="0"/>
    <n v="12183.333333333299"/>
    <x v="215"/>
    <x v="0"/>
    <m/>
  </r>
  <r>
    <d v="2022-03-07T00:42:43"/>
    <x v="11"/>
    <n v="35"/>
    <s v="ARISTIZABAL GIRALDO JORGE ANDRES"/>
    <x v="0"/>
    <x v="0"/>
    <n v="232"/>
    <n v="25.7777777777778"/>
    <n v="215.87323943662"/>
    <m/>
    <n v="82749.295800000007"/>
    <x v="1"/>
    <n v="12183.333333333299"/>
    <x v="215"/>
    <x v="0"/>
    <m/>
  </r>
  <r>
    <d v="2022-03-07T00:42:43"/>
    <x v="11"/>
    <n v="36"/>
    <s v="VALENCIA MENDOZA JHON"/>
    <x v="7"/>
    <x v="0"/>
    <n v="91"/>
    <n v="30.3333333333333"/>
    <n v="71.957746478873204"/>
    <m/>
    <n v="27583.098600000001"/>
    <x v="0"/>
    <n v="12183.333333333299"/>
    <x v="215"/>
    <x v="0"/>
    <m/>
  </r>
  <r>
    <d v="2022-03-07T00:42:43"/>
    <x v="11"/>
    <n v="39"/>
    <s v="LONDOO GOMEZ WILDER"/>
    <x v="0"/>
    <x v="0"/>
    <n v="194"/>
    <n v="21.5555555555556"/>
    <n v="215.87323943662"/>
    <m/>
    <n v="82749.295800000007"/>
    <x v="0"/>
    <n v="12183.333333333299"/>
    <x v="215"/>
    <x v="0"/>
    <m/>
  </r>
  <r>
    <d v="2022-03-07T00:42:43"/>
    <x v="11"/>
    <n v="40"/>
    <s v="CORDOBA QUINTERO RAFAEL JOSE"/>
    <x v="3"/>
    <x v="0"/>
    <n v="253"/>
    <n v="25.3"/>
    <n v="239.85915492957699"/>
    <s v="2 DESCUENTOS (Usuarios Desubicados)"/>
    <n v="91943.661999999997"/>
    <x v="0"/>
    <n v="12183.333333333299"/>
    <x v="215"/>
    <x v="0"/>
    <m/>
  </r>
  <r>
    <d v="2022-03-07T00:42:43"/>
    <x v="11"/>
    <n v="42"/>
    <s v="BARRANTES GALLEGO DANIEL CAMILO"/>
    <x v="6"/>
    <x v="0"/>
    <n v="184"/>
    <n v="23"/>
    <n v="191.88732394366201"/>
    <m/>
    <n v="73554.929600000003"/>
    <x v="0"/>
    <n v="12183.333333333299"/>
    <x v="215"/>
    <x v="0"/>
    <m/>
  </r>
  <r>
    <d v="2022-03-08T01:34:35"/>
    <x v="1"/>
    <n v="2"/>
    <s v="GONZALEZ MONTAO HERNAN DARIO"/>
    <x v="6"/>
    <x v="3"/>
    <n v="277"/>
    <n v="34.625"/>
    <n v="217.48363636363601"/>
    <s v="2 DESCUENTOS (Usuarios Desubicados)"/>
    <n v="83793.454500000007"/>
    <x v="1"/>
    <n v="13003.225806451601"/>
    <x v="216"/>
    <x v="0"/>
    <m/>
  </r>
  <r>
    <d v="2022-03-08T01:34:35"/>
    <x v="1"/>
    <n v="3"/>
    <s v="CANO JIMENEZ ESNEIDER"/>
    <x v="7"/>
    <x v="3"/>
    <n v="69"/>
    <n v="23"/>
    <n v="81.556363636363599"/>
    <m/>
    <n v="31422.5455"/>
    <x v="0"/>
    <n v="13003.225806451601"/>
    <x v="216"/>
    <x v="0"/>
    <m/>
  </r>
  <r>
    <d v="2022-03-08T01:34:35"/>
    <x v="1"/>
    <n v="5"/>
    <s v="LOAIZA GAVIRIA EDIXON ANDRES"/>
    <x v="3"/>
    <x v="3"/>
    <n v="329"/>
    <n v="32.9"/>
    <n v="271.85454545454502"/>
    <m/>
    <n v="104741.81819999999"/>
    <x v="1"/>
    <n v="13003.225806451601"/>
    <x v="216"/>
    <x v="0"/>
    <m/>
  </r>
  <r>
    <d v="2022-03-08T01:34:36"/>
    <x v="1"/>
    <n v="6"/>
    <s v="VELASQUEZ ROLDAN BRAYAN ESTIVEN"/>
    <x v="3"/>
    <x v="3"/>
    <n v="243"/>
    <n v="24.3"/>
    <n v="271.85454545454502"/>
    <s v="2 DESCUENTOS (Usuario Desubicado Y Despachadora Isabel)"/>
    <n v="104741.81819999999"/>
    <x v="0"/>
    <n v="13003.225806451601"/>
    <x v="216"/>
    <x v="0"/>
    <m/>
  </r>
  <r>
    <d v="2022-03-08T01:34:36"/>
    <x v="1"/>
    <n v="7"/>
    <s v="URIBE HERRERA JUAN ESTEBAN"/>
    <x v="3"/>
    <x v="3"/>
    <n v="294"/>
    <n v="29.4"/>
    <n v="271.85454545454502"/>
    <s v="1 DESCUENTO (Usuario Desubicado)"/>
    <n v="104741.81819999999"/>
    <x v="1"/>
    <n v="13003.225806451601"/>
    <x v="216"/>
    <x v="0"/>
    <m/>
  </r>
  <r>
    <d v="2022-03-08T01:34:36"/>
    <x v="1"/>
    <n v="8"/>
    <s v="MARTINEZ MANCO JUAN FELIPE"/>
    <x v="3"/>
    <x v="3"/>
    <n v="264"/>
    <n v="26.4"/>
    <n v="271.85454545454502"/>
    <m/>
    <n v="104741.81819999999"/>
    <x v="1"/>
    <n v="13003.225806451601"/>
    <x v="216"/>
    <x v="0"/>
    <m/>
  </r>
  <r>
    <d v="2022-03-08T01:34:36"/>
    <x v="1"/>
    <n v="9"/>
    <s v="TABORDA ROJAS DIEGO ALEJANDRO"/>
    <x v="3"/>
    <x v="3"/>
    <n v="277"/>
    <n v="27.7"/>
    <n v="271.85454545454502"/>
    <m/>
    <n v="104741.81819999999"/>
    <x v="0"/>
    <n v="13003.225806451601"/>
    <x v="216"/>
    <x v="0"/>
    <m/>
  </r>
  <r>
    <d v="2022-03-08T01:34:36"/>
    <x v="1"/>
    <n v="10"/>
    <s v="MONSALVE OCAMPO EDISON GUSTAVO"/>
    <x v="0"/>
    <x v="3"/>
    <n v="241"/>
    <n v="26.7777777777778"/>
    <n v="244.66909090909101"/>
    <m/>
    <n v="94267.636400000003"/>
    <x v="0"/>
    <n v="13003.225806451601"/>
    <x v="216"/>
    <x v="0"/>
    <m/>
  </r>
  <r>
    <d v="2022-03-08T01:34:36"/>
    <x v="1"/>
    <n v="11"/>
    <s v="RENDON VIANA HUMBERTO DE JESUS"/>
    <x v="7"/>
    <x v="3"/>
    <n v="81"/>
    <n v="27"/>
    <n v="81.556363636363599"/>
    <m/>
    <n v="31422.5455"/>
    <x v="0"/>
    <n v="13003.225806451601"/>
    <x v="216"/>
    <x v="0"/>
    <m/>
  </r>
  <r>
    <d v="2022-03-08T01:34:37"/>
    <x v="9"/>
    <n v="13"/>
    <s v="LOPEZ ESTIVEN"/>
    <x v="3"/>
    <x v="3"/>
    <n v="274"/>
    <n v="27.4"/>
    <n v="271.85454545454502"/>
    <s v="1 DESCUENTO (Despachador Fernando)"/>
    <n v="104741.81819999999"/>
    <x v="1"/>
    <n v="13003.225806451601"/>
    <x v="216"/>
    <x v="0"/>
    <m/>
  </r>
  <r>
    <d v="2022-03-08T01:34:37"/>
    <x v="9"/>
    <n v="14"/>
    <s v="CARVAJAL SALAZAR HECTOR MARINO"/>
    <x v="3"/>
    <x v="3"/>
    <n v="258"/>
    <n v="25.8"/>
    <n v="271.85454545454502"/>
    <m/>
    <n v="104741.81819999999"/>
    <x v="1"/>
    <n v="13003.225806451601"/>
    <x v="216"/>
    <x v="0"/>
    <m/>
  </r>
  <r>
    <d v="2022-03-08T01:34:37"/>
    <x v="9"/>
    <n v="15"/>
    <s v="LONDOO LOPERA DUVAN ANDRES"/>
    <x v="3"/>
    <x v="3"/>
    <n v="222"/>
    <n v="22.2"/>
    <n v="271.85454545454502"/>
    <m/>
    <n v="104741.81819999999"/>
    <x v="0"/>
    <n v="13003.225806451601"/>
    <x v="216"/>
    <x v="0"/>
    <m/>
  </r>
  <r>
    <d v="2022-03-08T01:34:37"/>
    <x v="9"/>
    <n v="17"/>
    <s v="ESPINOZA CHAVARRIA GUILLERMO LEON"/>
    <x v="6"/>
    <x v="3"/>
    <n v="192"/>
    <n v="24"/>
    <n v="217.48363636363601"/>
    <m/>
    <n v="83793.454500000007"/>
    <x v="0"/>
    <n v="13003.225806451601"/>
    <x v="216"/>
    <x v="0"/>
    <m/>
  </r>
  <r>
    <d v="2022-03-08T01:34:37"/>
    <x v="9"/>
    <n v="19"/>
    <s v="BARRANTES GALLEGO DANIEL CAMILO"/>
    <x v="3"/>
    <x v="3"/>
    <n v="262"/>
    <n v="26.2"/>
    <n v="271.85454545454502"/>
    <m/>
    <n v="104741.81819999999"/>
    <x v="0"/>
    <n v="13003.225806451601"/>
    <x v="216"/>
    <x v="0"/>
    <m/>
  </r>
  <r>
    <d v="2022-03-08T01:34:37"/>
    <x v="9"/>
    <n v="20"/>
    <s v="VACA FIERRO ROBINSON"/>
    <x v="9"/>
    <x v="3"/>
    <n v="330"/>
    <n v="27.5"/>
    <n v="326.22545454545502"/>
    <m/>
    <n v="125690.18180000001"/>
    <x v="0"/>
    <n v="13003.225806451601"/>
    <x v="216"/>
    <x v="0"/>
    <m/>
  </r>
  <r>
    <d v="2022-03-08T01:34:38"/>
    <x v="9"/>
    <n v="21"/>
    <s v="OCAMPO OCAMPO ANTONIO JOSE"/>
    <x v="3"/>
    <x v="3"/>
    <n v="257"/>
    <n v="25.7"/>
    <n v="271.85454545454502"/>
    <m/>
    <n v="104741.81819999999"/>
    <x v="0"/>
    <n v="13003.225806451601"/>
    <x v="216"/>
    <x v="0"/>
    <m/>
  </r>
  <r>
    <d v="2022-03-08T01:34:38"/>
    <x v="9"/>
    <n v="22"/>
    <s v="MESA RAFAEL"/>
    <x v="9"/>
    <x v="3"/>
    <n v="340"/>
    <n v="28.3333333333333"/>
    <n v="326.22545454545502"/>
    <s v="HERNAN GONZALEZ Realiz 1 viaje donde moviliz 19 Usuarios1 DESCUENTO (Despachador Fernando)"/>
    <n v="125690.18180000001"/>
    <x v="1"/>
    <n v="13003.225806451601"/>
    <x v="216"/>
    <x v="0"/>
    <m/>
  </r>
  <r>
    <d v="2022-03-08T01:34:38"/>
    <x v="9"/>
    <n v="23"/>
    <s v="QUICENO DAVID DIEGO ALEJANDRO"/>
    <x v="4"/>
    <x v="3"/>
    <n v="147"/>
    <n v="21"/>
    <n v="190.298181818182"/>
    <m/>
    <n v="73319.272700000001"/>
    <x v="0"/>
    <n v="13003.225806451601"/>
    <x v="216"/>
    <x v="0"/>
    <m/>
  </r>
  <r>
    <d v="2022-03-08T01:34:38"/>
    <x v="9"/>
    <n v="24"/>
    <s v="QUIRAMA CASTAEDA JHON JADER"/>
    <x v="1"/>
    <x v="3"/>
    <n v="324"/>
    <n v="29.454545454545499"/>
    <n v="299.04000000000002"/>
    <m/>
    <n v="115216"/>
    <x v="0"/>
    <n v="13003.225806451601"/>
    <x v="216"/>
    <x v="0"/>
    <m/>
  </r>
  <r>
    <d v="2022-03-08T01:34:38"/>
    <x v="9"/>
    <n v="25"/>
    <s v="HOYOS ALEJANDRO"/>
    <x v="3"/>
    <x v="3"/>
    <n v="293"/>
    <n v="29.3"/>
    <n v="271.85454545454502"/>
    <m/>
    <n v="104741.81819999999"/>
    <x v="1"/>
    <n v="13003.225806451601"/>
    <x v="216"/>
    <x v="0"/>
    <m/>
  </r>
  <r>
    <d v="2022-03-08T01:34:38"/>
    <x v="9"/>
    <n v="26"/>
    <s v="GONZALEZ VELASQUEZ LISDAN"/>
    <x v="2"/>
    <x v="3"/>
    <n v="109"/>
    <n v="18.1666666666667"/>
    <n v="163.112727272727"/>
    <m/>
    <n v="62845.090900000003"/>
    <x v="0"/>
    <n v="13003.225806451601"/>
    <x v="216"/>
    <x v="0"/>
    <m/>
  </r>
  <r>
    <d v="2022-03-08T01:34:39"/>
    <x v="9"/>
    <n v="27"/>
    <s v="HENAO MUOZ FERNEY"/>
    <x v="6"/>
    <x v="3"/>
    <n v="214"/>
    <n v="26.75"/>
    <n v="217.48363636363601"/>
    <s v="ALEJANDRO VANEGAS Realiz 3 viajes donde moviliz 63 Usuarios"/>
    <n v="83793.454500000007"/>
    <x v="0"/>
    <n v="13003.225806451601"/>
    <x v="216"/>
    <x v="0"/>
    <m/>
  </r>
  <r>
    <d v="2022-03-08T01:34:39"/>
    <x v="1"/>
    <n v="31"/>
    <s v="JIMENEZ JOSE"/>
    <x v="1"/>
    <x v="3"/>
    <n v="352"/>
    <n v="32"/>
    <n v="299.04000000000002"/>
    <m/>
    <n v="115216"/>
    <x v="1"/>
    <n v="13003.225806451601"/>
    <x v="216"/>
    <x v="0"/>
    <m/>
  </r>
  <r>
    <d v="2022-03-08T01:34:39"/>
    <x v="1"/>
    <n v="33"/>
    <s v="TORRES CRISTIAN"/>
    <x v="3"/>
    <x v="3"/>
    <n v="277"/>
    <n v="27.7"/>
    <n v="271.85454545454502"/>
    <m/>
    <n v="104741.81819999999"/>
    <x v="0"/>
    <n v="13003.225806451601"/>
    <x v="216"/>
    <x v="0"/>
    <m/>
  </r>
  <r>
    <d v="2022-03-08T01:34:39"/>
    <x v="1"/>
    <n v="34"/>
    <s v="JIMENEZ HURTADO CARLOS ESTIVEN"/>
    <x v="0"/>
    <x v="3"/>
    <n v="263"/>
    <n v="29.2222222222222"/>
    <n v="244.66909090909101"/>
    <m/>
    <n v="94267.636400000003"/>
    <x v="0"/>
    <n v="13003.225806451601"/>
    <x v="216"/>
    <x v="0"/>
    <m/>
  </r>
  <r>
    <d v="2022-03-08T01:34:39"/>
    <x v="1"/>
    <n v="35"/>
    <s v="ARISTIZABAL GIRALDO JORGE ANDRES"/>
    <x v="1"/>
    <x v="3"/>
    <n v="339"/>
    <n v="30.818181818181799"/>
    <n v="299.04000000000002"/>
    <m/>
    <n v="115216"/>
    <x v="1"/>
    <n v="13003.225806451601"/>
    <x v="216"/>
    <x v="0"/>
    <m/>
  </r>
  <r>
    <d v="2022-03-08T01:34:39"/>
    <x v="1"/>
    <n v="36"/>
    <s v="MARTINEZ CHAVERRA LUIS NORBERTO"/>
    <x v="9"/>
    <x v="3"/>
    <n v="316"/>
    <n v="26.3333333333333"/>
    <n v="326.22545454545502"/>
    <s v="1 DESCUENTO (Despachadora Isabel)"/>
    <n v="125690.18180000001"/>
    <x v="0"/>
    <n v="13003.225806451601"/>
    <x v="216"/>
    <x v="0"/>
    <m/>
  </r>
  <r>
    <d v="2022-03-08T01:34:39"/>
    <x v="1"/>
    <n v="37"/>
    <s v="PIEDRAHITA MADRID SANTIAGO"/>
    <x v="9"/>
    <x v="3"/>
    <n v="278"/>
    <n v="23.1666666666667"/>
    <n v="326.22545454545502"/>
    <m/>
    <n v="125690.18180000001"/>
    <x v="1"/>
    <n v="13003.225806451601"/>
    <x v="216"/>
    <x v="0"/>
    <m/>
  </r>
  <r>
    <d v="2022-03-08T01:34:40"/>
    <x v="1"/>
    <n v="39"/>
    <s v="LONDOO GOMEZ WILDER"/>
    <x v="2"/>
    <x v="3"/>
    <n v="150"/>
    <n v="25"/>
    <n v="163.112727272727"/>
    <m/>
    <n v="62845.090900000003"/>
    <x v="0"/>
    <n v="13003.225806451601"/>
    <x v="216"/>
    <x v="0"/>
    <m/>
  </r>
  <r>
    <d v="2022-03-08T01:34:40"/>
    <x v="1"/>
    <n v="42"/>
    <s v="SOLORZANO KEVIN"/>
    <x v="4"/>
    <x v="3"/>
    <n v="204"/>
    <n v="29.1428571428571"/>
    <n v="190.298181818182"/>
    <m/>
    <n v="73319.272700000001"/>
    <x v="0"/>
    <n v="13003.225806451601"/>
    <x v="216"/>
    <x v="0"/>
    <m/>
  </r>
  <r>
    <d v="2022-03-09T01:36:12"/>
    <x v="9"/>
    <n v="2"/>
    <s v="GONZALEZ MONTAO HERNAN DARIO"/>
    <x v="6"/>
    <x v="0"/>
    <n v="192"/>
    <n v="24"/>
    <n v="226.173913043478"/>
    <m/>
    <n v="87269.565199999997"/>
    <x v="1"/>
    <n v="14087.878787878801"/>
    <x v="217"/>
    <x v="0"/>
    <m/>
  </r>
  <r>
    <d v="2022-03-09T01:36:13"/>
    <x v="9"/>
    <n v="3"/>
    <s v="CANO JIMENEZ ESNEIDER"/>
    <x v="3"/>
    <x v="0"/>
    <n v="239"/>
    <n v="23.9"/>
    <n v="282.71739130434798"/>
    <m/>
    <n v="109086.9565"/>
    <x v="0"/>
    <n v="14087.878787878801"/>
    <x v="217"/>
    <x v="0"/>
    <m/>
  </r>
  <r>
    <d v="2022-03-09T01:36:13"/>
    <x v="9"/>
    <n v="5"/>
    <s v="LOAIZA GAVIRIA EDIXON ANDRES"/>
    <x v="0"/>
    <x v="0"/>
    <n v="316"/>
    <n v="35.1111111111111"/>
    <n v="254.445652173913"/>
    <s v="1 DESCUENTO (Despachador Fernando)"/>
    <n v="98178.260899999994"/>
    <x v="1"/>
    <n v="14087.878787878801"/>
    <x v="217"/>
    <x v="0"/>
    <m/>
  </r>
  <r>
    <d v="2022-03-09T01:36:13"/>
    <x v="9"/>
    <n v="6"/>
    <s v="VELASQUEZ ROLDAN BRAYAN ESTIVEN"/>
    <x v="6"/>
    <x v="0"/>
    <n v="203"/>
    <n v="25.375"/>
    <n v="226.173913043478"/>
    <s v="1 DESCUENTO (Usuario Desubicado)"/>
    <n v="87269.565199999997"/>
    <x v="0"/>
    <n v="14087.878787878801"/>
    <x v="217"/>
    <x v="0"/>
    <m/>
  </r>
  <r>
    <d v="2022-03-09T01:36:14"/>
    <x v="9"/>
    <n v="7"/>
    <s v="URIBE HERRERA JUAN ESTEBAN"/>
    <x v="3"/>
    <x v="0"/>
    <n v="330"/>
    <n v="33"/>
    <n v="282.71739130434798"/>
    <m/>
    <n v="109086.9565"/>
    <x v="1"/>
    <n v="14087.878787878801"/>
    <x v="217"/>
    <x v="0"/>
    <m/>
  </r>
  <r>
    <d v="2022-03-09T01:36:14"/>
    <x v="9"/>
    <n v="8"/>
    <s v="VALENCIA MENDOZA CESAR AUGUSTO"/>
    <x v="1"/>
    <x v="0"/>
    <n v="368"/>
    <n v="33.454545454545503"/>
    <n v="310.98913043478302"/>
    <m/>
    <n v="119995.6522"/>
    <x v="1"/>
    <n v="14087.878787878801"/>
    <x v="217"/>
    <x v="0"/>
    <m/>
  </r>
  <r>
    <d v="2022-03-09T01:36:14"/>
    <x v="9"/>
    <n v="9"/>
    <s v="TABORDA ROJAS DIEGO ALEJANDRO"/>
    <x v="3"/>
    <x v="0"/>
    <n v="279"/>
    <n v="27.9"/>
    <n v="282.71739130434798"/>
    <m/>
    <n v="109086.9565"/>
    <x v="0"/>
    <n v="14087.878787878801"/>
    <x v="217"/>
    <x v="0"/>
    <m/>
  </r>
  <r>
    <d v="2022-03-09T01:36:14"/>
    <x v="9"/>
    <n v="10"/>
    <s v="MONSALVE OCAMPO EDISON GUSTAVO"/>
    <x v="0"/>
    <x v="0"/>
    <n v="265"/>
    <n v="29.4444444444444"/>
    <n v="254.445652173913"/>
    <m/>
    <n v="98178.260899999994"/>
    <x v="0"/>
    <n v="14087.878787878801"/>
    <x v="217"/>
    <x v="0"/>
    <m/>
  </r>
  <r>
    <d v="2022-03-09T01:36:14"/>
    <x v="9"/>
    <n v="11"/>
    <s v="RENDON VIANA HUMBERTO DE JESUS"/>
    <x v="0"/>
    <x v="0"/>
    <n v="291"/>
    <n v="32.3333333333333"/>
    <n v="254.445652173913"/>
    <m/>
    <n v="98178.260899999994"/>
    <x v="0"/>
    <n v="14087.878787878801"/>
    <x v="217"/>
    <x v="0"/>
    <m/>
  </r>
  <r>
    <d v="2022-03-09T01:36:15"/>
    <x v="9"/>
    <n v="12"/>
    <s v="VELEZ ZAPATA SANTIAGO"/>
    <x v="6"/>
    <x v="0"/>
    <n v="209"/>
    <n v="26.125"/>
    <n v="226.173913043478"/>
    <m/>
    <n v="87269.565199999997"/>
    <x v="0"/>
    <n v="14087.878787878801"/>
    <x v="217"/>
    <x v="0"/>
    <m/>
  </r>
  <r>
    <d v="2022-03-09T01:36:15"/>
    <x v="1"/>
    <n v="13"/>
    <s v="LOPEZ ESTIVEN"/>
    <x v="0"/>
    <x v="0"/>
    <n v="261"/>
    <n v="29"/>
    <n v="254.445652173913"/>
    <m/>
    <n v="98178.260899999994"/>
    <x v="1"/>
    <n v="14087.878787878801"/>
    <x v="217"/>
    <x v="0"/>
    <m/>
  </r>
  <r>
    <d v="2022-03-09T01:36:15"/>
    <x v="1"/>
    <n v="14"/>
    <s v="CARVAJAL SALAZAR HECTOR MARINO"/>
    <x v="6"/>
    <x v="1"/>
    <n v="164"/>
    <n v="20.5"/>
    <n v="226.173913043478"/>
    <m/>
    <n v="87269.565199999997"/>
    <x v="1"/>
    <n v="14087.878787878801"/>
    <x v="217"/>
    <x v="0"/>
    <m/>
  </r>
  <r>
    <d v="2022-03-09T01:36:15"/>
    <x v="1"/>
    <n v="15"/>
    <s v="LONDOO LOPERA DUVAN ANDRES"/>
    <x v="3"/>
    <x v="0"/>
    <n v="252"/>
    <n v="25.2"/>
    <n v="282.71739130434798"/>
    <m/>
    <n v="109086.9565"/>
    <x v="0"/>
    <n v="14087.878787878801"/>
    <x v="217"/>
    <x v="0"/>
    <m/>
  </r>
  <r>
    <d v="2022-03-09T01:36:15"/>
    <x v="1"/>
    <n v="17"/>
    <s v="ESPINOZA CHAVARRIA GUILLERMO LEON"/>
    <x v="0"/>
    <x v="0"/>
    <n v="208"/>
    <n v="23.1111111111111"/>
    <n v="254.445652173913"/>
    <m/>
    <n v="98178.260899999994"/>
    <x v="0"/>
    <n v="14087.878787878801"/>
    <x v="217"/>
    <x v="0"/>
    <m/>
  </r>
  <r>
    <d v="2022-03-09T01:36:16"/>
    <x v="1"/>
    <n v="19"/>
    <s v="BARRANTES GALLEGO DANIEL CAMILO"/>
    <x v="2"/>
    <x v="0"/>
    <n v="231"/>
    <n v="35.538461538461497"/>
    <n v="183.76630434782601"/>
    <s v="2 DESCUENTOS (Jefe de Ruta)"/>
    <n v="70906.521699999998"/>
    <x v="0"/>
    <n v="14087.878787878801"/>
    <x v="217"/>
    <x v="0"/>
    <m/>
  </r>
  <r>
    <d v="2022-03-09T01:36:16"/>
    <x v="1"/>
    <n v="20"/>
    <s v="VACA FIERRO ROBINSON"/>
    <x v="1"/>
    <x v="0"/>
    <n v="267"/>
    <n v="24.272727272727298"/>
    <n v="310.98913043478302"/>
    <m/>
    <n v="119995.6522"/>
    <x v="0"/>
    <n v="14087.878787878801"/>
    <x v="217"/>
    <x v="0"/>
    <m/>
  </r>
  <r>
    <d v="2022-03-09T01:36:16"/>
    <x v="1"/>
    <n v="21"/>
    <s v="OCAMPO OCAMPO ANTONIO JOSE"/>
    <x v="8"/>
    <x v="0"/>
    <n v="147"/>
    <n v="29.4"/>
    <n v="141.35869565217399"/>
    <m/>
    <n v="54543.478300000002"/>
    <x v="0"/>
    <n v="14087.878787878801"/>
    <x v="217"/>
    <x v="0"/>
    <m/>
  </r>
  <r>
    <d v="2022-03-09T01:36:16"/>
    <x v="1"/>
    <n v="22"/>
    <s v="MESA RAFAEL"/>
    <x v="6"/>
    <x v="0"/>
    <n v="263"/>
    <n v="32.875"/>
    <n v="226.173913043478"/>
    <s v="1 DESCUENTO (Transbordo veh 02)"/>
    <n v="87269.565199999997"/>
    <x v="1"/>
    <n v="14087.878787878801"/>
    <x v="217"/>
    <x v="0"/>
    <m/>
  </r>
  <r>
    <d v="2022-03-09T01:36:17"/>
    <x v="1"/>
    <n v="23"/>
    <s v="QUICENO DAVID DIEGO ALEJANDRO"/>
    <x v="0"/>
    <x v="0"/>
    <n v="207"/>
    <n v="23"/>
    <n v="254.445652173913"/>
    <m/>
    <n v="98178.260899999994"/>
    <x v="0"/>
    <n v="14087.878787878801"/>
    <x v="217"/>
    <x v="0"/>
    <m/>
  </r>
  <r>
    <d v="2022-03-09T01:36:17"/>
    <x v="1"/>
    <n v="24"/>
    <s v="QUIRAMA CASTAEDA JHON JADER"/>
    <x v="3"/>
    <x v="0"/>
    <n v="299"/>
    <n v="29.9"/>
    <n v="282.71739130434798"/>
    <m/>
    <n v="109086.9565"/>
    <x v="0"/>
    <n v="14087.878787878801"/>
    <x v="217"/>
    <x v="0"/>
    <m/>
  </r>
  <r>
    <d v="2022-03-09T01:36:17"/>
    <x v="1"/>
    <n v="25"/>
    <s v="HOYOS ALEJANDRO"/>
    <x v="0"/>
    <x v="0"/>
    <n v="282"/>
    <n v="31.3333333333333"/>
    <n v="254.445652173913"/>
    <m/>
    <n v="98178.260899999994"/>
    <x v="1"/>
    <n v="14087.878787878801"/>
    <x v="217"/>
    <x v="0"/>
    <m/>
  </r>
  <r>
    <d v="2022-03-09T01:36:17"/>
    <x v="1"/>
    <n v="26"/>
    <s v="GONZALEZ VELASQUEZ LISDAN"/>
    <x v="1"/>
    <x v="0"/>
    <n v="260"/>
    <n v="23.636363636363601"/>
    <n v="310.98913043478302"/>
    <s v="1 DESCUENTO (Propietario veh 34)"/>
    <n v="119995.6522"/>
    <x v="0"/>
    <n v="14087.878787878801"/>
    <x v="217"/>
    <x v="0"/>
    <m/>
  </r>
  <r>
    <d v="2022-03-09T01:36:18"/>
    <x v="9"/>
    <n v="27"/>
    <s v="VANEGAS MORALES DEIBY ALEJANDRO"/>
    <x v="8"/>
    <x v="0"/>
    <n v="165"/>
    <n v="33"/>
    <n v="141.35869565217399"/>
    <m/>
    <n v="54543.478300000002"/>
    <x v="0"/>
    <n v="14087.878787878801"/>
    <x v="217"/>
    <x v="0"/>
    <m/>
  </r>
  <r>
    <d v="2022-03-09T01:36:18"/>
    <x v="9"/>
    <n v="29"/>
    <s v="VALENCIA MENDOZA JHON"/>
    <x v="0"/>
    <x v="0"/>
    <n v="281"/>
    <n v="31.2222222222222"/>
    <n v="254.445652173913"/>
    <m/>
    <n v="98178.260899999994"/>
    <x v="0"/>
    <n v="14087.878787878801"/>
    <x v="217"/>
    <x v="0"/>
    <m/>
  </r>
  <r>
    <d v="2022-03-09T01:36:18"/>
    <x v="9"/>
    <n v="31"/>
    <s v="JIMENEZ JOSE"/>
    <x v="3"/>
    <x v="0"/>
    <n v="237"/>
    <n v="23.7"/>
    <n v="282.71739130434798"/>
    <m/>
    <n v="109086.9565"/>
    <x v="1"/>
    <n v="14087.878787878801"/>
    <x v="217"/>
    <x v="0"/>
    <m/>
  </r>
  <r>
    <d v="2022-03-09T01:36:19"/>
    <x v="9"/>
    <n v="33"/>
    <s v="TORRES CRISTIAN"/>
    <x v="6"/>
    <x v="0"/>
    <n v="228"/>
    <n v="28.5"/>
    <n v="226.173913043478"/>
    <m/>
    <n v="87269.565199999997"/>
    <x v="0"/>
    <n v="14087.878787878801"/>
    <x v="217"/>
    <x v="0"/>
    <m/>
  </r>
  <r>
    <d v="2022-03-09T01:36:19"/>
    <x v="9"/>
    <n v="34"/>
    <s v="MARTINEZ MANCO JUAN FELIPE"/>
    <x v="3"/>
    <x v="0"/>
    <n v="249"/>
    <n v="24.9"/>
    <n v="282.71739130434798"/>
    <m/>
    <n v="109086.9565"/>
    <x v="0"/>
    <n v="14087.878787878801"/>
    <x v="217"/>
    <x v="0"/>
    <m/>
  </r>
  <r>
    <d v="2022-03-09T01:36:19"/>
    <x v="9"/>
    <n v="35"/>
    <s v="ARISTIZABAL GIRALDO JORGE ANDRES"/>
    <x v="6"/>
    <x v="0"/>
    <n v="259"/>
    <n v="32.375"/>
    <n v="226.173913043478"/>
    <s v="1 DESCUENTO (Despachadora Isabel)"/>
    <n v="87269.565199999997"/>
    <x v="1"/>
    <n v="14087.878787878801"/>
    <x v="217"/>
    <x v="0"/>
    <m/>
  </r>
  <r>
    <d v="2022-03-09T01:36:19"/>
    <x v="9"/>
    <n v="36"/>
    <s v="MARTINEZ CHAVERRA LUIS NORBERTO"/>
    <x v="0"/>
    <x v="0"/>
    <n v="283"/>
    <n v="31.4444444444444"/>
    <n v="254.445652173913"/>
    <m/>
    <n v="98178.260899999994"/>
    <x v="0"/>
    <n v="14087.878787878801"/>
    <x v="217"/>
    <x v="0"/>
    <m/>
  </r>
  <r>
    <d v="2022-03-09T01:36:20"/>
    <x v="9"/>
    <n v="37"/>
    <s v="PIEDRAHITA MADRID SANTIAGO"/>
    <x v="0"/>
    <x v="1"/>
    <n v="275"/>
    <n v="30.5555555555556"/>
    <n v="254.445652173913"/>
    <m/>
    <n v="98178.260899999994"/>
    <x v="1"/>
    <n v="14087.878787878801"/>
    <x v="217"/>
    <x v="0"/>
    <m/>
  </r>
  <r>
    <d v="2022-03-09T01:36:20"/>
    <x v="9"/>
    <n v="40"/>
    <s v="CORDOBA QUINTERO RAFAEL JOSE"/>
    <x v="0"/>
    <x v="0"/>
    <n v="252"/>
    <n v="28"/>
    <n v="254.445652173913"/>
    <s v="3 DESCUENTOS (Jefe de ruta, Propietario y Usuario Desubicado)"/>
    <n v="98178.260899999994"/>
    <x v="0"/>
    <n v="14087.878787878801"/>
    <x v="217"/>
    <x v="0"/>
    <m/>
  </r>
  <r>
    <d v="2022-03-09T01:36:20"/>
    <x v="9"/>
    <n v="42"/>
    <s v="SOLORZANO KEVIN"/>
    <x v="11"/>
    <x v="0"/>
    <n v="41"/>
    <n v="27.3333333333333"/>
    <n v="42.4076086956522"/>
    <m/>
    <n v="16363.0435"/>
    <x v="0"/>
    <n v="14087.878787878801"/>
    <x v="217"/>
    <x v="0"/>
    <m/>
  </r>
  <r>
    <d v="2022-03-10T01:40:52"/>
    <x v="1"/>
    <n v="2"/>
    <s v="GONZALEZ MONTAO HERNAN DARIO"/>
    <x v="0"/>
    <x v="0"/>
    <n v="262"/>
    <n v="29.1111111111111"/>
    <n v="227.07692307692301"/>
    <s v="4 DESCUENTOS (Transbordo veh 24)"/>
    <n v="87230.769199999995"/>
    <x v="1"/>
    <n v="11981.8181818182"/>
    <x v="218"/>
    <x v="0"/>
    <m/>
  </r>
  <r>
    <d v="2022-03-10T01:40:54"/>
    <x v="1"/>
    <n v="3"/>
    <s v="CANO JIMENEZ ESNEIDER"/>
    <x v="3"/>
    <x v="0"/>
    <n v="186"/>
    <n v="18.600000000000001"/>
    <n v="252.30769230769201"/>
    <m/>
    <n v="96923.0769"/>
    <x v="0"/>
    <n v="11981.8181818182"/>
    <x v="218"/>
    <x v="0"/>
    <m/>
  </r>
  <r>
    <d v="2022-03-10T01:40:54"/>
    <x v="1"/>
    <n v="5"/>
    <s v="LOAIZA GAVIRIA EDIXON ANDRES"/>
    <x v="3"/>
    <x v="0"/>
    <n v="270"/>
    <n v="27"/>
    <n v="252.30769230769201"/>
    <m/>
    <n v="96923.0769"/>
    <x v="1"/>
    <n v="11981.8181818182"/>
    <x v="218"/>
    <x v="0"/>
    <m/>
  </r>
  <r>
    <d v="2022-03-10T01:40:54"/>
    <x v="1"/>
    <n v="6"/>
    <s v="VELASQUEZ ROLDAN BRAYAN ESTIVEN"/>
    <x v="3"/>
    <x v="0"/>
    <n v="220"/>
    <n v="22"/>
    <n v="252.30769230769201"/>
    <m/>
    <n v="96923.0769"/>
    <x v="0"/>
    <n v="11981.8181818182"/>
    <x v="218"/>
    <x v="0"/>
    <m/>
  </r>
  <r>
    <d v="2022-03-10T01:40:54"/>
    <x v="1"/>
    <n v="7"/>
    <s v="URIBE HERRERA JUAN ESTEBAN"/>
    <x v="3"/>
    <x v="0"/>
    <n v="248"/>
    <n v="24.8"/>
    <n v="252.30769230769201"/>
    <m/>
    <n v="96923.0769"/>
    <x v="1"/>
    <n v="11981.8181818182"/>
    <x v="218"/>
    <x v="0"/>
    <m/>
  </r>
  <r>
    <d v="2022-03-10T01:40:54"/>
    <x v="1"/>
    <n v="8"/>
    <s v="VALENCIA MENDOZA CESAR AUGUSTO"/>
    <x v="1"/>
    <x v="0"/>
    <n v="310"/>
    <n v="28.181818181818201"/>
    <n v="277.538461538462"/>
    <m/>
    <n v="106615.3846"/>
    <x v="1"/>
    <n v="11981.8181818182"/>
    <x v="218"/>
    <x v="0"/>
    <m/>
  </r>
  <r>
    <d v="2022-03-10T01:40:54"/>
    <x v="1"/>
    <n v="10"/>
    <s v="MONSALVE OCAMPO EDISON GUSTAVO"/>
    <x v="0"/>
    <x v="0"/>
    <n v="256"/>
    <n v="28.4444444444444"/>
    <n v="227.07692307692301"/>
    <m/>
    <n v="87230.769199999995"/>
    <x v="0"/>
    <n v="11981.8181818182"/>
    <x v="218"/>
    <x v="0"/>
    <m/>
  </r>
  <r>
    <d v="2022-03-10T01:40:54"/>
    <x v="1"/>
    <n v="12"/>
    <s v="VELEZ ZAPATA SANTIAGO"/>
    <x v="3"/>
    <x v="0"/>
    <n v="136"/>
    <n v="13.6"/>
    <n v="252.30769230769201"/>
    <s v="1 DESCUENTO (Propietario)"/>
    <n v="96923.0769"/>
    <x v="0"/>
    <n v="11981.8181818182"/>
    <x v="218"/>
    <x v="0"/>
    <m/>
  </r>
  <r>
    <d v="2022-03-10T01:40:55"/>
    <x v="9"/>
    <n v="13"/>
    <s v="LOPEZ ESTIVEN"/>
    <x v="0"/>
    <x v="0"/>
    <n v="258"/>
    <n v="28.6666666666667"/>
    <n v="227.07692307692301"/>
    <m/>
    <n v="87230.769199999995"/>
    <x v="1"/>
    <n v="11981.8181818182"/>
    <x v="218"/>
    <x v="0"/>
    <m/>
  </r>
  <r>
    <d v="2022-03-10T01:40:55"/>
    <x v="9"/>
    <n v="14"/>
    <s v="CARVAJAL SALAZAR HECTOR MARINO"/>
    <x v="0"/>
    <x v="0"/>
    <n v="275"/>
    <n v="30.5555555555556"/>
    <n v="227.07692307692301"/>
    <m/>
    <n v="87230.769199999995"/>
    <x v="1"/>
    <n v="11981.8181818182"/>
    <x v="218"/>
    <x v="0"/>
    <m/>
  </r>
  <r>
    <d v="2022-03-10T01:40:55"/>
    <x v="9"/>
    <n v="15"/>
    <s v="LONDOO LOPERA DUVAN ANDRES"/>
    <x v="3"/>
    <x v="0"/>
    <n v="212"/>
    <n v="21.2"/>
    <n v="252.30769230769201"/>
    <m/>
    <n v="96923.0769"/>
    <x v="0"/>
    <n v="11981.8181818182"/>
    <x v="218"/>
    <x v="0"/>
    <m/>
  </r>
  <r>
    <d v="2022-03-10T01:40:55"/>
    <x v="9"/>
    <n v="17"/>
    <s v="GONZALEZ VELASQUEZ LISDAN"/>
    <x v="8"/>
    <x v="1"/>
    <n v="119"/>
    <n v="23.8"/>
    <n v="126.153846153846"/>
    <m/>
    <n v="48461.538500000002"/>
    <x v="0"/>
    <n v="11981.8181818182"/>
    <x v="218"/>
    <x v="0"/>
    <m/>
  </r>
  <r>
    <d v="2022-03-10T01:40:55"/>
    <x v="9"/>
    <n v="18"/>
    <s v="RENDON VIANA HUMBERTO DE JESUS"/>
    <x v="0"/>
    <x v="0"/>
    <n v="260"/>
    <n v="28.8888888888889"/>
    <n v="227.07692307692301"/>
    <m/>
    <n v="87230.769199999995"/>
    <x v="0"/>
    <n v="11981.8181818182"/>
    <x v="218"/>
    <x v="0"/>
    <m/>
  </r>
  <r>
    <d v="2022-03-10T01:40:55"/>
    <x v="9"/>
    <n v="19"/>
    <s v="BARRANTES GALLEGO DANIEL CAMILO"/>
    <x v="10"/>
    <x v="0"/>
    <n v="105"/>
    <n v="26.25"/>
    <n v="100.92307692307701"/>
    <m/>
    <n v="38769.230799999998"/>
    <x v="0"/>
    <n v="11981.8181818182"/>
    <x v="218"/>
    <x v="0"/>
    <m/>
  </r>
  <r>
    <d v="2022-03-10T01:40:55"/>
    <x v="9"/>
    <n v="20"/>
    <s v="VACA FIERRO ROBINSON"/>
    <x v="9"/>
    <x v="0"/>
    <n v="311"/>
    <n v="25.9166666666667"/>
    <n v="302.769230769231"/>
    <m/>
    <n v="116307.6923"/>
    <x v="0"/>
    <n v="11981.8181818182"/>
    <x v="218"/>
    <x v="0"/>
    <m/>
  </r>
  <r>
    <d v="2022-03-10T01:40:56"/>
    <x v="9"/>
    <n v="21"/>
    <s v="OCAMPO OCAMPO ANTONIO JOSE"/>
    <x v="3"/>
    <x v="0"/>
    <n v="253"/>
    <n v="25.3"/>
    <n v="252.30769230769201"/>
    <s v="9 DESCUENTOS (Transbordo veh 02)"/>
    <n v="96923.0769"/>
    <x v="0"/>
    <n v="11981.8181818182"/>
    <x v="218"/>
    <x v="0"/>
    <m/>
  </r>
  <r>
    <d v="2022-03-10T01:40:56"/>
    <x v="9"/>
    <n v="22"/>
    <s v="MESA RAFAEL"/>
    <x v="3"/>
    <x v="0"/>
    <n v="276"/>
    <n v="27.6"/>
    <n v="252.30769230769201"/>
    <m/>
    <n v="96923.0769"/>
    <x v="1"/>
    <n v="11981.8181818182"/>
    <x v="218"/>
    <x v="0"/>
    <m/>
  </r>
  <r>
    <d v="2022-03-10T01:40:56"/>
    <x v="9"/>
    <n v="23"/>
    <s v="QUICENO DAVID DIEGO ALEJANDRO"/>
    <x v="0"/>
    <x v="0"/>
    <n v="250"/>
    <n v="27.7777777777778"/>
    <n v="227.07692307692301"/>
    <m/>
    <n v="87230.769199999995"/>
    <x v="0"/>
    <n v="11981.8181818182"/>
    <x v="218"/>
    <x v="0"/>
    <m/>
  </r>
  <r>
    <d v="2022-03-10T01:40:56"/>
    <x v="9"/>
    <n v="24"/>
    <s v="QUIRAMA CASTAEDA JHON JADER"/>
    <x v="6"/>
    <x v="2"/>
    <n v="188"/>
    <n v="25.066666666666698"/>
    <n v="189.230769230769"/>
    <m/>
    <n v="72692.307700000005"/>
    <x v="0"/>
    <n v="11981.8181818182"/>
    <x v="218"/>
    <x v="0"/>
    <m/>
  </r>
  <r>
    <d v="2022-03-10T01:40:56"/>
    <x v="9"/>
    <n v="25"/>
    <s v="HOYOS ALEJANDRO"/>
    <x v="0"/>
    <x v="0"/>
    <n v="239"/>
    <n v="26.5555555555556"/>
    <n v="227.07692307692301"/>
    <m/>
    <n v="87230.769199999995"/>
    <x v="1"/>
    <n v="11981.8181818182"/>
    <x v="218"/>
    <x v="0"/>
    <m/>
  </r>
  <r>
    <d v="2022-03-10T01:40:56"/>
    <x v="9"/>
    <n v="26"/>
    <s v="GONZALEZ VELASQUEZ LISDAN"/>
    <x v="11"/>
    <x v="0"/>
    <n v="32"/>
    <n v="16"/>
    <n v="50.461538461538503"/>
    <m/>
    <n v="19384.615399999999"/>
    <x v="0"/>
    <n v="11981.8181818182"/>
    <x v="218"/>
    <x v="0"/>
    <m/>
  </r>
  <r>
    <d v="2022-03-10T01:40:57"/>
    <x v="9"/>
    <n v="27"/>
    <s v="VANEGAS MORALES DEIBY ALEJANDRO"/>
    <x v="3"/>
    <x v="0"/>
    <n v="194"/>
    <n v="19.399999999999999"/>
    <n v="252.30769230769201"/>
    <m/>
    <n v="96923.0769"/>
    <x v="0"/>
    <n v="11981.8181818182"/>
    <x v="218"/>
    <x v="0"/>
    <m/>
  </r>
  <r>
    <d v="2022-03-10T01:40:57"/>
    <x v="9"/>
    <n v="29"/>
    <s v="HERRERA GIOVANNY"/>
    <x v="1"/>
    <x v="0"/>
    <n v="265"/>
    <n v="24.090909090909101"/>
    <n v="277.538461538462"/>
    <s v="32 DESCUENTOS (Transbordo veh 24)"/>
    <n v="106615.3846"/>
    <x v="0"/>
    <n v="11981.8181818182"/>
    <x v="218"/>
    <x v="0"/>
    <m/>
  </r>
  <r>
    <d v="2022-03-10T01:40:57"/>
    <x v="1"/>
    <n v="30"/>
    <s v="TABORDA ROJAS DIEGO ALEJANDRO"/>
    <x v="11"/>
    <x v="1"/>
    <n v="38"/>
    <n v="19"/>
    <n v="50.461538461538503"/>
    <m/>
    <n v="19384.615399999999"/>
    <x v="0"/>
    <n v="11981.8181818182"/>
    <x v="218"/>
    <x v="0"/>
    <m/>
  </r>
  <r>
    <d v="2022-03-10T01:40:57"/>
    <x v="1"/>
    <n v="31"/>
    <s v="JIMENEZ JOSE"/>
    <x v="1"/>
    <x v="0"/>
    <n v="251"/>
    <n v="22.818181818181799"/>
    <n v="277.538461538462"/>
    <m/>
    <n v="106615.3846"/>
    <x v="1"/>
    <n v="11981.8181818182"/>
    <x v="218"/>
    <x v="0"/>
    <m/>
  </r>
  <r>
    <d v="2022-03-10T01:40:57"/>
    <x v="1"/>
    <n v="33"/>
    <s v="TORRES CRISTIAN"/>
    <x v="3"/>
    <x v="0"/>
    <n v="277"/>
    <n v="27.7"/>
    <n v="252.30769230769201"/>
    <s v="2 DESCUENTOS (Jefe de ruta y Propietario)"/>
    <n v="96923.0769"/>
    <x v="0"/>
    <n v="11981.8181818182"/>
    <x v="218"/>
    <x v="0"/>
    <m/>
  </r>
  <r>
    <d v="2022-03-10T01:40:57"/>
    <x v="1"/>
    <n v="34"/>
    <s v="JIMENEZ HURTADO CARLOS ESTIVEN"/>
    <x v="0"/>
    <x v="0"/>
    <n v="276"/>
    <n v="30.6666666666667"/>
    <n v="227.07692307692301"/>
    <m/>
    <n v="87230.769199999995"/>
    <x v="0"/>
    <n v="11981.8181818182"/>
    <x v="218"/>
    <x v="0"/>
    <m/>
  </r>
  <r>
    <d v="2022-03-10T01:40:57"/>
    <x v="1"/>
    <n v="35"/>
    <s v="ARISTIZABAL GIRALDO JORGE ANDRES"/>
    <x v="6"/>
    <x v="0"/>
    <n v="248"/>
    <n v="31"/>
    <n v="201.84615384615401"/>
    <m/>
    <n v="77538.461500000005"/>
    <x v="1"/>
    <n v="11981.8181818182"/>
    <x v="218"/>
    <x v="0"/>
    <m/>
  </r>
  <r>
    <d v="2022-03-10T01:40:58"/>
    <x v="1"/>
    <n v="36"/>
    <s v="MARTINEZ CHAVERRA LUIS NORBERTO"/>
    <x v="3"/>
    <x v="0"/>
    <n v="265"/>
    <n v="26.5"/>
    <n v="252.30769230769201"/>
    <s v="2 DESCUENTOS (Propietarios)"/>
    <n v="96923.0769"/>
    <x v="0"/>
    <n v="11981.8181818182"/>
    <x v="218"/>
    <x v="0"/>
    <m/>
  </r>
  <r>
    <d v="2022-03-10T01:40:58"/>
    <x v="1"/>
    <n v="37"/>
    <s v="PIEDRAHITA MADRID SANTIAGO"/>
    <x v="6"/>
    <x v="0"/>
    <n v="211"/>
    <n v="26.375"/>
    <n v="201.84615384615401"/>
    <m/>
    <n v="77538.461500000005"/>
    <x v="1"/>
    <n v="11981.8181818182"/>
    <x v="218"/>
    <x v="0"/>
    <m/>
  </r>
  <r>
    <d v="2022-03-10T01:40:58"/>
    <x v="1"/>
    <n v="40"/>
    <s v="CORDOBA QUINTERO RAFAEL JOSE"/>
    <x v="3"/>
    <x v="0"/>
    <n v="230"/>
    <n v="23"/>
    <n v="252.30769230769201"/>
    <m/>
    <n v="96923.0769"/>
    <x v="0"/>
    <n v="11981.8181818182"/>
    <x v="218"/>
    <x v="0"/>
    <m/>
  </r>
  <r>
    <d v="2022-03-10T01:40:58"/>
    <x v="1"/>
    <n v="42"/>
    <s v="SOLORZANO KEVIN"/>
    <x v="2"/>
    <x v="0"/>
    <n v="131"/>
    <n v="21.8333333333333"/>
    <n v="151.38461538461499"/>
    <m/>
    <n v="58153.8462"/>
    <x v="0"/>
    <n v="11981.8181818182"/>
    <x v="218"/>
    <x v="0"/>
    <m/>
  </r>
  <r>
    <d v="2022-03-11T02:42:43"/>
    <x v="9"/>
    <n v="1"/>
    <s v="VALENCIA MENDOZA JHON"/>
    <x v="3"/>
    <x v="0"/>
    <n v="192"/>
    <n v="20.210526315789501"/>
    <n v="223.599041533546"/>
    <m/>
    <n v="85639.616599999994"/>
    <x v="0"/>
    <n v="13268.5714285714"/>
    <x v="219"/>
    <x v="0"/>
    <m/>
  </r>
  <r>
    <d v="2022-03-11T02:42:43"/>
    <x v="9"/>
    <n v="2"/>
    <s v="GONZALEZ MONTAO HERNAN DARIO"/>
    <x v="0"/>
    <x v="0"/>
    <n v="248"/>
    <n v="27.5555555555556"/>
    <n v="211.830670926518"/>
    <m/>
    <n v="81132.268400000001"/>
    <x v="1"/>
    <n v="13268.5714285714"/>
    <x v="219"/>
    <x v="0"/>
    <m/>
  </r>
  <r>
    <d v="2022-03-11T02:42:43"/>
    <x v="9"/>
    <n v="3"/>
    <s v="TORRES CRISTIAN"/>
    <x v="3"/>
    <x v="0"/>
    <n v="184"/>
    <n v="18.399999999999999"/>
    <n v="235.367412140575"/>
    <m/>
    <n v="90146.964900000006"/>
    <x v="0"/>
    <n v="13268.5714285714"/>
    <x v="219"/>
    <x v="0"/>
    <m/>
  </r>
  <r>
    <d v="2022-03-11T02:42:43"/>
    <x v="9"/>
    <n v="5"/>
    <s v="LOAIZA GAVIRIA EDIXON ANDRES"/>
    <x v="0"/>
    <x v="0"/>
    <n v="304"/>
    <n v="33.7777777777778"/>
    <n v="211.830670926518"/>
    <s v="1 DESCUENTO (Despachador Fernando)"/>
    <n v="81132.268400000001"/>
    <x v="1"/>
    <n v="13268.5714285714"/>
    <x v="219"/>
    <x v="0"/>
    <m/>
  </r>
  <r>
    <d v="2022-03-11T02:42:43"/>
    <x v="9"/>
    <n v="6"/>
    <s v="VELASQUEZ ROLDAN BRAYAN ESTIVEN"/>
    <x v="11"/>
    <x v="0"/>
    <n v="43"/>
    <n v="21.5"/>
    <n v="47.073482428115"/>
    <m/>
    <n v="18029.393"/>
    <x v="0"/>
    <n v="13268.5714285714"/>
    <x v="219"/>
    <x v="0"/>
    <m/>
  </r>
  <r>
    <d v="2022-03-11T02:42:44"/>
    <x v="9"/>
    <n v="7"/>
    <s v="URIBE HERRERA JUAN ESTEBAN"/>
    <x v="3"/>
    <x v="0"/>
    <n v="259"/>
    <n v="25.9"/>
    <n v="235.367412140575"/>
    <s v="2 DESCUENTOS (Despachador Fernando Y Transbordo veh 02)"/>
    <n v="90146.964900000006"/>
    <x v="1"/>
    <n v="13268.5714285714"/>
    <x v="219"/>
    <x v="0"/>
    <m/>
  </r>
  <r>
    <d v="2022-03-11T02:42:44"/>
    <x v="9"/>
    <n v="8"/>
    <s v="VALENCIA MENDOZA CESAR AUGUSTO"/>
    <x v="1"/>
    <x v="0"/>
    <n v="234"/>
    <n v="21.272727272727298"/>
    <n v="258.90415335463302"/>
    <s v="8 DESCUENTOS (Transbordo veh 35)"/>
    <n v="99161.661300000007"/>
    <x v="1"/>
    <n v="13268.5714285714"/>
    <x v="219"/>
    <x v="0"/>
    <m/>
  </r>
  <r>
    <d v="2022-03-11T02:42:44"/>
    <x v="9"/>
    <n v="10"/>
    <s v="MONSALVE OCAMPO EDISON GUSTAV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2"/>
    <s v="VELEZ ZAPATA SANTIAG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3"/>
    <s v="LOPEZ ESTIVEN"/>
    <x v="6"/>
    <x v="0"/>
    <n v="236"/>
    <n v="29.5"/>
    <n v="188.29392971246"/>
    <s v="2 DESCUENTOS (Despachador Fernando)"/>
    <n v="72117.571899999995"/>
    <x v="1"/>
    <n v="13268.5714285714"/>
    <x v="219"/>
    <x v="0"/>
    <m/>
  </r>
  <r>
    <d v="2022-03-11T02:42:45"/>
    <x v="1"/>
    <n v="14"/>
    <s v="CARVAJAL SALAZAR HECTOR MARINO"/>
    <x v="3"/>
    <x v="0"/>
    <n v="245"/>
    <n v="24.5"/>
    <n v="235.367412140575"/>
    <m/>
    <n v="90146.964900000006"/>
    <x v="1"/>
    <n v="13268.5714285714"/>
    <x v="219"/>
    <x v="0"/>
    <m/>
  </r>
  <r>
    <d v="2022-03-11T02:42:45"/>
    <x v="1"/>
    <n v="15"/>
    <s v="LONDOO LOPERA DUVAN ANDRES"/>
    <x v="3"/>
    <x v="0"/>
    <n v="208"/>
    <n v="20.8"/>
    <n v="235.367412140575"/>
    <m/>
    <n v="90146.964900000006"/>
    <x v="0"/>
    <n v="13268.5714285714"/>
    <x v="219"/>
    <x v="0"/>
    <m/>
  </r>
  <r>
    <d v="2022-03-11T02:42:45"/>
    <x v="1"/>
    <n v="17"/>
    <s v="GARCIA KEVIN"/>
    <x v="0"/>
    <x v="0"/>
    <n v="207"/>
    <n v="23"/>
    <n v="211.830670926518"/>
    <s v="GULLERMO ESPINOZA Realiz 4 viajes donde moviliz 95 Usuarios"/>
    <n v="81132.268400000001"/>
    <x v="0"/>
    <n v="13268.5714285714"/>
    <x v="219"/>
    <x v="0"/>
    <m/>
  </r>
  <r>
    <d v="2022-03-11T02:42:45"/>
    <x v="1"/>
    <n v="18"/>
    <s v="RENDON VIANA HUMBERTO DE JESUS"/>
    <x v="0"/>
    <x v="0"/>
    <n v="221"/>
    <n v="24.5555555555556"/>
    <n v="211.830670926518"/>
    <m/>
    <n v="81132.268400000001"/>
    <x v="0"/>
    <n v="13268.5714285714"/>
    <x v="219"/>
    <x v="0"/>
    <m/>
  </r>
  <r>
    <d v="2022-03-11T02:42:45"/>
    <x v="1"/>
    <n v="19"/>
    <s v="BARRANTES GALLEGO DANIEL CAMILO"/>
    <x v="0"/>
    <x v="0"/>
    <n v="206"/>
    <n v="22.8888888888889"/>
    <n v="211.830670926518"/>
    <s v="1 DESCUENTO (Usuario Desubicado)"/>
    <n v="81132.268400000001"/>
    <x v="0"/>
    <n v="13268.5714285714"/>
    <x v="219"/>
    <x v="0"/>
    <m/>
  </r>
  <r>
    <d v="2022-03-11T02:42:45"/>
    <x v="1"/>
    <n v="20"/>
    <s v="VACA FIERRO ROBINSON"/>
    <x v="1"/>
    <x v="0"/>
    <n v="238"/>
    <n v="21.636363636363601"/>
    <n v="258.90415335463302"/>
    <m/>
    <n v="99161.661300000007"/>
    <x v="0"/>
    <n v="13268.5714285714"/>
    <x v="219"/>
    <x v="0"/>
    <m/>
  </r>
  <r>
    <d v="2022-03-11T02:42:45"/>
    <x v="1"/>
    <n v="21"/>
    <s v="OCAMPO OCAMPO ANTONIO JOSE"/>
    <x v="3"/>
    <x v="0"/>
    <n v="222"/>
    <n v="22.2"/>
    <n v="235.367412140575"/>
    <s v="1 DESCUENTO (Despachador Fernando)"/>
    <n v="90146.964900000006"/>
    <x v="0"/>
    <n v="13268.5714285714"/>
    <x v="219"/>
    <x v="0"/>
    <m/>
  </r>
  <r>
    <d v="2022-03-11T02:42:46"/>
    <x v="1"/>
    <n v="22"/>
    <s v="MESA RAFAEL"/>
    <x v="0"/>
    <x v="0"/>
    <n v="176"/>
    <n v="19.5555555555556"/>
    <n v="211.830670926518"/>
    <m/>
    <n v="81132.268400000001"/>
    <x v="1"/>
    <n v="13268.5714285714"/>
    <x v="219"/>
    <x v="0"/>
    <m/>
  </r>
  <r>
    <d v="2022-03-11T02:42:46"/>
    <x v="1"/>
    <n v="23"/>
    <s v="QUICENO DAVID DIEGO ALEJANDRO"/>
    <x v="3"/>
    <x v="0"/>
    <n v="242"/>
    <n v="24.2"/>
    <n v="235.367412140575"/>
    <m/>
    <n v="90146.964900000006"/>
    <x v="0"/>
    <n v="13268.5714285714"/>
    <x v="219"/>
    <x v="0"/>
    <m/>
  </r>
  <r>
    <d v="2022-03-11T02:42:46"/>
    <x v="1"/>
    <n v="24"/>
    <s v="QUIRAMA CASTAEDA JHON JADER"/>
    <x v="10"/>
    <x v="0"/>
    <n v="126"/>
    <n v="31.5"/>
    <n v="94.146964856229999"/>
    <m/>
    <n v="36058.785900000003"/>
    <x v="0"/>
    <n v="13268.5714285714"/>
    <x v="219"/>
    <x v="0"/>
    <m/>
  </r>
  <r>
    <d v="2022-03-11T02:42:46"/>
    <x v="1"/>
    <n v="25"/>
    <s v="HOYOS ALEJANDRO"/>
    <x v="9"/>
    <x v="0"/>
    <n v="262"/>
    <n v="21.8333333333333"/>
    <n v="282.44089456869"/>
    <s v="1 DESCUENTO (Despachadora Isabel)"/>
    <n v="108176.3578"/>
    <x v="1"/>
    <n v="13268.5714285714"/>
    <x v="219"/>
    <x v="0"/>
    <m/>
  </r>
  <r>
    <d v="2022-03-11T02:42:46"/>
    <x v="1"/>
    <n v="26"/>
    <s v="GONZALEZ VELASQUEZ LISDAN"/>
    <x v="3"/>
    <x v="1"/>
    <n v="205"/>
    <n v="20.5"/>
    <n v="235.367412140575"/>
    <m/>
    <n v="90146.964900000006"/>
    <x v="0"/>
    <n v="13268.5714285714"/>
    <x v="219"/>
    <x v="0"/>
    <m/>
  </r>
  <r>
    <d v="2022-03-11T02:42:46"/>
    <x v="1"/>
    <n v="27"/>
    <s v="VANEGAS MORALES DEIBY ALEJANDRO"/>
    <x v="1"/>
    <x v="0"/>
    <n v="246"/>
    <n v="22.363636363636399"/>
    <n v="258.90415335463302"/>
    <s v="FERNEY HENAO Realiz 3 viajes donde moviliz 83 Usuarios, 1 DESCUENTO (Despachadora Isabel)"/>
    <n v="99161.661300000007"/>
    <x v="0"/>
    <n v="13268.5714285714"/>
    <x v="219"/>
    <x v="0"/>
    <m/>
  </r>
  <r>
    <d v="2022-03-11T02:42:47"/>
    <x v="1"/>
    <n v="29"/>
    <s v="HERRERA GIOVANNY"/>
    <x v="4"/>
    <x v="0"/>
    <n v="199"/>
    <n v="28.428571428571399"/>
    <n v="164.757188498403"/>
    <m/>
    <n v="63102.875399999997"/>
    <x v="0"/>
    <n v="13268.5714285714"/>
    <x v="219"/>
    <x v="0"/>
    <m/>
  </r>
  <r>
    <d v="2022-03-11T02:42:47"/>
    <x v="9"/>
    <n v="30"/>
    <s v="TABORDA ROJAS DIEGO ALEJANDRO"/>
    <x v="0"/>
    <x v="0"/>
    <n v="195"/>
    <n v="21.6666666666667"/>
    <n v="211.830670926518"/>
    <s v="13 DESCUENTOS (9 Transbordo veh 35 y 4 Usuarios Devolucin)"/>
    <n v="81132.268400000001"/>
    <x v="0"/>
    <n v="13268.5714285714"/>
    <x v="219"/>
    <x v="0"/>
    <m/>
  </r>
  <r>
    <d v="2022-03-11T02:42:47"/>
    <x v="9"/>
    <n v="31"/>
    <s v="JIMENEZ JOSE"/>
    <x v="6"/>
    <x v="0"/>
    <n v="187"/>
    <n v="22"/>
    <n v="200.062300319489"/>
    <m/>
    <n v="76624.920100000003"/>
    <x v="1"/>
    <n v="13268.5714285714"/>
    <x v="219"/>
    <x v="0"/>
    <m/>
  </r>
  <r>
    <d v="2022-03-11T02:42:47"/>
    <x v="9"/>
    <n v="32"/>
    <s v="VELASQUEZ ROLDAN BRAYAN ESTIVEN"/>
    <x v="2"/>
    <x v="0"/>
    <n v="153"/>
    <n v="25.5"/>
    <n v="141.220447284345"/>
    <s v="1 DESCUENTO (Usuario Desubicado)"/>
    <n v="54088.178899999999"/>
    <x v="0"/>
    <n v="13268.5714285714"/>
    <x v="219"/>
    <x v="0"/>
    <m/>
  </r>
  <r>
    <d v="2022-03-11T02:42:47"/>
    <x v="9"/>
    <n v="33"/>
    <s v="TORRES CRISTIAN"/>
    <x v="3"/>
    <x v="0"/>
    <n v="246"/>
    <n v="24.6"/>
    <n v="235.367412140575"/>
    <s v="15 DESCUENTOS (13 Transbordo veh 35 y 2 Usuarios Desubicados)"/>
    <n v="90146.964900000006"/>
    <x v="0"/>
    <n v="13268.5714285714"/>
    <x v="219"/>
    <x v="0"/>
    <m/>
  </r>
  <r>
    <d v="2022-03-11T02:42:47"/>
    <x v="9"/>
    <n v="34"/>
    <s v="JIMENEZ HURTADO CARLOS ESTIVEN"/>
    <x v="2"/>
    <x v="0"/>
    <n v="204"/>
    <n v="31.384615384615401"/>
    <n v="152.988817891374"/>
    <m/>
    <n v="58595.527199999997"/>
    <x v="0"/>
    <n v="13268.5714285714"/>
    <x v="219"/>
    <x v="0"/>
    <m/>
  </r>
  <r>
    <d v="2022-03-11T02:42:48"/>
    <x v="9"/>
    <n v="35"/>
    <s v="ARISTIZABAL GIRALDO JORGE ANDRES"/>
    <x v="2"/>
    <x v="0"/>
    <n v="141"/>
    <n v="21.692307692307701"/>
    <n v="152.988817891374"/>
    <m/>
    <n v="58595.527199999997"/>
    <x v="1"/>
    <n v="13268.5714285714"/>
    <x v="219"/>
    <x v="0"/>
    <m/>
  </r>
  <r>
    <d v="2022-03-11T02:42:48"/>
    <x v="9"/>
    <n v="36"/>
    <s v="MARTINEZ CHAVERRA LUIS NORBERTO"/>
    <x v="3"/>
    <x v="0"/>
    <n v="275"/>
    <n v="27.5"/>
    <n v="235.367412140575"/>
    <m/>
    <n v="90146.964900000006"/>
    <x v="0"/>
    <n v="13268.5714285714"/>
    <x v="219"/>
    <x v="0"/>
    <m/>
  </r>
  <r>
    <d v="2022-03-11T02:42:48"/>
    <x v="9"/>
    <n v="37"/>
    <s v="PIEDRAHITA MADRID SANTIAGO"/>
    <x v="3"/>
    <x v="1"/>
    <n v="189"/>
    <n v="18.899999999999999"/>
    <n v="235.367412140575"/>
    <m/>
    <n v="90146.964900000006"/>
    <x v="1"/>
    <n v="13268.5714285714"/>
    <x v="219"/>
    <x v="0"/>
    <m/>
  </r>
  <r>
    <d v="2022-03-11T02:42:48"/>
    <x v="9"/>
    <n v="39"/>
    <s v="LONDOO GOMEZ WILDER"/>
    <x v="3"/>
    <x v="0"/>
    <n v="233"/>
    <n v="23.3"/>
    <n v="235.367412140575"/>
    <m/>
    <n v="90146.964900000006"/>
    <x v="0"/>
    <n v="13268.5714285714"/>
    <x v="219"/>
    <x v="0"/>
    <m/>
  </r>
  <r>
    <d v="2022-03-11T02:42:48"/>
    <x v="9"/>
    <n v="40"/>
    <s v="CORDOBA QUINTERO RAFAEL JOSE"/>
    <x v="6"/>
    <x v="0"/>
    <n v="226"/>
    <n v="28.25"/>
    <n v="188.29392971246"/>
    <m/>
    <n v="72117.571899999995"/>
    <x v="0"/>
    <n v="13268.5714285714"/>
    <x v="219"/>
    <x v="0"/>
    <m/>
  </r>
  <r>
    <d v="2022-03-11T02:42:48"/>
    <x v="9"/>
    <n v="42"/>
    <s v="SOLORZANO KEVIN"/>
    <x v="0"/>
    <x v="0"/>
    <n v="235"/>
    <n v="26.1111111111111"/>
    <n v="211.830670926518"/>
    <s v="1 DESCUENTO (Conduct. Reconoc. Ruta )"/>
    <n v="81132.268400000001"/>
    <x v="0"/>
    <n v="13268.5714285714"/>
    <x v="219"/>
    <x v="0"/>
    <m/>
  </r>
  <r>
    <d v="2022-03-12T02:27:36"/>
    <x v="1"/>
    <n v="1"/>
    <s v="VALENCIA MENDOZA JHON"/>
    <x v="3"/>
    <x v="0"/>
    <n v="274"/>
    <n v="27.4"/>
    <n v="252.09150326797399"/>
    <m/>
    <n v="96836.601299999995"/>
    <x v="0"/>
    <n v="14090.909090909099"/>
    <x v="220"/>
    <x v="0"/>
    <m/>
  </r>
  <r>
    <d v="2022-03-12T02:27:36"/>
    <x v="1"/>
    <n v="2"/>
    <s v="GONZALEZ MONTAO HERNAN DARIO"/>
    <x v="4"/>
    <x v="0"/>
    <n v="244"/>
    <n v="34.857100000000003"/>
    <n v="176.46405228758201"/>
    <m/>
    <n v="67785.620899999994"/>
    <x v="1"/>
    <n v="14090.909090909099"/>
    <x v="220"/>
    <x v="0"/>
    <m/>
  </r>
  <r>
    <d v="2022-03-12T02:27:36"/>
    <x v="1"/>
    <n v="3"/>
    <s v="CANO JIMENEZ ESNEIDER"/>
    <x v="3"/>
    <x v="0"/>
    <n v="212"/>
    <n v="21.2"/>
    <n v="252.09150326797399"/>
    <m/>
    <n v="96836.601299999995"/>
    <x v="0"/>
    <n v="14090.909090909099"/>
    <x v="220"/>
    <x v="0"/>
    <m/>
  </r>
  <r>
    <d v="2022-03-12T02:27:37"/>
    <x v="1"/>
    <n v="5"/>
    <s v="LOAIZA GAVIRIA EDIXON ANDRES"/>
    <x v="3"/>
    <x v="0"/>
    <n v="294"/>
    <n v="29.4"/>
    <n v="252.09150326797399"/>
    <m/>
    <n v="96836.601299999995"/>
    <x v="1"/>
    <n v="14090.909090909099"/>
    <x v="220"/>
    <x v="0"/>
    <m/>
  </r>
  <r>
    <d v="2022-03-12T02:27:37"/>
    <x v="1"/>
    <n v="6"/>
    <s v="VELASQUEZ ROLDAN BRAYAN ESTIVEN"/>
    <x v="8"/>
    <x v="1"/>
    <n v="107"/>
    <n v="21.4"/>
    <n v="126.045751633987"/>
    <m/>
    <n v="48418.3007"/>
    <x v="0"/>
    <n v="14090.909090909099"/>
    <x v="220"/>
    <x v="0"/>
    <m/>
  </r>
  <r>
    <d v="2022-03-12T02:27:37"/>
    <x v="1"/>
    <n v="7"/>
    <s v="URIBE HERRERA JUAN ESTEBAN"/>
    <x v="12"/>
    <x v="0"/>
    <n v="294"/>
    <n v="22.615400000000001"/>
    <n v="327.718954248366"/>
    <s v="2 DESCUENTOS (Conductor veh 07)"/>
    <n v="125887.5817"/>
    <x v="1"/>
    <n v="14090.909090909099"/>
    <x v="220"/>
    <x v="0"/>
    <m/>
  </r>
  <r>
    <d v="2022-03-12T02:27:37"/>
    <x v="1"/>
    <n v="8"/>
    <s v="VALENCIA MENDOZA CESAR AUGUSTO"/>
    <x v="3"/>
    <x v="0"/>
    <n v="224"/>
    <n v="22.4"/>
    <n v="252.09150326797399"/>
    <s v="3 DESCUENTOS (Usuarios Desubicados)"/>
    <n v="96836.601299999995"/>
    <x v="1"/>
    <n v="14090.909090909099"/>
    <x v="220"/>
    <x v="0"/>
    <m/>
  </r>
  <r>
    <d v="2022-03-12T02:27:37"/>
    <x v="1"/>
    <n v="10"/>
    <s v="MONSALVE OCAMPO EDISON GUSTAVO"/>
    <x v="4"/>
    <x v="0"/>
    <n v="199"/>
    <n v="28.428599999999999"/>
    <n v="176.46405228758201"/>
    <m/>
    <n v="67785.620899999994"/>
    <x v="0"/>
    <n v="14090.909090909099"/>
    <x v="220"/>
    <x v="0"/>
    <m/>
  </r>
  <r>
    <d v="2022-03-12T02:27:37"/>
    <x v="9"/>
    <n v="12"/>
    <s v="VELEZ ZAPATA SANTIAGO"/>
    <x v="3"/>
    <x v="0"/>
    <n v="179"/>
    <n v="17.899999999999999"/>
    <n v="252.09150326797399"/>
    <m/>
    <n v="96836.601299999995"/>
    <x v="0"/>
    <n v="14090.909090909099"/>
    <x v="220"/>
    <x v="0"/>
    <m/>
  </r>
  <r>
    <d v="2022-03-12T02:27:38"/>
    <x v="9"/>
    <n v="13"/>
    <s v="LOPEZ ESTIVEN"/>
    <x v="6"/>
    <x v="0"/>
    <n v="203"/>
    <n v="25.375"/>
    <n v="201.67320261437899"/>
    <m/>
    <n v="77469.281000000003"/>
    <x v="1"/>
    <n v="14090.909090909099"/>
    <x v="220"/>
    <x v="0"/>
    <m/>
  </r>
  <r>
    <d v="2022-03-12T02:27:38"/>
    <x v="9"/>
    <n v="14"/>
    <s v="CARVAJAL SALAZAR HECTOR MARINO"/>
    <x v="3"/>
    <x v="0"/>
    <n v="227"/>
    <n v="22.7"/>
    <n v="252.09150326797399"/>
    <s v="1 DESCUENTO (Lorena Monitoreo)"/>
    <n v="96836.601299999995"/>
    <x v="1"/>
    <n v="14090.909090909099"/>
    <x v="220"/>
    <x v="0"/>
    <m/>
  </r>
  <r>
    <d v="2022-03-12T02:27:38"/>
    <x v="9"/>
    <n v="15"/>
    <s v="LONDOO LOPERA DUVAN ANDRES"/>
    <x v="0"/>
    <x v="0"/>
    <n v="209"/>
    <n v="23.222200000000001"/>
    <n v="226.88235294117601"/>
    <s v="1 DESCUENTO (Despachador Fernando)"/>
    <n v="87152.941200000001"/>
    <x v="0"/>
    <n v="14090.909090909099"/>
    <x v="220"/>
    <x v="0"/>
    <m/>
  </r>
  <r>
    <d v="2022-03-12T02:27:38"/>
    <x v="9"/>
    <n v="17"/>
    <s v="GARCIA KEVIN"/>
    <x v="0"/>
    <x v="0"/>
    <n v="242"/>
    <n v="26.8889"/>
    <n v="226.88235294117601"/>
    <m/>
    <n v="87152.941200000001"/>
    <x v="0"/>
    <n v="14090.909090909099"/>
    <x v="220"/>
    <x v="0"/>
    <m/>
  </r>
  <r>
    <d v="2022-03-12T02:27:38"/>
    <x v="9"/>
    <n v="18"/>
    <s v="RENDON VIANA HUMBERTO DE JESUS"/>
    <x v="3"/>
    <x v="0"/>
    <n v="262"/>
    <n v="26.2"/>
    <n v="252.09150326797399"/>
    <m/>
    <n v="96836.601299999995"/>
    <x v="0"/>
    <n v="14090.909090909099"/>
    <x v="220"/>
    <x v="0"/>
    <m/>
  </r>
  <r>
    <d v="2022-03-12T02:27:38"/>
    <x v="9"/>
    <n v="20"/>
    <s v="MARTINEZ MANCO JUAN FELIPE"/>
    <x v="3"/>
    <x v="0"/>
    <n v="193"/>
    <n v="19.3"/>
    <n v="252.09150326797399"/>
    <s v="1 DESCUENTO (Usuario Desubicado)"/>
    <n v="96836.601299999995"/>
    <x v="0"/>
    <n v="14090.909090909099"/>
    <x v="220"/>
    <x v="0"/>
    <m/>
  </r>
  <r>
    <d v="2022-03-12T02:27:39"/>
    <x v="9"/>
    <n v="21"/>
    <s v="OCAMPO OCAMPO ANTONIO JOSE"/>
    <x v="2"/>
    <x v="0"/>
    <n v="173"/>
    <n v="28.833300000000001"/>
    <n v="151.254901960784"/>
    <m/>
    <n v="58101.960800000001"/>
    <x v="0"/>
    <n v="14090.909090909099"/>
    <x v="220"/>
    <x v="0"/>
    <m/>
  </r>
  <r>
    <d v="2022-03-12T02:27:39"/>
    <x v="9"/>
    <n v="22"/>
    <s v="MESA RAFAEL"/>
    <x v="3"/>
    <x v="0"/>
    <n v="261"/>
    <n v="26.1"/>
    <n v="252.09150326797399"/>
    <m/>
    <n v="96836.601299999995"/>
    <x v="1"/>
    <n v="14090.909090909099"/>
    <x v="220"/>
    <x v="0"/>
    <m/>
  </r>
  <r>
    <d v="2022-03-12T02:27:39"/>
    <x v="9"/>
    <n v="23"/>
    <s v="QUICENO DAVID DIEGO ALEJANDRO"/>
    <x v="1"/>
    <x v="0"/>
    <n v="302"/>
    <n v="27.454499999999999"/>
    <n v="277.30065359477101"/>
    <m/>
    <n v="106520.2614"/>
    <x v="0"/>
    <n v="14090.909090909099"/>
    <x v="220"/>
    <x v="0"/>
    <m/>
  </r>
  <r>
    <d v="2022-03-12T02:27:39"/>
    <x v="9"/>
    <n v="24"/>
    <s v="QUIRAMA CASTAEDA JHON JADER"/>
    <x v="6"/>
    <x v="0"/>
    <n v="171"/>
    <n v="22.8"/>
    <n v="189.06862745097999"/>
    <m/>
    <n v="72627.451000000001"/>
    <x v="0"/>
    <n v="14090.909090909099"/>
    <x v="220"/>
    <x v="0"/>
    <m/>
  </r>
  <r>
    <d v="2022-03-12T02:27:39"/>
    <x v="9"/>
    <n v="25"/>
    <s v="HOYOS ALEJANDRO"/>
    <x v="0"/>
    <x v="0"/>
    <n v="262"/>
    <n v="29.1111"/>
    <n v="226.88235294117601"/>
    <m/>
    <n v="87152.941200000001"/>
    <x v="1"/>
    <n v="14090.909090909099"/>
    <x v="220"/>
    <x v="0"/>
    <m/>
  </r>
  <r>
    <d v="2022-03-12T02:27:40"/>
    <x v="9"/>
    <n v="26"/>
    <s v="GONZALEZ VELASQUEZ LISDAN"/>
    <x v="0"/>
    <x v="0"/>
    <n v="223"/>
    <n v="24.777799999999999"/>
    <n v="226.88235294117601"/>
    <m/>
    <n v="87152.941200000001"/>
    <x v="0"/>
    <n v="14090.909090909099"/>
    <x v="220"/>
    <x v="0"/>
    <m/>
  </r>
  <r>
    <d v="2022-03-12T02:27:40"/>
    <x v="9"/>
    <n v="27"/>
    <s v="VANEGAS MORALES DEIBY ALEJANDRO"/>
    <x v="3"/>
    <x v="0"/>
    <n v="222"/>
    <n v="22.2"/>
    <n v="252.09150326797399"/>
    <m/>
    <n v="96836.601299999995"/>
    <x v="0"/>
    <n v="14090.909090909099"/>
    <x v="220"/>
    <x v="0"/>
    <m/>
  </r>
  <r>
    <d v="2022-03-12T02:27:40"/>
    <x v="9"/>
    <n v="29"/>
    <s v="HERRERA GIOVANNY"/>
    <x v="6"/>
    <x v="0"/>
    <n v="209"/>
    <n v="26.125"/>
    <n v="201.67320261437899"/>
    <s v="1 DESCUENTO (Usuario Desubicado)"/>
    <n v="77469.281000000003"/>
    <x v="0"/>
    <n v="14090.909090909099"/>
    <x v="220"/>
    <x v="0"/>
    <m/>
  </r>
  <r>
    <d v="2022-03-12T02:27:40"/>
    <x v="9"/>
    <n v="30"/>
    <s v="TABORDA ROJAS DIEGO ALEJANDRO"/>
    <x v="3"/>
    <x v="0"/>
    <n v="218"/>
    <n v="22.947399999999998"/>
    <n v="239.48692810457499"/>
    <m/>
    <n v="91994.771200000003"/>
    <x v="0"/>
    <n v="14090.909090909099"/>
    <x v="220"/>
    <x v="0"/>
    <m/>
  </r>
  <r>
    <d v="2022-03-12T02:27:40"/>
    <x v="1"/>
    <n v="31"/>
    <s v="JIMENEZ JOSE"/>
    <x v="1"/>
    <x v="0"/>
    <n v="266"/>
    <n v="24.181799999999999"/>
    <n v="277.30065359477101"/>
    <m/>
    <n v="106520.2614"/>
    <x v="1"/>
    <n v="14090.909090909099"/>
    <x v="220"/>
    <x v="0"/>
    <m/>
  </r>
  <r>
    <d v="2022-03-12T02:27:40"/>
    <x v="1"/>
    <n v="33"/>
    <s v="TORRES CRISTIAN"/>
    <x v="0"/>
    <x v="0"/>
    <n v="265"/>
    <n v="29.444400000000002"/>
    <n v="226.88235294117601"/>
    <s v="3 DESCUENTOS (Despachadora Isabel Y 2Usuarios Desubicados)"/>
    <n v="87152.941200000001"/>
    <x v="0"/>
    <n v="14090.909090909099"/>
    <x v="220"/>
    <x v="0"/>
    <m/>
  </r>
  <r>
    <d v="2022-03-12T02:27:41"/>
    <x v="1"/>
    <n v="34"/>
    <s v="JIMENEZ HURTADO CARLOS ESTIVEN"/>
    <x v="0"/>
    <x v="0"/>
    <n v="261"/>
    <n v="29"/>
    <n v="226.88235294117601"/>
    <s v="1 DESCUENTO (Usuario Desubicado)"/>
    <n v="87152.941200000001"/>
    <x v="0"/>
    <n v="14090.909090909099"/>
    <x v="220"/>
    <x v="0"/>
    <m/>
  </r>
  <r>
    <d v="2022-03-12T02:27:41"/>
    <x v="1"/>
    <n v="35"/>
    <s v="ARISTIZABAL GIRALDO JORGE ANDRES"/>
    <x v="3"/>
    <x v="0"/>
    <n v="264"/>
    <n v="26.4"/>
    <n v="252.09150326797399"/>
    <s v="1 DESCUENTO (Despachador Fernando)"/>
    <n v="96836.601299999995"/>
    <x v="1"/>
    <n v="14090.909090909099"/>
    <x v="220"/>
    <x v="0"/>
    <m/>
  </r>
  <r>
    <d v="2022-03-12T02:27:41"/>
    <x v="1"/>
    <n v="36"/>
    <s v="MARTINEZ CHAVERRA LUIS NORBERTO"/>
    <x v="3"/>
    <x v="0"/>
    <n v="281"/>
    <n v="28.1"/>
    <n v="252.09150326797399"/>
    <m/>
    <n v="96836.601299999995"/>
    <x v="0"/>
    <n v="14090.909090909099"/>
    <x v="220"/>
    <x v="0"/>
    <m/>
  </r>
  <r>
    <d v="2022-03-12T02:27:41"/>
    <x v="1"/>
    <n v="37"/>
    <s v="PIEDRAHITA MADRID SANTIAGO"/>
    <x v="0"/>
    <x v="0"/>
    <n v="223"/>
    <n v="24.777799999999999"/>
    <n v="226.88235294117601"/>
    <m/>
    <n v="87152.941200000001"/>
    <x v="1"/>
    <n v="14090.909090909099"/>
    <x v="220"/>
    <x v="0"/>
    <m/>
  </r>
  <r>
    <d v="2022-03-12T02:27:41"/>
    <x v="1"/>
    <n v="39"/>
    <s v="LONDOO LOPERA DUVAN ANDRES"/>
    <x v="0"/>
    <x v="1"/>
    <n v="267"/>
    <n v="29.666699999999999"/>
    <n v="226.88235294117601"/>
    <m/>
    <n v="87152.941200000001"/>
    <x v="0"/>
    <n v="14090.909090909099"/>
    <x v="220"/>
    <x v="0"/>
    <m/>
  </r>
  <r>
    <d v="2022-03-12T02:27:41"/>
    <x v="1"/>
    <n v="40"/>
    <s v="CORDOBA QUINTERO RAFAEL JOSE"/>
    <x v="9"/>
    <x v="0"/>
    <n v="254"/>
    <n v="21.166699999999999"/>
    <n v="302.50980392156902"/>
    <s v="2 DESCUENTOS (Propietario veh 03)"/>
    <n v="116203.9216"/>
    <x v="0"/>
    <n v="14090.909090909099"/>
    <x v="220"/>
    <x v="0"/>
    <m/>
  </r>
  <r>
    <d v="2022-03-12T02:27:41"/>
    <x v="1"/>
    <n v="42"/>
    <s v="BARRANTES GALLEGO DANIEL CAMILO"/>
    <x v="0"/>
    <x v="0"/>
    <n v="229"/>
    <n v="25.444400000000002"/>
    <n v="226.88235294117601"/>
    <m/>
    <n v="87152.941200000001"/>
    <x v="0"/>
    <n v="14090.909090909099"/>
    <x v="220"/>
    <x v="0"/>
    <m/>
  </r>
  <r>
    <d v="2022-03-13T03:44:57"/>
    <x v="9"/>
    <n v="1"/>
    <s v="VALENCIA MENDOZA JHON"/>
    <x v="0"/>
    <x v="0"/>
    <n v="223"/>
    <n v="24.7777777777778"/>
    <n v="214.75310834813499"/>
    <m/>
    <n v="82301.243300000002"/>
    <x v="0"/>
    <n v="12058.8235294118"/>
    <x v="221"/>
    <x v="0"/>
    <m/>
  </r>
  <r>
    <d v="2022-03-13T03:44:57"/>
    <x v="9"/>
    <n v="2"/>
    <s v="GONZALEZ MONTAO HERNAN DARIO"/>
    <x v="6"/>
    <x v="0"/>
    <n v="161"/>
    <n v="20.125"/>
    <n v="190.89165186500901"/>
    <m/>
    <n v="73156.660699999993"/>
    <x v="1"/>
    <n v="12058.8235294118"/>
    <x v="221"/>
    <x v="0"/>
    <m/>
  </r>
  <r>
    <d v="2022-03-13T03:44:57"/>
    <x v="9"/>
    <n v="3"/>
    <s v="ESPINOZA CHAVARRIA GUILLERMO LEON"/>
    <x v="6"/>
    <x v="0"/>
    <n v="196"/>
    <n v="24.5"/>
    <n v="190.89165186500901"/>
    <m/>
    <n v="73156.660699999993"/>
    <x v="0"/>
    <n v="12058.8235294118"/>
    <x v="221"/>
    <x v="0"/>
    <m/>
  </r>
  <r>
    <d v="2022-03-13T03:44:58"/>
    <x v="9"/>
    <n v="5"/>
    <s v="LOAIZA GAVIRIA EDIXON ANDRES"/>
    <x v="0"/>
    <x v="0"/>
    <n v="259"/>
    <n v="28.7777777777778"/>
    <n v="214.75310834813499"/>
    <m/>
    <n v="82301.243300000002"/>
    <x v="1"/>
    <n v="12058.8235294118"/>
    <x v="221"/>
    <x v="0"/>
    <m/>
  </r>
  <r>
    <d v="2022-03-13T03:44:58"/>
    <x v="9"/>
    <n v="6"/>
    <s v="VELASQUEZ ROLDAN BRAYAN ESTIVEN"/>
    <x v="0"/>
    <x v="1"/>
    <n v="212"/>
    <n v="23.5555555555556"/>
    <n v="214.75310834813499"/>
    <s v="3 DESCUENTOS (Despachador Fernando y 2Usuarios Desubicados)"/>
    <n v="82301.243300000002"/>
    <x v="0"/>
    <n v="12058.8235294118"/>
    <x v="221"/>
    <x v="0"/>
    <m/>
  </r>
  <r>
    <d v="2022-03-13T03:44:58"/>
    <x v="9"/>
    <n v="7"/>
    <s v="URIBE HERRERA JUAN ESTEBAN"/>
    <x v="6"/>
    <x v="0"/>
    <n v="198"/>
    <n v="24.75"/>
    <n v="190.89165186500901"/>
    <m/>
    <n v="73156.660699999993"/>
    <x v="1"/>
    <n v="12058.8235294118"/>
    <x v="221"/>
    <x v="0"/>
    <m/>
  </r>
  <r>
    <d v="2022-03-13T03:44:58"/>
    <x v="9"/>
    <n v="8"/>
    <s v="VALENCIA MENDOZA CESAR AUGUSTO"/>
    <x v="0"/>
    <x v="0"/>
    <n v="208"/>
    <n v="23.1111111111111"/>
    <n v="214.75310834813499"/>
    <m/>
    <n v="82301.243300000002"/>
    <x v="1"/>
    <n v="12058.8235294118"/>
    <x v="221"/>
    <x v="0"/>
    <m/>
  </r>
  <r>
    <d v="2022-03-13T03:44:59"/>
    <x v="9"/>
    <n v="10"/>
    <s v="MONSALVE OCAMPO EDISON GUSTAVO"/>
    <x v="0"/>
    <x v="0"/>
    <n v="192"/>
    <n v="21.3333333333333"/>
    <n v="214.75310834813499"/>
    <m/>
    <n v="82301.243300000002"/>
    <x v="0"/>
    <n v="12058.8235294118"/>
    <x v="221"/>
    <x v="0"/>
    <m/>
  </r>
  <r>
    <d v="2022-03-13T03:44:59"/>
    <x v="1"/>
    <n v="12"/>
    <s v="OCAMPO OCAMPO ANTONIO JOSE"/>
    <x v="6"/>
    <x v="0"/>
    <n v="192"/>
    <n v="25.6"/>
    <n v="178.96092362344601"/>
    <m/>
    <n v="68584.369399999996"/>
    <x v="0"/>
    <n v="12058.8235294118"/>
    <x v="221"/>
    <x v="0"/>
    <m/>
  </r>
  <r>
    <d v="2022-03-13T03:44:59"/>
    <x v="1"/>
    <n v="13"/>
    <s v="LOPEZ ESTIVEN"/>
    <x v="6"/>
    <x v="0"/>
    <n v="192"/>
    <n v="24"/>
    <n v="190.89165186500901"/>
    <m/>
    <n v="73156.660699999993"/>
    <x v="1"/>
    <n v="12058.8235294118"/>
    <x v="221"/>
    <x v="0"/>
    <m/>
  </r>
  <r>
    <d v="2022-03-13T03:44:59"/>
    <x v="1"/>
    <n v="14"/>
    <s v="CARVAJAL SALAZAR HECTOR MARINO"/>
    <x v="0"/>
    <x v="0"/>
    <n v="224"/>
    <n v="24.8888888888889"/>
    <n v="214.75310834813499"/>
    <s v="2 DESCUENTOS X Usuario con Movilidad Reducida"/>
    <n v="82301.243300000002"/>
    <x v="1"/>
    <n v="12058.8235294118"/>
    <x v="221"/>
    <x v="0"/>
    <m/>
  </r>
  <r>
    <d v="2022-03-13T03:44:59"/>
    <x v="1"/>
    <n v="15"/>
    <s v="LONDOO LOPERA DUVAN ANDRES"/>
    <x v="4"/>
    <x v="0"/>
    <n v="166"/>
    <n v="23.714285714285701"/>
    <n v="167.030195381883"/>
    <m/>
    <n v="64012.078200000004"/>
    <x v="0"/>
    <n v="12058.8235294118"/>
    <x v="221"/>
    <x v="0"/>
    <m/>
  </r>
  <r>
    <d v="2022-03-13T03:45:00"/>
    <x v="1"/>
    <n v="17"/>
    <s v="GARCIA KEVIN"/>
    <x v="4"/>
    <x v="0"/>
    <n v="164"/>
    <n v="23.428571428571399"/>
    <n v="167.030195381883"/>
    <s v="1 DESCUENTO (Lorena Monitoreo)"/>
    <n v="64012.078200000004"/>
    <x v="0"/>
    <n v="12058.8235294118"/>
    <x v="221"/>
    <x v="0"/>
    <m/>
  </r>
  <r>
    <d v="2022-03-13T03:45:00"/>
    <x v="1"/>
    <n v="18"/>
    <s v="RENDON VIANA HUMBERTO DE JESUS"/>
    <x v="6"/>
    <x v="0"/>
    <n v="183"/>
    <n v="22.875"/>
    <n v="190.89165186500901"/>
    <m/>
    <n v="73156.660699999993"/>
    <x v="0"/>
    <n v="12058.8235294118"/>
    <x v="221"/>
    <x v="0"/>
    <m/>
  </r>
  <r>
    <d v="2022-03-13T03:45:00"/>
    <x v="1"/>
    <n v="20"/>
    <s v="VACA FIERRO ROBINSON"/>
    <x v="6"/>
    <x v="0"/>
    <n v="169"/>
    <n v="21.125"/>
    <n v="190.89165186500901"/>
    <m/>
    <n v="73156.660699999993"/>
    <x v="0"/>
    <n v="12058.8235294118"/>
    <x v="221"/>
    <x v="0"/>
    <m/>
  </r>
  <r>
    <d v="2022-03-13T03:45:01"/>
    <x v="1"/>
    <n v="21"/>
    <s v="VELEZ ZAPATA SANTIAGO"/>
    <x v="3"/>
    <x v="0"/>
    <n v="194"/>
    <n v="19.399999999999999"/>
    <n v="238.61456483126099"/>
    <m/>
    <n v="91445.825899999996"/>
    <x v="0"/>
    <n v="12058.8235294118"/>
    <x v="221"/>
    <x v="0"/>
    <m/>
  </r>
  <r>
    <d v="2022-03-13T03:45:01"/>
    <x v="1"/>
    <n v="22"/>
    <s v="MESA RAFAEL"/>
    <x v="0"/>
    <x v="1"/>
    <n v="233"/>
    <n v="25.8888888888889"/>
    <n v="214.75310834813499"/>
    <s v="5 DESCUENTOS (Devolucin x varado)"/>
    <n v="82301.243300000002"/>
    <x v="1"/>
    <n v="12058.8235294118"/>
    <x v="221"/>
    <x v="0"/>
    <m/>
  </r>
  <r>
    <d v="2022-03-13T03:45:01"/>
    <x v="1"/>
    <n v="23"/>
    <s v="QUICENO DAVID DIEGO ALEJANDRO"/>
    <x v="1"/>
    <x v="0"/>
    <n v="223"/>
    <n v="20.272727272727298"/>
    <n v="262.47602131438703"/>
    <m/>
    <n v="100590.40850000001"/>
    <x v="0"/>
    <n v="12058.8235294118"/>
    <x v="221"/>
    <x v="0"/>
    <m/>
  </r>
  <r>
    <d v="2022-03-13T03:45:02"/>
    <x v="1"/>
    <n v="24"/>
    <s v="QUIRAMA CASTAEDA JHON JADER"/>
    <x v="3"/>
    <x v="0"/>
    <n v="226"/>
    <n v="22.6"/>
    <n v="238.61456483126099"/>
    <m/>
    <n v="91445.825899999996"/>
    <x v="0"/>
    <n v="12058.8235294118"/>
    <x v="221"/>
    <x v="0"/>
    <m/>
  </r>
  <r>
    <d v="2022-03-13T03:45:02"/>
    <x v="1"/>
    <n v="25"/>
    <s v="HOYOS ALEJANDRO"/>
    <x v="4"/>
    <x v="0"/>
    <n v="182"/>
    <n v="26"/>
    <n v="167.030195381883"/>
    <m/>
    <n v="64012.078200000004"/>
    <x v="1"/>
    <n v="12058.8235294118"/>
    <x v="221"/>
    <x v="0"/>
    <m/>
  </r>
  <r>
    <d v="2022-03-13T03:45:02"/>
    <x v="1"/>
    <n v="26"/>
    <s v="GONZALEZ VELASQUEZ LISDAN"/>
    <x v="9"/>
    <x v="0"/>
    <n v="229"/>
    <n v="19.0833333333333"/>
    <n v="286.33747779751297"/>
    <m/>
    <n v="109734.9911"/>
    <x v="0"/>
    <n v="12058.8235294118"/>
    <x v="221"/>
    <x v="0"/>
    <m/>
  </r>
  <r>
    <d v="2022-03-13T03:45:02"/>
    <x v="1"/>
    <n v="27"/>
    <s v="HENAO MUOZ FERNEY"/>
    <x v="3"/>
    <x v="0"/>
    <n v="260"/>
    <n v="26"/>
    <n v="238.61456483126099"/>
    <m/>
    <n v="91445.825899999996"/>
    <x v="0"/>
    <n v="12058.8235294118"/>
    <x v="221"/>
    <x v="0"/>
    <m/>
  </r>
  <r>
    <d v="2022-03-13T03:45:03"/>
    <x v="1"/>
    <n v="29"/>
    <s v="HERRERA GIOVANNY"/>
    <x v="0"/>
    <x v="0"/>
    <n v="214"/>
    <n v="23.7777777777778"/>
    <n v="214.75310834813499"/>
    <m/>
    <n v="82301.243300000002"/>
    <x v="0"/>
    <n v="12058.8235294118"/>
    <x v="221"/>
    <x v="0"/>
    <m/>
  </r>
  <r>
    <d v="2022-03-13T03:45:03"/>
    <x v="9"/>
    <n v="30"/>
    <s v="TABORDA ROJAS DIEGO ALEJANDRO"/>
    <x v="3"/>
    <x v="0"/>
    <n v="193"/>
    <n v="19.3"/>
    <n v="238.61456483126099"/>
    <m/>
    <n v="91445.825899999996"/>
    <x v="0"/>
    <n v="12058.8235294118"/>
    <x v="221"/>
    <x v="0"/>
    <m/>
  </r>
  <r>
    <d v="2022-03-13T03:45:04"/>
    <x v="9"/>
    <n v="31"/>
    <s v="JIMENEZ JOSE"/>
    <x v="0"/>
    <x v="0"/>
    <n v="262"/>
    <n v="29.1111111111111"/>
    <n v="214.75310834813499"/>
    <m/>
    <n v="82301.243300000002"/>
    <x v="1"/>
    <n v="12058.8235294118"/>
    <x v="221"/>
    <x v="0"/>
    <m/>
  </r>
  <r>
    <d v="2022-03-13T03:45:04"/>
    <x v="9"/>
    <n v="33"/>
    <s v="TORRES CRISTIAN"/>
    <x v="3"/>
    <x v="0"/>
    <n v="281"/>
    <n v="28.1"/>
    <n v="238.61456483126099"/>
    <s v="2 DESCUENTOS (Usuarios Desubicados)"/>
    <n v="91445.825899999996"/>
    <x v="0"/>
    <n v="12058.8235294118"/>
    <x v="221"/>
    <x v="0"/>
    <m/>
  </r>
  <r>
    <d v="2022-03-13T03:45:04"/>
    <x v="9"/>
    <n v="34"/>
    <s v="JIMENEZ HURTADO CARLOS ESTIVEN"/>
    <x v="10"/>
    <x v="0"/>
    <n v="103"/>
    <n v="25.75"/>
    <n v="95.445825932504405"/>
    <m/>
    <n v="36578.330399999999"/>
    <x v="0"/>
    <n v="12058.8235294118"/>
    <x v="221"/>
    <x v="0"/>
    <m/>
  </r>
  <r>
    <d v="2022-03-13T03:45:05"/>
    <x v="9"/>
    <n v="35"/>
    <s v="ARISTIZABAL GIRALDO JORGE ANDRES"/>
    <x v="3"/>
    <x v="0"/>
    <n v="285"/>
    <n v="28.5"/>
    <n v="238.61456483126099"/>
    <m/>
    <n v="91445.825899999996"/>
    <x v="1"/>
    <n v="12058.8235294118"/>
    <x v="221"/>
    <x v="0"/>
    <m/>
  </r>
  <r>
    <d v="2022-03-13T03:45:05"/>
    <x v="9"/>
    <n v="36"/>
    <s v="MARTINEZ MANCO JUAN FELIPE"/>
    <x v="1"/>
    <x v="0"/>
    <n v="226"/>
    <n v="20.545454545454501"/>
    <n v="262.47602131438703"/>
    <m/>
    <n v="100590.40850000001"/>
    <x v="0"/>
    <n v="12058.8235294118"/>
    <x v="221"/>
    <x v="0"/>
    <m/>
  </r>
  <r>
    <d v="2022-03-13T03:45:05"/>
    <x v="9"/>
    <n v="37"/>
    <s v="VANEGAS MORALES DEIBY ALEJANDRO"/>
    <x v="4"/>
    <x v="0"/>
    <n v="190"/>
    <n v="27.1428571428571"/>
    <n v="167.030195381883"/>
    <m/>
    <n v="64012.078200000004"/>
    <x v="1"/>
    <n v="12058.8235294118"/>
    <x v="221"/>
    <x v="0"/>
    <m/>
  </r>
  <r>
    <d v="2022-03-13T03:45:06"/>
    <x v="9"/>
    <n v="39"/>
    <s v="LONDOO GOMEZ WILDER"/>
    <x v="10"/>
    <x v="2"/>
    <n v="100"/>
    <n v="25"/>
    <n v="95.445825932504405"/>
    <m/>
    <n v="36578.330399999999"/>
    <x v="0"/>
    <n v="12058.8235294118"/>
    <x v="221"/>
    <x v="0"/>
    <m/>
  </r>
  <r>
    <d v="2022-03-13T03:45:06"/>
    <x v="9"/>
    <n v="40"/>
    <s v="CORDOBA QUINTERO RAFAEL JOSE"/>
    <x v="2"/>
    <x v="0"/>
    <n v="139"/>
    <n v="23.1666666666667"/>
    <n v="143.168738898757"/>
    <s v="1 DESCUENTO (Despachador Fernando)"/>
    <n v="54867.495600000002"/>
    <x v="0"/>
    <n v="12058.8235294118"/>
    <x v="221"/>
    <x v="0"/>
    <m/>
  </r>
  <r>
    <d v="2022-03-13T03:45:06"/>
    <x v="9"/>
    <n v="42"/>
    <s v="BARRANTES GALLEGO DANIEL CAMILO"/>
    <x v="0"/>
    <x v="0"/>
    <n v="238"/>
    <n v="26.4444444444444"/>
    <n v="214.75310834813499"/>
    <m/>
    <n v="82301.243300000002"/>
    <x v="0"/>
    <n v="12058.8235294118"/>
    <x v="221"/>
    <x v="0"/>
    <m/>
  </r>
  <r>
    <d v="2022-03-14T02:05:23"/>
    <x v="10"/>
    <n v="3"/>
    <s v="GARCIA KEVIN"/>
    <x v="0"/>
    <x v="3"/>
    <n v="262"/>
    <n v="29.1111111111111"/>
    <n v="250.893442622951"/>
    <m/>
    <n v="96757.376999999993"/>
    <x v="0"/>
    <n v="16528.571428571398"/>
    <x v="222"/>
    <x v="0"/>
    <m/>
  </r>
  <r>
    <d v="2022-03-14T02:05:23"/>
    <x v="10"/>
    <n v="6"/>
    <s v="VELASQUEZ ROLDAN BRAYAN ESTIVEN"/>
    <x v="0"/>
    <x v="3"/>
    <n v="303"/>
    <n v="33.6666666666667"/>
    <n v="250.893442622951"/>
    <m/>
    <n v="96757.376999999993"/>
    <x v="0"/>
    <n v="16528.571428571398"/>
    <x v="222"/>
    <x v="0"/>
    <m/>
  </r>
  <r>
    <d v="2022-03-14T02:05:23"/>
    <x v="10"/>
    <n v="7"/>
    <s v="URIBE HERRERA JUAN ESTEBAN"/>
    <x v="3"/>
    <x v="3"/>
    <n v="270"/>
    <n v="27"/>
    <n v="278.77049180327901"/>
    <m/>
    <n v="107508.1967"/>
    <x v="1"/>
    <n v="16528.571428571398"/>
    <x v="222"/>
    <x v="0"/>
    <m/>
  </r>
  <r>
    <d v="2022-03-14T02:05:23"/>
    <x v="10"/>
    <n v="8"/>
    <s v="MARTINEZ MANCO JUAN FELIPE"/>
    <x v="0"/>
    <x v="3"/>
    <n v="238"/>
    <n v="26.4444444444444"/>
    <n v="250.893442622951"/>
    <s v="2 DESCUENTOS (Usuarios Desubicados)"/>
    <n v="96757.376999999993"/>
    <x v="1"/>
    <n v="16528.571428571398"/>
    <x v="222"/>
    <x v="0"/>
    <m/>
  </r>
  <r>
    <d v="2022-03-14T02:05:24"/>
    <x v="10"/>
    <n v="9"/>
    <s v="TABORDA ROJAS DIEGO ALEJANDRO"/>
    <x v="4"/>
    <x v="3"/>
    <n v="175"/>
    <n v="25"/>
    <n v="195.139344262295"/>
    <m/>
    <n v="75255.737699999998"/>
    <x v="0"/>
    <n v="16528.571428571398"/>
    <x v="222"/>
    <x v="0"/>
    <m/>
  </r>
  <r>
    <d v="2022-03-14T02:05:24"/>
    <x v="10"/>
    <n v="10"/>
    <s v="MONSALVE OCAMPO EDISON GUSTAVO"/>
    <x v="1"/>
    <x v="3"/>
    <n v="343"/>
    <n v="31.181818181818201"/>
    <n v="306.64754098360697"/>
    <m/>
    <n v="118259.01639999999"/>
    <x v="0"/>
    <n v="16528.571428571398"/>
    <x v="222"/>
    <x v="0"/>
    <m/>
  </r>
  <r>
    <d v="2022-03-14T02:05:24"/>
    <x v="10"/>
    <n v="12"/>
    <s v="GUIRAL WILSON"/>
    <x v="3"/>
    <x v="3"/>
    <n v="243"/>
    <n v="24.3"/>
    <n v="278.77049180327901"/>
    <m/>
    <n v="107508.1967"/>
    <x v="0"/>
    <n v="16528.571428571398"/>
    <x v="222"/>
    <x v="0"/>
    <m/>
  </r>
  <r>
    <d v="2022-03-14T02:05:24"/>
    <x v="10"/>
    <n v="14"/>
    <s v="CARVAJAL SALAZAR HECTOR MARINO"/>
    <x v="3"/>
    <x v="3"/>
    <n v="277"/>
    <n v="27.7"/>
    <n v="278.77049180327901"/>
    <m/>
    <n v="107508.1967"/>
    <x v="1"/>
    <n v="16528.571428571398"/>
    <x v="222"/>
    <x v="0"/>
    <m/>
  </r>
  <r>
    <d v="2022-03-14T02:05:24"/>
    <x v="10"/>
    <n v="15"/>
    <s v="LONDOO LOPERA DUVAN ANDRES"/>
    <x v="1"/>
    <x v="3"/>
    <n v="252"/>
    <n v="22.909090909090899"/>
    <n v="306.64754098360697"/>
    <m/>
    <n v="118259.01639999999"/>
    <x v="0"/>
    <n v="16528.571428571398"/>
    <x v="222"/>
    <x v="0"/>
    <m/>
  </r>
  <r>
    <d v="2022-03-14T02:05:24"/>
    <x v="10"/>
    <n v="17"/>
    <s v="ESPINOZA CHAVARRIA GUILLERMO LEON"/>
    <x v="6"/>
    <x v="3"/>
    <n v="249"/>
    <n v="31.125"/>
    <n v="223.01639344262301"/>
    <m/>
    <n v="86006.557400000005"/>
    <x v="0"/>
    <n v="16528.571428571398"/>
    <x v="222"/>
    <x v="0"/>
    <m/>
  </r>
  <r>
    <d v="2022-03-14T02:05:25"/>
    <x v="10"/>
    <n v="20"/>
    <s v="VACA FIERRO ROBINSON"/>
    <x v="9"/>
    <x v="3"/>
    <n v="282"/>
    <n v="23.5"/>
    <n v="334.52459016393402"/>
    <s v="2 DESCUENTOS (Usuarios Desubicados)"/>
    <n v="129009.8361"/>
    <x v="0"/>
    <n v="16528.571428571398"/>
    <x v="222"/>
    <x v="0"/>
    <m/>
  </r>
  <r>
    <d v="2022-03-14T02:05:25"/>
    <x v="10"/>
    <n v="23"/>
    <s v="QUICENO DAVID DIEGO ALEJANDRO"/>
    <x v="0"/>
    <x v="3"/>
    <n v="302"/>
    <n v="33.5555555555556"/>
    <n v="250.893442622951"/>
    <m/>
    <n v="96757.376999999993"/>
    <x v="0"/>
    <n v="16528.571428571398"/>
    <x v="222"/>
    <x v="0"/>
    <m/>
  </r>
  <r>
    <d v="2022-03-14T02:05:25"/>
    <x v="10"/>
    <n v="42"/>
    <s v="BARRANTES GALLEGO DANIEL CAMILO"/>
    <x v="4"/>
    <x v="3"/>
    <n v="205"/>
    <n v="29.285714285714299"/>
    <n v="195.139344262295"/>
    <m/>
    <n v="75255.737699999998"/>
    <x v="0"/>
    <n v="16528.571428571398"/>
    <x v="222"/>
    <x v="0"/>
    <m/>
  </r>
  <r>
    <d v="2022-03-15T03:30:15"/>
    <x v="1"/>
    <n v="3"/>
    <s v="CANO JIMENEZ ESNEIDER"/>
    <x v="0"/>
    <x v="0"/>
    <n v="187"/>
    <n v="20.7777777777778"/>
    <n v="221.806451612903"/>
    <m/>
    <n v="85122.580600000001"/>
    <x v="0"/>
    <n v="14372.727272727299"/>
    <x v="223"/>
    <x v="0"/>
    <m/>
  </r>
  <r>
    <d v="2022-03-15T03:30:15"/>
    <x v="1"/>
    <n v="5"/>
    <s v="LOAIZA GAVIRIA EDIXON ANDRES"/>
    <x v="1"/>
    <x v="0"/>
    <n v="313"/>
    <n v="28.454545454545499"/>
    <n v="271.09677419354801"/>
    <m/>
    <n v="104038.70970000001"/>
    <x v="1"/>
    <n v="14372.727272727299"/>
    <x v="223"/>
    <x v="0"/>
    <m/>
  </r>
  <r>
    <d v="2022-03-15T03:30:15"/>
    <x v="1"/>
    <n v="6"/>
    <s v="VELASQUEZ ROLDAN BRAYAN ESTIVEN"/>
    <x v="9"/>
    <x v="0"/>
    <n v="279"/>
    <n v="23.25"/>
    <n v="295.74193548387098"/>
    <s v="1 DESCUENTO (Conduct. Reconc. Ruta)"/>
    <n v="113496.7742"/>
    <x v="0"/>
    <n v="14372.727272727299"/>
    <x v="223"/>
    <x v="0"/>
    <m/>
  </r>
  <r>
    <d v="2022-03-15T03:30:16"/>
    <x v="1"/>
    <n v="7"/>
    <s v="URIBE HERRERA JUAN ESTEBAN"/>
    <x v="1"/>
    <x v="0"/>
    <n v="289"/>
    <n v="26.272727272727298"/>
    <n v="271.09677419354801"/>
    <s v="2 DESCUENTOS (Usuario Desubicado Y Despachadora Isabel)"/>
    <n v="104038.70970000001"/>
    <x v="1"/>
    <n v="14372.727272727299"/>
    <x v="223"/>
    <x v="0"/>
    <m/>
  </r>
  <r>
    <d v="2022-03-15T03:30:16"/>
    <x v="1"/>
    <n v="8"/>
    <s v="VALENCIA MENDOZA CESAR AUGUSTO"/>
    <x v="1"/>
    <x v="0"/>
    <n v="287"/>
    <n v="26.090909090909101"/>
    <n v="271.09677419354801"/>
    <m/>
    <n v="104038.70970000001"/>
    <x v="1"/>
    <n v="14372.727272727299"/>
    <x v="223"/>
    <x v="0"/>
    <m/>
  </r>
  <r>
    <d v="2022-03-15T03:30:16"/>
    <x v="1"/>
    <n v="9"/>
    <s v="TABORDA ROJAS DIEGO ALEJANDRO"/>
    <x v="6"/>
    <x v="2"/>
    <n v="195"/>
    <n v="26"/>
    <n v="184.83870967741899"/>
    <m/>
    <n v="70935.483900000007"/>
    <x v="0"/>
    <n v="14372.727272727299"/>
    <x v="223"/>
    <x v="0"/>
    <m/>
  </r>
  <r>
    <d v="2022-03-15T03:30:16"/>
    <x v="1"/>
    <n v="10"/>
    <s v="MONSALVE OCAMPO EDISON GUSTAVO"/>
    <x v="6"/>
    <x v="0"/>
    <n v="204"/>
    <n v="25.5"/>
    <n v="197.16129032258101"/>
    <s v="1 DESCUENTO (Despachadora Isabel)"/>
    <n v="75664.516099999993"/>
    <x v="0"/>
    <n v="14372.727272727299"/>
    <x v="223"/>
    <x v="0"/>
    <m/>
  </r>
  <r>
    <d v="2022-03-15T03:30:16"/>
    <x v="1"/>
    <n v="12"/>
    <s v="VELEZ ZAPATA SANTIAGO"/>
    <x v="1"/>
    <x v="0"/>
    <n v="237"/>
    <n v="21.545454545454501"/>
    <n v="271.09677419354801"/>
    <s v="3 DESCUENTOS (Jefe de ruta Y 2 Transbordo veh 09)"/>
    <n v="104038.70970000001"/>
    <x v="0"/>
    <n v="14372.727272727299"/>
    <x v="223"/>
    <x v="0"/>
    <m/>
  </r>
  <r>
    <d v="2022-03-15T03:30:16"/>
    <x v="9"/>
    <n v="13"/>
    <s v="LOPEZ ESTIVEN"/>
    <x v="3"/>
    <x v="0"/>
    <n v="241"/>
    <n v="24.1"/>
    <n v="246.45161290322599"/>
    <s v="1 DESCUENTO (Despachador Fernando)"/>
    <n v="94580.645199999999"/>
    <x v="1"/>
    <n v="14372.727272727299"/>
    <x v="223"/>
    <x v="0"/>
    <m/>
  </r>
  <r>
    <d v="2022-03-15T03:30:16"/>
    <x v="9"/>
    <n v="14"/>
    <s v="CARVAJAL SALAZAR HECTOR MARINO"/>
    <x v="1"/>
    <x v="0"/>
    <n v="250"/>
    <n v="22.727272727272702"/>
    <n v="271.09677419354801"/>
    <m/>
    <n v="104038.70970000001"/>
    <x v="1"/>
    <n v="14372.727272727299"/>
    <x v="223"/>
    <x v="0"/>
    <m/>
  </r>
  <r>
    <d v="2022-03-15T03:30:17"/>
    <x v="9"/>
    <n v="15"/>
    <s v="LONDOO LOPERA DUVAN ANDRES"/>
    <x v="0"/>
    <x v="0"/>
    <n v="236"/>
    <n v="26.2222222222222"/>
    <n v="221.806451612903"/>
    <m/>
    <n v="85122.580600000001"/>
    <x v="0"/>
    <n v="14372.727272727299"/>
    <x v="223"/>
    <x v="0"/>
    <m/>
  </r>
  <r>
    <d v="2022-03-15T03:30:17"/>
    <x v="9"/>
    <n v="17"/>
    <s v="GARCIA KEVIN"/>
    <x v="0"/>
    <x v="0"/>
    <n v="202"/>
    <n v="22.4444444444444"/>
    <n v="221.806451612903"/>
    <s v="5 DESCUENTOS (Transbordo veh 09)"/>
    <n v="85122.580600000001"/>
    <x v="0"/>
    <n v="14372.727272727299"/>
    <x v="223"/>
    <x v="0"/>
    <m/>
  </r>
  <r>
    <d v="2022-03-15T03:30:17"/>
    <x v="9"/>
    <n v="18"/>
    <s v="RENDON VIANA HUMBERTO DE JESUS"/>
    <x v="3"/>
    <x v="0"/>
    <n v="231"/>
    <n v="23.1"/>
    <n v="246.45161290322599"/>
    <m/>
    <n v="94580.645199999999"/>
    <x v="0"/>
    <n v="14372.727272727299"/>
    <x v="223"/>
    <x v="0"/>
    <m/>
  </r>
  <r>
    <d v="2022-03-15T03:30:17"/>
    <x v="9"/>
    <n v="19"/>
    <s v="BARRANTES GALLEGO DANIEL CAMILO"/>
    <x v="2"/>
    <x v="0"/>
    <n v="132"/>
    <n v="22"/>
    <n v="147.870967741935"/>
    <m/>
    <n v="56748.3871"/>
    <x v="0"/>
    <n v="14372.727272727299"/>
    <x v="223"/>
    <x v="0"/>
    <m/>
  </r>
  <r>
    <d v="2022-03-15T03:30:17"/>
    <x v="9"/>
    <n v="20"/>
    <s v="VACA FIERRO ROBINSON"/>
    <x v="9"/>
    <x v="0"/>
    <n v="297"/>
    <n v="24.75"/>
    <n v="295.74193548387098"/>
    <m/>
    <n v="113496.7742"/>
    <x v="0"/>
    <n v="14372.727272727299"/>
    <x v="223"/>
    <x v="0"/>
    <m/>
  </r>
  <r>
    <d v="2022-03-15T03:30:17"/>
    <x v="9"/>
    <n v="21"/>
    <s v="OCAMPO OCAMPO ANTONIO JOSE"/>
    <x v="6"/>
    <x v="1"/>
    <n v="188"/>
    <n v="23.5"/>
    <n v="197.16129032258101"/>
    <m/>
    <n v="75664.516099999993"/>
    <x v="0"/>
    <n v="14372.727272727299"/>
    <x v="223"/>
    <x v="0"/>
    <m/>
  </r>
  <r>
    <d v="2022-03-15T03:30:18"/>
    <x v="9"/>
    <n v="22"/>
    <s v="MESA RAFAEL"/>
    <x v="0"/>
    <x v="0"/>
    <n v="208"/>
    <n v="23.1111111111111"/>
    <n v="221.806451612903"/>
    <m/>
    <n v="85122.580600000001"/>
    <x v="1"/>
    <n v="14372.727272727299"/>
    <x v="223"/>
    <x v="0"/>
    <m/>
  </r>
  <r>
    <d v="2022-03-15T03:30:18"/>
    <x v="9"/>
    <n v="23"/>
    <s v="QUICENO DAVID DIEGO ALEJANDRO"/>
    <x v="2"/>
    <x v="0"/>
    <n v="126"/>
    <n v="21"/>
    <n v="147.870967741935"/>
    <m/>
    <n v="56748.3871"/>
    <x v="0"/>
    <n v="14372.727272727299"/>
    <x v="223"/>
    <x v="0"/>
    <m/>
  </r>
  <r>
    <d v="2022-03-15T03:30:18"/>
    <x v="9"/>
    <n v="24"/>
    <s v="QUIRAMA CASTAEDA JHON JADER"/>
    <x v="3"/>
    <x v="0"/>
    <n v="292"/>
    <n v="29.2"/>
    <n v="246.45161290322599"/>
    <s v="3 DESCUENTOS (Lorena Monitoreo y 2 Usuarios Desubicados)"/>
    <n v="94580.645199999999"/>
    <x v="0"/>
    <n v="14372.727272727299"/>
    <x v="223"/>
    <x v="0"/>
    <m/>
  </r>
  <r>
    <d v="2022-03-15T03:30:18"/>
    <x v="9"/>
    <n v="25"/>
    <s v="HOYOS ALEJANDRO"/>
    <x v="2"/>
    <x v="0"/>
    <n v="173"/>
    <n v="26.615384615384599"/>
    <n v="160.193548387097"/>
    <m/>
    <n v="61477.419399999999"/>
    <x v="1"/>
    <n v="14372.727272727299"/>
    <x v="223"/>
    <x v="0"/>
    <m/>
  </r>
  <r>
    <d v="2022-03-15T03:30:18"/>
    <x v="9"/>
    <n v="26"/>
    <s v="GONZALEZ VELASQUEZ LISDAN"/>
    <x v="9"/>
    <x v="0"/>
    <n v="274"/>
    <n v="22.8333333333333"/>
    <n v="295.74193548387098"/>
    <m/>
    <n v="113496.7742"/>
    <x v="0"/>
    <n v="14372.727272727299"/>
    <x v="223"/>
    <x v="0"/>
    <m/>
  </r>
  <r>
    <d v="2022-03-15T03:30:19"/>
    <x v="9"/>
    <n v="27"/>
    <s v="VANEGAS MORALES DEIBY ALEJANDRO"/>
    <x v="6"/>
    <x v="0"/>
    <n v="207"/>
    <n v="25.875"/>
    <n v="197.16129032258101"/>
    <s v="FERNEY HENAO Realiz 4 viajes donde moviliz 92 Usuarios, 1 DESCUENTO (Transbordo veh 37)"/>
    <n v="75664.516099999993"/>
    <x v="0"/>
    <n v="14372.727272727299"/>
    <x v="223"/>
    <x v="0"/>
    <m/>
  </r>
  <r>
    <d v="2022-03-15T03:30:19"/>
    <x v="9"/>
    <n v="29"/>
    <s v="VALENCIA MENDOZA JHON"/>
    <x v="3"/>
    <x v="1"/>
    <n v="320"/>
    <n v="32"/>
    <n v="246.45161290322599"/>
    <s v="1 DESCUENTO (Despachador Fernando)"/>
    <n v="94580.645199999999"/>
    <x v="0"/>
    <n v="14372.727272727299"/>
    <x v="223"/>
    <x v="0"/>
    <m/>
  </r>
  <r>
    <d v="2022-03-15T03:30:19"/>
    <x v="1"/>
    <n v="31"/>
    <s v="JIMENEZ JOSE"/>
    <x v="6"/>
    <x v="0"/>
    <n v="179"/>
    <n v="23.866666666666699"/>
    <n v="184.83870967741899"/>
    <m/>
    <n v="70935.483900000007"/>
    <x v="1"/>
    <n v="14372.727272727299"/>
    <x v="223"/>
    <x v="0"/>
    <m/>
  </r>
  <r>
    <d v="2022-03-15T03:30:19"/>
    <x v="1"/>
    <n v="33"/>
    <s v="TORRES CRISTIAN"/>
    <x v="0"/>
    <x v="0"/>
    <n v="209"/>
    <n v="23.2222222222222"/>
    <n v="221.806451612903"/>
    <s v="2 DESCUENTOS (Usuarios Desubicados)"/>
    <n v="85122.580600000001"/>
    <x v="0"/>
    <n v="14372.727272727299"/>
    <x v="223"/>
    <x v="0"/>
    <m/>
  </r>
  <r>
    <d v="2022-03-15T03:30:20"/>
    <x v="1"/>
    <n v="34"/>
    <s v="JIMENEZ HURTADO CARLOS ESTIVEN"/>
    <x v="0"/>
    <x v="0"/>
    <n v="248"/>
    <n v="27.5555555555556"/>
    <n v="221.806451612903"/>
    <s v="4 DESCUENTOS (Conduct. Reconc. Ruta Y 3 Transbordo veh 07)"/>
    <n v="85122.580600000001"/>
    <x v="0"/>
    <n v="14372.727272727299"/>
    <x v="223"/>
    <x v="0"/>
    <m/>
  </r>
  <r>
    <d v="2022-03-15T03:30:20"/>
    <x v="1"/>
    <n v="35"/>
    <s v="ARISTIZABAL GIRALDO JORGE ANDRES"/>
    <x v="3"/>
    <x v="0"/>
    <n v="230"/>
    <n v="23"/>
    <n v="246.45161290322599"/>
    <m/>
    <n v="94580.645199999999"/>
    <x v="1"/>
    <n v="14372.727272727299"/>
    <x v="223"/>
    <x v="0"/>
    <m/>
  </r>
  <r>
    <d v="2022-03-15T03:30:20"/>
    <x v="1"/>
    <n v="36"/>
    <s v="MARTINEZ MANCO JUAN FELIPE"/>
    <x v="3"/>
    <x v="0"/>
    <n v="200"/>
    <n v="20"/>
    <n v="246.45161290322599"/>
    <s v="1 DESCUENTO (Transbordo veh 37)"/>
    <n v="94580.645199999999"/>
    <x v="0"/>
    <n v="14372.727272727299"/>
    <x v="223"/>
    <x v="0"/>
    <m/>
  </r>
  <r>
    <d v="2022-03-15T03:30:20"/>
    <x v="1"/>
    <n v="37"/>
    <s v="PIEDRAHITA MADRID SANTIAGO"/>
    <x v="0"/>
    <x v="0"/>
    <n v="219"/>
    <n v="24.3333333333333"/>
    <n v="221.806451612903"/>
    <m/>
    <n v="85122.580600000001"/>
    <x v="1"/>
    <n v="14372.727272727299"/>
    <x v="223"/>
    <x v="0"/>
    <m/>
  </r>
  <r>
    <d v="2022-03-15T03:30:21"/>
    <x v="1"/>
    <n v="39"/>
    <s v="LONDOO GOMEZ WILDER"/>
    <x v="6"/>
    <x v="1"/>
    <n v="203"/>
    <n v="25.375"/>
    <n v="197.16129032258101"/>
    <m/>
    <n v="75664.516099999993"/>
    <x v="0"/>
    <n v="14372.727272727299"/>
    <x v="223"/>
    <x v="0"/>
    <m/>
  </r>
  <r>
    <d v="2022-03-15T03:30:21"/>
    <x v="1"/>
    <n v="40"/>
    <s v="CORDOBA QUINTERO RAFAEL JOSE"/>
    <x v="2"/>
    <x v="0"/>
    <n v="139"/>
    <n v="23.1666666666667"/>
    <n v="147.870967741935"/>
    <m/>
    <n v="56748.3871"/>
    <x v="0"/>
    <n v="14372.727272727299"/>
    <x v="223"/>
    <x v="0"/>
    <m/>
  </r>
  <r>
    <d v="2022-03-15T03:30:21"/>
    <x v="1"/>
    <n v="42"/>
    <s v="SOLORZANO KEVIN"/>
    <x v="0"/>
    <x v="0"/>
    <n v="263"/>
    <n v="29.2222222222222"/>
    <n v="221.806451612903"/>
    <m/>
    <n v="85122.580600000001"/>
    <x v="0"/>
    <n v="14372.727272727299"/>
    <x v="223"/>
    <x v="0"/>
    <m/>
  </r>
  <r>
    <d v="2022-03-16T02:56:46"/>
    <x v="9"/>
    <n v="2"/>
    <s v="GONZALEZ MONTAO HERNAN DARIO"/>
    <x v="0"/>
    <x v="0"/>
    <n v="232"/>
    <n v="25.7777777777778"/>
    <n v="219.888707037643"/>
    <m/>
    <n v="84355.482799999998"/>
    <x v="1"/>
    <n v="13551.4285714286"/>
    <x v="224"/>
    <x v="0"/>
    <m/>
  </r>
  <r>
    <d v="2022-03-16T02:56:46"/>
    <x v="9"/>
    <n v="3"/>
    <s v="CANO JIMENEZ ESNEIDER"/>
    <x v="6"/>
    <x v="0"/>
    <n v="201"/>
    <n v="25.125"/>
    <n v="195.45662847790501"/>
    <m/>
    <n v="74982.651400000002"/>
    <x v="0"/>
    <n v="13551.4285714286"/>
    <x v="224"/>
    <x v="0"/>
    <m/>
  </r>
  <r>
    <d v="2022-03-16T02:56:46"/>
    <x v="9"/>
    <n v="5"/>
    <s v="LOAIZA GAVIRIA EDIXON ANDRES"/>
    <x v="0"/>
    <x v="0"/>
    <n v="303"/>
    <n v="33.6666666666667"/>
    <n v="219.888707037643"/>
    <m/>
    <n v="84355.482799999998"/>
    <x v="1"/>
    <n v="13551.4285714286"/>
    <x v="224"/>
    <x v="0"/>
    <m/>
  </r>
  <r>
    <d v="2022-03-16T02:56:47"/>
    <x v="9"/>
    <n v="6"/>
    <s v="VELASQUEZ ROLDAN BRAYAN ESTIVEN"/>
    <x v="4"/>
    <x v="0"/>
    <n v="163"/>
    <n v="23.285714285714299"/>
    <n v="171.024549918167"/>
    <m/>
    <n v="65609.820000000007"/>
    <x v="0"/>
    <n v="13551.4285714286"/>
    <x v="224"/>
    <x v="0"/>
    <m/>
  </r>
  <r>
    <d v="2022-03-16T02:56:47"/>
    <x v="9"/>
    <n v="7"/>
    <s v="URIBE HERRERA JUAN ESTEBAN"/>
    <x v="2"/>
    <x v="1"/>
    <n v="177"/>
    <n v="29.5"/>
    <n v="146.59247135842901"/>
    <s v="Se descuenta el viaje de 11 02 am ya que no ingresa al 13 sin autorizacion ni justificacion, 2 DESCUENTOS (Conduct veh 29 Y Usuario Desubicado)"/>
    <n v="56236.988499999999"/>
    <x v="1"/>
    <n v="13551.4285714286"/>
    <x v="224"/>
    <x v="0"/>
    <m/>
  </r>
  <r>
    <d v="2022-03-16T02:56:47"/>
    <x v="9"/>
    <n v="8"/>
    <s v="VACA FIERRO ROBINSON"/>
    <x v="0"/>
    <x v="1"/>
    <n v="168"/>
    <n v="18.6666666666667"/>
    <n v="219.888707037643"/>
    <m/>
    <n v="84355.482799999998"/>
    <x v="1"/>
    <n v="13551.4285714286"/>
    <x v="224"/>
    <x v="0"/>
    <m/>
  </r>
  <r>
    <d v="2022-03-16T02:56:47"/>
    <x v="9"/>
    <n v="10"/>
    <s v="MONSALVE OCAMPO EDISON GUSTAVO"/>
    <x v="3"/>
    <x v="0"/>
    <n v="210"/>
    <n v="22.105263157894701"/>
    <n v="232.104746317512"/>
    <m/>
    <n v="89041.898499999996"/>
    <x v="0"/>
    <n v="13551.4285714286"/>
    <x v="224"/>
    <x v="0"/>
    <m/>
  </r>
  <r>
    <d v="2022-03-16T02:56:47"/>
    <x v="1"/>
    <n v="12"/>
    <s v="VELEZ ZAPATA SANTIAGO"/>
    <x v="3"/>
    <x v="0"/>
    <n v="188"/>
    <n v="18.8"/>
    <n v="244.32078559738099"/>
    <m/>
    <n v="93728.314199999993"/>
    <x v="0"/>
    <n v="13551.4285714286"/>
    <x v="224"/>
    <x v="0"/>
    <m/>
  </r>
  <r>
    <d v="2022-03-16T02:56:47"/>
    <x v="1"/>
    <n v="13"/>
    <s v="LOPEZ ESTIVEN"/>
    <x v="3"/>
    <x v="0"/>
    <n v="232"/>
    <n v="23.2"/>
    <n v="244.32078559738099"/>
    <s v="1 DESCUENTO (Despachadora Isabel)"/>
    <n v="93728.314199999993"/>
    <x v="1"/>
    <n v="13551.4285714286"/>
    <x v="224"/>
    <x v="0"/>
    <m/>
  </r>
  <r>
    <d v="2022-03-16T02:56:47"/>
    <x v="1"/>
    <n v="14"/>
    <s v="MARTINEZ MANCO JUAN FELIPE"/>
    <x v="0"/>
    <x v="0"/>
    <n v="213"/>
    <n v="23.6666666666667"/>
    <n v="219.888707037643"/>
    <s v="2 DESCUENTOS (Despachadora Isabel)"/>
    <n v="84355.482799999998"/>
    <x v="1"/>
    <n v="13551.4285714286"/>
    <x v="224"/>
    <x v="0"/>
    <m/>
  </r>
  <r>
    <d v="2022-03-16T02:56:48"/>
    <x v="1"/>
    <n v="15"/>
    <s v="LONDOO LOPERA DUVAN ANDRES"/>
    <x v="6"/>
    <x v="0"/>
    <n v="193"/>
    <n v="24.125"/>
    <n v="195.45662847790501"/>
    <m/>
    <n v="74982.651400000002"/>
    <x v="0"/>
    <n v="13551.4285714286"/>
    <x v="224"/>
    <x v="0"/>
    <m/>
  </r>
  <r>
    <d v="2022-03-16T02:56:48"/>
    <x v="1"/>
    <n v="17"/>
    <s v="GARCIA KEVIN"/>
    <x v="3"/>
    <x v="0"/>
    <n v="241"/>
    <n v="24.1"/>
    <n v="244.32078559738099"/>
    <m/>
    <n v="93728.314199999993"/>
    <x v="0"/>
    <n v="13551.4285714286"/>
    <x v="224"/>
    <x v="0"/>
    <m/>
  </r>
  <r>
    <d v="2022-03-16T02:56:48"/>
    <x v="1"/>
    <n v="18"/>
    <s v="RENDON VIANA HUMBERTO DE JESUS"/>
    <x v="0"/>
    <x v="0"/>
    <n v="202"/>
    <n v="22.4444444444444"/>
    <n v="219.888707037643"/>
    <s v="4 DESCUENTOS (Transbordo veh 39)"/>
    <n v="84355.482799999998"/>
    <x v="0"/>
    <n v="13551.4285714286"/>
    <x v="224"/>
    <x v="0"/>
    <m/>
  </r>
  <r>
    <d v="2022-03-16T02:56:48"/>
    <x v="1"/>
    <n v="19"/>
    <s v="BARRANTES GALLEGO DANIEL CAMILO"/>
    <x v="10"/>
    <x v="0"/>
    <n v="122"/>
    <n v="30.5"/>
    <n v="97.728314238952507"/>
    <m/>
    <n v="37491.325700000001"/>
    <x v="0"/>
    <n v="13551.4285714286"/>
    <x v="224"/>
    <x v="0"/>
    <m/>
  </r>
  <r>
    <d v="2022-03-16T02:56:48"/>
    <x v="1"/>
    <n v="20"/>
    <s v="VALENCIA MENDOZA JHON"/>
    <x v="3"/>
    <x v="0"/>
    <n v="254"/>
    <n v="25.4"/>
    <n v="244.32078559738099"/>
    <s v="1 DESCUENTO (Usuario Desubicado)"/>
    <n v="93728.314199999993"/>
    <x v="0"/>
    <n v="13551.4285714286"/>
    <x v="224"/>
    <x v="0"/>
    <m/>
  </r>
  <r>
    <d v="2022-03-16T02:56:48"/>
    <x v="1"/>
    <n v="21"/>
    <s v="OCAMPO OCAMPO ANTONIO JOSE"/>
    <x v="3"/>
    <x v="0"/>
    <n v="205"/>
    <n v="20.5"/>
    <n v="244.32078559738099"/>
    <s v="2 DESCUENTOS (Usuarios Desubicados)"/>
    <n v="93728.314199999993"/>
    <x v="0"/>
    <n v="13551.4285714286"/>
    <x v="224"/>
    <x v="0"/>
    <m/>
  </r>
  <r>
    <d v="2022-03-16T02:56:48"/>
    <x v="1"/>
    <n v="22"/>
    <s v="MESA RAFAEL"/>
    <x v="6"/>
    <x v="0"/>
    <n v="198"/>
    <n v="24.75"/>
    <n v="195.45662847790501"/>
    <m/>
    <n v="74982.651400000002"/>
    <x v="1"/>
    <n v="13551.4285714286"/>
    <x v="224"/>
    <x v="0"/>
    <m/>
  </r>
  <r>
    <d v="2022-03-16T02:56:49"/>
    <x v="1"/>
    <n v="23"/>
    <s v="QUICENO DAVID DIEGO ALEJANDRO"/>
    <x v="3"/>
    <x v="0"/>
    <n v="274"/>
    <n v="27.4"/>
    <n v="244.32078559738099"/>
    <m/>
    <n v="93728.314199999993"/>
    <x v="0"/>
    <n v="13551.4285714286"/>
    <x v="224"/>
    <x v="0"/>
    <m/>
  </r>
  <r>
    <d v="2022-03-16T02:56:49"/>
    <x v="1"/>
    <n v="24"/>
    <s v="QUIRAMA CASTAEDA JHON JADER"/>
    <x v="6"/>
    <x v="0"/>
    <n v="210"/>
    <n v="26.25"/>
    <n v="195.45662847790501"/>
    <m/>
    <n v="74982.651400000002"/>
    <x v="0"/>
    <n v="13551.4285714286"/>
    <x v="224"/>
    <x v="0"/>
    <m/>
  </r>
  <r>
    <d v="2022-03-16T02:56:49"/>
    <x v="1"/>
    <n v="25"/>
    <s v="HOYOS ALEJANDRO"/>
    <x v="3"/>
    <x v="0"/>
    <n v="298"/>
    <n v="29.8"/>
    <n v="244.32078559738099"/>
    <m/>
    <n v="93728.314199999993"/>
    <x v="1"/>
    <n v="13551.4285714286"/>
    <x v="224"/>
    <x v="0"/>
    <m/>
  </r>
  <r>
    <d v="2022-03-16T02:56:49"/>
    <x v="1"/>
    <n v="26"/>
    <s v="GONZALEZ VELASQUEZ LISDAN"/>
    <x v="0"/>
    <x v="0"/>
    <n v="217"/>
    <n v="24.1111111111111"/>
    <n v="219.888707037643"/>
    <m/>
    <n v="84355.482799999998"/>
    <x v="0"/>
    <n v="13551.4285714286"/>
    <x v="224"/>
    <x v="0"/>
    <m/>
  </r>
  <r>
    <d v="2022-03-16T02:56:49"/>
    <x v="1"/>
    <n v="27"/>
    <s v="HENAO MUOZ FERNEY"/>
    <x v="6"/>
    <x v="0"/>
    <n v="167"/>
    <n v="22.266666666666701"/>
    <n v="183.24058919803599"/>
    <s v="ALEJANDRO VANEGAS Realiz 3,5 viajes donde moviliz 92 Usuarios"/>
    <n v="70296.235700000005"/>
    <x v="0"/>
    <n v="13551.4285714286"/>
    <x v="224"/>
    <x v="0"/>
    <m/>
  </r>
  <r>
    <d v="2022-03-16T02:56:49"/>
    <x v="1"/>
    <n v="28"/>
    <s v="GRISALES VILLA DEIBY ALEJANDRO"/>
    <x v="3"/>
    <x v="0"/>
    <n v="235"/>
    <n v="23.5"/>
    <n v="244.32078559738099"/>
    <m/>
    <n v="93728.314199999993"/>
    <x v="0"/>
    <n v="13551.4285714286"/>
    <x v="224"/>
    <x v="0"/>
    <m/>
  </r>
  <r>
    <d v="2022-03-16T02:56:50"/>
    <x v="1"/>
    <n v="29"/>
    <s v="HERRERA GIOVANNY"/>
    <x v="3"/>
    <x v="1"/>
    <n v="212"/>
    <n v="21.2"/>
    <n v="244.32078559738099"/>
    <m/>
    <n v="93728.314199999993"/>
    <x v="0"/>
    <n v="13551.4285714286"/>
    <x v="224"/>
    <x v="0"/>
    <m/>
  </r>
  <r>
    <d v="2022-03-16T02:56:50"/>
    <x v="9"/>
    <n v="31"/>
    <s v="JIMENEZ JOSE"/>
    <x v="6"/>
    <x v="0"/>
    <n v="198"/>
    <n v="24.75"/>
    <n v="195.45662847790501"/>
    <m/>
    <n v="74982.651400000002"/>
    <x v="1"/>
    <n v="13551.4285714286"/>
    <x v="224"/>
    <x v="0"/>
    <m/>
  </r>
  <r>
    <d v="2022-03-16T02:56:50"/>
    <x v="9"/>
    <n v="32"/>
    <s v="TABORDA ROJAS DIEGO ALEJANDRO"/>
    <x v="4"/>
    <x v="0"/>
    <n v="171"/>
    <n v="24.428571428571399"/>
    <n v="171.024549918167"/>
    <m/>
    <n v="65609.820000000007"/>
    <x v="0"/>
    <n v="13551.4285714286"/>
    <x v="224"/>
    <x v="0"/>
    <m/>
  </r>
  <r>
    <d v="2022-03-16T02:56:50"/>
    <x v="9"/>
    <n v="33"/>
    <s v="TORRES CRISTIAN"/>
    <x v="1"/>
    <x v="0"/>
    <n v="182"/>
    <n v="16.545454545454501"/>
    <n v="268.75286415711901"/>
    <s v="1 DESCUENTO (Lorena Monnitoreo)"/>
    <n v="103101.14569999999"/>
    <x v="0"/>
    <n v="13551.4285714286"/>
    <x v="224"/>
    <x v="0"/>
    <m/>
  </r>
  <r>
    <d v="2022-03-16T02:56:50"/>
    <x v="9"/>
    <n v="34"/>
    <s v="JIMENEZ HURTADO CARLOS ESTIVEN"/>
    <x v="4"/>
    <x v="0"/>
    <n v="179"/>
    <n v="25.571428571428601"/>
    <n v="171.024549918167"/>
    <m/>
    <n v="65609.820000000007"/>
    <x v="0"/>
    <n v="13551.4285714286"/>
    <x v="224"/>
    <x v="0"/>
    <m/>
  </r>
  <r>
    <d v="2022-03-16T02:56:50"/>
    <x v="9"/>
    <n v="35"/>
    <s v="ARISTIZABAL GIRALDO JORGE ANDRES"/>
    <x v="0"/>
    <x v="0"/>
    <n v="226"/>
    <n v="25.1111111111111"/>
    <n v="219.888707037643"/>
    <m/>
    <n v="84355.482799999998"/>
    <x v="1"/>
    <n v="13551.4285714286"/>
    <x v="224"/>
    <x v="0"/>
    <m/>
  </r>
  <r>
    <d v="2022-03-16T02:56:50"/>
    <x v="9"/>
    <n v="36"/>
    <s v="MARTINEZ CHAVERRA LUIS NORBERTO"/>
    <x v="3"/>
    <x v="0"/>
    <n v="282"/>
    <n v="28.2"/>
    <n v="244.32078559738099"/>
    <m/>
    <n v="93728.314199999993"/>
    <x v="0"/>
    <n v="13551.4285714286"/>
    <x v="224"/>
    <x v="0"/>
    <m/>
  </r>
  <r>
    <d v="2022-03-16T02:56:51"/>
    <x v="9"/>
    <n v="37"/>
    <s v="PIEDRAHITA MADRID SANTIAGO"/>
    <x v="0"/>
    <x v="0"/>
    <n v="202"/>
    <n v="22.4444444444444"/>
    <n v="219.888707037643"/>
    <s v="7 DESCUENTOS (Transbordo veh 19)"/>
    <n v="84355.482799999998"/>
    <x v="1"/>
    <n v="13551.4285714286"/>
    <x v="224"/>
    <x v="0"/>
    <m/>
  </r>
  <r>
    <d v="2022-03-16T02:56:51"/>
    <x v="9"/>
    <n v="38"/>
    <s v="GARCIA DAVID WILSON ALBERTO"/>
    <x v="3"/>
    <x v="0"/>
    <n v="217"/>
    <n v="21.7"/>
    <n v="244.32078559738099"/>
    <s v="1 DESCUENTO (Despachador Fernando)"/>
    <n v="93728.314199999993"/>
    <x v="0"/>
    <n v="13551.4285714286"/>
    <x v="224"/>
    <x v="0"/>
    <m/>
  </r>
  <r>
    <d v="2022-03-16T02:56:51"/>
    <x v="9"/>
    <n v="39"/>
    <s v="LONDOO GOMEZ WILDER"/>
    <x v="2"/>
    <x v="0"/>
    <n v="187"/>
    <n v="28.769230769230798"/>
    <n v="158.808510638298"/>
    <m/>
    <n v="60923.404300000002"/>
    <x v="0"/>
    <n v="13551.4285714286"/>
    <x v="224"/>
    <x v="0"/>
    <m/>
  </r>
  <r>
    <d v="2022-03-16T02:56:51"/>
    <x v="9"/>
    <n v="40"/>
    <s v="CORDOBA QUINTERO RAFAEL JOSE"/>
    <x v="0"/>
    <x v="0"/>
    <n v="266"/>
    <n v="29.5555555555556"/>
    <n v="219.888707037643"/>
    <s v="2 DESCUENTOS (Despachador fernando)"/>
    <n v="84355.482799999998"/>
    <x v="0"/>
    <n v="13551.4285714286"/>
    <x v="224"/>
    <x v="0"/>
    <m/>
  </r>
  <r>
    <d v="2022-03-16T02:56:51"/>
    <x v="9"/>
    <n v="42"/>
    <s v="SOLORZANO KEVIN"/>
    <x v="0"/>
    <x v="1"/>
    <n v="239"/>
    <n v="26.5555555555556"/>
    <n v="219.888707037643"/>
    <s v="se descuenta el viaje de 7 48 am ya que no ingresa al 13 sin autorizacion ni justificacion"/>
    <n v="84355.482799999998"/>
    <x v="0"/>
    <n v="13551.4285714286"/>
    <x v="224"/>
    <x v="0"/>
    <m/>
  </r>
  <r>
    <d v="2022-03-17T03:55:55"/>
    <x v="1"/>
    <n v="2"/>
    <s v="GONZALEZ MONTAO HERNAN DARIO"/>
    <x v="3"/>
    <x v="0"/>
    <n v="279"/>
    <n v="27.9"/>
    <n v="257.67827529021599"/>
    <m/>
    <n v="99071.310100000002"/>
    <x v="1"/>
    <n v="14891.4285714286"/>
    <x v="225"/>
    <x v="0"/>
    <m/>
  </r>
  <r>
    <d v="2022-03-17T03:55:55"/>
    <x v="1"/>
    <n v="3"/>
    <s v="CANO JIMENEZ ESNEIDER"/>
    <x v="3"/>
    <x v="0"/>
    <n v="247"/>
    <n v="24.7"/>
    <n v="257.67827529021599"/>
    <m/>
    <n v="99071.310100000002"/>
    <x v="0"/>
    <n v="14891.4285714286"/>
    <x v="225"/>
    <x v="0"/>
    <m/>
  </r>
  <r>
    <d v="2022-03-17T03:55:55"/>
    <x v="1"/>
    <n v="5"/>
    <s v="LOAIZA GAVIRIA EDIXON ANDRES"/>
    <x v="1"/>
    <x v="0"/>
    <n v="339"/>
    <n v="30.818181818181799"/>
    <n v="283.44610281923701"/>
    <m/>
    <n v="108978.4411"/>
    <x v="1"/>
    <n v="14891.4285714286"/>
    <x v="225"/>
    <x v="0"/>
    <m/>
  </r>
  <r>
    <d v="2022-03-17T03:55:55"/>
    <x v="1"/>
    <n v="6"/>
    <s v="VELASQUEZ ROLDAN BRAYAN ESTIVEN"/>
    <x v="6"/>
    <x v="0"/>
    <n v="226"/>
    <n v="28.25"/>
    <n v="206.14262023217199"/>
    <m/>
    <n v="79257.0481"/>
    <x v="0"/>
    <n v="14891.4285714286"/>
    <x v="225"/>
    <x v="0"/>
    <m/>
  </r>
  <r>
    <d v="2022-03-17T03:55:55"/>
    <x v="1"/>
    <n v="7"/>
    <s v="URIBE HERRERA JUAN ESTEBAN"/>
    <x v="6"/>
    <x v="0"/>
    <n v="237"/>
    <n v="29.625"/>
    <n v="206.14262023217199"/>
    <m/>
    <n v="79257.0481"/>
    <x v="1"/>
    <n v="14891.4285714286"/>
    <x v="225"/>
    <x v="0"/>
    <m/>
  </r>
  <r>
    <d v="2022-03-17T03:55:56"/>
    <x v="1"/>
    <n v="8"/>
    <s v="VALENCIA MENDOZA CESAR AUGUSTO"/>
    <x v="10"/>
    <x v="0"/>
    <n v="91"/>
    <n v="26"/>
    <n v="90.187396351575501"/>
    <m/>
    <n v="34674.958500000001"/>
    <x v="1"/>
    <n v="14891.4285714286"/>
    <x v="225"/>
    <x v="0"/>
    <m/>
  </r>
  <r>
    <d v="2022-03-17T03:55:56"/>
    <x v="1"/>
    <n v="9"/>
    <s v="TABORDA ROJAS DIEGO ALEJANDRO"/>
    <x v="2"/>
    <x v="0"/>
    <n v="139"/>
    <n v="23.1666666666667"/>
    <n v="154.60696517412899"/>
    <m/>
    <n v="59442.786099999998"/>
    <x v="0"/>
    <n v="14891.4285714286"/>
    <x v="225"/>
    <x v="0"/>
    <m/>
  </r>
  <r>
    <d v="2022-03-17T03:55:56"/>
    <x v="1"/>
    <n v="10"/>
    <s v="MONSALVE OCAMPO EDISON GUSTAVO"/>
    <x v="0"/>
    <x v="0"/>
    <n v="248"/>
    <n v="27.5555555555556"/>
    <n v="231.91044776119401"/>
    <m/>
    <n v="89164.179099999994"/>
    <x v="0"/>
    <n v="14891.4285714286"/>
    <x v="225"/>
    <x v="0"/>
    <m/>
  </r>
  <r>
    <d v="2022-03-17T03:55:56"/>
    <x v="1"/>
    <n v="12"/>
    <s v="VELEZ ZAPATA SANTIAGO"/>
    <x v="0"/>
    <x v="0"/>
    <n v="212"/>
    <n v="23.5555555555556"/>
    <n v="231.91044776119401"/>
    <m/>
    <n v="89164.179099999994"/>
    <x v="0"/>
    <n v="14891.4285714286"/>
    <x v="225"/>
    <x v="0"/>
    <m/>
  </r>
  <r>
    <d v="2022-03-17T03:55:56"/>
    <x v="9"/>
    <n v="13"/>
    <s v="LOPEZ ESTIVEN"/>
    <x v="2"/>
    <x v="0"/>
    <n v="176"/>
    <n v="27.076923076923102"/>
    <n v="167.49087893864001"/>
    <m/>
    <n v="64396.351600000002"/>
    <x v="1"/>
    <n v="14891.4285714286"/>
    <x v="225"/>
    <x v="0"/>
    <m/>
  </r>
  <r>
    <d v="2022-03-17T03:55:56"/>
    <x v="9"/>
    <n v="14"/>
    <s v="CARVAJAL SALAZAR HECTOR MARINO"/>
    <x v="0"/>
    <x v="0"/>
    <n v="242"/>
    <n v="26.8888888888889"/>
    <n v="231.91044776119401"/>
    <s v="1 DESCUENTO (Lorena monitoreo)"/>
    <n v="89164.179099999994"/>
    <x v="1"/>
    <n v="14891.4285714286"/>
    <x v="225"/>
    <x v="0"/>
    <m/>
  </r>
  <r>
    <d v="2022-03-17T03:55:57"/>
    <x v="9"/>
    <n v="15"/>
    <s v="LONDOO LOPERA DUVAN ANDRES"/>
    <x v="6"/>
    <x v="0"/>
    <n v="183"/>
    <n v="22.875"/>
    <n v="206.14262023217199"/>
    <s v="2 DESCUENTOS (Usuarios Desubicados)"/>
    <n v="79257.0481"/>
    <x v="0"/>
    <n v="14891.4285714286"/>
    <x v="225"/>
    <x v="0"/>
    <m/>
  </r>
  <r>
    <d v="2022-03-17T03:55:57"/>
    <x v="9"/>
    <n v="17"/>
    <s v="GARCIA KEVIN"/>
    <x v="0"/>
    <x v="0"/>
    <n v="228"/>
    <n v="25.3333333333333"/>
    <n v="231.91044776119401"/>
    <m/>
    <n v="89164.179099999994"/>
    <x v="0"/>
    <n v="14891.4285714286"/>
    <x v="225"/>
    <x v="0"/>
    <m/>
  </r>
  <r>
    <d v="2022-03-17T03:55:57"/>
    <x v="9"/>
    <n v="18"/>
    <s v="RENDON VIANA HUMBERTO DE JESUS"/>
    <x v="10"/>
    <x v="0"/>
    <n v="124"/>
    <n v="31"/>
    <n v="103.071310116086"/>
    <m/>
    <n v="39628.523999999998"/>
    <x v="0"/>
    <n v="14891.4285714286"/>
    <x v="225"/>
    <x v="0"/>
    <m/>
  </r>
  <r>
    <d v="2022-03-17T03:55:57"/>
    <x v="9"/>
    <n v="19"/>
    <s v="BARRANTES GALLEGO DANIEL CAMILO"/>
    <x v="6"/>
    <x v="0"/>
    <n v="228"/>
    <n v="28.5"/>
    <n v="206.14262023217199"/>
    <s v="5 DESCUENTOS (Devolucin x varado)"/>
    <n v="79257.0481"/>
    <x v="0"/>
    <n v="14891.4285714286"/>
    <x v="225"/>
    <x v="0"/>
    <m/>
  </r>
  <r>
    <d v="2022-03-17T03:55:57"/>
    <x v="9"/>
    <n v="20"/>
    <s v="VALENCIA MENDOZA JHON"/>
    <x v="1"/>
    <x v="0"/>
    <n v="300"/>
    <n v="27.272727272727298"/>
    <n v="283.44610281923701"/>
    <s v="CESAR VALENCIA Realiz 3 viajes donde moviliz 102 Usuarios"/>
    <n v="108978.4411"/>
    <x v="0"/>
    <n v="14891.4285714286"/>
    <x v="225"/>
    <x v="0"/>
    <m/>
  </r>
  <r>
    <d v="2022-03-17T03:55:57"/>
    <x v="9"/>
    <n v="21"/>
    <s v="OCAMPO OCAMPO ANTONIO JOSE"/>
    <x v="0"/>
    <x v="0"/>
    <n v="208"/>
    <n v="23.1111111111111"/>
    <n v="231.91044776119401"/>
    <m/>
    <n v="89164.179099999994"/>
    <x v="0"/>
    <n v="14891.4285714286"/>
    <x v="225"/>
    <x v="0"/>
    <m/>
  </r>
  <r>
    <d v="2022-03-17T03:55:57"/>
    <x v="9"/>
    <n v="22"/>
    <s v="MESA RAFAEL"/>
    <x v="6"/>
    <x v="0"/>
    <n v="175"/>
    <n v="21.875"/>
    <n v="206.14262023217199"/>
    <m/>
    <n v="79257.0481"/>
    <x v="1"/>
    <n v="14891.4285714286"/>
    <x v="225"/>
    <x v="0"/>
    <m/>
  </r>
  <r>
    <d v="2022-03-17T03:55:58"/>
    <x v="9"/>
    <n v="23"/>
    <s v="QUICENO DAVID DIEGO ALEJANDRO"/>
    <x v="3"/>
    <x v="0"/>
    <n v="208"/>
    <n v="20.8"/>
    <n v="257.67827529021599"/>
    <m/>
    <n v="99071.310100000002"/>
    <x v="0"/>
    <n v="14891.4285714286"/>
    <x v="225"/>
    <x v="0"/>
    <m/>
  </r>
  <r>
    <d v="2022-03-17T03:55:58"/>
    <x v="9"/>
    <n v="24"/>
    <s v="QUIRAMA CASTAEDA JHON JADER"/>
    <x v="3"/>
    <x v="0"/>
    <n v="234"/>
    <n v="23.4"/>
    <n v="257.67827529021599"/>
    <m/>
    <n v="99071.310100000002"/>
    <x v="0"/>
    <n v="14891.4285714286"/>
    <x v="225"/>
    <x v="0"/>
    <m/>
  </r>
  <r>
    <d v="2022-03-17T03:55:58"/>
    <x v="9"/>
    <n v="25"/>
    <s v="HOYOS ALEJANDRO"/>
    <x v="8"/>
    <x v="0"/>
    <n v="138"/>
    <n v="27.6"/>
    <n v="128.839137645108"/>
    <m/>
    <n v="49535.655100000004"/>
    <x v="1"/>
    <n v="14891.4285714286"/>
    <x v="225"/>
    <x v="0"/>
    <m/>
  </r>
  <r>
    <d v="2022-03-17T03:55:58"/>
    <x v="9"/>
    <n v="26"/>
    <s v="ESPINOZA CHAVARRIA GUILLERMO LEON"/>
    <x v="0"/>
    <x v="0"/>
    <n v="231"/>
    <n v="25.6666666666667"/>
    <n v="231.91044776119401"/>
    <s v="1 DESCUENTO (Transbordo veh 02)"/>
    <n v="89164.179099999994"/>
    <x v="0"/>
    <n v="14891.4285714286"/>
    <x v="225"/>
    <x v="0"/>
    <m/>
  </r>
  <r>
    <d v="2022-03-17T03:55:58"/>
    <x v="9"/>
    <n v="27"/>
    <s v="VANEGAS MORALES DEIBY ALEJANDRO"/>
    <x v="0"/>
    <x v="0"/>
    <n v="221"/>
    <n v="24.5555555555556"/>
    <n v="231.91044776119401"/>
    <s v="1 DESCUENTO (Despachador fernando)"/>
    <n v="89164.179099999994"/>
    <x v="0"/>
    <n v="14891.4285714286"/>
    <x v="225"/>
    <x v="0"/>
    <m/>
  </r>
  <r>
    <d v="2022-03-17T03:55:58"/>
    <x v="9"/>
    <n v="28"/>
    <s v="GRISALES VILLA DEIBY ALEJANDRO"/>
    <x v="3"/>
    <x v="0"/>
    <n v="259"/>
    <n v="25.9"/>
    <n v="257.67827529021599"/>
    <m/>
    <n v="99071.310100000002"/>
    <x v="0"/>
    <n v="14891.4285714286"/>
    <x v="225"/>
    <x v="0"/>
    <m/>
  </r>
  <r>
    <d v="2022-03-17T03:55:59"/>
    <x v="9"/>
    <n v="29"/>
    <s v="HERRERA GIOVANNY"/>
    <x v="0"/>
    <x v="0"/>
    <n v="286"/>
    <n v="31.7777777777778"/>
    <n v="231.91044776119401"/>
    <s v="1 DESCUENTO (Jose despachador)"/>
    <n v="89164.179099999994"/>
    <x v="0"/>
    <n v="14891.4285714286"/>
    <x v="225"/>
    <x v="0"/>
    <m/>
  </r>
  <r>
    <d v="2022-03-17T03:55:59"/>
    <x v="1"/>
    <n v="31"/>
    <s v="JIMENEZ JOSE"/>
    <x v="3"/>
    <x v="0"/>
    <n v="245"/>
    <n v="24.5"/>
    <n v="257.67827529021599"/>
    <s v="1 DESCUENTO (Jefe de ruta)"/>
    <n v="99071.310100000002"/>
    <x v="1"/>
    <n v="14891.4285714286"/>
    <x v="225"/>
    <x v="0"/>
    <m/>
  </r>
  <r>
    <d v="2022-03-17T03:55:59"/>
    <x v="1"/>
    <n v="32"/>
    <s v="BLANDON ALEJANDRO"/>
    <x v="10"/>
    <x v="0"/>
    <n v="111"/>
    <n v="27.75"/>
    <n v="103.071310116086"/>
    <m/>
    <n v="39628.523999999998"/>
    <x v="0"/>
    <n v="14891.4285714286"/>
    <x v="225"/>
    <x v="0"/>
    <m/>
  </r>
  <r>
    <d v="2022-03-17T03:55:59"/>
    <x v="1"/>
    <n v="33"/>
    <s v="TORRES CRISTIAN"/>
    <x v="0"/>
    <x v="0"/>
    <n v="222"/>
    <n v="24.6666666666667"/>
    <n v="231.91044776119401"/>
    <m/>
    <n v="89164.179099999994"/>
    <x v="0"/>
    <n v="14891.4285714286"/>
    <x v="225"/>
    <x v="0"/>
    <m/>
  </r>
  <r>
    <d v="2022-03-17T03:55:59"/>
    <x v="1"/>
    <n v="34"/>
    <s v="JIMENEZ HURTADO CARLOS ESTIVEN"/>
    <x v="0"/>
    <x v="0"/>
    <n v="242"/>
    <n v="26.8888888888889"/>
    <n v="231.91044776119401"/>
    <s v="1 DESCUENTO (Jefe de ruta)"/>
    <n v="89164.179099999994"/>
    <x v="0"/>
    <n v="14891.4285714286"/>
    <x v="225"/>
    <x v="0"/>
    <m/>
  </r>
  <r>
    <d v="2022-03-17T03:55:59"/>
    <x v="1"/>
    <n v="35"/>
    <s v="ARISTIZABAL GIRALDO JORGE ANDRES"/>
    <x v="0"/>
    <x v="0"/>
    <n v="237"/>
    <n v="26.3333333333333"/>
    <n v="231.91044776119401"/>
    <m/>
    <n v="89164.179099999994"/>
    <x v="1"/>
    <n v="14891.4285714286"/>
    <x v="225"/>
    <x v="0"/>
    <m/>
  </r>
  <r>
    <d v="2022-03-17T03:55:59"/>
    <x v="1"/>
    <n v="36"/>
    <s v="MARTINEZ CHAVERRA LUIS NORBERTO"/>
    <x v="2"/>
    <x v="0"/>
    <n v="178"/>
    <n v="27.384615384615401"/>
    <n v="167.49087893864001"/>
    <s v="1 DESCUENTO (Propietario veh 34)"/>
    <n v="64396.351600000002"/>
    <x v="0"/>
    <n v="14891.4285714286"/>
    <x v="225"/>
    <x v="0"/>
    <m/>
  </r>
  <r>
    <d v="2022-03-17T03:56:00"/>
    <x v="1"/>
    <n v="37"/>
    <s v="PIEDRAHITA MADRID SANTIAGO"/>
    <x v="0"/>
    <x v="0"/>
    <n v="190"/>
    <n v="21.1111111111111"/>
    <n v="231.91044776119401"/>
    <m/>
    <n v="89164.179099999994"/>
    <x v="1"/>
    <n v="14891.4285714286"/>
    <x v="225"/>
    <x v="0"/>
    <m/>
  </r>
  <r>
    <d v="2022-03-17T03:56:00"/>
    <x v="1"/>
    <n v="38"/>
    <s v="GARCIA DAVID WILSON ALBERTO"/>
    <x v="1"/>
    <x v="0"/>
    <n v="266"/>
    <n v="24.181818181818201"/>
    <n v="283.44610281923701"/>
    <m/>
    <n v="108978.4411"/>
    <x v="0"/>
    <n v="14891.4285714286"/>
    <x v="225"/>
    <x v="0"/>
    <m/>
  </r>
  <r>
    <d v="2022-03-17T03:56:00"/>
    <x v="1"/>
    <n v="39"/>
    <s v="LONDOO GOMEZ WILDER"/>
    <x v="6"/>
    <x v="0"/>
    <n v="167"/>
    <n v="20.875"/>
    <n v="206.14262023217199"/>
    <m/>
    <n v="79257.0481"/>
    <x v="0"/>
    <n v="14891.4285714286"/>
    <x v="225"/>
    <x v="0"/>
    <m/>
  </r>
  <r>
    <d v="2022-03-17T03:56:00"/>
    <x v="1"/>
    <n v="40"/>
    <s v="CORDOBA QUINTERO RAFAEL JOSE"/>
    <x v="0"/>
    <x v="0"/>
    <n v="226"/>
    <n v="25.1111111111111"/>
    <n v="231.91044776119401"/>
    <m/>
    <n v="89164.179099999994"/>
    <x v="0"/>
    <n v="14891.4285714286"/>
    <x v="225"/>
    <x v="0"/>
    <m/>
  </r>
  <r>
    <d v="2022-03-17T03:56:00"/>
    <x v="1"/>
    <n v="42"/>
    <s v="SOLORZANO KEVIN"/>
    <x v="6"/>
    <x v="0"/>
    <n v="226"/>
    <n v="28.25"/>
    <n v="206.14262023217199"/>
    <s v="1 DESCUENTO (Lorena monitoreo)"/>
    <n v="79257.0481"/>
    <x v="0"/>
    <n v="14891.4285714286"/>
    <x v="225"/>
    <x v="0"/>
    <m/>
  </r>
  <r>
    <d v="2022-03-18T04:23:19"/>
    <x v="9"/>
    <n v="2"/>
    <s v="GONZALEZ MONTAO HERNAN DARIO"/>
    <x v="6"/>
    <x v="1"/>
    <n v="216"/>
    <n v="27"/>
    <n v="209.756756756757"/>
    <s v="2 DESCUENTOS (Usuarios desubicados)"/>
    <n v="80702.702699999994"/>
    <x v="1"/>
    <n v="15480"/>
    <x v="226"/>
    <x v="0"/>
    <m/>
  </r>
  <r>
    <d v="2022-03-18T04:23:20"/>
    <x v="9"/>
    <n v="3"/>
    <s v="CANO JIMENEZ ESNEIDER"/>
    <x v="0"/>
    <x v="0"/>
    <n v="228"/>
    <n v="25.3333333333333"/>
    <n v="235.97635135135101"/>
    <m/>
    <n v="90790.540500000003"/>
    <x v="0"/>
    <n v="15480"/>
    <x v="226"/>
    <x v="0"/>
    <m/>
  </r>
  <r>
    <d v="2022-03-18T04:23:20"/>
    <x v="9"/>
    <n v="5"/>
    <s v="LOAIZA GAVIRIA EDIXON ANDRES"/>
    <x v="1"/>
    <x v="0"/>
    <n v="300"/>
    <n v="27.272727272727298"/>
    <n v="288.41554054054097"/>
    <s v="2 DESCUENTOS (Usuarios desubicados)"/>
    <n v="110966.2162"/>
    <x v="1"/>
    <n v="15480"/>
    <x v="226"/>
    <x v="0"/>
    <m/>
  </r>
  <r>
    <d v="2022-03-18T04:23:20"/>
    <x v="9"/>
    <n v="6"/>
    <s v="VALENCIA MENDOZA JHON"/>
    <x v="3"/>
    <x v="0"/>
    <n v="274"/>
    <n v="27.4"/>
    <n v="262.19594594594599"/>
    <m/>
    <n v="100878.3784"/>
    <x v="0"/>
    <n v="15480"/>
    <x v="226"/>
    <x v="0"/>
    <m/>
  </r>
  <r>
    <d v="2022-03-18T04:23:20"/>
    <x v="9"/>
    <n v="7"/>
    <s v="URIBE HERRERA JUAN ESTEBAN"/>
    <x v="0"/>
    <x v="0"/>
    <n v="276"/>
    <n v="30.6666666666667"/>
    <n v="235.97635135135101"/>
    <s v="9 DESCUENTOS (2 Usuarios Desubicados, Conductor veh 13 y 3 x incidente con Usuario, 2 Lorena monitoreo y Jose despachador)"/>
    <n v="90790.540500000003"/>
    <x v="1"/>
    <n v="15480"/>
    <x v="226"/>
    <x v="0"/>
    <m/>
  </r>
  <r>
    <d v="2022-03-18T04:23:20"/>
    <x v="9"/>
    <n v="8"/>
    <s v="VALENCIA MENDOZA CESAR AUGUSTO"/>
    <x v="3"/>
    <x v="0"/>
    <n v="327"/>
    <n v="32.700000000000003"/>
    <n v="262.19594594594599"/>
    <s v="2 DESCUENTOS X Usuario con Movilidad reducida"/>
    <n v="100878.3784"/>
    <x v="1"/>
    <n v="15480"/>
    <x v="226"/>
    <x v="0"/>
    <m/>
  </r>
  <r>
    <d v="2022-03-18T04:23:20"/>
    <x v="9"/>
    <n v="9"/>
    <s v="TABORDA ROJAS DIEGO ALEJANDRO"/>
    <x v="3"/>
    <x v="0"/>
    <n v="255"/>
    <n v="25.5"/>
    <n v="262.19594594594599"/>
    <s v="2 DESCUENTOS (Lorena Monitoreo y Jos despachador)"/>
    <n v="100878.3784"/>
    <x v="0"/>
    <n v="15480"/>
    <x v="226"/>
    <x v="0"/>
    <m/>
  </r>
  <r>
    <d v="2022-03-18T04:23:21"/>
    <x v="9"/>
    <n v="10"/>
    <s v="MONSALVE OCAMPO EDISON GUSTAVO"/>
    <x v="0"/>
    <x v="0"/>
    <n v="240"/>
    <n v="26.6666666666667"/>
    <n v="235.97635135135101"/>
    <m/>
    <n v="90790.540500000003"/>
    <x v="0"/>
    <n v="15480"/>
    <x v="226"/>
    <x v="0"/>
    <m/>
  </r>
  <r>
    <d v="2022-03-18T04:23:21"/>
    <x v="1"/>
    <n v="11"/>
    <s v="RENDON VIANA HUMBERTO DE JESUS"/>
    <x v="0"/>
    <x v="0"/>
    <n v="253"/>
    <n v="28.1111111111111"/>
    <n v="235.97635135135101"/>
    <m/>
    <n v="90790.540500000003"/>
    <x v="0"/>
    <n v="15480"/>
    <x v="226"/>
    <x v="0"/>
    <m/>
  </r>
  <r>
    <d v="2022-03-18T04:23:21"/>
    <x v="1"/>
    <n v="12"/>
    <s v="VELEZ ZAPATA SANTIAGO"/>
    <x v="0"/>
    <x v="1"/>
    <n v="218"/>
    <n v="24.2222222222222"/>
    <n v="235.97635135135101"/>
    <m/>
    <n v="90790.540500000003"/>
    <x v="0"/>
    <n v="15480"/>
    <x v="226"/>
    <x v="0"/>
    <m/>
  </r>
  <r>
    <d v="2022-03-18T04:23:21"/>
    <x v="1"/>
    <n v="13"/>
    <s v="LOPEZ ESTIVEN"/>
    <x v="0"/>
    <x v="0"/>
    <n v="250"/>
    <n v="27.7777777777778"/>
    <n v="235.97635135135101"/>
    <m/>
    <n v="90790.540500000003"/>
    <x v="1"/>
    <n v="15480"/>
    <x v="226"/>
    <x v="0"/>
    <m/>
  </r>
  <r>
    <d v="2022-03-18T04:23:21"/>
    <x v="1"/>
    <n v="14"/>
    <s v="CARVAJAL SALAZAR HECTOR MARINO"/>
    <x v="3"/>
    <x v="0"/>
    <n v="220"/>
    <n v="20.952380952380999"/>
    <n v="275.305743243243"/>
    <s v="1 DESCUENTO (Usuario Desubicado)"/>
    <n v="105922.29730000001"/>
    <x v="1"/>
    <n v="15480"/>
    <x v="226"/>
    <x v="0"/>
    <m/>
  </r>
  <r>
    <d v="2022-03-18T04:23:21"/>
    <x v="1"/>
    <n v="15"/>
    <s v="LONDOO LOPERA DUVAN ANDRES"/>
    <x v="0"/>
    <x v="0"/>
    <n v="212"/>
    <n v="23.5555555555556"/>
    <n v="235.97635135135101"/>
    <m/>
    <n v="90790.540500000003"/>
    <x v="0"/>
    <n v="15480"/>
    <x v="226"/>
    <x v="0"/>
    <m/>
  </r>
  <r>
    <d v="2022-03-18T04:23:21"/>
    <x v="1"/>
    <n v="17"/>
    <s v="GARCIA KEVIN"/>
    <x v="0"/>
    <x v="0"/>
    <n v="248"/>
    <n v="27.5555555555556"/>
    <n v="235.97635135135101"/>
    <m/>
    <n v="90790.540500000003"/>
    <x v="0"/>
    <n v="15480"/>
    <x v="226"/>
    <x v="0"/>
    <m/>
  </r>
  <r>
    <d v="2022-03-18T04:23:22"/>
    <x v="1"/>
    <n v="20"/>
    <s v="VACA FIERRO ROBINSON"/>
    <x v="9"/>
    <x v="0"/>
    <n v="296"/>
    <n v="24.6666666666667"/>
    <n v="314.63513513513499"/>
    <m/>
    <n v="121054.05409999999"/>
    <x v="0"/>
    <n v="15480"/>
    <x v="226"/>
    <x v="0"/>
    <m/>
  </r>
  <r>
    <d v="2022-03-18T04:23:22"/>
    <x v="1"/>
    <n v="21"/>
    <s v="OCAMPO OCAMPO ANTONIO JOSE"/>
    <x v="2"/>
    <x v="0"/>
    <n v="136"/>
    <n v="20.923076923076898"/>
    <n v="170.42736486486501"/>
    <m/>
    <n v="65570.945900000006"/>
    <x v="0"/>
    <n v="15480"/>
    <x v="226"/>
    <x v="0"/>
    <m/>
  </r>
  <r>
    <d v="2022-03-18T04:23:22"/>
    <x v="1"/>
    <n v="23"/>
    <s v="QUICENO DAVID DIEGO ALEJANDRO"/>
    <x v="2"/>
    <x v="1"/>
    <n v="138"/>
    <n v="23"/>
    <n v="157.31756756756801"/>
    <m/>
    <n v="60527.027000000002"/>
    <x v="0"/>
    <n v="15480"/>
    <x v="226"/>
    <x v="0"/>
    <m/>
  </r>
  <r>
    <d v="2022-03-18T04:23:22"/>
    <x v="1"/>
    <n v="24"/>
    <s v="QUIRAMA CASTAEDA JHON JADER"/>
    <x v="3"/>
    <x v="0"/>
    <n v="325"/>
    <n v="32.5"/>
    <n v="262.19594594594599"/>
    <m/>
    <n v="100878.3784"/>
    <x v="0"/>
    <n v="15480"/>
    <x v="226"/>
    <x v="0"/>
    <m/>
  </r>
  <r>
    <d v="2022-03-18T04:23:22"/>
    <x v="1"/>
    <n v="25"/>
    <s v="HOYOS ALEJANDRO"/>
    <x v="8"/>
    <x v="0"/>
    <n v="153"/>
    <n v="30.6"/>
    <n v="131.097972972973"/>
    <m/>
    <n v="50439.189200000001"/>
    <x v="1"/>
    <n v="15480"/>
    <x v="226"/>
    <x v="0"/>
    <m/>
  </r>
  <r>
    <d v="2022-03-18T04:23:22"/>
    <x v="1"/>
    <n v="26"/>
    <s v="GONZALEZ VELASQUEZ LISDAN"/>
    <x v="3"/>
    <x v="0"/>
    <n v="222"/>
    <n v="22.2"/>
    <n v="262.19594594594599"/>
    <m/>
    <n v="100878.3784"/>
    <x v="0"/>
    <n v="15480"/>
    <x v="226"/>
    <x v="0"/>
    <m/>
  </r>
  <r>
    <d v="2022-03-18T04:23:22"/>
    <x v="1"/>
    <n v="27"/>
    <s v="VANEGAS MORALES DEIBY ALEJANDRO"/>
    <x v="0"/>
    <x v="0"/>
    <n v="220"/>
    <n v="24.4444444444444"/>
    <n v="235.97635135135101"/>
    <s v="FERNEY HENAO Realiz 4 viajes donde moviliz 95 Usuarios, 2 DESCUENTOS (Usuarios Desubicados)"/>
    <n v="90790.540500000003"/>
    <x v="0"/>
    <n v="15480"/>
    <x v="226"/>
    <x v="0"/>
    <m/>
  </r>
  <r>
    <d v="2022-03-18T04:23:23"/>
    <x v="1"/>
    <n v="28"/>
    <s v="GRISALES VILLA DEIBY ALEJANDRO"/>
    <x v="3"/>
    <x v="0"/>
    <n v="273"/>
    <n v="27.3"/>
    <n v="262.19594594594599"/>
    <m/>
    <n v="100878.3784"/>
    <x v="0"/>
    <n v="15480"/>
    <x v="226"/>
    <x v="0"/>
    <m/>
  </r>
  <r>
    <d v="2022-03-18T04:23:23"/>
    <x v="1"/>
    <n v="29"/>
    <s v="HERRERA GIOVANNY"/>
    <x v="1"/>
    <x v="0"/>
    <n v="278"/>
    <n v="25.272727272727298"/>
    <n v="288.41554054054097"/>
    <s v="1 DESCUENTO (Usuario Desubicado)"/>
    <n v="110966.2162"/>
    <x v="0"/>
    <n v="15480"/>
    <x v="226"/>
    <x v="0"/>
    <m/>
  </r>
  <r>
    <d v="2022-03-18T04:23:23"/>
    <x v="9"/>
    <n v="30"/>
    <s v="BLANDON ALEJANDRO"/>
    <x v="10"/>
    <x v="0"/>
    <n v="111"/>
    <n v="27.75"/>
    <n v="104.878378378378"/>
    <m/>
    <n v="40351.3514"/>
    <x v="0"/>
    <n v="15480"/>
    <x v="226"/>
    <x v="0"/>
    <m/>
  </r>
  <r>
    <d v="2022-03-18T04:23:23"/>
    <x v="9"/>
    <n v="31"/>
    <s v="JIMENEZ JOSE"/>
    <x v="0"/>
    <x v="0"/>
    <n v="226"/>
    <n v="25.1111111111111"/>
    <n v="235.97635135135101"/>
    <m/>
    <n v="90790.540500000003"/>
    <x v="1"/>
    <n v="15480"/>
    <x v="226"/>
    <x v="0"/>
    <m/>
  </r>
  <r>
    <d v="2022-03-18T04:23:23"/>
    <x v="9"/>
    <n v="32"/>
    <s v="BLANDON ALEJANDRO"/>
    <x v="7"/>
    <x v="0"/>
    <n v="71"/>
    <n v="23.6666666666667"/>
    <n v="78.658783783783804"/>
    <m/>
    <n v="30263.513500000001"/>
    <x v="0"/>
    <n v="15480"/>
    <x v="226"/>
    <x v="0"/>
    <m/>
  </r>
  <r>
    <d v="2022-03-18T04:23:24"/>
    <x v="9"/>
    <n v="33"/>
    <s v="TORRES CRISTIAN"/>
    <x v="3"/>
    <x v="0"/>
    <n v="264"/>
    <n v="26.4"/>
    <n v="262.19594594594599"/>
    <m/>
    <n v="100878.3784"/>
    <x v="0"/>
    <n v="15480"/>
    <x v="226"/>
    <x v="0"/>
    <m/>
  </r>
  <r>
    <d v="2022-03-18T04:23:24"/>
    <x v="9"/>
    <n v="34"/>
    <s v="MARTINEZ MANCO JUAN FELIPE"/>
    <x v="8"/>
    <x v="0"/>
    <n v="139"/>
    <n v="27.8"/>
    <n v="131.097972972973"/>
    <m/>
    <n v="50439.189200000001"/>
    <x v="0"/>
    <n v="15480"/>
    <x v="226"/>
    <x v="0"/>
    <m/>
  </r>
  <r>
    <d v="2022-03-18T04:23:24"/>
    <x v="9"/>
    <n v="35"/>
    <s v="ARISTIZABAL GIRALDO JORGE ANDRES"/>
    <x v="0"/>
    <x v="0"/>
    <n v="237"/>
    <n v="26.3333333333333"/>
    <n v="235.97635135135101"/>
    <s v="1 DESCUENTO (Lorena Monitoreo)"/>
    <n v="90790.540500000003"/>
    <x v="1"/>
    <n v="15480"/>
    <x v="226"/>
    <x v="0"/>
    <m/>
  </r>
  <r>
    <d v="2022-03-18T04:23:24"/>
    <x v="9"/>
    <n v="36"/>
    <s v="MARTINEZ CHAVERRA LUIS NORBERTO"/>
    <x v="6"/>
    <x v="0"/>
    <n v="227"/>
    <n v="28.375"/>
    <n v="209.756756756757"/>
    <s v="1 DESCUENTO (Despachador Fernando)"/>
    <n v="80702.702699999994"/>
    <x v="0"/>
    <n v="15480"/>
    <x v="226"/>
    <x v="0"/>
    <m/>
  </r>
  <r>
    <d v="2022-03-18T04:23:25"/>
    <x v="9"/>
    <n v="38"/>
    <s v="GARCIA DAVID WILSON ALBERTO"/>
    <x v="3"/>
    <x v="0"/>
    <n v="212"/>
    <n v="21.2"/>
    <n v="262.19594594594599"/>
    <s v="1 DESCUENTO (Usuario Desubicado)"/>
    <n v="100878.3784"/>
    <x v="0"/>
    <n v="15480"/>
    <x v="226"/>
    <x v="0"/>
    <m/>
  </r>
  <r>
    <d v="2022-03-18T04:23:25"/>
    <x v="9"/>
    <n v="39"/>
    <s v="LONDOO GOMEZ WILDER"/>
    <x v="0"/>
    <x v="0"/>
    <n v="211"/>
    <n v="23.4444444444444"/>
    <n v="235.97635135135101"/>
    <m/>
    <n v="90790.540500000003"/>
    <x v="0"/>
    <n v="15480"/>
    <x v="226"/>
    <x v="0"/>
    <m/>
  </r>
  <r>
    <d v="2022-03-18T04:23:25"/>
    <x v="9"/>
    <n v="40"/>
    <s v="CORDOBA QUINTERO RAFAEL JOSE"/>
    <x v="0"/>
    <x v="0"/>
    <n v="264"/>
    <n v="29.3333333333333"/>
    <n v="235.97635135135101"/>
    <s v="9 DESCUENTOS (Despachador Fernando, Lorena Monitoreo, jefe de ruta, conductor reconc ruta, propietario veh 34 y 4 x transbordo )"/>
    <n v="90790.540500000003"/>
    <x v="0"/>
    <n v="15480"/>
    <x v="226"/>
    <x v="0"/>
    <m/>
  </r>
  <r>
    <d v="2022-03-18T04:23:25"/>
    <x v="9"/>
    <n v="42"/>
    <s v="BARRANTES GALLEGO DANIEL CAMILO"/>
    <x v="0"/>
    <x v="0"/>
    <n v="241"/>
    <n v="26.7777777777778"/>
    <n v="235.97635135135101"/>
    <m/>
    <n v="90790.540500000003"/>
    <x v="0"/>
    <n v="15480"/>
    <x v="226"/>
    <x v="0"/>
    <m/>
  </r>
  <r>
    <d v="2022-03-19T04:02:44"/>
    <x v="1"/>
    <n v="2"/>
    <s v="GONZALEZ MONTAO HERNAN DARIO"/>
    <x v="3"/>
    <x v="0"/>
    <n v="329"/>
    <n v="32.9"/>
    <n v="254.246575342466"/>
    <s v="3 DESCUENTOS (2 Lorena Monitoreo y Usuario Desubicado)"/>
    <n v="97698.630099999995"/>
    <x v="1"/>
    <n v="13045.714285714301"/>
    <x v="227"/>
    <x v="0"/>
    <m/>
  </r>
  <r>
    <d v="2022-03-19T04:02:44"/>
    <x v="1"/>
    <n v="3"/>
    <s v="CANO JIMENEZ ESNEIDER"/>
    <x v="0"/>
    <x v="0"/>
    <n v="174"/>
    <n v="19.3333333333333"/>
    <n v="228.82191780821901"/>
    <s v="1 DESCUENTO (Usuario Desubicado)"/>
    <n v="87928.767099999997"/>
    <x v="0"/>
    <n v="13045.714285714301"/>
    <x v="227"/>
    <x v="0"/>
    <m/>
  </r>
  <r>
    <d v="2022-03-19T04:02:44"/>
    <x v="1"/>
    <n v="5"/>
    <s v="LOAIZA GAVIRIA EDIXON ANDRES"/>
    <x v="12"/>
    <x v="0"/>
    <n v="383"/>
    <n v="29.461538461538499"/>
    <n v="330.52054794520501"/>
    <m/>
    <n v="127008.21920000001"/>
    <x v="1"/>
    <n v="13045.714285714301"/>
    <x v="227"/>
    <x v="0"/>
    <m/>
  </r>
  <r>
    <d v="2022-03-19T04:02:45"/>
    <x v="1"/>
    <n v="6"/>
    <s v="VELASQUEZ ROLDAN BRAYAN ESTIVEN"/>
    <x v="3"/>
    <x v="0"/>
    <n v="212"/>
    <n v="21.2"/>
    <n v="254.246575342466"/>
    <m/>
    <n v="97698.630099999995"/>
    <x v="0"/>
    <n v="13045.714285714301"/>
    <x v="227"/>
    <x v="0"/>
    <m/>
  </r>
  <r>
    <d v="2022-03-19T04:02:45"/>
    <x v="1"/>
    <n v="7"/>
    <s v="URIBE HERRERA JUAN ESTEBAN"/>
    <x v="6"/>
    <x v="2"/>
    <n v="199"/>
    <n v="26.533333333333299"/>
    <n v="190.68493150684901"/>
    <s v="1 DESCUENTO (Usuario Desubicado)"/>
    <n v="73273.972599999994"/>
    <x v="1"/>
    <n v="13045.714285714301"/>
    <x v="227"/>
    <x v="0"/>
    <m/>
  </r>
  <r>
    <d v="2022-03-19T04:02:45"/>
    <x v="1"/>
    <n v="8"/>
    <s v="VALENCIA MENDOZA CESAR AUGUSTO"/>
    <x v="9"/>
    <x v="0"/>
    <n v="342"/>
    <n v="28.5"/>
    <n v="305.09589041095899"/>
    <s v="2 DESCUENTOS (Conduct.)"/>
    <n v="117238.35619999999"/>
    <x v="1"/>
    <n v="13045.714285714301"/>
    <x v="227"/>
    <x v="0"/>
    <m/>
  </r>
  <r>
    <d v="2022-03-19T04:02:45"/>
    <x v="1"/>
    <n v="9"/>
    <s v="TABORDA ROJAS DIEGO ALEJANDRO"/>
    <x v="3"/>
    <x v="0"/>
    <n v="240"/>
    <n v="24"/>
    <n v="254.246575342466"/>
    <m/>
    <n v="97698.630099999995"/>
    <x v="0"/>
    <n v="13045.714285714301"/>
    <x v="227"/>
    <x v="0"/>
    <m/>
  </r>
  <r>
    <d v="2022-03-19T04:02:45"/>
    <x v="1"/>
    <n v="10"/>
    <s v="VALENCIA MENDOZA JHON"/>
    <x v="6"/>
    <x v="0"/>
    <n v="198"/>
    <n v="24.75"/>
    <n v="203.39726027397299"/>
    <m/>
    <n v="78158.9041"/>
    <x v="0"/>
    <n v="13045.714285714301"/>
    <x v="227"/>
    <x v="0"/>
    <m/>
  </r>
  <r>
    <d v="2022-03-19T04:02:45"/>
    <x v="9"/>
    <n v="11"/>
    <s v="RENDON VIANA HUMBERTO DE JESUS"/>
    <x v="4"/>
    <x v="0"/>
    <n v="166"/>
    <n v="23.714285714285701"/>
    <n v="177.972602739726"/>
    <m/>
    <n v="68389.041100000002"/>
    <x v="0"/>
    <n v="13045.714285714301"/>
    <x v="227"/>
    <x v="0"/>
    <m/>
  </r>
  <r>
    <d v="2022-03-19T04:02:46"/>
    <x v="9"/>
    <n v="12"/>
    <s v="VELEZ ZAPATA SANTIAGO"/>
    <x v="0"/>
    <x v="0"/>
    <n v="207"/>
    <n v="23"/>
    <n v="228.82191780821901"/>
    <m/>
    <n v="87928.767099999997"/>
    <x v="0"/>
    <n v="13045.714285714301"/>
    <x v="227"/>
    <x v="0"/>
    <m/>
  </r>
  <r>
    <d v="2022-03-19T04:02:46"/>
    <x v="9"/>
    <n v="13"/>
    <s v="LOPEZ ESTIVEN"/>
    <x v="6"/>
    <x v="0"/>
    <n v="193"/>
    <n v="24.125"/>
    <n v="203.39726027397299"/>
    <m/>
    <n v="78158.9041"/>
    <x v="1"/>
    <n v="13045.714285714301"/>
    <x v="227"/>
    <x v="0"/>
    <m/>
  </r>
  <r>
    <d v="2022-03-19T04:02:46"/>
    <x v="9"/>
    <n v="14"/>
    <s v="CARVAJAL SALAZAR HECTOR MARINO"/>
    <x v="0"/>
    <x v="0"/>
    <n v="261"/>
    <n v="29"/>
    <n v="228.82191780821901"/>
    <m/>
    <n v="87928.767099999997"/>
    <x v="1"/>
    <n v="13045.714285714301"/>
    <x v="227"/>
    <x v="0"/>
    <m/>
  </r>
  <r>
    <d v="2022-03-19T04:02:46"/>
    <x v="9"/>
    <n v="15"/>
    <s v="LONDOO LOPERA DUVAN ANDRES"/>
    <x v="0"/>
    <x v="0"/>
    <n v="234"/>
    <n v="26"/>
    <n v="228.82191780821901"/>
    <m/>
    <n v="87928.767099999997"/>
    <x v="0"/>
    <n v="13045.714285714301"/>
    <x v="227"/>
    <x v="0"/>
    <m/>
  </r>
  <r>
    <d v="2022-03-19T04:02:46"/>
    <x v="9"/>
    <n v="17"/>
    <s v="ESPINOZA CHAVARRIA GUILLERMO LEON"/>
    <x v="0"/>
    <x v="0"/>
    <n v="268"/>
    <n v="29.7777777777778"/>
    <n v="228.82191780821901"/>
    <m/>
    <n v="87928.767099999997"/>
    <x v="0"/>
    <n v="13045.714285714301"/>
    <x v="227"/>
    <x v="0"/>
    <m/>
  </r>
  <r>
    <d v="2022-03-19T04:02:46"/>
    <x v="9"/>
    <n v="20"/>
    <s v="VACA FIERRO ROBINSON"/>
    <x v="1"/>
    <x v="0"/>
    <n v="277"/>
    <n v="25.181818181818201"/>
    <n v="279.671232876712"/>
    <s v="2 DESCUENTOS (Usuarios Desubicados)"/>
    <n v="107468.4932"/>
    <x v="0"/>
    <n v="13045.714285714301"/>
    <x v="227"/>
    <x v="0"/>
    <m/>
  </r>
  <r>
    <d v="2022-03-19T04:02:47"/>
    <x v="9"/>
    <n v="21"/>
    <s v="OCAMPO OCAMPO ANTONIO JOSE"/>
    <x v="3"/>
    <x v="0"/>
    <n v="252"/>
    <n v="25.2"/>
    <n v="254.246575342466"/>
    <m/>
    <n v="97698.630099999995"/>
    <x v="0"/>
    <n v="13045.714285714301"/>
    <x v="227"/>
    <x v="0"/>
    <m/>
  </r>
  <r>
    <d v="2022-03-19T04:02:47"/>
    <x v="9"/>
    <n v="22"/>
    <s v="QUIRAMA CASTAEDA JHON JADER"/>
    <x v="4"/>
    <x v="0"/>
    <n v="181"/>
    <n v="25.8571428571429"/>
    <n v="177.972602739726"/>
    <m/>
    <n v="68389.041100000002"/>
    <x v="1"/>
    <n v="13045.714285714301"/>
    <x v="227"/>
    <x v="0"/>
    <m/>
  </r>
  <r>
    <d v="2022-03-19T04:02:47"/>
    <x v="9"/>
    <n v="23"/>
    <s v="QUICENO DAVID DIEGO ALEJANDRO"/>
    <x v="4"/>
    <x v="0"/>
    <n v="169"/>
    <n v="24.1428571428571"/>
    <n v="177.972602739726"/>
    <m/>
    <n v="68389.041100000002"/>
    <x v="0"/>
    <n v="13045.714285714301"/>
    <x v="227"/>
    <x v="0"/>
    <m/>
  </r>
  <r>
    <d v="2022-03-19T04:02:47"/>
    <x v="9"/>
    <n v="24"/>
    <s v="QUIRAMA CASTAEDA JHON JADER"/>
    <x v="14"/>
    <x v="0"/>
    <n v="36"/>
    <n v="72"/>
    <n v="12.712328767123299"/>
    <m/>
    <n v="4884.9314999999997"/>
    <x v="0"/>
    <n v="13045.714285714301"/>
    <x v="227"/>
    <x v="0"/>
    <m/>
  </r>
  <r>
    <d v="2022-03-19T04:02:47"/>
    <x v="9"/>
    <n v="25"/>
    <s v="HOYOS ALEJANDRO"/>
    <x v="4"/>
    <x v="1"/>
    <n v="200"/>
    <n v="28.571428571428601"/>
    <n v="177.972602739726"/>
    <m/>
    <n v="68389.041100000002"/>
    <x v="1"/>
    <n v="13045.714285714301"/>
    <x v="227"/>
    <x v="0"/>
    <m/>
  </r>
  <r>
    <d v="2022-03-19T04:02:47"/>
    <x v="9"/>
    <n v="26"/>
    <s v="GONZALEZ VELASQUEZ LISDAN"/>
    <x v="3"/>
    <x v="0"/>
    <n v="220"/>
    <n v="22"/>
    <n v="254.246575342466"/>
    <s v="1 DESCUENTO (Despachador Fernando)"/>
    <n v="97698.630099999995"/>
    <x v="0"/>
    <n v="13045.714285714301"/>
    <x v="227"/>
    <x v="0"/>
    <m/>
  </r>
  <r>
    <d v="2022-03-19T04:02:47"/>
    <x v="9"/>
    <n v="27"/>
    <s v="VANEGAS MORALES DEIBY ALEJANDRO"/>
    <x v="3"/>
    <x v="0"/>
    <n v="221"/>
    <n v="22.1"/>
    <n v="254.246575342466"/>
    <m/>
    <n v="97698.630099999995"/>
    <x v="0"/>
    <n v="13045.714285714301"/>
    <x v="227"/>
    <x v="0"/>
    <m/>
  </r>
  <r>
    <d v="2022-03-19T04:02:48"/>
    <x v="9"/>
    <n v="28"/>
    <s v="GRISALES VILLA DEIBY ALEJANDRO"/>
    <x v="6"/>
    <x v="0"/>
    <n v="166"/>
    <n v="22.133333333333301"/>
    <n v="190.68493150684901"/>
    <m/>
    <n v="73273.972599999994"/>
    <x v="0"/>
    <n v="13045.714285714301"/>
    <x v="227"/>
    <x v="0"/>
    <m/>
  </r>
  <r>
    <d v="2022-03-19T04:02:48"/>
    <x v="9"/>
    <n v="29"/>
    <s v="MARTINEZ MANCO JUAN FELIPE"/>
    <x v="8"/>
    <x v="0"/>
    <n v="113"/>
    <n v="22.6"/>
    <n v="127.123287671233"/>
    <m/>
    <n v="48849.3151"/>
    <x v="0"/>
    <n v="13045.714285714301"/>
    <x v="227"/>
    <x v="0"/>
    <m/>
  </r>
  <r>
    <d v="2022-03-19T04:02:48"/>
    <x v="1"/>
    <n v="30"/>
    <s v="BLANDON ALEJANDRO"/>
    <x v="0"/>
    <x v="0"/>
    <n v="226"/>
    <n v="25.1111111111111"/>
    <n v="228.82191780821901"/>
    <s v="1 DESCUENTO (Lorena Monitoreo)"/>
    <n v="87928.767099999997"/>
    <x v="0"/>
    <n v="13045.714285714301"/>
    <x v="227"/>
    <x v="0"/>
    <m/>
  </r>
  <r>
    <d v="2022-03-19T04:02:48"/>
    <x v="1"/>
    <n v="31"/>
    <s v="JIMENEZ JOSE"/>
    <x v="2"/>
    <x v="0"/>
    <n v="164"/>
    <n v="25.230769230769202"/>
    <n v="165.26027397260299"/>
    <m/>
    <n v="63504.109600000003"/>
    <x v="1"/>
    <n v="13045.714285714301"/>
    <x v="227"/>
    <x v="0"/>
    <m/>
  </r>
  <r>
    <d v="2022-03-19T04:02:48"/>
    <x v="1"/>
    <n v="33"/>
    <s v="TORRES CRISTIAN"/>
    <x v="1"/>
    <x v="0"/>
    <n v="275"/>
    <n v="25"/>
    <n v="279.671232876712"/>
    <s v="2 DESCUENTOS (Usuarios Desubicados)"/>
    <n v="107468.4932"/>
    <x v="0"/>
    <n v="13045.714285714301"/>
    <x v="227"/>
    <x v="0"/>
    <m/>
  </r>
  <r>
    <d v="2022-03-19T04:02:48"/>
    <x v="1"/>
    <n v="34"/>
    <s v="MARTINEZ MANCO JUAN FELIPE"/>
    <x v="8"/>
    <x v="0"/>
    <n v="88"/>
    <n v="17.600000000000001"/>
    <n v="127.123287671233"/>
    <m/>
    <n v="48849.3151"/>
    <x v="0"/>
    <n v="13045.714285714301"/>
    <x v="227"/>
    <x v="0"/>
    <m/>
  </r>
  <r>
    <d v="2022-03-19T04:02:49"/>
    <x v="1"/>
    <n v="35"/>
    <s v="ARISTIZABAL GIRALDO JORGE ANDRES"/>
    <x v="4"/>
    <x v="0"/>
    <n v="217"/>
    <n v="31"/>
    <n v="177.972602739726"/>
    <s v="3 DESCUENTOS (Devolucion x choque)"/>
    <n v="68389.041100000002"/>
    <x v="1"/>
    <n v="13045.714285714301"/>
    <x v="227"/>
    <x v="0"/>
    <m/>
  </r>
  <r>
    <d v="2022-03-19T04:02:49"/>
    <x v="1"/>
    <n v="36"/>
    <s v="MARTINEZ CHAVERRA LUIS NORBERTO"/>
    <x v="3"/>
    <x v="0"/>
    <n v="272"/>
    <n v="27.2"/>
    <n v="254.246575342466"/>
    <m/>
    <n v="97698.630099999995"/>
    <x v="0"/>
    <n v="13045.714285714301"/>
    <x v="227"/>
    <x v="0"/>
    <m/>
  </r>
  <r>
    <d v="2022-03-19T04:02:49"/>
    <x v="1"/>
    <n v="37"/>
    <s v="PIEDRAHITA MADRID SANTIAGO"/>
    <x v="0"/>
    <x v="0"/>
    <n v="220"/>
    <n v="24.4444444444444"/>
    <n v="228.82191780821901"/>
    <s v="1 DESCUENTO (Propietario veh 39)"/>
    <n v="87928.767099999997"/>
    <x v="1"/>
    <n v="13045.714285714301"/>
    <x v="227"/>
    <x v="0"/>
    <m/>
  </r>
  <r>
    <d v="2022-03-19T04:02:49"/>
    <x v="1"/>
    <n v="38"/>
    <s v="GARCIA DAVID WILSON ALBERTO"/>
    <x v="1"/>
    <x v="0"/>
    <n v="248"/>
    <n v="22.545454545454501"/>
    <n v="279.671232876712"/>
    <s v="2 DESCUENTOS (Conduct.)"/>
    <n v="107468.4932"/>
    <x v="0"/>
    <n v="13045.714285714301"/>
    <x v="227"/>
    <x v="0"/>
    <m/>
  </r>
  <r>
    <d v="2022-03-19T04:02:49"/>
    <x v="1"/>
    <n v="40"/>
    <s v="CORDOBA QUINTERO RAFAEL JOSE"/>
    <x v="0"/>
    <x v="0"/>
    <n v="217"/>
    <n v="24.1111111111111"/>
    <n v="228.82191780821901"/>
    <s v="2 DESCUENTOS (Jefe de ruta)"/>
    <n v="87928.767099999997"/>
    <x v="0"/>
    <n v="13045.714285714301"/>
    <x v="227"/>
    <x v="0"/>
    <m/>
  </r>
  <r>
    <d v="2022-03-19T04:02:49"/>
    <x v="1"/>
    <n v="42"/>
    <s v="BARRANTES GALLEGO DANIEL CAMILO"/>
    <x v="0"/>
    <x v="0"/>
    <n v="256"/>
    <n v="28.4444444444444"/>
    <n v="228.82191780821901"/>
    <s v="3 DESCUENTOS (Despachador Fernando, Lorena Monitoreo y janeth despachadora)"/>
    <n v="87928.767099999997"/>
    <x v="0"/>
    <n v="13045.714285714301"/>
    <x v="227"/>
    <x v="0"/>
    <m/>
  </r>
  <r>
    <d v="2022-03-20T04:38:28"/>
    <x v="9"/>
    <n v="1"/>
    <s v="GIL ARBOLEDA ARLEX"/>
    <x v="0"/>
    <x v="0"/>
    <n v="185"/>
    <n v="20.5555555555556"/>
    <n v="206.30313014826999"/>
    <s v="5 DESCUENTOS (Lorena monitoreo, 3 Conduct. Reconoc. Ruta y Despachador Fernando)"/>
    <n v="78921.252099999998"/>
    <x v="0"/>
    <n v="12575"/>
    <x v="228"/>
    <x v="0"/>
    <m/>
  </r>
  <r>
    <d v="2022-03-20T04:38:28"/>
    <x v="9"/>
    <n v="2"/>
    <s v="GONZALEZ MONTAO HERNAN DARIO"/>
    <x v="0"/>
    <x v="0"/>
    <n v="205"/>
    <n v="22.7777777777778"/>
    <n v="206.30313014826999"/>
    <s v="14 DESCUENTOS (4 Transbordo veh 29 y 10 Devolucion de dinero x taco)"/>
    <n v="78921.252099999998"/>
    <x v="1"/>
    <n v="12575"/>
    <x v="228"/>
    <x v="0"/>
    <m/>
  </r>
  <r>
    <d v="2022-03-20T04:38:28"/>
    <x v="9"/>
    <n v="3"/>
    <s v="ESPINOZA CHAVARRIA GUILLERMO LEON"/>
    <x v="10"/>
    <x v="0"/>
    <n v="96"/>
    <n v="21.3333333333333"/>
    <n v="103.15156507413499"/>
    <s v="3 DESCUENTOS ( x varado)"/>
    <n v="39460.625999999997"/>
    <x v="0"/>
    <n v="12575"/>
    <x v="228"/>
    <x v="0"/>
    <m/>
  </r>
  <r>
    <d v="2022-03-20T04:38:28"/>
    <x v="9"/>
    <n v="5"/>
    <s v="LOAIZA GAVIRIA EDIXON ANDRES"/>
    <x v="3"/>
    <x v="0"/>
    <n v="187"/>
    <n v="18.7"/>
    <n v="229.22570016474501"/>
    <s v="2 DESCUENTOS (Transbordo veh 09 y Usuario desubicado)"/>
    <n v="87690.280100000004"/>
    <x v="1"/>
    <n v="12575"/>
    <x v="228"/>
    <x v="0"/>
    <m/>
  </r>
  <r>
    <d v="2022-03-20T04:38:28"/>
    <x v="9"/>
    <n v="6"/>
    <s v="VELASQUEZ ROLDAN BRAYAN ESTIVEN"/>
    <x v="0"/>
    <x v="0"/>
    <n v="172"/>
    <n v="19.1111111111111"/>
    <n v="206.30313014826999"/>
    <m/>
    <n v="78921.252099999998"/>
    <x v="0"/>
    <n v="12575"/>
    <x v="228"/>
    <x v="0"/>
    <m/>
  </r>
  <r>
    <d v="2022-03-20T04:38:29"/>
    <x v="9"/>
    <n v="7"/>
    <s v="URIBE HERRERA JUAN ESTEBAN"/>
    <x v="6"/>
    <x v="0"/>
    <n v="211"/>
    <n v="26.375"/>
    <n v="183.38056013179599"/>
    <m/>
    <n v="70152.224100000007"/>
    <x v="1"/>
    <n v="12575"/>
    <x v="228"/>
    <x v="0"/>
    <m/>
  </r>
  <r>
    <d v="2022-03-20T04:38:29"/>
    <x v="9"/>
    <n v="8"/>
    <s v="VALENCIA MENDOZA CESAR AUGUSTO"/>
    <x v="3"/>
    <x v="0"/>
    <n v="232"/>
    <n v="23.2"/>
    <n v="229.22570016474501"/>
    <s v="10 DESCUENTOS (Transbordo veh 17)"/>
    <n v="87690.280100000004"/>
    <x v="1"/>
    <n v="12575"/>
    <x v="228"/>
    <x v="0"/>
    <m/>
  </r>
  <r>
    <d v="2022-03-20T04:38:29"/>
    <x v="9"/>
    <n v="9"/>
    <s v="TABORDA ROJAS DIEGO ALEJANDRO"/>
    <x v="3"/>
    <x v="0"/>
    <n v="203"/>
    <n v="20.3"/>
    <n v="229.22570016474501"/>
    <m/>
    <n v="87690.280100000004"/>
    <x v="0"/>
    <n v="12575"/>
    <x v="228"/>
    <x v="0"/>
    <m/>
  </r>
  <r>
    <d v="2022-03-20T04:38:29"/>
    <x v="9"/>
    <n v="10"/>
    <s v="MONSALVE OCAMPO EDISON GUSTAVO"/>
    <x v="4"/>
    <x v="0"/>
    <n v="168"/>
    <n v="24"/>
    <n v="160.457990115321"/>
    <s v="19 DESCUENTOS (Transbordo veh 7)"/>
    <n v="61383.196000000004"/>
    <x v="0"/>
    <n v="12575"/>
    <x v="228"/>
    <x v="0"/>
    <m/>
  </r>
  <r>
    <d v="2022-03-20T04:38:29"/>
    <x v="1"/>
    <n v="11"/>
    <s v="RENDON VIANA HUMBERTO DE JESUS"/>
    <x v="2"/>
    <x v="0"/>
    <n v="149"/>
    <n v="24.8333333333333"/>
    <n v="137.535420098847"/>
    <m/>
    <n v="52614.167999999998"/>
    <x v="0"/>
    <n v="12575"/>
    <x v="228"/>
    <x v="0"/>
    <m/>
  </r>
  <r>
    <d v="2022-03-20T04:38:29"/>
    <x v="1"/>
    <n v="12"/>
    <s v="VELEZ ZAPATA SANTIAGO"/>
    <x v="0"/>
    <x v="0"/>
    <n v="195"/>
    <n v="21.6666666666667"/>
    <n v="206.30313014826999"/>
    <m/>
    <n v="78921.252099999998"/>
    <x v="0"/>
    <n v="12575"/>
    <x v="228"/>
    <x v="0"/>
    <m/>
  </r>
  <r>
    <d v="2022-03-20T04:38:30"/>
    <x v="1"/>
    <n v="13"/>
    <s v="LOPEZ ESTIVEN"/>
    <x v="0"/>
    <x v="0"/>
    <n v="255"/>
    <n v="28.3333333333333"/>
    <n v="206.30313014826999"/>
    <m/>
    <n v="78921.252099999998"/>
    <x v="1"/>
    <n v="12575"/>
    <x v="228"/>
    <x v="0"/>
    <m/>
  </r>
  <r>
    <d v="2022-03-20T04:38:30"/>
    <x v="1"/>
    <n v="14"/>
    <s v="CARVAJAL SALAZAR HECTOR MARINO"/>
    <x v="3"/>
    <x v="0"/>
    <n v="253"/>
    <n v="25.3"/>
    <n v="229.22570016474501"/>
    <m/>
    <n v="87690.280100000004"/>
    <x v="1"/>
    <n v="12575"/>
    <x v="228"/>
    <x v="0"/>
    <m/>
  </r>
  <r>
    <d v="2022-03-20T04:38:30"/>
    <x v="1"/>
    <n v="15"/>
    <s v="LONDOO LOPERA DUVAN ANDRES"/>
    <x v="6"/>
    <x v="0"/>
    <n v="158"/>
    <n v="21.066666666666698"/>
    <n v="171.91927512355801"/>
    <m/>
    <n v="65767.710000000006"/>
    <x v="0"/>
    <n v="12575"/>
    <x v="228"/>
    <x v="0"/>
    <m/>
  </r>
  <r>
    <d v="2022-03-20T04:38:30"/>
    <x v="1"/>
    <n v="17"/>
    <s v="GARCIA KEVIN"/>
    <x v="8"/>
    <x v="0"/>
    <n v="110"/>
    <n v="22"/>
    <n v="114.61285008237201"/>
    <m/>
    <n v="43845.14"/>
    <x v="0"/>
    <n v="12575"/>
    <x v="228"/>
    <x v="0"/>
    <m/>
  </r>
  <r>
    <d v="2022-03-20T04:38:30"/>
    <x v="1"/>
    <n v="19"/>
    <s v="MIRANDA ALVARO"/>
    <x v="4"/>
    <x v="0"/>
    <n v="183"/>
    <n v="26.1428571428571"/>
    <n v="160.457990115321"/>
    <m/>
    <n v="61383.196000000004"/>
    <x v="0"/>
    <n v="12575"/>
    <x v="228"/>
    <x v="0"/>
    <m/>
  </r>
  <r>
    <d v="2022-03-20T04:38:30"/>
    <x v="1"/>
    <n v="20"/>
    <s v="VACA FIERRO ROBINSON"/>
    <x v="0"/>
    <x v="0"/>
    <n v="200"/>
    <n v="22.2222222222222"/>
    <n v="206.30313014826999"/>
    <m/>
    <n v="78921.252099999998"/>
    <x v="0"/>
    <n v="12575"/>
    <x v="228"/>
    <x v="0"/>
    <m/>
  </r>
  <r>
    <d v="2022-03-20T04:38:31"/>
    <x v="1"/>
    <n v="21"/>
    <s v="OCAMPO OCAMPO ANTONIO JOSE"/>
    <x v="3"/>
    <x v="0"/>
    <n v="192"/>
    <n v="19.2"/>
    <n v="229.22570016474501"/>
    <s v="1 DESCUENTO (Jefe de ruta)"/>
    <n v="87690.280100000004"/>
    <x v="0"/>
    <n v="12575"/>
    <x v="228"/>
    <x v="0"/>
    <m/>
  </r>
  <r>
    <d v="2022-03-20T04:38:31"/>
    <x v="1"/>
    <n v="22"/>
    <s v="QUIRAMA CASTAEDA JHON JADER"/>
    <x v="0"/>
    <x v="0"/>
    <n v="253"/>
    <n v="28.1111111111111"/>
    <n v="206.30313014826999"/>
    <m/>
    <n v="78921.252099999998"/>
    <x v="1"/>
    <n v="12575"/>
    <x v="228"/>
    <x v="0"/>
    <m/>
  </r>
  <r>
    <d v="2022-03-20T04:38:31"/>
    <x v="1"/>
    <n v="23"/>
    <s v="QUICENO DAVID DIEGO ALEJANDRO"/>
    <x v="0"/>
    <x v="1"/>
    <n v="219"/>
    <n v="24.3333333333333"/>
    <n v="206.30313014826999"/>
    <s v="Se Descuenta el viaje de 11 16 am ya que no ingresa al 13 sin autorizacin ni justificacion"/>
    <n v="78921.252099999998"/>
    <x v="0"/>
    <n v="12575"/>
    <x v="228"/>
    <x v="0"/>
    <m/>
  </r>
  <r>
    <d v="2022-03-20T04:38:31"/>
    <x v="1"/>
    <n v="25"/>
    <s v="BLANDON ALEJANDRO"/>
    <x v="4"/>
    <x v="0"/>
    <n v="199"/>
    <n v="28.428571428571399"/>
    <n v="160.457990115321"/>
    <m/>
    <n v="61383.196000000004"/>
    <x v="1"/>
    <n v="12575"/>
    <x v="228"/>
    <x v="0"/>
    <m/>
  </r>
  <r>
    <d v="2022-03-20T04:38:31"/>
    <x v="1"/>
    <n v="26"/>
    <s v="GONZALEZ VELASQUEZ LISDAN"/>
    <x v="0"/>
    <x v="0"/>
    <n v="207"/>
    <n v="23"/>
    <n v="206.30313014826999"/>
    <m/>
    <n v="78921.252099999998"/>
    <x v="0"/>
    <n v="12575"/>
    <x v="228"/>
    <x v="0"/>
    <m/>
  </r>
  <r>
    <d v="2022-03-20T04:38:31"/>
    <x v="1"/>
    <n v="27"/>
    <s v="VANEGAS MORALES DEIBY ALEJANDRO"/>
    <x v="4"/>
    <x v="0"/>
    <n v="158"/>
    <n v="22.571428571428601"/>
    <n v="160.457990115321"/>
    <m/>
    <n v="61383.196000000004"/>
    <x v="0"/>
    <n v="12575"/>
    <x v="228"/>
    <x v="0"/>
    <m/>
  </r>
  <r>
    <d v="2022-03-20T04:38:31"/>
    <x v="1"/>
    <n v="28"/>
    <s v="GRISALES VILLA DEIBY ALEJANDRO"/>
    <x v="4"/>
    <x v="0"/>
    <n v="155"/>
    <n v="22.1428571428571"/>
    <n v="160.457990115321"/>
    <s v="1 DESCUENTO (Jefe de ruta)"/>
    <n v="61383.196000000004"/>
    <x v="0"/>
    <n v="12575"/>
    <x v="228"/>
    <x v="0"/>
    <m/>
  </r>
  <r>
    <d v="2022-03-20T04:38:32"/>
    <x v="1"/>
    <n v="29"/>
    <s v="MARTINEZ MANCO JUAN FELIPE"/>
    <x v="4"/>
    <x v="1"/>
    <n v="208"/>
    <n v="29.714285714285701"/>
    <n v="160.457990115321"/>
    <m/>
    <n v="61383.196000000004"/>
    <x v="0"/>
    <n v="12575"/>
    <x v="228"/>
    <x v="0"/>
    <m/>
  </r>
  <r>
    <d v="2022-03-20T04:38:32"/>
    <x v="9"/>
    <n v="30"/>
    <s v="BLANDON ALEJANDRO"/>
    <x v="6"/>
    <x v="0"/>
    <n v="167"/>
    <n v="20.875"/>
    <n v="183.38056013179599"/>
    <m/>
    <n v="70152.224100000007"/>
    <x v="0"/>
    <n v="12575"/>
    <x v="228"/>
    <x v="0"/>
    <m/>
  </r>
  <r>
    <d v="2022-03-20T04:38:32"/>
    <x v="9"/>
    <n v="31"/>
    <s v="JIMENEZ JOSE"/>
    <x v="2"/>
    <x v="0"/>
    <n v="121"/>
    <n v="18.615384615384599"/>
    <n v="148.99670510708401"/>
    <m/>
    <n v="56998.682000000001"/>
    <x v="1"/>
    <n v="12575"/>
    <x v="228"/>
    <x v="0"/>
    <m/>
  </r>
  <r>
    <d v="2022-03-20T04:38:32"/>
    <x v="9"/>
    <n v="32"/>
    <s v="MEDINA PARRA JONATHAN ESTIVEN"/>
    <x v="4"/>
    <x v="0"/>
    <n v="172"/>
    <n v="24.571428571428601"/>
    <n v="160.457990115321"/>
    <s v="2 DESCUENTOS (Lorena Monitoreo y Usuario Desubicado)"/>
    <n v="61383.196000000004"/>
    <x v="0"/>
    <n v="12575"/>
    <x v="228"/>
    <x v="0"/>
    <m/>
  </r>
  <r>
    <d v="2022-03-20T04:38:32"/>
    <x v="9"/>
    <n v="33"/>
    <s v="BARRANTES GALLEGO DANIEL CAMILO"/>
    <x v="0"/>
    <x v="0"/>
    <n v="192"/>
    <n v="21.3333333333333"/>
    <n v="206.30313014826999"/>
    <s v="1 DESCUENTO (Propietario veh 19)"/>
    <n v="78921.252099999998"/>
    <x v="0"/>
    <n v="12575"/>
    <x v="228"/>
    <x v="0"/>
    <m/>
  </r>
  <r>
    <d v="2022-03-20T04:38:33"/>
    <x v="9"/>
    <n v="34"/>
    <s v="JIMENEZ HURTADO CARLOS ESTIVEN"/>
    <x v="6"/>
    <x v="0"/>
    <n v="195"/>
    <n v="24.375"/>
    <n v="183.38056013179599"/>
    <s v="2 DESCUENTOS (Despachador Fernando y Jos)"/>
    <n v="70152.224100000007"/>
    <x v="0"/>
    <n v="12575"/>
    <x v="228"/>
    <x v="0"/>
    <m/>
  </r>
  <r>
    <d v="2022-03-20T04:38:33"/>
    <x v="9"/>
    <n v="35"/>
    <s v="ARISTIZABAL GIRALDO JORGE ANDRES"/>
    <x v="6"/>
    <x v="0"/>
    <n v="134"/>
    <n v="16.75"/>
    <n v="183.38056013179599"/>
    <m/>
    <n v="70152.224100000007"/>
    <x v="1"/>
    <n v="12575"/>
    <x v="228"/>
    <x v="0"/>
    <m/>
  </r>
  <r>
    <d v="2022-03-20T04:38:33"/>
    <x v="9"/>
    <n v="36"/>
    <s v="VALENCIA MENDOZA JHON"/>
    <x v="0"/>
    <x v="0"/>
    <n v="206"/>
    <n v="22.8888888888889"/>
    <n v="206.30313014826999"/>
    <m/>
    <n v="78921.252099999998"/>
    <x v="0"/>
    <n v="12575"/>
    <x v="228"/>
    <x v="0"/>
    <m/>
  </r>
  <r>
    <d v="2022-03-20T04:38:33"/>
    <x v="9"/>
    <n v="37"/>
    <s v="PIEDRAHITA MADRID SANTIAGO"/>
    <x v="6"/>
    <x v="0"/>
    <n v="161"/>
    <n v="20.125"/>
    <n v="183.38056013179599"/>
    <s v="1 DESCUENTO (Propietario veh 39)"/>
    <n v="70152.224100000007"/>
    <x v="1"/>
    <n v="12575"/>
    <x v="228"/>
    <x v="0"/>
    <m/>
  </r>
  <r>
    <d v="2022-03-20T04:38:33"/>
    <x v="9"/>
    <n v="38"/>
    <s v="GARCIA DAVID WILSON ALBERTO"/>
    <x v="3"/>
    <x v="0"/>
    <n v="248"/>
    <n v="24.8"/>
    <n v="229.22570016474501"/>
    <s v="1 DESCUENTO (Despachador Jos)"/>
    <n v="87690.280100000004"/>
    <x v="0"/>
    <n v="12575"/>
    <x v="228"/>
    <x v="0"/>
    <m/>
  </r>
  <r>
    <d v="2022-03-20T04:38:33"/>
    <x v="9"/>
    <n v="39"/>
    <s v="LONDOO GOMEZ WILDER"/>
    <x v="6"/>
    <x v="0"/>
    <n v="170"/>
    <n v="21.25"/>
    <n v="183.38056013179599"/>
    <m/>
    <n v="70152.224100000007"/>
    <x v="0"/>
    <n v="12575"/>
    <x v="228"/>
    <x v="0"/>
    <m/>
  </r>
  <r>
    <d v="2022-03-20T04:38:34"/>
    <x v="9"/>
    <n v="40"/>
    <s v="CORDOBA QUINTERO RAFAEL JOSE"/>
    <x v="6"/>
    <x v="0"/>
    <n v="197"/>
    <n v="24.625"/>
    <n v="183.38056013179599"/>
    <m/>
    <n v="70152.224100000007"/>
    <x v="0"/>
    <n v="12575"/>
    <x v="228"/>
    <x v="0"/>
    <m/>
  </r>
  <r>
    <d v="2022-03-20T04:38:34"/>
    <x v="9"/>
    <n v="42"/>
    <s v="SOLORZANO KEVIN"/>
    <x v="3"/>
    <x v="0"/>
    <n v="241"/>
    <n v="24.1"/>
    <n v="229.22570016474501"/>
    <s v="5 DESCUENTOS (Jefe de ruta, 2 Propietario veh 34 y 2 Usuarios desubucados)"/>
    <n v="87690.280100000004"/>
    <x v="0"/>
    <n v="12575"/>
    <x v="228"/>
    <x v="0"/>
    <m/>
  </r>
  <r>
    <d v="2022-03-21T01:38:35"/>
    <x v="8"/>
    <n v="6"/>
    <s v="VELASQUEZ ROLDAN BRAYAN ESTIVEN"/>
    <x v="0"/>
    <x v="0"/>
    <n v="180"/>
    <n v="20"/>
    <n v="190.26486486486499"/>
    <m/>
    <n v="72505.945900000006"/>
    <x v="0"/>
    <n v="12613.6363636364"/>
    <x v="229"/>
    <x v="0"/>
    <m/>
  </r>
  <r>
    <d v="2022-03-21T01:38:36"/>
    <x v="8"/>
    <n v="13"/>
    <s v="TORRES CRISTIAN"/>
    <x v="0"/>
    <x v="0"/>
    <n v="217"/>
    <n v="24.1111111111111"/>
    <n v="190.26486486486499"/>
    <s v="2 DESCUENTOS (Usuarios desubicados)"/>
    <n v="72505.945900000006"/>
    <x v="1"/>
    <n v="12613.6363636364"/>
    <x v="229"/>
    <x v="0"/>
    <m/>
  </r>
  <r>
    <d v="2022-03-21T01:38:36"/>
    <x v="8"/>
    <n v="15"/>
    <s v="LONDOO LOPERA DUVAN ANDRES"/>
    <x v="6"/>
    <x v="0"/>
    <n v="149"/>
    <n v="18.625"/>
    <n v="169.12432432432399"/>
    <m/>
    <n v="64449.729700000004"/>
    <x v="0"/>
    <n v="12613.6363636364"/>
    <x v="229"/>
    <x v="0"/>
    <m/>
  </r>
  <r>
    <d v="2022-03-21T01:38:36"/>
    <x v="8"/>
    <n v="20"/>
    <s v="VACA FIERRO ROBINSON"/>
    <x v="0"/>
    <x v="0"/>
    <n v="170"/>
    <n v="18.8888888888889"/>
    <n v="190.26486486486499"/>
    <m/>
    <n v="72505.945900000006"/>
    <x v="0"/>
    <n v="12613.6363636364"/>
    <x v="229"/>
    <x v="0"/>
    <m/>
  </r>
  <r>
    <d v="2022-03-21T01:38:36"/>
    <x v="8"/>
    <n v="21"/>
    <s v="OCAMPO OCAMPO ANTONIO JOSE"/>
    <x v="6"/>
    <x v="0"/>
    <n v="168"/>
    <n v="21"/>
    <n v="169.12432432432399"/>
    <m/>
    <n v="64449.729700000004"/>
    <x v="0"/>
    <n v="12613.6363636364"/>
    <x v="229"/>
    <x v="0"/>
    <m/>
  </r>
  <r>
    <d v="2022-03-21T01:38:36"/>
    <x v="8"/>
    <n v="22"/>
    <s v="QUIRAMA CASTAEDA JHON JADER"/>
    <x v="0"/>
    <x v="0"/>
    <n v="210"/>
    <n v="23.3333333333333"/>
    <n v="190.26486486486499"/>
    <m/>
    <n v="72505.945900000006"/>
    <x v="1"/>
    <n v="12613.6363636364"/>
    <x v="229"/>
    <x v="0"/>
    <m/>
  </r>
  <r>
    <d v="2022-03-21T01:38:37"/>
    <x v="8"/>
    <n v="23"/>
    <s v="QUICENO DAVID DIEGO ALEJANDRO"/>
    <x v="2"/>
    <x v="1"/>
    <n v="118"/>
    <n v="19.6666666666667"/>
    <n v="126.84324324324299"/>
    <m/>
    <n v="48337.297299999998"/>
    <x v="0"/>
    <n v="12613.6363636364"/>
    <x v="229"/>
    <x v="0"/>
    <m/>
  </r>
  <r>
    <d v="2022-03-21T01:38:37"/>
    <x v="8"/>
    <n v="25"/>
    <s v="HOYOS ALEJANDRO"/>
    <x v="0"/>
    <x v="0"/>
    <n v="192"/>
    <n v="21.3333333333333"/>
    <n v="190.26486486486499"/>
    <m/>
    <n v="72505.945900000006"/>
    <x v="1"/>
    <n v="12613.6363636364"/>
    <x v="229"/>
    <x v="0"/>
    <m/>
  </r>
  <r>
    <d v="2022-03-21T01:38:37"/>
    <x v="8"/>
    <n v="26"/>
    <s v="GONZALEZ VELASQUEZ LISDAN"/>
    <x v="0"/>
    <x v="0"/>
    <n v="188"/>
    <n v="20.8888888888889"/>
    <n v="190.26486486486499"/>
    <m/>
    <n v="72505.945900000006"/>
    <x v="0"/>
    <n v="12613.6363636364"/>
    <x v="229"/>
    <x v="0"/>
    <m/>
  </r>
  <r>
    <d v="2022-03-21T01:38:37"/>
    <x v="8"/>
    <n v="27"/>
    <s v="HENAO MUOZ FERNEY"/>
    <x v="6"/>
    <x v="0"/>
    <n v="184"/>
    <n v="23"/>
    <n v="169.12432432432399"/>
    <s v="1 DESCUENTO (Despachador Fernando)"/>
    <n v="64449.729700000004"/>
    <x v="0"/>
    <n v="12613.6363636364"/>
    <x v="229"/>
    <x v="0"/>
    <m/>
  </r>
  <r>
    <d v="2022-03-21T01:38:37"/>
    <x v="8"/>
    <n v="28"/>
    <s v="BLANDON ALEJANDRO"/>
    <x v="3"/>
    <x v="0"/>
    <n v="139"/>
    <n v="13.9"/>
    <n v="211.40540540540499"/>
    <s v="1 DESCUENTO (Usuario Desubicado)"/>
    <n v="80562.162200000006"/>
    <x v="0"/>
    <n v="12613.6363636364"/>
    <x v="229"/>
    <x v="0"/>
    <m/>
  </r>
  <r>
    <d v="2022-03-21T01:38:37"/>
    <x v="8"/>
    <n v="29"/>
    <s v="MARTINEZ MANCO JUAN FELIPE"/>
    <x v="0"/>
    <x v="0"/>
    <n v="205"/>
    <n v="22.7777777777778"/>
    <n v="190.26486486486499"/>
    <s v="2 DESCUENTOS (Usuarios desubicados)"/>
    <n v="72505.945900000006"/>
    <x v="0"/>
    <n v="12613.6363636364"/>
    <x v="229"/>
    <x v="0"/>
    <m/>
  </r>
  <r>
    <d v="2022-03-21T01:38:38"/>
    <x v="8"/>
    <n v="31"/>
    <s v="BARRANTES GALLEGO DANIEL CAMILO"/>
    <x v="0"/>
    <x v="0"/>
    <n v="217"/>
    <n v="24.1111111111111"/>
    <n v="190.26486486486499"/>
    <m/>
    <n v="72505.945900000006"/>
    <x v="1"/>
    <n v="12613.6363636364"/>
    <x v="229"/>
    <x v="0"/>
    <m/>
  </r>
  <r>
    <d v="2022-03-21T01:38:38"/>
    <x v="8"/>
    <n v="32"/>
    <s v="MEDINA PARRA JONATHAN ESTIVEN"/>
    <x v="3"/>
    <x v="0"/>
    <n v="235"/>
    <n v="23.5"/>
    <n v="211.40540540540499"/>
    <m/>
    <n v="80562.162200000006"/>
    <x v="0"/>
    <n v="12613.6363636364"/>
    <x v="229"/>
    <x v="0"/>
    <m/>
  </r>
  <r>
    <d v="2022-03-21T01:38:38"/>
    <x v="8"/>
    <n v="34"/>
    <s v="JIMENEZ HURTADO CARLOS ESTIVEN"/>
    <x v="0"/>
    <x v="0"/>
    <n v="193"/>
    <n v="21.4444444444444"/>
    <n v="190.26486486486499"/>
    <m/>
    <n v="72505.945900000006"/>
    <x v="0"/>
    <n v="12613.6363636364"/>
    <x v="229"/>
    <x v="0"/>
    <m/>
  </r>
  <r>
    <d v="2022-03-21T01:38:38"/>
    <x v="8"/>
    <n v="35"/>
    <s v="ARISTIZABAL GIRALDO JORGE ANDRES"/>
    <x v="0"/>
    <x v="0"/>
    <n v="182"/>
    <n v="20.2222222222222"/>
    <n v="190.26486486486499"/>
    <m/>
    <n v="72505.945900000006"/>
    <x v="1"/>
    <n v="12613.6363636364"/>
    <x v="229"/>
    <x v="0"/>
    <m/>
  </r>
  <r>
    <d v="2022-03-21T01:38:38"/>
    <x v="8"/>
    <n v="36"/>
    <s v="VALENCIA MENDOZA JHON"/>
    <x v="3"/>
    <x v="0"/>
    <n v="225"/>
    <n v="22.5"/>
    <n v="211.40540540540499"/>
    <m/>
    <n v="80562.162200000006"/>
    <x v="0"/>
    <n v="12613.6363636364"/>
    <x v="229"/>
    <x v="0"/>
    <m/>
  </r>
  <r>
    <d v="2022-03-21T01:38:38"/>
    <x v="8"/>
    <n v="38"/>
    <s v="GARCIA DAVID WILSON ALBERTO"/>
    <x v="3"/>
    <x v="0"/>
    <n v="179"/>
    <n v="17.899999999999999"/>
    <n v="211.40540540540499"/>
    <m/>
    <n v="80562.162200000006"/>
    <x v="0"/>
    <n v="12613.6363636364"/>
    <x v="229"/>
    <x v="0"/>
    <m/>
  </r>
  <r>
    <d v="2022-03-21T01:38:38"/>
    <x v="8"/>
    <n v="39"/>
    <s v="LONDOO GOMEZ WILDER"/>
    <x v="6"/>
    <x v="0"/>
    <n v="188"/>
    <n v="23.5"/>
    <n v="169.12432432432399"/>
    <m/>
    <n v="64449.729700000004"/>
    <x v="0"/>
    <n v="12613.6363636364"/>
    <x v="229"/>
    <x v="0"/>
    <m/>
  </r>
  <r>
    <d v="2022-03-21T01:38:39"/>
    <x v="8"/>
    <n v="40"/>
    <s v="CORDOBA QUINTERO RAFAEL JOSE"/>
    <x v="6"/>
    <x v="1"/>
    <n v="174"/>
    <n v="21.75"/>
    <n v="169.12432432432399"/>
    <m/>
    <n v="64449.729700000004"/>
    <x v="0"/>
    <n v="12613.6363636364"/>
    <x v="229"/>
    <x v="0"/>
    <m/>
  </r>
  <r>
    <d v="2022-03-21T01:38:39"/>
    <x v="8"/>
    <n v="42"/>
    <s v="SOLORZANO KEVIN"/>
    <x v="0"/>
    <x v="0"/>
    <n v="198"/>
    <n v="22"/>
    <n v="190.26486486486499"/>
    <m/>
    <n v="72505.945900000006"/>
    <x v="0"/>
    <n v="12613.6363636364"/>
    <x v="229"/>
    <x v="0"/>
    <m/>
  </r>
  <r>
    <d v="2022-03-22T02:06:08"/>
    <x v="10"/>
    <n v="1"/>
    <s v="GIL ARBOLEDA ARLEX"/>
    <x v="6"/>
    <x v="1"/>
    <n v="137"/>
    <n v="17.125"/>
    <n v="144.46109510086501"/>
    <s v="4 DESCUENTOS (3 Devolucion x choque y 1 Usuario Desubicado)"/>
    <n v="54584.438000000002"/>
    <x v="0"/>
    <n v="12361.9047619048"/>
    <x v="230"/>
    <x v="0"/>
    <m/>
  </r>
  <r>
    <d v="2022-03-22T02:06:08"/>
    <x v="10"/>
    <n v="2"/>
    <s v="GONZALEZ MONTAO HERNAN DARIO"/>
    <x v="6"/>
    <x v="0"/>
    <n v="149"/>
    <n v="18.625"/>
    <n v="144.46109510086501"/>
    <m/>
    <n v="54584.438000000002"/>
    <x v="1"/>
    <n v="12361.9047619048"/>
    <x v="230"/>
    <x v="0"/>
    <m/>
  </r>
  <r>
    <d v="2022-03-22T02:06:08"/>
    <x v="10"/>
    <n v="3"/>
    <s v="CANO JIMENEZ ESNEIDER"/>
    <x v="3"/>
    <x v="0"/>
    <n v="174"/>
    <n v="17.399999999999999"/>
    <n v="180.57636887608101"/>
    <m/>
    <n v="68230.547600000005"/>
    <x v="0"/>
    <n v="12361.9047619048"/>
    <x v="230"/>
    <x v="0"/>
    <m/>
  </r>
  <r>
    <d v="2022-03-22T02:06:08"/>
    <x v="10"/>
    <n v="6"/>
    <s v="VELASQUEZ ROLDAN BRAYAN ESTIVEN"/>
    <x v="4"/>
    <x v="0"/>
    <n v="124"/>
    <n v="17.714285714285701"/>
    <n v="126.403458213256"/>
    <s v="1 DESCUENTO (Despachador Fernando)"/>
    <n v="47761.383300000001"/>
    <x v="0"/>
    <n v="12361.9047619048"/>
    <x v="230"/>
    <x v="0"/>
    <m/>
  </r>
  <r>
    <d v="2022-03-22T02:06:09"/>
    <x v="10"/>
    <n v="7"/>
    <s v="URIBE HERRERA JUAN ESTEBAN"/>
    <x v="3"/>
    <x v="0"/>
    <n v="205"/>
    <n v="20.5"/>
    <n v="180.57636887608101"/>
    <m/>
    <n v="68230.547600000005"/>
    <x v="1"/>
    <n v="12361.9047619048"/>
    <x v="230"/>
    <x v="0"/>
    <m/>
  </r>
  <r>
    <d v="2022-03-22T02:06:09"/>
    <x v="10"/>
    <n v="10"/>
    <s v="MONSALVE OCAMPO EDISON GUSTAVO"/>
    <x v="3"/>
    <x v="0"/>
    <n v="184"/>
    <n v="18.399999999999999"/>
    <n v="180.57636887608101"/>
    <m/>
    <n v="68230.547600000005"/>
    <x v="0"/>
    <n v="12361.9047619048"/>
    <x v="230"/>
    <x v="0"/>
    <m/>
  </r>
  <r>
    <d v="2022-03-22T02:06:09"/>
    <x v="10"/>
    <n v="12"/>
    <s v="VELEZ ZAPATA SANTIAGO"/>
    <x v="3"/>
    <x v="0"/>
    <n v="147"/>
    <n v="14.7"/>
    <n v="180.57636887608101"/>
    <m/>
    <n v="68230.547600000005"/>
    <x v="0"/>
    <n v="12361.9047619048"/>
    <x v="230"/>
    <x v="0"/>
    <m/>
  </r>
  <r>
    <d v="2022-03-22T02:06:09"/>
    <x v="10"/>
    <n v="15"/>
    <s v="LONDOO LOPERA DUVAN ANDRES"/>
    <x v="0"/>
    <x v="0"/>
    <n v="173"/>
    <n v="19.2222222222222"/>
    <n v="162.51873198847301"/>
    <m/>
    <n v="61407.4928"/>
    <x v="0"/>
    <n v="12361.9047619048"/>
    <x v="230"/>
    <x v="0"/>
    <m/>
  </r>
  <r>
    <d v="2022-03-22T02:06:09"/>
    <x v="10"/>
    <n v="19"/>
    <s v="MIRANDA ALVARO"/>
    <x v="6"/>
    <x v="0"/>
    <n v="180"/>
    <n v="24"/>
    <n v="135.43227665706101"/>
    <m/>
    <n v="51172.9107"/>
    <x v="0"/>
    <n v="12361.9047619048"/>
    <x v="230"/>
    <x v="0"/>
    <m/>
  </r>
  <r>
    <d v="2022-03-22T02:06:10"/>
    <x v="10"/>
    <n v="20"/>
    <s v="VACA FIERRO ROBINSON"/>
    <x v="9"/>
    <x v="0"/>
    <n v="198"/>
    <n v="16.5"/>
    <n v="216.691642651297"/>
    <m/>
    <n v="81876.657099999997"/>
    <x v="0"/>
    <n v="12361.9047619048"/>
    <x v="230"/>
    <x v="0"/>
    <m/>
  </r>
  <r>
    <d v="2022-03-22T02:06:10"/>
    <x v="10"/>
    <n v="22"/>
    <s v="QUIRAMA CASTAEDA JHON JADER"/>
    <x v="3"/>
    <x v="0"/>
    <n v="183"/>
    <n v="18.3"/>
    <n v="180.57636887608101"/>
    <m/>
    <n v="68230.547600000005"/>
    <x v="1"/>
    <n v="12361.9047619048"/>
    <x v="230"/>
    <x v="0"/>
    <m/>
  </r>
  <r>
    <d v="2022-03-22T02:06:10"/>
    <x v="10"/>
    <n v="26"/>
    <s v="GONZALEZ VELASQUEZ LISDAN"/>
    <x v="6"/>
    <x v="0"/>
    <n v="98"/>
    <n v="12.25"/>
    <n v="144.46109510086501"/>
    <m/>
    <n v="54584.438000000002"/>
    <x v="0"/>
    <n v="12361.9047619048"/>
    <x v="230"/>
    <x v="0"/>
    <m/>
  </r>
  <r>
    <d v="2022-03-22T02:06:10"/>
    <x v="10"/>
    <n v="27"/>
    <s v="HENAO MUOZ FERNEY"/>
    <x v="3"/>
    <x v="0"/>
    <n v="200"/>
    <n v="20"/>
    <n v="180.57636887608101"/>
    <s v="2 DESCUENTOS (Conduct.)"/>
    <n v="68230.547600000005"/>
    <x v="0"/>
    <n v="12361.9047619048"/>
    <x v="230"/>
    <x v="0"/>
    <m/>
  </r>
  <r>
    <d v="2022-03-22T02:06:11"/>
    <x v="10"/>
    <n v="28"/>
    <s v="GRISALES VILLA DEIBY ALEJANDRO"/>
    <x v="0"/>
    <x v="0"/>
    <n v="128"/>
    <n v="14.2222222222222"/>
    <n v="162.51873198847301"/>
    <s v="1 DESCUENTO (Usuario Desubicado)"/>
    <n v="61407.4928"/>
    <x v="0"/>
    <n v="12361.9047619048"/>
    <x v="230"/>
    <x v="0"/>
    <m/>
  </r>
  <r>
    <d v="2022-03-22T02:06:11"/>
    <x v="10"/>
    <n v="29"/>
    <s v="HERRERA GIOVANNY"/>
    <x v="10"/>
    <x v="0"/>
    <n v="98"/>
    <n v="24.5"/>
    <n v="72.230547550432306"/>
    <m/>
    <n v="27292.219000000001"/>
    <x v="0"/>
    <n v="12361.9047619048"/>
    <x v="230"/>
    <x v="0"/>
    <m/>
  </r>
  <r>
    <d v="2022-03-22T02:06:11"/>
    <x v="10"/>
    <n v="30"/>
    <s v="TABORDA ROJAS DIEGO ALEJANDRO"/>
    <x v="0"/>
    <x v="0"/>
    <n v="188"/>
    <n v="20.8888888888889"/>
    <n v="162.51873198847301"/>
    <m/>
    <n v="61407.4928"/>
    <x v="0"/>
    <n v="12361.9047619048"/>
    <x v="230"/>
    <x v="0"/>
    <m/>
  </r>
  <r>
    <d v="2022-03-22T02:06:11"/>
    <x v="10"/>
    <n v="32"/>
    <s v="MEDINA PARRA JONATHAN ESTIVEN"/>
    <x v="6"/>
    <x v="0"/>
    <n v="162"/>
    <n v="20.25"/>
    <n v="144.46109510086501"/>
    <m/>
    <n v="54584.438000000002"/>
    <x v="0"/>
    <n v="12361.9047619048"/>
    <x v="230"/>
    <x v="0"/>
    <m/>
  </r>
  <r>
    <d v="2022-03-22T02:06:12"/>
    <x v="10"/>
    <n v="33"/>
    <s v="TORRES CRISTIAN"/>
    <x v="0"/>
    <x v="0"/>
    <n v="144"/>
    <n v="16"/>
    <n v="162.51873198847301"/>
    <m/>
    <n v="61407.4928"/>
    <x v="0"/>
    <n v="12361.9047619048"/>
    <x v="230"/>
    <x v="0"/>
    <m/>
  </r>
  <r>
    <d v="2022-03-22T02:06:12"/>
    <x v="10"/>
    <n v="36"/>
    <s v="HERRERA GIOVANNY"/>
    <x v="8"/>
    <x v="0"/>
    <n v="67"/>
    <n v="13.4"/>
    <n v="90.288184438040304"/>
    <m/>
    <n v="34115.273800000003"/>
    <x v="0"/>
    <n v="12361.9047619048"/>
    <x v="230"/>
    <x v="0"/>
    <m/>
  </r>
  <r>
    <d v="2022-03-22T02:06:12"/>
    <x v="10"/>
    <n v="42"/>
    <s v="BARRANTES GALLEGO DANIEL CAMILO"/>
    <x v="3"/>
    <x v="0"/>
    <n v="194"/>
    <n v="19.399999999999999"/>
    <n v="180.57636887608101"/>
    <s v="KEVIN SOLORZANO Realiz 3 viajes donde moviliz 44 Usuarios"/>
    <n v="68230.547600000005"/>
    <x v="0"/>
    <n v="12361.9047619048"/>
    <x v="230"/>
    <x v="0"/>
    <m/>
  </r>
  <r>
    <d v="2022-03-23T04:31:00"/>
    <x v="9"/>
    <n v="1"/>
    <s v="GIL ARBOLEDA ARLEX"/>
    <x v="6"/>
    <x v="0"/>
    <n v="211"/>
    <n v="26.375"/>
    <n v="212.50590219224301"/>
    <s v="1 DESCUENTO (Usuario Desubicado)"/>
    <n v="81802.3609"/>
    <x v="0"/>
    <n v="13945.714285714301"/>
    <x v="231"/>
    <x v="0"/>
    <m/>
  </r>
  <r>
    <d v="2022-03-23T04:31:01"/>
    <x v="9"/>
    <n v="2"/>
    <s v="GONZALEZ MONTAO HERNAN DARIO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3"/>
    <s v="CANO JIMENEZ ESNEIDER"/>
    <x v="0"/>
    <x v="0"/>
    <n v="179"/>
    <n v="19.8888888888889"/>
    <n v="239.06913996627301"/>
    <s v="1 DESCUENTO (Usuario Desubicado)"/>
    <n v="92027.656000000003"/>
    <x v="0"/>
    <n v="13945.714285714301"/>
    <x v="231"/>
    <x v="0"/>
    <m/>
  </r>
  <r>
    <d v="2022-03-23T04:31:01"/>
    <x v="9"/>
    <n v="5"/>
    <s v="LOAIZA GAVIRIA EDIXON ANDRES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6"/>
    <s v="TABORDA ROJAS DIEGO ALEJANDRO"/>
    <x v="6"/>
    <x v="0"/>
    <n v="232"/>
    <n v="29"/>
    <n v="212.50590219224301"/>
    <s v="2 DESCUENTOS (Usuarios desubicados)"/>
    <n v="81802.3609"/>
    <x v="0"/>
    <n v="13945.714285714301"/>
    <x v="231"/>
    <x v="0"/>
    <m/>
  </r>
  <r>
    <d v="2022-03-23T04:31:02"/>
    <x v="9"/>
    <n v="7"/>
    <s v="URIBE HERRERA JUAN ESTEBAN"/>
    <x v="3"/>
    <x v="0"/>
    <n v="271"/>
    <n v="27.1"/>
    <n v="265.63237774030398"/>
    <s v="2 DESCUENTOS X Usuario con Movilidad reducida"/>
    <n v="102252.95110000001"/>
    <x v="1"/>
    <n v="13945.714285714301"/>
    <x v="231"/>
    <x v="0"/>
    <m/>
  </r>
  <r>
    <d v="2022-03-23T04:31:02"/>
    <x v="9"/>
    <n v="8"/>
    <s v="VACA FIERRO ROBINSON"/>
    <x v="9"/>
    <x v="0"/>
    <n v="317"/>
    <n v="26.4166666666667"/>
    <n v="318.75885328836398"/>
    <s v="2 DESCUENTOS X Usuario con Movilidad reducida"/>
    <n v="122703.5413"/>
    <x v="1"/>
    <n v="13945.714285714301"/>
    <x v="231"/>
    <x v="0"/>
    <m/>
  </r>
  <r>
    <d v="2022-03-23T04:31:02"/>
    <x v="9"/>
    <n v="10"/>
    <s v="MONSALVE OCAMPO EDISON GUSTAVO"/>
    <x v="6"/>
    <x v="0"/>
    <n v="202"/>
    <n v="25.25"/>
    <n v="212.50590219224301"/>
    <m/>
    <n v="81802.3609"/>
    <x v="0"/>
    <n v="13945.714285714301"/>
    <x v="231"/>
    <x v="0"/>
    <m/>
  </r>
  <r>
    <d v="2022-03-23T04:31:02"/>
    <x v="1"/>
    <n v="12"/>
    <s v="VELEZ ZAPATA SANTIAGO"/>
    <x v="3"/>
    <x v="0"/>
    <n v="204"/>
    <n v="20.399999999999999"/>
    <n v="265.63237774030398"/>
    <m/>
    <n v="102252.95110000001"/>
    <x v="0"/>
    <n v="13945.714285714301"/>
    <x v="231"/>
    <x v="0"/>
    <m/>
  </r>
  <r>
    <d v="2022-03-23T04:31:03"/>
    <x v="1"/>
    <n v="13"/>
    <s v="HERRERA GIOVANNY"/>
    <x v="6"/>
    <x v="0"/>
    <n v="249"/>
    <n v="31.125"/>
    <n v="212.50590219224301"/>
    <m/>
    <n v="81802.3609"/>
    <x v="1"/>
    <n v="13945.714285714301"/>
    <x v="231"/>
    <x v="0"/>
    <m/>
  </r>
  <r>
    <d v="2022-03-23T04:31:03"/>
    <x v="1"/>
    <n v="14"/>
    <s v="CARVAJAL SALAZAR HECTOR MARINO"/>
    <x v="3"/>
    <x v="0"/>
    <n v="247"/>
    <n v="24.7"/>
    <n v="265.63237774030398"/>
    <m/>
    <n v="102252.95110000001"/>
    <x v="1"/>
    <n v="13945.714285714301"/>
    <x v="231"/>
    <x v="0"/>
    <m/>
  </r>
  <r>
    <d v="2022-03-23T04:31:03"/>
    <x v="1"/>
    <n v="15"/>
    <s v="LONDOO LOPERA DUVAN ANDRES"/>
    <x v="3"/>
    <x v="0"/>
    <n v="242"/>
    <n v="24.2"/>
    <n v="265.63237774030398"/>
    <m/>
    <n v="102252.95110000001"/>
    <x v="0"/>
    <n v="13945.714285714301"/>
    <x v="231"/>
    <x v="0"/>
    <m/>
  </r>
  <r>
    <d v="2022-03-23T04:31:03"/>
    <x v="1"/>
    <n v="19"/>
    <s v="MIRANDA ALVARO"/>
    <x v="4"/>
    <x v="1"/>
    <n v="198"/>
    <n v="28.285714285714299"/>
    <n v="185.94266441821199"/>
    <m/>
    <n v="71577.065799999997"/>
    <x v="0"/>
    <n v="13945.714285714301"/>
    <x v="231"/>
    <x v="0"/>
    <m/>
  </r>
  <r>
    <d v="2022-03-23T04:31:03"/>
    <x v="1"/>
    <n v="20"/>
    <s v="VALENCIA MENDOZA JHON"/>
    <x v="1"/>
    <x v="0"/>
    <n v="359"/>
    <n v="32.636363636363598"/>
    <n v="292.19561551433401"/>
    <m/>
    <n v="112478.24619999999"/>
    <x v="0"/>
    <n v="13945.714285714301"/>
    <x v="231"/>
    <x v="0"/>
    <m/>
  </r>
  <r>
    <d v="2022-03-23T04:31:04"/>
    <x v="1"/>
    <n v="21"/>
    <s v="OCAMPO OCAMPO ANTONIO JOSE"/>
    <x v="1"/>
    <x v="0"/>
    <n v="250"/>
    <n v="22.727272727272702"/>
    <n v="292.19561551433401"/>
    <m/>
    <n v="112478.24619999999"/>
    <x v="0"/>
    <n v="13945.714285714301"/>
    <x v="231"/>
    <x v="0"/>
    <m/>
  </r>
  <r>
    <d v="2022-03-23T04:31:04"/>
    <x v="1"/>
    <n v="22"/>
    <s v="QUIRAMA CASTAEDA JHON JADER"/>
    <x v="3"/>
    <x v="0"/>
    <n v="319"/>
    <n v="31.9"/>
    <n v="265.63237774030398"/>
    <s v="2 DESCUENTOS (Despachador Fernando y Jose )"/>
    <n v="102252.95110000001"/>
    <x v="1"/>
    <n v="13945.714285714301"/>
    <x v="231"/>
    <x v="0"/>
    <m/>
  </r>
  <r>
    <d v="2022-03-23T04:31:04"/>
    <x v="1"/>
    <n v="23"/>
    <s v="QUICENO DAVID DIEGO ALEJANDRO"/>
    <x v="5"/>
    <x v="0"/>
    <n v="30"/>
    <n v="30"/>
    <n v="26.563237774030402"/>
    <m/>
    <n v="10225.295099999999"/>
    <x v="0"/>
    <n v="13945.714285714301"/>
    <x v="231"/>
    <x v="0"/>
    <m/>
  </r>
  <r>
    <d v="2022-03-23T04:31:04"/>
    <x v="1"/>
    <n v="25"/>
    <s v="HOYOS ALEJANDRO"/>
    <x v="3"/>
    <x v="0"/>
    <n v="300"/>
    <n v="30"/>
    <n v="265.63237774030398"/>
    <m/>
    <n v="102252.95110000001"/>
    <x v="1"/>
    <n v="13945.714285714301"/>
    <x v="231"/>
    <x v="0"/>
    <m/>
  </r>
  <r>
    <d v="2022-03-23T04:31:05"/>
    <x v="1"/>
    <n v="26"/>
    <s v="ESPINOZA CHAVARRIA GUILLERMO LEON"/>
    <x v="3"/>
    <x v="0"/>
    <n v="210"/>
    <n v="21"/>
    <n v="265.63237774030398"/>
    <m/>
    <n v="102252.95110000001"/>
    <x v="0"/>
    <n v="13945.714285714301"/>
    <x v="231"/>
    <x v="0"/>
    <m/>
  </r>
  <r>
    <d v="2022-03-23T04:31:05"/>
    <x v="1"/>
    <n v="27"/>
    <s v="HENAO MUOZ FERNEY"/>
    <x v="9"/>
    <x v="0"/>
    <n v="329"/>
    <n v="27.4166666666667"/>
    <n v="318.75885328836398"/>
    <m/>
    <n v="122703.5413"/>
    <x v="0"/>
    <n v="13945.714285714301"/>
    <x v="231"/>
    <x v="0"/>
    <m/>
  </r>
  <r>
    <d v="2022-03-23T04:31:05"/>
    <x v="1"/>
    <n v="28"/>
    <s v="GRISALES VILLA DEIBY ALEJANDRO"/>
    <x v="0"/>
    <x v="0"/>
    <n v="259"/>
    <n v="28.7777777777778"/>
    <n v="239.06913996627301"/>
    <m/>
    <n v="92027.656000000003"/>
    <x v="0"/>
    <n v="13945.714285714301"/>
    <x v="231"/>
    <x v="0"/>
    <m/>
  </r>
  <r>
    <d v="2022-03-23T04:31:05"/>
    <x v="1"/>
    <n v="29"/>
    <s v="MARTINEZ MANCO JUAN FELIPE"/>
    <x v="0"/>
    <x v="0"/>
    <n v="205"/>
    <n v="22.7777777777778"/>
    <n v="239.06913996627301"/>
    <m/>
    <n v="92027.656000000003"/>
    <x v="0"/>
    <n v="13945.714285714301"/>
    <x v="231"/>
    <x v="0"/>
    <m/>
  </r>
  <r>
    <d v="2022-03-23T04:31:05"/>
    <x v="9"/>
    <n v="30"/>
    <s v="BLANDON ALEJANDRO"/>
    <x v="6"/>
    <x v="0"/>
    <n v="200"/>
    <n v="25"/>
    <n v="212.50590219224301"/>
    <s v="2 DESCUENTOS (Usuario desubicado y Lorena Monitoreo)"/>
    <n v="81802.3609"/>
    <x v="0"/>
    <n v="13945.714285714301"/>
    <x v="231"/>
    <x v="0"/>
    <m/>
  </r>
  <r>
    <d v="2022-03-23T04:31:06"/>
    <x v="9"/>
    <n v="31"/>
    <s v="JIMENEZ JOSE"/>
    <x v="6"/>
    <x v="0"/>
    <n v="191"/>
    <n v="23.875"/>
    <n v="212.50590219224301"/>
    <m/>
    <n v="81802.3609"/>
    <x v="1"/>
    <n v="13945.714285714301"/>
    <x v="231"/>
    <x v="0"/>
    <m/>
  </r>
  <r>
    <d v="2022-03-23T04:31:06"/>
    <x v="9"/>
    <n v="32"/>
    <s v="MEDINA PARRA JONATHAN ESTIVEN"/>
    <x v="0"/>
    <x v="0"/>
    <n v="247"/>
    <n v="27.4444444444444"/>
    <n v="239.06913996627301"/>
    <m/>
    <n v="92027.656000000003"/>
    <x v="0"/>
    <n v="13945.714285714301"/>
    <x v="231"/>
    <x v="0"/>
    <m/>
  </r>
  <r>
    <d v="2022-03-23T04:31:06"/>
    <x v="9"/>
    <n v="33"/>
    <s v="TORRES CRISTIAN"/>
    <x v="0"/>
    <x v="0"/>
    <n v="207"/>
    <n v="23"/>
    <n v="239.06913996627301"/>
    <s v="1 DESCUENTO (Jose despachador)"/>
    <n v="92027.656000000003"/>
    <x v="0"/>
    <n v="13945.714285714301"/>
    <x v="231"/>
    <x v="0"/>
    <m/>
  </r>
  <r>
    <d v="2022-03-23T04:31:06"/>
    <x v="9"/>
    <n v="34"/>
    <s v="JIMENEZ HURTADO CARLOS ESTIVEN"/>
    <x v="4"/>
    <x v="0"/>
    <n v="225"/>
    <n v="32.142857142857103"/>
    <n v="185.94266441821199"/>
    <m/>
    <n v="71577.065799999997"/>
    <x v="0"/>
    <n v="13945.714285714301"/>
    <x v="231"/>
    <x v="0"/>
    <m/>
  </r>
  <r>
    <d v="2022-03-23T04:31:06"/>
    <x v="9"/>
    <n v="35"/>
    <s v="ARISTIZABAL GIRALDO JORGE ANDRES"/>
    <x v="3"/>
    <x v="0"/>
    <n v="298"/>
    <n v="29.8"/>
    <n v="265.63237774030398"/>
    <m/>
    <n v="102252.95110000001"/>
    <x v="1"/>
    <n v="13945.714285714301"/>
    <x v="231"/>
    <x v="0"/>
    <m/>
  </r>
  <r>
    <d v="2022-03-23T04:31:07"/>
    <x v="9"/>
    <n v="36"/>
    <s v="MARTINEZ CHAVERRA LUIS NORBERTO"/>
    <x v="2"/>
    <x v="0"/>
    <n v="164"/>
    <n v="25.230769230769202"/>
    <n v="172.661045531197"/>
    <m/>
    <n v="66464.4182"/>
    <x v="0"/>
    <n v="13945.714285714301"/>
    <x v="231"/>
    <x v="0"/>
    <m/>
  </r>
  <r>
    <d v="2022-03-23T04:31:07"/>
    <x v="9"/>
    <n v="37"/>
    <s v="PIEDRAHITA MADRID SANTIAGO"/>
    <x v="3"/>
    <x v="0"/>
    <n v="215"/>
    <n v="21.5"/>
    <n v="265.63237774030398"/>
    <s v="1 DESCUENTO (Lorena Monitoreo)"/>
    <n v="102252.95110000001"/>
    <x v="1"/>
    <n v="13945.714285714301"/>
    <x v="231"/>
    <x v="0"/>
    <m/>
  </r>
  <r>
    <d v="2022-03-23T04:31:07"/>
    <x v="9"/>
    <n v="38"/>
    <s v="GARCIA DAVID WILSON ALBERTO"/>
    <x v="4"/>
    <x v="0"/>
    <n v="163"/>
    <n v="23.285714285714299"/>
    <n v="185.94266441821199"/>
    <m/>
    <n v="71577.065799999997"/>
    <x v="0"/>
    <n v="13945.714285714301"/>
    <x v="231"/>
    <x v="0"/>
    <m/>
  </r>
  <r>
    <d v="2022-03-23T04:31:07"/>
    <x v="9"/>
    <n v="39"/>
    <s v="LONDOO GOMEZ WILDER"/>
    <x v="10"/>
    <x v="0"/>
    <n v="106"/>
    <n v="26.5"/>
    <n v="106.252951096121"/>
    <m/>
    <n v="40901.180399999997"/>
    <x v="0"/>
    <n v="13945.714285714301"/>
    <x v="231"/>
    <x v="0"/>
    <m/>
  </r>
  <r>
    <d v="2022-03-23T04:31:08"/>
    <x v="9"/>
    <n v="40"/>
    <s v="BARRANTES GALLEGO DANIEL CAMILO"/>
    <x v="0"/>
    <x v="0"/>
    <n v="264"/>
    <n v="29.3333333333333"/>
    <n v="239.06913996627301"/>
    <m/>
    <n v="92027.656000000003"/>
    <x v="0"/>
    <n v="13945.714285714301"/>
    <x v="231"/>
    <x v="0"/>
    <m/>
  </r>
  <r>
    <d v="2022-03-23T04:31:08"/>
    <x v="9"/>
    <n v="42"/>
    <s v="SOLORZANO KEVIN"/>
    <x v="6"/>
    <x v="1"/>
    <n v="225"/>
    <n v="28.125"/>
    <n v="212.50590219224301"/>
    <m/>
    <n v="81802.3609"/>
    <x v="0"/>
    <n v="13945.714285714301"/>
    <x v="231"/>
    <x v="0"/>
    <m/>
  </r>
  <r>
    <d v="2022-03-24T03:09:41"/>
    <x v="1"/>
    <n v="1"/>
    <s v="GIL ARBOLEDA ARLEX"/>
    <x v="1"/>
    <x v="0"/>
    <n v="228"/>
    <n v="20.727272727272702"/>
    <n v="281.55319148936201"/>
    <m/>
    <n v="108221.2766"/>
    <x v="0"/>
    <n v="13821.2121212121"/>
    <x v="232"/>
    <x v="0"/>
    <m/>
  </r>
  <r>
    <d v="2022-03-24T03:09:41"/>
    <x v="1"/>
    <n v="2"/>
    <s v="GONZALEZ MONTAO HERNAN DARIO"/>
    <x v="0"/>
    <x v="0"/>
    <n v="277"/>
    <n v="30.7777777777778"/>
    <n v="230.36170212766001"/>
    <s v="1 DESCUENTO (Propietario)"/>
    <n v="88544.680900000007"/>
    <x v="1"/>
    <n v="13821.2121212121"/>
    <x v="232"/>
    <x v="0"/>
    <m/>
  </r>
  <r>
    <d v="2022-03-24T03:09:41"/>
    <x v="1"/>
    <n v="3"/>
    <s v="CANO JIMENEZ ESNEIDER"/>
    <x v="6"/>
    <x v="0"/>
    <n v="207"/>
    <n v="24.352941176470601"/>
    <n v="217.563829787234"/>
    <m/>
    <n v="83625.531900000002"/>
    <x v="0"/>
    <n v="13821.2121212121"/>
    <x v="232"/>
    <x v="0"/>
    <m/>
  </r>
  <r>
    <d v="2022-03-24T03:09:41"/>
    <x v="1"/>
    <n v="5"/>
    <s v="LOAIZA GAVIRIA EDIXON ANDRES"/>
    <x v="10"/>
    <x v="0"/>
    <n v="85"/>
    <n v="24.285714285714299"/>
    <n v="89.585106382978694"/>
    <m/>
    <n v="34434.042600000001"/>
    <x v="1"/>
    <n v="13821.2121212121"/>
    <x v="232"/>
    <x v="0"/>
    <m/>
  </r>
  <r>
    <d v="2022-03-24T03:09:42"/>
    <x v="1"/>
    <n v="6"/>
    <s v="TABORDA ROJAS DIEGO ALEJANDRO"/>
    <x v="3"/>
    <x v="0"/>
    <n v="238"/>
    <n v="23.8"/>
    <n v="255.95744680851101"/>
    <m/>
    <n v="98382.978700000007"/>
    <x v="0"/>
    <n v="13821.2121212121"/>
    <x v="232"/>
    <x v="0"/>
    <m/>
  </r>
  <r>
    <d v="2022-03-24T03:09:42"/>
    <x v="1"/>
    <n v="7"/>
    <s v="URIBE HERRERA JUAN ESTEBAN"/>
    <x v="0"/>
    <x v="0"/>
    <n v="319"/>
    <n v="35.4444444444444"/>
    <n v="230.36170212766001"/>
    <s v="3 DESCUENTOS (Lorena Monitoreo Y 2 Transbordo veh 10)"/>
    <n v="88544.680900000007"/>
    <x v="1"/>
    <n v="13821.2121212121"/>
    <x v="232"/>
    <x v="0"/>
    <m/>
  </r>
  <r>
    <d v="2022-03-24T03:09:42"/>
    <x v="1"/>
    <n v="8"/>
    <s v="VALENCIA MENDOZA CESAR AUGUSTO"/>
    <x v="9"/>
    <x v="0"/>
    <n v="263"/>
    <n v="21.9166666666667"/>
    <n v="307.14893617021301"/>
    <s v="4 DESCUENTOS (Conductores)"/>
    <n v="118059.5745"/>
    <x v="1"/>
    <n v="13821.2121212121"/>
    <x v="232"/>
    <x v="0"/>
    <m/>
  </r>
  <r>
    <d v="2022-03-24T03:09:42"/>
    <x v="1"/>
    <n v="10"/>
    <s v="MONSALVE OCAMPO EDISON GUSTAVO"/>
    <x v="0"/>
    <x v="0"/>
    <n v="221"/>
    <n v="24.5555555555556"/>
    <n v="230.36170212766001"/>
    <m/>
    <n v="88544.680900000007"/>
    <x v="0"/>
    <n v="13821.2121212121"/>
    <x v="232"/>
    <x v="0"/>
    <m/>
  </r>
  <r>
    <d v="2022-03-24T03:09:42"/>
    <x v="1"/>
    <n v="11"/>
    <s v="RENDON VIANA HUMBERTO DE JESUS"/>
    <x v="4"/>
    <x v="0"/>
    <n v="228"/>
    <n v="32.571428571428598"/>
    <n v="179.17021276595699"/>
    <m/>
    <n v="68868.085099999997"/>
    <x v="0"/>
    <n v="13821.2121212121"/>
    <x v="232"/>
    <x v="0"/>
    <m/>
  </r>
  <r>
    <d v="2022-03-24T03:09:42"/>
    <x v="9"/>
    <n v="12"/>
    <s v="VELEZ ZAPATA SANTIAGO"/>
    <x v="0"/>
    <x v="0"/>
    <n v="204"/>
    <n v="22.6666666666667"/>
    <n v="230.36170212766001"/>
    <m/>
    <n v="88544.680900000007"/>
    <x v="0"/>
    <n v="13821.2121212121"/>
    <x v="232"/>
    <x v="0"/>
    <m/>
  </r>
  <r>
    <d v="2022-03-24T03:09:43"/>
    <x v="9"/>
    <n v="13"/>
    <s v="HERRERA GIOVANNY"/>
    <x v="6"/>
    <x v="0"/>
    <n v="249"/>
    <n v="31.125"/>
    <n v="204.76595744680799"/>
    <s v="3 DESCUENTOS (Lorena Monitoreo Y 2 Usuarios Desubicados)"/>
    <n v="78706.383000000002"/>
    <x v="1"/>
    <n v="13821.2121212121"/>
    <x v="232"/>
    <x v="0"/>
    <m/>
  </r>
  <r>
    <d v="2022-03-24T03:09:43"/>
    <x v="9"/>
    <n v="14"/>
    <s v="CARVAJAL SALAZAR HECTOR MARINO"/>
    <x v="6"/>
    <x v="0"/>
    <n v="196"/>
    <n v="24.5"/>
    <n v="204.76595744680799"/>
    <m/>
    <n v="78706.383000000002"/>
    <x v="1"/>
    <n v="13821.2121212121"/>
    <x v="232"/>
    <x v="0"/>
    <m/>
  </r>
  <r>
    <d v="2022-03-24T03:09:43"/>
    <x v="9"/>
    <n v="15"/>
    <s v="ESPINOZA CHAVARRIA GUILLERMO LEON"/>
    <x v="0"/>
    <x v="0"/>
    <n v="223"/>
    <n v="24.7777777777778"/>
    <n v="230.36170212766001"/>
    <m/>
    <n v="88544.680900000007"/>
    <x v="0"/>
    <n v="13821.2121212121"/>
    <x v="232"/>
    <x v="0"/>
    <m/>
  </r>
  <r>
    <d v="2022-03-24T03:09:43"/>
    <x v="9"/>
    <n v="19"/>
    <s v="MIRANDA ALVARO"/>
    <x v="6"/>
    <x v="0"/>
    <n v="188"/>
    <n v="23.5"/>
    <n v="204.76595744680799"/>
    <m/>
    <n v="78706.383000000002"/>
    <x v="0"/>
    <n v="13821.2121212121"/>
    <x v="232"/>
    <x v="0"/>
    <m/>
  </r>
  <r>
    <d v="2022-03-24T03:09:43"/>
    <x v="9"/>
    <n v="20"/>
    <s v="VALENCIA MENDOZA JHON"/>
    <x v="9"/>
    <x v="0"/>
    <n v="307"/>
    <n v="25.5833333333333"/>
    <n v="307.14893617021301"/>
    <m/>
    <n v="118059.5745"/>
    <x v="0"/>
    <n v="13821.2121212121"/>
    <x v="232"/>
    <x v="0"/>
    <m/>
  </r>
  <r>
    <d v="2022-03-24T03:09:43"/>
    <x v="9"/>
    <n v="21"/>
    <s v="OCAMPO OCAMPO ANTONIO JOSE"/>
    <x v="3"/>
    <x v="0"/>
    <n v="255"/>
    <n v="25.5"/>
    <n v="255.95744680851101"/>
    <s v="2 DESCUENTOS (Lorena Monitoreo Y Jose despachador)"/>
    <n v="98382.978700000007"/>
    <x v="0"/>
    <n v="13821.2121212121"/>
    <x v="232"/>
    <x v="0"/>
    <m/>
  </r>
  <r>
    <d v="2022-03-24T03:09:43"/>
    <x v="9"/>
    <n v="22"/>
    <s v="QUIRAMA CASTAEDA JHON JADER"/>
    <x v="3"/>
    <x v="0"/>
    <n v="258"/>
    <n v="24.571428571428601"/>
    <n v="268.755319148936"/>
    <m/>
    <n v="103302.1277"/>
    <x v="1"/>
    <n v="13821.2121212121"/>
    <x v="232"/>
    <x v="0"/>
    <m/>
  </r>
  <r>
    <d v="2022-03-24T03:09:44"/>
    <x v="9"/>
    <n v="25"/>
    <s v="HOYOS ALEJANDRO"/>
    <x v="0"/>
    <x v="0"/>
    <n v="255"/>
    <n v="28.3333333333333"/>
    <n v="230.36170212766001"/>
    <m/>
    <n v="88544.680900000007"/>
    <x v="1"/>
    <n v="13821.2121212121"/>
    <x v="232"/>
    <x v="0"/>
    <m/>
  </r>
  <r>
    <d v="2022-03-24T03:09:44"/>
    <x v="9"/>
    <n v="26"/>
    <s v="GONZALEZ VELASQUEZ LISDAN"/>
    <x v="0"/>
    <x v="0"/>
    <n v="233"/>
    <n v="25.8888888888889"/>
    <n v="230.36170212766001"/>
    <m/>
    <n v="88544.680900000007"/>
    <x v="0"/>
    <n v="13821.2121212121"/>
    <x v="232"/>
    <x v="0"/>
    <m/>
  </r>
  <r>
    <d v="2022-03-24T03:09:44"/>
    <x v="9"/>
    <n v="27"/>
    <s v="VANEGAS MORALES DEIBY ALEJANDRO"/>
    <x v="8"/>
    <x v="0"/>
    <n v="150"/>
    <n v="30"/>
    <n v="127.97872340425501"/>
    <m/>
    <n v="49191.489399999999"/>
    <x v="0"/>
    <n v="13821.2121212121"/>
    <x v="232"/>
    <x v="0"/>
    <m/>
  </r>
  <r>
    <d v="2022-03-24T03:09:44"/>
    <x v="9"/>
    <n v="28"/>
    <s v="GRISALES VILLA DEIBY ALEJANDRO"/>
    <x v="0"/>
    <x v="0"/>
    <n v="223"/>
    <n v="24.7777777777778"/>
    <n v="230.36170212766001"/>
    <s v="3 DESCUENTOS (Transbordo)"/>
    <n v="88544.680900000007"/>
    <x v="0"/>
    <n v="13821.2121212121"/>
    <x v="232"/>
    <x v="0"/>
    <m/>
  </r>
  <r>
    <d v="2022-03-24T03:09:44"/>
    <x v="9"/>
    <n v="29"/>
    <s v="MARTINEZ MANCO JUAN FELIPE"/>
    <x v="0"/>
    <x v="0"/>
    <n v="203"/>
    <n v="22.5555555555556"/>
    <n v="230.36170212766001"/>
    <s v="3 DESCUENTOS (Usuarios Desubicados)"/>
    <n v="88544.680900000007"/>
    <x v="0"/>
    <n v="13821.2121212121"/>
    <x v="232"/>
    <x v="0"/>
    <m/>
  </r>
  <r>
    <d v="2022-03-24T03:09:44"/>
    <x v="9"/>
    <n v="30"/>
    <s v="BLANDON ALEJANDRO"/>
    <x v="0"/>
    <x v="0"/>
    <n v="201"/>
    <n v="22.3333333333333"/>
    <n v="230.36170212766001"/>
    <s v="3 DESCUENTOS (Usuarios Desubicados)"/>
    <n v="88544.680900000007"/>
    <x v="0"/>
    <n v="13821.2121212121"/>
    <x v="232"/>
    <x v="0"/>
    <m/>
  </r>
  <r>
    <d v="2022-03-24T03:09:45"/>
    <x v="9"/>
    <n v="31"/>
    <s v="JIMENEZ JOSE"/>
    <x v="1"/>
    <x v="0"/>
    <n v="270"/>
    <n v="24.545454545454501"/>
    <n v="281.55319148936201"/>
    <m/>
    <n v="108221.2766"/>
    <x v="1"/>
    <n v="13821.2121212121"/>
    <x v="232"/>
    <x v="0"/>
    <m/>
  </r>
  <r>
    <d v="2022-03-24T03:09:45"/>
    <x v="9"/>
    <n v="32"/>
    <s v="MEDINA PARRA JONATHAN ESTIVEN"/>
    <x v="0"/>
    <x v="0"/>
    <n v="235"/>
    <n v="26.1111111111111"/>
    <n v="230.36170212766001"/>
    <m/>
    <n v="88544.680900000007"/>
    <x v="0"/>
    <n v="13821.2121212121"/>
    <x v="232"/>
    <x v="0"/>
    <m/>
  </r>
  <r>
    <d v="2022-03-24T03:09:45"/>
    <x v="1"/>
    <n v="33"/>
    <s v="TORRES CRISTIAN"/>
    <x v="3"/>
    <x v="0"/>
    <n v="245"/>
    <n v="24.5"/>
    <n v="255.95744680851101"/>
    <m/>
    <n v="98382.978700000007"/>
    <x v="0"/>
    <n v="13821.2121212121"/>
    <x v="232"/>
    <x v="0"/>
    <m/>
  </r>
  <r>
    <d v="2022-03-24T03:09:45"/>
    <x v="1"/>
    <n v="34"/>
    <s v="JIMENEZ HURTADO CARLOS ESTIVEN"/>
    <x v="6"/>
    <x v="0"/>
    <n v="246"/>
    <n v="30.75"/>
    <n v="204.76595744680799"/>
    <m/>
    <n v="78706.383000000002"/>
    <x v="0"/>
    <n v="13821.2121212121"/>
    <x v="232"/>
    <x v="0"/>
    <m/>
  </r>
  <r>
    <d v="2022-03-24T03:09:45"/>
    <x v="1"/>
    <n v="35"/>
    <s v="ARISTIZABAL GIRALDO JORGE ANDRES"/>
    <x v="6"/>
    <x v="0"/>
    <n v="213"/>
    <n v="28.4"/>
    <n v="191.968085106383"/>
    <m/>
    <n v="73787.233999999997"/>
    <x v="1"/>
    <n v="13821.2121212121"/>
    <x v="232"/>
    <x v="0"/>
    <m/>
  </r>
  <r>
    <d v="2022-03-24T03:09:45"/>
    <x v="1"/>
    <n v="36"/>
    <s v="MARTINEZ CHAVERRA LUIS NORBERTO"/>
    <x v="8"/>
    <x v="0"/>
    <n v="121"/>
    <n v="24.2"/>
    <n v="127.97872340425501"/>
    <m/>
    <n v="49191.489399999999"/>
    <x v="0"/>
    <n v="13821.2121212121"/>
    <x v="232"/>
    <x v="0"/>
    <m/>
  </r>
  <r>
    <d v="2022-03-24T03:09:45"/>
    <x v="1"/>
    <n v="37"/>
    <s v="PIEDRAHITA MADRID SANTIAGO"/>
    <x v="1"/>
    <x v="0"/>
    <n v="272"/>
    <n v="24.727272727272702"/>
    <n v="281.55319148936201"/>
    <m/>
    <n v="108221.2766"/>
    <x v="1"/>
    <n v="13821.2121212121"/>
    <x v="232"/>
    <x v="0"/>
    <m/>
  </r>
  <r>
    <d v="2022-03-24T03:09:46"/>
    <x v="1"/>
    <n v="38"/>
    <s v="GARCIA DAVID WILSON ALBERTO"/>
    <x v="4"/>
    <x v="0"/>
    <n v="168"/>
    <n v="24"/>
    <n v="179.17021276595699"/>
    <s v="2 DESCUENTOS X Usuario con Movilidad reducida"/>
    <n v="68868.085099999997"/>
    <x v="0"/>
    <n v="13821.2121212121"/>
    <x v="232"/>
    <x v="0"/>
    <m/>
  </r>
  <r>
    <d v="2022-03-24T03:09:46"/>
    <x v="1"/>
    <n v="42"/>
    <s v="SOLORZANO KEVIN"/>
    <x v="3"/>
    <x v="0"/>
    <n v="237"/>
    <n v="23.7"/>
    <n v="255.95744680851101"/>
    <s v="1 DESCUENTO (Lorena Monitoreo)"/>
    <n v="98382.978700000007"/>
    <x v="0"/>
    <n v="13821.2121212121"/>
    <x v="232"/>
    <x v="0"/>
    <m/>
  </r>
  <r>
    <d v="2022-03-25T03:24:49"/>
    <x v="9"/>
    <n v="1"/>
    <s v="GIL ARBOLEDA ARLEX"/>
    <x v="3"/>
    <x v="0"/>
    <n v="264"/>
    <n v="26.4"/>
    <n v="265.11029411764702"/>
    <s v="3 DESCUENTOS (Usuarios desubicados)"/>
    <n v="102044.1176"/>
    <x v="0"/>
    <n v="14851.515151515199"/>
    <x v="233"/>
    <x v="0"/>
    <m/>
  </r>
  <r>
    <d v="2022-03-25T03:24:49"/>
    <x v="9"/>
    <n v="2"/>
    <s v="GONZALEZ MONTAO HERNAN DARIO"/>
    <x v="0"/>
    <x v="0"/>
    <n v="240"/>
    <n v="26.6666666666667"/>
    <n v="238.59926470588201"/>
    <s v="2 DESCUENTOS (Transbordo veh 38)"/>
    <n v="91839.705900000001"/>
    <x v="1"/>
    <n v="14851.515151515199"/>
    <x v="233"/>
    <x v="0"/>
    <m/>
  </r>
  <r>
    <d v="2022-03-25T03:24:49"/>
    <x v="9"/>
    <n v="3"/>
    <s v="CANO JIMENEZ ESNEIDER"/>
    <x v="2"/>
    <x v="0"/>
    <n v="127"/>
    <n v="23.090909090909101"/>
    <n v="145.810661764706"/>
    <m/>
    <n v="56124.2647"/>
    <x v="0"/>
    <n v="14851.515151515199"/>
    <x v="233"/>
    <x v="0"/>
    <m/>
  </r>
  <r>
    <d v="2022-03-25T03:24:49"/>
    <x v="9"/>
    <n v="6"/>
    <s v="TABORDA ROJAS DIEGO ALEJANDRO"/>
    <x v="3"/>
    <x v="0"/>
    <n v="292"/>
    <n v="29.2"/>
    <n v="265.11029411764702"/>
    <m/>
    <n v="102044.1176"/>
    <x v="0"/>
    <n v="14851.515151515199"/>
    <x v="233"/>
    <x v="0"/>
    <m/>
  </r>
  <r>
    <d v="2022-03-25T03:24:50"/>
    <x v="9"/>
    <n v="7"/>
    <s v="URIBE HERRERA JUAN ESTEBAN"/>
    <x v="0"/>
    <x v="0"/>
    <n v="246"/>
    <n v="27.3333333333333"/>
    <n v="238.59926470588201"/>
    <s v="3 DESCUENTOS (Lorena Monitoreo y Despachador Fernando)"/>
    <n v="91839.705900000001"/>
    <x v="1"/>
    <n v="14851.515151515199"/>
    <x v="233"/>
    <x v="0"/>
    <m/>
  </r>
  <r>
    <d v="2022-03-25T03:24:50"/>
    <x v="9"/>
    <n v="8"/>
    <s v="VALENCIA MENDOZA CESAR AUGUSTO"/>
    <x v="2"/>
    <x v="0"/>
    <n v="167"/>
    <n v="25.692307692307701"/>
    <n v="172.32169117647101"/>
    <m/>
    <n v="66328.676500000001"/>
    <x v="1"/>
    <n v="14851.515151515199"/>
    <x v="233"/>
    <x v="0"/>
    <m/>
  </r>
  <r>
    <d v="2022-03-25T03:24:50"/>
    <x v="9"/>
    <n v="10"/>
    <s v="MONSALVE OCAMPO EDISON GUSTAVO"/>
    <x v="0"/>
    <x v="0"/>
    <n v="263"/>
    <n v="29.2222222222222"/>
    <n v="238.59926470588201"/>
    <m/>
    <n v="91839.705900000001"/>
    <x v="0"/>
    <n v="14851.515151515199"/>
    <x v="233"/>
    <x v="0"/>
    <m/>
  </r>
  <r>
    <d v="2022-03-25T03:24:50"/>
    <x v="1"/>
    <n v="11"/>
    <s v="RENDON VIANA HUMBERTO DE JESUS"/>
    <x v="10"/>
    <x v="0"/>
    <n v="124"/>
    <n v="31"/>
    <n v="106.044117647059"/>
    <m/>
    <n v="40817.647100000002"/>
    <x v="0"/>
    <n v="14851.515151515199"/>
    <x v="233"/>
    <x v="0"/>
    <m/>
  </r>
  <r>
    <d v="2022-03-25T03:24:50"/>
    <x v="1"/>
    <n v="12"/>
    <s v="VELEZ ZAPATA SANTIAGO"/>
    <x v="3"/>
    <x v="0"/>
    <n v="278"/>
    <n v="27.8"/>
    <n v="265.11029411764702"/>
    <m/>
    <n v="102044.1176"/>
    <x v="0"/>
    <n v="14851.515151515199"/>
    <x v="233"/>
    <x v="0"/>
    <m/>
  </r>
  <r>
    <d v="2022-03-25T03:24:50"/>
    <x v="1"/>
    <n v="13"/>
    <s v="HERRERA GIOVANNY"/>
    <x v="1"/>
    <x v="0"/>
    <n v="279"/>
    <n v="25.363636363636399"/>
    <n v="291.621323529412"/>
    <s v="1 DESCUENTO (Lorena Monitoreo)"/>
    <n v="112248.5294"/>
    <x v="1"/>
    <n v="14851.515151515199"/>
    <x v="233"/>
    <x v="0"/>
    <m/>
  </r>
  <r>
    <d v="2022-03-25T03:24:51"/>
    <x v="1"/>
    <n v="14"/>
    <s v="CARVAJAL SALAZAR HECTOR MARINO"/>
    <x v="3"/>
    <x v="0"/>
    <n v="276"/>
    <n v="27.6"/>
    <n v="265.11029411764702"/>
    <m/>
    <n v="102044.1176"/>
    <x v="1"/>
    <n v="14851.515151515199"/>
    <x v="233"/>
    <x v="0"/>
    <m/>
  </r>
  <r>
    <d v="2022-03-25T03:24:51"/>
    <x v="1"/>
    <n v="15"/>
    <s v="LONDOO LOPERA DUVAN ANDRES"/>
    <x v="3"/>
    <x v="0"/>
    <n v="246"/>
    <n v="24.6"/>
    <n v="265.11029411764702"/>
    <m/>
    <n v="102044.1176"/>
    <x v="0"/>
    <n v="14851.515151515199"/>
    <x v="233"/>
    <x v="0"/>
    <m/>
  </r>
  <r>
    <d v="2022-03-25T03:24:51"/>
    <x v="1"/>
    <n v="18"/>
    <s v="RENDON VIANA HUMBERTO DE JESUS"/>
    <x v="11"/>
    <x v="0"/>
    <n v="58"/>
    <n v="29"/>
    <n v="53.022058823529399"/>
    <m/>
    <n v="20408.823499999999"/>
    <x v="0"/>
    <n v="14851.515151515199"/>
    <x v="233"/>
    <x v="0"/>
    <m/>
  </r>
  <r>
    <d v="2022-03-25T03:24:51"/>
    <x v="1"/>
    <n v="19"/>
    <s v="MIRANDA ALVARO"/>
    <x v="0"/>
    <x v="0"/>
    <n v="285"/>
    <n v="31.6666666666667"/>
    <n v="238.59926470588201"/>
    <s v="23 DESCUENTOS (Incidente con Usuarios)"/>
    <n v="91839.705900000001"/>
    <x v="0"/>
    <n v="14851.515151515199"/>
    <x v="233"/>
    <x v="0"/>
    <m/>
  </r>
  <r>
    <d v="2022-03-25T03:24:51"/>
    <x v="1"/>
    <n v="20"/>
    <s v="VACA FIERRO ROBINSON"/>
    <x v="6"/>
    <x v="0"/>
    <n v="204"/>
    <n v="25.5"/>
    <n v="212.08823529411799"/>
    <m/>
    <n v="81635.294099999999"/>
    <x v="0"/>
    <n v="14851.515151515199"/>
    <x v="233"/>
    <x v="0"/>
    <m/>
  </r>
  <r>
    <d v="2022-03-25T03:24:51"/>
    <x v="1"/>
    <n v="21"/>
    <s v="OCAMPO OCAMPO ANTONIO JOSE"/>
    <x v="9"/>
    <x v="0"/>
    <n v="305"/>
    <n v="25.4166666666667"/>
    <n v="318.13235294117601"/>
    <m/>
    <n v="122452.9412"/>
    <x v="0"/>
    <n v="14851.515151515199"/>
    <x v="233"/>
    <x v="0"/>
    <m/>
  </r>
  <r>
    <d v="2022-03-25T03:24:52"/>
    <x v="1"/>
    <n v="25"/>
    <s v="HOYOS ALEJANDRO"/>
    <x v="1"/>
    <x v="0"/>
    <n v="364"/>
    <n v="33.090909090909101"/>
    <n v="291.621323529412"/>
    <m/>
    <n v="112248.5294"/>
    <x v="1"/>
    <n v="14851.515151515199"/>
    <x v="233"/>
    <x v="0"/>
    <m/>
  </r>
  <r>
    <d v="2022-03-25T03:24:52"/>
    <x v="1"/>
    <n v="26"/>
    <s v="GONZALEZ VELASQUEZ LISDAN"/>
    <x v="6"/>
    <x v="0"/>
    <n v="216"/>
    <n v="25.411764705882401"/>
    <n v="225.34375"/>
    <s v="1 DESCUENTO (Despachador Fernando)"/>
    <n v="86737.5"/>
    <x v="0"/>
    <n v="14851.515151515199"/>
    <x v="233"/>
    <x v="0"/>
    <m/>
  </r>
  <r>
    <d v="2022-03-25T03:24:52"/>
    <x v="1"/>
    <n v="27"/>
    <s v="HENAO MUOZ FERNEY"/>
    <x v="8"/>
    <x v="1"/>
    <n v="128"/>
    <n v="25.6"/>
    <n v="132.55514705882399"/>
    <s v="2 DESCUENTOS (Propietario veh 34 y Conduct.)"/>
    <n v="51022.058799999999"/>
    <x v="0"/>
    <n v="14851.515151515199"/>
    <x v="233"/>
    <x v="0"/>
    <m/>
  </r>
  <r>
    <d v="2022-03-25T03:24:52"/>
    <x v="1"/>
    <n v="28"/>
    <s v="GRISALES VILLA DEIBY ALEJANDRO"/>
    <x v="1"/>
    <x v="0"/>
    <n v="274"/>
    <n v="24.909090909090899"/>
    <n v="291.621323529412"/>
    <m/>
    <n v="112248.5294"/>
    <x v="0"/>
    <n v="14851.515151515199"/>
    <x v="233"/>
    <x v="0"/>
    <m/>
  </r>
  <r>
    <d v="2022-03-25T03:24:52"/>
    <x v="1"/>
    <n v="29"/>
    <s v="MARTINEZ MANCO JUAN FELIPE"/>
    <x v="0"/>
    <x v="0"/>
    <n v="214"/>
    <n v="23.7777777777778"/>
    <n v="238.59926470588201"/>
    <s v="2 DESCUENTOS (Lorena Monitoreo y Usuario Desubicado)"/>
    <n v="91839.705900000001"/>
    <x v="0"/>
    <n v="14851.515151515199"/>
    <x v="233"/>
    <x v="0"/>
    <m/>
  </r>
  <r>
    <d v="2022-03-25T03:24:52"/>
    <x v="9"/>
    <n v="30"/>
    <s v="BLANDON ALEJANDRO"/>
    <x v="3"/>
    <x v="0"/>
    <n v="188"/>
    <n v="19.789473684210499"/>
    <n v="251.85477941176501"/>
    <s v="1 DESCUENTO (Despachador Jose)"/>
    <n v="96941.911800000002"/>
    <x v="0"/>
    <n v="14851.515151515199"/>
    <x v="233"/>
    <x v="0"/>
    <m/>
  </r>
  <r>
    <d v="2022-03-25T03:24:53"/>
    <x v="9"/>
    <n v="31"/>
    <s v="JIMENEZ JOSE"/>
    <x v="0"/>
    <x v="0"/>
    <n v="251"/>
    <n v="27.8888888888889"/>
    <n v="238.59926470588201"/>
    <m/>
    <n v="91839.705900000001"/>
    <x v="1"/>
    <n v="14851.515151515199"/>
    <x v="233"/>
    <x v="0"/>
    <m/>
  </r>
  <r>
    <d v="2022-03-25T03:24:53"/>
    <x v="9"/>
    <n v="32"/>
    <s v="MEDINA PARRA JONATHAN ESTIVEN"/>
    <x v="0"/>
    <x v="0"/>
    <n v="209"/>
    <n v="23.2222222222222"/>
    <n v="238.59926470588201"/>
    <s v="3 DESCUENTOS (Despachador Jose y 2 Transbordo)"/>
    <n v="91839.705900000001"/>
    <x v="0"/>
    <n v="14851.515151515199"/>
    <x v="233"/>
    <x v="0"/>
    <m/>
  </r>
  <r>
    <d v="2022-03-25T03:24:53"/>
    <x v="9"/>
    <n v="33"/>
    <s v="TORRES CRISTIAN"/>
    <x v="0"/>
    <x v="0"/>
    <n v="230"/>
    <n v="25.5555555555556"/>
    <n v="238.59926470588201"/>
    <s v="1 DESCUENTO (Usuario Desubicado)"/>
    <n v="91839.705900000001"/>
    <x v="0"/>
    <n v="14851.515151515199"/>
    <x v="233"/>
    <x v="0"/>
    <m/>
  </r>
  <r>
    <d v="2022-03-25T03:24:53"/>
    <x v="9"/>
    <n v="34"/>
    <s v="JIMENEZ HURTADO CARLOS ESTIVEN"/>
    <x v="2"/>
    <x v="0"/>
    <n v="158"/>
    <n v="26.3333333333333"/>
    <n v="159.066176470588"/>
    <m/>
    <n v="61226.470600000001"/>
    <x v="0"/>
    <n v="14851.515151515199"/>
    <x v="233"/>
    <x v="0"/>
    <m/>
  </r>
  <r>
    <d v="2022-03-25T03:24:53"/>
    <x v="9"/>
    <n v="35"/>
    <s v="ARISTIZABAL GIRALDO JORGE ANDRES"/>
    <x v="0"/>
    <x v="0"/>
    <n v="295"/>
    <n v="32.7777777777778"/>
    <n v="238.59926470588201"/>
    <s v="1 DESCUENTO (Usuario Desubicado)"/>
    <n v="91839.705900000001"/>
    <x v="1"/>
    <n v="14851.515151515199"/>
    <x v="233"/>
    <x v="0"/>
    <m/>
  </r>
  <r>
    <d v="2022-03-25T03:24:53"/>
    <x v="9"/>
    <n v="36"/>
    <s v="MARTINEZ CHAVERRA LUIS NORBERTO"/>
    <x v="10"/>
    <x v="0"/>
    <n v="93"/>
    <n v="23.25"/>
    <n v="106.044117647059"/>
    <m/>
    <n v="40817.647100000002"/>
    <x v="0"/>
    <n v="14851.515151515199"/>
    <x v="233"/>
    <x v="0"/>
    <m/>
  </r>
  <r>
    <d v="2022-03-25T03:24:54"/>
    <x v="9"/>
    <n v="37"/>
    <s v="PIEDRAHITA MADRID SANTIAGO"/>
    <x v="4"/>
    <x v="0"/>
    <n v="192"/>
    <n v="27.428571428571399"/>
    <n v="185.57720588235301"/>
    <m/>
    <n v="71430.882400000002"/>
    <x v="1"/>
    <n v="14851.515151515199"/>
    <x v="233"/>
    <x v="0"/>
    <m/>
  </r>
  <r>
    <d v="2022-03-25T03:24:54"/>
    <x v="9"/>
    <n v="38"/>
    <s v="GARCIA DAVID WILSON ALBERTO"/>
    <x v="3"/>
    <x v="0"/>
    <n v="241"/>
    <n v="24.1"/>
    <n v="265.11029411764702"/>
    <m/>
    <n v="102044.1176"/>
    <x v="0"/>
    <n v="14851.515151515199"/>
    <x v="233"/>
    <x v="0"/>
    <m/>
  </r>
  <r>
    <d v="2022-03-25T03:24:54"/>
    <x v="9"/>
    <n v="39"/>
    <s v="LONDOO GOMEZ WILDER"/>
    <x v="3"/>
    <x v="0"/>
    <n v="224"/>
    <n v="22.4"/>
    <n v="265.11029411764702"/>
    <m/>
    <n v="102044.1176"/>
    <x v="0"/>
    <n v="14851.515151515199"/>
    <x v="233"/>
    <x v="0"/>
    <m/>
  </r>
  <r>
    <d v="2022-03-25T03:24:54"/>
    <x v="9"/>
    <n v="42"/>
    <s v="BARRANTES GALLEGO DANIEL CAMILO"/>
    <x v="3"/>
    <x v="0"/>
    <n v="280"/>
    <n v="28"/>
    <n v="265.11029411764702"/>
    <m/>
    <n v="102044.1176"/>
    <x v="0"/>
    <n v="14851.515151515199"/>
    <x v="233"/>
    <x v="0"/>
    <m/>
  </r>
  <r>
    <d v="2022-03-26T04:28:50"/>
    <x v="1"/>
    <n v="1"/>
    <s v="GIL ARBOLEDA ARLEX"/>
    <x v="6"/>
    <x v="0"/>
    <n v="167"/>
    <n v="22.266666666666701"/>
    <n v="178.84991843393101"/>
    <s v="3 DESCUENTOS (Usuarios Desubicados)"/>
    <n v="68539.967399999994"/>
    <x v="0"/>
    <n v="14105.714285714301"/>
    <x v="234"/>
    <x v="0"/>
    <m/>
  </r>
  <r>
    <d v="2022-03-26T04:28:50"/>
    <x v="1"/>
    <n v="2"/>
    <s v="GONZALEZ VELASQUEZ LISDAN"/>
    <x v="3"/>
    <x v="0"/>
    <n v="245"/>
    <n v="24.5"/>
    <n v="238.46655791190901"/>
    <m/>
    <n v="91386.623200000002"/>
    <x v="1"/>
    <n v="14105.714285714301"/>
    <x v="234"/>
    <x v="0"/>
    <m/>
  </r>
  <r>
    <d v="2022-03-26T04:28:51"/>
    <x v="1"/>
    <n v="3"/>
    <s v="ESPINOZA CHAVARRIA GUILLERMO LEON"/>
    <x v="10"/>
    <x v="0"/>
    <n v="83"/>
    <n v="20.75"/>
    <n v="95.386623164763506"/>
    <s v="1 DESUCUENTO (Lorena Monitoreo)"/>
    <n v="36554.649299999997"/>
    <x v="0"/>
    <n v="14105.714285714301"/>
    <x v="234"/>
    <x v="0"/>
    <m/>
  </r>
  <r>
    <d v="2022-03-26T04:28:51"/>
    <x v="1"/>
    <n v="6"/>
    <s v="VELASQUEZ ROLDAN BRAYAN ESTIVEN"/>
    <x v="9"/>
    <x v="0"/>
    <n v="228"/>
    <n v="19"/>
    <n v="286.15986949428998"/>
    <m/>
    <n v="109663.94779999999"/>
    <x v="0"/>
    <n v="14105.714285714301"/>
    <x v="234"/>
    <x v="0"/>
    <m/>
  </r>
  <r>
    <d v="2022-03-26T04:28:51"/>
    <x v="1"/>
    <n v="7"/>
    <s v="URIBE HERRERA JUAN ESTEBAN"/>
    <x v="1"/>
    <x v="0"/>
    <n v="271"/>
    <n v="24.636363636363601"/>
    <n v="262.31321370310002"/>
    <m/>
    <n v="100525.2855"/>
    <x v="1"/>
    <n v="14105.714285714301"/>
    <x v="234"/>
    <x v="0"/>
    <m/>
  </r>
  <r>
    <d v="2022-03-26T04:28:51"/>
    <x v="1"/>
    <n v="8"/>
    <s v="VALENCIA MENDOZA CESAR AUGUSTO"/>
    <x v="9"/>
    <x v="0"/>
    <n v="319"/>
    <n v="26.5833333333333"/>
    <n v="286.15986949428998"/>
    <m/>
    <n v="109663.94779999999"/>
    <x v="1"/>
    <n v="14105.714285714301"/>
    <x v="234"/>
    <x v="0"/>
    <m/>
  </r>
  <r>
    <d v="2022-03-26T04:28:51"/>
    <x v="1"/>
    <n v="9"/>
    <s v="TABORDA ROJAS DIEGO ALEJANDRO"/>
    <x v="3"/>
    <x v="0"/>
    <n v="216"/>
    <n v="21.6"/>
    <n v="238.46655791190901"/>
    <s v="1 DESCUENTO (Despachador Fernando)"/>
    <n v="91386.623200000002"/>
    <x v="0"/>
    <n v="14105.714285714301"/>
    <x v="234"/>
    <x v="0"/>
    <m/>
  </r>
  <r>
    <d v="2022-03-26T04:28:52"/>
    <x v="1"/>
    <n v="10"/>
    <s v="MONSALVE OCAMPO EDISON GUSTAVO"/>
    <x v="4"/>
    <x v="0"/>
    <n v="126"/>
    <n v="18"/>
    <n v="166.926590538336"/>
    <m/>
    <n v="63970.636200000001"/>
    <x v="0"/>
    <n v="14105.714285714301"/>
    <x v="234"/>
    <x v="0"/>
    <m/>
  </r>
  <r>
    <d v="2022-03-26T04:28:52"/>
    <x v="9"/>
    <n v="11"/>
    <s v="HERRERA CRISTIAN"/>
    <x v="10"/>
    <x v="0"/>
    <n v="87"/>
    <n v="21.75"/>
    <n v="95.386623164763506"/>
    <m/>
    <n v="36554.649299999997"/>
    <x v="0"/>
    <n v="14105.714285714301"/>
    <x v="234"/>
    <x v="0"/>
    <m/>
  </r>
  <r>
    <d v="2022-03-26T04:28:52"/>
    <x v="9"/>
    <n v="12"/>
    <s v="VELEZ ZAPATA SANTIAGO"/>
    <x v="6"/>
    <x v="0"/>
    <n v="176"/>
    <n v="22"/>
    <n v="190.77324632952701"/>
    <m/>
    <n v="73109.298500000004"/>
    <x v="0"/>
    <n v="14105.714285714301"/>
    <x v="234"/>
    <x v="0"/>
    <m/>
  </r>
  <r>
    <d v="2022-03-26T04:28:52"/>
    <x v="9"/>
    <n v="13"/>
    <s v="BARRANTES GALLEGO DANIEL CAMILO"/>
    <x v="2"/>
    <x v="0"/>
    <n v="113"/>
    <n v="17.384615384615401"/>
    <n v="155.00326264274099"/>
    <m/>
    <n v="59401.305099999998"/>
    <x v="1"/>
    <n v="14105.714285714301"/>
    <x v="234"/>
    <x v="0"/>
    <m/>
  </r>
  <r>
    <d v="2022-03-26T04:28:52"/>
    <x v="9"/>
    <n v="14"/>
    <s v="RUEDA FRANKI"/>
    <x v="0"/>
    <x v="0"/>
    <n v="250"/>
    <n v="27.7777777777778"/>
    <n v="214.619902120718"/>
    <m/>
    <n v="82247.960800000001"/>
    <x v="1"/>
    <n v="14105.714285714301"/>
    <x v="234"/>
    <x v="0"/>
    <m/>
  </r>
  <r>
    <d v="2022-03-26T04:28:52"/>
    <x v="9"/>
    <n v="15"/>
    <s v="LONDOO LOPERA DUVAN ANDRES"/>
    <x v="0"/>
    <x v="0"/>
    <n v="232"/>
    <n v="25.7777777777778"/>
    <n v="214.619902120718"/>
    <m/>
    <n v="82247.960800000001"/>
    <x v="0"/>
    <n v="14105.714285714301"/>
    <x v="234"/>
    <x v="0"/>
    <m/>
  </r>
  <r>
    <d v="2022-03-26T04:28:52"/>
    <x v="9"/>
    <n v="18"/>
    <s v="RENDON VIANA HUMBERTO DE JESUS"/>
    <x v="6"/>
    <x v="0"/>
    <n v="240"/>
    <n v="30"/>
    <n v="190.77324632952701"/>
    <s v="1 DESCUENTO (Despachador Fernando)"/>
    <n v="73109.298500000004"/>
    <x v="0"/>
    <n v="14105.714285714301"/>
    <x v="234"/>
    <x v="0"/>
    <m/>
  </r>
  <r>
    <d v="2022-03-26T04:28:53"/>
    <x v="9"/>
    <n v="19"/>
    <s v="MIRANDA ALVARO"/>
    <x v="8"/>
    <x v="0"/>
    <n v="122"/>
    <n v="24.4"/>
    <n v="119.23327895595401"/>
    <s v="1 DESUCUENTO (Lorena Monitoreo)"/>
    <n v="45693.311600000001"/>
    <x v="0"/>
    <n v="14105.714285714301"/>
    <x v="234"/>
    <x v="0"/>
    <m/>
  </r>
  <r>
    <d v="2022-03-26T04:28:53"/>
    <x v="9"/>
    <n v="20"/>
    <s v="VACA FIERRO ROBINSON"/>
    <x v="1"/>
    <x v="0"/>
    <n v="224"/>
    <n v="20.363636363636399"/>
    <n v="262.31321370310002"/>
    <s v="1 DESUCUENTO (Lorena Monitoreo)"/>
    <n v="100525.2855"/>
    <x v="0"/>
    <n v="14105.714285714301"/>
    <x v="234"/>
    <x v="0"/>
    <m/>
  </r>
  <r>
    <d v="2022-03-26T04:28:53"/>
    <x v="9"/>
    <n v="21"/>
    <s v="OCAMPO OCAMPO ANTONIO JOSE"/>
    <x v="10"/>
    <x v="0"/>
    <n v="113"/>
    <n v="28.25"/>
    <n v="95.386623164763506"/>
    <m/>
    <n v="36554.649299999997"/>
    <x v="0"/>
    <n v="14105.714285714301"/>
    <x v="234"/>
    <x v="0"/>
    <m/>
  </r>
  <r>
    <d v="2022-03-26T04:28:53"/>
    <x v="9"/>
    <n v="23"/>
    <s v="QUICENO DAVID DIEGO ALEJANDRO"/>
    <x v="3"/>
    <x v="0"/>
    <n v="202"/>
    <n v="21.2631578947368"/>
    <n v="226.543230016313"/>
    <m/>
    <n v="86817.292000000001"/>
    <x v="0"/>
    <n v="14105.714285714301"/>
    <x v="234"/>
    <x v="0"/>
    <m/>
  </r>
  <r>
    <d v="2022-03-26T04:28:53"/>
    <x v="9"/>
    <n v="24"/>
    <s v="QUIRAMA CASTAEDA JHON JADER"/>
    <x v="9"/>
    <x v="0"/>
    <n v="287"/>
    <n v="23.9166666666667"/>
    <n v="286.15986949428998"/>
    <m/>
    <n v="109663.94779999999"/>
    <x v="0"/>
    <n v="14105.714285714301"/>
    <x v="234"/>
    <x v="0"/>
    <m/>
  </r>
  <r>
    <d v="2022-03-26T04:28:53"/>
    <x v="9"/>
    <n v="25"/>
    <s v="HOYOS ALEJANDRO"/>
    <x v="1"/>
    <x v="0"/>
    <n v="291"/>
    <n v="26.454545454545499"/>
    <n v="262.31321370310002"/>
    <s v="1 DESCUENTO (Despachador Jose)"/>
    <n v="100525.2855"/>
    <x v="1"/>
    <n v="14105.714285714301"/>
    <x v="234"/>
    <x v="0"/>
    <m/>
  </r>
  <r>
    <d v="2022-03-26T04:28:53"/>
    <x v="9"/>
    <n v="26"/>
    <s v="GONZALEZ VELASQUEZ LISDAN"/>
    <x v="3"/>
    <x v="0"/>
    <n v="282"/>
    <n v="28.2"/>
    <n v="238.46655791190901"/>
    <m/>
    <n v="91386.623200000002"/>
    <x v="0"/>
    <n v="14105.714285714301"/>
    <x v="234"/>
    <x v="0"/>
    <m/>
  </r>
  <r>
    <d v="2022-03-26T04:28:54"/>
    <x v="9"/>
    <n v="27"/>
    <s v="VANEGAS MORALES DEIBY ALEJANDRO"/>
    <x v="8"/>
    <x v="0"/>
    <n v="105"/>
    <n v="21"/>
    <n v="119.23327895595401"/>
    <m/>
    <n v="45693.311600000001"/>
    <x v="0"/>
    <n v="14105.714285714301"/>
    <x v="234"/>
    <x v="0"/>
    <m/>
  </r>
  <r>
    <d v="2022-03-26T04:28:54"/>
    <x v="9"/>
    <n v="28"/>
    <s v="ESCOBAR BRAN MATEO"/>
    <x v="2"/>
    <x v="0"/>
    <n v="154"/>
    <n v="25.6666666666667"/>
    <n v="143.07993474714499"/>
    <s v="DEIBY GRISALES Realiz 2 viajes donde moviliz 24 Usuarios"/>
    <n v="54831.973899999997"/>
    <x v="0"/>
    <n v="14105.714285714301"/>
    <x v="234"/>
    <x v="0"/>
    <m/>
  </r>
  <r>
    <d v="2022-03-26T04:28:54"/>
    <x v="9"/>
    <n v="29"/>
    <s v="MARTINEZ MANCO JUAN FELIPE"/>
    <x v="6"/>
    <x v="0"/>
    <n v="179"/>
    <n v="22.375"/>
    <n v="190.77324632952701"/>
    <m/>
    <n v="73109.298500000004"/>
    <x v="0"/>
    <n v="14105.714285714301"/>
    <x v="234"/>
    <x v="0"/>
    <m/>
  </r>
  <r>
    <d v="2022-03-26T04:28:54"/>
    <x v="9"/>
    <n v="30"/>
    <s v="GRISALES VILLA DEIBY ALEJANDRO"/>
    <x v="2"/>
    <x v="0"/>
    <n v="133"/>
    <n v="22.1666666666667"/>
    <n v="143.07993474714499"/>
    <m/>
    <n v="54831.973899999997"/>
    <x v="0"/>
    <n v="14105.714285714301"/>
    <x v="234"/>
    <x v="0"/>
    <m/>
  </r>
  <r>
    <d v="2022-03-26T04:28:54"/>
    <x v="1"/>
    <n v="31"/>
    <s v="JIMENEZ JOSE"/>
    <x v="3"/>
    <x v="0"/>
    <n v="218"/>
    <n v="21.8"/>
    <n v="238.46655791190901"/>
    <m/>
    <n v="91386.623200000002"/>
    <x v="1"/>
    <n v="14105.714285714301"/>
    <x v="234"/>
    <x v="0"/>
    <m/>
  </r>
  <r>
    <d v="2022-03-26T04:28:54"/>
    <x v="1"/>
    <n v="32"/>
    <s v="MEDINA PARRA JONATHAN ESTIVEN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5"/>
    <x v="1"/>
    <n v="33"/>
    <s v="TORRES CRISTIAN"/>
    <x v="3"/>
    <x v="0"/>
    <n v="253"/>
    <n v="25.3"/>
    <n v="238.46655791190901"/>
    <m/>
    <n v="91386.623200000002"/>
    <x v="0"/>
    <n v="14105.714285714301"/>
    <x v="234"/>
    <x v="0"/>
    <m/>
  </r>
  <r>
    <d v="2022-03-26T04:28:55"/>
    <x v="1"/>
    <n v="34"/>
    <s v="JIMENEZ HURTADO CARLOS ESTIVEN"/>
    <x v="0"/>
    <x v="0"/>
    <n v="249"/>
    <n v="27.6666666666667"/>
    <n v="214.619902120718"/>
    <m/>
    <n v="82247.960800000001"/>
    <x v="0"/>
    <n v="14105.714285714301"/>
    <x v="234"/>
    <x v="0"/>
    <m/>
  </r>
  <r>
    <d v="2022-03-26T04:28:55"/>
    <x v="1"/>
    <n v="35"/>
    <s v="ARISTIZABAL GIRALDO JORGE ANDRES"/>
    <x v="0"/>
    <x v="0"/>
    <n v="244"/>
    <n v="27.1111111111111"/>
    <n v="214.619902120718"/>
    <m/>
    <n v="82247.960800000001"/>
    <x v="1"/>
    <n v="14105.714285714301"/>
    <x v="234"/>
    <x v="0"/>
    <m/>
  </r>
  <r>
    <d v="2022-03-26T04:28:55"/>
    <x v="1"/>
    <n v="36"/>
    <s v="MARTINEZ MANCO JUAN FELIPE"/>
    <x v="3"/>
    <x v="0"/>
    <n v="252"/>
    <n v="25.2"/>
    <n v="238.46655791190901"/>
    <s v="2 DESCUENTOS (Lorena Monitoreo y conduct.)"/>
    <n v="91386.623200000002"/>
    <x v="0"/>
    <n v="14105.714285714301"/>
    <x v="234"/>
    <x v="0"/>
    <m/>
  </r>
  <r>
    <d v="2022-03-26T04:28:55"/>
    <x v="1"/>
    <n v="37"/>
    <s v="PIEDRAHITA MADRID SANTIAGO"/>
    <x v="3"/>
    <x v="0"/>
    <n v="219"/>
    <n v="21.9"/>
    <n v="238.46655791190901"/>
    <m/>
    <n v="91386.623200000002"/>
    <x v="1"/>
    <n v="14105.714285714301"/>
    <x v="234"/>
    <x v="0"/>
    <m/>
  </r>
  <r>
    <d v="2022-03-26T04:28:55"/>
    <x v="1"/>
    <n v="38"/>
    <s v="GARCIA DAVID WILSON ALBERTO"/>
    <x v="3"/>
    <x v="0"/>
    <n v="211"/>
    <n v="21.1"/>
    <n v="238.46655791190901"/>
    <s v="3 DESCUENTOS (Lorena Monitoreo y 2 Conduct.)"/>
    <n v="91386.623200000002"/>
    <x v="0"/>
    <n v="14105.714285714301"/>
    <x v="234"/>
    <x v="0"/>
    <m/>
  </r>
  <r>
    <d v="2022-03-26T04:28:55"/>
    <x v="1"/>
    <n v="39"/>
    <s v="LONDOO GOMEZ WILDER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6"/>
    <x v="1"/>
    <n v="40"/>
    <s v="GARCIA KEVIN"/>
    <x v="4"/>
    <x v="0"/>
    <n v="192"/>
    <n v="27.428571428571399"/>
    <n v="166.926590538336"/>
    <m/>
    <n v="63970.636200000001"/>
    <x v="0"/>
    <n v="14105.714285714301"/>
    <x v="234"/>
    <x v="0"/>
    <m/>
  </r>
  <r>
    <d v="2022-03-26T04:28:56"/>
    <x v="1"/>
    <n v="42"/>
    <s v="SOLORZANO KEVIN"/>
    <x v="6"/>
    <x v="0"/>
    <n v="224"/>
    <n v="28"/>
    <n v="190.77324632952701"/>
    <s v="1 DESUCUENTO (Lorena Monitoreo)"/>
    <n v="73109.298500000004"/>
    <x v="0"/>
    <n v="14105.714285714301"/>
    <x v="234"/>
    <x v="0"/>
    <m/>
  </r>
  <r>
    <d v="2022-03-27T04:21:06"/>
    <x v="9"/>
    <n v="1"/>
    <s v="GIL ARBOLEDA ARLEX"/>
    <x v="0"/>
    <x v="0"/>
    <n v="231"/>
    <n v="25.6666666666667"/>
    <n v="198.55072463768099"/>
    <m/>
    <n v="75820.289900000003"/>
    <x v="0"/>
    <n v="13180.5555555556"/>
    <x v="235"/>
    <x v="0"/>
    <m/>
  </r>
  <r>
    <d v="2022-03-27T04:21:06"/>
    <x v="9"/>
    <n v="2"/>
    <s v="GONZALEZ MONTAO HERNAN DARIO"/>
    <x v="6"/>
    <x v="0"/>
    <n v="164"/>
    <n v="20.5"/>
    <n v="176.48953301127199"/>
    <m/>
    <n v="67395.813200000004"/>
    <x v="1"/>
    <n v="13180.5555555556"/>
    <x v="235"/>
    <x v="0"/>
    <m/>
  </r>
  <r>
    <d v="2022-03-27T04:21:06"/>
    <x v="9"/>
    <n v="3"/>
    <s v="CANO JIMENEZ ESNEIDER"/>
    <x v="3"/>
    <x v="0"/>
    <n v="185"/>
    <n v="18.5"/>
    <n v="220.61191626409001"/>
    <m/>
    <n v="84244.766499999998"/>
    <x v="0"/>
    <n v="13180.5555555556"/>
    <x v="235"/>
    <x v="0"/>
    <m/>
  </r>
  <r>
    <d v="2022-03-27T04:21:07"/>
    <x v="9"/>
    <n v="5"/>
    <s v="LOAIZA GAVIRIA EDIXON ANDRES"/>
    <x v="7"/>
    <x v="0"/>
    <n v="94"/>
    <n v="31.3333333333333"/>
    <n v="66.183574879227095"/>
    <s v="1 DESCUENTO (Despachador Jose)"/>
    <n v="25273.43"/>
    <x v="1"/>
    <n v="13180.5555555556"/>
    <x v="235"/>
    <x v="0"/>
    <m/>
  </r>
  <r>
    <d v="2022-03-27T04:21:07"/>
    <x v="9"/>
    <n v="6"/>
    <s v="VELASQUEZ ROLDAN BRAYAN ESTIVEN"/>
    <x v="3"/>
    <x v="0"/>
    <n v="172"/>
    <n v="17.2"/>
    <n v="220.61191626409001"/>
    <m/>
    <n v="84244.766499999998"/>
    <x v="0"/>
    <n v="13180.5555555556"/>
    <x v="235"/>
    <x v="0"/>
    <m/>
  </r>
  <r>
    <d v="2022-03-27T04:21:07"/>
    <x v="9"/>
    <n v="7"/>
    <s v="URIBE HERRERA JUAN ESTEBAN"/>
    <x v="1"/>
    <x v="0"/>
    <n v="235"/>
    <n v="21.363636363636399"/>
    <n v="242.67310789049901"/>
    <s v="1 DESCUENTO (Conduct.)"/>
    <n v="92669.243199999997"/>
    <x v="1"/>
    <n v="13180.5555555556"/>
    <x v="235"/>
    <x v="0"/>
    <m/>
  </r>
  <r>
    <d v="2022-03-27T04:21:07"/>
    <x v="9"/>
    <n v="8"/>
    <s v="VALENCIA MENDOZA CESAR AUGUSTO"/>
    <x v="0"/>
    <x v="0"/>
    <n v="198"/>
    <n v="22"/>
    <n v="198.55072463768099"/>
    <s v="4 DESCUENTOS (3 Despachadores y Lorena Monitoreo)"/>
    <n v="75820.289900000003"/>
    <x v="1"/>
    <n v="13180.5555555556"/>
    <x v="235"/>
    <x v="0"/>
    <m/>
  </r>
  <r>
    <d v="2022-03-27T04:21:07"/>
    <x v="9"/>
    <n v="9"/>
    <s v="TABORDA ROJAS DIEGO ALEJANDRO"/>
    <x v="0"/>
    <x v="0"/>
    <n v="204"/>
    <n v="22.6666666666667"/>
    <n v="198.55072463768099"/>
    <m/>
    <n v="75820.289900000003"/>
    <x v="0"/>
    <n v="13180.5555555556"/>
    <x v="235"/>
    <x v="0"/>
    <m/>
  </r>
  <r>
    <d v="2022-03-27T04:21:08"/>
    <x v="9"/>
    <n v="10"/>
    <s v="MONSALVE OCAMPO EDISON GUSTAVO"/>
    <x v="0"/>
    <x v="0"/>
    <n v="184"/>
    <n v="20.4444444444444"/>
    <n v="198.55072463768099"/>
    <s v="1 DESCUENTO (Despachador Fernando)"/>
    <n v="75820.289900000003"/>
    <x v="0"/>
    <n v="13180.5555555556"/>
    <x v="235"/>
    <x v="0"/>
    <m/>
  </r>
  <r>
    <d v="2022-03-27T04:21:08"/>
    <x v="1"/>
    <n v="12"/>
    <s v="VELEZ ZAPATA SANTIAGO"/>
    <x v="0"/>
    <x v="0"/>
    <n v="164"/>
    <n v="18.2222222222222"/>
    <n v="198.55072463768099"/>
    <s v="1 DESCUENTO (Conduct.)"/>
    <n v="75820.289900000003"/>
    <x v="0"/>
    <n v="13180.5555555556"/>
    <x v="235"/>
    <x v="0"/>
    <m/>
  </r>
  <r>
    <d v="2022-03-27T04:21:08"/>
    <x v="1"/>
    <n v="14"/>
    <s v="RUEDA FRANKI"/>
    <x v="6"/>
    <x v="0"/>
    <n v="146"/>
    <n v="18.25"/>
    <n v="176.48953301127199"/>
    <m/>
    <n v="67395.813200000004"/>
    <x v="1"/>
    <n v="13180.5555555556"/>
    <x v="235"/>
    <x v="0"/>
    <m/>
  </r>
  <r>
    <d v="2022-03-27T04:21:09"/>
    <x v="1"/>
    <n v="15"/>
    <s v="LONDOO LOPERA DUVAN ANDRES"/>
    <x v="6"/>
    <x v="0"/>
    <n v="162"/>
    <n v="20.25"/>
    <n v="176.48953301127199"/>
    <m/>
    <n v="67395.813200000004"/>
    <x v="0"/>
    <n v="13180.5555555556"/>
    <x v="235"/>
    <x v="0"/>
    <m/>
  </r>
  <r>
    <d v="2022-03-27T04:21:09"/>
    <x v="1"/>
    <n v="18"/>
    <s v="RENDON VIANA HUMBERTO DE JESUS"/>
    <x v="0"/>
    <x v="0"/>
    <n v="205"/>
    <n v="22.7777777777778"/>
    <n v="198.55072463768099"/>
    <m/>
    <n v="75820.289900000003"/>
    <x v="0"/>
    <n v="13180.5555555556"/>
    <x v="235"/>
    <x v="0"/>
    <m/>
  </r>
  <r>
    <d v="2022-03-27T04:21:09"/>
    <x v="1"/>
    <n v="19"/>
    <s v="HERRERA GIOVANNY"/>
    <x v="3"/>
    <x v="0"/>
    <n v="242"/>
    <n v="24.2"/>
    <n v="220.61191626409001"/>
    <s v="2 DESCUENTOS (Transbordo veh 37)"/>
    <n v="84244.766499999998"/>
    <x v="0"/>
    <n v="13180.5555555556"/>
    <x v="235"/>
    <x v="0"/>
    <m/>
  </r>
  <r>
    <d v="2022-03-27T04:21:09"/>
    <x v="1"/>
    <n v="20"/>
    <s v="VACA FIERRO ROBINSON"/>
    <x v="3"/>
    <x v="0"/>
    <n v="177"/>
    <n v="17.7"/>
    <n v="220.61191626409001"/>
    <m/>
    <n v="84244.766499999998"/>
    <x v="0"/>
    <n v="13180.5555555556"/>
    <x v="235"/>
    <x v="0"/>
    <m/>
  </r>
  <r>
    <d v="2022-03-27T04:21:10"/>
    <x v="1"/>
    <n v="21"/>
    <s v="OCAMPO OCAMPO ANTONIO JOSE"/>
    <x v="0"/>
    <x v="0"/>
    <n v="220"/>
    <n v="24.4444444444444"/>
    <n v="198.55072463768099"/>
    <m/>
    <n v="75820.289900000003"/>
    <x v="0"/>
    <n v="13180.5555555556"/>
    <x v="235"/>
    <x v="0"/>
    <m/>
  </r>
  <r>
    <d v="2022-03-27T04:21:10"/>
    <x v="1"/>
    <n v="22"/>
    <s v="QUIRAMA CASTAEDA JHON JADER"/>
    <x v="0"/>
    <x v="0"/>
    <n v="206"/>
    <n v="22.8888888888889"/>
    <n v="198.55072463768099"/>
    <m/>
    <n v="75820.289900000003"/>
    <x v="1"/>
    <n v="13180.5555555556"/>
    <x v="235"/>
    <x v="0"/>
    <m/>
  </r>
  <r>
    <d v="2022-03-27T04:21:10"/>
    <x v="1"/>
    <n v="23"/>
    <s v="QUICENO DAVID DIEGO ALEJANDRO"/>
    <x v="9"/>
    <x v="0"/>
    <n v="276"/>
    <n v="23"/>
    <n v="264.73429951690798"/>
    <m/>
    <n v="101093.71980000001"/>
    <x v="0"/>
    <n v="13180.5555555556"/>
    <x v="235"/>
    <x v="0"/>
    <m/>
  </r>
  <r>
    <d v="2022-03-27T04:21:10"/>
    <x v="1"/>
    <n v="25"/>
    <s v="HOYOS ALEJANDRO"/>
    <x v="6"/>
    <x v="0"/>
    <n v="178"/>
    <n v="22.25"/>
    <n v="176.48953301127199"/>
    <m/>
    <n v="67395.813200000004"/>
    <x v="1"/>
    <n v="13180.5555555556"/>
    <x v="235"/>
    <x v="0"/>
    <m/>
  </r>
  <r>
    <d v="2022-03-27T04:21:11"/>
    <x v="1"/>
    <n v="26"/>
    <s v="GONZALEZ VELASQUEZ LISDAN"/>
    <x v="0"/>
    <x v="0"/>
    <n v="199"/>
    <n v="22.1111111111111"/>
    <n v="198.55072463768099"/>
    <m/>
    <n v="75820.289900000003"/>
    <x v="0"/>
    <n v="13180.5555555556"/>
    <x v="235"/>
    <x v="0"/>
    <m/>
  </r>
  <r>
    <d v="2022-03-27T04:21:11"/>
    <x v="1"/>
    <n v="27"/>
    <s v="VANEGAS MORALES DEIBY ALEJANDRO"/>
    <x v="0"/>
    <x v="0"/>
    <n v="165"/>
    <n v="18.3333333333333"/>
    <n v="198.55072463768099"/>
    <m/>
    <n v="75820.289900000003"/>
    <x v="0"/>
    <n v="13180.5555555556"/>
    <x v="235"/>
    <x v="0"/>
    <m/>
  </r>
  <r>
    <d v="2022-03-27T04:21:11"/>
    <x v="1"/>
    <n v="28"/>
    <s v="ESCOBAR BRAN MATEO"/>
    <x v="6"/>
    <x v="0"/>
    <n v="206"/>
    <n v="25.75"/>
    <n v="176.48953301127199"/>
    <m/>
    <n v="67395.813200000004"/>
    <x v="0"/>
    <n v="13180.5555555556"/>
    <x v="235"/>
    <x v="0"/>
    <m/>
  </r>
  <r>
    <d v="2022-03-27T04:21:11"/>
    <x v="1"/>
    <n v="29"/>
    <s v="VALENCIA MENDOZA JHON"/>
    <x v="0"/>
    <x v="0"/>
    <n v="160"/>
    <n v="17.7777777777778"/>
    <n v="198.55072463768099"/>
    <m/>
    <n v="75820.289900000003"/>
    <x v="0"/>
    <n v="13180.5555555556"/>
    <x v="235"/>
    <x v="0"/>
    <m/>
  </r>
  <r>
    <d v="2022-03-27T04:21:11"/>
    <x v="9"/>
    <n v="30"/>
    <s v="GRISALES VILLA DEIBY ALEJANDRO"/>
    <x v="3"/>
    <x v="0"/>
    <n v="183"/>
    <n v="18.3"/>
    <n v="220.61191626409001"/>
    <m/>
    <n v="84244.766499999998"/>
    <x v="0"/>
    <n v="13180.5555555556"/>
    <x v="235"/>
    <x v="0"/>
    <m/>
  </r>
  <r>
    <d v="2022-03-27T04:21:12"/>
    <x v="9"/>
    <n v="31"/>
    <s v="JIMENEZ JOSE"/>
    <x v="6"/>
    <x v="0"/>
    <n v="217"/>
    <n v="28.933333333333302"/>
    <n v="165.45893719806801"/>
    <m/>
    <n v="63183.5749"/>
    <x v="1"/>
    <n v="13180.5555555556"/>
    <x v="235"/>
    <x v="0"/>
    <m/>
  </r>
  <r>
    <d v="2022-03-27T04:21:12"/>
    <x v="9"/>
    <n v="32"/>
    <s v="MEDINA PARRA JONATHAN ESTIVEN"/>
    <x v="3"/>
    <x v="0"/>
    <n v="260"/>
    <n v="26"/>
    <n v="220.61191626409001"/>
    <m/>
    <n v="84244.766499999998"/>
    <x v="0"/>
    <n v="13180.5555555556"/>
    <x v="235"/>
    <x v="0"/>
    <m/>
  </r>
  <r>
    <d v="2022-03-27T04:21:12"/>
    <x v="9"/>
    <n v="33"/>
    <s v="TORRES CRISTIAN"/>
    <x v="3"/>
    <x v="0"/>
    <n v="222"/>
    <n v="22.2"/>
    <n v="220.61191626409001"/>
    <m/>
    <n v="84244.766499999998"/>
    <x v="0"/>
    <n v="13180.5555555556"/>
    <x v="235"/>
    <x v="0"/>
    <m/>
  </r>
  <r>
    <d v="2022-03-27T04:21:12"/>
    <x v="9"/>
    <n v="34"/>
    <s v="MONTOYA OSPINA GILBERTO ANTONIO"/>
    <x v="0"/>
    <x v="0"/>
    <n v="238"/>
    <n v="26.4444444444444"/>
    <n v="198.55072463768099"/>
    <m/>
    <n v="75820.289900000003"/>
    <x v="0"/>
    <n v="13180.5555555556"/>
    <x v="235"/>
    <x v="0"/>
    <m/>
  </r>
  <r>
    <d v="2022-03-27T04:21:13"/>
    <x v="9"/>
    <n v="35"/>
    <s v="GARCIA DAVID WILSON ALBERTO"/>
    <x v="3"/>
    <x v="0"/>
    <n v="211"/>
    <n v="21.1"/>
    <n v="220.61191626409001"/>
    <s v="2 DESCUENTOS X Usuario con movilidad Reducida"/>
    <n v="84244.766499999998"/>
    <x v="1"/>
    <n v="13180.5555555556"/>
    <x v="235"/>
    <x v="0"/>
    <m/>
  </r>
  <r>
    <d v="2022-03-27T04:21:13"/>
    <x v="9"/>
    <n v="36"/>
    <s v="MARTINEZ CHAVERRA LUIS NORBERTO"/>
    <x v="0"/>
    <x v="0"/>
    <n v="224"/>
    <n v="24.8888888888889"/>
    <n v="198.55072463768099"/>
    <m/>
    <n v="75820.289900000003"/>
    <x v="0"/>
    <n v="13180.5555555556"/>
    <x v="235"/>
    <x v="0"/>
    <m/>
  </r>
  <r>
    <d v="2022-03-27T04:21:13"/>
    <x v="9"/>
    <n v="37"/>
    <s v="PIEDRAHITA MADRID SANTIAGO"/>
    <x v="6"/>
    <x v="0"/>
    <n v="180"/>
    <n v="22.5"/>
    <n v="176.48953301127199"/>
    <m/>
    <n v="67395.813200000004"/>
    <x v="1"/>
    <n v="13180.5555555556"/>
    <x v="235"/>
    <x v="0"/>
    <m/>
  </r>
  <r>
    <d v="2022-03-27T04:21:13"/>
    <x v="9"/>
    <n v="38"/>
    <s v="BARRANTES GALLEGO DANIEL CAMILO"/>
    <x v="0"/>
    <x v="0"/>
    <n v="249"/>
    <n v="27.6666666666667"/>
    <n v="198.55072463768099"/>
    <s v="1 DESCUENTO (Despachador Fernando)"/>
    <n v="75820.289900000003"/>
    <x v="0"/>
    <n v="13180.5555555556"/>
    <x v="235"/>
    <x v="0"/>
    <m/>
  </r>
  <r>
    <d v="2022-03-27T04:21:14"/>
    <x v="9"/>
    <n v="39"/>
    <s v="LONDOO GOMEZ WILDER"/>
    <x v="6"/>
    <x v="0"/>
    <n v="156"/>
    <n v="20.8"/>
    <n v="165.45893719806801"/>
    <m/>
    <n v="63183.5749"/>
    <x v="0"/>
    <n v="13180.5555555556"/>
    <x v="235"/>
    <x v="0"/>
    <m/>
  </r>
  <r>
    <d v="2022-03-27T04:21:14"/>
    <x v="9"/>
    <n v="40"/>
    <s v="GARCIA KEVIN"/>
    <x v="2"/>
    <x v="1"/>
    <n v="133"/>
    <n v="22.1666666666667"/>
    <n v="132.36714975845399"/>
    <m/>
    <n v="50546.859900000003"/>
    <x v="0"/>
    <n v="13180.5555555556"/>
    <x v="235"/>
    <x v="0"/>
    <m/>
  </r>
  <r>
    <d v="2022-03-27T04:21:14"/>
    <x v="9"/>
    <n v="42"/>
    <s v="SOLORZANO KEVIN"/>
    <x v="3"/>
    <x v="0"/>
    <n v="204"/>
    <n v="21.473684210526301"/>
    <n v="209.58132045088601"/>
    <s v="2 DESCUENTOS (Lorena Monitoreo)"/>
    <n v="80032.528200000001"/>
    <x v="0"/>
    <n v="13180.5555555556"/>
    <x v="235"/>
    <x v="0"/>
    <m/>
  </r>
  <r>
    <d v="2022-03-28T03:15:18"/>
    <x v="10"/>
    <n v="2"/>
    <s v="GONZALEZ MONTAO HERNAN DARIO"/>
    <x v="0"/>
    <x v="0"/>
    <n v="161"/>
    <n v="17.8888888888889"/>
    <n v="169.12299465240599"/>
    <m/>
    <n v="64049.197899999999"/>
    <x v="1"/>
    <n v="10871.4285714286"/>
    <x v="236"/>
    <x v="0"/>
    <m/>
  </r>
  <r>
    <d v="2022-03-28T03:15:18"/>
    <x v="10"/>
    <n v="3"/>
    <s v="CANO JIMENEZ ESNEIDER"/>
    <x v="6"/>
    <x v="0"/>
    <n v="138"/>
    <n v="17.25"/>
    <n v="150.33155080213899"/>
    <m/>
    <n v="56932.620300000002"/>
    <x v="0"/>
    <n v="10871.4285714286"/>
    <x v="236"/>
    <x v="0"/>
    <m/>
  </r>
  <r>
    <d v="2022-03-28T03:15:18"/>
    <x v="10"/>
    <n v="6"/>
    <s v="VELASQUEZ ROLDAN BRAYAN ESTIVEN"/>
    <x v="0"/>
    <x v="0"/>
    <n v="149"/>
    <n v="16.5555555555556"/>
    <n v="169.12299465240599"/>
    <s v="1 DESCUENTO (Usuario Desubicado)"/>
    <n v="64049.197899999999"/>
    <x v="0"/>
    <n v="10871.4285714286"/>
    <x v="236"/>
    <x v="0"/>
    <m/>
  </r>
  <r>
    <d v="2022-03-28T03:15:18"/>
    <x v="10"/>
    <n v="8"/>
    <s v="MARTINEZ MANCO JUAN FELIPE"/>
    <x v="0"/>
    <x v="0"/>
    <n v="168"/>
    <n v="18.6666666666667"/>
    <n v="169.12299465240599"/>
    <m/>
    <n v="64049.197899999999"/>
    <x v="1"/>
    <n v="10871.4285714286"/>
    <x v="236"/>
    <x v="0"/>
    <m/>
  </r>
  <r>
    <d v="2022-03-28T03:15:18"/>
    <x v="10"/>
    <n v="10"/>
    <s v="VALENCIA MENDOZA JHON"/>
    <x v="3"/>
    <x v="0"/>
    <n v="165"/>
    <n v="16.5"/>
    <n v="187.91443850267399"/>
    <m/>
    <n v="71165.775399999999"/>
    <x v="0"/>
    <n v="10871.4285714286"/>
    <x v="236"/>
    <x v="0"/>
    <m/>
  </r>
  <r>
    <d v="2022-03-28T03:15:19"/>
    <x v="10"/>
    <n v="14"/>
    <s v="RUEDA FRANKI"/>
    <x v="6"/>
    <x v="0"/>
    <n v="190"/>
    <n v="23.75"/>
    <n v="150.33155080213899"/>
    <m/>
    <n v="56932.620300000002"/>
    <x v="1"/>
    <n v="10871.4285714286"/>
    <x v="236"/>
    <x v="0"/>
    <m/>
  </r>
  <r>
    <d v="2022-03-28T03:15:19"/>
    <x v="10"/>
    <n v="20"/>
    <s v="HERRERA GIOVANNY"/>
    <x v="3"/>
    <x v="0"/>
    <n v="132"/>
    <n v="13.2"/>
    <n v="187.91443850267399"/>
    <s v="10 DESCUENTOS (8 Transbordos VEH 42 26/03, 1 Usuario desubicado y Conduct.)"/>
    <n v="71165.775399999999"/>
    <x v="0"/>
    <n v="10871.4285714286"/>
    <x v="236"/>
    <x v="0"/>
    <m/>
  </r>
  <r>
    <d v="2022-03-28T03:15:19"/>
    <x v="10"/>
    <n v="21"/>
    <s v="OCAMPO OCAMPO ANTONIO JOSE"/>
    <x v="0"/>
    <x v="0"/>
    <n v="175"/>
    <n v="19.4444444444444"/>
    <n v="169.12299465240599"/>
    <m/>
    <n v="64049.197899999999"/>
    <x v="0"/>
    <n v="10871.4285714286"/>
    <x v="236"/>
    <x v="0"/>
    <m/>
  </r>
  <r>
    <d v="2022-03-28T03:15:19"/>
    <x v="10"/>
    <n v="22"/>
    <s v="QUIRAMA CASTAEDA JHON JADER"/>
    <x v="4"/>
    <x v="0"/>
    <n v="150"/>
    <n v="21.428571428571399"/>
    <n v="131.54010695187199"/>
    <m/>
    <n v="49816.042800000003"/>
    <x v="1"/>
    <n v="10871.4285714286"/>
    <x v="236"/>
    <x v="0"/>
    <m/>
  </r>
  <r>
    <d v="2022-03-28T03:15:19"/>
    <x v="10"/>
    <n v="23"/>
    <s v="QUICENO DAVID DIEGO ALEJANDRO"/>
    <x v="0"/>
    <x v="0"/>
    <n v="177"/>
    <n v="19.6666666666667"/>
    <n v="169.12299465240599"/>
    <m/>
    <n v="64049.197899999999"/>
    <x v="0"/>
    <n v="10871.4285714286"/>
    <x v="236"/>
    <x v="0"/>
    <m/>
  </r>
  <r>
    <d v="2022-03-28T03:15:19"/>
    <x v="10"/>
    <n v="27"/>
    <s v="VANEGAS MORALES DEIBY ALEJANDRO"/>
    <x v="4"/>
    <x v="0"/>
    <n v="152"/>
    <n v="21.714285714285701"/>
    <n v="131.54010695187199"/>
    <m/>
    <n v="49816.042800000003"/>
    <x v="0"/>
    <n v="10871.4285714286"/>
    <x v="236"/>
    <x v="0"/>
    <m/>
  </r>
  <r>
    <d v="2022-03-28T03:15:20"/>
    <x v="10"/>
    <n v="28"/>
    <s v="GRISALES VILLA DEIBY ALEJANDRO"/>
    <x v="3"/>
    <x v="0"/>
    <n v="190"/>
    <n v="19"/>
    <n v="187.91443850267399"/>
    <m/>
    <n v="71165.775399999999"/>
    <x v="0"/>
    <n v="10871.4285714286"/>
    <x v="236"/>
    <x v="0"/>
    <m/>
  </r>
  <r>
    <d v="2022-03-28T03:15:20"/>
    <x v="10"/>
    <n v="31"/>
    <s v="JIMENEZ JOSE"/>
    <x v="3"/>
    <x v="0"/>
    <n v="218"/>
    <n v="21.8"/>
    <n v="187.91443850267399"/>
    <m/>
    <n v="71165.775399999999"/>
    <x v="1"/>
    <n v="10871.4285714286"/>
    <x v="236"/>
    <x v="0"/>
    <m/>
  </r>
  <r>
    <d v="2022-03-28T03:15:20"/>
    <x v="10"/>
    <n v="32"/>
    <s v="ESCOBAR BRAN MATEO"/>
    <x v="0"/>
    <x v="0"/>
    <n v="173"/>
    <n v="19.2222222222222"/>
    <n v="169.12299465240599"/>
    <m/>
    <n v="64049.197899999999"/>
    <x v="0"/>
    <n v="10871.4285714286"/>
    <x v="236"/>
    <x v="0"/>
    <m/>
  </r>
  <r>
    <d v="2022-03-28T03:15:20"/>
    <x v="10"/>
    <n v="33"/>
    <s v="TORRES CRISTIAN"/>
    <x v="3"/>
    <x v="0"/>
    <n v="186"/>
    <n v="18.600000000000001"/>
    <n v="187.91443850267399"/>
    <s v="1 DESCUENTO (Usuario Desubicado)"/>
    <n v="71165.775399999999"/>
    <x v="0"/>
    <n v="10871.4285714286"/>
    <x v="236"/>
    <x v="0"/>
    <m/>
  </r>
  <r>
    <d v="2022-03-28T03:15:20"/>
    <x v="10"/>
    <n v="34"/>
    <s v="MONTOYA OSPINA GILBERTO ANTONIO"/>
    <x v="3"/>
    <x v="0"/>
    <n v="227"/>
    <n v="22.7"/>
    <n v="187.91443850267399"/>
    <m/>
    <n v="71165.775399999999"/>
    <x v="0"/>
    <n v="10871.4285714286"/>
    <x v="236"/>
    <x v="0"/>
    <m/>
  </r>
  <r>
    <d v="2022-03-28T03:15:20"/>
    <x v="10"/>
    <n v="35"/>
    <s v="ARISTIZABAL GIRALDO JORGE ANDRES"/>
    <x v="3"/>
    <x v="0"/>
    <n v="167"/>
    <n v="16.7"/>
    <n v="187.91443850267399"/>
    <m/>
    <n v="71165.775399999999"/>
    <x v="1"/>
    <n v="10871.4285714286"/>
    <x v="236"/>
    <x v="0"/>
    <m/>
  </r>
  <r>
    <d v="2022-03-28T03:15:21"/>
    <x v="10"/>
    <n v="38"/>
    <s v="GARCIA DAVID WILSON ALBERTO"/>
    <x v="0"/>
    <x v="0"/>
    <n v="121"/>
    <n v="13.4444444444444"/>
    <n v="169.12299465240599"/>
    <s v="1 DESCUENTO (Despachador Fernando)"/>
    <n v="64049.197899999999"/>
    <x v="0"/>
    <n v="10871.4285714286"/>
    <x v="236"/>
    <x v="0"/>
    <m/>
  </r>
  <r>
    <d v="2022-03-28T03:15:21"/>
    <x v="10"/>
    <n v="39"/>
    <s v="LONDOO GOMEZ WILDER"/>
    <x v="4"/>
    <x v="0"/>
    <n v="141"/>
    <n v="20.1428571428571"/>
    <n v="131.54010695187199"/>
    <s v="1 DESCUENTO (Despachador Fernando)"/>
    <n v="49816.042800000003"/>
    <x v="0"/>
    <n v="10871.4285714286"/>
    <x v="236"/>
    <x v="0"/>
    <m/>
  </r>
  <r>
    <d v="2022-03-28T03:15:21"/>
    <x v="10"/>
    <n v="40"/>
    <s v="GARCIA KEVIN"/>
    <x v="6"/>
    <x v="0"/>
    <n v="151"/>
    <n v="18.875"/>
    <n v="150.33155080213899"/>
    <m/>
    <n v="56932.620300000002"/>
    <x v="0"/>
    <n v="10871.4285714286"/>
    <x v="236"/>
    <x v="0"/>
    <m/>
  </r>
  <r>
    <d v="2022-03-28T03:15:21"/>
    <x v="10"/>
    <n v="42"/>
    <s v="BARRANTES GALLEGO DANIEL CAMILO"/>
    <x v="0"/>
    <x v="0"/>
    <n v="183"/>
    <n v="20.3333333333333"/>
    <n v="169.12299465240599"/>
    <m/>
    <n v="64049.197899999999"/>
    <x v="0"/>
    <n v="10871.4285714286"/>
    <x v="236"/>
    <x v="0"/>
    <m/>
  </r>
  <r>
    <d v="2022-03-29T02:40:58"/>
    <x v="1"/>
    <n v="1"/>
    <s v="GIL ARBOLEDA ARLEX"/>
    <x v="4"/>
    <x v="0"/>
    <n v="114"/>
    <n v="16.285714285714299"/>
    <n v="160.88244274809199"/>
    <m/>
    <n v="61552.977099999996"/>
    <x v="0"/>
    <n v="14188.5714285714"/>
    <x v="237"/>
    <x v="0"/>
    <m/>
  </r>
  <r>
    <d v="2022-03-29T02:40:58"/>
    <x v="1"/>
    <n v="2"/>
    <s v="GONZALEZ MONTAO HERNAN DARIO"/>
    <x v="3"/>
    <x v="0"/>
    <n v="227"/>
    <n v="22.7"/>
    <n v="229.83206106870199"/>
    <m/>
    <n v="87932.824399999998"/>
    <x v="1"/>
    <n v="14188.5714285714"/>
    <x v="237"/>
    <x v="0"/>
    <m/>
  </r>
  <r>
    <d v="2022-03-29T02:40:59"/>
    <x v="1"/>
    <n v="3"/>
    <s v="CANO JIMENEZ ESNEIDER"/>
    <x v="6"/>
    <x v="0"/>
    <n v="181"/>
    <n v="22.625"/>
    <n v="183.86564885496199"/>
    <m/>
    <n v="70346.2595"/>
    <x v="0"/>
    <n v="14188.5714285714"/>
    <x v="237"/>
    <x v="0"/>
    <m/>
  </r>
  <r>
    <d v="2022-03-29T02:40:59"/>
    <x v="1"/>
    <n v="5"/>
    <s v="LOAIZA GAVIRIA EDIXON ANDRES"/>
    <x v="3"/>
    <x v="0"/>
    <n v="279"/>
    <n v="27.9"/>
    <n v="229.83206106870199"/>
    <s v="2 DESCUENTOS X Usuario con Movilidad reducida"/>
    <n v="87932.824399999998"/>
    <x v="1"/>
    <n v="14188.5714285714"/>
    <x v="237"/>
    <x v="0"/>
    <m/>
  </r>
  <r>
    <d v="2022-03-29T02:40:59"/>
    <x v="1"/>
    <n v="6"/>
    <s v="VELASQUEZ ROLDAN BRAYAN ESTIVEN"/>
    <x v="6"/>
    <x v="0"/>
    <n v="195"/>
    <n v="24.375"/>
    <n v="183.86564885496199"/>
    <m/>
    <n v="70346.2595"/>
    <x v="0"/>
    <n v="14188.5714285714"/>
    <x v="237"/>
    <x v="0"/>
    <m/>
  </r>
  <r>
    <d v="2022-03-29T02:40:59"/>
    <x v="1"/>
    <n v="7"/>
    <s v="URIBE HERRERA JUAN ESTEBAN"/>
    <x v="9"/>
    <x v="0"/>
    <n v="300"/>
    <n v="25"/>
    <n v="275.79847328244301"/>
    <s v="2 DESCUENTOS (Conduct. Reconoc. Ruta y Usuario desubicado)"/>
    <n v="105519.3893"/>
    <x v="1"/>
    <n v="14188.5714285714"/>
    <x v="237"/>
    <x v="0"/>
    <m/>
  </r>
  <r>
    <d v="2022-03-29T02:40:59"/>
    <x v="1"/>
    <n v="8"/>
    <s v="VALENCIA MENDOZA CESAR AUGUSTO"/>
    <x v="1"/>
    <x v="0"/>
    <n v="245"/>
    <n v="22.272727272727298"/>
    <n v="252.81526717557301"/>
    <s v="2 DESCUENTOS (Alcaldia)"/>
    <n v="96726.106899999999"/>
    <x v="1"/>
    <n v="14188.5714285714"/>
    <x v="237"/>
    <x v="0"/>
    <m/>
  </r>
  <r>
    <d v="2022-03-29T02:41:00"/>
    <x v="1"/>
    <n v="9"/>
    <s v="TABORDA ROJAS DIEGO ALEJANDRO"/>
    <x v="1"/>
    <x v="0"/>
    <n v="275"/>
    <n v="25"/>
    <n v="252.81526717557301"/>
    <m/>
    <n v="96726.106899999999"/>
    <x v="0"/>
    <n v="14188.5714285714"/>
    <x v="237"/>
    <x v="0"/>
    <m/>
  </r>
  <r>
    <d v="2022-03-29T02:41:00"/>
    <x v="1"/>
    <n v="10"/>
    <s v="MONSALVE OCAMPO EDISON GUSTAVO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0"/>
    <x v="9"/>
    <n v="11"/>
    <s v="RENDON VIANA HUMBERTO DE JESUS"/>
    <x v="2"/>
    <x v="0"/>
    <n v="135"/>
    <n v="22.5"/>
    <n v="137.89923664122099"/>
    <m/>
    <n v="52759.6947"/>
    <x v="0"/>
    <n v="14188.5714285714"/>
    <x v="237"/>
    <x v="0"/>
    <m/>
  </r>
  <r>
    <d v="2022-03-29T02:41:00"/>
    <x v="9"/>
    <n v="12"/>
    <s v="VELEZ ZAPATA SANTIAGO"/>
    <x v="3"/>
    <x v="0"/>
    <n v="190"/>
    <n v="19"/>
    <n v="229.83206106870199"/>
    <m/>
    <n v="87932.824399999998"/>
    <x v="0"/>
    <n v="14188.5714285714"/>
    <x v="237"/>
    <x v="0"/>
    <m/>
  </r>
  <r>
    <d v="2022-03-29T02:41:00"/>
    <x v="9"/>
    <n v="14"/>
    <s v="CARVAJAL SALAZAR HECTOR MARINO"/>
    <x v="1"/>
    <x v="0"/>
    <n v="245"/>
    <n v="22.272727272727298"/>
    <n v="252.81526717557301"/>
    <m/>
    <n v="96726.106899999999"/>
    <x v="1"/>
    <n v="14188.5714285714"/>
    <x v="237"/>
    <x v="0"/>
    <m/>
  </r>
  <r>
    <d v="2022-03-29T02:41:01"/>
    <x v="9"/>
    <n v="15"/>
    <s v="LOPERA AGUDELO LUIS FRANCISCO"/>
    <x v="3"/>
    <x v="0"/>
    <n v="240"/>
    <n v="24"/>
    <n v="229.83206106870199"/>
    <m/>
    <n v="87932.824399999998"/>
    <x v="0"/>
    <n v="14188.5714285714"/>
    <x v="237"/>
    <x v="0"/>
    <m/>
  </r>
  <r>
    <d v="2022-03-29T02:41:01"/>
    <x v="9"/>
    <n v="18"/>
    <s v="HERRERA CRISTIAN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1"/>
    <x v="9"/>
    <n v="19"/>
    <s v="MIRANDA ALVARO"/>
    <x v="2"/>
    <x v="0"/>
    <n v="143"/>
    <n v="23.8333333333333"/>
    <n v="137.89923664122099"/>
    <m/>
    <n v="52759.6947"/>
    <x v="0"/>
    <n v="14188.5714285714"/>
    <x v="237"/>
    <x v="0"/>
    <m/>
  </r>
  <r>
    <d v="2022-03-29T02:41:01"/>
    <x v="9"/>
    <n v="20"/>
    <s v="VACA FIERRO ROBINSON"/>
    <x v="1"/>
    <x v="0"/>
    <n v="249"/>
    <n v="22.636363636363601"/>
    <n v="252.81526717557301"/>
    <s v="2 DESCUENTOS (Usuario desubicado y Conduct.)"/>
    <n v="96726.106899999999"/>
    <x v="0"/>
    <n v="14188.5714285714"/>
    <x v="237"/>
    <x v="0"/>
    <m/>
  </r>
  <r>
    <d v="2022-03-29T02:41:01"/>
    <x v="9"/>
    <n v="21"/>
    <s v="OCAMPO OCAMPO ANTONIO JOSE"/>
    <x v="3"/>
    <x v="0"/>
    <n v="232"/>
    <n v="23.2"/>
    <n v="229.83206106870199"/>
    <s v="1 DESCUENTO (Despachador Jose)"/>
    <n v="87932.824399999998"/>
    <x v="0"/>
    <n v="14188.5714285714"/>
    <x v="237"/>
    <x v="0"/>
    <m/>
  </r>
  <r>
    <d v="2022-03-29T02:41:02"/>
    <x v="9"/>
    <n v="22"/>
    <s v="QUIRAMA CASTAEDA JHON JADER"/>
    <x v="1"/>
    <x v="0"/>
    <n v="247"/>
    <n v="22.454545454545499"/>
    <n v="252.81526717557301"/>
    <s v="4 DESCUENTOS (Usuarios desubicados)"/>
    <n v="96726.106899999999"/>
    <x v="1"/>
    <n v="14188.5714285714"/>
    <x v="237"/>
    <x v="0"/>
    <m/>
  </r>
  <r>
    <d v="2022-03-29T02:41:02"/>
    <x v="9"/>
    <n v="23"/>
    <s v="QUICENO DAVID DIEGO ALEJANDRO"/>
    <x v="6"/>
    <x v="0"/>
    <n v="183"/>
    <n v="22.875"/>
    <n v="183.86564885496199"/>
    <m/>
    <n v="70346.2595"/>
    <x v="0"/>
    <n v="14188.5714285714"/>
    <x v="237"/>
    <x v="0"/>
    <m/>
  </r>
  <r>
    <d v="2022-03-29T02:41:02"/>
    <x v="9"/>
    <n v="25"/>
    <s v="HOYOS ALEJANDRO"/>
    <x v="3"/>
    <x v="0"/>
    <n v="244"/>
    <n v="24.4"/>
    <n v="229.83206106870199"/>
    <m/>
    <n v="87932.824399999998"/>
    <x v="1"/>
    <n v="14188.5714285714"/>
    <x v="237"/>
    <x v="0"/>
    <m/>
  </r>
  <r>
    <d v="2022-03-29T02:41:02"/>
    <x v="9"/>
    <n v="26"/>
    <s v="GONZALEZ VELASQUEZ LISDAN"/>
    <x v="3"/>
    <x v="0"/>
    <n v="232"/>
    <n v="23.2"/>
    <n v="229.83206106870199"/>
    <m/>
    <n v="87932.824399999998"/>
    <x v="0"/>
    <n v="14188.5714285714"/>
    <x v="237"/>
    <x v="0"/>
    <m/>
  </r>
  <r>
    <d v="2022-03-29T02:41:03"/>
    <x v="9"/>
    <n v="27"/>
    <s v="VANEGAS MORALES DEIBY ALEJANDRO"/>
    <x v="12"/>
    <x v="0"/>
    <n v="272"/>
    <n v="20.923076923076898"/>
    <n v="298.78167938931301"/>
    <s v="2 DESCUENTOS (Usuarios desubicados)"/>
    <n v="114312.6718"/>
    <x v="0"/>
    <n v="14188.5714285714"/>
    <x v="237"/>
    <x v="0"/>
    <m/>
  </r>
  <r>
    <d v="2022-03-29T02:41:03"/>
    <x v="9"/>
    <n v="28"/>
    <s v="GRISALES VILLA DEIBY ALEJANDRO"/>
    <x v="0"/>
    <x v="0"/>
    <n v="220"/>
    <n v="24.4444444444444"/>
    <n v="206.84885496183199"/>
    <m/>
    <n v="79139.542000000001"/>
    <x v="0"/>
    <n v="14188.5714285714"/>
    <x v="237"/>
    <x v="0"/>
    <m/>
  </r>
  <r>
    <d v="2022-03-29T02:41:03"/>
    <x v="9"/>
    <n v="29"/>
    <s v="MARTINEZ MANCO JUAN FELIPE"/>
    <x v="3"/>
    <x v="0"/>
    <n v="172"/>
    <n v="17.2"/>
    <n v="229.83206106870199"/>
    <s v="1 DESCUENTO (Despachador Fernando)"/>
    <n v="87932.824399999998"/>
    <x v="0"/>
    <n v="14188.5714285714"/>
    <x v="237"/>
    <x v="0"/>
    <m/>
  </r>
  <r>
    <d v="2022-03-29T02:41:03"/>
    <x v="1"/>
    <n v="30"/>
    <s v="ESCOBAR BRAN MATEO"/>
    <x v="8"/>
    <x v="0"/>
    <n v="114"/>
    <n v="22.8"/>
    <n v="114.91603053435099"/>
    <m/>
    <n v="43966.412199999999"/>
    <x v="0"/>
    <n v="14188.5714285714"/>
    <x v="237"/>
    <x v="0"/>
    <m/>
  </r>
  <r>
    <d v="2022-03-29T02:41:04"/>
    <x v="1"/>
    <n v="31"/>
    <s v="JIMENEZ JOSE"/>
    <x v="6"/>
    <x v="0"/>
    <n v="210"/>
    <n v="26.25"/>
    <n v="183.86564885496199"/>
    <m/>
    <n v="70346.2595"/>
    <x v="1"/>
    <n v="14188.5714285714"/>
    <x v="237"/>
    <x v="0"/>
    <m/>
  </r>
  <r>
    <d v="2022-03-29T02:41:04"/>
    <x v="1"/>
    <n v="32"/>
    <s v="MEDINA PARRA JONATHAN ESTIVEN"/>
    <x v="3"/>
    <x v="0"/>
    <n v="206"/>
    <n v="20.6"/>
    <n v="229.83206106870199"/>
    <s v="3 DESCUENTOS (Transbordo veh 05 Y 2 Alcaldia)"/>
    <n v="87932.824399999998"/>
    <x v="0"/>
    <n v="14188.5714285714"/>
    <x v="237"/>
    <x v="0"/>
    <m/>
  </r>
  <r>
    <d v="2022-03-29T02:41:04"/>
    <x v="1"/>
    <n v="33"/>
    <s v="VALENCIA MENDOZA JHON"/>
    <x v="3"/>
    <x v="0"/>
    <n v="265"/>
    <n v="26.5"/>
    <n v="229.83206106870199"/>
    <m/>
    <n v="87932.824399999998"/>
    <x v="0"/>
    <n v="14188.5714285714"/>
    <x v="237"/>
    <x v="0"/>
    <m/>
  </r>
  <r>
    <d v="2022-03-29T02:41:04"/>
    <x v="1"/>
    <n v="34"/>
    <s v="MONTOYA OSPINA GILBERTO ANTONIO"/>
    <x v="3"/>
    <x v="0"/>
    <n v="264"/>
    <n v="26.4"/>
    <n v="229.83206106870199"/>
    <m/>
    <n v="87932.824399999998"/>
    <x v="0"/>
    <n v="14188.5714285714"/>
    <x v="237"/>
    <x v="0"/>
    <m/>
  </r>
  <r>
    <d v="2022-03-29T02:41:04"/>
    <x v="1"/>
    <n v="35"/>
    <s v="ARISTIZABAL GIRALDO JORGE ANDRES"/>
    <x v="0"/>
    <x v="0"/>
    <n v="206"/>
    <n v="22.8888888888889"/>
    <n v="206.84885496183199"/>
    <m/>
    <n v="79139.542000000001"/>
    <x v="1"/>
    <n v="14188.5714285714"/>
    <x v="237"/>
    <x v="0"/>
    <m/>
  </r>
  <r>
    <d v="2022-03-29T02:41:05"/>
    <x v="1"/>
    <n v="36"/>
    <s v="MARTINEZ CHAVERRA LUIS NORBERTO"/>
    <x v="0"/>
    <x v="0"/>
    <n v="231"/>
    <n v="25.6666666666667"/>
    <n v="206.84885496183199"/>
    <m/>
    <n v="79139.542000000001"/>
    <x v="0"/>
    <n v="14188.5714285714"/>
    <x v="237"/>
    <x v="0"/>
    <m/>
  </r>
  <r>
    <d v="2022-03-29T02:41:05"/>
    <x v="1"/>
    <n v="37"/>
    <s v="PIEDRAHITA MADRID SANTIAGO"/>
    <x v="6"/>
    <x v="0"/>
    <n v="175"/>
    <n v="21.875"/>
    <n v="183.86564885496199"/>
    <s v="2 DESCUENTOS (Alcaldia)"/>
    <n v="70346.2595"/>
    <x v="1"/>
    <n v="14188.5714285714"/>
    <x v="237"/>
    <x v="0"/>
    <m/>
  </r>
  <r>
    <d v="2022-03-29T02:41:05"/>
    <x v="1"/>
    <n v="38"/>
    <s v="GARCIA DAVID WILSON ALBERTO"/>
    <x v="1"/>
    <x v="0"/>
    <n v="226"/>
    <n v="20.545454545454501"/>
    <n v="252.81526717557301"/>
    <s v="2 DESCUENTOS (Alcaldia)"/>
    <n v="96726.106899999999"/>
    <x v="0"/>
    <n v="14188.5714285714"/>
    <x v="237"/>
    <x v="0"/>
    <m/>
  </r>
  <r>
    <d v="2022-03-29T02:41:05"/>
    <x v="1"/>
    <n v="40"/>
    <s v="CORDOBA QUINTERO RAFAEL JOSE"/>
    <x v="6"/>
    <x v="0"/>
    <n v="153"/>
    <n v="18"/>
    <n v="195.35725190839699"/>
    <s v="1 DESCUENTO (Despachadora Janeth)"/>
    <n v="74742.900800000003"/>
    <x v="0"/>
    <n v="14188.5714285714"/>
    <x v="237"/>
    <x v="0"/>
    <m/>
  </r>
  <r>
    <d v="2022-03-29T02:41:06"/>
    <x v="1"/>
    <n v="42"/>
    <s v="SOLORZANO KEVIN"/>
    <x v="0"/>
    <x v="0"/>
    <n v="245"/>
    <n v="27.2222222222222"/>
    <n v="206.84885496183199"/>
    <m/>
    <n v="79139.542000000001"/>
    <x v="0"/>
    <n v="14188.5714285714"/>
    <x v="237"/>
    <x v="0"/>
    <m/>
  </r>
  <r>
    <d v="2022-03-30T03:49:10"/>
    <x v="9"/>
    <n v="1"/>
    <s v="GIL ARBOLEDA ARLEX"/>
    <x v="6"/>
    <x v="0"/>
    <n v="200"/>
    <n v="25"/>
    <n v="194.95145631067999"/>
    <m/>
    <n v="74780.582500000004"/>
    <x v="0"/>
    <n v="13351.351351351401"/>
    <x v="238"/>
    <x v="0"/>
    <m/>
  </r>
  <r>
    <d v="2022-03-30T03:49:11"/>
    <x v="9"/>
    <n v="2"/>
    <s v="GONZALEZ MONTAO HERNAN DARIO"/>
    <x v="6"/>
    <x v="0"/>
    <n v="237"/>
    <n v="29.625"/>
    <n v="194.95145631067999"/>
    <m/>
    <n v="74780.582500000004"/>
    <x v="1"/>
    <n v="13351.351351351401"/>
    <x v="238"/>
    <x v="0"/>
    <m/>
  </r>
  <r>
    <d v="2022-03-30T03:49:11"/>
    <x v="9"/>
    <n v="3"/>
    <s v="ESPINOZA CHAVARRIA GUILLERMO LEON"/>
    <x v="4"/>
    <x v="0"/>
    <n v="148"/>
    <n v="21.1428571428571"/>
    <n v="170.58252427184499"/>
    <m/>
    <n v="65433.009700000002"/>
    <x v="0"/>
    <n v="13351.351351351401"/>
    <x v="238"/>
    <x v="0"/>
    <m/>
  </r>
  <r>
    <d v="2022-03-30T03:49:11"/>
    <x v="9"/>
    <n v="5"/>
    <s v="LOAIZA GAVIRIA EDIXON ANDRES"/>
    <x v="1"/>
    <x v="0"/>
    <n v="315"/>
    <n v="28.636363636363601"/>
    <n v="268.05825242718402"/>
    <s v="3 DESCUENTOS (Transbrdo veh 09)"/>
    <n v="102823.30100000001"/>
    <x v="1"/>
    <n v="13351.351351351401"/>
    <x v="238"/>
    <x v="0"/>
    <m/>
  </r>
  <r>
    <d v="2022-03-30T03:49:11"/>
    <x v="9"/>
    <n v="6"/>
    <s v="VALENCIA MENDOZA JHON"/>
    <x v="6"/>
    <x v="0"/>
    <n v="171"/>
    <n v="21.375"/>
    <n v="194.95145631067999"/>
    <m/>
    <n v="74780.582500000004"/>
    <x v="0"/>
    <n v="13351.351351351401"/>
    <x v="238"/>
    <x v="0"/>
    <m/>
  </r>
  <r>
    <d v="2022-03-30T03:49:11"/>
    <x v="9"/>
    <n v="7"/>
    <s v="URIBE HERRERA JUAN ESTEBAN"/>
    <x v="6"/>
    <x v="0"/>
    <n v="217"/>
    <n v="27.125"/>
    <n v="194.95145631067999"/>
    <m/>
    <n v="74780.582500000004"/>
    <x v="1"/>
    <n v="13351.351351351401"/>
    <x v="238"/>
    <x v="0"/>
    <m/>
  </r>
  <r>
    <d v="2022-03-30T03:49:12"/>
    <x v="9"/>
    <n v="8"/>
    <s v="VALENCIA MENDOZA CESAR AUGUSTO"/>
    <x v="3"/>
    <x v="0"/>
    <n v="275"/>
    <n v="27.5"/>
    <n v="243.68932038835001"/>
    <m/>
    <n v="93475.728199999998"/>
    <x v="1"/>
    <n v="13351.351351351401"/>
    <x v="238"/>
    <x v="0"/>
    <m/>
  </r>
  <r>
    <d v="2022-03-30T03:49:12"/>
    <x v="9"/>
    <n v="9"/>
    <s v="TABORDA ROJAS DIEGO ALEJANDRO"/>
    <x v="2"/>
    <x v="0"/>
    <n v="155"/>
    <n v="28.181818181818201"/>
    <n v="134.02912621359201"/>
    <s v="1 DESCUENTO (Despachadora Isabel)"/>
    <n v="51411.650500000003"/>
    <x v="0"/>
    <n v="13351.351351351401"/>
    <x v="238"/>
    <x v="0"/>
    <m/>
  </r>
  <r>
    <d v="2022-03-30T03:49:12"/>
    <x v="9"/>
    <n v="10"/>
    <s v="MONSALVE OCAMPO EDISON GUSTAVO"/>
    <x v="0"/>
    <x v="0"/>
    <n v="198"/>
    <n v="22"/>
    <n v="219.32038834951501"/>
    <s v="1 DESCUENTO (Despachador Jose)"/>
    <n v="84128.155299999999"/>
    <x v="0"/>
    <n v="13351.351351351401"/>
    <x v="238"/>
    <x v="0"/>
    <m/>
  </r>
  <r>
    <d v="2022-03-30T03:49:12"/>
    <x v="1"/>
    <n v="11"/>
    <s v="HERRERA CRISTIAN"/>
    <x v="0"/>
    <x v="0"/>
    <n v="254"/>
    <n v="28.2222222222222"/>
    <n v="219.32038834951501"/>
    <m/>
    <n v="84128.155299999999"/>
    <x v="0"/>
    <n v="13351.351351351401"/>
    <x v="238"/>
    <x v="0"/>
    <m/>
  </r>
  <r>
    <d v="2022-03-30T03:49:12"/>
    <x v="1"/>
    <n v="12"/>
    <s v="VELEZ ZAPATA SANTIAGO"/>
    <x v="0"/>
    <x v="0"/>
    <n v="184"/>
    <n v="20.4444444444444"/>
    <n v="219.32038834951501"/>
    <m/>
    <n v="84128.155299999999"/>
    <x v="0"/>
    <n v="13351.351351351401"/>
    <x v="238"/>
    <x v="0"/>
    <m/>
  </r>
  <r>
    <d v="2022-03-30T03:49:12"/>
    <x v="1"/>
    <n v="13"/>
    <s v="MESA RAFAEL"/>
    <x v="0"/>
    <x v="0"/>
    <n v="240"/>
    <n v="26.6666666666667"/>
    <n v="219.32038834951501"/>
    <m/>
    <n v="84128.155299999999"/>
    <x v="1"/>
    <n v="13351.351351351401"/>
    <x v="238"/>
    <x v="0"/>
    <m/>
  </r>
  <r>
    <d v="2022-03-30T03:49:13"/>
    <x v="1"/>
    <n v="14"/>
    <s v="RUEDA FRANKI"/>
    <x v="6"/>
    <x v="0"/>
    <n v="187"/>
    <n v="23.375"/>
    <n v="194.95145631067999"/>
    <m/>
    <n v="74780.582500000004"/>
    <x v="1"/>
    <n v="13351.351351351401"/>
    <x v="238"/>
    <x v="0"/>
    <m/>
  </r>
  <r>
    <d v="2022-03-30T03:49:13"/>
    <x v="1"/>
    <n v="15"/>
    <s v="LONDOO LOPERA DUVAN ANDRES"/>
    <x v="3"/>
    <x v="0"/>
    <n v="259"/>
    <n v="25.9"/>
    <n v="243.68932038835001"/>
    <m/>
    <n v="93475.728199999998"/>
    <x v="0"/>
    <n v="13351.351351351401"/>
    <x v="238"/>
    <x v="0"/>
    <m/>
  </r>
  <r>
    <d v="2022-03-30T03:49:13"/>
    <x v="1"/>
    <n v="17"/>
    <s v="GARCIA KEVIN"/>
    <x v="6"/>
    <x v="0"/>
    <n v="181"/>
    <n v="22.625"/>
    <n v="194.95145631067999"/>
    <m/>
    <n v="74780.582500000004"/>
    <x v="0"/>
    <n v="13351.351351351401"/>
    <x v="238"/>
    <x v="0"/>
    <m/>
  </r>
  <r>
    <d v="2022-03-30T03:49:14"/>
    <x v="1"/>
    <n v="18"/>
    <s v="RENDON VIANA HUMBERTO DE JESUS"/>
    <x v="6"/>
    <x v="0"/>
    <n v="208"/>
    <n v="26"/>
    <n v="194.95145631067999"/>
    <m/>
    <n v="74780.582500000004"/>
    <x v="0"/>
    <n v="13351.351351351401"/>
    <x v="238"/>
    <x v="0"/>
    <m/>
  </r>
  <r>
    <d v="2022-03-30T03:49:14"/>
    <x v="1"/>
    <n v="20"/>
    <s v="VACA FIERRO ROBINSON"/>
    <x v="0"/>
    <x v="0"/>
    <n v="216"/>
    <n v="24"/>
    <n v="219.32038834951501"/>
    <m/>
    <n v="84128.155299999999"/>
    <x v="0"/>
    <n v="13351.351351351401"/>
    <x v="238"/>
    <x v="0"/>
    <m/>
  </r>
  <r>
    <d v="2022-03-30T03:49:14"/>
    <x v="1"/>
    <n v="21"/>
    <s v="OCAMPO OCAMPO ANTONIO JOSE"/>
    <x v="6"/>
    <x v="0"/>
    <n v="203"/>
    <n v="25.375"/>
    <n v="194.95145631067999"/>
    <s v="1 DESCUENTO (Despachadora Isabel)"/>
    <n v="74780.582500000004"/>
    <x v="0"/>
    <n v="13351.351351351401"/>
    <x v="238"/>
    <x v="0"/>
    <m/>
  </r>
  <r>
    <d v="2022-03-30T03:49:15"/>
    <x v="1"/>
    <n v="22"/>
    <s v="QUIRAMA CASTAEDA JHON JADER"/>
    <x v="0"/>
    <x v="0"/>
    <n v="198"/>
    <n v="22"/>
    <n v="219.32038834951501"/>
    <s v="2 DESCUENTOS (Propietario veh 39 y usuario desubicado)"/>
    <n v="84128.155299999999"/>
    <x v="1"/>
    <n v="13351.351351351401"/>
    <x v="238"/>
    <x v="0"/>
    <m/>
  </r>
  <r>
    <d v="2022-03-30T03:49:15"/>
    <x v="1"/>
    <n v="23"/>
    <s v="QUICENO DAVID DIEGO ALEJANDRO"/>
    <x v="10"/>
    <x v="2"/>
    <n v="110"/>
    <n v="24.4444444444444"/>
    <n v="109.660194174757"/>
    <m/>
    <n v="42064.077700000002"/>
    <x v="0"/>
    <n v="13351.351351351401"/>
    <x v="238"/>
    <x v="0"/>
    <m/>
  </r>
  <r>
    <d v="2022-03-30T03:49:15"/>
    <x v="1"/>
    <n v="25"/>
    <s v="HOYOS ALEJANDRO"/>
    <x v="4"/>
    <x v="0"/>
    <n v="205"/>
    <n v="29.285714285714299"/>
    <n v="170.58252427184499"/>
    <m/>
    <n v="65433.009700000002"/>
    <x v="1"/>
    <n v="13351.351351351401"/>
    <x v="238"/>
    <x v="0"/>
    <m/>
  </r>
  <r>
    <d v="2022-03-30T03:49:15"/>
    <x v="1"/>
    <n v="26"/>
    <s v="GONZALEZ VELASQUEZ LISDAN"/>
    <x v="3"/>
    <x v="0"/>
    <n v="216"/>
    <n v="21.6"/>
    <n v="243.68932038835001"/>
    <m/>
    <n v="93475.728199999998"/>
    <x v="0"/>
    <n v="13351.351351351401"/>
    <x v="238"/>
    <x v="0"/>
    <m/>
  </r>
  <r>
    <d v="2022-03-30T03:49:15"/>
    <x v="1"/>
    <n v="27"/>
    <s v="VANEGAS MORALES DEIBY ALEJANDRO"/>
    <x v="8"/>
    <x v="0"/>
    <n v="93"/>
    <n v="18.600000000000001"/>
    <n v="121.84466019417501"/>
    <m/>
    <n v="46737.864099999999"/>
    <x v="0"/>
    <n v="13351.351351351401"/>
    <x v="238"/>
    <x v="0"/>
    <m/>
  </r>
  <r>
    <d v="2022-03-30T03:49:16"/>
    <x v="1"/>
    <n v="28"/>
    <s v="GRISALES VILLA DEIBY ALEJANDRO"/>
    <x v="6"/>
    <x v="0"/>
    <n v="217"/>
    <n v="27.125"/>
    <n v="194.95145631067999"/>
    <m/>
    <n v="74780.582500000004"/>
    <x v="0"/>
    <n v="13351.351351351401"/>
    <x v="238"/>
    <x v="0"/>
    <m/>
  </r>
  <r>
    <d v="2022-03-30T03:49:16"/>
    <x v="1"/>
    <n v="29"/>
    <s v="MARTINEZ MANCO JUAN FELIPE"/>
    <x v="0"/>
    <x v="0"/>
    <n v="186"/>
    <n v="20.6666666666667"/>
    <n v="219.32038834951501"/>
    <m/>
    <n v="84128.155299999999"/>
    <x v="0"/>
    <n v="13351.351351351401"/>
    <x v="238"/>
    <x v="0"/>
    <m/>
  </r>
  <r>
    <d v="2022-03-30T03:49:16"/>
    <x v="9"/>
    <n v="30"/>
    <s v="ESCOBAR BRAN MATEO"/>
    <x v="6"/>
    <x v="1"/>
    <n v="165"/>
    <n v="20.625"/>
    <n v="194.95145631067999"/>
    <m/>
    <n v="74780.582500000004"/>
    <x v="0"/>
    <n v="13351.351351351401"/>
    <x v="238"/>
    <x v="0"/>
    <m/>
  </r>
  <r>
    <d v="2022-03-30T03:49:17"/>
    <x v="9"/>
    <n v="31"/>
    <s v="HERRERA GIOVANNY"/>
    <x v="0"/>
    <x v="0"/>
    <n v="210"/>
    <n v="23.3333333333333"/>
    <n v="219.32038834951501"/>
    <m/>
    <n v="84128.155299999999"/>
    <x v="1"/>
    <n v="13351.351351351401"/>
    <x v="238"/>
    <x v="0"/>
    <m/>
  </r>
  <r>
    <d v="2022-03-30T03:49:17"/>
    <x v="9"/>
    <n v="32"/>
    <s v="MEDINA PARRA JONATHAN ESTIVEN"/>
    <x v="6"/>
    <x v="0"/>
    <n v="242"/>
    <n v="28.470588235294102"/>
    <n v="207.135922330097"/>
    <s v="1 DESCUENTO (Propietario)"/>
    <n v="79454.368900000001"/>
    <x v="0"/>
    <n v="13351.351351351401"/>
    <x v="238"/>
    <x v="0"/>
    <m/>
  </r>
  <r>
    <d v="2022-03-30T03:49:17"/>
    <x v="9"/>
    <n v="33"/>
    <s v="TORRES CRISTIAN"/>
    <x v="3"/>
    <x v="0"/>
    <n v="210"/>
    <n v="21"/>
    <n v="243.68932038835001"/>
    <s v="3 DESCUENTOS (Conduct. Veh 01, usuario desubicado y Despachador Jose)"/>
    <n v="93475.728199999998"/>
    <x v="0"/>
    <n v="13351.351351351401"/>
    <x v="238"/>
    <x v="0"/>
    <m/>
  </r>
  <r>
    <d v="2022-03-30T03:49:17"/>
    <x v="9"/>
    <n v="34"/>
    <s v="MONTOYA OSPINA GILBERTO ANTONIO"/>
    <x v="0"/>
    <x v="0"/>
    <n v="218"/>
    <n v="24.2222222222222"/>
    <n v="219.32038834951501"/>
    <s v="1 DESCUENTO (Conduct. Veh 17)"/>
    <n v="84128.155299999999"/>
    <x v="0"/>
    <n v="13351.351351351401"/>
    <x v="238"/>
    <x v="0"/>
    <m/>
  </r>
  <r>
    <d v="2022-03-30T03:49:18"/>
    <x v="9"/>
    <n v="35"/>
    <s v="ARISTIZABAL GIRALDO JORGE ANDRES"/>
    <x v="0"/>
    <x v="0"/>
    <n v="198"/>
    <n v="22"/>
    <n v="219.32038834951501"/>
    <m/>
    <n v="84128.155299999999"/>
    <x v="1"/>
    <n v="13351.351351351401"/>
    <x v="238"/>
    <x v="0"/>
    <m/>
  </r>
  <r>
    <d v="2022-03-30T03:49:18"/>
    <x v="9"/>
    <n v="36"/>
    <s v="MARTINEZ CHAVERRA LUIS NORBERTO"/>
    <x v="6"/>
    <x v="0"/>
    <n v="194"/>
    <n v="25.866666666666699"/>
    <n v="182.766990291262"/>
    <m/>
    <n v="70106.796100000007"/>
    <x v="0"/>
    <n v="13351.351351351401"/>
    <x v="238"/>
    <x v="0"/>
    <m/>
  </r>
  <r>
    <d v="2022-03-30T03:49:18"/>
    <x v="9"/>
    <n v="37"/>
    <s v="PIEDRAHITA MADRID SANTIAGO"/>
    <x v="6"/>
    <x v="0"/>
    <n v="198"/>
    <n v="24.75"/>
    <n v="194.95145631067999"/>
    <m/>
    <n v="74780.582500000004"/>
    <x v="1"/>
    <n v="13351.351351351401"/>
    <x v="238"/>
    <x v="0"/>
    <m/>
  </r>
  <r>
    <d v="2022-03-30T03:49:19"/>
    <x v="9"/>
    <n v="38"/>
    <s v="BARRANTES GALLEGO DANIEL CAMILO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39"/>
    <s v="LONDOO GOMEZ WILDER"/>
    <x v="0"/>
    <x v="0"/>
    <n v="206"/>
    <n v="22.8888888888889"/>
    <n v="219.32038834951501"/>
    <s v="1 DESCUENTO (Despachador Fernando)"/>
    <n v="84128.155299999999"/>
    <x v="0"/>
    <n v="13351.351351351401"/>
    <x v="238"/>
    <x v="0"/>
    <m/>
  </r>
  <r>
    <d v="2022-03-30T03:49:19"/>
    <x v="9"/>
    <n v="40"/>
    <s v="CORDOBA QUINTERO RAFAEL JOSE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42"/>
    <s v="SOLORZANO KEVIN"/>
    <x v="6"/>
    <x v="0"/>
    <n v="188"/>
    <n v="23.5"/>
    <n v="194.95145631067999"/>
    <s v="1 DESCUENTO (Propietario veh 39)"/>
    <n v="74780.582500000004"/>
    <x v="0"/>
    <n v="13351.351351351401"/>
    <x v="238"/>
    <x v="0"/>
    <m/>
  </r>
  <r>
    <d v="2022-03-31T04:00:45"/>
    <x v="0"/>
    <n v="1"/>
    <s v="GIL ARBOLEDA ARLEX"/>
    <x v="2"/>
    <x v="0"/>
    <n v="131"/>
    <n v="21.8333333333333"/>
    <n v="145.897763578275"/>
    <s v="2 DESCUENTOS (Usuario Desubicados)"/>
    <n v="55959.1054"/>
    <x v="0"/>
    <n v="14005.5555555556"/>
    <x v="239"/>
    <x v="0"/>
    <m/>
  </r>
  <r>
    <d v="2022-03-31T04:00:45"/>
    <x v="0"/>
    <n v="2"/>
    <s v="RUEDA FRANKI"/>
    <x v="0"/>
    <x v="0"/>
    <n v="218"/>
    <n v="24.2222222222222"/>
    <n v="219.062903225806"/>
    <m/>
    <n v="84025.161300000007"/>
    <x v="1"/>
    <n v="14005.5555555556"/>
    <x v="239"/>
    <x v="0"/>
    <m/>
  </r>
  <r>
    <d v="2022-03-31T04:00:45"/>
    <x v="0"/>
    <n v="3"/>
    <s v="CANO JIMENEZ ESNEIDER"/>
    <x v="0"/>
    <x v="0"/>
    <n v="173"/>
    <n v="19.2222222222222"/>
    <n v="219.062903225806"/>
    <m/>
    <n v="84025.161300000007"/>
    <x v="0"/>
    <n v="14005.5555555556"/>
    <x v="239"/>
    <x v="0"/>
    <m/>
  </r>
  <r>
    <d v="2022-03-31T04:00:45"/>
    <x v="0"/>
    <n v="5"/>
    <s v="LOAIZA GAVIRIA EDIXON ANDRES"/>
    <x v="3"/>
    <x v="0"/>
    <n v="270"/>
    <n v="28.421052631578899"/>
    <n v="231.23306451612899"/>
    <m/>
    <n v="88693.2258"/>
    <x v="1"/>
    <n v="14005.5555555556"/>
    <x v="239"/>
    <x v="0"/>
    <m/>
  </r>
  <r>
    <d v="2022-03-31T04:00:46"/>
    <x v="1"/>
    <n v="6"/>
    <s v="VELASQUEZ ROLDAN BRAYAN ESTIVEN"/>
    <x v="6"/>
    <x v="0"/>
    <n v="195"/>
    <n v="22.9411764705882"/>
    <n v="206.892741935484"/>
    <m/>
    <n v="79357.096799999999"/>
    <x v="0"/>
    <n v="14005.5555555556"/>
    <x v="239"/>
    <x v="0"/>
    <m/>
  </r>
  <r>
    <d v="2022-03-31T04:00:46"/>
    <x v="1"/>
    <n v="7"/>
    <s v="URIBE HERRERA JUAN ESTEBAN"/>
    <x v="6"/>
    <x v="0"/>
    <n v="258"/>
    <n v="30.352941176470601"/>
    <n v="206.892741935484"/>
    <m/>
    <n v="79357.096799999999"/>
    <x v="1"/>
    <n v="14005.5555555556"/>
    <x v="239"/>
    <x v="0"/>
    <m/>
  </r>
  <r>
    <d v="2022-03-31T04:00:46"/>
    <x v="1"/>
    <n v="8"/>
    <s v="VALENCIA MENDOZA CESAR AUGUSTO"/>
    <x v="3"/>
    <x v="0"/>
    <n v="259"/>
    <n v="25.9"/>
    <n v="243.40322580645201"/>
    <m/>
    <n v="93361.290299999993"/>
    <x v="1"/>
    <n v="14005.5555555556"/>
    <x v="239"/>
    <x v="0"/>
    <m/>
  </r>
  <r>
    <d v="2022-03-31T04:00:46"/>
    <x v="1"/>
    <n v="9"/>
    <s v="TABORDA ROJAS DIEGO ALEJANDRO"/>
    <x v="0"/>
    <x v="0"/>
    <n v="229"/>
    <n v="25.4444444444444"/>
    <n v="219.062903225806"/>
    <s v="1 DESCUENTO (Propietario veh 39)"/>
    <n v="84025.161300000007"/>
    <x v="0"/>
    <n v="14005.5555555556"/>
    <x v="239"/>
    <x v="0"/>
    <m/>
  </r>
  <r>
    <d v="2022-03-31T04:00:46"/>
    <x v="9"/>
    <n v="10"/>
    <s v="MONSALVE OCAMPO EDISON GUSTAVO"/>
    <x v="4"/>
    <x v="0"/>
    <n v="157"/>
    <n v="22.428571428571399"/>
    <n v="170.38225806451601"/>
    <m/>
    <n v="65352.903200000001"/>
    <x v="0"/>
    <n v="14005.5555555556"/>
    <x v="239"/>
    <x v="0"/>
    <m/>
  </r>
  <r>
    <d v="2022-03-31T04:00:47"/>
    <x v="9"/>
    <n v="11"/>
    <s v="HERRERA CRISTIAN"/>
    <x v="2"/>
    <x v="2"/>
    <n v="143"/>
    <n v="26"/>
    <n v="133.87177419354799"/>
    <m/>
    <n v="51348.709699999999"/>
    <x v="0"/>
    <n v="14005.5555555556"/>
    <x v="239"/>
    <x v="0"/>
    <m/>
  </r>
  <r>
    <d v="2022-03-31T04:00:47"/>
    <x v="9"/>
    <n v="12"/>
    <s v="VELEZ ZAPATA SANTIAGO"/>
    <x v="0"/>
    <x v="0"/>
    <n v="189"/>
    <n v="21"/>
    <n v="219.062903225806"/>
    <m/>
    <n v="84025.161300000007"/>
    <x v="0"/>
    <n v="14005.5555555556"/>
    <x v="239"/>
    <x v="0"/>
    <m/>
  </r>
  <r>
    <d v="2022-03-31T04:00:47"/>
    <x v="9"/>
    <n v="13"/>
    <s v="MESA RAFAEL"/>
    <x v="0"/>
    <x v="0"/>
    <n v="259"/>
    <n v="28.7777777777778"/>
    <n v="219.062903225806"/>
    <m/>
    <n v="84025.161300000007"/>
    <x v="1"/>
    <n v="14005.5555555556"/>
    <x v="239"/>
    <x v="0"/>
    <m/>
  </r>
  <r>
    <d v="2022-03-31T04:00:47"/>
    <x v="1"/>
    <n v="14"/>
    <s v="CARVAJAL SALAZAR HECTOR MARINO"/>
    <x v="0"/>
    <x v="0"/>
    <n v="239"/>
    <n v="26.5555555555556"/>
    <n v="219.062903225806"/>
    <m/>
    <n v="84025.161300000007"/>
    <x v="1"/>
    <n v="14005.5555555556"/>
    <x v="239"/>
    <x v="0"/>
    <m/>
  </r>
  <r>
    <d v="2022-03-31T04:00:47"/>
    <x v="9"/>
    <n v="15"/>
    <s v="LONDOO LOPERA DUVAN ANDRES"/>
    <x v="0"/>
    <x v="0"/>
    <n v="258"/>
    <n v="28.6666666666667"/>
    <n v="219.062903225806"/>
    <m/>
    <n v="84025.161300000007"/>
    <x v="0"/>
    <n v="14005.5555555556"/>
    <x v="239"/>
    <x v="0"/>
    <m/>
  </r>
  <r>
    <d v="2022-03-31T04:00:47"/>
    <x v="0"/>
    <n v="17"/>
    <s v="GARCIA KEVIN"/>
    <x v="4"/>
    <x v="0"/>
    <n v="147"/>
    <n v="21"/>
    <n v="170.21405750798701"/>
    <s v="6 DESCUENTOS (Despachador ferney)"/>
    <n v="65285.623"/>
    <x v="0"/>
    <n v="14005.5555555556"/>
    <x v="239"/>
    <x v="0"/>
    <m/>
  </r>
  <r>
    <d v="2022-03-31T04:00:47"/>
    <x v="1"/>
    <n v="18"/>
    <s v="RENDON VIANA HUMBERTO DE JESUS"/>
    <x v="6"/>
    <x v="0"/>
    <n v="206"/>
    <n v="25.75"/>
    <n v="194.722580645161"/>
    <m/>
    <n v="74689.032300000006"/>
    <x v="0"/>
    <n v="14005.5555555556"/>
    <x v="239"/>
    <x v="0"/>
    <m/>
  </r>
  <r>
    <d v="2022-03-31T04:00:48"/>
    <x v="9"/>
    <n v="20"/>
    <s v="VACA FIERRO ROBINSON"/>
    <x v="9"/>
    <x v="0"/>
    <n v="296"/>
    <n v="24.6666666666667"/>
    <n v="292.08387096774197"/>
    <s v="1 DESCUENTO (Despachador Jose)"/>
    <n v="112033.5484"/>
    <x v="0"/>
    <n v="14005.5555555556"/>
    <x v="239"/>
    <x v="0"/>
    <m/>
  </r>
  <r>
    <d v="2022-03-31T04:00:48"/>
    <x v="9"/>
    <n v="21"/>
    <s v="OCAMPO OCAMPO ANTONIO JOSE"/>
    <x v="4"/>
    <x v="0"/>
    <n v="131"/>
    <n v="18.714285714285701"/>
    <n v="170.38225806451601"/>
    <m/>
    <n v="65352.903200000001"/>
    <x v="0"/>
    <n v="14005.5555555556"/>
    <x v="239"/>
    <x v="0"/>
    <m/>
  </r>
  <r>
    <d v="2022-03-31T04:00:48"/>
    <x v="9"/>
    <n v="22"/>
    <s v="QUIRAMA CASTAEDA JHON JADER"/>
    <x v="3"/>
    <x v="0"/>
    <n v="254"/>
    <n v="25.4"/>
    <n v="243.40322580645201"/>
    <m/>
    <n v="93361.290299999993"/>
    <x v="1"/>
    <n v="14005.5555555556"/>
    <x v="239"/>
    <x v="0"/>
    <m/>
  </r>
  <r>
    <d v="2022-03-31T04:00:48"/>
    <x v="9"/>
    <n v="23"/>
    <s v="VALENCIA MENDOZA JHON"/>
    <x v="0"/>
    <x v="0"/>
    <n v="206"/>
    <n v="22.8888888888889"/>
    <n v="219.062903225806"/>
    <m/>
    <n v="84025.161300000007"/>
    <x v="0"/>
    <n v="14005.5555555556"/>
    <x v="239"/>
    <x v="0"/>
    <m/>
  </r>
  <r>
    <d v="2022-03-31T04:00:48"/>
    <x v="9"/>
    <n v="24"/>
    <s v="JIMENEZ JOSE"/>
    <x v="0"/>
    <x v="0"/>
    <n v="232"/>
    <n v="25.7777777777778"/>
    <n v="219.062903225806"/>
    <m/>
    <n v="84025.161300000007"/>
    <x v="0"/>
    <n v="14005.5555555556"/>
    <x v="239"/>
    <x v="0"/>
    <m/>
  </r>
  <r>
    <d v="2022-03-31T04:00:48"/>
    <x v="9"/>
    <n v="25"/>
    <s v="HOYOS ALEJANDRO"/>
    <x v="0"/>
    <x v="0"/>
    <n v="198"/>
    <n v="22"/>
    <n v="219.062903225806"/>
    <m/>
    <n v="84025.161300000007"/>
    <x v="1"/>
    <n v="14005.5555555556"/>
    <x v="239"/>
    <x v="0"/>
    <m/>
  </r>
  <r>
    <d v="2022-03-31T04:00:48"/>
    <x v="9"/>
    <n v="26"/>
    <s v="GONZALEZ VELASQUEZ LISDAN"/>
    <x v="0"/>
    <x v="0"/>
    <n v="210"/>
    <n v="23.3333333333333"/>
    <n v="219.062903225806"/>
    <m/>
    <n v="84025.161300000007"/>
    <x v="0"/>
    <n v="14005.5555555556"/>
    <x v="239"/>
    <x v="0"/>
    <m/>
  </r>
  <r>
    <d v="2022-03-31T04:00:49"/>
    <x v="9"/>
    <n v="27"/>
    <s v="VANEGAS MORALES DEIBY ALEJANDRO"/>
    <x v="2"/>
    <x v="0"/>
    <n v="143"/>
    <n v="22"/>
    <n v="158.21209677419401"/>
    <s v="1 DESCUENTO (Despachador Fernando)"/>
    <n v="60684.8387"/>
    <x v="0"/>
    <n v="14005.5555555556"/>
    <x v="239"/>
    <x v="0"/>
    <m/>
  </r>
  <r>
    <d v="2022-03-31T04:00:49"/>
    <x v="9"/>
    <n v="28"/>
    <s v="GRISALES VILLA DEIBY ALEJANDRO"/>
    <x v="3"/>
    <x v="0"/>
    <n v="236"/>
    <n v="23.6"/>
    <n v="243.40322580645201"/>
    <m/>
    <n v="93361.290299999993"/>
    <x v="0"/>
    <n v="14005.5555555556"/>
    <x v="239"/>
    <x v="0"/>
    <m/>
  </r>
  <r>
    <d v="2022-03-31T04:00:49"/>
    <x v="9"/>
    <n v="29"/>
    <s v="HERRERA GIOVANNY"/>
    <x v="6"/>
    <x v="0"/>
    <n v="186"/>
    <n v="23.25"/>
    <n v="194.722580645161"/>
    <m/>
    <n v="74689.032300000006"/>
    <x v="0"/>
    <n v="14005.5555555556"/>
    <x v="239"/>
    <x v="0"/>
    <m/>
  </r>
  <r>
    <d v="2022-03-31T04:00:49"/>
    <x v="1"/>
    <n v="30"/>
    <s v="ESCOBAR BRAN MATEO"/>
    <x v="2"/>
    <x v="0"/>
    <n v="125"/>
    <n v="22.727272727272702"/>
    <n v="133.87177419354799"/>
    <m/>
    <n v="51348.709699999999"/>
    <x v="0"/>
    <n v="14005.5555555556"/>
    <x v="239"/>
    <x v="0"/>
    <m/>
  </r>
  <r>
    <d v="2022-03-31T04:00:49"/>
    <x v="1"/>
    <n v="32"/>
    <s v="MEDINA PARRA JONATHAN ESTIVEN"/>
    <x v="6"/>
    <x v="0"/>
    <n v="189"/>
    <n v="23.625"/>
    <n v="194.722580645161"/>
    <m/>
    <n v="74689.032300000006"/>
    <x v="0"/>
    <n v="14005.5555555556"/>
    <x v="239"/>
    <x v="0"/>
    <m/>
  </r>
  <r>
    <d v="2022-03-31T04:00:49"/>
    <x v="1"/>
    <n v="33"/>
    <s v="TORRES CRISTIAN"/>
    <x v="3"/>
    <x v="0"/>
    <n v="215"/>
    <n v="21.5"/>
    <n v="243.40322580645201"/>
    <m/>
    <n v="93361.290299999993"/>
    <x v="0"/>
    <n v="14005.5555555556"/>
    <x v="239"/>
    <x v="0"/>
    <m/>
  </r>
  <r>
    <d v="2022-03-31T04:00:49"/>
    <x v="1"/>
    <n v="34"/>
    <s v="JIMENEZ HURTADO CARLOS ESTIVEN"/>
    <x v="6"/>
    <x v="0"/>
    <n v="206"/>
    <n v="25.75"/>
    <n v="194.722580645161"/>
    <m/>
    <n v="74689.032300000006"/>
    <x v="0"/>
    <n v="14005.5555555556"/>
    <x v="239"/>
    <x v="0"/>
    <m/>
  </r>
  <r>
    <d v="2022-03-31T04:00:50"/>
    <x v="1"/>
    <n v="35"/>
    <s v="ARISTIZABAL GIRALDO JORGE ANDRES"/>
    <x v="6"/>
    <x v="0"/>
    <n v="200"/>
    <n v="25"/>
    <n v="194.722580645161"/>
    <m/>
    <n v="74689.032300000006"/>
    <x v="1"/>
    <n v="14005.5555555556"/>
    <x v="239"/>
    <x v="0"/>
    <m/>
  </r>
  <r>
    <d v="2022-03-31T04:00:50"/>
    <x v="1"/>
    <n v="36"/>
    <s v="MARTINEZ CHAVERRA LUIS NORBERTO"/>
    <x v="0"/>
    <x v="0"/>
    <n v="274"/>
    <n v="30.4444444444444"/>
    <n v="219.062903225806"/>
    <m/>
    <n v="84025.161300000007"/>
    <x v="0"/>
    <n v="14005.5555555556"/>
    <x v="239"/>
    <x v="0"/>
    <m/>
  </r>
  <r>
    <d v="2022-03-31T04:00:50"/>
    <x v="1"/>
    <n v="37"/>
    <s v="PIEDRAHITA MADRID SANTIAGO"/>
    <x v="6"/>
    <x v="0"/>
    <n v="208"/>
    <n v="26"/>
    <n v="194.722580645161"/>
    <m/>
    <n v="74689.032300000006"/>
    <x v="1"/>
    <n v="14005.5555555556"/>
    <x v="239"/>
    <x v="0"/>
    <m/>
  </r>
  <r>
    <d v="2022-03-31T04:00:50"/>
    <x v="1"/>
    <n v="38"/>
    <s v="GARCIA DAVID WILSON ALBERTO"/>
    <x v="0"/>
    <x v="0"/>
    <n v="216"/>
    <n v="24"/>
    <n v="219.062903225806"/>
    <m/>
    <n v="84025.161300000007"/>
    <x v="0"/>
    <n v="14005.5555555556"/>
    <x v="239"/>
    <x v="0"/>
    <m/>
  </r>
  <r>
    <d v="2022-03-31T04:00:50"/>
    <x v="1"/>
    <n v="39"/>
    <s v="GIL CORDOBA MATEO"/>
    <x v="0"/>
    <x v="0"/>
    <n v="177"/>
    <n v="19.6666666666667"/>
    <n v="219.062903225806"/>
    <m/>
    <n v="84025.161300000007"/>
    <x v="0"/>
    <n v="14005.5555555556"/>
    <x v="239"/>
    <x v="0"/>
    <m/>
  </r>
  <r>
    <d v="2022-03-31T04:00:50"/>
    <x v="1"/>
    <n v="40"/>
    <s v="CORDOBA QUINTERO RAFAEL JOSE"/>
    <x v="6"/>
    <x v="0"/>
    <n v="215"/>
    <n v="26.875"/>
    <n v="194.722580645161"/>
    <s v="KEVIN SOLORZANO Realiz 4 viajes donde moviliz 99 Usuarios, 2 DESCUENTOS (Transbordo veh 01)"/>
    <n v="74689.032300000006"/>
    <x v="0"/>
    <n v="14005.5555555556"/>
    <x v="239"/>
    <x v="0"/>
    <m/>
  </r>
  <r>
    <d v="2022-03-31T04:00:50"/>
    <x v="9"/>
    <n v="42"/>
    <s v="BARRANTES GALLEGO DANIEL CAMILO"/>
    <x v="6"/>
    <x v="0"/>
    <n v="163"/>
    <n v="20.375"/>
    <n v="194.722580645161"/>
    <m/>
    <n v="74689.032300000006"/>
    <x v="0"/>
    <n v="14005.5555555556"/>
    <x v="239"/>
    <x v="0"/>
    <m/>
  </r>
  <r>
    <d v="2022-04-01T04:17:42"/>
    <x v="9"/>
    <n v="1"/>
    <s v="GIL ARBOLEDA ARLEX"/>
    <x v="8"/>
    <x v="0"/>
    <n v="125"/>
    <n v="25"/>
    <n v="123.070866141732"/>
    <m/>
    <n v="47228.3465"/>
    <x v="0"/>
    <n v="15360"/>
    <x v="240"/>
    <x v="0"/>
    <m/>
  </r>
  <r>
    <d v="2022-04-01T04:17:42"/>
    <x v="9"/>
    <n v="2"/>
    <s v="GONZALEZ MONTAO HERNAN DARIO"/>
    <x v="4"/>
    <x v="0"/>
    <n v="224"/>
    <n v="32"/>
    <n v="172.29921259842499"/>
    <m/>
    <n v="66119.684999999998"/>
    <x v="1"/>
    <n v="15360"/>
    <x v="240"/>
    <x v="0"/>
    <m/>
  </r>
  <r>
    <d v="2022-04-01T04:17:42"/>
    <x v="9"/>
    <n v="3"/>
    <s v="CANO JIMENEZ ESNEIDER"/>
    <x v="6"/>
    <x v="0"/>
    <n v="165"/>
    <n v="20.625"/>
    <n v="196.91338582677199"/>
    <m/>
    <n v="75565.354300000006"/>
    <x v="0"/>
    <n v="15360"/>
    <x v="240"/>
    <x v="0"/>
    <m/>
  </r>
  <r>
    <d v="2022-04-01T04:17:42"/>
    <x v="9"/>
    <n v="5"/>
    <s v="LOAIZA GAVIRIA EDIXON ANDRES"/>
    <x v="0"/>
    <x v="0"/>
    <n v="269"/>
    <n v="29.8888888888889"/>
    <n v="221.52755905511799"/>
    <s v="6 DESCUENTOS (5 Conduct. En capacitacin y Lorena Monitoreo)"/>
    <n v="85011.0236"/>
    <x v="1"/>
    <n v="15360"/>
    <x v="240"/>
    <x v="0"/>
    <m/>
  </r>
  <r>
    <d v="2022-04-01T04:17:42"/>
    <x v="9"/>
    <n v="6"/>
    <s v="VELASQUEZ ROLDAN BRAYAN ESTIVEN"/>
    <x v="4"/>
    <x v="0"/>
    <n v="149"/>
    <n v="21.285714285714299"/>
    <n v="172.29921259842499"/>
    <m/>
    <n v="66119.684999999998"/>
    <x v="0"/>
    <n v="15360"/>
    <x v="240"/>
    <x v="0"/>
    <m/>
  </r>
  <r>
    <d v="2022-04-01T04:17:43"/>
    <x v="9"/>
    <n v="7"/>
    <s v="URIBE HERRERA JUAN ESTEBAN"/>
    <x v="6"/>
    <x v="0"/>
    <n v="157"/>
    <n v="19.625"/>
    <n v="196.91338582677199"/>
    <m/>
    <n v="75565.354300000006"/>
    <x v="1"/>
    <n v="15360"/>
    <x v="240"/>
    <x v="0"/>
    <m/>
  </r>
  <r>
    <d v="2022-04-01T04:17:43"/>
    <x v="9"/>
    <n v="8"/>
    <s v="MARTINEZ MANCO JUAN FELIPE"/>
    <x v="0"/>
    <x v="0"/>
    <n v="185"/>
    <n v="20.5555555555556"/>
    <n v="221.52755905511799"/>
    <m/>
    <n v="85011.0236"/>
    <x v="1"/>
    <n v="15360"/>
    <x v="240"/>
    <x v="0"/>
    <m/>
  </r>
  <r>
    <d v="2022-04-01T04:17:43"/>
    <x v="9"/>
    <n v="9"/>
    <s v="TABORDA ROJAS DIEGO ALEJANDRO"/>
    <x v="6"/>
    <x v="0"/>
    <n v="205"/>
    <n v="25.625"/>
    <n v="196.91338582677199"/>
    <m/>
    <n v="75565.354300000006"/>
    <x v="0"/>
    <n v="15360"/>
    <x v="240"/>
    <x v="0"/>
    <m/>
  </r>
  <r>
    <d v="2022-04-01T04:17:43"/>
    <x v="9"/>
    <n v="10"/>
    <s v="MONSALVE OCAMPO EDISON GUSTAVO"/>
    <x v="6"/>
    <x v="0"/>
    <n v="164"/>
    <n v="20.5"/>
    <n v="196.91338582677199"/>
    <s v="1 DESCUENTO (Lorena Monitoreo)"/>
    <n v="75565.354300000006"/>
    <x v="0"/>
    <n v="15360"/>
    <x v="240"/>
    <x v="0"/>
    <m/>
  </r>
  <r>
    <d v="2022-04-01T04:17:43"/>
    <x v="1"/>
    <n v="11"/>
    <s v="HERRERA CRISTIAN"/>
    <x v="3"/>
    <x v="0"/>
    <n v="254"/>
    <n v="25.4"/>
    <n v="246.14173228346499"/>
    <s v="1 DESCUENTO (Lorena Monitoreo)"/>
    <n v="94456.692899999995"/>
    <x v="0"/>
    <n v="15360"/>
    <x v="240"/>
    <x v="0"/>
    <m/>
  </r>
  <r>
    <d v="2022-04-01T04:17:43"/>
    <x v="1"/>
    <n v="12"/>
    <s v="VELEZ ZAPATA SANTIAGO"/>
    <x v="3"/>
    <x v="0"/>
    <n v="199"/>
    <n v="19.899999999999999"/>
    <n v="246.14173228346499"/>
    <m/>
    <n v="94456.692899999995"/>
    <x v="0"/>
    <n v="15360"/>
    <x v="240"/>
    <x v="0"/>
    <m/>
  </r>
  <r>
    <d v="2022-04-01T04:17:44"/>
    <x v="1"/>
    <n v="13"/>
    <s v="MESA RAFAEL"/>
    <x v="0"/>
    <x v="0"/>
    <n v="218"/>
    <n v="24.2222222222222"/>
    <n v="221.52755905511799"/>
    <m/>
    <n v="85011.0236"/>
    <x v="1"/>
    <n v="15360"/>
    <x v="240"/>
    <x v="0"/>
    <m/>
  </r>
  <r>
    <d v="2022-04-01T04:17:44"/>
    <x v="1"/>
    <n v="14"/>
    <s v="RUEDA FRANKI"/>
    <x v="6"/>
    <x v="0"/>
    <n v="198"/>
    <n v="24.75"/>
    <n v="196.91338582677199"/>
    <m/>
    <n v="75565.354300000006"/>
    <x v="1"/>
    <n v="15360"/>
    <x v="240"/>
    <x v="0"/>
    <m/>
  </r>
  <r>
    <d v="2022-04-01T04:17:44"/>
    <x v="1"/>
    <n v="15"/>
    <s v="LOPERA AGUDELO LUIS FRANCISCO"/>
    <x v="3"/>
    <x v="0"/>
    <n v="223"/>
    <n v="22.3"/>
    <n v="246.14173228346499"/>
    <s v="1 DESCUENTO (Lorena Monitoreo)"/>
    <n v="94456.692899999995"/>
    <x v="0"/>
    <n v="15360"/>
    <x v="240"/>
    <x v="0"/>
    <m/>
  </r>
  <r>
    <d v="2022-04-01T04:17:44"/>
    <x v="1"/>
    <n v="17"/>
    <s v="GARCIA KEVIN"/>
    <x v="4"/>
    <x v="0"/>
    <n v="172"/>
    <n v="24.571428571428601"/>
    <n v="172.29921259842499"/>
    <s v="1 DESCUENTO (Usuario desubicado)"/>
    <n v="66119.684999999998"/>
    <x v="0"/>
    <n v="15360"/>
    <x v="240"/>
    <x v="0"/>
    <m/>
  </r>
  <r>
    <d v="2022-04-01T04:17:44"/>
    <x v="1"/>
    <n v="18"/>
    <s v="RENDON VIANA HUMBERTO DE JESUS"/>
    <x v="0"/>
    <x v="0"/>
    <n v="215"/>
    <n v="23.8888888888889"/>
    <n v="221.52755905511799"/>
    <m/>
    <n v="85011.0236"/>
    <x v="0"/>
    <n v="15360"/>
    <x v="240"/>
    <x v="0"/>
    <m/>
  </r>
  <r>
    <d v="2022-04-01T04:17:44"/>
    <x v="1"/>
    <n v="20"/>
    <s v="VACA FIERRO ROBINSON"/>
    <x v="3"/>
    <x v="0"/>
    <n v="270"/>
    <n v="27"/>
    <n v="246.14173228346499"/>
    <s v="2 DESCUENTOS (Conducts)"/>
    <n v="94456.692899999995"/>
    <x v="0"/>
    <n v="15360"/>
    <x v="240"/>
    <x v="0"/>
    <m/>
  </r>
  <r>
    <d v="2022-04-01T04:17:45"/>
    <x v="1"/>
    <n v="21"/>
    <s v="LONDOO LOPERA DUVAN ANDRES"/>
    <x v="3"/>
    <x v="0"/>
    <n v="236"/>
    <n v="23.6"/>
    <n v="246.14173228346499"/>
    <m/>
    <n v="94456.692899999995"/>
    <x v="0"/>
    <n v="15360"/>
    <x v="240"/>
    <x v="0"/>
    <m/>
  </r>
  <r>
    <d v="2022-04-01T04:17:45"/>
    <x v="1"/>
    <n v="22"/>
    <s v="QUIRAMA CASTAEDA JHON JADER"/>
    <x v="6"/>
    <x v="0"/>
    <n v="180"/>
    <n v="24"/>
    <n v="184.606299212598"/>
    <m/>
    <n v="70842.519700000004"/>
    <x v="1"/>
    <n v="15360"/>
    <x v="240"/>
    <x v="0"/>
    <m/>
  </r>
  <r>
    <d v="2022-04-01T04:17:45"/>
    <x v="1"/>
    <n v="23"/>
    <s v="QUICENO DAVID DIEGO ALEJANDRO"/>
    <x v="4"/>
    <x v="0"/>
    <n v="141"/>
    <n v="20.1428571428571"/>
    <n v="172.29921259842499"/>
    <m/>
    <n v="66119.684999999998"/>
    <x v="0"/>
    <n v="15360"/>
    <x v="240"/>
    <x v="0"/>
    <m/>
  </r>
  <r>
    <d v="2022-04-01T04:17:45"/>
    <x v="1"/>
    <n v="24"/>
    <s v="JIMENEZ JOSE"/>
    <x v="6"/>
    <x v="0"/>
    <n v="237"/>
    <n v="29.625"/>
    <n v="196.91338582677199"/>
    <m/>
    <n v="75565.354300000006"/>
    <x v="0"/>
    <n v="15360"/>
    <x v="240"/>
    <x v="0"/>
    <m/>
  </r>
  <r>
    <d v="2022-04-01T04:17:45"/>
    <x v="1"/>
    <n v="25"/>
    <s v="HOYOS ALEJANDRO"/>
    <x v="3"/>
    <x v="0"/>
    <n v="317"/>
    <n v="31.7"/>
    <n v="246.14173228346499"/>
    <m/>
    <n v="94456.692899999995"/>
    <x v="1"/>
    <n v="15360"/>
    <x v="240"/>
    <x v="0"/>
    <m/>
  </r>
  <r>
    <d v="2022-04-01T04:17:45"/>
    <x v="1"/>
    <n v="26"/>
    <s v="ESPINOZA CHAVARRIA GUILLERMO LEON"/>
    <x v="6"/>
    <x v="0"/>
    <n v="184"/>
    <n v="23"/>
    <n v="196.91338582677199"/>
    <m/>
    <n v="75565.354300000006"/>
    <x v="0"/>
    <n v="15360"/>
    <x v="240"/>
    <x v="0"/>
    <m/>
  </r>
  <r>
    <d v="2022-04-01T04:17:46"/>
    <x v="1"/>
    <n v="27"/>
    <s v="VANEGAS MORALES DEIBY ALEJANDRO"/>
    <x v="0"/>
    <x v="0"/>
    <n v="200"/>
    <n v="22.2222222222222"/>
    <n v="221.52755905511799"/>
    <m/>
    <n v="85011.0236"/>
    <x v="0"/>
    <n v="15360"/>
    <x v="240"/>
    <x v="0"/>
    <m/>
  </r>
  <r>
    <d v="2022-04-01T04:17:46"/>
    <x v="1"/>
    <n v="28"/>
    <s v="VARGAS ROJAS DIELMER AUGUSTO"/>
    <x v="6"/>
    <x v="0"/>
    <n v="243"/>
    <n v="30.375"/>
    <n v="196.91338582677199"/>
    <s v="ALEJANDRO GRISALES Realiz 3 viajes donde moviliz 68 Usuarios, 1 DESCUENTO (Propietario veh 34)"/>
    <n v="75565.354300000006"/>
    <x v="0"/>
    <n v="15360"/>
    <x v="240"/>
    <x v="0"/>
    <m/>
  </r>
  <r>
    <d v="2022-04-01T04:17:46"/>
    <x v="1"/>
    <n v="29"/>
    <s v="HERRERA GIOVANNY"/>
    <x v="1"/>
    <x v="0"/>
    <n v="276"/>
    <n v="25.090909090909101"/>
    <n v="270.75590551181102"/>
    <m/>
    <n v="103902.3622"/>
    <x v="0"/>
    <n v="15360"/>
    <x v="240"/>
    <x v="0"/>
    <m/>
  </r>
  <r>
    <d v="2022-04-01T04:17:46"/>
    <x v="1"/>
    <n v="30"/>
    <s v="ESCOBAR BRAN MATEO"/>
    <x v="6"/>
    <x v="0"/>
    <n v="205"/>
    <n v="25.625"/>
    <n v="196.91338582677199"/>
    <s v="1 DESCUENTO (Transbordo veh 01)"/>
    <n v="75565.354300000006"/>
    <x v="0"/>
    <n v="15360"/>
    <x v="240"/>
    <x v="0"/>
    <m/>
  </r>
  <r>
    <d v="2022-04-01T04:17:46"/>
    <x v="9"/>
    <n v="31"/>
    <s v="VELEZ ANGELO"/>
    <x v="2"/>
    <x v="1"/>
    <n v="173"/>
    <n v="28.8333333333333"/>
    <n v="147.68503937007901"/>
    <m/>
    <n v="56674.015700000004"/>
    <x v="1"/>
    <n v="15360"/>
    <x v="240"/>
    <x v="0"/>
    <m/>
  </r>
  <r>
    <d v="2022-04-01T04:17:46"/>
    <x v="9"/>
    <n v="32"/>
    <s v="MEDINA PARRA JONATHAN ESTIVEN"/>
    <x v="1"/>
    <x v="0"/>
    <n v="258"/>
    <n v="23.454545454545499"/>
    <n v="270.75590551181102"/>
    <m/>
    <n v="103902.3622"/>
    <x v="0"/>
    <n v="15360"/>
    <x v="240"/>
    <x v="0"/>
    <m/>
  </r>
  <r>
    <d v="2022-04-01T04:17:46"/>
    <x v="9"/>
    <n v="33"/>
    <s v="TORRES CRISTIAN"/>
    <x v="6"/>
    <x v="0"/>
    <n v="166"/>
    <n v="20.75"/>
    <n v="196.91338582677199"/>
    <m/>
    <n v="75565.354300000006"/>
    <x v="0"/>
    <n v="15360"/>
    <x v="240"/>
    <x v="0"/>
    <m/>
  </r>
  <r>
    <d v="2022-04-01T04:17:47"/>
    <x v="9"/>
    <n v="34"/>
    <s v="JIMENEZ HURTADO CARLOS ESTIVEN"/>
    <x v="0"/>
    <x v="0"/>
    <n v="225"/>
    <n v="25"/>
    <n v="221.52755905511799"/>
    <m/>
    <n v="85011.0236"/>
    <x v="0"/>
    <n v="15360"/>
    <x v="240"/>
    <x v="0"/>
    <m/>
  </r>
  <r>
    <d v="2022-04-01T04:17:47"/>
    <x v="9"/>
    <n v="35"/>
    <s v="ARISTIZABAL GIRALDO JORGE ANDRES"/>
    <x v="6"/>
    <x v="0"/>
    <n v="209"/>
    <n v="26.125"/>
    <n v="196.91338582677199"/>
    <s v="2 DESCUENTOS (Usuarios Desubicados)"/>
    <n v="75565.354300000006"/>
    <x v="1"/>
    <n v="15360"/>
    <x v="240"/>
    <x v="0"/>
    <m/>
  </r>
  <r>
    <d v="2022-04-01T04:17:47"/>
    <x v="9"/>
    <n v="36"/>
    <s v="MARTINEZ CHAVERRA LUIS NORBERTO"/>
    <x v="0"/>
    <x v="0"/>
    <n v="258"/>
    <n v="28.6666666666667"/>
    <n v="221.52755905511799"/>
    <s v="3 DESCUENTOS (2 Transbordo veh 30 y usuario desubicado)"/>
    <n v="85011.0236"/>
    <x v="0"/>
    <n v="15360"/>
    <x v="240"/>
    <x v="0"/>
    <m/>
  </r>
  <r>
    <d v="2022-04-01T04:17:47"/>
    <x v="9"/>
    <n v="37"/>
    <s v="PIEDRAHITA MADRID SANTIAGO"/>
    <x v="6"/>
    <x v="0"/>
    <n v="168"/>
    <n v="21"/>
    <n v="196.91338582677199"/>
    <m/>
    <n v="75565.354300000006"/>
    <x v="1"/>
    <n v="15360"/>
    <x v="240"/>
    <x v="0"/>
    <m/>
  </r>
  <r>
    <d v="2022-04-01T04:17:47"/>
    <x v="9"/>
    <n v="38"/>
    <s v="GARCIA DAVID WILSON ALBERTO"/>
    <x v="4"/>
    <x v="0"/>
    <n v="147"/>
    <n v="21"/>
    <n v="172.29921259842499"/>
    <m/>
    <n v="66119.684999999998"/>
    <x v="0"/>
    <n v="15360"/>
    <x v="240"/>
    <x v="0"/>
    <m/>
  </r>
  <r>
    <d v="2022-04-01T04:17:47"/>
    <x v="9"/>
    <n v="39"/>
    <s v="GIL CORDOBA MATEO"/>
    <x v="6"/>
    <x v="0"/>
    <n v="202"/>
    <n v="25.25"/>
    <n v="196.91338582677199"/>
    <m/>
    <n v="75565.354300000006"/>
    <x v="0"/>
    <n v="15360"/>
    <x v="240"/>
    <x v="0"/>
    <m/>
  </r>
  <r>
    <d v="2022-04-01T04:17:47"/>
    <x v="9"/>
    <n v="40"/>
    <s v="MEJIA HENRY"/>
    <x v="4"/>
    <x v="0"/>
    <n v="193"/>
    <n v="27.571428571428601"/>
    <n v="172.29921259842499"/>
    <s v="1 DESCUENTO (Despachador Fernando)"/>
    <n v="66119.684999999998"/>
    <x v="0"/>
    <n v="15360"/>
    <x v="240"/>
    <x v="0"/>
    <m/>
  </r>
  <r>
    <d v="2022-04-01T04:17:48"/>
    <x v="9"/>
    <n v="42"/>
    <s v="BARRANTES GALLEGO DANIEL CAMILO"/>
    <x v="6"/>
    <x v="0"/>
    <n v="205"/>
    <n v="25.625"/>
    <n v="196.91338582677199"/>
    <m/>
    <n v="75565.354300000006"/>
    <x v="0"/>
    <n v="15360"/>
    <x v="240"/>
    <x v="0"/>
    <m/>
  </r>
  <r>
    <d v="2022-04-02T04:55:15"/>
    <x v="1"/>
    <n v="1"/>
    <s v="GIL ARBOLEDA ARLEX"/>
    <x v="0"/>
    <x v="0"/>
    <n v="188"/>
    <n v="20.8888888888889"/>
    <n v="215.254437869822"/>
    <s v="2 DESCUENTOS (Conduct. Nuevos)"/>
    <n v="82501.775099999999"/>
    <x v="0"/>
    <n v="15748.5714285714"/>
    <x v="241"/>
    <x v="0"/>
    <m/>
  </r>
  <r>
    <d v="2022-04-02T04:55:16"/>
    <x v="1"/>
    <n v="2"/>
    <s v="GONZALEZ MONTAO HERNAN DARIO"/>
    <x v="8"/>
    <x v="0"/>
    <n v="107"/>
    <n v="21.4"/>
    <n v="119.585798816568"/>
    <m/>
    <n v="45834.319499999998"/>
    <x v="1"/>
    <n v="15748.5714285714"/>
    <x v="241"/>
    <x v="0"/>
    <m/>
  </r>
  <r>
    <d v="2022-04-02T04:55:16"/>
    <x v="1"/>
    <n v="3"/>
    <s v="CANO JIMENEZ ESNEIDER"/>
    <x v="0"/>
    <x v="0"/>
    <n v="196"/>
    <n v="21.7777777777778"/>
    <n v="215.254437869822"/>
    <m/>
    <n v="82501.775099999999"/>
    <x v="0"/>
    <n v="15748.5714285714"/>
    <x v="241"/>
    <x v="0"/>
    <m/>
  </r>
  <r>
    <d v="2022-04-02T04:55:16"/>
    <x v="1"/>
    <n v="5"/>
    <s v="LOAIZA GAVIRIA EDIXON ANDRES"/>
    <x v="1"/>
    <x v="0"/>
    <n v="306"/>
    <n v="27.818181818181799"/>
    <n v="263.08875739644998"/>
    <m/>
    <n v="100835.503"/>
    <x v="1"/>
    <n v="15748.5714285714"/>
    <x v="241"/>
    <x v="0"/>
    <m/>
  </r>
  <r>
    <d v="2022-04-02T04:55:16"/>
    <x v="1"/>
    <n v="6"/>
    <s v="VELASQUEZ ROLDAN BRAYAN ESTIVEN"/>
    <x v="6"/>
    <x v="0"/>
    <n v="132"/>
    <n v="16.5"/>
    <n v="191.33727810650899"/>
    <m/>
    <n v="73334.911200000002"/>
    <x v="0"/>
    <n v="15748.5714285714"/>
    <x v="241"/>
    <x v="0"/>
    <m/>
  </r>
  <r>
    <d v="2022-04-02T04:55:17"/>
    <x v="1"/>
    <n v="7"/>
    <s v="URIBE HERRERA JUAN ESTEBAN"/>
    <x v="3"/>
    <x v="0"/>
    <n v="228"/>
    <n v="22.8"/>
    <n v="239.171597633136"/>
    <s v="2 DESCUENTOS (Despachador Ferney y Conduct. Veh 11)"/>
    <n v="91668.6391"/>
    <x v="1"/>
    <n v="15748.5714285714"/>
    <x v="241"/>
    <x v="0"/>
    <m/>
  </r>
  <r>
    <d v="2022-04-02T04:55:17"/>
    <x v="1"/>
    <n v="8"/>
    <s v="VALENCIA MENDOZA CESAR AUGUSTO"/>
    <x v="1"/>
    <x v="0"/>
    <n v="310"/>
    <n v="28.181818181818201"/>
    <n v="263.08875739644998"/>
    <m/>
    <n v="100835.503"/>
    <x v="1"/>
    <n v="15748.5714285714"/>
    <x v="241"/>
    <x v="0"/>
    <m/>
  </r>
  <r>
    <d v="2022-04-02T04:55:17"/>
    <x v="1"/>
    <n v="9"/>
    <s v="TABORDA ROJAS DIEGO ALEJANDRO"/>
    <x v="0"/>
    <x v="0"/>
    <n v="216"/>
    <n v="24"/>
    <n v="215.254437869822"/>
    <m/>
    <n v="82501.775099999999"/>
    <x v="0"/>
    <n v="15748.5714285714"/>
    <x v="241"/>
    <x v="0"/>
    <m/>
  </r>
  <r>
    <d v="2022-04-02T04:55:17"/>
    <x v="1"/>
    <n v="10"/>
    <s v="MONSALVE OCAMPO EDISON GUSTAVO"/>
    <x v="0"/>
    <x v="0"/>
    <n v="220"/>
    <n v="24.4444444444444"/>
    <n v="215.254437869822"/>
    <m/>
    <n v="82501.775099999999"/>
    <x v="0"/>
    <n v="15748.5714285714"/>
    <x v="241"/>
    <x v="0"/>
    <m/>
  </r>
  <r>
    <d v="2022-04-02T04:55:17"/>
    <x v="9"/>
    <n v="11"/>
    <s v="HERRERA CRISTIAN"/>
    <x v="6"/>
    <x v="0"/>
    <n v="195"/>
    <n v="24.375"/>
    <n v="191.33727810650899"/>
    <s v="1 DESCUENTO (Lorena Monitoreo)"/>
    <n v="73334.911200000002"/>
    <x v="0"/>
    <n v="15748.5714285714"/>
    <x v="241"/>
    <x v="0"/>
    <m/>
  </r>
  <r>
    <d v="2022-04-02T04:55:18"/>
    <x v="9"/>
    <n v="12"/>
    <s v="GIL CORDOBA MATEO"/>
    <x v="8"/>
    <x v="0"/>
    <n v="131"/>
    <n v="26.2"/>
    <n v="119.585798816568"/>
    <m/>
    <n v="45834.319499999998"/>
    <x v="0"/>
    <n v="15748.5714285714"/>
    <x v="241"/>
    <x v="0"/>
    <m/>
  </r>
  <r>
    <d v="2022-04-02T04:55:18"/>
    <x v="9"/>
    <n v="13"/>
    <s v="MESA RAFAEL"/>
    <x v="6"/>
    <x v="0"/>
    <n v="188"/>
    <n v="23.5"/>
    <n v="191.33727810650899"/>
    <m/>
    <n v="73334.911200000002"/>
    <x v="1"/>
    <n v="15748.5714285714"/>
    <x v="241"/>
    <x v="0"/>
    <m/>
  </r>
  <r>
    <d v="2022-04-02T04:55:18"/>
    <x v="9"/>
    <n v="14"/>
    <s v="CARVAJAL SALAZAR HECTOR MARINO"/>
    <x v="0"/>
    <x v="0"/>
    <n v="200"/>
    <n v="22.2222222222222"/>
    <n v="215.254437869822"/>
    <m/>
    <n v="82501.775099999999"/>
    <x v="1"/>
    <n v="15748.5714285714"/>
    <x v="241"/>
    <x v="0"/>
    <m/>
  </r>
  <r>
    <d v="2022-04-02T04:55:18"/>
    <x v="9"/>
    <n v="15"/>
    <s v="LOPERA AGUDELO LUIS FRANCISCO"/>
    <x v="6"/>
    <x v="0"/>
    <n v="201"/>
    <n v="25.125"/>
    <n v="191.33727810650899"/>
    <m/>
    <n v="73334.911200000002"/>
    <x v="0"/>
    <n v="15748.5714285714"/>
    <x v="241"/>
    <x v="0"/>
    <m/>
  </r>
  <r>
    <d v="2022-04-02T04:55:18"/>
    <x v="9"/>
    <n v="17"/>
    <s v="GARCIA KEVIN"/>
    <x v="0"/>
    <x v="0"/>
    <n v="204"/>
    <n v="22.6666666666667"/>
    <n v="215.254437869822"/>
    <m/>
    <n v="82501.775099999999"/>
    <x v="0"/>
    <n v="15748.5714285714"/>
    <x v="241"/>
    <x v="0"/>
    <m/>
  </r>
  <r>
    <d v="2022-04-02T04:55:19"/>
    <x v="9"/>
    <n v="18"/>
    <s v="RENDON VIANA HUMBERTO DE JESUS"/>
    <x v="6"/>
    <x v="0"/>
    <n v="235"/>
    <n v="29.375"/>
    <n v="191.33727810650899"/>
    <m/>
    <n v="73334.911200000002"/>
    <x v="0"/>
    <n v="15748.5714285714"/>
    <x v="241"/>
    <x v="0"/>
    <m/>
  </r>
  <r>
    <d v="2022-04-02T04:55:19"/>
    <x v="9"/>
    <n v="19"/>
    <s v="MIRANDA ALVARO"/>
    <x v="0"/>
    <x v="0"/>
    <n v="264"/>
    <n v="29.3333333333333"/>
    <n v="215.254437869822"/>
    <m/>
    <n v="82501.775099999999"/>
    <x v="0"/>
    <n v="15748.5714285714"/>
    <x v="241"/>
    <x v="0"/>
    <m/>
  </r>
  <r>
    <d v="2022-04-02T04:55:19"/>
    <x v="9"/>
    <n v="20"/>
    <s v="VACA FIERRO ROBINSON"/>
    <x v="3"/>
    <x v="0"/>
    <n v="187"/>
    <n v="18.7"/>
    <n v="239.171597633136"/>
    <s v="2 DESCUENTOS (Conducts)"/>
    <n v="91668.6391"/>
    <x v="0"/>
    <n v="15748.5714285714"/>
    <x v="241"/>
    <x v="0"/>
    <m/>
  </r>
  <r>
    <d v="2022-04-02T04:55:19"/>
    <x v="9"/>
    <n v="21"/>
    <s v="LONDOO LOPERA DUVAN ANDRES"/>
    <x v="6"/>
    <x v="0"/>
    <n v="196"/>
    <n v="24.5"/>
    <n v="191.33727810650899"/>
    <m/>
    <n v="73334.911200000002"/>
    <x v="0"/>
    <n v="15748.5714285714"/>
    <x v="241"/>
    <x v="0"/>
    <m/>
  </r>
  <r>
    <d v="2022-04-02T04:55:19"/>
    <x v="9"/>
    <n v="22"/>
    <s v="GARCIA DAVID WILSON ALBERTO"/>
    <x v="0"/>
    <x v="0"/>
    <n v="190"/>
    <n v="21.1111111111111"/>
    <n v="215.254437869822"/>
    <s v="9 DESCUENTOS (7 Transbordo veh 31 y 2 x Usuario con movilidad reducida)"/>
    <n v="82501.775099999999"/>
    <x v="1"/>
    <n v="15748.5714285714"/>
    <x v="241"/>
    <x v="0"/>
    <m/>
  </r>
  <r>
    <d v="2022-04-02T04:55:19"/>
    <x v="9"/>
    <n v="23"/>
    <s v="QUICENO DAVID DIEGO ALEJANDRO"/>
    <x v="3"/>
    <x v="0"/>
    <n v="203"/>
    <n v="20.3"/>
    <n v="239.171597633136"/>
    <m/>
    <n v="91668.6391"/>
    <x v="0"/>
    <n v="15748.5714285714"/>
    <x v="241"/>
    <x v="0"/>
    <m/>
  </r>
  <r>
    <d v="2022-04-02T04:55:20"/>
    <x v="9"/>
    <n v="24"/>
    <s v="JIMENEZ JOSE"/>
    <x v="6"/>
    <x v="0"/>
    <n v="252"/>
    <n v="31.5"/>
    <n v="191.33727810650899"/>
    <m/>
    <n v="73334.911200000002"/>
    <x v="0"/>
    <n v="15748.5714285714"/>
    <x v="241"/>
    <x v="0"/>
    <m/>
  </r>
  <r>
    <d v="2022-04-02T04:55:20"/>
    <x v="9"/>
    <n v="25"/>
    <s v="JIMENEZ HURTADO CARLOS ESTIVEN"/>
    <x v="6"/>
    <x v="0"/>
    <n v="218"/>
    <n v="27.25"/>
    <n v="191.33727810650899"/>
    <m/>
    <n v="73334.911200000002"/>
    <x v="1"/>
    <n v="15748.5714285714"/>
    <x v="241"/>
    <x v="0"/>
    <m/>
  </r>
  <r>
    <d v="2022-04-02T04:55:20"/>
    <x v="9"/>
    <n v="26"/>
    <s v="GONZALEZ VELASQUEZ LISDAN"/>
    <x v="6"/>
    <x v="0"/>
    <n v="177"/>
    <n v="22.125"/>
    <n v="191.33727810650899"/>
    <m/>
    <n v="73334.911200000002"/>
    <x v="0"/>
    <n v="15748.5714285714"/>
    <x v="241"/>
    <x v="0"/>
    <m/>
  </r>
  <r>
    <d v="2022-04-02T04:55:21"/>
    <x v="9"/>
    <n v="27"/>
    <s v="VANEGAS MORALES DEIBY ALEJANDRO"/>
    <x v="4"/>
    <x v="0"/>
    <n v="159"/>
    <n v="22.714285714285701"/>
    <n v="167.42011834319501"/>
    <m/>
    <n v="64168.047299999998"/>
    <x v="0"/>
    <n v="15748.5714285714"/>
    <x v="241"/>
    <x v="0"/>
    <m/>
  </r>
  <r>
    <d v="2022-04-02T04:55:21"/>
    <x v="9"/>
    <n v="28"/>
    <s v="GRISALES VILLA DEIBY ALEJANDRO"/>
    <x v="8"/>
    <x v="2"/>
    <n v="134"/>
    <n v="26.8"/>
    <n v="119.585798816568"/>
    <m/>
    <n v="45834.319499999998"/>
    <x v="0"/>
    <n v="15748.5714285714"/>
    <x v="241"/>
    <x v="0"/>
    <m/>
  </r>
  <r>
    <d v="2022-04-02T04:55:21"/>
    <x v="9"/>
    <n v="29"/>
    <s v="VALENCIA MENDOZA JHON"/>
    <x v="1"/>
    <x v="0"/>
    <n v="223"/>
    <n v="20.272727272727298"/>
    <n v="263.08875739644998"/>
    <s v="JUAN MARTINEZ Realiz 5 viajes donde moviliz 96 Usuarios"/>
    <n v="100835.503"/>
    <x v="0"/>
    <n v="15748.5714285714"/>
    <x v="241"/>
    <x v="0"/>
    <m/>
  </r>
  <r>
    <d v="2022-04-02T04:55:22"/>
    <x v="1"/>
    <n v="30"/>
    <s v="ESCOBAR BRAN MATEO"/>
    <x v="6"/>
    <x v="0"/>
    <n v="159"/>
    <n v="19.875"/>
    <n v="191.33727810650899"/>
    <m/>
    <n v="73334.911200000002"/>
    <x v="0"/>
    <n v="15748.5714285714"/>
    <x v="241"/>
    <x v="0"/>
    <m/>
  </r>
  <r>
    <d v="2022-04-02T04:55:22"/>
    <x v="1"/>
    <n v="31"/>
    <s v="VELEZ ANGELO"/>
    <x v="6"/>
    <x v="0"/>
    <n v="207"/>
    <n v="25.875"/>
    <n v="191.33727810650899"/>
    <m/>
    <n v="73334.911200000002"/>
    <x v="1"/>
    <n v="15748.5714285714"/>
    <x v="241"/>
    <x v="0"/>
    <m/>
  </r>
  <r>
    <d v="2022-04-02T04:55:22"/>
    <x v="1"/>
    <n v="32"/>
    <s v="HOYOS ALEJANDRO"/>
    <x v="1"/>
    <x v="0"/>
    <n v="297"/>
    <n v="27"/>
    <n v="263.08875739644998"/>
    <m/>
    <n v="100835.503"/>
    <x v="0"/>
    <n v="15748.5714285714"/>
    <x v="241"/>
    <x v="0"/>
    <m/>
  </r>
  <r>
    <d v="2022-04-02T04:55:22"/>
    <x v="1"/>
    <n v="33"/>
    <s v="TORRES CRISTIAN"/>
    <x v="1"/>
    <x v="0"/>
    <n v="219"/>
    <n v="19.909090909090899"/>
    <n v="263.08875739644998"/>
    <m/>
    <n v="100835.503"/>
    <x v="0"/>
    <n v="15748.5714285714"/>
    <x v="241"/>
    <x v="0"/>
    <m/>
  </r>
  <r>
    <d v="2022-04-02T04:55:22"/>
    <x v="1"/>
    <n v="34"/>
    <s v="MONTOYA OSPINA GILBERTO ANTONIO"/>
    <x v="3"/>
    <x v="0"/>
    <n v="262"/>
    <n v="26.2"/>
    <n v="239.171597633136"/>
    <m/>
    <n v="91668.6391"/>
    <x v="0"/>
    <n v="15748.5714285714"/>
    <x v="241"/>
    <x v="0"/>
    <m/>
  </r>
  <r>
    <d v="2022-04-02T04:55:23"/>
    <x v="1"/>
    <n v="35"/>
    <s v="RUEDA FRANKI"/>
    <x v="4"/>
    <x v="0"/>
    <n v="171"/>
    <n v="24.428571428571399"/>
    <n v="167.42011834319501"/>
    <m/>
    <n v="64168.047299999998"/>
    <x v="1"/>
    <n v="15748.5714285714"/>
    <x v="241"/>
    <x v="0"/>
    <m/>
  </r>
  <r>
    <d v="2022-04-02T04:55:23"/>
    <x v="1"/>
    <n v="36"/>
    <s v="MARTINEZ CHAVERRA LUIS NORBERTO"/>
    <x v="3"/>
    <x v="0"/>
    <n v="256"/>
    <n v="25.6"/>
    <n v="239.171597633136"/>
    <m/>
    <n v="91668.6391"/>
    <x v="0"/>
    <n v="15748.5714285714"/>
    <x v="241"/>
    <x v="0"/>
    <m/>
  </r>
  <r>
    <d v="2022-04-02T04:55:23"/>
    <x v="1"/>
    <n v="37"/>
    <s v="SEPULVEDA HENAO JUAN CAMILO"/>
    <x v="0"/>
    <x v="0"/>
    <n v="244"/>
    <n v="27.1111111111111"/>
    <n v="215.254437869822"/>
    <s v="2 DESCUENTOS (Usuarios desubicados)"/>
    <n v="82501.775099999999"/>
    <x v="1"/>
    <n v="15748.5714285714"/>
    <x v="241"/>
    <x v="0"/>
    <m/>
  </r>
  <r>
    <d v="2022-04-02T04:55:24"/>
    <x v="1"/>
    <n v="38"/>
    <s v="BARRANTES GALLEGO DANIEL CAMILO"/>
    <x v="3"/>
    <x v="0"/>
    <n v="235"/>
    <n v="23.5"/>
    <n v="239.171597633136"/>
    <s v="1 DESCUENTO (Lorena Monitoreo)"/>
    <n v="91668.6391"/>
    <x v="0"/>
    <n v="15748.5714285714"/>
    <x v="241"/>
    <x v="0"/>
    <m/>
  </r>
  <r>
    <d v="2022-04-02T04:55:24"/>
    <x v="1"/>
    <n v="39"/>
    <s v="LONDOO GOMEZ WILDER"/>
    <x v="6"/>
    <x v="0"/>
    <n v="199"/>
    <n v="24.875"/>
    <n v="191.33727810650899"/>
    <m/>
    <n v="73334.911200000002"/>
    <x v="0"/>
    <n v="15748.5714285714"/>
    <x v="241"/>
    <x v="0"/>
    <m/>
  </r>
  <r>
    <d v="2022-04-02T04:55:24"/>
    <x v="1"/>
    <n v="40"/>
    <s v="MEJIA HENRY"/>
    <x v="0"/>
    <x v="0"/>
    <n v="158"/>
    <n v="17.5555555555556"/>
    <n v="215.254437869822"/>
    <m/>
    <n v="82501.775099999999"/>
    <x v="0"/>
    <n v="15748.5714285714"/>
    <x v="241"/>
    <x v="0"/>
    <m/>
  </r>
  <r>
    <d v="2022-04-02T04:55:24"/>
    <x v="1"/>
    <n v="42"/>
    <s v="SOLORZANO KEVIN"/>
    <x v="6"/>
    <x v="0"/>
    <n v="217"/>
    <n v="27.125"/>
    <n v="191.33727810650899"/>
    <m/>
    <n v="73334.911200000002"/>
    <x v="0"/>
    <n v="15748.5714285714"/>
    <x v="241"/>
    <x v="0"/>
    <m/>
  </r>
  <r>
    <d v="2022-04-03T05:11:26"/>
    <x v="9"/>
    <n v="1"/>
    <s v="GIL ARBOLEDA ARLEX"/>
    <x v="2"/>
    <x v="0"/>
    <n v="130"/>
    <n v="20"/>
    <n v="155.468085106383"/>
    <m/>
    <n v="59587.233999999997"/>
    <x v="0"/>
    <n v="13566.666666666701"/>
    <x v="242"/>
    <x v="0"/>
    <m/>
  </r>
  <r>
    <d v="2022-04-03T05:11:27"/>
    <x v="9"/>
    <n v="2"/>
    <s v="GARCIA DAVID WILSON ALBERTO"/>
    <x v="6"/>
    <x v="0"/>
    <n v="245"/>
    <n v="30.625"/>
    <n v="191.34533551554799"/>
    <s v="2 DESCUENTOS X Usuario con movilidad reducida"/>
    <n v="73338.1342"/>
    <x v="1"/>
    <n v="13566.666666666701"/>
    <x v="242"/>
    <x v="0"/>
    <m/>
  </r>
  <r>
    <d v="2022-04-03T05:11:27"/>
    <x v="9"/>
    <n v="3"/>
    <s v="ESPINOZA CHAVARRIA GUILLERMO LEON"/>
    <x v="0"/>
    <x v="0"/>
    <n v="195"/>
    <n v="21.6666666666667"/>
    <n v="215.26350245499199"/>
    <m/>
    <n v="82505.400999999998"/>
    <x v="0"/>
    <n v="13566.666666666701"/>
    <x v="242"/>
    <x v="0"/>
    <m/>
  </r>
  <r>
    <d v="2022-04-03T05:11:27"/>
    <x v="9"/>
    <n v="5"/>
    <s v="MEJIA HENRY"/>
    <x v="6"/>
    <x v="0"/>
    <n v="228"/>
    <n v="28.5"/>
    <n v="191.34533551554799"/>
    <m/>
    <n v="73338.1342"/>
    <x v="1"/>
    <n v="13566.666666666701"/>
    <x v="242"/>
    <x v="0"/>
    <m/>
  </r>
  <r>
    <d v="2022-04-03T05:11:27"/>
    <x v="9"/>
    <n v="6"/>
    <s v="VARGAS ROJAS DIELMER AUGUSTO"/>
    <x v="0"/>
    <x v="0"/>
    <n v="236"/>
    <n v="26.2222222222222"/>
    <n v="215.26350245499199"/>
    <s v="BRAYAN VELASQUEZ Realiz 5 viajes donde moviliz 87 Usuarios 4 DESCUENTOS (1 Usuario Desubicado y 3 Conducts)"/>
    <n v="82505.400999999998"/>
    <x v="0"/>
    <n v="13566.666666666701"/>
    <x v="242"/>
    <x v="0"/>
    <m/>
  </r>
  <r>
    <d v="2022-04-03T05:11:27"/>
    <x v="9"/>
    <n v="7"/>
    <s v="URIBE HERRERA JUAN ESTEBAN"/>
    <x v="3"/>
    <x v="0"/>
    <n v="224"/>
    <n v="22.4"/>
    <n v="239.181669394435"/>
    <s v="1 DESCUENTO (Conduct veh 39)"/>
    <n v="91672.667799999996"/>
    <x v="1"/>
    <n v="13566.666666666701"/>
    <x v="242"/>
    <x v="0"/>
    <m/>
  </r>
  <r>
    <d v="2022-04-03T05:11:28"/>
    <x v="9"/>
    <n v="8"/>
    <s v="VALENCIA MENDOZA CESAR AUGUSTO"/>
    <x v="0"/>
    <x v="0"/>
    <n v="210"/>
    <n v="23.3333333333333"/>
    <n v="215.26350245499199"/>
    <s v="3 DESCUENTOS (2 Usuarios desubicados y Despachador fernando)"/>
    <n v="82505.400999999998"/>
    <x v="1"/>
    <n v="13566.666666666701"/>
    <x v="242"/>
    <x v="0"/>
    <m/>
  </r>
  <r>
    <d v="2022-04-03T05:11:28"/>
    <x v="9"/>
    <n v="9"/>
    <s v="TABORDA ROJAS DIEGO ALEJANDRO"/>
    <x v="3"/>
    <x v="0"/>
    <n v="208"/>
    <n v="21.894736842105299"/>
    <n v="227.222585924714"/>
    <m/>
    <n v="87089.034400000004"/>
    <x v="0"/>
    <n v="13566.666666666701"/>
    <x v="242"/>
    <x v="0"/>
    <m/>
  </r>
  <r>
    <d v="2022-04-03T05:11:28"/>
    <x v="9"/>
    <n v="10"/>
    <s v="MONSALVE OCAMPO EDISON GUSTAVO"/>
    <x v="0"/>
    <x v="0"/>
    <n v="225"/>
    <n v="25"/>
    <n v="215.26350245499199"/>
    <m/>
    <n v="82505.400999999998"/>
    <x v="0"/>
    <n v="13566.666666666701"/>
    <x v="242"/>
    <x v="0"/>
    <m/>
  </r>
  <r>
    <d v="2022-04-03T05:11:28"/>
    <x v="1"/>
    <n v="11"/>
    <s v="GIL CORDOBA MATEO"/>
    <x v="6"/>
    <x v="0"/>
    <n v="223"/>
    <n v="27.875"/>
    <n v="191.34533551554799"/>
    <m/>
    <n v="73338.1342"/>
    <x v="0"/>
    <n v="13566.666666666701"/>
    <x v="242"/>
    <x v="0"/>
    <m/>
  </r>
  <r>
    <d v="2022-04-03T05:11:29"/>
    <x v="1"/>
    <n v="12"/>
    <s v="VELEZ ZAPATA SANTIAGO"/>
    <x v="10"/>
    <x v="0"/>
    <n v="92"/>
    <n v="23"/>
    <n v="95.672667757774093"/>
    <m/>
    <n v="36669.0671"/>
    <x v="0"/>
    <n v="13566.666666666701"/>
    <x v="242"/>
    <x v="0"/>
    <m/>
  </r>
  <r>
    <d v="2022-04-03T05:11:29"/>
    <x v="1"/>
    <n v="14"/>
    <s v="RUEDA FRANKI"/>
    <x v="6"/>
    <x v="0"/>
    <n v="241"/>
    <n v="30.125"/>
    <n v="191.34533551554799"/>
    <m/>
    <n v="73338.1342"/>
    <x v="1"/>
    <n v="13566.666666666701"/>
    <x v="242"/>
    <x v="0"/>
    <m/>
  </r>
  <r>
    <d v="2022-04-03T05:11:29"/>
    <x v="1"/>
    <n v="15"/>
    <s v="LONDOO LOPERA DUVAN ANDRES"/>
    <x v="0"/>
    <x v="0"/>
    <n v="244"/>
    <n v="27.1111111111111"/>
    <n v="215.26350245499199"/>
    <m/>
    <n v="82505.400999999998"/>
    <x v="0"/>
    <n v="13566.666666666701"/>
    <x v="242"/>
    <x v="0"/>
    <m/>
  </r>
  <r>
    <d v="2022-04-03T05:11:29"/>
    <x v="1"/>
    <n v="17"/>
    <s v="GARCIA KEVIN"/>
    <x v="6"/>
    <x v="0"/>
    <n v="172"/>
    <n v="20.235294117647101"/>
    <n v="203.30441898526999"/>
    <m/>
    <n v="77921.767600000006"/>
    <x v="0"/>
    <n v="13566.666666666701"/>
    <x v="242"/>
    <x v="0"/>
    <m/>
  </r>
  <r>
    <d v="2022-04-03T05:11:29"/>
    <x v="1"/>
    <n v="18"/>
    <s v="RENDON VIANA HUMBERTO DE JESUS"/>
    <x v="0"/>
    <x v="0"/>
    <n v="216"/>
    <n v="24"/>
    <n v="215.26350245499199"/>
    <m/>
    <n v="82505.400999999998"/>
    <x v="0"/>
    <n v="13566.666666666701"/>
    <x v="242"/>
    <x v="0"/>
    <m/>
  </r>
  <r>
    <d v="2022-04-03T05:11:29"/>
    <x v="1"/>
    <n v="20"/>
    <s v="VALENCIA MENDOZA JHON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1"/>
    <s v="OCAMPO OCAMPO ANTONIO JOSE"/>
    <x v="0"/>
    <x v="0"/>
    <n v="203"/>
    <n v="22.5555555555556"/>
    <n v="215.26350245499199"/>
    <m/>
    <n v="82505.400999999998"/>
    <x v="0"/>
    <n v="13566.666666666701"/>
    <x v="242"/>
    <x v="0"/>
    <m/>
  </r>
  <r>
    <d v="2022-04-03T05:11:30"/>
    <x v="1"/>
    <n v="22"/>
    <s v="QUIRAMA CASTAEDA JHON JADER"/>
    <x v="0"/>
    <x v="0"/>
    <n v="241"/>
    <n v="26.7777777777778"/>
    <n v="215.26350245499199"/>
    <m/>
    <n v="82505.400999999998"/>
    <x v="1"/>
    <n v="13566.666666666701"/>
    <x v="242"/>
    <x v="0"/>
    <m/>
  </r>
  <r>
    <d v="2022-04-03T05:11:30"/>
    <x v="1"/>
    <n v="23"/>
    <s v="QUICENO DAVID DIEGO ALEJANDRO"/>
    <x v="3"/>
    <x v="0"/>
    <n v="192"/>
    <n v="19.2"/>
    <n v="239.181669394435"/>
    <s v="1 DESCUENTO (Conduct veh 39)"/>
    <n v="91672.667799999996"/>
    <x v="0"/>
    <n v="13566.666666666701"/>
    <x v="242"/>
    <x v="0"/>
    <m/>
  </r>
  <r>
    <d v="2022-04-03T05:11:30"/>
    <x v="1"/>
    <n v="24"/>
    <s v="JIMENEZ JOSE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5"/>
    <s v="JIMENEZ HURTADO CARLOS ESTIVEN"/>
    <x v="6"/>
    <x v="0"/>
    <n v="201"/>
    <n v="25.125"/>
    <n v="191.34533551554799"/>
    <m/>
    <n v="73338.1342"/>
    <x v="1"/>
    <n v="13566.666666666701"/>
    <x v="242"/>
    <x v="0"/>
    <m/>
  </r>
  <r>
    <d v="2022-04-03T05:11:31"/>
    <x v="1"/>
    <n v="26"/>
    <s v="GONZALEZ VELASQUEZ LISDAN"/>
    <x v="8"/>
    <x v="0"/>
    <n v="126"/>
    <n v="25.2"/>
    <n v="119.590834697218"/>
    <m/>
    <n v="45836.333899999998"/>
    <x v="0"/>
    <n v="13566.666666666701"/>
    <x v="242"/>
    <x v="0"/>
    <m/>
  </r>
  <r>
    <d v="2022-04-03T05:11:31"/>
    <x v="1"/>
    <n v="27"/>
    <s v="VANEGAS MORALES DEIBY ALEJANDRO"/>
    <x v="0"/>
    <x v="0"/>
    <n v="188"/>
    <n v="20.8888888888889"/>
    <n v="215.26350245499199"/>
    <m/>
    <n v="82505.400999999998"/>
    <x v="0"/>
    <n v="13566.666666666701"/>
    <x v="242"/>
    <x v="0"/>
    <m/>
  </r>
  <r>
    <d v="2022-04-03T05:11:31"/>
    <x v="1"/>
    <n v="28"/>
    <s v="GRISALES VILLA DEIBY ALEJANDRO"/>
    <x v="0"/>
    <x v="0"/>
    <n v="196"/>
    <n v="21.7777777777778"/>
    <n v="215.26350245499199"/>
    <s v="1 DESCUENTO (Usuario desubicado)"/>
    <n v="82505.400999999998"/>
    <x v="0"/>
    <n v="13566.666666666701"/>
    <x v="242"/>
    <x v="0"/>
    <m/>
  </r>
  <r>
    <d v="2022-04-03T05:11:31"/>
    <x v="1"/>
    <n v="29"/>
    <s v="MARTINEZ MANCO JUAN FELIPE"/>
    <x v="6"/>
    <x v="0"/>
    <n v="142"/>
    <n v="17.75"/>
    <n v="191.34533551554799"/>
    <s v="2 DESCUENTOS (Transbordo veh 12)"/>
    <n v="73338.1342"/>
    <x v="0"/>
    <n v="13566.666666666701"/>
    <x v="242"/>
    <x v="0"/>
    <m/>
  </r>
  <r>
    <d v="2022-04-03T05:11:31"/>
    <x v="9"/>
    <n v="30"/>
    <s v="ESCOBAR BRAN MATEO"/>
    <x v="4"/>
    <x v="0"/>
    <n v="178"/>
    <n v="25.428571428571399"/>
    <n v="167.427168576105"/>
    <m/>
    <n v="64170.867400000003"/>
    <x v="0"/>
    <n v="13566.666666666701"/>
    <x v="242"/>
    <x v="0"/>
    <m/>
  </r>
  <r>
    <d v="2022-04-03T05:11:32"/>
    <x v="9"/>
    <n v="31"/>
    <s v="VELEZ ANGELO"/>
    <x v="3"/>
    <x v="0"/>
    <n v="193"/>
    <n v="19.3"/>
    <n v="239.181669394435"/>
    <m/>
    <n v="91672.667799999996"/>
    <x v="1"/>
    <n v="13566.666666666701"/>
    <x v="242"/>
    <x v="0"/>
    <m/>
  </r>
  <r>
    <d v="2022-04-03T05:11:32"/>
    <x v="9"/>
    <n v="32"/>
    <s v="MEDINA PARRA JONATHAN ESTIVEN"/>
    <x v="4"/>
    <x v="0"/>
    <n v="199"/>
    <n v="28.428571428571399"/>
    <n v="167.427168576105"/>
    <m/>
    <n v="64170.867400000003"/>
    <x v="0"/>
    <n v="13566.666666666701"/>
    <x v="242"/>
    <x v="0"/>
    <m/>
  </r>
  <r>
    <d v="2022-04-03T05:11:32"/>
    <x v="9"/>
    <n v="33"/>
    <s v="TORRES CRISTIAN"/>
    <x v="0"/>
    <x v="0"/>
    <n v="208"/>
    <n v="23.1111111111111"/>
    <n v="215.26350245499199"/>
    <m/>
    <n v="82505.400999999998"/>
    <x v="0"/>
    <n v="13566.666666666701"/>
    <x v="242"/>
    <x v="0"/>
    <m/>
  </r>
  <r>
    <d v="2022-04-03T05:11:32"/>
    <x v="9"/>
    <n v="34"/>
    <s v="MONTOYA OSPINA GILBERTO ANTONIO"/>
    <x v="6"/>
    <x v="0"/>
    <n v="244"/>
    <n v="30.5"/>
    <n v="191.34533551554799"/>
    <m/>
    <n v="73338.1342"/>
    <x v="0"/>
    <n v="13566.666666666701"/>
    <x v="242"/>
    <x v="0"/>
    <m/>
  </r>
  <r>
    <d v="2022-04-03T05:11:32"/>
    <x v="9"/>
    <n v="35"/>
    <s v="ARISTIZABAL GIRALDO JORGE ANDRES"/>
    <x v="0"/>
    <x v="0"/>
    <n v="240"/>
    <n v="26.6666666666667"/>
    <n v="215.26350245499199"/>
    <m/>
    <n v="82505.400999999998"/>
    <x v="1"/>
    <n v="13566.666666666701"/>
    <x v="242"/>
    <x v="0"/>
    <m/>
  </r>
  <r>
    <d v="2022-04-03T05:11:33"/>
    <x v="9"/>
    <n v="36"/>
    <s v="HERRERA GIOVANNY"/>
    <x v="1"/>
    <x v="0"/>
    <n v="215"/>
    <n v="19.545454545454501"/>
    <n v="263.09983633387901"/>
    <m/>
    <n v="100839.9345"/>
    <x v="0"/>
    <n v="13566.666666666701"/>
    <x v="242"/>
    <x v="0"/>
    <m/>
  </r>
  <r>
    <d v="2022-04-03T05:11:33"/>
    <x v="9"/>
    <n v="37"/>
    <s v="SEPULVEDA HENAO JUAN CAMILO"/>
    <x v="0"/>
    <x v="0"/>
    <n v="208"/>
    <n v="23.1111111111111"/>
    <n v="215.26350245499199"/>
    <m/>
    <n v="82505.400999999998"/>
    <x v="1"/>
    <n v="13566.666666666701"/>
    <x v="242"/>
    <x v="0"/>
    <m/>
  </r>
  <r>
    <d v="2022-04-03T05:11:33"/>
    <x v="9"/>
    <n v="38"/>
    <s v="BARRANTES GALLEGO DANIEL CAMILO"/>
    <x v="3"/>
    <x v="0"/>
    <n v="215"/>
    <n v="21.5"/>
    <n v="239.181669394435"/>
    <m/>
    <n v="91672.667799999996"/>
    <x v="0"/>
    <n v="13566.666666666701"/>
    <x v="242"/>
    <x v="0"/>
    <m/>
  </r>
  <r>
    <d v="2022-04-03T05:11:34"/>
    <x v="9"/>
    <n v="39"/>
    <s v="LONDOO GOMEZ WILDER"/>
    <x v="6"/>
    <x v="0"/>
    <n v="198"/>
    <n v="24.75"/>
    <n v="191.34533551554799"/>
    <m/>
    <n v="73338.1342"/>
    <x v="0"/>
    <n v="13566.666666666701"/>
    <x v="242"/>
    <x v="0"/>
    <m/>
  </r>
  <r>
    <d v="2022-04-03T05:11:34"/>
    <x v="9"/>
    <n v="40"/>
    <s v="CORDOBA QUINTERO RAFAEL JOSE"/>
    <x v="10"/>
    <x v="0"/>
    <n v="108"/>
    <n v="27"/>
    <n v="95.672667757774093"/>
    <m/>
    <n v="36669.0671"/>
    <x v="0"/>
    <n v="13566.666666666701"/>
    <x v="242"/>
    <x v="0"/>
    <m/>
  </r>
  <r>
    <d v="2022-04-03T05:11:34"/>
    <x v="9"/>
    <n v="42"/>
    <s v="SOLORZANO KEVIN"/>
    <x v="10"/>
    <x v="0"/>
    <n v="91"/>
    <n v="22.75"/>
    <n v="95.672667757774093"/>
    <m/>
    <n v="36669.0671"/>
    <x v="0"/>
    <n v="13566.666666666701"/>
    <x v="242"/>
    <x v="0"/>
    <m/>
  </r>
  <r>
    <d v="2022-04-04T03:20:40"/>
    <x v="11"/>
    <n v="3"/>
    <s v="CANO JIMENEZ ESNEIDER"/>
    <x v="0"/>
    <x v="0"/>
    <n v="224"/>
    <n v="24.8888888888889"/>
    <n v="200.7"/>
    <s v="2 DESCUENTOS (Usuarios desubicados)"/>
    <n v="76680"/>
    <x v="0"/>
    <n v="11727.272727272701"/>
    <x v="243"/>
    <x v="0"/>
    <m/>
  </r>
  <r>
    <d v="2022-04-04T03:20:41"/>
    <x v="11"/>
    <n v="6"/>
    <s v="VARGAS ROJAS DIELMER AUGUSTO"/>
    <x v="1"/>
    <x v="0"/>
    <n v="278"/>
    <n v="25.272727272727298"/>
    <n v="245.3"/>
    <s v="12 DESCUENTOS (Transbordo veh 29)"/>
    <n v="93720"/>
    <x v="0"/>
    <n v="11727.272727272701"/>
    <x v="243"/>
    <x v="0"/>
    <m/>
  </r>
  <r>
    <d v="2022-04-04T03:20:41"/>
    <x v="11"/>
    <n v="7"/>
    <s v="GARCIA DAVID WILSON ALBERTO"/>
    <x v="0"/>
    <x v="0"/>
    <n v="191"/>
    <n v="21.2222222222222"/>
    <n v="200.7"/>
    <m/>
    <n v="76680"/>
    <x v="1"/>
    <n v="11727.272727272701"/>
    <x v="243"/>
    <x v="0"/>
    <m/>
  </r>
  <r>
    <d v="2022-04-04T03:20:41"/>
    <x v="11"/>
    <n v="8"/>
    <s v="MARTINEZ MANCO JUAN FELIPE"/>
    <x v="10"/>
    <x v="0"/>
    <n v="106"/>
    <n v="23.5555555555556"/>
    <n v="100.35"/>
    <s v="CESAR VALENCIA Realiz medio viaje donde moviliz 15 Usuarios, 1 DESCUENTO (Despachador fernando)"/>
    <n v="38340"/>
    <x v="1"/>
    <n v="11727.272727272701"/>
    <x v="243"/>
    <x v="0"/>
    <m/>
  </r>
  <r>
    <d v="2022-04-04T03:20:41"/>
    <x v="11"/>
    <n v="9"/>
    <s v="TABORDA ROJAS DIEGO ALEJANDRO"/>
    <x v="8"/>
    <x v="0"/>
    <n v="98"/>
    <n v="19.600000000000001"/>
    <n v="111.5"/>
    <m/>
    <n v="42600"/>
    <x v="0"/>
    <n v="11727.272727272701"/>
    <x v="243"/>
    <x v="0"/>
    <m/>
  </r>
  <r>
    <d v="2022-04-04T03:20:41"/>
    <x v="11"/>
    <n v="10"/>
    <s v="MONSALVE OCAMPO EDISON GUSTAVO"/>
    <x v="3"/>
    <x v="0"/>
    <n v="227"/>
    <n v="22.7"/>
    <n v="223"/>
    <m/>
    <n v="85200"/>
    <x v="0"/>
    <n v="11727.272727272701"/>
    <x v="243"/>
    <x v="0"/>
    <m/>
  </r>
  <r>
    <d v="2022-04-04T03:20:42"/>
    <x v="11"/>
    <n v="11"/>
    <s v="HERRERA CRISTIAN"/>
    <x v="3"/>
    <x v="0"/>
    <n v="166"/>
    <n v="16.600000000000001"/>
    <n v="223"/>
    <m/>
    <n v="85200"/>
    <x v="0"/>
    <n v="11727.272727272701"/>
    <x v="243"/>
    <x v="0"/>
    <m/>
  </r>
  <r>
    <d v="2022-04-04T03:20:42"/>
    <x v="11"/>
    <n v="12"/>
    <s v="VELEZ ZAPATA SANTIAGO"/>
    <x v="6"/>
    <x v="0"/>
    <n v="139"/>
    <n v="17.375"/>
    <n v="178.4"/>
    <m/>
    <n v="68160"/>
    <x v="0"/>
    <n v="11727.272727272701"/>
    <x v="243"/>
    <x v="0"/>
    <m/>
  </r>
  <r>
    <d v="2022-04-04T03:20:42"/>
    <x v="11"/>
    <n v="13"/>
    <s v="MESA RAFAEL"/>
    <x v="4"/>
    <x v="1"/>
    <n v="146"/>
    <n v="20.8571428571429"/>
    <n v="156.1"/>
    <m/>
    <n v="59640"/>
    <x v="1"/>
    <n v="11727.272727272701"/>
    <x v="243"/>
    <x v="0"/>
    <m/>
  </r>
  <r>
    <d v="2022-04-04T03:20:42"/>
    <x v="11"/>
    <n v="14"/>
    <s v="CARVAJAL SALAZAR HECTOR MARINO"/>
    <x v="1"/>
    <x v="0"/>
    <n v="257"/>
    <n v="23.363636363636399"/>
    <n v="245.3"/>
    <s v="1 DESCUENTO (Despachadora Isabel)"/>
    <n v="93720"/>
    <x v="1"/>
    <n v="11727.272727272701"/>
    <x v="243"/>
    <x v="0"/>
    <m/>
  </r>
  <r>
    <d v="2022-04-04T03:20:42"/>
    <x v="11"/>
    <n v="15"/>
    <s v="LONDOO LOPERA DUVAN ANDRES"/>
    <x v="6"/>
    <x v="1"/>
    <n v="186"/>
    <n v="23.25"/>
    <n v="178.4"/>
    <m/>
    <n v="68160"/>
    <x v="0"/>
    <n v="11727.272727272701"/>
    <x v="243"/>
    <x v="0"/>
    <m/>
  </r>
  <r>
    <d v="2022-04-04T03:20:42"/>
    <x v="11"/>
    <n v="17"/>
    <s v="GARCIA KEVIN"/>
    <x v="0"/>
    <x v="0"/>
    <n v="158"/>
    <n v="17.5555555555556"/>
    <n v="200.7"/>
    <m/>
    <n v="76680"/>
    <x v="0"/>
    <n v="11727.272727272701"/>
    <x v="243"/>
    <x v="0"/>
    <m/>
  </r>
  <r>
    <d v="2022-04-04T03:20:43"/>
    <x v="11"/>
    <n v="20"/>
    <s v="VACA FIERRO ROBINSON"/>
    <x v="3"/>
    <x v="0"/>
    <n v="214"/>
    <n v="21.4"/>
    <n v="223"/>
    <s v="1 DESCUENTO (Propietario veh 34)"/>
    <n v="85200"/>
    <x v="0"/>
    <n v="11727.272727272701"/>
    <x v="243"/>
    <x v="0"/>
    <m/>
  </r>
  <r>
    <d v="2022-04-04T03:20:43"/>
    <x v="11"/>
    <n v="28"/>
    <s v="MEDINA PARRA JONATHAN ESTIVEN"/>
    <x v="5"/>
    <x v="0"/>
    <n v="7"/>
    <n v="7"/>
    <n v="22.3"/>
    <m/>
    <n v="8520"/>
    <x v="0"/>
    <n v="11727.272727272701"/>
    <x v="243"/>
    <x v="0"/>
    <m/>
  </r>
  <r>
    <d v="2022-04-04T03:20:43"/>
    <x v="11"/>
    <n v="29"/>
    <s v="HERRERA GIOVANNY"/>
    <x v="3"/>
    <x v="0"/>
    <n v="201"/>
    <n v="19.1428571428571"/>
    <n v="234.15"/>
    <m/>
    <n v="89460"/>
    <x v="0"/>
    <n v="11727.272727272701"/>
    <x v="243"/>
    <x v="0"/>
    <m/>
  </r>
  <r>
    <d v="2022-04-04T03:20:43"/>
    <x v="11"/>
    <n v="31"/>
    <s v="VELEZ ANGELO"/>
    <x v="3"/>
    <x v="0"/>
    <n v="267"/>
    <n v="26.7"/>
    <n v="223"/>
    <m/>
    <n v="85200"/>
    <x v="1"/>
    <n v="11727.272727272701"/>
    <x v="243"/>
    <x v="0"/>
    <m/>
  </r>
  <r>
    <d v="2022-04-04T03:20:43"/>
    <x v="11"/>
    <n v="32"/>
    <s v="MEDINA PARRA JONATHAN ESTIVEN"/>
    <x v="0"/>
    <x v="0"/>
    <n v="246"/>
    <n v="27.3333333333333"/>
    <n v="200.7"/>
    <s v="3 DESCUENTOS (Conduct. Y 2 Usuarios Desubicados)"/>
    <n v="76680"/>
    <x v="0"/>
    <n v="11727.272727272701"/>
    <x v="243"/>
    <x v="0"/>
    <m/>
  </r>
  <r>
    <d v="2022-04-04T03:20:43"/>
    <x v="11"/>
    <n v="33"/>
    <s v="GIL CORDOBA MATEO"/>
    <x v="6"/>
    <x v="0"/>
    <n v="163"/>
    <n v="20.375"/>
    <n v="178.4"/>
    <m/>
    <n v="68160"/>
    <x v="0"/>
    <n v="11727.272727272701"/>
    <x v="243"/>
    <x v="0"/>
    <m/>
  </r>
  <r>
    <d v="2022-04-04T03:20:44"/>
    <x v="11"/>
    <n v="37"/>
    <s v="SEPULVEDA HENAO JUAN CAMILO"/>
    <x v="0"/>
    <x v="0"/>
    <n v="244"/>
    <n v="27.1111111111111"/>
    <n v="200.7"/>
    <m/>
    <n v="76680"/>
    <x v="1"/>
    <n v="11727.272727272701"/>
    <x v="243"/>
    <x v="0"/>
    <m/>
  </r>
  <r>
    <d v="2022-04-04T03:20:44"/>
    <x v="11"/>
    <n v="38"/>
    <s v="VALENCIA MENDOZA JHON"/>
    <x v="3"/>
    <x v="0"/>
    <n v="259"/>
    <n v="25.9"/>
    <n v="223"/>
    <s v="2 DESCUENTOS (Usuarios desubicados)"/>
    <n v="85200"/>
    <x v="0"/>
    <n v="11727.272727272701"/>
    <x v="243"/>
    <x v="0"/>
    <m/>
  </r>
  <r>
    <d v="2022-04-04T03:20:44"/>
    <x v="11"/>
    <n v="42"/>
    <s v="SOLORZANO KEVIN"/>
    <x v="5"/>
    <x v="0"/>
    <n v="14"/>
    <n v="14"/>
    <n v="22.3"/>
    <m/>
    <n v="8520"/>
    <x v="0"/>
    <n v="11727.272727272701"/>
    <x v="243"/>
    <x v="0"/>
    <m/>
  </r>
  <r>
    <d v="2022-04-05T03:49:20"/>
    <x v="1"/>
    <n v="1"/>
    <s v="BARRANTES GALLEGO DANIEL CAMILO"/>
    <x v="0"/>
    <x v="0"/>
    <n v="199"/>
    <n v="22.1111111111111"/>
    <n v="218.89335394126701"/>
    <m/>
    <n v="83957.3416"/>
    <x v="0"/>
    <n v="14747.222222222201"/>
    <x v="244"/>
    <x v="0"/>
    <m/>
  </r>
  <r>
    <d v="2022-04-05T03:49:20"/>
    <x v="1"/>
    <n v="2"/>
    <s v="GONZALEZ MONTAO HERNAN DARIO"/>
    <x v="0"/>
    <x v="0"/>
    <n v="185"/>
    <n v="20.5555555555556"/>
    <n v="218.89335394126701"/>
    <s v="1 DESCUENTO (Electrico)"/>
    <n v="83957.3416"/>
    <x v="1"/>
    <n v="14747.222222222201"/>
    <x v="244"/>
    <x v="0"/>
    <m/>
  </r>
  <r>
    <d v="2022-04-05T03:49:20"/>
    <x v="1"/>
    <n v="3"/>
    <s v="CANO JIMENEZ ESNEIDER"/>
    <x v="3"/>
    <x v="0"/>
    <n v="209"/>
    <n v="20.9"/>
    <n v="243.214837712519"/>
    <m/>
    <n v="93285.935100000002"/>
    <x v="0"/>
    <n v="14747.222222222201"/>
    <x v="244"/>
    <x v="0"/>
    <m/>
  </r>
  <r>
    <d v="2022-04-05T03:49:21"/>
    <x v="1"/>
    <n v="5"/>
    <s v="LOAIZA GAVIRIA EDIXON ANDRES"/>
    <x v="0"/>
    <x v="0"/>
    <n v="240"/>
    <n v="26.6666666666667"/>
    <n v="218.89335394126701"/>
    <m/>
    <n v="83957.3416"/>
    <x v="1"/>
    <n v="14747.222222222201"/>
    <x v="244"/>
    <x v="0"/>
    <m/>
  </r>
  <r>
    <d v="2022-04-05T03:49:21"/>
    <x v="1"/>
    <n v="6"/>
    <s v="VELASQUEZ ROLDAN BRAYAN ESTIVEN"/>
    <x v="3"/>
    <x v="0"/>
    <n v="211"/>
    <n v="21.1"/>
    <n v="243.214837712519"/>
    <m/>
    <n v="93285.935100000002"/>
    <x v="0"/>
    <n v="14747.222222222201"/>
    <x v="244"/>
    <x v="0"/>
    <m/>
  </r>
  <r>
    <d v="2022-04-05T03:49:21"/>
    <x v="1"/>
    <n v="7"/>
    <s v="URIBE HERRERA JUAN ESTEBAN"/>
    <x v="2"/>
    <x v="0"/>
    <n v="194"/>
    <n v="29.846153846153801"/>
    <n v="158.08964451313801"/>
    <s v="1 DESCUENTO (Despachadora Janeth)"/>
    <n v="60635.857799999998"/>
    <x v="1"/>
    <n v="14747.222222222201"/>
    <x v="244"/>
    <x v="0"/>
    <m/>
  </r>
  <r>
    <d v="2022-04-05T03:49:21"/>
    <x v="1"/>
    <n v="8"/>
    <s v="VALENCIA MENDOZA CESAR AUGUSTO"/>
    <x v="2"/>
    <x v="0"/>
    <n v="136"/>
    <n v="22.6666666666667"/>
    <n v="145.928902627512"/>
    <m/>
    <n v="55971.561099999999"/>
    <x v="1"/>
    <n v="14747.222222222201"/>
    <x v="244"/>
    <x v="0"/>
    <m/>
  </r>
  <r>
    <d v="2022-04-05T03:49:21"/>
    <x v="1"/>
    <n v="10"/>
    <s v="MONSALVE OCAMPO EDISON GUSTAVO"/>
    <x v="6"/>
    <x v="0"/>
    <n v="184"/>
    <n v="23"/>
    <n v="194.57187017001499"/>
    <m/>
    <n v="74628.748099999997"/>
    <x v="0"/>
    <n v="14747.222222222201"/>
    <x v="244"/>
    <x v="0"/>
    <m/>
  </r>
  <r>
    <d v="2022-04-05T03:49:22"/>
    <x v="9"/>
    <n v="11"/>
    <s v="HERRERA CRISTIAN"/>
    <x v="0"/>
    <x v="0"/>
    <n v="247"/>
    <n v="27.4444444444444"/>
    <n v="218.89335394126701"/>
    <m/>
    <n v="83957.3416"/>
    <x v="0"/>
    <n v="14747.222222222201"/>
    <x v="244"/>
    <x v="0"/>
    <m/>
  </r>
  <r>
    <d v="2022-04-05T03:49:22"/>
    <x v="9"/>
    <n v="12"/>
    <s v="VELEZ ZAPATA SANTIAGO"/>
    <x v="6"/>
    <x v="0"/>
    <n v="157"/>
    <n v="19.625"/>
    <n v="194.57187017001499"/>
    <m/>
    <n v="74628.748099999997"/>
    <x v="0"/>
    <n v="14747.222222222201"/>
    <x v="244"/>
    <x v="0"/>
    <m/>
  </r>
  <r>
    <d v="2022-04-05T03:49:22"/>
    <x v="9"/>
    <n v="13"/>
    <s v="MESA RAFAEL"/>
    <x v="6"/>
    <x v="0"/>
    <n v="199"/>
    <n v="24.875"/>
    <n v="194.57187017001499"/>
    <s v="2 DESCUENTOS (Despachador fernando)"/>
    <n v="74628.748099999997"/>
    <x v="1"/>
    <n v="14747.222222222201"/>
    <x v="244"/>
    <x v="0"/>
    <m/>
  </r>
  <r>
    <d v="2022-04-05T03:49:22"/>
    <x v="9"/>
    <n v="14"/>
    <s v="RUEDA FRANKI"/>
    <x v="3"/>
    <x v="0"/>
    <n v="236"/>
    <n v="23.6"/>
    <n v="243.214837712519"/>
    <m/>
    <n v="93285.935100000002"/>
    <x v="1"/>
    <n v="14747.222222222201"/>
    <x v="244"/>
    <x v="0"/>
    <m/>
  </r>
  <r>
    <d v="2022-04-05T03:49:22"/>
    <x v="9"/>
    <n v="15"/>
    <s v="LONDOO LOPERA DUVAN ANDRES"/>
    <x v="0"/>
    <x v="0"/>
    <n v="218"/>
    <n v="24.2222222222222"/>
    <n v="218.89335394126701"/>
    <s v="2 DESCUENTOS (Propietario veh 27)"/>
    <n v="83957.3416"/>
    <x v="0"/>
    <n v="14747.222222222201"/>
    <x v="244"/>
    <x v="0"/>
    <m/>
  </r>
  <r>
    <d v="2022-04-05T03:49:22"/>
    <x v="9"/>
    <n v="17"/>
    <s v="GONZALEZ VELASQUEZ LISDAN"/>
    <x v="3"/>
    <x v="0"/>
    <n v="203"/>
    <n v="20.3"/>
    <n v="243.214837712519"/>
    <m/>
    <n v="93285.935100000002"/>
    <x v="0"/>
    <n v="14747.222222222201"/>
    <x v="244"/>
    <x v="0"/>
    <m/>
  </r>
  <r>
    <d v="2022-04-05T03:49:23"/>
    <x v="9"/>
    <n v="19"/>
    <s v="MIRANDA ALVARO"/>
    <x v="4"/>
    <x v="0"/>
    <n v="211"/>
    <n v="30.1428571428571"/>
    <n v="170.25038639876399"/>
    <m/>
    <n v="65300.154600000002"/>
    <x v="0"/>
    <n v="14747.222222222201"/>
    <x v="244"/>
    <x v="0"/>
    <m/>
  </r>
  <r>
    <d v="2022-04-05T03:49:23"/>
    <x v="9"/>
    <n v="20"/>
    <s v="VACA FIERRO ROBINSON"/>
    <x v="3"/>
    <x v="0"/>
    <n v="221"/>
    <n v="22.1"/>
    <n v="243.214837712519"/>
    <s v="2 DESCUENTOS (Usuarios desubicados)"/>
    <n v="93285.935100000002"/>
    <x v="0"/>
    <n v="14747.222222222201"/>
    <x v="244"/>
    <x v="0"/>
    <m/>
  </r>
  <r>
    <d v="2022-04-05T03:49:23"/>
    <x v="9"/>
    <n v="21"/>
    <s v="OCAMPO OCAMPO ANTONIO JOSE"/>
    <x v="0"/>
    <x v="0"/>
    <n v="196"/>
    <n v="21.7777777777778"/>
    <n v="218.89335394126701"/>
    <m/>
    <n v="83957.3416"/>
    <x v="0"/>
    <n v="14747.222222222201"/>
    <x v="244"/>
    <x v="0"/>
    <m/>
  </r>
  <r>
    <d v="2022-04-05T03:49:23"/>
    <x v="9"/>
    <n v="22"/>
    <s v="QUIRAMA CASTAEDA JHON JADER"/>
    <x v="2"/>
    <x v="1"/>
    <n v="144"/>
    <n v="24"/>
    <n v="145.928902627512"/>
    <m/>
    <n v="55971.561099999999"/>
    <x v="1"/>
    <n v="14747.222222222201"/>
    <x v="244"/>
    <x v="0"/>
    <m/>
  </r>
  <r>
    <d v="2022-04-05T03:49:23"/>
    <x v="9"/>
    <n v="23"/>
    <s v="QUICENO DAVID DIEGO ALEJANDRO"/>
    <x v="3"/>
    <x v="0"/>
    <n v="255"/>
    <n v="25.5"/>
    <n v="243.214837712519"/>
    <m/>
    <n v="93285.935100000002"/>
    <x v="0"/>
    <n v="14747.222222222201"/>
    <x v="244"/>
    <x v="0"/>
    <m/>
  </r>
  <r>
    <d v="2022-04-05T03:49:23"/>
    <x v="9"/>
    <n v="24"/>
    <s v="JIMENEZ JOSE"/>
    <x v="6"/>
    <x v="0"/>
    <n v="261"/>
    <n v="32.625"/>
    <n v="194.57187017001499"/>
    <m/>
    <n v="74628.748099999997"/>
    <x v="0"/>
    <n v="14747.222222222201"/>
    <x v="244"/>
    <x v="0"/>
    <m/>
  </r>
  <r>
    <d v="2022-04-05T03:49:24"/>
    <x v="9"/>
    <n v="25"/>
    <s v="HOYOS ALEJANDRO"/>
    <x v="0"/>
    <x v="0"/>
    <n v="278"/>
    <n v="30.8888888888889"/>
    <n v="218.89335394126701"/>
    <m/>
    <n v="83957.3416"/>
    <x v="1"/>
    <n v="14747.222222222201"/>
    <x v="244"/>
    <x v="0"/>
    <m/>
  </r>
  <r>
    <d v="2022-04-05T03:49:24"/>
    <x v="9"/>
    <n v="26"/>
    <s v="GARCIA KEVIN"/>
    <x v="10"/>
    <x v="0"/>
    <n v="109"/>
    <n v="24.2222222222222"/>
    <n v="109.446676970634"/>
    <m/>
    <n v="41978.6708"/>
    <x v="0"/>
    <n v="14747.222222222201"/>
    <x v="244"/>
    <x v="0"/>
    <m/>
  </r>
  <r>
    <d v="2022-04-05T03:49:24"/>
    <x v="9"/>
    <n v="27"/>
    <s v="ESPINOZA CHAVARRIA GUILLERMO LEON"/>
    <x v="3"/>
    <x v="0"/>
    <n v="227"/>
    <n v="22.7"/>
    <n v="243.214837712519"/>
    <s v="2 DESCUENTOS (Conducts)"/>
    <n v="93285.935100000002"/>
    <x v="0"/>
    <n v="14747.222222222201"/>
    <x v="244"/>
    <x v="0"/>
    <m/>
  </r>
  <r>
    <d v="2022-04-05T03:49:24"/>
    <x v="9"/>
    <n v="28"/>
    <s v="GRISALES VILLA DEIBY ALEJANDRO"/>
    <x v="3"/>
    <x v="0"/>
    <n v="255"/>
    <n v="25.5"/>
    <n v="243.214837712519"/>
    <m/>
    <n v="93285.935100000002"/>
    <x v="0"/>
    <n v="14747.222222222201"/>
    <x v="244"/>
    <x v="0"/>
    <m/>
  </r>
  <r>
    <d v="2022-04-05T03:49:24"/>
    <x v="9"/>
    <n v="29"/>
    <s v="VALENCIA MENDOZA JHON"/>
    <x v="6"/>
    <x v="0"/>
    <n v="187"/>
    <n v="22"/>
    <n v="206.732612055641"/>
    <m/>
    <n v="79293.044800000003"/>
    <x v="0"/>
    <n v="14747.222222222201"/>
    <x v="244"/>
    <x v="0"/>
    <m/>
  </r>
  <r>
    <d v="2022-04-05T03:49:25"/>
    <x v="1"/>
    <n v="30"/>
    <s v="VARGAS ROJAS DIELMER AUGUSTO"/>
    <x v="6"/>
    <x v="0"/>
    <n v="193"/>
    <n v="24.125"/>
    <n v="194.57187017001499"/>
    <m/>
    <n v="74628.748099999997"/>
    <x v="0"/>
    <n v="14747.222222222201"/>
    <x v="244"/>
    <x v="0"/>
    <m/>
  </r>
  <r>
    <d v="2022-04-05T03:49:25"/>
    <x v="1"/>
    <n v="31"/>
    <s v="VELEZ ANGELO"/>
    <x v="6"/>
    <x v="0"/>
    <n v="230"/>
    <n v="27.0588235294118"/>
    <n v="206.732612055641"/>
    <s v="2 DESCUENTOS (Conducts)"/>
    <n v="79293.044800000003"/>
    <x v="1"/>
    <n v="14747.222222222201"/>
    <x v="244"/>
    <x v="0"/>
    <m/>
  </r>
  <r>
    <d v="2022-04-05T03:49:25"/>
    <x v="1"/>
    <n v="32"/>
    <s v="MEDINA PARRA JONATHAN ESTIVEN"/>
    <x v="0"/>
    <x v="0"/>
    <n v="215"/>
    <n v="23.8888888888889"/>
    <n v="218.89335394126701"/>
    <m/>
    <n v="83957.3416"/>
    <x v="0"/>
    <n v="14747.222222222201"/>
    <x v="244"/>
    <x v="0"/>
    <m/>
  </r>
  <r>
    <d v="2022-04-05T03:49:25"/>
    <x v="1"/>
    <n v="33"/>
    <s v="TORRES CRISTIAN"/>
    <x v="0"/>
    <x v="0"/>
    <n v="211"/>
    <n v="23.4444444444444"/>
    <n v="218.89335394126701"/>
    <s v="2 DESCUENTOS (Usuarios desubicados)"/>
    <n v="83957.3416"/>
    <x v="0"/>
    <n v="14747.222222222201"/>
    <x v="244"/>
    <x v="0"/>
    <m/>
  </r>
  <r>
    <d v="2022-04-05T03:49:26"/>
    <x v="1"/>
    <n v="34"/>
    <s v="MONTOYA OSPINA GILBERTO ANTONIO"/>
    <x v="3"/>
    <x v="0"/>
    <n v="244"/>
    <n v="24.4"/>
    <n v="243.214837712519"/>
    <s v="1 DESCUENTO (Propietario veh 39)"/>
    <n v="93285.935100000002"/>
    <x v="0"/>
    <n v="14747.222222222201"/>
    <x v="244"/>
    <x v="0"/>
    <m/>
  </r>
  <r>
    <d v="2022-04-05T03:49:26"/>
    <x v="1"/>
    <n v="35"/>
    <s v="ARISTIZABAL GIRALDO JORGE ANDRES"/>
    <x v="3"/>
    <x v="0"/>
    <n v="276"/>
    <n v="27.6"/>
    <n v="243.214837712519"/>
    <s v="2 DESCUENTOS (Usuario desubicado y Conduct.)"/>
    <n v="93285.935100000002"/>
    <x v="1"/>
    <n v="14747.222222222201"/>
    <x v="244"/>
    <x v="0"/>
    <m/>
  </r>
  <r>
    <d v="2022-04-05T03:49:26"/>
    <x v="1"/>
    <n v="36"/>
    <s v="MARTINEZ CHAVERRA LUIS NORBERTO"/>
    <x v="3"/>
    <x v="0"/>
    <n v="245"/>
    <n v="24.5"/>
    <n v="243.214837712519"/>
    <m/>
    <n v="93285.935100000002"/>
    <x v="0"/>
    <n v="14747.222222222201"/>
    <x v="244"/>
    <x v="0"/>
    <m/>
  </r>
  <r>
    <d v="2022-04-05T03:49:27"/>
    <x v="1"/>
    <n v="37"/>
    <s v="PIEDRAHITA MADRID SANTIAGO"/>
    <x v="0"/>
    <x v="0"/>
    <n v="186"/>
    <n v="20.6666666666667"/>
    <n v="218.89335394126701"/>
    <m/>
    <n v="83957.3416"/>
    <x v="1"/>
    <n v="14747.222222222201"/>
    <x v="244"/>
    <x v="0"/>
    <m/>
  </r>
  <r>
    <d v="2022-04-05T03:49:27"/>
    <x v="1"/>
    <n v="38"/>
    <s v="GARCIA DAVID WILSON ALBERTO"/>
    <x v="3"/>
    <x v="0"/>
    <n v="232"/>
    <n v="23.2"/>
    <n v="243.214837712519"/>
    <s v="1 DESCUENTO (Usuario desubicado)"/>
    <n v="93285.935100000002"/>
    <x v="0"/>
    <n v="14747.222222222201"/>
    <x v="244"/>
    <x v="0"/>
    <m/>
  </r>
  <r>
    <d v="2022-04-05T03:49:27"/>
    <x v="1"/>
    <n v="39"/>
    <s v="GIL CORDOBA MATEO"/>
    <x v="6"/>
    <x v="2"/>
    <n v="174"/>
    <n v="23.2"/>
    <n v="182.41112828438901"/>
    <m/>
    <n v="69964.451300000001"/>
    <x v="0"/>
    <n v="14747.222222222201"/>
    <x v="244"/>
    <x v="0"/>
    <m/>
  </r>
  <r>
    <d v="2022-04-05T03:49:28"/>
    <x v="1"/>
    <n v="40"/>
    <s v="MEJIA HENRY"/>
    <x v="3"/>
    <x v="0"/>
    <n v="259"/>
    <n v="25.9"/>
    <n v="243.214837712519"/>
    <m/>
    <n v="93285.935100000002"/>
    <x v="0"/>
    <n v="14747.222222222201"/>
    <x v="244"/>
    <x v="0"/>
    <m/>
  </r>
  <r>
    <d v="2022-04-05T03:49:28"/>
    <x v="1"/>
    <n v="42"/>
    <s v="SOLORZANO KEVIN"/>
    <x v="0"/>
    <x v="0"/>
    <n v="241"/>
    <n v="26.7777777777778"/>
    <n v="218.89335394126701"/>
    <m/>
    <n v="83957.3416"/>
    <x v="0"/>
    <n v="14747.222222222201"/>
    <x v="244"/>
    <x v="0"/>
    <m/>
  </r>
  <r>
    <d v="2022-04-06T04:32:36"/>
    <x v="9"/>
    <n v="1"/>
    <s v="GIL ARBOLEDA ARLEX"/>
    <x v="3"/>
    <x v="0"/>
    <n v="198"/>
    <n v="19.8"/>
    <n v="253.41977309562401"/>
    <m/>
    <n v="97367.909199999995"/>
    <x v="0"/>
    <n v="15282.857142857099"/>
    <x v="245"/>
    <x v="0"/>
    <m/>
  </r>
  <r>
    <d v="2022-04-06T04:32:36"/>
    <x v="9"/>
    <n v="2"/>
    <s v="GONZALEZ MONTAO HERNAN DARIO"/>
    <x v="6"/>
    <x v="0"/>
    <n v="226"/>
    <n v="28.25"/>
    <n v="202.73581847649899"/>
    <m/>
    <n v="77894.327399999995"/>
    <x v="1"/>
    <n v="15282.857142857099"/>
    <x v="245"/>
    <x v="0"/>
    <m/>
  </r>
  <r>
    <d v="2022-04-06T04:32:36"/>
    <x v="9"/>
    <n v="3"/>
    <s v="CANO JIMENEZ ESNEIDER"/>
    <x v="0"/>
    <x v="0"/>
    <n v="207"/>
    <n v="23"/>
    <n v="228.07779578606201"/>
    <m/>
    <n v="87631.118300000002"/>
    <x v="0"/>
    <n v="15282.857142857099"/>
    <x v="245"/>
    <x v="0"/>
    <m/>
  </r>
  <r>
    <d v="2022-04-06T04:32:37"/>
    <x v="9"/>
    <n v="5"/>
    <s v="LOAIZA GAVIRIA EDIXON ANDRES"/>
    <x v="6"/>
    <x v="0"/>
    <n v="288"/>
    <n v="36"/>
    <n v="202.73581847649899"/>
    <m/>
    <n v="77894.327399999995"/>
    <x v="1"/>
    <n v="15282.857142857099"/>
    <x v="245"/>
    <x v="0"/>
    <m/>
  </r>
  <r>
    <d v="2022-04-06T04:32:37"/>
    <x v="9"/>
    <n v="6"/>
    <s v="VELASQUEZ ROLDAN BRAYAN ESTIVEN"/>
    <x v="6"/>
    <x v="0"/>
    <n v="239"/>
    <n v="29.875"/>
    <n v="202.73581847649899"/>
    <m/>
    <n v="77894.327399999995"/>
    <x v="0"/>
    <n v="15282.857142857099"/>
    <x v="245"/>
    <x v="0"/>
    <m/>
  </r>
  <r>
    <d v="2022-04-06T04:32:37"/>
    <x v="9"/>
    <n v="7"/>
    <s v="URIBE HERRERA JUAN ESTEBAN"/>
    <x v="6"/>
    <x v="0"/>
    <n v="217"/>
    <n v="27.125"/>
    <n v="202.73581847649899"/>
    <s v="2 DESCUENTOS (Lorena monitoreo)"/>
    <n v="77894.327399999995"/>
    <x v="1"/>
    <n v="15282.857142857099"/>
    <x v="245"/>
    <x v="0"/>
    <m/>
  </r>
  <r>
    <d v="2022-04-06T04:32:37"/>
    <x v="9"/>
    <n v="8"/>
    <s v="VALENCIA MENDOZA CESAR AUGUSTO"/>
    <x v="1"/>
    <x v="0"/>
    <n v="284"/>
    <n v="25.818181818181799"/>
    <n v="278.76175040518598"/>
    <m/>
    <n v="107104.70020000001"/>
    <x v="1"/>
    <n v="15282.857142857099"/>
    <x v="245"/>
    <x v="0"/>
    <m/>
  </r>
  <r>
    <d v="2022-04-06T04:32:37"/>
    <x v="9"/>
    <n v="10"/>
    <s v="SEPULVEDA HENAO JUAN CAMILO"/>
    <x v="3"/>
    <x v="0"/>
    <n v="236"/>
    <n v="23.6"/>
    <n v="253.41977309562401"/>
    <m/>
    <n v="97367.909199999995"/>
    <x v="0"/>
    <n v="15282.857142857099"/>
    <x v="245"/>
    <x v="0"/>
    <m/>
  </r>
  <r>
    <d v="2022-04-06T04:32:38"/>
    <x v="1"/>
    <n v="11"/>
    <s v="HERRERA CRISTIAN"/>
    <x v="0"/>
    <x v="0"/>
    <n v="222"/>
    <n v="24.6666666666667"/>
    <n v="228.07779578606201"/>
    <s v="9 DESCUENTOS (Transbordo veh 25)"/>
    <n v="87631.118300000002"/>
    <x v="0"/>
    <n v="15282.857142857099"/>
    <x v="245"/>
    <x v="0"/>
    <m/>
  </r>
  <r>
    <d v="2022-04-06T04:32:38"/>
    <x v="1"/>
    <n v="12"/>
    <s v="VELEZ ZAPATA SANTIAGO"/>
    <x v="0"/>
    <x v="0"/>
    <n v="206"/>
    <n v="22.8888888888889"/>
    <n v="228.07779578606201"/>
    <m/>
    <n v="87631.118300000002"/>
    <x v="0"/>
    <n v="15282.857142857099"/>
    <x v="245"/>
    <x v="0"/>
    <m/>
  </r>
  <r>
    <d v="2022-04-06T04:32:38"/>
    <x v="1"/>
    <n v="14"/>
    <s v="CARVAJAL SALAZAR HECTOR MARINO"/>
    <x v="3"/>
    <x v="0"/>
    <n v="226"/>
    <n v="22.6"/>
    <n v="253.41977309562401"/>
    <m/>
    <n v="97367.909199999995"/>
    <x v="1"/>
    <n v="15282.857142857099"/>
    <x v="245"/>
    <x v="0"/>
    <m/>
  </r>
  <r>
    <d v="2022-04-06T04:32:38"/>
    <x v="1"/>
    <n v="15"/>
    <s v="LONDOO LOPERA DUVAN ANDRES"/>
    <x v="0"/>
    <x v="0"/>
    <n v="182"/>
    <n v="20.2222222222222"/>
    <n v="228.07779578606201"/>
    <m/>
    <n v="87631.118300000002"/>
    <x v="0"/>
    <n v="15282.857142857099"/>
    <x v="245"/>
    <x v="0"/>
    <m/>
  </r>
  <r>
    <d v="2022-04-06T04:32:38"/>
    <x v="1"/>
    <n v="17"/>
    <s v="GONZALEZ VELASQUEZ LISDAN"/>
    <x v="2"/>
    <x v="0"/>
    <n v="155"/>
    <n v="25.8333333333333"/>
    <n v="152.051863857374"/>
    <m/>
    <n v="58420.745499999997"/>
    <x v="0"/>
    <n v="15282.857142857099"/>
    <x v="245"/>
    <x v="0"/>
    <m/>
  </r>
  <r>
    <d v="2022-04-06T04:32:39"/>
    <x v="1"/>
    <n v="18"/>
    <s v="RENDON VIANA HUMBERTO DE JESUS"/>
    <x v="6"/>
    <x v="0"/>
    <n v="158"/>
    <n v="19.75"/>
    <n v="202.73581847649899"/>
    <m/>
    <n v="77894.327399999995"/>
    <x v="0"/>
    <n v="15282.857142857099"/>
    <x v="245"/>
    <x v="0"/>
    <m/>
  </r>
  <r>
    <d v="2022-04-06T04:32:39"/>
    <x v="1"/>
    <n v="20"/>
    <s v="VACA FIERRO ROBINSON"/>
    <x v="6"/>
    <x v="0"/>
    <n v="194"/>
    <n v="25.866666666666699"/>
    <n v="190.06482982171801"/>
    <m/>
    <n v="73025.931899999996"/>
    <x v="0"/>
    <n v="15282.857142857099"/>
    <x v="245"/>
    <x v="0"/>
    <m/>
  </r>
  <r>
    <d v="2022-04-06T04:32:39"/>
    <x v="1"/>
    <n v="21"/>
    <s v="OCAMPO OCAMPO ANTONIO JOSE"/>
    <x v="6"/>
    <x v="0"/>
    <n v="180"/>
    <n v="22.5"/>
    <n v="202.73581847649899"/>
    <s v="1 DESCUENTO (Conduct)"/>
    <n v="77894.327399999995"/>
    <x v="0"/>
    <n v="15282.857142857099"/>
    <x v="245"/>
    <x v="0"/>
    <m/>
  </r>
  <r>
    <d v="2022-04-06T04:32:39"/>
    <x v="1"/>
    <n v="22"/>
    <s v="QUIRAMA CASTAEDA JHON JADER"/>
    <x v="0"/>
    <x v="0"/>
    <n v="233"/>
    <n v="25.8888888888889"/>
    <n v="228.07779578606201"/>
    <m/>
    <n v="87631.118300000002"/>
    <x v="1"/>
    <n v="15282.857142857099"/>
    <x v="245"/>
    <x v="0"/>
    <m/>
  </r>
  <r>
    <d v="2022-04-06T04:32:39"/>
    <x v="1"/>
    <n v="23"/>
    <s v="QUICENO DAVID DIEGO ALEJANDRO"/>
    <x v="3"/>
    <x v="0"/>
    <n v="226"/>
    <n v="22.6"/>
    <n v="253.41977309562401"/>
    <s v="1 DESCUENTO (Despachador fernando)"/>
    <n v="97367.909199999995"/>
    <x v="0"/>
    <n v="15282.857142857099"/>
    <x v="245"/>
    <x v="0"/>
    <m/>
  </r>
  <r>
    <d v="2022-04-06T04:32:40"/>
    <x v="1"/>
    <n v="24"/>
    <s v="JIMENEZ JOSE"/>
    <x v="0"/>
    <x v="0"/>
    <n v="274"/>
    <n v="30.4444444444444"/>
    <n v="228.07779578606201"/>
    <m/>
    <n v="87631.118300000002"/>
    <x v="0"/>
    <n v="15282.857142857099"/>
    <x v="245"/>
    <x v="0"/>
    <m/>
  </r>
  <r>
    <d v="2022-04-06T04:32:40"/>
    <x v="1"/>
    <n v="25"/>
    <s v="HOYOS ALEJANDRO"/>
    <x v="6"/>
    <x v="0"/>
    <n v="222"/>
    <n v="27.75"/>
    <n v="202.73581847649899"/>
    <m/>
    <n v="77894.327399999995"/>
    <x v="1"/>
    <n v="15282.857142857099"/>
    <x v="245"/>
    <x v="0"/>
    <m/>
  </r>
  <r>
    <d v="2022-04-06T04:32:40"/>
    <x v="1"/>
    <n v="26"/>
    <s v="GARCIA KEVIN"/>
    <x v="6"/>
    <x v="0"/>
    <n v="157"/>
    <n v="20.933333333333302"/>
    <n v="190.06482982171801"/>
    <m/>
    <n v="73025.931899999996"/>
    <x v="0"/>
    <n v="15282.857142857099"/>
    <x v="245"/>
    <x v="0"/>
    <m/>
  </r>
  <r>
    <d v="2022-04-06T04:32:40"/>
    <x v="1"/>
    <n v="27"/>
    <s v="VANEGAS MORALES DEIBY ALEJANDRO"/>
    <x v="3"/>
    <x v="0"/>
    <n v="226"/>
    <n v="22.6"/>
    <n v="253.41977309562401"/>
    <s v="FERNEY HENAO Realiz 4 viajes donde moviliz 97 Usuarios"/>
    <n v="97367.909199999995"/>
    <x v="0"/>
    <n v="15282.857142857099"/>
    <x v="245"/>
    <x v="0"/>
    <m/>
  </r>
  <r>
    <d v="2022-04-06T04:32:40"/>
    <x v="1"/>
    <n v="28"/>
    <s v="TABORDA ROJAS DIEGO ALEJANDRO"/>
    <x v="0"/>
    <x v="0"/>
    <n v="218"/>
    <n v="24.2222222222222"/>
    <n v="228.07779578606201"/>
    <m/>
    <n v="87631.118300000002"/>
    <x v="0"/>
    <n v="15282.857142857099"/>
    <x v="245"/>
    <x v="0"/>
    <m/>
  </r>
  <r>
    <d v="2022-04-06T04:32:40"/>
    <x v="1"/>
    <n v="29"/>
    <s v="MARTINEZ MANCO JUAN FELIPE"/>
    <x v="3"/>
    <x v="0"/>
    <n v="236"/>
    <n v="23.6"/>
    <n v="253.41977309562401"/>
    <s v="3 DESCUENTOS (Usuarios Desubicados)"/>
    <n v="97367.909199999995"/>
    <x v="0"/>
    <n v="15282.857142857099"/>
    <x v="245"/>
    <x v="0"/>
    <m/>
  </r>
  <r>
    <d v="2022-04-06T04:32:41"/>
    <x v="9"/>
    <n v="30"/>
    <s v="ESCOBAR BRAN MATEO"/>
    <x v="6"/>
    <x v="0"/>
    <n v="219"/>
    <n v="27.375"/>
    <n v="202.73581847649899"/>
    <s v="1 DESCUENTO (Despachador fernando)"/>
    <n v="77894.327399999995"/>
    <x v="0"/>
    <n v="15282.857142857099"/>
    <x v="245"/>
    <x v="0"/>
    <m/>
  </r>
  <r>
    <d v="2022-04-06T04:32:41"/>
    <x v="9"/>
    <n v="31"/>
    <s v="VELEZ ANGELO"/>
    <x v="4"/>
    <x v="0"/>
    <n v="193"/>
    <n v="27.571428571428601"/>
    <n v="177.39384116693699"/>
    <m/>
    <n v="68157.536500000002"/>
    <x v="1"/>
    <n v="15282.857142857099"/>
    <x v="245"/>
    <x v="0"/>
    <m/>
  </r>
  <r>
    <d v="2022-04-06T04:32:41"/>
    <x v="9"/>
    <n v="32"/>
    <s v="MEDINA PARRA JONATHAN ESTIVEN"/>
    <x v="0"/>
    <x v="0"/>
    <n v="244"/>
    <n v="27.1111111111111"/>
    <n v="228.07779578606201"/>
    <m/>
    <n v="87631.118300000002"/>
    <x v="0"/>
    <n v="15282.857142857099"/>
    <x v="245"/>
    <x v="0"/>
    <m/>
  </r>
  <r>
    <d v="2022-04-06T04:32:41"/>
    <x v="9"/>
    <n v="33"/>
    <s v="TORRES CRISTIAN"/>
    <x v="0"/>
    <x v="0"/>
    <n v="237"/>
    <n v="26.3333333333333"/>
    <n v="228.07779578606201"/>
    <m/>
    <n v="87631.118300000002"/>
    <x v="0"/>
    <n v="15282.857142857099"/>
    <x v="245"/>
    <x v="0"/>
    <m/>
  </r>
  <r>
    <d v="2022-04-06T04:32:41"/>
    <x v="9"/>
    <n v="34"/>
    <s v="MONTOYA OSPINA GILBERTO ANTONIO"/>
    <x v="0"/>
    <x v="0"/>
    <n v="305"/>
    <n v="33.8888888888889"/>
    <n v="228.07779578606201"/>
    <m/>
    <n v="87631.118300000002"/>
    <x v="0"/>
    <n v="15282.857142857099"/>
    <x v="245"/>
    <x v="0"/>
    <m/>
  </r>
  <r>
    <d v="2022-04-06T04:32:41"/>
    <x v="9"/>
    <n v="35"/>
    <s v="ARISTIZABAL GIRALDO JORGE ANDRES"/>
    <x v="4"/>
    <x v="0"/>
    <n v="202"/>
    <n v="28.8571428571429"/>
    <n v="177.39384116693699"/>
    <s v="2 DESCUENTOS X Usuario con movilidad reducida"/>
    <n v="68157.536500000002"/>
    <x v="1"/>
    <n v="15282.857142857099"/>
    <x v="245"/>
    <x v="0"/>
    <m/>
  </r>
  <r>
    <d v="2022-04-06T04:32:42"/>
    <x v="9"/>
    <n v="36"/>
    <s v="MARTINEZ CHAVERRA LUIS NORBERTO"/>
    <x v="0"/>
    <x v="0"/>
    <n v="276"/>
    <n v="30.6666666666667"/>
    <n v="228.07779578606201"/>
    <s v="1 DESCUENTO (Usuario desubicado)"/>
    <n v="87631.118300000002"/>
    <x v="0"/>
    <n v="15282.857142857099"/>
    <x v="245"/>
    <x v="0"/>
    <m/>
  </r>
  <r>
    <d v="2022-04-06T04:32:42"/>
    <x v="9"/>
    <n v="37"/>
    <s v="PIEDRAHITA MADRID SANTIAGO"/>
    <x v="2"/>
    <x v="0"/>
    <n v="152"/>
    <n v="23.384615384615401"/>
    <n v="164.72285251215601"/>
    <s v="2 DESCUENTOS X Usuario con movilidad reducida"/>
    <n v="63289.141000000003"/>
    <x v="1"/>
    <n v="15282.857142857099"/>
    <x v="245"/>
    <x v="0"/>
    <m/>
  </r>
  <r>
    <d v="2022-04-06T04:32:42"/>
    <x v="9"/>
    <n v="38"/>
    <s v="RUEDA FRANKI"/>
    <x v="0"/>
    <x v="0"/>
    <n v="178"/>
    <n v="19.7777777777778"/>
    <n v="228.07779578606201"/>
    <m/>
    <n v="87631.118300000002"/>
    <x v="0"/>
    <n v="15282.857142857099"/>
    <x v="245"/>
    <x v="0"/>
    <m/>
  </r>
  <r>
    <d v="2022-04-06T04:32:42"/>
    <x v="9"/>
    <n v="39"/>
    <s v="GIL CORDOBA MATEO"/>
    <x v="2"/>
    <x v="0"/>
    <n v="171"/>
    <n v="28.5"/>
    <n v="152.051863857374"/>
    <m/>
    <n v="58420.745499999997"/>
    <x v="0"/>
    <n v="15282.857142857099"/>
    <x v="245"/>
    <x v="0"/>
    <m/>
  </r>
  <r>
    <d v="2022-04-06T04:32:43"/>
    <x v="9"/>
    <n v="40"/>
    <s v="CORDOBA QUINTERO RAFAEL JOSE"/>
    <x v="6"/>
    <x v="0"/>
    <n v="192"/>
    <n v="24"/>
    <n v="202.73581847649899"/>
    <m/>
    <n v="77894.327399999995"/>
    <x v="0"/>
    <n v="15282.857142857099"/>
    <x v="245"/>
    <x v="0"/>
    <m/>
  </r>
  <r>
    <d v="2022-04-06T04:32:43"/>
    <x v="9"/>
    <n v="42"/>
    <s v="BARRANTES GALLEGO DANIEL CAMILO"/>
    <x v="3"/>
    <x v="0"/>
    <n v="239"/>
    <n v="23.9"/>
    <n v="253.41977309562401"/>
    <m/>
    <n v="97367.909199999995"/>
    <x v="0"/>
    <n v="15282.857142857099"/>
    <x v="245"/>
    <x v="0"/>
    <m/>
  </r>
  <r>
    <d v="2022-04-08T05:00:50"/>
    <x v="9"/>
    <n v="1"/>
    <s v="TORRES CRISTIAN"/>
    <x v="6"/>
    <x v="1"/>
    <n v="136"/>
    <n v="17"/>
    <n v="189.64856230031901"/>
    <m/>
    <n v="72659.424899999998"/>
    <x v="0"/>
    <n v="15160.6060606061"/>
    <x v="246"/>
    <x v="0"/>
    <m/>
  </r>
  <r>
    <d v="2022-04-08T05:00:51"/>
    <x v="9"/>
    <n v="2"/>
    <s v="GARCIA DAVID WILSON ALBERTO"/>
    <x v="2"/>
    <x v="0"/>
    <n v="184"/>
    <n v="30.6666666666667"/>
    <n v="142.23642172524001"/>
    <m/>
    <n v="54494.568700000003"/>
    <x v="1"/>
    <n v="15160.6060606061"/>
    <x v="246"/>
    <x v="0"/>
    <m/>
  </r>
  <r>
    <d v="2022-04-08T05:00:51"/>
    <x v="9"/>
    <n v="3"/>
    <s v="CANO JIMENEZ ESNEIDER"/>
    <x v="0"/>
    <x v="0"/>
    <n v="191"/>
    <n v="21.2222222222222"/>
    <n v="213.35463258785899"/>
    <s v="LISDAN VELASQUEZ Realiz 2 viajes donde moviliz 26 Usuarios"/>
    <n v="81741.853000000003"/>
    <x v="0"/>
    <n v="15160.6060606061"/>
    <x v="246"/>
    <x v="0"/>
    <m/>
  </r>
  <r>
    <d v="2022-04-08T05:00:51"/>
    <x v="9"/>
    <n v="5"/>
    <s v="LOAIZA GAVIRIA EDIXON ANDRES"/>
    <x v="6"/>
    <x v="0"/>
    <n v="227"/>
    <n v="28.375"/>
    <n v="189.64856230031901"/>
    <s v="2 DESCUENTOS (Despachador Fernando)"/>
    <n v="72659.424899999998"/>
    <x v="1"/>
    <n v="15160.6060606061"/>
    <x v="246"/>
    <x v="0"/>
    <m/>
  </r>
  <r>
    <d v="2022-04-08T05:00:51"/>
    <x v="9"/>
    <n v="6"/>
    <s v="VARGAS ROJAS DIELMER AUGUSTO"/>
    <x v="6"/>
    <x v="1"/>
    <n v="194"/>
    <n v="24.25"/>
    <n v="189.64856230031901"/>
    <m/>
    <n v="72659.424899999998"/>
    <x v="0"/>
    <n v="15160.6060606061"/>
    <x v="246"/>
    <x v="0"/>
    <m/>
  </r>
  <r>
    <d v="2022-04-08T05:00:51"/>
    <x v="9"/>
    <n v="7"/>
    <s v="URIBE HERRERA JUAN ESTEBAN"/>
    <x v="4"/>
    <x v="0"/>
    <n v="158"/>
    <n v="22.571428571428601"/>
    <n v="165.94249201278001"/>
    <s v="2 DESCUENTOS (Lorena Monitoreo)"/>
    <n v="63576.996800000001"/>
    <x v="1"/>
    <n v="15160.6060606061"/>
    <x v="246"/>
    <x v="0"/>
    <m/>
  </r>
  <r>
    <d v="2022-04-08T05:00:52"/>
    <x v="9"/>
    <n v="8"/>
    <s v="VALENCIA MENDOZA CESAR AUGUSTO"/>
    <x v="3"/>
    <x v="0"/>
    <n v="269"/>
    <n v="26.9"/>
    <n v="237.06070287539899"/>
    <m/>
    <n v="90824.281199999998"/>
    <x v="1"/>
    <n v="15160.6060606061"/>
    <x v="246"/>
    <x v="0"/>
    <m/>
  </r>
  <r>
    <d v="2022-04-08T05:00:52"/>
    <x v="9"/>
    <n v="10"/>
    <s v="MONSALVE OCAMPO EDISON GUSTAVO"/>
    <x v="6"/>
    <x v="0"/>
    <n v="187"/>
    <n v="23.375"/>
    <n v="189.64856230031901"/>
    <m/>
    <n v="72659.424899999998"/>
    <x v="0"/>
    <n v="15160.6060606061"/>
    <x v="246"/>
    <x v="0"/>
    <m/>
  </r>
  <r>
    <d v="2022-04-08T05:00:52"/>
    <x v="1"/>
    <n v="11"/>
    <s v="HERRERA CRISTIAN"/>
    <x v="0"/>
    <x v="0"/>
    <n v="248"/>
    <n v="27.5555555555556"/>
    <n v="213.35463258785899"/>
    <m/>
    <n v="81741.853000000003"/>
    <x v="0"/>
    <n v="15160.6060606061"/>
    <x v="246"/>
    <x v="0"/>
    <m/>
  </r>
  <r>
    <d v="2022-04-08T05:00:52"/>
    <x v="1"/>
    <n v="12"/>
    <s v="VELEZ ZAPATA SANTIAGO"/>
    <x v="6"/>
    <x v="0"/>
    <n v="116"/>
    <n v="14.5"/>
    <n v="189.64856230031901"/>
    <m/>
    <n v="72659.424899999998"/>
    <x v="0"/>
    <n v="15160.6060606061"/>
    <x v="246"/>
    <x v="0"/>
    <m/>
  </r>
  <r>
    <d v="2022-04-08T05:00:52"/>
    <x v="1"/>
    <n v="13"/>
    <s v="MESA RAFAEL"/>
    <x v="0"/>
    <x v="0"/>
    <n v="230"/>
    <n v="25.5555555555556"/>
    <n v="213.35463258785899"/>
    <m/>
    <n v="81741.853000000003"/>
    <x v="1"/>
    <n v="15160.6060606061"/>
    <x v="246"/>
    <x v="0"/>
    <m/>
  </r>
  <r>
    <d v="2022-04-08T05:00:53"/>
    <x v="1"/>
    <n v="14"/>
    <s v="RUEDA FRANKI"/>
    <x v="0"/>
    <x v="1"/>
    <n v="227"/>
    <n v="25.2222222222222"/>
    <n v="213.35463258785899"/>
    <m/>
    <n v="81741.853000000003"/>
    <x v="1"/>
    <n v="15160.6060606061"/>
    <x v="246"/>
    <x v="0"/>
    <m/>
  </r>
  <r>
    <d v="2022-04-08T05:00:53"/>
    <x v="1"/>
    <n v="15"/>
    <s v="LONDOO LOPERA DUVAN ANDRES"/>
    <x v="0"/>
    <x v="0"/>
    <n v="189"/>
    <n v="21"/>
    <n v="213.35463258785899"/>
    <s v="1 DESCUENTO (Usuario desubicado)"/>
    <n v="81741.853000000003"/>
    <x v="0"/>
    <n v="15160.6060606061"/>
    <x v="246"/>
    <x v="0"/>
    <m/>
  </r>
  <r>
    <d v="2022-04-08T05:00:53"/>
    <x v="1"/>
    <n v="17"/>
    <s v="ESPINOZA CHAVARRIA GUILLERMO LEON"/>
    <x v="0"/>
    <x v="0"/>
    <n v="212"/>
    <n v="23.5555555555556"/>
    <n v="213.35463258785899"/>
    <m/>
    <n v="81741.853000000003"/>
    <x v="0"/>
    <n v="15160.6060606061"/>
    <x v="246"/>
    <x v="0"/>
    <m/>
  </r>
  <r>
    <d v="2022-04-08T05:00:53"/>
    <x v="1"/>
    <n v="18"/>
    <s v="RENDON VIANA HUMBERTO DE JESUS"/>
    <x v="6"/>
    <x v="0"/>
    <n v="204"/>
    <n v="25.5"/>
    <n v="189.64856230031901"/>
    <m/>
    <n v="72659.424899999998"/>
    <x v="0"/>
    <n v="15160.6060606061"/>
    <x v="246"/>
    <x v="0"/>
    <m/>
  </r>
  <r>
    <d v="2022-04-08T05:00:53"/>
    <x v="1"/>
    <n v="20"/>
    <s v="VACA FIERRO ROBINSON"/>
    <x v="1"/>
    <x v="0"/>
    <n v="195"/>
    <n v="17.727272727272702"/>
    <n v="260.76677316293899"/>
    <m/>
    <n v="99906.709300000002"/>
    <x v="0"/>
    <n v="15160.6060606061"/>
    <x v="246"/>
    <x v="0"/>
    <m/>
  </r>
  <r>
    <d v="2022-04-08T05:00:53"/>
    <x v="1"/>
    <n v="21"/>
    <s v="OCAMPO OCAMPO ANTONIO JOSE"/>
    <x v="3"/>
    <x v="0"/>
    <n v="219"/>
    <n v="21.9"/>
    <n v="237.06070287539899"/>
    <m/>
    <n v="90824.281199999998"/>
    <x v="0"/>
    <n v="15160.6060606061"/>
    <x v="246"/>
    <x v="0"/>
    <m/>
  </r>
  <r>
    <d v="2022-04-08T05:00:54"/>
    <x v="1"/>
    <n v="22"/>
    <s v="QUIRAMA CASTAEDA JHON JADER"/>
    <x v="2"/>
    <x v="2"/>
    <n v="143"/>
    <n v="26"/>
    <n v="130.38338658147001"/>
    <m/>
    <n v="49953.354599999999"/>
    <x v="1"/>
    <n v="15160.6060606061"/>
    <x v="246"/>
    <x v="0"/>
    <m/>
  </r>
  <r>
    <d v="2022-04-08T05:00:54"/>
    <x v="1"/>
    <n v="23"/>
    <s v="QUICENO DAVID DIEGO ALEJANDRO"/>
    <x v="4"/>
    <x v="0"/>
    <n v="181"/>
    <n v="25.8571428571429"/>
    <n v="165.94249201278001"/>
    <m/>
    <n v="63576.996800000001"/>
    <x v="0"/>
    <n v="15160.6060606061"/>
    <x v="246"/>
    <x v="0"/>
    <m/>
  </r>
  <r>
    <d v="2022-04-08T05:00:54"/>
    <x v="1"/>
    <n v="24"/>
    <s v="JIMENEZ JOSE"/>
    <x v="0"/>
    <x v="0"/>
    <n v="206"/>
    <n v="22.8888888888889"/>
    <n v="213.35463258785899"/>
    <m/>
    <n v="81741.853000000003"/>
    <x v="0"/>
    <n v="15160.6060606061"/>
    <x v="246"/>
    <x v="0"/>
    <m/>
  </r>
  <r>
    <d v="2022-04-08T05:00:54"/>
    <x v="1"/>
    <n v="25"/>
    <s v="HOYOS ALEJANDRO"/>
    <x v="3"/>
    <x v="0"/>
    <n v="228"/>
    <n v="22.8"/>
    <n v="237.06070287539899"/>
    <s v="4 DESCUENTOS (Incidente con Usuarios)"/>
    <n v="90824.281199999998"/>
    <x v="1"/>
    <n v="15160.6060606061"/>
    <x v="246"/>
    <x v="0"/>
    <m/>
  </r>
  <r>
    <d v="2022-04-08T05:00:54"/>
    <x v="1"/>
    <n v="26"/>
    <s v="GARCIA KEVIN"/>
    <x v="0"/>
    <x v="0"/>
    <n v="172"/>
    <n v="19.1111111111111"/>
    <n v="213.35463258785899"/>
    <m/>
    <n v="81741.853000000003"/>
    <x v="0"/>
    <n v="15160.6060606061"/>
    <x v="246"/>
    <x v="0"/>
    <m/>
  </r>
  <r>
    <d v="2022-04-08T05:00:54"/>
    <x v="1"/>
    <n v="27"/>
    <s v="VANEGAS MORALES DEIBY ALEJANDRO"/>
    <x v="3"/>
    <x v="0"/>
    <n v="222"/>
    <n v="22.2"/>
    <n v="237.06070287539899"/>
    <s v="FERNEY HENAO Realiz 3 viajes donde moviiz 69 Usuarios"/>
    <n v="90824.281199999998"/>
    <x v="0"/>
    <n v="15160.6060606061"/>
    <x v="246"/>
    <x v="0"/>
    <m/>
  </r>
  <r>
    <d v="2022-04-08T05:00:55"/>
    <x v="1"/>
    <n v="28"/>
    <s v="GRISALES VILLA DEIBY ALEJANDRO"/>
    <x v="3"/>
    <x v="0"/>
    <n v="207"/>
    <n v="20.7"/>
    <n v="237.06070287539899"/>
    <m/>
    <n v="90824.281199999998"/>
    <x v="0"/>
    <n v="15160.6060606061"/>
    <x v="246"/>
    <x v="0"/>
    <m/>
  </r>
  <r>
    <d v="2022-04-08T05:00:55"/>
    <x v="1"/>
    <n v="29"/>
    <s v="VALENCIA MENDOZA JHON"/>
    <x v="0"/>
    <x v="0"/>
    <n v="213"/>
    <n v="23.6666666666667"/>
    <n v="213.35463258785899"/>
    <m/>
    <n v="81741.853000000003"/>
    <x v="0"/>
    <n v="15160.6060606061"/>
    <x v="246"/>
    <x v="0"/>
    <m/>
  </r>
  <r>
    <d v="2022-04-08T05:00:55"/>
    <x v="9"/>
    <n v="30"/>
    <s v="ESCOBAR BRAN MATEO"/>
    <x v="3"/>
    <x v="0"/>
    <n v="242"/>
    <n v="24.2"/>
    <n v="237.06070287539899"/>
    <s v="2 DESCUENTOS (Usuarios desubicados)"/>
    <n v="90824.281199999998"/>
    <x v="0"/>
    <n v="15160.6060606061"/>
    <x v="246"/>
    <x v="0"/>
    <m/>
  </r>
  <r>
    <d v="2022-04-08T05:00:55"/>
    <x v="9"/>
    <n v="31"/>
    <s v="VELEZ ANGELO"/>
    <x v="2"/>
    <x v="0"/>
    <n v="137"/>
    <n v="24.909090909090899"/>
    <n v="130.38338658147001"/>
    <m/>
    <n v="49953.354599999999"/>
    <x v="1"/>
    <n v="15160.6060606061"/>
    <x v="246"/>
    <x v="0"/>
    <m/>
  </r>
  <r>
    <d v="2022-04-08T05:00:55"/>
    <x v="9"/>
    <n v="32"/>
    <s v="TABORDA ROJAS DIEGO ALEJANDRO"/>
    <x v="1"/>
    <x v="0"/>
    <n v="293"/>
    <n v="26.636363636363601"/>
    <n v="260.76677316293899"/>
    <m/>
    <n v="99906.709300000002"/>
    <x v="0"/>
    <n v="15160.6060606061"/>
    <x v="246"/>
    <x v="0"/>
    <m/>
  </r>
  <r>
    <d v="2022-04-08T05:00:55"/>
    <x v="9"/>
    <n v="33"/>
    <s v="ROJAS CHAMORRO JEAN CARLOS"/>
    <x v="2"/>
    <x v="0"/>
    <n v="138"/>
    <n v="23"/>
    <n v="142.23642172524001"/>
    <m/>
    <n v="54494.568700000003"/>
    <x v="0"/>
    <n v="15160.6060606061"/>
    <x v="246"/>
    <x v="0"/>
    <m/>
  </r>
  <r>
    <d v="2022-04-08T05:00:56"/>
    <x v="9"/>
    <n v="34"/>
    <s v="JIMENEZ HURTADO CARLOS ESTIVEN"/>
    <x v="0"/>
    <x v="0"/>
    <n v="236"/>
    <n v="26.2222222222222"/>
    <n v="213.35463258785899"/>
    <m/>
    <n v="81741.853000000003"/>
    <x v="0"/>
    <n v="15160.6060606061"/>
    <x v="246"/>
    <x v="0"/>
    <m/>
  </r>
  <r>
    <d v="2022-04-08T05:00:56"/>
    <x v="9"/>
    <n v="35"/>
    <s v="ARISTIZABAL GIRALDO JORGE ANDRES"/>
    <x v="3"/>
    <x v="0"/>
    <n v="242"/>
    <n v="24.2"/>
    <n v="237.06070287539899"/>
    <m/>
    <n v="90824.281199999998"/>
    <x v="1"/>
    <n v="15160.6060606061"/>
    <x v="246"/>
    <x v="0"/>
    <m/>
  </r>
  <r>
    <d v="2022-04-08T05:00:56"/>
    <x v="9"/>
    <n v="36"/>
    <s v="HERRERA GIOVANNY"/>
    <x v="3"/>
    <x v="0"/>
    <n v="254"/>
    <n v="25.4"/>
    <n v="237.06070287539899"/>
    <m/>
    <n v="90824.281199999998"/>
    <x v="0"/>
    <n v="15160.6060606061"/>
    <x v="246"/>
    <x v="0"/>
    <m/>
  </r>
  <r>
    <d v="2022-04-08T05:00:56"/>
    <x v="9"/>
    <n v="37"/>
    <s v="PIEDRAHITA MADRID SANTIAGO"/>
    <x v="0"/>
    <x v="0"/>
    <n v="191"/>
    <n v="21.2222222222222"/>
    <n v="213.35463258785899"/>
    <m/>
    <n v="81741.853000000003"/>
    <x v="1"/>
    <n v="15160.6060606061"/>
    <x v="246"/>
    <x v="0"/>
    <m/>
  </r>
  <r>
    <d v="2022-04-08T05:00:56"/>
    <x v="9"/>
    <n v="38"/>
    <s v="RESTREPO JHON FLANDER"/>
    <x v="3"/>
    <x v="0"/>
    <n v="258"/>
    <n v="25.8"/>
    <n v="237.06070287539899"/>
    <s v="3 DESCUENTOS (2 Lorena monitoreo y Usuario Desubicado)"/>
    <n v="90824.281199999998"/>
    <x v="0"/>
    <n v="15160.6060606061"/>
    <x v="246"/>
    <x v="0"/>
    <m/>
  </r>
  <r>
    <d v="2022-04-08T05:00:56"/>
    <x v="9"/>
    <n v="40"/>
    <s v="SOLORZANO KEVIN"/>
    <x v="0"/>
    <x v="0"/>
    <n v="237"/>
    <n v="26.3333333333333"/>
    <n v="213.35463258785899"/>
    <m/>
    <n v="81741.853000000003"/>
    <x v="0"/>
    <n v="15160.6060606061"/>
    <x v="246"/>
    <x v="0"/>
    <m/>
  </r>
  <r>
    <d v="2022-04-08T05:00:57"/>
    <x v="9"/>
    <n v="42"/>
    <s v="BARRANTES GALLEGO DANIEL CAMILO"/>
    <x v="6"/>
    <x v="0"/>
    <n v="234"/>
    <n v="29.25"/>
    <n v="189.64856230031901"/>
    <m/>
    <n v="72659.424899999998"/>
    <x v="0"/>
    <n v="15160.6060606061"/>
    <x v="246"/>
    <x v="0"/>
    <m/>
  </r>
  <r>
    <d v="2022-04-09T02:47:28"/>
    <x v="1"/>
    <n v="1"/>
    <s v="GIL CORDOBA MATEO"/>
    <x v="3"/>
    <x v="0"/>
    <n v="185"/>
    <n v="18.5"/>
    <n v="233.31316187594601"/>
    <m/>
    <n v="89325.264800000004"/>
    <x v="0"/>
    <n v="14345.714285714301"/>
    <x v="247"/>
    <x v="0"/>
    <m/>
  </r>
  <r>
    <d v="2022-04-09T02:47:28"/>
    <x v="1"/>
    <n v="2"/>
    <s v="GARCIA DAVID WILSON ALBERTO"/>
    <x v="0"/>
    <x v="0"/>
    <n v="228"/>
    <n v="25.3333333333333"/>
    <n v="209.981845688351"/>
    <s v="2 DESCUENTOS X Usuario con movilidad reducida"/>
    <n v="80392.738299999997"/>
    <x v="1"/>
    <n v="14345.714285714301"/>
    <x v="247"/>
    <x v="0"/>
    <m/>
  </r>
  <r>
    <d v="2022-04-09T02:47:28"/>
    <x v="1"/>
    <n v="3"/>
    <s v="CANO JIMENEZ ESNEIDER"/>
    <x v="2"/>
    <x v="0"/>
    <n v="148"/>
    <n v="24.6666666666667"/>
    <n v="139.987897125567"/>
    <m/>
    <n v="53595.158900000002"/>
    <x v="0"/>
    <n v="14345.714285714301"/>
    <x v="247"/>
    <x v="0"/>
    <m/>
  </r>
  <r>
    <d v="2022-04-09T02:47:29"/>
    <x v="1"/>
    <n v="5"/>
    <s v="LOAIZA GAVIRIA EDIXON ANDRES"/>
    <x v="3"/>
    <x v="0"/>
    <n v="299"/>
    <n v="29.9"/>
    <n v="233.31316187594601"/>
    <s v="1 DESCUENTO (Conduct. Veh 34)"/>
    <n v="89325.264800000004"/>
    <x v="1"/>
    <n v="14345.714285714301"/>
    <x v="247"/>
    <x v="0"/>
    <m/>
  </r>
  <r>
    <d v="2022-04-09T02:47:29"/>
    <x v="1"/>
    <n v="6"/>
    <s v="VELASQUEZ ROLDAN BRAYAN ESTIVEN"/>
    <x v="4"/>
    <x v="1"/>
    <n v="138"/>
    <n v="19.714285714285701"/>
    <n v="163.31921331316201"/>
    <m/>
    <n v="62527.685299999997"/>
    <x v="0"/>
    <n v="14345.714285714301"/>
    <x v="247"/>
    <x v="0"/>
    <m/>
  </r>
  <r>
    <d v="2022-04-09T02:47:29"/>
    <x v="1"/>
    <n v="7"/>
    <s v="URIBE HERRERA JUAN ESTEBAN"/>
    <x v="0"/>
    <x v="0"/>
    <n v="247"/>
    <n v="27.4444444444444"/>
    <n v="209.981845688351"/>
    <m/>
    <n v="80392.738299999997"/>
    <x v="1"/>
    <n v="14345.714285714301"/>
    <x v="247"/>
    <x v="0"/>
    <m/>
  </r>
  <r>
    <d v="2022-04-09T02:47:29"/>
    <x v="1"/>
    <n v="8"/>
    <s v="VALENCIA MENDOZA CESAR AUGUSTO"/>
    <x v="9"/>
    <x v="0"/>
    <n v="277"/>
    <n v="23.0833333333333"/>
    <n v="279.97579425113503"/>
    <m/>
    <n v="107190.3177"/>
    <x v="1"/>
    <n v="14345.714285714301"/>
    <x v="247"/>
    <x v="0"/>
    <m/>
  </r>
  <r>
    <d v="2022-04-09T02:47:29"/>
    <x v="1"/>
    <n v="10"/>
    <s v="MONSALVE OCAMPO EDISON GUSTAVO"/>
    <x v="6"/>
    <x v="1"/>
    <n v="193"/>
    <n v="24.125"/>
    <n v="186.65052950075599"/>
    <s v="Se descuenta el viaje de 3 50 pm donde moviliz 5 Usuarios ya que no acata las indicaciones por el despachador de turno en el paradero de torres"/>
    <n v="71460.211800000005"/>
    <x v="0"/>
    <n v="14345.714285714301"/>
    <x v="247"/>
    <x v="0"/>
    <m/>
  </r>
  <r>
    <d v="2022-04-09T02:47:30"/>
    <x v="9"/>
    <n v="11"/>
    <s v="HERRERA CRISTIAN"/>
    <x v="3"/>
    <x v="0"/>
    <n v="231"/>
    <n v="23.1"/>
    <n v="233.31316187594601"/>
    <s v="3 DESCUENTOS (2 Usuarios desubicados y Conduct.)"/>
    <n v="89325.264800000004"/>
    <x v="0"/>
    <n v="14345.714285714301"/>
    <x v="247"/>
    <x v="0"/>
    <m/>
  </r>
  <r>
    <d v="2022-04-09T02:47:30"/>
    <x v="9"/>
    <n v="12"/>
    <s v="VELEZ ZAPATA SANTIAGO"/>
    <x v="6"/>
    <x v="3"/>
    <n v="134"/>
    <n v="16.75"/>
    <n v="186.65052950075599"/>
    <m/>
    <n v="71460.211800000005"/>
    <x v="0"/>
    <n v="14345.714285714301"/>
    <x v="247"/>
    <x v="0"/>
    <m/>
  </r>
  <r>
    <d v="2022-04-09T02:47:30"/>
    <x v="9"/>
    <n v="13"/>
    <s v="ROJAS CHAMORRO JEAN CARLOS"/>
    <x v="3"/>
    <x v="0"/>
    <n v="233"/>
    <n v="23.3"/>
    <n v="233.31316187594601"/>
    <s v="1 DESCUENTO (Lorena Monitoreo)"/>
    <n v="89325.264800000004"/>
    <x v="1"/>
    <n v="14345.714285714301"/>
    <x v="247"/>
    <x v="0"/>
    <m/>
  </r>
  <r>
    <d v="2022-04-09T02:47:30"/>
    <x v="9"/>
    <n v="14"/>
    <s v="CARVAJAL SALAZAR HECTOR MARINO"/>
    <x v="0"/>
    <x v="3"/>
    <n v="196"/>
    <n v="21.7777777777778"/>
    <n v="209.981845688351"/>
    <m/>
    <n v="80392.738299999997"/>
    <x v="1"/>
    <n v="14345.714285714301"/>
    <x v="247"/>
    <x v="0"/>
    <m/>
  </r>
  <r>
    <d v="2022-04-09T02:47:30"/>
    <x v="9"/>
    <n v="15"/>
    <s v="LONDOO LOPERA DUVAN ANDRES"/>
    <x v="0"/>
    <x v="0"/>
    <n v="209"/>
    <n v="23.2222222222222"/>
    <n v="209.981845688351"/>
    <s v="1 DESCUENTO (Despachador Fernando)"/>
    <n v="80392.738299999997"/>
    <x v="0"/>
    <n v="14345.714285714301"/>
    <x v="247"/>
    <x v="0"/>
    <m/>
  </r>
  <r>
    <d v="2022-04-09T02:47:31"/>
    <x v="9"/>
    <n v="17"/>
    <s v="GONZALEZ VELASQUEZ LISDAN"/>
    <x v="3"/>
    <x v="0"/>
    <n v="201"/>
    <n v="20.100000000000001"/>
    <n v="233.31316187594601"/>
    <m/>
    <n v="89325.264800000004"/>
    <x v="0"/>
    <n v="14345.714285714301"/>
    <x v="247"/>
    <x v="0"/>
    <m/>
  </r>
  <r>
    <d v="2022-04-09T02:47:31"/>
    <x v="9"/>
    <n v="18"/>
    <s v="RENDON VIANA HUMBERTO DE JESUS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1"/>
    <x v="9"/>
    <n v="19"/>
    <s v="LOPEZ ESTIVEN"/>
    <x v="10"/>
    <x v="0"/>
    <n v="66"/>
    <n v="14.6666666666667"/>
    <n v="104.990922844175"/>
    <m/>
    <n v="40196.369100000004"/>
    <x v="0"/>
    <n v="14345.714285714301"/>
    <x v="247"/>
    <x v="0"/>
    <m/>
  </r>
  <r>
    <d v="2022-04-09T02:47:31"/>
    <x v="9"/>
    <n v="20"/>
    <s v="VACA FIERRO ROBINSON"/>
    <x v="1"/>
    <x v="0"/>
    <n v="248"/>
    <n v="22.545454545454501"/>
    <n v="256.64447806354002"/>
    <s v="1 DESCUENTO (Conduct. Veh 07)"/>
    <n v="98257.791200000007"/>
    <x v="0"/>
    <n v="14345.714285714301"/>
    <x v="247"/>
    <x v="0"/>
    <m/>
  </r>
  <r>
    <d v="2022-04-09T02:47:31"/>
    <x v="9"/>
    <n v="21"/>
    <s v="OCAMPO OCAMPO ANTONIO JOSE"/>
    <x v="0"/>
    <x v="0"/>
    <n v="232"/>
    <n v="25.7777777777778"/>
    <n v="209.981845688351"/>
    <m/>
    <n v="80392.738299999997"/>
    <x v="0"/>
    <n v="14345.714285714301"/>
    <x v="247"/>
    <x v="0"/>
    <m/>
  </r>
  <r>
    <d v="2022-04-09T02:47:32"/>
    <x v="9"/>
    <n v="22"/>
    <s v="QUIRAMA CASTAEDA JHON JADER"/>
    <x v="6"/>
    <x v="0"/>
    <n v="204"/>
    <n v="27.2"/>
    <n v="174.984871406959"/>
    <m/>
    <n v="66993.948600000003"/>
    <x v="1"/>
    <n v="14345.714285714301"/>
    <x v="247"/>
    <x v="0"/>
    <m/>
  </r>
  <r>
    <d v="2022-04-09T02:47:32"/>
    <x v="9"/>
    <n v="23"/>
    <s v="VALENCIA MENDOZA JHON"/>
    <x v="0"/>
    <x v="0"/>
    <n v="204"/>
    <n v="22.6666666666667"/>
    <n v="209.981845688351"/>
    <m/>
    <n v="80392.738299999997"/>
    <x v="0"/>
    <n v="14345.714285714301"/>
    <x v="247"/>
    <x v="0"/>
    <m/>
  </r>
  <r>
    <d v="2022-04-09T02:47:32"/>
    <x v="9"/>
    <n v="24"/>
    <s v="HERRERA GIOVANNY"/>
    <x v="0"/>
    <x v="0"/>
    <n v="194"/>
    <n v="21.5555555555556"/>
    <n v="209.981845688351"/>
    <s v="2 DESCUENTOS (Usuarios desubicados)"/>
    <n v="80392.738299999997"/>
    <x v="0"/>
    <n v="14345.714285714301"/>
    <x v="247"/>
    <x v="0"/>
    <m/>
  </r>
  <r>
    <d v="2022-04-09T02:47:32"/>
    <x v="9"/>
    <n v="25"/>
    <s v="JIMENEZ HURTADO CARLOS ESTIVEN"/>
    <x v="6"/>
    <x v="0"/>
    <n v="220"/>
    <n v="27.5"/>
    <n v="186.65052950075599"/>
    <s v="1 DESCUENTO (Conduct.)"/>
    <n v="71460.211800000005"/>
    <x v="1"/>
    <n v="14345.714285714301"/>
    <x v="247"/>
    <x v="0"/>
    <m/>
  </r>
  <r>
    <d v="2022-04-09T02:47:32"/>
    <x v="9"/>
    <n v="26"/>
    <s v="ESPINOZA CHAVARRIA GUILLERMO LEON"/>
    <x v="6"/>
    <x v="0"/>
    <n v="186"/>
    <n v="23.25"/>
    <n v="186.65052950075599"/>
    <m/>
    <n v="71460.211800000005"/>
    <x v="0"/>
    <n v="14345.714285714301"/>
    <x v="247"/>
    <x v="0"/>
    <m/>
  </r>
  <r>
    <d v="2022-04-09T02:47:33"/>
    <x v="9"/>
    <n v="27"/>
    <s v="SOLORZANO KEVIN"/>
    <x v="4"/>
    <x v="0"/>
    <n v="152"/>
    <n v="21.714285714285701"/>
    <n v="163.31921331316201"/>
    <s v="ALEJANDRO VANEGAS Realiz 2 viajes donde moviliz 33 Usuarios"/>
    <n v="62527.685299999997"/>
    <x v="0"/>
    <n v="14345.714285714301"/>
    <x v="247"/>
    <x v="0"/>
    <m/>
  </r>
  <r>
    <d v="2022-04-09T02:47:33"/>
    <x v="9"/>
    <n v="28"/>
    <s v="VARGAS ROJAS DIELMER AUGUSTO"/>
    <x v="6"/>
    <x v="0"/>
    <n v="182"/>
    <n v="22.75"/>
    <n v="186.65052950075599"/>
    <m/>
    <n v="71460.211800000005"/>
    <x v="0"/>
    <n v="14345.714285714301"/>
    <x v="247"/>
    <x v="0"/>
    <m/>
  </r>
  <r>
    <d v="2022-04-09T02:47:33"/>
    <x v="9"/>
    <n v="29"/>
    <s v="MARTINEZ MANCO JUAN FELIPE"/>
    <x v="6"/>
    <x v="0"/>
    <n v="222"/>
    <n v="27.75"/>
    <n v="186.65052950075599"/>
    <m/>
    <n v="71460.211800000005"/>
    <x v="0"/>
    <n v="14345.714285714301"/>
    <x v="247"/>
    <x v="0"/>
    <m/>
  </r>
  <r>
    <d v="2022-04-09T02:47:33"/>
    <x v="1"/>
    <n v="30"/>
    <s v="TABORDA ROJAS DIEGO ALEJANDRO"/>
    <x v="6"/>
    <x v="0"/>
    <n v="202"/>
    <n v="23.764705882352899"/>
    <n v="198.31618759455401"/>
    <m/>
    <n v="75926.475000000006"/>
    <x v="0"/>
    <n v="14345.714285714301"/>
    <x v="247"/>
    <x v="0"/>
    <m/>
  </r>
  <r>
    <d v="2022-04-09T02:47:33"/>
    <x v="1"/>
    <n v="31"/>
    <s v="VELEZ ANGELO"/>
    <x v="3"/>
    <x v="0"/>
    <n v="250"/>
    <n v="25"/>
    <n v="233.31316187594601"/>
    <m/>
    <n v="89325.264800000004"/>
    <x v="1"/>
    <n v="14345.714285714301"/>
    <x v="247"/>
    <x v="0"/>
    <m/>
  </r>
  <r>
    <d v="2022-04-09T02:47:34"/>
    <x v="1"/>
    <n v="32"/>
    <s v="MEDINA PARRA JONATHAN ESTIVEN"/>
    <x v="1"/>
    <x v="0"/>
    <n v="245"/>
    <n v="22.272727272727298"/>
    <n v="256.64447806354002"/>
    <s v="1 DESCUENTO (Propietario veh 34)"/>
    <n v="98257.791200000007"/>
    <x v="0"/>
    <n v="14345.714285714301"/>
    <x v="247"/>
    <x v="0"/>
    <m/>
  </r>
  <r>
    <d v="2022-04-09T02:47:34"/>
    <x v="1"/>
    <n v="33"/>
    <s v="TORRES CRISTIAN"/>
    <x v="1"/>
    <x v="0"/>
    <n v="209"/>
    <n v="19"/>
    <n v="256.64447806354002"/>
    <m/>
    <n v="98257.791200000007"/>
    <x v="0"/>
    <n v="14345.714285714301"/>
    <x v="247"/>
    <x v="0"/>
    <m/>
  </r>
  <r>
    <d v="2022-04-09T02:47:34"/>
    <x v="1"/>
    <n v="34"/>
    <s v="MONTOYA OSPINA GILBERTO ANTONIO"/>
    <x v="3"/>
    <x v="0"/>
    <n v="247"/>
    <n v="24.7"/>
    <n v="233.31316187594601"/>
    <m/>
    <n v="89325.264800000004"/>
    <x v="0"/>
    <n v="14345.714285714301"/>
    <x v="247"/>
    <x v="0"/>
    <m/>
  </r>
  <r>
    <d v="2022-04-09T02:47:34"/>
    <x v="1"/>
    <n v="35"/>
    <s v="ARISTIZABAL GIRALDO JORGE ANDRES"/>
    <x v="2"/>
    <x v="0"/>
    <n v="163"/>
    <n v="25.076923076923102"/>
    <n v="151.65355521936499"/>
    <m/>
    <n v="58061.422100000003"/>
    <x v="1"/>
    <n v="14345.714285714301"/>
    <x v="247"/>
    <x v="0"/>
    <m/>
  </r>
  <r>
    <d v="2022-04-09T02:47:34"/>
    <x v="1"/>
    <n v="36"/>
    <s v="MARTINEZ CHAVERRA LUIS NORBERTO"/>
    <x v="6"/>
    <x v="0"/>
    <n v="225"/>
    <n v="26.470588235294102"/>
    <n v="198.31618759455401"/>
    <m/>
    <n v="75926.475000000006"/>
    <x v="0"/>
    <n v="14345.714285714301"/>
    <x v="247"/>
    <x v="0"/>
    <m/>
  </r>
  <r>
    <d v="2022-04-09T02:47:35"/>
    <x v="1"/>
    <n v="37"/>
    <s v="PIEDRAHITA MADRID SANTIAGO"/>
    <x v="6"/>
    <x v="0"/>
    <n v="169"/>
    <n v="21.125"/>
    <n v="186.65052950075599"/>
    <m/>
    <n v="71460.211800000005"/>
    <x v="1"/>
    <n v="14345.714285714301"/>
    <x v="247"/>
    <x v="0"/>
    <m/>
  </r>
  <r>
    <d v="2022-04-09T02:47:35"/>
    <x v="1"/>
    <n v="38"/>
    <s v="RESTREPO JHON FLANDER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5"/>
    <x v="1"/>
    <n v="39"/>
    <s v="GIL CORDOBA MATEO"/>
    <x v="4"/>
    <x v="0"/>
    <n v="149"/>
    <n v="21.285714285714299"/>
    <n v="163.31921331316201"/>
    <m/>
    <n v="62527.685299999997"/>
    <x v="0"/>
    <n v="14345.714285714301"/>
    <x v="247"/>
    <x v="0"/>
    <m/>
  </r>
  <r>
    <d v="2022-04-09T02:47:35"/>
    <x v="1"/>
    <n v="40"/>
    <s v="CORDOBA QUINTERO RAFAEL JOSE"/>
    <x v="0"/>
    <x v="0"/>
    <n v="234"/>
    <n v="26"/>
    <n v="209.981845688351"/>
    <m/>
    <n v="80392.738299999997"/>
    <x v="0"/>
    <n v="14345.714285714301"/>
    <x v="247"/>
    <x v="0"/>
    <m/>
  </r>
  <r>
    <d v="2022-04-09T02:47:36"/>
    <x v="1"/>
    <n v="42"/>
    <s v="BARRANTES GALLEGO DANIEL CAMILO"/>
    <x v="4"/>
    <x v="0"/>
    <n v="161"/>
    <n v="23"/>
    <n v="163.31921331316201"/>
    <m/>
    <n v="62527.685299999997"/>
    <x v="0"/>
    <n v="14345.714285714301"/>
    <x v="247"/>
    <x v="0"/>
    <m/>
  </r>
  <r>
    <d v="2022-04-10T19:28:23"/>
    <x v="9"/>
    <n v="1"/>
    <s v="GIL ARBOLEDA ARLEX"/>
    <x v="3"/>
    <x v="0"/>
    <n v="225"/>
    <n v="22.5"/>
    <n v="246.969147005445"/>
    <s v="1 DESCUENTO (Jefe de ruta)"/>
    <n v="94787.658800000005"/>
    <x v="0"/>
    <n v="14148.484848484801"/>
    <x v="248"/>
    <x v="0"/>
    <m/>
  </r>
  <r>
    <d v="2022-04-10T19:28:23"/>
    <x v="9"/>
    <n v="2"/>
    <s v="GARCIA DAVID WILSON ALBERTO"/>
    <x v="3"/>
    <x v="0"/>
    <n v="232"/>
    <n v="23.2"/>
    <n v="246.969147005445"/>
    <s v="1 DESCUENTO (Jefe de ruta)"/>
    <n v="94787.658800000005"/>
    <x v="1"/>
    <n v="14148.484848484801"/>
    <x v="248"/>
    <x v="0"/>
    <m/>
  </r>
  <r>
    <d v="2022-04-10T19:28:24"/>
    <x v="9"/>
    <n v="3"/>
    <s v="CANO JIMENEZ ESNEIDER"/>
    <x v="0"/>
    <x v="0"/>
    <n v="163"/>
    <n v="18.1111111111111"/>
    <n v="222.2722323049"/>
    <m/>
    <n v="85308.892900000006"/>
    <x v="0"/>
    <n v="14148.484848484801"/>
    <x v="248"/>
    <x v="0"/>
    <m/>
  </r>
  <r>
    <d v="2022-04-10T19:28:24"/>
    <x v="9"/>
    <n v="5"/>
    <s v="CORDOBA QUINTERO RAFAEL JOSE"/>
    <x v="6"/>
    <x v="0"/>
    <n v="216"/>
    <n v="27"/>
    <n v="197.575317604356"/>
    <m/>
    <n v="75830.126999999993"/>
    <x v="1"/>
    <n v="14148.484848484801"/>
    <x v="248"/>
    <x v="0"/>
    <m/>
  </r>
  <r>
    <d v="2022-04-10T19:28:24"/>
    <x v="9"/>
    <n v="6"/>
    <s v="VELASQUEZ ROLDAN BRAYAN ESTIVEN"/>
    <x v="6"/>
    <x v="0"/>
    <n v="199"/>
    <n v="24.875"/>
    <n v="197.575317604356"/>
    <m/>
    <n v="75830.126999999993"/>
    <x v="0"/>
    <n v="14148.484848484801"/>
    <x v="248"/>
    <x v="0"/>
    <m/>
  </r>
  <r>
    <d v="2022-04-10T19:28:24"/>
    <x v="9"/>
    <n v="8"/>
    <s v="MARTINEZ MANCO JUAN FELIPE"/>
    <x v="4"/>
    <x v="0"/>
    <n v="164"/>
    <n v="23.428571428571399"/>
    <n v="172.87840290381101"/>
    <s v="1 DESCUENTO (Despachador fernando)"/>
    <n v="66351.361199999999"/>
    <x v="1"/>
    <n v="14148.484848484801"/>
    <x v="248"/>
    <x v="0"/>
    <m/>
  </r>
  <r>
    <d v="2022-04-10T19:28:25"/>
    <x v="9"/>
    <n v="10"/>
    <s v="MONSALVE OCAMPO EDISON GUSTAVO"/>
    <x v="0"/>
    <x v="0"/>
    <n v="205"/>
    <n v="22.7777777777778"/>
    <n v="222.2722323049"/>
    <m/>
    <n v="85308.892900000006"/>
    <x v="0"/>
    <n v="14148.484848484801"/>
    <x v="248"/>
    <x v="0"/>
    <m/>
  </r>
  <r>
    <d v="2022-04-10T19:28:25"/>
    <x v="1"/>
    <n v="11"/>
    <s v="HERRERA CRISTIAN"/>
    <x v="0"/>
    <x v="0"/>
    <n v="227"/>
    <n v="25.2222222222222"/>
    <n v="222.2722323049"/>
    <m/>
    <n v="85308.892900000006"/>
    <x v="0"/>
    <n v="14148.484848484801"/>
    <x v="248"/>
    <x v="0"/>
    <m/>
  </r>
  <r>
    <d v="2022-04-10T19:28:25"/>
    <x v="1"/>
    <n v="12"/>
    <s v="VELEZ ZAPATA SANTIAGO"/>
    <x v="3"/>
    <x v="0"/>
    <n v="164"/>
    <n v="16.399999999999999"/>
    <n v="246.969147005445"/>
    <m/>
    <n v="94787.658800000005"/>
    <x v="0"/>
    <n v="14148.484848484801"/>
    <x v="248"/>
    <x v="0"/>
    <m/>
  </r>
  <r>
    <d v="2022-04-10T19:28:25"/>
    <x v="1"/>
    <n v="14"/>
    <s v="RUEDA FRANKI"/>
    <x v="0"/>
    <x v="0"/>
    <n v="189"/>
    <n v="21"/>
    <n v="222.2722323049"/>
    <m/>
    <n v="85308.892900000006"/>
    <x v="1"/>
    <n v="14148.484848484801"/>
    <x v="248"/>
    <x v="0"/>
    <m/>
  </r>
  <r>
    <d v="2022-04-10T19:28:25"/>
    <x v="1"/>
    <n v="17"/>
    <s v="GONZALEZ VELASQUEZ LISDAN"/>
    <x v="4"/>
    <x v="0"/>
    <n v="113"/>
    <n v="16.1428571428571"/>
    <n v="172.87840290381101"/>
    <m/>
    <n v="66351.361199999999"/>
    <x v="0"/>
    <n v="14148.484848484801"/>
    <x v="248"/>
    <x v="0"/>
    <m/>
  </r>
  <r>
    <d v="2022-04-10T19:28:26"/>
    <x v="1"/>
    <n v="19"/>
    <s v="DAVID TORRES GEIDER"/>
    <x v="7"/>
    <x v="0"/>
    <n v="87"/>
    <n v="29"/>
    <n v="74.090744101633405"/>
    <m/>
    <n v="28436.297600000002"/>
    <x v="0"/>
    <n v="14148.484848484801"/>
    <x v="248"/>
    <x v="0"/>
    <m/>
  </r>
  <r>
    <d v="2022-04-10T19:28:26"/>
    <x v="1"/>
    <n v="20"/>
    <s v="VACA FIERRO ROBINSON"/>
    <x v="3"/>
    <x v="0"/>
    <n v="243"/>
    <n v="24.3"/>
    <n v="246.969147005445"/>
    <s v="1 DESCUENTO (Conduct. Veh 34)"/>
    <n v="94787.658800000005"/>
    <x v="0"/>
    <n v="14148.484848484801"/>
    <x v="248"/>
    <x v="0"/>
    <m/>
  </r>
  <r>
    <d v="2022-04-10T19:28:26"/>
    <x v="1"/>
    <n v="21"/>
    <s v="OCAMPO OCAMPO ANTONIO JOSE"/>
    <x v="2"/>
    <x v="0"/>
    <n v="136"/>
    <n v="24.727272727272702"/>
    <n v="135.83303085299499"/>
    <m/>
    <n v="52133.212299999999"/>
    <x v="0"/>
    <n v="14148.484848484801"/>
    <x v="248"/>
    <x v="0"/>
    <m/>
  </r>
  <r>
    <d v="2022-04-10T19:28:26"/>
    <x v="1"/>
    <n v="22"/>
    <s v="QUIRAMA CASTAEDA JHON JADER"/>
    <x v="3"/>
    <x v="0"/>
    <n v="218"/>
    <n v="21.8"/>
    <n v="246.969147005445"/>
    <m/>
    <n v="94787.658800000005"/>
    <x v="1"/>
    <n v="14148.484848484801"/>
    <x v="248"/>
    <x v="0"/>
    <m/>
  </r>
  <r>
    <d v="2022-04-10T19:28:26"/>
    <x v="1"/>
    <n v="23"/>
    <s v="QUICENO DAVID DIEGO ALEJANDRO"/>
    <x v="6"/>
    <x v="0"/>
    <n v="184"/>
    <n v="23"/>
    <n v="197.575317604356"/>
    <m/>
    <n v="75830.126999999993"/>
    <x v="0"/>
    <n v="14148.484848484801"/>
    <x v="248"/>
    <x v="0"/>
    <m/>
  </r>
  <r>
    <d v="2022-04-10T19:28:27"/>
    <x v="1"/>
    <n v="25"/>
    <s v="JIMENEZ HURTADO CARLOS ESTIVEN"/>
    <x v="2"/>
    <x v="1"/>
    <n v="168"/>
    <n v="28"/>
    <n v="148.18148820326701"/>
    <m/>
    <n v="56872.595300000001"/>
    <x v="1"/>
    <n v="14148.484848484801"/>
    <x v="248"/>
    <x v="0"/>
    <m/>
  </r>
  <r>
    <d v="2022-04-10T19:28:27"/>
    <x v="1"/>
    <n v="26"/>
    <s v="GARCIA KEVIN"/>
    <x v="3"/>
    <x v="0"/>
    <n v="212"/>
    <n v="21.2"/>
    <n v="246.969147005445"/>
    <m/>
    <n v="94787.658800000005"/>
    <x v="0"/>
    <n v="14148.484848484801"/>
    <x v="248"/>
    <x v="0"/>
    <m/>
  </r>
  <r>
    <d v="2022-04-10T19:28:27"/>
    <x v="1"/>
    <n v="27"/>
    <s v="HENAO MUOZ FERNEY"/>
    <x v="9"/>
    <x v="0"/>
    <n v="301"/>
    <n v="25.0833333333333"/>
    <n v="296.36297640653402"/>
    <m/>
    <n v="113745.1906"/>
    <x v="0"/>
    <n v="14148.484848484801"/>
    <x v="248"/>
    <x v="0"/>
    <m/>
  </r>
  <r>
    <d v="2022-04-10T19:28:27"/>
    <x v="1"/>
    <n v="28"/>
    <s v="GRISALES VILLA DEIBY ALEJANDRO"/>
    <x v="0"/>
    <x v="0"/>
    <n v="234"/>
    <n v="26"/>
    <n v="222.2722323049"/>
    <s v="2 DESCUENTOS (Propietario veh 39 y Usuario desubicado)"/>
    <n v="85308.892900000006"/>
    <x v="0"/>
    <n v="14148.484848484801"/>
    <x v="248"/>
    <x v="0"/>
    <m/>
  </r>
  <r>
    <d v="2022-04-10T19:28:28"/>
    <x v="1"/>
    <n v="29"/>
    <s v="VALENCIA MENDOZA JHON"/>
    <x v="6"/>
    <x v="0"/>
    <n v="206"/>
    <n v="27.466666666666701"/>
    <n v="185.22686025408299"/>
    <s v="2 DESCUENTOS (Jefe de ruta y Lorena monitoreo)"/>
    <n v="71090.744099999996"/>
    <x v="0"/>
    <n v="14148.484848484801"/>
    <x v="248"/>
    <x v="0"/>
    <m/>
  </r>
  <r>
    <d v="2022-04-10T19:28:28"/>
    <x v="9"/>
    <n v="30"/>
    <s v="ESCOBAR BRAN MATEO"/>
    <x v="1"/>
    <x v="0"/>
    <n v="254"/>
    <n v="23.090909090909101"/>
    <n v="271.66606170598902"/>
    <m/>
    <n v="104266.4247"/>
    <x v="0"/>
    <n v="14148.484848484801"/>
    <x v="248"/>
    <x v="0"/>
    <m/>
  </r>
  <r>
    <d v="2022-04-10T19:28:28"/>
    <x v="9"/>
    <n v="31"/>
    <s v="ROJAS CHAMORRO JEAN CARLOS"/>
    <x v="3"/>
    <x v="0"/>
    <n v="262"/>
    <n v="26.2"/>
    <n v="246.969147005445"/>
    <m/>
    <n v="94787.658800000005"/>
    <x v="1"/>
    <n v="14148.484848484801"/>
    <x v="248"/>
    <x v="0"/>
    <m/>
  </r>
  <r>
    <d v="2022-04-10T19:28:28"/>
    <x v="9"/>
    <n v="32"/>
    <s v="MEDINA PARRA JONATHAN ESTIVEN"/>
    <x v="0"/>
    <x v="0"/>
    <n v="221"/>
    <n v="24.5555555555556"/>
    <n v="222.2722323049"/>
    <s v="13 DESCUENTOS (12 transbordo veh 38 y conduct. Veh 36)"/>
    <n v="85308.892900000006"/>
    <x v="0"/>
    <n v="14148.484848484801"/>
    <x v="248"/>
    <x v="0"/>
    <m/>
  </r>
  <r>
    <d v="2022-04-10T19:28:28"/>
    <x v="9"/>
    <n v="33"/>
    <s v="TORRES CRISTIAN"/>
    <x v="6"/>
    <x v="0"/>
    <n v="202"/>
    <n v="25.25"/>
    <n v="197.575317604356"/>
    <s v="2 DESCUENTOS (Despachador Jose y propietario veh 39)"/>
    <n v="75830.126999999993"/>
    <x v="0"/>
    <n v="14148.484848484801"/>
    <x v="248"/>
    <x v="0"/>
    <m/>
  </r>
  <r>
    <d v="2022-04-10T19:28:28"/>
    <x v="9"/>
    <n v="34"/>
    <s v="MONTOYA OSPINA GILBERTO ANTONIO"/>
    <x v="3"/>
    <x v="0"/>
    <n v="332"/>
    <n v="33.200000000000003"/>
    <n v="246.969147005445"/>
    <m/>
    <n v="94787.658800000005"/>
    <x v="0"/>
    <n v="14148.484848484801"/>
    <x v="248"/>
    <x v="0"/>
    <m/>
  </r>
  <r>
    <d v="2022-04-10T19:28:29"/>
    <x v="9"/>
    <n v="35"/>
    <s v="URIBE HERRERA JUAN ESTEBAN"/>
    <x v="3"/>
    <x v="0"/>
    <n v="241"/>
    <n v="25.3684210526316"/>
    <n v="234.62068965517199"/>
    <s v="2 DESCUENTOS (Despachador fernando y Usuario Desubicado)"/>
    <n v="90048.275899999993"/>
    <x v="1"/>
    <n v="14148.484848484801"/>
    <x v="248"/>
    <x v="0"/>
    <m/>
  </r>
  <r>
    <d v="2022-04-10T19:28:29"/>
    <x v="9"/>
    <n v="36"/>
    <s v="HERRERA GIOVANNY"/>
    <x v="6"/>
    <x v="0"/>
    <n v="230"/>
    <n v="28.75"/>
    <n v="197.575317604356"/>
    <s v="1 DESCUENTO (Despachador Jose)"/>
    <n v="75830.126999999993"/>
    <x v="0"/>
    <n v="14148.484848484801"/>
    <x v="248"/>
    <x v="0"/>
    <m/>
  </r>
  <r>
    <d v="2022-04-10T19:28:29"/>
    <x v="9"/>
    <n v="37"/>
    <s v="SEPULVEDA HENAO JUAN CAMILO"/>
    <x v="0"/>
    <x v="0"/>
    <n v="261"/>
    <n v="29"/>
    <n v="222.2722323049"/>
    <s v="1 DESCUENTO (Lorena Monitoreo)"/>
    <n v="85308.892900000006"/>
    <x v="1"/>
    <n v="14148.484848484801"/>
    <x v="248"/>
    <x v="0"/>
    <m/>
  </r>
  <r>
    <d v="2022-04-10T19:28:29"/>
    <x v="9"/>
    <n v="38"/>
    <s v="RESTREPO JHON FLANDER"/>
    <x v="6"/>
    <x v="0"/>
    <n v="242"/>
    <n v="30.25"/>
    <n v="197.575317604356"/>
    <s v="1 DESCUENTO (Jefe de ruta)"/>
    <n v="75830.126999999993"/>
    <x v="0"/>
    <n v="14148.484848484801"/>
    <x v="248"/>
    <x v="0"/>
    <m/>
  </r>
  <r>
    <d v="2022-04-10T19:28:29"/>
    <x v="9"/>
    <n v="39"/>
    <s v="GIL CORDOBA MATEO"/>
    <x v="10"/>
    <x v="0"/>
    <n v="132"/>
    <n v="33"/>
    <n v="98.787658802177901"/>
    <s v="1 DESCUENTO (Propietario veh 39)"/>
    <n v="37915.063499999997"/>
    <x v="0"/>
    <n v="14148.484848484801"/>
    <x v="248"/>
    <x v="0"/>
    <m/>
  </r>
  <r>
    <d v="2022-04-10T19:28:29"/>
    <x v="9"/>
    <n v="40"/>
    <s v="SOLORZANO KEVIN"/>
    <x v="6"/>
    <x v="0"/>
    <n v="238"/>
    <n v="29.75"/>
    <n v="197.575317604356"/>
    <m/>
    <n v="75830.126999999993"/>
    <x v="0"/>
    <n v="14148.484848484801"/>
    <x v="248"/>
    <x v="0"/>
    <m/>
  </r>
  <r>
    <d v="2022-04-10T19:28:30"/>
    <x v="9"/>
    <n v="42"/>
    <s v="BARRANTES GALLEGO DANIEL CAMILO"/>
    <x v="10"/>
    <x v="1"/>
    <n v="103"/>
    <n v="25.75"/>
    <n v="98.787658802177901"/>
    <m/>
    <n v="37915.063499999997"/>
    <x v="0"/>
    <n v="14148.484848484801"/>
    <x v="248"/>
    <x v="0"/>
    <m/>
  </r>
  <r>
    <d v="2022-04-11T01:24:32"/>
    <x v="8"/>
    <n v="6"/>
    <s v="VELASQUEZ ROLDAN BRAYAN ESTIVEN"/>
    <x v="3"/>
    <x v="0"/>
    <n v="185"/>
    <n v="18.5"/>
    <n v="208.12834224598899"/>
    <m/>
    <n v="79251.336899999995"/>
    <x v="0"/>
    <n v="13323.809523809499"/>
    <x v="249"/>
    <x v="0"/>
    <m/>
  </r>
  <r>
    <d v="2022-04-11T01:24:33"/>
    <x v="8"/>
    <n v="7"/>
    <s v="ROJAS CHAMORRO JEAN CARLOS"/>
    <x v="6"/>
    <x v="0"/>
    <n v="175"/>
    <n v="21.875"/>
    <n v="166.50267379679099"/>
    <m/>
    <n v="63401.069499999998"/>
    <x v="1"/>
    <n v="13323.809523809499"/>
    <x v="249"/>
    <x v="0"/>
    <m/>
  </r>
  <r>
    <d v="2022-04-11T01:24:33"/>
    <x v="8"/>
    <n v="20"/>
    <s v="MARTINEZ CHAVERRA LUIS NORBERTO"/>
    <x v="3"/>
    <x v="0"/>
    <n v="232"/>
    <n v="23.2"/>
    <n v="208.12834224598899"/>
    <m/>
    <n v="79251.336899999995"/>
    <x v="0"/>
    <n v="13323.809523809499"/>
    <x v="249"/>
    <x v="0"/>
    <m/>
  </r>
  <r>
    <d v="2022-04-11T01:24:33"/>
    <x v="8"/>
    <n v="21"/>
    <s v="OCAMPO OCAMPO ANTONIO JOSE"/>
    <x v="0"/>
    <x v="0"/>
    <n v="153"/>
    <n v="17"/>
    <n v="187.31550802139"/>
    <m/>
    <n v="71326.203200000004"/>
    <x v="0"/>
    <n v="13323.809523809499"/>
    <x v="249"/>
    <x v="0"/>
    <m/>
  </r>
  <r>
    <d v="2022-04-11T01:24:33"/>
    <x v="8"/>
    <n v="22"/>
    <s v="QUIRAMA CASTAEDA JHON JADER"/>
    <x v="3"/>
    <x v="0"/>
    <n v="156"/>
    <n v="15.6"/>
    <n v="208.12834224598899"/>
    <m/>
    <n v="79251.336899999995"/>
    <x v="1"/>
    <n v="13323.809523809499"/>
    <x v="249"/>
    <x v="0"/>
    <m/>
  </r>
  <r>
    <d v="2022-04-11T01:24:33"/>
    <x v="8"/>
    <n v="23"/>
    <s v="QUICENO DAVID DIEGO ALEJANDRO"/>
    <x v="0"/>
    <x v="0"/>
    <n v="162"/>
    <n v="18"/>
    <n v="187.31550802139"/>
    <m/>
    <n v="71326.203200000004"/>
    <x v="0"/>
    <n v="13323.809523809499"/>
    <x v="249"/>
    <x v="0"/>
    <m/>
  </r>
  <r>
    <d v="2022-04-11T01:24:33"/>
    <x v="8"/>
    <n v="24"/>
    <s v="JIMENEZ JOSE"/>
    <x v="3"/>
    <x v="0"/>
    <n v="210"/>
    <n v="21"/>
    <n v="208.12834224598899"/>
    <m/>
    <n v="79251.336899999995"/>
    <x v="0"/>
    <n v="13323.809523809499"/>
    <x v="249"/>
    <x v="0"/>
    <m/>
  </r>
  <r>
    <d v="2022-04-11T01:24:33"/>
    <x v="8"/>
    <n v="27"/>
    <s v="SOLORZANO KEVIN"/>
    <x v="0"/>
    <x v="0"/>
    <n v="199"/>
    <n v="22.1111111111111"/>
    <n v="187.31550802139"/>
    <m/>
    <n v="71326.203200000004"/>
    <x v="0"/>
    <n v="13323.809523809499"/>
    <x v="249"/>
    <x v="0"/>
    <m/>
  </r>
  <r>
    <d v="2022-04-11T01:24:34"/>
    <x v="8"/>
    <n v="28"/>
    <s v="VARGAS ROJAS DIELMER AUGUSTO"/>
    <x v="0"/>
    <x v="0"/>
    <n v="198"/>
    <n v="22"/>
    <n v="187.31550802139"/>
    <m/>
    <n v="71326.203200000004"/>
    <x v="0"/>
    <n v="13323.809523809499"/>
    <x v="249"/>
    <x v="0"/>
    <m/>
  </r>
  <r>
    <d v="2022-04-11T01:24:34"/>
    <x v="8"/>
    <n v="29"/>
    <s v="MARTINEZ MANCO JUAN FELIPE"/>
    <x v="3"/>
    <x v="0"/>
    <n v="215"/>
    <n v="21.5"/>
    <n v="208.12834224598899"/>
    <m/>
    <n v="79251.336899999995"/>
    <x v="0"/>
    <n v="13323.809523809499"/>
    <x v="249"/>
    <x v="0"/>
    <m/>
  </r>
  <r>
    <d v="2022-04-11T01:24:34"/>
    <x v="8"/>
    <n v="30"/>
    <s v="TABORDA ROJAS DIEGO ALEJANDRO"/>
    <x v="3"/>
    <x v="0"/>
    <n v="200"/>
    <n v="20"/>
    <n v="208.12834224598899"/>
    <m/>
    <n v="79251.336899999995"/>
    <x v="0"/>
    <n v="13323.809523809499"/>
    <x v="249"/>
    <x v="0"/>
    <m/>
  </r>
  <r>
    <d v="2022-04-11T01:24:34"/>
    <x v="8"/>
    <n v="31"/>
    <s v="VELEZ ANGELO"/>
    <x v="3"/>
    <x v="0"/>
    <n v="212"/>
    <n v="21.2"/>
    <n v="208.12834224598899"/>
    <m/>
    <n v="79251.336899999995"/>
    <x v="1"/>
    <n v="13323.809523809499"/>
    <x v="249"/>
    <x v="0"/>
    <m/>
  </r>
  <r>
    <d v="2022-04-11T01:24:34"/>
    <x v="8"/>
    <n v="32"/>
    <s v="MEDINA PARRA JONATHAN ESTIVEN"/>
    <x v="0"/>
    <x v="0"/>
    <n v="211"/>
    <n v="23.4444444444444"/>
    <n v="187.31550802139"/>
    <m/>
    <n v="71326.203200000004"/>
    <x v="0"/>
    <n v="13323.809523809499"/>
    <x v="249"/>
    <x v="0"/>
    <m/>
  </r>
  <r>
    <d v="2022-04-11T01:24:34"/>
    <x v="8"/>
    <n v="33"/>
    <s v="TORRES CRISTIAN"/>
    <x v="3"/>
    <x v="0"/>
    <n v="234"/>
    <n v="23.4"/>
    <n v="208.12834224598899"/>
    <m/>
    <n v="79251.336899999995"/>
    <x v="0"/>
    <n v="13323.809523809499"/>
    <x v="249"/>
    <x v="0"/>
    <m/>
  </r>
  <r>
    <d v="2022-04-11T01:24:35"/>
    <x v="8"/>
    <n v="34"/>
    <s v="MONTOYA OSPINA GILBERTO ANTONIO"/>
    <x v="6"/>
    <x v="0"/>
    <n v="192"/>
    <n v="24"/>
    <n v="166.50267379679099"/>
    <m/>
    <n v="63401.069499999998"/>
    <x v="0"/>
    <n v="13323.809523809499"/>
    <x v="249"/>
    <x v="0"/>
    <m/>
  </r>
  <r>
    <d v="2022-04-11T01:24:35"/>
    <x v="8"/>
    <n v="35"/>
    <s v="URIBE HERRERA JUAN ESTEBAN"/>
    <x v="3"/>
    <x v="0"/>
    <n v="168"/>
    <n v="16.8"/>
    <n v="208.12834224598899"/>
    <s v="1 DESCUENTO (Usuario desubicado)"/>
    <n v="79251.336899999995"/>
    <x v="1"/>
    <n v="13323.809523809499"/>
    <x v="249"/>
    <x v="0"/>
    <m/>
  </r>
  <r>
    <d v="2022-04-11T01:24:35"/>
    <x v="8"/>
    <n v="37"/>
    <s v="SEPULVEDA HENAO JUAN CAMILO"/>
    <x v="0"/>
    <x v="0"/>
    <n v="221"/>
    <n v="24.5555555555556"/>
    <n v="187.31550802139"/>
    <m/>
    <n v="71326.203200000004"/>
    <x v="1"/>
    <n v="13323.809523809499"/>
    <x v="249"/>
    <x v="0"/>
    <m/>
  </r>
  <r>
    <d v="2022-04-11T01:24:35"/>
    <x v="8"/>
    <n v="38"/>
    <s v="RESTREPO JHON FLANDER"/>
    <x v="0"/>
    <x v="0"/>
    <n v="201"/>
    <n v="22.3333333333333"/>
    <n v="187.31550802139"/>
    <m/>
    <n v="71326.203200000004"/>
    <x v="0"/>
    <n v="13323.809523809499"/>
    <x v="249"/>
    <x v="0"/>
    <m/>
  </r>
  <r>
    <d v="2022-04-11T01:24:35"/>
    <x v="8"/>
    <n v="39"/>
    <s v="GIL CORDOBA MATEO"/>
    <x v="0"/>
    <x v="0"/>
    <n v="169"/>
    <n v="18.7777777777778"/>
    <n v="187.31550802139"/>
    <s v="1 DESCUENTO (Conduct.)"/>
    <n v="71326.203200000004"/>
    <x v="0"/>
    <n v="13323.809523809499"/>
    <x v="249"/>
    <x v="0"/>
    <m/>
  </r>
  <r>
    <d v="2022-04-11T01:24:35"/>
    <x v="8"/>
    <n v="40"/>
    <s v="CORDOBA QUINTERO RAFAEL JOSE"/>
    <x v="0"/>
    <x v="0"/>
    <n v="199"/>
    <n v="22.1111111111111"/>
    <n v="187.31550802139"/>
    <m/>
    <n v="71326.203200000004"/>
    <x v="0"/>
    <n v="13323.809523809499"/>
    <x v="249"/>
    <x v="0"/>
    <m/>
  </r>
  <r>
    <d v="2022-04-12T03:44:35"/>
    <x v="9"/>
    <n v="1"/>
    <s v="GIL ARBOLEDA ARLEX"/>
    <x v="2"/>
    <x v="0"/>
    <n v="128"/>
    <n v="19.692307692307701"/>
    <n v="140.933641975309"/>
    <s v="1 DESCUENTO (Despachador fernando)"/>
    <n v="53773.4568"/>
    <x v="0"/>
    <n v="13582.857142857099"/>
    <x v="250"/>
    <x v="0"/>
    <m/>
  </r>
  <r>
    <d v="2022-04-12T03:44:35"/>
    <x v="9"/>
    <n v="2"/>
    <s v="GARCIA DAVID WILSON ALBERTO"/>
    <x v="0"/>
    <x v="0"/>
    <n v="189"/>
    <n v="21"/>
    <n v="195.138888888889"/>
    <m/>
    <n v="74455.555600000007"/>
    <x v="1"/>
    <n v="13582.857142857099"/>
    <x v="250"/>
    <x v="0"/>
    <m/>
  </r>
  <r>
    <d v="2022-04-12T03:44:35"/>
    <x v="9"/>
    <n v="3"/>
    <s v="ESPINOZA CHAVARRIA GUILLERMO LEON"/>
    <x v="6"/>
    <x v="0"/>
    <n v="189"/>
    <n v="23.625"/>
    <n v="173.45679012345701"/>
    <s v="2 DESCUENTOS (Jefe de ruta)"/>
    <n v="66182.716"/>
    <x v="0"/>
    <n v="13582.857142857099"/>
    <x v="250"/>
    <x v="0"/>
    <m/>
  </r>
  <r>
    <d v="2022-04-12T03:44:36"/>
    <x v="9"/>
    <n v="5"/>
    <s v="LOAIZA GAVIRIA EDIXON ANDRES"/>
    <x v="9"/>
    <x v="0"/>
    <n v="261"/>
    <n v="21.75"/>
    <n v="260.18518518518499"/>
    <s v="1 DESCUENTO (Propietario veh 39)"/>
    <n v="99274.074099999998"/>
    <x v="1"/>
    <n v="13582.857142857099"/>
    <x v="250"/>
    <x v="0"/>
    <m/>
  </r>
  <r>
    <d v="2022-04-12T03:44:36"/>
    <x v="9"/>
    <n v="6"/>
    <s v="VELASQUEZ ROLDAN BRAYAN ESTIVEN"/>
    <x v="9"/>
    <x v="0"/>
    <n v="256"/>
    <n v="21.3333333333333"/>
    <n v="260.18518518518499"/>
    <s v="2 DESCUENTOS (Jefe de ruta y Propietario)"/>
    <n v="99274.074099999998"/>
    <x v="0"/>
    <n v="13582.857142857099"/>
    <x v="250"/>
    <x v="0"/>
    <m/>
  </r>
  <r>
    <d v="2022-04-12T03:44:36"/>
    <x v="9"/>
    <n v="7"/>
    <s v="ROJAS CHAMORRO JEAN CARLOS"/>
    <x v="0"/>
    <x v="0"/>
    <n v="229"/>
    <n v="25.4444444444444"/>
    <n v="195.138888888889"/>
    <m/>
    <n v="74455.555600000007"/>
    <x v="1"/>
    <n v="13582.857142857099"/>
    <x v="250"/>
    <x v="0"/>
    <m/>
  </r>
  <r>
    <d v="2022-04-12T03:44:36"/>
    <x v="9"/>
    <n v="8"/>
    <s v="MARTINEZ MANCO JUAN FELIPE"/>
    <x v="0"/>
    <x v="0"/>
    <n v="230"/>
    <n v="25.5555555555556"/>
    <n v="195.138888888889"/>
    <s v="1 DESCUENTO (Propietario veh 34)"/>
    <n v="74455.555600000007"/>
    <x v="1"/>
    <n v="13582.857142857099"/>
    <x v="250"/>
    <x v="0"/>
    <m/>
  </r>
  <r>
    <d v="2022-04-12T03:44:36"/>
    <x v="9"/>
    <n v="10"/>
    <s v="MONSALVE OCAMPO EDISON GUSTAVO"/>
    <x v="3"/>
    <x v="0"/>
    <n v="227"/>
    <n v="22.7"/>
    <n v="216.82098765432099"/>
    <s v="1 DESCUENTO (Usuario desubicado)"/>
    <n v="82728.395099999994"/>
    <x v="0"/>
    <n v="13582.857142857099"/>
    <x v="250"/>
    <x v="0"/>
    <m/>
  </r>
  <r>
    <d v="2022-04-12T03:44:37"/>
    <x v="1"/>
    <n v="11"/>
    <s v="HERRERA CRISTIAN"/>
    <x v="1"/>
    <x v="0"/>
    <n v="183"/>
    <n v="16.636363636363601"/>
    <n v="238.503086419753"/>
    <s v="2 DESCUENTOS (Usuarios desubicados)"/>
    <n v="91001.234599999996"/>
    <x v="0"/>
    <n v="13582.857142857099"/>
    <x v="250"/>
    <x v="0"/>
    <m/>
  </r>
  <r>
    <d v="2022-04-12T03:44:37"/>
    <x v="1"/>
    <n v="12"/>
    <s v="VELEZ ZAPATA SANTIAGO"/>
    <x v="1"/>
    <x v="0"/>
    <n v="196"/>
    <n v="17.818181818181799"/>
    <n v="238.503086419753"/>
    <m/>
    <n v="91001.234599999996"/>
    <x v="0"/>
    <n v="13582.857142857099"/>
    <x v="250"/>
    <x v="0"/>
    <m/>
  </r>
  <r>
    <d v="2022-04-12T03:44:37"/>
    <x v="1"/>
    <n v="14"/>
    <s v="CARVAJAL SALAZAR HECTOR MARINO"/>
    <x v="4"/>
    <x v="0"/>
    <n v="158"/>
    <n v="22.571428571428601"/>
    <n v="151.774691358025"/>
    <m/>
    <n v="57909.876499999998"/>
    <x v="1"/>
    <n v="13582.857142857099"/>
    <x v="250"/>
    <x v="0"/>
    <m/>
  </r>
  <r>
    <d v="2022-04-12T03:44:37"/>
    <x v="1"/>
    <n v="15"/>
    <s v="LOPERA AGUDELO LUIS FRANCISCO"/>
    <x v="3"/>
    <x v="0"/>
    <n v="205"/>
    <n v="20.5"/>
    <n v="216.82098765432099"/>
    <m/>
    <n v="82728.395099999994"/>
    <x v="0"/>
    <n v="13582.857142857099"/>
    <x v="250"/>
    <x v="0"/>
    <m/>
  </r>
  <r>
    <d v="2022-04-12T03:44:37"/>
    <x v="1"/>
    <n v="18"/>
    <s v="RENDON VIANA HUMBERTO DE JESUS"/>
    <x v="0"/>
    <x v="1"/>
    <n v="205"/>
    <n v="22.7777777777778"/>
    <n v="195.138888888889"/>
    <m/>
    <n v="74455.555600000007"/>
    <x v="0"/>
    <n v="13582.857142857099"/>
    <x v="250"/>
    <x v="0"/>
    <m/>
  </r>
  <r>
    <d v="2022-04-12T03:44:37"/>
    <x v="1"/>
    <n v="20"/>
    <s v="VACA FIERRO ROBINSON"/>
    <x v="9"/>
    <x v="0"/>
    <n v="262"/>
    <n v="21.8333333333333"/>
    <n v="260.18518518518499"/>
    <m/>
    <n v="99274.074099999998"/>
    <x v="0"/>
    <n v="13582.857142857099"/>
    <x v="250"/>
    <x v="0"/>
    <m/>
  </r>
  <r>
    <d v="2022-04-12T03:44:38"/>
    <x v="1"/>
    <n v="21"/>
    <s v="LONDOO LOPERA DUVAN ANDRES"/>
    <x v="3"/>
    <x v="0"/>
    <n v="174"/>
    <n v="17.399999999999999"/>
    <n v="216.82098765432099"/>
    <m/>
    <n v="82728.395099999994"/>
    <x v="0"/>
    <n v="13582.857142857099"/>
    <x v="250"/>
    <x v="0"/>
    <m/>
  </r>
  <r>
    <d v="2022-04-12T03:44:38"/>
    <x v="1"/>
    <n v="22"/>
    <s v="QUIRAMA CASTAEDA JHON JADER"/>
    <x v="3"/>
    <x v="0"/>
    <n v="207"/>
    <n v="21.789473684210499"/>
    <n v="205.97993827160499"/>
    <m/>
    <n v="78591.975300000006"/>
    <x v="1"/>
    <n v="13582.857142857099"/>
    <x v="250"/>
    <x v="0"/>
    <m/>
  </r>
  <r>
    <d v="2022-04-12T03:44:38"/>
    <x v="9"/>
    <n v="23"/>
    <s v="QUICENO DAVID DIEGO ALEJANDRO"/>
    <x v="1"/>
    <x v="0"/>
    <n v="188"/>
    <n v="17.090909090909101"/>
    <n v="238.503086419753"/>
    <s v="2 DESCUENTOS (Despachador fernando y Usuario desubicado)"/>
    <n v="91001.234599999996"/>
    <x v="0"/>
    <n v="13582.857142857099"/>
    <x v="250"/>
    <x v="0"/>
    <m/>
  </r>
  <r>
    <d v="2022-04-12T03:44:38"/>
    <x v="9"/>
    <n v="24"/>
    <s v="JIMENEZ JOSE"/>
    <x v="0"/>
    <x v="0"/>
    <n v="172"/>
    <n v="19.1111111111111"/>
    <n v="195.138888888889"/>
    <s v="1 DESCUENTO (Propietario veh 39)"/>
    <n v="74455.555600000007"/>
    <x v="0"/>
    <n v="13582.857142857099"/>
    <x v="250"/>
    <x v="0"/>
    <m/>
  </r>
  <r>
    <d v="2022-04-12T03:44:38"/>
    <x v="9"/>
    <n v="25"/>
    <s v="HOYOS ALEJANDRO"/>
    <x v="0"/>
    <x v="0"/>
    <n v="222"/>
    <n v="24.6666666666667"/>
    <n v="195.138888888889"/>
    <s v="1 DESCUENTO (Jefe de ruta)"/>
    <n v="74455.555600000007"/>
    <x v="1"/>
    <n v="13582.857142857099"/>
    <x v="250"/>
    <x v="0"/>
    <m/>
  </r>
  <r>
    <d v="2022-04-12T03:44:38"/>
    <x v="9"/>
    <n v="26"/>
    <s v="GONZALEZ VELASQUEZ LISDAN"/>
    <x v="0"/>
    <x v="0"/>
    <n v="186"/>
    <n v="20.6666666666667"/>
    <n v="195.138888888889"/>
    <m/>
    <n v="74455.555600000007"/>
    <x v="0"/>
    <n v="13582.857142857099"/>
    <x v="250"/>
    <x v="0"/>
    <m/>
  </r>
  <r>
    <d v="2022-04-12T03:44:39"/>
    <x v="9"/>
    <n v="27"/>
    <s v="HENAO MUOZ FERNEY"/>
    <x v="6"/>
    <x v="0"/>
    <n v="188"/>
    <n v="23.5"/>
    <n v="173.45679012345701"/>
    <m/>
    <n v="66182.716"/>
    <x v="0"/>
    <n v="13582.857142857099"/>
    <x v="250"/>
    <x v="0"/>
    <m/>
  </r>
  <r>
    <d v="2022-04-12T03:44:39"/>
    <x v="9"/>
    <n v="28"/>
    <s v="VARGAS ROJAS DIELMER AUGUSTO"/>
    <x v="10"/>
    <x v="0"/>
    <n v="117"/>
    <n v="26"/>
    <n v="97.5694444444444"/>
    <m/>
    <n v="37227.777800000003"/>
    <x v="0"/>
    <n v="13582.857142857099"/>
    <x v="250"/>
    <x v="0"/>
    <m/>
  </r>
  <r>
    <d v="2022-04-12T03:44:39"/>
    <x v="9"/>
    <n v="29"/>
    <s v="VALENCIA MENDOZA JHON"/>
    <x v="1"/>
    <x v="0"/>
    <n v="218"/>
    <n v="19.818181818181799"/>
    <n v="238.503086419753"/>
    <s v="4 DESCUENTOS (Jefe de ruta)"/>
    <n v="91001.234599999996"/>
    <x v="0"/>
    <n v="13582.857142857099"/>
    <x v="250"/>
    <x v="0"/>
    <m/>
  </r>
  <r>
    <d v="2022-04-12T03:44:39"/>
    <x v="9"/>
    <n v="30"/>
    <s v="ESCOBAR BRAN MATEO"/>
    <x v="1"/>
    <x v="0"/>
    <n v="254"/>
    <n v="23.090909090909101"/>
    <n v="238.503086419753"/>
    <m/>
    <n v="91001.234599999996"/>
    <x v="0"/>
    <n v="13582.857142857099"/>
    <x v="250"/>
    <x v="0"/>
    <m/>
  </r>
  <r>
    <d v="2022-04-12T03:44:39"/>
    <x v="1"/>
    <n v="31"/>
    <s v="VELEZ ANGELO"/>
    <x v="6"/>
    <x v="0"/>
    <n v="173"/>
    <n v="21.625"/>
    <n v="173.45679012345701"/>
    <m/>
    <n v="66182.716"/>
    <x v="1"/>
    <n v="13582.857142857099"/>
    <x v="250"/>
    <x v="0"/>
    <m/>
  </r>
  <r>
    <d v="2022-04-12T03:44:40"/>
    <x v="1"/>
    <n v="32"/>
    <s v="JIMENEZ HURTADO CARLOS ESTIVEN"/>
    <x v="4"/>
    <x v="1"/>
    <n v="179"/>
    <n v="25.571428571428601"/>
    <n v="151.774691358025"/>
    <m/>
    <n v="57909.876499999998"/>
    <x v="0"/>
    <n v="13582.857142857099"/>
    <x v="250"/>
    <x v="0"/>
    <m/>
  </r>
  <r>
    <d v="2022-04-12T03:44:40"/>
    <x v="1"/>
    <n v="33"/>
    <s v="TORRES CRISTIAN"/>
    <x v="3"/>
    <x v="0"/>
    <n v="237"/>
    <n v="23.7"/>
    <n v="216.82098765432099"/>
    <m/>
    <n v="82728.395099999994"/>
    <x v="0"/>
    <n v="13582.857142857099"/>
    <x v="250"/>
    <x v="0"/>
    <m/>
  </r>
  <r>
    <d v="2022-04-12T03:44:40"/>
    <x v="1"/>
    <n v="34"/>
    <s v="MONTOYA OSPINA GILBERTO ANTONIO"/>
    <x v="3"/>
    <x v="0"/>
    <n v="223"/>
    <n v="22.3"/>
    <n v="216.82098765432099"/>
    <s v="4 DESCUENTOS (Transbordo)"/>
    <n v="82728.395099999994"/>
    <x v="0"/>
    <n v="13582.857142857099"/>
    <x v="250"/>
    <x v="0"/>
    <m/>
  </r>
  <r>
    <d v="2022-04-12T03:44:40"/>
    <x v="1"/>
    <n v="35"/>
    <s v="ARISTIZABAL GIRALDO JORGE ANDRES"/>
    <x v="0"/>
    <x v="0"/>
    <n v="189"/>
    <n v="21"/>
    <n v="195.138888888889"/>
    <m/>
    <n v="74455.555600000007"/>
    <x v="1"/>
    <n v="13582.857142857099"/>
    <x v="250"/>
    <x v="0"/>
    <m/>
  </r>
  <r>
    <d v="2022-04-12T03:44:40"/>
    <x v="1"/>
    <n v="36"/>
    <s v="MARTINEZ CHAVERRA LUIS NORBERTO"/>
    <x v="6"/>
    <x v="0"/>
    <n v="192"/>
    <n v="22.588235294117599"/>
    <n v="184.29783950617301"/>
    <s v="13 DESCUENTOS (Transbordo veh 39)"/>
    <n v="70319.135800000004"/>
    <x v="0"/>
    <n v="13582.857142857099"/>
    <x v="250"/>
    <x v="0"/>
    <m/>
  </r>
  <r>
    <d v="2022-04-12T03:44:41"/>
    <x v="1"/>
    <n v="37"/>
    <s v="SEPULVEDA HENAO JUAN CAMILO"/>
    <x v="3"/>
    <x v="0"/>
    <n v="225"/>
    <n v="23.684210526315798"/>
    <n v="205.97993827160499"/>
    <m/>
    <n v="78591.975300000006"/>
    <x v="1"/>
    <n v="13582.857142857099"/>
    <x v="250"/>
    <x v="0"/>
    <m/>
  </r>
  <r>
    <d v="2022-04-12T03:44:41"/>
    <x v="1"/>
    <n v="38"/>
    <s v="RESTREPO JHON FLANDER"/>
    <x v="3"/>
    <x v="0"/>
    <n v="187"/>
    <n v="18.7"/>
    <n v="216.82098765432099"/>
    <m/>
    <n v="82728.395099999994"/>
    <x v="0"/>
    <n v="13582.857142857099"/>
    <x v="250"/>
    <x v="0"/>
    <m/>
  </r>
  <r>
    <d v="2022-04-12T03:44:41"/>
    <x v="1"/>
    <n v="39"/>
    <s v="GIL CORDOBA MATEO"/>
    <x v="10"/>
    <x v="0"/>
    <n v="117"/>
    <n v="26"/>
    <n v="97.5694444444444"/>
    <m/>
    <n v="37227.777800000003"/>
    <x v="0"/>
    <n v="13582.857142857099"/>
    <x v="250"/>
    <x v="0"/>
    <m/>
  </r>
  <r>
    <d v="2022-04-12T03:44:41"/>
    <x v="1"/>
    <n v="40"/>
    <s v="CORDOBA QUINTERO RAFAEL JOSE"/>
    <x v="1"/>
    <x v="0"/>
    <n v="260"/>
    <n v="23.636363636363601"/>
    <n v="238.503086419753"/>
    <s v="3 DESCUENTOS (Jefe de ruta y 2 Propietarios)"/>
    <n v="91001.234599999996"/>
    <x v="0"/>
    <n v="13582.857142857099"/>
    <x v="250"/>
    <x v="0"/>
    <m/>
  </r>
  <r>
    <d v="2022-04-12T03:44:41"/>
    <x v="1"/>
    <n v="42"/>
    <s v="DAVID TORRES GEIDER"/>
    <x v="0"/>
    <x v="0"/>
    <n v="199"/>
    <n v="22.1111111111111"/>
    <n v="195.138888888889"/>
    <m/>
    <n v="74455.555600000007"/>
    <x v="0"/>
    <n v="13582.857142857099"/>
    <x v="250"/>
    <x v="0"/>
    <m/>
  </r>
  <r>
    <d v="2022-04-13T04:38:16"/>
    <x v="1"/>
    <n v="1"/>
    <s v="GIL ARBOLEDA ARLEX"/>
    <x v="1"/>
    <x v="0"/>
    <n v="189"/>
    <n v="17.181818181818201"/>
    <n v="238.03058103975499"/>
    <m/>
    <n v="90812.232399999994"/>
    <x v="0"/>
    <n v="13069.4444444444"/>
    <x v="251"/>
    <x v="0"/>
    <m/>
  </r>
  <r>
    <d v="2022-04-13T04:38:17"/>
    <x v="1"/>
    <n v="2"/>
    <s v="GARCIA DAVID WILSON ALBERTO"/>
    <x v="3"/>
    <x v="0"/>
    <n v="216"/>
    <n v="21.6"/>
    <n v="216.39143730886801"/>
    <m/>
    <n v="82556.574900000007"/>
    <x v="1"/>
    <n v="13069.4444444444"/>
    <x v="251"/>
    <x v="0"/>
    <m/>
  </r>
  <r>
    <d v="2022-04-13T04:38:17"/>
    <x v="1"/>
    <n v="3"/>
    <s v="CANO JIMENEZ ESNEIDER"/>
    <x v="0"/>
    <x v="0"/>
    <n v="141"/>
    <n v="15.6666666666667"/>
    <n v="194.75229357798199"/>
    <m/>
    <n v="74300.917400000006"/>
    <x v="0"/>
    <n v="13069.4444444444"/>
    <x v="251"/>
    <x v="0"/>
    <m/>
  </r>
  <r>
    <d v="2022-04-13T04:38:17"/>
    <x v="1"/>
    <n v="5"/>
    <s v="LOAIZA GAVIRIA EDIXON ANDRES"/>
    <x v="0"/>
    <x v="0"/>
    <n v="220"/>
    <n v="24.4444444444444"/>
    <n v="194.75229357798199"/>
    <m/>
    <n v="74300.917400000006"/>
    <x v="1"/>
    <n v="13069.4444444444"/>
    <x v="251"/>
    <x v="0"/>
    <m/>
  </r>
  <r>
    <d v="2022-04-13T04:38:17"/>
    <x v="1"/>
    <n v="6"/>
    <s v="GRISALES VILLA DEIBY ALEJANDRO"/>
    <x v="6"/>
    <x v="0"/>
    <n v="172"/>
    <n v="20.235294117647101"/>
    <n v="183.93272171253801"/>
    <m/>
    <n v="70173.088699999993"/>
    <x v="0"/>
    <n v="13069.4444444444"/>
    <x v="251"/>
    <x v="0"/>
    <m/>
  </r>
  <r>
    <d v="2022-04-13T04:38:17"/>
    <x v="1"/>
    <n v="7"/>
    <s v="URIBE HERRERA JUAN ESTEBAN"/>
    <x v="3"/>
    <x v="0"/>
    <n v="212"/>
    <n v="21.2"/>
    <n v="216.39143730886801"/>
    <s v="3 DESCUENTOS (Lorena monitoreo Y 2 Despachadora Isabel)"/>
    <n v="82556.574900000007"/>
    <x v="1"/>
    <n v="13069.4444444444"/>
    <x v="251"/>
    <x v="0"/>
    <m/>
  </r>
  <r>
    <d v="2022-04-13T04:38:18"/>
    <x v="1"/>
    <n v="8"/>
    <s v="VALENCIA MENDOZA CESAR AUGUSTO"/>
    <x v="0"/>
    <x v="0"/>
    <n v="183"/>
    <n v="20.3333333333333"/>
    <n v="194.75229357798199"/>
    <m/>
    <n v="74300.917400000006"/>
    <x v="1"/>
    <n v="13069.4444444444"/>
    <x v="251"/>
    <x v="0"/>
    <m/>
  </r>
  <r>
    <d v="2022-04-13T04:38:18"/>
    <x v="1"/>
    <n v="10"/>
    <s v="MONSALVE OCAMPO EDISON GUSTAVO"/>
    <x v="6"/>
    <x v="0"/>
    <n v="154"/>
    <n v="19.25"/>
    <n v="173.113149847095"/>
    <m/>
    <n v="66045.259900000005"/>
    <x v="0"/>
    <n v="13069.4444444444"/>
    <x v="251"/>
    <x v="0"/>
    <m/>
  </r>
  <r>
    <d v="2022-04-13T04:38:18"/>
    <x v="9"/>
    <n v="11"/>
    <s v="TORRES CRISTIAN"/>
    <x v="6"/>
    <x v="0"/>
    <n v="177"/>
    <n v="22.125"/>
    <n v="173.113149847095"/>
    <m/>
    <n v="66045.259900000005"/>
    <x v="0"/>
    <n v="13069.4444444444"/>
    <x v="251"/>
    <x v="0"/>
    <m/>
  </r>
  <r>
    <d v="2022-04-13T04:38:18"/>
    <x v="9"/>
    <n v="12"/>
    <s v="OCAMPO OCAMPO ANTONIO JOSE"/>
    <x v="0"/>
    <x v="0"/>
    <n v="188"/>
    <n v="20.8888888888889"/>
    <n v="194.75229357798199"/>
    <s v="1 DESCUENTO (Despachador estiven)"/>
    <n v="74300.917400000006"/>
    <x v="0"/>
    <n v="13069.4444444444"/>
    <x v="251"/>
    <x v="0"/>
    <m/>
  </r>
  <r>
    <d v="2022-04-13T04:38:18"/>
    <x v="9"/>
    <n v="13"/>
    <s v="ROJAS CHAMORRO JEAN CARLOS"/>
    <x v="0"/>
    <x v="0"/>
    <n v="151"/>
    <n v="16.7777777777778"/>
    <n v="194.75229357798199"/>
    <s v="JESUS RIOS Realiz 5 viajes donde moviliz 83 Usuarios"/>
    <n v="74300.917400000006"/>
    <x v="1"/>
    <n v="13069.4444444444"/>
    <x v="251"/>
    <x v="0"/>
    <m/>
  </r>
  <r>
    <d v="2022-04-13T04:38:19"/>
    <x v="9"/>
    <n v="14"/>
    <s v="RUEDA FRANKI"/>
    <x v="0"/>
    <x v="0"/>
    <n v="239"/>
    <n v="26.5555555555556"/>
    <n v="194.75229357798199"/>
    <s v="1 DESCUENTO (Despachador fernando)"/>
    <n v="74300.917400000006"/>
    <x v="1"/>
    <n v="13069.4444444444"/>
    <x v="251"/>
    <x v="0"/>
    <m/>
  </r>
  <r>
    <d v="2022-04-13T04:38:19"/>
    <x v="9"/>
    <n v="15"/>
    <s v="LOPERA AGUDELO LUIS FRANCISCO"/>
    <x v="6"/>
    <x v="0"/>
    <n v="201"/>
    <n v="26.8"/>
    <n v="162.293577981651"/>
    <s v="1 DESCUENTO (Lorena monitoreo)"/>
    <n v="61917.431199999999"/>
    <x v="0"/>
    <n v="13069.4444444444"/>
    <x v="251"/>
    <x v="0"/>
    <m/>
  </r>
  <r>
    <d v="2022-04-13T04:38:19"/>
    <x v="9"/>
    <n v="16"/>
    <s v="BARRANTES GALLEGO DANIEL CAMILO"/>
    <x v="8"/>
    <x v="0"/>
    <n v="95"/>
    <n v="19"/>
    <n v="108.195718654434"/>
    <m/>
    <n v="41278.287499999999"/>
    <x v="0"/>
    <n v="13069.4444444444"/>
    <x v="251"/>
    <x v="0"/>
    <m/>
  </r>
  <r>
    <d v="2022-04-13T04:38:19"/>
    <x v="9"/>
    <n v="17"/>
    <s v="ESPINOZA CHAVARRIA GUILLERMO LEON"/>
    <x v="6"/>
    <x v="0"/>
    <n v="174"/>
    <n v="21.75"/>
    <n v="173.113149847095"/>
    <m/>
    <n v="66045.259900000005"/>
    <x v="0"/>
    <n v="13069.4444444444"/>
    <x v="251"/>
    <x v="0"/>
    <m/>
  </r>
  <r>
    <d v="2022-04-13T04:38:19"/>
    <x v="9"/>
    <n v="18"/>
    <s v="RENDON VIANA HUMBERTO DE JESUS"/>
    <x v="0"/>
    <x v="0"/>
    <n v="213"/>
    <n v="23.6666666666667"/>
    <n v="194.75229357798199"/>
    <s v="1 DESCUENTO (Despachador estiven)"/>
    <n v="74300.917400000006"/>
    <x v="0"/>
    <n v="13069.4444444444"/>
    <x v="251"/>
    <x v="0"/>
    <m/>
  </r>
  <r>
    <d v="2022-04-13T04:38:19"/>
    <x v="9"/>
    <n v="20"/>
    <s v="VACA FIERRO ROBINSON"/>
    <x v="0"/>
    <x v="0"/>
    <n v="186"/>
    <n v="20.6666666666667"/>
    <n v="194.75229357798199"/>
    <m/>
    <n v="74300.917400000006"/>
    <x v="0"/>
    <n v="13069.4444444444"/>
    <x v="251"/>
    <x v="0"/>
    <m/>
  </r>
  <r>
    <d v="2022-04-13T04:38:20"/>
    <x v="1"/>
    <n v="21"/>
    <s v="LONDOO LOPERA DUVAN ANDRES"/>
    <x v="3"/>
    <x v="0"/>
    <n v="265"/>
    <n v="26.5"/>
    <n v="216.39143730886801"/>
    <m/>
    <n v="82556.574900000007"/>
    <x v="0"/>
    <n v="13069.4444444444"/>
    <x v="251"/>
    <x v="0"/>
    <m/>
  </r>
  <r>
    <d v="2022-04-13T04:38:20"/>
    <x v="1"/>
    <n v="22"/>
    <s v="QUIRAMA CASTAEDA JHON JADER"/>
    <x v="3"/>
    <x v="0"/>
    <n v="220"/>
    <n v="22"/>
    <n v="216.39143730886801"/>
    <m/>
    <n v="82556.574900000007"/>
    <x v="1"/>
    <n v="13069.4444444444"/>
    <x v="251"/>
    <x v="0"/>
    <m/>
  </r>
  <r>
    <d v="2022-04-13T04:38:20"/>
    <x v="1"/>
    <n v="23"/>
    <s v="QUICENO DAVID DIEGO ALEJANDRO"/>
    <x v="0"/>
    <x v="0"/>
    <n v="205"/>
    <n v="22.7777777777778"/>
    <n v="194.75229357798199"/>
    <m/>
    <n v="74300.917400000006"/>
    <x v="0"/>
    <n v="13069.4444444444"/>
    <x v="251"/>
    <x v="0"/>
    <m/>
  </r>
  <r>
    <d v="2022-04-13T04:38:20"/>
    <x v="1"/>
    <n v="24"/>
    <s v="JIMENEZ JOSE"/>
    <x v="0"/>
    <x v="0"/>
    <n v="232"/>
    <n v="25.7777777777778"/>
    <n v="194.75229357798199"/>
    <m/>
    <n v="74300.917400000006"/>
    <x v="0"/>
    <n v="13069.4444444444"/>
    <x v="251"/>
    <x v="0"/>
    <m/>
  </r>
  <r>
    <d v="2022-04-13T04:38:20"/>
    <x v="1"/>
    <n v="25"/>
    <s v="HOYOS ALEJANDRO"/>
    <x v="0"/>
    <x v="0"/>
    <n v="198"/>
    <n v="22"/>
    <n v="194.75229357798199"/>
    <m/>
    <n v="74300.917400000006"/>
    <x v="1"/>
    <n v="13069.4444444444"/>
    <x v="251"/>
    <x v="0"/>
    <m/>
  </r>
  <r>
    <d v="2022-04-13T04:38:21"/>
    <x v="1"/>
    <n v="26"/>
    <s v="GONZALEZ VELASQUEZ LISDAN"/>
    <x v="3"/>
    <x v="0"/>
    <n v="190"/>
    <n v="19"/>
    <n v="216.39143730886801"/>
    <m/>
    <n v="82556.574900000007"/>
    <x v="0"/>
    <n v="13069.4444444444"/>
    <x v="251"/>
    <x v="0"/>
    <m/>
  </r>
  <r>
    <d v="2022-04-13T04:38:21"/>
    <x v="1"/>
    <n v="27"/>
    <s v="SOLORZANO KEVIN"/>
    <x v="3"/>
    <x v="0"/>
    <n v="181"/>
    <n v="18.100000000000001"/>
    <n v="216.39143730886801"/>
    <s v="FERNEY HENAO Realiz 4 viajes donde moviliz 85 Usuarios"/>
    <n v="82556.574900000007"/>
    <x v="0"/>
    <n v="13069.4444444444"/>
    <x v="251"/>
    <x v="0"/>
    <m/>
  </r>
  <r>
    <d v="2022-04-13T04:38:21"/>
    <x v="1"/>
    <n v="28"/>
    <s v="VARGAS ROJAS DIELMER AUGUSTO"/>
    <x v="0"/>
    <x v="0"/>
    <n v="203"/>
    <n v="22.5555555555556"/>
    <n v="194.75229357798199"/>
    <m/>
    <n v="74300.917400000006"/>
    <x v="0"/>
    <n v="13069.4444444444"/>
    <x v="251"/>
    <x v="0"/>
    <m/>
  </r>
  <r>
    <d v="2022-04-13T04:38:22"/>
    <x v="1"/>
    <n v="29"/>
    <s v="VALENCIA MENDOZA JHON"/>
    <x v="3"/>
    <x v="0"/>
    <n v="185"/>
    <n v="18.5"/>
    <n v="216.39143730886801"/>
    <s v="3 DESCUENTOS (Lorena monitoreo y 2 conducts.)"/>
    <n v="82556.574900000007"/>
    <x v="0"/>
    <n v="13069.4444444444"/>
    <x v="251"/>
    <x v="0"/>
    <m/>
  </r>
  <r>
    <d v="2022-04-13T04:38:22"/>
    <x v="1"/>
    <n v="30"/>
    <s v="ESCOBAR BRAN MATEO"/>
    <x v="6"/>
    <x v="0"/>
    <n v="187"/>
    <n v="23.375"/>
    <n v="173.113149847095"/>
    <m/>
    <n v="66045.259900000005"/>
    <x v="0"/>
    <n v="13069.4444444444"/>
    <x v="251"/>
    <x v="0"/>
    <m/>
  </r>
  <r>
    <d v="2022-04-13T04:38:22"/>
    <x v="9"/>
    <n v="31"/>
    <s v="VELEZ ANGELO"/>
    <x v="4"/>
    <x v="0"/>
    <n v="157"/>
    <n v="22.428571428571399"/>
    <n v="151.47400611620799"/>
    <m/>
    <n v="57789.602400000003"/>
    <x v="1"/>
    <n v="13069.4444444444"/>
    <x v="251"/>
    <x v="0"/>
    <m/>
  </r>
  <r>
    <d v="2022-04-13T04:38:22"/>
    <x v="9"/>
    <n v="32"/>
    <s v="MEDINA PARRA JONATHAN ESTIVEN"/>
    <x v="0"/>
    <x v="0"/>
    <n v="183"/>
    <n v="20.3333333333333"/>
    <n v="194.75229357798199"/>
    <s v="2 DESCUENTOS (Despachadora Isabel)"/>
    <n v="74300.917400000006"/>
    <x v="0"/>
    <n v="13069.4444444444"/>
    <x v="251"/>
    <x v="0"/>
    <m/>
  </r>
  <r>
    <d v="2022-04-13T04:38:23"/>
    <x v="9"/>
    <n v="33"/>
    <s v="TORRES CRISTIAN"/>
    <x v="6"/>
    <x v="0"/>
    <n v="229"/>
    <n v="28.625"/>
    <n v="173.113149847095"/>
    <s v="2 DESCUENTOS (Transbordo veh 38)"/>
    <n v="66045.259900000005"/>
    <x v="0"/>
    <n v="13069.4444444444"/>
    <x v="251"/>
    <x v="0"/>
    <m/>
  </r>
  <r>
    <d v="2022-04-13T04:38:23"/>
    <x v="9"/>
    <n v="34"/>
    <s v="JIMENEZ HURTADO CARLOS ESTIVEN"/>
    <x v="6"/>
    <x v="0"/>
    <n v="169"/>
    <n v="21.125"/>
    <n v="173.113149847095"/>
    <s v="1 DESCUENTO (Usuario desubicado)"/>
    <n v="66045.259900000005"/>
    <x v="0"/>
    <n v="13069.4444444444"/>
    <x v="251"/>
    <x v="0"/>
    <m/>
  </r>
  <r>
    <d v="2022-04-13T04:38:23"/>
    <x v="9"/>
    <n v="35"/>
    <s v="ARISTIZABAL GIRALDO JORGE ANDRES"/>
    <x v="0"/>
    <x v="0"/>
    <n v="211"/>
    <n v="23.4444444444444"/>
    <n v="194.75229357798199"/>
    <s v="1 DESCUENTO (Usuario desubicado)"/>
    <n v="74300.917400000006"/>
    <x v="1"/>
    <n v="13069.4444444444"/>
    <x v="251"/>
    <x v="0"/>
    <m/>
  </r>
  <r>
    <d v="2022-04-13T04:38:24"/>
    <x v="9"/>
    <n v="36"/>
    <s v="MARTINEZ CHAVERRA LUIS NORBERTO"/>
    <x v="3"/>
    <x v="0"/>
    <n v="231"/>
    <n v="23.1"/>
    <n v="216.39143730886801"/>
    <m/>
    <n v="82556.574900000007"/>
    <x v="0"/>
    <n v="13069.4444444444"/>
    <x v="251"/>
    <x v="0"/>
    <m/>
  </r>
  <r>
    <d v="2022-04-13T04:38:24"/>
    <x v="9"/>
    <n v="37"/>
    <s v="PIEDRAHITA MADRID SANTIAGO"/>
    <x v="6"/>
    <x v="0"/>
    <n v="159"/>
    <n v="19.875"/>
    <n v="173.113149847095"/>
    <m/>
    <n v="66045.259900000005"/>
    <x v="1"/>
    <n v="13069.4444444444"/>
    <x v="251"/>
    <x v="0"/>
    <m/>
  </r>
  <r>
    <d v="2022-04-13T04:38:24"/>
    <x v="9"/>
    <n v="38"/>
    <s v="RESTREPO JHON FLANDER"/>
    <x v="6"/>
    <x v="0"/>
    <n v="175"/>
    <n v="21.875"/>
    <n v="173.113149847095"/>
    <m/>
    <n v="66045.259900000005"/>
    <x v="0"/>
    <n v="13069.4444444444"/>
    <x v="251"/>
    <x v="0"/>
    <m/>
  </r>
  <r>
    <d v="2022-04-13T04:38:24"/>
    <x v="9"/>
    <n v="40"/>
    <s v="CORDOBA QUINTERO RAFAEL JOSE"/>
    <x v="0"/>
    <x v="0"/>
    <n v="210"/>
    <n v="23.3333333333333"/>
    <n v="194.75229357798199"/>
    <m/>
    <n v="74300.917400000006"/>
    <x v="0"/>
    <n v="13069.4444444444"/>
    <x v="251"/>
    <x v="0"/>
    <m/>
  </r>
  <r>
    <d v="2022-04-13T04:38:25"/>
    <x v="9"/>
    <n v="42"/>
    <s v="DAVID TORRES GEIDER"/>
    <x v="0"/>
    <x v="0"/>
    <n v="175"/>
    <n v="19.4444444444444"/>
    <n v="194.75229357798199"/>
    <s v="1 DESCUENTO (Conduct)"/>
    <n v="74300.917400000006"/>
    <x v="0"/>
    <n v="13069.4444444444"/>
    <x v="251"/>
    <x v="0"/>
    <m/>
  </r>
  <r>
    <d v="2022-04-14T05:46:55"/>
    <x v="9"/>
    <n v="2"/>
    <s v="GARCIA DAVID WILSON ALBERTO"/>
    <x v="3"/>
    <x v="0"/>
    <n v="252"/>
    <n v="25.2"/>
    <n v="223.343949044586"/>
    <s v="3 DESCUENTOS X Usuario con movilidad reducida"/>
    <n v="85337.579599999997"/>
    <x v="1"/>
    <n v="13357.142857142901"/>
    <x v="252"/>
    <x v="0"/>
    <m/>
  </r>
  <r>
    <d v="2022-04-14T05:46:56"/>
    <x v="9"/>
    <n v="3"/>
    <s v="CANO JIMENEZ ESNEIDER"/>
    <x v="0"/>
    <x v="0"/>
    <n v="211"/>
    <n v="23.4444444444444"/>
    <n v="201.00955414012699"/>
    <s v="2 DESCUENTOS (Lorena monitoreo y Conduct.)"/>
    <n v="76803.8217"/>
    <x v="0"/>
    <n v="13357.142857142901"/>
    <x v="252"/>
    <x v="0"/>
    <m/>
  </r>
  <r>
    <d v="2022-04-14T05:46:56"/>
    <x v="9"/>
    <n v="5"/>
    <s v="LOAIZA GAVIRIA EDIXON ANDRES"/>
    <x v="3"/>
    <x v="0"/>
    <n v="316"/>
    <n v="31.6"/>
    <n v="223.343949044586"/>
    <m/>
    <n v="85337.579599999997"/>
    <x v="1"/>
    <n v="13357.142857142901"/>
    <x v="252"/>
    <x v="0"/>
    <m/>
  </r>
  <r>
    <d v="2022-04-14T05:46:56"/>
    <x v="9"/>
    <n v="6"/>
    <s v="GRISALES VILLA DEIBY ALEJANDRO"/>
    <x v="0"/>
    <x v="0"/>
    <n v="220"/>
    <n v="24.4444444444444"/>
    <n v="201.00955414012699"/>
    <m/>
    <n v="76803.8217"/>
    <x v="0"/>
    <n v="13357.142857142901"/>
    <x v="252"/>
    <x v="0"/>
    <m/>
  </r>
  <r>
    <d v="2022-04-14T05:46:56"/>
    <x v="9"/>
    <n v="7"/>
    <s v="URIBE HERRERA JUAN ESTEBAN"/>
    <x v="7"/>
    <x v="0"/>
    <n v="48"/>
    <n v="16"/>
    <n v="67.003184713375802"/>
    <m/>
    <n v="25601.2739"/>
    <x v="1"/>
    <n v="13357.142857142901"/>
    <x v="252"/>
    <x v="0"/>
    <m/>
  </r>
  <r>
    <d v="2022-04-14T05:46:56"/>
    <x v="9"/>
    <n v="8"/>
    <s v="VALENCIA MENDOZA CESAR AUGUSTO"/>
    <x v="3"/>
    <x v="0"/>
    <n v="261"/>
    <n v="26.1"/>
    <n v="223.343949044586"/>
    <m/>
    <n v="85337.579599999997"/>
    <x v="1"/>
    <n v="13357.142857142901"/>
    <x v="252"/>
    <x v="0"/>
    <m/>
  </r>
  <r>
    <d v="2022-04-14T05:46:57"/>
    <x v="9"/>
    <n v="9"/>
    <s v="TABORDA ROJAS DIEGO ALEJANDRO"/>
    <x v="2"/>
    <x v="0"/>
    <n v="128"/>
    <n v="21.3333333333333"/>
    <n v="134.006369426752"/>
    <m/>
    <n v="51202.5478"/>
    <x v="0"/>
    <n v="13357.142857142901"/>
    <x v="252"/>
    <x v="0"/>
    <m/>
  </r>
  <r>
    <d v="2022-04-14T05:46:57"/>
    <x v="9"/>
    <n v="10"/>
    <s v="SEPULVEDA HENAO JUAN CAMILO"/>
    <x v="3"/>
    <x v="0"/>
    <n v="230"/>
    <n v="23"/>
    <n v="223.343949044586"/>
    <m/>
    <n v="85337.579599999997"/>
    <x v="0"/>
    <n v="13357.142857142901"/>
    <x v="252"/>
    <x v="0"/>
    <m/>
  </r>
  <r>
    <d v="2022-04-14T05:46:57"/>
    <x v="1"/>
    <n v="11"/>
    <s v="HERRERA CRISTIAN"/>
    <x v="3"/>
    <x v="0"/>
    <n v="244"/>
    <n v="24.4"/>
    <n v="223.343949044586"/>
    <m/>
    <n v="85337.579599999997"/>
    <x v="0"/>
    <n v="13357.142857142901"/>
    <x v="252"/>
    <x v="0"/>
    <m/>
  </r>
  <r>
    <d v="2022-04-14T05:46:57"/>
    <x v="1"/>
    <n v="12"/>
    <s v="VELEZ ZAPATA SANTIAGO"/>
    <x v="0"/>
    <x v="0"/>
    <n v="137"/>
    <n v="15.2222222222222"/>
    <n v="201.00955414012699"/>
    <m/>
    <n v="76803.8217"/>
    <x v="0"/>
    <n v="13357.142857142901"/>
    <x v="252"/>
    <x v="0"/>
    <m/>
  </r>
  <r>
    <d v="2022-04-14T05:46:57"/>
    <x v="1"/>
    <n v="13"/>
    <s v="RIOS JESUS"/>
    <x v="6"/>
    <x v="0"/>
    <n v="194"/>
    <n v="24.25"/>
    <n v="178.67515923566901"/>
    <m/>
    <n v="68270.063699999999"/>
    <x v="1"/>
    <n v="13357.142857142901"/>
    <x v="252"/>
    <x v="0"/>
    <m/>
  </r>
  <r>
    <d v="2022-04-14T05:46:58"/>
    <x v="1"/>
    <n v="14"/>
    <s v="CARVAJAL SALAZAR HECTOR MARINO"/>
    <x v="0"/>
    <x v="0"/>
    <n v="194"/>
    <n v="21.5555555555556"/>
    <n v="201.00955414012699"/>
    <s v="FRANKI RUEDA Realiz 4 viajes donde moviliz 69 Usuarios"/>
    <n v="76803.8217"/>
    <x v="1"/>
    <n v="13357.142857142901"/>
    <x v="252"/>
    <x v="0"/>
    <m/>
  </r>
  <r>
    <d v="2022-04-14T05:46:58"/>
    <x v="1"/>
    <n v="15"/>
    <s v="LOPERA AGUDELO LUIS FRANCISCO"/>
    <x v="3"/>
    <x v="0"/>
    <n v="217"/>
    <n v="21.7"/>
    <n v="223.343949044586"/>
    <s v="1 DESCUENTO (Despachador Fernando)"/>
    <n v="85337.579599999997"/>
    <x v="0"/>
    <n v="13357.142857142901"/>
    <x v="252"/>
    <x v="0"/>
    <m/>
  </r>
  <r>
    <d v="2022-04-14T05:46:58"/>
    <x v="1"/>
    <n v="16"/>
    <s v="DAVID TORRES GEIDER"/>
    <x v="2"/>
    <x v="0"/>
    <n v="120"/>
    <n v="20"/>
    <n v="134.006369426752"/>
    <m/>
    <n v="51202.5478"/>
    <x v="0"/>
    <n v="13357.142857142901"/>
    <x v="252"/>
    <x v="0"/>
    <m/>
  </r>
  <r>
    <d v="2022-04-14T05:46:58"/>
    <x v="1"/>
    <n v="17"/>
    <s v="ESPINOZA CHAVARRIA GUILLERMO LEON"/>
    <x v="0"/>
    <x v="0"/>
    <n v="183"/>
    <n v="20.3333333333333"/>
    <n v="201.00955414012699"/>
    <m/>
    <n v="76803.8217"/>
    <x v="0"/>
    <n v="13357.142857142901"/>
    <x v="252"/>
    <x v="0"/>
    <m/>
  </r>
  <r>
    <d v="2022-04-14T05:46:58"/>
    <x v="1"/>
    <n v="18"/>
    <s v="RENDON VIANA HUMBERTO DE JESUS"/>
    <x v="0"/>
    <x v="0"/>
    <n v="251"/>
    <n v="27.8888888888889"/>
    <n v="201.00955414012699"/>
    <m/>
    <n v="76803.8217"/>
    <x v="0"/>
    <n v="13357.142857142901"/>
    <x v="252"/>
    <x v="0"/>
    <m/>
  </r>
  <r>
    <d v="2022-04-14T05:46:58"/>
    <x v="9"/>
    <n v="20"/>
    <s v="VACA FIERRO ROBINSON"/>
    <x v="8"/>
    <x v="1"/>
    <n v="98"/>
    <n v="19.600000000000001"/>
    <n v="111.671974522293"/>
    <s v="13 DESCUENTOS (Devolucion x incidente)"/>
    <n v="42668.789799999999"/>
    <x v="0"/>
    <n v="13357.142857142901"/>
    <x v="252"/>
    <x v="0"/>
    <m/>
  </r>
  <r>
    <d v="2022-04-14T05:46:59"/>
    <x v="9"/>
    <n v="21"/>
    <s v="OCAMPO OCAMPO ANTONIO JOSE"/>
    <x v="6"/>
    <x v="0"/>
    <n v="174"/>
    <n v="21.75"/>
    <n v="178.67515923566901"/>
    <m/>
    <n v="68270.063699999999"/>
    <x v="0"/>
    <n v="13357.142857142901"/>
    <x v="252"/>
    <x v="0"/>
    <m/>
  </r>
  <r>
    <d v="2022-04-14T05:46:59"/>
    <x v="9"/>
    <n v="22"/>
    <s v="ROJAS CHAMORRO JEAN CARLOS"/>
    <x v="0"/>
    <x v="0"/>
    <n v="163"/>
    <n v="18.1111111111111"/>
    <n v="201.00955414012699"/>
    <s v="6 DESCUENTOS (2 Jefe de ruta y 4 x Usuarios con movilidad reducida)"/>
    <n v="76803.8217"/>
    <x v="1"/>
    <n v="13357.142857142901"/>
    <x v="252"/>
    <x v="0"/>
    <m/>
  </r>
  <r>
    <d v="2022-04-14T05:46:59"/>
    <x v="9"/>
    <n v="23"/>
    <s v="QUICENO DAVID DIEGO ALEJANDRO"/>
    <x v="6"/>
    <x v="0"/>
    <n v="201"/>
    <n v="25.125"/>
    <n v="178.67515923566901"/>
    <m/>
    <n v="68270.063699999999"/>
    <x v="0"/>
    <n v="13357.142857142901"/>
    <x v="252"/>
    <x v="0"/>
    <m/>
  </r>
  <r>
    <d v="2022-04-14T05:46:59"/>
    <x v="9"/>
    <n v="24"/>
    <s v="JIMENEZ JOSE"/>
    <x v="0"/>
    <x v="0"/>
    <n v="240"/>
    <n v="26.6666666666667"/>
    <n v="201.00955414012699"/>
    <m/>
    <n v="76803.8217"/>
    <x v="0"/>
    <n v="13357.142857142901"/>
    <x v="252"/>
    <x v="0"/>
    <m/>
  </r>
  <r>
    <d v="2022-04-14T05:46:59"/>
    <x v="9"/>
    <n v="25"/>
    <s v="HOYOS ALEJANDRO"/>
    <x v="0"/>
    <x v="0"/>
    <n v="222"/>
    <n v="24.6666666666667"/>
    <n v="201.00955414012699"/>
    <m/>
    <n v="76803.8217"/>
    <x v="1"/>
    <n v="13357.142857142901"/>
    <x v="252"/>
    <x v="0"/>
    <m/>
  </r>
  <r>
    <d v="2022-04-14T05:47:00"/>
    <x v="9"/>
    <n v="26"/>
    <s v="GONZALEZ VELASQUEZ LISDAN"/>
    <x v="6"/>
    <x v="0"/>
    <n v="142"/>
    <n v="17.75"/>
    <n v="178.67515923566901"/>
    <m/>
    <n v="68270.063699999999"/>
    <x v="0"/>
    <n v="13357.142857142901"/>
    <x v="252"/>
    <x v="0"/>
    <m/>
  </r>
  <r>
    <d v="2022-04-14T05:47:00"/>
    <x v="9"/>
    <n v="27"/>
    <s v="SOLORZANO KEVIN"/>
    <x v="6"/>
    <x v="0"/>
    <n v="161"/>
    <n v="20.125"/>
    <n v="178.67515923566901"/>
    <s v="1 DESCUENTO (Conduct. Veh 31)"/>
    <n v="68270.063699999999"/>
    <x v="0"/>
    <n v="13357.142857142901"/>
    <x v="252"/>
    <x v="0"/>
    <m/>
  </r>
  <r>
    <d v="2022-04-14T05:47:00"/>
    <x v="9"/>
    <n v="28"/>
    <s v="VELASQUEZ ROLDAN BRAYAN ESTIVEN"/>
    <x v="6"/>
    <x v="0"/>
    <n v="176"/>
    <n v="22"/>
    <n v="178.67515923566901"/>
    <s v="1 DESCUENTO (Lorena monitoreo)"/>
    <n v="68270.063699999999"/>
    <x v="0"/>
    <n v="13357.142857142901"/>
    <x v="252"/>
    <x v="0"/>
    <m/>
  </r>
  <r>
    <d v="2022-04-14T05:47:00"/>
    <x v="9"/>
    <n v="29"/>
    <s v="MARTINEZ MANCO JUAN FELIPE"/>
    <x v="6"/>
    <x v="0"/>
    <n v="146"/>
    <n v="18.25"/>
    <n v="178.67515923566901"/>
    <s v="1 DESCUENTO (Lorena monitoreo)"/>
    <n v="68270.063699999999"/>
    <x v="0"/>
    <n v="13357.142857142901"/>
    <x v="252"/>
    <x v="0"/>
    <m/>
  </r>
  <r>
    <d v="2022-04-14T05:47:01"/>
    <x v="9"/>
    <n v="30"/>
    <s v="ESCOBAR BRAN MATEO"/>
    <x v="0"/>
    <x v="0"/>
    <n v="244"/>
    <n v="27.1111111111111"/>
    <n v="201.00955414012699"/>
    <s v="16 DESCUENTOS (14 Transbordo veh 31 y 2 Conduct)"/>
    <n v="76803.8217"/>
    <x v="0"/>
    <n v="13357.142857142901"/>
    <x v="252"/>
    <x v="0"/>
    <m/>
  </r>
  <r>
    <d v="2022-04-14T05:47:01"/>
    <x v="1"/>
    <n v="31"/>
    <s v="VELEZ ANGELO"/>
    <x v="2"/>
    <x v="0"/>
    <n v="164"/>
    <n v="27.3333333333333"/>
    <n v="134.006369426752"/>
    <m/>
    <n v="51202.5478"/>
    <x v="1"/>
    <n v="13357.142857142901"/>
    <x v="252"/>
    <x v="0"/>
    <m/>
  </r>
  <r>
    <d v="2022-04-14T05:47:01"/>
    <x v="1"/>
    <n v="32"/>
    <s v="MEDINA PARRA JONATHAN ESTIVEN"/>
    <x v="0"/>
    <x v="0"/>
    <n v="173"/>
    <n v="19.2222222222222"/>
    <n v="201.00955414012699"/>
    <s v="2 DESCUENTOS (Jefe de ruta)"/>
    <n v="76803.8217"/>
    <x v="0"/>
    <n v="13357.142857142901"/>
    <x v="252"/>
    <x v="0"/>
    <m/>
  </r>
  <r>
    <d v="2022-04-14T05:47:02"/>
    <x v="1"/>
    <n v="33"/>
    <s v="TORRES CRISTIAN"/>
    <x v="1"/>
    <x v="0"/>
    <n v="207"/>
    <n v="18.818181818181799"/>
    <n v="245.678343949045"/>
    <m/>
    <n v="93871.337599999999"/>
    <x v="0"/>
    <n v="13357.142857142901"/>
    <x v="252"/>
    <x v="0"/>
    <m/>
  </r>
  <r>
    <d v="2022-04-14T05:47:02"/>
    <x v="1"/>
    <n v="34"/>
    <s v="JIMENEZ HURTADO CARLOS ESTIVEN"/>
    <x v="6"/>
    <x v="0"/>
    <n v="163"/>
    <n v="20.375"/>
    <n v="178.67515923566901"/>
    <m/>
    <n v="68270.063699999999"/>
    <x v="0"/>
    <n v="13357.142857142901"/>
    <x v="252"/>
    <x v="0"/>
    <m/>
  </r>
  <r>
    <d v="2022-04-14T05:47:02"/>
    <x v="1"/>
    <n v="35"/>
    <s v="ARISTIZABAL GIRALDO JORGE ANDRES"/>
    <x v="6"/>
    <x v="0"/>
    <n v="157"/>
    <n v="19.625"/>
    <n v="178.67515923566901"/>
    <m/>
    <n v="68270.063699999999"/>
    <x v="1"/>
    <n v="13357.142857142901"/>
    <x v="252"/>
    <x v="0"/>
    <m/>
  </r>
  <r>
    <d v="2022-04-14T05:47:03"/>
    <x v="1"/>
    <n v="36"/>
    <s v="HERRERA GIOVANNY"/>
    <x v="3"/>
    <x v="1"/>
    <n v="208"/>
    <n v="20.8"/>
    <n v="223.343949044586"/>
    <s v="17 DESCUENTOS (16 Transbordo veh 16 y Usuario desubicado)"/>
    <n v="85337.579599999997"/>
    <x v="0"/>
    <n v="13357.142857142901"/>
    <x v="252"/>
    <x v="0"/>
    <m/>
  </r>
  <r>
    <d v="2022-04-14T05:47:03"/>
    <x v="1"/>
    <n v="37"/>
    <s v="PIEDRAHITA MADRID SANTIAGO"/>
    <x v="6"/>
    <x v="0"/>
    <n v="166"/>
    <n v="20.75"/>
    <n v="178.67515923566901"/>
    <m/>
    <n v="68270.063699999999"/>
    <x v="1"/>
    <n v="13357.142857142901"/>
    <x v="252"/>
    <x v="0"/>
    <m/>
  </r>
  <r>
    <d v="2022-04-14T05:47:03"/>
    <x v="1"/>
    <n v="38"/>
    <s v="RESTREPO JHON FLANDER"/>
    <x v="3"/>
    <x v="0"/>
    <n v="181"/>
    <n v="18.100000000000001"/>
    <n v="223.343949044586"/>
    <s v="2 DESCUENTOS (Transbordo veh 16)"/>
    <n v="85337.579599999997"/>
    <x v="0"/>
    <n v="13357.142857142901"/>
    <x v="252"/>
    <x v="0"/>
    <m/>
  </r>
  <r>
    <d v="2022-04-14T05:47:04"/>
    <x v="1"/>
    <n v="40"/>
    <s v="CORDOBA QUINTERO RAFAEL JOSE"/>
    <x v="0"/>
    <x v="0"/>
    <n v="223"/>
    <n v="24.7777777777778"/>
    <n v="201.00955414012699"/>
    <m/>
    <n v="76803.8217"/>
    <x v="0"/>
    <n v="13357.142857142901"/>
    <x v="252"/>
    <x v="0"/>
    <m/>
  </r>
  <r>
    <d v="2022-04-14T05:47:04"/>
    <x v="1"/>
    <n v="42"/>
    <s v="BARRANTES GALLEGO DANIEL CAMILO"/>
    <x v="0"/>
    <x v="0"/>
    <n v="198"/>
    <n v="22"/>
    <n v="201.00955414012699"/>
    <s v="1 DESCUENTO (Despachador Fernando)"/>
    <n v="76803.8217"/>
    <x v="0"/>
    <n v="13357.142857142901"/>
    <x v="252"/>
    <x v="0"/>
    <m/>
  </r>
  <r>
    <d v="2022-04-15T02:30:46"/>
    <x v="10"/>
    <n v="1"/>
    <s v="GIL ARBOLEDA ARLEX"/>
    <x v="0"/>
    <x v="0"/>
    <n v="180"/>
    <n v="20"/>
    <n v="184.77876106194699"/>
    <s v="1 DESCUENTO (Usuario desubicado)"/>
    <n v="70311.504400000005"/>
    <x v="0"/>
    <n v="10547.619047619"/>
    <x v="253"/>
    <x v="0"/>
    <m/>
  </r>
  <r>
    <d v="2022-04-15T02:30:46"/>
    <x v="10"/>
    <n v="2"/>
    <s v="GARCIA DAVID WILSON ALBERTO"/>
    <x v="0"/>
    <x v="0"/>
    <n v="152"/>
    <n v="16.8888888888889"/>
    <n v="184.77876106194699"/>
    <s v="1 DESCUENTO (Usuario desubicado)"/>
    <n v="70311.504400000005"/>
    <x v="1"/>
    <n v="10547.619047619"/>
    <x v="253"/>
    <x v="0"/>
    <m/>
  </r>
  <r>
    <d v="2022-04-15T02:30:46"/>
    <x v="10"/>
    <n v="5"/>
    <s v="LOAIZA GAVIRIA EDIXON ANDRES"/>
    <x v="0"/>
    <x v="0"/>
    <n v="171"/>
    <n v="19"/>
    <n v="184.77876106194699"/>
    <s v="4 DESCUENTOS (Transbordo veh 42)"/>
    <n v="70311.504400000005"/>
    <x v="1"/>
    <n v="10547.619047619"/>
    <x v="253"/>
    <x v="0"/>
    <m/>
  </r>
  <r>
    <d v="2022-04-15T02:30:47"/>
    <x v="10"/>
    <n v="6"/>
    <s v="GRISALES VILLA DEIBY ALEJANDRO"/>
    <x v="0"/>
    <x v="0"/>
    <n v="163"/>
    <n v="18.1111111111111"/>
    <n v="184.77876106194699"/>
    <m/>
    <n v="70311.504400000005"/>
    <x v="0"/>
    <n v="10547.619047619"/>
    <x v="253"/>
    <x v="0"/>
    <m/>
  </r>
  <r>
    <d v="2022-04-15T02:30:47"/>
    <x v="10"/>
    <n v="7"/>
    <s v="URIBE HERRERA JUAN ESTEBAN"/>
    <x v="6"/>
    <x v="1"/>
    <n v="197"/>
    <n v="24.625"/>
    <n v="164.24778761061901"/>
    <s v="3 DESCUENTOS (Despachadora Isabel)"/>
    <n v="62499.114999999998"/>
    <x v="1"/>
    <n v="10547.619047619"/>
    <x v="253"/>
    <x v="0"/>
    <m/>
  </r>
  <r>
    <d v="2022-04-15T02:30:47"/>
    <x v="10"/>
    <n v="8"/>
    <s v="VALENCIA MENDOZA CESAR AUGUSTO"/>
    <x v="6"/>
    <x v="0"/>
    <n v="164"/>
    <n v="20.5"/>
    <n v="164.24778761061901"/>
    <m/>
    <n v="62499.114999999998"/>
    <x v="1"/>
    <n v="10547.619047619"/>
    <x v="253"/>
    <x v="0"/>
    <m/>
  </r>
  <r>
    <d v="2022-04-15T02:30:47"/>
    <x v="10"/>
    <n v="9"/>
    <s v="TABORDA ROJAS DIEGO ALEJANDRO"/>
    <x v="6"/>
    <x v="0"/>
    <n v="150"/>
    <n v="18.75"/>
    <n v="164.24778761061901"/>
    <s v="2 DESCUENTOS (Despachadora Isabel)"/>
    <n v="62499.114999999998"/>
    <x v="0"/>
    <n v="10547.619047619"/>
    <x v="253"/>
    <x v="0"/>
    <m/>
  </r>
  <r>
    <d v="2022-04-15T02:30:48"/>
    <x v="10"/>
    <n v="10"/>
    <s v="MONSALVE OCAMPO EDISON GUSTAVO"/>
    <x v="0"/>
    <x v="0"/>
    <n v="191"/>
    <n v="21.2222222222222"/>
    <n v="184.77876106194699"/>
    <m/>
    <n v="70311.504400000005"/>
    <x v="0"/>
    <n v="10547.619047619"/>
    <x v="253"/>
    <x v="0"/>
    <m/>
  </r>
  <r>
    <d v="2022-04-15T02:30:48"/>
    <x v="10"/>
    <n v="11"/>
    <s v="HERRERA CRISTIAN"/>
    <x v="0"/>
    <x v="0"/>
    <n v="168"/>
    <n v="18.6666666666667"/>
    <n v="184.77876106194699"/>
    <m/>
    <n v="70311.504400000005"/>
    <x v="0"/>
    <n v="10547.619047619"/>
    <x v="253"/>
    <x v="0"/>
    <m/>
  </r>
  <r>
    <d v="2022-04-15T02:30:48"/>
    <x v="10"/>
    <n v="12"/>
    <s v="VELEZ ZAPATA SANTIAGO"/>
    <x v="0"/>
    <x v="0"/>
    <n v="127"/>
    <n v="14.1111111111111"/>
    <n v="184.77876106194699"/>
    <m/>
    <n v="70311.504400000005"/>
    <x v="0"/>
    <n v="10547.619047619"/>
    <x v="253"/>
    <x v="0"/>
    <m/>
  </r>
  <r>
    <d v="2022-04-15T02:30:48"/>
    <x v="10"/>
    <n v="13"/>
    <s v="RIOS JESUS"/>
    <x v="0"/>
    <x v="0"/>
    <n v="199"/>
    <n v="22.1111111111111"/>
    <n v="184.77876106194699"/>
    <m/>
    <n v="70311.504400000005"/>
    <x v="1"/>
    <n v="10547.619047619"/>
    <x v="253"/>
    <x v="0"/>
    <m/>
  </r>
  <r>
    <d v="2022-04-15T02:30:48"/>
    <x v="10"/>
    <n v="14"/>
    <s v="RUEDA FRANKI"/>
    <x v="6"/>
    <x v="0"/>
    <n v="230"/>
    <n v="28.75"/>
    <n v="164.24778761061901"/>
    <m/>
    <n v="62499.114999999998"/>
    <x v="1"/>
    <n v="10547.619047619"/>
    <x v="253"/>
    <x v="0"/>
    <m/>
  </r>
  <r>
    <d v="2022-04-15T02:30:48"/>
    <x v="10"/>
    <n v="15"/>
    <s v="LONDOO LOPERA DUVAN ANDRES"/>
    <x v="6"/>
    <x v="0"/>
    <n v="169"/>
    <n v="21.125"/>
    <n v="164.24778761061901"/>
    <m/>
    <n v="62499.114999999998"/>
    <x v="0"/>
    <n v="10547.619047619"/>
    <x v="253"/>
    <x v="0"/>
    <m/>
  </r>
  <r>
    <d v="2022-04-15T02:30:49"/>
    <x v="10"/>
    <n v="16"/>
    <s v="DAVID TORRES GEIDER"/>
    <x v="4"/>
    <x v="0"/>
    <n v="115"/>
    <n v="16.428571428571399"/>
    <n v="143.716814159292"/>
    <m/>
    <n v="54686.725700000003"/>
    <x v="0"/>
    <n v="10547.619047619"/>
    <x v="253"/>
    <x v="0"/>
    <m/>
  </r>
  <r>
    <d v="2022-04-15T02:30:49"/>
    <x v="10"/>
    <n v="17"/>
    <s v="VERENZUELA MARTINEZ ALEXANDER"/>
    <x v="6"/>
    <x v="0"/>
    <n v="179"/>
    <n v="22.375"/>
    <n v="164.24778761061901"/>
    <s v="1 DESCUENTO (Desppachador fernando)"/>
    <n v="62499.114999999998"/>
    <x v="0"/>
    <n v="10547.619047619"/>
    <x v="253"/>
    <x v="0"/>
    <m/>
  </r>
  <r>
    <d v="2022-04-15T02:30:49"/>
    <x v="10"/>
    <n v="18"/>
    <s v="RENDON VIANA HUMBERTO DE JESUS"/>
    <x v="0"/>
    <x v="0"/>
    <n v="217"/>
    <n v="24.1111111111111"/>
    <n v="184.77876106194699"/>
    <m/>
    <n v="70311.504400000005"/>
    <x v="0"/>
    <n v="10547.619047619"/>
    <x v="253"/>
    <x v="0"/>
    <m/>
  </r>
  <r>
    <d v="2022-04-15T02:30:49"/>
    <x v="10"/>
    <n v="26"/>
    <s v="CANO JIMENEZ ESNEIDER"/>
    <x v="8"/>
    <x v="0"/>
    <n v="93"/>
    <n v="18.600000000000001"/>
    <n v="102.654867256637"/>
    <m/>
    <n v="39061.946900000003"/>
    <x v="0"/>
    <n v="10547.619047619"/>
    <x v="253"/>
    <x v="0"/>
    <m/>
  </r>
  <r>
    <d v="2022-04-15T02:30:49"/>
    <x v="10"/>
    <n v="29"/>
    <s v="HERRERA GIOVANNY"/>
    <x v="6"/>
    <x v="0"/>
    <n v="147"/>
    <n v="18.375"/>
    <n v="164.24778761061901"/>
    <m/>
    <n v="62499.114999999998"/>
    <x v="0"/>
    <n v="10547.619047619"/>
    <x v="253"/>
    <x v="0"/>
    <m/>
  </r>
  <r>
    <d v="2022-04-15T02:30:50"/>
    <x v="10"/>
    <n v="35"/>
    <s v="ARISTIZABAL GIRALDO JORGE ANDRES"/>
    <x v="4"/>
    <x v="0"/>
    <n v="152"/>
    <n v="21.714285714285701"/>
    <n v="143.716814159292"/>
    <m/>
    <n v="54686.725700000003"/>
    <x v="1"/>
    <n v="10547.619047619"/>
    <x v="253"/>
    <x v="0"/>
    <m/>
  </r>
  <r>
    <d v="2022-04-15T02:30:50"/>
    <x v="10"/>
    <n v="36"/>
    <s v="MARTINEZ CHAVERRA LUIS NORBERTO"/>
    <x v="2"/>
    <x v="0"/>
    <n v="131"/>
    <n v="23.818181818181799"/>
    <n v="112.92035398230099"/>
    <s v="1 DESCUENTO (Despachador fernando)"/>
    <n v="42968.141600000003"/>
    <x v="0"/>
    <n v="10547.619047619"/>
    <x v="253"/>
    <x v="0"/>
    <m/>
  </r>
  <r>
    <d v="2022-04-15T02:30:50"/>
    <x v="10"/>
    <n v="42"/>
    <s v="BARRANTES GALLEGO DANIEL CAMILO"/>
    <x v="6"/>
    <x v="0"/>
    <n v="185"/>
    <n v="23.125"/>
    <n v="164.24778761061901"/>
    <m/>
    <n v="62499.114999999998"/>
    <x v="0"/>
    <n v="10547.619047619"/>
    <x v="253"/>
    <x v="0"/>
    <m/>
  </r>
  <r>
    <d v="2022-04-16T01:43:42"/>
    <x v="8"/>
    <n v="7"/>
    <s v="ROJAS CHAMORRO JEAN CARLOS"/>
    <x v="0"/>
    <x v="0"/>
    <n v="134"/>
    <n v="14.8888888888889"/>
    <n v="139.23364485981301"/>
    <m/>
    <n v="52093.457900000001"/>
    <x v="1"/>
    <n v="8485.7142857142899"/>
    <x v="254"/>
    <x v="0"/>
    <m/>
  </r>
  <r>
    <d v="2022-04-16T01:43:43"/>
    <x v="8"/>
    <n v="9"/>
    <s v="TABORDA ROJAS DIEGO ALEJANDRO"/>
    <x v="0"/>
    <x v="0"/>
    <n v="129"/>
    <n v="14.3333333333333"/>
    <n v="139.23364485981301"/>
    <m/>
    <n v="52093.457900000001"/>
    <x v="0"/>
    <n v="8485.7142857142899"/>
    <x v="254"/>
    <x v="0"/>
    <m/>
  </r>
  <r>
    <d v="2022-04-16T01:43:43"/>
    <x v="8"/>
    <n v="17"/>
    <s v="CANO JIMENEZ ESNEIDER"/>
    <x v="7"/>
    <x v="0"/>
    <n v="43"/>
    <n v="14.3333333333333"/>
    <n v="46.411214953270999"/>
    <m/>
    <n v="17364.486000000001"/>
    <x v="0"/>
    <n v="8485.7142857142899"/>
    <x v="254"/>
    <x v="0"/>
    <m/>
  </r>
  <r>
    <d v="2022-04-16T01:43:43"/>
    <x v="8"/>
    <n v="21"/>
    <s v="OCAMPO OCAMPO ANTONIO JOSE"/>
    <x v="0"/>
    <x v="0"/>
    <n v="130"/>
    <n v="14.4444444444444"/>
    <n v="139.23364485981301"/>
    <m/>
    <n v="52093.457900000001"/>
    <x v="0"/>
    <n v="8485.7142857142899"/>
    <x v="254"/>
    <x v="0"/>
    <m/>
  </r>
  <r>
    <d v="2022-04-16T01:43:44"/>
    <x v="8"/>
    <n v="24"/>
    <s v="JIMENEZ JOSE"/>
    <x v="3"/>
    <x v="0"/>
    <n v="171"/>
    <n v="17.100000000000001"/>
    <n v="154.70404984423701"/>
    <m/>
    <n v="57881.619899999998"/>
    <x v="0"/>
    <n v="8485.7142857142899"/>
    <x v="254"/>
    <x v="0"/>
    <m/>
  </r>
  <r>
    <d v="2022-04-16T01:43:44"/>
    <x v="8"/>
    <n v="25"/>
    <s v="HOYOS ALEJANDRO"/>
    <x v="3"/>
    <x v="0"/>
    <n v="184"/>
    <n v="18.399999999999999"/>
    <n v="154.70404984423701"/>
    <m/>
    <n v="57881.619899999998"/>
    <x v="1"/>
    <n v="8485.7142857142899"/>
    <x v="254"/>
    <x v="0"/>
    <m/>
  </r>
  <r>
    <d v="2022-04-16T01:43:44"/>
    <x v="8"/>
    <n v="26"/>
    <s v="VERENZUELA MARTINEZ ALEXANDER"/>
    <x v="3"/>
    <x v="0"/>
    <n v="165"/>
    <n v="16.5"/>
    <n v="154.70404984423701"/>
    <m/>
    <n v="57881.619899999998"/>
    <x v="0"/>
    <n v="8485.7142857142899"/>
    <x v="254"/>
    <x v="0"/>
    <m/>
  </r>
  <r>
    <d v="2022-04-16T01:43:44"/>
    <x v="8"/>
    <n v="27"/>
    <s v="HENAO MUOZ FERNEY"/>
    <x v="6"/>
    <x v="0"/>
    <n v="118"/>
    <n v="14.75"/>
    <n v="123.763239875389"/>
    <m/>
    <n v="46305.296000000002"/>
    <x v="0"/>
    <n v="8485.7142857142899"/>
    <x v="254"/>
    <x v="0"/>
    <m/>
  </r>
  <r>
    <d v="2022-04-16T01:43:44"/>
    <x v="8"/>
    <n v="28"/>
    <s v="VARGAS ROJAS DIELMER AUGUSTO"/>
    <x v="6"/>
    <x v="0"/>
    <n v="172"/>
    <n v="20.235294117647101"/>
    <n v="131.498442367601"/>
    <m/>
    <n v="49199.376900000003"/>
    <x v="0"/>
    <n v="8485.7142857142899"/>
    <x v="254"/>
    <x v="0"/>
    <m/>
  </r>
  <r>
    <d v="2022-04-16T01:43:45"/>
    <x v="8"/>
    <n v="29"/>
    <s v="VALENCIA MENDOZA JHON"/>
    <x v="5"/>
    <x v="0"/>
    <n v="15"/>
    <n v="15"/>
    <n v="15.4704049844237"/>
    <m/>
    <n v="5788.1620000000003"/>
    <x v="0"/>
    <n v="8485.7142857142899"/>
    <x v="254"/>
    <x v="0"/>
    <m/>
  </r>
  <r>
    <d v="2022-04-16T01:43:45"/>
    <x v="8"/>
    <n v="30"/>
    <s v="ESCOBAR BRAN MATEO"/>
    <x v="3"/>
    <x v="0"/>
    <n v="196"/>
    <n v="19.600000000000001"/>
    <n v="154.70404984423701"/>
    <m/>
    <n v="57881.619899999998"/>
    <x v="0"/>
    <n v="8485.7142857142899"/>
    <x v="254"/>
    <x v="0"/>
    <m/>
  </r>
  <r>
    <d v="2022-04-16T01:43:45"/>
    <x v="8"/>
    <n v="31"/>
    <s v="RESTREPO JHON FLANDER"/>
    <x v="0"/>
    <x v="0"/>
    <n v="133"/>
    <n v="14.7777777777778"/>
    <n v="139.23364485981301"/>
    <s v="CARLOS ROJAS Realiz 1 viaje donde moviliz 8 Usuarios, 1 DESCUENTO (Propietario)"/>
    <n v="52093.457900000001"/>
    <x v="1"/>
    <n v="8485.7142857142899"/>
    <x v="254"/>
    <x v="0"/>
    <m/>
  </r>
  <r>
    <d v="2022-04-16T01:43:45"/>
    <x v="8"/>
    <n v="33"/>
    <s v="TORRES CRISTIAN"/>
    <x v="0"/>
    <x v="0"/>
    <n v="126"/>
    <n v="14"/>
    <n v="139.23364485981301"/>
    <s v="8 DESCUENTOS (Transbordo veh 28)"/>
    <n v="52093.457900000001"/>
    <x v="0"/>
    <n v="8485.7142857142899"/>
    <x v="254"/>
    <x v="0"/>
    <m/>
  </r>
  <r>
    <d v="2022-04-16T01:43:45"/>
    <x v="8"/>
    <n v="34"/>
    <s v="MONTOYA OSPINA GILBERTO ANTONIO"/>
    <x v="0"/>
    <x v="0"/>
    <n v="122"/>
    <n v="13.5555555555556"/>
    <n v="139.23364485981301"/>
    <s v="1 DESCUENTO (Propietario)"/>
    <n v="52093.457900000001"/>
    <x v="0"/>
    <n v="8485.7142857142899"/>
    <x v="254"/>
    <x v="0"/>
    <m/>
  </r>
  <r>
    <d v="2022-04-16T01:43:46"/>
    <x v="8"/>
    <n v="35"/>
    <s v="URIBE HERRERA JUAN ESTEBAN"/>
    <x v="1"/>
    <x v="0"/>
    <n v="163"/>
    <n v="14.818181818181801"/>
    <n v="170.17445482866"/>
    <m/>
    <n v="63669.781900000002"/>
    <x v="1"/>
    <n v="8485.7142857142899"/>
    <x v="254"/>
    <x v="0"/>
    <m/>
  </r>
  <r>
    <d v="2022-04-16T01:43:46"/>
    <x v="8"/>
    <n v="36"/>
    <s v="MARTINEZ CHAVERRA LUIS NORBERTO"/>
    <x v="0"/>
    <x v="0"/>
    <n v="157"/>
    <n v="17.4444444444444"/>
    <n v="139.23364485981301"/>
    <m/>
    <n v="52093.457900000001"/>
    <x v="0"/>
    <n v="8485.7142857142899"/>
    <x v="254"/>
    <x v="0"/>
    <m/>
  </r>
  <r>
    <d v="2022-04-16T01:43:46"/>
    <x v="8"/>
    <n v="37"/>
    <s v="PIEDRAHITA MADRID SANTIAGO"/>
    <x v="6"/>
    <x v="0"/>
    <n v="87"/>
    <n v="10.875"/>
    <n v="123.763239875389"/>
    <m/>
    <n v="46305.296000000002"/>
    <x v="1"/>
    <n v="8485.7142857142899"/>
    <x v="254"/>
    <x v="0"/>
    <m/>
  </r>
  <r>
    <d v="2022-04-16T01:43:46"/>
    <x v="8"/>
    <n v="39"/>
    <s v="GIL CORDOBA MATEO"/>
    <x v="5"/>
    <x v="0"/>
    <n v="10"/>
    <n v="10"/>
    <n v="15.4704049844237"/>
    <m/>
    <n v="5788.1620000000003"/>
    <x v="0"/>
    <n v="8485.7142857142899"/>
    <x v="254"/>
    <x v="0"/>
    <m/>
  </r>
  <r>
    <d v="2022-04-16T01:43:47"/>
    <x v="8"/>
    <n v="40"/>
    <s v="SOLORZANO KEVIN"/>
    <x v="0"/>
    <x v="0"/>
    <n v="132"/>
    <n v="14.6666666666667"/>
    <n v="139.23364485981301"/>
    <m/>
    <n v="52093.457900000001"/>
    <x v="0"/>
    <n v="8485.7142857142899"/>
    <x v="254"/>
    <x v="0"/>
    <m/>
  </r>
  <r>
    <d v="2022-04-16T01:43:47"/>
    <x v="8"/>
    <n v="42"/>
    <s v="BARRANTES GALLEGO DANIEL CAMILO"/>
    <x v="6"/>
    <x v="0"/>
    <n v="96"/>
    <n v="12"/>
    <n v="123.763239875389"/>
    <m/>
    <n v="46305.296000000002"/>
    <x v="0"/>
    <n v="8485.7142857142899"/>
    <x v="254"/>
    <x v="0"/>
    <m/>
  </r>
  <r>
    <d v="2022-04-17T02:46:08"/>
    <x v="1"/>
    <n v="1"/>
    <s v="GIL ARBOLEDA ARLEX"/>
    <x v="3"/>
    <x v="0"/>
    <n v="131"/>
    <n v="13.1"/>
    <n v="177.926421404682"/>
    <s v="1 DESCUENTO (Propietario)"/>
    <n v="67170.568599999999"/>
    <x v="0"/>
    <n v="9455.5555555555493"/>
    <x v="255"/>
    <x v="0"/>
    <m/>
  </r>
  <r>
    <d v="2022-04-17T02:46:09"/>
    <x v="1"/>
    <n v="2"/>
    <s v="GARCIA DAVID WILSON ALBERTO"/>
    <x v="0"/>
    <x v="0"/>
    <n v="218"/>
    <n v="24.2222222222222"/>
    <n v="160.13377926421401"/>
    <s v="1 DESCUENTO (Usuario desubicado)"/>
    <n v="60453.511700000003"/>
    <x v="1"/>
    <n v="9455.5555555555493"/>
    <x v="255"/>
    <x v="0"/>
    <m/>
  </r>
  <r>
    <d v="2022-04-17T02:46:09"/>
    <x v="1"/>
    <n v="3"/>
    <s v="CANO JIMENEZ ESNEIDER"/>
    <x v="2"/>
    <x v="0"/>
    <n v="105"/>
    <n v="17.5"/>
    <n v="106.75585284280901"/>
    <m/>
    <n v="40302.341099999998"/>
    <x v="0"/>
    <n v="9455.5555555555493"/>
    <x v="255"/>
    <x v="0"/>
    <m/>
  </r>
  <r>
    <d v="2022-04-17T02:46:09"/>
    <x v="1"/>
    <n v="5"/>
    <s v="LOAIZA GAVIRIA EDIXON ANDRES"/>
    <x v="8"/>
    <x v="0"/>
    <n v="77"/>
    <n v="15.4"/>
    <n v="88.963210702341101"/>
    <m/>
    <n v="33585.284299999999"/>
    <x v="1"/>
    <n v="9455.5555555555493"/>
    <x v="255"/>
    <x v="0"/>
    <m/>
  </r>
  <r>
    <d v="2022-04-17T02:46:09"/>
    <x v="1"/>
    <n v="6"/>
    <s v="GRISALES VILLA DEIBY ALEJANDRO"/>
    <x v="0"/>
    <x v="0"/>
    <n v="146"/>
    <n v="16.2222222222222"/>
    <n v="160.13377926421401"/>
    <s v="1 DESCUENTO (Conduct)"/>
    <n v="60453.511700000003"/>
    <x v="0"/>
    <n v="9455.5555555555493"/>
    <x v="255"/>
    <x v="0"/>
    <m/>
  </r>
  <r>
    <d v="2022-04-17T02:46:09"/>
    <x v="1"/>
    <n v="7"/>
    <s v="URIBE HERRERA JUAN ESTEBAN"/>
    <x v="3"/>
    <x v="0"/>
    <n v="190"/>
    <n v="19"/>
    <n v="177.926421404682"/>
    <m/>
    <n v="67170.568599999999"/>
    <x v="1"/>
    <n v="9455.5555555555493"/>
    <x v="255"/>
    <x v="0"/>
    <m/>
  </r>
  <r>
    <d v="2022-04-17T02:46:10"/>
    <x v="1"/>
    <n v="8"/>
    <s v="MARTINEZ MANCO JUAN FELIPE"/>
    <x v="3"/>
    <x v="0"/>
    <n v="193"/>
    <n v="19.3"/>
    <n v="177.926421404682"/>
    <m/>
    <n v="67170.568599999999"/>
    <x v="1"/>
    <n v="9455.5555555555493"/>
    <x v="255"/>
    <x v="0"/>
    <m/>
  </r>
  <r>
    <d v="2022-04-17T02:46:10"/>
    <x v="1"/>
    <n v="9"/>
    <s v="TABORDA ROJAS DIEGO ALEJANDRO"/>
    <x v="0"/>
    <x v="2"/>
    <n v="172"/>
    <n v="19.1111111111111"/>
    <n v="160.13377926421401"/>
    <s v="11 DESCUENTOS (Transbordo veh 24)"/>
    <n v="60453.511700000003"/>
    <x v="0"/>
    <n v="9455.5555555555493"/>
    <x v="255"/>
    <x v="0"/>
    <m/>
  </r>
  <r>
    <d v="2022-04-17T02:46:10"/>
    <x v="1"/>
    <n v="10"/>
    <s v="MONSALVE OCAMPO EDISON GUSTAVO"/>
    <x v="6"/>
    <x v="1"/>
    <n v="146"/>
    <n v="18.25"/>
    <n v="142.34113712374599"/>
    <m/>
    <n v="53736.4548"/>
    <x v="0"/>
    <n v="9455.5555555555493"/>
    <x v="255"/>
    <x v="0"/>
    <m/>
  </r>
  <r>
    <d v="2022-04-17T02:46:10"/>
    <x v="9"/>
    <n v="11"/>
    <s v="HERRERA CRISTIAN"/>
    <x v="3"/>
    <x v="0"/>
    <n v="150"/>
    <n v="15"/>
    <n v="177.926421404682"/>
    <s v="1 DESCUENTO (Usuario desubicado)"/>
    <n v="67170.568599999999"/>
    <x v="0"/>
    <n v="9455.5555555555493"/>
    <x v="255"/>
    <x v="0"/>
    <m/>
  </r>
  <r>
    <d v="2022-04-17T02:46:10"/>
    <x v="9"/>
    <n v="12"/>
    <s v="VELEZ ZAPATA SANTIAGO"/>
    <x v="0"/>
    <x v="0"/>
    <n v="135"/>
    <n v="15"/>
    <n v="160.13377926421401"/>
    <m/>
    <n v="60453.511700000003"/>
    <x v="0"/>
    <n v="9455.5555555555493"/>
    <x v="255"/>
    <x v="0"/>
    <m/>
  </r>
  <r>
    <d v="2022-04-17T02:46:11"/>
    <x v="9"/>
    <n v="13"/>
    <s v="RIOS JESUS"/>
    <x v="6"/>
    <x v="0"/>
    <n v="190"/>
    <n v="23.75"/>
    <n v="142.34113712374599"/>
    <m/>
    <n v="53736.4548"/>
    <x v="1"/>
    <n v="9455.5555555555493"/>
    <x v="255"/>
    <x v="0"/>
    <m/>
  </r>
  <r>
    <d v="2022-04-17T02:46:11"/>
    <x v="9"/>
    <n v="14"/>
    <s v="RUEDA FRANKI"/>
    <x v="0"/>
    <x v="0"/>
    <n v="135"/>
    <n v="15"/>
    <n v="160.13377926421401"/>
    <m/>
    <n v="60453.511700000003"/>
    <x v="1"/>
    <n v="9455.5555555555493"/>
    <x v="255"/>
    <x v="0"/>
    <m/>
  </r>
  <r>
    <d v="2022-04-17T02:46:11"/>
    <x v="9"/>
    <n v="15"/>
    <s v="LONDOO LOPERA DUVAN ANDRES"/>
    <x v="0"/>
    <x v="0"/>
    <n v="162"/>
    <n v="18"/>
    <n v="160.13377926421401"/>
    <s v="2 DESCUENTOS (Usuarios desubicados)"/>
    <n v="60453.511700000003"/>
    <x v="0"/>
    <n v="9455.5555555555493"/>
    <x v="255"/>
    <x v="0"/>
    <m/>
  </r>
  <r>
    <d v="2022-04-17T02:46:12"/>
    <x v="9"/>
    <n v="16"/>
    <s v="DAVID TORRES GEIDER"/>
    <x v="10"/>
    <x v="0"/>
    <n v="91"/>
    <n v="22.75"/>
    <n v="71.170568561872898"/>
    <m/>
    <n v="26868.2274"/>
    <x v="0"/>
    <n v="9455.5555555555493"/>
    <x v="255"/>
    <x v="0"/>
    <m/>
  </r>
  <r>
    <d v="2022-04-17T02:46:12"/>
    <x v="9"/>
    <n v="17"/>
    <s v="VERENZUELA MARTINEZ ALEXANDER"/>
    <x v="6"/>
    <x v="0"/>
    <n v="130"/>
    <n v="16.25"/>
    <n v="142.34113712374599"/>
    <m/>
    <n v="53736.4548"/>
    <x v="0"/>
    <n v="9455.5555555555493"/>
    <x v="255"/>
    <x v="0"/>
    <m/>
  </r>
  <r>
    <d v="2022-04-17T02:46:12"/>
    <x v="9"/>
    <n v="18"/>
    <s v="RENDON VIANA HUMBERTO DE JESUS"/>
    <x v="6"/>
    <x v="0"/>
    <n v="170"/>
    <n v="21.25"/>
    <n v="142.34113712374599"/>
    <m/>
    <n v="53736.4548"/>
    <x v="0"/>
    <n v="9455.5555555555493"/>
    <x v="255"/>
    <x v="0"/>
    <m/>
  </r>
  <r>
    <d v="2022-04-17T02:46:13"/>
    <x v="1"/>
    <n v="21"/>
    <s v="OCAMPO OCAMPO ANTONIO JOSE"/>
    <x v="0"/>
    <x v="0"/>
    <n v="177"/>
    <n v="19.6666666666667"/>
    <n v="160.13377926421401"/>
    <m/>
    <n v="60453.511700000003"/>
    <x v="0"/>
    <n v="9455.5555555555493"/>
    <x v="255"/>
    <x v="0"/>
    <m/>
  </r>
  <r>
    <d v="2022-04-17T02:46:13"/>
    <x v="1"/>
    <n v="22"/>
    <s v="QUIRAMA CASTAEDA JHON JADER"/>
    <x v="0"/>
    <x v="0"/>
    <n v="189"/>
    <n v="21"/>
    <n v="160.13377926421401"/>
    <m/>
    <n v="60453.511700000003"/>
    <x v="1"/>
    <n v="9455.5555555555493"/>
    <x v="255"/>
    <x v="0"/>
    <m/>
  </r>
  <r>
    <d v="2022-04-17T02:46:13"/>
    <x v="1"/>
    <n v="23"/>
    <s v="QUICENO DAVID DIEGO ALEJANDRO"/>
    <x v="3"/>
    <x v="0"/>
    <n v="181"/>
    <n v="18.100000000000001"/>
    <n v="177.926421404682"/>
    <m/>
    <n v="67170.568599999999"/>
    <x v="0"/>
    <n v="9455.5555555555493"/>
    <x v="255"/>
    <x v="0"/>
    <m/>
  </r>
  <r>
    <d v="2022-04-17T02:46:13"/>
    <x v="1"/>
    <n v="24"/>
    <s v="JIMENEZ JOSE"/>
    <x v="0"/>
    <x v="0"/>
    <n v="180"/>
    <n v="20"/>
    <n v="160.13377926421401"/>
    <s v="2 DESCUENTOS (Despachadora Isabel)"/>
    <n v="60453.511700000003"/>
    <x v="0"/>
    <n v="9455.5555555555493"/>
    <x v="255"/>
    <x v="0"/>
    <m/>
  </r>
  <r>
    <d v="2022-04-17T02:46:14"/>
    <x v="1"/>
    <n v="25"/>
    <s v="HOYOS ALEJANDRO"/>
    <x v="6"/>
    <x v="0"/>
    <n v="98"/>
    <n v="12.25"/>
    <n v="142.34113712374599"/>
    <m/>
    <n v="53736.4548"/>
    <x v="1"/>
    <n v="9455.5555555555493"/>
    <x v="255"/>
    <x v="0"/>
    <m/>
  </r>
  <r>
    <d v="2022-04-17T02:46:14"/>
    <x v="1"/>
    <n v="26"/>
    <s v="GONZALEZ VELASQUEZ LISDAN"/>
    <x v="0"/>
    <x v="0"/>
    <n v="135"/>
    <n v="15"/>
    <n v="160.13377926421401"/>
    <m/>
    <n v="60453.511700000003"/>
    <x v="0"/>
    <n v="9455.5555555555493"/>
    <x v="255"/>
    <x v="0"/>
    <m/>
  </r>
  <r>
    <d v="2022-04-17T02:46:14"/>
    <x v="1"/>
    <n v="27"/>
    <s v="SOLORZANO KEVIN"/>
    <x v="6"/>
    <x v="0"/>
    <n v="136"/>
    <n v="17"/>
    <n v="142.34113712374599"/>
    <s v="4 DESCUENTOS (Transbordo veh 07)"/>
    <n v="53736.4548"/>
    <x v="0"/>
    <n v="9455.5555555555493"/>
    <x v="255"/>
    <x v="0"/>
    <m/>
  </r>
  <r>
    <d v="2022-04-17T02:46:14"/>
    <x v="1"/>
    <n v="30"/>
    <s v="ESCOBAR BRAN MATEO"/>
    <x v="6"/>
    <x v="0"/>
    <n v="160"/>
    <n v="21.3333333333333"/>
    <n v="133.444816053512"/>
    <m/>
    <n v="50377.926399999997"/>
    <x v="0"/>
    <n v="9455.5555555555493"/>
    <x v="255"/>
    <x v="0"/>
    <m/>
  </r>
  <r>
    <d v="2022-04-17T02:46:15"/>
    <x v="9"/>
    <n v="31"/>
    <s v="RESTREPO JHON FLANDER"/>
    <x v="6"/>
    <x v="0"/>
    <n v="157"/>
    <n v="19.625"/>
    <n v="142.34113712374599"/>
    <s v="1 DESCUENTO (Despachador Fernando)"/>
    <n v="53736.4548"/>
    <x v="1"/>
    <n v="9455.5555555555493"/>
    <x v="255"/>
    <x v="0"/>
    <m/>
  </r>
  <r>
    <d v="2022-04-17T02:46:15"/>
    <x v="9"/>
    <n v="32"/>
    <s v="MEDINA PARRA JONATHAN ESTIVEN"/>
    <x v="6"/>
    <x v="0"/>
    <n v="99"/>
    <n v="13.2"/>
    <n v="133.444816053512"/>
    <m/>
    <n v="50377.926399999997"/>
    <x v="0"/>
    <n v="9455.5555555555493"/>
    <x v="255"/>
    <x v="0"/>
    <m/>
  </r>
  <r>
    <d v="2022-04-17T02:46:15"/>
    <x v="9"/>
    <n v="33"/>
    <s v="TORRES CRISTIAN"/>
    <x v="3"/>
    <x v="0"/>
    <n v="186"/>
    <n v="18.600000000000001"/>
    <n v="177.926421404682"/>
    <m/>
    <n v="67170.568599999999"/>
    <x v="0"/>
    <n v="9455.5555555555493"/>
    <x v="255"/>
    <x v="0"/>
    <m/>
  </r>
  <r>
    <d v="2022-04-17T02:46:15"/>
    <x v="9"/>
    <n v="34"/>
    <s v="MONTOYA OSPINA GILBERTO ANTONIO"/>
    <x v="6"/>
    <x v="0"/>
    <n v="176"/>
    <n v="22"/>
    <n v="142.34113712374599"/>
    <s v="2 DESCUENTOS (Despachadora Isabel)"/>
    <n v="53736.4548"/>
    <x v="0"/>
    <n v="9455.5555555555493"/>
    <x v="255"/>
    <x v="0"/>
    <m/>
  </r>
  <r>
    <d v="2022-04-17T02:46:16"/>
    <x v="9"/>
    <n v="35"/>
    <s v="ARISTIZABAL GIRALDO JORGE ANDRES"/>
    <x v="0"/>
    <x v="0"/>
    <n v="160"/>
    <n v="17.7777777777778"/>
    <n v="160.13377926421401"/>
    <m/>
    <n v="60453.511700000003"/>
    <x v="1"/>
    <n v="9455.5555555555493"/>
    <x v="255"/>
    <x v="0"/>
    <m/>
  </r>
  <r>
    <d v="2022-04-17T02:46:16"/>
    <x v="9"/>
    <n v="36"/>
    <s v="MARTINEZ CHAVERRA LUIS NORBERTO"/>
    <x v="0"/>
    <x v="0"/>
    <n v="134"/>
    <n v="14.8888888888889"/>
    <n v="160.13377926421401"/>
    <s v="1 DESCUENTO (Propietario veh 34)"/>
    <n v="60453.511700000003"/>
    <x v="0"/>
    <n v="9455.5555555555493"/>
    <x v="255"/>
    <x v="0"/>
    <m/>
  </r>
  <r>
    <d v="2022-04-17T02:46:16"/>
    <x v="9"/>
    <n v="37"/>
    <s v="SEPULVEDA HENAO JUAN CAMILO"/>
    <x v="0"/>
    <x v="0"/>
    <n v="128"/>
    <n v="14.2222222222222"/>
    <n v="160.13377926421401"/>
    <m/>
    <n v="60453.511700000003"/>
    <x v="1"/>
    <n v="9455.5555555555493"/>
    <x v="255"/>
    <x v="0"/>
    <m/>
  </r>
  <r>
    <d v="2022-04-17T02:46:17"/>
    <x v="9"/>
    <n v="38"/>
    <s v="RESTREPO JHON FLANDER"/>
    <x v="6"/>
    <x v="0"/>
    <n v="151"/>
    <n v="18.875"/>
    <n v="142.34113712374599"/>
    <m/>
    <n v="53736.4548"/>
    <x v="0"/>
    <n v="9455.5555555555493"/>
    <x v="255"/>
    <x v="0"/>
    <m/>
  </r>
  <r>
    <d v="2022-04-17T02:46:17"/>
    <x v="9"/>
    <n v="39"/>
    <s v="GIL CORDOBA MATEO"/>
    <x v="10"/>
    <x v="0"/>
    <n v="81"/>
    <n v="20.25"/>
    <n v="71.170568561872898"/>
    <s v="6 DESCUENTOS (Transbordo veh 26)"/>
    <n v="26868.2274"/>
    <x v="0"/>
    <n v="9455.5555555555493"/>
    <x v="255"/>
    <x v="0"/>
    <m/>
  </r>
  <r>
    <d v="2022-04-17T02:46:17"/>
    <x v="9"/>
    <n v="40"/>
    <s v="CORDOBA QUINTERO RAFAEL JOSE"/>
    <x v="6"/>
    <x v="0"/>
    <n v="145"/>
    <n v="18.125"/>
    <n v="142.34113712374599"/>
    <m/>
    <n v="53736.4548"/>
    <x v="0"/>
    <n v="9455.5555555555493"/>
    <x v="255"/>
    <x v="0"/>
    <m/>
  </r>
  <r>
    <d v="2022-04-17T02:46:17"/>
    <x v="9"/>
    <n v="42"/>
    <s v="BARRANTES GALLEGO DANIEL CAMILO"/>
    <x v="6"/>
    <x v="0"/>
    <n v="106"/>
    <n v="13.25"/>
    <n v="142.34113712374599"/>
    <m/>
    <n v="53736.4548"/>
    <x v="0"/>
    <n v="9455.5555555555493"/>
    <x v="255"/>
    <x v="0"/>
    <m/>
  </r>
  <r>
    <d v="2022-04-17T22:17:12"/>
    <x v="1"/>
    <n v="1"/>
    <s v="GIL ARBOLEDA ARLEX"/>
    <x v="9"/>
    <x v="0"/>
    <n v="223"/>
    <n v="19.3913043478261"/>
    <n v="257.75627769571599"/>
    <s v="2 DESCUENTOS (Conduct. Y usuario desubicado)"/>
    <n v="98502.511100000003"/>
    <x v="0"/>
    <n v="14880"/>
    <x v="256"/>
    <x v="0"/>
    <m/>
  </r>
  <r>
    <d v="2022-04-17T22:17:13"/>
    <x v="1"/>
    <n v="2"/>
    <s v="GONZALEZ MONTAO HERNAN DARIO"/>
    <x v="10"/>
    <x v="0"/>
    <n v="55"/>
    <n v="13.75"/>
    <n v="89.654357459379597"/>
    <m/>
    <n v="34261.743000000002"/>
    <x v="1"/>
    <n v="14880"/>
    <x v="256"/>
    <x v="0"/>
    <m/>
  </r>
  <r>
    <d v="2022-04-17T22:17:13"/>
    <x v="1"/>
    <n v="3"/>
    <s v="CANO JIMENEZ ESNEIDER"/>
    <x v="0"/>
    <x v="0"/>
    <n v="178"/>
    <n v="19.7777777777778"/>
    <n v="201.72230428360399"/>
    <m/>
    <n v="77088.921700000006"/>
    <x v="0"/>
    <n v="14880"/>
    <x v="256"/>
    <x v="0"/>
    <m/>
  </r>
  <r>
    <d v="2022-04-17T22:17:13"/>
    <x v="1"/>
    <n v="5"/>
    <s v="LOAIZA GAVIRIA EDIXON ANDRES"/>
    <x v="3"/>
    <x v="0"/>
    <n v="244"/>
    <n v="24.4"/>
    <n v="224.13589364844901"/>
    <m/>
    <n v="85654.357499999998"/>
    <x v="1"/>
    <n v="14880"/>
    <x v="256"/>
    <x v="0"/>
    <m/>
  </r>
  <r>
    <d v="2022-04-17T22:17:13"/>
    <x v="1"/>
    <n v="6"/>
    <s v="VELASQUEZ ROLDAN BRAYAN ESTIVEN"/>
    <x v="1"/>
    <x v="0"/>
    <n v="216"/>
    <n v="19.636363636363601"/>
    <n v="246.54948301329401"/>
    <m/>
    <n v="94219.7932"/>
    <x v="0"/>
    <n v="14880"/>
    <x v="256"/>
    <x v="0"/>
    <m/>
  </r>
  <r>
    <d v="2022-04-17T22:17:13"/>
    <x v="1"/>
    <n v="7"/>
    <s v="URIBE HERRERA JUAN ESTEBAN"/>
    <x v="3"/>
    <x v="0"/>
    <n v="250"/>
    <n v="25"/>
    <n v="224.13589364844901"/>
    <m/>
    <n v="85654.357499999998"/>
    <x v="1"/>
    <n v="14880"/>
    <x v="256"/>
    <x v="0"/>
    <m/>
  </r>
  <r>
    <d v="2022-04-17T22:17:13"/>
    <x v="1"/>
    <n v="8"/>
    <s v="VALENCIA MENDOZA CESAR AUGUSTO"/>
    <x v="3"/>
    <x v="0"/>
    <n v="237"/>
    <n v="23.7"/>
    <n v="224.13589364844901"/>
    <m/>
    <n v="85654.357499999998"/>
    <x v="1"/>
    <n v="14880"/>
    <x v="256"/>
    <x v="0"/>
    <m/>
  </r>
  <r>
    <d v="2022-04-17T22:17:13"/>
    <x v="1"/>
    <n v="10"/>
    <s v="SEPULVEDA HENAO JUAN CAMILO"/>
    <x v="3"/>
    <x v="0"/>
    <n v="249"/>
    <n v="24.9"/>
    <n v="224.13589364844901"/>
    <s v="1 DESCUENTO (Lorena monitoreo)"/>
    <n v="85654.357499999998"/>
    <x v="0"/>
    <n v="14880"/>
    <x v="256"/>
    <x v="0"/>
    <m/>
  </r>
  <r>
    <d v="2022-04-17T22:17:14"/>
    <x v="9"/>
    <n v="11"/>
    <s v="HERRERA CRISTIAN"/>
    <x v="0"/>
    <x v="0"/>
    <n v="238"/>
    <n v="26.4444444444444"/>
    <n v="201.72230428360399"/>
    <m/>
    <n v="77088.921700000006"/>
    <x v="0"/>
    <n v="14880"/>
    <x v="256"/>
    <x v="0"/>
    <m/>
  </r>
  <r>
    <d v="2022-04-17T22:17:14"/>
    <x v="9"/>
    <n v="12"/>
    <s v="VELEZ ZAPATA SANTIAGO"/>
    <x v="6"/>
    <x v="0"/>
    <n v="103"/>
    <n v="12.875"/>
    <n v="179.30871491875899"/>
    <m/>
    <n v="68523.486000000004"/>
    <x v="0"/>
    <n v="14880"/>
    <x v="256"/>
    <x v="0"/>
    <m/>
  </r>
  <r>
    <d v="2022-04-17T22:17:14"/>
    <x v="9"/>
    <n v="13"/>
    <s v="MESA RAFAEL"/>
    <x v="0"/>
    <x v="0"/>
    <n v="209"/>
    <n v="23.2222222222222"/>
    <n v="201.72230428360399"/>
    <s v="1 DESCUENTO (Usuario Desubicado)"/>
    <n v="77088.921700000006"/>
    <x v="1"/>
    <n v="14880"/>
    <x v="256"/>
    <x v="0"/>
    <m/>
  </r>
  <r>
    <d v="2022-04-17T22:17:14"/>
    <x v="9"/>
    <n v="14"/>
    <s v="CARVAJAL SALAZAR HECTOR MARINO"/>
    <x v="3"/>
    <x v="0"/>
    <n v="218"/>
    <n v="21.8"/>
    <n v="224.13589364844901"/>
    <m/>
    <n v="85654.357499999998"/>
    <x v="1"/>
    <n v="14880"/>
    <x v="256"/>
    <x v="0"/>
    <m/>
  </r>
  <r>
    <d v="2022-04-17T22:17:14"/>
    <x v="9"/>
    <n v="15"/>
    <s v="LONDOO LOPERA DUVAN ANDRES"/>
    <x v="0"/>
    <x v="0"/>
    <n v="194"/>
    <n v="21.5555555555556"/>
    <n v="201.72230428360399"/>
    <s v="1 DESCUENTO (Despachador Fernando)"/>
    <n v="77088.921700000006"/>
    <x v="0"/>
    <n v="14880"/>
    <x v="256"/>
    <x v="0"/>
    <m/>
  </r>
  <r>
    <d v="2022-04-17T22:17:14"/>
    <x v="9"/>
    <n v="17"/>
    <s v="GONZALEZ VELASQUEZ LISDAN"/>
    <x v="6"/>
    <x v="0"/>
    <n v="174"/>
    <n v="21.75"/>
    <n v="179.30871491875899"/>
    <s v="GUILLERMO ESPEINOZA Realizo 2 viajes dodne moviliz 42 Usuarios"/>
    <n v="68523.486000000004"/>
    <x v="0"/>
    <n v="14880"/>
    <x v="256"/>
    <x v="0"/>
    <m/>
  </r>
  <r>
    <d v="2022-04-17T22:17:14"/>
    <x v="9"/>
    <n v="18"/>
    <s v="RENDON VIANA HUMBERTO DE JESUS"/>
    <x v="0"/>
    <x v="0"/>
    <n v="202"/>
    <n v="22.4444444444444"/>
    <n v="201.72230428360399"/>
    <m/>
    <n v="77088.921700000006"/>
    <x v="0"/>
    <n v="14880"/>
    <x v="256"/>
    <x v="0"/>
    <m/>
  </r>
  <r>
    <d v="2022-04-17T22:17:15"/>
    <x v="9"/>
    <n v="19"/>
    <s v="MIRANDA ALVARO"/>
    <x v="2"/>
    <x v="0"/>
    <n v="142"/>
    <n v="25.818181818181799"/>
    <n v="123.274741506647"/>
    <m/>
    <n v="47109.8966"/>
    <x v="0"/>
    <n v="14880"/>
    <x v="256"/>
    <x v="0"/>
    <m/>
  </r>
  <r>
    <d v="2022-04-17T22:17:15"/>
    <x v="9"/>
    <n v="20"/>
    <s v="HERRERA GIOVANNY"/>
    <x v="3"/>
    <x v="0"/>
    <n v="204"/>
    <n v="20.399999999999999"/>
    <n v="224.13589364844901"/>
    <m/>
    <n v="85654.357499999998"/>
    <x v="0"/>
    <n v="14880"/>
    <x v="256"/>
    <x v="0"/>
    <m/>
  </r>
  <r>
    <d v="2022-04-17T22:17:15"/>
    <x v="9"/>
    <n v="21"/>
    <s v="OCAMPO OCAMPO ANTONIO JOSE"/>
    <x v="0"/>
    <x v="0"/>
    <n v="254"/>
    <n v="28.2222222222222"/>
    <n v="201.72230428360399"/>
    <m/>
    <n v="77088.921700000006"/>
    <x v="0"/>
    <n v="14880"/>
    <x v="256"/>
    <x v="0"/>
    <m/>
  </r>
  <r>
    <d v="2022-04-17T22:17:15"/>
    <x v="9"/>
    <n v="22"/>
    <s v="QUIRAMA CASTAEDA JHON JADER"/>
    <x v="0"/>
    <x v="0"/>
    <n v="219"/>
    <n v="24.3333333333333"/>
    <n v="201.72230428360399"/>
    <m/>
    <n v="77088.921700000006"/>
    <x v="1"/>
    <n v="14880"/>
    <x v="256"/>
    <x v="0"/>
    <m/>
  </r>
  <r>
    <d v="2022-04-17T22:17:16"/>
    <x v="9"/>
    <n v="23"/>
    <s v="QUICENO DAVID DIEGO ALEJANDRO"/>
    <x v="3"/>
    <x v="0"/>
    <n v="190"/>
    <n v="19"/>
    <n v="224.13589364844901"/>
    <m/>
    <n v="85654.357499999998"/>
    <x v="0"/>
    <n v="14880"/>
    <x v="256"/>
    <x v="0"/>
    <m/>
  </r>
  <r>
    <d v="2022-04-17T22:17:16"/>
    <x v="9"/>
    <n v="24"/>
    <s v="JIMENEZ JOSE"/>
    <x v="0"/>
    <x v="0"/>
    <n v="250"/>
    <n v="27.7777777777778"/>
    <n v="201.72230428360399"/>
    <m/>
    <n v="77088.921700000006"/>
    <x v="0"/>
    <n v="14880"/>
    <x v="256"/>
    <x v="0"/>
    <m/>
  </r>
  <r>
    <d v="2022-04-17T22:17:16"/>
    <x v="9"/>
    <n v="25"/>
    <s v="HOYOS ALEJANDRO"/>
    <x v="0"/>
    <x v="0"/>
    <n v="185"/>
    <n v="20.5555555555556"/>
    <n v="201.72230428360399"/>
    <m/>
    <n v="68523.486000000004"/>
    <x v="1"/>
    <n v="14880"/>
    <x v="256"/>
    <x v="0"/>
    <m/>
  </r>
  <r>
    <d v="2022-04-17T22:17:16"/>
    <x v="9"/>
    <n v="26"/>
    <s v="GARCIA KEVIN"/>
    <x v="6"/>
    <x v="0"/>
    <n v="208"/>
    <n v="26"/>
    <n v="179.30871491875899"/>
    <m/>
    <n v="68523.486000000004"/>
    <x v="0"/>
    <n v="14880"/>
    <x v="256"/>
    <x v="0"/>
    <m/>
  </r>
  <r>
    <d v="2022-04-17T22:17:17"/>
    <x v="9"/>
    <n v="27"/>
    <s v="VANEGAS MORALES DEIBY ALEJANDRO"/>
    <x v="6"/>
    <x v="0"/>
    <n v="152"/>
    <n v="19"/>
    <n v="179.30871491875899"/>
    <m/>
    <n v="68523.486000000004"/>
    <x v="0"/>
    <n v="14880"/>
    <x v="256"/>
    <x v="0"/>
    <m/>
  </r>
  <r>
    <d v="2022-04-17T22:17:17"/>
    <x v="9"/>
    <n v="28"/>
    <s v="GRISALES VILLA DEIBY ALEJANDRO"/>
    <x v="1"/>
    <x v="0"/>
    <n v="197"/>
    <n v="17.909090909090899"/>
    <n v="246.54948301329401"/>
    <m/>
    <n v="94219.7932"/>
    <x v="0"/>
    <n v="14880"/>
    <x v="256"/>
    <x v="0"/>
    <m/>
  </r>
  <r>
    <d v="2022-04-17T22:17:17"/>
    <x v="9"/>
    <n v="29"/>
    <s v="VALENCIA MENDOZA JHON"/>
    <x v="3"/>
    <x v="0"/>
    <n v="193"/>
    <n v="19.3"/>
    <n v="224.13589364844901"/>
    <s v="JUAN MARTINEZ Realiz 4 viajes donde moviliz 59 Usuarios"/>
    <n v="85654.357499999998"/>
    <x v="0"/>
    <n v="14880"/>
    <x v="256"/>
    <x v="0"/>
    <m/>
  </r>
  <r>
    <d v="2022-04-17T22:17:17"/>
    <x v="1"/>
    <n v="30"/>
    <s v="ESCOBAR BRAN MATEO"/>
    <x v="3"/>
    <x v="0"/>
    <n v="197"/>
    <n v="19.7"/>
    <n v="224.13589364844901"/>
    <m/>
    <n v="85654.357499999998"/>
    <x v="0"/>
    <n v="14880"/>
    <x v="256"/>
    <x v="0"/>
    <m/>
  </r>
  <r>
    <d v="2022-04-17T22:17:18"/>
    <x v="1"/>
    <n v="31"/>
    <s v="GIL CORDOBA MATEO"/>
    <x v="3"/>
    <x v="0"/>
    <n v="239"/>
    <n v="23.9"/>
    <n v="224.13589364844901"/>
    <s v="1 DESCUENTO (Despachadora Janeth)"/>
    <n v="85654.357499999998"/>
    <x v="1"/>
    <n v="14880"/>
    <x v="256"/>
    <x v="0"/>
    <m/>
  </r>
  <r>
    <d v="2022-04-17T22:17:18"/>
    <x v="1"/>
    <n v="32"/>
    <s v="MEDINA PARRA JONATHAN ESTIVEN"/>
    <x v="3"/>
    <x v="0"/>
    <n v="247"/>
    <n v="24.7"/>
    <n v="224.13589364844901"/>
    <m/>
    <n v="85654.357499999998"/>
    <x v="0"/>
    <n v="14880"/>
    <x v="256"/>
    <x v="0"/>
    <m/>
  </r>
  <r>
    <d v="2022-04-17T22:17:18"/>
    <x v="1"/>
    <n v="33"/>
    <s v="TORRES CRISTIAN"/>
    <x v="0"/>
    <x v="0"/>
    <n v="227"/>
    <n v="25.2222222222222"/>
    <n v="201.72230428360399"/>
    <m/>
    <n v="77088.921700000006"/>
    <x v="0"/>
    <n v="14880"/>
    <x v="256"/>
    <x v="0"/>
    <m/>
  </r>
  <r>
    <d v="2022-04-17T22:17:18"/>
    <x v="1"/>
    <n v="34"/>
    <s v="JIMENEZ HURTADO CARLOS ESTIVEN"/>
    <x v="0"/>
    <x v="0"/>
    <n v="218"/>
    <n v="24.2222222222222"/>
    <n v="201.72230428360399"/>
    <s v="1 DESCUENTO (Propietario veh 39)"/>
    <n v="77088.921700000006"/>
    <x v="0"/>
    <n v="14880"/>
    <x v="256"/>
    <x v="0"/>
    <m/>
  </r>
  <r>
    <d v="2022-04-17T22:17:18"/>
    <x v="1"/>
    <n v="35"/>
    <s v="ARISTIZABAL GIRALDO JORGE ANDRES"/>
    <x v="0"/>
    <x v="0"/>
    <n v="205"/>
    <n v="22.7777777777778"/>
    <n v="201.72230428360399"/>
    <m/>
    <n v="77088.921700000006"/>
    <x v="1"/>
    <n v="14880"/>
    <x v="256"/>
    <x v="0"/>
    <m/>
  </r>
  <r>
    <d v="2022-04-17T22:17:19"/>
    <x v="1"/>
    <n v="36"/>
    <s v="MARTINEZ CHAVERRA LUIS NORBERTO"/>
    <x v="0"/>
    <x v="0"/>
    <n v="215"/>
    <n v="23.8888888888889"/>
    <n v="201.72230428360399"/>
    <m/>
    <n v="77088.921700000006"/>
    <x v="0"/>
    <n v="14880"/>
    <x v="256"/>
    <x v="0"/>
    <m/>
  </r>
  <r>
    <d v="2022-04-17T22:17:19"/>
    <x v="1"/>
    <n v="37"/>
    <s v="PIEDRAHITA MADRID SANTIAGO"/>
    <x v="4"/>
    <x v="0"/>
    <n v="128"/>
    <n v="18.285714285714299"/>
    <n v="156.895125553914"/>
    <m/>
    <n v="59958.050199999998"/>
    <x v="1"/>
    <n v="14880"/>
    <x v="256"/>
    <x v="0"/>
    <m/>
  </r>
  <r>
    <d v="2022-04-17T22:17:19"/>
    <x v="1"/>
    <n v="38"/>
    <s v="GARCIA DAVID WILSON ALBERTO"/>
    <x v="3"/>
    <x v="0"/>
    <n v="225"/>
    <n v="22.5"/>
    <n v="224.13589364844901"/>
    <m/>
    <n v="85654.357499999998"/>
    <x v="0"/>
    <n v="14880"/>
    <x v="256"/>
    <x v="0"/>
    <m/>
  </r>
  <r>
    <d v="2022-04-17T22:17:19"/>
    <x v="1"/>
    <n v="39"/>
    <s v="LONDOO GOMEZ WILDER"/>
    <x v="11"/>
    <x v="0"/>
    <n v="48"/>
    <n v="19.2"/>
    <n v="56.033973412112303"/>
    <m/>
    <n v="21413.589400000001"/>
    <x v="0"/>
    <n v="14880"/>
    <x v="256"/>
    <x v="0"/>
    <m/>
  </r>
  <r>
    <d v="2022-04-17T22:17:20"/>
    <x v="1"/>
    <n v="40"/>
    <s v="CORDOBA QUINTERO RAFAEL JOSE"/>
    <x v="0"/>
    <x v="0"/>
    <n v="247"/>
    <n v="27.4444444444444"/>
    <n v="201.72230428360399"/>
    <s v="1 DESCUENTO (Despachadora Janeth)"/>
    <n v="77088.921700000006"/>
    <x v="0"/>
    <n v="14880"/>
    <x v="256"/>
    <x v="0"/>
    <m/>
  </r>
  <r>
    <d v="2022-04-17T22:17:20"/>
    <x v="1"/>
    <n v="42"/>
    <s v="BARRANTES GALLEGO DANIEL CAMILO"/>
    <x v="6"/>
    <x v="0"/>
    <n v="207"/>
    <n v="25.875"/>
    <n v="179.30871491875899"/>
    <m/>
    <n v="68523.486000000004"/>
    <x v="0"/>
    <n v="14880"/>
    <x v="256"/>
    <x v="0"/>
    <m/>
  </r>
  <r>
    <d v="2022-04-18T01:51:34"/>
    <x v="11"/>
    <n v="1"/>
    <s v="GIL ARBOLEDA ARLEX"/>
    <x v="0"/>
    <x v="0"/>
    <n v="160"/>
    <n v="17.7777777777778"/>
    <n v="160.25966850828701"/>
    <m/>
    <n v="60503.867400000003"/>
    <x v="0"/>
    <n v="10995.4545454545"/>
    <x v="257"/>
    <x v="0"/>
    <m/>
  </r>
  <r>
    <d v="2022-04-18T01:51:34"/>
    <x v="11"/>
    <n v="2"/>
    <s v="ROJAS CHAMORRO JEAN CARLOS"/>
    <x v="6"/>
    <x v="0"/>
    <n v="135"/>
    <n v="16.875"/>
    <n v="142.453038674033"/>
    <m/>
    <n v="53781.215499999998"/>
    <x v="1"/>
    <n v="10995.4545454545"/>
    <x v="257"/>
    <x v="0"/>
    <m/>
  </r>
  <r>
    <d v="2022-04-18T01:51:35"/>
    <x v="11"/>
    <n v="3"/>
    <s v="CANO JIMENEZ ESNEIDER"/>
    <x v="3"/>
    <x v="0"/>
    <n v="187"/>
    <n v="18.7"/>
    <n v="178.06629834254099"/>
    <m/>
    <n v="67226.5193"/>
    <x v="0"/>
    <n v="10995.4545454545"/>
    <x v="257"/>
    <x v="0"/>
    <m/>
  </r>
  <r>
    <d v="2022-04-18T01:51:35"/>
    <x v="11"/>
    <n v="6"/>
    <s v="GRISALES VILLA DEIBY ALEJANDRO"/>
    <x v="2"/>
    <x v="0"/>
    <n v="85"/>
    <n v="14.1666666666667"/>
    <n v="106.839779005525"/>
    <m/>
    <n v="40335.911599999999"/>
    <x v="0"/>
    <n v="10995.4545454545"/>
    <x v="257"/>
    <x v="0"/>
    <m/>
  </r>
  <r>
    <d v="2022-04-18T01:51:35"/>
    <x v="11"/>
    <n v="8"/>
    <s v="VALENCIA MENDOZA CESAR AUGUSTO"/>
    <x v="3"/>
    <x v="0"/>
    <n v="169"/>
    <n v="16.899999999999999"/>
    <n v="178.06629834254099"/>
    <m/>
    <n v="67226.5193"/>
    <x v="1"/>
    <n v="10995.4545454545"/>
    <x v="257"/>
    <x v="0"/>
    <m/>
  </r>
  <r>
    <d v="2022-04-18T01:51:35"/>
    <x v="11"/>
    <n v="9"/>
    <s v="MEDINA PARRA JONATHAN ESTIVEN"/>
    <x v="3"/>
    <x v="0"/>
    <n v="212"/>
    <n v="21.2"/>
    <n v="178.06629834254099"/>
    <s v="2 DESCUENTOS (Usuarios desubicados)"/>
    <n v="67226.5193"/>
    <x v="0"/>
    <n v="10995.4545454545"/>
    <x v="257"/>
    <x v="0"/>
    <m/>
  </r>
  <r>
    <d v="2022-04-18T01:51:35"/>
    <x v="11"/>
    <n v="10"/>
    <s v="MONSALVE OCAMPO EDISON GUSTAVO"/>
    <x v="3"/>
    <x v="0"/>
    <n v="149"/>
    <n v="14.9"/>
    <n v="178.06629834254099"/>
    <s v="1 DESCUENTO (Despachador fernando)"/>
    <n v="67226.5193"/>
    <x v="0"/>
    <n v="10995.4545454545"/>
    <x v="257"/>
    <x v="0"/>
    <m/>
  </r>
  <r>
    <d v="2022-04-18T01:51:36"/>
    <x v="11"/>
    <n v="12"/>
    <s v="VELEZ ZAPATA SANTIAGO"/>
    <x v="0"/>
    <x v="0"/>
    <n v="85"/>
    <n v="9.4444444444444393"/>
    <n v="160.25966850828701"/>
    <m/>
    <n v="60503.867400000003"/>
    <x v="0"/>
    <n v="10995.4545454545"/>
    <x v="257"/>
    <x v="0"/>
    <m/>
  </r>
  <r>
    <d v="2022-04-18T01:51:36"/>
    <x v="11"/>
    <n v="13"/>
    <s v="RIOS JESUS"/>
    <x v="0"/>
    <x v="0"/>
    <n v="166"/>
    <n v="18.4444444444444"/>
    <n v="160.25966850828701"/>
    <s v="1 DESCUENTO (Despachador fernando)"/>
    <n v="60503.867400000003"/>
    <x v="1"/>
    <n v="10995.4545454545"/>
    <x v="257"/>
    <x v="0"/>
    <m/>
  </r>
  <r>
    <d v="2022-04-18T01:51:36"/>
    <x v="11"/>
    <n v="14"/>
    <s v="RUEDA FRANKI"/>
    <x v="3"/>
    <x v="0"/>
    <n v="187"/>
    <n v="18.7"/>
    <n v="178.06629834254099"/>
    <m/>
    <n v="67226.5193"/>
    <x v="1"/>
    <n v="10995.4545454545"/>
    <x v="257"/>
    <x v="0"/>
    <m/>
  </r>
  <r>
    <d v="2022-04-18T01:51:36"/>
    <x v="11"/>
    <n v="15"/>
    <s v="LONDOO LOPERA DUVAN ANDRES"/>
    <x v="0"/>
    <x v="0"/>
    <n v="188"/>
    <n v="20.8888888888889"/>
    <n v="160.25966850828701"/>
    <m/>
    <n v="60503.867400000003"/>
    <x v="0"/>
    <n v="10995.4545454545"/>
    <x v="257"/>
    <x v="0"/>
    <m/>
  </r>
  <r>
    <d v="2022-04-18T01:51:36"/>
    <x v="11"/>
    <n v="16"/>
    <s v="DAVID TORRES GEIDER"/>
    <x v="3"/>
    <x v="0"/>
    <n v="187"/>
    <n v="18.7"/>
    <n v="178.06629834254099"/>
    <s v="1 DESCUENTO (Transbordo veh 34)"/>
    <n v="67226.5193"/>
    <x v="0"/>
    <n v="10995.4545454545"/>
    <x v="257"/>
    <x v="0"/>
    <m/>
  </r>
  <r>
    <d v="2022-04-18T01:51:37"/>
    <x v="11"/>
    <n v="17"/>
    <s v="VERENZUELA MARTINEZ ALEXANDER"/>
    <x v="2"/>
    <x v="0"/>
    <n v="123"/>
    <n v="20.5"/>
    <n v="106.839779005525"/>
    <m/>
    <n v="40335.911599999999"/>
    <x v="0"/>
    <n v="10995.4545454545"/>
    <x v="257"/>
    <x v="0"/>
    <m/>
  </r>
  <r>
    <d v="2022-04-18T01:51:37"/>
    <x v="11"/>
    <n v="18"/>
    <s v="RENDON VIANA HUMBERTO DE JESUS"/>
    <x v="6"/>
    <x v="0"/>
    <n v="149"/>
    <n v="17.529411764705898"/>
    <n v="151.35635359116"/>
    <m/>
    <n v="57142.541400000002"/>
    <x v="0"/>
    <n v="10995.4545454545"/>
    <x v="257"/>
    <x v="0"/>
    <m/>
  </r>
  <r>
    <d v="2022-04-18T01:51:37"/>
    <x v="11"/>
    <n v="20"/>
    <s v="HERRERA GIOVANNY"/>
    <x v="14"/>
    <x v="0"/>
    <n v="7"/>
    <n v="14"/>
    <n v="8.9033149171270694"/>
    <m/>
    <n v="3361.326"/>
    <x v="0"/>
    <n v="10995.4545454545"/>
    <x v="257"/>
    <x v="0"/>
    <m/>
  </r>
  <r>
    <d v="2022-04-18T01:51:37"/>
    <x v="11"/>
    <n v="33"/>
    <s v="TORRES CRISTIAN"/>
    <x v="0"/>
    <x v="0"/>
    <n v="145"/>
    <n v="16.1111111111111"/>
    <n v="160.25966850828701"/>
    <m/>
    <n v="60503.867400000003"/>
    <x v="0"/>
    <n v="10995.4545454545"/>
    <x v="257"/>
    <x v="0"/>
    <m/>
  </r>
  <r>
    <d v="2022-04-18T01:51:37"/>
    <x v="11"/>
    <n v="34"/>
    <s v="MONTOYA OSPINA GILBERTO ANTONIO"/>
    <x v="3"/>
    <x v="0"/>
    <n v="186"/>
    <n v="18.600000000000001"/>
    <n v="178.06629834254099"/>
    <s v="2 DESCUENTOS (Conducts)"/>
    <n v="67226.5193"/>
    <x v="0"/>
    <n v="10995.4545454545"/>
    <x v="257"/>
    <x v="0"/>
    <m/>
  </r>
  <r>
    <d v="2022-04-18T01:51:38"/>
    <x v="11"/>
    <n v="36"/>
    <s v="HERRERA GIOVANNY"/>
    <x v="3"/>
    <x v="0"/>
    <n v="156"/>
    <n v="15.6"/>
    <n v="178.06629834254099"/>
    <m/>
    <n v="67226.5193"/>
    <x v="0"/>
    <n v="10995.4545454545"/>
    <x v="257"/>
    <x v="0"/>
    <m/>
  </r>
  <r>
    <d v="2022-04-18T01:51:38"/>
    <x v="11"/>
    <n v="37"/>
    <s v="PIEDRAHITA MADRID SANTIAGO"/>
    <x v="4"/>
    <x v="0"/>
    <n v="147"/>
    <n v="21"/>
    <n v="124.646408839779"/>
    <m/>
    <n v="47058.563499999997"/>
    <x v="1"/>
    <n v="10995.4545454545"/>
    <x v="257"/>
    <x v="0"/>
    <m/>
  </r>
  <r>
    <d v="2022-04-18T01:51:38"/>
    <x v="11"/>
    <n v="38"/>
    <s v="RESTREPO JHON FLANDER"/>
    <x v="3"/>
    <x v="0"/>
    <n v="205"/>
    <n v="20.5"/>
    <n v="178.06629834254099"/>
    <m/>
    <n v="67226.5193"/>
    <x v="0"/>
    <n v="10995.4545454545"/>
    <x v="257"/>
    <x v="0"/>
    <m/>
  </r>
  <r>
    <d v="2022-04-18T01:51:38"/>
    <x v="11"/>
    <n v="42"/>
    <s v="BARRANTES GALLEGO DANIEL CAMILO"/>
    <x v="3"/>
    <x v="0"/>
    <n v="195"/>
    <n v="19.5"/>
    <n v="178.06629834254099"/>
    <m/>
    <n v="67226.5193"/>
    <x v="0"/>
    <n v="10995.4545454545"/>
    <x v="257"/>
    <x v="0"/>
    <m/>
  </r>
  <r>
    <d v="2022-04-19T19:06:09"/>
    <x v="1"/>
    <n v="1"/>
    <s v="GIL ARBOLEDA ARLEX"/>
    <x v="3"/>
    <x v="0"/>
    <n v="182"/>
    <n v="18.2"/>
    <n v="231.97511664074699"/>
    <m/>
    <n v="88790.046700000006"/>
    <x v="0"/>
    <n v="13997.222222222201"/>
    <x v="258"/>
    <x v="0"/>
    <m/>
  </r>
  <r>
    <d v="2022-04-19T19:06:09"/>
    <x v="1"/>
    <n v="2"/>
    <s v="GARCIA DAVID WILSON ALBERTO"/>
    <x v="3"/>
    <x v="0"/>
    <n v="200"/>
    <n v="20"/>
    <n v="231.97511664074699"/>
    <s v="2 DESCUENTOS X movilidad reducida"/>
    <n v="88790.046700000006"/>
    <x v="1"/>
    <n v="13997.222222222201"/>
    <x v="258"/>
    <x v="0"/>
    <m/>
  </r>
  <r>
    <d v="2022-04-19T19:06:09"/>
    <x v="1"/>
    <n v="3"/>
    <s v="CANO JIMENEZ ESNEIDER"/>
    <x v="6"/>
    <x v="1"/>
    <n v="185"/>
    <n v="23.125"/>
    <n v="185.580093312597"/>
    <s v="1 DESCUENTO (Despachador Fernando)"/>
    <n v="71032.037299999996"/>
    <x v="0"/>
    <n v="13997.222222222201"/>
    <x v="258"/>
    <x v="0"/>
    <m/>
  </r>
  <r>
    <d v="2022-04-19T19:06:09"/>
    <x v="1"/>
    <n v="5"/>
    <s v="LOAIZA GAVIRIA EDIXON ANDRES"/>
    <x v="3"/>
    <x v="0"/>
    <n v="250"/>
    <n v="25"/>
    <n v="231.97511664074699"/>
    <m/>
    <n v="88790.046700000006"/>
    <x v="1"/>
    <n v="13997.222222222201"/>
    <x v="258"/>
    <x v="0"/>
    <m/>
  </r>
  <r>
    <d v="2022-04-19T19:06:10"/>
    <x v="1"/>
    <n v="6"/>
    <s v="GRISALES VILLA DEIBY ALEJANDRO"/>
    <x v="0"/>
    <x v="0"/>
    <n v="178"/>
    <n v="19.7777777777778"/>
    <n v="208.777604976672"/>
    <m/>
    <n v="79911.042000000001"/>
    <x v="0"/>
    <n v="13997.222222222201"/>
    <x v="258"/>
    <x v="0"/>
    <m/>
  </r>
  <r>
    <d v="2022-04-19T19:06:10"/>
    <x v="1"/>
    <n v="7"/>
    <s v="URIBE HERRERA JUAN ESTEBAN"/>
    <x v="1"/>
    <x v="0"/>
    <n v="325"/>
    <n v="29.545454545454501"/>
    <n v="255.17262830482099"/>
    <m/>
    <n v="97669.051300000006"/>
    <x v="1"/>
    <n v="13997.222222222201"/>
    <x v="258"/>
    <x v="0"/>
    <m/>
  </r>
  <r>
    <d v="2022-04-19T19:06:10"/>
    <x v="1"/>
    <n v="8"/>
    <s v="VALENCIA MENDOZA CESAR AUGUSTO"/>
    <x v="3"/>
    <x v="0"/>
    <n v="271"/>
    <n v="27.1"/>
    <n v="231.97511664074699"/>
    <m/>
    <n v="88790.046700000006"/>
    <x v="1"/>
    <n v="13997.222222222201"/>
    <x v="258"/>
    <x v="0"/>
    <m/>
  </r>
  <r>
    <d v="2022-04-19T19:06:10"/>
    <x v="1"/>
    <n v="9"/>
    <s v="TABORDA ROJAS DIEGO ALEJANDRO"/>
    <x v="0"/>
    <x v="0"/>
    <n v="198"/>
    <n v="22"/>
    <n v="208.777604976672"/>
    <s v="2 DESCUENTOS (Usuarios desubicados)"/>
    <n v="79911.042000000001"/>
    <x v="0"/>
    <n v="13997.222222222201"/>
    <x v="258"/>
    <x v="0"/>
    <m/>
  </r>
  <r>
    <d v="2022-04-19T19:06:10"/>
    <x v="9"/>
    <n v="10"/>
    <s v="MONSALVE OCAMPO EDISON GUSTAVO"/>
    <x v="6"/>
    <x v="0"/>
    <n v="169"/>
    <n v="21.125"/>
    <n v="185.580093312597"/>
    <s v="1 DESCUENTO (Despachador Fernando)"/>
    <n v="71032.037299999996"/>
    <x v="0"/>
    <n v="13997.222222222201"/>
    <x v="258"/>
    <x v="0"/>
    <m/>
  </r>
  <r>
    <d v="2022-04-19T19:06:10"/>
    <x v="9"/>
    <n v="11"/>
    <s v="HERRERA CRISTIAN"/>
    <x v="3"/>
    <x v="0"/>
    <n v="201"/>
    <n v="20.100000000000001"/>
    <n v="231.97511664074699"/>
    <m/>
    <n v="88790.046700000006"/>
    <x v="0"/>
    <n v="13997.222222222201"/>
    <x v="258"/>
    <x v="0"/>
    <m/>
  </r>
  <r>
    <d v="2022-04-19T19:06:11"/>
    <x v="9"/>
    <n v="12"/>
    <s v="VELEZ ZAPATA SANTIAGO"/>
    <x v="6"/>
    <x v="0"/>
    <n v="157"/>
    <n v="19.625"/>
    <n v="185.580093312597"/>
    <s v="1 DESCUENTO (Conduct.)"/>
    <n v="71032.037299999996"/>
    <x v="0"/>
    <n v="13997.222222222201"/>
    <x v="258"/>
    <x v="0"/>
    <m/>
  </r>
  <r>
    <d v="2022-04-19T19:06:11"/>
    <x v="9"/>
    <n v="14"/>
    <s v="CARVAJAL SALAZAR HECTOR MARINO"/>
    <x v="0"/>
    <x v="0"/>
    <n v="231"/>
    <n v="25.6666666666667"/>
    <n v="208.777604976672"/>
    <s v="1 DESCUENTO (Jose despachador)"/>
    <n v="79911.042000000001"/>
    <x v="1"/>
    <n v="13997.222222222201"/>
    <x v="258"/>
    <x v="0"/>
    <m/>
  </r>
  <r>
    <d v="2022-04-19T19:06:11"/>
    <x v="9"/>
    <n v="15"/>
    <s v="LOPERA AGUDELO LUIS FRANCISCO"/>
    <x v="2"/>
    <x v="0"/>
    <n v="145"/>
    <n v="26.363636363636399"/>
    <n v="127.58631415241101"/>
    <m/>
    <n v="48834.525699999998"/>
    <x v="0"/>
    <n v="13997.222222222201"/>
    <x v="258"/>
    <x v="0"/>
    <m/>
  </r>
  <r>
    <d v="2022-04-19T19:06:12"/>
    <x v="9"/>
    <n v="16"/>
    <s v="DAVID TORRES GEIDER"/>
    <x v="10"/>
    <x v="0"/>
    <n v="70"/>
    <n v="20"/>
    <n v="81.191290824261301"/>
    <m/>
    <n v="31076.516299999999"/>
    <x v="0"/>
    <n v="13997.222222222201"/>
    <x v="258"/>
    <x v="0"/>
    <m/>
  </r>
  <r>
    <d v="2022-04-19T19:06:12"/>
    <x v="9"/>
    <n v="17"/>
    <s v="VERENZUELA MARTINEZ ALEXANDER"/>
    <x v="3"/>
    <x v="0"/>
    <n v="193"/>
    <n v="19.3"/>
    <n v="231.97511664074699"/>
    <m/>
    <n v="88790.046700000006"/>
    <x v="0"/>
    <n v="13997.222222222201"/>
    <x v="258"/>
    <x v="0"/>
    <m/>
  </r>
  <r>
    <d v="2022-04-19T19:06:12"/>
    <x v="9"/>
    <n v="18"/>
    <s v="RENDON VIANA HUMBERTO DE JESUS"/>
    <x v="0"/>
    <x v="0"/>
    <n v="221"/>
    <n v="24.5555555555556"/>
    <n v="208.777604976672"/>
    <m/>
    <n v="79911.042000000001"/>
    <x v="0"/>
    <n v="13997.222222222201"/>
    <x v="258"/>
    <x v="0"/>
    <m/>
  </r>
  <r>
    <d v="2022-04-19T19:06:12"/>
    <x v="9"/>
    <n v="20"/>
    <s v="HERRERA GIOVANNY"/>
    <x v="1"/>
    <x v="0"/>
    <n v="268"/>
    <n v="24.363636363636399"/>
    <n v="255.17262830482099"/>
    <m/>
    <n v="97669.051300000006"/>
    <x v="0"/>
    <n v="13997.222222222201"/>
    <x v="258"/>
    <x v="0"/>
    <m/>
  </r>
  <r>
    <d v="2022-04-19T19:06:13"/>
    <x v="1"/>
    <n v="21"/>
    <s v="LONDOO LOPERA DUVAN ANDRES"/>
    <x v="3"/>
    <x v="0"/>
    <n v="198"/>
    <n v="19.8"/>
    <n v="231.97511664074699"/>
    <s v="1 DESCUENTO (Usuario desubicado)"/>
    <n v="88790.046700000006"/>
    <x v="0"/>
    <n v="13997.222222222201"/>
    <x v="258"/>
    <x v="0"/>
    <m/>
  </r>
  <r>
    <d v="2022-04-19T19:06:13"/>
    <x v="1"/>
    <n v="22"/>
    <s v="QUIRAMA CASTAEDA JHON JADER"/>
    <x v="3"/>
    <x v="0"/>
    <n v="212"/>
    <n v="21.2"/>
    <n v="231.97511664074699"/>
    <m/>
    <n v="88790.046700000006"/>
    <x v="1"/>
    <n v="13997.222222222201"/>
    <x v="258"/>
    <x v="0"/>
    <m/>
  </r>
  <r>
    <d v="2022-04-19T19:06:13"/>
    <x v="1"/>
    <n v="23"/>
    <s v="QUICENO DAVID DIEGO ALEJANDRO"/>
    <x v="3"/>
    <x v="0"/>
    <n v="215"/>
    <n v="21.5"/>
    <n v="231.97511664074699"/>
    <m/>
    <n v="88790.046700000006"/>
    <x v="0"/>
    <n v="13997.222222222201"/>
    <x v="258"/>
    <x v="0"/>
    <m/>
  </r>
  <r>
    <d v="2022-04-19T19:06:14"/>
    <x v="1"/>
    <n v="24"/>
    <s v="JIMENEZ JOSE"/>
    <x v="0"/>
    <x v="0"/>
    <n v="240"/>
    <n v="26.6666666666667"/>
    <n v="208.777604976672"/>
    <m/>
    <n v="79911.042000000001"/>
    <x v="0"/>
    <n v="13997.222222222201"/>
    <x v="258"/>
    <x v="0"/>
    <m/>
  </r>
  <r>
    <d v="2022-04-19T19:06:14"/>
    <x v="1"/>
    <n v="25"/>
    <s v="HOYOS ALEJANDRO"/>
    <x v="4"/>
    <x v="0"/>
    <n v="147"/>
    <n v="21"/>
    <n v="162.382581648523"/>
    <m/>
    <n v="62153.032700000003"/>
    <x v="1"/>
    <n v="13997.222222222201"/>
    <x v="258"/>
    <x v="0"/>
    <m/>
  </r>
  <r>
    <d v="2022-04-19T19:06:14"/>
    <x v="1"/>
    <n v="26"/>
    <s v="GONZALEZ VELASQUEZ LISDAN"/>
    <x v="3"/>
    <x v="0"/>
    <n v="214"/>
    <n v="21.4"/>
    <n v="231.97511664074699"/>
    <m/>
    <n v="88790.046700000006"/>
    <x v="0"/>
    <n v="13997.222222222201"/>
    <x v="258"/>
    <x v="0"/>
    <m/>
  </r>
  <r>
    <d v="2022-04-19T19:06:14"/>
    <x v="1"/>
    <n v="27"/>
    <s v="HENAO MUOZ FERNEY"/>
    <x v="3"/>
    <x v="0"/>
    <n v="245"/>
    <n v="24.5"/>
    <n v="231.97511664074699"/>
    <m/>
    <n v="88790.046700000006"/>
    <x v="0"/>
    <n v="13997.222222222201"/>
    <x v="258"/>
    <x v="0"/>
    <m/>
  </r>
  <r>
    <d v="2022-04-19T19:06:15"/>
    <x v="1"/>
    <n v="28"/>
    <s v="VARGAS ROJAS DIELMER AUGUSTO"/>
    <x v="0"/>
    <x v="0"/>
    <n v="263"/>
    <n v="29.2222222222222"/>
    <n v="208.777604976672"/>
    <m/>
    <n v="79911.042000000001"/>
    <x v="0"/>
    <n v="13997.222222222201"/>
    <x v="258"/>
    <x v="0"/>
    <m/>
  </r>
  <r>
    <d v="2022-04-19T19:06:15"/>
    <x v="1"/>
    <n v="30"/>
    <s v="ESCOBAR BRAN MATEO"/>
    <x v="3"/>
    <x v="0"/>
    <n v="198"/>
    <n v="19.8"/>
    <n v="231.97511664074699"/>
    <s v="2 DESCUENTOS (Transbordo veh 38)"/>
    <n v="88790.046700000006"/>
    <x v="0"/>
    <n v="13997.222222222201"/>
    <x v="258"/>
    <x v="0"/>
    <m/>
  </r>
  <r>
    <d v="2022-04-19T19:06:15"/>
    <x v="1"/>
    <n v="31"/>
    <s v="VALENCIA MENDOZA JHON"/>
    <x v="0"/>
    <x v="1"/>
    <n v="203"/>
    <n v="22.5555555555556"/>
    <n v="208.777604976672"/>
    <m/>
    <n v="79911.042000000001"/>
    <x v="1"/>
    <n v="13997.222222222201"/>
    <x v="258"/>
    <x v="0"/>
    <m/>
  </r>
  <r>
    <d v="2022-04-19T19:06:15"/>
    <x v="9"/>
    <n v="32"/>
    <s v="MEDINA PARRA JONATHAN ESTIVEN"/>
    <x v="3"/>
    <x v="0"/>
    <n v="227"/>
    <n v="22.7"/>
    <n v="231.97511664074699"/>
    <m/>
    <n v="88790.046700000006"/>
    <x v="0"/>
    <n v="13997.222222222201"/>
    <x v="258"/>
    <x v="0"/>
    <m/>
  </r>
  <r>
    <d v="2022-04-19T19:06:16"/>
    <x v="9"/>
    <n v="33"/>
    <s v="TORRES CRISTIAN"/>
    <x v="6"/>
    <x v="0"/>
    <n v="204"/>
    <n v="25.5"/>
    <n v="185.580093312597"/>
    <m/>
    <n v="71032.037299999996"/>
    <x v="0"/>
    <n v="13997.222222222201"/>
    <x v="258"/>
    <x v="0"/>
    <m/>
  </r>
  <r>
    <d v="2022-04-19T19:06:16"/>
    <x v="9"/>
    <n v="34"/>
    <s v="MONTOYA OSPINA GILBERTO ANTONIO"/>
    <x v="3"/>
    <x v="0"/>
    <n v="309"/>
    <n v="30.9"/>
    <n v="231.97511664074699"/>
    <m/>
    <n v="88790.046700000006"/>
    <x v="0"/>
    <n v="13997.222222222201"/>
    <x v="258"/>
    <x v="0"/>
    <m/>
  </r>
  <r>
    <d v="2022-04-19T19:06:16"/>
    <x v="9"/>
    <n v="35"/>
    <s v="ARISTIZABAL GIRALDO JORGE ANDRES"/>
    <x v="6"/>
    <x v="1"/>
    <n v="179"/>
    <n v="22.375"/>
    <n v="185.580093312597"/>
    <m/>
    <n v="71032.037299999996"/>
    <x v="1"/>
    <n v="13997.222222222201"/>
    <x v="258"/>
    <x v="0"/>
    <m/>
  </r>
  <r>
    <d v="2022-04-19T19:06:16"/>
    <x v="9"/>
    <n v="36"/>
    <s v="MARTINEZ CHAVERRA LUIS NORBERTO"/>
    <x v="3"/>
    <x v="0"/>
    <n v="230"/>
    <n v="23"/>
    <n v="231.97511664074699"/>
    <s v="1 DESCUENTO (Jose despachador)"/>
    <n v="88790.046700000006"/>
    <x v="0"/>
    <n v="13997.222222222201"/>
    <x v="258"/>
    <x v="0"/>
    <m/>
  </r>
  <r>
    <d v="2022-04-19T19:06:17"/>
    <x v="9"/>
    <n v="37"/>
    <s v="PIEDRAHITA MADRID SANTIAGO"/>
    <x v="6"/>
    <x v="0"/>
    <n v="186"/>
    <n v="23.25"/>
    <n v="185.580093312597"/>
    <m/>
    <n v="71032.037299999996"/>
    <x v="1"/>
    <n v="13997.222222222201"/>
    <x v="258"/>
    <x v="0"/>
    <m/>
  </r>
  <r>
    <d v="2022-04-19T19:06:17"/>
    <x v="9"/>
    <n v="38"/>
    <s v="RESTREPO JHON FLANDER"/>
    <x v="2"/>
    <x v="0"/>
    <n v="163"/>
    <n v="27.1666666666667"/>
    <n v="139.18506998444801"/>
    <m/>
    <n v="53274.027999999998"/>
    <x v="0"/>
    <n v="13997.222222222201"/>
    <x v="258"/>
    <x v="0"/>
    <m/>
  </r>
  <r>
    <d v="2022-04-19T19:06:17"/>
    <x v="9"/>
    <n v="39"/>
    <s v="GIL CORDOBA MATEO"/>
    <x v="2"/>
    <x v="0"/>
    <n v="119"/>
    <n v="21.636363636363601"/>
    <n v="127.58631415241101"/>
    <m/>
    <n v="48834.525699999998"/>
    <x v="0"/>
    <n v="13997.222222222201"/>
    <x v="258"/>
    <x v="0"/>
    <m/>
  </r>
  <r>
    <d v="2022-04-19T19:06:17"/>
    <x v="9"/>
    <n v="40"/>
    <s v="CORDOBA QUINTERO RAFAEL JOSE"/>
    <x v="8"/>
    <x v="0"/>
    <n v="141"/>
    <n v="28.2"/>
    <n v="115.987558320373"/>
    <m/>
    <n v="44395.023300000001"/>
    <x v="0"/>
    <n v="13997.222222222201"/>
    <x v="258"/>
    <x v="0"/>
    <m/>
  </r>
  <r>
    <d v="2022-04-19T19:06:18"/>
    <x v="9"/>
    <n v="42"/>
    <s v="BARRANTES GALLEGO DANIEL CAMILO"/>
    <x v="2"/>
    <x v="1"/>
    <n v="121"/>
    <n v="20.1666666666667"/>
    <n v="139.18506998444801"/>
    <m/>
    <n v="53274.027999999998"/>
    <x v="0"/>
    <n v="13997.222222222201"/>
    <x v="258"/>
    <x v="0"/>
    <m/>
  </r>
  <r>
    <d v="2022-04-20T01:58:55"/>
    <x v="9"/>
    <n v="1"/>
    <s v="GIL ARBOLEDA ARLEX"/>
    <x v="4"/>
    <x v="0"/>
    <n v="125"/>
    <n v="17.8571428571429"/>
    <n v="165.61290322580601"/>
    <m/>
    <n v="63445.1613"/>
    <x v="0"/>
    <n v="15091.4285714286"/>
    <x v="259"/>
    <x v="0"/>
    <m/>
  </r>
  <r>
    <d v="2022-04-20T01:58:55"/>
    <x v="9"/>
    <n v="2"/>
    <s v="GARCIA DAVID WILSON ALBERTO"/>
    <x v="3"/>
    <x v="0"/>
    <n v="244"/>
    <n v="24.4"/>
    <n v="236.589861751152"/>
    <s v="3 DESCUENTOS (Conduct. Y 2 x Usuario con movilidad reducida)"/>
    <n v="90635.944699999993"/>
    <x v="1"/>
    <n v="15091.4285714286"/>
    <x v="259"/>
    <x v="0"/>
    <m/>
  </r>
  <r>
    <d v="2022-04-20T01:58:56"/>
    <x v="9"/>
    <n v="3"/>
    <s v="ESPINOZA CHAVARRIA GUILLERMO LEON"/>
    <x v="4"/>
    <x v="0"/>
    <n v="207"/>
    <n v="29.571428571428601"/>
    <n v="165.61290322580601"/>
    <s v="2 DESCUENTOS (Usuarios desubicados)"/>
    <n v="63445.1613"/>
    <x v="0"/>
    <n v="15091.4285714286"/>
    <x v="259"/>
    <x v="0"/>
    <m/>
  </r>
  <r>
    <d v="2022-04-20T01:58:56"/>
    <x v="9"/>
    <n v="5"/>
    <s v="LOAIZA GAVIRIA EDIXON ANDRES"/>
    <x v="6"/>
    <x v="0"/>
    <n v="251"/>
    <n v="31.375"/>
    <n v="189.27188940092199"/>
    <m/>
    <n v="72508.755799999999"/>
    <x v="1"/>
    <n v="15091.4285714286"/>
    <x v="259"/>
    <x v="0"/>
    <m/>
  </r>
  <r>
    <d v="2022-04-20T01:58:56"/>
    <x v="9"/>
    <n v="6"/>
    <s v="VARGAS ROJAS DIELMER AUGUSTO"/>
    <x v="8"/>
    <x v="0"/>
    <n v="139"/>
    <n v="27.8"/>
    <n v="118.294930875576"/>
    <m/>
    <n v="45317.972399999999"/>
    <x v="0"/>
    <n v="15091.4285714286"/>
    <x v="259"/>
    <x v="0"/>
    <m/>
  </r>
  <r>
    <d v="2022-04-20T01:58:56"/>
    <x v="9"/>
    <n v="7"/>
    <s v="URIBE HERRERA JUAN ESTEBAN"/>
    <x v="1"/>
    <x v="0"/>
    <n v="261"/>
    <n v="23.727272727272702"/>
    <n v="260.24884792626699"/>
    <s v="2 DESCUENTOS (Usuarios desubicados)"/>
    <n v="99699.539199999999"/>
    <x v="1"/>
    <n v="15091.4285714286"/>
    <x v="259"/>
    <x v="0"/>
    <m/>
  </r>
  <r>
    <d v="2022-04-20T01:58:56"/>
    <x v="9"/>
    <n v="8"/>
    <s v="VALENCIA MENDOZA CESAR AUGUSTO"/>
    <x v="1"/>
    <x v="0"/>
    <n v="209"/>
    <n v="19"/>
    <n v="260.24884792626699"/>
    <m/>
    <n v="99699.539199999999"/>
    <x v="1"/>
    <n v="15091.4285714286"/>
    <x v="259"/>
    <x v="0"/>
    <m/>
  </r>
  <r>
    <d v="2022-04-20T01:58:57"/>
    <x v="9"/>
    <n v="9"/>
    <s v="TABORDA ROJAS DIEGO ALEJANDRO"/>
    <x v="3"/>
    <x v="0"/>
    <n v="197"/>
    <n v="19.7"/>
    <n v="236.589861751152"/>
    <s v="1 DESCUENTO (Despachador fernando)"/>
    <n v="90635.944699999993"/>
    <x v="0"/>
    <n v="15091.4285714286"/>
    <x v="259"/>
    <x v="0"/>
    <m/>
  </r>
  <r>
    <d v="2022-04-20T01:58:57"/>
    <x v="9"/>
    <n v="10"/>
    <s v="HERRERA GIOVANNY"/>
    <x v="3"/>
    <x v="0"/>
    <n v="240"/>
    <n v="24"/>
    <n v="236.589861751152"/>
    <s v="1 DESCUENTO (Conduct.)"/>
    <n v="90635.944699999993"/>
    <x v="0"/>
    <n v="15091.4285714286"/>
    <x v="259"/>
    <x v="0"/>
    <m/>
  </r>
  <r>
    <d v="2022-04-20T01:58:57"/>
    <x v="1"/>
    <n v="11"/>
    <s v="HERRERA CRISTIAN"/>
    <x v="0"/>
    <x v="0"/>
    <n v="195"/>
    <n v="21.6666666666667"/>
    <n v="212.93087557603701"/>
    <s v="4 DESCUENTOS (Jefe de ruta, Despachador fernando)"/>
    <n v="81572.350200000001"/>
    <x v="0"/>
    <n v="15091.4285714286"/>
    <x v="259"/>
    <x v="0"/>
    <m/>
  </r>
  <r>
    <d v="2022-04-20T01:58:57"/>
    <x v="1"/>
    <n v="12"/>
    <s v="VELEZ ZAPATA SANTIAGO"/>
    <x v="0"/>
    <x v="0"/>
    <n v="186"/>
    <n v="20.6666666666667"/>
    <n v="212.93087557603701"/>
    <s v="1 DESCUENTO (Controlador)"/>
    <n v="81572.350200000001"/>
    <x v="0"/>
    <n v="15091.4285714286"/>
    <x v="259"/>
    <x v="0"/>
    <m/>
  </r>
  <r>
    <d v="2022-04-20T01:58:57"/>
    <x v="1"/>
    <n v="13"/>
    <s v="RIOS JESUS"/>
    <x v="2"/>
    <x v="1"/>
    <n v="152"/>
    <n v="25.3333333333333"/>
    <n v="141.95391705069099"/>
    <m/>
    <n v="54381.566800000001"/>
    <x v="1"/>
    <n v="15091.4285714286"/>
    <x v="259"/>
    <x v="0"/>
    <m/>
  </r>
  <r>
    <d v="2022-04-20T01:58:58"/>
    <x v="1"/>
    <n v="14"/>
    <s v="CARVAJAL SALAZAR HECTOR MARINO"/>
    <x v="0"/>
    <x v="0"/>
    <n v="220"/>
    <n v="24.4444444444444"/>
    <n v="212.93087557603701"/>
    <s v="FRANKI RUEDA Realiz 3 viajes donde moviliz 82 Usuarios"/>
    <n v="81572.350200000001"/>
    <x v="1"/>
    <n v="15091.4285714286"/>
    <x v="259"/>
    <x v="0"/>
    <m/>
  </r>
  <r>
    <d v="2022-04-20T01:58:58"/>
    <x v="1"/>
    <n v="15"/>
    <s v="LOPERA AGUDELO LUIS FRANCISCO"/>
    <x v="0"/>
    <x v="0"/>
    <n v="227"/>
    <n v="25.2222222222222"/>
    <n v="212.93087557603701"/>
    <m/>
    <n v="81572.350200000001"/>
    <x v="0"/>
    <n v="15091.4285714286"/>
    <x v="259"/>
    <x v="0"/>
    <m/>
  </r>
  <r>
    <d v="2022-04-20T01:58:58"/>
    <x v="1"/>
    <n v="16"/>
    <s v="DAVID TORRES GEIDER"/>
    <x v="2"/>
    <x v="0"/>
    <n v="160"/>
    <n v="26.6666666666667"/>
    <n v="141.95391705069099"/>
    <s v="1 DESCUENTO (Propietario veh 27)"/>
    <n v="54381.566800000001"/>
    <x v="0"/>
    <n v="15091.4285714286"/>
    <x v="259"/>
    <x v="0"/>
    <m/>
  </r>
  <r>
    <d v="2022-04-20T01:58:58"/>
    <x v="1"/>
    <n v="17"/>
    <s v="VERENZUELA MARTINEZ ALEXANDER"/>
    <x v="0"/>
    <x v="0"/>
    <n v="180"/>
    <n v="20"/>
    <n v="212.93087557603701"/>
    <m/>
    <n v="81572.350200000001"/>
    <x v="0"/>
    <n v="15091.4285714286"/>
    <x v="259"/>
    <x v="0"/>
    <m/>
  </r>
  <r>
    <d v="2022-04-20T01:58:58"/>
    <x v="1"/>
    <n v="18"/>
    <s v="RENDON VIANA HUMBERTO DE JESUS"/>
    <x v="0"/>
    <x v="0"/>
    <n v="224"/>
    <n v="24.8888888888889"/>
    <n v="212.93087557603701"/>
    <s v="1 DESCUENTO (Propietario veh 39)"/>
    <n v="81572.350200000001"/>
    <x v="0"/>
    <n v="15091.4285714286"/>
    <x v="259"/>
    <x v="0"/>
    <m/>
  </r>
  <r>
    <d v="2022-04-20T01:58:58"/>
    <x v="1"/>
    <n v="20"/>
    <s v="VACA FIERRO ROBINSON"/>
    <x v="3"/>
    <x v="0"/>
    <n v="219"/>
    <n v="21.9"/>
    <n v="236.589861751152"/>
    <s v="1 DESCUENTO (Usuario desubicado)"/>
    <n v="90635.944699999993"/>
    <x v="0"/>
    <n v="15091.4285714286"/>
    <x v="259"/>
    <x v="0"/>
    <m/>
  </r>
  <r>
    <d v="2022-04-20T01:58:59"/>
    <x v="1"/>
    <n v="21"/>
    <s v="LONDOO LOPERA DUVAN ANDRES"/>
    <x v="6"/>
    <x v="0"/>
    <n v="171"/>
    <n v="21.375"/>
    <n v="189.27188940092199"/>
    <m/>
    <n v="72508.755799999999"/>
    <x v="0"/>
    <n v="15091.4285714286"/>
    <x v="259"/>
    <x v="0"/>
    <m/>
  </r>
  <r>
    <d v="2022-04-20T01:58:59"/>
    <x v="9"/>
    <n v="22"/>
    <s v="QUIRAMA CASTAEDA JHON JADER"/>
    <x v="0"/>
    <x v="0"/>
    <n v="209"/>
    <n v="23.2222222222222"/>
    <n v="212.93087557603701"/>
    <s v="3 DESCUENTOS (Conduct. y 2 Usuarios desubicados)"/>
    <n v="81572.350200000001"/>
    <x v="1"/>
    <n v="15091.4285714286"/>
    <x v="259"/>
    <x v="0"/>
    <m/>
  </r>
  <r>
    <d v="2022-04-20T01:58:59"/>
    <x v="9"/>
    <n v="23"/>
    <s v="QUICENO DAVID DIEGO ALEJANDRO"/>
    <x v="0"/>
    <x v="0"/>
    <n v="231"/>
    <n v="25.6666666666667"/>
    <n v="212.93087557603701"/>
    <m/>
    <n v="81572.350200000001"/>
    <x v="0"/>
    <n v="15091.4285714286"/>
    <x v="259"/>
    <x v="0"/>
    <m/>
  </r>
  <r>
    <d v="2022-04-20T01:58:59"/>
    <x v="9"/>
    <n v="24"/>
    <s v="JIMENEZ JOSE"/>
    <x v="6"/>
    <x v="0"/>
    <n v="190"/>
    <n v="22.352941176470601"/>
    <n v="201.101382488479"/>
    <m/>
    <n v="77040.553"/>
    <x v="0"/>
    <n v="15091.4285714286"/>
    <x v="259"/>
    <x v="0"/>
    <m/>
  </r>
  <r>
    <d v="2022-04-20T01:58:59"/>
    <x v="9"/>
    <n v="25"/>
    <s v="HOYOS ALEJANDRO"/>
    <x v="6"/>
    <x v="0"/>
    <n v="172"/>
    <n v="21.5"/>
    <n v="189.27188940092199"/>
    <m/>
    <n v="72508.755799999999"/>
    <x v="1"/>
    <n v="15091.4285714286"/>
    <x v="259"/>
    <x v="0"/>
    <m/>
  </r>
  <r>
    <d v="2022-04-20T01:59:00"/>
    <x v="9"/>
    <n v="26"/>
    <s v="GONZALEZ VELASQUEZ LISDAN"/>
    <x v="12"/>
    <x v="0"/>
    <n v="266"/>
    <n v="20.461538461538499"/>
    <n v="307.56682027649799"/>
    <m/>
    <n v="117826.72809999999"/>
    <x v="0"/>
    <n v="15091.4285714286"/>
    <x v="259"/>
    <x v="0"/>
    <m/>
  </r>
  <r>
    <d v="2022-04-20T01:59:00"/>
    <x v="9"/>
    <n v="27"/>
    <s v="MARTINEZ MANCO JUAN FELIPE"/>
    <x v="0"/>
    <x v="0"/>
    <n v="237"/>
    <n v="26.3333333333333"/>
    <n v="212.93087557603701"/>
    <m/>
    <n v="81572.350200000001"/>
    <x v="0"/>
    <n v="15091.4285714286"/>
    <x v="259"/>
    <x v="0"/>
    <m/>
  </r>
  <r>
    <d v="2022-04-20T01:59:00"/>
    <x v="9"/>
    <n v="28"/>
    <s v="VARGAS ROJAS DIELMER AUGUSTO"/>
    <x v="7"/>
    <x v="0"/>
    <n v="89"/>
    <n v="29.6666666666667"/>
    <n v="70.976958525345594"/>
    <m/>
    <n v="27190.7834"/>
    <x v="0"/>
    <n v="15091.4285714286"/>
    <x v="259"/>
    <x v="0"/>
    <m/>
  </r>
  <r>
    <d v="2022-04-20T01:59:00"/>
    <x v="9"/>
    <n v="30"/>
    <s v="ESCOBAR BRAN MATEO"/>
    <x v="0"/>
    <x v="0"/>
    <n v="174"/>
    <n v="19.3333333333333"/>
    <n v="212.93087557603701"/>
    <s v="4 DESCUENTOS (Propietario veh 27, 2 Conduct. Veh 38 y Jose despachador)"/>
    <n v="81572.350200000001"/>
    <x v="0"/>
    <n v="15091.4285714286"/>
    <x v="259"/>
    <x v="0"/>
    <m/>
  </r>
  <r>
    <d v="2022-04-20T01:59:00"/>
    <x v="1"/>
    <n v="31"/>
    <s v="VALENCIA MENDOZA JHON"/>
    <x v="3"/>
    <x v="0"/>
    <n v="217"/>
    <n v="21.7"/>
    <n v="236.589861751152"/>
    <m/>
    <n v="90635.944699999993"/>
    <x v="1"/>
    <n v="15091.4285714286"/>
    <x v="259"/>
    <x v="0"/>
    <m/>
  </r>
  <r>
    <d v="2022-04-20T01:59:01"/>
    <x v="1"/>
    <n v="32"/>
    <s v="MEDINA PARRA JONATHAN ESTIVEN"/>
    <x v="3"/>
    <x v="0"/>
    <n v="273"/>
    <n v="27.3"/>
    <n v="236.589861751152"/>
    <m/>
    <n v="90635.944699999993"/>
    <x v="0"/>
    <n v="15091.4285714286"/>
    <x v="259"/>
    <x v="0"/>
    <m/>
  </r>
  <r>
    <d v="2022-04-20T01:59:01"/>
    <x v="1"/>
    <n v="33"/>
    <s v="TORRES CRISTIAN"/>
    <x v="3"/>
    <x v="0"/>
    <n v="216"/>
    <n v="22.7368421052632"/>
    <n v="224.76036866359399"/>
    <m/>
    <n v="86104.147500000006"/>
    <x v="0"/>
    <n v="15091.4285714286"/>
    <x v="259"/>
    <x v="0"/>
    <m/>
  </r>
  <r>
    <d v="2022-04-20T01:59:01"/>
    <x v="1"/>
    <n v="34"/>
    <s v="MONTOYA OSPINA GILBERTO ANTONIO"/>
    <x v="1"/>
    <x v="0"/>
    <n v="298"/>
    <n v="27.090909090909101"/>
    <n v="260.24884792626699"/>
    <s v="1 DESCUENTO (Usuario desubicado)"/>
    <n v="99699.539199999999"/>
    <x v="0"/>
    <n v="15091.4285714286"/>
    <x v="259"/>
    <x v="0"/>
    <m/>
  </r>
  <r>
    <d v="2022-04-20T01:59:02"/>
    <x v="1"/>
    <n v="35"/>
    <s v="ARISTIZABAL GIRALDO JORGE ANDRES"/>
    <x v="1"/>
    <x v="0"/>
    <n v="253"/>
    <n v="23"/>
    <n v="260.24884792626699"/>
    <m/>
    <n v="99699.539199999999"/>
    <x v="1"/>
    <n v="15091.4285714286"/>
    <x v="259"/>
    <x v="0"/>
    <m/>
  </r>
  <r>
    <d v="2022-04-20T01:59:02"/>
    <x v="1"/>
    <n v="36"/>
    <s v="MARTINEZ CHAVERRA LUIS NORBERTO"/>
    <x v="3"/>
    <x v="0"/>
    <n v="244"/>
    <n v="24.4"/>
    <n v="236.589861751152"/>
    <s v="1 DESCUENTO (Jefe de ruta)"/>
    <n v="90635.944699999993"/>
    <x v="0"/>
    <n v="15091.4285714286"/>
    <x v="259"/>
    <x v="0"/>
    <m/>
  </r>
  <r>
    <d v="2022-04-20T01:59:02"/>
    <x v="1"/>
    <n v="38"/>
    <s v="ROJAS CHAMORRO JEAN CARLOS"/>
    <x v="6"/>
    <x v="0"/>
    <n v="255"/>
    <n v="30"/>
    <n v="201.101382488479"/>
    <m/>
    <n v="77040.553"/>
    <x v="0"/>
    <n v="15091.4285714286"/>
    <x v="259"/>
    <x v="0"/>
    <m/>
  </r>
  <r>
    <d v="2022-04-20T01:59:02"/>
    <x v="1"/>
    <n v="39"/>
    <s v="GIL CORDOBA MATEO"/>
    <x v="6"/>
    <x v="0"/>
    <n v="175"/>
    <n v="21.875"/>
    <n v="189.27188940092199"/>
    <m/>
    <n v="72508.755799999999"/>
    <x v="0"/>
    <n v="15091.4285714286"/>
    <x v="259"/>
    <x v="0"/>
    <m/>
  </r>
  <r>
    <d v="2022-04-20T01:59:03"/>
    <x v="1"/>
    <n v="40"/>
    <s v="CORDOBA QUINTERO RAFAEL JOSE"/>
    <x v="4"/>
    <x v="0"/>
    <n v="186"/>
    <n v="26.571428571428601"/>
    <n v="165.61290322580601"/>
    <m/>
    <n v="63445.1613"/>
    <x v="0"/>
    <n v="15091.4285714286"/>
    <x v="259"/>
    <x v="0"/>
    <m/>
  </r>
  <r>
    <d v="2022-04-20T01:59:03"/>
    <x v="1"/>
    <n v="42"/>
    <s v="SOLORZANO KEVIN"/>
    <x v="0"/>
    <x v="0"/>
    <n v="209"/>
    <n v="23.2222222222222"/>
    <n v="212.93087557603701"/>
    <m/>
    <n v="81572.350200000001"/>
    <x v="0"/>
    <n v="15091.4285714286"/>
    <x v="259"/>
    <x v="0"/>
    <m/>
  </r>
  <r>
    <d v="2022-04-21T03:39:39"/>
    <x v="1"/>
    <n v="1"/>
    <s v="GIL ARBOLEDA ARLEX"/>
    <x v="3"/>
    <x v="0"/>
    <n v="196"/>
    <n v="19.600000000000001"/>
    <n v="230.92043681747299"/>
    <s v="2 DESCUENTOS (2 Jefe de ruta y conduct. Veh 09)"/>
    <n v="88368.174700000003"/>
    <x v="0"/>
    <n v="12597.2972972973"/>
    <x v="260"/>
    <x v="0"/>
    <m/>
  </r>
  <r>
    <d v="2022-04-21T03:39:39"/>
    <x v="1"/>
    <n v="2"/>
    <s v="GARCIA DAVID WILSON ALBERTO"/>
    <x v="3"/>
    <x v="0"/>
    <n v="228"/>
    <n v="22.8"/>
    <n v="230.92043681747299"/>
    <s v="1 DESCUENTO (Conduct.)"/>
    <n v="88368.174700000003"/>
    <x v="1"/>
    <n v="12597.2972972973"/>
    <x v="260"/>
    <x v="0"/>
    <m/>
  </r>
  <r>
    <d v="2022-04-21T03:39:39"/>
    <x v="1"/>
    <n v="3"/>
    <s v="CANO JIMENEZ ESNEIDER"/>
    <x v="0"/>
    <x v="0"/>
    <n v="172"/>
    <n v="19.1111111111111"/>
    <n v="207.82839313572501"/>
    <m/>
    <n v="79531.357300000003"/>
    <x v="0"/>
    <n v="12597.2972972973"/>
    <x v="260"/>
    <x v="0"/>
    <m/>
  </r>
  <r>
    <d v="2022-04-21T03:39:39"/>
    <x v="1"/>
    <n v="5"/>
    <s v="LOAIZA GAVIRIA EDIXON ANDRES"/>
    <x v="3"/>
    <x v="0"/>
    <n v="282"/>
    <n v="28.2"/>
    <n v="230.92043681747299"/>
    <m/>
    <n v="88368.174700000003"/>
    <x v="1"/>
    <n v="12597.2972972973"/>
    <x v="260"/>
    <x v="0"/>
    <m/>
  </r>
  <r>
    <d v="2022-04-21T03:39:39"/>
    <x v="1"/>
    <n v="6"/>
    <s v="VARGAS ROJAS DIELMER AUGUSTO"/>
    <x v="0"/>
    <x v="0"/>
    <n v="207"/>
    <n v="23"/>
    <n v="207.82839313572501"/>
    <m/>
    <n v="79531.357300000003"/>
    <x v="0"/>
    <n v="12597.2972972973"/>
    <x v="260"/>
    <x v="0"/>
    <m/>
  </r>
  <r>
    <d v="2022-04-21T03:39:40"/>
    <x v="1"/>
    <n v="7"/>
    <s v="URIBE HERRERA JUAN ESTEBAN"/>
    <x v="6"/>
    <x v="1"/>
    <n v="168"/>
    <n v="21"/>
    <n v="184.73634945397799"/>
    <m/>
    <n v="70694.539799999999"/>
    <x v="1"/>
    <n v="12597.2972972973"/>
    <x v="260"/>
    <x v="0"/>
    <m/>
  </r>
  <r>
    <d v="2022-04-21T03:39:40"/>
    <x v="1"/>
    <n v="8"/>
    <s v="MARTINEZ MANCO JUAN FELIPE"/>
    <x v="3"/>
    <x v="0"/>
    <n v="193"/>
    <n v="19.3"/>
    <n v="230.92043681747299"/>
    <s v="8 DESCUENTOS (2 Devoluciones, Propietario veh 27, y 5 Transbordos veh 16)"/>
    <n v="88368.174700000003"/>
    <x v="1"/>
    <n v="12597.2972972973"/>
    <x v="260"/>
    <x v="0"/>
    <m/>
  </r>
  <r>
    <d v="2022-04-21T03:39:40"/>
    <x v="1"/>
    <n v="9"/>
    <s v="TABORDA ROJAS DIEGO ALEJANDRO"/>
    <x v="2"/>
    <x v="0"/>
    <n v="129"/>
    <n v="23.454545454545499"/>
    <n v="127.00624024961"/>
    <m/>
    <n v="48602.496099999997"/>
    <x v="0"/>
    <n v="12597.2972972973"/>
    <x v="260"/>
    <x v="0"/>
    <m/>
  </r>
  <r>
    <d v="2022-04-21T03:39:40"/>
    <x v="1"/>
    <n v="10"/>
    <s v="MONSALVE OCAMPO EDISON GUSTAVO"/>
    <x v="3"/>
    <x v="0"/>
    <n v="226"/>
    <n v="22.6"/>
    <n v="230.92043681747299"/>
    <m/>
    <n v="88368.174700000003"/>
    <x v="0"/>
    <n v="12597.2972972973"/>
    <x v="260"/>
    <x v="0"/>
    <m/>
  </r>
  <r>
    <d v="2022-04-21T03:39:40"/>
    <x v="9"/>
    <n v="11"/>
    <s v="HERRERA CRISTIAN"/>
    <x v="0"/>
    <x v="0"/>
    <n v="172"/>
    <n v="19.1111111111111"/>
    <n v="207.82839313572501"/>
    <s v="1 DESCUENTO (Conduct. Veh 11)"/>
    <n v="79531.357300000003"/>
    <x v="0"/>
    <n v="12597.2972972973"/>
    <x v="260"/>
    <x v="0"/>
    <m/>
  </r>
  <r>
    <d v="2022-04-21T03:39:41"/>
    <x v="9"/>
    <n v="12"/>
    <s v="OCAMPO OCAMPO ANTONIO JOSE"/>
    <x v="4"/>
    <x v="1"/>
    <n v="194"/>
    <n v="27.714285714285701"/>
    <n v="161.64430577223101"/>
    <m/>
    <n v="61857.722300000001"/>
    <x v="0"/>
    <n v="12597.2972972973"/>
    <x v="260"/>
    <x v="0"/>
    <m/>
  </r>
  <r>
    <d v="2022-04-21T03:39:41"/>
    <x v="9"/>
    <n v="13"/>
    <s v="RIOS JESUS"/>
    <x v="6"/>
    <x v="0"/>
    <n v="184"/>
    <n v="23"/>
    <n v="184.73634945397799"/>
    <m/>
    <n v="70694.539799999999"/>
    <x v="1"/>
    <n v="12597.2972972973"/>
    <x v="260"/>
    <x v="0"/>
    <m/>
  </r>
  <r>
    <d v="2022-04-21T03:39:41"/>
    <x v="9"/>
    <n v="14"/>
    <s v="CARVAJAL SALAZAR HECTOR MARINO"/>
    <x v="3"/>
    <x v="0"/>
    <n v="188"/>
    <n v="18.8"/>
    <n v="230.92043681747299"/>
    <m/>
    <n v="88368.174700000003"/>
    <x v="1"/>
    <n v="12597.2972972973"/>
    <x v="260"/>
    <x v="0"/>
    <m/>
  </r>
  <r>
    <d v="2022-04-21T03:39:41"/>
    <x v="9"/>
    <n v="15"/>
    <s v="LOPERA AGUDELO LUIS FRANCISCO"/>
    <x v="0"/>
    <x v="0"/>
    <n v="179"/>
    <n v="19.8888888888889"/>
    <n v="207.82839313572501"/>
    <m/>
    <n v="79531.357300000003"/>
    <x v="0"/>
    <n v="12597.2972972973"/>
    <x v="260"/>
    <x v="0"/>
    <m/>
  </r>
  <r>
    <d v="2022-04-21T03:39:41"/>
    <x v="9"/>
    <n v="16"/>
    <s v="DAVID TORRES GEIDER"/>
    <x v="6"/>
    <x v="0"/>
    <n v="144"/>
    <n v="16.9411764705882"/>
    <n v="196.282371294852"/>
    <m/>
    <n v="75112.948499999999"/>
    <x v="0"/>
    <n v="12597.2972972973"/>
    <x v="260"/>
    <x v="0"/>
    <m/>
  </r>
  <r>
    <d v="2022-04-21T03:39:41"/>
    <x v="9"/>
    <n v="17"/>
    <s v="VERENZUELA MARTINEZ ALEXANDER"/>
    <x v="0"/>
    <x v="0"/>
    <n v="170"/>
    <n v="18.8888888888889"/>
    <n v="207.82839313572501"/>
    <m/>
    <n v="79531.357300000003"/>
    <x v="0"/>
    <n v="12597.2972972973"/>
    <x v="260"/>
    <x v="0"/>
    <m/>
  </r>
  <r>
    <d v="2022-04-21T03:39:42"/>
    <x v="9"/>
    <n v="20"/>
    <s v="VACA FIERRO ROBINSON"/>
    <x v="3"/>
    <x v="0"/>
    <n v="233"/>
    <n v="23.3"/>
    <n v="230.92043681747299"/>
    <s v="2 DESCUENTOS (Despachadores Jose y fernando)"/>
    <n v="88368.174700000003"/>
    <x v="0"/>
    <n v="12597.2972972973"/>
    <x v="260"/>
    <x v="0"/>
    <m/>
  </r>
  <r>
    <d v="2022-04-21T03:39:42"/>
    <x v="1"/>
    <n v="21"/>
    <s v="VELEZ ZAPATA SANTIAGO"/>
    <x v="1"/>
    <x v="0"/>
    <n v="232"/>
    <n v="21.090909090909101"/>
    <n v="254.01248049922"/>
    <m/>
    <n v="97204.992199999993"/>
    <x v="0"/>
    <n v="12597.2972972973"/>
    <x v="260"/>
    <x v="0"/>
    <m/>
  </r>
  <r>
    <d v="2022-04-21T03:39:42"/>
    <x v="1"/>
    <n v="22"/>
    <s v="QUIRAMA CASTAEDA JHON JADER"/>
    <x v="3"/>
    <x v="0"/>
    <n v="335"/>
    <n v="33.5"/>
    <n v="230.92043681747299"/>
    <s v="2 DESCUENTOS (Usuarios desubicados)"/>
    <n v="88368.174700000003"/>
    <x v="1"/>
    <n v="12597.2972972973"/>
    <x v="260"/>
    <x v="0"/>
    <m/>
  </r>
  <r>
    <d v="2022-04-21T03:39:42"/>
    <x v="1"/>
    <n v="23"/>
    <s v="QUICENO DAVID DIEGO ALEJANDRO"/>
    <x v="3"/>
    <x v="0"/>
    <n v="219"/>
    <n v="21.9"/>
    <n v="230.92043681747299"/>
    <s v="GIOVANNY HERRERA Realiz 4 viajes donde moviliz 91 Usuarios,1 DESCUENTO (Conduct. Veh 03)"/>
    <n v="88368.174700000003"/>
    <x v="0"/>
    <n v="12597.2972972973"/>
    <x v="260"/>
    <x v="0"/>
    <m/>
  </r>
  <r>
    <d v="2022-04-21T03:39:42"/>
    <x v="1"/>
    <n v="24"/>
    <s v="JIMENEZ JOSE"/>
    <x v="11"/>
    <x v="0"/>
    <n v="49"/>
    <n v="32.6666666666667"/>
    <n v="34.638065522620899"/>
    <s v="5 DESCUENTOS (Devolucin)"/>
    <n v="13255.226199999999"/>
    <x v="0"/>
    <n v="12597.2972972973"/>
    <x v="260"/>
    <x v="0"/>
    <m/>
  </r>
  <r>
    <d v="2022-04-21T03:39:42"/>
    <x v="1"/>
    <n v="25"/>
    <s v="HOYOS ALEJANDRO"/>
    <x v="3"/>
    <x v="0"/>
    <n v="279"/>
    <n v="29.3684210526316"/>
    <n v="219.37441497659901"/>
    <m/>
    <n v="83949.766000000003"/>
    <x v="1"/>
    <n v="12597.2972972973"/>
    <x v="260"/>
    <x v="0"/>
    <m/>
  </r>
  <r>
    <d v="2022-04-21T03:39:43"/>
    <x v="1"/>
    <n v="26"/>
    <s v="GONZALEZ VELASQUEZ LISDAN"/>
    <x v="3"/>
    <x v="0"/>
    <n v="209"/>
    <n v="20.9"/>
    <n v="230.92043681747299"/>
    <s v="2 DESCUENTOS (Usuario desubicado y conduct.)"/>
    <n v="88368.174700000003"/>
    <x v="0"/>
    <n v="12597.2972972973"/>
    <x v="260"/>
    <x v="0"/>
    <m/>
  </r>
  <r>
    <d v="2022-04-21T03:39:43"/>
    <x v="1"/>
    <n v="27"/>
    <s v="HENAO MUOZ FERNEY"/>
    <x v="1"/>
    <x v="0"/>
    <n v="255"/>
    <n v="23.181818181818201"/>
    <n v="254.01248049922"/>
    <s v="CESAR VALENCIA Realiz 4 viajes donde moviliz 84 Usuarios, 2 DESCUENTOS (Conduct.)"/>
    <n v="97204.992199999993"/>
    <x v="0"/>
    <n v="12597.2972972973"/>
    <x v="260"/>
    <x v="0"/>
    <m/>
  </r>
  <r>
    <d v="2022-04-21T03:39:43"/>
    <x v="1"/>
    <n v="30"/>
    <s v="ESCOBAR BRAN MATEO"/>
    <x v="3"/>
    <x v="0"/>
    <n v="180"/>
    <n v="18"/>
    <n v="230.92043681747299"/>
    <m/>
    <n v="88368.174700000003"/>
    <x v="0"/>
    <n v="12597.2972972973"/>
    <x v="260"/>
    <x v="0"/>
    <m/>
  </r>
  <r>
    <d v="2022-04-21T03:39:43"/>
    <x v="9"/>
    <n v="31"/>
    <s v="VALENCIA MENDOZA JHON"/>
    <x v="6"/>
    <x v="0"/>
    <n v="187"/>
    <n v="23.375"/>
    <n v="184.73634945397799"/>
    <m/>
    <n v="70694.539799999999"/>
    <x v="1"/>
    <n v="12597.2972972973"/>
    <x v="260"/>
    <x v="0"/>
    <m/>
  </r>
  <r>
    <d v="2022-04-21T03:39:43"/>
    <x v="9"/>
    <n v="32"/>
    <s v="MEDINA PARRA JONATHAN ESTIVEN"/>
    <x v="6"/>
    <x v="0"/>
    <n v="207"/>
    <n v="25.875"/>
    <n v="184.73634945397799"/>
    <m/>
    <n v="70694.539799999999"/>
    <x v="0"/>
    <n v="12597.2972972973"/>
    <x v="260"/>
    <x v="0"/>
    <m/>
  </r>
  <r>
    <d v="2022-04-21T03:39:44"/>
    <x v="9"/>
    <n v="33"/>
    <s v="ROJAS CHAMORRO JEAN CARLOS"/>
    <x v="3"/>
    <x v="0"/>
    <n v="226"/>
    <n v="22.6"/>
    <n v="230.92043681747299"/>
    <s v="4 DESCUENTOS (2 Propietarios y 2 jefe de ruta)"/>
    <n v="88368.174700000003"/>
    <x v="0"/>
    <n v="12597.2972972973"/>
    <x v="260"/>
    <x v="0"/>
    <m/>
  </r>
  <r>
    <d v="2022-04-21T03:39:44"/>
    <x v="9"/>
    <n v="34"/>
    <s v="JIMENEZ HURTADO CARLOS ESTIVEN"/>
    <x v="6"/>
    <x v="0"/>
    <n v="227"/>
    <n v="28.375"/>
    <n v="184.73634945397799"/>
    <s v="1 DESCUENTO (Jefe de ruta)"/>
    <n v="70694.539799999999"/>
    <x v="0"/>
    <n v="12597.2972972973"/>
    <x v="260"/>
    <x v="0"/>
    <m/>
  </r>
  <r>
    <d v="2022-04-21T03:39:44"/>
    <x v="9"/>
    <n v="35"/>
    <s v="ARISTIZABAL GIRALDO JORGE ANDRES"/>
    <x v="6"/>
    <x v="0"/>
    <n v="219"/>
    <n v="27.375"/>
    <n v="184.73634945397799"/>
    <m/>
    <n v="70694.539799999999"/>
    <x v="1"/>
    <n v="12597.2972972973"/>
    <x v="260"/>
    <x v="0"/>
    <m/>
  </r>
  <r>
    <d v="2022-04-21T03:39:44"/>
    <x v="9"/>
    <n v="36"/>
    <s v="MARTINEZ CHAVERRA LUIS NORBERTO"/>
    <x v="6"/>
    <x v="2"/>
    <n v="168"/>
    <n v="22.4"/>
    <n v="173.19032761310501"/>
    <s v="1 DESCUENTO (Conduct.)"/>
    <n v="66276.130999999994"/>
    <x v="0"/>
    <n v="12597.2972972973"/>
    <x v="260"/>
    <x v="0"/>
    <m/>
  </r>
  <r>
    <d v="2022-04-21T03:39:44"/>
    <x v="9"/>
    <n v="37"/>
    <s v="SEPULVEDA HENAO JUAN CAMILO"/>
    <x v="0"/>
    <x v="0"/>
    <n v="258"/>
    <n v="28.6666666666667"/>
    <n v="207.82839313572501"/>
    <m/>
    <n v="79531.357300000003"/>
    <x v="1"/>
    <n v="12597.2972972973"/>
    <x v="260"/>
    <x v="0"/>
    <m/>
  </r>
  <r>
    <d v="2022-04-21T03:39:44"/>
    <x v="9"/>
    <n v="38"/>
    <s v="RESTREPO JHON FLANDER"/>
    <x v="0"/>
    <x v="0"/>
    <n v="197"/>
    <n v="21.8888888888889"/>
    <n v="207.82839313572501"/>
    <m/>
    <n v="79531.357300000003"/>
    <x v="0"/>
    <n v="12597.2972972973"/>
    <x v="260"/>
    <x v="0"/>
    <m/>
  </r>
  <r>
    <d v="2022-04-21T03:39:45"/>
    <x v="9"/>
    <n v="39"/>
    <s v="GIL CORDOBA MATEO"/>
    <x v="0"/>
    <x v="0"/>
    <n v="190"/>
    <n v="21.1111111111111"/>
    <n v="207.82839313572501"/>
    <m/>
    <n v="79531.357300000003"/>
    <x v="0"/>
    <n v="12597.2972972973"/>
    <x v="260"/>
    <x v="0"/>
    <m/>
  </r>
  <r>
    <d v="2022-04-21T03:39:45"/>
    <x v="9"/>
    <n v="40"/>
    <s v="LONDOO LOPERA DUVAN ANDRES"/>
    <x v="3"/>
    <x v="0"/>
    <n v="265"/>
    <n v="26.5"/>
    <n v="230.92043681747299"/>
    <s v="2 DESCUENTOS (Despachador Jose y Usuario desubicado)"/>
    <n v="88368.174700000003"/>
    <x v="0"/>
    <n v="12597.2972972973"/>
    <x v="260"/>
    <x v="0"/>
    <m/>
  </r>
  <r>
    <d v="2022-04-21T03:39:45"/>
    <x v="9"/>
    <n v="42"/>
    <s v="SOLORZANO KEVIN"/>
    <x v="0"/>
    <x v="0"/>
    <n v="234"/>
    <n v="26"/>
    <n v="207.82839313572501"/>
    <m/>
    <n v="79531.357300000003"/>
    <x v="0"/>
    <n v="12597.2972972973"/>
    <x v="260"/>
    <x v="0"/>
    <m/>
  </r>
  <r>
    <d v="2022-04-22T03:13:42"/>
    <x v="9"/>
    <n v="1"/>
    <s v="GIL ARBOLEDA ARLEX"/>
    <x v="4"/>
    <x v="0"/>
    <n v="149"/>
    <n v="21.285714285714299"/>
    <n v="172.140522875817"/>
    <s v="1 DESCUENTO (Conduct.)"/>
    <n v="66056.209199999998"/>
    <x v="0"/>
    <n v="13841.666666666701"/>
    <x v="261"/>
    <x v="0"/>
    <m/>
  </r>
  <r>
    <d v="2022-04-22T03:13:43"/>
    <x v="9"/>
    <n v="3"/>
    <s v="CANO JIMENEZ ESNEIDER"/>
    <x v="0"/>
    <x v="0"/>
    <n v="180"/>
    <n v="20"/>
    <n v="221.32352941176501"/>
    <m/>
    <n v="84929.411800000002"/>
    <x v="0"/>
    <n v="13841.666666666701"/>
    <x v="261"/>
    <x v="0"/>
    <m/>
  </r>
  <r>
    <d v="2022-04-22T03:13:43"/>
    <x v="9"/>
    <n v="5"/>
    <s v="LOAIZA GAVIRIA EDIXON ANDRES"/>
    <x v="1"/>
    <x v="0"/>
    <n v="321"/>
    <n v="29.181818181818201"/>
    <n v="270.506535947712"/>
    <m/>
    <n v="103802.61440000001"/>
    <x v="1"/>
    <n v="13841.666666666701"/>
    <x v="261"/>
    <x v="0"/>
    <m/>
  </r>
  <r>
    <d v="2022-04-22T03:13:43"/>
    <x v="9"/>
    <n v="6"/>
    <s v="VARGAS ROJAS DIELMER AUGUSTO"/>
    <x v="6"/>
    <x v="1"/>
    <n v="223"/>
    <n v="27.875"/>
    <n v="196.73202614379099"/>
    <m/>
    <n v="75492.810500000007"/>
    <x v="0"/>
    <n v="13841.666666666701"/>
    <x v="261"/>
    <x v="0"/>
    <m/>
  </r>
  <r>
    <d v="2022-04-22T03:13:43"/>
    <x v="9"/>
    <n v="7"/>
    <s v="URIBE HERRERA JUAN ESTEBAN"/>
    <x v="2"/>
    <x v="1"/>
    <n v="146"/>
    <n v="24.3333333333333"/>
    <n v="147.54901960784301"/>
    <m/>
    <n v="56619.607799999998"/>
    <x v="1"/>
    <n v="13841.666666666701"/>
    <x v="261"/>
    <x v="0"/>
    <m/>
  </r>
  <r>
    <d v="2022-04-22T03:13:44"/>
    <x v="9"/>
    <n v="8"/>
    <s v="VALENCIA MENDOZA CESAR AUGUSTO"/>
    <x v="2"/>
    <x v="0"/>
    <n v="152"/>
    <n v="25.3333333333333"/>
    <n v="147.54901960784301"/>
    <m/>
    <n v="56619.607799999998"/>
    <x v="1"/>
    <n v="13841.666666666701"/>
    <x v="261"/>
    <x v="0"/>
    <m/>
  </r>
  <r>
    <d v="2022-04-22T03:13:44"/>
    <x v="9"/>
    <n v="10"/>
    <s v="MONSALVE OCAMPO EDISON GUSTAVO"/>
    <x v="4"/>
    <x v="1"/>
    <n v="121"/>
    <n v="17.285714285714299"/>
    <n v="172.140522875817"/>
    <m/>
    <n v="66056.209199999998"/>
    <x v="0"/>
    <n v="13841.666666666701"/>
    <x v="261"/>
    <x v="0"/>
    <m/>
  </r>
  <r>
    <d v="2022-04-22T03:13:44"/>
    <x v="9"/>
    <n v="11"/>
    <s v="HERRERA CRISTIAN"/>
    <x v="3"/>
    <x v="0"/>
    <n v="194"/>
    <n v="19.399999999999999"/>
    <n v="245.915032679739"/>
    <s v="1 DESCUENTO (Conduct.)"/>
    <n v="94366.013099999996"/>
    <x v="0"/>
    <n v="13841.666666666701"/>
    <x v="261"/>
    <x v="0"/>
    <m/>
  </r>
  <r>
    <d v="2022-04-22T03:13:44"/>
    <x v="1"/>
    <n v="12"/>
    <s v="VELEZ ZAPATA SANTIAGO"/>
    <x v="6"/>
    <x v="0"/>
    <n v="184"/>
    <n v="21.647058823529399"/>
    <n v="209.027777777778"/>
    <m/>
    <n v="80211.111099999995"/>
    <x v="0"/>
    <n v="13841.666666666701"/>
    <x v="261"/>
    <x v="0"/>
    <m/>
  </r>
  <r>
    <d v="2022-04-22T03:13:44"/>
    <x v="1"/>
    <n v="13"/>
    <s v="RIOS JESUS"/>
    <x v="0"/>
    <x v="0"/>
    <n v="212"/>
    <n v="23.5555555555556"/>
    <n v="221.32352941176501"/>
    <m/>
    <n v="84929.411800000002"/>
    <x v="1"/>
    <n v="13841.666666666701"/>
    <x v="261"/>
    <x v="0"/>
    <m/>
  </r>
  <r>
    <d v="2022-04-22T03:13:44"/>
    <x v="1"/>
    <n v="14"/>
    <s v="CARVAJAL SALAZAR HECTOR MARINO"/>
    <x v="3"/>
    <x v="0"/>
    <n v="249"/>
    <n v="24.9"/>
    <n v="245.915032679739"/>
    <m/>
    <n v="94366.013099999996"/>
    <x v="1"/>
    <n v="13841.666666666701"/>
    <x v="261"/>
    <x v="0"/>
    <m/>
  </r>
  <r>
    <d v="2022-04-22T03:13:45"/>
    <x v="1"/>
    <n v="15"/>
    <s v="LOPERA AGUDELO LUIS FRANCISCO"/>
    <x v="0"/>
    <x v="0"/>
    <n v="187"/>
    <n v="20.7777777777778"/>
    <n v="221.32352941176501"/>
    <m/>
    <n v="84929.411800000002"/>
    <x v="0"/>
    <n v="13841.666666666701"/>
    <x v="261"/>
    <x v="0"/>
    <m/>
  </r>
  <r>
    <d v="2022-04-22T03:13:45"/>
    <x v="1"/>
    <n v="16"/>
    <s v="SOLORZANO KEVIN"/>
    <x v="0"/>
    <x v="0"/>
    <n v="222"/>
    <n v="24.6666666666667"/>
    <n v="221.32352941176501"/>
    <m/>
    <n v="84929.411800000002"/>
    <x v="0"/>
    <n v="13841.666666666701"/>
    <x v="261"/>
    <x v="0"/>
    <m/>
  </r>
  <r>
    <d v="2022-04-22T03:13:45"/>
    <x v="1"/>
    <n v="17"/>
    <s v="VERENZUELA MARTINEZ ALEXANDER"/>
    <x v="0"/>
    <x v="0"/>
    <n v="221"/>
    <n v="24.5555555555556"/>
    <n v="221.32352941176501"/>
    <m/>
    <n v="84929.411800000002"/>
    <x v="0"/>
    <n v="13841.666666666701"/>
    <x v="261"/>
    <x v="0"/>
    <m/>
  </r>
  <r>
    <d v="2022-04-22T03:13:45"/>
    <x v="1"/>
    <n v="20"/>
    <s v="VACA FIERRO ROBINSON"/>
    <x v="1"/>
    <x v="0"/>
    <n v="235"/>
    <n v="21.363636363636399"/>
    <n v="270.506535947712"/>
    <m/>
    <n v="103802.61440000001"/>
    <x v="0"/>
    <n v="13841.666666666701"/>
    <x v="261"/>
    <x v="0"/>
    <m/>
  </r>
  <r>
    <d v="2022-04-22T03:13:45"/>
    <x v="9"/>
    <n v="21"/>
    <s v="OCAMPO OCAMPO ANTONIO JOSE"/>
    <x v="3"/>
    <x v="0"/>
    <n v="227"/>
    <n v="23.894736842105299"/>
    <n v="233.61928104575199"/>
    <m/>
    <n v="89647.712400000004"/>
    <x v="0"/>
    <n v="13841.666666666701"/>
    <x v="261"/>
    <x v="0"/>
    <m/>
  </r>
  <r>
    <d v="2022-04-22T03:13:46"/>
    <x v="9"/>
    <n v="22"/>
    <s v="QUIRAMA CASTAEDA JHON JADER"/>
    <x v="6"/>
    <x v="0"/>
    <n v="249"/>
    <n v="33.200000000000003"/>
    <n v="184.43627450980401"/>
    <m/>
    <n v="70774.5098"/>
    <x v="1"/>
    <n v="13841.666666666701"/>
    <x v="261"/>
    <x v="0"/>
    <m/>
  </r>
  <r>
    <d v="2022-04-22T03:13:46"/>
    <x v="9"/>
    <n v="23"/>
    <s v="HERRERA GIOVANNY"/>
    <x v="4"/>
    <x v="0"/>
    <n v="201"/>
    <n v="28.714285714285701"/>
    <n v="172.140522875817"/>
    <s v="3 DESCUENTOS (2 Jefe de ruta y 1 Propietario)"/>
    <n v="66056.209199999998"/>
    <x v="0"/>
    <n v="13841.666666666701"/>
    <x v="261"/>
    <x v="0"/>
    <m/>
  </r>
  <r>
    <d v="2022-04-22T03:13:46"/>
    <x v="9"/>
    <n v="24"/>
    <s v="GARCIA DAVID WILSON ALBERTO"/>
    <x v="0"/>
    <x v="0"/>
    <n v="184"/>
    <n v="20.4444444444444"/>
    <n v="221.32352941176501"/>
    <s v="1 DESCUENTO (Usuario desubicado)"/>
    <n v="84929.411800000002"/>
    <x v="0"/>
    <n v="13841.666666666701"/>
    <x v="261"/>
    <x v="0"/>
    <m/>
  </r>
  <r>
    <d v="2022-04-22T03:13:46"/>
    <x v="9"/>
    <n v="25"/>
    <s v="HOYOS ALEJANDRO"/>
    <x v="0"/>
    <x v="0"/>
    <n v="274"/>
    <n v="30.4444444444444"/>
    <n v="221.32352941176501"/>
    <m/>
    <n v="84929.411800000002"/>
    <x v="1"/>
    <n v="13841.666666666701"/>
    <x v="261"/>
    <x v="0"/>
    <m/>
  </r>
  <r>
    <d v="2022-04-22T03:13:46"/>
    <x v="9"/>
    <n v="26"/>
    <s v="GONZALEZ VELASQUEZ LISDAN"/>
    <x v="1"/>
    <x v="0"/>
    <n v="223"/>
    <n v="20.272727272727298"/>
    <n v="270.506535947712"/>
    <m/>
    <n v="103802.61440000001"/>
    <x v="0"/>
    <n v="13841.666666666701"/>
    <x v="261"/>
    <x v="0"/>
    <m/>
  </r>
  <r>
    <d v="2022-04-22T03:13:46"/>
    <x v="9"/>
    <n v="27"/>
    <s v="DURANGO DAVID JOSE"/>
    <x v="3"/>
    <x v="0"/>
    <n v="243"/>
    <n v="24.3"/>
    <n v="245.915032679739"/>
    <m/>
    <n v="94366.013099999996"/>
    <x v="0"/>
    <n v="13841.666666666701"/>
    <x v="261"/>
    <x v="0"/>
    <m/>
  </r>
  <r>
    <d v="2022-04-22T03:13:47"/>
    <x v="9"/>
    <n v="28"/>
    <s v="TABORDA ROJAS DIEGO ALEJANDRO"/>
    <x v="3"/>
    <x v="0"/>
    <n v="241"/>
    <n v="24.1"/>
    <n v="245.915032679739"/>
    <s v="2 DESCUENTOS (Propietario veh 39)"/>
    <n v="94366.013099999996"/>
    <x v="0"/>
    <n v="13841.666666666701"/>
    <x v="261"/>
    <x v="0"/>
    <m/>
  </r>
  <r>
    <d v="2022-04-22T03:13:47"/>
    <x v="9"/>
    <n v="30"/>
    <s v="ESCOBAR BRAN MATEO"/>
    <x v="0"/>
    <x v="0"/>
    <n v="219"/>
    <n v="24.3333333333333"/>
    <n v="221.32352941176501"/>
    <s v="1 DESCUENTO (Propietario veh 34)"/>
    <n v="84929.411800000002"/>
    <x v="0"/>
    <n v="13841.666666666701"/>
    <x v="261"/>
    <x v="0"/>
    <m/>
  </r>
  <r>
    <d v="2022-04-22T03:13:47"/>
    <x v="1"/>
    <n v="31"/>
    <s v="VALENCIA MENDOZA JHON"/>
    <x v="6"/>
    <x v="0"/>
    <n v="178"/>
    <n v="22.25"/>
    <n v="196.73202614379099"/>
    <s v="9 DESCUENTOS (Transbordo veh 23)"/>
    <n v="75492.810500000007"/>
    <x v="1"/>
    <n v="13841.666666666701"/>
    <x v="261"/>
    <x v="0"/>
    <m/>
  </r>
  <r>
    <d v="2022-04-22T03:13:47"/>
    <x v="1"/>
    <n v="32"/>
    <s v="MEDINA PARRA JONATHAN ESTIVEN"/>
    <x v="4"/>
    <x v="0"/>
    <n v="191"/>
    <n v="27.285714285714299"/>
    <n v="172.140522875817"/>
    <m/>
    <n v="66056.209199999998"/>
    <x v="0"/>
    <n v="13841.666666666701"/>
    <x v="261"/>
    <x v="0"/>
    <m/>
  </r>
  <r>
    <d v="2022-04-22T03:13:47"/>
    <x v="1"/>
    <n v="33"/>
    <s v="TORRES CRISTIAN"/>
    <x v="2"/>
    <x v="0"/>
    <n v="138"/>
    <n v="23"/>
    <n v="147.54901960784301"/>
    <s v="1 DESCUENTO (Conduct.)"/>
    <n v="56619.607799999998"/>
    <x v="0"/>
    <n v="13841.666666666701"/>
    <x v="261"/>
    <x v="0"/>
    <m/>
  </r>
  <r>
    <d v="2022-04-22T03:13:48"/>
    <x v="1"/>
    <n v="34"/>
    <s v="JIMENEZ HURTADO CARLOS ESTIVEN"/>
    <x v="0"/>
    <x v="0"/>
    <n v="233"/>
    <n v="25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5"/>
    <s v="ARISTIZABAL GIRALDO JORGE ANDRES"/>
    <x v="0"/>
    <x v="0"/>
    <n v="284"/>
    <n v="31.5555555555556"/>
    <n v="221.32352941176501"/>
    <s v="4 DESCUENTO X Usuarios con movilidad reducida"/>
    <n v="84929.411800000002"/>
    <x v="1"/>
    <n v="13841.666666666701"/>
    <x v="261"/>
    <x v="0"/>
    <m/>
  </r>
  <r>
    <d v="2022-04-22T03:13:48"/>
    <x v="1"/>
    <n v="36"/>
    <s v="MARTINEZ CHAVERRA LUIS NORBERTO"/>
    <x v="0"/>
    <x v="0"/>
    <n v="206"/>
    <n v="22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7"/>
    <s v="SEPULVEDA HENAO JUAN CAMILO"/>
    <x v="0"/>
    <x v="0"/>
    <n v="276"/>
    <n v="30.6666666666667"/>
    <n v="221.32352941176501"/>
    <m/>
    <n v="84929.411800000002"/>
    <x v="1"/>
    <n v="13841.666666666701"/>
    <x v="261"/>
    <x v="0"/>
    <m/>
  </r>
  <r>
    <d v="2022-04-22T03:13:48"/>
    <x v="1"/>
    <n v="38"/>
    <s v="RESTREPO JHON FLANDER"/>
    <x v="0"/>
    <x v="0"/>
    <n v="277"/>
    <n v="30.7777777777778"/>
    <n v="221.32352941176501"/>
    <m/>
    <n v="84929.411800000002"/>
    <x v="0"/>
    <n v="13841.666666666701"/>
    <x v="261"/>
    <x v="0"/>
    <m/>
  </r>
  <r>
    <d v="2022-04-22T03:13:49"/>
    <x v="1"/>
    <n v="39"/>
    <s v="GIL CORDOBA MATEO"/>
    <x v="0"/>
    <x v="0"/>
    <n v="202"/>
    <n v="22.4444444444444"/>
    <n v="221.32352941176501"/>
    <m/>
    <n v="84929.411800000002"/>
    <x v="0"/>
    <n v="13841.666666666701"/>
    <x v="261"/>
    <x v="0"/>
    <m/>
  </r>
  <r>
    <d v="2022-04-22T03:13:49"/>
    <x v="1"/>
    <n v="40"/>
    <s v="CORDOBA QUINTERO RAFAEL JOSE"/>
    <x v="1"/>
    <x v="0"/>
    <n v="283"/>
    <n v="25.727272727272702"/>
    <n v="270.506535947712"/>
    <m/>
    <n v="103802.61440000001"/>
    <x v="0"/>
    <n v="13841.666666666701"/>
    <x v="261"/>
    <x v="0"/>
    <m/>
  </r>
  <r>
    <d v="2022-04-22T03:13:49"/>
    <x v="1"/>
    <n v="42"/>
    <s v="BARRANTES GALLEGO DANIEL CAMILO"/>
    <x v="6"/>
    <x v="0"/>
    <n v="200"/>
    <n v="23.529411764705898"/>
    <n v="209.027777777778"/>
    <m/>
    <n v="80211.111099999995"/>
    <x v="0"/>
    <n v="13841.666666666701"/>
    <x v="261"/>
    <x v="0"/>
    <m/>
  </r>
  <r>
    <d v="2022-04-23T03:09:58"/>
    <x v="1"/>
    <n v="1"/>
    <s v="MANCO GRACIANO DIEGO ANDRES"/>
    <x v="10"/>
    <x v="0"/>
    <n v="57"/>
    <n v="14.25"/>
    <n v="89.612030075188002"/>
    <s v="3 DESCUENTOS (Lorena monitoreo y 2 Conduct.)"/>
    <n v="34244.811999999998"/>
    <x v="0"/>
    <n v="12872.222222222201"/>
    <x v="262"/>
    <x v="0"/>
    <m/>
  </r>
  <r>
    <d v="2022-04-23T03:09:58"/>
    <x v="1"/>
    <n v="2"/>
    <s v="GARCIA DAVID WILSON ALBERTO"/>
    <x v="3"/>
    <x v="0"/>
    <n v="251"/>
    <n v="25.1"/>
    <n v="224.03007518797"/>
    <s v="2 DESCUENTOS (Usuarios desubicados)"/>
    <n v="85612.030100000004"/>
    <x v="1"/>
    <n v="12872.222222222201"/>
    <x v="262"/>
    <x v="0"/>
    <m/>
  </r>
  <r>
    <d v="2022-04-23T03:09:58"/>
    <x v="1"/>
    <n v="3"/>
    <s v="CANO JIMENEZ ESNEIDER"/>
    <x v="0"/>
    <x v="0"/>
    <n v="169"/>
    <n v="18.7777777777778"/>
    <n v="201.62706766917299"/>
    <m/>
    <n v="77050.827099999995"/>
    <x v="0"/>
    <n v="12872.222222222201"/>
    <x v="262"/>
    <x v="0"/>
    <m/>
  </r>
  <r>
    <d v="2022-04-23T03:09:59"/>
    <x v="1"/>
    <n v="5"/>
    <s v="LOAIZA GAVIRIA EDIXON ANDRES"/>
    <x v="0"/>
    <x v="0"/>
    <n v="231"/>
    <n v="25.6666666666667"/>
    <n v="201.62706766917299"/>
    <m/>
    <n v="77050.827099999995"/>
    <x v="1"/>
    <n v="12872.222222222201"/>
    <x v="262"/>
    <x v="0"/>
    <m/>
  </r>
  <r>
    <d v="2022-04-23T03:09:59"/>
    <x v="1"/>
    <n v="6"/>
    <s v="VARGAS ROJAS DIELMER AUGUSTO"/>
    <x v="3"/>
    <x v="0"/>
    <n v="230"/>
    <n v="23"/>
    <n v="224.03007518797"/>
    <m/>
    <n v="85612.030100000004"/>
    <x v="0"/>
    <n v="12872.222222222201"/>
    <x v="262"/>
    <x v="0"/>
    <m/>
  </r>
  <r>
    <d v="2022-04-23T03:09:59"/>
    <x v="1"/>
    <n v="7"/>
    <s v="URIBE HERRERA JUAN ESTEBAN"/>
    <x v="12"/>
    <x v="0"/>
    <n v="245"/>
    <n v="18.846153846153801"/>
    <n v="291.239097744361"/>
    <m/>
    <n v="111295.6391"/>
    <x v="1"/>
    <n v="12872.222222222201"/>
    <x v="262"/>
    <x v="0"/>
    <m/>
  </r>
  <r>
    <d v="2022-04-23T03:09:59"/>
    <x v="1"/>
    <n v="8"/>
    <s v="VALENCIA MENDOZA CESAR AUGUSTO"/>
    <x v="9"/>
    <x v="0"/>
    <n v="266"/>
    <n v="22.1666666666667"/>
    <n v="268.83609022556402"/>
    <s v="1 DESCUENTO (Despachador fernando)"/>
    <n v="102734.43610000001"/>
    <x v="1"/>
    <n v="12872.222222222201"/>
    <x v="262"/>
    <x v="0"/>
    <m/>
  </r>
  <r>
    <d v="2022-04-23T03:09:59"/>
    <x v="1"/>
    <n v="10"/>
    <s v="MONSALVE OCAMPO EDISON GUSTAVO"/>
    <x v="3"/>
    <x v="0"/>
    <n v="235"/>
    <n v="23.5"/>
    <n v="224.03007518797"/>
    <m/>
    <n v="85612.030100000004"/>
    <x v="0"/>
    <n v="12872.222222222201"/>
    <x v="262"/>
    <x v="0"/>
    <m/>
  </r>
  <r>
    <d v="2022-04-23T03:10:00"/>
    <x v="9"/>
    <n v="11"/>
    <s v="HERRERA CRISTIAN"/>
    <x v="4"/>
    <x v="1"/>
    <n v="141"/>
    <n v="20.1428571428571"/>
    <n v="156.82105263157899"/>
    <m/>
    <n v="59928.4211"/>
    <x v="0"/>
    <n v="12872.222222222201"/>
    <x v="262"/>
    <x v="0"/>
    <m/>
  </r>
  <r>
    <d v="2022-04-23T03:10:00"/>
    <x v="9"/>
    <n v="12"/>
    <s v="VELEZ ZAPATA SANTIAGO"/>
    <x v="0"/>
    <x v="0"/>
    <n v="157"/>
    <n v="17.4444444444444"/>
    <n v="201.62706766917299"/>
    <s v="1 DESCUENTO (Usuario desubicado)"/>
    <n v="77050.827099999995"/>
    <x v="0"/>
    <n v="12872.222222222201"/>
    <x v="262"/>
    <x v="0"/>
    <m/>
  </r>
  <r>
    <d v="2022-04-23T03:10:00"/>
    <x v="9"/>
    <n v="13"/>
    <s v="RIOS JESUS"/>
    <x v="0"/>
    <x v="0"/>
    <n v="175"/>
    <n v="19.4444444444444"/>
    <n v="201.62706766917299"/>
    <m/>
    <n v="77050.827099999995"/>
    <x v="1"/>
    <n v="12872.222222222201"/>
    <x v="262"/>
    <x v="0"/>
    <m/>
  </r>
  <r>
    <d v="2022-04-23T03:10:00"/>
    <x v="9"/>
    <n v="14"/>
    <s v="RUEDA FRANKI"/>
    <x v="1"/>
    <x v="0"/>
    <n v="232"/>
    <n v="21.090909090909101"/>
    <n v="246.43308270676701"/>
    <s v="HECTOR CARVAJAL Realiz 5 viajes donde moviliz 98 Usuarios"/>
    <n v="94173.233099999998"/>
    <x v="1"/>
    <n v="12872.222222222201"/>
    <x v="262"/>
    <x v="0"/>
    <m/>
  </r>
  <r>
    <d v="2022-04-23T03:10:01"/>
    <x v="9"/>
    <n v="15"/>
    <s v="LONDOO LOPERA DUVAN ANDRES"/>
    <x v="3"/>
    <x v="0"/>
    <n v="190"/>
    <n v="19"/>
    <n v="224.03007518797"/>
    <m/>
    <n v="85612.030100000004"/>
    <x v="0"/>
    <n v="12872.222222222201"/>
    <x v="262"/>
    <x v="0"/>
    <m/>
  </r>
  <r>
    <d v="2022-04-23T03:10:01"/>
    <x v="9"/>
    <n v="16"/>
    <s v="SOLORZANO KEVIN"/>
    <x v="6"/>
    <x v="0"/>
    <n v="209"/>
    <n v="26.125"/>
    <n v="179.224060150376"/>
    <s v="3 DESCUENTOS (Despachador Jos y fernando, Usuario desubicado)"/>
    <n v="68489.624100000001"/>
    <x v="0"/>
    <n v="12872.222222222201"/>
    <x v="262"/>
    <x v="0"/>
    <m/>
  </r>
  <r>
    <d v="2022-04-23T03:10:01"/>
    <x v="9"/>
    <n v="17"/>
    <s v="VERENZUELA MARTINEZ ALEXANDER"/>
    <x v="2"/>
    <x v="0"/>
    <n v="103"/>
    <n v="15.846153846153801"/>
    <n v="145.61954887217999"/>
    <m/>
    <n v="55647.819499999998"/>
    <x v="0"/>
    <n v="12872.222222222201"/>
    <x v="262"/>
    <x v="0"/>
    <m/>
  </r>
  <r>
    <d v="2022-04-23T03:10:02"/>
    <x v="9"/>
    <n v="18"/>
    <s v="RENDON VIANA HUMBERTO DE JESUS"/>
    <x v="0"/>
    <x v="0"/>
    <n v="213"/>
    <n v="23.6666666666667"/>
    <n v="201.62706766917299"/>
    <m/>
    <n v="77050.827099999995"/>
    <x v="0"/>
    <n v="12872.222222222201"/>
    <x v="262"/>
    <x v="0"/>
    <m/>
  </r>
  <r>
    <d v="2022-04-23T03:10:02"/>
    <x v="9"/>
    <n v="20"/>
    <s v="VACA FIERRO ROBINSON"/>
    <x v="1"/>
    <x v="0"/>
    <n v="238"/>
    <n v="21.636363636363601"/>
    <n v="246.43308270676701"/>
    <s v="2 DESCUENTOS (Conduct. Veh 24 y Usuario desubicado)"/>
    <n v="94173.233099999998"/>
    <x v="0"/>
    <n v="12872.222222222201"/>
    <x v="262"/>
    <x v="0"/>
    <m/>
  </r>
  <r>
    <d v="2022-04-23T03:10:02"/>
    <x v="1"/>
    <n v="21"/>
    <s v="OCAMPO OCAMPO ANTONIO JOSE"/>
    <x v="3"/>
    <x v="0"/>
    <n v="235"/>
    <n v="22.380952380952401"/>
    <n v="235.23157894736801"/>
    <m/>
    <n v="89892.631599999993"/>
    <x v="0"/>
    <n v="12872.222222222201"/>
    <x v="262"/>
    <x v="0"/>
    <m/>
  </r>
  <r>
    <d v="2022-04-23T03:10:03"/>
    <x v="1"/>
    <n v="22"/>
    <s v="QUIRAMA CASTAEDA JHON JADER"/>
    <x v="1"/>
    <x v="0"/>
    <n v="248"/>
    <n v="22.545454545454501"/>
    <n v="246.43308270676701"/>
    <m/>
    <n v="94173.233099999998"/>
    <x v="1"/>
    <n v="12872.222222222201"/>
    <x v="262"/>
    <x v="0"/>
    <m/>
  </r>
  <r>
    <d v="2022-04-23T03:10:03"/>
    <x v="1"/>
    <n v="23"/>
    <s v="QUICENO DAVID DIEGO ALEJANDRO"/>
    <x v="1"/>
    <x v="0"/>
    <n v="265"/>
    <n v="24.090909090909101"/>
    <n v="246.43308270676701"/>
    <m/>
    <n v="94173.233099999998"/>
    <x v="0"/>
    <n v="12872.222222222201"/>
    <x v="262"/>
    <x v="0"/>
    <m/>
  </r>
  <r>
    <d v="2022-04-23T03:10:03"/>
    <x v="1"/>
    <n v="24"/>
    <s v="JIMENEZ JOSE"/>
    <x v="10"/>
    <x v="0"/>
    <n v="100"/>
    <n v="25"/>
    <n v="89.612030075188002"/>
    <s v="2 DESCUENTOS (Conduct.)"/>
    <n v="34244.811999999998"/>
    <x v="0"/>
    <n v="12872.222222222201"/>
    <x v="262"/>
    <x v="0"/>
    <m/>
  </r>
  <r>
    <d v="2022-04-23T03:10:03"/>
    <x v="1"/>
    <n v="25"/>
    <s v="JIMENEZ HURTADO CARLOS ESTIVEN"/>
    <x v="6"/>
    <x v="0"/>
    <n v="235"/>
    <n v="27.647058823529399"/>
    <n v="190.42556390977401"/>
    <s v="1 DESCUENTO (Despachador fernando)"/>
    <n v="72770.225600000005"/>
    <x v="1"/>
    <n v="12872.222222222201"/>
    <x v="262"/>
    <x v="0"/>
    <m/>
  </r>
  <r>
    <d v="2022-04-23T03:10:04"/>
    <x v="1"/>
    <n v="26"/>
    <s v="ESPINOZA CHAVARRIA GUILLERMO LEON"/>
    <x v="3"/>
    <x v="0"/>
    <n v="216"/>
    <n v="21.6"/>
    <n v="224.03007518797"/>
    <s v="1 DESCUENTO (Conduct.)"/>
    <n v="85612.030100000004"/>
    <x v="0"/>
    <n v="12872.222222222201"/>
    <x v="262"/>
    <x v="0"/>
    <m/>
  </r>
  <r>
    <d v="2022-04-23T03:10:04"/>
    <x v="1"/>
    <n v="27"/>
    <s v="DURANGO DAVID JOSE"/>
    <x v="0"/>
    <x v="0"/>
    <n v="164"/>
    <n v="18.2222222222222"/>
    <n v="201.62706766917299"/>
    <s v="1 DESCUENTO (Lorena monitoreo)"/>
    <n v="77050.827099999995"/>
    <x v="0"/>
    <n v="12872.222222222201"/>
    <x v="262"/>
    <x v="0"/>
    <m/>
  </r>
  <r>
    <d v="2022-04-23T03:10:04"/>
    <x v="1"/>
    <n v="28"/>
    <s v="TABORDA ROJAS DIEGO ALEJANDRO"/>
    <x v="2"/>
    <x v="0"/>
    <n v="139"/>
    <n v="23.1666666666667"/>
    <n v="134.41804511278201"/>
    <m/>
    <n v="51367.218000000001"/>
    <x v="0"/>
    <n v="12872.222222222201"/>
    <x v="262"/>
    <x v="0"/>
    <m/>
  </r>
  <r>
    <d v="2022-04-23T03:10:04"/>
    <x v="1"/>
    <n v="30"/>
    <s v="ESCOBAR BRAN MATEO"/>
    <x v="0"/>
    <x v="0"/>
    <n v="166"/>
    <n v="18.4444444444444"/>
    <n v="201.62706766917299"/>
    <s v="1 DESCUENTO (Conduct.)"/>
    <n v="77050.827099999995"/>
    <x v="0"/>
    <n v="12872.222222222201"/>
    <x v="262"/>
    <x v="0"/>
    <m/>
  </r>
  <r>
    <d v="2022-04-23T03:10:05"/>
    <x v="9"/>
    <n v="31"/>
    <s v="VALENCIA MENDOZA JHON"/>
    <x v="0"/>
    <x v="0"/>
    <n v="208"/>
    <n v="23.1111111111111"/>
    <n v="201.62706766917299"/>
    <s v="3 DESCUENTOS (Devolucin)"/>
    <n v="77050.827099999995"/>
    <x v="1"/>
    <n v="12872.222222222201"/>
    <x v="262"/>
    <x v="0"/>
    <m/>
  </r>
  <r>
    <d v="2022-04-23T03:10:05"/>
    <x v="9"/>
    <n v="32"/>
    <s v="MEDINA PARRA JONATHAN ESTIVEN"/>
    <x v="6"/>
    <x v="0"/>
    <n v="224"/>
    <n v="28"/>
    <n v="179.224060150376"/>
    <m/>
    <n v="68489.624100000001"/>
    <x v="0"/>
    <n v="12872.222222222201"/>
    <x v="262"/>
    <x v="0"/>
    <m/>
  </r>
  <r>
    <d v="2022-04-23T03:10:05"/>
    <x v="9"/>
    <n v="33"/>
    <s v="TORRES CRISTIAN"/>
    <x v="0"/>
    <x v="0"/>
    <n v="200"/>
    <n v="22.2222222222222"/>
    <n v="201.62706766917299"/>
    <m/>
    <n v="77050.827099999995"/>
    <x v="0"/>
    <n v="12872.222222222201"/>
    <x v="262"/>
    <x v="0"/>
    <m/>
  </r>
  <r>
    <d v="2022-04-23T03:10:05"/>
    <x v="9"/>
    <n v="34"/>
    <s v="MONTOYA OSPINA GILBERTO ANTONIO"/>
    <x v="12"/>
    <x v="0"/>
    <n v="328"/>
    <n v="25.230769230769202"/>
    <n v="291.239097744361"/>
    <m/>
    <n v="111295.6391"/>
    <x v="0"/>
    <n v="12872.222222222201"/>
    <x v="262"/>
    <x v="0"/>
    <m/>
  </r>
  <r>
    <d v="2022-04-23T03:10:06"/>
    <x v="9"/>
    <n v="35"/>
    <s v="ARISTIZABAL GIRALDO JORGE ANDRES"/>
    <x v="6"/>
    <x v="0"/>
    <n v="210"/>
    <n v="26.25"/>
    <n v="179.224060150376"/>
    <m/>
    <n v="68489.624100000001"/>
    <x v="1"/>
    <n v="12872.222222222201"/>
    <x v="262"/>
    <x v="0"/>
    <m/>
  </r>
  <r>
    <d v="2022-04-23T03:10:06"/>
    <x v="9"/>
    <n v="36"/>
    <s v="MARTINEZ CHAVERRA LUIS NORBERTO"/>
    <x v="4"/>
    <x v="1"/>
    <n v="172"/>
    <n v="24.571428571428601"/>
    <n v="156.82105263157899"/>
    <m/>
    <n v="59928.4211"/>
    <x v="0"/>
    <n v="12872.222222222201"/>
    <x v="262"/>
    <x v="0"/>
    <m/>
  </r>
  <r>
    <d v="2022-04-23T03:10:06"/>
    <x v="9"/>
    <n v="37"/>
    <s v="SEPULVEDA HENAO JUAN CAMILO"/>
    <x v="6"/>
    <x v="0"/>
    <n v="249"/>
    <n v="31.125"/>
    <n v="179.224060150376"/>
    <m/>
    <n v="68489.624100000001"/>
    <x v="1"/>
    <n v="12872.222222222201"/>
    <x v="262"/>
    <x v="0"/>
    <m/>
  </r>
  <r>
    <d v="2022-04-23T03:10:07"/>
    <x v="9"/>
    <n v="38"/>
    <s v="RESTREPO JHON FLANDER"/>
    <x v="3"/>
    <x v="0"/>
    <n v="230"/>
    <n v="23"/>
    <n v="224.03007518797"/>
    <s v="3 DESCUENTOS (Lorena monitoreo, Despachador jose y conduct.)"/>
    <n v="85612.030100000004"/>
    <x v="0"/>
    <n v="12872.222222222201"/>
    <x v="262"/>
    <x v="0"/>
    <m/>
  </r>
  <r>
    <d v="2022-04-23T03:10:07"/>
    <x v="9"/>
    <n v="39"/>
    <s v="GIL CORDOBA MATEO"/>
    <x v="3"/>
    <x v="0"/>
    <n v="203"/>
    <n v="20.3"/>
    <n v="224.03007518797"/>
    <m/>
    <n v="85612.030100000004"/>
    <x v="0"/>
    <n v="12872.222222222201"/>
    <x v="262"/>
    <x v="0"/>
    <m/>
  </r>
  <r>
    <d v="2022-04-23T03:10:07"/>
    <x v="9"/>
    <n v="40"/>
    <s v="CORDOBA QUINTERO RAFAEL JOSE"/>
    <x v="6"/>
    <x v="0"/>
    <n v="170"/>
    <n v="21.25"/>
    <n v="179.224060150376"/>
    <m/>
    <n v="68489.624100000001"/>
    <x v="0"/>
    <n v="12872.222222222201"/>
    <x v="262"/>
    <x v="0"/>
    <m/>
  </r>
  <r>
    <d v="2022-04-23T03:10:07"/>
    <x v="9"/>
    <n v="42"/>
    <s v="BARRANTES GALLEGO DANIEL CAMILO"/>
    <x v="2"/>
    <x v="1"/>
    <n v="145"/>
    <n v="24.1666666666667"/>
    <n v="134.41804511278201"/>
    <s v="1 DESCUENTO (Usuario desubicado)"/>
    <n v="51367.218000000001"/>
    <x v="0"/>
    <n v="12872.222222222201"/>
    <x v="262"/>
    <x v="0"/>
    <m/>
  </r>
  <r>
    <d v="2022-04-24T01:44:30"/>
    <x v="9"/>
    <n v="1"/>
    <s v="MANCO GRACIANO DIEGO ANDRES"/>
    <x v="6"/>
    <x v="0"/>
    <n v="142"/>
    <n v="17.75"/>
    <n v="168.03697996918299"/>
    <m/>
    <n v="64014.792000000001"/>
    <x v="0"/>
    <n v="13180.5555555556"/>
    <x v="263"/>
    <x v="0"/>
    <m/>
  </r>
  <r>
    <d v="2022-04-24T01:44:30"/>
    <x v="9"/>
    <n v="2"/>
    <s v="GARCIA DAVID WILSON ALBERTO"/>
    <x v="3"/>
    <x v="0"/>
    <n v="185"/>
    <n v="18.5"/>
    <n v="210.046224961479"/>
    <s v="4 DESCUENTOS (2 Conduct. Reconociendo ruta y 2 x Usuario con movilidad reducida)"/>
    <n v="80018.490000000005"/>
    <x v="1"/>
    <n v="13180.5555555556"/>
    <x v="263"/>
    <x v="0"/>
    <m/>
  </r>
  <r>
    <d v="2022-04-24T01:44:30"/>
    <x v="9"/>
    <n v="3"/>
    <s v="CANO JIMENEZ ESNEIDER"/>
    <x v="3"/>
    <x v="0"/>
    <n v="204"/>
    <n v="20.399999999999999"/>
    <n v="210.046224961479"/>
    <m/>
    <n v="80018.490000000005"/>
    <x v="0"/>
    <n v="13180.5555555556"/>
    <x v="263"/>
    <x v="0"/>
    <m/>
  </r>
  <r>
    <d v="2022-04-24T01:44:30"/>
    <x v="9"/>
    <n v="5"/>
    <s v="LOAIZA GAVIRIA EDIXON ANDRES"/>
    <x v="11"/>
    <x v="0"/>
    <n v="72"/>
    <n v="28.8"/>
    <n v="52.511556240369799"/>
    <m/>
    <n v="20004.622500000001"/>
    <x v="1"/>
    <n v="13180.5555555556"/>
    <x v="263"/>
    <x v="0"/>
    <m/>
  </r>
  <r>
    <d v="2022-04-24T01:44:31"/>
    <x v="9"/>
    <n v="6"/>
    <s v="VARGAS ROJAS DIELMER AUGUSTO"/>
    <x v="0"/>
    <x v="0"/>
    <n v="183"/>
    <n v="20.3333333333333"/>
    <n v="189.04160246533101"/>
    <s v="5 DESCUENTOS (3 Transbordo y 1 Jefe de ruta y Despachador Fernando)"/>
    <n v="72016.641000000003"/>
    <x v="0"/>
    <n v="13180.5555555556"/>
    <x v="263"/>
    <x v="0"/>
    <m/>
  </r>
  <r>
    <d v="2022-04-24T01:44:31"/>
    <x v="9"/>
    <n v="7"/>
    <s v="URIBE HERRERA JUAN ESTEBAN"/>
    <x v="6"/>
    <x v="0"/>
    <n v="153"/>
    <n v="19.125"/>
    <n v="168.03697996918299"/>
    <s v="1 DESCUENTO (Jefe de ruta)"/>
    <n v="64014.792000000001"/>
    <x v="1"/>
    <n v="13180.5555555556"/>
    <x v="263"/>
    <x v="0"/>
    <m/>
  </r>
  <r>
    <d v="2022-04-24T01:44:31"/>
    <x v="9"/>
    <n v="8"/>
    <s v="VALENCIA MENDOZA CESAR AUGUSTO"/>
    <x v="6"/>
    <x v="0"/>
    <n v="178"/>
    <n v="23.733333333333299"/>
    <n v="157.534668721109"/>
    <m/>
    <n v="60013.8675"/>
    <x v="1"/>
    <n v="13180.5555555556"/>
    <x v="263"/>
    <x v="0"/>
    <m/>
  </r>
  <r>
    <d v="2022-04-24T01:44:31"/>
    <x v="9"/>
    <n v="9"/>
    <s v="TABORDA ROJAS DIEGO ALEJANDRO"/>
    <x v="4"/>
    <x v="0"/>
    <n v="135"/>
    <n v="19.285714285714299"/>
    <n v="147.03235747303501"/>
    <s v="1 DESCUENTO (Usuario desubicado)"/>
    <n v="56012.942999999999"/>
    <x v="0"/>
    <n v="13180.5555555556"/>
    <x v="263"/>
    <x v="0"/>
    <m/>
  </r>
  <r>
    <d v="2022-04-24T01:44:31"/>
    <x v="9"/>
    <n v="10"/>
    <s v="MONSALVE OCAMPO EDISON GUSTAVO"/>
    <x v="0"/>
    <x v="0"/>
    <n v="185"/>
    <n v="20.5555555555556"/>
    <n v="189.04160246533101"/>
    <m/>
    <n v="72016.641000000003"/>
    <x v="0"/>
    <n v="13180.5555555556"/>
    <x v="263"/>
    <x v="0"/>
    <m/>
  </r>
  <r>
    <d v="2022-04-24T01:44:32"/>
    <x v="1"/>
    <n v="11"/>
    <s v="HERRERA CRISTIAN"/>
    <x v="6"/>
    <x v="0"/>
    <n v="152"/>
    <n v="19"/>
    <n v="168.03697996918299"/>
    <m/>
    <n v="64014.792000000001"/>
    <x v="0"/>
    <n v="13180.5555555556"/>
    <x v="263"/>
    <x v="0"/>
    <m/>
  </r>
  <r>
    <d v="2022-04-24T01:44:32"/>
    <x v="1"/>
    <n v="12"/>
    <s v="VELEZ ZAPATA SANTIAGO"/>
    <x v="3"/>
    <x v="0"/>
    <n v="179"/>
    <n v="17.899999999999999"/>
    <n v="210.046224961479"/>
    <m/>
    <n v="80018.490000000005"/>
    <x v="0"/>
    <n v="13180.5555555556"/>
    <x v="263"/>
    <x v="0"/>
    <m/>
  </r>
  <r>
    <d v="2022-04-24T01:44:32"/>
    <x v="1"/>
    <n v="13"/>
    <s v="BRAN GOEZ JUAN CARLOS"/>
    <x v="4"/>
    <x v="0"/>
    <n v="175"/>
    <n v="25"/>
    <n v="147.03235747303501"/>
    <m/>
    <n v="56012.942999999999"/>
    <x v="1"/>
    <n v="13180.5555555556"/>
    <x v="263"/>
    <x v="0"/>
    <m/>
  </r>
  <r>
    <d v="2022-04-24T01:44:32"/>
    <x v="1"/>
    <n v="14"/>
    <s v="RUEDA FRANKI"/>
    <x v="6"/>
    <x v="1"/>
    <n v="189"/>
    <n v="23.625"/>
    <n v="168.03697996918299"/>
    <m/>
    <n v="64014.792000000001"/>
    <x v="1"/>
    <n v="13180.5555555556"/>
    <x v="263"/>
    <x v="0"/>
    <m/>
  </r>
  <r>
    <d v="2022-04-24T01:44:32"/>
    <x v="1"/>
    <n v="15"/>
    <s v="LONDOO LOPERA DUVAN ANDRES"/>
    <x v="0"/>
    <x v="0"/>
    <n v="203"/>
    <n v="22.5555555555556"/>
    <n v="189.04160246533101"/>
    <s v="1 DESCUENTO (Transbordo veh 20)"/>
    <n v="72016.641000000003"/>
    <x v="0"/>
    <n v="13180.5555555556"/>
    <x v="263"/>
    <x v="0"/>
    <m/>
  </r>
  <r>
    <d v="2022-04-24T01:44:33"/>
    <x v="1"/>
    <n v="16"/>
    <s v="DAVID TORRES GEIDER"/>
    <x v="0"/>
    <x v="0"/>
    <n v="171"/>
    <n v="19"/>
    <n v="189.04160246533101"/>
    <m/>
    <n v="72016.641000000003"/>
    <x v="0"/>
    <n v="13180.5555555556"/>
    <x v="263"/>
    <x v="0"/>
    <m/>
  </r>
  <r>
    <d v="2022-04-24T01:44:33"/>
    <x v="1"/>
    <n v="17"/>
    <s v="ESPINOZA CHAVARRIA GUILLERMO LEON"/>
    <x v="6"/>
    <x v="0"/>
    <n v="180"/>
    <n v="22.5"/>
    <n v="168.03697996918299"/>
    <m/>
    <n v="64014.792000000001"/>
    <x v="0"/>
    <n v="13180.5555555556"/>
    <x v="263"/>
    <x v="0"/>
    <m/>
  </r>
  <r>
    <d v="2022-04-24T01:44:33"/>
    <x v="1"/>
    <n v="18"/>
    <s v="RENDON VIANA HUMBERTO DE JESUS"/>
    <x v="0"/>
    <x v="0"/>
    <n v="216"/>
    <n v="24"/>
    <n v="189.04160246533101"/>
    <m/>
    <n v="72016.641000000003"/>
    <x v="0"/>
    <n v="13180.5555555556"/>
    <x v="263"/>
    <x v="0"/>
    <m/>
  </r>
  <r>
    <d v="2022-04-24T01:44:33"/>
    <x v="1"/>
    <n v="19"/>
    <s v="GIL ARBOLEDA ARLEX"/>
    <x v="4"/>
    <x v="1"/>
    <n v="135"/>
    <n v="19.285714285714299"/>
    <n v="147.03235747303501"/>
    <m/>
    <n v="56012.942999999999"/>
    <x v="0"/>
    <n v="13180.5555555556"/>
    <x v="263"/>
    <x v="0"/>
    <m/>
  </r>
  <r>
    <d v="2022-04-24T01:44:33"/>
    <x v="1"/>
    <n v="20"/>
    <s v="VACA FIERRO ROBINSON"/>
    <x v="6"/>
    <x v="0"/>
    <n v="144"/>
    <n v="18"/>
    <n v="168.03697996918299"/>
    <m/>
    <n v="64014.792000000001"/>
    <x v="0"/>
    <n v="13180.5555555556"/>
    <x v="263"/>
    <x v="0"/>
    <m/>
  </r>
  <r>
    <d v="2022-04-24T01:44:33"/>
    <x v="9"/>
    <n v="21"/>
    <s v="OCAMPO OCAMPO ANTONIO JOSE"/>
    <x v="0"/>
    <x v="0"/>
    <n v="192"/>
    <n v="21.3333333333333"/>
    <n v="189.04160246533101"/>
    <m/>
    <n v="72016.641000000003"/>
    <x v="0"/>
    <n v="13180.5555555556"/>
    <x v="263"/>
    <x v="0"/>
    <m/>
  </r>
  <r>
    <d v="2022-04-24T01:44:34"/>
    <x v="9"/>
    <n v="22"/>
    <s v="QUIRAMA CASTAEDA JHON JADER"/>
    <x v="6"/>
    <x v="0"/>
    <n v="196"/>
    <n v="24.5"/>
    <n v="168.03697996918299"/>
    <m/>
    <n v="64014.792000000001"/>
    <x v="1"/>
    <n v="13180.5555555556"/>
    <x v="263"/>
    <x v="0"/>
    <m/>
  </r>
  <r>
    <d v="2022-04-24T01:44:34"/>
    <x v="9"/>
    <n v="23"/>
    <s v="QUICENO DAVID DIEGO ALEJANDRO"/>
    <x v="0"/>
    <x v="0"/>
    <n v="149"/>
    <n v="16.5555555555556"/>
    <n v="189.04160246533101"/>
    <m/>
    <n v="72016.641000000003"/>
    <x v="0"/>
    <n v="13180.5555555556"/>
    <x v="263"/>
    <x v="0"/>
    <m/>
  </r>
  <r>
    <d v="2022-04-24T01:44:34"/>
    <x v="9"/>
    <n v="25"/>
    <s v="JIMENEZ HURTADO CARLOS ESTIVEN"/>
    <x v="6"/>
    <x v="0"/>
    <n v="231"/>
    <n v="28.875"/>
    <n v="168.03697996918299"/>
    <m/>
    <n v="64014.792000000001"/>
    <x v="1"/>
    <n v="13180.5555555556"/>
    <x v="263"/>
    <x v="0"/>
    <m/>
  </r>
  <r>
    <d v="2022-04-24T01:44:34"/>
    <x v="9"/>
    <n v="26"/>
    <s v="GONZALEZ VELASQUEZ LISDAN"/>
    <x v="3"/>
    <x v="0"/>
    <n v="191"/>
    <n v="19.100000000000001"/>
    <n v="210.046224961479"/>
    <m/>
    <n v="80018.490000000005"/>
    <x v="0"/>
    <n v="13180.5555555556"/>
    <x v="263"/>
    <x v="0"/>
    <m/>
  </r>
  <r>
    <d v="2022-04-24T01:44:34"/>
    <x v="9"/>
    <n v="27"/>
    <s v="DURANGO DAVID JOSE"/>
    <x v="6"/>
    <x v="0"/>
    <n v="192"/>
    <n v="24"/>
    <n v="168.03697996918299"/>
    <m/>
    <n v="64014.792000000001"/>
    <x v="0"/>
    <n v="13180.5555555556"/>
    <x v="263"/>
    <x v="0"/>
    <m/>
  </r>
  <r>
    <d v="2022-04-24T01:44:35"/>
    <x v="9"/>
    <n v="28"/>
    <s v="GRISALES VILLA DEIBY ALEJANDRO"/>
    <x v="4"/>
    <x v="0"/>
    <n v="124"/>
    <n v="17.714285714285701"/>
    <n v="147.03235747303501"/>
    <s v="1 DESCUENTO (Usuario desubicado)"/>
    <n v="56012.942999999999"/>
    <x v="0"/>
    <n v="13180.5555555556"/>
    <x v="263"/>
    <x v="0"/>
    <m/>
  </r>
  <r>
    <d v="2022-04-24T01:44:35"/>
    <x v="9"/>
    <n v="29"/>
    <s v="MARTINEZ MANCO JUAN FELIPE"/>
    <x v="6"/>
    <x v="0"/>
    <n v="163"/>
    <n v="20.375"/>
    <n v="168.03697996918299"/>
    <m/>
    <n v="64014.792000000001"/>
    <x v="0"/>
    <n v="13180.5555555556"/>
    <x v="263"/>
    <x v="0"/>
    <m/>
  </r>
  <r>
    <d v="2022-04-24T01:44:35"/>
    <x v="9"/>
    <n v="30"/>
    <s v="ESCOBAR BRAN MATEO"/>
    <x v="3"/>
    <x v="0"/>
    <n v="224"/>
    <n v="22.4"/>
    <n v="210.046224961479"/>
    <m/>
    <n v="80018.490000000005"/>
    <x v="0"/>
    <n v="13180.5555555556"/>
    <x v="263"/>
    <x v="0"/>
    <m/>
  </r>
  <r>
    <d v="2022-04-24T01:44:35"/>
    <x v="1"/>
    <n v="31"/>
    <s v="VALENCIA MENDOZA JHON"/>
    <x v="3"/>
    <x v="0"/>
    <n v="182"/>
    <n v="18.2"/>
    <n v="210.046224961479"/>
    <m/>
    <n v="80018.490000000005"/>
    <x v="1"/>
    <n v="13180.5555555556"/>
    <x v="263"/>
    <x v="0"/>
    <m/>
  </r>
  <r>
    <d v="2022-04-24T01:44:35"/>
    <x v="1"/>
    <n v="32"/>
    <s v="MEDINA PARRA JONATHAN ESTIVEN"/>
    <x v="0"/>
    <x v="0"/>
    <n v="173"/>
    <n v="19.2222222222222"/>
    <n v="189.04160246533101"/>
    <m/>
    <n v="72016.641000000003"/>
    <x v="0"/>
    <n v="13180.5555555556"/>
    <x v="263"/>
    <x v="0"/>
    <m/>
  </r>
  <r>
    <d v="2022-04-24T01:44:35"/>
    <x v="1"/>
    <n v="33"/>
    <s v="TORRES CRISTIAN"/>
    <x v="0"/>
    <x v="0"/>
    <n v="186"/>
    <n v="20.6666666666667"/>
    <n v="189.04160246533101"/>
    <s v="8 DESCUENTOS (Transbordo veh 36)"/>
    <n v="72016.641000000003"/>
    <x v="0"/>
    <n v="13180.5555555556"/>
    <x v="263"/>
    <x v="0"/>
    <m/>
  </r>
  <r>
    <d v="2022-04-24T01:44:36"/>
    <x v="1"/>
    <n v="34"/>
    <s v="MONTOYA OSPINA GILBERTO ANTONIO"/>
    <x v="3"/>
    <x v="0"/>
    <n v="222"/>
    <n v="22.2"/>
    <n v="210.046224961479"/>
    <m/>
    <n v="80018.490000000005"/>
    <x v="0"/>
    <n v="13180.5555555556"/>
    <x v="263"/>
    <x v="0"/>
    <m/>
  </r>
  <r>
    <d v="2022-04-24T01:44:36"/>
    <x v="1"/>
    <n v="35"/>
    <s v="ARISTIZABAL GIRALDO JORGE ANDRES"/>
    <x v="6"/>
    <x v="0"/>
    <n v="178"/>
    <n v="22.25"/>
    <n v="168.03697996918299"/>
    <m/>
    <n v="64014.792000000001"/>
    <x v="1"/>
    <n v="13180.5555555556"/>
    <x v="263"/>
    <x v="0"/>
    <m/>
  </r>
  <r>
    <d v="2022-04-24T01:44:36"/>
    <x v="1"/>
    <n v="36"/>
    <s v="HERRERA GIOVANNY"/>
    <x v="6"/>
    <x v="0"/>
    <n v="183"/>
    <n v="24.4"/>
    <n v="157.534668721109"/>
    <s v="4 DESCUENTOS (Incidente en paradero)"/>
    <n v="60013.8675"/>
    <x v="0"/>
    <n v="13180.5555555556"/>
    <x v="263"/>
    <x v="0"/>
    <m/>
  </r>
  <r>
    <d v="2022-04-24T01:44:36"/>
    <x v="1"/>
    <n v="37"/>
    <s v="SEPULVEDA HENAO JUAN CAMILO"/>
    <x v="6"/>
    <x v="0"/>
    <n v="183"/>
    <n v="22.875"/>
    <n v="168.03697996918299"/>
    <m/>
    <n v="64014.792000000001"/>
    <x v="1"/>
    <n v="13180.5555555556"/>
    <x v="263"/>
    <x v="0"/>
    <m/>
  </r>
  <r>
    <d v="2022-04-24T01:44:36"/>
    <x v="1"/>
    <n v="38"/>
    <s v="RESTREPO JHON FLANDER"/>
    <x v="6"/>
    <x v="0"/>
    <n v="173"/>
    <n v="21.625"/>
    <n v="168.03697996918299"/>
    <s v="1 DESCUENTO (Conduct. Veh 11)"/>
    <n v="64014.792000000001"/>
    <x v="0"/>
    <n v="13180.5555555556"/>
    <x v="263"/>
    <x v="0"/>
    <m/>
  </r>
  <r>
    <d v="2022-04-24T01:44:37"/>
    <x v="1"/>
    <n v="39"/>
    <s v="GIL CORDOBA MATEO"/>
    <x v="4"/>
    <x v="0"/>
    <n v="147"/>
    <n v="21"/>
    <n v="147.03235747303501"/>
    <m/>
    <n v="56012.942999999999"/>
    <x v="0"/>
    <n v="13180.5555555556"/>
    <x v="263"/>
    <x v="0"/>
    <m/>
  </r>
  <r>
    <d v="2022-04-24T01:44:37"/>
    <x v="1"/>
    <n v="40"/>
    <s v="CORDOBA QUINTERO RAFAEL JOSE"/>
    <x v="6"/>
    <x v="0"/>
    <n v="160"/>
    <n v="20"/>
    <n v="168.03697996918299"/>
    <s v="1 DESCUENTO (Conduct.)"/>
    <n v="64014.792000000001"/>
    <x v="0"/>
    <n v="13180.5555555556"/>
    <x v="263"/>
    <x v="0"/>
    <m/>
  </r>
  <r>
    <d v="2022-04-24T01:44:37"/>
    <x v="1"/>
    <n v="42"/>
    <s v="BARRANTES GALLEGO DANIEL CAMILO"/>
    <x v="0"/>
    <x v="0"/>
    <n v="186"/>
    <n v="20.6666666666667"/>
    <n v="189.04160246533101"/>
    <m/>
    <n v="72016.641000000003"/>
    <x v="0"/>
    <n v="13180.5555555556"/>
    <x v="263"/>
    <x v="0"/>
    <m/>
  </r>
  <r>
    <d v="2022-04-25T00:59:06"/>
    <x v="11"/>
    <n v="6"/>
    <s v="HOYOS ALEJANDRO"/>
    <x v="0"/>
    <x v="0"/>
    <n v="167"/>
    <n v="18.5555555555556"/>
    <n v="187.54335260115599"/>
    <m/>
    <n v="71417.341"/>
    <x v="0"/>
    <n v="11957.142857142901"/>
    <x v="264"/>
    <x v="0"/>
    <m/>
  </r>
  <r>
    <d v="2022-04-25T00:59:07"/>
    <x v="11"/>
    <n v="8"/>
    <s v="MARTINEZ MANCO JUAN FELIPE"/>
    <x v="6"/>
    <x v="0"/>
    <n v="151"/>
    <n v="18.875"/>
    <n v="166.70520231213899"/>
    <m/>
    <n v="63482.080900000001"/>
    <x v="1"/>
    <n v="11957.142857142901"/>
    <x v="264"/>
    <x v="0"/>
    <m/>
  </r>
  <r>
    <d v="2022-04-25T00:59:07"/>
    <x v="11"/>
    <n v="21"/>
    <s v="OCAMPO OCAMPO ANTONIO JOSE"/>
    <x v="3"/>
    <x v="0"/>
    <n v="215"/>
    <n v="21.5"/>
    <n v="208.38150289017301"/>
    <m/>
    <n v="79352.601200000005"/>
    <x v="0"/>
    <n v="11957.142857142901"/>
    <x v="264"/>
    <x v="0"/>
    <m/>
  </r>
  <r>
    <d v="2022-04-25T00:59:07"/>
    <x v="11"/>
    <n v="22"/>
    <s v="QUIRAMA CASTAEDA JHON JADER"/>
    <x v="3"/>
    <x v="0"/>
    <n v="195"/>
    <n v="19.5"/>
    <n v="208.38150289017301"/>
    <s v="1 DESCUENTO (Conduct.)"/>
    <n v="79352.601200000005"/>
    <x v="1"/>
    <n v="11957.142857142901"/>
    <x v="264"/>
    <x v="0"/>
    <m/>
  </r>
  <r>
    <d v="2022-04-25T00:59:07"/>
    <x v="11"/>
    <n v="23"/>
    <s v="QUICENO DAVID DIEGO ALEJANDRO"/>
    <x v="3"/>
    <x v="0"/>
    <n v="194"/>
    <n v="19.399999999999999"/>
    <n v="208.38150289017301"/>
    <m/>
    <n v="79352.601200000005"/>
    <x v="0"/>
    <n v="11957.142857142901"/>
    <x v="264"/>
    <x v="0"/>
    <m/>
  </r>
  <r>
    <d v="2022-04-25T00:59:07"/>
    <x v="11"/>
    <n v="26"/>
    <s v="VERENZUELA MARTINEZ ALEXANDER"/>
    <x v="1"/>
    <x v="0"/>
    <n v="185"/>
    <n v="16.818181818181799"/>
    <n v="229.219653179191"/>
    <m/>
    <n v="87287.861300000004"/>
    <x v="0"/>
    <n v="11957.142857142901"/>
    <x v="264"/>
    <x v="0"/>
    <m/>
  </r>
  <r>
    <d v="2022-04-25T00:59:08"/>
    <x v="11"/>
    <n v="27"/>
    <s v="DURANGO DAVID JOSE"/>
    <x v="0"/>
    <x v="0"/>
    <n v="194"/>
    <n v="21.5555555555556"/>
    <n v="187.54335260115599"/>
    <m/>
    <n v="71417.341"/>
    <x v="0"/>
    <n v="11957.142857142901"/>
    <x v="264"/>
    <x v="0"/>
    <m/>
  </r>
  <r>
    <d v="2022-04-25T00:59:08"/>
    <x v="11"/>
    <n v="28"/>
    <s v="GRISALES VILLA DEIBY ALEJANDRO"/>
    <x v="0"/>
    <x v="0"/>
    <n v="137"/>
    <n v="15.2222222222222"/>
    <n v="187.54335260115599"/>
    <m/>
    <n v="71417.341"/>
    <x v="0"/>
    <n v="11957.142857142901"/>
    <x v="264"/>
    <x v="0"/>
    <m/>
  </r>
  <r>
    <d v="2022-04-25T00:59:08"/>
    <x v="11"/>
    <n v="30"/>
    <s v="TABORDA ROJAS DIEGO ALEJANDRO"/>
    <x v="3"/>
    <x v="0"/>
    <n v="279"/>
    <n v="27.9"/>
    <n v="208.38150289017301"/>
    <m/>
    <n v="79352.601200000005"/>
    <x v="0"/>
    <n v="11957.142857142901"/>
    <x v="264"/>
    <x v="0"/>
    <m/>
  </r>
  <r>
    <d v="2022-04-25T00:59:08"/>
    <x v="11"/>
    <n v="31"/>
    <s v="BRAN GOEZ JUAN CARLOS"/>
    <x v="6"/>
    <x v="0"/>
    <n v="168"/>
    <n v="21"/>
    <n v="166.70520231213899"/>
    <m/>
    <n v="63482.080900000001"/>
    <x v="1"/>
    <n v="11957.142857142901"/>
    <x v="264"/>
    <x v="0"/>
    <m/>
  </r>
  <r>
    <d v="2022-04-25T00:59:09"/>
    <x v="11"/>
    <n v="32"/>
    <s v="MEDINA PARRA JONATHAN ESTIVEN"/>
    <x v="6"/>
    <x v="0"/>
    <n v="184"/>
    <n v="23"/>
    <n v="166.70520231213899"/>
    <m/>
    <n v="63482.080900000001"/>
    <x v="0"/>
    <n v="11957.142857142901"/>
    <x v="264"/>
    <x v="0"/>
    <m/>
  </r>
  <r>
    <d v="2022-04-25T00:59:09"/>
    <x v="11"/>
    <n v="33"/>
    <s v="TORRES CRISTIAN"/>
    <x v="0"/>
    <x v="0"/>
    <n v="264"/>
    <n v="29.3333333333333"/>
    <n v="187.54335260115599"/>
    <m/>
    <n v="71417.341"/>
    <x v="0"/>
    <n v="11957.142857142901"/>
    <x v="264"/>
    <x v="0"/>
    <m/>
  </r>
  <r>
    <d v="2022-04-25T00:59:09"/>
    <x v="11"/>
    <n v="34"/>
    <s v="MONTOYA OSPINA GILBERTO ANTONIO"/>
    <x v="6"/>
    <x v="0"/>
    <n v="175"/>
    <n v="21.875"/>
    <n v="166.70520231213899"/>
    <m/>
    <n v="63482.080900000001"/>
    <x v="0"/>
    <n v="11957.142857142901"/>
    <x v="264"/>
    <x v="0"/>
    <m/>
  </r>
  <r>
    <d v="2022-04-25T00:59:10"/>
    <x v="11"/>
    <n v="35"/>
    <s v="URIBE HERRERA JUAN ESTEBAN"/>
    <x v="1"/>
    <x v="0"/>
    <n v="220"/>
    <n v="20"/>
    <n v="229.219653179191"/>
    <m/>
    <n v="87287.861300000004"/>
    <x v="1"/>
    <n v="11957.142857142901"/>
    <x v="264"/>
    <x v="0"/>
    <m/>
  </r>
  <r>
    <d v="2022-04-25T00:59:10"/>
    <x v="11"/>
    <n v="36"/>
    <s v="HERRERA GIOVANNY"/>
    <x v="2"/>
    <x v="0"/>
    <n v="88"/>
    <n v="14.6666666666667"/>
    <n v="125.028901734104"/>
    <m/>
    <n v="47611.560700000002"/>
    <x v="0"/>
    <n v="11957.142857142901"/>
    <x v="264"/>
    <x v="0"/>
    <m/>
  </r>
  <r>
    <d v="2022-04-25T00:59:10"/>
    <x v="11"/>
    <n v="37"/>
    <s v="SEPULVEDA HENAO JUAN CAMILO"/>
    <x v="6"/>
    <x v="0"/>
    <n v="166"/>
    <n v="20.75"/>
    <n v="166.70520231213899"/>
    <m/>
    <n v="63482.080900000001"/>
    <x v="1"/>
    <n v="11957.142857142901"/>
    <x v="264"/>
    <x v="0"/>
    <m/>
  </r>
  <r>
    <d v="2022-04-25T00:59:10"/>
    <x v="11"/>
    <n v="38"/>
    <s v="RESTREPO JHON FLANDER"/>
    <x v="6"/>
    <x v="0"/>
    <n v="158"/>
    <n v="19.75"/>
    <n v="166.70520231213899"/>
    <m/>
    <n v="63482.080900000001"/>
    <x v="0"/>
    <n v="11957.142857142901"/>
    <x v="264"/>
    <x v="0"/>
    <m/>
  </r>
  <r>
    <d v="2022-04-25T00:59:11"/>
    <x v="11"/>
    <n v="39"/>
    <s v="GIL CORDOBA MATEO"/>
    <x v="8"/>
    <x v="0"/>
    <n v="96"/>
    <n v="19.2"/>
    <n v="104.190751445087"/>
    <m/>
    <n v="39676.300600000002"/>
    <x v="0"/>
    <n v="11957.142857142901"/>
    <x v="264"/>
    <x v="0"/>
    <m/>
  </r>
  <r>
    <d v="2022-04-25T00:59:11"/>
    <x v="11"/>
    <n v="40"/>
    <s v="CORDOBA QUINTERO RAFAEL JOSE"/>
    <x v="4"/>
    <x v="0"/>
    <n v="189"/>
    <n v="27"/>
    <n v="145.867052023121"/>
    <m/>
    <n v="55546.820800000001"/>
    <x v="0"/>
    <n v="11957.142857142901"/>
    <x v="264"/>
    <x v="0"/>
    <m/>
  </r>
  <r>
    <d v="2022-04-25T00:59:11"/>
    <x v="11"/>
    <n v="42"/>
    <s v="SOLORZANO KEVIN"/>
    <x v="0"/>
    <x v="0"/>
    <n v="180"/>
    <n v="20"/>
    <n v="187.54335260115599"/>
    <m/>
    <n v="71417.341"/>
    <x v="0"/>
    <n v="11957.142857142901"/>
    <x v="264"/>
    <x v="0"/>
    <m/>
  </r>
  <r>
    <d v="2022-04-26T02:58:35"/>
    <x v="1"/>
    <n v="1"/>
    <s v="GIL ARBOLEDA ARLEX"/>
    <x v="4"/>
    <x v="0"/>
    <n v="124"/>
    <n v="17.714285714285701"/>
    <n v="155.862481315396"/>
    <s v="2 DESCUENTOS X Usuario con movilidad reducida"/>
    <n v="59544.9925"/>
    <x v="0"/>
    <n v="13675"/>
    <x v="265"/>
    <x v="0"/>
    <m/>
  </r>
  <r>
    <d v="2022-04-26T02:58:35"/>
    <x v="1"/>
    <n v="2"/>
    <s v="GARCIA DAVID WILSON ALBERTO"/>
    <x v="3"/>
    <x v="0"/>
    <n v="267"/>
    <n v="26.7"/>
    <n v="222.66068759342301"/>
    <s v="3 DESCUENTOS (2 x Usuario con movilidad reducida y Despachador Fernando)"/>
    <n v="85064.274999999994"/>
    <x v="1"/>
    <n v="13675"/>
    <x v="265"/>
    <x v="0"/>
    <m/>
  </r>
  <r>
    <d v="2022-04-26T02:58:36"/>
    <x v="1"/>
    <n v="3"/>
    <s v="CANO JIMENEZ ESNEIDER"/>
    <x v="3"/>
    <x v="0"/>
    <n v="192"/>
    <n v="19.2"/>
    <n v="222.66068759342301"/>
    <m/>
    <n v="85064.274999999994"/>
    <x v="0"/>
    <n v="13675"/>
    <x v="265"/>
    <x v="0"/>
    <m/>
  </r>
  <r>
    <d v="2022-04-26T02:58:36"/>
    <x v="1"/>
    <n v="5"/>
    <s v="LOAIZA GAVIRIA EDIXON ANDRES"/>
    <x v="12"/>
    <x v="0"/>
    <n v="275"/>
    <n v="21.153846153846199"/>
    <n v="289.45889387145002"/>
    <m/>
    <n v="110583.5575"/>
    <x v="1"/>
    <n v="13675"/>
    <x v="265"/>
    <x v="0"/>
    <m/>
  </r>
  <r>
    <d v="2022-04-26T02:58:36"/>
    <x v="1"/>
    <n v="6"/>
    <s v="VARGAS ROJAS DIELMER AUGUSTO"/>
    <x v="3"/>
    <x v="0"/>
    <n v="238"/>
    <n v="23.8"/>
    <n v="222.66068759342301"/>
    <s v="7 DESCUENTOS (4 Jefe de ruta, 2 Despachador Fernando y Propietario)"/>
    <n v="85064.274999999994"/>
    <x v="0"/>
    <n v="13675"/>
    <x v="265"/>
    <x v="0"/>
    <m/>
  </r>
  <r>
    <d v="2022-04-26T02:58:36"/>
    <x v="1"/>
    <n v="7"/>
    <s v="URIBE HERRERA JUAN ESTEBAN"/>
    <x v="8"/>
    <x v="0"/>
    <n v="130"/>
    <n v="26"/>
    <n v="111.330343796712"/>
    <m/>
    <n v="42532.137499999997"/>
    <x v="1"/>
    <n v="13675"/>
    <x v="265"/>
    <x v="0"/>
    <m/>
  </r>
  <r>
    <d v="2022-04-26T02:58:37"/>
    <x v="1"/>
    <n v="8"/>
    <s v="VALENCIA MENDOZA CESAR AUGUSTO"/>
    <x v="1"/>
    <x v="0"/>
    <n v="261"/>
    <n v="23.727272727272702"/>
    <n v="244.92675635276501"/>
    <m/>
    <n v="93570.702499999999"/>
    <x v="1"/>
    <n v="13675"/>
    <x v="265"/>
    <x v="0"/>
    <m/>
  </r>
  <r>
    <d v="2022-04-26T02:58:37"/>
    <x v="1"/>
    <n v="9"/>
    <s v="MEDINA PARRA JONATHAN ESTIVEN"/>
    <x v="6"/>
    <x v="0"/>
    <n v="153"/>
    <n v="19.125"/>
    <n v="178.128550074738"/>
    <m/>
    <n v="68051.42"/>
    <x v="0"/>
    <n v="13675"/>
    <x v="265"/>
    <x v="0"/>
    <m/>
  </r>
  <r>
    <d v="2022-04-26T02:58:37"/>
    <x v="1"/>
    <n v="10"/>
    <s v="MONSALVE OCAMPO EDISON GUSTAVO"/>
    <x v="1"/>
    <x v="0"/>
    <n v="234"/>
    <n v="21.272727272727298"/>
    <n v="244.92675635276501"/>
    <m/>
    <n v="93570.702499999999"/>
    <x v="0"/>
    <n v="13675"/>
    <x v="265"/>
    <x v="0"/>
    <m/>
  </r>
  <r>
    <d v="2022-04-26T02:58:38"/>
    <x v="9"/>
    <n v="11"/>
    <s v="HERRERA CRISTIAN"/>
    <x v="0"/>
    <x v="0"/>
    <n v="208"/>
    <n v="23.1111111111111"/>
    <n v="200.394618834081"/>
    <m/>
    <n v="76557.847500000003"/>
    <x v="0"/>
    <n v="13675"/>
    <x v="265"/>
    <x v="0"/>
    <m/>
  </r>
  <r>
    <d v="2022-04-26T02:58:38"/>
    <x v="9"/>
    <n v="12"/>
    <s v="OCAMPO OCAMPO ANTONIO JOSE"/>
    <x v="1"/>
    <x v="0"/>
    <n v="251"/>
    <n v="22.818181818181799"/>
    <n v="244.92675635276501"/>
    <m/>
    <n v="93570.702499999999"/>
    <x v="0"/>
    <n v="13675"/>
    <x v="265"/>
    <x v="0"/>
    <m/>
  </r>
  <r>
    <d v="2022-04-26T02:58:38"/>
    <x v="9"/>
    <n v="13"/>
    <s v="ROJAS CHAMORRO JEAN CARLOS"/>
    <x v="3"/>
    <x v="0"/>
    <n v="232"/>
    <n v="23.2"/>
    <n v="222.66068759342301"/>
    <m/>
    <n v="85064.274999999994"/>
    <x v="1"/>
    <n v="13675"/>
    <x v="265"/>
    <x v="0"/>
    <m/>
  </r>
  <r>
    <d v="2022-04-26T02:58:38"/>
    <x v="9"/>
    <n v="14"/>
    <s v="CARVAJAL SALAZAR HECTOR MARINO"/>
    <x v="3"/>
    <x v="0"/>
    <n v="259"/>
    <n v="25.9"/>
    <n v="222.66068759342301"/>
    <m/>
    <n v="85064.274999999994"/>
    <x v="1"/>
    <n v="13675"/>
    <x v="265"/>
    <x v="0"/>
    <m/>
  </r>
  <r>
    <d v="2022-04-26T02:58:39"/>
    <x v="9"/>
    <n v="15"/>
    <s v="LOPERA AGUDELO LUIS FRANCISCO"/>
    <x v="6"/>
    <x v="0"/>
    <n v="170"/>
    <n v="21.25"/>
    <n v="178.128550074738"/>
    <m/>
    <n v="68051.42"/>
    <x v="0"/>
    <n v="13675"/>
    <x v="265"/>
    <x v="0"/>
    <m/>
  </r>
  <r>
    <d v="2022-04-26T02:58:39"/>
    <x v="9"/>
    <n v="16"/>
    <s v="DAVID TORRES GEIDER"/>
    <x v="1"/>
    <x v="0"/>
    <n v="220"/>
    <n v="20"/>
    <n v="244.92675635276501"/>
    <m/>
    <n v="93570.702499999999"/>
    <x v="0"/>
    <n v="13675"/>
    <x v="265"/>
    <x v="0"/>
    <m/>
  </r>
  <r>
    <d v="2022-04-26T02:58:39"/>
    <x v="9"/>
    <n v="17"/>
    <s v="VERENZUELA MARTINEZ ALEXANDER"/>
    <x v="3"/>
    <x v="0"/>
    <n v="215"/>
    <n v="21.5"/>
    <n v="222.66068759342301"/>
    <m/>
    <n v="85064.274999999994"/>
    <x v="0"/>
    <n v="13675"/>
    <x v="265"/>
    <x v="0"/>
    <m/>
  </r>
  <r>
    <d v="2022-04-26T02:58:40"/>
    <x v="9"/>
    <n v="18"/>
    <s v="RENDON VIANA HUMBERTO DE JESUS"/>
    <x v="2"/>
    <x v="0"/>
    <n v="150"/>
    <n v="23.076923076923102"/>
    <n v="144.72944693572501"/>
    <m/>
    <n v="55291.7788"/>
    <x v="0"/>
    <n v="13675"/>
    <x v="265"/>
    <x v="0"/>
    <m/>
  </r>
  <r>
    <d v="2022-04-26T02:58:40"/>
    <x v="9"/>
    <n v="20"/>
    <s v="VACA FIERRO ROBINSON"/>
    <x v="1"/>
    <x v="0"/>
    <n v="231"/>
    <n v="21"/>
    <n v="244.92675635276501"/>
    <s v="5 DESCUENTOS (Usuarios desubicados)"/>
    <n v="93570.702499999999"/>
    <x v="0"/>
    <n v="13675"/>
    <x v="265"/>
    <x v="0"/>
    <m/>
  </r>
  <r>
    <d v="2022-04-26T02:58:40"/>
    <x v="9"/>
    <n v="21"/>
    <s v="LONDOO LOPERA DUVAN ANDRES"/>
    <x v="3"/>
    <x v="0"/>
    <n v="212"/>
    <n v="21.2"/>
    <n v="222.66068759342301"/>
    <m/>
    <n v="85064.274999999994"/>
    <x v="0"/>
    <n v="13675"/>
    <x v="265"/>
    <x v="0"/>
    <m/>
  </r>
  <r>
    <d v="2022-04-26T02:58:40"/>
    <x v="9"/>
    <n v="22"/>
    <s v="QUIRAMA CASTAEDA JHON JADER"/>
    <x v="1"/>
    <x v="0"/>
    <n v="279"/>
    <n v="25.363636363636399"/>
    <n v="244.92675635276501"/>
    <s v="3 DESCUENTOS (Propietario y 2 Usuarios desubicados)"/>
    <n v="93570.702499999999"/>
    <x v="1"/>
    <n v="13675"/>
    <x v="265"/>
    <x v="0"/>
    <m/>
  </r>
  <r>
    <d v="2022-04-26T02:58:41"/>
    <x v="9"/>
    <n v="23"/>
    <s v="QUICENO DAVID DIEGO ALEJANDRO"/>
    <x v="3"/>
    <x v="0"/>
    <n v="196"/>
    <n v="19.600000000000001"/>
    <n v="222.66068759342301"/>
    <s v="11 DESCUENTOS (Transbordo veh 23 dia 24/04)"/>
    <n v="85064.274999999994"/>
    <x v="0"/>
    <n v="13675"/>
    <x v="265"/>
    <x v="0"/>
    <m/>
  </r>
  <r>
    <d v="2022-04-26T02:58:41"/>
    <x v="9"/>
    <n v="24"/>
    <s v="MANCO GRACIANO DIEGO ANDRES"/>
    <x v="11"/>
    <x v="0"/>
    <n v="51"/>
    <n v="34"/>
    <n v="33.399103139013498"/>
    <m/>
    <n v="12759.641299999999"/>
    <x v="0"/>
    <n v="13675"/>
    <x v="265"/>
    <x v="0"/>
    <m/>
  </r>
  <r>
    <d v="2022-04-26T02:58:41"/>
    <x v="9"/>
    <n v="25"/>
    <s v="HOYOS ALEJANDRO"/>
    <x v="3"/>
    <x v="0"/>
    <n v="242"/>
    <n v="24.2"/>
    <n v="222.66068759342301"/>
    <m/>
    <n v="85064.274999999994"/>
    <x v="1"/>
    <n v="13675"/>
    <x v="265"/>
    <x v="0"/>
    <m/>
  </r>
  <r>
    <d v="2022-04-26T02:58:41"/>
    <x v="9"/>
    <n v="26"/>
    <s v="GONZALEZ VELASQUEZ LISDAN"/>
    <x v="0"/>
    <x v="0"/>
    <n v="139"/>
    <n v="15.4444444444444"/>
    <n v="200.394618834081"/>
    <s v="1 DESCUENTO (Despachador Jos)"/>
    <n v="76557.847500000003"/>
    <x v="0"/>
    <n v="13675"/>
    <x v="265"/>
    <x v="0"/>
    <m/>
  </r>
  <r>
    <d v="2022-04-26T02:58:41"/>
    <x v="9"/>
    <n v="27"/>
    <s v="HENAO MUOZ FERNEY"/>
    <x v="9"/>
    <x v="0"/>
    <n v="272"/>
    <n v="22.6666666666667"/>
    <n v="267.19282511210798"/>
    <s v="2 DESCUENTOS (Usuarios desubicados)"/>
    <n v="102077.13"/>
    <x v="0"/>
    <n v="13675"/>
    <x v="265"/>
    <x v="0"/>
    <m/>
  </r>
  <r>
    <d v="2022-04-26T02:58:42"/>
    <x v="9"/>
    <n v="28"/>
    <s v="TABORDA ROJAS DIEGO ALEJANDRO"/>
    <x v="0"/>
    <x v="0"/>
    <n v="226"/>
    <n v="25.1111111111111"/>
    <n v="200.394618834081"/>
    <m/>
    <n v="76557.847500000003"/>
    <x v="0"/>
    <n v="13675"/>
    <x v="265"/>
    <x v="0"/>
    <m/>
  </r>
  <r>
    <d v="2022-04-26T02:58:42"/>
    <x v="9"/>
    <n v="29"/>
    <s v="MARTINEZ MANCO JUAN FELIPE"/>
    <x v="6"/>
    <x v="0"/>
    <n v="152"/>
    <n v="20.266666666666701"/>
    <n v="166.99551569506701"/>
    <m/>
    <n v="63798.206299999998"/>
    <x v="0"/>
    <n v="13675"/>
    <x v="265"/>
    <x v="0"/>
    <m/>
  </r>
  <r>
    <d v="2022-04-26T02:58:42"/>
    <x v="1"/>
    <n v="31"/>
    <s v="VALENCIA MENDOZA JHON"/>
    <x v="0"/>
    <x v="0"/>
    <n v="232"/>
    <n v="25.7777777777778"/>
    <n v="200.394618834081"/>
    <m/>
    <n v="76557.847500000003"/>
    <x v="1"/>
    <n v="13675"/>
    <x v="265"/>
    <x v="0"/>
    <m/>
  </r>
  <r>
    <d v="2022-04-26T02:58:42"/>
    <x v="1"/>
    <n v="32"/>
    <s v="ESCOBAR BRAN MATEO"/>
    <x v="3"/>
    <x v="0"/>
    <n v="249"/>
    <n v="24.9"/>
    <n v="222.66068759342301"/>
    <s v="2 DESCUENTOS (Transbordo veh 24)"/>
    <n v="85064.274999999994"/>
    <x v="0"/>
    <n v="13675"/>
    <x v="265"/>
    <x v="0"/>
    <m/>
  </r>
  <r>
    <d v="2022-04-26T02:58:43"/>
    <x v="1"/>
    <n v="33"/>
    <s v="RESTREPO JHON FLANDER"/>
    <x v="0"/>
    <x v="0"/>
    <n v="195"/>
    <n v="21.6666666666667"/>
    <n v="200.394618834081"/>
    <m/>
    <n v="76557.847500000003"/>
    <x v="0"/>
    <n v="13675"/>
    <x v="265"/>
    <x v="0"/>
    <m/>
  </r>
  <r>
    <d v="2022-04-26T02:58:43"/>
    <x v="1"/>
    <n v="34"/>
    <s v="MONTOYA OSPINA GILBERTO ANTONIO"/>
    <x v="1"/>
    <x v="0"/>
    <n v="257"/>
    <n v="23.363636363636399"/>
    <n v="244.92675635276501"/>
    <m/>
    <n v="93570.702499999999"/>
    <x v="0"/>
    <n v="13675"/>
    <x v="265"/>
    <x v="0"/>
    <m/>
  </r>
  <r>
    <d v="2022-04-26T02:58:43"/>
    <x v="1"/>
    <n v="35"/>
    <s v="ARISTIZABAL GIRALDO JORGE ANDRES"/>
    <x v="0"/>
    <x v="0"/>
    <n v="152"/>
    <n v="16.8888888888889"/>
    <n v="200.394618834081"/>
    <m/>
    <n v="76557.847500000003"/>
    <x v="1"/>
    <n v="13675"/>
    <x v="265"/>
    <x v="0"/>
    <m/>
  </r>
  <r>
    <d v="2022-04-26T02:58:43"/>
    <x v="1"/>
    <n v="36"/>
    <s v="MARTINEZ CHAVERRA LUIS NORBERTO"/>
    <x v="1"/>
    <x v="0"/>
    <n v="267"/>
    <n v="24.272727272727298"/>
    <n v="244.92675635276501"/>
    <s v=""/>
    <n v="93570.702499999999"/>
    <x v="0"/>
    <n v="13675"/>
    <x v="265"/>
    <x v="0"/>
    <m/>
  </r>
  <r>
    <d v="2022-04-26T02:58:44"/>
    <x v="1"/>
    <n v="39"/>
    <s v="GIL CORDOBA MATEO"/>
    <x v="2"/>
    <x v="0"/>
    <n v="113"/>
    <n v="18.8333333333333"/>
    <n v="133.59641255605399"/>
    <m/>
    <n v="51038.565000000002"/>
    <x v="0"/>
    <n v="13675"/>
    <x v="265"/>
    <x v="0"/>
    <m/>
  </r>
  <r>
    <d v="2022-04-26T02:58:44"/>
    <x v="1"/>
    <n v="40"/>
    <s v="CORDOBA QUINTERO RAFAEL JOSE"/>
    <x v="6"/>
    <x v="0"/>
    <n v="151"/>
    <n v="18.875"/>
    <n v="178.128550074738"/>
    <m/>
    <n v="68051.42"/>
    <x v="0"/>
    <n v="13675"/>
    <x v="265"/>
    <x v="0"/>
    <m/>
  </r>
  <r>
    <d v="2022-04-26T02:58:44"/>
    <x v="1"/>
    <n v="42"/>
    <s v="SOLORZANO KEVIN"/>
    <x v="3"/>
    <x v="0"/>
    <n v="253"/>
    <n v="25.3"/>
    <n v="222.66068759342301"/>
    <s v="1 DESCUENTO (Propietario)"/>
    <n v="85064.274999999994"/>
    <x v="0"/>
    <n v="13675"/>
    <x v="265"/>
    <x v="0"/>
    <m/>
  </r>
  <r>
    <d v="2022-04-27T03:04:19"/>
    <x v="9"/>
    <n v="1"/>
    <s v="GIL ARBOLEDA ARLEX"/>
    <x v="3"/>
    <x v="0"/>
    <n v="207"/>
    <n v="20.7"/>
    <n v="223.585780525502"/>
    <m/>
    <n v="85434.3122"/>
    <x v="0"/>
    <n v="13577.777777777799"/>
    <x v="266"/>
    <x v="0"/>
    <m/>
  </r>
  <r>
    <d v="2022-04-27T03:04:19"/>
    <x v="9"/>
    <n v="2"/>
    <s v="GARCIA DAVID WILSON ALBERTO"/>
    <x v="1"/>
    <x v="0"/>
    <n v="238"/>
    <n v="21.636363636363601"/>
    <n v="245.944358578053"/>
    <s v="3 DESCUENTOS X 2 Usuario con movilidad reducida y Conduct."/>
    <n v="93977.743400000007"/>
    <x v="1"/>
    <n v="13577.777777777799"/>
    <x v="266"/>
    <x v="0"/>
    <m/>
  </r>
  <r>
    <d v="2022-04-27T03:04:20"/>
    <x v="9"/>
    <n v="3"/>
    <s v="CANO JIMENEZ ESNEIDER"/>
    <x v="3"/>
    <x v="0"/>
    <n v="191"/>
    <n v="19.100000000000001"/>
    <n v="223.585780525502"/>
    <m/>
    <n v="85434.3122"/>
    <x v="0"/>
    <n v="13577.777777777799"/>
    <x v="266"/>
    <x v="0"/>
    <m/>
  </r>
  <r>
    <d v="2022-04-27T03:04:20"/>
    <x v="9"/>
    <n v="5"/>
    <s v="LOAIZA GAVIRIA EDIXON ANDRES"/>
    <x v="1"/>
    <x v="0"/>
    <n v="275"/>
    <n v="25"/>
    <n v="245.944358578053"/>
    <m/>
    <n v="93977.743400000007"/>
    <x v="1"/>
    <n v="13577.777777777799"/>
    <x v="266"/>
    <x v="0"/>
    <m/>
  </r>
  <r>
    <d v="2022-04-27T03:04:20"/>
    <x v="9"/>
    <n v="6"/>
    <s v="VARGAS ROJAS DIELMER AUGUSTO"/>
    <x v="0"/>
    <x v="0"/>
    <n v="204"/>
    <n v="22.6666666666667"/>
    <n v="201.227202472952"/>
    <m/>
    <n v="76890.880999999994"/>
    <x v="0"/>
    <n v="13577.777777777799"/>
    <x v="266"/>
    <x v="0"/>
    <m/>
  </r>
  <r>
    <d v="2022-04-27T03:04:20"/>
    <x v="9"/>
    <n v="7"/>
    <s v="URIBE HERRERA JUAN ESTEBAN"/>
    <x v="9"/>
    <x v="0"/>
    <n v="332"/>
    <n v="27.6666666666667"/>
    <n v="268.30293663060303"/>
    <s v="1 DESCUENTO (Jefe de ruta)"/>
    <n v="102521.1747"/>
    <x v="1"/>
    <n v="13577.777777777799"/>
    <x v="266"/>
    <x v="0"/>
    <m/>
  </r>
  <r>
    <d v="2022-04-27T03:04:21"/>
    <x v="9"/>
    <n v="8"/>
    <s v="VALENCIA MENDOZA CESAR AUGUSTO"/>
    <x v="1"/>
    <x v="0"/>
    <n v="225"/>
    <n v="20.454545454545499"/>
    <n v="245.944358578053"/>
    <m/>
    <n v="93977.743400000007"/>
    <x v="1"/>
    <n v="13577.777777777799"/>
    <x v="266"/>
    <x v="0"/>
    <m/>
  </r>
  <r>
    <d v="2022-04-27T03:04:21"/>
    <x v="9"/>
    <n v="9"/>
    <s v="TABORDA ROJAS DIEGO ALEJANDRO"/>
    <x v="2"/>
    <x v="1"/>
    <n v="126"/>
    <n v="21"/>
    <n v="134.151468315301"/>
    <m/>
    <n v="51260.587299999999"/>
    <x v="0"/>
    <n v="13577.777777777799"/>
    <x v="266"/>
    <x v="0"/>
    <m/>
  </r>
  <r>
    <d v="2022-04-27T03:04:21"/>
    <x v="1"/>
    <n v="10"/>
    <s v="MONSALVE OCAMPO EDISON GUSTAVO"/>
    <x v="0"/>
    <x v="0"/>
    <n v="175"/>
    <n v="19.4444444444444"/>
    <n v="201.227202472952"/>
    <m/>
    <n v="76890.880999999994"/>
    <x v="0"/>
    <n v="13577.777777777799"/>
    <x v="266"/>
    <x v="0"/>
    <m/>
  </r>
  <r>
    <d v="2022-04-27T03:04:21"/>
    <x v="1"/>
    <n v="11"/>
    <s v="HERRERA CRISTIAN"/>
    <x v="6"/>
    <x v="0"/>
    <n v="166"/>
    <n v="22.133333333333301"/>
    <n v="167.689335394127"/>
    <m/>
    <n v="64075.734199999999"/>
    <x v="0"/>
    <n v="13577.777777777799"/>
    <x v="266"/>
    <x v="0"/>
    <m/>
  </r>
  <r>
    <d v="2022-04-27T03:04:21"/>
    <x v="1"/>
    <n v="12"/>
    <s v="VELEZ ZAPATA SANTIAGO"/>
    <x v="2"/>
    <x v="0"/>
    <n v="117"/>
    <n v="21.272727272727298"/>
    <n v="122.972179289026"/>
    <m/>
    <n v="46988.871700000003"/>
    <x v="0"/>
    <n v="13577.777777777799"/>
    <x v="266"/>
    <x v="0"/>
    <m/>
  </r>
  <r>
    <d v="2022-04-27T03:04:21"/>
    <x v="1"/>
    <n v="13"/>
    <s v="BRAN GOEZ JUAN CARLOS"/>
    <x v="3"/>
    <x v="0"/>
    <n v="176"/>
    <n v="17.600000000000001"/>
    <n v="223.585780525502"/>
    <m/>
    <n v="85434.3122"/>
    <x v="1"/>
    <n v="13577.777777777799"/>
    <x v="266"/>
    <x v="0"/>
    <m/>
  </r>
  <r>
    <d v="2022-04-27T03:04:22"/>
    <x v="1"/>
    <n v="14"/>
    <s v="RUEDA FRANKI"/>
    <x v="0"/>
    <x v="0"/>
    <n v="254"/>
    <n v="28.2222222222222"/>
    <n v="201.227202472952"/>
    <m/>
    <n v="76890.880999999994"/>
    <x v="1"/>
    <n v="13577.777777777799"/>
    <x v="266"/>
    <x v="0"/>
    <m/>
  </r>
  <r>
    <d v="2022-04-27T03:04:22"/>
    <x v="1"/>
    <n v="16"/>
    <s v="DAVID TORRES GEIDER"/>
    <x v="3"/>
    <x v="0"/>
    <n v="243"/>
    <n v="24.3"/>
    <n v="223.585780525502"/>
    <s v="1 DESCUENTO (Propietario veh 34)"/>
    <n v="85434.3122"/>
    <x v="0"/>
    <n v="13577.777777777799"/>
    <x v="266"/>
    <x v="0"/>
    <m/>
  </r>
  <r>
    <d v="2022-04-27T03:04:22"/>
    <x v="1"/>
    <n v="17"/>
    <s v="ESPINOZA CHAVARRIA GUILLERMO LEON"/>
    <x v="3"/>
    <x v="0"/>
    <n v="229"/>
    <n v="22.9"/>
    <n v="223.585780525502"/>
    <m/>
    <n v="85434.3122"/>
    <x v="0"/>
    <n v="13577.777777777799"/>
    <x v="266"/>
    <x v="0"/>
    <m/>
  </r>
  <r>
    <d v="2022-04-27T03:04:22"/>
    <x v="1"/>
    <n v="18"/>
    <s v="RENDON VIANA HUMBERTO DE JESUS"/>
    <x v="3"/>
    <x v="0"/>
    <n v="220"/>
    <n v="22"/>
    <n v="223.585780525502"/>
    <m/>
    <n v="85434.3122"/>
    <x v="0"/>
    <n v="13577.777777777799"/>
    <x v="266"/>
    <x v="0"/>
    <m/>
  </r>
  <r>
    <d v="2022-04-27T03:04:23"/>
    <x v="1"/>
    <n v="19"/>
    <s v="HURTADO MADRID JUAN ESTEBAN"/>
    <x v="11"/>
    <x v="0"/>
    <n v="84"/>
    <n v="33.6"/>
    <n v="55.8964451313756"/>
    <s v="2 DESCUENTOS (Lorena monitoreo, Conduct)"/>
    <n v="21358.578099999999"/>
    <x v="0"/>
    <n v="13577.777777777799"/>
    <x v="266"/>
    <x v="0"/>
    <m/>
  </r>
  <r>
    <d v="2022-04-27T03:04:23"/>
    <x v="1"/>
    <n v="20"/>
    <s v="VACA FIERRO ROBINSON"/>
    <x v="1"/>
    <x v="0"/>
    <n v="244"/>
    <n v="22.181818181818201"/>
    <n v="245.944358578053"/>
    <m/>
    <n v="93977.743400000007"/>
    <x v="0"/>
    <n v="13577.777777777799"/>
    <x v="266"/>
    <x v="0"/>
    <m/>
  </r>
  <r>
    <d v="2022-04-27T03:04:23"/>
    <x v="1"/>
    <n v="21"/>
    <s v="LONDOO LOPERA DUVAN ANDRES"/>
    <x v="3"/>
    <x v="0"/>
    <n v="189"/>
    <n v="18.899999999999999"/>
    <n v="223.585780525502"/>
    <m/>
    <n v="85434.3122"/>
    <x v="0"/>
    <n v="13577.777777777799"/>
    <x v="266"/>
    <x v="0"/>
    <m/>
  </r>
  <r>
    <d v="2022-04-27T03:04:23"/>
    <x v="1"/>
    <n v="22"/>
    <s v="QUIRAMA CASTAEDA JHON JADER"/>
    <x v="0"/>
    <x v="0"/>
    <n v="198"/>
    <n v="22"/>
    <n v="201.227202472952"/>
    <s v="6 DESCUENTOS (Transbordo veh 12)"/>
    <n v="76890.880999999994"/>
    <x v="1"/>
    <n v="13577.777777777799"/>
    <x v="266"/>
    <x v="0"/>
    <m/>
  </r>
  <r>
    <d v="2022-04-27T03:04:23"/>
    <x v="1"/>
    <n v="23"/>
    <s v="QUICENO DAVID DIEGO ALEJANDRO"/>
    <x v="1"/>
    <x v="0"/>
    <n v="183"/>
    <n v="16.636363636363601"/>
    <n v="245.944358578053"/>
    <m/>
    <n v="93977.743400000007"/>
    <x v="0"/>
    <n v="13577.777777777799"/>
    <x v="266"/>
    <x v="0"/>
    <m/>
  </r>
  <r>
    <d v="2022-04-27T03:04:24"/>
    <x v="1"/>
    <n v="24"/>
    <s v="JIMENEZ JOSE"/>
    <x v="3"/>
    <x v="0"/>
    <n v="239"/>
    <n v="23.9"/>
    <n v="223.585780525502"/>
    <m/>
    <n v="85434.3122"/>
    <x v="0"/>
    <n v="13577.777777777799"/>
    <x v="266"/>
    <x v="0"/>
    <m/>
  </r>
  <r>
    <d v="2022-04-27T03:04:24"/>
    <x v="1"/>
    <n v="27"/>
    <s v="DURANGO DAVID JOSE"/>
    <x v="3"/>
    <x v="0"/>
    <n v="234"/>
    <n v="23.4"/>
    <n v="223.585780525502"/>
    <s v="9 DESCUENTOS (7 Transbordo y 2 Propietario)"/>
    <n v="85434.3122"/>
    <x v="0"/>
    <n v="13577.777777777799"/>
    <x v="266"/>
    <x v="0"/>
    <m/>
  </r>
  <r>
    <d v="2022-04-27T03:04:24"/>
    <x v="1"/>
    <n v="28"/>
    <s v="ESCOBAR BRAN MATEO"/>
    <x v="6"/>
    <x v="0"/>
    <n v="178"/>
    <n v="22.25"/>
    <n v="178.868624420402"/>
    <m/>
    <n v="68347.449800000002"/>
    <x v="0"/>
    <n v="13577.777777777799"/>
    <x v="266"/>
    <x v="0"/>
    <m/>
  </r>
  <r>
    <d v="2022-04-27T03:04:24"/>
    <x v="1"/>
    <n v="29"/>
    <s v="MARTINEZ MANCO JUAN FELIPE"/>
    <x v="0"/>
    <x v="0"/>
    <n v="157"/>
    <n v="17.4444444444444"/>
    <n v="201.227202472952"/>
    <s v="5 DESCUENTOS (3 Transbordo veh 19 y 2 Usuarios desubicados)"/>
    <n v="76890.880999999994"/>
    <x v="0"/>
    <n v="13577.777777777799"/>
    <x v="266"/>
    <x v="0"/>
    <m/>
  </r>
  <r>
    <d v="2022-04-27T03:04:24"/>
    <x v="1"/>
    <n v="30"/>
    <s v="TABORDA ROJAS DIEGO ALEJANDRO"/>
    <x v="7"/>
    <x v="0"/>
    <n v="50"/>
    <n v="16.6666666666667"/>
    <n v="67.0757341576507"/>
    <m/>
    <n v="25630.293699999998"/>
    <x v="0"/>
    <n v="13577.777777777799"/>
    <x v="266"/>
    <x v="0"/>
    <m/>
  </r>
  <r>
    <d v="2022-04-27T03:04:25"/>
    <x v="9"/>
    <n v="31"/>
    <s v="VALENCIA MENDOZA JHON"/>
    <x v="3"/>
    <x v="0"/>
    <n v="212"/>
    <n v="21.2"/>
    <n v="223.585780525502"/>
    <m/>
    <n v="85434.3122"/>
    <x v="1"/>
    <n v="13577.777777777799"/>
    <x v="266"/>
    <x v="0"/>
    <m/>
  </r>
  <r>
    <d v="2022-04-27T03:04:25"/>
    <x v="9"/>
    <n v="32"/>
    <s v="MEDINA PARRA JONATHAN ESTIVEN"/>
    <x v="0"/>
    <x v="0"/>
    <n v="213"/>
    <n v="23.6666666666667"/>
    <n v="201.227202472952"/>
    <m/>
    <n v="76890.880999999994"/>
    <x v="0"/>
    <n v="13577.777777777799"/>
    <x v="266"/>
    <x v="0"/>
    <m/>
  </r>
  <r>
    <d v="2022-04-27T03:04:26"/>
    <x v="9"/>
    <n v="33"/>
    <s v="YEPES CAMILO"/>
    <x v="7"/>
    <x v="0"/>
    <n v="84"/>
    <n v="28"/>
    <n v="67.0757341576507"/>
    <m/>
    <n v="25630.293699999998"/>
    <x v="0"/>
    <n v="13577.777777777799"/>
    <x v="266"/>
    <x v="0"/>
    <m/>
  </r>
  <r>
    <d v="2022-04-27T03:04:26"/>
    <x v="9"/>
    <n v="34"/>
    <s v="MONTOYA OSPINA GILBERTO ANTONIO"/>
    <x v="1"/>
    <x v="0"/>
    <n v="302"/>
    <n v="27.454545454545499"/>
    <n v="245.944358578053"/>
    <m/>
    <n v="93977.743400000007"/>
    <x v="0"/>
    <n v="13577.777777777799"/>
    <x v="266"/>
    <x v="0"/>
    <m/>
  </r>
  <r>
    <d v="2022-04-27T03:04:26"/>
    <x v="9"/>
    <n v="35"/>
    <s v="ARISTIZABAL GIRALDO JORGE ANDRES"/>
    <x v="11"/>
    <x v="0"/>
    <n v="51"/>
    <n v="34"/>
    <n v="33.5378670788254"/>
    <m/>
    <n v="12815.1468"/>
    <x v="1"/>
    <n v="13577.777777777799"/>
    <x v="266"/>
    <x v="0"/>
    <m/>
  </r>
  <r>
    <d v="2022-04-27T03:04:26"/>
    <x v="9"/>
    <n v="36"/>
    <s v="MARTINEZ CHAVERRA LUIS NORBERTO"/>
    <x v="0"/>
    <x v="0"/>
    <n v="256"/>
    <n v="28.4444444444444"/>
    <n v="201.227202472952"/>
    <s v="1 DESCUENTO (Lorena Monitoreo)"/>
    <n v="76890.880999999994"/>
    <x v="0"/>
    <n v="13577.777777777799"/>
    <x v="266"/>
    <x v="0"/>
    <m/>
  </r>
  <r>
    <d v="2022-04-27T03:04:27"/>
    <x v="9"/>
    <n v="37"/>
    <s v="SEPULVEDA HENAO JUAN CAMILO"/>
    <x v="3"/>
    <x v="0"/>
    <n v="201"/>
    <n v="20.100000000000001"/>
    <n v="223.585780525502"/>
    <m/>
    <n v="85434.3122"/>
    <x v="1"/>
    <n v="13577.777777777799"/>
    <x v="266"/>
    <x v="0"/>
    <m/>
  </r>
  <r>
    <d v="2022-04-27T03:04:27"/>
    <x v="9"/>
    <n v="38"/>
    <s v="RESTREPO JHON FLANDER"/>
    <x v="3"/>
    <x v="0"/>
    <n v="234"/>
    <n v="23.4"/>
    <n v="223.585780525502"/>
    <s v="1 DESCUENTO (Lorena Monitoreo)"/>
    <n v="85434.3122"/>
    <x v="0"/>
    <n v="13577.777777777799"/>
    <x v="266"/>
    <x v="0"/>
    <m/>
  </r>
  <r>
    <d v="2022-04-27T03:04:27"/>
    <x v="9"/>
    <n v="39"/>
    <s v="GIL CORDOBA MATEO"/>
    <x v="6"/>
    <x v="0"/>
    <n v="168"/>
    <n v="19.764705882352899"/>
    <n v="190.047913446677"/>
    <m/>
    <n v="72619.165399999998"/>
    <x v="0"/>
    <n v="13577.777777777799"/>
    <x v="266"/>
    <x v="0"/>
    <m/>
  </r>
  <r>
    <d v="2022-04-27T03:04:28"/>
    <x v="9"/>
    <n v="40"/>
    <s v="CORDOBA QUINTERO RAFAEL JOSE"/>
    <x v="6"/>
    <x v="0"/>
    <n v="174"/>
    <n v="21.75"/>
    <n v="178.868624420402"/>
    <m/>
    <n v="68347.449800000002"/>
    <x v="0"/>
    <n v="13577.777777777799"/>
    <x v="266"/>
    <x v="0"/>
    <m/>
  </r>
  <r>
    <d v="2022-04-27T03:04:28"/>
    <x v="9"/>
    <n v="42"/>
    <s v="SOLORZANO KEVIN"/>
    <x v="0"/>
    <x v="0"/>
    <n v="204"/>
    <n v="22.6666666666667"/>
    <n v="201.227202472952"/>
    <s v="15 DESCUENTOS (Transbordo veh 19)"/>
    <n v="76890.880999999994"/>
    <x v="0"/>
    <n v="13577.777777777799"/>
    <x v="266"/>
    <x v="0"/>
    <m/>
  </r>
  <r>
    <d v="2022-04-28T03:06:06"/>
    <x v="1"/>
    <n v="1"/>
    <s v="GIL ARBOLEDA ARLEX"/>
    <x v="0"/>
    <x v="0"/>
    <n v="180"/>
    <n v="20"/>
    <n v="201.111111111111"/>
    <m/>
    <n v="76844.444399999993"/>
    <x v="0"/>
    <n v="13419.4444444444"/>
    <x v="267"/>
    <x v="0"/>
    <m/>
  </r>
  <r>
    <d v="2022-04-28T03:06:06"/>
    <x v="1"/>
    <n v="2"/>
    <s v="GARCIA DAVID WILSON ALBERTO"/>
    <x v="0"/>
    <x v="0"/>
    <n v="204"/>
    <n v="22.6666666666667"/>
    <n v="201.111111111111"/>
    <s v="3 DESCUENTOS (Usuarios desubicados)"/>
    <n v="76844.444399999993"/>
    <x v="1"/>
    <n v="13419.4444444444"/>
    <x v="267"/>
    <x v="0"/>
    <m/>
  </r>
  <r>
    <d v="2022-04-28T03:06:06"/>
    <x v="1"/>
    <n v="3"/>
    <s v="CANO JIMENEZ ESNEIDER"/>
    <x v="0"/>
    <x v="0"/>
    <n v="172"/>
    <n v="19.1111111111111"/>
    <n v="201.111111111111"/>
    <s v="4 DESCUENTOS (3 Transbordo 26/04 y Despachador Fernando)"/>
    <n v="76844.444399999993"/>
    <x v="0"/>
    <n v="13419.4444444444"/>
    <x v="267"/>
    <x v="0"/>
    <m/>
  </r>
  <r>
    <d v="2022-04-28T03:06:07"/>
    <x v="1"/>
    <n v="5"/>
    <s v="LOAIZA GAVIRIA EDIXON ANDRES"/>
    <x v="12"/>
    <x v="0"/>
    <n v="341"/>
    <n v="26.230769230769202"/>
    <n v="290.49382716049399"/>
    <m/>
    <n v="110997.5309"/>
    <x v="1"/>
    <n v="13419.4444444444"/>
    <x v="267"/>
    <x v="0"/>
    <m/>
  </r>
  <r>
    <d v="2022-04-28T03:06:07"/>
    <x v="1"/>
    <n v="6"/>
    <s v="VARGAS ROJAS DIELMER AUGUSTO"/>
    <x v="3"/>
    <x v="0"/>
    <n v="218"/>
    <n v="21.8"/>
    <n v="223.45679012345701"/>
    <m/>
    <n v="85382.716"/>
    <x v="0"/>
    <n v="13419.4444444444"/>
    <x v="267"/>
    <x v="0"/>
    <m/>
  </r>
  <r>
    <d v="2022-04-28T03:06:07"/>
    <x v="1"/>
    <n v="7"/>
    <s v="URIBE HERRERA JUAN ESTEBAN"/>
    <x v="0"/>
    <x v="0"/>
    <n v="214"/>
    <n v="23.7777777777778"/>
    <n v="201.111111111111"/>
    <m/>
    <n v="76844.444399999993"/>
    <x v="1"/>
    <n v="13419.4444444444"/>
    <x v="267"/>
    <x v="0"/>
    <m/>
  </r>
  <r>
    <d v="2022-04-28T03:06:07"/>
    <x v="1"/>
    <n v="8"/>
    <s v="VALENCIA MENDOZA CESAR AUGUSTO"/>
    <x v="9"/>
    <x v="0"/>
    <n v="292"/>
    <n v="24.3333333333333"/>
    <n v="268.14814814814798"/>
    <s v="1 DESCUENTO (Propietario veh"/>
    <n v="102459.25930000001"/>
    <x v="1"/>
    <n v="13419.4444444444"/>
    <x v="267"/>
    <x v="0"/>
    <m/>
  </r>
  <r>
    <d v="2022-04-28T03:06:07"/>
    <x v="1"/>
    <n v="10"/>
    <s v="MONSALVE OCAMPO EDISON GUSTAVO"/>
    <x v="1"/>
    <x v="0"/>
    <n v="242"/>
    <n v="22"/>
    <n v="245.802469135802"/>
    <m/>
    <n v="93920.987699999998"/>
    <x v="0"/>
    <n v="13419.4444444444"/>
    <x v="267"/>
    <x v="0"/>
    <m/>
  </r>
  <r>
    <d v="2022-04-28T03:06:08"/>
    <x v="9"/>
    <n v="11"/>
    <s v="HERRERA CRISTIAN"/>
    <x v="3"/>
    <x v="0"/>
    <n v="220"/>
    <n v="22"/>
    <n v="223.45679012345701"/>
    <m/>
    <n v="85382.716"/>
    <x v="0"/>
    <n v="13419.4444444444"/>
    <x v="267"/>
    <x v="0"/>
    <m/>
  </r>
  <r>
    <d v="2022-04-28T03:06:08"/>
    <x v="9"/>
    <n v="12"/>
    <s v="VELEZ ZAPATA SANTIAGO"/>
    <x v="0"/>
    <x v="0"/>
    <n v="180"/>
    <n v="20"/>
    <n v="201.111111111111"/>
    <s v="1 DESCUENTO (Usuario desubicado)"/>
    <n v="76844.444399999993"/>
    <x v="0"/>
    <n v="13419.4444444444"/>
    <x v="267"/>
    <x v="0"/>
    <m/>
  </r>
  <r>
    <d v="2022-04-28T03:06:08"/>
    <x v="9"/>
    <n v="13"/>
    <s v="MANCO GRACIANO DIEGO ANDRES"/>
    <x v="6"/>
    <x v="0"/>
    <n v="201"/>
    <n v="25.125"/>
    <n v="178.76543209876499"/>
    <m/>
    <n v="68306.1728"/>
    <x v="1"/>
    <n v="13419.4444444444"/>
    <x v="267"/>
    <x v="0"/>
    <m/>
  </r>
  <r>
    <d v="2022-04-28T03:06:09"/>
    <x v="9"/>
    <n v="14"/>
    <s v="CARVAJAL SALAZAR HECTOR MARINO"/>
    <x v="1"/>
    <x v="0"/>
    <n v="205"/>
    <n v="18.636363636363601"/>
    <n v="245.802469135802"/>
    <m/>
    <n v="93920.987699999998"/>
    <x v="1"/>
    <n v="13419.4444444444"/>
    <x v="267"/>
    <x v="0"/>
    <m/>
  </r>
  <r>
    <d v="2022-04-28T03:06:09"/>
    <x v="9"/>
    <n v="15"/>
    <s v="LOPERA AGUDELO LUIS FRANCISCO"/>
    <x v="3"/>
    <x v="0"/>
    <n v="231"/>
    <n v="23.1"/>
    <n v="223.45679012345701"/>
    <m/>
    <n v="85382.716"/>
    <x v="0"/>
    <n v="13419.4444444444"/>
    <x v="267"/>
    <x v="0"/>
    <m/>
  </r>
  <r>
    <d v="2022-04-28T03:06:10"/>
    <x v="9"/>
    <n v="16"/>
    <s v="DAVID TORRES GEIDER"/>
    <x v="2"/>
    <x v="0"/>
    <n v="140"/>
    <n v="23.3333333333333"/>
    <n v="134.07407407407399"/>
    <m/>
    <n v="51229.6296"/>
    <x v="0"/>
    <n v="13419.4444444444"/>
    <x v="267"/>
    <x v="0"/>
    <m/>
  </r>
  <r>
    <d v="2022-04-28T03:06:10"/>
    <x v="9"/>
    <n v="17"/>
    <s v="VERENZUELA MARTINEZ ALEXANDER"/>
    <x v="1"/>
    <x v="0"/>
    <n v="279"/>
    <n v="25.363636363636399"/>
    <n v="245.802469135802"/>
    <m/>
    <n v="93920.987699999998"/>
    <x v="0"/>
    <n v="13419.4444444444"/>
    <x v="267"/>
    <x v="0"/>
    <m/>
  </r>
  <r>
    <d v="2022-04-28T03:06:10"/>
    <x v="9"/>
    <n v="18"/>
    <s v="RENDON VIANA HUMBERTO DE JESUS"/>
    <x v="3"/>
    <x v="0"/>
    <n v="222"/>
    <n v="22.2"/>
    <n v="223.45679012345701"/>
    <m/>
    <n v="85382.716"/>
    <x v="0"/>
    <n v="13419.4444444444"/>
    <x v="267"/>
    <x v="0"/>
    <m/>
  </r>
  <r>
    <d v="2022-04-28T03:06:11"/>
    <x v="9"/>
    <n v="20"/>
    <s v="VACA FIERRO ROBINSON"/>
    <x v="3"/>
    <x v="0"/>
    <n v="199"/>
    <n v="19.899999999999999"/>
    <n v="223.45679012345701"/>
    <m/>
    <n v="85382.716"/>
    <x v="0"/>
    <n v="13419.4444444444"/>
    <x v="267"/>
    <x v="0"/>
    <m/>
  </r>
  <r>
    <d v="2022-04-28T03:06:11"/>
    <x v="9"/>
    <n v="21"/>
    <s v="LONDOO LOPERA DUVAN ANDRES"/>
    <x v="6"/>
    <x v="0"/>
    <n v="160"/>
    <n v="21.3333333333333"/>
    <n v="167.59259259259301"/>
    <s v="2 DESCUENTOS (Despachador Jos y Jefe ruta)"/>
    <n v="64037.036999999997"/>
    <x v="0"/>
    <n v="13419.4444444444"/>
    <x v="267"/>
    <x v="0"/>
    <m/>
  </r>
  <r>
    <d v="2022-04-28T03:06:11"/>
    <x v="9"/>
    <n v="22"/>
    <s v="QUIRAMA CASTAEDA JHON JADER"/>
    <x v="0"/>
    <x v="0"/>
    <n v="171"/>
    <n v="19"/>
    <n v="201.111111111111"/>
    <s v="1 DESCUENTO (Usuario desubicado)"/>
    <n v="76844.444399999993"/>
    <x v="1"/>
    <n v="13419.4444444444"/>
    <x v="267"/>
    <x v="0"/>
    <m/>
  </r>
  <r>
    <d v="2022-04-28T03:06:12"/>
    <x v="9"/>
    <n v="23"/>
    <s v="QUICENO DAVID DIEGO ALEJANDRO"/>
    <x v="0"/>
    <x v="0"/>
    <n v="204"/>
    <n v="22.6666666666667"/>
    <n v="201.111111111111"/>
    <s v="1 DESCUENTO (Despachador Fernando y Jefe ruta)"/>
    <n v="76844.444399999993"/>
    <x v="0"/>
    <n v="13419.4444444444"/>
    <x v="267"/>
    <x v="0"/>
    <m/>
  </r>
  <r>
    <d v="2022-04-28T03:06:12"/>
    <x v="9"/>
    <n v="24"/>
    <s v="JIMENEZ JOSE"/>
    <x v="2"/>
    <x v="0"/>
    <n v="126"/>
    <n v="21"/>
    <n v="134.07407407407399"/>
    <m/>
    <n v="51229.6296"/>
    <x v="0"/>
    <n v="13419.4444444444"/>
    <x v="267"/>
    <x v="0"/>
    <m/>
  </r>
  <r>
    <d v="2022-04-28T03:06:12"/>
    <x v="9"/>
    <n v="25"/>
    <s v="JIMENEZ HURTADO CARLOS ESTIVEN"/>
    <x v="6"/>
    <x v="0"/>
    <n v="209"/>
    <n v="26.125"/>
    <n v="178.76543209876499"/>
    <m/>
    <n v="68306.1728"/>
    <x v="1"/>
    <n v="13419.4444444444"/>
    <x v="267"/>
    <x v="0"/>
    <m/>
  </r>
  <r>
    <d v="2022-04-28T03:06:13"/>
    <x v="9"/>
    <n v="26"/>
    <s v="ESPINOZA CHAVARRIA GUILLERMO LEON"/>
    <x v="11"/>
    <x v="0"/>
    <n v="59"/>
    <n v="29.5"/>
    <n v="44.691358024691397"/>
    <m/>
    <n v="17076.5432"/>
    <x v="0"/>
    <n v="13419.4444444444"/>
    <x v="267"/>
    <x v="0"/>
    <m/>
  </r>
  <r>
    <d v="2022-04-28T03:06:13"/>
    <x v="9"/>
    <n v="27"/>
    <s v="DURANGO DAVID JOSE"/>
    <x v="3"/>
    <x v="0"/>
    <n v="222"/>
    <n v="22.2"/>
    <n v="223.45679012345701"/>
    <s v="1 DESCUENTO (Despachador Fernando)"/>
    <n v="85382.716"/>
    <x v="0"/>
    <n v="13419.4444444444"/>
    <x v="267"/>
    <x v="0"/>
    <m/>
  </r>
  <r>
    <d v="2022-04-28T03:06:13"/>
    <x v="9"/>
    <n v="28"/>
    <s v="ESCOBAR BRAN MATEO"/>
    <x v="3"/>
    <x v="0"/>
    <n v="203"/>
    <n v="20.3"/>
    <n v="223.45679012345701"/>
    <m/>
    <n v="85382.716"/>
    <x v="0"/>
    <n v="13419.4444444444"/>
    <x v="267"/>
    <x v="0"/>
    <m/>
  </r>
  <r>
    <d v="2022-04-28T03:06:14"/>
    <x v="9"/>
    <n v="29"/>
    <s v="HERRERA GIOVANNY"/>
    <x v="0"/>
    <x v="0"/>
    <n v="145"/>
    <n v="16.1111111111111"/>
    <n v="201.111111111111"/>
    <s v="1 DESCUENTO (Usuario desubicado)"/>
    <n v="76844.444399999993"/>
    <x v="0"/>
    <n v="13419.4444444444"/>
    <x v="267"/>
    <x v="0"/>
    <m/>
  </r>
  <r>
    <d v="2022-04-28T03:06:14"/>
    <x v="1"/>
    <n v="31"/>
    <s v="VALENCIA MENDOZA JHON"/>
    <x v="6"/>
    <x v="0"/>
    <n v="154"/>
    <n v="18.117647058823501"/>
    <n v="189.938271604938"/>
    <s v="3 DESCUENTOS (Usuarios desubicados)"/>
    <n v="72575.308600000004"/>
    <x v="1"/>
    <n v="13419.4444444444"/>
    <x v="267"/>
    <x v="0"/>
    <m/>
  </r>
  <r>
    <d v="2022-04-28T03:06:14"/>
    <x v="1"/>
    <n v="32"/>
    <s v="MEDINA PARRA JONATHAN ESTIVEN"/>
    <x v="6"/>
    <x v="0"/>
    <n v="171"/>
    <n v="21.375"/>
    <n v="178.76543209876499"/>
    <s v="4 DESCUENTOS (2 Conduct. Veh 19 y 2 Jefe de ruta)"/>
    <n v="68306.1728"/>
    <x v="0"/>
    <n v="13419.4444444444"/>
    <x v="267"/>
    <x v="0"/>
    <m/>
  </r>
  <r>
    <d v="2022-04-28T03:06:15"/>
    <x v="1"/>
    <n v="33"/>
    <s v="YEPES CAMILO"/>
    <x v="1"/>
    <x v="0"/>
    <n v="256"/>
    <n v="23.272727272727298"/>
    <n v="245.802469135802"/>
    <m/>
    <n v="93920.987699999998"/>
    <x v="0"/>
    <n v="13419.4444444444"/>
    <x v="267"/>
    <x v="0"/>
    <m/>
  </r>
  <r>
    <d v="2022-04-28T03:06:15"/>
    <x v="1"/>
    <n v="34"/>
    <s v="MONTOYA OSPINA GILBERTO ANTONIO"/>
    <x v="3"/>
    <x v="1"/>
    <n v="228"/>
    <n v="22.8"/>
    <n v="223.45679012345701"/>
    <s v="13 DESCUENTOS (9 devoluciones incidente con usuarios, Lorena monitoreo y 3 Jefe de ruta)"/>
    <n v="85382.716"/>
    <x v="0"/>
    <n v="13419.4444444444"/>
    <x v="267"/>
    <x v="0"/>
    <m/>
  </r>
  <r>
    <d v="2022-04-28T03:06:15"/>
    <x v="1"/>
    <n v="36"/>
    <s v="MARTINEZ CHAVERRA LUIS NORBERTO"/>
    <x v="1"/>
    <x v="0"/>
    <n v="276"/>
    <n v="25.090909090909101"/>
    <n v="245.802469135802"/>
    <m/>
    <n v="93920.987699999998"/>
    <x v="0"/>
    <n v="13419.4444444444"/>
    <x v="267"/>
    <x v="0"/>
    <m/>
  </r>
  <r>
    <d v="2022-04-28T03:06:15"/>
    <x v="1"/>
    <n v="37"/>
    <s v="SEPULVEDA HENAO JUAN CAMILO"/>
    <x v="3"/>
    <x v="0"/>
    <n v="214"/>
    <n v="21.4"/>
    <n v="223.45679012345701"/>
    <m/>
    <n v="85382.716"/>
    <x v="1"/>
    <n v="13419.4444444444"/>
    <x v="267"/>
    <x v="0"/>
    <m/>
  </r>
  <r>
    <d v="2022-04-28T03:06:16"/>
    <x v="1"/>
    <n v="38"/>
    <s v="RESTREPO JHON FLANDER"/>
    <x v="3"/>
    <x v="0"/>
    <n v="263"/>
    <n v="26.3"/>
    <n v="223.45679012345701"/>
    <m/>
    <n v="85382.716"/>
    <x v="0"/>
    <n v="13419.4444444444"/>
    <x v="267"/>
    <x v="0"/>
    <m/>
  </r>
  <r>
    <d v="2022-04-28T03:06:16"/>
    <x v="1"/>
    <n v="40"/>
    <s v="CORDOBA QUINTERO RAFAEL JOSE"/>
    <x v="3"/>
    <x v="0"/>
    <n v="257"/>
    <n v="25.7"/>
    <n v="223.45679012345701"/>
    <m/>
    <n v="85382.716"/>
    <x v="0"/>
    <n v="13419.4444444444"/>
    <x v="267"/>
    <x v="0"/>
    <m/>
  </r>
  <r>
    <d v="2022-04-28T03:06:16"/>
    <x v="1"/>
    <n v="42"/>
    <s v="BARRANTES GALLEGO DANIEL CAMILO"/>
    <x v="6"/>
    <x v="0"/>
    <n v="182"/>
    <n v="22.75"/>
    <n v="178.76543209876499"/>
    <s v="3 DESCUENTOS (Jefe de ruta)"/>
    <n v="68306.1728"/>
    <x v="0"/>
    <n v="13419.4444444444"/>
    <x v="267"/>
    <x v="0"/>
    <m/>
  </r>
  <r>
    <d v="2022-04-29T02:51:15"/>
    <x v="9"/>
    <n v="1"/>
    <s v="BERRIO GIL YEYSON DARIO"/>
    <x v="1"/>
    <x v="0"/>
    <n v="193"/>
    <n v="17.545454545454501"/>
    <n v="230.37677053824399"/>
    <s v="2 DESCUENTOS (Lorena monitoreo y conduct.)"/>
    <n v="87750.708199999994"/>
    <x v="0"/>
    <n v="14052.777777777799"/>
    <x v="268"/>
    <x v="0"/>
    <m/>
  </r>
  <r>
    <d v="2022-04-29T02:51:16"/>
    <x v="9"/>
    <n v="2"/>
    <s v="GARCIA DAVID WILSON ALBERTO"/>
    <x v="3"/>
    <x v="0"/>
    <n v="248"/>
    <n v="24.8"/>
    <n v="209.43342776204"/>
    <s v="2 DESCUENTOS X Usuario con movilidad reducida"/>
    <n v="79773.371100000004"/>
    <x v="1"/>
    <n v="14052.777777777799"/>
    <x v="268"/>
    <x v="0"/>
    <m/>
  </r>
  <r>
    <d v="2022-04-29T02:51:16"/>
    <x v="9"/>
    <n v="3"/>
    <s v="CANO JIMENEZ ESNEIDER"/>
    <x v="6"/>
    <x v="0"/>
    <n v="107"/>
    <n v="13.375"/>
    <n v="167.54674220963199"/>
    <m/>
    <n v="63818.696900000003"/>
    <x v="0"/>
    <n v="14052.777777777799"/>
    <x v="268"/>
    <x v="0"/>
    <m/>
  </r>
  <r>
    <d v="2022-04-29T02:51:16"/>
    <x v="9"/>
    <n v="5"/>
    <s v="LOAIZA GAVIRIA EDIXON ANDRES"/>
    <x v="1"/>
    <x v="0"/>
    <n v="309"/>
    <n v="28.090909090909101"/>
    <n v="230.37677053824399"/>
    <m/>
    <n v="87750.708199999994"/>
    <x v="1"/>
    <n v="14052.777777777799"/>
    <x v="268"/>
    <x v="0"/>
    <m/>
  </r>
  <r>
    <d v="2022-04-29T02:51:16"/>
    <x v="9"/>
    <n v="6"/>
    <s v="VARGAS ROJAS DIELMER AUGUSTO"/>
    <x v="6"/>
    <x v="0"/>
    <n v="153"/>
    <n v="19.125"/>
    <n v="167.54674220963199"/>
    <m/>
    <n v="63818.696900000003"/>
    <x v="0"/>
    <n v="14052.777777777799"/>
    <x v="268"/>
    <x v="0"/>
    <m/>
  </r>
  <r>
    <d v="2022-04-29T02:51:16"/>
    <x v="9"/>
    <n v="7"/>
    <s v="URIBE HERRERA JUAN ESTEBAN"/>
    <x v="3"/>
    <x v="0"/>
    <n v="195"/>
    <n v="19.5"/>
    <n v="209.43342776204"/>
    <s v="1 DESCUENTO (Conduct. Veh 06)"/>
    <n v="79773.371100000004"/>
    <x v="1"/>
    <n v="14052.777777777799"/>
    <x v="268"/>
    <x v="0"/>
    <m/>
  </r>
  <r>
    <d v="2022-04-29T02:51:17"/>
    <x v="9"/>
    <n v="8"/>
    <s v="VALENCIA MENDOZA CESAR AUGUSTO"/>
    <x v="0"/>
    <x v="0"/>
    <n v="217"/>
    <n v="24.1111111111111"/>
    <n v="188.49008498583601"/>
    <m/>
    <n v="71796.034"/>
    <x v="1"/>
    <n v="14052.777777777799"/>
    <x v="268"/>
    <x v="0"/>
    <m/>
  </r>
  <r>
    <d v="2022-04-29T02:51:17"/>
    <x v="9"/>
    <n v="9"/>
    <s v="TABORDA ROJAS DIEGO ALEJANDRO"/>
    <x v="3"/>
    <x v="0"/>
    <n v="198"/>
    <n v="19.8"/>
    <n v="209.43342776204"/>
    <s v="3 DESCUENTOS (2 Usuarios desubicados y Jose despachador"/>
    <n v="79773.371100000004"/>
    <x v="0"/>
    <n v="14052.777777777799"/>
    <x v="268"/>
    <x v="0"/>
    <m/>
  </r>
  <r>
    <d v="2022-04-29T02:51:17"/>
    <x v="9"/>
    <n v="10"/>
    <s v="MONSALVE OCAMPO EDISON GUSTAVO"/>
    <x v="3"/>
    <x v="0"/>
    <n v="199"/>
    <n v="19.899999999999999"/>
    <n v="209.43342776204"/>
    <m/>
    <n v="79773.371100000004"/>
    <x v="0"/>
    <n v="14052.777777777799"/>
    <x v="268"/>
    <x v="0"/>
    <m/>
  </r>
  <r>
    <d v="2022-04-29T02:51:17"/>
    <x v="1"/>
    <n v="11"/>
    <s v="HERRERA CRISTIAN"/>
    <x v="6"/>
    <x v="0"/>
    <n v="171"/>
    <n v="21.375"/>
    <n v="167.54674220963199"/>
    <s v="3 DESCUENTOS (Jefe de ruta)"/>
    <n v="63818.696900000003"/>
    <x v="0"/>
    <n v="14052.777777777799"/>
    <x v="268"/>
    <x v="0"/>
    <m/>
  </r>
  <r>
    <d v="2022-04-29T02:51:17"/>
    <x v="1"/>
    <n v="12"/>
    <s v="VELEZ ZAPATA SANTIAGO"/>
    <x v="9"/>
    <x v="0"/>
    <n v="185"/>
    <n v="15.4166666666667"/>
    <n v="251.32011331444801"/>
    <m/>
    <n v="95728.045299999998"/>
    <x v="0"/>
    <n v="14052.777777777799"/>
    <x v="268"/>
    <x v="0"/>
    <m/>
  </r>
  <r>
    <d v="2022-04-29T02:51:18"/>
    <x v="1"/>
    <n v="13"/>
    <s v="BRAN GOEZ JUAN CARLOS"/>
    <x v="9"/>
    <x v="0"/>
    <n v="217"/>
    <n v="18.0833333333333"/>
    <n v="251.32011331444801"/>
    <m/>
    <n v="95728.045299999998"/>
    <x v="1"/>
    <n v="14052.777777777799"/>
    <x v="268"/>
    <x v="0"/>
    <m/>
  </r>
  <r>
    <d v="2022-04-29T02:51:18"/>
    <x v="1"/>
    <n v="14"/>
    <s v="RUEDA FRANKI"/>
    <x v="3"/>
    <x v="0"/>
    <n v="237"/>
    <n v="23.7"/>
    <n v="209.43342776204"/>
    <m/>
    <n v="79773.371100000004"/>
    <x v="1"/>
    <n v="14052.777777777799"/>
    <x v="268"/>
    <x v="0"/>
    <m/>
  </r>
  <r>
    <d v="2022-04-29T02:51:18"/>
    <x v="1"/>
    <n v="15"/>
    <s v="LOPERA AGUDELO LUIS FRANCISCO"/>
    <x v="3"/>
    <x v="0"/>
    <n v="191"/>
    <n v="19.100000000000001"/>
    <n v="209.43342776204"/>
    <m/>
    <n v="79773.371100000004"/>
    <x v="0"/>
    <n v="14052.777777777799"/>
    <x v="268"/>
    <x v="0"/>
    <m/>
  </r>
  <r>
    <d v="2022-04-29T02:51:18"/>
    <x v="1"/>
    <n v="16"/>
    <s v="SOLORZANO KEVIN"/>
    <x v="2"/>
    <x v="1"/>
    <n v="99"/>
    <n v="16.5"/>
    <n v="125.660056657224"/>
    <m/>
    <n v="47864.022700000001"/>
    <x v="0"/>
    <n v="14052.777777777799"/>
    <x v="268"/>
    <x v="0"/>
    <m/>
  </r>
  <r>
    <d v="2022-04-29T02:51:18"/>
    <x v="1"/>
    <n v="17"/>
    <s v="VERENZUELA MARTINEZ ALEXANDER"/>
    <x v="3"/>
    <x v="0"/>
    <n v="203"/>
    <n v="20.3"/>
    <n v="209.43342776204"/>
    <s v="2 DESCUENTOS (Conduct. Veh 01)"/>
    <n v="79773.371100000004"/>
    <x v="0"/>
    <n v="14052.777777777799"/>
    <x v="268"/>
    <x v="0"/>
    <m/>
  </r>
  <r>
    <d v="2022-04-29T02:51:19"/>
    <x v="1"/>
    <n v="18"/>
    <s v="RENDON VIANA HUMBERTO DE JESUS"/>
    <x v="3"/>
    <x v="0"/>
    <n v="190"/>
    <n v="19"/>
    <n v="209.43342776204"/>
    <m/>
    <n v="79773.371100000004"/>
    <x v="0"/>
    <n v="14052.777777777799"/>
    <x v="268"/>
    <x v="0"/>
    <m/>
  </r>
  <r>
    <d v="2022-04-29T02:51:19"/>
    <x v="1"/>
    <n v="19"/>
    <s v="HURTADO MADRID JUAN ESTEBAN"/>
    <x v="14"/>
    <x v="0"/>
    <n v="7"/>
    <n v="14"/>
    <n v="10.471671388101999"/>
    <s v="8 DESCUENTOS (Devoluciones x varado)"/>
    <n v="3988.6686"/>
    <x v="0"/>
    <n v="14052.777777777799"/>
    <x v="268"/>
    <x v="0"/>
    <m/>
  </r>
  <r>
    <d v="2022-04-29T02:51:19"/>
    <x v="1"/>
    <n v="20"/>
    <s v="VACA FIERRO ROBINSON"/>
    <x v="9"/>
    <x v="0"/>
    <n v="261"/>
    <n v="21.75"/>
    <n v="251.32011331444801"/>
    <m/>
    <n v="95728.045299999998"/>
    <x v="0"/>
    <n v="14052.777777777799"/>
    <x v="268"/>
    <x v="0"/>
    <m/>
  </r>
  <r>
    <d v="2022-04-29T02:51:19"/>
    <x v="1"/>
    <n v="21"/>
    <s v="OCAMPO OCAMPO ANTONIO JOSE"/>
    <x v="3"/>
    <x v="0"/>
    <n v="219"/>
    <n v="21.9"/>
    <n v="209.43342776204"/>
    <s v="4 DESCUENTOS (Conduct.)"/>
    <n v="79773.371100000004"/>
    <x v="0"/>
    <n v="14052.777777777799"/>
    <x v="268"/>
    <x v="0"/>
    <m/>
  </r>
  <r>
    <d v="2022-04-29T02:51:19"/>
    <x v="1"/>
    <n v="22"/>
    <s v="QUIRAMA CASTAEDA JHON JADER"/>
    <x v="1"/>
    <x v="0"/>
    <n v="204"/>
    <n v="18.545454545454501"/>
    <n v="230.37677053824399"/>
    <s v="2 DESCUENTOS (Usuarios desubicados)"/>
    <n v="87750.708199999994"/>
    <x v="1"/>
    <n v="14052.777777777799"/>
    <x v="268"/>
    <x v="0"/>
    <m/>
  </r>
  <r>
    <d v="2022-04-29T02:51:20"/>
    <x v="1"/>
    <n v="23"/>
    <s v="VALENCIA MENDOZA JHON"/>
    <x v="6"/>
    <x v="0"/>
    <n v="166"/>
    <n v="22.133333333333301"/>
    <n v="157.07507082153001"/>
    <s v="4 DESCUENTOS (Jefe de ruta) DIEGO QUICENO Realiz 1.5 viajes donde moviliz 41 Usuarios"/>
    <n v="59830.028299999998"/>
    <x v="0"/>
    <n v="14052.777777777799"/>
    <x v="268"/>
    <x v="0"/>
    <m/>
  </r>
  <r>
    <d v="2022-04-29T02:51:20"/>
    <x v="1"/>
    <n v="25"/>
    <s v="JIMENEZ HURTADO CARLOS ESTIVEN"/>
    <x v="6"/>
    <x v="0"/>
    <n v="226"/>
    <n v="28.25"/>
    <n v="167.54674220963199"/>
    <m/>
    <n v="63818.696900000003"/>
    <x v="1"/>
    <n v="14052.777777777799"/>
    <x v="268"/>
    <x v="0"/>
    <m/>
  </r>
  <r>
    <d v="2022-04-29T02:51:20"/>
    <x v="1"/>
    <n v="26"/>
    <s v="GONZALEZ VELASQUEZ LISDAN"/>
    <x v="4"/>
    <x v="0"/>
    <n v="100"/>
    <n v="14.285714285714301"/>
    <n v="146.603399433428"/>
    <m/>
    <n v="55841.359799999998"/>
    <x v="0"/>
    <n v="14052.777777777799"/>
    <x v="268"/>
    <x v="0"/>
    <m/>
  </r>
  <r>
    <d v="2022-04-29T02:51:21"/>
    <x v="1"/>
    <n v="27"/>
    <s v="HENAO MUOZ FERNEY"/>
    <x v="3"/>
    <x v="0"/>
    <n v="208"/>
    <n v="20.8"/>
    <n v="209.43342776204"/>
    <s v="1 DESCUENTO (Jefe de ruta)"/>
    <n v="79773.371100000004"/>
    <x v="0"/>
    <n v="14052.777777777799"/>
    <x v="268"/>
    <x v="0"/>
    <m/>
  </r>
  <r>
    <d v="2022-04-29T02:51:21"/>
    <x v="1"/>
    <n v="28"/>
    <s v="RAMIREZ RENGIFO JORGE ANDRES"/>
    <x v="6"/>
    <x v="0"/>
    <n v="186"/>
    <n v="23.25"/>
    <n v="167.54674220963199"/>
    <s v="3 DESCUENTOS (2Usuarios desubicados Y Jose Despachador)"/>
    <n v="63818.696900000003"/>
    <x v="0"/>
    <n v="14052.777777777799"/>
    <x v="268"/>
    <x v="0"/>
    <m/>
  </r>
  <r>
    <d v="2022-04-29T02:51:21"/>
    <x v="1"/>
    <n v="29"/>
    <s v="MARTINEZ MANCO JUAN FELIPE"/>
    <x v="1"/>
    <x v="0"/>
    <n v="236"/>
    <n v="21.454545454545499"/>
    <n v="230.37677053824399"/>
    <s v="4 DESCUENTOS (2 Usuarios desubicados, Lorena monitoreo y Propietario)"/>
    <n v="87750.708199999994"/>
    <x v="0"/>
    <n v="14052.777777777799"/>
    <x v="268"/>
    <x v="0"/>
    <m/>
  </r>
  <r>
    <d v="2022-04-29T02:51:22"/>
    <x v="9"/>
    <n v="30"/>
    <s v="ESCOBAR BRAN MATEO"/>
    <x v="0"/>
    <x v="0"/>
    <n v="194"/>
    <n v="21.5555555555556"/>
    <n v="188.49008498583601"/>
    <m/>
    <n v="71796.034"/>
    <x v="0"/>
    <n v="14052.777777777799"/>
    <x v="268"/>
    <x v="0"/>
    <m/>
  </r>
  <r>
    <d v="2022-04-29T02:51:22"/>
    <x v="9"/>
    <n v="31"/>
    <s v="MANCO GRACIANO DIEGO ANDRES"/>
    <x v="4"/>
    <x v="0"/>
    <n v="131"/>
    <n v="18.714285714285701"/>
    <n v="146.603399433428"/>
    <m/>
    <n v="55841.359799999998"/>
    <x v="1"/>
    <n v="14052.777777777799"/>
    <x v="268"/>
    <x v="0"/>
    <m/>
  </r>
  <r>
    <d v="2022-04-29T02:51:22"/>
    <x v="9"/>
    <n v="32"/>
    <s v="GIL ARBOLEDA ARLEX"/>
    <x v="1"/>
    <x v="0"/>
    <n v="183"/>
    <n v="16.636363636363601"/>
    <n v="230.37677053824399"/>
    <s v="1 DESCUENTO (Jefe de ruta)"/>
    <n v="87750.708199999994"/>
    <x v="0"/>
    <n v="14052.777777777799"/>
    <x v="268"/>
    <x v="0"/>
    <m/>
  </r>
  <r>
    <d v="2022-04-29T02:51:22"/>
    <x v="9"/>
    <n v="33"/>
    <s v="YEPES CAMILO"/>
    <x v="3"/>
    <x v="0"/>
    <n v="194"/>
    <n v="19.399999999999999"/>
    <n v="209.43342776204"/>
    <m/>
    <n v="79773.371100000004"/>
    <x v="0"/>
    <n v="14052.777777777799"/>
    <x v="268"/>
    <x v="0"/>
    <m/>
  </r>
  <r>
    <d v="2022-04-29T02:51:23"/>
    <x v="9"/>
    <n v="34"/>
    <s v="MONTOYA OSPINA GILBERTO ANTONIO"/>
    <x v="0"/>
    <x v="0"/>
    <n v="245"/>
    <n v="27.2222222222222"/>
    <n v="188.49008498583601"/>
    <s v="1 DESCUENTO (Usuario desubicado)"/>
    <n v="71796.034"/>
    <x v="0"/>
    <n v="14052.777777777799"/>
    <x v="268"/>
    <x v="0"/>
    <m/>
  </r>
  <r>
    <d v="2022-04-29T02:51:23"/>
    <x v="9"/>
    <n v="36"/>
    <s v="MARTINEZ CHAVERRA LUIS NORBERTO"/>
    <x v="0"/>
    <x v="0"/>
    <n v="191"/>
    <n v="21.2222222222222"/>
    <n v="188.49008498583601"/>
    <s v="1 DESCUENTO (Despachador Fernando)"/>
    <n v="71796.034"/>
    <x v="0"/>
    <n v="14052.777777777799"/>
    <x v="268"/>
    <x v="0"/>
    <m/>
  </r>
  <r>
    <d v="2022-04-29T02:51:23"/>
    <x v="9"/>
    <n v="37"/>
    <s v="SEPULVEDA HENAO JUAN CAMILO"/>
    <x v="0"/>
    <x v="0"/>
    <n v="184"/>
    <n v="20.4444444444444"/>
    <n v="188.49008498583601"/>
    <m/>
    <n v="71796.034"/>
    <x v="1"/>
    <n v="14052.777777777799"/>
    <x v="268"/>
    <x v="0"/>
    <m/>
  </r>
  <r>
    <d v="2022-04-29T02:51:24"/>
    <x v="9"/>
    <n v="38"/>
    <s v="RESTREPO JHON FLANDER"/>
    <x v="0"/>
    <x v="0"/>
    <n v="234"/>
    <n v="26"/>
    <n v="188.49008498583601"/>
    <m/>
    <n v="71796.034"/>
    <x v="0"/>
    <n v="14052.777777777799"/>
    <x v="268"/>
    <x v="0"/>
    <m/>
  </r>
  <r>
    <d v="2022-04-29T02:51:24"/>
    <x v="9"/>
    <n v="39"/>
    <s v="GIL CORDOBA MATEO"/>
    <x v="0"/>
    <x v="0"/>
    <n v="190"/>
    <n v="21.1111111111111"/>
    <n v="188.49008498583601"/>
    <m/>
    <n v="71796.034"/>
    <x v="0"/>
    <n v="14052.777777777799"/>
    <x v="268"/>
    <x v="0"/>
    <m/>
  </r>
  <r>
    <d v="2022-04-29T02:51:24"/>
    <x v="9"/>
    <n v="40"/>
    <s v="LONDOO LOPERA DUVAN ANDRES"/>
    <x v="3"/>
    <x v="0"/>
    <n v="238"/>
    <n v="23.8"/>
    <n v="209.43342776204"/>
    <m/>
    <n v="79773.371100000004"/>
    <x v="0"/>
    <n v="14052.777777777799"/>
    <x v="268"/>
    <x v="0"/>
    <m/>
  </r>
  <r>
    <d v="2022-04-29T02:51:24"/>
    <x v="9"/>
    <n v="42"/>
    <s v="BARRANTES GALLEGO DANIEL CAMILO"/>
    <x v="1"/>
    <x v="0"/>
    <n v="284"/>
    <n v="25.818181818181799"/>
    <n v="230.37677053824399"/>
    <s v="1 DESCUENTO (Lorena monitoreo)"/>
    <n v="87750.708199999994"/>
    <x v="0"/>
    <n v="14052.777777777799"/>
    <x v="268"/>
    <x v="0"/>
    <m/>
  </r>
  <r>
    <d v="2022-04-30T02:05:00"/>
    <x v="1"/>
    <n v="1"/>
    <s v="BERRIO GIL YEYSON DARIO"/>
    <x v="2"/>
    <x v="0"/>
    <n v="153"/>
    <n v="25.5"/>
    <n v="141.63809523809499"/>
    <m/>
    <n v="54255.238100000002"/>
    <x v="0"/>
    <n v="14813.8889"/>
    <x v="269"/>
    <x v="0"/>
    <m/>
  </r>
  <r>
    <d v="2022-04-30T02:05:00"/>
    <x v="1"/>
    <n v="2"/>
    <s v="GARCIA DAVID WILSON ALBERTO"/>
    <x v="1"/>
    <x v="0"/>
    <n v="236"/>
    <n v="21.454545454545499"/>
    <n v="259.66984126984102"/>
    <s v="2 DESCUENTOS X Usuario con movilidad reducida"/>
    <n v="99467.936499999996"/>
    <x v="1"/>
    <n v="14813.8889"/>
    <x v="269"/>
    <x v="0"/>
    <m/>
  </r>
  <r>
    <d v="2022-04-30T02:05:00"/>
    <x v="1"/>
    <n v="3"/>
    <s v="ESPINOZA CHAVARRIA GUILLERMO LEON"/>
    <x v="0"/>
    <x v="0"/>
    <n v="165"/>
    <n v="18.3333333333333"/>
    <n v="212.457142857143"/>
    <s v="3 DESCUENTOS (Transbordo veh 10)"/>
    <n v="81382.857099999994"/>
    <x v="0"/>
    <n v="14813.8889"/>
    <x v="269"/>
    <x v="0"/>
    <m/>
  </r>
  <r>
    <d v="2022-04-30T02:05:00"/>
    <x v="1"/>
    <n v="5"/>
    <s v="LOAIZA GAVIRIA EDIXON ANDRES"/>
    <x v="9"/>
    <x v="0"/>
    <n v="342"/>
    <n v="28.5"/>
    <n v="283.27619047618998"/>
    <m/>
    <n v="108510.4762"/>
    <x v="1"/>
    <n v="14813.8889"/>
    <x v="269"/>
    <x v="0"/>
    <m/>
  </r>
  <r>
    <d v="2022-04-30T02:05:01"/>
    <x v="1"/>
    <n v="6"/>
    <s v="VARGAS ROJAS DIELMER AUGUSTO"/>
    <x v="3"/>
    <x v="0"/>
    <n v="234"/>
    <n v="23.4"/>
    <n v="236.06349206349199"/>
    <m/>
    <n v="90425.396800000002"/>
    <x v="0"/>
    <n v="14813.8889"/>
    <x v="269"/>
    <x v="0"/>
    <m/>
  </r>
  <r>
    <d v="2022-04-30T02:05:01"/>
    <x v="1"/>
    <n v="8"/>
    <s v="MARTINEZ MANCO JUAN FELIPE"/>
    <x v="0"/>
    <x v="0"/>
    <n v="216"/>
    <n v="24"/>
    <n v="212.457142857143"/>
    <s v="2 DESCUENTOS (Usuarios desubicados)"/>
    <n v="81382.857099999994"/>
    <x v="1"/>
    <n v="14813.8889"/>
    <x v="269"/>
    <x v="0"/>
    <m/>
  </r>
  <r>
    <d v="2022-04-30T02:05:01"/>
    <x v="1"/>
    <n v="9"/>
    <s v="TABORDA ROJAS DIEGO ALEJANDRO"/>
    <x v="10"/>
    <x v="0"/>
    <n v="81"/>
    <n v="20.25"/>
    <n v="94.425396825396803"/>
    <s v="1 DESCUENTOS (Usuario desubicado)"/>
    <n v="36170.1587"/>
    <x v="0"/>
    <n v="14813.8889"/>
    <x v="269"/>
    <x v="0"/>
    <m/>
  </r>
  <r>
    <d v="2022-04-30T02:05:02"/>
    <x v="1"/>
    <n v="10"/>
    <s v="MONSALVE OCAMPO EDISON GUSTAVO"/>
    <x v="3"/>
    <x v="0"/>
    <n v="257"/>
    <n v="25.7"/>
    <n v="236.06349206349199"/>
    <m/>
    <n v="90425.396800000002"/>
    <x v="0"/>
    <n v="14813.8889"/>
    <x v="269"/>
    <x v="0"/>
    <m/>
  </r>
  <r>
    <d v="2022-04-30T02:05:02"/>
    <x v="9"/>
    <n v="11"/>
    <s v="HERRERA CRISTIAN"/>
    <x v="13"/>
    <x v="0"/>
    <n v="308"/>
    <n v="22"/>
    <n v="330.48888888888899"/>
    <m/>
    <n v="126595.55560000001"/>
    <x v="0"/>
    <n v="14813.8889"/>
    <x v="269"/>
    <x v="0"/>
    <m/>
  </r>
  <r>
    <d v="2022-04-30T02:05:02"/>
    <x v="9"/>
    <n v="12"/>
    <s v="VELEZ ZAPATA SANTIAGO"/>
    <x v="0"/>
    <x v="0"/>
    <n v="220"/>
    <n v="24.4444444444444"/>
    <n v="212.457142857143"/>
    <m/>
    <n v="81382.857099999994"/>
    <x v="0"/>
    <n v="14813.8889"/>
    <x v="269"/>
    <x v="0"/>
    <m/>
  </r>
  <r>
    <d v="2022-04-30T02:05:02"/>
    <x v="9"/>
    <n v="13"/>
    <s v="BRAN GOEZ JUAN CARLOS"/>
    <x v="4"/>
    <x v="0"/>
    <n v="235"/>
    <n v="33.571428571428598"/>
    <n v="165.24444444444401"/>
    <m/>
    <n v="63297.777800000003"/>
    <x v="1"/>
    <n v="14813.8889"/>
    <x v="269"/>
    <x v="0"/>
    <m/>
  </r>
  <r>
    <d v="2022-04-30T02:05:03"/>
    <x v="9"/>
    <n v="14"/>
    <s v="CARVAJAL SALAZAR HECTOR MARINO"/>
    <x v="1"/>
    <x v="0"/>
    <n v="232"/>
    <n v="21.090909090909101"/>
    <n v="259.66984126984102"/>
    <m/>
    <n v="99467.936499999996"/>
    <x v="1"/>
    <n v="14813.8889"/>
    <x v="269"/>
    <x v="0"/>
    <m/>
  </r>
  <r>
    <d v="2022-04-30T02:05:03"/>
    <x v="9"/>
    <n v="15"/>
    <s v="LOPERA AGUDELO LUIS FRANCISCO"/>
    <x v="3"/>
    <x v="0"/>
    <n v="266"/>
    <n v="26.6"/>
    <n v="236.06349206349199"/>
    <m/>
    <n v="90425.396800000002"/>
    <x v="0"/>
    <n v="14813.8889"/>
    <x v="269"/>
    <x v="0"/>
    <m/>
  </r>
  <r>
    <d v="2022-04-30T02:05:03"/>
    <x v="9"/>
    <n v="16"/>
    <s v="SOLORZANO KEVIN"/>
    <x v="6"/>
    <x v="0"/>
    <n v="186"/>
    <n v="23.25"/>
    <n v="188.850793650794"/>
    <m/>
    <n v="72340.317500000005"/>
    <x v="0"/>
    <n v="14813.8889"/>
    <x v="269"/>
    <x v="0"/>
    <m/>
  </r>
  <r>
    <d v="2022-04-30T02:05:04"/>
    <x v="9"/>
    <n v="17"/>
    <s v="VERENZUELA MARTINEZ ALEXANDER"/>
    <x v="1"/>
    <x v="0"/>
    <n v="290"/>
    <n v="26.363636363636399"/>
    <n v="259.66984126984102"/>
    <m/>
    <n v="99467.936499999996"/>
    <x v="0"/>
    <n v="14813.8889"/>
    <x v="269"/>
    <x v="0"/>
    <m/>
  </r>
  <r>
    <d v="2022-04-30T02:05:04"/>
    <x v="9"/>
    <n v="18"/>
    <s v="RENDON VIANA HUMBERTO DE JESUS"/>
    <x v="0"/>
    <x v="0"/>
    <n v="244"/>
    <n v="27.1111111111111"/>
    <n v="212.457142857143"/>
    <m/>
    <n v="81382.857099999994"/>
    <x v="0"/>
    <n v="14813.8889"/>
    <x v="269"/>
    <x v="0"/>
    <m/>
  </r>
  <r>
    <d v="2022-04-30T02:05:04"/>
    <x v="9"/>
    <n v="19"/>
    <s v="HURTADO MADRID JUAN ESTEBAN"/>
    <x v="3"/>
    <x v="0"/>
    <n v="224"/>
    <n v="22.4"/>
    <n v="236.06349206349199"/>
    <m/>
    <n v="90425.396800000002"/>
    <x v="0"/>
    <n v="14813.8889"/>
    <x v="269"/>
    <x v="0"/>
    <m/>
  </r>
  <r>
    <d v="2022-04-30T02:05:04"/>
    <x v="9"/>
    <n v="20"/>
    <s v="VACA FIERRO ROBINSON"/>
    <x v="3"/>
    <x v="0"/>
    <n v="207"/>
    <n v="20.7"/>
    <n v="236.06349206349199"/>
    <m/>
    <n v="90425.396800000002"/>
    <x v="0"/>
    <n v="14813.8889"/>
    <x v="269"/>
    <x v="0"/>
    <m/>
  </r>
  <r>
    <d v="2022-04-30T02:05:05"/>
    <x v="9"/>
    <n v="21"/>
    <s v="OCAMPO OCAMPO ANTONIO JOSE"/>
    <x v="3"/>
    <x v="0"/>
    <n v="238"/>
    <n v="23.8"/>
    <n v="236.06349206349199"/>
    <m/>
    <n v="90425.396800000002"/>
    <x v="0"/>
    <n v="14813.8889"/>
    <x v="269"/>
    <x v="0"/>
    <m/>
  </r>
  <r>
    <d v="2022-04-30T02:05:05"/>
    <x v="9"/>
    <n v="22"/>
    <s v="QUIRAMA CASTAEDA JHON JADER"/>
    <x v="6"/>
    <x v="0"/>
    <n v="192"/>
    <n v="24"/>
    <n v="188.850793650794"/>
    <s v="1 DESCUENTO (Despachador jose)"/>
    <n v="72340.317500000005"/>
    <x v="1"/>
    <n v="14813.8889"/>
    <x v="269"/>
    <x v="0"/>
    <m/>
  </r>
  <r>
    <d v="2022-04-30T02:05:05"/>
    <x v="9"/>
    <n v="25"/>
    <s v="JIMENEZ HURTADO CARLOS ESTIVEN"/>
    <x v="6"/>
    <x v="0"/>
    <n v="225"/>
    <n v="28.125"/>
    <n v="188.850793650794"/>
    <m/>
    <n v="72340.317500000005"/>
    <x v="1"/>
    <n v="14813.8889"/>
    <x v="269"/>
    <x v="0"/>
    <m/>
  </r>
  <r>
    <d v="2022-04-30T02:05:06"/>
    <x v="9"/>
    <n v="27"/>
    <s v="DURANGO DAVID JOSE"/>
    <x v="0"/>
    <x v="0"/>
    <n v="190"/>
    <n v="21.1111111111111"/>
    <n v="212.457142857143"/>
    <m/>
    <n v="81382.857099999994"/>
    <x v="0"/>
    <n v="14813.8889"/>
    <x v="269"/>
    <x v="0"/>
    <m/>
  </r>
  <r>
    <d v="2022-04-30T02:05:06"/>
    <x v="9"/>
    <n v="28"/>
    <s v="RAMIREZ RENGIFO JORGE ANDRES"/>
    <x v="4"/>
    <x v="0"/>
    <n v="147"/>
    <n v="21"/>
    <n v="165.24444444444401"/>
    <m/>
    <n v="63297.777800000003"/>
    <x v="0"/>
    <n v="14813.8889"/>
    <x v="269"/>
    <x v="0"/>
    <m/>
  </r>
  <r>
    <d v="2022-04-30T02:05:06"/>
    <x v="9"/>
    <n v="29"/>
    <s v="VALENCIA MENDOZA JHON"/>
    <x v="11"/>
    <x v="0"/>
    <n v="59"/>
    <n v="23.6"/>
    <n v="59.015873015872998"/>
    <m/>
    <n v="22606.349200000001"/>
    <x v="0"/>
    <n v="14813.8889"/>
    <x v="269"/>
    <x v="0"/>
    <m/>
  </r>
  <r>
    <d v="2022-04-30T02:05:06"/>
    <x v="1"/>
    <n v="30"/>
    <s v="ESCOBAR BRAN MATEO"/>
    <x v="1"/>
    <x v="0"/>
    <n v="230"/>
    <n v="20.909090909090899"/>
    <n v="259.66984126984102"/>
    <m/>
    <n v="99467.936499999996"/>
    <x v="0"/>
    <n v="14813.8889"/>
    <x v="269"/>
    <x v="0"/>
    <m/>
  </r>
  <r>
    <d v="2022-04-30T02:05:07"/>
    <x v="1"/>
    <n v="31"/>
    <s v="MANCO GRACIANO DIEGO ANDRES"/>
    <x v="0"/>
    <x v="0"/>
    <n v="209"/>
    <n v="23.2222222222222"/>
    <n v="212.457142857143"/>
    <s v="1 DESCUENTO (Usuario desubicado)"/>
    <n v="81382.857099999994"/>
    <x v="1"/>
    <n v="14813.8889"/>
    <x v="269"/>
    <x v="0"/>
    <m/>
  </r>
  <r>
    <d v="2022-04-30T02:05:07"/>
    <x v="1"/>
    <n v="32"/>
    <s v="MEDINA PARRA JONATHAN ESTIVEN"/>
    <x v="0"/>
    <x v="0"/>
    <n v="156"/>
    <n v="17.3333333333333"/>
    <n v="212.457142857143"/>
    <m/>
    <n v="81382.857099999994"/>
    <x v="0"/>
    <n v="14813.8889"/>
    <x v="269"/>
    <x v="0"/>
    <m/>
  </r>
  <r>
    <d v="2022-04-30T02:05:07"/>
    <x v="1"/>
    <n v="33"/>
    <s v="YEPES CAMILO"/>
    <x v="0"/>
    <x v="0"/>
    <n v="210"/>
    <n v="23.3333333333333"/>
    <n v="212.457142857143"/>
    <m/>
    <n v="81382.857099999994"/>
    <x v="0"/>
    <n v="14813.8889"/>
    <x v="269"/>
    <x v="0"/>
    <m/>
  </r>
  <r>
    <d v="2022-04-30T02:05:07"/>
    <x v="1"/>
    <n v="34"/>
    <s v="MONTOYA OSPINA GILBERTO ANTONIO"/>
    <x v="1"/>
    <x v="0"/>
    <n v="232"/>
    <n v="21.090909090909101"/>
    <n v="259.66984126984102"/>
    <s v="5 DESCUENTOS (3 Transbordo veh 29, Propietario y Despachadora Isabel)"/>
    <n v="99467.936499999996"/>
    <x v="0"/>
    <n v="14813.8889"/>
    <x v="269"/>
    <x v="0"/>
    <m/>
  </r>
  <r>
    <d v="2022-04-30T02:05:08"/>
    <x v="1"/>
    <n v="36"/>
    <s v="HERRERA GIOVANNY"/>
    <x v="3"/>
    <x v="0"/>
    <n v="279"/>
    <n v="27.9"/>
    <n v="236.06349206349199"/>
    <m/>
    <n v="90425.396800000002"/>
    <x v="0"/>
    <n v="14813.8889"/>
    <x v="269"/>
    <x v="0"/>
    <m/>
  </r>
  <r>
    <d v="2022-04-30T02:05:08"/>
    <x v="1"/>
    <n v="37"/>
    <s v="SEPULVEDA HENAO JUAN CAMILO"/>
    <x v="3"/>
    <x v="0"/>
    <n v="216"/>
    <n v="21.6"/>
    <n v="236.06349206349199"/>
    <m/>
    <n v="90425.396800000002"/>
    <x v="1"/>
    <n v="14813.8889"/>
    <x v="269"/>
    <x v="0"/>
    <m/>
  </r>
  <r>
    <d v="2022-04-30T02:05:08"/>
    <x v="1"/>
    <n v="38"/>
    <s v="RESTREPO JHON FLANDER"/>
    <x v="0"/>
    <x v="0"/>
    <n v="215"/>
    <n v="23.8888888888889"/>
    <n v="212.457142857143"/>
    <s v="1 DESCUENTO (Despachador Fernando)"/>
    <n v="81382.857099999994"/>
    <x v="0"/>
    <n v="14813.8889"/>
    <x v="269"/>
    <x v="0"/>
    <m/>
  </r>
  <r>
    <d v="2022-04-30T02:05:09"/>
    <x v="1"/>
    <n v="39"/>
    <s v="GIL CORDOBA MATEO"/>
    <x v="4"/>
    <x v="0"/>
    <n v="188"/>
    <n v="26.8571428571429"/>
    <n v="165.24444444444401"/>
    <m/>
    <n v="63297.777800000003"/>
    <x v="0"/>
    <n v="14813.8889"/>
    <x v="269"/>
    <x v="0"/>
    <m/>
  </r>
  <r>
    <d v="2022-04-30T02:05:09"/>
    <x v="1"/>
    <n v="40"/>
    <s v="CORDOBA QUINTERO RAFAEL JOSE"/>
    <x v="2"/>
    <x v="0"/>
    <n v="159"/>
    <n v="24.461538461538499"/>
    <n v="153.44126984127001"/>
    <s v="2 DESCUENTOS (Despachadora Isabel)"/>
    <n v="58776.507899999997"/>
    <x v="0"/>
    <n v="14813.8889"/>
    <x v="269"/>
    <x v="0"/>
    <m/>
  </r>
  <r>
    <d v="2022-04-30T02:05:09"/>
    <x v="1"/>
    <n v="42"/>
    <s v="BARRANTES GALLEGO DANIEL CAMILO"/>
    <x v="0"/>
    <x v="0"/>
    <n v="195"/>
    <n v="21.6666666666667"/>
    <n v="212.457142857143"/>
    <m/>
    <n v="81382.857099999994"/>
    <x v="0"/>
    <n v="14813.8889"/>
    <x v="269"/>
    <x v="0"/>
    <m/>
  </r>
  <r>
    <d v="2022-05-01T03:59:12"/>
    <x v="9"/>
    <n v="1"/>
    <s v="BERRIO GIL YEYSON DARIO"/>
    <x v="6"/>
    <x v="0"/>
    <n v="158"/>
    <n v="19.75"/>
    <n v="195.610256410256"/>
    <s v="2 DESCUENTOS (Jefe de ruta)"/>
    <n v="75044.102599999998"/>
    <x v="0"/>
    <n v="13838.8889"/>
    <x v="270"/>
    <x v="0"/>
    <m/>
  </r>
  <r>
    <d v="2022-05-01T03:59:12"/>
    <x v="9"/>
    <n v="2"/>
    <s v="GARCIA DAVID WILSON ALBERTO"/>
    <x v="3"/>
    <x v="0"/>
    <n v="222"/>
    <n v="22.2"/>
    <n v="244.51282051282001"/>
    <s v="2 DESCUENTOS X Usuario con movilidad reducida"/>
    <n v="93805.128200000006"/>
    <x v="1"/>
    <n v="13838.8889"/>
    <x v="270"/>
    <x v="0"/>
    <m/>
  </r>
  <r>
    <d v="2022-05-01T03:59:13"/>
    <x v="9"/>
    <n v="3"/>
    <s v="CANO JIMENEZ ESNEIDER"/>
    <x v="0"/>
    <x v="3"/>
    <n v="205"/>
    <n v="22.7777777777778"/>
    <n v="220.06153846153799"/>
    <m/>
    <n v="84424.615399999995"/>
    <x v="0"/>
    <n v="13838.8889"/>
    <x v="270"/>
    <x v="0"/>
    <m/>
  </r>
  <r>
    <d v="2022-05-01T03:59:13"/>
    <x v="9"/>
    <n v="5"/>
    <s v="LOAIZA GAVIRIA EDIXON ANDRES"/>
    <x v="6"/>
    <x v="0"/>
    <n v="308"/>
    <n v="36.235294117647101"/>
    <n v="207.83589743589701"/>
    <m/>
    <n v="79734.358999999997"/>
    <x v="1"/>
    <n v="13838.8889"/>
    <x v="270"/>
    <x v="0"/>
    <m/>
  </r>
  <r>
    <d v="2022-05-01T03:59:13"/>
    <x v="9"/>
    <n v="6"/>
    <s v="VARGAS ROJAS DIELMER AUGUSTO"/>
    <x v="2"/>
    <x v="0"/>
    <n v="171"/>
    <n v="28.5"/>
    <n v="146.70769230769201"/>
    <m/>
    <n v="56283.0769"/>
    <x v="0"/>
    <n v="13838.8889"/>
    <x v="270"/>
    <x v="0"/>
    <m/>
  </r>
  <r>
    <d v="2022-05-01T03:59:13"/>
    <x v="9"/>
    <n v="7"/>
    <s v="URIBE HERRERA JUAN ESTEBAN"/>
    <x v="4"/>
    <x v="0"/>
    <n v="170"/>
    <n v="24.285714285714299"/>
    <n v="171.15897435897401"/>
    <m/>
    <n v="65663.589699999997"/>
    <x v="1"/>
    <n v="13838.8889"/>
    <x v="270"/>
    <x v="0"/>
    <m/>
  </r>
  <r>
    <d v="2022-05-01T03:59:13"/>
    <x v="9"/>
    <n v="8"/>
    <s v="VALENCIA MENDOZA CESAR AUGUSTO"/>
    <x v="9"/>
    <x v="0"/>
    <n v="295"/>
    <n v="24.5833333333333"/>
    <n v="293.41538461538499"/>
    <s v="2 DESCUENTOS (Despachador Fernando y Conduct. Veh 01)"/>
    <n v="112566.1538"/>
    <x v="1"/>
    <n v="13838.8889"/>
    <x v="270"/>
    <x v="0"/>
    <m/>
  </r>
  <r>
    <d v="2022-05-01T03:59:14"/>
    <x v="9"/>
    <n v="9"/>
    <s v="TABORDA ROJAS DIEGO ALEJANDRO"/>
    <x v="0"/>
    <x v="0"/>
    <n v="223"/>
    <n v="24.7777777777778"/>
    <n v="220.06153846153799"/>
    <m/>
    <n v="84424.615399999995"/>
    <x v="0"/>
    <n v="13838.8889"/>
    <x v="270"/>
    <x v="0"/>
    <m/>
  </r>
  <r>
    <d v="2022-05-01T03:59:14"/>
    <x v="9"/>
    <n v="10"/>
    <s v="MONSALVE OCAMPO EDISON GUSTAVO"/>
    <x v="3"/>
    <x v="3"/>
    <n v="273"/>
    <n v="27.3"/>
    <n v="244.51282051282001"/>
    <m/>
    <n v="93805.128200000006"/>
    <x v="0"/>
    <n v="13838.8889"/>
    <x v="270"/>
    <x v="0"/>
    <m/>
  </r>
  <r>
    <d v="2022-05-01T03:59:14"/>
    <x v="1"/>
    <n v="11"/>
    <s v="HERRERA CRISTIAN"/>
    <x v="10"/>
    <x v="0"/>
    <n v="114"/>
    <n v="25.3333333333333"/>
    <n v="110.030769230769"/>
    <m/>
    <n v="42212.307699999998"/>
    <x v="0"/>
    <n v="13838.8889"/>
    <x v="270"/>
    <x v="0"/>
    <m/>
  </r>
  <r>
    <d v="2022-05-01T03:59:14"/>
    <x v="1"/>
    <n v="12"/>
    <s v="VELEZ ZAPATA SANTIAGO"/>
    <x v="0"/>
    <x v="3"/>
    <n v="186"/>
    <n v="20.6666666666667"/>
    <n v="220.06153846153799"/>
    <m/>
    <n v="84424.615399999995"/>
    <x v="0"/>
    <n v="13838.8889"/>
    <x v="270"/>
    <x v="0"/>
    <m/>
  </r>
  <r>
    <d v="2022-05-01T03:59:14"/>
    <x v="1"/>
    <n v="13"/>
    <s v="BRAN GOEZ JUAN CARLOS"/>
    <x v="4"/>
    <x v="3"/>
    <n v="205"/>
    <n v="29.285714285714299"/>
    <n v="171.15897435897401"/>
    <m/>
    <n v="65663.589699999997"/>
    <x v="1"/>
    <n v="13838.8889"/>
    <x v="270"/>
    <x v="0"/>
    <m/>
  </r>
  <r>
    <d v="2022-05-01T03:59:14"/>
    <x v="1"/>
    <n v="14"/>
    <s v="RUEDA FRANKI"/>
    <x v="0"/>
    <x v="0"/>
    <n v="203"/>
    <n v="22.5555555555556"/>
    <n v="220.06153846153799"/>
    <m/>
    <n v="84424.615399999995"/>
    <x v="1"/>
    <n v="13838.8889"/>
    <x v="270"/>
    <x v="0"/>
    <m/>
  </r>
  <r>
    <d v="2022-05-01T03:59:15"/>
    <x v="1"/>
    <n v="15"/>
    <s v="LONDOO LOPERA DUVAN ANDRES"/>
    <x v="11"/>
    <x v="0"/>
    <n v="50"/>
    <n v="20"/>
    <n v="61.128205128205103"/>
    <m/>
    <n v="23451.2821"/>
    <x v="0"/>
    <n v="13838.8889"/>
    <x v="270"/>
    <x v="0"/>
    <m/>
  </r>
  <r>
    <d v="2022-05-01T03:59:15"/>
    <x v="1"/>
    <n v="16"/>
    <s v="DAVID TORRES GEIDER"/>
    <x v="0"/>
    <x v="0"/>
    <n v="189"/>
    <n v="21"/>
    <n v="220.06153846153799"/>
    <m/>
    <n v="84424.615399999995"/>
    <x v="0"/>
    <n v="13838.8889"/>
    <x v="270"/>
    <x v="0"/>
    <m/>
  </r>
  <r>
    <d v="2022-05-01T03:59:15"/>
    <x v="1"/>
    <n v="17"/>
    <s v="VERENZUELA MARTINEZ ALEXANDER"/>
    <x v="4"/>
    <x v="0"/>
    <n v="189"/>
    <n v="27"/>
    <n v="171.15897435897401"/>
    <m/>
    <n v="65663.589699999997"/>
    <x v="0"/>
    <n v="13838.8889"/>
    <x v="270"/>
    <x v="0"/>
    <m/>
  </r>
  <r>
    <d v="2022-05-01T03:59:16"/>
    <x v="1"/>
    <n v="19"/>
    <s v="HURTADO MADRID JUAN ESTEBAN"/>
    <x v="6"/>
    <x v="2"/>
    <n v="191"/>
    <n v="23.875"/>
    <n v="195.610256410256"/>
    <s v="2 DESCUENTOS (Jose despachador y Conduct.)"/>
    <n v="75044.102599999998"/>
    <x v="0"/>
    <n v="13838.8889"/>
    <x v="270"/>
    <x v="0"/>
    <m/>
  </r>
  <r>
    <d v="2022-05-01T03:59:16"/>
    <x v="1"/>
    <n v="20"/>
    <s v="HERRERA GIOVANNY"/>
    <x v="1"/>
    <x v="0"/>
    <n v="296"/>
    <n v="26.909090909090899"/>
    <n v="268.96410256410297"/>
    <s v="3 DESCUENTOS (2 Usuarios desubicados y Jose despachador)"/>
    <n v="103185.641"/>
    <x v="0"/>
    <n v="13838.8889"/>
    <x v="270"/>
    <x v="0"/>
    <m/>
  </r>
  <r>
    <d v="2022-05-01T03:59:16"/>
    <x v="1"/>
    <n v="21"/>
    <s v="OCAMPO OCAMPO ANTONIO JOSE"/>
    <x v="6"/>
    <x v="0"/>
    <n v="175"/>
    <n v="21.875"/>
    <n v="195.610256410256"/>
    <m/>
    <n v="75044.102599999998"/>
    <x v="0"/>
    <n v="13838.8889"/>
    <x v="270"/>
    <x v="0"/>
    <m/>
  </r>
  <r>
    <d v="2022-05-01T03:59:16"/>
    <x v="1"/>
    <n v="22"/>
    <s v="QUIRAMA CASTAEDA JHON JADER"/>
    <x v="10"/>
    <x v="0"/>
    <n v="92"/>
    <n v="20.4444444444444"/>
    <n v="110.030769230769"/>
    <s v="1 DESCUENTO (Conduct.)"/>
    <n v="42212.307699999998"/>
    <x v="1"/>
    <n v="13838.8889"/>
    <x v="270"/>
    <x v="0"/>
    <m/>
  </r>
  <r>
    <d v="2022-05-01T03:59:17"/>
    <x v="1"/>
    <n v="23"/>
    <s v="GIL ARBOLEDA ARLEX"/>
    <x v="8"/>
    <x v="0"/>
    <n v="93"/>
    <n v="18.600000000000001"/>
    <n v="122.25641025641001"/>
    <m/>
    <n v="46902.564100000003"/>
    <x v="0"/>
    <n v="13838.8889"/>
    <x v="270"/>
    <x v="0"/>
    <m/>
  </r>
  <r>
    <d v="2022-05-01T03:59:17"/>
    <x v="1"/>
    <n v="24"/>
    <s v="JIMENEZ JOSE"/>
    <x v="0"/>
    <x v="0"/>
    <n v="294"/>
    <n v="32.6666666666667"/>
    <n v="220.06153846153799"/>
    <s v="13 DESCUENTOS (Transbordo veh 11)"/>
    <n v="84424.615399999995"/>
    <x v="0"/>
    <n v="13838.8889"/>
    <x v="270"/>
    <x v="0"/>
    <m/>
  </r>
  <r>
    <d v="2022-05-01T03:59:17"/>
    <x v="1"/>
    <n v="25"/>
    <s v="JIMENEZ HURTADO CARLOS ESTIVEN"/>
    <x v="6"/>
    <x v="3"/>
    <n v="235"/>
    <n v="29.375"/>
    <n v="195.610256410256"/>
    <s v="1 DESCUENTO (Conduct.)"/>
    <n v="75044.102599999998"/>
    <x v="1"/>
    <n v="13838.8889"/>
    <x v="270"/>
    <x v="0"/>
    <m/>
  </r>
  <r>
    <d v="2022-05-01T03:59:18"/>
    <x v="1"/>
    <n v="26"/>
    <s v="GONZALEZ VELASQUEZ LISDAN"/>
    <x v="6"/>
    <x v="0"/>
    <n v="185"/>
    <n v="23.125"/>
    <n v="195.610256410256"/>
    <m/>
    <n v="75044.102599999998"/>
    <x v="0"/>
    <n v="13838.8889"/>
    <x v="270"/>
    <x v="0"/>
    <m/>
  </r>
  <r>
    <d v="2022-05-01T03:59:18"/>
    <x v="1"/>
    <n v="27"/>
    <s v="DURANGO DAVID JOSE"/>
    <x v="0"/>
    <x v="3"/>
    <n v="211"/>
    <n v="23.4444444444444"/>
    <n v="220.06153846153799"/>
    <s v="2 DESCUENTOS (Usuarios desubicados)"/>
    <n v="84424.615399999995"/>
    <x v="0"/>
    <n v="13838.8889"/>
    <x v="270"/>
    <x v="0"/>
    <m/>
  </r>
  <r>
    <d v="2022-05-01T03:59:18"/>
    <x v="1"/>
    <n v="28"/>
    <s v="RAMIREZ RENGIFO JORGE ANDRES"/>
    <x v="6"/>
    <x v="3"/>
    <n v="178"/>
    <n v="22.25"/>
    <n v="195.610256410256"/>
    <m/>
    <n v="75044.102599999998"/>
    <x v="0"/>
    <n v="13838.8889"/>
    <x v="270"/>
    <x v="0"/>
    <m/>
  </r>
  <r>
    <d v="2022-05-01T03:59:18"/>
    <x v="9"/>
    <n v="30"/>
    <s v="ESCOBAR BRAN MATEO"/>
    <x v="6"/>
    <x v="3"/>
    <n v="215"/>
    <n v="26.875"/>
    <n v="195.610256410256"/>
    <m/>
    <n v="75044.102599999998"/>
    <x v="0"/>
    <n v="13838.8889"/>
    <x v="270"/>
    <x v="0"/>
    <m/>
  </r>
  <r>
    <d v="2022-05-01T03:59:19"/>
    <x v="9"/>
    <n v="31"/>
    <s v="MANCO GRACIANO DIEGO ANDRES"/>
    <x v="6"/>
    <x v="3"/>
    <n v="186"/>
    <n v="23.25"/>
    <n v="195.610256410256"/>
    <m/>
    <n v="75044.102599999998"/>
    <x v="1"/>
    <n v="13838.8889"/>
    <x v="270"/>
    <x v="0"/>
    <m/>
  </r>
  <r>
    <d v="2022-05-01T03:59:19"/>
    <x v="9"/>
    <n v="32"/>
    <s v="MEDINA PARRA JONATHAN ESTIVEN"/>
    <x v="6"/>
    <x v="3"/>
    <n v="199"/>
    <n v="24.875"/>
    <n v="195.610256410256"/>
    <s v="1 DESCUENTO (Jose despachador)"/>
    <n v="75044.102599999998"/>
    <x v="0"/>
    <n v="13838.8889"/>
    <x v="270"/>
    <x v="0"/>
    <m/>
  </r>
  <r>
    <d v="2022-05-01T03:59:19"/>
    <x v="9"/>
    <n v="33"/>
    <s v="YEPES CAMILO"/>
    <x v="0"/>
    <x v="0"/>
    <n v="205"/>
    <n v="22.7777777777778"/>
    <n v="220.06153846153799"/>
    <m/>
    <n v="84424.615399999995"/>
    <x v="0"/>
    <n v="13838.8889"/>
    <x v="270"/>
    <x v="0"/>
    <m/>
  </r>
  <r>
    <d v="2022-05-01T03:59:19"/>
    <x v="9"/>
    <n v="34"/>
    <s v="MONTOYA OSPINA GILBERTO ANTONIO"/>
    <x v="3"/>
    <x v="3"/>
    <n v="229"/>
    <n v="22.9"/>
    <n v="244.51282051282001"/>
    <m/>
    <n v="93805.128200000006"/>
    <x v="0"/>
    <n v="13838.8889"/>
    <x v="270"/>
    <x v="0"/>
    <m/>
  </r>
  <r>
    <d v="2022-05-01T03:59:20"/>
    <x v="9"/>
    <n v="36"/>
    <s v="MARTINEZ CHAVERRA LUIS NORBERTO"/>
    <x v="6"/>
    <x v="0"/>
    <n v="168"/>
    <n v="21"/>
    <n v="195.610256410256"/>
    <m/>
    <n v="75044.102599999998"/>
    <x v="0"/>
    <n v="13838.8889"/>
    <x v="270"/>
    <x v="0"/>
    <m/>
  </r>
  <r>
    <d v="2022-05-01T03:59:20"/>
    <x v="9"/>
    <n v="37"/>
    <s v="SEPULVEDA HENAO JUAN CAMILO"/>
    <x v="6"/>
    <x v="0"/>
    <n v="161"/>
    <n v="20.125"/>
    <n v="195.610256410256"/>
    <s v="3 DESCUENTOS (Usuarios desubicados)"/>
    <n v="75044.102599999998"/>
    <x v="1"/>
    <n v="13838.8889"/>
    <x v="270"/>
    <x v="0"/>
    <m/>
  </r>
  <r>
    <d v="2022-05-01T03:59:20"/>
    <x v="9"/>
    <n v="38"/>
    <s v="RESTREPO JHON FLANDER"/>
    <x v="0"/>
    <x v="0"/>
    <n v="179"/>
    <n v="19.8888888888889"/>
    <n v="220.06153846153799"/>
    <m/>
    <n v="84424.615399999995"/>
    <x v="0"/>
    <n v="13838.8889"/>
    <x v="270"/>
    <x v="0"/>
    <m/>
  </r>
  <r>
    <d v="2022-05-01T03:59:21"/>
    <x v="9"/>
    <n v="39"/>
    <s v="GIL CORDOBA MATEO"/>
    <x v="10"/>
    <x v="0"/>
    <n v="81"/>
    <n v="20.25"/>
    <n v="97.805128205128199"/>
    <m/>
    <n v="37522.051299999999"/>
    <x v="0"/>
    <n v="13838.8889"/>
    <x v="270"/>
    <x v="0"/>
    <m/>
  </r>
  <r>
    <d v="2022-05-01T03:59:21"/>
    <x v="9"/>
    <n v="40"/>
    <s v="CORDOBA QUINTERO RAFAEL JOSE"/>
    <x v="4"/>
    <x v="0"/>
    <n v="192"/>
    <n v="27.428571428571399"/>
    <n v="171.15897435897401"/>
    <s v="1 DESCUENTO (Jefe de ruta)"/>
    <n v="65663.589699999997"/>
    <x v="0"/>
    <n v="13838.8889"/>
    <x v="270"/>
    <x v="0"/>
    <m/>
  </r>
  <r>
    <d v="2022-05-01T03:59:21"/>
    <x v="9"/>
    <n v="42"/>
    <s v="BARRANTES GALLEGO DANIEL CAMILO"/>
    <x v="6"/>
    <x v="0"/>
    <n v="226"/>
    <n v="30.133333333333301"/>
    <n v="183.38461538461499"/>
    <m/>
    <n v="70353.8462"/>
    <x v="0"/>
    <n v="13838.8889"/>
    <x v="270"/>
    <x v="0"/>
    <m/>
  </r>
  <r>
    <d v="2022-05-02T01:29:03"/>
    <x v="10"/>
    <n v="1"/>
    <s v="BERRIO GIL YEYSON DARIO"/>
    <x v="7"/>
    <x v="0"/>
    <n v="66"/>
    <n v="22"/>
    <n v="73.180000000000007"/>
    <m/>
    <n v="28072"/>
    <x v="0"/>
    <n v="14105"/>
    <x v="271"/>
    <x v="0"/>
    <m/>
  </r>
  <r>
    <d v="2022-05-02T01:29:04"/>
    <x v="10"/>
    <n v="6"/>
    <s v="VARGAS ROJAS DIELMER AUGUSTO"/>
    <x v="3"/>
    <x v="0"/>
    <n v="251"/>
    <n v="25.1"/>
    <n v="243.933333333333"/>
    <m/>
    <n v="93573.333299999998"/>
    <x v="0"/>
    <n v="14105"/>
    <x v="271"/>
    <x v="0"/>
    <m/>
  </r>
  <r>
    <d v="2022-05-02T01:29:04"/>
    <x v="10"/>
    <n v="7"/>
    <s v="URIBE HERRERA JUAN ESTEBAN"/>
    <x v="6"/>
    <x v="1"/>
    <n v="212"/>
    <n v="26.5"/>
    <n v="195.14666666666699"/>
    <m/>
    <n v="74858.666700000002"/>
    <x v="1"/>
    <n v="14105"/>
    <x v="271"/>
    <x v="0"/>
    <m/>
  </r>
  <r>
    <d v="2022-05-02T01:29:04"/>
    <x v="10"/>
    <n v="8"/>
    <s v="HERRERA GIOVANNY"/>
    <x v="0"/>
    <x v="0"/>
    <n v="238"/>
    <n v="26.4444444444444"/>
    <n v="219.54"/>
    <m/>
    <n v="84216"/>
    <x v="1"/>
    <n v="14105"/>
    <x v="271"/>
    <x v="0"/>
    <m/>
  </r>
  <r>
    <d v="2022-05-02T01:29:04"/>
    <x v="10"/>
    <n v="9"/>
    <s v="TABORDA ROJAS DIEGO ALEJANDRO"/>
    <x v="0"/>
    <x v="0"/>
    <n v="216"/>
    <n v="24"/>
    <n v="219.54"/>
    <s v="1 DESCUENTO (Despachador fernando)"/>
    <n v="84216"/>
    <x v="0"/>
    <n v="14105"/>
    <x v="271"/>
    <x v="0"/>
    <m/>
  </r>
  <r>
    <d v="2022-05-02T01:29:05"/>
    <x v="10"/>
    <n v="10"/>
    <s v="GIL ARBOLEDA ARLEX"/>
    <x v="6"/>
    <x v="1"/>
    <n v="189"/>
    <n v="23.625"/>
    <n v="195.14666666666699"/>
    <m/>
    <n v="74858.666700000002"/>
    <x v="0"/>
    <n v="14105"/>
    <x v="271"/>
    <x v="0"/>
    <m/>
  </r>
  <r>
    <d v="2022-05-02T01:29:05"/>
    <x v="10"/>
    <n v="12"/>
    <s v="VELEZ ZAPATA SANTIAGO"/>
    <x v="6"/>
    <x v="0"/>
    <n v="130"/>
    <n v="16.25"/>
    <n v="195.14666666666699"/>
    <m/>
    <n v="74858.666700000002"/>
    <x v="0"/>
    <n v="14105"/>
    <x v="271"/>
    <x v="0"/>
    <m/>
  </r>
  <r>
    <d v="2022-05-02T01:29:06"/>
    <x v="10"/>
    <n v="13"/>
    <s v="BRAN GOEZ JUAN CARLOS"/>
    <x v="4"/>
    <x v="2"/>
    <n v="203"/>
    <n v="29"/>
    <n v="170.75333333333299"/>
    <s v="1 DESCUENTO (Despachador fernando) Se descuenta el viaje de 11 15 am ya que no ingresa al 13 sin justificacin ni autorizacin"/>
    <n v="65501.333299999998"/>
    <x v="1"/>
    <n v="14105"/>
    <x v="271"/>
    <x v="0"/>
    <m/>
  </r>
  <r>
    <d v="2022-05-02T01:29:06"/>
    <x v="10"/>
    <n v="14"/>
    <s v="RUEDA FRANKI"/>
    <x v="6"/>
    <x v="1"/>
    <n v="185"/>
    <n v="23.125"/>
    <n v="195.14666666666699"/>
    <s v="2 DESCUENTOS (Usuarios desubicados), Se descuenta el viaje de 9 45 am ya que no ingresa al 13 sin justificacin ni autorizacin"/>
    <n v="74858.666700000002"/>
    <x v="1"/>
    <n v="14105"/>
    <x v="271"/>
    <x v="0"/>
    <m/>
  </r>
  <r>
    <d v="2022-05-02T01:29:06"/>
    <x v="10"/>
    <n v="15"/>
    <s v="LONDOO LOPERA DUVAN ANDRES"/>
    <x v="0"/>
    <x v="0"/>
    <n v="213"/>
    <n v="23.6666666666667"/>
    <n v="219.54"/>
    <m/>
    <n v="84216"/>
    <x v="0"/>
    <n v="14105"/>
    <x v="271"/>
    <x v="0"/>
    <m/>
  </r>
  <r>
    <d v="2022-05-02T01:29:06"/>
    <x v="10"/>
    <n v="16"/>
    <s v="DAVID TORRES GEIDER"/>
    <x v="0"/>
    <x v="0"/>
    <n v="234"/>
    <n v="26"/>
    <n v="219.54"/>
    <s v="9 DESCUENTOS (Transbordo veh 17)"/>
    <n v="84216"/>
    <x v="0"/>
    <n v="14105"/>
    <x v="271"/>
    <x v="0"/>
    <m/>
  </r>
  <r>
    <d v="2022-05-02T01:29:07"/>
    <x v="10"/>
    <n v="17"/>
    <s v="VERENZUELA MARTINEZ ALEXANDER"/>
    <x v="6"/>
    <x v="0"/>
    <n v="213"/>
    <n v="26.625"/>
    <n v="195.14666666666699"/>
    <m/>
    <n v="74858.666700000002"/>
    <x v="0"/>
    <n v="14105"/>
    <x v="271"/>
    <x v="0"/>
    <m/>
  </r>
  <r>
    <d v="2022-05-02T01:29:07"/>
    <x v="10"/>
    <n v="19"/>
    <s v="HURTADO MADRID JUAN ESTEBAN"/>
    <x v="11"/>
    <x v="0"/>
    <n v="34"/>
    <n v="17"/>
    <n v="48.786666666666697"/>
    <m/>
    <n v="18714.666700000002"/>
    <x v="0"/>
    <n v="14105"/>
    <x v="271"/>
    <x v="0"/>
    <m/>
  </r>
  <r>
    <d v="2022-05-02T01:29:07"/>
    <x v="10"/>
    <n v="20"/>
    <s v="VACA FIERRO ROBINSON"/>
    <x v="0"/>
    <x v="0"/>
    <n v="200"/>
    <n v="22.2222222222222"/>
    <n v="219.54"/>
    <s v="4 DESCUENTOS (Propietario, conduct, y 2 Usuarios desubicados)"/>
    <n v="84216"/>
    <x v="0"/>
    <n v="14105"/>
    <x v="271"/>
    <x v="0"/>
    <m/>
  </r>
  <r>
    <d v="2022-05-02T01:29:08"/>
    <x v="10"/>
    <n v="26"/>
    <s v="CANO JIMENEZ ESNEIDER"/>
    <x v="0"/>
    <x v="0"/>
    <n v="219"/>
    <n v="24.3333333333333"/>
    <n v="219.54"/>
    <m/>
    <n v="84216"/>
    <x v="0"/>
    <n v="14105"/>
    <x v="271"/>
    <x v="0"/>
    <m/>
  </r>
  <r>
    <d v="2022-05-02T01:29:08"/>
    <x v="10"/>
    <n v="28"/>
    <s v="RAMIREZ RENGIFO JORGE ANDRES"/>
    <x v="11"/>
    <x v="0"/>
    <n v="30"/>
    <n v="15"/>
    <n v="48.786666666666697"/>
    <m/>
    <n v="18714.666700000002"/>
    <x v="0"/>
    <n v="14105"/>
    <x v="271"/>
    <x v="0"/>
    <m/>
  </r>
  <r>
    <d v="2022-05-02T01:29:08"/>
    <x v="10"/>
    <n v="32"/>
    <s v="RAMIREZ RENGIFO JORGE ANDRES"/>
    <x v="8"/>
    <x v="0"/>
    <n v="175"/>
    <n v="35"/>
    <n v="121.966666666667"/>
    <m/>
    <n v="46786.666700000002"/>
    <x v="0"/>
    <n v="14105"/>
    <x v="271"/>
    <x v="0"/>
    <m/>
  </r>
  <r>
    <d v="2022-05-02T01:29:08"/>
    <x v="10"/>
    <n v="36"/>
    <s v="VALENCIA MENDOZA JHON"/>
    <x v="3"/>
    <x v="0"/>
    <n v="281"/>
    <n v="28.1"/>
    <n v="243.933333333333"/>
    <m/>
    <n v="93573.333299999998"/>
    <x v="0"/>
    <n v="14105"/>
    <x v="271"/>
    <x v="0"/>
    <m/>
  </r>
  <r>
    <d v="2022-05-02T01:29:09"/>
    <x v="10"/>
    <n v="39"/>
    <s v="GIL CORDOBA MATEO"/>
    <x v="6"/>
    <x v="0"/>
    <n v="128"/>
    <n v="16"/>
    <n v="195.14666666666699"/>
    <m/>
    <n v="74858.666700000002"/>
    <x v="0"/>
    <n v="14105"/>
    <x v="271"/>
    <x v="0"/>
    <m/>
  </r>
  <r>
    <d v="2022-05-02T01:29:09"/>
    <x v="10"/>
    <n v="42"/>
    <s v="BARRANTES GALLEGO DANIEL CAMILO"/>
    <x v="0"/>
    <x v="0"/>
    <n v="242"/>
    <n v="26.8888888888889"/>
    <n v="219.54"/>
    <m/>
    <n v="84216"/>
    <x v="0"/>
    <n v="14105"/>
    <x v="271"/>
    <x v="0"/>
    <m/>
  </r>
  <r>
    <d v="2022-05-03T02:38:34"/>
    <x v="9"/>
    <n v="1"/>
    <s v="BERRIO GIL YEYSON DARIO"/>
    <x v="7"/>
    <x v="0"/>
    <n v="65"/>
    <n v="21.6666666666667"/>
    <n v="75.029801324503296"/>
    <m/>
    <n v="28811.9205"/>
    <x v="0"/>
    <n v="15851.428599999999"/>
    <x v="272"/>
    <x v="0"/>
    <m/>
  </r>
  <r>
    <d v="2022-05-03T02:38:34"/>
    <x v="9"/>
    <n v="2"/>
    <s v="QUIRAMA CASTAEDA JHON JADER"/>
    <x v="3"/>
    <x v="0"/>
    <n v="315"/>
    <n v="30"/>
    <n v="262.60430463576199"/>
    <s v="WILSON GARCIA Realiz 2 viajes donde moviliz 53 Usuarios"/>
    <n v="100841.7219"/>
    <x v="1"/>
    <n v="15851.428599999999"/>
    <x v="272"/>
    <x v="0"/>
    <m/>
  </r>
  <r>
    <d v="2022-05-03T02:38:35"/>
    <x v="9"/>
    <n v="3"/>
    <s v="CANO JIMENEZ ESNEIDER"/>
    <x v="10"/>
    <x v="0"/>
    <n v="100"/>
    <n v="25"/>
    <n v="100.039735099338"/>
    <s v="1 DESCUENTO (Jose despachador)"/>
    <n v="38415.894"/>
    <x v="0"/>
    <n v="15851.428599999999"/>
    <x v="272"/>
    <x v="0"/>
    <m/>
  </r>
  <r>
    <d v="2022-05-03T02:38:35"/>
    <x v="9"/>
    <n v="5"/>
    <s v="ESPINOZA CHAVARRIA GUILLERMO LEON"/>
    <x v="0"/>
    <x v="0"/>
    <n v="227"/>
    <n v="25.2222222222222"/>
    <n v="225.08940397351"/>
    <m/>
    <n v="86435.761599999998"/>
    <x v="1"/>
    <n v="15851.428599999999"/>
    <x v="272"/>
    <x v="0"/>
    <m/>
  </r>
  <r>
    <d v="2022-05-03T02:38:35"/>
    <x v="9"/>
    <n v="6"/>
    <s v="GIL ARBOLEDA ARLEX"/>
    <x v="3"/>
    <x v="0"/>
    <n v="259"/>
    <n v="25.9"/>
    <n v="250.099337748344"/>
    <s v="2 DESCUENTOS (Usuarios desubicados)"/>
    <n v="96039.735100000005"/>
    <x v="0"/>
    <n v="15851.428599999999"/>
    <x v="272"/>
    <x v="0"/>
    <m/>
  </r>
  <r>
    <d v="2022-05-03T02:38:35"/>
    <x v="9"/>
    <n v="7"/>
    <s v="URIBE HERRERA JUAN ESTEBAN"/>
    <x v="3"/>
    <x v="0"/>
    <n v="288"/>
    <n v="28.8"/>
    <n v="250.099337748344"/>
    <m/>
    <n v="96039.735100000005"/>
    <x v="1"/>
    <n v="15851.428599999999"/>
    <x v="272"/>
    <x v="0"/>
    <m/>
  </r>
  <r>
    <d v="2022-05-03T02:38:35"/>
    <x v="9"/>
    <n v="8"/>
    <s v="VALENCIA MENDOZA CESAR AUGUSTO"/>
    <x v="4"/>
    <x v="0"/>
    <n v="232"/>
    <n v="33.142857142857103"/>
    <n v="175.06953642384099"/>
    <m/>
    <n v="67227.814599999998"/>
    <x v="1"/>
    <n v="15851.428599999999"/>
    <x v="272"/>
    <x v="0"/>
    <m/>
  </r>
  <r>
    <d v="2022-05-03T02:38:36"/>
    <x v="9"/>
    <n v="9"/>
    <s v="TABORDA ROJAS DIEGO ALEJANDRO"/>
    <x v="0"/>
    <x v="1"/>
    <n v="255"/>
    <n v="28.3333333333333"/>
    <n v="225.08940397351"/>
    <m/>
    <n v="86435.761599999998"/>
    <x v="0"/>
    <n v="15851.428599999999"/>
    <x v="272"/>
    <x v="0"/>
    <m/>
  </r>
  <r>
    <d v="2022-05-03T02:38:36"/>
    <x v="9"/>
    <n v="10"/>
    <s v="MONSALVE OCAMPO EDISON GUSTAVO"/>
    <x v="1"/>
    <x v="0"/>
    <n v="246"/>
    <n v="22.363636363636399"/>
    <n v="275.10927152317902"/>
    <s v="1 DESCUENTO (Jefe de ruta)"/>
    <n v="105643.7086"/>
    <x v="0"/>
    <n v="15851.428599999999"/>
    <x v="272"/>
    <x v="0"/>
    <m/>
  </r>
  <r>
    <d v="2022-05-03T02:38:36"/>
    <x v="1"/>
    <n v="11"/>
    <s v="HERRERA CRISTIAN"/>
    <x v="10"/>
    <x v="0"/>
    <n v="109"/>
    <n v="27.25"/>
    <n v="100.039735099338"/>
    <m/>
    <n v="38415.894"/>
    <x v="0"/>
    <n v="15851.428599999999"/>
    <x v="272"/>
    <x v="0"/>
    <m/>
  </r>
  <r>
    <d v="2022-05-03T02:38:36"/>
    <x v="1"/>
    <n v="12"/>
    <s v="OCAMPO OCAMPO ANTONIO JOSE"/>
    <x v="3"/>
    <x v="0"/>
    <n v="245"/>
    <n v="24.5"/>
    <n v="250.099337748344"/>
    <s v="1 DESCUENTO (Propietario veh 39)"/>
    <n v="96039.735100000005"/>
    <x v="0"/>
    <n v="15851.428599999999"/>
    <x v="272"/>
    <x v="0"/>
    <m/>
  </r>
  <r>
    <d v="2022-05-03T02:38:36"/>
    <x v="1"/>
    <n v="13"/>
    <s v="BRAN GOEZ JUAN CARLOS"/>
    <x v="11"/>
    <x v="0"/>
    <n v="104"/>
    <n v="41.6"/>
    <n v="62.524834437086099"/>
    <m/>
    <n v="24009.933799999999"/>
    <x v="1"/>
    <n v="15851.428599999999"/>
    <x v="272"/>
    <x v="0"/>
    <m/>
  </r>
  <r>
    <d v="2022-05-03T02:38:37"/>
    <x v="1"/>
    <n v="14"/>
    <s v="CARVAJAL SALAZAR HECTOR MARINO"/>
    <x v="1"/>
    <x v="0"/>
    <n v="267"/>
    <n v="24.272727272727298"/>
    <n v="275.10927152317902"/>
    <m/>
    <n v="105643.7086"/>
    <x v="1"/>
    <n v="15851.428599999999"/>
    <x v="272"/>
    <x v="0"/>
    <m/>
  </r>
  <r>
    <d v="2022-05-03T02:38:37"/>
    <x v="1"/>
    <n v="15"/>
    <s v="LOPERA AGUDELO LUIS FRANCISCO"/>
    <x v="3"/>
    <x v="0"/>
    <n v="219"/>
    <n v="21.9"/>
    <n v="250.099337748344"/>
    <m/>
    <n v="96039.735100000005"/>
    <x v="0"/>
    <n v="15851.428599999999"/>
    <x v="272"/>
    <x v="0"/>
    <m/>
  </r>
  <r>
    <d v="2022-05-03T02:38:37"/>
    <x v="1"/>
    <n v="16"/>
    <s v="DAVID TORRES GEIDER"/>
    <x v="3"/>
    <x v="0"/>
    <n v="204"/>
    <n v="20.399999999999999"/>
    <n v="250.099337748344"/>
    <m/>
    <n v="96039.735100000005"/>
    <x v="0"/>
    <n v="15851.428599999999"/>
    <x v="272"/>
    <x v="0"/>
    <m/>
  </r>
  <r>
    <d v="2022-05-03T02:38:37"/>
    <x v="1"/>
    <n v="17"/>
    <s v="VERENZUELA MARTINEZ ALEXANDER"/>
    <x v="0"/>
    <x v="0"/>
    <n v="168"/>
    <n v="18.6666666666667"/>
    <n v="225.08940397351"/>
    <m/>
    <n v="86435.761599999998"/>
    <x v="0"/>
    <n v="15851.428599999999"/>
    <x v="272"/>
    <x v="0"/>
    <m/>
  </r>
  <r>
    <d v="2022-05-03T02:38:37"/>
    <x v="1"/>
    <n v="19"/>
    <s v="HURTADO MADRID JUAN ESTEBAN"/>
    <x v="3"/>
    <x v="0"/>
    <n v="231"/>
    <n v="23.1"/>
    <n v="250.099337748344"/>
    <m/>
    <n v="96039.735100000005"/>
    <x v="0"/>
    <n v="15851.428599999999"/>
    <x v="272"/>
    <x v="0"/>
    <m/>
  </r>
  <r>
    <d v="2022-05-03T02:38:38"/>
    <x v="1"/>
    <n v="20"/>
    <s v="VACA FIERRO ROBINSON"/>
    <x v="1"/>
    <x v="1"/>
    <n v="294"/>
    <n v="26.727272727272702"/>
    <n v="275.10927152317902"/>
    <s v="1 DESCUENTO (Transbordo veh 37)"/>
    <n v="105643.7086"/>
    <x v="0"/>
    <n v="15851.428599999999"/>
    <x v="272"/>
    <x v="0"/>
    <m/>
  </r>
  <r>
    <d v="2022-05-03T02:38:38"/>
    <x v="9"/>
    <n v="21"/>
    <s v="LONDOO LOPERA DUVAN ANDRES"/>
    <x v="6"/>
    <x v="0"/>
    <n v="195"/>
    <n v="24.375"/>
    <n v="200.07947019867501"/>
    <m/>
    <n v="76831.788100000005"/>
    <x v="0"/>
    <n v="15851.428599999999"/>
    <x v="272"/>
    <x v="0"/>
    <m/>
  </r>
  <r>
    <d v="2022-05-03T02:38:38"/>
    <x v="9"/>
    <n v="24"/>
    <s v="BRAN GOEZ JUAN CARLOS"/>
    <x v="8"/>
    <x v="1"/>
    <n v="171"/>
    <n v="34.200000000000003"/>
    <n v="125.049668874172"/>
    <m/>
    <n v="48019.8675"/>
    <x v="0"/>
    <n v="15851.428599999999"/>
    <x v="272"/>
    <x v="0"/>
    <m/>
  </r>
  <r>
    <d v="2022-05-03T02:38:38"/>
    <x v="9"/>
    <n v="26"/>
    <s v="GONZALEZ VELASQUEZ LISDAN"/>
    <x v="3"/>
    <x v="0"/>
    <n v="203"/>
    <n v="20.3"/>
    <n v="250.099337748344"/>
    <m/>
    <n v="96039.735100000005"/>
    <x v="0"/>
    <n v="15851.428599999999"/>
    <x v="272"/>
    <x v="0"/>
    <m/>
  </r>
  <r>
    <d v="2022-05-03T02:38:38"/>
    <x v="9"/>
    <n v="27"/>
    <s v="HENAO MUOZ FERNEY"/>
    <x v="12"/>
    <x v="0"/>
    <n v="323"/>
    <n v="24.846153846153801"/>
    <n v="325.12913907284798"/>
    <m/>
    <n v="124851.6556"/>
    <x v="0"/>
    <n v="15851.428599999999"/>
    <x v="272"/>
    <x v="0"/>
    <m/>
  </r>
  <r>
    <d v="2022-05-03T02:38:38"/>
    <x v="9"/>
    <n v="29"/>
    <s v="HERRERA GIOVANNY"/>
    <x v="4"/>
    <x v="0"/>
    <n v="228"/>
    <n v="32.571428571428598"/>
    <n v="175.06953642384099"/>
    <s v="2 DESCUENTOS (Jefe de ruta)"/>
    <n v="67227.814599999998"/>
    <x v="0"/>
    <n v="15851.428599999999"/>
    <x v="272"/>
    <x v="0"/>
    <m/>
  </r>
  <r>
    <d v="2022-05-03T02:38:39"/>
    <x v="9"/>
    <n v="30"/>
    <s v="ESCOBAR BRAN MATEO"/>
    <x v="0"/>
    <x v="0"/>
    <n v="196"/>
    <n v="21.7777777777778"/>
    <n v="225.08940397351"/>
    <m/>
    <n v="86435.761599999998"/>
    <x v="0"/>
    <n v="15851.428599999999"/>
    <x v="272"/>
    <x v="0"/>
    <m/>
  </r>
  <r>
    <d v="2022-05-03T02:38:39"/>
    <x v="9"/>
    <n v="31"/>
    <s v="MANCO GRACIANO DIEGO ANDRES"/>
    <x v="0"/>
    <x v="0"/>
    <n v="237"/>
    <n v="26.3333333333333"/>
    <n v="225.08940397351"/>
    <m/>
    <n v="86435.761599999998"/>
    <x v="1"/>
    <n v="15851.428599999999"/>
    <x v="272"/>
    <x v="0"/>
    <m/>
  </r>
  <r>
    <d v="2022-05-03T02:38:39"/>
    <x v="9"/>
    <n v="32"/>
    <s v="MEDINA PARRA JONATHAN ESTIVEN"/>
    <x v="3"/>
    <x v="0"/>
    <n v="236"/>
    <n v="23.6"/>
    <n v="250.099337748344"/>
    <s v="3 DESCUENTOS (2 Usuarios desubicados y Conduct.)"/>
    <n v="96039.735100000005"/>
    <x v="0"/>
    <n v="15851.428599999999"/>
    <x v="272"/>
    <x v="0"/>
    <m/>
  </r>
  <r>
    <d v="2022-05-03T02:38:39"/>
    <x v="9"/>
    <n v="33"/>
    <s v="YEPES CAMILO"/>
    <x v="0"/>
    <x v="0"/>
    <n v="205"/>
    <n v="22.7777777777778"/>
    <n v="225.08940397351"/>
    <m/>
    <n v="86435.761599999998"/>
    <x v="0"/>
    <n v="15851.428599999999"/>
    <x v="272"/>
    <x v="0"/>
    <m/>
  </r>
  <r>
    <d v="2022-05-03T02:38:39"/>
    <x v="1"/>
    <n v="34"/>
    <s v="MONTOYA OSPINA GILBERTO ANTONIO"/>
    <x v="12"/>
    <x v="0"/>
    <n v="343"/>
    <n v="26.384615384615401"/>
    <n v="325.12913907284798"/>
    <m/>
    <n v="124851.6556"/>
    <x v="0"/>
    <n v="15851.428599999999"/>
    <x v="272"/>
    <x v="0"/>
    <m/>
  </r>
  <r>
    <d v="2022-05-03T02:38:40"/>
    <x v="1"/>
    <n v="35"/>
    <s v="GARCIA DAVID WILSON ALBERTO"/>
    <x v="2"/>
    <x v="0"/>
    <n v="105"/>
    <n v="17.5"/>
    <n v="150.05960264900699"/>
    <s v="2 DESCUENTOS X Usuario con movilidad reducida"/>
    <n v="57623.841099999998"/>
    <x v="1"/>
    <n v="15851.428599999999"/>
    <x v="272"/>
    <x v="0"/>
    <m/>
  </r>
  <r>
    <d v="2022-05-03T02:38:40"/>
    <x v="1"/>
    <n v="36"/>
    <s v="MARTINEZ CHAVERRA LUIS NORBERTO"/>
    <x v="1"/>
    <x v="0"/>
    <n v="291"/>
    <n v="26.454545454545499"/>
    <n v="275.10927152317902"/>
    <s v="9 DESCUENTOS (Transbordo veh 02)"/>
    <n v="105643.7086"/>
    <x v="0"/>
    <n v="15851.428599999999"/>
    <x v="272"/>
    <x v="0"/>
    <m/>
  </r>
  <r>
    <d v="2022-05-03T02:38:40"/>
    <x v="1"/>
    <n v="37"/>
    <s v="SEPULVEDA HENAO JUAN CAMILO"/>
    <x v="3"/>
    <x v="0"/>
    <n v="230"/>
    <n v="23"/>
    <n v="250.099337748344"/>
    <m/>
    <n v="96039.735100000005"/>
    <x v="1"/>
    <n v="15851.428599999999"/>
    <x v="272"/>
    <x v="0"/>
    <m/>
  </r>
  <r>
    <d v="2022-05-03T02:38:40"/>
    <x v="1"/>
    <n v="39"/>
    <s v="GIL CORDOBA MATEO"/>
    <x v="3"/>
    <x v="0"/>
    <n v="222"/>
    <n v="22.2"/>
    <n v="250.099337748344"/>
    <m/>
    <n v="96039.735100000005"/>
    <x v="0"/>
    <n v="15851.428599999999"/>
    <x v="272"/>
    <x v="0"/>
    <m/>
  </r>
  <r>
    <d v="2022-05-03T02:38:40"/>
    <x v="1"/>
    <n v="40"/>
    <s v="MARTINEZ MANCO JUAN FELIPE"/>
    <x v="1"/>
    <x v="0"/>
    <n v="249"/>
    <n v="22.636363636363601"/>
    <n v="275.10927152317902"/>
    <m/>
    <n v="105643.7086"/>
    <x v="0"/>
    <n v="15851.428599999999"/>
    <x v="272"/>
    <x v="0"/>
    <m/>
  </r>
  <r>
    <d v="2022-05-03T02:38:40"/>
    <x v="1"/>
    <n v="42"/>
    <s v="BARRANTES GALLEGO DANIEL CAMILO"/>
    <x v="3"/>
    <x v="0"/>
    <n v="291"/>
    <n v="29.1"/>
    <n v="250.099337748344"/>
    <m/>
    <n v="96039.735100000005"/>
    <x v="0"/>
    <n v="15851.428599999999"/>
    <x v="272"/>
    <x v="0"/>
    <m/>
  </r>
  <r>
    <d v="2022-05-04T04:11:21"/>
    <x v="1"/>
    <n v="1"/>
    <s v="BERRIO GIL YEYSON DARIO"/>
    <x v="6"/>
    <x v="0"/>
    <n v="171"/>
    <n v="21.375"/>
    <n v="195.90243902438999"/>
    <s v="1 DESCUENTO (Despachador Fernando)"/>
    <n v="75160.975600000005"/>
    <x v="0"/>
    <n v="14375"/>
    <x v="273"/>
    <x v="0"/>
    <m/>
  </r>
  <r>
    <d v="2022-05-04T04:11:21"/>
    <x v="1"/>
    <n v="2"/>
    <s v="MARTINEZ MANCO JUAN FELIPE"/>
    <x v="3"/>
    <x v="0"/>
    <n v="208"/>
    <n v="20.8"/>
    <n v="244.878048780488"/>
    <m/>
    <n v="93951.219500000007"/>
    <x v="1"/>
    <n v="14375"/>
    <x v="273"/>
    <x v="0"/>
    <m/>
  </r>
  <r>
    <d v="2022-05-04T04:11:21"/>
    <x v="1"/>
    <n v="3"/>
    <s v="CANO JIMENEZ ESNEIDER"/>
    <x v="3"/>
    <x v="0"/>
    <n v="224"/>
    <n v="22.4"/>
    <n v="244.878048780488"/>
    <s v="1 DESCUENTO (Despachador Jose)"/>
    <n v="93951.219500000007"/>
    <x v="0"/>
    <n v="14375"/>
    <x v="273"/>
    <x v="0"/>
    <m/>
  </r>
  <r>
    <d v="2022-05-04T04:11:21"/>
    <x v="1"/>
    <n v="5"/>
    <s v="LOAIZA GAVIRIA EDIXON ANDRES"/>
    <x v="1"/>
    <x v="0"/>
    <n v="264"/>
    <n v="24"/>
    <n v="269.36585365853699"/>
    <s v="1 DESCUENTO (Lorena monitoreo)"/>
    <n v="103346.34149999999"/>
    <x v="1"/>
    <n v="14375"/>
    <x v="273"/>
    <x v="0"/>
    <m/>
  </r>
  <r>
    <d v="2022-05-04T04:11:21"/>
    <x v="1"/>
    <n v="6"/>
    <s v="VARGAS ROJAS DIELMER AUGUSTO"/>
    <x v="3"/>
    <x v="0"/>
    <n v="283"/>
    <n v="28.3"/>
    <n v="244.878048780488"/>
    <m/>
    <n v="93951.219500000007"/>
    <x v="0"/>
    <n v="14375"/>
    <x v="273"/>
    <x v="0"/>
    <m/>
  </r>
  <r>
    <d v="2022-05-04T04:11:22"/>
    <x v="1"/>
    <n v="7"/>
    <s v="URIBE HERRERA JUAN ESTEBAN"/>
    <x v="12"/>
    <x v="0"/>
    <n v="284"/>
    <n v="21.846153846153801"/>
    <n v="318.34146341463401"/>
    <s v="3 DESCUENTOS (1 Conduct. 2 Usuarios desubicados)"/>
    <n v="122136.5854"/>
    <x v="1"/>
    <n v="14375"/>
    <x v="273"/>
    <x v="0"/>
    <m/>
  </r>
  <r>
    <d v="2022-05-04T04:11:22"/>
    <x v="1"/>
    <n v="8"/>
    <s v="VALENCIA MENDOZA CESAR AUGUSTO"/>
    <x v="3"/>
    <x v="0"/>
    <n v="290"/>
    <n v="29"/>
    <n v="244.878048780488"/>
    <s v="2 DESCUENTOS (Usuarios desubicados)"/>
    <n v="93951.219500000007"/>
    <x v="1"/>
    <n v="14375"/>
    <x v="273"/>
    <x v="0"/>
    <m/>
  </r>
  <r>
    <d v="2022-05-04T04:11:22"/>
    <x v="1"/>
    <n v="9"/>
    <s v="RAMIREZ RENGIFO JORGE ANDRES"/>
    <x v="3"/>
    <x v="3"/>
    <n v="160"/>
    <n v="16"/>
    <n v="244.878048780488"/>
    <m/>
    <n v="93951.219500000007"/>
    <x v="0"/>
    <n v="14375"/>
    <x v="273"/>
    <x v="0"/>
    <m/>
  </r>
  <r>
    <d v="2022-05-04T04:11:22"/>
    <x v="1"/>
    <n v="10"/>
    <s v="MONSALVE OCAMPO EDISON GUSTAVO"/>
    <x v="3"/>
    <x v="0"/>
    <n v="255"/>
    <n v="25.5"/>
    <n v="244.878048780488"/>
    <m/>
    <n v="93951.219500000007"/>
    <x v="0"/>
    <n v="14375"/>
    <x v="273"/>
    <x v="0"/>
    <m/>
  </r>
  <r>
    <d v="2022-05-04T04:11:22"/>
    <x v="9"/>
    <n v="11"/>
    <s v="HERRERA CRISTIAN"/>
    <x v="1"/>
    <x v="3"/>
    <n v="276"/>
    <n v="25.090909090909101"/>
    <n v="269.36585365853699"/>
    <s v="2 DESCUENTOS (Usuarios desubicados)"/>
    <n v="103346.34149999999"/>
    <x v="0"/>
    <n v="14375"/>
    <x v="273"/>
    <x v="0"/>
    <m/>
  </r>
  <r>
    <d v="2022-05-04T04:11:23"/>
    <x v="9"/>
    <n v="12"/>
    <s v="VELEZ ZAPATA SANTIAGO"/>
    <x v="3"/>
    <x v="0"/>
    <n v="235"/>
    <n v="23.5"/>
    <n v="244.878048780488"/>
    <s v="1 DESCUENTO (Conduct. )"/>
    <n v="93951.219500000007"/>
    <x v="0"/>
    <n v="14375"/>
    <x v="273"/>
    <x v="0"/>
    <m/>
  </r>
  <r>
    <d v="2022-05-04T04:11:23"/>
    <x v="9"/>
    <n v="14"/>
    <s v="CARVAJAL SALAZAR HECTOR MARINO"/>
    <x v="4"/>
    <x v="0"/>
    <n v="179"/>
    <n v="25.571428571428601"/>
    <n v="171.414634146341"/>
    <s v="1 DESCUENTO (Lorena monitoreo)"/>
    <n v="65765.853700000007"/>
    <x v="1"/>
    <n v="14375"/>
    <x v="273"/>
    <x v="0"/>
    <m/>
  </r>
  <r>
    <d v="2022-05-04T04:11:23"/>
    <x v="9"/>
    <n v="15"/>
    <s v="LOPERA AGUDELO LUIS FRANCISCO"/>
    <x v="10"/>
    <x v="0"/>
    <n v="71"/>
    <n v="20.285714285714299"/>
    <n v="85.707317073170699"/>
    <m/>
    <n v="32882.926800000001"/>
    <x v="0"/>
    <n v="14375"/>
    <x v="273"/>
    <x v="0"/>
    <m/>
  </r>
  <r>
    <d v="2022-05-04T04:11:23"/>
    <x v="9"/>
    <n v="16"/>
    <s v="DAVID TORRES GEIDER"/>
    <x v="7"/>
    <x v="0"/>
    <n v="71"/>
    <n v="23.6666666666667"/>
    <n v="73.463414634146304"/>
    <m/>
    <n v="28185.365900000001"/>
    <x v="0"/>
    <n v="14375"/>
    <x v="273"/>
    <x v="0"/>
    <m/>
  </r>
  <r>
    <d v="2022-05-04T04:11:23"/>
    <x v="9"/>
    <n v="17"/>
    <s v="VERENZUELA MARTINEZ ALEXANDER"/>
    <x v="10"/>
    <x v="0"/>
    <n v="73"/>
    <n v="20.8571428571429"/>
    <n v="85.707317073170699"/>
    <m/>
    <n v="32882.926800000001"/>
    <x v="0"/>
    <n v="14375"/>
    <x v="273"/>
    <x v="0"/>
    <m/>
  </r>
  <r>
    <d v="2022-05-04T04:11:24"/>
    <x v="9"/>
    <n v="18"/>
    <s v="RENDON VIANA HUMBERTO DE JESUS"/>
    <x v="0"/>
    <x v="0"/>
    <n v="222"/>
    <n v="24.6666666666667"/>
    <n v="220.39024390243901"/>
    <m/>
    <n v="84556.097599999994"/>
    <x v="0"/>
    <n v="14375"/>
    <x v="273"/>
    <x v="0"/>
    <m/>
  </r>
  <r>
    <d v="2022-05-04T04:11:24"/>
    <x v="9"/>
    <n v="19"/>
    <s v="HURTADO MADRID JUAN ESTEBAN"/>
    <x v="2"/>
    <x v="0"/>
    <n v="132"/>
    <n v="20.307692307692299"/>
    <n v="159.170731707317"/>
    <m/>
    <n v="61068.292699999998"/>
    <x v="0"/>
    <n v="14375"/>
    <x v="273"/>
    <x v="0"/>
    <m/>
  </r>
  <r>
    <d v="2022-05-04T04:11:24"/>
    <x v="9"/>
    <n v="20"/>
    <s v="VACA FIERRO ROBINSON"/>
    <x v="1"/>
    <x v="0"/>
    <n v="285"/>
    <n v="25.909090909090899"/>
    <n v="269.36585365853699"/>
    <s v="4 DESCUENTOS (3 Transbordo veh 19 y Despachador fernando)"/>
    <n v="103346.34149999999"/>
    <x v="0"/>
    <n v="14375"/>
    <x v="273"/>
    <x v="0"/>
    <m/>
  </r>
  <r>
    <d v="2022-05-04T04:11:24"/>
    <x v="9"/>
    <n v="21"/>
    <s v="OCAMPO OCAMPO ANTONIO JOSE"/>
    <x v="2"/>
    <x v="3"/>
    <n v="171"/>
    <n v="28.5"/>
    <n v="146.92682926829301"/>
    <m/>
    <n v="56370.731699999997"/>
    <x v="0"/>
    <n v="14375"/>
    <x v="273"/>
    <x v="0"/>
    <m/>
  </r>
  <r>
    <d v="2022-05-04T04:11:24"/>
    <x v="9"/>
    <n v="22"/>
    <s v="QUIRAMA CASTAEDA JHON JADER"/>
    <x v="6"/>
    <x v="0"/>
    <n v="180"/>
    <n v="22.5"/>
    <n v="195.90243902438999"/>
    <m/>
    <n v="75160.975600000005"/>
    <x v="1"/>
    <n v="14375"/>
    <x v="273"/>
    <x v="0"/>
    <m/>
  </r>
  <r>
    <d v="2022-05-04T04:11:25"/>
    <x v="9"/>
    <n v="23"/>
    <s v="VALENCIA MENDOZA JHON"/>
    <x v="0"/>
    <x v="0"/>
    <n v="250"/>
    <n v="27.7777777777778"/>
    <n v="220.39024390243901"/>
    <m/>
    <n v="84556.097599999994"/>
    <x v="0"/>
    <n v="14375"/>
    <x v="273"/>
    <x v="0"/>
    <m/>
  </r>
  <r>
    <d v="2022-05-04T04:11:25"/>
    <x v="9"/>
    <n v="24"/>
    <s v="BRAN GOEZ JUAN CARLOS"/>
    <x v="8"/>
    <x v="0"/>
    <n v="110"/>
    <n v="22"/>
    <n v="122.439024390244"/>
    <m/>
    <n v="46975.609799999998"/>
    <x v="0"/>
    <n v="14375"/>
    <x v="273"/>
    <x v="0"/>
    <m/>
  </r>
  <r>
    <d v="2022-05-04T04:11:25"/>
    <x v="9"/>
    <n v="26"/>
    <s v="GONZALEZ VELASQUEZ LISDAN"/>
    <x v="11"/>
    <x v="0"/>
    <n v="56"/>
    <n v="28"/>
    <n v="48.975609756097597"/>
    <m/>
    <n v="18790.243900000001"/>
    <x v="0"/>
    <n v="14375"/>
    <x v="273"/>
    <x v="0"/>
    <m/>
  </r>
  <r>
    <d v="2022-05-04T04:11:25"/>
    <x v="9"/>
    <n v="27"/>
    <s v="DURANGO DAVID JOSE"/>
    <x v="6"/>
    <x v="0"/>
    <n v="170"/>
    <n v="22.6666666666667"/>
    <n v="183.65853658536599"/>
    <s v="2 DESCUENTOS (Propietario)"/>
    <n v="70463.414600000004"/>
    <x v="0"/>
    <n v="14375"/>
    <x v="273"/>
    <x v="0"/>
    <m/>
  </r>
  <r>
    <d v="2022-05-04T04:11:25"/>
    <x v="9"/>
    <n v="29"/>
    <s v="HERRERA GIOVANNY"/>
    <x v="11"/>
    <x v="0"/>
    <n v="79"/>
    <n v="39.5"/>
    <n v="48.975609756097597"/>
    <m/>
    <n v="18790.243900000001"/>
    <x v="0"/>
    <n v="14375"/>
    <x v="273"/>
    <x v="0"/>
    <m/>
  </r>
  <r>
    <d v="2022-05-04T04:11:25"/>
    <x v="1"/>
    <n v="30"/>
    <s v="ESCOBAR BRAN MATEO"/>
    <x v="3"/>
    <x v="0"/>
    <n v="275"/>
    <n v="27.5"/>
    <n v="244.878048780488"/>
    <m/>
    <n v="93951.219500000007"/>
    <x v="0"/>
    <n v="14375"/>
    <x v="273"/>
    <x v="0"/>
    <m/>
  </r>
  <r>
    <d v="2022-05-04T04:11:26"/>
    <x v="1"/>
    <n v="31"/>
    <s v="SOLORZANO KEVIN"/>
    <x v="0"/>
    <x v="0"/>
    <n v="232"/>
    <n v="25.7777777777778"/>
    <n v="220.39024390243901"/>
    <m/>
    <n v="84556.097599999994"/>
    <x v="1"/>
    <n v="14375"/>
    <x v="273"/>
    <x v="0"/>
    <m/>
  </r>
  <r>
    <d v="2022-05-04T04:11:26"/>
    <x v="1"/>
    <n v="32"/>
    <s v="MEDINA PARRA JONATHAN ESTIVEN"/>
    <x v="6"/>
    <x v="0"/>
    <n v="155"/>
    <n v="20.6666666666667"/>
    <n v="183.65853658536599"/>
    <m/>
    <n v="70463.414600000004"/>
    <x v="0"/>
    <n v="14375"/>
    <x v="273"/>
    <x v="0"/>
    <m/>
  </r>
  <r>
    <d v="2022-05-04T04:11:26"/>
    <x v="1"/>
    <n v="33"/>
    <s v="YEPES CAMILO"/>
    <x v="0"/>
    <x v="0"/>
    <n v="226"/>
    <n v="25.1111111111111"/>
    <n v="220.39024390243901"/>
    <m/>
    <n v="84556.097599999994"/>
    <x v="0"/>
    <n v="14375"/>
    <x v="273"/>
    <x v="0"/>
    <m/>
  </r>
  <r>
    <d v="2022-05-04T04:11:27"/>
    <x v="1"/>
    <n v="34"/>
    <s v="MONTOYA OSPINA GILBERTO ANTONIO"/>
    <x v="1"/>
    <x v="3"/>
    <n v="274"/>
    <n v="24.909090909090899"/>
    <n v="269.36585365853699"/>
    <s v="5 DESCUENTOS (3 Usuarios Desubicados, 2 Conduct.)"/>
    <n v="103346.34149999999"/>
    <x v="0"/>
    <n v="14375"/>
    <x v="273"/>
    <x v="0"/>
    <m/>
  </r>
  <r>
    <d v="2022-05-04T04:11:27"/>
    <x v="1"/>
    <n v="35"/>
    <s v="GARCIA DAVID WILSON ALBERTO"/>
    <x v="1"/>
    <x v="0"/>
    <n v="274"/>
    <n v="24.909090909090899"/>
    <n v="269.36585365853699"/>
    <s v="3 DESCUENTOS (Jose despachador y 2 x Usuario con movilidad reducida)"/>
    <n v="103346.34149999999"/>
    <x v="1"/>
    <n v="14375"/>
    <x v="273"/>
    <x v="0"/>
    <m/>
  </r>
  <r>
    <d v="2022-05-04T04:11:27"/>
    <x v="1"/>
    <n v="36"/>
    <s v="MARTINEZ CHAVERRA LUIS NORBERTO"/>
    <x v="3"/>
    <x v="0"/>
    <n v="259"/>
    <n v="25.9"/>
    <n v="244.878048780488"/>
    <m/>
    <n v="93951.219500000007"/>
    <x v="0"/>
    <n v="14375"/>
    <x v="273"/>
    <x v="0"/>
    <m/>
  </r>
  <r>
    <d v="2022-05-04T04:11:28"/>
    <x v="1"/>
    <n v="37"/>
    <s v="SEPULVEDA HENAO JUAN CAMILO"/>
    <x v="4"/>
    <x v="0"/>
    <n v="194"/>
    <n v="27.714285714285701"/>
    <n v="171.414634146341"/>
    <m/>
    <n v="65765.853700000007"/>
    <x v="1"/>
    <n v="14375"/>
    <x v="273"/>
    <x v="0"/>
    <m/>
  </r>
  <r>
    <d v="2022-05-04T04:11:28"/>
    <x v="1"/>
    <n v="38"/>
    <s v="RESTREPO JHON FLANDER"/>
    <x v="1"/>
    <x v="0"/>
    <n v="280"/>
    <n v="25.454545454545499"/>
    <n v="269.36585365853699"/>
    <s v="1 DESCUENTO (Usuario desubicado)"/>
    <n v="103346.34149999999"/>
    <x v="0"/>
    <n v="14375"/>
    <x v="273"/>
    <x v="0"/>
    <m/>
  </r>
  <r>
    <d v="2022-05-04T04:11:28"/>
    <x v="1"/>
    <n v="39"/>
    <s v="GIL CORDOBA MATEO"/>
    <x v="6"/>
    <x v="0"/>
    <n v="185"/>
    <n v="23.125"/>
    <n v="195.90243902438999"/>
    <s v="2 DESCUENTOS (Conduct. y propietario)"/>
    <n v="75160.975600000005"/>
    <x v="0"/>
    <n v="14375"/>
    <x v="273"/>
    <x v="0"/>
    <m/>
  </r>
  <r>
    <d v="2022-05-04T04:11:28"/>
    <x v="1"/>
    <n v="40"/>
    <s v="CORDOBA QUINTERO RAFAEL JOSE"/>
    <x v="3"/>
    <x v="0"/>
    <n v="249"/>
    <n v="24.9"/>
    <n v="244.878048780488"/>
    <s v="1 DESCUENTO (Propietario veh 39)"/>
    <n v="93951.219500000007"/>
    <x v="0"/>
    <n v="14375"/>
    <x v="273"/>
    <x v="0"/>
    <m/>
  </r>
  <r>
    <d v="2022-05-04T04:11:29"/>
    <x v="1"/>
    <n v="42"/>
    <s v="BARRANTES GALLEGO DANIEL CAMILO"/>
    <x v="6"/>
    <x v="0"/>
    <n v="228"/>
    <n v="28.5"/>
    <n v="195.90243902438999"/>
    <m/>
    <n v="75160.975600000005"/>
    <x v="0"/>
    <n v="14375"/>
    <x v="273"/>
    <x v="0"/>
    <m/>
  </r>
  <r>
    <d v="2022-05-05T02:27:44"/>
    <x v="9"/>
    <n v="1"/>
    <s v="BERRIO GIL YEYSON DARIO"/>
    <x v="3"/>
    <x v="0"/>
    <n v="227"/>
    <n v="22.7"/>
    <n v="241.232665639445"/>
    <m/>
    <n v="92493.066300000006"/>
    <x v="0"/>
    <n v="15064.8649"/>
    <x v="274"/>
    <x v="0"/>
    <m/>
  </r>
  <r>
    <d v="2022-05-05T02:27:44"/>
    <x v="9"/>
    <n v="3"/>
    <s v="GONZALEZ VELASQUEZ LISDAN"/>
    <x v="12"/>
    <x v="0"/>
    <n v="266"/>
    <n v="20.461538461538499"/>
    <n v="313.60246533127901"/>
    <s v="1 DESCUENTO (Jose despachador)"/>
    <n v="120240.98609999999"/>
    <x v="0"/>
    <n v="15064.8649"/>
    <x v="274"/>
    <x v="0"/>
    <m/>
  </r>
  <r>
    <d v="2022-05-05T02:27:44"/>
    <x v="9"/>
    <n v="5"/>
    <s v="LOAIZA GAVIRIA EDIXON ANDRES"/>
    <x v="0"/>
    <x v="0"/>
    <n v="258"/>
    <n v="28.6666666666667"/>
    <n v="217.10939907550099"/>
    <m/>
    <n v="83243.759600000005"/>
    <x v="1"/>
    <n v="15064.8649"/>
    <x v="274"/>
    <x v="0"/>
    <m/>
  </r>
  <r>
    <d v="2022-05-05T02:27:45"/>
    <x v="9"/>
    <n v="6"/>
    <s v="VARGAS ROJAS DIELMER AUGUSTO"/>
    <x v="6"/>
    <x v="0"/>
    <n v="198"/>
    <n v="24.75"/>
    <n v="192.98613251155601"/>
    <m/>
    <n v="73994.452999999994"/>
    <x v="0"/>
    <n v="15064.8649"/>
    <x v="274"/>
    <x v="0"/>
    <m/>
  </r>
  <r>
    <d v="2022-05-05T02:27:45"/>
    <x v="9"/>
    <n v="7"/>
    <s v="URIBE HERRERA JUAN ESTEBAN"/>
    <x v="1"/>
    <x v="0"/>
    <n v="323"/>
    <n v="29.363636363636399"/>
    <n v="265.35593220339001"/>
    <s v="2 DESCUENTOS (Usuario desubicado y Conduct. Veh 16)"/>
    <n v="101742.3729"/>
    <x v="1"/>
    <n v="15064.8649"/>
    <x v="274"/>
    <x v="0"/>
    <m/>
  </r>
  <r>
    <d v="2022-05-05T02:27:45"/>
    <x v="9"/>
    <n v="8"/>
    <s v="VALENCIA MENDOZA CESAR AUGUSTO"/>
    <x v="9"/>
    <x v="0"/>
    <n v="276"/>
    <n v="23"/>
    <n v="289.47919876733403"/>
    <m/>
    <n v="110991.6795"/>
    <x v="1"/>
    <n v="15064.8649"/>
    <x v="274"/>
    <x v="0"/>
    <m/>
  </r>
  <r>
    <d v="2022-05-05T02:27:45"/>
    <x v="9"/>
    <n v="9"/>
    <s v="TABORDA ROJAS DIEGO ALEJANDRO"/>
    <x v="6"/>
    <x v="0"/>
    <n v="198"/>
    <n v="23.294117647058801"/>
    <n v="205.04776579352799"/>
    <m/>
    <n v="78619.106299999999"/>
    <x v="0"/>
    <n v="15064.8649"/>
    <x v="274"/>
    <x v="0"/>
    <m/>
  </r>
  <r>
    <d v="2022-05-05T02:27:45"/>
    <x v="9"/>
    <n v="10"/>
    <s v="MONSALVE OCAMPO EDISON GUSTAVO"/>
    <x v="11"/>
    <x v="0"/>
    <n v="40"/>
    <n v="20"/>
    <n v="48.246533127889101"/>
    <m/>
    <n v="18498.613300000001"/>
    <x v="0"/>
    <n v="15064.8649"/>
    <x v="274"/>
    <x v="0"/>
    <m/>
  </r>
  <r>
    <d v="2022-05-05T02:27:45"/>
    <x v="1"/>
    <n v="11"/>
    <s v="HERRERA CRISTIAN"/>
    <x v="9"/>
    <x v="0"/>
    <n v="316"/>
    <n v="26.3333333333333"/>
    <n v="289.47919876733403"/>
    <s v="4 DESCUENTOS (Usuarios desubicados)"/>
    <n v="110991.6795"/>
    <x v="0"/>
    <n v="15064.8649"/>
    <x v="274"/>
    <x v="0"/>
    <m/>
  </r>
  <r>
    <d v="2022-05-05T02:27:46"/>
    <x v="1"/>
    <n v="12"/>
    <s v="VELEZ ZAPATA SANTIAGO"/>
    <x v="6"/>
    <x v="0"/>
    <n v="167"/>
    <n v="19.647058823529399"/>
    <n v="205.04776579352799"/>
    <m/>
    <n v="78619.106299999999"/>
    <x v="0"/>
    <n v="15064.8649"/>
    <x v="274"/>
    <x v="0"/>
    <m/>
  </r>
  <r>
    <d v="2022-05-05T02:27:46"/>
    <x v="1"/>
    <n v="14"/>
    <s v="CARVAJAL SALAZAR HECTOR MARINO"/>
    <x v="3"/>
    <x v="0"/>
    <n v="185"/>
    <n v="18.5"/>
    <n v="241.232665639445"/>
    <m/>
    <n v="92493.066300000006"/>
    <x v="1"/>
    <n v="15064.8649"/>
    <x v="274"/>
    <x v="0"/>
    <m/>
  </r>
  <r>
    <d v="2022-05-05T02:27:46"/>
    <x v="1"/>
    <n v="15"/>
    <s v="LOPERA AGUDELO LUIS FRANCISCO"/>
    <x v="7"/>
    <x v="0"/>
    <n v="63"/>
    <n v="21"/>
    <n v="72.369799691833606"/>
    <m/>
    <n v="27747.919900000001"/>
    <x v="0"/>
    <n v="15064.8649"/>
    <x v="274"/>
    <x v="0"/>
    <m/>
  </r>
  <r>
    <d v="2022-05-05T02:27:46"/>
    <x v="1"/>
    <n v="16"/>
    <s v="DAVID TORRES GEIDER"/>
    <x v="3"/>
    <x v="0"/>
    <n v="184"/>
    <n v="18.399999999999999"/>
    <n v="241.232665639445"/>
    <m/>
    <n v="92493.066300000006"/>
    <x v="0"/>
    <n v="15064.8649"/>
    <x v="274"/>
    <x v="0"/>
    <m/>
  </r>
  <r>
    <d v="2022-05-05T02:27:46"/>
    <x v="1"/>
    <n v="17"/>
    <s v="ESPINOZA CHAVARRIA GUILLERMO LEON"/>
    <x v="0"/>
    <x v="0"/>
    <n v="231"/>
    <n v="25.6666666666667"/>
    <n v="217.10939907550099"/>
    <m/>
    <n v="83243.759600000005"/>
    <x v="0"/>
    <n v="15064.8649"/>
    <x v="274"/>
    <x v="0"/>
    <m/>
  </r>
  <r>
    <d v="2022-05-05T02:27:46"/>
    <x v="1"/>
    <n v="18"/>
    <s v="RENDON VIANA HUMBERTO DE JESUS"/>
    <x v="3"/>
    <x v="0"/>
    <n v="247"/>
    <n v="24.7"/>
    <n v="241.232665639445"/>
    <s v="3 DESCUENTOS (jefe de ruta, propietario y Jose despachador)"/>
    <n v="92493.066300000006"/>
    <x v="0"/>
    <n v="15064.8649"/>
    <x v="274"/>
    <x v="0"/>
    <m/>
  </r>
  <r>
    <d v="2022-05-05T02:27:47"/>
    <x v="1"/>
    <n v="19"/>
    <s v="HURTADO MADRID JUAN ESTEBAN"/>
    <x v="6"/>
    <x v="0"/>
    <n v="181"/>
    <n v="22.625"/>
    <n v="192.98613251155601"/>
    <m/>
    <n v="73994.452999999994"/>
    <x v="0"/>
    <n v="15064.8649"/>
    <x v="274"/>
    <x v="0"/>
    <m/>
  </r>
  <r>
    <d v="2022-05-05T02:27:47"/>
    <x v="1"/>
    <n v="20"/>
    <s v="VACA FIERRO ROBINSON"/>
    <x v="0"/>
    <x v="0"/>
    <n v="194"/>
    <n v="21.5555555555556"/>
    <n v="217.10939907550099"/>
    <m/>
    <n v="83243.759600000005"/>
    <x v="0"/>
    <n v="15064.8649"/>
    <x v="274"/>
    <x v="0"/>
    <m/>
  </r>
  <r>
    <d v="2022-05-05T02:27:47"/>
    <x v="1"/>
    <n v="21"/>
    <s v="OCAMPO OCAMPO ANTONIO JOSE"/>
    <x v="3"/>
    <x v="0"/>
    <n v="231"/>
    <n v="23.1"/>
    <n v="241.232665639445"/>
    <m/>
    <n v="92493.066300000006"/>
    <x v="0"/>
    <n v="15064.8649"/>
    <x v="274"/>
    <x v="0"/>
    <m/>
  </r>
  <r>
    <d v="2022-05-05T02:27:47"/>
    <x v="1"/>
    <n v="22"/>
    <s v="QUIRAMA CASTAEDA JHON JADER"/>
    <x v="2"/>
    <x v="0"/>
    <n v="151"/>
    <n v="27.454545454545499"/>
    <n v="132.67796610169501"/>
    <m/>
    <n v="50871.186399999999"/>
    <x v="1"/>
    <n v="15064.8649"/>
    <x v="274"/>
    <x v="0"/>
    <m/>
  </r>
  <r>
    <d v="2022-05-05T02:27:47"/>
    <x v="1"/>
    <n v="23"/>
    <s v="QUICENO DAVID DIEGO ALEJANDRO"/>
    <x v="3"/>
    <x v="0"/>
    <n v="242"/>
    <n v="24.2"/>
    <n v="241.232665639445"/>
    <m/>
    <n v="92493.066300000006"/>
    <x v="0"/>
    <n v="15064.8649"/>
    <x v="274"/>
    <x v="0"/>
    <m/>
  </r>
  <r>
    <d v="2022-05-05T02:27:48"/>
    <x v="1"/>
    <n v="24"/>
    <s v="JIMENEZ JOSE"/>
    <x v="3"/>
    <x v="0"/>
    <n v="235"/>
    <n v="23.5"/>
    <n v="241.232665639445"/>
    <m/>
    <n v="92493.066300000006"/>
    <x v="0"/>
    <n v="15064.8649"/>
    <x v="274"/>
    <x v="0"/>
    <m/>
  </r>
  <r>
    <d v="2022-05-05T02:27:48"/>
    <x v="1"/>
    <n v="25"/>
    <s v="JIMENEZ HURTADO CARLOS ESTIVEN"/>
    <x v="6"/>
    <x v="0"/>
    <n v="232"/>
    <n v="29"/>
    <n v="192.98613251155601"/>
    <s v="1 DESCUENTO (Despachador fernando)"/>
    <n v="73994.452999999994"/>
    <x v="1"/>
    <n v="15064.8649"/>
    <x v="274"/>
    <x v="0"/>
    <m/>
  </r>
  <r>
    <d v="2022-05-05T02:27:48"/>
    <x v="1"/>
    <n v="27"/>
    <s v="DURANGO DAVID JOSE"/>
    <x v="0"/>
    <x v="0"/>
    <n v="222"/>
    <n v="24.6666666666667"/>
    <n v="217.10939907550099"/>
    <m/>
    <n v="83243.759600000005"/>
    <x v="0"/>
    <n v="15064.8649"/>
    <x v="274"/>
    <x v="0"/>
    <m/>
  </r>
  <r>
    <d v="2022-05-05T02:27:48"/>
    <x v="1"/>
    <n v="29"/>
    <s v="VALENCIA MENDOZA JHON"/>
    <x v="3"/>
    <x v="0"/>
    <n v="254"/>
    <n v="25.4"/>
    <n v="241.232665639445"/>
    <m/>
    <n v="92493.066300000006"/>
    <x v="0"/>
    <n v="15064.8649"/>
    <x v="274"/>
    <x v="0"/>
    <m/>
  </r>
  <r>
    <d v="2022-05-05T02:27:48"/>
    <x v="9"/>
    <n v="30"/>
    <s v="ESCOBAR BRAN MATEO"/>
    <x v="3"/>
    <x v="0"/>
    <n v="210"/>
    <n v="21"/>
    <n v="241.232665639445"/>
    <m/>
    <n v="92493.066300000006"/>
    <x v="0"/>
    <n v="15064.8649"/>
    <x v="274"/>
    <x v="0"/>
    <m/>
  </r>
  <r>
    <d v="2022-05-05T02:27:48"/>
    <x v="9"/>
    <n v="31"/>
    <s v="BRAN GOEZ JUAN CARLOS"/>
    <x v="6"/>
    <x v="0"/>
    <n v="222"/>
    <n v="27.75"/>
    <n v="192.98613251155601"/>
    <m/>
    <n v="73994.452999999994"/>
    <x v="1"/>
    <n v="15064.8649"/>
    <x v="274"/>
    <x v="0"/>
    <m/>
  </r>
  <r>
    <d v="2022-05-05T02:27:49"/>
    <x v="9"/>
    <n v="32"/>
    <s v="RAMIREZ RENGIFO JORGE ANDRES"/>
    <x v="0"/>
    <x v="0"/>
    <n v="234"/>
    <n v="26"/>
    <n v="217.10939907550099"/>
    <s v="5 DESCUENTOS (Transbordo veh 31)"/>
    <n v="83243.759600000005"/>
    <x v="0"/>
    <n v="15064.8649"/>
    <x v="274"/>
    <x v="0"/>
    <m/>
  </r>
  <r>
    <d v="2022-05-05T02:27:49"/>
    <x v="9"/>
    <n v="33"/>
    <s v="YEPES CAMILO"/>
    <x v="0"/>
    <x v="1"/>
    <n v="244"/>
    <n v="27.1111111111111"/>
    <n v="217.10939907550099"/>
    <s v="1 DESCUENTO (Despachador fernando)"/>
    <n v="83243.759600000005"/>
    <x v="0"/>
    <n v="15064.8649"/>
    <x v="274"/>
    <x v="0"/>
    <m/>
  </r>
  <r>
    <d v="2022-05-05T02:27:49"/>
    <x v="9"/>
    <n v="34"/>
    <s v="MONTOYA OSPINA GILBERTO ANTONIO"/>
    <x v="1"/>
    <x v="0"/>
    <n v="311"/>
    <n v="28.272727272727298"/>
    <n v="265.35593220339001"/>
    <m/>
    <n v="101742.3729"/>
    <x v="0"/>
    <n v="15064.8649"/>
    <x v="274"/>
    <x v="0"/>
    <m/>
  </r>
  <r>
    <d v="2022-05-05T02:27:49"/>
    <x v="9"/>
    <n v="35"/>
    <s v="GARCIA DAVID WILSON ALBERTO"/>
    <x v="0"/>
    <x v="0"/>
    <n v="186"/>
    <n v="20.6666666666667"/>
    <n v="217.10939907550099"/>
    <s v="5 DESCUENTOS (3 Jefe de ruta y 2 x Usuario con movilidad reducida)"/>
    <n v="83243.759600000005"/>
    <x v="1"/>
    <n v="15064.8649"/>
    <x v="274"/>
    <x v="0"/>
    <m/>
  </r>
  <r>
    <d v="2022-05-05T02:27:49"/>
    <x v="9"/>
    <n v="36"/>
    <s v="MARTINEZ CHAVERRA LUIS NORBERTO"/>
    <x v="3"/>
    <x v="0"/>
    <n v="280"/>
    <n v="28"/>
    <n v="241.232665639445"/>
    <m/>
    <n v="92493.066300000006"/>
    <x v="0"/>
    <n v="15064.8649"/>
    <x v="274"/>
    <x v="0"/>
    <m/>
  </r>
  <r>
    <d v="2022-05-05T02:27:49"/>
    <x v="9"/>
    <n v="37"/>
    <s v="SEPULVEDA HENAO JUAN CAMILO"/>
    <x v="6"/>
    <x v="0"/>
    <n v="179"/>
    <n v="23.866666666666699"/>
    <n v="180.924499229584"/>
    <s v="2 DESCUENTOS (Usuarios desubicados)"/>
    <n v="69369.799700000003"/>
    <x v="1"/>
    <n v="15064.8649"/>
    <x v="274"/>
    <x v="0"/>
    <m/>
  </r>
  <r>
    <d v="2022-05-05T02:27:50"/>
    <x v="9"/>
    <n v="38"/>
    <s v="RESTREPO JHON FLANDER"/>
    <x v="3"/>
    <x v="3"/>
    <n v="237"/>
    <n v="22.571428571428601"/>
    <n v="253.294298921418"/>
    <m/>
    <n v="97117.719599999997"/>
    <x v="0"/>
    <n v="15064.8649"/>
    <x v="274"/>
    <x v="0"/>
    <m/>
  </r>
  <r>
    <d v="2022-05-05T02:27:50"/>
    <x v="9"/>
    <n v="39"/>
    <s v="GIL CORDOBA MATEO"/>
    <x v="3"/>
    <x v="0"/>
    <n v="203"/>
    <n v="20.3"/>
    <n v="241.232665639445"/>
    <m/>
    <n v="92493.066300000006"/>
    <x v="0"/>
    <n v="15064.8649"/>
    <x v="274"/>
    <x v="0"/>
    <m/>
  </r>
  <r>
    <d v="2022-05-05T02:27:50"/>
    <x v="9"/>
    <n v="40"/>
    <s v="CORDOBA QUINTERO RAFAEL JOSE"/>
    <x v="2"/>
    <x v="0"/>
    <n v="188"/>
    <n v="31.3333333333333"/>
    <n v="144.73959938366701"/>
    <m/>
    <n v="55495.839800000002"/>
    <x v="0"/>
    <n v="15064.8649"/>
    <x v="274"/>
    <x v="0"/>
    <m/>
  </r>
  <r>
    <d v="2022-05-05T02:27:50"/>
    <x v="9"/>
    <n v="42"/>
    <s v="SOLORZANO KEVIN"/>
    <x v="0"/>
    <x v="0"/>
    <n v="213"/>
    <n v="23.6666666666667"/>
    <n v="217.10939907550099"/>
    <m/>
    <n v="83243.759600000005"/>
    <x v="0"/>
    <n v="15064.8649"/>
    <x v="274"/>
    <x v="0"/>
    <m/>
  </r>
  <r>
    <d v="2022-05-06T02:45:55"/>
    <x v="1"/>
    <n v="1"/>
    <s v="GIL ARBOLEDA ARLEX"/>
    <x v="11"/>
    <x v="0"/>
    <n v="44"/>
    <n v="22"/>
    <n v="47.349282296650699"/>
    <m/>
    <n v="18139.712899999999"/>
    <x v="0"/>
    <n v="14316.216200000001"/>
    <x v="275"/>
    <x v="0"/>
    <m/>
  </r>
  <r>
    <d v="2022-05-06T02:45:55"/>
    <x v="1"/>
    <n v="3"/>
    <s v="ESPINOZA CHAVARRIA GUILLERMO LEON"/>
    <x v="0"/>
    <x v="0"/>
    <n v="182"/>
    <n v="20.2222222222222"/>
    <n v="213.071770334928"/>
    <m/>
    <n v="81628.708100000003"/>
    <x v="0"/>
    <n v="14713.8889"/>
    <x v="275"/>
    <x v="0"/>
    <m/>
  </r>
  <r>
    <d v="2022-05-06T02:45:55"/>
    <x v="1"/>
    <n v="5"/>
    <s v="LOAIZA GAVIRIA EDIXON ANDRES"/>
    <x v="3"/>
    <x v="0"/>
    <n v="228"/>
    <n v="22.8"/>
    <n v="236.74641148325401"/>
    <s v="2 DESCUENTOS (Propietario y Jose despachador)"/>
    <n v="90698.564599999998"/>
    <x v="1"/>
    <n v="14713.8889"/>
    <x v="275"/>
    <x v="0"/>
    <m/>
  </r>
  <r>
    <d v="2022-05-06T02:45:56"/>
    <x v="1"/>
    <n v="6"/>
    <s v="VARGAS ROJAS DIELMER AUGUSTO"/>
    <x v="0"/>
    <x v="0"/>
    <n v="183"/>
    <n v="20.3333333333333"/>
    <n v="213.071770334928"/>
    <s v="1 DESCUENTO (Propietario)"/>
    <n v="81628.708100000003"/>
    <x v="0"/>
    <n v="14713.8889"/>
    <x v="275"/>
    <x v="0"/>
    <m/>
  </r>
  <r>
    <d v="2022-05-06T02:45:56"/>
    <x v="1"/>
    <n v="7"/>
    <s v="URIBE HERRERA JUAN ESTEBAN"/>
    <x v="2"/>
    <x v="0"/>
    <n v="176"/>
    <n v="29.3333333333333"/>
    <n v="142.04784688995201"/>
    <m/>
    <n v="54419.138800000001"/>
    <x v="1"/>
    <n v="14713.8889"/>
    <x v="275"/>
    <x v="0"/>
    <m/>
  </r>
  <r>
    <d v="2022-05-06T02:45:56"/>
    <x v="1"/>
    <n v="8"/>
    <s v="VALENCIA MENDOZA CESAR AUGUSTO"/>
    <x v="6"/>
    <x v="0"/>
    <n v="178"/>
    <n v="22.25"/>
    <n v="189.397129186603"/>
    <m/>
    <n v="72558.851699999999"/>
    <x v="1"/>
    <n v="14713.8889"/>
    <x v="275"/>
    <x v="0"/>
    <m/>
  </r>
  <r>
    <d v="2022-05-06T02:45:56"/>
    <x v="1"/>
    <n v="9"/>
    <s v="TABORDA ROJAS DIEGO ALEJANDRO"/>
    <x v="3"/>
    <x v="0"/>
    <n v="209"/>
    <n v="20.9"/>
    <n v="236.74641148325401"/>
    <m/>
    <n v="90698.564599999998"/>
    <x v="0"/>
    <n v="14713.8889"/>
    <x v="275"/>
    <x v="0"/>
    <m/>
  </r>
  <r>
    <d v="2022-05-06T02:45:57"/>
    <x v="9"/>
    <n v="11"/>
    <s v="HERRERA CRISTIAN"/>
    <x v="0"/>
    <x v="0"/>
    <n v="249"/>
    <n v="27.6666666666667"/>
    <n v="213.071770334928"/>
    <s v="2 DESCUENTOS (Despachador fernando y Usuario desubicado)"/>
    <n v="81628.708100000003"/>
    <x v="0"/>
    <n v="14713.8889"/>
    <x v="275"/>
    <x v="0"/>
    <m/>
  </r>
  <r>
    <d v="2022-05-06T02:45:57"/>
    <x v="9"/>
    <n v="12"/>
    <s v="VELEZ ZAPATA SANTIAGO"/>
    <x v="0"/>
    <x v="0"/>
    <n v="175"/>
    <n v="19.4444444444444"/>
    <n v="213.071770334928"/>
    <m/>
    <n v="81628.708100000003"/>
    <x v="0"/>
    <n v="14713.8889"/>
    <x v="275"/>
    <x v="0"/>
    <m/>
  </r>
  <r>
    <d v="2022-05-06T02:45:57"/>
    <x v="9"/>
    <n v="13"/>
    <s v="BRAN GOEZ JUAN CARLOS"/>
    <x v="2"/>
    <x v="0"/>
    <n v="149"/>
    <n v="24.8333333333333"/>
    <n v="142.04784688995201"/>
    <m/>
    <n v="54419.138800000001"/>
    <x v="1"/>
    <n v="14713.8889"/>
    <x v="275"/>
    <x v="0"/>
    <m/>
  </r>
  <r>
    <d v="2022-05-06T02:45:57"/>
    <x v="9"/>
    <n v="14"/>
    <s v="CARVAJAL SALAZAR HECTOR MARINO"/>
    <x v="3"/>
    <x v="0"/>
    <n v="232"/>
    <n v="23.2"/>
    <n v="236.74641148325401"/>
    <m/>
    <n v="90698.564599999998"/>
    <x v="1"/>
    <n v="14713.8889"/>
    <x v="275"/>
    <x v="0"/>
    <m/>
  </r>
  <r>
    <d v="2022-05-06T02:45:57"/>
    <x v="9"/>
    <n v="15"/>
    <s v="LOPERA AGUDELO LUIS FRANCISCO"/>
    <x v="4"/>
    <x v="0"/>
    <n v="170"/>
    <n v="24.285714285714299"/>
    <n v="165.72248803827799"/>
    <m/>
    <n v="63488.995199999998"/>
    <x v="0"/>
    <n v="14713.8889"/>
    <x v="275"/>
    <x v="0"/>
    <m/>
  </r>
  <r>
    <d v="2022-05-06T02:45:58"/>
    <x v="9"/>
    <n v="16"/>
    <s v="DAVID TORRES GEIDER"/>
    <x v="0"/>
    <x v="0"/>
    <n v="196"/>
    <n v="21.7777777777778"/>
    <n v="213.071770334928"/>
    <m/>
    <n v="81628.708100000003"/>
    <x v="0"/>
    <n v="14713.8889"/>
    <x v="275"/>
    <x v="0"/>
    <m/>
  </r>
  <r>
    <d v="2022-05-06T02:45:58"/>
    <x v="9"/>
    <n v="17"/>
    <s v="VERENZUELA MARTINEZ ALEXANDER"/>
    <x v="0"/>
    <x v="3"/>
    <n v="192"/>
    <n v="21.3333333333333"/>
    <n v="213.071770334928"/>
    <s v="9 DESCUENTOS (2Transbordo veh 01, 6 Transbordo y Despachador fernando)"/>
    <n v="81628.708100000003"/>
    <x v="0"/>
    <n v="14713.8889"/>
    <x v="275"/>
    <x v="0"/>
    <m/>
  </r>
  <r>
    <d v="2022-05-06T02:45:58"/>
    <x v="9"/>
    <n v="19"/>
    <s v="HURTADO MADRID JUAN ESTEBAN"/>
    <x v="2"/>
    <x v="0"/>
    <n v="188"/>
    <n v="28.923076923076898"/>
    <n v="153.885167464115"/>
    <m/>
    <n v="58954.067000000003"/>
    <x v="0"/>
    <n v="14713.8889"/>
    <x v="275"/>
    <x v="0"/>
    <m/>
  </r>
  <r>
    <d v="2022-05-06T02:45:58"/>
    <x v="9"/>
    <n v="20"/>
    <s v="MARTINEZ MANCO JUAN FELIPE"/>
    <x v="3"/>
    <x v="0"/>
    <n v="231"/>
    <n v="23.1"/>
    <n v="236.74641148325401"/>
    <s v="3 DESCUENTOS (jefe de ruta y 2 Usuarios desubicados)"/>
    <n v="90698.564599999998"/>
    <x v="0"/>
    <n v="14713.8889"/>
    <x v="275"/>
    <x v="0"/>
    <m/>
  </r>
  <r>
    <d v="2022-05-06T02:45:58"/>
    <x v="9"/>
    <n v="21"/>
    <s v="LONDOO LOPERA DUVAN ANDRES"/>
    <x v="3"/>
    <x v="0"/>
    <n v="236"/>
    <n v="23.6"/>
    <n v="236.74641148325401"/>
    <s v="1 DESCUENTO (Despachadora Janeth)"/>
    <n v="90698.564599999998"/>
    <x v="0"/>
    <n v="14713.8889"/>
    <x v="275"/>
    <x v="0"/>
    <m/>
  </r>
  <r>
    <d v="2022-05-06T02:45:59"/>
    <x v="9"/>
    <n v="22"/>
    <s v="QUIRAMA CASTAEDA JHON JADER"/>
    <x v="3"/>
    <x v="3"/>
    <n v="238"/>
    <n v="23.8"/>
    <n v="236.74641148325401"/>
    <s v="1 DESCUENTO (Usuario desubicado)"/>
    <n v="90698.564599999998"/>
    <x v="1"/>
    <n v="14713.8889"/>
    <x v="275"/>
    <x v="0"/>
    <m/>
  </r>
  <r>
    <d v="2022-05-06T02:45:59"/>
    <x v="9"/>
    <n v="23"/>
    <s v="QUICENO DAVID DIEGO ALEJANDRO"/>
    <x v="1"/>
    <x v="0"/>
    <n v="207"/>
    <n v="18.818181818181799"/>
    <n v="260.42105263157902"/>
    <m/>
    <n v="99768.421100000007"/>
    <x v="0"/>
    <n v="14713.8889"/>
    <x v="275"/>
    <x v="0"/>
    <m/>
  </r>
  <r>
    <d v="2022-05-06T02:45:59"/>
    <x v="9"/>
    <n v="24"/>
    <s v="JIMENEZ JOSE"/>
    <x v="3"/>
    <x v="3"/>
    <n v="259"/>
    <n v="25.9"/>
    <n v="236.74641148325401"/>
    <m/>
    <n v="90698.564599999998"/>
    <x v="0"/>
    <n v="14713.8889"/>
    <x v="275"/>
    <x v="0"/>
    <m/>
  </r>
  <r>
    <d v="2022-05-06T02:45:59"/>
    <x v="9"/>
    <n v="25"/>
    <s v="JIMENEZ HURTADO CARLOS ESTIVEN"/>
    <x v="6"/>
    <x v="0"/>
    <n v="212"/>
    <n v="26.5"/>
    <n v="189.397129186603"/>
    <m/>
    <n v="72558.851699999999"/>
    <x v="1"/>
    <n v="14713.8889"/>
    <x v="275"/>
    <x v="0"/>
    <m/>
  </r>
  <r>
    <d v="2022-05-06T02:45:59"/>
    <x v="9"/>
    <n v="26"/>
    <s v="GONZALEZ VELASQUEZ LISDAN"/>
    <x v="4"/>
    <x v="0"/>
    <n v="145"/>
    <n v="20.714285714285701"/>
    <n v="165.72248803827799"/>
    <s v="2 DESCUENTOS (Usuario Desubicado y janeth despachadora)"/>
    <n v="63488.995199999998"/>
    <x v="0"/>
    <n v="14713.8889"/>
    <x v="275"/>
    <x v="0"/>
    <m/>
  </r>
  <r>
    <d v="2022-05-06T02:46:00"/>
    <x v="9"/>
    <n v="27"/>
    <s v="DURANGO DAVID JOSE"/>
    <x v="6"/>
    <x v="0"/>
    <n v="193"/>
    <n v="22.705882352941199"/>
    <n v="201.23444976076601"/>
    <s v="FERNEY HENAO Realiz 2 viajes donde moviliz 35 Usuarios"/>
    <n v="77093.779899999994"/>
    <x v="0"/>
    <n v="14713.8889"/>
    <x v="275"/>
    <x v="0"/>
    <m/>
  </r>
  <r>
    <d v="2022-05-06T02:46:00"/>
    <x v="9"/>
    <n v="28"/>
    <s v="RAMIREZ RENGIFO JORGE ANDRES"/>
    <x v="6"/>
    <x v="0"/>
    <n v="195"/>
    <n v="24.375"/>
    <n v="189.397129186603"/>
    <s v="1 DESCUENTO (Despachadora Janeth)"/>
    <n v="72558.851699999999"/>
    <x v="0"/>
    <n v="14713.8889"/>
    <x v="275"/>
    <x v="0"/>
    <m/>
  </r>
  <r>
    <d v="2022-05-06T02:46:00"/>
    <x v="1"/>
    <n v="29"/>
    <s v="VALENCIA MENDOZA JHON"/>
    <x v="3"/>
    <x v="0"/>
    <n v="217"/>
    <n v="21.7"/>
    <n v="236.74641148325401"/>
    <s v="2 DESCUENTOS (Propietario y Janeth despachadora)"/>
    <n v="90698.564599999998"/>
    <x v="0"/>
    <n v="14713.8889"/>
    <x v="275"/>
    <x v="0"/>
    <m/>
  </r>
  <r>
    <d v="2022-05-06T02:46:00"/>
    <x v="1"/>
    <n v="30"/>
    <s v="ESCOBAR BRAN MATEO"/>
    <x v="8"/>
    <x v="0"/>
    <n v="111"/>
    <n v="22.2"/>
    <n v="118.373205741627"/>
    <m/>
    <n v="45349.282299999999"/>
    <x v="0"/>
    <n v="14713.8889"/>
    <x v="275"/>
    <x v="0"/>
    <m/>
  </r>
  <r>
    <d v="2022-05-06T02:46:00"/>
    <x v="1"/>
    <n v="32"/>
    <s v="MEDINA PARRA JONATHAN ESTIVEN"/>
    <x v="1"/>
    <x v="3"/>
    <n v="271"/>
    <n v="24.636363636363601"/>
    <n v="260.42105263157902"/>
    <m/>
    <n v="99768.421100000007"/>
    <x v="0"/>
    <n v="14713.8889"/>
    <x v="275"/>
    <x v="0"/>
    <m/>
  </r>
  <r>
    <d v="2022-05-06T02:46:01"/>
    <x v="1"/>
    <n v="33"/>
    <s v="YEPES CAMILO"/>
    <x v="6"/>
    <x v="0"/>
    <n v="249"/>
    <n v="31.125"/>
    <n v="189.397129186603"/>
    <m/>
    <n v="72558.851699999999"/>
    <x v="0"/>
    <n v="14713.8889"/>
    <x v="275"/>
    <x v="0"/>
    <m/>
  </r>
  <r>
    <d v="2022-05-06T02:46:02"/>
    <x v="1"/>
    <n v="34"/>
    <s v="MONTOYA OSPINA GILBERTO ANTONIO"/>
    <x v="9"/>
    <x v="0"/>
    <n v="281"/>
    <n v="23.4166666666667"/>
    <n v="284.09569377990402"/>
    <m/>
    <n v="108838.2775"/>
    <x v="0"/>
    <n v="14713.8889"/>
    <x v="275"/>
    <x v="0"/>
    <m/>
  </r>
  <r>
    <d v="2022-05-06T02:46:02"/>
    <x v="1"/>
    <n v="35"/>
    <s v="GARCIA DAVID WILSON ALBERTO"/>
    <x v="1"/>
    <x v="0"/>
    <n v="273"/>
    <n v="24.818181818181799"/>
    <n v="260.42105263157902"/>
    <s v="3 DESCUENTOS (2 X Usuario con movilidad reducida y Lorena monitoreo)"/>
    <n v="99768.421100000007"/>
    <x v="1"/>
    <n v="14713.8889"/>
    <x v="275"/>
    <x v="0"/>
    <m/>
  </r>
  <r>
    <d v="2022-05-06T02:46:02"/>
    <x v="1"/>
    <n v="36"/>
    <s v="MARTINEZ CHAVERRA LUIS NORBERTO"/>
    <x v="12"/>
    <x v="0"/>
    <n v="313"/>
    <n v="24.076923076923102"/>
    <n v="307.77033492823"/>
    <m/>
    <n v="117908.13400000001"/>
    <x v="0"/>
    <n v="14713.8889"/>
    <x v="275"/>
    <x v="0"/>
    <m/>
  </r>
  <r>
    <d v="2022-05-06T02:46:02"/>
    <x v="1"/>
    <n v="37"/>
    <s v="PIEDRAHITA MADRID SANTIAGO"/>
    <x v="0"/>
    <x v="0"/>
    <n v="232"/>
    <n v="25.7777777777778"/>
    <n v="213.071770334928"/>
    <m/>
    <n v="81628.708100000003"/>
    <x v="1"/>
    <n v="14713.8889"/>
    <x v="275"/>
    <x v="0"/>
    <m/>
  </r>
  <r>
    <d v="2022-05-06T02:46:03"/>
    <x v="1"/>
    <n v="38"/>
    <s v="RESTREPO JHON FLANDER"/>
    <x v="1"/>
    <x v="0"/>
    <n v="300"/>
    <n v="27.272727272727298"/>
    <n v="260.42105263157902"/>
    <s v="1 DESCUENTO (Conduct.)"/>
    <n v="99768.421100000007"/>
    <x v="0"/>
    <n v="14713.8889"/>
    <x v="275"/>
    <x v="0"/>
    <m/>
  </r>
  <r>
    <d v="2022-05-06T02:46:03"/>
    <x v="1"/>
    <n v="39"/>
    <s v="GIL CORDOBA MATEO"/>
    <x v="3"/>
    <x v="3"/>
    <n v="187"/>
    <n v="18.7"/>
    <n v="236.74641148325401"/>
    <m/>
    <n v="90698.564599999998"/>
    <x v="0"/>
    <n v="14713.8889"/>
    <x v="275"/>
    <x v="0"/>
    <m/>
  </r>
  <r>
    <d v="2022-05-06T02:46:03"/>
    <x v="1"/>
    <n v="40"/>
    <s v="CORDOBA QUINTERO RAFAEL JOSE"/>
    <x v="11"/>
    <x v="0"/>
    <n v="66"/>
    <n v="26.4"/>
    <n v="59.186602870813402"/>
    <m/>
    <n v="22674.641100000001"/>
    <x v="0"/>
    <n v="14713.8889"/>
    <x v="275"/>
    <x v="0"/>
    <m/>
  </r>
  <r>
    <d v="2022-05-06T02:46:03"/>
    <x v="1"/>
    <n v="42"/>
    <s v="SOLORZANO KEVIN"/>
    <x v="0"/>
    <x v="0"/>
    <n v="255"/>
    <n v="28.3333333333333"/>
    <n v="213.071770334928"/>
    <m/>
    <n v="81628.708100000003"/>
    <x v="0"/>
    <n v="14713.8889"/>
    <x v="275"/>
    <x v="0"/>
    <m/>
  </r>
  <r>
    <d v="2022-05-07T02:41:26"/>
    <x v="9"/>
    <n v="1"/>
    <s v="BERRIO GIL YEYSON DARIO"/>
    <x v="4"/>
    <x v="1"/>
    <n v="165"/>
    <n v="23.571428571428601"/>
    <n v="174.62681744749599"/>
    <m/>
    <n v="67050.726999999999"/>
    <x v="0"/>
    <n v="16600"/>
    <x v="276"/>
    <x v="0"/>
    <m/>
  </r>
  <r>
    <d v="2022-05-07T02:41:26"/>
    <x v="9"/>
    <n v="3"/>
    <s v="ESPINOZA CHAVARRIA GUILLERMO LEON"/>
    <x v="0"/>
    <x v="0"/>
    <n v="200"/>
    <n v="22.2222222222222"/>
    <n v="224.52019386106599"/>
    <m/>
    <n v="86208.077499999999"/>
    <x v="0"/>
    <n v="16600"/>
    <x v="276"/>
    <x v="0"/>
    <m/>
  </r>
  <r>
    <d v="2022-05-07T02:41:26"/>
    <x v="9"/>
    <n v="5"/>
    <s v="LOAIZA GAVIRIA EDIXON ANDRES"/>
    <x v="3"/>
    <x v="0"/>
    <n v="304"/>
    <n v="32"/>
    <n v="236.99353796445899"/>
    <s v="1 DESCUENTO (Despachador Fernando)"/>
    <n v="90997.415200000003"/>
    <x v="1"/>
    <n v="16600"/>
    <x v="276"/>
    <x v="0"/>
    <m/>
  </r>
  <r>
    <d v="2022-05-07T02:41:27"/>
    <x v="9"/>
    <n v="6"/>
    <s v="VARGAS ROJAS DIELMER AUGUSTO"/>
    <x v="6"/>
    <x v="0"/>
    <n v="222"/>
    <n v="27.75"/>
    <n v="199.57350565428101"/>
    <m/>
    <n v="76629.402300000002"/>
    <x v="0"/>
    <n v="16600"/>
    <x v="276"/>
    <x v="0"/>
    <m/>
  </r>
  <r>
    <d v="2022-05-07T02:41:27"/>
    <x v="9"/>
    <n v="8"/>
    <s v="VALENCIA MENDOZA CESAR AUGUSTO"/>
    <x v="1"/>
    <x v="0"/>
    <n v="306"/>
    <n v="27.818181818181799"/>
    <n v="274.41357027463698"/>
    <s v="1 DESCUENTO (Incidente con la rampla)"/>
    <n v="105365.4281"/>
    <x v="1"/>
    <n v="16600"/>
    <x v="276"/>
    <x v="0"/>
    <m/>
  </r>
  <r>
    <d v="2022-05-07T02:41:27"/>
    <x v="1"/>
    <n v="11"/>
    <s v="HERRERA CRISTIAN"/>
    <x v="1"/>
    <x v="0"/>
    <n v="247"/>
    <n v="22.454545454545499"/>
    <n v="274.41357027463698"/>
    <m/>
    <n v="105365.4281"/>
    <x v="0"/>
    <n v="16600"/>
    <x v="276"/>
    <x v="0"/>
    <m/>
  </r>
  <r>
    <d v="2022-05-07T02:41:27"/>
    <x v="1"/>
    <n v="12"/>
    <s v="VELEZ ZAPATA SANTIAGO"/>
    <x v="3"/>
    <x v="0"/>
    <n v="222"/>
    <n v="22.2"/>
    <n v="249.466882067851"/>
    <m/>
    <n v="95786.752800000002"/>
    <x v="0"/>
    <n v="16600"/>
    <x v="276"/>
    <x v="0"/>
    <m/>
  </r>
  <r>
    <d v="2022-05-07T02:41:27"/>
    <x v="1"/>
    <n v="13"/>
    <s v="BRAN GOEZ JUAN CARLOS"/>
    <x v="4"/>
    <x v="0"/>
    <n v="175"/>
    <n v="25"/>
    <n v="174.62681744749599"/>
    <s v="2 DESCUENTOS (Usuarios desubicados)"/>
    <n v="67050.726999999999"/>
    <x v="1"/>
    <n v="16600"/>
    <x v="276"/>
    <x v="0"/>
    <m/>
  </r>
  <r>
    <d v="2022-05-07T02:41:28"/>
    <x v="1"/>
    <n v="14"/>
    <s v="CARVAJAL SALAZAR HECTOR MARINO"/>
    <x v="6"/>
    <x v="0"/>
    <n v="225"/>
    <n v="28.125"/>
    <n v="199.57350565428101"/>
    <m/>
    <n v="76629.402300000002"/>
    <x v="1"/>
    <n v="16600"/>
    <x v="276"/>
    <x v="0"/>
    <m/>
  </r>
  <r>
    <d v="2022-05-07T02:41:28"/>
    <x v="1"/>
    <n v="15"/>
    <s v="LONDOO LOPERA DUVAN ANDRES"/>
    <x v="0"/>
    <x v="0"/>
    <n v="252"/>
    <n v="28"/>
    <n v="224.52019386106599"/>
    <m/>
    <n v="86208.077499999999"/>
    <x v="0"/>
    <n v="16600"/>
    <x v="276"/>
    <x v="0"/>
    <m/>
  </r>
  <r>
    <d v="2022-05-07T02:41:28"/>
    <x v="1"/>
    <n v="16"/>
    <s v="DAVID TORRES GEIDER"/>
    <x v="1"/>
    <x v="0"/>
    <n v="221"/>
    <n v="20.090909090909101"/>
    <n v="274.41357027463698"/>
    <m/>
    <n v="105365.4281"/>
    <x v="0"/>
    <n v="16600"/>
    <x v="276"/>
    <x v="0"/>
    <m/>
  </r>
  <r>
    <d v="2022-05-07T02:41:28"/>
    <x v="1"/>
    <n v="17"/>
    <s v="VERENZUELA MARTINEZ ALEXANDER"/>
    <x v="0"/>
    <x v="0"/>
    <n v="207"/>
    <n v="23"/>
    <n v="224.52019386106599"/>
    <m/>
    <n v="86208.077499999999"/>
    <x v="0"/>
    <n v="16600"/>
    <x v="276"/>
    <x v="0"/>
    <m/>
  </r>
  <r>
    <d v="2022-05-07T02:41:28"/>
    <x v="1"/>
    <n v="20"/>
    <s v="VACA FIERRO ROBINSON"/>
    <x v="9"/>
    <x v="0"/>
    <n v="287"/>
    <n v="23.9166666666667"/>
    <n v="299.36025848142202"/>
    <s v="1 DESCUENTO (Propietario veh 28)"/>
    <n v="114944.10340000001"/>
    <x v="0"/>
    <n v="16600"/>
    <x v="276"/>
    <x v="0"/>
    <m/>
  </r>
  <r>
    <d v="2022-05-07T02:41:28"/>
    <x v="1"/>
    <n v="21"/>
    <s v="OCAMPO OCAMPO ANTONIO JOSE"/>
    <x v="9"/>
    <x v="3"/>
    <n v="289"/>
    <n v="24.0833333333333"/>
    <n v="299.36025848142202"/>
    <m/>
    <n v="114944.10340000001"/>
    <x v="0"/>
    <n v="16600"/>
    <x v="276"/>
    <x v="0"/>
    <m/>
  </r>
  <r>
    <d v="2022-05-07T02:41:29"/>
    <x v="1"/>
    <n v="22"/>
    <s v="QUIRAMA CASTAEDA JHON JADER"/>
    <x v="0"/>
    <x v="0"/>
    <n v="242"/>
    <n v="26.8888888888889"/>
    <n v="224.52019386106599"/>
    <m/>
    <n v="86208.077499999999"/>
    <x v="1"/>
    <n v="16600"/>
    <x v="276"/>
    <x v="0"/>
    <m/>
  </r>
  <r>
    <d v="2022-05-07T02:41:29"/>
    <x v="1"/>
    <n v="23"/>
    <s v="QUICENO DAVID DIEGO ALEJANDRO"/>
    <x v="9"/>
    <x v="0"/>
    <n v="253"/>
    <n v="21.0833333333333"/>
    <n v="299.36025848142202"/>
    <m/>
    <n v="114944.10340000001"/>
    <x v="0"/>
    <n v="16600"/>
    <x v="276"/>
    <x v="0"/>
    <m/>
  </r>
  <r>
    <d v="2022-05-07T02:41:29"/>
    <x v="1"/>
    <n v="24"/>
    <s v="JIMENEZ JOSE"/>
    <x v="1"/>
    <x v="0"/>
    <n v="278"/>
    <n v="25.272727272727298"/>
    <n v="274.41357027463698"/>
    <s v="3 DESCUENTOS (Conducts.)"/>
    <n v="105365.4281"/>
    <x v="0"/>
    <n v="16600"/>
    <x v="276"/>
    <x v="0"/>
    <m/>
  </r>
  <r>
    <d v="2022-05-07T02:41:29"/>
    <x v="1"/>
    <n v="25"/>
    <s v="JIMENEZ HURTADO CARLOS ESTIVEN"/>
    <x v="6"/>
    <x v="0"/>
    <n v="205"/>
    <n v="25.625"/>
    <n v="199.57350565428101"/>
    <m/>
    <n v="76629.402300000002"/>
    <x v="1"/>
    <n v="16600"/>
    <x v="276"/>
    <x v="0"/>
    <m/>
  </r>
  <r>
    <d v="2022-05-07T02:41:29"/>
    <x v="1"/>
    <n v="26"/>
    <s v="GONZALEZ VELASQUEZ LISDAN"/>
    <x v="9"/>
    <x v="0"/>
    <n v="287"/>
    <n v="23.9166666666667"/>
    <n v="299.36025848142202"/>
    <m/>
    <n v="114944.10340000001"/>
    <x v="0"/>
    <n v="16600"/>
    <x v="276"/>
    <x v="0"/>
    <m/>
  </r>
  <r>
    <d v="2022-05-07T02:41:30"/>
    <x v="1"/>
    <n v="27"/>
    <s v="DURANGO DAVID JOSE"/>
    <x v="1"/>
    <x v="0"/>
    <n v="266"/>
    <n v="24.181818181818201"/>
    <n v="274.41357027463698"/>
    <m/>
    <n v="105365.4281"/>
    <x v="0"/>
    <n v="16600"/>
    <x v="276"/>
    <x v="0"/>
    <m/>
  </r>
  <r>
    <d v="2022-05-07T02:41:30"/>
    <x v="1"/>
    <n v="28"/>
    <s v="ESCOBAR BRAN MATEO"/>
    <x v="0"/>
    <x v="3"/>
    <n v="226"/>
    <n v="25.1111111111111"/>
    <n v="224.52019386106599"/>
    <m/>
    <n v="86208.077499999999"/>
    <x v="0"/>
    <n v="16600"/>
    <x v="276"/>
    <x v="0"/>
    <m/>
  </r>
  <r>
    <d v="2022-05-07T02:41:30"/>
    <x v="1"/>
    <n v="29"/>
    <s v="VALENCIA MENDOZA JHON"/>
    <x v="1"/>
    <x v="0"/>
    <n v="273"/>
    <n v="24.818181818181799"/>
    <n v="274.41357027463698"/>
    <s v="7 DESCUENTOS (6 Transbordo veh 31 y veh 32)"/>
    <n v="105365.4281"/>
    <x v="0"/>
    <n v="16600"/>
    <x v="276"/>
    <x v="0"/>
    <m/>
  </r>
  <r>
    <d v="2022-05-07T02:41:30"/>
    <x v="9"/>
    <n v="31"/>
    <s v="GIL ARBOLEDA ARLEX"/>
    <x v="6"/>
    <x v="0"/>
    <n v="235"/>
    <n v="29.375"/>
    <n v="199.57350565428101"/>
    <m/>
    <n v="76629.402300000002"/>
    <x v="1"/>
    <n v="16600"/>
    <x v="276"/>
    <x v="0"/>
    <m/>
  </r>
  <r>
    <d v="2022-05-07T02:41:30"/>
    <x v="9"/>
    <n v="32"/>
    <s v="MEDINA PARRA JONATHAN ESTIVEN"/>
    <x v="0"/>
    <x v="0"/>
    <n v="223"/>
    <n v="24.7777777777778"/>
    <n v="224.52019386106599"/>
    <s v="1 DESCUENTO (Despachador Fernando)"/>
    <n v="86208.077499999999"/>
    <x v="0"/>
    <n v="16600"/>
    <x v="276"/>
    <x v="0"/>
    <m/>
  </r>
  <r>
    <d v="2022-05-07T02:41:30"/>
    <x v="9"/>
    <n v="33"/>
    <s v="YEPES CAMILO"/>
    <x v="3"/>
    <x v="0"/>
    <n v="273"/>
    <n v="27.3"/>
    <n v="249.466882067851"/>
    <m/>
    <n v="95786.752800000002"/>
    <x v="0"/>
    <n v="16600"/>
    <x v="276"/>
    <x v="0"/>
    <m/>
  </r>
  <r>
    <d v="2022-05-07T02:41:31"/>
    <x v="9"/>
    <n v="34"/>
    <s v="MONTOYA OSPINA GILBERTO ANTONIO"/>
    <x v="15"/>
    <x v="0"/>
    <n v="359"/>
    <n v="23.933333333333302"/>
    <n v="374.20032310177697"/>
    <m/>
    <n v="143680.1292"/>
    <x v="0"/>
    <n v="16600"/>
    <x v="276"/>
    <x v="0"/>
    <m/>
  </r>
  <r>
    <d v="2022-05-07T02:41:31"/>
    <x v="9"/>
    <n v="35"/>
    <s v="GARCIA DAVID WILSON ALBERTO"/>
    <x v="0"/>
    <x v="3"/>
    <n v="219"/>
    <n v="24.3333333333333"/>
    <n v="224.52019386106599"/>
    <s v="4 DESCUENTOS (2 Conducts. Y 2 x Usuario con movilidad reducida)"/>
    <n v="86208.077499999999"/>
    <x v="1"/>
    <n v="16600"/>
    <x v="276"/>
    <x v="0"/>
    <m/>
  </r>
  <r>
    <d v="2022-05-07T02:41:31"/>
    <x v="9"/>
    <n v="36"/>
    <s v="MARTINEZ MANCO JUAN FELIPE"/>
    <x v="3"/>
    <x v="0"/>
    <n v="251"/>
    <n v="25.1"/>
    <n v="249.466882067851"/>
    <s v="2 DESCUENTOS (Conducts.)"/>
    <n v="95786.752800000002"/>
    <x v="0"/>
    <n v="16600"/>
    <x v="276"/>
    <x v="0"/>
    <m/>
  </r>
  <r>
    <d v="2022-05-07T02:41:31"/>
    <x v="9"/>
    <n v="37"/>
    <s v="PIEDRAHITA MADRID SANTIAGO"/>
    <x v="3"/>
    <x v="0"/>
    <n v="245"/>
    <n v="24.5"/>
    <n v="249.466882067851"/>
    <s v="1 DESCUENTO (Propietario veh 19)"/>
    <n v="95786.752800000002"/>
    <x v="1"/>
    <n v="16600"/>
    <x v="276"/>
    <x v="0"/>
    <m/>
  </r>
  <r>
    <d v="2022-05-07T02:41:31"/>
    <x v="9"/>
    <n v="38"/>
    <s v="RESTREPO JHON FLANDER"/>
    <x v="11"/>
    <x v="3"/>
    <n v="59"/>
    <n v="29.5"/>
    <n v="49.893376413570302"/>
    <m/>
    <n v="19157.350600000002"/>
    <x v="0"/>
    <n v="16600"/>
    <x v="276"/>
    <x v="0"/>
    <m/>
  </r>
  <r>
    <d v="2022-05-07T02:41:31"/>
    <x v="9"/>
    <n v="39"/>
    <s v="GIL CORDOBA MATEO"/>
    <x v="0"/>
    <x v="0"/>
    <n v="207"/>
    <n v="23"/>
    <n v="224.52019386106599"/>
    <m/>
    <n v="86208.077499999999"/>
    <x v="0"/>
    <n v="16600"/>
    <x v="276"/>
    <x v="0"/>
    <m/>
  </r>
  <r>
    <d v="2022-05-07T02:41:32"/>
    <x v="9"/>
    <n v="42"/>
    <s v="BARRANTES GALLEGO DANIEL CAMILO"/>
    <x v="1"/>
    <x v="0"/>
    <n v="298"/>
    <n v="27.090909090909101"/>
    <n v="274.41357027463698"/>
    <m/>
    <n v="105365.4281"/>
    <x v="0"/>
    <n v="16600"/>
    <x v="276"/>
    <x v="0"/>
    <m/>
  </r>
  <r>
    <d v="2022-05-08T05:04:49"/>
    <x v="1"/>
    <n v="1"/>
    <s v="BERRIO GIL YEYSON DARIO"/>
    <x v="3"/>
    <x v="0"/>
    <n v="230"/>
    <n v="23"/>
    <n v="263.92380952381001"/>
    <m/>
    <n v="101569.5238"/>
    <x v="0"/>
    <n v="15109.375"/>
    <x v="277"/>
    <x v="0"/>
    <m/>
  </r>
  <r>
    <d v="2022-05-08T05:04:49"/>
    <x v="1"/>
    <n v="2"/>
    <s v="GARCIA DAVID WILSON ALBERTO"/>
    <x v="4"/>
    <x v="0"/>
    <n v="183"/>
    <n v="26.1428571428571"/>
    <n v="184.74666666666701"/>
    <s v="2 DESCUENTOS (Usuarios desubicados)"/>
    <n v="71098.666700000002"/>
    <x v="1"/>
    <n v="15109.375"/>
    <x v="277"/>
    <x v="0"/>
    <m/>
  </r>
  <r>
    <d v="2022-05-08T05:04:49"/>
    <x v="1"/>
    <n v="3"/>
    <s v="ESPINOZA CHAVARRIA GUILLERMO LEON"/>
    <x v="2"/>
    <x v="0"/>
    <n v="161"/>
    <n v="26.8333333333333"/>
    <n v="158.35428571428599"/>
    <m/>
    <n v="60941.7143"/>
    <x v="0"/>
    <n v="15109.375"/>
    <x v="277"/>
    <x v="0"/>
    <m/>
  </r>
  <r>
    <d v="2022-05-08T05:04:49"/>
    <x v="1"/>
    <n v="5"/>
    <s v="MARTINEZ MANCO JUAN FELIPE"/>
    <x v="0"/>
    <x v="0"/>
    <n v="304"/>
    <n v="33.7777777777778"/>
    <n v="237.53142857142899"/>
    <s v="3 DESCUENTOS X Usuario con movilidad reducida"/>
    <n v="91412.571400000001"/>
    <x v="1"/>
    <n v="15109.375"/>
    <x v="277"/>
    <x v="0"/>
    <m/>
  </r>
  <r>
    <d v="2022-05-08T05:04:50"/>
    <x v="1"/>
    <n v="6"/>
    <s v="VARGAS ROJAS DIELMER AUGUSTO"/>
    <x v="6"/>
    <x v="0"/>
    <n v="210"/>
    <n v="26.25"/>
    <n v="211.139047619048"/>
    <m/>
    <n v="81255.619000000006"/>
    <x v="0"/>
    <n v="15109.375"/>
    <x v="277"/>
    <x v="0"/>
    <m/>
  </r>
  <r>
    <d v="2022-05-08T05:04:50"/>
    <x v="1"/>
    <n v="7"/>
    <s v="URIBE HERRERA JUAN ESTEBAN"/>
    <x v="6"/>
    <x v="0"/>
    <n v="214"/>
    <n v="26.75"/>
    <n v="211.139047619048"/>
    <m/>
    <n v="81255.619000000006"/>
    <x v="1"/>
    <n v="15109.375"/>
    <x v="277"/>
    <x v="0"/>
    <m/>
  </r>
  <r>
    <d v="2022-05-08T05:04:50"/>
    <x v="1"/>
    <n v="8"/>
    <s v="VALENCIA MENDOZA CESAR AUGUSTO"/>
    <x v="6"/>
    <x v="0"/>
    <n v="251"/>
    <n v="29.529411764705898"/>
    <n v="224.335238095238"/>
    <m/>
    <n v="86334.095199999996"/>
    <x v="1"/>
    <n v="15109.375"/>
    <x v="277"/>
    <x v="0"/>
    <m/>
  </r>
  <r>
    <d v="2022-05-08T05:04:50"/>
    <x v="1"/>
    <n v="9"/>
    <s v="ESCOBAR BRAN MATEO"/>
    <x v="7"/>
    <x v="0"/>
    <n v="102"/>
    <n v="34"/>
    <n v="79.177142857142897"/>
    <m/>
    <n v="30470.857100000001"/>
    <x v="0"/>
    <n v="15109.375"/>
    <x v="277"/>
    <x v="0"/>
    <m/>
  </r>
  <r>
    <d v="2022-05-08T05:04:50"/>
    <x v="1"/>
    <n v="11"/>
    <s v="HERRERA CRISTIAN"/>
    <x v="3"/>
    <x v="0"/>
    <n v="286"/>
    <n v="28.6"/>
    <n v="263.92380952381001"/>
    <s v="3 DESCUENTOS (Jefe de ruta y Conduct.)"/>
    <n v="101569.5238"/>
    <x v="0"/>
    <n v="15109.375"/>
    <x v="277"/>
    <x v="0"/>
    <m/>
  </r>
  <r>
    <d v="2022-05-08T05:04:51"/>
    <x v="9"/>
    <n v="12"/>
    <s v="VELEZ ZAPATA SANTIAGO"/>
    <x v="6"/>
    <x v="0"/>
    <n v="166"/>
    <n v="20.75"/>
    <n v="211.139047619048"/>
    <m/>
    <n v="81255.619000000006"/>
    <x v="0"/>
    <n v="15109.375"/>
    <x v="277"/>
    <x v="0"/>
    <m/>
  </r>
  <r>
    <d v="2022-05-08T05:04:51"/>
    <x v="9"/>
    <n v="13"/>
    <s v="BRAN GOEZ JUAN CARLOS"/>
    <x v="6"/>
    <x v="0"/>
    <n v="190"/>
    <n v="23.75"/>
    <n v="211.139047619048"/>
    <m/>
    <n v="81255.619000000006"/>
    <x v="1"/>
    <n v="15109.375"/>
    <x v="277"/>
    <x v="0"/>
    <m/>
  </r>
  <r>
    <d v="2022-05-08T05:04:51"/>
    <x v="9"/>
    <n v="14"/>
    <s v="CARVAJAL SALAZAR HECTOR MARINO"/>
    <x v="7"/>
    <x v="3"/>
    <n v="37"/>
    <n v="12.3333333333333"/>
    <n v="79.177142857142897"/>
    <m/>
    <n v="30470.857100000001"/>
    <x v="1"/>
    <n v="15109.375"/>
    <x v="277"/>
    <x v="0"/>
    <m/>
  </r>
  <r>
    <d v="2022-05-08T05:04:51"/>
    <x v="9"/>
    <n v="15"/>
    <s v="LONDOO LOPERA DUVAN ANDRES"/>
    <x v="0"/>
    <x v="0"/>
    <n v="174"/>
    <n v="19.3333333333333"/>
    <n v="237.53142857142899"/>
    <s v="1 DESCUENTO (Despachador fernando)"/>
    <n v="91412.571400000001"/>
    <x v="0"/>
    <n v="15109.375"/>
    <x v="277"/>
    <x v="0"/>
    <m/>
  </r>
  <r>
    <d v="2022-05-08T05:04:51"/>
    <x v="9"/>
    <n v="16"/>
    <s v="SOLORZANO KEVIN"/>
    <x v="4"/>
    <x v="0"/>
    <n v="200"/>
    <n v="28.571428571428601"/>
    <n v="184.74666666666701"/>
    <m/>
    <n v="71098.666700000002"/>
    <x v="0"/>
    <n v="15109.375"/>
    <x v="277"/>
    <x v="0"/>
    <m/>
  </r>
  <r>
    <d v="2022-05-08T05:04:52"/>
    <x v="9"/>
    <n v="17"/>
    <s v="VERENZUELA MARTINEZ ALEXANDER"/>
    <x v="3"/>
    <x v="0"/>
    <n v="215"/>
    <n v="21.5"/>
    <n v="263.92380952381001"/>
    <m/>
    <n v="101569.5238"/>
    <x v="0"/>
    <n v="15109.375"/>
    <x v="277"/>
    <x v="0"/>
    <m/>
  </r>
  <r>
    <d v="2022-05-08T05:04:52"/>
    <x v="9"/>
    <n v="18"/>
    <s v="RENDON VIANA HUMBERTO DE JESUS"/>
    <x v="0"/>
    <x v="0"/>
    <n v="290"/>
    <n v="32.2222222222222"/>
    <n v="237.53142857142899"/>
    <s v="1 DESCUENTO (Despachador fernando)"/>
    <n v="91412.571400000001"/>
    <x v="0"/>
    <n v="15109.375"/>
    <x v="277"/>
    <x v="0"/>
    <m/>
  </r>
  <r>
    <d v="2022-05-08T05:04:52"/>
    <x v="9"/>
    <n v="20"/>
    <s v="VACA FIERRO ROBINSON"/>
    <x v="1"/>
    <x v="0"/>
    <n v="249"/>
    <n v="22.636363636363601"/>
    <n v="290.31619047619103"/>
    <s v="1 DESCUENTO (Propietario)"/>
    <n v="111726.4762"/>
    <x v="0"/>
    <n v="15109.375"/>
    <x v="277"/>
    <x v="0"/>
    <m/>
  </r>
  <r>
    <d v="2022-05-08T05:04:52"/>
    <x v="9"/>
    <n v="21"/>
    <s v="OCAMPO OCAMPO ANTONIO JOSE"/>
    <x v="0"/>
    <x v="0"/>
    <n v="295"/>
    <n v="32.7777777777778"/>
    <n v="237.53142857142899"/>
    <m/>
    <n v="91412.571400000001"/>
    <x v="0"/>
    <n v="15109.375"/>
    <x v="277"/>
    <x v="0"/>
    <m/>
  </r>
  <r>
    <d v="2022-05-08T05:04:52"/>
    <x v="9"/>
    <n v="22"/>
    <s v="QUIRAMA CASTAEDA JHON JADER"/>
    <x v="6"/>
    <x v="0"/>
    <n v="224"/>
    <n v="28"/>
    <n v="211.139047619048"/>
    <m/>
    <n v="81255.619000000006"/>
    <x v="1"/>
    <n v="15109.375"/>
    <x v="277"/>
    <x v="0"/>
    <m/>
  </r>
  <r>
    <d v="2022-05-08T05:04:53"/>
    <x v="9"/>
    <n v="23"/>
    <s v="QUICENO DAVID DIEGO ALEJANDRO"/>
    <x v="1"/>
    <x v="0"/>
    <n v="269"/>
    <n v="24.454545454545499"/>
    <n v="290.31619047619103"/>
    <s v="1 DESCUENTO (Propietario)"/>
    <n v="111726.4762"/>
    <x v="0"/>
    <n v="15109.375"/>
    <x v="277"/>
    <x v="0"/>
    <m/>
  </r>
  <r>
    <d v="2022-05-08T05:04:53"/>
    <x v="9"/>
    <n v="24"/>
    <s v="JIMENEZ JOSE"/>
    <x v="4"/>
    <x v="3"/>
    <n v="237"/>
    <n v="33.857142857142897"/>
    <n v="184.74666666666701"/>
    <m/>
    <n v="71098.666700000002"/>
    <x v="0"/>
    <n v="15109.375"/>
    <x v="277"/>
    <x v="0"/>
    <m/>
  </r>
  <r>
    <d v="2022-05-08T05:04:53"/>
    <x v="1"/>
    <n v="25"/>
    <s v="JIMENEZ HURTADO CARLOS ESTIVEN"/>
    <x v="2"/>
    <x v="0"/>
    <n v="125"/>
    <n v="20.8333333333333"/>
    <n v="158.35428571428599"/>
    <m/>
    <n v="60941.7143"/>
    <x v="1"/>
    <n v="15109.375"/>
    <x v="277"/>
    <x v="0"/>
    <m/>
  </r>
  <r>
    <d v="2022-05-08T05:04:53"/>
    <x v="1"/>
    <n v="26"/>
    <s v="GONZALEZ VELASQUEZ LISDAN"/>
    <x v="3"/>
    <x v="3"/>
    <n v="223"/>
    <n v="22.3"/>
    <n v="263.92380952381001"/>
    <m/>
    <n v="101569.5238"/>
    <x v="0"/>
    <n v="15109.375"/>
    <x v="277"/>
    <x v="0"/>
    <m/>
  </r>
  <r>
    <d v="2022-05-08T05:04:53"/>
    <x v="1"/>
    <n v="27"/>
    <s v="DURANGO DAVID JOSE"/>
    <x v="3"/>
    <x v="0"/>
    <n v="270"/>
    <n v="27"/>
    <n v="263.92380952381001"/>
    <s v="2 DESCUENTOS (Propietarios)"/>
    <n v="101569.5238"/>
    <x v="0"/>
    <n v="15109.375"/>
    <x v="277"/>
    <x v="0"/>
    <m/>
  </r>
  <r>
    <d v="2022-05-08T05:04:53"/>
    <x v="1"/>
    <n v="28"/>
    <s v="RAMIREZ RENGIFO JORGE ANDRES"/>
    <x v="0"/>
    <x v="0"/>
    <n v="227"/>
    <n v="25.2222222222222"/>
    <n v="237.53142857142899"/>
    <m/>
    <n v="91412.571400000001"/>
    <x v="0"/>
    <n v="15109.375"/>
    <x v="277"/>
    <x v="0"/>
    <m/>
  </r>
  <r>
    <d v="2022-05-08T05:04:54"/>
    <x v="1"/>
    <n v="29"/>
    <s v="VALENCIA MENDOZA JHON"/>
    <x v="2"/>
    <x v="1"/>
    <n v="117"/>
    <n v="19.5"/>
    <n v="158.35428571428599"/>
    <m/>
    <n v="60941.7143"/>
    <x v="0"/>
    <n v="15109.375"/>
    <x v="277"/>
    <x v="0"/>
    <m/>
  </r>
  <r>
    <d v="2022-05-08T05:04:54"/>
    <x v="1"/>
    <n v="32"/>
    <s v="MEDINA PARRA JONATHAN ESTIVEN"/>
    <x v="6"/>
    <x v="0"/>
    <n v="209"/>
    <n v="26.125"/>
    <n v="211.139047619048"/>
    <s v="1 DESCUENTO (Despachador Jose)"/>
    <n v="81255.619000000006"/>
    <x v="0"/>
    <n v="15109.375"/>
    <x v="277"/>
    <x v="0"/>
    <m/>
  </r>
  <r>
    <d v="2022-05-08T05:04:54"/>
    <x v="1"/>
    <n v="33"/>
    <s v="YEPES CAMILO"/>
    <x v="0"/>
    <x v="3"/>
    <n v="242"/>
    <n v="26.8888888888889"/>
    <n v="237.53142857142899"/>
    <m/>
    <n v="91412.571400000001"/>
    <x v="0"/>
    <n v="15109.375"/>
    <x v="277"/>
    <x v="0"/>
    <m/>
  </r>
  <r>
    <d v="2022-05-08T05:04:54"/>
    <x v="1"/>
    <n v="34"/>
    <s v="MONTOYA OSPINA GILBERTO ANTONIO"/>
    <x v="3"/>
    <x v="0"/>
    <n v="296"/>
    <n v="29.6"/>
    <n v="263.92380952381001"/>
    <m/>
    <n v="101569.5238"/>
    <x v="0"/>
    <n v="15109.375"/>
    <x v="277"/>
    <x v="0"/>
    <m/>
  </r>
  <r>
    <d v="2022-05-08T05:04:54"/>
    <x v="1"/>
    <n v="36"/>
    <s v="MARTINEZ CHAVERRA LUIS NORBERTO"/>
    <x v="4"/>
    <x v="0"/>
    <n v="203"/>
    <n v="29"/>
    <n v="184.74666666666701"/>
    <s v="1 DESCUENTO (Jefe de ruta)"/>
    <n v="71098.666700000002"/>
    <x v="0"/>
    <n v="15109.375"/>
    <x v="277"/>
    <x v="0"/>
    <m/>
  </r>
  <r>
    <d v="2022-05-08T05:04:54"/>
    <x v="1"/>
    <n v="37"/>
    <s v="SEPULVEDA HENAO JUAN CAMILO"/>
    <x v="0"/>
    <x v="0"/>
    <n v="296"/>
    <n v="32.8888888888889"/>
    <n v="237.53142857142899"/>
    <m/>
    <n v="91412.571400000001"/>
    <x v="1"/>
    <n v="15109.375"/>
    <x v="277"/>
    <x v="0"/>
    <m/>
  </r>
  <r>
    <d v="2022-05-08T05:04:55"/>
    <x v="1"/>
    <n v="42"/>
    <s v="BARRANTES GALLEGO DANIEL CAMILO"/>
    <x v="0"/>
    <x v="0"/>
    <n v="233"/>
    <n v="25.8888888888889"/>
    <n v="237.53142857142899"/>
    <m/>
    <n v="91412.571400000001"/>
    <x v="0"/>
    <n v="15109.375"/>
    <x v="277"/>
    <x v="0"/>
    <m/>
  </r>
  <r>
    <d v="2022-05-09T01:22:31"/>
    <x v="11"/>
    <n v="7"/>
    <s v="URIBE HERRERA JUAN ESTEBAN"/>
    <x v="6"/>
    <x v="0"/>
    <n v="210"/>
    <n v="26.25"/>
    <n v="224.71111111111099"/>
    <m/>
    <n v="86684.444399999993"/>
    <x v="1"/>
    <n v="16647.058799999999"/>
    <x v="278"/>
    <x v="0"/>
    <m/>
  </r>
  <r>
    <d v="2022-05-09T01:22:31"/>
    <x v="11"/>
    <n v="8"/>
    <s v="MARTINEZ MANCO JUAN FELIPE"/>
    <x v="6"/>
    <x v="0"/>
    <n v="200"/>
    <n v="25"/>
    <n v="224.71111111111099"/>
    <m/>
    <n v="86684.444399999993"/>
    <x v="1"/>
    <n v="16647.058799999999"/>
    <x v="278"/>
    <x v="0"/>
    <m/>
  </r>
  <r>
    <d v="2022-05-09T01:22:31"/>
    <x v="11"/>
    <n v="9"/>
    <s v="ESCOBAR BRAN MATEO"/>
    <x v="4"/>
    <x v="0"/>
    <n v="194"/>
    <n v="27.714285714285701"/>
    <n v="196.62222222222201"/>
    <m/>
    <n v="75848.888900000005"/>
    <x v="0"/>
    <n v="16647.058799999999"/>
    <x v="278"/>
    <x v="0"/>
    <m/>
  </r>
  <r>
    <d v="2022-05-09T01:22:31"/>
    <x v="11"/>
    <n v="21"/>
    <s v="OCAMPO OCAMPO ANTONIO JOSE"/>
    <x v="0"/>
    <x v="0"/>
    <n v="258"/>
    <n v="28.6666666666667"/>
    <n v="252.8"/>
    <m/>
    <n v="97520"/>
    <x v="0"/>
    <n v="16647.058799999999"/>
    <x v="278"/>
    <x v="0"/>
    <m/>
  </r>
  <r>
    <d v="2022-05-09T01:22:32"/>
    <x v="11"/>
    <n v="23"/>
    <s v="QUICENO DAVID DIEGO ALEJANDRO"/>
    <x v="3"/>
    <x v="0"/>
    <n v="252"/>
    <n v="25.2"/>
    <n v="280.88888888888903"/>
    <s v="EDISON MONSALVE Realiz 6 viajes donde moviliz 177 Usuarios"/>
    <n v="108355.55560000001"/>
    <x v="0"/>
    <n v="16647.058799999999"/>
    <x v="278"/>
    <x v="0"/>
    <m/>
  </r>
  <r>
    <d v="2022-05-09T01:22:32"/>
    <x v="11"/>
    <n v="24"/>
    <s v="JIMENEZ JOSE"/>
    <x v="0"/>
    <x v="0"/>
    <n v="272"/>
    <n v="30.2222222222222"/>
    <n v="252.8"/>
    <m/>
    <n v="97520"/>
    <x v="0"/>
    <n v="16647.058799999999"/>
    <x v="278"/>
    <x v="0"/>
    <m/>
  </r>
  <r>
    <d v="2022-05-09T01:22:32"/>
    <x v="11"/>
    <n v="26"/>
    <s v="GONZALEZ VELASQUEZ LISDAN"/>
    <x v="10"/>
    <x v="0"/>
    <n v="111"/>
    <n v="27.75"/>
    <n v="112.35555555555599"/>
    <m/>
    <n v="43342.222199999997"/>
    <x v="0"/>
    <n v="16647.058799999999"/>
    <x v="278"/>
    <x v="0"/>
    <m/>
  </r>
  <r>
    <d v="2022-05-09T01:22:32"/>
    <x v="11"/>
    <n v="27"/>
    <s v="DURANGO DAVID JOSE"/>
    <x v="0"/>
    <x v="0"/>
    <n v="180"/>
    <n v="20"/>
    <n v="252.8"/>
    <m/>
    <n v="97520"/>
    <x v="0"/>
    <n v="16647.058799999999"/>
    <x v="278"/>
    <x v="0"/>
    <m/>
  </r>
  <r>
    <d v="2022-05-09T01:22:32"/>
    <x v="11"/>
    <n v="28"/>
    <s v="RAMIREZ RENGIFO JORGE ANDRES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29"/>
    <s v="VALENCIA MENDOZA JHON"/>
    <x v="0"/>
    <x v="0"/>
    <n v="228"/>
    <n v="25.3333333333333"/>
    <n v="252.8"/>
    <m/>
    <n v="97520"/>
    <x v="0"/>
    <n v="16647.058799999999"/>
    <x v="278"/>
    <x v="0"/>
    <m/>
  </r>
  <r>
    <d v="2022-05-09T01:22:33"/>
    <x v="11"/>
    <n v="32"/>
    <s v="MEDINA PARRA JONATHAN ESTIVEN"/>
    <x v="6"/>
    <x v="0"/>
    <n v="204"/>
    <n v="25.5"/>
    <n v="224.71111111111099"/>
    <m/>
    <n v="86684.444399999993"/>
    <x v="0"/>
    <n v="16647.058799999999"/>
    <x v="278"/>
    <x v="0"/>
    <m/>
  </r>
  <r>
    <d v="2022-05-09T01:22:33"/>
    <x v="11"/>
    <n v="33"/>
    <s v="YEPES CAMILO"/>
    <x v="0"/>
    <x v="0"/>
    <n v="312"/>
    <n v="34.6666666666667"/>
    <n v="252.8"/>
    <m/>
    <n v="97520"/>
    <x v="0"/>
    <n v="16647.058799999999"/>
    <x v="278"/>
    <x v="0"/>
    <m/>
  </r>
  <r>
    <d v="2022-05-09T01:22:33"/>
    <x v="11"/>
    <n v="34"/>
    <s v="MONTOYA OSPINA GILBERTO ANTONIO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36"/>
    <s v="MARTINEZ CHAVERRA LUIS NORBERTO"/>
    <x v="3"/>
    <x v="0"/>
    <n v="307"/>
    <n v="30.7"/>
    <n v="280.88888888888903"/>
    <m/>
    <n v="108355.55560000001"/>
    <x v="0"/>
    <n v="16647.058799999999"/>
    <x v="278"/>
    <x v="0"/>
    <m/>
  </r>
  <r>
    <d v="2022-05-09T01:22:34"/>
    <x v="11"/>
    <n v="37"/>
    <s v="SEPULVEDA HENAO JUAN CAMILO"/>
    <x v="0"/>
    <x v="0"/>
    <n v="300"/>
    <n v="33.3333333333333"/>
    <n v="252.8"/>
    <s v="2 DESCUENTOS (Despachador Jose)"/>
    <n v="97520"/>
    <x v="1"/>
    <n v="16647.058799999999"/>
    <x v="278"/>
    <x v="0"/>
    <m/>
  </r>
  <r>
    <d v="2022-05-09T01:22:34"/>
    <x v="11"/>
    <n v="42"/>
    <s v="BARRANTES GALLEGO DANIEL CAMILO"/>
    <x v="6"/>
    <x v="0"/>
    <n v="272"/>
    <n v="34"/>
    <n v="224.71111111111099"/>
    <s v="2 DESCUENTOS (Usuarios desubicados)"/>
    <n v="86684.444399999993"/>
    <x v="0"/>
    <n v="16647.058799999999"/>
    <x v="278"/>
    <x v="0"/>
    <m/>
  </r>
  <r>
    <d v="2022-05-10T03:10:06"/>
    <x v="1"/>
    <n v="1"/>
    <s v="BERRIO GIL YEYSON DARIO"/>
    <x v="14"/>
    <x v="0"/>
    <n v="25"/>
    <n v="50"/>
    <n v="11.591869918699199"/>
    <m/>
    <n v="4436.7479999999996"/>
    <x v="0"/>
    <n v="15339.393899999999"/>
    <x v="279"/>
    <x v="0"/>
    <m/>
  </r>
  <r>
    <d v="2022-05-10T03:10:06"/>
    <x v="1"/>
    <n v="2"/>
    <s v="GARCIA DAVID WILSON ALBERTO"/>
    <x v="3"/>
    <x v="0"/>
    <n v="235"/>
    <n v="23.5"/>
    <n v="231.837398373984"/>
    <s v="2 DESCUENTOS X Usuario con movilidad reducida"/>
    <n v="88734.959300000002"/>
    <x v="1"/>
    <n v="15339.393899999999"/>
    <x v="279"/>
    <x v="0"/>
    <m/>
  </r>
  <r>
    <d v="2022-05-10T03:10:06"/>
    <x v="1"/>
    <n v="3"/>
    <s v="CANO JIMENEZ ESNEIDER"/>
    <x v="9"/>
    <x v="3"/>
    <n v="227"/>
    <n v="18.9166666666667"/>
    <n v="278.20487804878002"/>
    <m/>
    <n v="106481.9512"/>
    <x v="0"/>
    <n v="15339.393899999999"/>
    <x v="279"/>
    <x v="0"/>
    <m/>
  </r>
  <r>
    <d v="2022-05-10T03:10:07"/>
    <x v="1"/>
    <n v="5"/>
    <s v="LOAIZA GAVIRIA EDIXON ANDRES"/>
    <x v="9"/>
    <x v="3"/>
    <n v="349"/>
    <n v="29.0833333333333"/>
    <n v="278.20487804878002"/>
    <m/>
    <n v="106481.9512"/>
    <x v="1"/>
    <n v="15339.393899999999"/>
    <x v="279"/>
    <x v="0"/>
    <m/>
  </r>
  <r>
    <d v="2022-05-10T03:10:07"/>
    <x v="1"/>
    <n v="6"/>
    <s v="VARGAS ROJAS DIELMER AUGUSTO"/>
    <x v="3"/>
    <x v="3"/>
    <n v="306"/>
    <n v="30.6"/>
    <n v="231.837398373984"/>
    <m/>
    <n v="88734.959300000002"/>
    <x v="0"/>
    <n v="15339.393899999999"/>
    <x v="279"/>
    <x v="0"/>
    <m/>
  </r>
  <r>
    <d v="2022-05-10T03:10:07"/>
    <x v="1"/>
    <n v="7"/>
    <s v="URIBE HERRERA JUAN ESTEBAN"/>
    <x v="12"/>
    <x v="3"/>
    <n v="267"/>
    <n v="20.538461538461501"/>
    <n v="301.38861788617902"/>
    <m/>
    <n v="115355.4472"/>
    <x v="1"/>
    <n v="15339.393899999999"/>
    <x v="279"/>
    <x v="0"/>
    <m/>
  </r>
  <r>
    <d v="2022-05-10T03:10:07"/>
    <x v="1"/>
    <n v="8"/>
    <s v="VALENCIA MENDOZA CESAR AUGUSTO"/>
    <x v="4"/>
    <x v="0"/>
    <n v="143"/>
    <n v="20.428571428571399"/>
    <n v="162.28617886178901"/>
    <s v="4 DESCUENTOS (Usuarios desubicados)"/>
    <n v="62114.4715"/>
    <x v="1"/>
    <n v="15339.393899999999"/>
    <x v="279"/>
    <x v="0"/>
    <m/>
  </r>
  <r>
    <d v="2022-05-10T03:10:07"/>
    <x v="1"/>
    <n v="9"/>
    <s v="ESCOBAR BRAN MATEO"/>
    <x v="9"/>
    <x v="3"/>
    <n v="235"/>
    <n v="19.5833333333333"/>
    <n v="278.20487804878002"/>
    <s v="9 DESCUENTOS (Transbordo veh 01)"/>
    <n v="106481.9512"/>
    <x v="0"/>
    <n v="15339.393899999999"/>
    <x v="279"/>
    <x v="0"/>
    <m/>
  </r>
  <r>
    <d v="2022-05-10T03:10:08"/>
    <x v="9"/>
    <n v="11"/>
    <s v="HERRERA CRISTIAN"/>
    <x v="9"/>
    <x v="3"/>
    <n v="263"/>
    <n v="21.9166666666667"/>
    <n v="278.20487804878002"/>
    <s v="3 DESCUENTOS (1Conduct. Y 2 Usuarios desubicados)"/>
    <n v="106481.9512"/>
    <x v="0"/>
    <n v="15339.393899999999"/>
    <x v="279"/>
    <x v="0"/>
    <m/>
  </r>
  <r>
    <d v="2022-05-10T03:10:08"/>
    <x v="9"/>
    <n v="12"/>
    <s v="VELEZ ZAPATA SANTIAGO"/>
    <x v="1"/>
    <x v="3"/>
    <n v="214"/>
    <n v="19.454545454545499"/>
    <n v="255.02113821138201"/>
    <m/>
    <n v="97608.455300000001"/>
    <x v="0"/>
    <n v="15339.393899999999"/>
    <x v="279"/>
    <x v="0"/>
    <m/>
  </r>
  <r>
    <d v="2022-05-10T03:10:08"/>
    <x v="9"/>
    <n v="13"/>
    <s v="BRAN GOEZ JUAN CARLOS"/>
    <x v="0"/>
    <x v="0"/>
    <n v="268"/>
    <n v="29.7777777777778"/>
    <n v="208.653658536585"/>
    <m/>
    <n v="79861.463399999993"/>
    <x v="1"/>
    <n v="15339.393899999999"/>
    <x v="279"/>
    <x v="0"/>
    <m/>
  </r>
  <r>
    <d v="2022-05-10T03:10:09"/>
    <x v="9"/>
    <n v="14"/>
    <s v="CARVAJAL SALAZAR HECTOR MARINO"/>
    <x v="12"/>
    <x v="3"/>
    <n v="244"/>
    <n v="18.769230769230798"/>
    <n v="301.38861788617902"/>
    <m/>
    <n v="115355.4472"/>
    <x v="1"/>
    <n v="15339.393899999999"/>
    <x v="279"/>
    <x v="0"/>
    <m/>
  </r>
  <r>
    <d v="2022-05-10T03:10:09"/>
    <x v="9"/>
    <n v="15"/>
    <s v="LOPERA AGUDELO LUIS FRANCISCO"/>
    <x v="3"/>
    <x v="3"/>
    <n v="215"/>
    <n v="21.5"/>
    <n v="231.837398373984"/>
    <s v="3 DESCUENTOS (Lorena monitoreo)"/>
    <n v="88734.959300000002"/>
    <x v="0"/>
    <n v="15339.393899999999"/>
    <x v="279"/>
    <x v="0"/>
    <m/>
  </r>
  <r>
    <d v="2022-05-10T03:10:09"/>
    <x v="9"/>
    <n v="16"/>
    <s v="DAVID TORRES GEIDER"/>
    <x v="0"/>
    <x v="0"/>
    <n v="233"/>
    <n v="25.8888888888889"/>
    <n v="208.653658536585"/>
    <m/>
    <n v="79861.463399999993"/>
    <x v="0"/>
    <n v="15339.393899999999"/>
    <x v="279"/>
    <x v="0"/>
    <m/>
  </r>
  <r>
    <d v="2022-05-10T03:10:10"/>
    <x v="9"/>
    <n v="17"/>
    <s v="VERENZUELA MARTINEZ ALEXANDER"/>
    <x v="10"/>
    <x v="0"/>
    <n v="99"/>
    <n v="28.285714285714299"/>
    <n v="81.143089430894307"/>
    <m/>
    <n v="31057.235799999999"/>
    <x v="0"/>
    <n v="15339.393899999999"/>
    <x v="279"/>
    <x v="0"/>
    <m/>
  </r>
  <r>
    <d v="2022-05-10T03:10:10"/>
    <x v="9"/>
    <n v="18"/>
    <s v="RENDON VIANA HUMBERTO DE JESUS"/>
    <x v="3"/>
    <x v="0"/>
    <n v="296"/>
    <n v="29.6"/>
    <n v="231.837398373984"/>
    <m/>
    <n v="88734.959300000002"/>
    <x v="0"/>
    <n v="15339.393899999999"/>
    <x v="279"/>
    <x v="0"/>
    <m/>
  </r>
  <r>
    <d v="2022-05-10T03:10:10"/>
    <x v="9"/>
    <n v="20"/>
    <s v="VACA FIERRO ROBINSON"/>
    <x v="3"/>
    <x v="3"/>
    <n v="226"/>
    <n v="23.789473684210499"/>
    <n v="220.24552845528501"/>
    <m/>
    <n v="84298.2114"/>
    <x v="0"/>
    <n v="15339.393899999999"/>
    <x v="279"/>
    <x v="0"/>
    <m/>
  </r>
  <r>
    <d v="2022-05-10T03:10:11"/>
    <x v="9"/>
    <n v="21"/>
    <s v="LONDOO LOPERA DUVAN ANDRES"/>
    <x v="3"/>
    <x v="0"/>
    <n v="220"/>
    <n v="22"/>
    <n v="231.837398373984"/>
    <s v="1 DESCUENTO (Despachador fernando)"/>
    <n v="88734.959300000002"/>
    <x v="0"/>
    <n v="15339.393899999999"/>
    <x v="279"/>
    <x v="0"/>
    <m/>
  </r>
  <r>
    <d v="2022-05-10T03:10:11"/>
    <x v="9"/>
    <n v="22"/>
    <s v="QUIRAMA CASTAEDA JHON JADER"/>
    <x v="3"/>
    <x v="0"/>
    <n v="225"/>
    <n v="23.684210526315798"/>
    <n v="220.24552845528501"/>
    <s v="1 DESCUENTO (Usuarios desubicados)"/>
    <n v="84298.2114"/>
    <x v="1"/>
    <n v="15339.393899999999"/>
    <x v="279"/>
    <x v="0"/>
    <m/>
  </r>
  <r>
    <d v="2022-05-10T03:10:11"/>
    <x v="9"/>
    <n v="23"/>
    <s v="QUICENO DAVID DIEGO ALEJANDRO"/>
    <x v="6"/>
    <x v="0"/>
    <n v="134"/>
    <n v="17.866666666666699"/>
    <n v="173.878048780488"/>
    <s v="1 DESCUENTO (Lorena monitoreo)"/>
    <n v="66551.219500000007"/>
    <x v="0"/>
    <n v="15339.393899999999"/>
    <x v="279"/>
    <x v="0"/>
    <m/>
  </r>
  <r>
    <d v="2022-05-10T03:10:12"/>
    <x v="9"/>
    <n v="24"/>
    <s v="JIMENEZ JOSE"/>
    <x v="3"/>
    <x v="0"/>
    <n v="208"/>
    <n v="20.8"/>
    <n v="231.837398373984"/>
    <m/>
    <n v="88734.959300000002"/>
    <x v="0"/>
    <n v="15339.393899999999"/>
    <x v="279"/>
    <x v="0"/>
    <m/>
  </r>
  <r>
    <d v="2022-05-10T03:10:12"/>
    <x v="9"/>
    <n v="26"/>
    <s v="GONZALEZ VELASQUEZ LISDAN"/>
    <x v="3"/>
    <x v="1"/>
    <n v="187"/>
    <n v="18.7"/>
    <n v="231.837398373984"/>
    <m/>
    <n v="88734.959300000002"/>
    <x v="0"/>
    <n v="15339.393899999999"/>
    <x v="279"/>
    <x v="0"/>
    <m/>
  </r>
  <r>
    <d v="2022-05-10T03:10:12"/>
    <x v="9"/>
    <n v="27"/>
    <s v="DURANGO DAVID JOSE"/>
    <x v="3"/>
    <x v="0"/>
    <n v="228"/>
    <n v="22.8"/>
    <n v="231.837398373984"/>
    <m/>
    <n v="88734.959300000002"/>
    <x v="0"/>
    <n v="15339.393899999999"/>
    <x v="279"/>
    <x v="0"/>
    <m/>
  </r>
  <r>
    <d v="2022-05-10T03:10:12"/>
    <x v="9"/>
    <n v="28"/>
    <s v="RAMIREZ RENGIFO JORGE ANDRES"/>
    <x v="8"/>
    <x v="1"/>
    <n v="125"/>
    <n v="25"/>
    <n v="115.918699186992"/>
    <s v="5 DESCUENTOS (Transbordo)"/>
    <n v="44367.479700000004"/>
    <x v="0"/>
    <n v="15339.393899999999"/>
    <x v="279"/>
    <x v="0"/>
    <m/>
  </r>
  <r>
    <d v="2022-05-10T03:10:13"/>
    <x v="9"/>
    <n v="29"/>
    <s v="MARTINEZ MANCO JUAN FELIPE"/>
    <x v="3"/>
    <x v="0"/>
    <n v="258"/>
    <n v="25.8"/>
    <n v="231.837398373984"/>
    <s v="4 DESCUENTOS (Usuarios desubicados)"/>
    <n v="88734.959300000002"/>
    <x v="0"/>
    <n v="15339.393899999999"/>
    <x v="279"/>
    <x v="0"/>
    <m/>
  </r>
  <r>
    <d v="2022-05-10T03:10:13"/>
    <x v="1"/>
    <n v="32"/>
    <s v="MEDINA PARRA JONATHAN ESTIVEN"/>
    <x v="3"/>
    <x v="0"/>
    <n v="254"/>
    <n v="25.4"/>
    <n v="231.837398373984"/>
    <s v="3 DESCUENTOS (Jose despachador y 2 Usuarios desubicados)"/>
    <n v="88734.959300000002"/>
    <x v="0"/>
    <n v="15339.393899999999"/>
    <x v="279"/>
    <x v="0"/>
    <m/>
  </r>
  <r>
    <d v="2022-05-10T03:10:13"/>
    <x v="1"/>
    <n v="33"/>
    <s v="YEPES CAMILO"/>
    <x v="1"/>
    <x v="0"/>
    <n v="245"/>
    <n v="22.272727272727298"/>
    <n v="255.02113821138201"/>
    <m/>
    <n v="97608.455300000001"/>
    <x v="0"/>
    <n v="15339.393899999999"/>
    <x v="279"/>
    <x v="0"/>
    <m/>
  </r>
  <r>
    <d v="2022-05-10T03:10:14"/>
    <x v="1"/>
    <n v="34"/>
    <s v="JIMENEZ HURTADO CARLOS ESTIVEN"/>
    <x v="6"/>
    <x v="1"/>
    <n v="155"/>
    <n v="19.375"/>
    <n v="185.46991869918699"/>
    <m/>
    <n v="70987.967499999999"/>
    <x v="0"/>
    <n v="15339.393899999999"/>
    <x v="279"/>
    <x v="0"/>
    <m/>
  </r>
  <r>
    <d v="2022-05-10T03:10:14"/>
    <x v="1"/>
    <n v="36"/>
    <s v="MARTINEZ CHAVERRA LUIS NORBERTO"/>
    <x v="3"/>
    <x v="0"/>
    <n v="262"/>
    <n v="26.2"/>
    <n v="231.837398373984"/>
    <m/>
    <n v="88734.959300000002"/>
    <x v="0"/>
    <n v="15339.393899999999"/>
    <x v="279"/>
    <x v="0"/>
    <m/>
  </r>
  <r>
    <d v="2022-05-10T03:10:14"/>
    <x v="1"/>
    <n v="37"/>
    <s v="PIEDRAHITA MADRID SANTIAGO"/>
    <x v="6"/>
    <x v="0"/>
    <n v="202"/>
    <n v="25.25"/>
    <n v="185.46991869918699"/>
    <m/>
    <n v="70987.967499999999"/>
    <x v="1"/>
    <n v="15339.393899999999"/>
    <x v="279"/>
    <x v="0"/>
    <m/>
  </r>
  <r>
    <d v="2022-05-10T03:10:15"/>
    <x v="1"/>
    <n v="38"/>
    <s v="MONSALVE OCAMPO EDISON GUSTAVO"/>
    <x v="3"/>
    <x v="0"/>
    <n v="224"/>
    <n v="22.4"/>
    <n v="231.837398373984"/>
    <m/>
    <n v="88734.959300000002"/>
    <x v="0"/>
    <n v="15339.393899999999"/>
    <x v="279"/>
    <x v="0"/>
    <m/>
  </r>
  <r>
    <d v="2022-05-10T03:10:15"/>
    <x v="1"/>
    <n v="39"/>
    <s v="GIL CORDOBA MATEO"/>
    <x v="8"/>
    <x v="0"/>
    <n v="95"/>
    <n v="19"/>
    <n v="115.918699186992"/>
    <m/>
    <n v="44367.479700000004"/>
    <x v="0"/>
    <n v="15339.393899999999"/>
    <x v="279"/>
    <x v="0"/>
    <m/>
  </r>
  <r>
    <d v="2022-05-10T03:10:15"/>
    <x v="1"/>
    <n v="42"/>
    <s v="BARRANTES GALLEGO DANIEL CAMILO"/>
    <x v="3"/>
    <x v="0"/>
    <n v="262"/>
    <n v="26.2"/>
    <n v="231.837398373984"/>
    <s v="1 DESCUENTO (Despachador fernando)"/>
    <n v="88734.959300000002"/>
    <x v="0"/>
    <n v="15339.393899999999"/>
    <x v="279"/>
    <x v="0"/>
    <m/>
  </r>
  <r>
    <d v="2022-05-11T05:02:31"/>
    <x v="9"/>
    <n v="1"/>
    <s v="BERRIO GIL YEYSON DARIO"/>
    <x v="6"/>
    <x v="0"/>
    <n v="172"/>
    <n v="20.235294117647101"/>
    <n v="213.931578947368"/>
    <m/>
    <n v="82172.631599999993"/>
    <x v="0"/>
    <n v="13754.2857"/>
    <x v="280"/>
    <x v="0"/>
    <m/>
  </r>
  <r>
    <d v="2022-05-11T05:02:31"/>
    <x v="9"/>
    <n v="3"/>
    <s v="CANO JIMENEZ ESNEIDER"/>
    <x v="2"/>
    <x v="1"/>
    <n v="155"/>
    <n v="25.8333333333333"/>
    <n v="151.01052631578901"/>
    <m/>
    <n v="58004.210500000001"/>
    <x v="0"/>
    <n v="13754.2857"/>
    <x v="280"/>
    <x v="0"/>
    <m/>
  </r>
  <r>
    <d v="2022-05-11T05:02:31"/>
    <x v="9"/>
    <n v="5"/>
    <s v="LOAIZA GAVIRIA EDIXON ANDRES"/>
    <x v="3"/>
    <x v="0"/>
    <n v="348"/>
    <n v="34.799999999999997"/>
    <n v="251.68421052631601"/>
    <s v="6 DESCUENTOS (4 X Usuarios con movilidad reducida y 2 Usuarios desubicados)"/>
    <n v="96673.684200000003"/>
    <x v="1"/>
    <n v="13754.2857"/>
    <x v="280"/>
    <x v="0"/>
    <m/>
  </r>
  <r>
    <d v="2022-05-11T05:02:32"/>
    <x v="9"/>
    <n v="6"/>
    <s v="VARGAS ROJAS DIELMER AUGUSTO"/>
    <x v="0"/>
    <x v="3"/>
    <n v="240"/>
    <n v="26.6666666666667"/>
    <n v="226.51578947368401"/>
    <m/>
    <n v="87006.315799999997"/>
    <x v="0"/>
    <n v="13754.2857"/>
    <x v="280"/>
    <x v="0"/>
    <m/>
  </r>
  <r>
    <d v="2022-05-11T05:02:32"/>
    <x v="9"/>
    <n v="7"/>
    <s v="URIBE HERRERA JUAN ESTEBAN"/>
    <x v="10"/>
    <x v="0"/>
    <n v="132"/>
    <n v="33"/>
    <n v="100.67368421052601"/>
    <s v="1 DESCUENTO (Conduct. Veh 29)"/>
    <n v="38669.473700000002"/>
    <x v="1"/>
    <n v="13754.2857"/>
    <x v="280"/>
    <x v="0"/>
    <m/>
  </r>
  <r>
    <d v="2022-05-11T05:02:32"/>
    <x v="9"/>
    <n v="8"/>
    <s v="SOTO WALTER"/>
    <x v="0"/>
    <x v="0"/>
    <n v="260"/>
    <n v="28.8888888888889"/>
    <n v="226.51578947368401"/>
    <m/>
    <n v="87006.315799999997"/>
    <x v="1"/>
    <n v="13754.2857"/>
    <x v="280"/>
    <x v="0"/>
    <m/>
  </r>
  <r>
    <d v="2022-05-11T05:02:32"/>
    <x v="9"/>
    <n v="9"/>
    <s v="ESCOBAR BRAN MATEO"/>
    <x v="1"/>
    <x v="0"/>
    <n v="293"/>
    <n v="26.636363636363601"/>
    <n v="276.85263157894701"/>
    <m/>
    <n v="106341.0526"/>
    <x v="0"/>
    <n v="13754.2857"/>
    <x v="280"/>
    <x v="0"/>
    <m/>
  </r>
  <r>
    <d v="2022-05-11T05:02:32"/>
    <x v="1"/>
    <n v="11"/>
    <s v="HERRERA CRISTIAN"/>
    <x v="6"/>
    <x v="0"/>
    <n v="187"/>
    <n v="23.375"/>
    <n v="201.34736842105301"/>
    <s v="10 DESCUENTOS (2 Lorena monitoreo y 8 Transbordo veh 26)"/>
    <n v="77338.947400000005"/>
    <x v="0"/>
    <n v="13754.2857"/>
    <x v="280"/>
    <x v="0"/>
    <m/>
  </r>
  <r>
    <d v="2022-05-11T05:02:33"/>
    <x v="1"/>
    <n v="12"/>
    <s v="VELEZ ZAPATA SANTIAGO"/>
    <x v="0"/>
    <x v="0"/>
    <n v="175"/>
    <n v="19.4444444444444"/>
    <n v="226.51578947368401"/>
    <m/>
    <n v="87006.315799999997"/>
    <x v="0"/>
    <n v="13754.2857"/>
    <x v="280"/>
    <x v="0"/>
    <m/>
  </r>
  <r>
    <d v="2022-05-11T05:02:33"/>
    <x v="1"/>
    <n v="13"/>
    <s v="BRAN GOEZ JUAN CARLOS"/>
    <x v="6"/>
    <x v="0"/>
    <n v="219"/>
    <n v="27.375"/>
    <n v="201.34736842105301"/>
    <m/>
    <n v="77338.947400000005"/>
    <x v="1"/>
    <n v="13754.2857"/>
    <x v="280"/>
    <x v="0"/>
    <m/>
  </r>
  <r>
    <d v="2022-05-11T05:02:33"/>
    <x v="1"/>
    <n v="14"/>
    <s v="CARVAJAL SALAZAR HECTOR MARINO"/>
    <x v="1"/>
    <x v="0"/>
    <n v="297"/>
    <n v="27"/>
    <n v="276.85263157894701"/>
    <m/>
    <n v="106341.0526"/>
    <x v="1"/>
    <n v="13754.2857"/>
    <x v="280"/>
    <x v="0"/>
    <m/>
  </r>
  <r>
    <d v="2022-05-11T05:02:33"/>
    <x v="1"/>
    <n v="15"/>
    <s v="LOPERA AGUDELO LUIS FRANCISCO"/>
    <x v="0"/>
    <x v="0"/>
    <n v="237"/>
    <n v="26.3333333333333"/>
    <n v="226.51578947368401"/>
    <m/>
    <n v="87006.315799999997"/>
    <x v="0"/>
    <n v="13754.2857"/>
    <x v="280"/>
    <x v="0"/>
    <m/>
  </r>
  <r>
    <d v="2022-05-11T05:02:33"/>
    <x v="1"/>
    <n v="16"/>
    <s v="DAVID TORRES GEIDER"/>
    <x v="0"/>
    <x v="0"/>
    <n v="164"/>
    <n v="18.2222222222222"/>
    <n v="226.51578947368401"/>
    <m/>
    <n v="87006.315799999997"/>
    <x v="0"/>
    <n v="13754.2857"/>
    <x v="280"/>
    <x v="0"/>
    <m/>
  </r>
  <r>
    <d v="2022-05-11T05:02:33"/>
    <x v="1"/>
    <n v="17"/>
    <s v="VERENZUELA MARTINEZ ALEXANDER"/>
    <x v="10"/>
    <x v="0"/>
    <n v="67"/>
    <n v="16.75"/>
    <n v="100.67368421052601"/>
    <s v="9 DESCUENTOS (Transbordo veh 26)"/>
    <n v="38669.473700000002"/>
    <x v="0"/>
    <n v="13754.2857"/>
    <x v="280"/>
    <x v="0"/>
    <m/>
  </r>
  <r>
    <d v="2022-05-11T05:02:34"/>
    <x v="1"/>
    <n v="18"/>
    <s v="RENDON VIANA HUMBERTO DE JESUS"/>
    <x v="0"/>
    <x v="3"/>
    <n v="237"/>
    <n v="26.3333333333333"/>
    <n v="226.51578947368401"/>
    <s v="8 DESCUENTOS (Transbordo veh 26 09/05)"/>
    <n v="87006.315799999997"/>
    <x v="0"/>
    <n v="13754.2857"/>
    <x v="280"/>
    <x v="0"/>
    <m/>
  </r>
  <r>
    <d v="2022-05-11T05:02:34"/>
    <x v="1"/>
    <n v="20"/>
    <s v="VACA FIERRO ROBINSON"/>
    <x v="1"/>
    <x v="3"/>
    <n v="262"/>
    <n v="23.818181818181799"/>
    <n v="276.85263157894701"/>
    <m/>
    <n v="106341.0526"/>
    <x v="0"/>
    <n v="13754.2857"/>
    <x v="280"/>
    <x v="0"/>
    <m/>
  </r>
  <r>
    <d v="2022-05-11T05:02:34"/>
    <x v="1"/>
    <n v="21"/>
    <s v="LONDOO LOPERA DUVAN ANDRES"/>
    <x v="0"/>
    <x v="0"/>
    <n v="224"/>
    <n v="24.8888888888889"/>
    <n v="226.51578947368401"/>
    <s v="1 DESCUENTO (Conduct.)"/>
    <n v="87006.315799999997"/>
    <x v="0"/>
    <n v="13754.2857"/>
    <x v="280"/>
    <x v="0"/>
    <m/>
  </r>
  <r>
    <d v="2022-05-11T05:02:34"/>
    <x v="1"/>
    <n v="22"/>
    <s v="QUIRAMA CASTAEDA JHON JADER"/>
    <x v="3"/>
    <x v="0"/>
    <n v="235"/>
    <n v="23.5"/>
    <n v="251.68421052631601"/>
    <m/>
    <n v="96673.684200000003"/>
    <x v="1"/>
    <n v="13754.2857"/>
    <x v="280"/>
    <x v="0"/>
    <m/>
  </r>
  <r>
    <d v="2022-05-11T05:02:35"/>
    <x v="1"/>
    <n v="23"/>
    <s v="QUICENO DAVID DIEGO ALEJANDRO"/>
    <x v="6"/>
    <x v="0"/>
    <n v="200"/>
    <n v="25"/>
    <n v="201.34736842105301"/>
    <s v="1 DESCUENTO (Lorena monitoreo)"/>
    <n v="77338.947400000005"/>
    <x v="0"/>
    <n v="13754.2857"/>
    <x v="280"/>
    <x v="0"/>
    <m/>
  </r>
  <r>
    <d v="2022-05-11T05:02:35"/>
    <x v="1"/>
    <n v="24"/>
    <s v="JIMENEZ JOSE"/>
    <x v="4"/>
    <x v="3"/>
    <n v="207"/>
    <n v="29.571428571428601"/>
    <n v="176.17894736842101"/>
    <m/>
    <n v="67671.578899999993"/>
    <x v="0"/>
    <n v="13754.2857"/>
    <x v="280"/>
    <x v="0"/>
    <m/>
  </r>
  <r>
    <d v="2022-05-11T05:02:35"/>
    <x v="1"/>
    <n v="26"/>
    <s v="ESPINOZA CHAVARRIA GUILLERMO LEON"/>
    <x v="10"/>
    <x v="0"/>
    <n v="119"/>
    <n v="26.4444444444444"/>
    <n v="113.257894736842"/>
    <s v="2 DESCUENTOS (Devolucin de dinero x incidente)"/>
    <n v="43503.157899999998"/>
    <x v="0"/>
    <n v="13754.2857"/>
    <x v="280"/>
    <x v="0"/>
    <m/>
  </r>
  <r>
    <d v="2022-05-11T05:02:35"/>
    <x v="1"/>
    <n v="27"/>
    <s v="DURANGO DAVID JOSE"/>
    <x v="4"/>
    <x v="0"/>
    <n v="160"/>
    <n v="22.8571428571429"/>
    <n v="176.17894736842101"/>
    <s v="1 DESCUENTO (Jose despachador)"/>
    <n v="67671.578899999993"/>
    <x v="0"/>
    <n v="13754.2857"/>
    <x v="280"/>
    <x v="0"/>
    <m/>
  </r>
  <r>
    <d v="2022-05-11T05:02:35"/>
    <x v="1"/>
    <n v="28"/>
    <s v="RAMIREZ RENGIFO JORGE ANDRES"/>
    <x v="0"/>
    <x v="0"/>
    <n v="202"/>
    <n v="22.4444444444444"/>
    <n v="226.51578947368401"/>
    <m/>
    <n v="87006.315799999997"/>
    <x v="0"/>
    <n v="13754.2857"/>
    <x v="280"/>
    <x v="0"/>
    <m/>
  </r>
  <r>
    <d v="2022-05-11T05:02:35"/>
    <x v="1"/>
    <n v="29"/>
    <s v="VALENCIA MENDOZA JHON"/>
    <x v="3"/>
    <x v="0"/>
    <n v="240"/>
    <n v="24"/>
    <n v="251.68421052631601"/>
    <m/>
    <n v="96673.684200000003"/>
    <x v="0"/>
    <n v="13754.2857"/>
    <x v="280"/>
    <x v="0"/>
    <m/>
  </r>
  <r>
    <d v="2022-05-11T05:02:36"/>
    <x v="9"/>
    <n v="31"/>
    <s v="SOLORZANO KEVIN"/>
    <x v="4"/>
    <x v="0"/>
    <n v="237"/>
    <n v="33.857142857142897"/>
    <n v="176.17894736842101"/>
    <s v="4 DESCUENTOS (Despachador Fernando y 3 Usuarios desubicados)"/>
    <n v="67671.578899999993"/>
    <x v="1"/>
    <n v="13754.2857"/>
    <x v="280"/>
    <x v="0"/>
    <m/>
  </r>
  <r>
    <d v="2022-05-11T05:02:36"/>
    <x v="9"/>
    <n v="32"/>
    <s v="MEDINA PARRA JONATHAN ESTIVEN"/>
    <x v="6"/>
    <x v="3"/>
    <n v="208"/>
    <n v="26"/>
    <n v="201.34736842105301"/>
    <m/>
    <n v="77338.947400000005"/>
    <x v="0"/>
    <n v="13754.2857"/>
    <x v="280"/>
    <x v="0"/>
    <m/>
  </r>
  <r>
    <d v="2022-05-11T05:02:36"/>
    <x v="9"/>
    <n v="33"/>
    <s v="YEPES CAMILO"/>
    <x v="3"/>
    <x v="0"/>
    <n v="193"/>
    <n v="19.3"/>
    <n v="251.68421052631601"/>
    <m/>
    <n v="96673.684200000003"/>
    <x v="0"/>
    <n v="13754.2857"/>
    <x v="280"/>
    <x v="0"/>
    <m/>
  </r>
  <r>
    <d v="2022-05-11T05:02:36"/>
    <x v="9"/>
    <n v="34"/>
    <s v="MONTOYA OSPINA GILBERTO ANTONIO"/>
    <x v="3"/>
    <x v="0"/>
    <n v="280"/>
    <n v="28"/>
    <n v="251.68421052631601"/>
    <s v="3 DESCUENTOS (Lorena monitoreo, despachador fernando y Propietario)"/>
    <n v="96673.684200000003"/>
    <x v="0"/>
    <n v="13754.2857"/>
    <x v="280"/>
    <x v="0"/>
    <m/>
  </r>
  <r>
    <d v="2022-05-11T05:02:36"/>
    <x v="9"/>
    <n v="35"/>
    <s v="GARCIA DAVID WILSON ALBERTO"/>
    <x v="3"/>
    <x v="0"/>
    <n v="264"/>
    <n v="26.4"/>
    <n v="251.68421052631601"/>
    <s v="4 DESCUENTOS X Usuario con movilidad reducida"/>
    <n v="96673.684200000003"/>
    <x v="1"/>
    <n v="13754.2857"/>
    <x v="280"/>
    <x v="0"/>
    <m/>
  </r>
  <r>
    <d v="2022-05-11T05:02:37"/>
    <x v="9"/>
    <n v="36"/>
    <s v="MARTINEZ CHAVERRA LUIS NORBERTO"/>
    <x v="0"/>
    <x v="0"/>
    <n v="231"/>
    <n v="25.6666666666667"/>
    <n v="226.51578947368401"/>
    <m/>
    <n v="87006.315799999997"/>
    <x v="0"/>
    <n v="13754.2857"/>
    <x v="280"/>
    <x v="0"/>
    <m/>
  </r>
  <r>
    <d v="2022-05-11T05:02:37"/>
    <x v="9"/>
    <n v="37"/>
    <s v="PIEDRAHITA MADRID SANTIAGO"/>
    <x v="6"/>
    <x v="0"/>
    <n v="167"/>
    <n v="20.875"/>
    <n v="201.34736842105301"/>
    <m/>
    <n v="77338.947400000005"/>
    <x v="1"/>
    <n v="13754.2857"/>
    <x v="280"/>
    <x v="0"/>
    <m/>
  </r>
  <r>
    <d v="2022-05-11T05:02:37"/>
    <x v="9"/>
    <n v="38"/>
    <s v="MONSALVE OCAMPO EDISON GUSTAVO"/>
    <x v="0"/>
    <x v="0"/>
    <n v="221"/>
    <n v="24.5555555555556"/>
    <n v="226.51578947368401"/>
    <m/>
    <n v="87006.315799999997"/>
    <x v="0"/>
    <n v="13754.2857"/>
    <x v="280"/>
    <x v="0"/>
    <m/>
  </r>
  <r>
    <d v="2022-05-11T05:02:37"/>
    <x v="9"/>
    <n v="39"/>
    <s v="GIL CORDOBA MATEO"/>
    <x v="4"/>
    <x v="0"/>
    <n v="180"/>
    <n v="25.714285714285701"/>
    <n v="176.17894736842101"/>
    <m/>
    <n v="67671.578899999993"/>
    <x v="0"/>
    <n v="13754.2857"/>
    <x v="280"/>
    <x v="0"/>
    <m/>
  </r>
  <r>
    <d v="2022-05-11T05:02:37"/>
    <x v="9"/>
    <n v="42"/>
    <s v="BARRANTES GALLEGO DANIEL CAMILO"/>
    <x v="4"/>
    <x v="0"/>
    <n v="160"/>
    <n v="22.8571428571429"/>
    <n v="176.17894736842101"/>
    <m/>
    <n v="67671.578899999993"/>
    <x v="0"/>
    <n v="13754.2857"/>
    <x v="280"/>
    <x v="0"/>
    <m/>
  </r>
  <r>
    <d v="2022-05-12T02:44:07"/>
    <x v="1"/>
    <n v="1"/>
    <s v="BERRIO GIL YEYSON DARIO"/>
    <x v="1"/>
    <x v="0"/>
    <n v="220"/>
    <n v="20"/>
    <n v="258.394230769231"/>
    <m/>
    <n v="98957.692299999995"/>
    <x v="0"/>
    <n v="13436.1111"/>
    <x v="281"/>
    <x v="0"/>
    <m/>
  </r>
  <r>
    <d v="2022-05-12T02:44:07"/>
    <x v="1"/>
    <n v="2"/>
    <s v="SEPULVEDA HENAO JUAN CAMILO"/>
    <x v="3"/>
    <x v="0"/>
    <n v="259"/>
    <n v="25.9"/>
    <n v="234.90384615384599"/>
    <m/>
    <n v="89961.538499999995"/>
    <x v="1"/>
    <n v="13436.1111"/>
    <x v="281"/>
    <x v="0"/>
    <m/>
  </r>
  <r>
    <d v="2022-05-12T02:44:07"/>
    <x v="1"/>
    <n v="3"/>
    <s v="CANO JIMENEZ ESNEIDER"/>
    <x v="3"/>
    <x v="0"/>
    <n v="223"/>
    <n v="22.3"/>
    <n v="234.90384615384599"/>
    <m/>
    <n v="89961.538499999995"/>
    <x v="0"/>
    <n v="13436.1111"/>
    <x v="281"/>
    <x v="0"/>
    <m/>
  </r>
  <r>
    <d v="2022-05-12T02:44:08"/>
    <x v="1"/>
    <n v="5"/>
    <s v="LOAIZA GAVIRIA EDIXON ANDRES"/>
    <x v="12"/>
    <x v="0"/>
    <n v="339"/>
    <n v="26.076923076923102"/>
    <n v="305.375"/>
    <m/>
    <n v="116950"/>
    <x v="1"/>
    <n v="13436.1111"/>
    <x v="281"/>
    <x v="0"/>
    <m/>
  </r>
  <r>
    <d v="2022-05-12T02:44:08"/>
    <x v="1"/>
    <n v="6"/>
    <s v="VARGAS ROJAS DIELMER AUGUSTO"/>
    <x v="3"/>
    <x v="0"/>
    <n v="211"/>
    <n v="21.1"/>
    <n v="234.90384615384599"/>
    <s v="4 DESCUENTOS (Jefe de ruta, 2 Conduct. Y Jose despachador)"/>
    <n v="89961.538499999995"/>
    <x v="0"/>
    <n v="13436.1111"/>
    <x v="281"/>
    <x v="0"/>
    <m/>
  </r>
  <r>
    <d v="2022-05-12T02:44:08"/>
    <x v="1"/>
    <n v="7"/>
    <s v="URIBE HERRERA JUAN ESTEBAN"/>
    <x v="1"/>
    <x v="0"/>
    <n v="256"/>
    <n v="23.272727272727298"/>
    <n v="258.394230769231"/>
    <s v="10 DESCUENTOS (8 Transbordo veh 08 y 2 Usuarios desubicados)"/>
    <n v="98957.692299999995"/>
    <x v="1"/>
    <n v="13436.1111"/>
    <x v="281"/>
    <x v="0"/>
    <m/>
  </r>
  <r>
    <d v="2022-05-12T02:44:09"/>
    <x v="1"/>
    <n v="8"/>
    <s v="MARTINEZ MANCO JUAN FELIPE"/>
    <x v="6"/>
    <x v="0"/>
    <n v="206"/>
    <n v="24.235294117647101"/>
    <n v="199.668269230769"/>
    <m/>
    <n v="76467.307700000005"/>
    <x v="1"/>
    <n v="13436.1111"/>
    <x v="281"/>
    <x v="0"/>
    <m/>
  </r>
  <r>
    <d v="2022-05-12T02:44:09"/>
    <x v="1"/>
    <n v="9"/>
    <s v="RAMIREZ RENGIFO JORGE ANDRES"/>
    <x v="1"/>
    <x v="0"/>
    <n v="199"/>
    <n v="18.090909090909101"/>
    <n v="258.394230769231"/>
    <m/>
    <n v="98957.692299999995"/>
    <x v="0"/>
    <n v="13436.1111"/>
    <x v="281"/>
    <x v="0"/>
    <m/>
  </r>
  <r>
    <d v="2022-05-12T02:44:09"/>
    <x v="9"/>
    <n v="11"/>
    <s v="HERRERA CRISTIAN"/>
    <x v="11"/>
    <x v="0"/>
    <n v="56"/>
    <n v="28"/>
    <n v="46.980769230769198"/>
    <m/>
    <n v="17992.307700000001"/>
    <x v="0"/>
    <n v="13436.1111"/>
    <x v="281"/>
    <x v="0"/>
    <m/>
  </r>
  <r>
    <d v="2022-05-12T02:44:09"/>
    <x v="9"/>
    <n v="12"/>
    <s v="OCAMPO OCAMPO ANTONIO JOSE"/>
    <x v="3"/>
    <x v="0"/>
    <n v="278"/>
    <n v="27.8"/>
    <n v="234.90384615384599"/>
    <m/>
    <n v="89961.538499999995"/>
    <x v="0"/>
    <n v="13436.1111"/>
    <x v="281"/>
    <x v="0"/>
    <m/>
  </r>
  <r>
    <d v="2022-05-12T02:44:10"/>
    <x v="9"/>
    <n v="13"/>
    <s v="BRAN GOEZ JUAN CARLOS"/>
    <x v="10"/>
    <x v="0"/>
    <n v="132"/>
    <n v="29.3333333333333"/>
    <n v="105.706730769231"/>
    <m/>
    <n v="40482.692300000002"/>
    <x v="1"/>
    <n v="13436.1111"/>
    <x v="281"/>
    <x v="0"/>
    <m/>
  </r>
  <r>
    <d v="2022-05-12T02:44:10"/>
    <x v="9"/>
    <n v="14"/>
    <s v="VELEZ ZAPATA SANTIAGO"/>
    <x v="6"/>
    <x v="0"/>
    <n v="229"/>
    <n v="28.625"/>
    <n v="187.92307692307699"/>
    <s v="1 DESCUENTO (Jefe de ruta)"/>
    <n v="71969.230800000005"/>
    <x v="1"/>
    <n v="13436.1111"/>
    <x v="281"/>
    <x v="0"/>
    <m/>
  </r>
  <r>
    <d v="2022-05-12T02:44:10"/>
    <x v="9"/>
    <n v="15"/>
    <s v="LOPERA AGUDELO LUIS FRANCISCO"/>
    <x v="6"/>
    <x v="3"/>
    <n v="154"/>
    <n v="20.533333333333299"/>
    <n v="176.17788461538501"/>
    <m/>
    <n v="67471.1538"/>
    <x v="0"/>
    <n v="13436.1111"/>
    <x v="281"/>
    <x v="0"/>
    <m/>
  </r>
  <r>
    <d v="2022-05-12T02:44:11"/>
    <x v="9"/>
    <n v="16"/>
    <s v="DAVID TORRES GEIDER"/>
    <x v="0"/>
    <x v="0"/>
    <n v="179"/>
    <n v="19.8888888888889"/>
    <n v="211.413461538462"/>
    <m/>
    <n v="80965.384600000005"/>
    <x v="0"/>
    <n v="13436.1111"/>
    <x v="281"/>
    <x v="0"/>
    <m/>
  </r>
  <r>
    <d v="2022-05-12T02:44:11"/>
    <x v="9"/>
    <n v="17"/>
    <s v="VERENZUELA MARTINEZ ALEXANDER"/>
    <x v="3"/>
    <x v="0"/>
    <n v="211"/>
    <n v="21.1"/>
    <n v="234.90384615384599"/>
    <s v="1 DESCUENTO (Propietario"/>
    <n v="89961.538499999995"/>
    <x v="0"/>
    <n v="13436.1111"/>
    <x v="281"/>
    <x v="0"/>
    <m/>
  </r>
  <r>
    <d v="2022-05-12T02:44:11"/>
    <x v="9"/>
    <n v="18"/>
    <s v="RENDON VIANA HUMBERTO DE JESUS"/>
    <x v="8"/>
    <x v="0"/>
    <n v="132"/>
    <n v="26.4"/>
    <n v="117.45192307692299"/>
    <s v="3 DESCUENTOS (Transbordo)"/>
    <n v="44980.769200000002"/>
    <x v="0"/>
    <n v="13436.1111"/>
    <x v="281"/>
    <x v="0"/>
    <m/>
  </r>
  <r>
    <d v="2022-05-12T02:44:12"/>
    <x v="9"/>
    <n v="19"/>
    <s v="HURTADO MADRID JUAN ESTEBAN"/>
    <x v="6"/>
    <x v="0"/>
    <n v="194"/>
    <n v="24.25"/>
    <n v="187.92307692307699"/>
    <m/>
    <n v="71969.230800000005"/>
    <x v="0"/>
    <n v="13436.1111"/>
    <x v="281"/>
    <x v="0"/>
    <m/>
  </r>
  <r>
    <d v="2022-05-12T02:44:12"/>
    <x v="9"/>
    <n v="20"/>
    <s v="VACA FIERRO ROBINSON"/>
    <x v="0"/>
    <x v="1"/>
    <n v="197"/>
    <n v="21.8888888888889"/>
    <n v="211.413461538462"/>
    <s v="1 DESCUENTO (Usuario desubicado)"/>
    <n v="80965.384600000005"/>
    <x v="0"/>
    <n v="13436.1111"/>
    <x v="281"/>
    <x v="0"/>
    <m/>
  </r>
  <r>
    <d v="2022-05-12T02:44:12"/>
    <x v="9"/>
    <n v="21"/>
    <s v="LONDOO LOPERA DUVAN ANDRES"/>
    <x v="3"/>
    <x v="0"/>
    <n v="218"/>
    <n v="21.8"/>
    <n v="234.90384615384599"/>
    <m/>
    <n v="89961.538499999995"/>
    <x v="0"/>
    <n v="13436.1111"/>
    <x v="281"/>
    <x v="0"/>
    <m/>
  </r>
  <r>
    <d v="2022-05-12T02:44:13"/>
    <x v="9"/>
    <n v="22"/>
    <s v="QUIRAMA CASTAEDA JHON JADER"/>
    <x v="2"/>
    <x v="0"/>
    <n v="146"/>
    <n v="22.461538461538499"/>
    <n v="152.6875"/>
    <s v="1 DESCUENTO (Lorena Monitoreo)"/>
    <n v="58475"/>
    <x v="1"/>
    <n v="13436.1111"/>
    <x v="281"/>
    <x v="0"/>
    <m/>
  </r>
  <r>
    <d v="2022-05-12T02:44:13"/>
    <x v="9"/>
    <n v="23"/>
    <s v="QUICENO DAVID DIEGO ALEJANDRO"/>
    <x v="3"/>
    <x v="0"/>
    <n v="188"/>
    <n v="18.8"/>
    <n v="234.90384615384599"/>
    <m/>
    <n v="89961.538499999995"/>
    <x v="0"/>
    <n v="13436.1111"/>
    <x v="281"/>
    <x v="0"/>
    <m/>
  </r>
  <r>
    <d v="2022-05-12T02:44:13"/>
    <x v="9"/>
    <n v="24"/>
    <s v="JIMENEZ JOSE"/>
    <x v="10"/>
    <x v="3"/>
    <n v="88"/>
    <n v="22"/>
    <n v="93.961538461538495"/>
    <m/>
    <n v="35984.615400000002"/>
    <x v="0"/>
    <n v="13436.1111"/>
    <x v="281"/>
    <x v="0"/>
    <m/>
  </r>
  <r>
    <d v="2022-05-12T02:44:13"/>
    <x v="9"/>
    <n v="25"/>
    <s v="JIMENEZ HURTADO CARLOS ESTIVEN"/>
    <x v="4"/>
    <x v="0"/>
    <n v="194"/>
    <n v="27.714285714285701"/>
    <n v="164.43269230769201"/>
    <m/>
    <n v="62973.0769"/>
    <x v="1"/>
    <n v="13436.1111"/>
    <x v="281"/>
    <x v="0"/>
    <m/>
  </r>
  <r>
    <d v="2022-05-12T02:44:14"/>
    <x v="9"/>
    <n v="26"/>
    <s v="GONZALEZ VELASQUEZ LISDAN"/>
    <x v="4"/>
    <x v="0"/>
    <n v="146"/>
    <n v="20.8571428571429"/>
    <n v="164.43269230769201"/>
    <m/>
    <n v="62973.0769"/>
    <x v="0"/>
    <n v="13436.1111"/>
    <x v="281"/>
    <x v="0"/>
    <m/>
  </r>
  <r>
    <d v="2022-05-12T02:44:14"/>
    <x v="9"/>
    <n v="27"/>
    <s v="DURANGO DAVID JOSE"/>
    <x v="3"/>
    <x v="3"/>
    <n v="231"/>
    <n v="23.1"/>
    <n v="234.90384615384599"/>
    <s v="2 DESCUENTOS (Despachador fernando)"/>
    <n v="89961.538499999995"/>
    <x v="0"/>
    <n v="13436.1111"/>
    <x v="281"/>
    <x v="0"/>
    <m/>
  </r>
  <r>
    <d v="2022-05-12T02:44:14"/>
    <x v="1"/>
    <n v="29"/>
    <s v="VALENCIA MENDOZA JHON"/>
    <x v="3"/>
    <x v="0"/>
    <n v="259"/>
    <n v="25.9"/>
    <n v="234.90384615384599"/>
    <m/>
    <n v="89961.538499999995"/>
    <x v="0"/>
    <n v="13436.1111"/>
    <x v="281"/>
    <x v="0"/>
    <m/>
  </r>
  <r>
    <d v="2022-05-12T02:44:14"/>
    <x v="1"/>
    <n v="30"/>
    <s v="ESCOBAR BRAN MATEO"/>
    <x v="4"/>
    <x v="1"/>
    <n v="141"/>
    <n v="20.1428571428571"/>
    <n v="164.43269230769201"/>
    <m/>
    <n v="62973.0769"/>
    <x v="0"/>
    <n v="13436.1111"/>
    <x v="281"/>
    <x v="0"/>
    <m/>
  </r>
  <r>
    <d v="2022-05-12T02:44:15"/>
    <x v="1"/>
    <n v="31"/>
    <s v="SOLORZANO KEVIN"/>
    <x v="7"/>
    <x v="0"/>
    <n v="86"/>
    <n v="28.6666666666667"/>
    <n v="70.471153846153896"/>
    <m/>
    <n v="26988.461500000001"/>
    <x v="1"/>
    <n v="13436.1111"/>
    <x v="281"/>
    <x v="0"/>
    <m/>
  </r>
  <r>
    <d v="2022-05-12T02:44:15"/>
    <x v="1"/>
    <n v="32"/>
    <s v="MEDINA PARRA JONATHAN ESTIVEN"/>
    <x v="2"/>
    <x v="0"/>
    <n v="118"/>
    <n v="19.6666666666667"/>
    <n v="140.94230769230799"/>
    <m/>
    <n v="53976.9231"/>
    <x v="0"/>
    <n v="13436.1111"/>
    <x v="281"/>
    <x v="0"/>
    <m/>
  </r>
  <r>
    <d v="2022-05-12T02:44:15"/>
    <x v="1"/>
    <n v="33"/>
    <s v="SOTO WALTER"/>
    <x v="6"/>
    <x v="1"/>
    <n v="199"/>
    <n v="24.875"/>
    <n v="187.92307692307699"/>
    <s v="2 DESCUENTOS (Usuarios desubicados)"/>
    <n v="71969.230800000005"/>
    <x v="0"/>
    <n v="13436.1111"/>
    <x v="281"/>
    <x v="0"/>
    <m/>
  </r>
  <r>
    <d v="2022-05-12T02:44:16"/>
    <x v="1"/>
    <n v="34"/>
    <s v="MONTOYA OSPINA GILBERTO ANTONIO"/>
    <x v="1"/>
    <x v="0"/>
    <n v="279"/>
    <n v="25.363636363636399"/>
    <n v="258.394230769231"/>
    <s v="2 DESCUENTOS (Lorena Monitoreo y Usuario desubicado)"/>
    <n v="98957.692299999995"/>
    <x v="0"/>
    <n v="13436.1111"/>
    <x v="281"/>
    <x v="0"/>
    <m/>
  </r>
  <r>
    <d v="2022-05-12T02:44:16"/>
    <x v="1"/>
    <n v="35"/>
    <s v="GARCIA DAVID WILSON ALBERTO"/>
    <x v="4"/>
    <x v="0"/>
    <n v="173"/>
    <n v="24.714285714285701"/>
    <n v="164.43269230769201"/>
    <s v="5 DESCUENTOS (3 Incidente con Usuarios y 2 x Usuario con movilidad reducida"/>
    <n v="62973.0769"/>
    <x v="1"/>
    <n v="13436.1111"/>
    <x v="281"/>
    <x v="0"/>
    <m/>
  </r>
  <r>
    <d v="2022-05-12T02:44:16"/>
    <x v="1"/>
    <n v="36"/>
    <s v="MARTINEZ CHAVERRA LUIS NORBERTO"/>
    <x v="3"/>
    <x v="0"/>
    <n v="295"/>
    <n v="29.5"/>
    <n v="234.90384615384599"/>
    <m/>
    <n v="89961.538499999995"/>
    <x v="0"/>
    <n v="13436.1111"/>
    <x v="281"/>
    <x v="0"/>
    <m/>
  </r>
  <r>
    <d v="2022-05-12T02:44:17"/>
    <x v="1"/>
    <n v="37"/>
    <s v="PIEDRAHITA MADRID SANTIAGO"/>
    <x v="3"/>
    <x v="0"/>
    <n v="284"/>
    <n v="28.4"/>
    <n v="234.90384615384599"/>
    <m/>
    <n v="89961.538499999995"/>
    <x v="1"/>
    <n v="13436.1111"/>
    <x v="281"/>
    <x v="0"/>
    <m/>
  </r>
  <r>
    <d v="2022-05-12T02:44:17"/>
    <x v="1"/>
    <n v="38"/>
    <s v="MONSALVE OCAMPO EDISON GUSTAVO"/>
    <x v="3"/>
    <x v="0"/>
    <n v="239"/>
    <n v="23.9"/>
    <n v="234.90384615384599"/>
    <m/>
    <n v="89961.538499999995"/>
    <x v="0"/>
    <n v="13436.1111"/>
    <x v="281"/>
    <x v="0"/>
    <m/>
  </r>
  <r>
    <d v="2022-05-12T02:44:17"/>
    <x v="1"/>
    <n v="39"/>
    <s v="GIL CORDOBA MATEO"/>
    <x v="0"/>
    <x v="1"/>
    <n v="170"/>
    <n v="18.8888888888889"/>
    <n v="211.413461538462"/>
    <s v="2 DESCUENTOS (Usuarios desubicados)"/>
    <n v="80965.384600000005"/>
    <x v="0"/>
    <n v="13436.1111"/>
    <x v="281"/>
    <x v="0"/>
    <m/>
  </r>
  <r>
    <d v="2022-05-12T02:44:17"/>
    <x v="1"/>
    <n v="42"/>
    <s v="BARRANTES GALLEGO DANIEL CAMILO"/>
    <x v="0"/>
    <x v="0"/>
    <n v="200"/>
    <n v="22.2222222222222"/>
    <n v="211.413461538462"/>
    <m/>
    <n v="80965.384600000005"/>
    <x v="0"/>
    <n v="13436.1111"/>
    <x v="281"/>
    <x v="0"/>
    <m/>
  </r>
  <r>
    <d v="2022-05-13T02:54:35"/>
    <x v="9"/>
    <n v="1"/>
    <s v="BERRIO GIL YEYSON DARIO"/>
    <x v="3"/>
    <x v="0"/>
    <n v="204"/>
    <n v="20.399999999999999"/>
    <n v="227.651632970451"/>
    <m/>
    <n v="87060.653200000001"/>
    <x v="0"/>
    <n v="15191.1765"/>
    <x v="282"/>
    <x v="0"/>
    <m/>
  </r>
  <r>
    <d v="2022-05-13T02:54:36"/>
    <x v="9"/>
    <n v="2"/>
    <s v="SEPULVEDA HENAO JUAN CAMILO"/>
    <x v="6"/>
    <x v="1"/>
    <n v="198"/>
    <n v="24.75"/>
    <n v="182.12130637636099"/>
    <m/>
    <n v="69648.522599999997"/>
    <x v="1"/>
    <n v="15191.1765"/>
    <x v="282"/>
    <x v="0"/>
    <m/>
  </r>
  <r>
    <d v="2022-05-13T02:54:36"/>
    <x v="9"/>
    <n v="3"/>
    <s v="CANO JIMENEZ ESNEIDER"/>
    <x v="3"/>
    <x v="0"/>
    <n v="196"/>
    <n v="19.600000000000001"/>
    <n v="227.651632970451"/>
    <m/>
    <n v="87060.653200000001"/>
    <x v="0"/>
    <n v="15191.1765"/>
    <x v="282"/>
    <x v="0"/>
    <m/>
  </r>
  <r>
    <d v="2022-05-13T02:54:36"/>
    <x v="9"/>
    <n v="5"/>
    <s v="LOAIZA GAVIRIA EDIXON ANDRES"/>
    <x v="0"/>
    <x v="0"/>
    <n v="300"/>
    <n v="33.3333333333333"/>
    <n v="204.886469673406"/>
    <m/>
    <n v="78354.587899999999"/>
    <x v="1"/>
    <n v="15191.1765"/>
    <x v="282"/>
    <x v="0"/>
    <m/>
  </r>
  <r>
    <d v="2022-05-13T02:54:36"/>
    <x v="9"/>
    <n v="6"/>
    <s v="VARGAS ROJAS DIELMER AUGUSTO"/>
    <x v="0"/>
    <x v="0"/>
    <n v="203"/>
    <n v="22.5555555555556"/>
    <n v="204.886469673406"/>
    <m/>
    <n v="78354.587899999999"/>
    <x v="0"/>
    <n v="15191.1765"/>
    <x v="282"/>
    <x v="0"/>
    <m/>
  </r>
  <r>
    <d v="2022-05-13T02:54:37"/>
    <x v="9"/>
    <n v="8"/>
    <s v="VALENCIA MENDOZA CESAR AUGUSTO"/>
    <x v="1"/>
    <x v="0"/>
    <n v="247"/>
    <n v="22.454545454545499"/>
    <n v="250.41679626749601"/>
    <m/>
    <n v="95766.718500000003"/>
    <x v="1"/>
    <n v="15191.1765"/>
    <x v="282"/>
    <x v="0"/>
    <m/>
  </r>
  <r>
    <d v="2022-05-13T02:54:37"/>
    <x v="9"/>
    <n v="9"/>
    <s v="MEDINA PARRA JONATHAN ESTIVEN"/>
    <x v="6"/>
    <x v="0"/>
    <n v="190"/>
    <n v="23.75"/>
    <n v="182.12130637636099"/>
    <s v="1 DESCUENTO (Despachador fernando)"/>
    <n v="69648.522599999997"/>
    <x v="0"/>
    <n v="15191.1765"/>
    <x v="282"/>
    <x v="0"/>
    <m/>
  </r>
  <r>
    <d v="2022-05-13T02:54:37"/>
    <x v="1"/>
    <n v="11"/>
    <s v="HERRERA CRISTIAN"/>
    <x v="9"/>
    <x v="0"/>
    <n v="240"/>
    <n v="20"/>
    <n v="273.18195956454099"/>
    <s v="1 DESCUENTO (Jose despachador)"/>
    <n v="104472.7838"/>
    <x v="0"/>
    <n v="15191.1765"/>
    <x v="282"/>
    <x v="0"/>
    <m/>
  </r>
  <r>
    <d v="2022-05-13T02:54:37"/>
    <x v="1"/>
    <n v="12"/>
    <s v="OCAMPO OCAMPO ANTONIO JOSE"/>
    <x v="6"/>
    <x v="0"/>
    <n v="200"/>
    <n v="23.529411764705898"/>
    <n v="193.503888024883"/>
    <m/>
    <n v="74001.555200000003"/>
    <x v="0"/>
    <n v="15191.1765"/>
    <x v="282"/>
    <x v="0"/>
    <m/>
  </r>
  <r>
    <d v="2022-05-13T02:54:38"/>
    <x v="1"/>
    <n v="14"/>
    <s v="CARVAJAL SALAZAR HECTOR MARINO"/>
    <x v="1"/>
    <x v="3"/>
    <n v="237"/>
    <n v="21.545454545454501"/>
    <n v="250.41679626749601"/>
    <m/>
    <n v="95766.718500000003"/>
    <x v="1"/>
    <n v="15191.1765"/>
    <x v="282"/>
    <x v="0"/>
    <m/>
  </r>
  <r>
    <d v="2022-05-13T02:54:38"/>
    <x v="1"/>
    <n v="15"/>
    <s v="LOPERA AGUDELO LUIS FRANCISCO"/>
    <x v="3"/>
    <x v="3"/>
    <n v="234"/>
    <n v="23.4"/>
    <n v="227.651632970451"/>
    <m/>
    <n v="87060.653200000001"/>
    <x v="0"/>
    <n v="15191.1765"/>
    <x v="282"/>
    <x v="0"/>
    <m/>
  </r>
  <r>
    <d v="2022-05-13T02:54:38"/>
    <x v="1"/>
    <n v="16"/>
    <s v="DAVID TORRES GEIDER"/>
    <x v="1"/>
    <x v="0"/>
    <n v="190"/>
    <n v="17.272727272727298"/>
    <n v="250.41679626749601"/>
    <m/>
    <n v="95766.718500000003"/>
    <x v="0"/>
    <n v="15191.1765"/>
    <x v="282"/>
    <x v="0"/>
    <m/>
  </r>
  <r>
    <d v="2022-05-13T02:54:38"/>
    <x v="1"/>
    <n v="17"/>
    <s v="VERENZUELA MARTINEZ ALEXANDER"/>
    <x v="3"/>
    <x v="0"/>
    <n v="190"/>
    <n v="19"/>
    <n v="227.651632970451"/>
    <m/>
    <n v="87060.653200000001"/>
    <x v="0"/>
    <n v="15191.1765"/>
    <x v="282"/>
    <x v="0"/>
    <m/>
  </r>
  <r>
    <d v="2022-05-13T02:54:39"/>
    <x v="1"/>
    <n v="19"/>
    <s v="HURTADO MADRID JUAN ESTEBAN"/>
    <x v="3"/>
    <x v="0"/>
    <n v="263"/>
    <n v="26.3"/>
    <n v="227.651632970451"/>
    <s v="3 DESCUENTOS (2 Despachadora Isabel y Despachador Jose)"/>
    <n v="87060.653200000001"/>
    <x v="0"/>
    <n v="15191.1765"/>
    <x v="282"/>
    <x v="0"/>
    <m/>
  </r>
  <r>
    <d v="2022-05-13T02:54:39"/>
    <x v="1"/>
    <n v="20"/>
    <s v="MARTINEZ MANCO JUAN FELIPE"/>
    <x v="3"/>
    <x v="1"/>
    <n v="259"/>
    <n v="25.9"/>
    <n v="227.651632970451"/>
    <m/>
    <n v="87060.653200000001"/>
    <x v="0"/>
    <n v="15191.1765"/>
    <x v="282"/>
    <x v="0"/>
    <m/>
  </r>
  <r>
    <d v="2022-05-13T02:54:39"/>
    <x v="1"/>
    <n v="21"/>
    <s v="VELEZ ZAPATA SANTIAGO"/>
    <x v="0"/>
    <x v="0"/>
    <n v="184"/>
    <n v="20.4444444444444"/>
    <n v="204.886469673406"/>
    <m/>
    <n v="78354.587899999999"/>
    <x v="0"/>
    <n v="15191.1765"/>
    <x v="282"/>
    <x v="0"/>
    <m/>
  </r>
  <r>
    <d v="2022-05-13T02:54:39"/>
    <x v="1"/>
    <n v="22"/>
    <s v="QUIRAMA CASTAEDA JHON JADER"/>
    <x v="2"/>
    <x v="0"/>
    <n v="152"/>
    <n v="25.3333333333333"/>
    <n v="136.59097978227101"/>
    <s v="3 DESCUENTOS (Lorena monitoreo)"/>
    <n v="52236.391900000002"/>
    <x v="1"/>
    <n v="15191.1765"/>
    <x v="282"/>
    <x v="0"/>
    <m/>
  </r>
  <r>
    <d v="2022-05-13T02:54:39"/>
    <x v="1"/>
    <n v="23"/>
    <s v="QUICENO DAVID DIEGO ALEJANDRO"/>
    <x v="3"/>
    <x v="0"/>
    <n v="202"/>
    <n v="20.2"/>
    <n v="227.651632970451"/>
    <m/>
    <n v="87060.653200000001"/>
    <x v="0"/>
    <n v="15191.1765"/>
    <x v="282"/>
    <x v="0"/>
    <m/>
  </r>
  <r>
    <d v="2022-05-13T02:54:40"/>
    <x v="1"/>
    <n v="24"/>
    <s v="BRAN GOEZ JUAN CARLOS"/>
    <x v="1"/>
    <x v="0"/>
    <n v="252"/>
    <n v="22.909090909090899"/>
    <n v="250.41679626749601"/>
    <s v="1 DESCUENTO (Usuario desubicado)"/>
    <n v="95766.718500000003"/>
    <x v="0"/>
    <n v="15191.1765"/>
    <x v="282"/>
    <x v="0"/>
    <m/>
  </r>
  <r>
    <d v="2022-05-13T02:54:40"/>
    <x v="1"/>
    <n v="25"/>
    <s v="JIMENEZ HURTADO CARLOS ESTIVEN"/>
    <x v="6"/>
    <x v="0"/>
    <n v="196"/>
    <n v="24.5"/>
    <n v="182.12130637636099"/>
    <m/>
    <n v="69648.522599999997"/>
    <x v="1"/>
    <n v="15191.1765"/>
    <x v="282"/>
    <x v="0"/>
    <m/>
  </r>
  <r>
    <d v="2022-05-13T02:54:40"/>
    <x v="1"/>
    <n v="26"/>
    <s v="GONZALEZ VELASQUEZ LISDAN"/>
    <x v="9"/>
    <x v="0"/>
    <n v="280"/>
    <n v="23.3333333333333"/>
    <n v="273.18195956454099"/>
    <s v="1 DESCUENTO (Lorena monitoreo)"/>
    <n v="104472.7838"/>
    <x v="0"/>
    <n v="15191.1765"/>
    <x v="282"/>
    <x v="0"/>
    <m/>
  </r>
  <r>
    <d v="2022-05-13T02:54:40"/>
    <x v="1"/>
    <n v="27"/>
    <s v="HENAO MUOZ FERNEY"/>
    <x v="3"/>
    <x v="0"/>
    <n v="242"/>
    <n v="24.2"/>
    <n v="227.651632970451"/>
    <m/>
    <n v="87060.653200000001"/>
    <x v="0"/>
    <n v="15191.1765"/>
    <x v="282"/>
    <x v="0"/>
    <m/>
  </r>
  <r>
    <d v="2022-05-13T02:54:41"/>
    <x v="1"/>
    <n v="28"/>
    <s v="RAMIREZ RENGIFO JORGE ANDRES"/>
    <x v="4"/>
    <x v="0"/>
    <n v="163"/>
    <n v="23.285714285714299"/>
    <n v="159.35614307931601"/>
    <m/>
    <n v="60942.457199999997"/>
    <x v="0"/>
    <n v="15191.1765"/>
    <x v="282"/>
    <x v="0"/>
    <m/>
  </r>
  <r>
    <d v="2022-05-13T02:54:41"/>
    <x v="1"/>
    <n v="29"/>
    <s v="VALENCIA MENDOZA JHON"/>
    <x v="1"/>
    <x v="0"/>
    <n v="259"/>
    <n v="23.545454545454501"/>
    <n v="250.41679626749601"/>
    <m/>
    <n v="95766.718500000003"/>
    <x v="0"/>
    <n v="15191.1765"/>
    <x v="282"/>
    <x v="0"/>
    <m/>
  </r>
  <r>
    <d v="2022-05-13T02:54:41"/>
    <x v="9"/>
    <n v="30"/>
    <s v="ESCOBAR BRAN MATEO"/>
    <x v="4"/>
    <x v="0"/>
    <n v="168"/>
    <n v="24"/>
    <n v="159.35614307931601"/>
    <m/>
    <n v="60942.457199999997"/>
    <x v="0"/>
    <n v="15191.1765"/>
    <x v="282"/>
    <x v="0"/>
    <m/>
  </r>
  <r>
    <d v="2022-05-13T02:54:42"/>
    <x v="9"/>
    <n v="31"/>
    <s v="GARCIA DAVID WILSON ALBERTO"/>
    <x v="1"/>
    <x v="0"/>
    <n v="263"/>
    <n v="23.909090909090899"/>
    <n v="250.41679626749601"/>
    <s v="1 DESCUENTO (Conduct.)"/>
    <n v="95766.718500000003"/>
    <x v="1"/>
    <n v="15191.1765"/>
    <x v="282"/>
    <x v="0"/>
    <m/>
  </r>
  <r>
    <d v="2022-05-13T02:54:42"/>
    <x v="9"/>
    <n v="33"/>
    <s v="YEPES CAMILO"/>
    <x v="3"/>
    <x v="3"/>
    <n v="214"/>
    <n v="21.4"/>
    <n v="227.651632970451"/>
    <s v="1 DESCUENTO (Lorena monitoreo)"/>
    <n v="87060.653200000001"/>
    <x v="0"/>
    <n v="15191.1765"/>
    <x v="282"/>
    <x v="0"/>
    <m/>
  </r>
  <r>
    <d v="2022-05-13T02:54:42"/>
    <x v="9"/>
    <n v="34"/>
    <s v="MONTOYA OSPINA GILBERTO ANTONIO"/>
    <x v="3"/>
    <x v="0"/>
    <n v="243"/>
    <n v="24.3"/>
    <n v="227.651632970451"/>
    <s v="2 DESCUENTOS (Prpietario y Usuario desubicado)"/>
    <n v="87060.653200000001"/>
    <x v="0"/>
    <n v="15191.1765"/>
    <x v="282"/>
    <x v="0"/>
    <m/>
  </r>
  <r>
    <d v="2022-05-13T02:54:42"/>
    <x v="9"/>
    <n v="35"/>
    <s v="SOTO WALTER"/>
    <x v="4"/>
    <x v="0"/>
    <n v="145"/>
    <n v="20.714285714285701"/>
    <n v="159.35614307931601"/>
    <m/>
    <n v="60942.457199999997"/>
    <x v="1"/>
    <n v="15191.1765"/>
    <x v="282"/>
    <x v="0"/>
    <m/>
  </r>
  <r>
    <d v="2022-05-13T02:54:42"/>
    <x v="9"/>
    <n v="36"/>
    <s v="MARTINEZ CHAVERRA LUIS NORBERTO"/>
    <x v="0"/>
    <x v="0"/>
    <n v="208"/>
    <n v="23.1111111111111"/>
    <n v="204.886469673406"/>
    <s v="1 DESCUENTO (Usuario desubicado)"/>
    <n v="78354.587899999999"/>
    <x v="0"/>
    <n v="15191.1765"/>
    <x v="282"/>
    <x v="0"/>
    <m/>
  </r>
  <r>
    <d v="2022-05-13T02:54:43"/>
    <x v="9"/>
    <n v="37"/>
    <s v="PIEDRAHITA MADRID SANTIAGO"/>
    <x v="6"/>
    <x v="0"/>
    <n v="214"/>
    <n v="26.75"/>
    <n v="182.12130637636099"/>
    <m/>
    <n v="69648.522599999997"/>
    <x v="1"/>
    <n v="15191.1765"/>
    <x v="282"/>
    <x v="0"/>
    <m/>
  </r>
  <r>
    <d v="2022-05-13T02:54:43"/>
    <x v="9"/>
    <n v="38"/>
    <s v="MONSALVE OCAMPO EDISON GUSTAVO"/>
    <x v="0"/>
    <x v="0"/>
    <n v="190"/>
    <n v="21.1111111111111"/>
    <n v="204.886469673406"/>
    <m/>
    <n v="78354.587899999999"/>
    <x v="0"/>
    <n v="15191.1765"/>
    <x v="282"/>
    <x v="0"/>
    <m/>
  </r>
  <r>
    <d v="2022-05-13T02:54:43"/>
    <x v="9"/>
    <n v="39"/>
    <s v="GIL CORDOBA MATEO"/>
    <x v="0"/>
    <x v="0"/>
    <n v="172"/>
    <n v="19.1111111111111"/>
    <n v="204.886469673406"/>
    <m/>
    <n v="78354.587899999999"/>
    <x v="0"/>
    <n v="15191.1765"/>
    <x v="282"/>
    <x v="0"/>
    <m/>
  </r>
  <r>
    <d v="2022-05-13T02:54:43"/>
    <x v="9"/>
    <n v="42"/>
    <s v="BARRANTES GALLEGO DANIEL CAMILO"/>
    <x v="3"/>
    <x v="1"/>
    <n v="221"/>
    <n v="22.1"/>
    <n v="227.651632970451"/>
    <s v="3 DESCUENTOS (Transbordo veh 11, despachador fernando y Usuario desubicado)"/>
    <n v="87060.653200000001"/>
    <x v="0"/>
    <n v="15191.1765"/>
    <x v="282"/>
    <x v="0"/>
    <m/>
  </r>
  <r>
    <d v="2022-05-14T04:36:47"/>
    <x v="1"/>
    <n v="1"/>
    <s v="BERRIO GIL YEYSON DARIO"/>
    <x v="7"/>
    <x v="0"/>
    <n v="58"/>
    <n v="19.3333333333333"/>
    <n v="69.505728314238993"/>
    <m/>
    <n v="26602.291300000001"/>
    <x v="0"/>
    <n v="14222.857099999999"/>
    <x v="283"/>
    <x v="0"/>
    <m/>
  </r>
  <r>
    <d v="2022-05-14T04:36:47"/>
    <x v="1"/>
    <n v="2"/>
    <s v="SEPULVEDA HENAO JUAN CAMILO"/>
    <x v="4"/>
    <x v="0"/>
    <n v="179"/>
    <n v="25.571428571428601"/>
    <n v="162.18003273322401"/>
    <m/>
    <n v="62072.013099999996"/>
    <x v="1"/>
    <n v="14222.857099999999"/>
    <x v="283"/>
    <x v="0"/>
    <m/>
  </r>
  <r>
    <d v="2022-05-14T04:36:47"/>
    <x v="1"/>
    <n v="3"/>
    <s v="ESPINOZA CHAVARRIA GUILLERMO LEON"/>
    <x v="4"/>
    <x v="0"/>
    <n v="139"/>
    <n v="19.8571428571429"/>
    <n v="162.18003273322401"/>
    <s v="4 DESCUENTOS (Propietario)"/>
    <n v="62072.013099999996"/>
    <x v="0"/>
    <n v="14222.857099999999"/>
    <x v="283"/>
    <x v="0"/>
    <m/>
  </r>
  <r>
    <d v="2022-05-14T04:36:47"/>
    <x v="1"/>
    <n v="5"/>
    <s v="LOAIZA GAVIRIA EDIXON ANDRES"/>
    <x v="1"/>
    <x v="0"/>
    <n v="286"/>
    <n v="26"/>
    <n v="254.85433715220901"/>
    <m/>
    <n v="97541.734899999996"/>
    <x v="1"/>
    <n v="14222.857099999999"/>
    <x v="283"/>
    <x v="0"/>
    <m/>
  </r>
  <r>
    <d v="2022-05-14T04:36:48"/>
    <x v="1"/>
    <n v="6"/>
    <s v="VARGAS ROJAS DIELMER AUGUSTO"/>
    <x v="0"/>
    <x v="1"/>
    <n v="251"/>
    <n v="27.8888888888889"/>
    <n v="208.51718494271699"/>
    <m/>
    <n v="79806.873999999996"/>
    <x v="0"/>
    <n v="14222.857099999999"/>
    <x v="283"/>
    <x v="0"/>
    <m/>
  </r>
  <r>
    <d v="2022-05-14T04:36:48"/>
    <x v="1"/>
    <n v="7"/>
    <s v="MUOZ LOZANO VICTOR LEONIDAS"/>
    <x v="4"/>
    <x v="3"/>
    <n v="164"/>
    <n v="23.428571428571399"/>
    <n v="162.18003273322401"/>
    <s v="1 DESCUENTO (Lorena monitoreo)"/>
    <n v="62072.013099999996"/>
    <x v="1"/>
    <n v="14222.857099999999"/>
    <x v="283"/>
    <x v="0"/>
    <m/>
  </r>
  <r>
    <d v="2022-05-14T04:36:48"/>
    <x v="1"/>
    <n v="8"/>
    <s v="VALENCIA MENDOZA CESAR AUGUSTO"/>
    <x v="1"/>
    <x v="0"/>
    <n v="248"/>
    <n v="22.545454545454501"/>
    <n v="254.85433715220901"/>
    <m/>
    <n v="97541.734899999996"/>
    <x v="1"/>
    <n v="14222.857099999999"/>
    <x v="283"/>
    <x v="0"/>
    <m/>
  </r>
  <r>
    <d v="2022-05-14T04:36:48"/>
    <x v="9"/>
    <n v="11"/>
    <s v="HERRERA CRISTIAN"/>
    <x v="9"/>
    <x v="0"/>
    <n v="269"/>
    <n v="22.4166666666667"/>
    <n v="278.02291325695597"/>
    <s v="1 DESCUENTO (Jose despachador)"/>
    <n v="106409.16529999999"/>
    <x v="0"/>
    <n v="14222.857099999999"/>
    <x v="283"/>
    <x v="0"/>
    <m/>
  </r>
  <r>
    <d v="2022-05-14T04:36:48"/>
    <x v="9"/>
    <n v="12"/>
    <s v="VELEZ ZAPATA SANTIAGO"/>
    <x v="3"/>
    <x v="0"/>
    <n v="206"/>
    <n v="20.6"/>
    <n v="231.68576104746299"/>
    <m/>
    <n v="88674.304399999994"/>
    <x v="0"/>
    <n v="14222.857099999999"/>
    <x v="283"/>
    <x v="0"/>
    <m/>
  </r>
  <r>
    <d v="2022-05-14T04:36:49"/>
    <x v="9"/>
    <n v="13"/>
    <s v="BRAN GOEZ JUAN CARLOS"/>
    <x v="0"/>
    <x v="0"/>
    <n v="200"/>
    <n v="22.2222222222222"/>
    <n v="208.51718494271699"/>
    <s v="2 DESCUENTOS (Usuarios desubicados)"/>
    <n v="79806.873999999996"/>
    <x v="1"/>
    <n v="14222.857099999999"/>
    <x v="283"/>
    <x v="0"/>
    <m/>
  </r>
  <r>
    <d v="2022-05-14T04:36:49"/>
    <x v="9"/>
    <n v="14"/>
    <s v="GONZALEZ MONTAO HERNAN DARIO"/>
    <x v="3"/>
    <x v="0"/>
    <n v="294"/>
    <n v="29.4"/>
    <n v="231.68576104746299"/>
    <s v="4 DESCUENTOS X Usuario con movilidad reducida (Rampla mala)"/>
    <n v="88674.304399999994"/>
    <x v="1"/>
    <n v="14222.857099999999"/>
    <x v="283"/>
    <x v="0"/>
    <m/>
  </r>
  <r>
    <d v="2022-05-14T04:36:49"/>
    <x v="9"/>
    <n v="15"/>
    <s v="LONDOO LOPERA DUVAN ANDRES"/>
    <x v="3"/>
    <x v="0"/>
    <n v="252"/>
    <n v="25.2"/>
    <n v="231.68576104746299"/>
    <m/>
    <n v="88674.304399999994"/>
    <x v="0"/>
    <n v="14222.857099999999"/>
    <x v="283"/>
    <x v="0"/>
    <m/>
  </r>
  <r>
    <d v="2022-05-14T04:36:49"/>
    <x v="9"/>
    <n v="16"/>
    <s v="DAVID TORRES GEIDER"/>
    <x v="3"/>
    <x v="0"/>
    <n v="237"/>
    <n v="23.7"/>
    <n v="231.68576104746299"/>
    <m/>
    <n v="88674.304399999994"/>
    <x v="0"/>
    <n v="14222.857099999999"/>
    <x v="283"/>
    <x v="0"/>
    <m/>
  </r>
  <r>
    <d v="2022-05-14T04:36:49"/>
    <x v="9"/>
    <n v="17"/>
    <s v="VERENZUELA MARTINEZ ALEXANDER"/>
    <x v="3"/>
    <x v="0"/>
    <n v="220"/>
    <n v="22"/>
    <n v="231.68576104746299"/>
    <s v="4 DESCUENTOS (2 jefe de ruta, 2 conduct.)"/>
    <n v="88674.304399999994"/>
    <x v="0"/>
    <n v="14222.857099999999"/>
    <x v="283"/>
    <x v="0"/>
    <m/>
  </r>
  <r>
    <d v="2022-05-14T04:36:50"/>
    <x v="9"/>
    <n v="18"/>
    <s v="RENDON VIANA HUMBERTO DE JESUS"/>
    <x v="4"/>
    <x v="0"/>
    <n v="184"/>
    <n v="26.285714285714299"/>
    <n v="162.18003273322401"/>
    <m/>
    <n v="62072.013099999996"/>
    <x v="0"/>
    <n v="14222.857099999999"/>
    <x v="283"/>
    <x v="0"/>
    <m/>
  </r>
  <r>
    <d v="2022-05-14T04:36:50"/>
    <x v="9"/>
    <n v="19"/>
    <s v="HURTADO MADRID JUAN ESTEBAN"/>
    <x v="0"/>
    <x v="0"/>
    <n v="216"/>
    <n v="24"/>
    <n v="208.51718494271699"/>
    <m/>
    <n v="79806.873999999996"/>
    <x v="0"/>
    <n v="14222.857099999999"/>
    <x v="283"/>
    <x v="0"/>
    <m/>
  </r>
  <r>
    <d v="2022-05-14T04:36:50"/>
    <x v="9"/>
    <n v="20"/>
    <s v="VACA FIERRO ROBINSON"/>
    <x v="3"/>
    <x v="0"/>
    <n v="240"/>
    <n v="24"/>
    <n v="231.68576104746299"/>
    <s v="1 DESCUENTO (Despachador estiven)"/>
    <n v="88674.304399999994"/>
    <x v="0"/>
    <n v="14222.857099999999"/>
    <x v="283"/>
    <x v="0"/>
    <m/>
  </r>
  <r>
    <d v="2022-05-14T04:36:50"/>
    <x v="9"/>
    <n v="21"/>
    <s v="OCAMPO OCAMPO ANTONIO JOSE"/>
    <x v="0"/>
    <x v="0"/>
    <n v="205"/>
    <n v="22.7777777777778"/>
    <n v="208.51718494271699"/>
    <m/>
    <n v="79806.873999999996"/>
    <x v="0"/>
    <n v="14222.857099999999"/>
    <x v="283"/>
    <x v="0"/>
    <m/>
  </r>
  <r>
    <d v="2022-05-14T04:36:50"/>
    <x v="9"/>
    <n v="23"/>
    <s v="QUICENO DAVID DIEGO ALEJANDRO"/>
    <x v="1"/>
    <x v="3"/>
    <n v="209"/>
    <n v="19"/>
    <n v="254.85433715220901"/>
    <m/>
    <n v="97541.734899999996"/>
    <x v="0"/>
    <n v="14222.857099999999"/>
    <x v="283"/>
    <x v="0"/>
    <m/>
  </r>
  <r>
    <d v="2022-05-14T04:36:50"/>
    <x v="9"/>
    <n v="25"/>
    <s v="JIMENEZ HURTADO CARLOS ESTIVEN"/>
    <x v="6"/>
    <x v="0"/>
    <n v="180"/>
    <n v="22.5"/>
    <n v="185.348608837971"/>
    <m/>
    <n v="70939.443499999994"/>
    <x v="1"/>
    <n v="14222.857099999999"/>
    <x v="283"/>
    <x v="0"/>
    <m/>
  </r>
  <r>
    <d v="2022-05-14T04:36:51"/>
    <x v="9"/>
    <n v="26"/>
    <s v="GONZALEZ VELASQUEZ LISDAN"/>
    <x v="3"/>
    <x v="0"/>
    <n v="214"/>
    <n v="21.4"/>
    <n v="231.68576104746299"/>
    <s v="1 DESCUENTO (Lorena monitoreo)"/>
    <n v="88674.304399999994"/>
    <x v="0"/>
    <n v="14222.857099999999"/>
    <x v="283"/>
    <x v="0"/>
    <m/>
  </r>
  <r>
    <d v="2022-05-14T04:36:51"/>
    <x v="9"/>
    <n v="27"/>
    <s v="DURANGO DAVID JOSE"/>
    <x v="3"/>
    <x v="0"/>
    <n v="225"/>
    <n v="22.5"/>
    <n v="231.68576104746299"/>
    <m/>
    <n v="88674.304399999994"/>
    <x v="0"/>
    <n v="14222.857099999999"/>
    <x v="283"/>
    <x v="0"/>
    <m/>
  </r>
  <r>
    <d v="2022-05-14T04:36:51"/>
    <x v="9"/>
    <n v="28"/>
    <s v="RAMIREZ RENGIFO JORGE ANDRES"/>
    <x v="0"/>
    <x v="0"/>
    <n v="212"/>
    <n v="23.5555555555556"/>
    <n v="208.51718494271699"/>
    <m/>
    <n v="79806.873999999996"/>
    <x v="0"/>
    <n v="14222.857099999999"/>
    <x v="283"/>
    <x v="0"/>
    <m/>
  </r>
  <r>
    <d v="2022-05-14T04:36:51"/>
    <x v="1"/>
    <n v="29"/>
    <s v="VALENCIA MENDOZA JHON"/>
    <x v="3"/>
    <x v="0"/>
    <n v="232"/>
    <n v="23.2"/>
    <n v="231.68576104746299"/>
    <s v="9 DESCUENTOS (6 Transbordo veh 36 y 3 jefe de ruta)"/>
    <n v="88674.304399999994"/>
    <x v="0"/>
    <n v="14222.857099999999"/>
    <x v="283"/>
    <x v="0"/>
    <m/>
  </r>
  <r>
    <d v="2022-05-14T04:36:51"/>
    <x v="1"/>
    <n v="30"/>
    <s v="ESCOBAR BRAN MATEO"/>
    <x v="3"/>
    <x v="0"/>
    <n v="241"/>
    <n v="24.1"/>
    <n v="231.68576104746299"/>
    <m/>
    <n v="88674.304399999994"/>
    <x v="0"/>
    <n v="14222.857099999999"/>
    <x v="283"/>
    <x v="0"/>
    <m/>
  </r>
  <r>
    <d v="2022-05-14T04:36:52"/>
    <x v="1"/>
    <n v="32"/>
    <s v="MEDINA PARRA JONATHAN ESTIVEN"/>
    <x v="3"/>
    <x v="0"/>
    <n v="230"/>
    <n v="23"/>
    <n v="231.68576104746299"/>
    <s v="1 DESCUENTO (Despachador fernando)"/>
    <n v="88674.304399999994"/>
    <x v="0"/>
    <n v="14222.857099999999"/>
    <x v="283"/>
    <x v="0"/>
    <m/>
  </r>
  <r>
    <d v="2022-05-14T04:36:52"/>
    <x v="1"/>
    <n v="33"/>
    <s v="YEPES CAMILO"/>
    <x v="0"/>
    <x v="0"/>
    <n v="197"/>
    <n v="21.8888888888889"/>
    <n v="208.51718494271699"/>
    <m/>
    <n v="79806.873999999996"/>
    <x v="0"/>
    <n v="14222.857099999999"/>
    <x v="283"/>
    <x v="0"/>
    <m/>
  </r>
  <r>
    <d v="2022-05-14T04:36:52"/>
    <x v="1"/>
    <n v="34"/>
    <s v="MONTOYA OSPINA GILBERTO ANTONIO"/>
    <x v="3"/>
    <x v="0"/>
    <n v="255"/>
    <n v="25.5"/>
    <n v="231.68576104746299"/>
    <s v="3 DESCUENTOS (Lorena monitoreo, Conduct. Y Jose despachador)"/>
    <n v="88674.304399999994"/>
    <x v="0"/>
    <n v="14222.857099999999"/>
    <x v="283"/>
    <x v="0"/>
    <m/>
  </r>
  <r>
    <d v="2022-05-14T04:36:52"/>
    <x v="1"/>
    <n v="35"/>
    <s v="GARCIA DAVID WILSON ALBERTO"/>
    <x v="3"/>
    <x v="0"/>
    <n v="226"/>
    <n v="22.6"/>
    <n v="231.68576104746299"/>
    <s v="2 DESCUENTOS X Usuario con movilidad reducida"/>
    <n v="88674.304399999994"/>
    <x v="1"/>
    <n v="14222.857099999999"/>
    <x v="283"/>
    <x v="0"/>
    <m/>
  </r>
  <r>
    <d v="2022-05-14T04:36:52"/>
    <x v="1"/>
    <n v="36"/>
    <s v="MARTINEZ MANCO JUAN FELIPE"/>
    <x v="6"/>
    <x v="0"/>
    <n v="153"/>
    <n v="20.399999999999999"/>
    <n v="173.76432078559699"/>
    <m/>
    <n v="66505.728300000002"/>
    <x v="0"/>
    <n v="14222.857099999999"/>
    <x v="283"/>
    <x v="0"/>
    <m/>
  </r>
  <r>
    <d v="2022-05-14T04:36:53"/>
    <x v="1"/>
    <n v="37"/>
    <s v="PIEDRAHITA MADRID SANTIAGO"/>
    <x v="2"/>
    <x v="0"/>
    <n v="114"/>
    <n v="19"/>
    <n v="139.01145662847799"/>
    <m/>
    <n v="53204.582699999999"/>
    <x v="1"/>
    <n v="14222.857099999999"/>
    <x v="283"/>
    <x v="0"/>
    <m/>
  </r>
  <r>
    <d v="2022-05-14T04:36:53"/>
    <x v="1"/>
    <n v="38"/>
    <s v="SOTO WALTER"/>
    <x v="2"/>
    <x v="0"/>
    <n v="153"/>
    <n v="25.5"/>
    <n v="139.01145662847799"/>
    <m/>
    <n v="53204.582699999999"/>
    <x v="0"/>
    <n v="14222.857099999999"/>
    <x v="283"/>
    <x v="0"/>
    <m/>
  </r>
  <r>
    <d v="2022-05-14T04:36:53"/>
    <x v="1"/>
    <n v="39"/>
    <s v="GIL CORDOBA MATEO"/>
    <x v="3"/>
    <x v="3"/>
    <n v="208"/>
    <n v="20.8"/>
    <n v="231.68576104746299"/>
    <m/>
    <n v="88674.304399999994"/>
    <x v="0"/>
    <n v="14222.857099999999"/>
    <x v="283"/>
    <x v="0"/>
    <m/>
  </r>
  <r>
    <d v="2022-05-14T04:36:53"/>
    <x v="1"/>
    <n v="42"/>
    <s v="SOLORZANO KEVIN"/>
    <x v="6"/>
    <x v="1"/>
    <n v="181"/>
    <n v="22.625"/>
    <n v="185.348608837971"/>
    <s v="Se descuenta el viaje de 4 15 pm ya que no espera el tiempo indicado en el paradero. 2 DESCUENTOS (Conduct. Y despachador fernando)"/>
    <n v="70939.443499999994"/>
    <x v="0"/>
    <n v="14222.857099999999"/>
    <x v="283"/>
    <x v="0"/>
    <m/>
  </r>
  <r>
    <d v="2022-05-15T04:42:58"/>
    <x v="9"/>
    <n v="1"/>
    <s v="BERRIO GIL YEYSON DARIO"/>
    <x v="3"/>
    <x v="3"/>
    <n v="224"/>
    <n v="22.4"/>
    <n v="236.61538461538501"/>
    <m/>
    <n v="90646.1538"/>
    <x v="0"/>
    <n v="13823.529399999999"/>
    <x v="284"/>
    <x v="0"/>
    <m/>
  </r>
  <r>
    <d v="2022-05-15T04:42:58"/>
    <x v="9"/>
    <n v="2"/>
    <s v="MUOZ LOZANO VICTOR LEONIDAS"/>
    <x v="6"/>
    <x v="3"/>
    <n v="243"/>
    <n v="30.375"/>
    <n v="189.29230769230799"/>
    <m/>
    <n v="72516.9231"/>
    <x v="1"/>
    <n v="13823.529399999999"/>
    <x v="284"/>
    <x v="0"/>
    <m/>
  </r>
  <r>
    <d v="2022-05-15T04:42:58"/>
    <x v="9"/>
    <n v="3"/>
    <s v="CANO JIMENEZ ESNEIDER"/>
    <x v="0"/>
    <x v="3"/>
    <n v="167"/>
    <n v="18.5555555555556"/>
    <n v="212.953846153846"/>
    <m/>
    <n v="81581.538499999995"/>
    <x v="0"/>
    <n v="13823.529399999999"/>
    <x v="284"/>
    <x v="0"/>
    <m/>
  </r>
  <r>
    <d v="2022-05-15T04:42:58"/>
    <x v="9"/>
    <n v="5"/>
    <s v="LOAIZA GAVIRIA EDIXON ANDRES"/>
    <x v="3"/>
    <x v="0"/>
    <n v="298"/>
    <n v="29.8"/>
    <n v="236.61538461538501"/>
    <m/>
    <n v="90646.1538"/>
    <x v="1"/>
    <n v="13823.529399999999"/>
    <x v="284"/>
    <x v="0"/>
    <m/>
  </r>
  <r>
    <d v="2022-05-15T04:42:58"/>
    <x v="9"/>
    <n v="7"/>
    <s v="URIBE HERRERA JUAN ESTEBAN"/>
    <x v="4"/>
    <x v="0"/>
    <n v="155"/>
    <n v="22.1428571428571"/>
    <n v="165.630769230769"/>
    <m/>
    <n v="63452.307699999998"/>
    <x v="1"/>
    <n v="13823.529399999999"/>
    <x v="284"/>
    <x v="0"/>
    <m/>
  </r>
  <r>
    <d v="2022-05-15T04:42:59"/>
    <x v="9"/>
    <n v="8"/>
    <s v="VALENCIA MENDOZA CESAR AUGUSTO"/>
    <x v="3"/>
    <x v="3"/>
    <n v="261"/>
    <n v="26.1"/>
    <n v="236.61538461538501"/>
    <m/>
    <n v="90646.1538"/>
    <x v="1"/>
    <n v="13823.529399999999"/>
    <x v="284"/>
    <x v="0"/>
    <m/>
  </r>
  <r>
    <d v="2022-05-15T04:42:59"/>
    <x v="9"/>
    <n v="9"/>
    <s v="VARGAS ROJAS DIELMER AUGUSTO"/>
    <x v="0"/>
    <x v="3"/>
    <n v="225"/>
    <n v="25"/>
    <n v="212.953846153846"/>
    <m/>
    <n v="81581.538499999995"/>
    <x v="0"/>
    <n v="13823.529399999999"/>
    <x v="284"/>
    <x v="0"/>
    <m/>
  </r>
  <r>
    <d v="2022-05-15T04:42:59"/>
    <x v="9"/>
    <n v="10"/>
    <s v="MONSALVE OCAMPO EDISON GUSTAVO"/>
    <x v="6"/>
    <x v="3"/>
    <n v="191"/>
    <n v="23.875"/>
    <n v="189.29230769230799"/>
    <m/>
    <n v="72516.9231"/>
    <x v="0"/>
    <n v="13823.529399999999"/>
    <x v="284"/>
    <x v="0"/>
    <m/>
  </r>
  <r>
    <d v="2022-05-15T04:42:59"/>
    <x v="1"/>
    <n v="11"/>
    <s v="HERRERA CRISTIAN"/>
    <x v="0"/>
    <x v="3"/>
    <n v="213"/>
    <n v="23.6666666666667"/>
    <n v="212.953846153846"/>
    <m/>
    <n v="81581.538499999995"/>
    <x v="0"/>
    <n v="13823.529399999999"/>
    <x v="284"/>
    <x v="0"/>
    <m/>
  </r>
  <r>
    <d v="2022-05-15T04:43:00"/>
    <x v="1"/>
    <n v="12"/>
    <s v="VELEZ ZAPATA SANTIAGO"/>
    <x v="3"/>
    <x v="3"/>
    <n v="175"/>
    <n v="17.5"/>
    <n v="236.61538461538501"/>
    <m/>
    <n v="90646.1538"/>
    <x v="0"/>
    <n v="13823.529399999999"/>
    <x v="284"/>
    <x v="0"/>
    <m/>
  </r>
  <r>
    <d v="2022-05-15T04:43:00"/>
    <x v="1"/>
    <n v="13"/>
    <s v="BRAN GOEZ JUAN CARLOS"/>
    <x v="6"/>
    <x v="0"/>
    <n v="168"/>
    <n v="21"/>
    <n v="189.29230769230799"/>
    <s v="2 DESCUENTOS (Usuarios desubicados)"/>
    <n v="72516.9231"/>
    <x v="1"/>
    <n v="13823.529399999999"/>
    <x v="284"/>
    <x v="0"/>
    <m/>
  </r>
  <r>
    <d v="2022-05-15T04:43:00"/>
    <x v="1"/>
    <n v="14"/>
    <s v="ESPINOZA CHAVARRIA GUILLERMO LEON"/>
    <x v="6"/>
    <x v="3"/>
    <n v="225"/>
    <n v="28.125"/>
    <n v="189.29230769230799"/>
    <m/>
    <n v="72516.9231"/>
    <x v="1"/>
    <n v="13823.529399999999"/>
    <x v="284"/>
    <x v="0"/>
    <m/>
  </r>
  <r>
    <d v="2022-05-15T04:43:00"/>
    <x v="1"/>
    <n v="15"/>
    <s v="LONDOO LOPERA DUVAN ANDRES"/>
    <x v="3"/>
    <x v="3"/>
    <n v="220"/>
    <n v="22"/>
    <n v="236.61538461538501"/>
    <m/>
    <n v="90646.1538"/>
    <x v="0"/>
    <n v="13823.529399999999"/>
    <x v="284"/>
    <x v="0"/>
    <m/>
  </r>
  <r>
    <d v="2022-05-15T04:43:01"/>
    <x v="1"/>
    <n v="16"/>
    <s v="DAVID TORRES GEIDER"/>
    <x v="0"/>
    <x v="3"/>
    <n v="180"/>
    <n v="20"/>
    <n v="212.953846153846"/>
    <s v="2 DESCUENTOS (Propietarios)"/>
    <n v="81581.538499999995"/>
    <x v="0"/>
    <n v="13823.529399999999"/>
    <x v="284"/>
    <x v="0"/>
    <m/>
  </r>
  <r>
    <d v="2022-05-15T04:43:01"/>
    <x v="1"/>
    <n v="17"/>
    <s v="VERENZUELA MARTINEZ ALEXANDER"/>
    <x v="3"/>
    <x v="3"/>
    <n v="217"/>
    <n v="21.7"/>
    <n v="236.61538461538501"/>
    <s v="1 DESCUENTO (Jose despachador)"/>
    <n v="90646.1538"/>
    <x v="0"/>
    <n v="13823.529399999999"/>
    <x v="284"/>
    <x v="0"/>
    <m/>
  </r>
  <r>
    <d v="2022-05-15T04:43:01"/>
    <x v="1"/>
    <n v="18"/>
    <s v="RENDON VIANA HUMBERTO DE JESUS"/>
    <x v="0"/>
    <x v="0"/>
    <n v="227"/>
    <n v="25.2222222222222"/>
    <n v="212.953846153846"/>
    <s v="1 DESCUENTO (Jose despachador)"/>
    <n v="81581.538499999995"/>
    <x v="0"/>
    <n v="13823.529399999999"/>
    <x v="284"/>
    <x v="0"/>
    <m/>
  </r>
  <r>
    <d v="2022-05-15T04:43:02"/>
    <x v="1"/>
    <n v="19"/>
    <s v="HURTADO MADRID JUAN ESTEBAN"/>
    <x v="4"/>
    <x v="3"/>
    <n v="150"/>
    <n v="21.428571428571399"/>
    <n v="165.630769230769"/>
    <s v="3 DESCUENTOS (Usuarios desubicados)"/>
    <n v="63452.307699999998"/>
    <x v="0"/>
    <n v="13823.529399999999"/>
    <x v="284"/>
    <x v="0"/>
    <m/>
  </r>
  <r>
    <d v="2022-05-15T04:43:02"/>
    <x v="1"/>
    <n v="20"/>
    <s v="VACA FIERRO ROBINSON"/>
    <x v="3"/>
    <x v="3"/>
    <n v="222"/>
    <n v="22.2"/>
    <n v="236.61538461538501"/>
    <s v="2 DESCUENTOS (Usuarios desubicados)"/>
    <n v="90646.1538"/>
    <x v="0"/>
    <n v="13823.529399999999"/>
    <x v="284"/>
    <x v="0"/>
    <m/>
  </r>
  <r>
    <d v="2022-05-15T04:43:02"/>
    <x v="1"/>
    <n v="21"/>
    <s v="OCAMPO OCAMPO ANTONIO JOSE"/>
    <x v="0"/>
    <x v="0"/>
    <n v="196"/>
    <n v="21.7777777777778"/>
    <n v="212.953846153846"/>
    <m/>
    <n v="81581.538499999995"/>
    <x v="0"/>
    <n v="13823.529399999999"/>
    <x v="284"/>
    <x v="0"/>
    <m/>
  </r>
  <r>
    <d v="2022-05-15T04:43:03"/>
    <x v="1"/>
    <n v="22"/>
    <s v="QUIRAMA CASTAEDA JHON JADER"/>
    <x v="6"/>
    <x v="2"/>
    <n v="226"/>
    <n v="28.25"/>
    <n v="189.29230769230799"/>
    <s v="1 DESCUENTO (Propietario)"/>
    <n v="72516.9231"/>
    <x v="1"/>
    <n v="13823.529399999999"/>
    <x v="284"/>
    <x v="0"/>
    <m/>
  </r>
  <r>
    <d v="2022-05-15T04:43:03"/>
    <x v="1"/>
    <n v="25"/>
    <s v="JIMENEZ HURTADO CARLOS ESTIVEN"/>
    <x v="6"/>
    <x v="0"/>
    <n v="252"/>
    <n v="31.5"/>
    <n v="189.29230769230799"/>
    <m/>
    <n v="72516.9231"/>
    <x v="1"/>
    <n v="13823.529399999999"/>
    <x v="284"/>
    <x v="0"/>
    <m/>
  </r>
  <r>
    <d v="2022-05-15T04:43:03"/>
    <x v="1"/>
    <n v="26"/>
    <s v="GONZALEZ VELASQUEZ LISDAN"/>
    <x v="6"/>
    <x v="0"/>
    <n v="209"/>
    <n v="26.125"/>
    <n v="189.29230769230799"/>
    <s v="7 DESCUENTOS (Transbordo veh 19)"/>
    <n v="72516.9231"/>
    <x v="0"/>
    <n v="13823.529399999999"/>
    <x v="284"/>
    <x v="0"/>
    <m/>
  </r>
  <r>
    <d v="2022-05-15T04:43:03"/>
    <x v="1"/>
    <n v="27"/>
    <s v="DURANGO DAVID JOSE"/>
    <x v="3"/>
    <x v="0"/>
    <n v="214"/>
    <n v="21.4"/>
    <n v="236.61538461538501"/>
    <m/>
    <n v="90646.1538"/>
    <x v="0"/>
    <n v="13823.529399999999"/>
    <x v="284"/>
    <x v="0"/>
    <m/>
  </r>
  <r>
    <d v="2022-05-15T04:43:04"/>
    <x v="1"/>
    <n v="28"/>
    <s v="RAMIREZ RENGIFO JORGE ANDRES"/>
    <x v="4"/>
    <x v="0"/>
    <n v="173"/>
    <n v="24.714285714285701"/>
    <n v="165.630769230769"/>
    <m/>
    <n v="63452.307699999998"/>
    <x v="0"/>
    <n v="13823.529399999999"/>
    <x v="284"/>
    <x v="0"/>
    <m/>
  </r>
  <r>
    <d v="2022-05-15T04:43:04"/>
    <x v="1"/>
    <n v="29"/>
    <s v="VALENCIA MENDOZA JHON"/>
    <x v="0"/>
    <x v="0"/>
    <n v="209"/>
    <n v="23.2222222222222"/>
    <n v="212.953846153846"/>
    <m/>
    <n v="81581.538499999995"/>
    <x v="0"/>
    <n v="13823.529399999999"/>
    <x v="284"/>
    <x v="0"/>
    <m/>
  </r>
  <r>
    <d v="2022-05-15T04:43:04"/>
    <x v="9"/>
    <n v="30"/>
    <s v="ESCOBAR BRAN MATEO"/>
    <x v="6"/>
    <x v="3"/>
    <n v="142"/>
    <n v="17.75"/>
    <n v="189.29230769230799"/>
    <m/>
    <n v="72516.9231"/>
    <x v="0"/>
    <n v="13823.529399999999"/>
    <x v="284"/>
    <x v="0"/>
    <m/>
  </r>
  <r>
    <d v="2022-05-15T04:43:05"/>
    <x v="9"/>
    <n v="32"/>
    <s v="MEDINA PARRA JONATHAN ESTIVEN"/>
    <x v="2"/>
    <x v="0"/>
    <n v="138"/>
    <n v="23"/>
    <n v="141.96923076923099"/>
    <m/>
    <n v="54387.692300000002"/>
    <x v="0"/>
    <n v="13823.529399999999"/>
    <x v="284"/>
    <x v="0"/>
    <m/>
  </r>
  <r>
    <d v="2022-05-15T04:43:05"/>
    <x v="9"/>
    <n v="33"/>
    <s v="YEPES CAMILO"/>
    <x v="6"/>
    <x v="3"/>
    <n v="159"/>
    <n v="19.875"/>
    <n v="189.29230769230799"/>
    <m/>
    <n v="72516.9231"/>
    <x v="0"/>
    <n v="13823.529399999999"/>
    <x v="284"/>
    <x v="0"/>
    <m/>
  </r>
  <r>
    <d v="2022-05-15T04:43:05"/>
    <x v="9"/>
    <n v="34"/>
    <s v="MONTOYA OSPINA GILBERTO ANTONIO"/>
    <x v="3"/>
    <x v="0"/>
    <n v="271"/>
    <n v="27.1"/>
    <n v="236.61538461538501"/>
    <s v="3 DESCUENTOS (1 Propietario y 2 jefe de ruta)"/>
    <n v="90646.1538"/>
    <x v="0"/>
    <n v="13823.529399999999"/>
    <x v="284"/>
    <x v="0"/>
    <m/>
  </r>
  <r>
    <d v="2022-05-15T04:43:06"/>
    <x v="9"/>
    <n v="35"/>
    <s v="GARCIA DAVID WILSON ALBERTO"/>
    <x v="0"/>
    <x v="0"/>
    <n v="179"/>
    <n v="19.8888888888889"/>
    <n v="212.953846153846"/>
    <s v="2 DESCUENTOS x Usuario con movilidad reducida"/>
    <n v="81581.538499999995"/>
    <x v="1"/>
    <n v="13823.529399999999"/>
    <x v="284"/>
    <x v="0"/>
    <m/>
  </r>
  <r>
    <d v="2022-05-15T04:43:06"/>
    <x v="9"/>
    <n v="36"/>
    <s v="MARTINEZ CHAVERRA LUIS NORBERTO"/>
    <x v="2"/>
    <x v="0"/>
    <n v="179"/>
    <n v="27.538461538461501"/>
    <n v="153.80000000000001"/>
    <m/>
    <n v="58920"/>
    <x v="0"/>
    <n v="13823.529399999999"/>
    <x v="284"/>
    <x v="0"/>
    <m/>
  </r>
  <r>
    <d v="2022-05-15T04:43:06"/>
    <x v="9"/>
    <n v="37"/>
    <s v="SEPULVEDA HENAO JUAN CAMILO"/>
    <x v="6"/>
    <x v="0"/>
    <n v="214"/>
    <n v="26.75"/>
    <n v="189.29230769230799"/>
    <m/>
    <n v="72516.9231"/>
    <x v="1"/>
    <n v="13823.529399999999"/>
    <x v="284"/>
    <x v="0"/>
    <m/>
  </r>
  <r>
    <d v="2022-05-15T04:43:06"/>
    <x v="9"/>
    <n v="39"/>
    <s v="GONZALEZ MONTAO HERNAN DARIO"/>
    <x v="6"/>
    <x v="0"/>
    <n v="207"/>
    <n v="25.875"/>
    <n v="189.29230769230799"/>
    <m/>
    <n v="72516.9231"/>
    <x v="0"/>
    <n v="13823.529399999999"/>
    <x v="284"/>
    <x v="0"/>
    <m/>
  </r>
  <r>
    <d v="2022-05-15T04:43:07"/>
    <x v="9"/>
    <n v="42"/>
    <s v="SOLORZANO KEVIN"/>
    <x v="0"/>
    <x v="0"/>
    <n v="192"/>
    <n v="21.3333333333333"/>
    <n v="212.953846153846"/>
    <m/>
    <n v="81581.538499999995"/>
    <x v="0"/>
    <n v="13823.529399999999"/>
    <x v="284"/>
    <x v="0"/>
    <m/>
  </r>
  <r>
    <d v="2022-05-16T02:17:28"/>
    <x v="11"/>
    <n v="1"/>
    <s v="BERRIO GIL YEYSON DARIO"/>
    <x v="1"/>
    <x v="0"/>
    <n v="215"/>
    <n v="19.545454545454501"/>
    <n v="242.611111111111"/>
    <m/>
    <n v="92644.444399999993"/>
    <x v="0"/>
    <n v="13613.636399999999"/>
    <x v="285"/>
    <x v="0"/>
    <m/>
  </r>
  <r>
    <d v="2022-05-16T02:17:29"/>
    <x v="11"/>
    <n v="2"/>
    <s v="MUOZ LOZANO VICTOR LEONIDAS"/>
    <x v="3"/>
    <x v="0"/>
    <n v="200"/>
    <n v="20"/>
    <n v="220.555555555556"/>
    <m/>
    <n v="84222.222200000004"/>
    <x v="1"/>
    <n v="13613.636399999999"/>
    <x v="285"/>
    <x v="0"/>
    <m/>
  </r>
  <r>
    <d v="2022-05-16T02:17:29"/>
    <x v="11"/>
    <n v="3"/>
    <s v="CANO JIMENEZ ESNEIDER"/>
    <x v="2"/>
    <x v="3"/>
    <n v="133"/>
    <n v="22.1666666666667"/>
    <n v="132.333333333333"/>
    <m/>
    <n v="50533.333299999998"/>
    <x v="0"/>
    <n v="13613.636399999999"/>
    <x v="285"/>
    <x v="0"/>
    <m/>
  </r>
  <r>
    <d v="2022-05-16T02:17:29"/>
    <x v="11"/>
    <n v="6"/>
    <s v="VARGAS ROJAS DIELMER AUGUSTO"/>
    <x v="8"/>
    <x v="3"/>
    <n v="121"/>
    <n v="24.2"/>
    <n v="110.277777777778"/>
    <m/>
    <n v="42111.111100000002"/>
    <x v="0"/>
    <n v="13613.636399999999"/>
    <x v="285"/>
    <x v="0"/>
    <m/>
  </r>
  <r>
    <d v="2022-05-16T02:17:29"/>
    <x v="11"/>
    <n v="7"/>
    <s v="URIBE HERRERA JUAN ESTEBAN"/>
    <x v="1"/>
    <x v="0"/>
    <n v="226"/>
    <n v="20.545454545454501"/>
    <n v="242.611111111111"/>
    <m/>
    <n v="92644.444399999993"/>
    <x v="1"/>
    <n v="13613.636399999999"/>
    <x v="285"/>
    <x v="0"/>
    <m/>
  </r>
  <r>
    <d v="2022-05-16T02:17:29"/>
    <x v="11"/>
    <n v="8"/>
    <s v="MARTINEZ MANCO JUAN FELIPE"/>
    <x v="6"/>
    <x v="3"/>
    <n v="202"/>
    <n v="25.25"/>
    <n v="176.444444444444"/>
    <s v="3 DESCUENTOS (Usuarios desubicados)"/>
    <n v="67377.777799999996"/>
    <x v="1"/>
    <n v="13613.636399999999"/>
    <x v="285"/>
    <x v="0"/>
    <m/>
  </r>
  <r>
    <d v="2022-05-16T02:17:30"/>
    <x v="11"/>
    <n v="9"/>
    <s v="ESCOBAR BRAN MATEO"/>
    <x v="0"/>
    <x v="0"/>
    <n v="146"/>
    <n v="16.2222222222222"/>
    <n v="198.5"/>
    <m/>
    <n v="75800"/>
    <x v="0"/>
    <n v="13613.636399999999"/>
    <x v="285"/>
    <x v="0"/>
    <m/>
  </r>
  <r>
    <d v="2022-05-16T02:17:30"/>
    <x v="11"/>
    <n v="10"/>
    <s v="MONSALVE OCAMPO EDISON GUSTAVO"/>
    <x v="0"/>
    <x v="0"/>
    <n v="207"/>
    <n v="23"/>
    <n v="198.5"/>
    <m/>
    <n v="75800"/>
    <x v="0"/>
    <n v="13613.636399999999"/>
    <x v="285"/>
    <x v="0"/>
    <m/>
  </r>
  <r>
    <d v="2022-05-16T02:17:30"/>
    <x v="11"/>
    <n v="12"/>
    <s v="VELEZ ZAPATA SANTIAGO"/>
    <x v="6"/>
    <x v="0"/>
    <n v="142"/>
    <n v="17.75"/>
    <n v="176.444444444444"/>
    <m/>
    <n v="67377.777799999996"/>
    <x v="0"/>
    <n v="13613.636399999999"/>
    <x v="285"/>
    <x v="0"/>
    <m/>
  </r>
  <r>
    <d v="2022-05-16T02:17:30"/>
    <x v="11"/>
    <n v="14"/>
    <s v="CARVAJAL SALAZAR HECTOR MARINO"/>
    <x v="0"/>
    <x v="0"/>
    <n v="193"/>
    <n v="21.4444444444444"/>
    <n v="198.5"/>
    <m/>
    <n v="75800"/>
    <x v="1"/>
    <n v="13613.636399999999"/>
    <x v="285"/>
    <x v="0"/>
    <m/>
  </r>
  <r>
    <d v="2022-05-16T02:17:30"/>
    <x v="11"/>
    <n v="15"/>
    <s v="LONDOO LOPERA DUVAN ANDRES"/>
    <x v="0"/>
    <x v="1"/>
    <n v="215"/>
    <n v="23.8888888888889"/>
    <n v="198.5"/>
    <m/>
    <n v="75800"/>
    <x v="0"/>
    <n v="13613.636399999999"/>
    <x v="285"/>
    <x v="0"/>
    <m/>
  </r>
  <r>
    <d v="2022-05-16T02:17:30"/>
    <x v="11"/>
    <n v="16"/>
    <s v="TORRES CRISTIAN"/>
    <x v="3"/>
    <x v="3"/>
    <n v="238"/>
    <n v="23.8"/>
    <n v="220.555555555556"/>
    <m/>
    <n v="84222.222200000004"/>
    <x v="0"/>
    <n v="13613.636399999999"/>
    <x v="285"/>
    <x v="0"/>
    <m/>
  </r>
  <r>
    <d v="2022-05-16T02:17:31"/>
    <x v="11"/>
    <n v="17"/>
    <s v="VERENZUELA MARTINEZ ALEXANDER"/>
    <x v="0"/>
    <x v="0"/>
    <n v="197"/>
    <n v="21.8888888888889"/>
    <n v="198.5"/>
    <s v="1 DESCUENTO (Usuario desubicado)"/>
    <n v="75800"/>
    <x v="0"/>
    <n v="13613.636399999999"/>
    <x v="285"/>
    <x v="0"/>
    <m/>
  </r>
  <r>
    <d v="2022-05-16T02:17:31"/>
    <x v="11"/>
    <n v="18"/>
    <s v="RENDON VIANA HUMBERTO DE JESUS"/>
    <x v="6"/>
    <x v="3"/>
    <n v="217"/>
    <n v="27.125"/>
    <n v="176.444444444444"/>
    <m/>
    <n v="67377.777799999996"/>
    <x v="0"/>
    <n v="13613.636399999999"/>
    <x v="285"/>
    <x v="0"/>
    <m/>
  </r>
  <r>
    <d v="2022-05-16T02:17:31"/>
    <x v="11"/>
    <n v="19"/>
    <s v="HURTADO MADRID JUAN ESTEBAN"/>
    <x v="0"/>
    <x v="3"/>
    <n v="209"/>
    <n v="23.2222222222222"/>
    <n v="198.5"/>
    <m/>
    <n v="75800"/>
    <x v="0"/>
    <n v="13613.636399999999"/>
    <x v="285"/>
    <x v="0"/>
    <m/>
  </r>
  <r>
    <d v="2022-05-16T02:17:31"/>
    <x v="11"/>
    <n v="20"/>
    <s v="VACA FIERRO ROBINSON"/>
    <x v="3"/>
    <x v="3"/>
    <n v="226"/>
    <n v="22.6"/>
    <n v="220.555555555556"/>
    <m/>
    <n v="84222.222200000004"/>
    <x v="0"/>
    <n v="13613.636399999999"/>
    <x v="285"/>
    <x v="0"/>
    <m/>
  </r>
  <r>
    <d v="2022-05-16T02:17:31"/>
    <x v="11"/>
    <n v="21"/>
    <s v="OCAMPO OCAMPO ANTONIO JOSE"/>
    <x v="0"/>
    <x v="0"/>
    <n v="222"/>
    <n v="24.6666666666667"/>
    <n v="198.5"/>
    <m/>
    <n v="75800"/>
    <x v="0"/>
    <n v="13613.636399999999"/>
    <x v="285"/>
    <x v="0"/>
    <m/>
  </r>
  <r>
    <d v="2022-05-16T02:17:31"/>
    <x v="11"/>
    <n v="26"/>
    <s v="CANO JIMENEZ ESNEIDER"/>
    <x v="11"/>
    <x v="0"/>
    <n v="37"/>
    <n v="18.5"/>
    <n v="44.1111111111111"/>
    <m/>
    <n v="16844.4444"/>
    <x v="0"/>
    <n v="13613.636399999999"/>
    <x v="285"/>
    <x v="0"/>
    <m/>
  </r>
  <r>
    <d v="2022-05-16T02:17:32"/>
    <x v="11"/>
    <n v="28"/>
    <s v="RAMIREZ RENGIFO JORGE ANDRES"/>
    <x v="4"/>
    <x v="0"/>
    <n v="143"/>
    <n v="20.428571428571399"/>
    <n v="154.388888888889"/>
    <m/>
    <n v="58955.5556"/>
    <x v="0"/>
    <n v="13613.636399999999"/>
    <x v="285"/>
    <x v="0"/>
    <m/>
  </r>
  <r>
    <d v="2022-05-16T02:17:32"/>
    <x v="11"/>
    <n v="30"/>
    <s v="VARGAS ROJAS DIELMER AUGUSTO"/>
    <x v="10"/>
    <x v="0"/>
    <n v="87"/>
    <n v="21.75"/>
    <n v="88.2222222222222"/>
    <s v="MATEO ESCOBAR Realiz 1 viaje donde moviliz 20 Usuarios"/>
    <n v="33688.888899999998"/>
    <x v="0"/>
    <n v="13613.636399999999"/>
    <x v="285"/>
    <x v="0"/>
    <m/>
  </r>
  <r>
    <d v="2022-05-16T02:17:32"/>
    <x v="11"/>
    <n v="37"/>
    <s v="SEPULVEDA HENAO JUAN CAMILO"/>
    <x v="0"/>
    <x v="0"/>
    <n v="154"/>
    <n v="17.1111111111111"/>
    <n v="198.5"/>
    <s v="2 DESCUENTOS (Incidente con Usuarios)"/>
    <n v="75800"/>
    <x v="1"/>
    <n v="13613.636399999999"/>
    <x v="285"/>
    <x v="0"/>
    <m/>
  </r>
  <r>
    <d v="2022-05-16T02:17:32"/>
    <x v="11"/>
    <n v="42"/>
    <s v="BARRANTES GALLEGO DANIEL CAMILO"/>
    <x v="6"/>
    <x v="0"/>
    <n v="240"/>
    <n v="30"/>
    <n v="176.444444444444"/>
    <s v="3 DESCUENTOS (Despachador fernando y 2 Usuarios desubicados)"/>
    <n v="67377.777799999996"/>
    <x v="0"/>
    <n v="13613.636399999999"/>
    <x v="285"/>
    <x v="0"/>
    <m/>
  </r>
  <r>
    <d v="2022-05-17T02:09:55"/>
    <x v="1"/>
    <n v="1"/>
    <s v="BERRIO GIL YEYSON DARIO"/>
    <x v="3"/>
    <x v="0"/>
    <n v="224"/>
    <n v="22.4"/>
    <n v="241.37380191693299"/>
    <s v="2 DESCUENTOS (Conducts.)"/>
    <n v="92549.520799999998"/>
    <x v="0"/>
    <n v="16115.1515"/>
    <x v="286"/>
    <x v="0"/>
    <m/>
  </r>
  <r>
    <d v="2022-05-17T02:09:55"/>
    <x v="1"/>
    <n v="2"/>
    <s v="MUOZ LOZANO VICTOR LEONIDAS"/>
    <x v="3"/>
    <x v="1"/>
    <n v="248"/>
    <n v="24.8"/>
    <n v="241.37380191693299"/>
    <m/>
    <n v="92549.520799999998"/>
    <x v="1"/>
    <n v="16115.1515"/>
    <x v="286"/>
    <x v="0"/>
    <m/>
  </r>
  <r>
    <d v="2022-05-17T02:09:56"/>
    <x v="1"/>
    <n v="3"/>
    <s v="CANO JIMENEZ ESNEIDER"/>
    <x v="3"/>
    <x v="0"/>
    <n v="208"/>
    <n v="20.8"/>
    <n v="241.37380191693299"/>
    <m/>
    <n v="92549.520799999998"/>
    <x v="0"/>
    <n v="16115.1515"/>
    <x v="286"/>
    <x v="0"/>
    <m/>
  </r>
  <r>
    <d v="2022-05-17T02:09:56"/>
    <x v="1"/>
    <n v="5"/>
    <s v="GONZALEZ MONTAO HERNAN DARIO"/>
    <x v="1"/>
    <x v="0"/>
    <n v="318"/>
    <n v="28.909090909090899"/>
    <n v="265.51118210862597"/>
    <m/>
    <n v="101804.4728"/>
    <x v="1"/>
    <n v="16115.1515"/>
    <x v="286"/>
    <x v="0"/>
    <m/>
  </r>
  <r>
    <d v="2022-05-17T02:09:56"/>
    <x v="1"/>
    <n v="6"/>
    <s v="VARGAS ROJAS DIELMER AUGUSTO"/>
    <x v="0"/>
    <x v="0"/>
    <n v="247"/>
    <n v="27.4444444444444"/>
    <n v="217.23642172524001"/>
    <m/>
    <n v="83294.568700000003"/>
    <x v="0"/>
    <n v="16115.1515"/>
    <x v="286"/>
    <x v="0"/>
    <m/>
  </r>
  <r>
    <d v="2022-05-17T02:09:56"/>
    <x v="1"/>
    <n v="7"/>
    <s v="URIBE HERRERA JUAN ESTEBAN"/>
    <x v="1"/>
    <x v="0"/>
    <n v="259"/>
    <n v="23.545454545454501"/>
    <n v="265.51118210862597"/>
    <m/>
    <n v="101804.4728"/>
    <x v="1"/>
    <n v="16115.1515"/>
    <x v="286"/>
    <x v="0"/>
    <m/>
  </r>
  <r>
    <d v="2022-05-17T02:09:56"/>
    <x v="1"/>
    <n v="8"/>
    <s v="VALENCIA MENDOZA CESAR AUGUSTO"/>
    <x v="0"/>
    <x v="0"/>
    <n v="276"/>
    <n v="30.6666666666667"/>
    <n v="217.23642172524001"/>
    <m/>
    <n v="83294.568700000003"/>
    <x v="1"/>
    <n v="16115.1515"/>
    <x v="286"/>
    <x v="0"/>
    <m/>
  </r>
  <r>
    <d v="2022-05-17T02:09:56"/>
    <x v="1"/>
    <n v="9"/>
    <s v="ESCOBAR BRAN MATEO"/>
    <x v="4"/>
    <x v="0"/>
    <n v="159"/>
    <n v="22.714285714285701"/>
    <n v="168.96166134185299"/>
    <s v="2 DESCUENTOS (Jefe de ruta y Lorena monitoreo)"/>
    <n v="64784.664499999999"/>
    <x v="0"/>
    <n v="16115.1515"/>
    <x v="286"/>
    <x v="0"/>
    <m/>
  </r>
  <r>
    <d v="2022-05-17T02:09:57"/>
    <x v="9"/>
    <n v="10"/>
    <s v="MONSALVE OCAMPO EDISON GUSTAVO"/>
    <x v="2"/>
    <x v="0"/>
    <n v="141"/>
    <n v="23.5"/>
    <n v="144.82428115016"/>
    <m/>
    <n v="55529.712500000001"/>
    <x v="0"/>
    <n v="16115.1515"/>
    <x v="286"/>
    <x v="0"/>
    <m/>
  </r>
  <r>
    <d v="2022-05-17T02:09:57"/>
    <x v="9"/>
    <n v="14"/>
    <s v="CARVAJAL SALAZAR HECTOR MARINO"/>
    <x v="1"/>
    <x v="3"/>
    <n v="259"/>
    <n v="23.545454545454501"/>
    <n v="265.51118210862597"/>
    <m/>
    <n v="101804.4728"/>
    <x v="1"/>
    <n v="16115.1515"/>
    <x v="286"/>
    <x v="0"/>
    <m/>
  </r>
  <r>
    <d v="2022-05-17T02:09:57"/>
    <x v="9"/>
    <n v="15"/>
    <s v="LOPERA AGUDELO LUIS FRANCISCO"/>
    <x v="3"/>
    <x v="0"/>
    <n v="226"/>
    <n v="22.6"/>
    <n v="241.37380191693299"/>
    <m/>
    <n v="92549.520799999998"/>
    <x v="0"/>
    <n v="16115.1515"/>
    <x v="286"/>
    <x v="0"/>
    <m/>
  </r>
  <r>
    <d v="2022-05-17T02:09:57"/>
    <x v="9"/>
    <n v="16"/>
    <s v="SOLORZANO KEVIN"/>
    <x v="2"/>
    <x v="0"/>
    <n v="120"/>
    <n v="21.818181818181799"/>
    <n v="132.75559105431299"/>
    <s v="1 descuento (Lorena monitoreo)"/>
    <n v="50902.236400000002"/>
    <x v="0"/>
    <n v="16115.1515"/>
    <x v="286"/>
    <x v="0"/>
    <m/>
  </r>
  <r>
    <d v="2022-05-17T02:09:57"/>
    <x v="9"/>
    <n v="17"/>
    <s v="VERENZUELA MARTINEZ ALEXANDER"/>
    <x v="3"/>
    <x v="0"/>
    <n v="234"/>
    <n v="24.6315789473684"/>
    <n v="229.305111821086"/>
    <m/>
    <n v="87922.044699999999"/>
    <x v="0"/>
    <n v="16115.1515"/>
    <x v="286"/>
    <x v="0"/>
    <m/>
  </r>
  <r>
    <d v="2022-05-17T02:09:58"/>
    <x v="9"/>
    <n v="18"/>
    <s v="RENDON VIANA HUMBERTO DE JESUS"/>
    <x v="3"/>
    <x v="3"/>
    <n v="259"/>
    <n v="25.9"/>
    <n v="241.37380191693299"/>
    <s v="2 DESCUENTOS (Propietario y jefe de ruta)"/>
    <n v="92549.520799999998"/>
    <x v="0"/>
    <n v="16115.1515"/>
    <x v="286"/>
    <x v="0"/>
    <m/>
  </r>
  <r>
    <d v="2022-05-17T02:09:58"/>
    <x v="9"/>
    <n v="19"/>
    <s v="HURTADO MADRID JUAN ESTEBAN"/>
    <x v="3"/>
    <x v="0"/>
    <n v="209"/>
    <n v="20.9"/>
    <n v="241.37380191693299"/>
    <s v="2 DESCUENTOS (Conduct. Y Usuario desubicado)"/>
    <n v="92549.520799999998"/>
    <x v="0"/>
    <n v="16115.1515"/>
    <x v="286"/>
    <x v="0"/>
    <m/>
  </r>
  <r>
    <d v="2022-05-17T02:09:58"/>
    <x v="9"/>
    <n v="20"/>
    <s v="VACA FIERRO ROBINSON"/>
    <x v="9"/>
    <x v="0"/>
    <n v="272"/>
    <n v="22.6666666666667"/>
    <n v="289.64856230031899"/>
    <s v="1 DESCUENTO (Jefe de ruta)"/>
    <n v="111059.4249"/>
    <x v="0"/>
    <n v="16115.1515"/>
    <x v="286"/>
    <x v="0"/>
    <m/>
  </r>
  <r>
    <d v="2022-05-17T02:09:58"/>
    <x v="9"/>
    <n v="21"/>
    <s v="OCAMPO OCAMPO ANTONIO JOSE"/>
    <x v="6"/>
    <x v="0"/>
    <n v="184"/>
    <n v="24.533333333333299"/>
    <n v="181.03035143770001"/>
    <m/>
    <n v="69412.140599999999"/>
    <x v="0"/>
    <n v="16115.1515"/>
    <x v="286"/>
    <x v="0"/>
    <m/>
  </r>
  <r>
    <d v="2022-05-17T02:09:58"/>
    <x v="9"/>
    <n v="22"/>
    <s v="QUIRAMA CASTAEDA JHON JADER"/>
    <x v="3"/>
    <x v="0"/>
    <n v="266"/>
    <n v="26.6"/>
    <n v="241.37380191693299"/>
    <m/>
    <n v="92549.520799999998"/>
    <x v="1"/>
    <n v="16115.1515"/>
    <x v="286"/>
    <x v="0"/>
    <m/>
  </r>
  <r>
    <d v="2022-05-17T02:09:58"/>
    <x v="9"/>
    <n v="23"/>
    <s v="QUICENO DAVID DIEGO ALEJANDRO"/>
    <x v="2"/>
    <x v="3"/>
    <n v="99"/>
    <n v="15.2307692307692"/>
    <n v="156.892971246006"/>
    <m/>
    <n v="60157.188499999997"/>
    <x v="0"/>
    <n v="16115.1515"/>
    <x v="286"/>
    <x v="0"/>
    <m/>
  </r>
  <r>
    <d v="2022-05-17T02:09:59"/>
    <x v="9"/>
    <n v="24"/>
    <s v="BRAN GOEZ JUAN CARLOS"/>
    <x v="5"/>
    <x v="0"/>
    <n v="6"/>
    <n v="6"/>
    <n v="24.1373801916933"/>
    <m/>
    <n v="9254.9521000000004"/>
    <x v="0"/>
    <n v="16115.1515"/>
    <x v="286"/>
    <x v="0"/>
    <m/>
  </r>
  <r>
    <d v="2022-05-17T02:09:59"/>
    <x v="9"/>
    <n v="26"/>
    <s v="ESPINOZA CHAVARRIA GUILLERMO LEON"/>
    <x v="0"/>
    <x v="0"/>
    <n v="228"/>
    <n v="25.3333333333333"/>
    <n v="217.23642172524001"/>
    <m/>
    <n v="83294.568700000003"/>
    <x v="0"/>
    <n v="16115.1515"/>
    <x v="286"/>
    <x v="0"/>
    <m/>
  </r>
  <r>
    <d v="2022-05-17T02:09:59"/>
    <x v="9"/>
    <n v="27"/>
    <s v="HENAO MUOZ FERNEY"/>
    <x v="3"/>
    <x v="0"/>
    <n v="279"/>
    <n v="27.9"/>
    <n v="241.37380191693299"/>
    <m/>
    <n v="92549.520799999998"/>
    <x v="0"/>
    <n v="16115.1515"/>
    <x v="286"/>
    <x v="0"/>
    <m/>
  </r>
  <r>
    <d v="2022-05-17T02:09:59"/>
    <x v="9"/>
    <n v="28"/>
    <s v="RAMIREZ RENGIFO JORGE ANDRES"/>
    <x v="1"/>
    <x v="3"/>
    <n v="250"/>
    <n v="22.727272727272702"/>
    <n v="265.51118210862597"/>
    <m/>
    <n v="101804.4728"/>
    <x v="0"/>
    <n v="16115.1515"/>
    <x v="286"/>
    <x v="0"/>
    <m/>
  </r>
  <r>
    <d v="2022-05-17T02:09:59"/>
    <x v="9"/>
    <n v="29"/>
    <s v="VALENCIA MENDOZA JHON"/>
    <x v="1"/>
    <x v="3"/>
    <n v="262"/>
    <n v="23.818181818181799"/>
    <n v="265.51118210862597"/>
    <m/>
    <n v="101804.4728"/>
    <x v="0"/>
    <n v="16115.1515"/>
    <x v="286"/>
    <x v="0"/>
    <m/>
  </r>
  <r>
    <d v="2022-05-17T02:09:59"/>
    <x v="1"/>
    <n v="32"/>
    <s v="MEDINA PARRA JONATHAN ESTIVEN"/>
    <x v="1"/>
    <x v="3"/>
    <n v="270"/>
    <n v="24.545454545454501"/>
    <n v="265.51118210862597"/>
    <m/>
    <n v="101804.4728"/>
    <x v="0"/>
    <n v="16115.1515"/>
    <x v="286"/>
    <x v="0"/>
    <m/>
  </r>
  <r>
    <d v="2022-05-17T02:10:00"/>
    <x v="1"/>
    <n v="33"/>
    <s v="YEPES CAMILO"/>
    <x v="0"/>
    <x v="0"/>
    <n v="208"/>
    <n v="23.1111111111111"/>
    <n v="217.23642172524001"/>
    <m/>
    <n v="83294.568700000003"/>
    <x v="0"/>
    <n v="16115.1515"/>
    <x v="286"/>
    <x v="0"/>
    <m/>
  </r>
  <r>
    <d v="2022-05-17T02:10:00"/>
    <x v="1"/>
    <n v="34"/>
    <s v="MONTOYA OSPINA GILBERTO ANTONIO"/>
    <x v="12"/>
    <x v="3"/>
    <n v="317"/>
    <n v="24.384615384615401"/>
    <n v="313.78594249201302"/>
    <m/>
    <n v="120314.37699999999"/>
    <x v="0"/>
    <n v="16115.1515"/>
    <x v="286"/>
    <x v="0"/>
    <m/>
  </r>
  <r>
    <d v="2022-05-17T02:10:00"/>
    <x v="1"/>
    <n v="35"/>
    <s v="GARCIA DAVID WILSON ALBERTO"/>
    <x v="3"/>
    <x v="0"/>
    <n v="232"/>
    <n v="23.2"/>
    <n v="241.37380191693299"/>
    <s v="2 DESCUENTOS X Usuario con movilidad reducida"/>
    <n v="92549.520799999998"/>
    <x v="1"/>
    <n v="16115.1515"/>
    <x v="286"/>
    <x v="0"/>
    <m/>
  </r>
  <r>
    <d v="2022-05-17T02:10:00"/>
    <x v="1"/>
    <n v="36"/>
    <s v="MARTINEZ CHAVERRA LUIS NORBERTO"/>
    <x v="9"/>
    <x v="3"/>
    <n v="282"/>
    <n v="23.5"/>
    <n v="289.64856230031899"/>
    <m/>
    <n v="111059.4249"/>
    <x v="0"/>
    <n v="16115.1515"/>
    <x v="286"/>
    <x v="0"/>
    <m/>
  </r>
  <r>
    <d v="2022-05-17T02:10:01"/>
    <x v="1"/>
    <n v="37"/>
    <s v="PIEDRAHITA MADRID SANTIAGO"/>
    <x v="1"/>
    <x v="3"/>
    <n v="280"/>
    <n v="25.454545454545499"/>
    <n v="265.51118210862597"/>
    <m/>
    <n v="101804.4728"/>
    <x v="1"/>
    <n v="16115.1515"/>
    <x v="286"/>
    <x v="0"/>
    <m/>
  </r>
  <r>
    <d v="2022-05-17T02:10:01"/>
    <x v="1"/>
    <n v="39"/>
    <s v="GIL CORDOBA MATEO"/>
    <x v="1"/>
    <x v="3"/>
    <n v="231"/>
    <n v="21"/>
    <n v="265.51118210862597"/>
    <s v="2 DESCUENTOS (Propietario y usuario desubicado)"/>
    <n v="101804.4728"/>
    <x v="0"/>
    <n v="16115.1515"/>
    <x v="286"/>
    <x v="0"/>
    <m/>
  </r>
  <r>
    <d v="2022-05-17T02:10:01"/>
    <x v="1"/>
    <n v="40"/>
    <s v="CORDOBA QUINTERO RAFAEL JOSE"/>
    <x v="3"/>
    <x v="0"/>
    <n v="284"/>
    <n v="28.4"/>
    <n v="241.37380191693299"/>
    <s v="1 DESCUENTO (Conduct.)"/>
    <n v="92549.520799999998"/>
    <x v="0"/>
    <n v="16115.1515"/>
    <x v="286"/>
    <x v="0"/>
    <m/>
  </r>
  <r>
    <d v="2022-05-17T02:10:02"/>
    <x v="1"/>
    <n v="42"/>
    <s v="BARRANTES GALLEGO DANIEL CAMILO"/>
    <x v="0"/>
    <x v="3"/>
    <n v="218"/>
    <n v="24.2222222222222"/>
    <n v="217.23642172524001"/>
    <m/>
    <n v="83294.568700000003"/>
    <x v="0"/>
    <n v="16115.1515"/>
    <x v="286"/>
    <x v="0"/>
    <m/>
  </r>
  <r>
    <d v="2022-05-18T02:40:56"/>
    <x v="9"/>
    <n v="1"/>
    <s v="BERRIO GIL YEYSON DARIO"/>
    <x v="2"/>
    <x v="0"/>
    <n v="133"/>
    <n v="24.181818181818201"/>
    <n v="140.369982547993"/>
    <m/>
    <n v="53947.993000000002"/>
    <x v="0"/>
    <n v="15411.7647"/>
    <x v="287"/>
    <x v="0"/>
    <m/>
  </r>
  <r>
    <d v="2022-05-18T02:40:56"/>
    <x v="9"/>
    <n v="2"/>
    <s v="MUOZ LOZANO VICTOR LEONIDAS"/>
    <x v="0"/>
    <x v="0"/>
    <n v="219"/>
    <n v="24.3333333333333"/>
    <n v="229.69633507853399"/>
    <m/>
    <n v="88278.534"/>
    <x v="1"/>
    <n v="15411.7647"/>
    <x v="287"/>
    <x v="0"/>
    <m/>
  </r>
  <r>
    <d v="2022-05-18T02:40:56"/>
    <x v="9"/>
    <n v="3"/>
    <s v="CANO JIMENEZ ESNEIDER"/>
    <x v="6"/>
    <x v="0"/>
    <n v="168"/>
    <n v="21"/>
    <n v="204.17452006980801"/>
    <m/>
    <n v="78469.808000000005"/>
    <x v="0"/>
    <n v="15411.7647"/>
    <x v="287"/>
    <x v="0"/>
    <m/>
  </r>
  <r>
    <d v="2022-05-18T02:40:56"/>
    <x v="9"/>
    <n v="5"/>
    <s v="GONZALEZ MONTAO HERNAN DARIO"/>
    <x v="0"/>
    <x v="0"/>
    <n v="283"/>
    <n v="31.4444444444444"/>
    <n v="229.69633507853399"/>
    <m/>
    <n v="88278.534"/>
    <x v="1"/>
    <n v="15411.7647"/>
    <x v="287"/>
    <x v="0"/>
    <m/>
  </r>
  <r>
    <d v="2022-05-18T02:40:57"/>
    <x v="9"/>
    <n v="6"/>
    <s v="VARGAS ROJAS DIELMER AUGUSTO"/>
    <x v="4"/>
    <x v="1"/>
    <n v="209"/>
    <n v="29.8571428571429"/>
    <n v="178.652705061082"/>
    <s v="1 DESCUENTO (Despachador fernando)"/>
    <n v="68661.081999999995"/>
    <x v="0"/>
    <n v="15411.7647"/>
    <x v="287"/>
    <x v="0"/>
    <m/>
  </r>
  <r>
    <d v="2022-05-18T02:40:57"/>
    <x v="9"/>
    <n v="7"/>
    <s v="MARTINEZ MANCO JUAN FELIPE"/>
    <x v="6"/>
    <x v="0"/>
    <n v="187"/>
    <n v="23.375"/>
    <n v="204.17452006980801"/>
    <s v="4 DESCUENTOS (Usuarios desubicados)"/>
    <n v="78469.808000000005"/>
    <x v="1"/>
    <n v="15411.7647"/>
    <x v="287"/>
    <x v="0"/>
    <m/>
  </r>
  <r>
    <d v="2022-05-18T02:40:57"/>
    <x v="9"/>
    <n v="8"/>
    <s v="VALENCIA MENDOZA CESAR AUGUSTO"/>
    <x v="3"/>
    <x v="0"/>
    <n v="240"/>
    <n v="24"/>
    <n v="255.21815008726"/>
    <m/>
    <n v="98087.26"/>
    <x v="1"/>
    <n v="15411.7647"/>
    <x v="287"/>
    <x v="0"/>
    <m/>
  </r>
  <r>
    <d v="2022-05-18T02:40:57"/>
    <x v="9"/>
    <n v="9"/>
    <s v="ESCOBAR BRAN MATEO"/>
    <x v="0"/>
    <x v="0"/>
    <n v="217"/>
    <n v="24.1111111111111"/>
    <n v="229.69633507853399"/>
    <s v="2 DESCUENTOS (Jefe de ruta y Conduct.)"/>
    <n v="88278.534"/>
    <x v="0"/>
    <n v="15411.7647"/>
    <x v="287"/>
    <x v="0"/>
    <m/>
  </r>
  <r>
    <d v="2022-05-18T02:40:57"/>
    <x v="9"/>
    <n v="10"/>
    <s v="MONSALVE OCAMPO EDISON GUSTAVO"/>
    <x v="0"/>
    <x v="0"/>
    <n v="250"/>
    <n v="27.7777777777778"/>
    <n v="229.69633507853399"/>
    <s v="1 DESCUENTO (Despachador fernando)"/>
    <n v="88278.534"/>
    <x v="0"/>
    <n v="15411.7647"/>
    <x v="287"/>
    <x v="0"/>
    <m/>
  </r>
  <r>
    <d v="2022-05-18T02:40:58"/>
    <x v="1"/>
    <n v="11"/>
    <s v="HERRERA CRISTIAN"/>
    <x v="13"/>
    <x v="3"/>
    <n v="315"/>
    <n v="22.5"/>
    <n v="357.30541012216401"/>
    <s v="1 DESCUENTO (Despachadora isabel)"/>
    <n v="137322.16399999999"/>
    <x v="0"/>
    <n v="15411.7647"/>
    <x v="287"/>
    <x v="0"/>
    <m/>
  </r>
  <r>
    <d v="2022-05-18T02:40:58"/>
    <x v="1"/>
    <n v="12"/>
    <s v="VELEZ ZAPATA SANTIAGO"/>
    <x v="8"/>
    <x v="0"/>
    <n v="99"/>
    <n v="19.8"/>
    <n v="127.60907504363"/>
    <m/>
    <n v="49043.63"/>
    <x v="0"/>
    <n v="15411.7647"/>
    <x v="287"/>
    <x v="0"/>
    <m/>
  </r>
  <r>
    <d v="2022-05-18T02:40:58"/>
    <x v="1"/>
    <n v="13"/>
    <s v="YEPES CAMILO"/>
    <x v="4"/>
    <x v="0"/>
    <n v="135"/>
    <n v="19.285714285714299"/>
    <n v="178.652705061082"/>
    <m/>
    <n v="68661.081999999995"/>
    <x v="1"/>
    <n v="15411.7647"/>
    <x v="287"/>
    <x v="0"/>
    <m/>
  </r>
  <r>
    <d v="2022-05-18T02:40:58"/>
    <x v="1"/>
    <n v="14"/>
    <s v="CARVAJAL SALAZAR HECTOR MARINO"/>
    <x v="4"/>
    <x v="0"/>
    <n v="202"/>
    <n v="28.8571428571429"/>
    <n v="178.652705061082"/>
    <m/>
    <n v="68661.081999999995"/>
    <x v="1"/>
    <n v="15411.7647"/>
    <x v="287"/>
    <x v="0"/>
    <m/>
  </r>
  <r>
    <d v="2022-05-18T02:40:58"/>
    <x v="1"/>
    <n v="15"/>
    <s v="LOPERA AGUDELO LUIS FRANCISCO"/>
    <x v="3"/>
    <x v="0"/>
    <n v="208"/>
    <n v="20.8"/>
    <n v="255.21815008726"/>
    <s v="3 DESCUENTOS (Jefe de ruta, Conduct. Y Despachadora Isabel)"/>
    <n v="98087.26"/>
    <x v="0"/>
    <n v="15411.7647"/>
    <x v="287"/>
    <x v="0"/>
    <m/>
  </r>
  <r>
    <d v="2022-05-18T02:40:59"/>
    <x v="1"/>
    <n v="16"/>
    <s v="DAVID TORRES GEIDER"/>
    <x v="10"/>
    <x v="2"/>
    <n v="111"/>
    <n v="24.6666666666667"/>
    <n v="114.848167539267"/>
    <m/>
    <n v="44139.267"/>
    <x v="0"/>
    <n v="15411.7647"/>
    <x v="287"/>
    <x v="0"/>
    <m/>
  </r>
  <r>
    <d v="2022-05-18T02:40:59"/>
    <x v="1"/>
    <n v="17"/>
    <s v="VERENZUELA MARTINEZ ALEXANDER"/>
    <x v="3"/>
    <x v="0"/>
    <n v="219"/>
    <n v="23.052631578947398"/>
    <n v="242.45724258289701"/>
    <s v="2 DESCUENTOS (Conduct.)"/>
    <n v="93182.896999999997"/>
    <x v="0"/>
    <n v="15411.7647"/>
    <x v="287"/>
    <x v="0"/>
    <m/>
  </r>
  <r>
    <d v="2022-05-18T02:40:59"/>
    <x v="1"/>
    <n v="18"/>
    <s v="RENDON VIANA HUMBERTO DE JESUS"/>
    <x v="4"/>
    <x v="1"/>
    <n v="175"/>
    <n v="25"/>
    <n v="178.652705061082"/>
    <s v="1 DESCUENTO (Despachador fernando)"/>
    <n v="68661.081999999995"/>
    <x v="0"/>
    <n v="15411.7647"/>
    <x v="287"/>
    <x v="0"/>
    <m/>
  </r>
  <r>
    <d v="2022-05-18T02:40:59"/>
    <x v="1"/>
    <n v="19"/>
    <s v="HURTADO MADRID JUAN ESTEBAN"/>
    <x v="1"/>
    <x v="0"/>
    <n v="310"/>
    <n v="28.181818181818201"/>
    <n v="280.73996509598601"/>
    <m/>
    <n v="107895.986"/>
    <x v="0"/>
    <n v="15411.7647"/>
    <x v="287"/>
    <x v="0"/>
    <m/>
  </r>
  <r>
    <d v="2022-05-18T02:40:59"/>
    <x v="1"/>
    <n v="20"/>
    <s v="VACA FIERRO ROBINSON"/>
    <x v="9"/>
    <x v="0"/>
    <n v="299"/>
    <n v="24.9166666666667"/>
    <n v="306.26178010471199"/>
    <s v="3 DESCUENTOS (Propietario y 2 Usuarios desubicados)"/>
    <n v="117704.712"/>
    <x v="0"/>
    <n v="15411.7647"/>
    <x v="287"/>
    <x v="0"/>
    <m/>
  </r>
  <r>
    <d v="2022-05-18T02:41:00"/>
    <x v="1"/>
    <n v="21"/>
    <s v="LONDOO LOPERA DUVAN ANDRES"/>
    <x v="1"/>
    <x v="0"/>
    <n v="248"/>
    <n v="22.545454545454501"/>
    <n v="280.73996509598601"/>
    <m/>
    <n v="107895.986"/>
    <x v="0"/>
    <n v="15411.7647"/>
    <x v="287"/>
    <x v="0"/>
    <m/>
  </r>
  <r>
    <d v="2022-05-18T02:41:00"/>
    <x v="1"/>
    <n v="22"/>
    <s v="QUIRAMA CASTAEDA JHON JADER"/>
    <x v="6"/>
    <x v="0"/>
    <n v="280"/>
    <n v="32.941176470588204"/>
    <n v="216.935427574171"/>
    <s v="5 DESCUENTOS (2 Conduct. Y 3 Usuarios desubicados)"/>
    <n v="83374.171000000002"/>
    <x v="1"/>
    <n v="15411.7647"/>
    <x v="287"/>
    <x v="0"/>
    <m/>
  </r>
  <r>
    <d v="2022-05-18T02:41:00"/>
    <x v="1"/>
    <n v="23"/>
    <s v="QUICENO DAVID DIEGO ALEJANDRO"/>
    <x v="5"/>
    <x v="3"/>
    <n v="35"/>
    <n v="35"/>
    <n v="25.521815008726001"/>
    <m/>
    <n v="9808.7260000000006"/>
    <x v="0"/>
    <n v="15411.7647"/>
    <x v="287"/>
    <x v="0"/>
    <m/>
  </r>
  <r>
    <d v="2022-05-18T02:41:00"/>
    <x v="1"/>
    <n v="26"/>
    <s v="GONZALEZ VELASQUEZ LISDAN"/>
    <x v="1"/>
    <x v="1"/>
    <n v="293"/>
    <n v="26.636363636363601"/>
    <n v="280.73996509598601"/>
    <s v="2 DESCUENTOS (Usuarios desubicados)"/>
    <n v="107895.986"/>
    <x v="0"/>
    <n v="15411.7647"/>
    <x v="287"/>
    <x v="0"/>
    <m/>
  </r>
  <r>
    <d v="2022-05-18T02:41:01"/>
    <x v="1"/>
    <n v="27"/>
    <s v="DURANGO DAVID JOSE"/>
    <x v="1"/>
    <x v="3"/>
    <n v="296"/>
    <n v="26.909090909090899"/>
    <n v="280.73996509598601"/>
    <m/>
    <n v="107895.986"/>
    <x v="0"/>
    <n v="15411.7647"/>
    <x v="287"/>
    <x v="0"/>
    <m/>
  </r>
  <r>
    <d v="2022-05-18T02:41:01"/>
    <x v="1"/>
    <n v="28"/>
    <s v="RAMIREZ RENGIFO JORGE ANDRES"/>
    <x v="2"/>
    <x v="0"/>
    <n v="149"/>
    <n v="24.8333333333333"/>
    <n v="153.13089005235599"/>
    <m/>
    <n v="58852.356"/>
    <x v="0"/>
    <n v="15411.7647"/>
    <x v="287"/>
    <x v="0"/>
    <m/>
  </r>
  <r>
    <d v="2022-05-18T02:41:01"/>
    <x v="1"/>
    <n v="29"/>
    <s v="VALENCIA MENDOZA JHON"/>
    <x v="3"/>
    <x v="3"/>
    <n v="298"/>
    <n v="29.8"/>
    <n v="255.21815008726"/>
    <m/>
    <n v="98087.26"/>
    <x v="0"/>
    <n v="15411.7647"/>
    <x v="287"/>
    <x v="0"/>
    <m/>
  </r>
  <r>
    <d v="2022-05-18T02:41:01"/>
    <x v="9"/>
    <n v="32"/>
    <s v="MEDINA PARRA JONATHAN ESTIVEN"/>
    <x v="0"/>
    <x v="3"/>
    <n v="260"/>
    <n v="28.8888888888889"/>
    <n v="229.69633507853399"/>
    <m/>
    <n v="88278.534"/>
    <x v="0"/>
    <n v="15411.7647"/>
    <x v="287"/>
    <x v="0"/>
    <m/>
  </r>
  <r>
    <d v="2022-05-18T02:41:02"/>
    <x v="9"/>
    <n v="34"/>
    <s v="JIMENEZ HURTADO CARLOS ESTIVEN"/>
    <x v="0"/>
    <x v="3"/>
    <n v="274"/>
    <n v="30.4444444444444"/>
    <n v="229.69633507853399"/>
    <s v="2 DESCUENTOS (Usuarios desubicados)"/>
    <n v="88278.534"/>
    <x v="0"/>
    <n v="15411.7647"/>
    <x v="287"/>
    <x v="0"/>
    <m/>
  </r>
  <r>
    <d v="2022-05-18T02:41:02"/>
    <x v="9"/>
    <n v="35"/>
    <s v="GARCIA DAVID WILSON ALBERTO"/>
    <x v="3"/>
    <x v="0"/>
    <n v="255"/>
    <n v="25.5"/>
    <n v="255.21815008726"/>
    <s v="4 DESCUENTOS (Propietario y Conduct. Y 2 x Usuario con movilidad reducida)"/>
    <n v="98087.26"/>
    <x v="1"/>
    <n v="15411.7647"/>
    <x v="287"/>
    <x v="0"/>
    <m/>
  </r>
  <r>
    <d v="2022-05-18T02:41:03"/>
    <x v="9"/>
    <n v="36"/>
    <s v="MARTINEZ CHAVERRA LUIS NORBERTO"/>
    <x v="3"/>
    <x v="3"/>
    <n v="255"/>
    <n v="25.5"/>
    <n v="255.21815008726"/>
    <m/>
    <n v="98087.26"/>
    <x v="0"/>
    <n v="15411.7647"/>
    <x v="287"/>
    <x v="0"/>
    <m/>
  </r>
  <r>
    <d v="2022-05-18T02:41:03"/>
    <x v="9"/>
    <n v="37"/>
    <s v="SEPULVEDA HENAO JUAN CAMILO"/>
    <x v="0"/>
    <x v="3"/>
    <n v="236"/>
    <n v="26.2222222222222"/>
    <n v="229.69633507853399"/>
    <m/>
    <n v="88278.534"/>
    <x v="1"/>
    <n v="15411.7647"/>
    <x v="287"/>
    <x v="0"/>
    <m/>
  </r>
  <r>
    <d v="2022-05-18T02:41:03"/>
    <x v="9"/>
    <n v="39"/>
    <s v="GIL CORDOBA MATEO"/>
    <x v="6"/>
    <x v="3"/>
    <n v="184"/>
    <n v="21.647058823529399"/>
    <n v="216.935427574171"/>
    <m/>
    <n v="83374.171000000002"/>
    <x v="0"/>
    <n v="15411.7647"/>
    <x v="287"/>
    <x v="0"/>
    <m/>
  </r>
  <r>
    <d v="2022-05-18T02:41:03"/>
    <x v="9"/>
    <n v="40"/>
    <s v="SOLORZANO KEVIN"/>
    <x v="5"/>
    <x v="0"/>
    <n v="20"/>
    <n v="20"/>
    <n v="25.521815008726001"/>
    <m/>
    <n v="9808.7260000000006"/>
    <x v="0"/>
    <n v="15411.7647"/>
    <x v="287"/>
    <x v="0"/>
    <m/>
  </r>
  <r>
    <d v="2022-05-18T02:41:04"/>
    <x v="9"/>
    <n v="42"/>
    <s v="BARRANTES GALLEGO DANIEL CAMILO"/>
    <x v="3"/>
    <x v="3"/>
    <n v="250"/>
    <n v="25"/>
    <n v="255.21815008726"/>
    <s v="2 DESCUENTOS (Jefe de ruta y Lorena monitoreo)"/>
    <n v="98087.26"/>
    <x v="0"/>
    <n v="15411.7647"/>
    <x v="287"/>
    <x v="0"/>
    <m/>
  </r>
  <r>
    <d v="2022-05-19T04:58:13"/>
    <x v="1"/>
    <n v="1"/>
    <s v="LONDOO ORTIZ ARNOLD DAVID"/>
    <x v="0"/>
    <x v="1"/>
    <n v="209"/>
    <n v="23.2222222222222"/>
    <n v="212.54952076677301"/>
    <s v="1 DESCUENTO (Controlador), YEYSON BERRIO realiz 5 viajes donde moviliz 110 Usuarios"/>
    <n v="81419.808300000004"/>
    <x v="0"/>
    <n v="16468.571400000001"/>
    <x v="288"/>
    <x v="0"/>
    <m/>
  </r>
  <r>
    <d v="2022-05-19T04:58:13"/>
    <x v="1"/>
    <n v="2"/>
    <s v="MUOZ LOZANO VICTOR LEONIDAS"/>
    <x v="3"/>
    <x v="0"/>
    <n v="223"/>
    <n v="22.3"/>
    <n v="236.166134185304"/>
    <m/>
    <n v="90466.453699999998"/>
    <x v="1"/>
    <n v="16468.571400000001"/>
    <x v="288"/>
    <x v="0"/>
    <m/>
  </r>
  <r>
    <d v="2022-05-19T04:58:14"/>
    <x v="1"/>
    <n v="3"/>
    <s v="CANO JIMENEZ ESNEIDER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14"/>
    <x v="1"/>
    <n v="5"/>
    <s v="GONZALEZ MONTAO HERNAN DARIO"/>
    <x v="3"/>
    <x v="0"/>
    <n v="250"/>
    <n v="25"/>
    <n v="236.166134185304"/>
    <s v="5 DESCUENTOS (Propietario y 4 transbordo veh 10)"/>
    <n v="90466.453699999998"/>
    <x v="1"/>
    <n v="16468.571400000001"/>
    <x v="288"/>
    <x v="0"/>
    <m/>
  </r>
  <r>
    <d v="2022-05-19T04:58:14"/>
    <x v="1"/>
    <n v="6"/>
    <s v="VARGAS ROJAS DIELMER AUGUSTO"/>
    <x v="0"/>
    <x v="0"/>
    <n v="239"/>
    <n v="26.5555555555556"/>
    <n v="212.54952076677301"/>
    <m/>
    <n v="81419.808300000004"/>
    <x v="0"/>
    <n v="16468.571400000001"/>
    <x v="288"/>
    <x v="0"/>
    <m/>
  </r>
  <r>
    <d v="2022-05-19T04:58:15"/>
    <x v="1"/>
    <n v="8"/>
    <s v="VALENCIA MENDOZA CESAR AUGUSTO"/>
    <x v="9"/>
    <x v="0"/>
    <n v="261"/>
    <n v="21.75"/>
    <n v="283.39936102236402"/>
    <m/>
    <n v="108559.7444"/>
    <x v="1"/>
    <n v="16468.571400000001"/>
    <x v="288"/>
    <x v="0"/>
    <m/>
  </r>
  <r>
    <d v="2022-05-19T04:58:15"/>
    <x v="1"/>
    <n v="9"/>
    <s v="ESCOBAR BRAN MATEO"/>
    <x v="0"/>
    <x v="0"/>
    <n v="196"/>
    <n v="21.7777777777778"/>
    <n v="212.54952076677301"/>
    <s v="1 DESCUENTO (conduct.)"/>
    <n v="81419.808300000004"/>
    <x v="0"/>
    <n v="16468.571400000001"/>
    <x v="288"/>
    <x v="0"/>
    <m/>
  </r>
  <r>
    <d v="2022-05-19T04:58:15"/>
    <x v="1"/>
    <n v="10"/>
    <s v="MONSALVE OCAMPO EDISON GUSTAVO"/>
    <x v="0"/>
    <x v="3"/>
    <n v="218"/>
    <n v="24.2222222222222"/>
    <n v="212.54952076677301"/>
    <s v="1 DESCUENTO (Isabel despachadora)"/>
    <n v="81419.808300000004"/>
    <x v="0"/>
    <n v="16468.571400000001"/>
    <x v="288"/>
    <x v="0"/>
    <m/>
  </r>
  <r>
    <d v="2022-05-19T04:58:16"/>
    <x v="9"/>
    <n v="11"/>
    <s v="HERRERA CRISTIAN"/>
    <x v="9"/>
    <x v="0"/>
    <n v="249"/>
    <n v="20.75"/>
    <n v="283.39936102236402"/>
    <s v="1 DESCUENTO (Usuario desubicado)"/>
    <n v="108559.7444"/>
    <x v="0"/>
    <n v="16468.571400000001"/>
    <x v="288"/>
    <x v="0"/>
    <m/>
  </r>
  <r>
    <d v="2022-05-19T04:58:16"/>
    <x v="9"/>
    <n v="12"/>
    <s v="VELEZ ZAPATA SANTIAGO"/>
    <x v="3"/>
    <x v="0"/>
    <n v="200"/>
    <n v="20"/>
    <n v="236.166134185304"/>
    <s v="2 DESCUENTOS (Lorena monitoreo y Conduct.)"/>
    <n v="90466.453699999998"/>
    <x v="0"/>
    <n v="16468.571400000001"/>
    <x v="288"/>
    <x v="0"/>
    <m/>
  </r>
  <r>
    <d v="2022-05-19T04:58:16"/>
    <x v="9"/>
    <n v="13"/>
    <s v="YEPES CAMILO"/>
    <x v="7"/>
    <x v="0"/>
    <n v="55"/>
    <n v="18.3333333333333"/>
    <n v="70.849840255591104"/>
    <m/>
    <n v="27139.936099999999"/>
    <x v="1"/>
    <n v="16468.571400000001"/>
    <x v="288"/>
    <x v="0"/>
    <m/>
  </r>
  <r>
    <d v="2022-05-19T04:58:16"/>
    <x v="9"/>
    <n v="14"/>
    <s v="CARVAJAL SALAZAR HECTOR MARINO"/>
    <x v="3"/>
    <x v="0"/>
    <n v="192"/>
    <n v="19.2"/>
    <n v="236.166134185304"/>
    <m/>
    <n v="90466.453699999998"/>
    <x v="1"/>
    <n v="16468.571400000001"/>
    <x v="288"/>
    <x v="0"/>
    <m/>
  </r>
  <r>
    <d v="2022-05-19T04:58:17"/>
    <x v="9"/>
    <n v="15"/>
    <s v="LOPERA AGUDELO LUIS FRANCISCO"/>
    <x v="0"/>
    <x v="0"/>
    <n v="204"/>
    <n v="22.6666666666667"/>
    <n v="212.54952076677301"/>
    <s v="8 DESCUENTOS (7 Transbordo veh 39 y Despachador Fernando)"/>
    <n v="81419.808300000004"/>
    <x v="0"/>
    <n v="16468.571400000001"/>
    <x v="288"/>
    <x v="0"/>
    <m/>
  </r>
  <r>
    <d v="2022-05-19T04:58:17"/>
    <x v="9"/>
    <n v="16"/>
    <s v="DAVID TORRES GEIDER"/>
    <x v="5"/>
    <x v="0"/>
    <n v="25"/>
    <n v="25"/>
    <n v="23.616613418530399"/>
    <m/>
    <n v="9046.6453999999994"/>
    <x v="0"/>
    <n v="16468.571400000001"/>
    <x v="288"/>
    <x v="0"/>
    <m/>
  </r>
  <r>
    <d v="2022-05-19T04:58:17"/>
    <x v="9"/>
    <n v="17"/>
    <s v="ESPINOZA CHAVARRIA GUILLERMO LEON"/>
    <x v="0"/>
    <x v="0"/>
    <n v="210"/>
    <n v="23.3333333333333"/>
    <n v="212.54952076677301"/>
    <s v="5 DESCUENTOS (Propietario)"/>
    <n v="81419.808300000004"/>
    <x v="0"/>
    <n v="16468.571400000001"/>
    <x v="288"/>
    <x v="0"/>
    <m/>
  </r>
  <r>
    <d v="2022-05-19T04:58:17"/>
    <x v="9"/>
    <n v="18"/>
    <s v="RENDON VIANA HUMBERTO DE JESUS"/>
    <x v="3"/>
    <x v="0"/>
    <n v="268"/>
    <n v="26.8"/>
    <n v="236.166134185304"/>
    <m/>
    <n v="90466.453699999998"/>
    <x v="0"/>
    <n v="16468.571400000001"/>
    <x v="288"/>
    <x v="0"/>
    <m/>
  </r>
  <r>
    <d v="2022-05-19T04:58:18"/>
    <x v="9"/>
    <n v="19"/>
    <s v="HURTADO MADRID JUAN ESTEBAN"/>
    <x v="6"/>
    <x v="3"/>
    <n v="216"/>
    <n v="27"/>
    <n v="188.93290734824299"/>
    <m/>
    <n v="72373.162899999996"/>
    <x v="0"/>
    <n v="16468.571400000001"/>
    <x v="288"/>
    <x v="0"/>
    <m/>
  </r>
  <r>
    <d v="2022-05-19T04:58:18"/>
    <x v="9"/>
    <n v="20"/>
    <s v="VACA FIERRO ROBINSON"/>
    <x v="9"/>
    <x v="0"/>
    <n v="315"/>
    <n v="26.25"/>
    <n v="283.39936102236402"/>
    <m/>
    <n v="108559.7444"/>
    <x v="0"/>
    <n v="16468.571400000001"/>
    <x v="288"/>
    <x v="0"/>
    <m/>
  </r>
  <r>
    <d v="2022-05-19T04:58:18"/>
    <x v="9"/>
    <n v="21"/>
    <s v="LONDOO LOPERA DUVAN ANDRES"/>
    <x v="3"/>
    <x v="0"/>
    <n v="241"/>
    <n v="24.1"/>
    <n v="236.166134185304"/>
    <s v="2 DESCUENTOS (Transbordo veh 19)"/>
    <n v="90466.453699999998"/>
    <x v="0"/>
    <n v="16468.571400000001"/>
    <x v="288"/>
    <x v="0"/>
    <m/>
  </r>
  <r>
    <d v="2022-05-19T04:58:18"/>
    <x v="9"/>
    <n v="22"/>
    <s v="QUIRAMA CASTAEDA JHON JADER"/>
    <x v="10"/>
    <x v="0"/>
    <n v="95"/>
    <n v="27.1428571428571"/>
    <n v="82.658146964856201"/>
    <m/>
    <n v="31663.2588"/>
    <x v="1"/>
    <n v="16468.571400000001"/>
    <x v="288"/>
    <x v="0"/>
    <m/>
  </r>
  <r>
    <d v="2022-05-19T04:58:18"/>
    <x v="9"/>
    <n v="23"/>
    <s v="QUICENO DAVID DIEGO ALEJANDRO"/>
    <x v="2"/>
    <x v="0"/>
    <n v="101"/>
    <n v="16.8333333333333"/>
    <n v="141.69968051118201"/>
    <m/>
    <n v="54279.872199999998"/>
    <x v="0"/>
    <n v="16468.571400000001"/>
    <x v="288"/>
    <x v="0"/>
    <m/>
  </r>
  <r>
    <d v="2022-05-19T04:58:19"/>
    <x v="9"/>
    <n v="26"/>
    <s v="GONZALEZ VELASQUEZ LISDAN"/>
    <x v="1"/>
    <x v="0"/>
    <n v="265"/>
    <n v="24.090909090909101"/>
    <n v="259.78274760383403"/>
    <m/>
    <n v="99513.099000000002"/>
    <x v="0"/>
    <n v="16468.571400000001"/>
    <x v="288"/>
    <x v="0"/>
    <m/>
  </r>
  <r>
    <d v="2022-05-19T04:58:19"/>
    <x v="9"/>
    <n v="27"/>
    <s v="DURANGO DAVID JOSE"/>
    <x v="0"/>
    <x v="0"/>
    <n v="196"/>
    <n v="21.7777777777778"/>
    <n v="212.54952076677301"/>
    <m/>
    <n v="81419.808300000004"/>
    <x v="0"/>
    <n v="16468.571400000001"/>
    <x v="288"/>
    <x v="0"/>
    <m/>
  </r>
  <r>
    <d v="2022-05-19T04:58:20"/>
    <x v="9"/>
    <n v="28"/>
    <s v="RAMIREZ RENGIFO JORGE ANDRES"/>
    <x v="3"/>
    <x v="0"/>
    <n v="300"/>
    <n v="30"/>
    <n v="236.166134185304"/>
    <s v="5 DESCUENTOS (Usuarios desubicados)"/>
    <n v="90466.453699999998"/>
    <x v="0"/>
    <n v="16468.571400000001"/>
    <x v="288"/>
    <x v="0"/>
    <m/>
  </r>
  <r>
    <d v="2022-05-19T04:58:20"/>
    <x v="9"/>
    <n v="29"/>
    <s v="MARTINEZ MANCO JUAN FELIPE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20"/>
    <x v="1"/>
    <n v="32"/>
    <s v="MEDINA PARRA JONATHAN ESTIVEN"/>
    <x v="0"/>
    <x v="0"/>
    <n v="209"/>
    <n v="23.2222222222222"/>
    <n v="212.54952076677301"/>
    <s v="1 DESCUENTO (Propietario)"/>
    <n v="81419.808300000004"/>
    <x v="0"/>
    <n v="16468.571400000001"/>
    <x v="288"/>
    <x v="0"/>
    <m/>
  </r>
  <r>
    <d v="2022-05-19T04:58:21"/>
    <x v="1"/>
    <n v="34"/>
    <s v="MONTOYA OSPINA GILBERTO ANTONIO"/>
    <x v="15"/>
    <x v="0"/>
    <n v="417"/>
    <n v="27.8"/>
    <n v="354.24920127795502"/>
    <s v="2 DESCUENTOS (Isabel despachadora Y Propietario)"/>
    <n v="135699.68049999999"/>
    <x v="0"/>
    <n v="16468.571400000001"/>
    <x v="288"/>
    <x v="0"/>
    <m/>
  </r>
  <r>
    <d v="2022-05-19T04:58:21"/>
    <x v="1"/>
    <n v="35"/>
    <s v="GARCIA DAVID WILSON ALBERTO"/>
    <x v="9"/>
    <x v="0"/>
    <n v="254"/>
    <n v="21.1666666666667"/>
    <n v="283.39936102236402"/>
    <s v="3 DESCUENTOS (Propietario y 2 x usuario con movilidad reducida"/>
    <n v="108559.7444"/>
    <x v="1"/>
    <n v="16468.571400000001"/>
    <x v="288"/>
    <x v="0"/>
    <m/>
  </r>
  <r>
    <d v="2022-05-19T04:58:22"/>
    <x v="1"/>
    <n v="36"/>
    <s v="MARTINEZ CHAVERRA LUIS NORBERTO"/>
    <x v="1"/>
    <x v="3"/>
    <n v="299"/>
    <n v="27.181818181818201"/>
    <n v="259.78274760383403"/>
    <m/>
    <n v="99513.099000000002"/>
    <x v="0"/>
    <n v="16468.571400000001"/>
    <x v="288"/>
    <x v="0"/>
    <m/>
  </r>
  <r>
    <d v="2022-05-19T04:58:22"/>
    <x v="1"/>
    <n v="37"/>
    <s v="PIEDRAHITA MADRID SANTIAGO"/>
    <x v="3"/>
    <x v="3"/>
    <n v="197"/>
    <n v="19.7"/>
    <n v="236.166134185304"/>
    <m/>
    <n v="90466.453699999998"/>
    <x v="1"/>
    <n v="16468.571400000001"/>
    <x v="288"/>
    <x v="0"/>
    <m/>
  </r>
  <r>
    <d v="2022-05-19T04:58:22"/>
    <x v="1"/>
    <n v="38"/>
    <s v="RUA OCHOA JARAD"/>
    <x v="9"/>
    <x v="3"/>
    <n v="302"/>
    <n v="25.1666666666667"/>
    <n v="283.39936102236402"/>
    <s v="5 DESCUENTOS (2 Transbordo veh 23, 2 Lorena monitoreo y Propietario)"/>
    <n v="108559.7444"/>
    <x v="0"/>
    <n v="16468.571400000001"/>
    <x v="288"/>
    <x v="0"/>
    <m/>
  </r>
  <r>
    <d v="2022-05-19T04:58:23"/>
    <x v="1"/>
    <n v="39"/>
    <s v="GIL CORDOBA MATEO"/>
    <x v="11"/>
    <x v="0"/>
    <n v="47"/>
    <n v="18.8"/>
    <n v="59.041533546325901"/>
    <m/>
    <n v="22616.613399999998"/>
    <x v="0"/>
    <n v="16468.571400000001"/>
    <x v="288"/>
    <x v="0"/>
    <m/>
  </r>
  <r>
    <d v="2022-05-19T04:58:23"/>
    <x v="1"/>
    <n v="40"/>
    <s v="CORDOBA QUINTERO RAFAEL JOSE"/>
    <x v="9"/>
    <x v="0"/>
    <n v="303"/>
    <n v="25.25"/>
    <n v="283.39936102236402"/>
    <m/>
    <n v="108559.7444"/>
    <x v="0"/>
    <n v="16468.571400000001"/>
    <x v="288"/>
    <x v="0"/>
    <m/>
  </r>
  <r>
    <d v="2022-05-19T04:58:23"/>
    <x v="1"/>
    <n v="42"/>
    <s v="BARRANTES GALLEGO DANIEL CAMILO"/>
    <x v="3"/>
    <x v="0"/>
    <n v="232"/>
    <n v="23.2"/>
    <n v="236.166134185304"/>
    <s v="9 DESCUENTOS (Despachador fernando y 6 Usuarios desubicados, 2 Conduct.)"/>
    <n v="90466.453699999998"/>
    <x v="0"/>
    <n v="16468.571400000001"/>
    <x v="288"/>
    <x v="0"/>
    <m/>
  </r>
  <r>
    <d v="2022-05-20T12:54:33"/>
    <x v="9"/>
    <n v="1"/>
    <s v="LONDOO ORTIZ ARNOLD DAVID"/>
    <x v="3"/>
    <x v="0"/>
    <n v="204"/>
    <n v="20.399999999999999"/>
    <n v="232.39567233384901"/>
    <s v="1 Descuento (Lorena monitoreo)"/>
    <n v="88958.268899999995"/>
    <x v="0"/>
    <n v="15105.7143"/>
    <x v="289"/>
    <x v="0"/>
    <m/>
  </r>
  <r>
    <d v="2022-05-20T12:54:33"/>
    <x v="9"/>
    <n v="2"/>
    <s v="MUOZ LOZANO VICTOR LEONIDAS"/>
    <x v="6"/>
    <x v="0"/>
    <n v="190"/>
    <n v="23.75"/>
    <n v="185.916537867079"/>
    <m/>
    <n v="71166.615099999995"/>
    <x v="1"/>
    <n v="15105.7143"/>
    <x v="289"/>
    <x v="0"/>
    <m/>
  </r>
  <r>
    <d v="2022-05-20T12:54:33"/>
    <x v="9"/>
    <n v="3"/>
    <s v="CANO JIMENEZ ESNEIDER"/>
    <x v="3"/>
    <x v="0"/>
    <n v="206"/>
    <n v="20.6"/>
    <n v="232.39567233384901"/>
    <m/>
    <n v="88958.268899999995"/>
    <x v="0"/>
    <n v="15105.7143"/>
    <x v="289"/>
    <x v="0"/>
    <m/>
  </r>
  <r>
    <d v="2022-05-20T12:54:33"/>
    <x v="9"/>
    <n v="5"/>
    <s v="GONZALEZ MONTAO HERNAN DARIO"/>
    <x v="3"/>
    <x v="0"/>
    <n v="248"/>
    <n v="24.8"/>
    <n v="232.39567233384901"/>
    <m/>
    <n v="88958.268899999995"/>
    <x v="1"/>
    <n v="15105.7143"/>
    <x v="289"/>
    <x v="0"/>
    <m/>
  </r>
  <r>
    <d v="2022-05-20T12:54:33"/>
    <x v="9"/>
    <n v="6"/>
    <s v="VARGAS ROJAS DIELMER AUGUSTO"/>
    <x v="0"/>
    <x v="0"/>
    <n v="246"/>
    <n v="27.3333333333333"/>
    <n v="209.156105100464"/>
    <m/>
    <n v="80062.441999999995"/>
    <x v="0"/>
    <n v="15105.7143"/>
    <x v="289"/>
    <x v="0"/>
    <m/>
  </r>
  <r>
    <d v="2022-05-20T12:54:34"/>
    <x v="9"/>
    <n v="8"/>
    <s v="VALENCIA MENDOZA CESAR AUGUSTO"/>
    <x v="1"/>
    <x v="0"/>
    <n v="236"/>
    <n v="21.454545454545499"/>
    <n v="255.63523956723299"/>
    <m/>
    <n v="97854.095799999996"/>
    <x v="1"/>
    <n v="15105.7143"/>
    <x v="289"/>
    <x v="0"/>
    <m/>
  </r>
  <r>
    <d v="2022-05-20T12:54:34"/>
    <x v="9"/>
    <n v="9"/>
    <s v="ESCOBAR BRAN MATEO"/>
    <x v="6"/>
    <x v="0"/>
    <n v="198"/>
    <n v="24.75"/>
    <n v="185.916537867079"/>
    <m/>
    <n v="71166.615099999995"/>
    <x v="0"/>
    <n v="15105.7143"/>
    <x v="289"/>
    <x v="0"/>
    <m/>
  </r>
  <r>
    <d v="2022-05-20T12:54:34"/>
    <x v="9"/>
    <n v="10"/>
    <s v="SEPULVEDA HENAO JUAN CAMILO"/>
    <x v="0"/>
    <x v="0"/>
    <n v="231"/>
    <n v="25.6666666666667"/>
    <n v="209.156105100464"/>
    <s v="2 Descuentos (Usuarios desubicados)"/>
    <n v="80062.441999999995"/>
    <x v="0"/>
    <n v="15105.7143"/>
    <x v="289"/>
    <x v="0"/>
    <m/>
  </r>
  <r>
    <d v="2022-05-20T12:54:34"/>
    <x v="1"/>
    <n v="11"/>
    <s v="HERRERA CRISTIAN"/>
    <x v="9"/>
    <x v="0"/>
    <n v="235"/>
    <n v="19.5833333333333"/>
    <n v="278.87480680061799"/>
    <m/>
    <n v="106749.9227"/>
    <x v="0"/>
    <n v="15105.7143"/>
    <x v="289"/>
    <x v="0"/>
    <m/>
  </r>
  <r>
    <d v="2022-05-20T12:54:34"/>
    <x v="1"/>
    <n v="12"/>
    <s v="VELEZ ZAPATA SANTIAGO"/>
    <x v="3"/>
    <x v="0"/>
    <n v="179"/>
    <n v="17.899999999999999"/>
    <n v="232.39567233384901"/>
    <m/>
    <n v="88958.268899999995"/>
    <x v="0"/>
    <n v="15105.7143"/>
    <x v="289"/>
    <x v="0"/>
    <m/>
  </r>
  <r>
    <d v="2022-05-20T12:54:34"/>
    <x v="1"/>
    <n v="14"/>
    <s v="CARVAJAL SALAZAR HECTOR MARINO"/>
    <x v="3"/>
    <x v="0"/>
    <n v="273"/>
    <n v="27.3"/>
    <n v="232.39567233384901"/>
    <m/>
    <n v="88958.268899999995"/>
    <x v="1"/>
    <n v="15105.7143"/>
    <x v="289"/>
    <x v="0"/>
    <m/>
  </r>
  <r>
    <d v="2022-05-20T12:54:34"/>
    <x v="1"/>
    <n v="15"/>
    <s v="LOPERA AGUDELO LUIS FRANCISCO"/>
    <x v="0"/>
    <x v="0"/>
    <n v="192"/>
    <n v="21.3333333333333"/>
    <n v="209.156105100464"/>
    <m/>
    <n v="80062.441999999995"/>
    <x v="0"/>
    <n v="15105.7143"/>
    <x v="289"/>
    <x v="0"/>
    <m/>
  </r>
  <r>
    <d v="2022-05-20T12:54:35"/>
    <x v="1"/>
    <n v="16"/>
    <s v="DAVID TORRES GEIDER"/>
    <x v="3"/>
    <x v="0"/>
    <n v="170"/>
    <n v="17"/>
    <n v="232.39567233384901"/>
    <m/>
    <n v="88958.268899999995"/>
    <x v="0"/>
    <n v="15105.7143"/>
    <x v="289"/>
    <x v="0"/>
    <m/>
  </r>
  <r>
    <d v="2022-05-20T12:54:35"/>
    <x v="1"/>
    <n v="17"/>
    <s v="VERENZUELA MARTINEZ ALEXANDER"/>
    <x v="5"/>
    <x v="1"/>
    <n v="17"/>
    <n v="17"/>
    <n v="23.2395672333849"/>
    <m/>
    <n v="8895.8269"/>
    <x v="0"/>
    <n v="15105.7143"/>
    <x v="289"/>
    <x v="0"/>
    <m/>
  </r>
  <r>
    <d v="2022-05-20T12:54:35"/>
    <x v="1"/>
    <n v="18"/>
    <s v="RENDON VIANA HUMBERTO DE JESUS"/>
    <x v="0"/>
    <x v="0"/>
    <n v="256"/>
    <n v="28.4444444444444"/>
    <n v="209.156105100464"/>
    <m/>
    <n v="80062.441999999995"/>
    <x v="0"/>
    <n v="15105.7143"/>
    <x v="289"/>
    <x v="0"/>
    <m/>
  </r>
  <r>
    <d v="2022-05-20T12:54:35"/>
    <x v="1"/>
    <n v="19"/>
    <s v="HURTADO MADRID JUAN ESTEBAN"/>
    <x v="3"/>
    <x v="0"/>
    <n v="245"/>
    <n v="24.5"/>
    <n v="232.39567233384901"/>
    <m/>
    <n v="88958.268899999995"/>
    <x v="0"/>
    <n v="15105.7143"/>
    <x v="289"/>
    <x v="0"/>
    <m/>
  </r>
  <r>
    <d v="2022-05-20T12:54:35"/>
    <x v="1"/>
    <n v="20"/>
    <s v="MARTINEZ MANCO JUAN FELIPE"/>
    <x v="3"/>
    <x v="0"/>
    <n v="168"/>
    <n v="16.8"/>
    <n v="232.39567233384901"/>
    <s v="2 Descuentos (Despachador fernando y Lorena monitoreo)"/>
    <n v="88958.268899999995"/>
    <x v="0"/>
    <n v="15105.7143"/>
    <x v="289"/>
    <x v="0"/>
    <m/>
  </r>
  <r>
    <d v="2022-05-20T12:54:35"/>
    <x v="1"/>
    <n v="21"/>
    <s v="LONDOO LOPERA DUVAN ANDRES"/>
    <x v="1"/>
    <x v="0"/>
    <n v="241"/>
    <n v="21.909090909090899"/>
    <n v="255.63523956723299"/>
    <s v="1 Descuento (Despachador fernando)"/>
    <n v="97854.095799999996"/>
    <x v="0"/>
    <n v="15105.7143"/>
    <x v="289"/>
    <x v="0"/>
    <m/>
  </r>
  <r>
    <d v="2022-05-20T12:54:36"/>
    <x v="1"/>
    <n v="22"/>
    <s v="QUIRAMA CASTAEDA JHON JADER"/>
    <x v="15"/>
    <x v="0"/>
    <n v="394"/>
    <n v="26.266666666666701"/>
    <n v="348.593508500773"/>
    <m/>
    <n v="133437.40340000001"/>
    <x v="1"/>
    <n v="15105.7143"/>
    <x v="289"/>
    <x v="0"/>
    <m/>
  </r>
  <r>
    <d v="2022-05-20T12:54:36"/>
    <x v="1"/>
    <n v="23"/>
    <s v="QUICENO DAVID DIEGO ALEJANDRO"/>
    <x v="1"/>
    <x v="0"/>
    <n v="220"/>
    <n v="20"/>
    <n v="255.63523956723299"/>
    <m/>
    <n v="97854.095799999996"/>
    <x v="0"/>
    <n v="15105.7143"/>
    <x v="289"/>
    <x v="0"/>
    <m/>
  </r>
  <r>
    <d v="2022-05-20T12:54:36"/>
    <x v="1"/>
    <n v="25"/>
    <s v="JIMENEZ HURTADO CARLOS ESTIVEN"/>
    <x v="4"/>
    <x v="1"/>
    <n v="201"/>
    <n v="28.714285714285701"/>
    <n v="162.676970633694"/>
    <m/>
    <n v="62270.7883"/>
    <x v="1"/>
    <n v="15105.7143"/>
    <x v="289"/>
    <x v="0"/>
    <m/>
  </r>
  <r>
    <d v="2022-05-20T12:54:36"/>
    <x v="1"/>
    <n v="26"/>
    <s v="GONZALEZ VELASQUEZ LISDAN"/>
    <x v="9"/>
    <x v="0"/>
    <n v="267"/>
    <n v="22.25"/>
    <n v="278.87480680061799"/>
    <s v="1 Descuento (Usuario desubicado)"/>
    <n v="106749.9227"/>
    <x v="0"/>
    <n v="15105.7143"/>
    <x v="289"/>
    <x v="0"/>
    <m/>
  </r>
  <r>
    <d v="2022-05-20T12:54:36"/>
    <x v="1"/>
    <n v="27"/>
    <s v="DURANGO DAVID JOSE"/>
    <x v="3"/>
    <x v="0"/>
    <n v="269"/>
    <n v="26.9"/>
    <n v="232.39567233384901"/>
    <s v="2 Descuentos (Propietario)"/>
    <n v="88958.268899999995"/>
    <x v="0"/>
    <n v="15105.7143"/>
    <x v="289"/>
    <x v="0"/>
    <m/>
  </r>
  <r>
    <d v="2022-05-20T12:54:36"/>
    <x v="1"/>
    <n v="28"/>
    <s v="RAMIREZ RENGIFO JORGE ANDRES"/>
    <x v="0"/>
    <x v="0"/>
    <n v="221"/>
    <n v="24.5555555555556"/>
    <n v="209.156105100464"/>
    <m/>
    <n v="80062.441999999995"/>
    <x v="0"/>
    <n v="15105.7143"/>
    <x v="289"/>
    <x v="0"/>
    <m/>
  </r>
  <r>
    <d v="2022-05-20T12:54:36"/>
    <x v="1"/>
    <n v="29"/>
    <s v="VALENCIA MENDOZA JHON"/>
    <x v="2"/>
    <x v="0"/>
    <n v="175"/>
    <n v="26.923076923076898"/>
    <n v="151.05718701700201"/>
    <m/>
    <n v="57822.874799999998"/>
    <x v="0"/>
    <n v="15105.7143"/>
    <x v="289"/>
    <x v="0"/>
    <m/>
  </r>
  <r>
    <d v="2022-05-20T12:54:37"/>
    <x v="9"/>
    <n v="32"/>
    <s v="MEDINA PARRA JONATHAN ESTIVEN"/>
    <x v="3"/>
    <x v="0"/>
    <n v="254"/>
    <n v="25.4"/>
    <n v="232.39567233384901"/>
    <s v="2 Descuentos (Propietario y despachador)"/>
    <n v="88958.268899999995"/>
    <x v="0"/>
    <n v="15105.7143"/>
    <x v="289"/>
    <x v="0"/>
    <m/>
  </r>
  <r>
    <d v="2022-05-20T12:54:37"/>
    <x v="9"/>
    <n v="34"/>
    <s v="MONTOYA OSPINA GILBERTO ANTONIO"/>
    <x v="12"/>
    <x v="0"/>
    <n v="259"/>
    <n v="19.923076923076898"/>
    <n v="302.11437403400299"/>
    <m/>
    <n v="115645.7496"/>
    <x v="0"/>
    <n v="15105.7143"/>
    <x v="289"/>
    <x v="0"/>
    <m/>
  </r>
  <r>
    <d v="2022-05-20T12:54:37"/>
    <x v="9"/>
    <n v="35"/>
    <s v="GARCIA DAVID WILSON ALBERTO"/>
    <x v="1"/>
    <x v="0"/>
    <n v="248"/>
    <n v="22.545454545454501"/>
    <n v="255.63523956723299"/>
    <s v="2 Descuentos x Usuario con movilidad reducida"/>
    <n v="97854.095799999996"/>
    <x v="1"/>
    <n v="15105.7143"/>
    <x v="289"/>
    <x v="0"/>
    <m/>
  </r>
  <r>
    <d v="2022-05-20T12:54:37"/>
    <x v="9"/>
    <n v="36"/>
    <s v="MARTINEZ CHAVERRA LUIS NORBERTO"/>
    <x v="3"/>
    <x v="0"/>
    <n v="280"/>
    <n v="28"/>
    <n v="232.39567233384901"/>
    <m/>
    <n v="88958.268899999995"/>
    <x v="0"/>
    <n v="15105.7143"/>
    <x v="289"/>
    <x v="0"/>
    <m/>
  </r>
  <r>
    <d v="2022-05-20T12:54:37"/>
    <x v="9"/>
    <n v="37"/>
    <s v="PIEDRAHITA MADRID SANTIAGO"/>
    <x v="3"/>
    <x v="0"/>
    <n v="221"/>
    <n v="22.1"/>
    <n v="232.39567233384901"/>
    <m/>
    <n v="88958.268899999995"/>
    <x v="1"/>
    <n v="15105.7143"/>
    <x v="289"/>
    <x v="0"/>
    <m/>
  </r>
  <r>
    <d v="2022-05-20T12:54:37"/>
    <x v="9"/>
    <n v="38"/>
    <s v="RUA OCHOA JARAD"/>
    <x v="0"/>
    <x v="0"/>
    <n v="186"/>
    <n v="20.6666666666667"/>
    <n v="209.156105100464"/>
    <m/>
    <n v="80062.441999999995"/>
    <x v="0"/>
    <n v="15105.7143"/>
    <x v="289"/>
    <x v="0"/>
    <m/>
  </r>
  <r>
    <d v="2022-05-20T12:54:38"/>
    <x v="9"/>
    <n v="39"/>
    <s v="GIL CORDOBA MATEO"/>
    <x v="10"/>
    <x v="0"/>
    <n v="101"/>
    <n v="25.25"/>
    <n v="92.958268933539401"/>
    <s v="4 Descuentos (Propietario, 2 Conducts, Usuario desubicado)"/>
    <n v="35583.3076"/>
    <x v="0"/>
    <n v="15105.7143"/>
    <x v="289"/>
    <x v="0"/>
    <m/>
  </r>
  <r>
    <d v="2022-05-20T12:54:38"/>
    <x v="9"/>
    <n v="40"/>
    <s v="CORDOBA QUINTERO RAFAEL JOSE"/>
    <x v="0"/>
    <x v="0"/>
    <n v="236"/>
    <n v="26.2222222222222"/>
    <n v="209.156105100464"/>
    <m/>
    <n v="80062.441999999995"/>
    <x v="0"/>
    <n v="15105.7143"/>
    <x v="289"/>
    <x v="0"/>
    <m/>
  </r>
  <r>
    <d v="2022-05-20T12:54:38"/>
    <x v="9"/>
    <n v="42"/>
    <s v="BARRANTES GALLEGO DANIEL CAMILO"/>
    <x v="3"/>
    <x v="0"/>
    <n v="251"/>
    <n v="25.1"/>
    <n v="232.39567233384901"/>
    <m/>
    <n v="88958.268899999995"/>
    <x v="0"/>
    <n v="15105.7143"/>
    <x v="289"/>
    <x v="0"/>
    <m/>
  </r>
  <r>
    <d v="2022-05-21T02:29:14"/>
    <x v="1"/>
    <n v="1"/>
    <s v="BERRIO GIL YEYSON DARIO"/>
    <x v="0"/>
    <x v="0"/>
    <n v="265"/>
    <n v="29.4444444444444"/>
    <n v="221.07"/>
    <m/>
    <n v="84828"/>
    <x v="0"/>
    <n v="16166.6667"/>
    <x v="290"/>
    <x v="0"/>
    <m/>
  </r>
  <r>
    <d v="2022-05-21T02:29:14"/>
    <x v="1"/>
    <n v="3"/>
    <s v="CANO JIMENEZ ESNEIDER"/>
    <x v="3"/>
    <x v="1"/>
    <n v="190"/>
    <n v="19"/>
    <n v="245.63333333333301"/>
    <m/>
    <n v="94253.333299999998"/>
    <x v="0"/>
    <n v="16166.6667"/>
    <x v="290"/>
    <x v="0"/>
    <m/>
  </r>
  <r>
    <d v="2022-05-21T02:29:14"/>
    <x v="1"/>
    <n v="5"/>
    <s v="GONZALEZ MONTAO HERNAN DARIO"/>
    <x v="3"/>
    <x v="0"/>
    <n v="308"/>
    <n v="30.8"/>
    <n v="245.63333333333301"/>
    <s v="1 Descuento (Propietario)"/>
    <n v="94253.333299999998"/>
    <x v="1"/>
    <n v="16166.6667"/>
    <x v="290"/>
    <x v="0"/>
    <m/>
  </r>
  <r>
    <d v="2022-05-21T02:29:14"/>
    <x v="1"/>
    <n v="6"/>
    <s v="VARGAS ROJAS DIELMER AUGUSTO"/>
    <x v="3"/>
    <x v="0"/>
    <n v="247"/>
    <n v="24.7"/>
    <n v="245.63333333333301"/>
    <s v="3 Descuentos (Despachador fernando y 2 usuarios desubicados)"/>
    <n v="94253.333299999998"/>
    <x v="0"/>
    <n v="16166.6667"/>
    <x v="290"/>
    <x v="0"/>
    <m/>
  </r>
  <r>
    <d v="2022-05-21T02:29:14"/>
    <x v="1"/>
    <n v="8"/>
    <s v="VALENCIA MENDOZA CESAR AUGUSTO"/>
    <x v="9"/>
    <x v="0"/>
    <n v="317"/>
    <n v="26.4166666666667"/>
    <n v="294.76"/>
    <s v="2 Descuentos (Despachador fernando)"/>
    <n v="113104"/>
    <x v="1"/>
    <n v="16166.6667"/>
    <x v="290"/>
    <x v="0"/>
    <m/>
  </r>
  <r>
    <d v="2022-05-21T02:29:15"/>
    <x v="1"/>
    <n v="9"/>
    <s v="ESCOBAR BRAN MATEO"/>
    <x v="2"/>
    <x v="0"/>
    <n v="110"/>
    <n v="18.3333333333333"/>
    <n v="147.38"/>
    <s v="1 Descuento (Propietario)"/>
    <n v="56552"/>
    <x v="0"/>
    <n v="16166.6667"/>
    <x v="290"/>
    <x v="0"/>
    <m/>
  </r>
  <r>
    <d v="2022-05-21T02:29:15"/>
    <x v="1"/>
    <n v="10"/>
    <s v="MONSALVE OCAMPO EDISON GUSTAVO"/>
    <x v="2"/>
    <x v="0"/>
    <n v="148"/>
    <n v="24.6666666666667"/>
    <n v="147.38"/>
    <m/>
    <n v="56552"/>
    <x v="0"/>
    <n v="16166.6667"/>
    <x v="290"/>
    <x v="0"/>
    <m/>
  </r>
  <r>
    <d v="2022-05-21T02:29:15"/>
    <x v="9"/>
    <n v="11"/>
    <s v="HERRERA CRISTIAN"/>
    <x v="9"/>
    <x v="0"/>
    <n v="348"/>
    <n v="29"/>
    <n v="294.76"/>
    <m/>
    <n v="113104"/>
    <x v="0"/>
    <n v="16166.6667"/>
    <x v="290"/>
    <x v="0"/>
    <m/>
  </r>
  <r>
    <d v="2022-05-21T02:29:15"/>
    <x v="9"/>
    <n v="12"/>
    <s v="VELEZ ZAPATA SANTIAGO"/>
    <x v="1"/>
    <x v="0"/>
    <n v="181"/>
    <n v="16.454545454545499"/>
    <n v="270.196666666667"/>
    <m/>
    <n v="103678.6667"/>
    <x v="0"/>
    <n v="16166.6667"/>
    <x v="290"/>
    <x v="0"/>
    <m/>
  </r>
  <r>
    <d v="2022-05-21T02:29:15"/>
    <x v="9"/>
    <n v="14"/>
    <s v="SEPULVEDA HENAO JUAN CAMILO"/>
    <x v="3"/>
    <x v="0"/>
    <n v="275"/>
    <n v="27.5"/>
    <n v="245.63333333333301"/>
    <s v="2 Descuentos (Lorena monitoreo y Usuario desubicado)"/>
    <n v="94253.333299999998"/>
    <x v="1"/>
    <n v="16166.6667"/>
    <x v="290"/>
    <x v="0"/>
    <m/>
  </r>
  <r>
    <d v="2022-05-21T02:29:15"/>
    <x v="9"/>
    <n v="15"/>
    <s v="LONDOO LOPERA DUVAN ANDRES"/>
    <x v="0"/>
    <x v="0"/>
    <n v="172"/>
    <n v="19.1111111111111"/>
    <n v="221.07"/>
    <m/>
    <n v="84828"/>
    <x v="0"/>
    <n v="16166.6667"/>
    <x v="290"/>
    <x v="0"/>
    <m/>
  </r>
  <r>
    <d v="2022-05-21T02:29:15"/>
    <x v="9"/>
    <n v="16"/>
    <s v="DAVID TORRES GEIDER"/>
    <x v="9"/>
    <x v="0"/>
    <n v="302"/>
    <n v="25.1666666666667"/>
    <n v="294.76"/>
    <s v="1 Descuento (Conduct.)"/>
    <n v="113104"/>
    <x v="0"/>
    <n v="16166.6667"/>
    <x v="290"/>
    <x v="0"/>
    <m/>
  </r>
  <r>
    <d v="2022-05-21T02:29:16"/>
    <x v="9"/>
    <n v="17"/>
    <s v="VERENZUELA MARTINEZ ALEXANDER"/>
    <x v="3"/>
    <x v="0"/>
    <n v="271"/>
    <n v="27.1"/>
    <n v="245.63333333333301"/>
    <s v="1 Descuento (Lorena monitoreo)"/>
    <n v="94253.333299999998"/>
    <x v="0"/>
    <n v="16166.6667"/>
    <x v="290"/>
    <x v="0"/>
    <m/>
  </r>
  <r>
    <d v="2022-05-21T02:29:16"/>
    <x v="9"/>
    <n v="18"/>
    <s v="RENDON VIANA HUMBERTO DE JESUS"/>
    <x v="2"/>
    <x v="0"/>
    <n v="159"/>
    <n v="26.5"/>
    <n v="147.38"/>
    <s v="1 Descuento (Despachador fernando)"/>
    <n v="56552"/>
    <x v="0"/>
    <n v="16166.6667"/>
    <x v="290"/>
    <x v="0"/>
    <m/>
  </r>
  <r>
    <d v="2022-05-21T02:29:16"/>
    <x v="9"/>
    <n v="20"/>
    <s v="MARTINEZ MANCO JUAN FELIPE"/>
    <x v="3"/>
    <x v="0"/>
    <n v="193"/>
    <n v="19.3"/>
    <n v="245.63333333333301"/>
    <s v="1 Descuento (usuario desubicado)"/>
    <n v="94253.333299999998"/>
    <x v="0"/>
    <n v="16166.6667"/>
    <x v="290"/>
    <x v="0"/>
    <m/>
  </r>
  <r>
    <d v="2022-05-21T02:29:16"/>
    <x v="9"/>
    <n v="22"/>
    <s v="QUIRAMA CASTAEDA JHON JADER"/>
    <x v="6"/>
    <x v="0"/>
    <n v="196"/>
    <n v="24.5"/>
    <n v="196.506666666667"/>
    <s v="3 Descuentos (Propietario y 2 usuarios desubicados)"/>
    <n v="75402.666700000002"/>
    <x v="1"/>
    <n v="16166.6667"/>
    <x v="290"/>
    <x v="0"/>
    <m/>
  </r>
  <r>
    <d v="2022-05-21T02:29:16"/>
    <x v="9"/>
    <n v="23"/>
    <s v="RUA OCHOA JARAD"/>
    <x v="0"/>
    <x v="0"/>
    <n v="255"/>
    <n v="28.3333333333333"/>
    <n v="221.07"/>
    <s v="DIEGO QUICENO Realiz 1 viaje donde moviliz 36 Usuarios"/>
    <n v="84828"/>
    <x v="0"/>
    <n v="16166.6667"/>
    <x v="290"/>
    <x v="0"/>
    <m/>
  </r>
  <r>
    <d v="2022-05-21T02:29:16"/>
    <x v="9"/>
    <n v="25"/>
    <s v="JIMENEZ HURTADO CARLOS ESTIVEN"/>
    <x v="3"/>
    <x v="0"/>
    <n v="254"/>
    <n v="25.4"/>
    <n v="245.63333333333301"/>
    <m/>
    <n v="94253.333299999998"/>
    <x v="1"/>
    <n v="16166.6667"/>
    <x v="290"/>
    <x v="0"/>
    <m/>
  </r>
  <r>
    <d v="2022-05-21T02:29:17"/>
    <x v="9"/>
    <n v="26"/>
    <s v="GONZALEZ VELASQUEZ LISDAN"/>
    <x v="9"/>
    <x v="0"/>
    <n v="319"/>
    <n v="26.5833333333333"/>
    <n v="294.76"/>
    <s v="1 Descuento (Lorena monitoreo)"/>
    <n v="113104"/>
    <x v="0"/>
    <n v="16166.6667"/>
    <x v="290"/>
    <x v="0"/>
    <m/>
  </r>
  <r>
    <d v="2022-05-21T02:29:17"/>
    <x v="9"/>
    <n v="27"/>
    <s v="DURANGO DAVID JOSE"/>
    <x v="3"/>
    <x v="0"/>
    <n v="245"/>
    <n v="24.5"/>
    <n v="245.63333333333301"/>
    <s v="4 Descuentos (Conduct. Y 3 Usuarios desubicados)"/>
    <n v="94253.333299999998"/>
    <x v="0"/>
    <n v="16166.6667"/>
    <x v="290"/>
    <x v="0"/>
    <m/>
  </r>
  <r>
    <d v="2022-05-21T02:29:17"/>
    <x v="9"/>
    <n v="28"/>
    <s v="RAMIREZ RENGIFO JORGE ANDRES"/>
    <x v="3"/>
    <x v="0"/>
    <n v="275"/>
    <n v="27.5"/>
    <n v="245.63333333333301"/>
    <s v="1 Descuento (Lorena monitoreo)"/>
    <n v="94253.333299999998"/>
    <x v="0"/>
    <n v="16166.6667"/>
    <x v="290"/>
    <x v="0"/>
    <m/>
  </r>
  <r>
    <d v="2022-05-21T02:29:18"/>
    <x v="9"/>
    <n v="29"/>
    <s v="VALENCIA MENDOZA JHON"/>
    <x v="1"/>
    <x v="3"/>
    <n v="253"/>
    <n v="23"/>
    <n v="270.196666666667"/>
    <m/>
    <n v="103678.6667"/>
    <x v="0"/>
    <n v="16166.6667"/>
    <x v="290"/>
    <x v="0"/>
    <m/>
  </r>
  <r>
    <d v="2022-05-21T02:29:18"/>
    <x v="1"/>
    <n v="32"/>
    <s v="MEDINA PARRA JONATHAN ESTIVEN"/>
    <x v="1"/>
    <x v="0"/>
    <n v="239"/>
    <n v="21.727272727272702"/>
    <n v="270.196666666667"/>
    <m/>
    <n v="103678.6667"/>
    <x v="0"/>
    <n v="16166.6667"/>
    <x v="290"/>
    <x v="0"/>
    <m/>
  </r>
  <r>
    <d v="2022-05-21T02:29:18"/>
    <x v="1"/>
    <n v="33"/>
    <s v="YEPES CAMILO"/>
    <x v="1"/>
    <x v="0"/>
    <n v="292"/>
    <n v="26.545454545454501"/>
    <n v="270.196666666667"/>
    <m/>
    <n v="103678.6667"/>
    <x v="0"/>
    <n v="16166.6667"/>
    <x v="290"/>
    <x v="0"/>
    <m/>
  </r>
  <r>
    <d v="2022-05-21T02:29:18"/>
    <x v="1"/>
    <n v="34"/>
    <s v="MONTOYA OSPINA GILBERTO ANTONIO"/>
    <x v="12"/>
    <x v="0"/>
    <n v="317"/>
    <n v="24.384615384615401"/>
    <n v="319.32333333333298"/>
    <s v="3 Descuentos (Jefe de ruta, conduct. y Usuario desubicado)"/>
    <n v="122529.3333"/>
    <x v="0"/>
    <n v="16166.6667"/>
    <x v="290"/>
    <x v="0"/>
    <m/>
  </r>
  <r>
    <d v="2022-05-21T02:29:18"/>
    <x v="1"/>
    <n v="35"/>
    <s v="GARCIA DAVID WILSON ALBERTO"/>
    <x v="9"/>
    <x v="0"/>
    <n v="280"/>
    <n v="23.3333333333333"/>
    <n v="294.76"/>
    <s v="4 Descuentos (2 Despachadora isabel y 2 x usuario con movilidad reducida)"/>
    <n v="113104"/>
    <x v="1"/>
    <n v="16166.6667"/>
    <x v="290"/>
    <x v="0"/>
    <m/>
  </r>
  <r>
    <d v="2022-05-21T02:29:19"/>
    <x v="1"/>
    <n v="36"/>
    <s v="MARTINEZ CHAVERRA LUIS NORBERTO"/>
    <x v="0"/>
    <x v="1"/>
    <n v="271"/>
    <n v="30.1111111111111"/>
    <n v="221.07"/>
    <m/>
    <n v="84828"/>
    <x v="0"/>
    <n v="16166.6667"/>
    <x v="290"/>
    <x v="0"/>
    <m/>
  </r>
  <r>
    <d v="2022-05-21T02:29:19"/>
    <x v="1"/>
    <n v="37"/>
    <s v="PIEDRAHITA MADRID SANTIAGO"/>
    <x v="4"/>
    <x v="0"/>
    <n v="149"/>
    <n v="21.285714285714299"/>
    <n v="171.94333333333299"/>
    <m/>
    <n v="65977.333299999998"/>
    <x v="1"/>
    <n v="16166.6667"/>
    <x v="290"/>
    <x v="0"/>
    <m/>
  </r>
  <r>
    <d v="2022-05-21T02:29:19"/>
    <x v="1"/>
    <n v="38"/>
    <s v="RUA OCHOA JARAD"/>
    <x v="10"/>
    <x v="0"/>
    <n v="77"/>
    <n v="19.25"/>
    <n v="98.253333333333302"/>
    <m/>
    <n v="37701.333299999998"/>
    <x v="0"/>
    <n v="16166.6667"/>
    <x v="290"/>
    <x v="0"/>
    <m/>
  </r>
  <r>
    <d v="2022-05-21T02:29:19"/>
    <x v="1"/>
    <n v="39"/>
    <s v="GIL CORDOBA MATEO"/>
    <x v="10"/>
    <x v="0"/>
    <n v="75"/>
    <n v="18.75"/>
    <n v="98.253333333333302"/>
    <m/>
    <n v="37701.333299999998"/>
    <x v="0"/>
    <n v="16166.6667"/>
    <x v="290"/>
    <x v="0"/>
    <m/>
  </r>
  <r>
    <d v="2022-05-21T02:29:20"/>
    <x v="1"/>
    <n v="40"/>
    <s v="CORDOBA QUINTERO RAFAEL JOSE"/>
    <x v="8"/>
    <x v="0"/>
    <n v="107"/>
    <n v="21.4"/>
    <n v="122.816666666667"/>
    <s v="2 Descuentos (Conducts.)"/>
    <n v="47126.666700000002"/>
    <x v="0"/>
    <n v="16166.6667"/>
    <x v="290"/>
    <x v="0"/>
    <m/>
  </r>
  <r>
    <d v="2022-05-21T02:29:20"/>
    <x v="1"/>
    <n v="42"/>
    <s v="BARRANTES GALLEGO DANIEL CAMILO"/>
    <x v="1"/>
    <x v="0"/>
    <n v="279"/>
    <n v="25.363636363636399"/>
    <n v="270.196666666667"/>
    <m/>
    <n v="103678.6667"/>
    <x v="0"/>
    <n v="16166.6667"/>
    <x v="290"/>
    <x v="0"/>
    <m/>
  </r>
  <r>
    <d v="2022-05-22T02:02:40"/>
    <x v="9"/>
    <n v="1"/>
    <s v="BERRIO GIL YEYSON DARIO"/>
    <x v="3"/>
    <x v="0"/>
    <n v="204"/>
    <n v="20.399999999999999"/>
    <n v="242.43636363636401"/>
    <m/>
    <n v="92974.545499999993"/>
    <x v="0"/>
    <n v="15196.875"/>
    <x v="291"/>
    <x v="0"/>
    <m/>
  </r>
  <r>
    <d v="2022-05-22T02:02:40"/>
    <x v="9"/>
    <n v="3"/>
    <s v="CANO JIMENEZ ESNEIDER"/>
    <x v="0"/>
    <x v="0"/>
    <n v="195"/>
    <n v="21.6666666666667"/>
    <n v="218.19272727272701"/>
    <m/>
    <n v="83677.090899999996"/>
    <x v="0"/>
    <n v="15196.875"/>
    <x v="291"/>
    <x v="0"/>
    <m/>
  </r>
  <r>
    <d v="2022-05-22T02:02:41"/>
    <x v="9"/>
    <n v="5"/>
    <s v="GONZALEZ MONTAO HERNAN DARIO"/>
    <x v="0"/>
    <x v="0"/>
    <n v="234"/>
    <n v="26"/>
    <n v="218.19272727272701"/>
    <m/>
    <n v="83677.090899999996"/>
    <x v="1"/>
    <n v="15196.875"/>
    <x v="291"/>
    <x v="0"/>
    <m/>
  </r>
  <r>
    <d v="2022-05-22T02:02:41"/>
    <x v="9"/>
    <n v="6"/>
    <s v="VARGAS ROJAS DIELMER AUGUSTO"/>
    <x v="0"/>
    <x v="0"/>
    <n v="254"/>
    <n v="28.2222222222222"/>
    <n v="218.19272727272701"/>
    <s v="2 Descuentos (Despachador fernando y conduct.)"/>
    <n v="83677.090899999996"/>
    <x v="0"/>
    <n v="15196.875"/>
    <x v="291"/>
    <x v="0"/>
    <m/>
  </r>
  <r>
    <d v="2022-05-22T02:02:41"/>
    <x v="9"/>
    <n v="8"/>
    <s v="VALENCIA MENDOZA CESAR AUGUSTO"/>
    <x v="4"/>
    <x v="1"/>
    <n v="150"/>
    <n v="21.428571428571399"/>
    <n v="169.70545454545501"/>
    <m/>
    <n v="65082.181799999998"/>
    <x v="1"/>
    <n v="15196.875"/>
    <x v="291"/>
    <x v="0"/>
    <m/>
  </r>
  <r>
    <d v="2022-05-22T02:02:41"/>
    <x v="9"/>
    <n v="9"/>
    <s v="ESCOBAR BRAN MATEO"/>
    <x v="2"/>
    <x v="0"/>
    <n v="142"/>
    <n v="23.6666666666667"/>
    <n v="145.46181818181799"/>
    <m/>
    <n v="55784.727299999999"/>
    <x v="0"/>
    <n v="15196.875"/>
    <x v="291"/>
    <x v="0"/>
    <m/>
  </r>
  <r>
    <d v="2022-05-22T02:02:41"/>
    <x v="9"/>
    <n v="10"/>
    <s v="MONSALVE OCAMPO EDISON GUSTAVO"/>
    <x v="3"/>
    <x v="0"/>
    <n v="216"/>
    <n v="21.6"/>
    <n v="242.43636363636401"/>
    <m/>
    <n v="92974.545499999993"/>
    <x v="0"/>
    <n v="15196.875"/>
    <x v="291"/>
    <x v="0"/>
    <m/>
  </r>
  <r>
    <d v="2022-05-22T02:02:41"/>
    <x v="1"/>
    <n v="11"/>
    <s v="HERRERA CRISTIAN"/>
    <x v="1"/>
    <x v="1"/>
    <n v="241"/>
    <n v="21.909090909090899"/>
    <n v="266.68"/>
    <m/>
    <n v="102272"/>
    <x v="0"/>
    <n v="15196.875"/>
    <x v="291"/>
    <x v="0"/>
    <m/>
  </r>
  <r>
    <d v="2022-05-22T02:02:42"/>
    <x v="1"/>
    <n v="12"/>
    <s v="VELEZ ZAPATA SANTIAGO"/>
    <x v="1"/>
    <x v="0"/>
    <n v="261"/>
    <n v="23.727272727272702"/>
    <n v="266.68"/>
    <m/>
    <n v="102272"/>
    <x v="0"/>
    <n v="15196.875"/>
    <x v="291"/>
    <x v="0"/>
    <m/>
  </r>
  <r>
    <d v="2022-05-22T02:02:42"/>
    <x v="1"/>
    <n v="14"/>
    <s v="CARVAJAL SALAZAR HECTOR MARINO"/>
    <x v="1"/>
    <x v="0"/>
    <n v="236"/>
    <n v="21.454545454545499"/>
    <n v="266.68"/>
    <m/>
    <n v="102272"/>
    <x v="1"/>
    <n v="15196.875"/>
    <x v="291"/>
    <x v="0"/>
    <m/>
  </r>
  <r>
    <d v="2022-05-22T02:02:42"/>
    <x v="1"/>
    <n v="15"/>
    <s v="LONDOO LOPERA DUVAN ANDRES"/>
    <x v="6"/>
    <x v="0"/>
    <n v="191"/>
    <n v="23.875"/>
    <n v="193.94909090909101"/>
    <s v="1 Descuento (Despachadora Isabel)"/>
    <n v="74379.636400000003"/>
    <x v="0"/>
    <n v="15196.875"/>
    <x v="291"/>
    <x v="0"/>
    <m/>
  </r>
  <r>
    <d v="2022-05-22T02:02:42"/>
    <x v="1"/>
    <n v="16"/>
    <s v="LONDOO ORTIZ ARNOLD DAVID"/>
    <x v="2"/>
    <x v="1"/>
    <n v="138"/>
    <n v="23"/>
    <n v="145.46181818181799"/>
    <m/>
    <n v="55784.727299999999"/>
    <x v="0"/>
    <n v="15196.875"/>
    <x v="291"/>
    <x v="0"/>
    <m/>
  </r>
  <r>
    <d v="2022-05-22T02:02:42"/>
    <x v="1"/>
    <n v="17"/>
    <s v="VERENZUELA MARTINEZ ALEXANDER"/>
    <x v="1"/>
    <x v="0"/>
    <n v="245"/>
    <n v="22.272727272727298"/>
    <n v="266.68"/>
    <s v="1 Descuento (Usuario desubicado)"/>
    <n v="102272"/>
    <x v="0"/>
    <n v="15196.875"/>
    <x v="291"/>
    <x v="0"/>
    <m/>
  </r>
  <r>
    <d v="2022-05-22T02:02:42"/>
    <x v="1"/>
    <n v="19"/>
    <s v="HURTADO MADRID JUAN ESTEBAN"/>
    <x v="11"/>
    <x v="0"/>
    <n v="69"/>
    <n v="27.6"/>
    <n v="60.609090909090902"/>
    <s v="8 Descuentos (3 Transbordo veh 11 y 5 Propietario)"/>
    <n v="23243.636399999999"/>
    <x v="0"/>
    <n v="15196.875"/>
    <x v="291"/>
    <x v="0"/>
    <m/>
  </r>
  <r>
    <d v="2022-05-22T02:02:43"/>
    <x v="1"/>
    <n v="20"/>
    <s v="VACA FIERRO ROBINSON"/>
    <x v="1"/>
    <x v="0"/>
    <n v="304"/>
    <n v="27.636363636363601"/>
    <n v="266.68"/>
    <s v="3 Descuentos (Propietario y 2 Usuarios desubicados)"/>
    <n v="102272"/>
    <x v="0"/>
    <n v="15196.875"/>
    <x v="291"/>
    <x v="0"/>
    <m/>
  </r>
  <r>
    <d v="2022-05-22T02:02:43"/>
    <x v="1"/>
    <n v="22"/>
    <s v="QUIRAMA CASTAEDA JHON JADER"/>
    <x v="1"/>
    <x v="3"/>
    <n v="266"/>
    <n v="24.181818181818201"/>
    <n v="266.68"/>
    <m/>
    <n v="102272"/>
    <x v="1"/>
    <n v="15196.875"/>
    <x v="291"/>
    <x v="0"/>
    <m/>
  </r>
  <r>
    <d v="2022-05-22T02:02:43"/>
    <x v="1"/>
    <n v="23"/>
    <s v="RUA OCHOA JARAD"/>
    <x v="3"/>
    <x v="1"/>
    <n v="231"/>
    <n v="23.1"/>
    <n v="242.43636363636401"/>
    <s v="2 Descuentos (Usuarios desubicados)"/>
    <n v="92974.545499999993"/>
    <x v="0"/>
    <n v="15196.875"/>
    <x v="291"/>
    <x v="0"/>
    <m/>
  </r>
  <r>
    <d v="2022-05-22T02:02:43"/>
    <x v="1"/>
    <n v="25"/>
    <s v="JIMENEZ HURTADO CARLOS ESTIVEN"/>
    <x v="6"/>
    <x v="0"/>
    <n v="185"/>
    <n v="23.125"/>
    <n v="193.94909090909101"/>
    <s v="2 Descuentos (Usuarios desubicados)"/>
    <n v="74379.636400000003"/>
    <x v="1"/>
    <n v="15196.875"/>
    <x v="291"/>
    <x v="0"/>
    <m/>
  </r>
  <r>
    <d v="2022-05-22T02:02:43"/>
    <x v="1"/>
    <n v="26"/>
    <s v="GONZALEZ VELASQUEZ LISDAN"/>
    <x v="1"/>
    <x v="0"/>
    <n v="252"/>
    <n v="22.909090909090899"/>
    <n v="266.68"/>
    <s v="1 Descuento (Usuario desubicado)"/>
    <n v="102272"/>
    <x v="0"/>
    <n v="15196.875"/>
    <x v="291"/>
    <x v="0"/>
    <m/>
  </r>
  <r>
    <d v="2022-05-22T02:02:44"/>
    <x v="1"/>
    <n v="27"/>
    <s v="DURANGO DAVID JOSE"/>
    <x v="1"/>
    <x v="3"/>
    <n v="270"/>
    <n v="24.545454545454501"/>
    <n v="266.68"/>
    <m/>
    <n v="102272"/>
    <x v="0"/>
    <n v="15196.875"/>
    <x v="291"/>
    <x v="0"/>
    <m/>
  </r>
  <r>
    <d v="2022-05-22T02:02:44"/>
    <x v="1"/>
    <n v="28"/>
    <s v="HENAO MUOZ FERNEY"/>
    <x v="11"/>
    <x v="0"/>
    <n v="38"/>
    <n v="19"/>
    <n v="48.487272727272703"/>
    <s v="1 Descuento (Propietario)"/>
    <n v="18594.909100000001"/>
    <x v="0"/>
    <n v="15196.875"/>
    <x v="291"/>
    <x v="0"/>
    <m/>
  </r>
  <r>
    <d v="2022-05-22T02:02:44"/>
    <x v="1"/>
    <n v="29"/>
    <s v="VALENCIA MENDOZA JHON"/>
    <x v="0"/>
    <x v="1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4"/>
    <x v="9"/>
    <n v="32"/>
    <s v="MEDINA PARRA JONATHAN ESTIVEN"/>
    <x v="0"/>
    <x v="1"/>
    <n v="262"/>
    <n v="29.1111111111111"/>
    <n v="218.19272727272701"/>
    <m/>
    <n v="83677.090899999996"/>
    <x v="0"/>
    <n v="15196.875"/>
    <x v="291"/>
    <x v="0"/>
    <m/>
  </r>
  <r>
    <d v="2022-05-22T02:02:44"/>
    <x v="9"/>
    <n v="33"/>
    <s v="YEPES CAMILO"/>
    <x v="6"/>
    <x v="0"/>
    <n v="173"/>
    <n v="23.066666666666698"/>
    <n v="181.827272727273"/>
    <m/>
    <n v="69730.909100000004"/>
    <x v="0"/>
    <n v="15196.875"/>
    <x v="291"/>
    <x v="0"/>
    <m/>
  </r>
  <r>
    <d v="2022-05-22T02:02:45"/>
    <x v="9"/>
    <n v="34"/>
    <s v="MONTOYA OSPINA GILBERTO ANTONIO"/>
    <x v="0"/>
    <x v="0"/>
    <n v="192"/>
    <n v="21.3333333333333"/>
    <n v="218.19272727272701"/>
    <s v="2 Descuentos (Propietario y Usuario desubicado)"/>
    <n v="83677.090899999996"/>
    <x v="0"/>
    <n v="15196.875"/>
    <x v="291"/>
    <x v="0"/>
    <m/>
  </r>
  <r>
    <d v="2022-05-22T02:02:45"/>
    <x v="9"/>
    <n v="35"/>
    <s v="GARCIA DAVID WILSON ALBERTO"/>
    <x v="0"/>
    <x v="3"/>
    <n v="196"/>
    <n v="21.7777777777778"/>
    <n v="218.19272727272701"/>
    <s v="1 Descuento (Usuario desubicado)"/>
    <n v="83677.090899999996"/>
    <x v="1"/>
    <n v="15196.875"/>
    <x v="291"/>
    <x v="0"/>
    <m/>
  </r>
  <r>
    <d v="2022-05-22T02:02:45"/>
    <x v="9"/>
    <n v="36"/>
    <s v="MARTINEZ CHAVERRA LUIS NORBERTO"/>
    <x v="3"/>
    <x v="3"/>
    <n v="281"/>
    <n v="28.1"/>
    <n v="242.43636363636401"/>
    <m/>
    <n v="92974.545499999993"/>
    <x v="0"/>
    <n v="15196.875"/>
    <x v="291"/>
    <x v="0"/>
    <m/>
  </r>
  <r>
    <d v="2022-05-22T02:02:45"/>
    <x v="9"/>
    <n v="37"/>
    <s v="SEPULVEDA HENAO JUAN CAMILO"/>
    <x v="0"/>
    <x v="0"/>
    <n v="306"/>
    <n v="34"/>
    <n v="218.19272727272701"/>
    <m/>
    <n v="83677.090899999996"/>
    <x v="1"/>
    <n v="15196.875"/>
    <x v="291"/>
    <x v="0"/>
    <m/>
  </r>
  <r>
    <d v="2022-05-22T02:02:45"/>
    <x v="9"/>
    <n v="39"/>
    <s v="GIL CORDOBA MATEO"/>
    <x v="6"/>
    <x v="0"/>
    <n v="224"/>
    <n v="28"/>
    <n v="193.94909090909101"/>
    <m/>
    <n v="74379.636400000003"/>
    <x v="0"/>
    <n v="15196.875"/>
    <x v="291"/>
    <x v="0"/>
    <m/>
  </r>
  <r>
    <d v="2022-05-22T02:02:45"/>
    <x v="9"/>
    <n v="40"/>
    <s v="CORDOBA QUINTERO RAFAEL JOSE"/>
    <x v="0"/>
    <x v="0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5"/>
    <x v="9"/>
    <n v="42"/>
    <s v="BARRANTES GALLEGO DANIEL CAMILO"/>
    <x v="1"/>
    <x v="0"/>
    <n v="249"/>
    <n v="22.636363636363601"/>
    <n v="266.68"/>
    <m/>
    <n v="102272"/>
    <x v="0"/>
    <n v="15196.875"/>
    <x v="291"/>
    <x v="0"/>
    <m/>
  </r>
  <r>
    <d v="2022-05-23T02:00:12"/>
    <x v="11"/>
    <n v="3"/>
    <s v="CANO JIMENEZ ESNEIDER"/>
    <x v="6"/>
    <x v="0"/>
    <n v="180"/>
    <n v="22.5"/>
    <n v="179.90476190476201"/>
    <m/>
    <n v="68761.904800000004"/>
    <x v="0"/>
    <n v="14895"/>
    <x v="292"/>
    <x v="0"/>
    <m/>
  </r>
  <r>
    <d v="2022-05-23T02:00:12"/>
    <x v="11"/>
    <n v="6"/>
    <s v="MEDINA PARRA JONATHAN ESTIVEN"/>
    <x v="0"/>
    <x v="0"/>
    <n v="200"/>
    <n v="22.2222222222222"/>
    <n v="202.392857142857"/>
    <s v="1 Descuento (Usuario desubicado)"/>
    <n v="77357.142900000006"/>
    <x v="0"/>
    <n v="14895"/>
    <x v="292"/>
    <x v="0"/>
    <m/>
  </r>
  <r>
    <d v="2022-05-23T02:00:13"/>
    <x v="11"/>
    <n v="10"/>
    <s v="MONSALVE OCAMPO EDISON GUSTAVO"/>
    <x v="0"/>
    <x v="0"/>
    <n v="161"/>
    <n v="17.8888888888889"/>
    <n v="202.392857142857"/>
    <m/>
    <n v="77357.142900000006"/>
    <x v="0"/>
    <n v="14895"/>
    <x v="292"/>
    <x v="0"/>
    <m/>
  </r>
  <r>
    <d v="2022-05-23T02:00:13"/>
    <x v="11"/>
    <n v="12"/>
    <s v="GUIRAL WILSON"/>
    <x v="0"/>
    <x v="3"/>
    <n v="241"/>
    <n v="26.7777777777778"/>
    <n v="202.392857142857"/>
    <m/>
    <n v="77357.142900000006"/>
    <x v="0"/>
    <n v="14895"/>
    <x v="292"/>
    <x v="0"/>
    <m/>
  </r>
  <r>
    <d v="2022-05-23T02:00:13"/>
    <x v="11"/>
    <n v="16"/>
    <s v="LONDOO ORTIZ ARNOLD DAVID"/>
    <x v="6"/>
    <x v="0"/>
    <n v="172"/>
    <n v="20.235294117647101"/>
    <n v="191.14880952381"/>
    <s v="1 Descuento (Usuario desubicado)"/>
    <n v="73059.523799999995"/>
    <x v="0"/>
    <n v="14895"/>
    <x v="292"/>
    <x v="0"/>
    <m/>
  </r>
  <r>
    <d v="2022-05-23T02:00:13"/>
    <x v="11"/>
    <n v="19"/>
    <s v="HURTADO MADRID JUAN ESTEBAN"/>
    <x v="2"/>
    <x v="0"/>
    <n v="134"/>
    <n v="20.615384615384599"/>
    <n v="146.17261904761901"/>
    <m/>
    <n v="55869.047599999998"/>
    <x v="0"/>
    <n v="14895"/>
    <x v="292"/>
    <x v="0"/>
    <m/>
  </r>
  <r>
    <d v="2022-05-23T02:00:13"/>
    <x v="11"/>
    <n v="22"/>
    <s v="QUIRAMA CASTAEDA JHON JADER"/>
    <x v="0"/>
    <x v="0"/>
    <n v="221"/>
    <n v="24.5555555555556"/>
    <n v="202.392857142857"/>
    <s v="2 Descuentos (Usuarios desubicados)"/>
    <n v="77357.142900000006"/>
    <x v="1"/>
    <n v="14895"/>
    <x v="292"/>
    <x v="0"/>
    <m/>
  </r>
  <r>
    <d v="2022-05-23T02:00:14"/>
    <x v="11"/>
    <n v="23"/>
    <s v="RUA OCHOA JARAD"/>
    <x v="6"/>
    <x v="0"/>
    <n v="187"/>
    <n v="23.375"/>
    <n v="179.90476190476201"/>
    <m/>
    <n v="68761.904800000004"/>
    <x v="0"/>
    <n v="14895"/>
    <x v="292"/>
    <x v="0"/>
    <m/>
  </r>
  <r>
    <d v="2022-05-23T02:00:14"/>
    <x v="11"/>
    <n v="26"/>
    <s v="VERENZUELA MARTINEZ ALEXANDER"/>
    <x v="0"/>
    <x v="0"/>
    <n v="209"/>
    <n v="23.2222222222222"/>
    <n v="202.392857142857"/>
    <m/>
    <n v="77357.142900000006"/>
    <x v="0"/>
    <n v="14895"/>
    <x v="292"/>
    <x v="0"/>
    <m/>
  </r>
  <r>
    <d v="2022-05-23T02:00:14"/>
    <x v="11"/>
    <n v="27"/>
    <s v="DURANGO DAVID JOSE"/>
    <x v="0"/>
    <x v="0"/>
    <n v="187"/>
    <n v="20.7777777777778"/>
    <n v="202.392857142857"/>
    <s v="1 Descuento (Propietario)"/>
    <n v="77357.142900000006"/>
    <x v="0"/>
    <n v="14895"/>
    <x v="292"/>
    <x v="0"/>
    <m/>
  </r>
  <r>
    <d v="2022-05-23T02:00:14"/>
    <x v="11"/>
    <n v="29"/>
    <s v="VALENCIA MENDOZA JHON"/>
    <x v="0"/>
    <x v="0"/>
    <n v="183"/>
    <n v="20.3333333333333"/>
    <n v="202.392857142857"/>
    <m/>
    <n v="77357.142900000006"/>
    <x v="0"/>
    <n v="14895"/>
    <x v="292"/>
    <x v="0"/>
    <m/>
  </r>
  <r>
    <d v="2022-05-23T02:00:14"/>
    <x v="11"/>
    <n v="33"/>
    <s v="YEPES CAMILO"/>
    <x v="3"/>
    <x v="0"/>
    <n v="202"/>
    <n v="20.2"/>
    <n v="224.88095238095201"/>
    <m/>
    <n v="85952.380999999994"/>
    <x v="0"/>
    <n v="14895"/>
    <x v="292"/>
    <x v="0"/>
    <m/>
  </r>
  <r>
    <d v="2022-05-23T02:00:15"/>
    <x v="11"/>
    <n v="34"/>
    <s v="MONTOYA OSPINA GILBERTO ANTONIO"/>
    <x v="3"/>
    <x v="0"/>
    <n v="237"/>
    <n v="23.7"/>
    <n v="224.88095238095201"/>
    <m/>
    <n v="85952.380999999994"/>
    <x v="0"/>
    <n v="14895"/>
    <x v="292"/>
    <x v="0"/>
    <m/>
  </r>
  <r>
    <d v="2022-05-23T02:00:15"/>
    <x v="11"/>
    <n v="35"/>
    <s v="GARCIA DAVID WILSON ALBERTO"/>
    <x v="0"/>
    <x v="0"/>
    <n v="165"/>
    <n v="18.3333333333333"/>
    <n v="202.392857142857"/>
    <m/>
    <n v="77357.142900000006"/>
    <x v="1"/>
    <n v="14895"/>
    <x v="292"/>
    <x v="0"/>
    <m/>
  </r>
  <r>
    <d v="2022-05-23T02:00:15"/>
    <x v="11"/>
    <n v="36"/>
    <s v="MARTINEZ MANCO JUAN FELIPE"/>
    <x v="0"/>
    <x v="0"/>
    <n v="244"/>
    <n v="27.1111111111111"/>
    <n v="202.392857142857"/>
    <s v="3 Descuentos (Usuarios desubicados)"/>
    <n v="77357.142900000006"/>
    <x v="0"/>
    <n v="14895"/>
    <x v="292"/>
    <x v="0"/>
    <m/>
  </r>
  <r>
    <d v="2022-05-23T02:00:15"/>
    <x v="11"/>
    <n v="37"/>
    <s v="SEPULVEDA HENAO JUAN CAMILO"/>
    <x v="6"/>
    <x v="0"/>
    <n v="226"/>
    <n v="28.25"/>
    <n v="179.90476190476201"/>
    <m/>
    <n v="68761.904800000004"/>
    <x v="1"/>
    <n v="14895"/>
    <x v="292"/>
    <x v="0"/>
    <m/>
  </r>
  <r>
    <d v="2022-05-23T02:00:16"/>
    <x v="11"/>
    <n v="39"/>
    <s v="GIL CORDOBA MATEO"/>
    <x v="3"/>
    <x v="3"/>
    <n v="226"/>
    <n v="22.6"/>
    <n v="224.88095238095201"/>
    <m/>
    <n v="85952.380999999994"/>
    <x v="0"/>
    <n v="14895"/>
    <x v="292"/>
    <x v="0"/>
    <m/>
  </r>
  <r>
    <d v="2022-05-23T02:00:16"/>
    <x v="11"/>
    <n v="40"/>
    <s v="CORDOBA QUINTERO RAFAEL JOSE"/>
    <x v="0"/>
    <x v="0"/>
    <n v="192"/>
    <n v="21.3333333333333"/>
    <n v="202.392857142857"/>
    <m/>
    <n v="77357.142900000006"/>
    <x v="0"/>
    <n v="14895"/>
    <x v="292"/>
    <x v="0"/>
    <m/>
  </r>
  <r>
    <d v="2022-05-23T02:00:16"/>
    <x v="11"/>
    <n v="42"/>
    <s v="BARRANTES GALLEGO DANIEL CAMILO"/>
    <x v="0"/>
    <x v="1"/>
    <n v="211"/>
    <n v="23.4444444444444"/>
    <n v="202.392857142857"/>
    <m/>
    <n v="77357.142900000006"/>
    <x v="0"/>
    <n v="14895"/>
    <x v="292"/>
    <x v="0"/>
    <m/>
  </r>
  <r>
    <d v="2022-05-24T03:57:58"/>
    <x v="1"/>
    <n v="1"/>
    <s v="BERRIO GIL YEYSON DARIO"/>
    <x v="9"/>
    <x v="0"/>
    <n v="250"/>
    <n v="20.8333333333333"/>
    <n v="318.75555555555599"/>
    <s v="11 Descuentos (Despachadora Isabel y 10 Transbordo veh 23)"/>
    <n v="122702.2222"/>
    <x v="0"/>
    <n v="17772.413799999998"/>
    <x v="293"/>
    <x v="0"/>
    <m/>
  </r>
  <r>
    <d v="2022-05-24T03:57:59"/>
    <x v="1"/>
    <n v="3"/>
    <s v="CANO JIMENEZ ESNEIDER"/>
    <x v="9"/>
    <x v="3"/>
    <n v="267"/>
    <n v="22.25"/>
    <n v="318.75555555555599"/>
    <s v="1 Descuento (Despachadora Isabel)"/>
    <n v="122702.2222"/>
    <x v="0"/>
    <n v="17772.413799999998"/>
    <x v="293"/>
    <x v="0"/>
    <m/>
  </r>
  <r>
    <d v="2022-05-24T03:57:59"/>
    <x v="1"/>
    <n v="5"/>
    <s v="GONZALEZ MONTAO HERNAN DARIO"/>
    <x v="1"/>
    <x v="0"/>
    <n v="358"/>
    <n v="32.545454545454497"/>
    <n v="292.19259259259297"/>
    <s v="1 Descuento (Propietario)"/>
    <n v="112477.037"/>
    <x v="1"/>
    <n v="17772.413799999998"/>
    <x v="293"/>
    <x v="0"/>
    <m/>
  </r>
  <r>
    <d v="2022-05-24T03:57:59"/>
    <x v="1"/>
    <n v="6"/>
    <s v="VARGAS ROJAS DIELMER AUGUSTO"/>
    <x v="1"/>
    <x v="1"/>
    <n v="336"/>
    <n v="30.545454545454501"/>
    <n v="292.19259259259297"/>
    <m/>
    <n v="112477.037"/>
    <x v="0"/>
    <n v="17772.413799999998"/>
    <x v="293"/>
    <x v="0"/>
    <m/>
  </r>
  <r>
    <d v="2022-05-24T03:57:59"/>
    <x v="1"/>
    <n v="8"/>
    <s v="VALENCIA MENDOZA CESAR AUGUSTO"/>
    <x v="9"/>
    <x v="3"/>
    <n v="344"/>
    <n v="28.6666666666667"/>
    <n v="318.75555555555599"/>
    <m/>
    <n v="122702.2222"/>
    <x v="1"/>
    <n v="17772.413799999998"/>
    <x v="293"/>
    <x v="0"/>
    <m/>
  </r>
  <r>
    <d v="2022-05-24T03:57:59"/>
    <x v="1"/>
    <n v="9"/>
    <s v="ESCOBAR BRAN MATEO"/>
    <x v="4"/>
    <x v="3"/>
    <n v="212"/>
    <n v="30.285714285714299"/>
    <n v="185.94074074074101"/>
    <m/>
    <n v="71576.296300000002"/>
    <x v="0"/>
    <n v="17772.413799999998"/>
    <x v="293"/>
    <x v="0"/>
    <m/>
  </r>
  <r>
    <d v="2022-05-24T03:58:00"/>
    <x v="1"/>
    <n v="10"/>
    <s v="MONSALVE OCAMPO EDISON GUSTAVO"/>
    <x v="1"/>
    <x v="0"/>
    <n v="277"/>
    <n v="25.181818181818201"/>
    <n v="292.19259259259297"/>
    <m/>
    <n v="112477.037"/>
    <x v="0"/>
    <n v="17772.413799999998"/>
    <x v="293"/>
    <x v="0"/>
    <m/>
  </r>
  <r>
    <d v="2022-05-24T03:58:00"/>
    <x v="9"/>
    <n v="14"/>
    <s v="CARVAJAL SALAZAR HECTOR MARINO"/>
    <x v="1"/>
    <x v="3"/>
    <n v="274"/>
    <n v="24.909090909090899"/>
    <n v="292.19259259259297"/>
    <s v="1 Descuento (Transbordo veh 30)"/>
    <n v="112477.037"/>
    <x v="1"/>
    <n v="17772.413799999998"/>
    <x v="293"/>
    <x v="0"/>
    <m/>
  </r>
  <r>
    <d v="2022-05-24T03:58:00"/>
    <x v="9"/>
    <n v="15"/>
    <s v="LONDOO LOPERA DUVAN ANDRES"/>
    <x v="6"/>
    <x v="1"/>
    <n v="172"/>
    <n v="21.5"/>
    <n v="212.50370370370399"/>
    <s v="LUIS LOPERA Realiz 2 viajes donde moviliz 51 Usuarios"/>
    <n v="81801.481499999994"/>
    <x v="0"/>
    <n v="17772.413799999998"/>
    <x v="293"/>
    <x v="0"/>
    <m/>
  </r>
  <r>
    <d v="2022-05-24T03:58:00"/>
    <x v="9"/>
    <n v="16"/>
    <s v="DAVID TORRES GEIDER"/>
    <x v="1"/>
    <x v="0"/>
    <n v="196"/>
    <n v="17.818181818181799"/>
    <n v="292.19259259259297"/>
    <m/>
    <n v="112477.037"/>
    <x v="0"/>
    <n v="17772.413799999998"/>
    <x v="293"/>
    <x v="0"/>
    <m/>
  </r>
  <r>
    <d v="2022-05-24T03:58:00"/>
    <x v="9"/>
    <n v="18"/>
    <s v="RENDON VIANA HUMBERTO DE JESUS"/>
    <x v="1"/>
    <x v="3"/>
    <n v="287"/>
    <n v="26.090909090909101"/>
    <n v="292.19259259259297"/>
    <m/>
    <n v="112477.037"/>
    <x v="0"/>
    <n v="17772.413799999998"/>
    <x v="293"/>
    <x v="0"/>
    <m/>
  </r>
  <r>
    <d v="2022-05-24T03:58:01"/>
    <x v="9"/>
    <n v="19"/>
    <s v="HURTADO MADRID JUAN ESTEBAN"/>
    <x v="8"/>
    <x v="1"/>
    <n v="153"/>
    <n v="30.6"/>
    <n v="132.81481481481501"/>
    <s v="3 Descuentos (2 Usuarios desubicados y 1 Conduct.)"/>
    <n v="51125.925900000002"/>
    <x v="0"/>
    <n v="17772.413799999998"/>
    <x v="293"/>
    <x v="0"/>
    <m/>
  </r>
  <r>
    <d v="2022-05-24T03:58:01"/>
    <x v="9"/>
    <n v="20"/>
    <s v="VACA FIERRO ROBINSON"/>
    <x v="12"/>
    <x v="0"/>
    <n v="360"/>
    <n v="27.692307692307701"/>
    <n v="345.318518518519"/>
    <s v="1 Descuento (Propietario)"/>
    <n v="132927.4074"/>
    <x v="0"/>
    <n v="17772.413799999998"/>
    <x v="293"/>
    <x v="0"/>
    <m/>
  </r>
  <r>
    <d v="2022-05-24T03:58:01"/>
    <x v="9"/>
    <n v="22"/>
    <s v="QUIRAMA CASTAEDA JHON JADER"/>
    <x v="3"/>
    <x v="3"/>
    <n v="280"/>
    <n v="28"/>
    <n v="265.62962962963002"/>
    <m/>
    <n v="102251.85189999999"/>
    <x v="1"/>
    <n v="17772.413799999998"/>
    <x v="293"/>
    <x v="0"/>
    <m/>
  </r>
  <r>
    <d v="2022-05-24T03:58:02"/>
    <x v="9"/>
    <n v="23"/>
    <s v="RUA OCHOA JARAD"/>
    <x v="6"/>
    <x v="0"/>
    <n v="270"/>
    <n v="31.764705882352899"/>
    <n v="225.78518518518499"/>
    <m/>
    <n v="86914.074099999998"/>
    <x v="0"/>
    <n v="17772.413799999998"/>
    <x v="293"/>
    <x v="0"/>
    <m/>
  </r>
  <r>
    <d v="2022-05-24T03:58:02"/>
    <x v="9"/>
    <n v="26"/>
    <s v="ESPINOZA CHAVARRIA GUILLERMO LEON"/>
    <x v="0"/>
    <x v="3"/>
    <n v="236"/>
    <n v="26.2222222222222"/>
    <n v="239.066666666667"/>
    <m/>
    <n v="92026.666700000002"/>
    <x v="0"/>
    <n v="17772.413799999998"/>
    <x v="293"/>
    <x v="0"/>
    <m/>
  </r>
  <r>
    <d v="2022-05-24T03:58:02"/>
    <x v="9"/>
    <n v="27"/>
    <s v="HENAO MUOZ FERNEY"/>
    <x v="3"/>
    <x v="3"/>
    <n v="305"/>
    <n v="30.5"/>
    <n v="265.62962962963002"/>
    <m/>
    <n v="102251.85189999999"/>
    <x v="0"/>
    <n v="17772.413799999998"/>
    <x v="293"/>
    <x v="0"/>
    <m/>
  </r>
  <r>
    <d v="2022-05-24T03:58:02"/>
    <x v="9"/>
    <n v="29"/>
    <s v="VALENCIA MENDOZA JHON"/>
    <x v="6"/>
    <x v="0"/>
    <n v="248"/>
    <n v="29.176470588235301"/>
    <n v="225.78518518518499"/>
    <s v="2 Descuentos (Controlador y Usuario desubicado)"/>
    <n v="86914.074099999998"/>
    <x v="0"/>
    <n v="17772.413799999998"/>
    <x v="293"/>
    <x v="0"/>
    <m/>
  </r>
  <r>
    <d v="2022-05-24T03:58:03"/>
    <x v="1"/>
    <n v="30"/>
    <s v="ESCOBAR BRAN MATEO"/>
    <x v="8"/>
    <x v="0"/>
    <n v="115"/>
    <n v="23"/>
    <n v="132.81481481481501"/>
    <s v="JHONATAN MEDINA Realiz 1 viaje donde moviliz 22 Usuarios"/>
    <n v="51125.925900000002"/>
    <x v="0"/>
    <n v="17772.413799999998"/>
    <x v="293"/>
    <x v="0"/>
    <m/>
  </r>
  <r>
    <d v="2022-05-24T03:58:03"/>
    <x v="1"/>
    <n v="32"/>
    <s v="MEDINA PARRA JONATHAN ESTIVEN"/>
    <x v="7"/>
    <x v="0"/>
    <n v="83"/>
    <n v="27.6666666666667"/>
    <n v="79.688888888888897"/>
    <m/>
    <n v="30675.5556"/>
    <x v="0"/>
    <n v="17772.413799999998"/>
    <x v="293"/>
    <x v="0"/>
    <m/>
  </r>
  <r>
    <d v="2022-05-24T03:58:03"/>
    <x v="1"/>
    <n v="33"/>
    <s v="YEPES CAMILO"/>
    <x v="6"/>
    <x v="0"/>
    <n v="208"/>
    <n v="26"/>
    <n v="212.50370370370399"/>
    <s v="3 Descuentos (Usuarios desubicados)"/>
    <n v="81801.481499999994"/>
    <x v="0"/>
    <n v="17772.413799999998"/>
    <x v="293"/>
    <x v="0"/>
    <m/>
  </r>
  <r>
    <d v="2022-05-24T03:58:03"/>
    <x v="1"/>
    <n v="34"/>
    <s v="MONTOYA OSPINA GILBERTO ANTONIO"/>
    <x v="12"/>
    <x v="0"/>
    <n v="401"/>
    <n v="30.846153846153801"/>
    <n v="345.318518518519"/>
    <s v="2 Descuentos (2 Propietarios)"/>
    <n v="132927.4074"/>
    <x v="0"/>
    <n v="17772.413799999998"/>
    <x v="293"/>
    <x v="0"/>
    <m/>
  </r>
  <r>
    <d v="2022-05-24T03:58:04"/>
    <x v="1"/>
    <n v="35"/>
    <s v="GARCIA DAVID WILSON ALBERTO"/>
    <x v="1"/>
    <x v="0"/>
    <n v="273"/>
    <n v="24.818181818181799"/>
    <n v="292.19259259259297"/>
    <s v="2 Descuentos (Transbordo veh 29)"/>
    <n v="112477.037"/>
    <x v="1"/>
    <n v="17772.413799999998"/>
    <x v="293"/>
    <x v="0"/>
    <m/>
  </r>
  <r>
    <d v="2022-05-24T03:58:04"/>
    <x v="1"/>
    <n v="36"/>
    <s v="MARTINEZ CHAVERRA LUIS NORBERTO"/>
    <x v="9"/>
    <x v="0"/>
    <n v="331"/>
    <n v="27.5833333333333"/>
    <n v="318.75555555555599"/>
    <s v="1 Descuento (Propietario)"/>
    <n v="122702.2222"/>
    <x v="0"/>
    <n v="17772.413799999998"/>
    <x v="293"/>
    <x v="0"/>
    <m/>
  </r>
  <r>
    <d v="2022-05-24T03:58:04"/>
    <x v="1"/>
    <n v="37"/>
    <s v="PIEDRAHITA MADRID SANTIAGO"/>
    <x v="3"/>
    <x v="0"/>
    <n v="219"/>
    <n v="21.9"/>
    <n v="265.62962962963002"/>
    <m/>
    <n v="102251.85189999999"/>
    <x v="1"/>
    <n v="17772.413799999998"/>
    <x v="293"/>
    <x v="0"/>
    <m/>
  </r>
  <r>
    <d v="2022-05-24T03:58:04"/>
    <x v="1"/>
    <n v="39"/>
    <s v="GIL CORDOBA MATEO"/>
    <x v="6"/>
    <x v="0"/>
    <n v="243"/>
    <n v="30.375"/>
    <n v="212.50370370370399"/>
    <m/>
    <n v="81801.481499999994"/>
    <x v="0"/>
    <n v="17772.413799999998"/>
    <x v="293"/>
    <x v="0"/>
    <m/>
  </r>
  <r>
    <d v="2022-05-24T03:58:05"/>
    <x v="1"/>
    <n v="40"/>
    <s v="CORDOBA QUINTERO RAFAEL JOSE"/>
    <x v="3"/>
    <x v="0"/>
    <n v="245"/>
    <n v="24.5"/>
    <n v="265.62962962963002"/>
    <s v="DUVAN LONDOO Realiz 4 viajes donde moviliz 91 Usuarios"/>
    <n v="102251.85189999999"/>
    <x v="0"/>
    <n v="17772.413799999998"/>
    <x v="293"/>
    <x v="0"/>
    <m/>
  </r>
  <r>
    <d v="2022-05-24T03:58:05"/>
    <x v="1"/>
    <n v="42"/>
    <s v="LONDOO ORTIZ ARNOLD DAVID"/>
    <x v="0"/>
    <x v="0"/>
    <n v="229"/>
    <n v="25.4444444444444"/>
    <n v="239.066666666667"/>
    <s v="1 Descuento (Conduct)"/>
    <n v="92026.666700000002"/>
    <x v="0"/>
    <n v="17772.413799999998"/>
    <x v="293"/>
    <x v="0"/>
    <m/>
  </r>
  <r>
    <d v="2022-05-25T02:32:31"/>
    <x v="9"/>
    <n v="1"/>
    <s v="BERRIO GIL YEYSON DARIO"/>
    <x v="9"/>
    <x v="3"/>
    <n v="221"/>
    <n v="18.4166666666667"/>
    <n v="305.403254972875"/>
    <s v="3 Descuentos (2 Conduct. Y Despachadora Isabel)"/>
    <n v="117361.302"/>
    <x v="0"/>
    <n v="18134.482800000002"/>
    <x v="294"/>
    <x v="0"/>
    <m/>
  </r>
  <r>
    <d v="2022-05-25T02:32:32"/>
    <x v="9"/>
    <n v="3"/>
    <s v="ESPINOZA CHAVARRIA GUILLERMO LEON"/>
    <x v="6"/>
    <x v="1"/>
    <n v="196"/>
    <n v="24.5"/>
    <n v="203.602169981917"/>
    <s v="Se descuenta el viaje de 8 20 pm ya que no espera el tiempo indicado por el despachador de turno y sube por el 13 sin autorizacin ni justificacin"/>
    <n v="78240.868000000002"/>
    <x v="0"/>
    <n v="18134.482800000002"/>
    <x v="294"/>
    <x v="0"/>
    <m/>
  </r>
  <r>
    <d v="2022-05-25T02:32:32"/>
    <x v="9"/>
    <n v="5"/>
    <s v="GONZALEZ MONTAO HERNAN DARIO"/>
    <x v="0"/>
    <x v="0"/>
    <n v="241"/>
    <n v="26.7777777777778"/>
    <n v="229.05244122965601"/>
    <m/>
    <n v="88020.976500000004"/>
    <x v="1"/>
    <n v="18134.482800000002"/>
    <x v="294"/>
    <x v="0"/>
    <m/>
  </r>
  <r>
    <d v="2022-05-25T02:32:32"/>
    <x v="9"/>
    <n v="6"/>
    <s v="VARGAS ROJAS DIELMER AUGUSTO"/>
    <x v="1"/>
    <x v="0"/>
    <n v="261"/>
    <n v="23.727272727272702"/>
    <n v="279.95298372513599"/>
    <m/>
    <n v="107581.19349999999"/>
    <x v="0"/>
    <n v="18134.482800000002"/>
    <x v="294"/>
    <x v="0"/>
    <m/>
  </r>
  <r>
    <d v="2022-05-25T02:32:32"/>
    <x v="9"/>
    <n v="8"/>
    <s v="VALENCIA MENDOZA CESAR AUGUSTO"/>
    <x v="1"/>
    <x v="0"/>
    <n v="328"/>
    <n v="29.818181818181799"/>
    <n v="279.95298372513599"/>
    <s v="1 Descuento (Usuario desubicado)"/>
    <n v="107581.19349999999"/>
    <x v="1"/>
    <n v="18134.482800000002"/>
    <x v="294"/>
    <x v="0"/>
    <m/>
  </r>
  <r>
    <d v="2022-05-25T02:32:32"/>
    <x v="9"/>
    <n v="10"/>
    <s v="SEPULVEDA HENAO JUAN CAMILO"/>
    <x v="0"/>
    <x v="0"/>
    <n v="277"/>
    <n v="30.7777777777778"/>
    <n v="229.05244122965601"/>
    <m/>
    <n v="88020.976500000004"/>
    <x v="0"/>
    <n v="18134.482800000002"/>
    <x v="294"/>
    <x v="0"/>
    <m/>
  </r>
  <r>
    <d v="2022-05-25T02:32:33"/>
    <x v="1"/>
    <n v="12"/>
    <s v="VELEZ ZAPATA SANTIAGO"/>
    <x v="1"/>
    <x v="0"/>
    <n v="233"/>
    <n v="21.181818181818201"/>
    <n v="279.95298372513599"/>
    <m/>
    <n v="107581.19349999999"/>
    <x v="0"/>
    <n v="18134.482800000002"/>
    <x v="294"/>
    <x v="0"/>
    <m/>
  </r>
  <r>
    <d v="2022-05-25T02:32:33"/>
    <x v="1"/>
    <n v="14"/>
    <s v="HENAO MUOZ FERNEY"/>
    <x v="1"/>
    <x v="0"/>
    <n v="305"/>
    <n v="27.727272727272702"/>
    <n v="279.95298372513599"/>
    <m/>
    <n v="107581.19349999999"/>
    <x v="1"/>
    <n v="18134.482800000002"/>
    <x v="294"/>
    <x v="0"/>
    <m/>
  </r>
  <r>
    <d v="2022-05-25T02:32:33"/>
    <x v="1"/>
    <n v="15"/>
    <s v="LONDOO LOPERA DUVAN ANDRES"/>
    <x v="1"/>
    <x v="0"/>
    <n v="230"/>
    <n v="20.909090909090899"/>
    <n v="279.95298372513599"/>
    <s v="17 Descuentos (15 Transbordo y 2 Usuarios desubicados)"/>
    <n v="107581.19349999999"/>
    <x v="0"/>
    <n v="18134.482800000002"/>
    <x v="294"/>
    <x v="0"/>
    <m/>
  </r>
  <r>
    <d v="2022-05-25T02:32:33"/>
    <x v="1"/>
    <n v="16"/>
    <s v="DAVID TORRES GEIDER"/>
    <x v="10"/>
    <x v="0"/>
    <n v="112"/>
    <n v="24.8888888888889"/>
    <n v="114.52622061482801"/>
    <m/>
    <n v="44010.4882"/>
    <x v="0"/>
    <n v="18134.482800000002"/>
    <x v="294"/>
    <x v="0"/>
    <m/>
  </r>
  <r>
    <d v="2022-05-25T02:32:34"/>
    <x v="1"/>
    <n v="17"/>
    <s v="VERENZUELA MARTINEZ ALEXANDER"/>
    <x v="3"/>
    <x v="1"/>
    <n v="262"/>
    <n v="26.2"/>
    <n v="254.50271247739599"/>
    <s v="1 Descuento (Conduct)"/>
    <n v="97801.085000000006"/>
    <x v="0"/>
    <n v="18134.482800000002"/>
    <x v="294"/>
    <x v="0"/>
    <m/>
  </r>
  <r>
    <d v="2022-05-25T02:32:34"/>
    <x v="1"/>
    <n v="18"/>
    <s v="RENDON VIANA HUMBERTO DE JESUS"/>
    <x v="9"/>
    <x v="3"/>
    <n v="269"/>
    <n v="22.4166666666667"/>
    <n v="305.403254972875"/>
    <m/>
    <n v="117361.302"/>
    <x v="0"/>
    <n v="18134.482800000002"/>
    <x v="294"/>
    <x v="0"/>
    <m/>
  </r>
  <r>
    <d v="2022-05-25T02:32:34"/>
    <x v="1"/>
    <n v="19"/>
    <s v="HURTADO MADRID JUAN ESTEBAN"/>
    <x v="11"/>
    <x v="0"/>
    <n v="37"/>
    <n v="18.5"/>
    <n v="50.900542495479201"/>
    <m/>
    <n v="19560.217000000001"/>
    <x v="0"/>
    <n v="18134.482800000002"/>
    <x v="294"/>
    <x v="0"/>
    <m/>
  </r>
  <r>
    <d v="2022-05-25T02:32:34"/>
    <x v="1"/>
    <n v="20"/>
    <s v="VACA FIERRO ROBINSON"/>
    <x v="12"/>
    <x v="0"/>
    <n v="300"/>
    <n v="23.076923076923102"/>
    <n v="330.85352622061498"/>
    <s v="4 Descuentos (2 Tranbordo veh 29, Propietario y Usuario desubicado)"/>
    <n v="127141.4105"/>
    <x v="0"/>
    <n v="18134.482800000002"/>
    <x v="294"/>
    <x v="0"/>
    <m/>
  </r>
  <r>
    <d v="2022-05-25T02:32:34"/>
    <x v="1"/>
    <n v="21"/>
    <s v="HERRERA CRISTIAN"/>
    <x v="10"/>
    <x v="0"/>
    <n v="101"/>
    <n v="25.25"/>
    <n v="101.801084990958"/>
    <m/>
    <n v="39120.434000000001"/>
    <x v="0"/>
    <n v="18134.482800000002"/>
    <x v="294"/>
    <x v="0"/>
    <m/>
  </r>
  <r>
    <d v="2022-05-25T02:32:35"/>
    <x v="1"/>
    <n v="22"/>
    <s v="QUIRAMA CASTAEDA JHON JADER"/>
    <x v="9"/>
    <x v="0"/>
    <n v="310"/>
    <n v="25.8333333333333"/>
    <n v="305.403254972875"/>
    <s v="5 Descuentos (2 Jefe de ruta y 3 Usuarios desubicados)"/>
    <n v="117361.302"/>
    <x v="1"/>
    <n v="18134.482800000002"/>
    <x v="294"/>
    <x v="0"/>
    <m/>
  </r>
  <r>
    <d v="2022-05-25T02:32:35"/>
    <x v="1"/>
    <n v="23"/>
    <s v="RUA OCHOA JARAD"/>
    <x v="9"/>
    <x v="0"/>
    <n v="300"/>
    <n v="25"/>
    <n v="305.403254972875"/>
    <s v="1 Descuento (Despachador fernando)"/>
    <n v="117361.302"/>
    <x v="0"/>
    <n v="18134.482800000002"/>
    <x v="294"/>
    <x v="0"/>
    <m/>
  </r>
  <r>
    <d v="2022-05-25T02:32:35"/>
    <x v="1"/>
    <n v="26"/>
    <s v="GONZALEZ VELASQUEZ LISDAN"/>
    <x v="9"/>
    <x v="0"/>
    <n v="294"/>
    <n v="24.5"/>
    <n v="305.403254972875"/>
    <s v="1 Descuento (Despachadora Isabel)"/>
    <n v="117361.302"/>
    <x v="0"/>
    <n v="18134.482800000002"/>
    <x v="294"/>
    <x v="0"/>
    <m/>
  </r>
  <r>
    <d v="2022-05-25T02:32:35"/>
    <x v="1"/>
    <n v="27"/>
    <s v="DURANGO DAVID JOSE"/>
    <x v="1"/>
    <x v="0"/>
    <n v="288"/>
    <n v="26.181818181818201"/>
    <n v="279.95298372513599"/>
    <m/>
    <n v="107581.19349999999"/>
    <x v="0"/>
    <n v="18134.482800000002"/>
    <x v="294"/>
    <x v="0"/>
    <m/>
  </r>
  <r>
    <d v="2022-05-25T02:32:35"/>
    <x v="1"/>
    <n v="29"/>
    <s v="MARTINEZ MANCO JUAN FELIPE"/>
    <x v="0"/>
    <x v="0"/>
    <n v="240"/>
    <n v="26.6666666666667"/>
    <n v="229.05244122965601"/>
    <s v="4 Descuentos (Propietario y 3 Usuarios desubicados)"/>
    <n v="88020.976500000004"/>
    <x v="0"/>
    <n v="18134.482800000002"/>
    <x v="294"/>
    <x v="0"/>
    <m/>
  </r>
  <r>
    <d v="2022-05-25T02:32:36"/>
    <x v="9"/>
    <n v="30"/>
    <s v="ESCOBAR BRAN MATEO"/>
    <x v="1"/>
    <x v="0"/>
    <n v="237"/>
    <n v="21.545454545454501"/>
    <n v="279.95298372513599"/>
    <s v="1 Descuento (Despachador Jose)"/>
    <n v="107581.19349999999"/>
    <x v="0"/>
    <n v="18134.482800000002"/>
    <x v="294"/>
    <x v="0"/>
    <m/>
  </r>
  <r>
    <d v="2022-05-25T02:32:36"/>
    <x v="9"/>
    <n v="32"/>
    <s v="MEDINA PARRA JONATHAN ESTIVEN"/>
    <x v="9"/>
    <x v="0"/>
    <n v="306"/>
    <n v="25.5"/>
    <n v="305.403254972875"/>
    <m/>
    <n v="117361.302"/>
    <x v="0"/>
    <n v="18134.482800000002"/>
    <x v="294"/>
    <x v="0"/>
    <m/>
  </r>
  <r>
    <d v="2022-05-25T02:32:36"/>
    <x v="9"/>
    <n v="33"/>
    <s v="YEPES CAMILO"/>
    <x v="3"/>
    <x v="0"/>
    <n v="265"/>
    <n v="26.5"/>
    <n v="254.50271247739599"/>
    <s v="15 Descuentos (Transbordo veh 42)"/>
    <n v="97801.085000000006"/>
    <x v="0"/>
    <n v="18134.482800000002"/>
    <x v="294"/>
    <x v="0"/>
    <m/>
  </r>
  <r>
    <d v="2022-05-25T02:32:36"/>
    <x v="9"/>
    <n v="34"/>
    <s v="MONTOYA OSPINA GILBERTO ANTONIO"/>
    <x v="12"/>
    <x v="3"/>
    <n v="356"/>
    <n v="27.384615384615401"/>
    <n v="330.85352622061498"/>
    <s v="8 Descuentos (Transbordo veh 16)"/>
    <n v="127141.4105"/>
    <x v="0"/>
    <n v="18134.482800000002"/>
    <x v="294"/>
    <x v="0"/>
    <m/>
  </r>
  <r>
    <d v="2022-05-25T02:32:36"/>
    <x v="9"/>
    <n v="35"/>
    <s v="GARCIA DAVID WILSON ALBERTO"/>
    <x v="0"/>
    <x v="0"/>
    <n v="294"/>
    <n v="32.6666666666667"/>
    <n v="229.05244122965601"/>
    <s v="2 Descuentos (Despachador Fernando y Usuario Desubicado)"/>
    <n v="88020.976500000004"/>
    <x v="1"/>
    <n v="18134.482800000002"/>
    <x v="294"/>
    <x v="0"/>
    <m/>
  </r>
  <r>
    <d v="2022-05-25T02:32:37"/>
    <x v="9"/>
    <n v="36"/>
    <s v="MARTINEZ CHAVERRA LUIS NORBERTO"/>
    <x v="1"/>
    <x v="0"/>
    <n v="314"/>
    <n v="28.545454545454501"/>
    <n v="279.95298372513599"/>
    <m/>
    <n v="107581.19349999999"/>
    <x v="0"/>
    <n v="18134.482800000002"/>
    <x v="294"/>
    <x v="0"/>
    <m/>
  </r>
  <r>
    <d v="2022-05-25T02:32:37"/>
    <x v="9"/>
    <n v="40"/>
    <s v="CORDOBA QUINTERO RAFAEL JOSE"/>
    <x v="0"/>
    <x v="3"/>
    <n v="292"/>
    <n v="32.4444444444444"/>
    <n v="229.05244122965601"/>
    <s v="MATEO GIL Realiz 5 viajes donde moviliz 166 Usuarios"/>
    <n v="88020.976500000004"/>
    <x v="0"/>
    <n v="18134.482800000002"/>
    <x v="294"/>
    <x v="0"/>
    <m/>
  </r>
  <r>
    <d v="2022-05-25T02:32:37"/>
    <x v="9"/>
    <n v="42"/>
    <s v="LONDOO ORTIZ ARNOLD DAVID"/>
    <x v="4"/>
    <x v="0"/>
    <n v="168"/>
    <n v="24"/>
    <n v="178.151898734177"/>
    <s v="3 Descuentos (2 Jefe de ruta y Conduct)"/>
    <n v="68460.7595"/>
    <x v="0"/>
    <n v="18134.482800000002"/>
    <x v="294"/>
    <x v="0"/>
    <m/>
  </r>
  <r>
    <d v="2022-05-26T04:15:58"/>
    <x v="1"/>
    <n v="1"/>
    <s v="BERRIO GIL YEYSON DARIO"/>
    <x v="9"/>
    <x v="0"/>
    <n v="229"/>
    <n v="19.913043478260899"/>
    <n v="280.22942206655"/>
    <s v="1 Descuento (Conduct)"/>
    <n v="107491.76880000001"/>
    <x v="0"/>
    <n v="17389.655200000001"/>
    <x v="295"/>
    <x v="0"/>
    <m/>
  </r>
  <r>
    <d v="2022-05-26T04:15:58"/>
    <x v="1"/>
    <n v="3"/>
    <s v="CANO JIMENEZ ESNEIDER"/>
    <x v="9"/>
    <x v="3"/>
    <n v="293"/>
    <n v="24.4166666666667"/>
    <n v="292.41330998248702"/>
    <m/>
    <n v="112165.32399999999"/>
    <x v="0"/>
    <n v="17389.655200000001"/>
    <x v="295"/>
    <x v="0"/>
    <m/>
  </r>
  <r>
    <d v="2022-05-26T04:15:58"/>
    <x v="1"/>
    <n v="5"/>
    <s v="GONZALEZ MONTAO HERNAN DARIO"/>
    <x v="1"/>
    <x v="0"/>
    <n v="338"/>
    <n v="30.727272727272702"/>
    <n v="268.04553415061298"/>
    <m/>
    <n v="102818.21369999999"/>
    <x v="1"/>
    <n v="17389.655200000001"/>
    <x v="295"/>
    <x v="0"/>
    <m/>
  </r>
  <r>
    <d v="2022-05-26T04:15:58"/>
    <x v="1"/>
    <n v="6"/>
    <s v="VARGAS ROJAS DIELMER AUGUSTO"/>
    <x v="1"/>
    <x v="0"/>
    <n v="288"/>
    <n v="26.181818181818201"/>
    <n v="268.04553415061298"/>
    <m/>
    <n v="102818.21369999999"/>
    <x v="0"/>
    <n v="17389.655200000001"/>
    <x v="295"/>
    <x v="0"/>
    <m/>
  </r>
  <r>
    <d v="2022-05-26T04:15:58"/>
    <x v="1"/>
    <n v="8"/>
    <s v="VALENCIA MENDOZA CESAR AUGUSTO"/>
    <x v="12"/>
    <x v="0"/>
    <n v="401"/>
    <n v="30.846153846153801"/>
    <n v="316.78108581436101"/>
    <m/>
    <n v="121512.43429999999"/>
    <x v="1"/>
    <n v="17389.655200000001"/>
    <x v="295"/>
    <x v="0"/>
    <m/>
  </r>
  <r>
    <d v="2022-05-26T04:15:59"/>
    <x v="1"/>
    <n v="10"/>
    <s v="SEPULVEDA HENAO JUAN CAMILO"/>
    <x v="1"/>
    <x v="0"/>
    <n v="248"/>
    <n v="22.545454545454501"/>
    <n v="268.04553415061298"/>
    <s v="2 Descuentos (Usuario desubicado y Despachadora Isabel)"/>
    <n v="102818.21369999999"/>
    <x v="0"/>
    <n v="17389.655200000001"/>
    <x v="295"/>
    <x v="0"/>
    <m/>
  </r>
  <r>
    <d v="2022-05-26T04:15:59"/>
    <x v="9"/>
    <n v="12"/>
    <s v="VELEZ ZAPATA SANTIAGO"/>
    <x v="3"/>
    <x v="0"/>
    <n v="241"/>
    <n v="24.1"/>
    <n v="243.677758318739"/>
    <s v="2 Descuentos (Despachador fernando y Conduct)"/>
    <n v="93471.103300000002"/>
    <x v="0"/>
    <n v="17389.655200000001"/>
    <x v="295"/>
    <x v="0"/>
    <m/>
  </r>
  <r>
    <d v="2022-05-26T04:15:59"/>
    <x v="9"/>
    <n v="14"/>
    <s v="CARVAJAL SALAZAR HECTOR MARINO"/>
    <x v="1"/>
    <x v="3"/>
    <n v="268"/>
    <n v="24.363636363636399"/>
    <n v="268.04553415061298"/>
    <m/>
    <n v="102818.21369999999"/>
    <x v="1"/>
    <n v="17389.655200000001"/>
    <x v="295"/>
    <x v="0"/>
    <m/>
  </r>
  <r>
    <d v="2022-05-26T04:15:59"/>
    <x v="9"/>
    <n v="15"/>
    <s v="LONDOO LOPERA DUVAN ANDRES"/>
    <x v="3"/>
    <x v="0"/>
    <n v="273"/>
    <n v="27.3"/>
    <n v="243.677758318739"/>
    <s v="1 Descuento (Propietario)"/>
    <n v="93471.103300000002"/>
    <x v="0"/>
    <n v="17389.655200000001"/>
    <x v="295"/>
    <x v="0"/>
    <m/>
  </r>
  <r>
    <d v="2022-05-26T04:15:59"/>
    <x v="9"/>
    <n v="16"/>
    <s v="DAVID TORRES GEIDER"/>
    <x v="1"/>
    <x v="0"/>
    <n v="229"/>
    <n v="20.818181818181799"/>
    <n v="268.04553415061298"/>
    <m/>
    <n v="102818.21369999999"/>
    <x v="0"/>
    <n v="17389.655200000001"/>
    <x v="295"/>
    <x v="0"/>
    <m/>
  </r>
  <r>
    <d v="2022-05-26T04:15:59"/>
    <x v="9"/>
    <n v="17"/>
    <s v="ESPINOZA CHAVARRIA GUILLERMO LEON"/>
    <x v="3"/>
    <x v="3"/>
    <n v="212"/>
    <n v="21.2"/>
    <n v="243.677758318739"/>
    <m/>
    <n v="93471.103300000002"/>
    <x v="0"/>
    <n v="17389.655200000001"/>
    <x v="295"/>
    <x v="0"/>
    <m/>
  </r>
  <r>
    <d v="2022-05-26T04:16:00"/>
    <x v="9"/>
    <n v="18"/>
    <s v="HERRERA CRISTIAN"/>
    <x v="1"/>
    <x v="1"/>
    <n v="279"/>
    <n v="25.363636363636399"/>
    <n v="268.04553415061298"/>
    <m/>
    <n v="102818.21369999999"/>
    <x v="0"/>
    <n v="17389.655200000001"/>
    <x v="295"/>
    <x v="0"/>
    <m/>
  </r>
  <r>
    <d v="2022-05-26T04:16:00"/>
    <x v="9"/>
    <n v="19"/>
    <s v="HURTADO MADRID JUAN ESTEBAN"/>
    <x v="8"/>
    <x v="0"/>
    <n v="116"/>
    <n v="23.2"/>
    <n v="121.83887915936999"/>
    <m/>
    <n v="46735.551700000004"/>
    <x v="0"/>
    <n v="17389.655200000001"/>
    <x v="295"/>
    <x v="0"/>
    <m/>
  </r>
  <r>
    <d v="2022-05-26T04:16:00"/>
    <x v="9"/>
    <n v="20"/>
    <s v="VACA FIERRO ROBINSON"/>
    <x v="9"/>
    <x v="0"/>
    <n v="296"/>
    <n v="25.739130434782599"/>
    <n v="280.22942206655"/>
    <s v="1 Descuento (Conduct)"/>
    <n v="107491.76880000001"/>
    <x v="0"/>
    <n v="17389.655200000001"/>
    <x v="295"/>
    <x v="0"/>
    <m/>
  </r>
  <r>
    <d v="2022-05-26T04:16:00"/>
    <x v="9"/>
    <n v="22"/>
    <s v="QUIRAMA CASTAEDA JHON JADER"/>
    <x v="3"/>
    <x v="0"/>
    <n v="193"/>
    <n v="19.3"/>
    <n v="243.677758318739"/>
    <m/>
    <n v="93471.103300000002"/>
    <x v="1"/>
    <n v="17389.655200000001"/>
    <x v="295"/>
    <x v="0"/>
    <m/>
  </r>
  <r>
    <d v="2022-05-26T04:16:01"/>
    <x v="9"/>
    <n v="23"/>
    <s v="RUA OCHOA JARAD"/>
    <x v="9"/>
    <x v="0"/>
    <n v="294"/>
    <n v="25.565217391304301"/>
    <n v="280.22942206655"/>
    <m/>
    <n v="107491.76880000001"/>
    <x v="0"/>
    <n v="17389.655200000001"/>
    <x v="295"/>
    <x v="0"/>
    <m/>
  </r>
  <r>
    <d v="2022-05-26T04:16:01"/>
    <x v="9"/>
    <n v="26"/>
    <s v="GONZALEZ VELASQUEZ LISDAN"/>
    <x v="12"/>
    <x v="0"/>
    <n v="345"/>
    <n v="26.538461538461501"/>
    <n v="316.78108581436101"/>
    <s v="1 Descuento (Despachador fernando)"/>
    <n v="121512.43429999999"/>
    <x v="0"/>
    <n v="17389.655200000001"/>
    <x v="295"/>
    <x v="0"/>
    <m/>
  </r>
  <r>
    <d v="2022-05-26T04:16:01"/>
    <x v="9"/>
    <n v="27"/>
    <s v="DURANGO DAVID JOSE"/>
    <x v="10"/>
    <x v="0"/>
    <n v="100"/>
    <n v="25"/>
    <n v="97.471103327495598"/>
    <m/>
    <n v="37388.441299999999"/>
    <x v="0"/>
    <n v="17389.655200000001"/>
    <x v="295"/>
    <x v="0"/>
    <m/>
  </r>
  <r>
    <d v="2022-05-26T04:16:02"/>
    <x v="9"/>
    <n v="29"/>
    <s v="VALENCIA MENDOZA JHON"/>
    <x v="1"/>
    <x v="0"/>
    <n v="303"/>
    <n v="27.545454545454501"/>
    <n v="268.04553415061298"/>
    <m/>
    <n v="102818.21369999999"/>
    <x v="0"/>
    <n v="17389.655200000001"/>
    <x v="295"/>
    <x v="0"/>
    <m/>
  </r>
  <r>
    <d v="2022-05-26T04:16:02"/>
    <x v="1"/>
    <n v="30"/>
    <s v="ESCOBAR BRAN MATEO"/>
    <x v="1"/>
    <x v="0"/>
    <n v="273"/>
    <n v="24.818181818181799"/>
    <n v="268.04553415061298"/>
    <s v="2 Descuentos (Usuarios desubicados)"/>
    <n v="102818.21369999999"/>
    <x v="0"/>
    <n v="17389.655200000001"/>
    <x v="295"/>
    <x v="0"/>
    <m/>
  </r>
  <r>
    <d v="2022-05-26T04:16:02"/>
    <x v="1"/>
    <n v="32"/>
    <s v="MEDINA PARRA JONATHAN ESTIVEN"/>
    <x v="0"/>
    <x v="0"/>
    <n v="214"/>
    <n v="23.7777777777778"/>
    <n v="219.30998248686501"/>
    <m/>
    <n v="84123.993000000002"/>
    <x v="0"/>
    <n v="17389.655200000001"/>
    <x v="295"/>
    <x v="0"/>
    <m/>
  </r>
  <r>
    <d v="2022-05-26T04:16:02"/>
    <x v="1"/>
    <n v="33"/>
    <s v="YEPES CAMILO"/>
    <x v="3"/>
    <x v="0"/>
    <n v="229"/>
    <n v="22.9"/>
    <n v="243.677758318739"/>
    <s v="1 Descuento (Despachadora Isabel)"/>
    <n v="93471.103300000002"/>
    <x v="0"/>
    <n v="17389.655200000001"/>
    <x v="295"/>
    <x v="0"/>
    <m/>
  </r>
  <r>
    <d v="2022-05-26T04:16:03"/>
    <x v="1"/>
    <n v="34"/>
    <s v="JIMENEZ HURTADO CARLOS ESTIVEN"/>
    <x v="3"/>
    <x v="0"/>
    <n v="239"/>
    <n v="23.9"/>
    <n v="243.677758318739"/>
    <m/>
    <n v="93471.103300000002"/>
    <x v="0"/>
    <n v="17389.655200000001"/>
    <x v="295"/>
    <x v="0"/>
    <m/>
  </r>
  <r>
    <d v="2022-05-26T04:16:03"/>
    <x v="1"/>
    <n v="35"/>
    <s v="GARCIA DAVID WILSON ALBERTO"/>
    <x v="1"/>
    <x v="0"/>
    <n v="217"/>
    <n v="19.727272727272702"/>
    <n v="268.04553415061298"/>
    <s v="2 Descuentos x Usuario con movilidad reducida"/>
    <n v="102818.21369999999"/>
    <x v="1"/>
    <n v="17389.655200000001"/>
    <x v="295"/>
    <x v="0"/>
    <m/>
  </r>
  <r>
    <d v="2022-05-26T04:16:03"/>
    <x v="1"/>
    <n v="36"/>
    <s v="MARTINEZ MANCO JUAN FELIPE"/>
    <x v="1"/>
    <x v="3"/>
    <n v="274"/>
    <n v="24.909090909090899"/>
    <n v="268.04553415061298"/>
    <m/>
    <n v="102818.21369999999"/>
    <x v="0"/>
    <n v="17389.655200000001"/>
    <x v="295"/>
    <x v="0"/>
    <m/>
  </r>
  <r>
    <d v="2022-05-26T04:16:04"/>
    <x v="1"/>
    <n v="37"/>
    <s v="PIEDRAHITA MADRID SANTIAGO"/>
    <x v="1"/>
    <x v="0"/>
    <n v="203"/>
    <n v="18.454545454545499"/>
    <n v="268.04553415061298"/>
    <m/>
    <n v="102818.21369999999"/>
    <x v="1"/>
    <n v="17389.655200000001"/>
    <x v="295"/>
    <x v="0"/>
    <m/>
  </r>
  <r>
    <d v="2022-05-26T04:16:04"/>
    <x v="1"/>
    <n v="40"/>
    <s v="GIL CORDOBA MATEO"/>
    <x v="3"/>
    <x v="0"/>
    <n v="252"/>
    <n v="25.2"/>
    <n v="243.677758318739"/>
    <m/>
    <n v="93471.103300000002"/>
    <x v="0"/>
    <n v="17389.655200000001"/>
    <x v="295"/>
    <x v="0"/>
    <m/>
  </r>
  <r>
    <d v="2022-05-26T04:16:04"/>
    <x v="1"/>
    <n v="42"/>
    <s v="BARRANTES GALLEGO DANIEL CAMILO"/>
    <x v="10"/>
    <x v="0"/>
    <n v="110"/>
    <n v="27.5"/>
    <n v="97.471103327495598"/>
    <m/>
    <n v="37388.441299999999"/>
    <x v="0"/>
    <n v="17389.655200000001"/>
    <x v="295"/>
    <x v="0"/>
    <m/>
  </r>
  <r>
    <d v="2022-05-27T03:56:54"/>
    <x v="9"/>
    <n v="1"/>
    <s v="LUJAN LOPERA FABIAN ALEXIS"/>
    <x v="1"/>
    <x v="3"/>
    <n v="179"/>
    <n v="16.272727272727298"/>
    <n v="276.12972972973"/>
    <s v="1 Descuento (Lorena Monitoreo)"/>
    <n v="106051.8919"/>
    <x v="0"/>
    <n v="15936.6667"/>
    <x v="296"/>
    <x v="0"/>
    <m/>
  </r>
  <r>
    <d v="2022-05-27T03:56:54"/>
    <x v="9"/>
    <n v="3"/>
    <s v="CANO JIMENEZ ESNEIDER"/>
    <x v="6"/>
    <x v="0"/>
    <n v="173"/>
    <n v="21.625"/>
    <n v="200.821621621622"/>
    <m/>
    <n v="77128.6486"/>
    <x v="0"/>
    <n v="15936.6667"/>
    <x v="296"/>
    <x v="0"/>
    <m/>
  </r>
  <r>
    <d v="2022-05-27T03:56:54"/>
    <x v="9"/>
    <n v="5"/>
    <s v="GONZALEZ MONTAO HERNAN DARIO"/>
    <x v="1"/>
    <x v="0"/>
    <n v="347"/>
    <n v="31.545454545454501"/>
    <n v="276.12972972973"/>
    <s v="2 Descuentos (Propietario)"/>
    <n v="106051.8919"/>
    <x v="1"/>
    <n v="15936.6667"/>
    <x v="296"/>
    <x v="0"/>
    <m/>
  </r>
  <r>
    <d v="2022-05-27T03:56:55"/>
    <x v="9"/>
    <n v="6"/>
    <s v="VARGAS ROJAS DIELMER AUGUSTO"/>
    <x v="3"/>
    <x v="3"/>
    <n v="292"/>
    <n v="29.2"/>
    <n v="251.027027027027"/>
    <s v="1 Descuento (Lorena Monitoreo)"/>
    <n v="96410.810800000007"/>
    <x v="0"/>
    <n v="15936.6667"/>
    <x v="296"/>
    <x v="0"/>
    <m/>
  </r>
  <r>
    <d v="2022-05-27T03:56:55"/>
    <x v="9"/>
    <n v="8"/>
    <s v="VALENCIA MENDOZA CESAR AUGUSTO"/>
    <x v="9"/>
    <x v="0"/>
    <n v="324"/>
    <n v="27"/>
    <n v="301.23243243243201"/>
    <s v="2 Descuentos (Despachador fernando y Conduct)"/>
    <n v="115692.973"/>
    <x v="1"/>
    <n v="15936.6667"/>
    <x v="296"/>
    <x v="0"/>
    <m/>
  </r>
  <r>
    <d v="2022-05-27T03:56:55"/>
    <x v="9"/>
    <n v="9"/>
    <s v="ESCOBAR BRAN MATEO"/>
    <x v="2"/>
    <x v="3"/>
    <n v="127"/>
    <n v="21.1666666666667"/>
    <n v="150.616216216216"/>
    <m/>
    <n v="57846.486499999999"/>
    <x v="0"/>
    <n v="15936.6667"/>
    <x v="296"/>
    <x v="0"/>
    <m/>
  </r>
  <r>
    <d v="2022-05-27T03:56:55"/>
    <x v="9"/>
    <n v="10"/>
    <s v="MONSALVE OCAMPO EDISON GUSTAVO"/>
    <x v="6"/>
    <x v="3"/>
    <n v="192"/>
    <n v="24"/>
    <n v="200.821621621622"/>
    <m/>
    <n v="77128.6486"/>
    <x v="0"/>
    <n v="15936.6667"/>
    <x v="296"/>
    <x v="0"/>
    <m/>
  </r>
  <r>
    <d v="2022-05-27T03:56:55"/>
    <x v="1"/>
    <n v="12"/>
    <s v="HERRERA CRISTIAN"/>
    <x v="12"/>
    <x v="0"/>
    <n v="281"/>
    <n v="21.615384615384599"/>
    <n v="326.33513513513498"/>
    <s v="1 Descuento (Usuario Desubicado)"/>
    <n v="125334.05409999999"/>
    <x v="0"/>
    <n v="15936.6667"/>
    <x v="296"/>
    <x v="0"/>
    <m/>
  </r>
  <r>
    <d v="2022-05-27T03:56:56"/>
    <x v="1"/>
    <n v="14"/>
    <s v="SEPULVEDA HENAO JUAN CAMILO"/>
    <x v="1"/>
    <x v="0"/>
    <n v="291"/>
    <n v="26.454545454545499"/>
    <n v="276.12972972973"/>
    <m/>
    <n v="106051.8919"/>
    <x v="1"/>
    <n v="15936.6667"/>
    <x v="296"/>
    <x v="0"/>
    <m/>
  </r>
  <r>
    <d v="2022-05-27T03:56:56"/>
    <x v="1"/>
    <n v="15"/>
    <s v="LONDOO LOPERA DUVAN ANDRES"/>
    <x v="3"/>
    <x v="0"/>
    <n v="266"/>
    <n v="26.6"/>
    <n v="251.027027027027"/>
    <s v="1 Descuento (Usuario Desubicado)"/>
    <n v="96410.810800000007"/>
    <x v="0"/>
    <n v="15936.6667"/>
    <x v="296"/>
    <x v="0"/>
    <m/>
  </r>
  <r>
    <d v="2022-05-27T03:56:56"/>
    <x v="1"/>
    <n v="16"/>
    <s v="DAVID TORRES GEIDER"/>
    <x v="1"/>
    <x v="0"/>
    <n v="207"/>
    <n v="18.818181818181799"/>
    <n v="276.12972972973"/>
    <m/>
    <n v="106051.8919"/>
    <x v="0"/>
    <n v="15936.6667"/>
    <x v="296"/>
    <x v="0"/>
    <m/>
  </r>
  <r>
    <d v="2022-05-27T03:56:56"/>
    <x v="1"/>
    <n v="17"/>
    <s v="VERENZUELA MARTINEZ ALEXANDER"/>
    <x v="9"/>
    <x v="3"/>
    <n v="300"/>
    <n v="25"/>
    <n v="301.23243243243201"/>
    <m/>
    <n v="115692.973"/>
    <x v="0"/>
    <n v="15936.6667"/>
    <x v="296"/>
    <x v="0"/>
    <m/>
  </r>
  <r>
    <d v="2022-05-27T03:56:56"/>
    <x v="1"/>
    <n v="19"/>
    <s v="HURTADO MADRID JUAN ESTEBAN"/>
    <x v="3"/>
    <x v="3"/>
    <n v="254"/>
    <n v="25.4"/>
    <n v="251.027027027027"/>
    <m/>
    <n v="96410.810800000007"/>
    <x v="0"/>
    <n v="15936.6667"/>
    <x v="296"/>
    <x v="0"/>
    <m/>
  </r>
  <r>
    <d v="2022-05-27T03:56:56"/>
    <x v="1"/>
    <n v="20"/>
    <s v="MARTINEZ MANCO JUAN FELIPE"/>
    <x v="6"/>
    <x v="0"/>
    <n v="193"/>
    <n v="24.125"/>
    <n v="200.821621621622"/>
    <s v="3 Descuentos (2 Propietarios y Conduct,)"/>
    <n v="77128.6486"/>
    <x v="0"/>
    <n v="15936.6667"/>
    <x v="296"/>
    <x v="0"/>
    <m/>
  </r>
  <r>
    <d v="2022-05-27T03:56:57"/>
    <x v="1"/>
    <n v="21"/>
    <s v="REYES ALVARADO ARIEL"/>
    <x v="8"/>
    <x v="0"/>
    <n v="91"/>
    <n v="18.2"/>
    <n v="125.513513513514"/>
    <m/>
    <n v="48205.405400000003"/>
    <x v="0"/>
    <n v="15936.6667"/>
    <x v="296"/>
    <x v="0"/>
    <m/>
  </r>
  <r>
    <d v="2022-05-27T03:56:57"/>
    <x v="1"/>
    <n v="22"/>
    <s v="QUIRAMA CASTAEDA JHON JADER"/>
    <x v="9"/>
    <x v="0"/>
    <n v="379"/>
    <n v="31.5833333333333"/>
    <n v="301.23243243243201"/>
    <m/>
    <n v="115692.973"/>
    <x v="1"/>
    <n v="15936.6667"/>
    <x v="296"/>
    <x v="0"/>
    <m/>
  </r>
  <r>
    <d v="2022-05-27T03:56:57"/>
    <x v="1"/>
    <n v="23"/>
    <s v="GIL CORDOBA MATEO"/>
    <x v="3"/>
    <x v="0"/>
    <n v="260"/>
    <n v="26"/>
    <n v="251.027027027027"/>
    <s v="1 Descuento (Conduct)"/>
    <n v="96410.810800000007"/>
    <x v="0"/>
    <n v="15936.6667"/>
    <x v="296"/>
    <x v="0"/>
    <m/>
  </r>
  <r>
    <d v="2022-05-27T03:56:57"/>
    <x v="1"/>
    <n v="25"/>
    <s v="JIMENEZ HURTADO CARLOS ESTIVEN"/>
    <x v="2"/>
    <x v="0"/>
    <n v="179"/>
    <n v="27.538461538461501"/>
    <n v="163.167567567568"/>
    <m/>
    <n v="62667.027000000002"/>
    <x v="1"/>
    <n v="15936.6667"/>
    <x v="296"/>
    <x v="0"/>
    <m/>
  </r>
  <r>
    <d v="2022-05-27T03:56:57"/>
    <x v="1"/>
    <n v="26"/>
    <s v="GONZALEZ VELASQUEZ LISDAN"/>
    <x v="1"/>
    <x v="0"/>
    <n v="241"/>
    <n v="21.909090909090899"/>
    <n v="276.12972972973"/>
    <m/>
    <n v="106051.8919"/>
    <x v="0"/>
    <n v="15936.6667"/>
    <x v="296"/>
    <x v="0"/>
    <m/>
  </r>
  <r>
    <d v="2022-05-27T03:56:58"/>
    <x v="1"/>
    <n v="27"/>
    <s v="DURANGO DAVID JOSE"/>
    <x v="3"/>
    <x v="0"/>
    <n v="231"/>
    <n v="23.1"/>
    <n v="251.027027027027"/>
    <m/>
    <n v="96410.810800000007"/>
    <x v="0"/>
    <n v="15936.6667"/>
    <x v="296"/>
    <x v="0"/>
    <m/>
  </r>
  <r>
    <d v="2022-05-27T03:56:58"/>
    <x v="9"/>
    <n v="29"/>
    <s v="VALENCIA MENDOZA JHON"/>
    <x v="1"/>
    <x v="3"/>
    <n v="308"/>
    <n v="28"/>
    <n v="276.12972972973"/>
    <m/>
    <n v="106051.8919"/>
    <x v="0"/>
    <n v="15936.6667"/>
    <x v="296"/>
    <x v="0"/>
    <m/>
  </r>
  <r>
    <d v="2022-05-27T03:56:58"/>
    <x v="9"/>
    <n v="30"/>
    <s v="ESCOBAR BRAN MATEO"/>
    <x v="11"/>
    <x v="1"/>
    <n v="66"/>
    <n v="33"/>
    <n v="50.205405405405401"/>
    <m/>
    <n v="19282.162199999999"/>
    <x v="0"/>
    <n v="15936.6667"/>
    <x v="296"/>
    <x v="0"/>
    <m/>
  </r>
  <r>
    <d v="2022-05-27T03:56:58"/>
    <x v="9"/>
    <n v="32"/>
    <s v="MEDINA PARRA JONATHAN ESTIVEN"/>
    <x v="2"/>
    <x v="0"/>
    <n v="164"/>
    <n v="27.3333333333333"/>
    <n v="150.616216216216"/>
    <m/>
    <n v="57846.486499999999"/>
    <x v="0"/>
    <n v="15936.6667"/>
    <x v="296"/>
    <x v="0"/>
    <m/>
  </r>
  <r>
    <d v="2022-05-27T03:56:58"/>
    <x v="9"/>
    <n v="34"/>
    <s v="MONTOYA OSPINA GILBERTO ANTONIO"/>
    <x v="12"/>
    <x v="3"/>
    <n v="359"/>
    <n v="27.615384615384599"/>
    <n v="326.33513513513498"/>
    <s v="1 Descuento (Conduct)"/>
    <n v="125334.05409999999"/>
    <x v="0"/>
    <n v="15936.6667"/>
    <x v="296"/>
    <x v="0"/>
    <m/>
  </r>
  <r>
    <d v="2022-05-27T03:56:59"/>
    <x v="9"/>
    <n v="35"/>
    <s v="GARCIA DAVID WILSON ALBERTO"/>
    <x v="0"/>
    <x v="0"/>
    <n v="206"/>
    <n v="22.8888888888889"/>
    <n v="225.924324324324"/>
    <s v="1 Descuento (Transbordo veh 29)"/>
    <n v="86769.729699999996"/>
    <x v="1"/>
    <n v="15936.6667"/>
    <x v="296"/>
    <x v="0"/>
    <m/>
  </r>
  <r>
    <d v="2022-05-27T03:56:59"/>
    <x v="9"/>
    <n v="36"/>
    <s v="MARTINEZ CHAVERRA LUIS NORBERTO"/>
    <x v="1"/>
    <x v="3"/>
    <n v="309"/>
    <n v="28.090909090909101"/>
    <n v="276.12972972973"/>
    <m/>
    <n v="106051.8919"/>
    <x v="0"/>
    <n v="15936.6667"/>
    <x v="296"/>
    <x v="0"/>
    <m/>
  </r>
  <r>
    <d v="2022-05-27T03:56:59"/>
    <x v="9"/>
    <n v="37"/>
    <s v="PIEDRAHITA MADRID SANTIAGO"/>
    <x v="3"/>
    <x v="0"/>
    <n v="199"/>
    <n v="19.899999999999999"/>
    <n v="251.027027027027"/>
    <m/>
    <n v="96410.810800000007"/>
    <x v="1"/>
    <n v="15936.6667"/>
    <x v="296"/>
    <x v="0"/>
    <m/>
  </r>
  <r>
    <d v="2022-05-27T03:56:59"/>
    <x v="9"/>
    <n v="40"/>
    <s v="CORDOBA QUINTERO RAFAEL JOSE"/>
    <x v="3"/>
    <x v="0"/>
    <n v="243"/>
    <n v="24.3"/>
    <n v="251.027027027027"/>
    <m/>
    <n v="96410.810800000007"/>
    <x v="0"/>
    <n v="15936.6667"/>
    <x v="296"/>
    <x v="0"/>
    <m/>
  </r>
  <r>
    <d v="2022-05-27T03:56:59"/>
    <x v="9"/>
    <n v="42"/>
    <s v="BARRANTES GALLEGO DANIEL CAMILO"/>
    <x v="3"/>
    <x v="0"/>
    <n v="305"/>
    <n v="30.5"/>
    <n v="251.027027027027"/>
    <s v="2 Descuentos (Usuarios Desubicados)"/>
    <n v="96410.810800000007"/>
    <x v="0"/>
    <n v="15936.6667"/>
    <x v="296"/>
    <x v="0"/>
    <m/>
  </r>
  <r>
    <d v="2022-05-28T01:52:57"/>
    <x v="1"/>
    <n v="1"/>
    <s v="LUJAN LOPERA FABIAN ALEXIS"/>
    <x v="1"/>
    <x v="0"/>
    <n v="224"/>
    <n v="20.363636363636399"/>
    <n v="270.06506849315099"/>
    <m/>
    <n v="103626.02740000001"/>
    <x v="0"/>
    <n v="16234.375"/>
    <x v="297"/>
    <x v="0"/>
    <m/>
  </r>
  <r>
    <d v="2022-05-28T01:52:57"/>
    <x v="1"/>
    <n v="3"/>
    <s v="CANO JIMENEZ ESNEIDER"/>
    <x v="4"/>
    <x v="0"/>
    <n v="138"/>
    <n v="19.714285714285701"/>
    <n v="171.859589041096"/>
    <m/>
    <n v="65943.835600000006"/>
    <x v="0"/>
    <n v="16234.375"/>
    <x v="297"/>
    <x v="0"/>
    <m/>
  </r>
  <r>
    <d v="2022-05-28T01:52:57"/>
    <x v="1"/>
    <n v="5"/>
    <s v="GONZALEZ MONTAO HERNAN DARIO"/>
    <x v="1"/>
    <x v="0"/>
    <n v="370"/>
    <n v="33.636363636363598"/>
    <n v="270.06506849315099"/>
    <s v="1 Descuento (Jefe de ruta)"/>
    <n v="103626.02740000001"/>
    <x v="1"/>
    <n v="16234.375"/>
    <x v="297"/>
    <x v="0"/>
    <m/>
  </r>
  <r>
    <d v="2022-05-28T01:52:57"/>
    <x v="1"/>
    <n v="6"/>
    <s v="VARGAS ROJAS DIELMER AUGUSTO"/>
    <x v="1"/>
    <x v="0"/>
    <n v="281"/>
    <n v="25.545454545454501"/>
    <n v="270.06506849315099"/>
    <s v="1 Descuento (Propietario y Usuario desubicado)"/>
    <n v="103626.02740000001"/>
    <x v="0"/>
    <n v="16234.375"/>
    <x v="297"/>
    <x v="0"/>
    <m/>
  </r>
  <r>
    <d v="2022-05-28T01:52:58"/>
    <x v="1"/>
    <n v="8"/>
    <s v="VALENCIA MENDOZA JHON"/>
    <x v="12"/>
    <x v="0"/>
    <n v="398"/>
    <n v="30.615384615384599"/>
    <n v="319.16780821917803"/>
    <s v="1 Descuento (Usuario desubicado)"/>
    <n v="122467.12330000001"/>
    <x v="1"/>
    <n v="16234.375"/>
    <x v="297"/>
    <x v="0"/>
    <m/>
  </r>
  <r>
    <d v="2022-05-28T01:52:58"/>
    <x v="1"/>
    <n v="9"/>
    <s v="ESCOBAR BRAN MATEO"/>
    <x v="6"/>
    <x v="0"/>
    <n v="211"/>
    <n v="26.375"/>
    <n v="196.41095890411"/>
    <s v="2 Descuentos (Usuario desubicado y Jefe de ruta)"/>
    <n v="75364.383600000001"/>
    <x v="0"/>
    <n v="16234.375"/>
    <x v="297"/>
    <x v="0"/>
    <m/>
  </r>
  <r>
    <d v="2022-05-28T01:52:58"/>
    <x v="1"/>
    <n v="10"/>
    <s v="MONSALVE OCAMPO EDISON GUSTAVO"/>
    <x v="1"/>
    <x v="0"/>
    <n v="230"/>
    <n v="20.909090909090899"/>
    <n v="270.06506849315099"/>
    <s v="1 Descuento (Usuario desubicado)"/>
    <n v="103626.02740000001"/>
    <x v="0"/>
    <n v="16234.375"/>
    <x v="297"/>
    <x v="0"/>
    <m/>
  </r>
  <r>
    <d v="2022-05-28T01:52:58"/>
    <x v="9"/>
    <n v="12"/>
    <s v="VELEZ ZAPATA SANTIAGO"/>
    <x v="0"/>
    <x v="0"/>
    <n v="185"/>
    <n v="20.5555555555556"/>
    <n v="220.96232876712301"/>
    <m/>
    <n v="84784.931500000006"/>
    <x v="0"/>
    <n v="16234.375"/>
    <x v="297"/>
    <x v="0"/>
    <m/>
  </r>
  <r>
    <d v="2022-05-28T01:52:58"/>
    <x v="9"/>
    <n v="14"/>
    <s v="CARVAJAL SALAZAR HECTOR MARINO"/>
    <x v="9"/>
    <x v="0"/>
    <n v="264"/>
    <n v="22"/>
    <n v="294.616438356164"/>
    <m/>
    <n v="113046.5753"/>
    <x v="1"/>
    <n v="16234.375"/>
    <x v="297"/>
    <x v="0"/>
    <m/>
  </r>
  <r>
    <d v="2022-05-28T01:52:58"/>
    <x v="9"/>
    <n v="15"/>
    <s v="LONDOO LOPERA DUVAN ANDRES"/>
    <x v="0"/>
    <x v="0"/>
    <n v="231"/>
    <n v="25.6666666666667"/>
    <n v="220.96232876712301"/>
    <s v="2 Descuentos (Usuarios desubicados)"/>
    <n v="84784.931500000006"/>
    <x v="0"/>
    <n v="16234.375"/>
    <x v="297"/>
    <x v="0"/>
    <m/>
  </r>
  <r>
    <d v="2022-05-28T01:52:58"/>
    <x v="9"/>
    <n v="16"/>
    <s v="LONDOO ORTIZ ARNOLD DAVID"/>
    <x v="4"/>
    <x v="0"/>
    <n v="175"/>
    <n v="25"/>
    <n v="171.859589041096"/>
    <m/>
    <n v="65943.835600000006"/>
    <x v="0"/>
    <n v="16234.375"/>
    <x v="297"/>
    <x v="0"/>
    <m/>
  </r>
  <r>
    <d v="2022-05-28T01:52:59"/>
    <x v="9"/>
    <n v="17"/>
    <s v="VERENZUELA MARTINEZ ALEXANDER"/>
    <x v="1"/>
    <x v="0"/>
    <n v="247"/>
    <n v="22.454545454545499"/>
    <n v="270.06506849315099"/>
    <s v="1 Descuento (Propietario)"/>
    <n v="103626.02740000001"/>
    <x v="0"/>
    <n v="16234.375"/>
    <x v="297"/>
    <x v="0"/>
    <m/>
  </r>
  <r>
    <d v="2022-05-28T01:52:59"/>
    <x v="9"/>
    <n v="18"/>
    <s v="RENDON VIANA HUMBERTO DE JESUS"/>
    <x v="3"/>
    <x v="0"/>
    <n v="324"/>
    <n v="32.4"/>
    <n v="245.51369863013699"/>
    <m/>
    <n v="94205.479500000001"/>
    <x v="0"/>
    <n v="16234.375"/>
    <x v="297"/>
    <x v="0"/>
    <m/>
  </r>
  <r>
    <d v="2022-05-28T01:52:59"/>
    <x v="9"/>
    <n v="19"/>
    <s v="HURTADO MADRID JUAN ESTEBAN"/>
    <x v="3"/>
    <x v="0"/>
    <n v="208"/>
    <n v="20.8"/>
    <n v="245.51369863013699"/>
    <s v="2 Descuentos (Controlador y Usuario desubicado)"/>
    <n v="94205.479500000001"/>
    <x v="0"/>
    <n v="16234.375"/>
    <x v="297"/>
    <x v="0"/>
    <m/>
  </r>
  <r>
    <d v="2022-05-28T01:52:59"/>
    <x v="9"/>
    <n v="20"/>
    <s v="VACA FIERRO ROBINSON"/>
    <x v="10"/>
    <x v="0"/>
    <n v="109"/>
    <n v="27.25"/>
    <n v="98.205479452054803"/>
    <m/>
    <n v="37682.191800000001"/>
    <x v="0"/>
    <n v="16234.375"/>
    <x v="297"/>
    <x v="0"/>
    <m/>
  </r>
  <r>
    <d v="2022-05-28T01:52:59"/>
    <x v="9"/>
    <n v="21"/>
    <s v="REYES ALVARADO ARIEL"/>
    <x v="3"/>
    <x v="0"/>
    <n v="214"/>
    <n v="21.4"/>
    <n v="245.51369863013699"/>
    <m/>
    <n v="94205.479500000001"/>
    <x v="0"/>
    <n v="16234.375"/>
    <x v="297"/>
    <x v="0"/>
    <m/>
  </r>
  <r>
    <d v="2022-05-28T01:52:59"/>
    <x v="9"/>
    <n v="22"/>
    <s v="QUIRAMA CASTAEDA JHON JADER"/>
    <x v="0"/>
    <x v="0"/>
    <n v="208"/>
    <n v="23.1111111111111"/>
    <n v="220.96232876712301"/>
    <s v="2 Descuentos (Usuarios desubicados)"/>
    <n v="84784.931500000006"/>
    <x v="1"/>
    <n v="16234.375"/>
    <x v="297"/>
    <x v="0"/>
    <m/>
  </r>
  <r>
    <d v="2022-05-28T01:53:00"/>
    <x v="9"/>
    <n v="23"/>
    <s v="RUA OCHOA JARAD"/>
    <x v="9"/>
    <x v="0"/>
    <n v="276"/>
    <n v="23"/>
    <n v="294.616438356164"/>
    <m/>
    <n v="113046.5753"/>
    <x v="0"/>
    <n v="16234.375"/>
    <x v="297"/>
    <x v="0"/>
    <m/>
  </r>
  <r>
    <d v="2022-05-28T01:53:00"/>
    <x v="9"/>
    <n v="26"/>
    <s v="GONZALEZ VELASQUEZ LISDAN"/>
    <x v="1"/>
    <x v="0"/>
    <n v="245"/>
    <n v="22.272727272727298"/>
    <n v="270.06506849315099"/>
    <s v="3 Descuentos (2 Usuarios desubicados, Lorena monitoreo)"/>
    <n v="103626.02740000001"/>
    <x v="0"/>
    <n v="16234.375"/>
    <x v="297"/>
    <x v="0"/>
    <m/>
  </r>
  <r>
    <d v="2022-05-28T01:53:00"/>
    <x v="9"/>
    <n v="27"/>
    <s v="DURANGO DAVID JOSE"/>
    <x v="4"/>
    <x v="0"/>
    <n v="172"/>
    <n v="24.571428571428601"/>
    <n v="171.859589041096"/>
    <s v="3 Descuentos (Despachador fernando y 2 Conduct.)"/>
    <n v="65943.835600000006"/>
    <x v="0"/>
    <n v="16234.375"/>
    <x v="297"/>
    <x v="0"/>
    <m/>
  </r>
  <r>
    <d v="2022-05-28T01:53:00"/>
    <x v="9"/>
    <n v="28"/>
    <s v="JIMENEZ HURTADO CARLOS ESTIVEN"/>
    <x v="0"/>
    <x v="0"/>
    <n v="242"/>
    <n v="26.8888888888889"/>
    <n v="220.96232876712301"/>
    <m/>
    <n v="84784.931500000006"/>
    <x v="0"/>
    <n v="16234.375"/>
    <x v="297"/>
    <x v="0"/>
    <m/>
  </r>
  <r>
    <d v="2022-05-28T01:53:00"/>
    <x v="9"/>
    <n v="29"/>
    <s v="MARTINEZ MANCO JUAN FELIPE"/>
    <x v="0"/>
    <x v="0"/>
    <n v="237"/>
    <n v="26.3333333333333"/>
    <n v="220.96232876712301"/>
    <m/>
    <n v="84784.931500000006"/>
    <x v="0"/>
    <n v="16234.375"/>
    <x v="297"/>
    <x v="0"/>
    <m/>
  </r>
  <r>
    <d v="2022-05-28T01:53:00"/>
    <x v="1"/>
    <n v="30"/>
    <s v="ESCOBAR BRAN MATEO"/>
    <x v="5"/>
    <x v="0"/>
    <n v="15"/>
    <n v="15"/>
    <n v="24.551369863013701"/>
    <m/>
    <n v="9420.5478999999996"/>
    <x v="0"/>
    <n v="16234.375"/>
    <x v="297"/>
    <x v="0"/>
    <m/>
  </r>
  <r>
    <d v="2022-05-28T01:53:01"/>
    <x v="1"/>
    <n v="32"/>
    <s v="MEDINA PARRA JONATHAN ESTIVEN"/>
    <x v="1"/>
    <x v="0"/>
    <n v="283"/>
    <n v="25.727272727272702"/>
    <n v="270.06506849315099"/>
    <m/>
    <n v="103626.02740000001"/>
    <x v="0"/>
    <n v="16234.375"/>
    <x v="297"/>
    <x v="0"/>
    <m/>
  </r>
  <r>
    <d v="2022-05-28T01:53:01"/>
    <x v="1"/>
    <n v="33"/>
    <s v="YEPES CAMILO"/>
    <x v="6"/>
    <x v="0"/>
    <n v="217"/>
    <n v="27.125"/>
    <n v="196.41095890411"/>
    <m/>
    <n v="75364.383600000001"/>
    <x v="0"/>
    <n v="16234.375"/>
    <x v="297"/>
    <x v="0"/>
    <m/>
  </r>
  <r>
    <d v="2022-05-28T01:53:01"/>
    <x v="1"/>
    <n v="34"/>
    <s v="MONTOYA OSPINA GILBERTO ANTONIO"/>
    <x v="1"/>
    <x v="0"/>
    <n v="270"/>
    <n v="24.545454545454501"/>
    <n v="270.06506849315099"/>
    <s v="1 Descuento (Jefe de ruta)"/>
    <n v="103626.02740000001"/>
    <x v="0"/>
    <n v="16234.375"/>
    <x v="297"/>
    <x v="0"/>
    <m/>
  </r>
  <r>
    <d v="2022-05-28T01:53:02"/>
    <x v="1"/>
    <n v="35"/>
    <s v="GARCIA DAVID WILSON ALBERTO"/>
    <x v="1"/>
    <x v="0"/>
    <n v="224"/>
    <n v="20.363636363636399"/>
    <n v="270.06506849315099"/>
    <m/>
    <n v="103626.02740000001"/>
    <x v="1"/>
    <n v="16234.375"/>
    <x v="297"/>
    <x v="0"/>
    <m/>
  </r>
  <r>
    <d v="2022-05-28T01:53:02"/>
    <x v="1"/>
    <n v="36"/>
    <s v="MARTINEZ CHAVERRA LUIS NORBERTO"/>
    <x v="1"/>
    <x v="0"/>
    <n v="252"/>
    <n v="22.909090909090899"/>
    <n v="270.06506849315099"/>
    <s v="1 Descuento (Despachador Fernando)"/>
    <n v="103626.02740000001"/>
    <x v="0"/>
    <n v="16234.375"/>
    <x v="297"/>
    <x v="0"/>
    <m/>
  </r>
  <r>
    <d v="2022-05-28T01:53:02"/>
    <x v="1"/>
    <n v="37"/>
    <s v="PIEDRAHITA MADRID SANTIAGO"/>
    <x v="3"/>
    <x v="0"/>
    <n v="234"/>
    <n v="23.4"/>
    <n v="245.51369863013699"/>
    <m/>
    <n v="94205.479500000001"/>
    <x v="1"/>
    <n v="16234.375"/>
    <x v="297"/>
    <x v="0"/>
    <m/>
  </r>
  <r>
    <d v="2022-05-28T01:53:02"/>
    <x v="1"/>
    <n v="40"/>
    <s v="CORDOBA QUINTERO RAFAEL JOSE"/>
    <x v="3"/>
    <x v="0"/>
    <n v="279"/>
    <n v="27.9"/>
    <n v="245.51369863013699"/>
    <s v="2 Descuentos (Propietario y Despachador fernando)"/>
    <n v="94205.479500000001"/>
    <x v="0"/>
    <n v="16234.375"/>
    <x v="297"/>
    <x v="0"/>
    <m/>
  </r>
  <r>
    <d v="2022-05-28T01:53:03"/>
    <x v="1"/>
    <n v="42"/>
    <s v="BARRANTES GALLEGO DANIEL CAMILO"/>
    <x v="6"/>
    <x v="0"/>
    <n v="206"/>
    <n v="25.75"/>
    <n v="196.41095890411"/>
    <s v="1 Descuento (Jefe de ruta)"/>
    <n v="75364.383600000001"/>
    <x v="0"/>
    <n v="16234.375"/>
    <x v="297"/>
    <x v="0"/>
    <m/>
  </r>
  <r>
    <d v="2022-05-29T04:19:14"/>
    <x v="9"/>
    <n v="1"/>
    <s v="BERRIO GIL YEYSON DARIO"/>
    <x v="13"/>
    <x v="0"/>
    <n v="242"/>
    <n v="17.285714285714299"/>
    <n v="352.486486486486"/>
    <m/>
    <n v="135394.59460000001"/>
    <x v="0"/>
    <n v="17386.666700000002"/>
    <x v="298"/>
    <x v="0"/>
    <m/>
  </r>
  <r>
    <d v="2022-05-29T04:19:14"/>
    <x v="9"/>
    <n v="3"/>
    <s v="CANO JIMENEZ ESNEIDER"/>
    <x v="2"/>
    <x v="3"/>
    <n v="144"/>
    <n v="24"/>
    <n v="151.06563706563699"/>
    <m/>
    <n v="58026.254800000002"/>
    <x v="0"/>
    <n v="17386.666700000002"/>
    <x v="298"/>
    <x v="0"/>
    <m/>
  </r>
  <r>
    <d v="2022-05-29T04:19:15"/>
    <x v="9"/>
    <n v="5"/>
    <s v="GONZALEZ MONTAO HERNAN DARIO"/>
    <x v="5"/>
    <x v="0"/>
    <n v="17"/>
    <n v="17"/>
    <n v="25.177606177606201"/>
    <m/>
    <n v="9671.0424999999996"/>
    <x v="1"/>
    <n v="17386.666700000002"/>
    <x v="298"/>
    <x v="0"/>
    <m/>
  </r>
  <r>
    <d v="2022-05-29T04:19:15"/>
    <x v="9"/>
    <n v="6"/>
    <s v="VARGAS ROJAS DIELMER AUGUSTO"/>
    <x v="3"/>
    <x v="3"/>
    <n v="257"/>
    <n v="25.7"/>
    <n v="251.77606177606199"/>
    <m/>
    <n v="96710.424700000003"/>
    <x v="0"/>
    <n v="17386.666700000002"/>
    <x v="298"/>
    <x v="0"/>
    <m/>
  </r>
  <r>
    <d v="2022-05-29T04:19:15"/>
    <x v="9"/>
    <n v="8"/>
    <s v="MARTINEZ MANCO JUAN FELIPE"/>
    <x v="0"/>
    <x v="0"/>
    <n v="272"/>
    <n v="30.2222222222222"/>
    <n v="226.59845559845601"/>
    <m/>
    <n v="87039.382199999993"/>
    <x v="1"/>
    <n v="17386.666700000002"/>
    <x v="298"/>
    <x v="0"/>
    <m/>
  </r>
  <r>
    <d v="2022-05-29T04:19:15"/>
    <x v="9"/>
    <n v="9"/>
    <s v="ESCOBAR BRAN MATEO"/>
    <x v="0"/>
    <x v="3"/>
    <n v="262"/>
    <n v="29.1111111111111"/>
    <n v="226.59845559845601"/>
    <m/>
    <n v="87039.382199999993"/>
    <x v="0"/>
    <n v="17386.666700000002"/>
    <x v="298"/>
    <x v="0"/>
    <m/>
  </r>
  <r>
    <d v="2022-05-29T04:19:16"/>
    <x v="9"/>
    <n v="10"/>
    <s v="MONSALVE OCAMPO EDISON GUSTAVO"/>
    <x v="6"/>
    <x v="0"/>
    <n v="207"/>
    <n v="25.875"/>
    <n v="201.42084942084901"/>
    <m/>
    <n v="77368.339800000002"/>
    <x v="0"/>
    <n v="17386.666700000002"/>
    <x v="298"/>
    <x v="0"/>
    <m/>
  </r>
  <r>
    <d v="2022-05-29T04:19:16"/>
    <x v="1"/>
    <n v="11"/>
    <s v="HERRERA CRISTIAN"/>
    <x v="1"/>
    <x v="0"/>
    <n v="258"/>
    <n v="23.454545454545499"/>
    <n v="276.953667953668"/>
    <m/>
    <n v="106381.4672"/>
    <x v="0"/>
    <n v="17386.666700000002"/>
    <x v="298"/>
    <x v="0"/>
    <m/>
  </r>
  <r>
    <d v="2022-05-29T04:19:16"/>
    <x v="1"/>
    <n v="12"/>
    <s v="VELEZ ZAPATA SANTIAGO"/>
    <x v="3"/>
    <x v="3"/>
    <n v="222"/>
    <n v="22.2"/>
    <n v="251.77606177606199"/>
    <m/>
    <n v="96710.424700000003"/>
    <x v="0"/>
    <n v="17386.666700000002"/>
    <x v="298"/>
    <x v="0"/>
    <m/>
  </r>
  <r>
    <d v="2022-05-29T04:19:16"/>
    <x v="1"/>
    <n v="14"/>
    <s v="CARVAJAL SALAZAR HECTOR MARINO"/>
    <x v="1"/>
    <x v="3"/>
    <n v="290"/>
    <n v="26.363636363636399"/>
    <n v="276.953667953668"/>
    <s v="3 Descuentos (2 x Usuario con movilidad reducida, 1 Usuario desubicado)"/>
    <n v="106381.4672"/>
    <x v="1"/>
    <n v="17386.666700000002"/>
    <x v="298"/>
    <x v="0"/>
    <m/>
  </r>
  <r>
    <d v="2022-05-29T04:19:16"/>
    <x v="1"/>
    <n v="15"/>
    <s v="LONDOO LOPERA DUVAN ANDRES"/>
    <x v="0"/>
    <x v="3"/>
    <n v="232"/>
    <n v="25.7777777777778"/>
    <n v="226.59845559845601"/>
    <m/>
    <n v="87039.382199999993"/>
    <x v="0"/>
    <n v="17386.666700000002"/>
    <x v="298"/>
    <x v="0"/>
    <m/>
  </r>
  <r>
    <d v="2022-05-29T04:19:17"/>
    <x v="1"/>
    <n v="16"/>
    <s v="LONDOO ORTIZ ARNOLD DAVID"/>
    <x v="4"/>
    <x v="3"/>
    <n v="164"/>
    <n v="23.428571428571399"/>
    <n v="176.243243243243"/>
    <s v="5 Descuentos (4 transbordo veh 14 y Usuario desubicado)"/>
    <n v="67697.297300000006"/>
    <x v="0"/>
    <n v="17386.666700000002"/>
    <x v="298"/>
    <x v="0"/>
    <m/>
  </r>
  <r>
    <d v="2022-05-29T04:19:17"/>
    <x v="1"/>
    <n v="17"/>
    <s v="VERENZUELA MARTINEZ ALEXANDER"/>
    <x v="9"/>
    <x v="0"/>
    <n v="300"/>
    <n v="25"/>
    <n v="302.13127413127398"/>
    <m/>
    <n v="116052.5097"/>
    <x v="0"/>
    <n v="17386.666700000002"/>
    <x v="298"/>
    <x v="0"/>
    <m/>
  </r>
  <r>
    <d v="2022-05-29T04:19:17"/>
    <x v="1"/>
    <n v="18"/>
    <s v="RENDON VIANA HUMBERTO DE JESUS"/>
    <x v="3"/>
    <x v="3"/>
    <n v="276"/>
    <n v="27.6"/>
    <n v="251.77606177606199"/>
    <m/>
    <n v="96710.424700000003"/>
    <x v="0"/>
    <n v="17386.666700000002"/>
    <x v="298"/>
    <x v="0"/>
    <m/>
  </r>
  <r>
    <d v="2022-05-29T04:19:17"/>
    <x v="1"/>
    <n v="20"/>
    <s v="VACA FIERRO ROBINSON"/>
    <x v="2"/>
    <x v="3"/>
    <n v="141"/>
    <n v="23.5"/>
    <n v="151.06563706563699"/>
    <m/>
    <n v="58026.254800000002"/>
    <x v="0"/>
    <n v="17386.666700000002"/>
    <x v="298"/>
    <x v="0"/>
    <m/>
  </r>
  <r>
    <d v="2022-05-29T04:19:18"/>
    <x v="1"/>
    <n v="21"/>
    <s v="REYES ALVARADO ARIEL"/>
    <x v="3"/>
    <x v="0"/>
    <n v="223"/>
    <n v="22.3"/>
    <n v="251.77606177606199"/>
    <m/>
    <n v="96710.424700000003"/>
    <x v="0"/>
    <n v="17386.666700000002"/>
    <x v="298"/>
    <x v="0"/>
    <m/>
  </r>
  <r>
    <d v="2022-05-29T04:19:18"/>
    <x v="1"/>
    <n v="22"/>
    <s v="QUIRAMA CASTAEDA JHON JADER"/>
    <x v="0"/>
    <x v="0"/>
    <n v="299"/>
    <n v="33.2222222222222"/>
    <n v="226.59845559845601"/>
    <m/>
    <n v="87039.382199999993"/>
    <x v="1"/>
    <n v="17386.666700000002"/>
    <x v="298"/>
    <x v="0"/>
    <m/>
  </r>
  <r>
    <d v="2022-05-29T04:19:18"/>
    <x v="1"/>
    <n v="25"/>
    <s v="JIMENEZ HURTADO CARLOS ESTIVEN"/>
    <x v="6"/>
    <x v="0"/>
    <n v="207"/>
    <n v="25.875"/>
    <n v="201.42084942084901"/>
    <m/>
    <n v="77368.339800000002"/>
    <x v="1"/>
    <n v="17386.666700000002"/>
    <x v="298"/>
    <x v="0"/>
    <m/>
  </r>
  <r>
    <d v="2022-05-29T04:19:18"/>
    <x v="1"/>
    <n v="26"/>
    <s v="GONZALEZ VELASQUEZ LISDAN"/>
    <x v="0"/>
    <x v="0"/>
    <n v="272"/>
    <n v="30.2222222222222"/>
    <n v="226.59845559845601"/>
    <s v="3 Descuentos (Usuarios desubicados)"/>
    <n v="87039.382199999993"/>
    <x v="0"/>
    <n v="17386.666700000002"/>
    <x v="298"/>
    <x v="0"/>
    <m/>
  </r>
  <r>
    <d v="2022-05-29T04:19:18"/>
    <x v="1"/>
    <n v="27"/>
    <s v="DURANGO DAVID JOSE"/>
    <x v="1"/>
    <x v="0"/>
    <n v="292"/>
    <n v="26.545454545454501"/>
    <n v="276.953667953668"/>
    <m/>
    <n v="106381.4672"/>
    <x v="0"/>
    <n v="17386.666700000002"/>
    <x v="298"/>
    <x v="0"/>
    <m/>
  </r>
  <r>
    <d v="2022-05-29T04:19:19"/>
    <x v="1"/>
    <n v="29"/>
    <s v="VALENCIA MENDOZA JHON"/>
    <x v="1"/>
    <x v="0"/>
    <n v="260"/>
    <n v="23.636363636363601"/>
    <n v="276.953667953668"/>
    <s v="1 Descuento (Usuario desubicado)"/>
    <n v="106381.4672"/>
    <x v="0"/>
    <n v="17386.666700000002"/>
    <x v="298"/>
    <x v="0"/>
    <m/>
  </r>
  <r>
    <d v="2022-05-29T04:19:19"/>
    <x v="9"/>
    <n v="32"/>
    <s v="MEDINA PARRA JONATHAN ESTIVEN"/>
    <x v="0"/>
    <x v="0"/>
    <n v="229"/>
    <n v="25.4444444444444"/>
    <n v="226.59845559845601"/>
    <m/>
    <n v="87039.382199999993"/>
    <x v="0"/>
    <n v="17386.666700000002"/>
    <x v="298"/>
    <x v="0"/>
    <m/>
  </r>
  <r>
    <d v="2022-05-29T04:19:19"/>
    <x v="9"/>
    <n v="33"/>
    <s v="YEPES CAMILO"/>
    <x v="0"/>
    <x v="0"/>
    <n v="214"/>
    <n v="23.7777777777778"/>
    <n v="226.59845559845601"/>
    <m/>
    <n v="87039.382199999993"/>
    <x v="0"/>
    <n v="17386.666700000002"/>
    <x v="298"/>
    <x v="0"/>
    <m/>
  </r>
  <r>
    <d v="2022-05-29T04:19:20"/>
    <x v="9"/>
    <n v="34"/>
    <s v="MONTOYA OSPINA GILBERTO ANTONIO"/>
    <x v="6"/>
    <x v="0"/>
    <n v="211"/>
    <n v="26.375"/>
    <n v="201.42084942084901"/>
    <m/>
    <n v="77368.339800000002"/>
    <x v="0"/>
    <n v="17386.666700000002"/>
    <x v="298"/>
    <x v="0"/>
    <m/>
  </r>
  <r>
    <d v="2022-05-29T04:19:20"/>
    <x v="9"/>
    <n v="35"/>
    <s v="GARCIA DAVID WILSON ALBERTO"/>
    <x v="3"/>
    <x v="0"/>
    <n v="220"/>
    <n v="22"/>
    <n v="251.77606177606199"/>
    <s v="1 Descuento (Propietario)"/>
    <n v="96710.424700000003"/>
    <x v="1"/>
    <n v="17386.666700000002"/>
    <x v="298"/>
    <x v="0"/>
    <m/>
  </r>
  <r>
    <d v="2022-05-29T04:19:20"/>
    <x v="9"/>
    <n v="36"/>
    <s v="MARTINEZ CHAVERRA LUIS NORBERTO"/>
    <x v="0"/>
    <x v="0"/>
    <n v="235"/>
    <n v="26.1111111111111"/>
    <n v="226.59845559845601"/>
    <m/>
    <n v="87039.382199999993"/>
    <x v="0"/>
    <n v="17386.666700000002"/>
    <x v="298"/>
    <x v="0"/>
    <m/>
  </r>
  <r>
    <d v="2022-05-29T04:19:21"/>
    <x v="9"/>
    <n v="38"/>
    <s v="LUJAN LOPERA FABIAN ALEXIS"/>
    <x v="0"/>
    <x v="0"/>
    <n v="220"/>
    <n v="24.4444444444444"/>
    <n v="226.59845559845601"/>
    <m/>
    <n v="87039.382199999993"/>
    <x v="0"/>
    <n v="17386.666700000002"/>
    <x v="298"/>
    <x v="0"/>
    <m/>
  </r>
  <r>
    <d v="2022-05-29T04:19:21"/>
    <x v="9"/>
    <n v="40"/>
    <s v="CORDOBA QUINTERO RAFAEL JOSE"/>
    <x v="4"/>
    <x v="0"/>
    <n v="210"/>
    <n v="30"/>
    <n v="176.243243243243"/>
    <s v="1 Descuento (Despachador Fernando)"/>
    <n v="67697.297300000006"/>
    <x v="0"/>
    <n v="17386.666700000002"/>
    <x v="298"/>
    <x v="0"/>
    <m/>
  </r>
  <r>
    <d v="2022-05-29T04:19:21"/>
    <x v="9"/>
    <n v="42"/>
    <s v="BARRANTES GALLEGO DANIEL CAMILO"/>
    <x v="4"/>
    <x v="0"/>
    <n v="145"/>
    <n v="20.714285714285701"/>
    <n v="176.243243243243"/>
    <m/>
    <n v="67697.297300000006"/>
    <x v="0"/>
    <n v="17386.666700000002"/>
    <x v="298"/>
    <x v="0"/>
    <m/>
  </r>
  <r>
    <d v="2022-05-30T02:16:28"/>
    <x v="10"/>
    <n v="1"/>
    <s v="BERRIO GIL YEYSON DARIO"/>
    <x v="1"/>
    <x v="3"/>
    <n v="260"/>
    <n v="23.636363636363601"/>
    <n v="269.98124999999999"/>
    <m/>
    <n v="103592.5"/>
    <x v="0"/>
    <n v="20555.5556"/>
    <x v="299"/>
    <x v="0"/>
    <m/>
  </r>
  <r>
    <d v="2022-05-30T02:16:28"/>
    <x v="10"/>
    <n v="3"/>
    <s v="CANO JIMENEZ ESNEIDER"/>
    <x v="3"/>
    <x v="0"/>
    <n v="260"/>
    <n v="26"/>
    <n v="245.4375"/>
    <m/>
    <n v="94175"/>
    <x v="0"/>
    <n v="20555.5556"/>
    <x v="299"/>
    <x v="0"/>
    <m/>
  </r>
  <r>
    <d v="2022-05-30T02:16:28"/>
    <x v="10"/>
    <n v="6"/>
    <s v="VARGAS ROJAS DIELMER AUGUSTO"/>
    <x v="0"/>
    <x v="0"/>
    <n v="234"/>
    <n v="26"/>
    <n v="220.89375000000001"/>
    <m/>
    <n v="84757.5"/>
    <x v="0"/>
    <n v="20555.5556"/>
    <x v="299"/>
    <x v="0"/>
    <m/>
  </r>
  <r>
    <d v="2022-05-30T02:16:28"/>
    <x v="10"/>
    <n v="9"/>
    <s v="ESCOBAR BRAN MATEO"/>
    <x v="6"/>
    <x v="0"/>
    <n v="187"/>
    <n v="23.375"/>
    <n v="196.35"/>
    <m/>
    <n v="75340"/>
    <x v="0"/>
    <n v="20555.5556"/>
    <x v="299"/>
    <x v="0"/>
    <m/>
  </r>
  <r>
    <d v="2022-05-30T02:16:29"/>
    <x v="10"/>
    <n v="10"/>
    <s v="MONSALVE OCAMPO EDISON GUSTAVO"/>
    <x v="0"/>
    <x v="0"/>
    <n v="237"/>
    <n v="26.3333333333333"/>
    <n v="220.89375000000001"/>
    <m/>
    <n v="84757.5"/>
    <x v="0"/>
    <n v="20555.5556"/>
    <x v="299"/>
    <x v="0"/>
    <m/>
  </r>
  <r>
    <d v="2022-05-30T02:16:29"/>
    <x v="10"/>
    <n v="11"/>
    <s v="HERRERA CRISTIAN"/>
    <x v="1"/>
    <x v="0"/>
    <n v="276"/>
    <n v="25.090909090909101"/>
    <n v="269.98124999999999"/>
    <m/>
    <n v="103592.5"/>
    <x v="0"/>
    <n v="20555.5556"/>
    <x v="299"/>
    <x v="0"/>
    <m/>
  </r>
  <r>
    <d v="2022-05-30T02:16:29"/>
    <x v="10"/>
    <n v="12"/>
    <s v="VELEZ ZAPATA SANTIAGO"/>
    <x v="0"/>
    <x v="1"/>
    <n v="187"/>
    <n v="20.7777777777778"/>
    <n v="220.89375000000001"/>
    <m/>
    <n v="84757.5"/>
    <x v="0"/>
    <n v="20555.5556"/>
    <x v="299"/>
    <x v="0"/>
    <m/>
  </r>
  <r>
    <d v="2022-05-30T02:16:29"/>
    <x v="10"/>
    <n v="14"/>
    <s v="CARVAJAL SALAZAR HECTOR MARINO"/>
    <x v="1"/>
    <x v="3"/>
    <n v="227"/>
    <n v="20.636363636363601"/>
    <n v="269.98124999999999"/>
    <m/>
    <n v="103592.5"/>
    <x v="1"/>
    <n v="20555.5556"/>
    <x v="299"/>
    <x v="0"/>
    <m/>
  </r>
  <r>
    <d v="2022-05-30T02:16:29"/>
    <x v="10"/>
    <n v="15"/>
    <s v="LONDOO LOPERA DUVAN ANDRES"/>
    <x v="0"/>
    <x v="3"/>
    <n v="222"/>
    <n v="24.6666666666667"/>
    <n v="220.89375000000001"/>
    <m/>
    <n v="84757.5"/>
    <x v="0"/>
    <n v="20555.5556"/>
    <x v="299"/>
    <x v="0"/>
    <m/>
  </r>
  <r>
    <d v="2022-05-30T02:16:29"/>
    <x v="10"/>
    <n v="16"/>
    <s v="DAVID TORRES GEI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7"/>
    <s v="VERENZUELA MARTINEZ ALEXAN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8"/>
    <s v="RENDON VIANA HUMBERTO DE JESUS"/>
    <x v="10"/>
    <x v="3"/>
    <n v="115"/>
    <n v="28.75"/>
    <n v="98.174999999999997"/>
    <m/>
    <n v="37670"/>
    <x v="0"/>
    <n v="20555.5556"/>
    <x v="299"/>
    <x v="0"/>
    <m/>
  </r>
  <r>
    <d v="2022-05-30T02:16:30"/>
    <x v="10"/>
    <n v="20"/>
    <s v="VACA FIERRO ROBINSON"/>
    <x v="9"/>
    <x v="0"/>
    <n v="281"/>
    <n v="23.4166666666667"/>
    <n v="294.52499999999998"/>
    <s v="2 Descuentos (Usuarios desubicados)"/>
    <n v="113010"/>
    <x v="0"/>
    <n v="20555.5556"/>
    <x v="299"/>
    <x v="0"/>
    <m/>
  </r>
  <r>
    <d v="2022-05-30T02:16:30"/>
    <x v="10"/>
    <n v="29"/>
    <s v="VALENCIA MENDOZA JHON"/>
    <x v="10"/>
    <x v="1"/>
    <n v="129"/>
    <n v="32.25"/>
    <n v="98.174999999999997"/>
    <s v="1 Descuento (Despachador fernando)"/>
    <n v="37670"/>
    <x v="0"/>
    <n v="20555.5556"/>
    <x v="299"/>
    <x v="0"/>
    <m/>
  </r>
  <r>
    <d v="2022-05-30T02:16:30"/>
    <x v="10"/>
    <n v="34"/>
    <s v="MONTOYA OSPINA GILBERTO ANTONIO"/>
    <x v="1"/>
    <x v="0"/>
    <n v="305"/>
    <n v="27.727272727272702"/>
    <n v="269.98124999999999"/>
    <m/>
    <n v="103592.5"/>
    <x v="0"/>
    <n v="20555.5556"/>
    <x v="299"/>
    <x v="0"/>
    <m/>
  </r>
  <r>
    <d v="2022-05-30T02:16:30"/>
    <x v="10"/>
    <n v="38"/>
    <s v="LUJAN LOPERA FABIAN ALEXIS"/>
    <x v="3"/>
    <x v="0"/>
    <n v="309"/>
    <n v="30.9"/>
    <n v="245.4375"/>
    <m/>
    <n v="94175"/>
    <x v="0"/>
    <n v="20555.5556"/>
    <x v="299"/>
    <x v="0"/>
    <m/>
  </r>
  <r>
    <d v="2022-05-30T02:16:31"/>
    <x v="10"/>
    <n v="42"/>
    <s v="LONDOO ORTIZ ARNOLD DAVID"/>
    <x v="3"/>
    <x v="0"/>
    <n v="190"/>
    <n v="19"/>
    <n v="245.4375"/>
    <s v="3 Descuentos (Despachador fernando y 2 Usuarios desubicados)"/>
    <n v="94175"/>
    <x v="0"/>
    <n v="20555.5556"/>
    <x v="299"/>
    <x v="0"/>
    <m/>
  </r>
  <r>
    <d v="2022-05-30T23:53:30"/>
    <x v="11"/>
    <n v="8"/>
    <s v="MARTINEZ MANCO JUAN FELIPE"/>
    <x v="3"/>
    <x v="0"/>
    <n v="194"/>
    <n v="19.399999999999999"/>
    <n v="197.388535031847"/>
    <m/>
    <n v="74955.414000000004"/>
    <x v="1"/>
    <n v="13187.5"/>
    <x v="300"/>
    <x v="0"/>
    <m/>
  </r>
  <r>
    <d v="2022-05-30T23:53:30"/>
    <x v="11"/>
    <n v="12"/>
    <s v="VELEZ ZAPATA SANTIAGO"/>
    <x v="3"/>
    <x v="0"/>
    <n v="151"/>
    <n v="15.1"/>
    <n v="197.388535031847"/>
    <m/>
    <n v="74955.414000000004"/>
    <x v="0"/>
    <n v="13187.5"/>
    <x v="300"/>
    <x v="0"/>
    <m/>
  </r>
  <r>
    <d v="2022-05-30T23:53:30"/>
    <x v="11"/>
    <n v="21"/>
    <s v="REYES ALVARADO ARIEL"/>
    <x v="3"/>
    <x v="0"/>
    <n v="190"/>
    <n v="19"/>
    <n v="197.388535031847"/>
    <m/>
    <n v="74955.414000000004"/>
    <x v="0"/>
    <n v="13187.5"/>
    <x v="300"/>
    <x v="0"/>
    <m/>
  </r>
  <r>
    <d v="2022-05-30T23:53:30"/>
    <x v="11"/>
    <n v="22"/>
    <s v="QUIRAMA CASTAEDA JHON JADER"/>
    <x v="1"/>
    <x v="0"/>
    <n v="197"/>
    <n v="17.909090909090899"/>
    <n v="217.127388535032"/>
    <m/>
    <n v="82450.955400000006"/>
    <x v="1"/>
    <n v="13187.5"/>
    <x v="300"/>
    <x v="0"/>
    <m/>
  </r>
  <r>
    <d v="2022-05-30T23:53:30"/>
    <x v="11"/>
    <n v="23"/>
    <s v="RUA OCHOA JARAD"/>
    <x v="1"/>
    <x v="0"/>
    <n v="177"/>
    <n v="16.090909090909101"/>
    <n v="217.127388535032"/>
    <m/>
    <n v="82450.955400000006"/>
    <x v="0"/>
    <n v="13187.5"/>
    <x v="300"/>
    <x v="0"/>
    <m/>
  </r>
  <r>
    <d v="2022-05-30T23:53:31"/>
    <x v="11"/>
    <n v="26"/>
    <s v="ESPINOZA CHAVARRIA GUILLERMO LEON"/>
    <x v="3"/>
    <x v="0"/>
    <n v="193"/>
    <n v="19.3"/>
    <n v="197.388535031847"/>
    <m/>
    <n v="74955.414000000004"/>
    <x v="0"/>
    <n v="13187.5"/>
    <x v="300"/>
    <x v="0"/>
    <m/>
  </r>
  <r>
    <d v="2022-05-30T23:53:31"/>
    <x v="11"/>
    <n v="27"/>
    <s v="DURANGO DAVID JOSE"/>
    <x v="3"/>
    <x v="0"/>
    <n v="201"/>
    <n v="20.100000000000001"/>
    <n v="197.388535031847"/>
    <m/>
    <n v="74955.414000000004"/>
    <x v="0"/>
    <n v="13187.5"/>
    <x v="300"/>
    <x v="0"/>
    <m/>
  </r>
  <r>
    <d v="2022-05-30T23:53:31"/>
    <x v="11"/>
    <n v="32"/>
    <s v="MEDINA PARRA JONATHAN ESTIVEN"/>
    <x v="3"/>
    <x v="0"/>
    <n v="191"/>
    <n v="19.100000000000001"/>
    <n v="197.388535031847"/>
    <m/>
    <n v="74955.414000000004"/>
    <x v="0"/>
    <n v="13187.5"/>
    <x v="300"/>
    <x v="0"/>
    <m/>
  </r>
  <r>
    <d v="2022-05-30T23:53:31"/>
    <x v="11"/>
    <n v="34"/>
    <s v="MONTOYA OSPINA GILBERTO ANTONIO"/>
    <x v="1"/>
    <x v="0"/>
    <n v="250"/>
    <n v="22.727272727272702"/>
    <n v="217.127388535032"/>
    <s v="2 Descuentos (Usuarios Desubicados)"/>
    <n v="82450.955400000006"/>
    <x v="0"/>
    <n v="13187.5"/>
    <x v="300"/>
    <x v="0"/>
    <m/>
  </r>
  <r>
    <d v="2022-05-30T23:53:31"/>
    <x v="11"/>
    <n v="35"/>
    <s v="GARCIA DAVID WILSON ALBERTO"/>
    <x v="1"/>
    <x v="0"/>
    <n v="190"/>
    <n v="17.272727272727298"/>
    <n v="217.127388535032"/>
    <s v="2 Descuentos x Usuario con movilidad reducida"/>
    <n v="82450.955400000006"/>
    <x v="1"/>
    <n v="13187.5"/>
    <x v="300"/>
    <x v="0"/>
    <m/>
  </r>
  <r>
    <d v="2022-05-30T23:53:32"/>
    <x v="11"/>
    <n v="36"/>
    <s v="MARTINEZ CHAVERRA LUIS NORBERTO"/>
    <x v="3"/>
    <x v="3"/>
    <n v="224"/>
    <n v="22.4"/>
    <n v="197.388535031847"/>
    <m/>
    <n v="74955.414000000004"/>
    <x v="0"/>
    <n v="13187.5"/>
    <x v="300"/>
    <x v="0"/>
    <m/>
  </r>
  <r>
    <d v="2022-05-30T23:53:32"/>
    <x v="11"/>
    <n v="37"/>
    <s v="PIEDRAHITA MADRID SANTIAGO"/>
    <x v="3"/>
    <x v="3"/>
    <n v="231"/>
    <n v="23.1"/>
    <n v="197.388535031847"/>
    <m/>
    <n v="74955.414000000004"/>
    <x v="1"/>
    <n v="13187.5"/>
    <x v="300"/>
    <x v="0"/>
    <m/>
  </r>
  <r>
    <d v="2022-05-30T23:53:32"/>
    <x v="11"/>
    <n v="38"/>
    <s v="LUJAN LOPERA FABIAN ALEXIS"/>
    <x v="1"/>
    <x v="0"/>
    <n v="223"/>
    <n v="20.272727272727298"/>
    <n v="217.127388535032"/>
    <m/>
    <n v="82450.955400000006"/>
    <x v="0"/>
    <n v="13187.5"/>
    <x v="300"/>
    <x v="0"/>
    <m/>
  </r>
  <r>
    <d v="2022-05-30T23:53:32"/>
    <x v="11"/>
    <n v="40"/>
    <s v="CORDOBA QUINTERO RAFAEL JOSE"/>
    <x v="3"/>
    <x v="0"/>
    <n v="237"/>
    <n v="23.7"/>
    <n v="197.388535031847"/>
    <m/>
    <n v="74955.414000000004"/>
    <x v="0"/>
    <n v="13187.5"/>
    <x v="300"/>
    <x v="0"/>
    <m/>
  </r>
  <r>
    <d v="2022-05-30T23:53:32"/>
    <x v="11"/>
    <n v="42"/>
    <s v="LONDOO ORTIZ ARNOLD DAVID"/>
    <x v="9"/>
    <x v="0"/>
    <n v="250"/>
    <n v="20.8333333333333"/>
    <n v="236.866242038217"/>
    <m/>
    <n v="89946.496799999994"/>
    <x v="0"/>
    <n v="13187.5"/>
    <x v="300"/>
    <x v="0"/>
    <m/>
  </r>
  <r>
    <d v="2022-06-01T02:16:31"/>
    <x v="1"/>
    <n v="1"/>
    <s v="BERRIO GIL YEYSON DARIO"/>
    <x v="6"/>
    <x v="0"/>
    <n v="198"/>
    <n v="23.294117647058801"/>
    <n v="228.47643979057599"/>
    <m/>
    <n v="87990.575899999996"/>
    <x v="0"/>
    <n v="18416.666700000002"/>
    <x v="301"/>
    <x v="0"/>
    <m/>
  </r>
  <r>
    <d v="2022-06-01T02:16:31"/>
    <x v="1"/>
    <n v="3"/>
    <s v="CANO JIMENEZ ESNEIDER"/>
    <x v="3"/>
    <x v="0"/>
    <n v="251"/>
    <n v="25.1"/>
    <n v="268.79581151832502"/>
    <s v="1 Descuento (Usuario desubicado)"/>
    <n v="103518.32460000001"/>
    <x v="0"/>
    <n v="18416.666700000002"/>
    <x v="301"/>
    <x v="0"/>
    <m/>
  </r>
  <r>
    <d v="2022-06-01T02:16:32"/>
    <x v="1"/>
    <n v="5"/>
    <s v="GONZALEZ MONTAO HERNAN DARIO"/>
    <x v="3"/>
    <x v="0"/>
    <n v="318"/>
    <n v="31.8"/>
    <n v="268.79581151832502"/>
    <m/>
    <n v="103518.32460000001"/>
    <x v="1"/>
    <n v="18416.666700000002"/>
    <x v="301"/>
    <x v="0"/>
    <m/>
  </r>
  <r>
    <d v="2022-06-01T02:16:32"/>
    <x v="1"/>
    <n v="8"/>
    <s v="MARTINEZ MANCO JUAN FELIPE"/>
    <x v="6"/>
    <x v="3"/>
    <n v="241"/>
    <n v="30.125"/>
    <n v="215.03664921466"/>
    <m/>
    <n v="82814.659700000004"/>
    <x v="1"/>
    <n v="18416.666700000002"/>
    <x v="301"/>
    <x v="0"/>
    <m/>
  </r>
  <r>
    <d v="2022-06-01T02:16:32"/>
    <x v="1"/>
    <n v="9"/>
    <s v="ESCOBAR BRAN MATEO"/>
    <x v="3"/>
    <x v="0"/>
    <n v="267"/>
    <n v="26.7"/>
    <n v="268.79581151832502"/>
    <s v="1Descuento (Usuario desubicado)"/>
    <n v="103518.32460000001"/>
    <x v="0"/>
    <n v="18416.666700000002"/>
    <x v="301"/>
    <x v="0"/>
    <m/>
  </r>
  <r>
    <d v="2022-06-01T02:16:32"/>
    <x v="1"/>
    <n v="10"/>
    <s v="MONSALVE OCAMPO EDISON GUSTAVO"/>
    <x v="3"/>
    <x v="0"/>
    <n v="243"/>
    <n v="24.3"/>
    <n v="268.79581151832502"/>
    <m/>
    <n v="103518.32460000001"/>
    <x v="0"/>
    <n v="18416.666700000002"/>
    <x v="301"/>
    <x v="0"/>
    <m/>
  </r>
  <r>
    <d v="2022-06-01T02:16:32"/>
    <x v="9"/>
    <n v="11"/>
    <s v="HERRERA CRISTIAN"/>
    <x v="9"/>
    <x v="0"/>
    <n v="304"/>
    <n v="25.3333333333333"/>
    <n v="322.55497382199002"/>
    <m/>
    <n v="124221.9895"/>
    <x v="0"/>
    <n v="18416.666700000002"/>
    <x v="301"/>
    <x v="0"/>
    <m/>
  </r>
  <r>
    <d v="2022-06-01T02:16:33"/>
    <x v="9"/>
    <n v="14"/>
    <s v="CARVAJAL SALAZAR HECTOR MARINO"/>
    <x v="3"/>
    <x v="0"/>
    <n v="294"/>
    <n v="29.4"/>
    <n v="268.79581151832502"/>
    <s v="1 Descuento (Despachador fernando)"/>
    <n v="103518.32460000001"/>
    <x v="1"/>
    <n v="18416.666700000002"/>
    <x v="301"/>
    <x v="0"/>
    <m/>
  </r>
  <r>
    <d v="2022-06-01T02:16:33"/>
    <x v="9"/>
    <n v="15"/>
    <s v="LOPERA AGUDELO LUIS FRANCISCO"/>
    <x v="3"/>
    <x v="0"/>
    <n v="291"/>
    <n v="29.1"/>
    <n v="268.79581151832502"/>
    <m/>
    <n v="103518.32460000001"/>
    <x v="0"/>
    <n v="18416.666700000002"/>
    <x v="301"/>
    <x v="0"/>
    <m/>
  </r>
  <r>
    <d v="2022-06-01T02:16:33"/>
    <x v="9"/>
    <n v="16"/>
    <s v="DAVID TORRES GEIDER"/>
    <x v="0"/>
    <x v="0"/>
    <n v="159"/>
    <n v="17.6666666666667"/>
    <n v="241.91623036649199"/>
    <m/>
    <n v="93166.492100000003"/>
    <x v="0"/>
    <n v="18416.666700000002"/>
    <x v="301"/>
    <x v="0"/>
    <m/>
  </r>
  <r>
    <d v="2022-06-01T02:16:33"/>
    <x v="9"/>
    <n v="17"/>
    <s v="VERENZUELA MARTINEZ ALEXANDER"/>
    <x v="12"/>
    <x v="3"/>
    <n v="285"/>
    <n v="21.923076923076898"/>
    <n v="349.434554973822"/>
    <m/>
    <n v="134573.82199999999"/>
    <x v="0"/>
    <n v="18416.666700000002"/>
    <x v="301"/>
    <x v="0"/>
    <m/>
  </r>
  <r>
    <d v="2022-06-01T02:16:33"/>
    <x v="9"/>
    <n v="18"/>
    <s v="RENDON VIANA HUMBERTO DE JESUS"/>
    <x v="3"/>
    <x v="0"/>
    <n v="303"/>
    <n v="30.3"/>
    <n v="268.79581151832502"/>
    <s v="1Descuento (Jefe de ruta)"/>
    <n v="103518.32460000001"/>
    <x v="0"/>
    <n v="18416.666700000002"/>
    <x v="301"/>
    <x v="0"/>
    <m/>
  </r>
  <r>
    <d v="2022-06-01T02:16:33"/>
    <x v="9"/>
    <n v="19"/>
    <s v="HURTADO MADRID JUAN ESTEBAN"/>
    <x v="8"/>
    <x v="0"/>
    <n v="135"/>
    <n v="27"/>
    <n v="134.397905759162"/>
    <m/>
    <n v="51759.162300000004"/>
    <x v="0"/>
    <n v="18416.666700000002"/>
    <x v="301"/>
    <x v="0"/>
    <m/>
  </r>
  <r>
    <d v="2022-06-01T02:16:34"/>
    <x v="9"/>
    <n v="20"/>
    <s v="VACA FIERRO ROBINSON"/>
    <x v="9"/>
    <x v="3"/>
    <n v="259"/>
    <n v="22.521739130434799"/>
    <n v="309.115183246073"/>
    <s v="2 Descuentos (Usuarios desubicados)"/>
    <n v="119046.0733"/>
    <x v="0"/>
    <n v="18416.666700000002"/>
    <x v="301"/>
    <x v="0"/>
    <m/>
  </r>
  <r>
    <d v="2022-06-01T02:16:34"/>
    <x v="9"/>
    <n v="21"/>
    <s v="REYES ALVARADO ARIEL"/>
    <x v="3"/>
    <x v="3"/>
    <n v="275"/>
    <n v="27.5"/>
    <n v="268.79581151832502"/>
    <m/>
    <n v="103518.32460000001"/>
    <x v="0"/>
    <n v="18416.666700000002"/>
    <x v="301"/>
    <x v="0"/>
    <m/>
  </r>
  <r>
    <d v="2022-06-01T02:16:34"/>
    <x v="9"/>
    <n v="22"/>
    <s v="QUIRAMA CASTAEDA JHON JADER"/>
    <x v="1"/>
    <x v="0"/>
    <n v="352"/>
    <n v="32"/>
    <n v="295.67539267015701"/>
    <m/>
    <n v="113870.1571"/>
    <x v="1"/>
    <n v="18416.666700000002"/>
    <x v="301"/>
    <x v="0"/>
    <m/>
  </r>
  <r>
    <d v="2022-06-01T02:16:34"/>
    <x v="9"/>
    <n v="23"/>
    <s v="RUA OCHOA JARAD"/>
    <x v="9"/>
    <x v="3"/>
    <n v="357"/>
    <n v="29.75"/>
    <n v="322.55497382199002"/>
    <s v="1 Descuento (Jefe de ruta)"/>
    <n v="124221.9895"/>
    <x v="0"/>
    <n v="18416.666700000002"/>
    <x v="301"/>
    <x v="0"/>
    <m/>
  </r>
  <r>
    <d v="2022-06-01T02:16:34"/>
    <x v="9"/>
    <n v="26"/>
    <s v="GONZALEZ VELASQUEZ LISDAN"/>
    <x v="0"/>
    <x v="3"/>
    <n v="249"/>
    <n v="27.6666666666667"/>
    <n v="241.91623036649199"/>
    <m/>
    <n v="93166.492100000003"/>
    <x v="0"/>
    <n v="18416.666700000002"/>
    <x v="301"/>
    <x v="0"/>
    <m/>
  </r>
  <r>
    <d v="2022-06-01T02:16:35"/>
    <x v="9"/>
    <n v="27"/>
    <s v="DURANGO DAVID JOSE"/>
    <x v="3"/>
    <x v="3"/>
    <n v="251"/>
    <n v="25.1"/>
    <n v="268.79581151832502"/>
    <s v="3 Descuentos (2 Propietario y Usuario Desubicado)"/>
    <n v="103518.32460000001"/>
    <x v="0"/>
    <n v="18416.666700000002"/>
    <x v="301"/>
    <x v="0"/>
    <m/>
  </r>
  <r>
    <d v="2022-06-01T02:16:35"/>
    <x v="9"/>
    <n v="28"/>
    <s v="VARGAS ROJAS DIELMER AUGUSTO"/>
    <x v="6"/>
    <x v="0"/>
    <n v="211"/>
    <n v="26.375"/>
    <n v="215.03664921466"/>
    <s v="3 Descuentos (Despachadora Isabel y 2 Usuarios desubicados)"/>
    <n v="82814.659700000004"/>
    <x v="0"/>
    <n v="18416.666700000002"/>
    <x v="301"/>
    <x v="0"/>
    <m/>
  </r>
  <r>
    <d v="2022-06-01T02:16:35"/>
    <x v="9"/>
    <n v="29"/>
    <s v="VALENCIA MENDOZA CESAR AUGUSTO"/>
    <x v="0"/>
    <x v="0"/>
    <n v="258"/>
    <n v="28.6666666666667"/>
    <n v="241.91623036649199"/>
    <m/>
    <n v="93166.492100000003"/>
    <x v="0"/>
    <n v="18416.666700000002"/>
    <x v="301"/>
    <x v="0"/>
    <m/>
  </r>
  <r>
    <d v="2022-06-01T02:16:35"/>
    <x v="1"/>
    <n v="32"/>
    <s v="MEDINA PARRA JONATHAN ESTIVEN"/>
    <x v="1"/>
    <x v="3"/>
    <n v="327"/>
    <n v="29.727272727272702"/>
    <n v="295.67539267015701"/>
    <m/>
    <n v="113870.1571"/>
    <x v="0"/>
    <n v="18416.666700000002"/>
    <x v="301"/>
    <x v="0"/>
    <m/>
  </r>
  <r>
    <d v="2022-06-01T02:16:35"/>
    <x v="1"/>
    <n v="34"/>
    <s v="JIMENEZ HURTADO CARLOS ESTIVEN"/>
    <x v="0"/>
    <x v="0"/>
    <n v="277"/>
    <n v="30.7777777777778"/>
    <n v="241.91623036649199"/>
    <m/>
    <n v="93166.492100000003"/>
    <x v="0"/>
    <n v="18416.666700000002"/>
    <x v="301"/>
    <x v="0"/>
    <m/>
  </r>
  <r>
    <d v="2022-06-01T02:16:36"/>
    <x v="1"/>
    <n v="35"/>
    <s v="GARCIA DAVID WILSON ALBERTO"/>
    <x v="1"/>
    <x v="0"/>
    <n v="306"/>
    <n v="27.818181818181799"/>
    <n v="295.67539267015701"/>
    <s v="1 Descuento (Conduct)"/>
    <n v="113870.1571"/>
    <x v="1"/>
    <n v="18416.666700000002"/>
    <x v="301"/>
    <x v="0"/>
    <m/>
  </r>
  <r>
    <d v="2022-06-01T02:16:36"/>
    <x v="1"/>
    <n v="36"/>
    <s v="MARTINEZ CHAVERRA LUIS NORBERTO"/>
    <x v="1"/>
    <x v="3"/>
    <n v="290"/>
    <n v="26.363636363636399"/>
    <n v="295.67539267015701"/>
    <m/>
    <n v="113870.1571"/>
    <x v="0"/>
    <n v="18416.666700000002"/>
    <x v="301"/>
    <x v="0"/>
    <m/>
  </r>
  <r>
    <d v="2022-06-01T02:16:36"/>
    <x v="1"/>
    <n v="37"/>
    <s v="SEPULVEDA HENAO JUAN CAMILO"/>
    <x v="1"/>
    <x v="3"/>
    <n v="308"/>
    <n v="28"/>
    <n v="295.67539267015701"/>
    <m/>
    <n v="113870.1571"/>
    <x v="1"/>
    <n v="18416.666700000002"/>
    <x v="301"/>
    <x v="0"/>
    <m/>
  </r>
  <r>
    <d v="2022-06-01T02:16:36"/>
    <x v="1"/>
    <n v="38"/>
    <s v="LUJAN LOPERA FABIAN ALEXIS"/>
    <x v="1"/>
    <x v="3"/>
    <n v="304"/>
    <n v="27.636363636363601"/>
    <n v="295.67539267015701"/>
    <s v="1 Descuento (Despachadora Isabel)"/>
    <n v="113870.1571"/>
    <x v="0"/>
    <n v="18416.666700000002"/>
    <x v="301"/>
    <x v="0"/>
    <m/>
  </r>
  <r>
    <d v="2022-06-01T02:16:36"/>
    <x v="1"/>
    <n v="40"/>
    <s v="CORDOBA QUINTERO RAFAEL JOSE"/>
    <x v="10"/>
    <x v="0"/>
    <n v="91"/>
    <n v="20.2222222222222"/>
    <n v="120.95811518324599"/>
    <m/>
    <n v="46583.246099999997"/>
    <x v="0"/>
    <n v="18416.666700000002"/>
    <x v="301"/>
    <x v="0"/>
    <m/>
  </r>
  <r>
    <d v="2022-06-01T02:16:36"/>
    <x v="1"/>
    <n v="42"/>
    <s v="BARRANTES GALLEGO DANIEL CAMILO"/>
    <x v="9"/>
    <x v="3"/>
    <n v="297"/>
    <n v="24.75"/>
    <n v="322.55497382199002"/>
    <m/>
    <n v="124221.9895"/>
    <x v="0"/>
    <n v="18416.666700000002"/>
    <x v="301"/>
    <x v="0"/>
    <m/>
  </r>
  <r>
    <d v="2022-06-02T02:14:57"/>
    <x v="9"/>
    <n v="1"/>
    <s v="BERRIO GIL YEYSON DARIO"/>
    <x v="3"/>
    <x v="0"/>
    <n v="257"/>
    <n v="25.7"/>
    <n v="255.81314878892701"/>
    <m/>
    <n v="98325.2595"/>
    <x v="0"/>
    <n v="16600"/>
    <x v="302"/>
    <x v="0"/>
    <m/>
  </r>
  <r>
    <d v="2022-06-02T02:14:57"/>
    <x v="9"/>
    <n v="3"/>
    <s v="CANO JIMENEZ ESNEIDER"/>
    <x v="0"/>
    <x v="0"/>
    <n v="227"/>
    <n v="25.2222222222222"/>
    <n v="230.23183391003499"/>
    <m/>
    <n v="88492.733600000007"/>
    <x v="0"/>
    <n v="16600"/>
    <x v="302"/>
    <x v="0"/>
    <m/>
  </r>
  <r>
    <d v="2022-06-02T02:14:57"/>
    <x v="9"/>
    <n v="5"/>
    <s v="GONZALEZ MONTAO HERNAN DARIO"/>
    <x v="0"/>
    <x v="0"/>
    <n v="278"/>
    <n v="30.8888888888889"/>
    <n v="230.23183391003499"/>
    <s v="1 Descuento (Despachador fernando)"/>
    <n v="88492.733600000007"/>
    <x v="1"/>
    <n v="16600"/>
    <x v="302"/>
    <x v="0"/>
    <m/>
  </r>
  <r>
    <d v="2022-06-02T02:14:57"/>
    <x v="9"/>
    <n v="6"/>
    <s v="VARGAS ROJAS DIELMER AUGUSTO"/>
    <x v="2"/>
    <x v="0"/>
    <n v="200"/>
    <n v="33.3333333333333"/>
    <n v="153.48788927335599"/>
    <m/>
    <n v="58995.155700000003"/>
    <x v="0"/>
    <n v="16600"/>
    <x v="302"/>
    <x v="0"/>
    <m/>
  </r>
  <r>
    <d v="2022-06-02T02:14:58"/>
    <x v="9"/>
    <n v="8"/>
    <s v="VALENCIA MENDOZA CESAR AUGUSTO"/>
    <x v="3"/>
    <x v="0"/>
    <n v="264"/>
    <n v="26.4"/>
    <n v="255.81314878892701"/>
    <s v="2 Descuentos (Despachadora Isabel)"/>
    <n v="98325.2595"/>
    <x v="1"/>
    <n v="16600"/>
    <x v="302"/>
    <x v="0"/>
    <m/>
  </r>
  <r>
    <d v="2022-06-02T02:14:58"/>
    <x v="9"/>
    <n v="9"/>
    <s v="ESCOBAR BRAN MATEO"/>
    <x v="3"/>
    <x v="0"/>
    <n v="236"/>
    <n v="23.6"/>
    <n v="255.81314878892701"/>
    <s v="1 Descuento (Propietario)"/>
    <n v="98325.2595"/>
    <x v="0"/>
    <n v="16600"/>
    <x v="302"/>
    <x v="0"/>
    <m/>
  </r>
  <r>
    <d v="2022-06-02T02:14:58"/>
    <x v="9"/>
    <n v="10"/>
    <s v="MONSALVE OCAMPO EDISON GUSTAVO"/>
    <x v="3"/>
    <x v="0"/>
    <n v="227"/>
    <n v="22.7"/>
    <n v="255.81314878892701"/>
    <s v="1 Descuento (Despachador fernando)"/>
    <n v="98325.2595"/>
    <x v="0"/>
    <n v="16600"/>
    <x v="302"/>
    <x v="0"/>
    <m/>
  </r>
  <r>
    <d v="2022-06-02T02:14:58"/>
    <x v="1"/>
    <n v="11"/>
    <s v="HERRERA CRISTIAN"/>
    <x v="3"/>
    <x v="0"/>
    <n v="257"/>
    <n v="27.052631578947398"/>
    <n v="243.02249134948099"/>
    <m/>
    <n v="93408.996499999994"/>
    <x v="0"/>
    <n v="16600"/>
    <x v="302"/>
    <x v="0"/>
    <m/>
  </r>
  <r>
    <d v="2022-06-02T02:14:58"/>
    <x v="1"/>
    <n v="12"/>
    <s v="VELEZ ZAPATA SANTIAGO"/>
    <x v="0"/>
    <x v="0"/>
    <n v="172"/>
    <n v="19.1111111111111"/>
    <n v="230.23183391003499"/>
    <m/>
    <n v="88492.733600000007"/>
    <x v="0"/>
    <n v="16600"/>
    <x v="302"/>
    <x v="0"/>
    <m/>
  </r>
  <r>
    <d v="2022-06-02T02:14:59"/>
    <x v="1"/>
    <n v="14"/>
    <s v="SEPULVEDA HENAO JUAN CAMILO"/>
    <x v="0"/>
    <x v="0"/>
    <n v="245"/>
    <n v="27.2222222222222"/>
    <n v="230.23183391003499"/>
    <s v="HECTOR CARVAJAL Realiz 3 viajes donde moviliz 78 Usuarios"/>
    <n v="88492.733600000007"/>
    <x v="1"/>
    <n v="16600"/>
    <x v="302"/>
    <x v="0"/>
    <m/>
  </r>
  <r>
    <d v="2022-06-02T02:14:59"/>
    <x v="1"/>
    <n v="15"/>
    <s v="LOPERA AGUDELO LUIS FRANCISCO"/>
    <x v="6"/>
    <x v="1"/>
    <n v="170"/>
    <n v="21.25"/>
    <n v="204.65051903114201"/>
    <m/>
    <n v="78660.207599999994"/>
    <x v="0"/>
    <n v="16600"/>
    <x v="302"/>
    <x v="0"/>
    <m/>
  </r>
  <r>
    <d v="2022-06-02T02:14:59"/>
    <x v="1"/>
    <n v="16"/>
    <s v="DAVID TORRES GEIDER"/>
    <x v="6"/>
    <x v="0"/>
    <n v="170"/>
    <n v="20"/>
    <n v="217.441176470588"/>
    <m/>
    <n v="83576.470600000001"/>
    <x v="0"/>
    <n v="16600"/>
    <x v="302"/>
    <x v="0"/>
    <m/>
  </r>
  <r>
    <d v="2022-06-02T02:14:59"/>
    <x v="1"/>
    <n v="17"/>
    <s v="ESPINOZA CHAVARRIA GUILLERMO LEON"/>
    <x v="0"/>
    <x v="0"/>
    <n v="210"/>
    <n v="23.3333333333333"/>
    <n v="230.23183391003499"/>
    <m/>
    <n v="88492.733600000007"/>
    <x v="0"/>
    <n v="16600"/>
    <x v="302"/>
    <x v="0"/>
    <m/>
  </r>
  <r>
    <d v="2022-06-02T02:15:00"/>
    <x v="1"/>
    <n v="18"/>
    <s v="RENDON VIANA HUMBERTO DE JESUS"/>
    <x v="0"/>
    <x v="0"/>
    <n v="281"/>
    <n v="31.2222222222222"/>
    <n v="230.23183391003499"/>
    <m/>
    <n v="88492.733600000007"/>
    <x v="0"/>
    <n v="16600"/>
    <x v="302"/>
    <x v="0"/>
    <m/>
  </r>
  <r>
    <d v="2022-06-02T02:15:00"/>
    <x v="1"/>
    <n v="19"/>
    <s v="HURTADO MADRID JUAN ESTEBAN"/>
    <x v="10"/>
    <x v="0"/>
    <n v="135"/>
    <n v="30"/>
    <n v="115.115916955017"/>
    <s v="3 Descuentos (Usuarios desubicados)"/>
    <n v="44246.366800000003"/>
    <x v="0"/>
    <n v="16600"/>
    <x v="302"/>
    <x v="0"/>
    <m/>
  </r>
  <r>
    <d v="2022-06-02T02:15:00"/>
    <x v="1"/>
    <n v="20"/>
    <s v="VACA FIERRO ROBINSON"/>
    <x v="0"/>
    <x v="0"/>
    <n v="198"/>
    <n v="22"/>
    <n v="230.23183391003499"/>
    <s v="2 Descuento (Conduct y Propietario)"/>
    <n v="88492.733600000007"/>
    <x v="0"/>
    <n v="16600"/>
    <x v="302"/>
    <x v="0"/>
    <m/>
  </r>
  <r>
    <d v="2022-06-02T02:15:00"/>
    <x v="1"/>
    <n v="21"/>
    <s v="REYES ALVARADO ARIEL"/>
    <x v="8"/>
    <x v="3"/>
    <n v="142"/>
    <n v="28.4"/>
    <n v="127.906574394464"/>
    <m/>
    <n v="49162.629800000002"/>
    <x v="0"/>
    <n v="16600"/>
    <x v="302"/>
    <x v="0"/>
    <m/>
  </r>
  <r>
    <d v="2022-06-02T02:15:01"/>
    <x v="1"/>
    <n v="22"/>
    <s v="QUIRAMA CASTAEDA JHON JADER"/>
    <x v="9"/>
    <x v="3"/>
    <n v="348"/>
    <n v="29"/>
    <n v="306.975778546713"/>
    <m/>
    <n v="117990.31140000001"/>
    <x v="1"/>
    <n v="16600"/>
    <x v="302"/>
    <x v="0"/>
    <m/>
  </r>
  <r>
    <d v="2022-06-02T02:15:01"/>
    <x v="1"/>
    <n v="23"/>
    <s v="RUA OCHOA JARAD"/>
    <x v="6"/>
    <x v="1"/>
    <n v="240"/>
    <n v="30"/>
    <n v="204.65051903114201"/>
    <s v="Se descuenta el viaje de 2 37 pm ya que no espera el tiempo indicado en el paradero"/>
    <n v="78660.207599999994"/>
    <x v="0"/>
    <n v="16600"/>
    <x v="302"/>
    <x v="0"/>
    <m/>
  </r>
  <r>
    <d v="2022-06-02T02:15:01"/>
    <x v="1"/>
    <n v="26"/>
    <s v="GONZALEZ VELASQUEZ LISDAN"/>
    <x v="13"/>
    <x v="0"/>
    <n v="287"/>
    <n v="20.5"/>
    <n v="358.138408304498"/>
    <s v="5 Descuentos (2 Usuarios desubicados, Lorena Monitoreo, Jefe de ruta, conduct)"/>
    <n v="137655.3633"/>
    <x v="0"/>
    <n v="16600"/>
    <x v="302"/>
    <x v="0"/>
    <m/>
  </r>
  <r>
    <d v="2022-06-02T02:15:02"/>
    <x v="1"/>
    <n v="27"/>
    <s v="DURANGO DAVID JOSE"/>
    <x v="0"/>
    <x v="1"/>
    <n v="258"/>
    <n v="28.6666666666667"/>
    <n v="230.23183391003499"/>
    <s v="Se descuenta el viaje de 6 am ya que no espera el tiempo indicado en el paradero sin autorizacin ni justificacin. 3 Descuentos (Propietario y 2 Usuarios desubicados)"/>
    <n v="88492.733600000007"/>
    <x v="0"/>
    <n v="16600"/>
    <x v="302"/>
    <x v="0"/>
    <m/>
  </r>
  <r>
    <d v="2022-06-02T02:15:02"/>
    <x v="1"/>
    <n v="28"/>
    <s v="VARGAS ROJAS DIELMER AUGUSTO"/>
    <x v="7"/>
    <x v="0"/>
    <n v="91"/>
    <n v="30.3333333333333"/>
    <n v="76.743944636678194"/>
    <m/>
    <n v="29497.5779"/>
    <x v="0"/>
    <n v="16600"/>
    <x v="302"/>
    <x v="0"/>
    <m/>
  </r>
  <r>
    <d v="2022-06-02T02:15:02"/>
    <x v="1"/>
    <n v="29"/>
    <s v="VALENCIA MENDOZA JHON"/>
    <x v="1"/>
    <x v="3"/>
    <n v="253"/>
    <n v="23"/>
    <n v="281.39446366781999"/>
    <s v="3 Descuentos (2 Despachadora Isabel y Usuario desubicado)"/>
    <n v="108157.7855"/>
    <x v="0"/>
    <n v="16600"/>
    <x v="302"/>
    <x v="0"/>
    <m/>
  </r>
  <r>
    <d v="2022-06-02T02:15:03"/>
    <x v="1"/>
    <n v="32"/>
    <s v="MEDINA PARRA JONATHAN ESTIVEN"/>
    <x v="3"/>
    <x v="0"/>
    <n v="204"/>
    <n v="20.399999999999999"/>
    <n v="255.81314878892701"/>
    <s v="1 Descuento (Despachadora Janeth)"/>
    <n v="98325.2595"/>
    <x v="0"/>
    <n v="16600"/>
    <x v="302"/>
    <x v="0"/>
    <m/>
  </r>
  <r>
    <d v="2022-06-02T02:15:03"/>
    <x v="1"/>
    <n v="34"/>
    <s v="MONTOYA OSPINA GILBERTO ANTONIO"/>
    <x v="13"/>
    <x v="0"/>
    <n v="362"/>
    <n v="25.8571428571429"/>
    <n v="358.138408304498"/>
    <s v="5 Descuentos (Transbordo)"/>
    <n v="137655.3633"/>
    <x v="0"/>
    <n v="16600"/>
    <x v="302"/>
    <x v="0"/>
    <m/>
  </r>
  <r>
    <d v="2022-06-02T02:15:03"/>
    <x v="1"/>
    <n v="35"/>
    <s v="GARCIA DAVID WILSON ALBERTO"/>
    <x v="3"/>
    <x v="0"/>
    <n v="291"/>
    <n v="29.1"/>
    <n v="255.81314878892701"/>
    <s v="1 Descuento (Conduct)"/>
    <n v="98325.2595"/>
    <x v="1"/>
    <n v="16600"/>
    <x v="302"/>
    <x v="0"/>
    <m/>
  </r>
  <r>
    <d v="2022-06-02T02:15:04"/>
    <x v="1"/>
    <n v="36"/>
    <s v="MARTINEZ CHAVERRA LUIS NORBERTO"/>
    <x v="3"/>
    <x v="0"/>
    <n v="282"/>
    <n v="28.2"/>
    <n v="255.81314878892701"/>
    <m/>
    <n v="98325.2595"/>
    <x v="0"/>
    <n v="16600"/>
    <x v="302"/>
    <x v="0"/>
    <m/>
  </r>
  <r>
    <d v="2022-06-02T02:15:04"/>
    <x v="1"/>
    <n v="37"/>
    <s v="PIEDRAHITA MADRID SANTIAGO"/>
    <x v="1"/>
    <x v="0"/>
    <n v="249"/>
    <n v="22.636363636363601"/>
    <n v="281.39446366781999"/>
    <s v="1 Descuento (Conduct)"/>
    <n v="108157.7855"/>
    <x v="1"/>
    <n v="16600"/>
    <x v="302"/>
    <x v="0"/>
    <m/>
  </r>
  <r>
    <d v="2022-06-02T02:15:04"/>
    <x v="1"/>
    <n v="38"/>
    <s v="LUJAN LOPERA FABIAN ALEXIS"/>
    <x v="10"/>
    <x v="0"/>
    <n v="120"/>
    <n v="26.6666666666667"/>
    <n v="115.115916955017"/>
    <m/>
    <n v="44246.366800000003"/>
    <x v="0"/>
    <n v="16600"/>
    <x v="302"/>
    <x v="0"/>
    <m/>
  </r>
  <r>
    <d v="2022-06-02T02:15:04"/>
    <x v="1"/>
    <n v="39"/>
    <s v="GIL CORDOBA MATEO"/>
    <x v="2"/>
    <x v="8"/>
    <n v="184"/>
    <n v="30.6666666666667"/>
    <n v="153.48788927335599"/>
    <s v="Se descuenta el viaje de 9 57 am por abandono de ruta sin autorizacin ni justificacin"/>
    <n v="58995.155700000003"/>
    <x v="0"/>
    <n v="16600"/>
    <x v="302"/>
    <x v="0"/>
    <m/>
  </r>
  <r>
    <d v="2022-06-02T02:15:05"/>
    <x v="1"/>
    <n v="40"/>
    <s v="LONDOO LOPERA DUVAN ANDRES"/>
    <x v="1"/>
    <x v="0"/>
    <n v="260"/>
    <n v="23.636363636363601"/>
    <n v="281.39446366781999"/>
    <s v="3 Descuentos (2 Usuarios desubicados y Despachadora Janeth)"/>
    <n v="108157.7855"/>
    <x v="0"/>
    <n v="16600"/>
    <x v="302"/>
    <x v="0"/>
    <m/>
  </r>
  <r>
    <d v="2022-06-02T02:15:05"/>
    <x v="1"/>
    <n v="42"/>
    <s v="LONDOO ORTIZ ARNOLD DAVID"/>
    <x v="1"/>
    <x v="3"/>
    <n v="295"/>
    <n v="26.818181818181799"/>
    <n v="281.39446366781999"/>
    <m/>
    <n v="108157.7855"/>
    <x v="0"/>
    <n v="16600"/>
    <x v="302"/>
    <x v="0"/>
    <m/>
  </r>
  <r>
    <d v="2022-06-03T02:10:12"/>
    <x v="9"/>
    <n v="1"/>
    <s v="LUJAN LOPERA FABIAN ALEXIS"/>
    <x v="6"/>
    <x v="1"/>
    <n v="195"/>
    <n v="24.375"/>
    <n v="205.828178694158"/>
    <m/>
    <n v="79131.271500000003"/>
    <x v="0"/>
    <n v="16094.1176"/>
    <x v="303"/>
    <x v="0"/>
    <m/>
  </r>
  <r>
    <d v="2022-06-03T02:10:12"/>
    <x v="9"/>
    <n v="2"/>
    <s v="HERRERA GIOVANNY"/>
    <x v="1"/>
    <x v="0"/>
    <n v="310"/>
    <n v="28.181818181818201"/>
    <n v="283.013745704467"/>
    <s v="7 Descuentos (2 Transbordo veh 01, 3 Transbordo veh 34 y 2 Usuarios desubicados)"/>
    <n v="108805.49830000001"/>
    <x v="1"/>
    <n v="16094.1176"/>
    <x v="303"/>
    <x v="0"/>
    <m/>
  </r>
  <r>
    <d v="2022-06-03T02:10:12"/>
    <x v="9"/>
    <n v="5"/>
    <s v="GONZALEZ MONTAO HERNAN DARIO"/>
    <x v="0"/>
    <x v="0"/>
    <n v="261"/>
    <n v="29"/>
    <n v="231.556701030928"/>
    <s v="1 Descuento (Propietario)"/>
    <n v="89022.680399999997"/>
    <x v="1"/>
    <n v="16094.1176"/>
    <x v="303"/>
    <x v="0"/>
    <m/>
  </r>
  <r>
    <d v="2022-06-03T02:10:13"/>
    <x v="9"/>
    <n v="6"/>
    <s v="VARGAS ROJAS DIELMER AUGUSTO"/>
    <x v="3"/>
    <x v="0"/>
    <n v="277"/>
    <n v="27.7"/>
    <n v="257.28522336769799"/>
    <m/>
    <n v="98914.089300000007"/>
    <x v="0"/>
    <n v="16094.1176"/>
    <x v="303"/>
    <x v="0"/>
    <m/>
  </r>
  <r>
    <d v="2022-06-03T02:10:13"/>
    <x v="9"/>
    <n v="8"/>
    <s v="VALENCIA MENDOZA CESAR AUGUSTO"/>
    <x v="1"/>
    <x v="0"/>
    <n v="291"/>
    <n v="26.454545454545499"/>
    <n v="283.013745704467"/>
    <m/>
    <n v="108805.49830000001"/>
    <x v="1"/>
    <n v="16094.1176"/>
    <x v="303"/>
    <x v="0"/>
    <m/>
  </r>
  <r>
    <d v="2022-06-03T02:10:13"/>
    <x v="9"/>
    <n v="9"/>
    <s v="ESCOBAR BRAN MATEO"/>
    <x v="1"/>
    <x v="0"/>
    <n v="291"/>
    <n v="26.454545454545499"/>
    <n v="283.013745704467"/>
    <m/>
    <n v="108805.49830000001"/>
    <x v="0"/>
    <n v="16094.1176"/>
    <x v="303"/>
    <x v="0"/>
    <m/>
  </r>
  <r>
    <d v="2022-06-03T02:10:13"/>
    <x v="1"/>
    <n v="10"/>
    <s v="SEPULVEDA HENAO JUAN CAMILO"/>
    <x v="0"/>
    <x v="0"/>
    <n v="270"/>
    <n v="30"/>
    <n v="231.556701030928"/>
    <m/>
    <n v="89022.680399999997"/>
    <x v="0"/>
    <n v="16094.1176"/>
    <x v="303"/>
    <x v="0"/>
    <m/>
  </r>
  <r>
    <d v="2022-06-03T02:10:13"/>
    <x v="1"/>
    <n v="11"/>
    <s v="HERRERA CRISTIAN"/>
    <x v="1"/>
    <x v="0"/>
    <n v="295"/>
    <n v="26.818181818181799"/>
    <n v="283.013745704467"/>
    <s v="1 Descuento (Conduct)"/>
    <n v="108805.49830000001"/>
    <x v="0"/>
    <n v="16094.1176"/>
    <x v="303"/>
    <x v="0"/>
    <m/>
  </r>
  <r>
    <d v="2022-06-03T02:10:14"/>
    <x v="1"/>
    <n v="12"/>
    <s v="VELEZ ZAPATA SANTIAGO"/>
    <x v="0"/>
    <x v="0"/>
    <n v="159"/>
    <n v="17.6666666666667"/>
    <n v="231.556701030928"/>
    <s v="1 Descuento (Usuario desubicado)"/>
    <n v="89022.680399999997"/>
    <x v="0"/>
    <n v="16094.1176"/>
    <x v="303"/>
    <x v="0"/>
    <m/>
  </r>
  <r>
    <d v="2022-06-03T02:10:14"/>
    <x v="1"/>
    <n v="13"/>
    <s v="RENDON PALACIO ROIZON"/>
    <x v="6"/>
    <x v="0"/>
    <n v="213"/>
    <n v="26.625"/>
    <n v="205.828178694158"/>
    <s v="2 Descuentos (Lorena monitoreo y despachador fernando)"/>
    <n v="79131.271500000003"/>
    <x v="1"/>
    <n v="16094.1176"/>
    <x v="303"/>
    <x v="0"/>
    <m/>
  </r>
  <r>
    <d v="2022-06-03T02:10:14"/>
    <x v="1"/>
    <n v="14"/>
    <s v="CARVAJAL SALAZAR HECTOR MARINO"/>
    <x v="10"/>
    <x v="0"/>
    <n v="98"/>
    <n v="24.5"/>
    <n v="102.914089347079"/>
    <m/>
    <n v="39565.635699999999"/>
    <x v="1"/>
    <n v="16094.1176"/>
    <x v="303"/>
    <x v="0"/>
    <m/>
  </r>
  <r>
    <d v="2022-06-03T02:10:14"/>
    <x v="1"/>
    <n v="15"/>
    <s v="LOPERA AGUDELO LUIS FRANCISCO"/>
    <x v="6"/>
    <x v="0"/>
    <n v="196"/>
    <n v="26.133333333333301"/>
    <n v="192.96391752577301"/>
    <m/>
    <n v="74185.566999999995"/>
    <x v="0"/>
    <n v="16094.1176"/>
    <x v="303"/>
    <x v="0"/>
    <m/>
  </r>
  <r>
    <d v="2022-06-03T02:10:14"/>
    <x v="1"/>
    <n v="16"/>
    <s v="DAVID TORRES GEIDER"/>
    <x v="0"/>
    <x v="0"/>
    <n v="208"/>
    <n v="23.1111111111111"/>
    <n v="231.556701030928"/>
    <s v="1 Descuento (Despachador fernando)"/>
    <n v="89022.680399999997"/>
    <x v="0"/>
    <n v="16094.1176"/>
    <x v="303"/>
    <x v="0"/>
    <m/>
  </r>
  <r>
    <d v="2022-06-03T02:10:15"/>
    <x v="1"/>
    <n v="17"/>
    <s v="VERENZUELA MARTINEZ ALEXANDER"/>
    <x v="1"/>
    <x v="0"/>
    <n v="242"/>
    <n v="22"/>
    <n v="283.013745704467"/>
    <s v="1 Descuento (Usuario desubicado)"/>
    <n v="108805.49830000001"/>
    <x v="0"/>
    <n v="16094.1176"/>
    <x v="303"/>
    <x v="0"/>
    <m/>
  </r>
  <r>
    <d v="2022-06-03T02:10:15"/>
    <x v="1"/>
    <n v="18"/>
    <s v="RENDON VIANA HUMBERTO DE JESUS"/>
    <x v="11"/>
    <x v="0"/>
    <n v="40"/>
    <n v="20"/>
    <n v="51.4570446735395"/>
    <m/>
    <n v="19782.817899999998"/>
    <x v="0"/>
    <n v="16094.1176"/>
    <x v="303"/>
    <x v="0"/>
    <m/>
  </r>
  <r>
    <d v="2022-06-03T02:10:15"/>
    <x v="1"/>
    <n v="19"/>
    <s v="HURTADO MADRID JUAN ESTEBAN"/>
    <x v="0"/>
    <x v="0"/>
    <n v="238"/>
    <n v="26.4444444444444"/>
    <n v="231.556701030928"/>
    <s v="3 Descuentos (Propietario, Conduct y Usuario desubicado)"/>
    <n v="89022.680399999997"/>
    <x v="0"/>
    <n v="16094.1176"/>
    <x v="303"/>
    <x v="0"/>
    <m/>
  </r>
  <r>
    <d v="2022-06-03T02:10:15"/>
    <x v="9"/>
    <n v="20"/>
    <s v="VACA FIERRO ROBINSON"/>
    <x v="1"/>
    <x v="0"/>
    <n v="315"/>
    <n v="28.636363636363601"/>
    <n v="283.013745704467"/>
    <m/>
    <n v="108805.49830000001"/>
    <x v="0"/>
    <n v="16094.1176"/>
    <x v="303"/>
    <x v="0"/>
    <m/>
  </r>
  <r>
    <d v="2022-06-03T02:10:16"/>
    <x v="9"/>
    <n v="21"/>
    <s v="ZAPATA POSSO FERNEY"/>
    <x v="3"/>
    <x v="0"/>
    <n v="292"/>
    <n v="29.2"/>
    <n v="257.28522336769799"/>
    <s v="1 Descuento (Lorena monitoreo)"/>
    <n v="98914.089300000007"/>
    <x v="0"/>
    <n v="16094.1176"/>
    <x v="303"/>
    <x v="0"/>
    <m/>
  </r>
  <r>
    <d v="2022-06-03T02:10:16"/>
    <x v="9"/>
    <n v="22"/>
    <s v="QUIRAMA CASTAEDA JHON JADER"/>
    <x v="2"/>
    <x v="0"/>
    <n v="129"/>
    <n v="21.5"/>
    <n v="154.371134020619"/>
    <m/>
    <n v="59348.453600000001"/>
    <x v="1"/>
    <n v="16094.1176"/>
    <x v="303"/>
    <x v="0"/>
    <m/>
  </r>
  <r>
    <d v="2022-06-03T02:10:16"/>
    <x v="9"/>
    <n v="23"/>
    <s v="RUA OCHOA JARAD"/>
    <x v="4"/>
    <x v="0"/>
    <n v="177"/>
    <n v="25.285714285714299"/>
    <n v="180.099656357388"/>
    <m/>
    <n v="69239.862500000003"/>
    <x v="0"/>
    <n v="16094.1176"/>
    <x v="303"/>
    <x v="0"/>
    <m/>
  </r>
  <r>
    <d v="2022-06-03T02:10:17"/>
    <x v="9"/>
    <n v="24"/>
    <s v="GIL ARBOLEDA ARLEX"/>
    <x v="6"/>
    <x v="3"/>
    <n v="203"/>
    <n v="25.375"/>
    <n v="205.828178694158"/>
    <m/>
    <n v="79131.271500000003"/>
    <x v="0"/>
    <n v="16094.1176"/>
    <x v="303"/>
    <x v="0"/>
    <m/>
  </r>
  <r>
    <d v="2022-06-03T02:10:17"/>
    <x v="9"/>
    <n v="25"/>
    <s v="JIMENEZ HURTADO CARLOS ESTIVEN"/>
    <x v="5"/>
    <x v="0"/>
    <n v="35"/>
    <n v="35"/>
    <n v="25.728522336769799"/>
    <m/>
    <n v="9891.4089000000004"/>
    <x v="1"/>
    <n v="16094.1176"/>
    <x v="303"/>
    <x v="0"/>
    <m/>
  </r>
  <r>
    <d v="2022-06-03T02:10:17"/>
    <x v="9"/>
    <n v="26"/>
    <s v="GONZALEZ VELASQUEZ LISDAN"/>
    <x v="1"/>
    <x v="3"/>
    <n v="279"/>
    <n v="25.363636363636399"/>
    <n v="283.013745704467"/>
    <m/>
    <n v="108805.49830000001"/>
    <x v="0"/>
    <n v="16094.1176"/>
    <x v="303"/>
    <x v="0"/>
    <m/>
  </r>
  <r>
    <d v="2022-06-03T02:10:17"/>
    <x v="9"/>
    <n v="27"/>
    <s v="HENAO MUOZ FERNEY"/>
    <x v="9"/>
    <x v="3"/>
    <n v="351"/>
    <n v="29.25"/>
    <n v="308.74226804123703"/>
    <m/>
    <n v="118696.9072"/>
    <x v="0"/>
    <n v="16094.1176"/>
    <x v="303"/>
    <x v="0"/>
    <m/>
  </r>
  <r>
    <d v="2022-06-03T02:10:18"/>
    <x v="9"/>
    <n v="29"/>
    <s v="VALENCIA MENDOZA JHON"/>
    <x v="1"/>
    <x v="3"/>
    <n v="223"/>
    <n v="20.272727272727298"/>
    <n v="283.013745704467"/>
    <m/>
    <n v="108805.49830000001"/>
    <x v="0"/>
    <n v="16094.1176"/>
    <x v="303"/>
    <x v="0"/>
    <m/>
  </r>
  <r>
    <d v="2022-06-03T02:10:18"/>
    <x v="1"/>
    <n v="32"/>
    <s v="MEDINA PARRA JONATHAN ESTIVEN"/>
    <x v="6"/>
    <x v="3"/>
    <n v="207"/>
    <n v="25.875"/>
    <n v="205.828178694158"/>
    <m/>
    <n v="79131.271500000003"/>
    <x v="0"/>
    <n v="16094.1176"/>
    <x v="303"/>
    <x v="0"/>
    <m/>
  </r>
  <r>
    <d v="2022-06-03T02:10:18"/>
    <x v="1"/>
    <n v="34"/>
    <s v="MONTOYA OSPINA GILBERTO ANTONIO"/>
    <x v="13"/>
    <x v="3"/>
    <n v="358"/>
    <n v="25.571428571428601"/>
    <n v="360.19931271477702"/>
    <s v="2 Descuentos (Lorena monitoreo y Conduct)"/>
    <n v="138479.72510000001"/>
    <x v="0"/>
    <n v="16094.1176"/>
    <x v="303"/>
    <x v="0"/>
    <m/>
  </r>
  <r>
    <d v="2022-06-03T02:10:18"/>
    <x v="1"/>
    <n v="35"/>
    <s v="GARCIA DAVID WILSON ALBERTO"/>
    <x v="3"/>
    <x v="0"/>
    <n v="250"/>
    <n v="25"/>
    <n v="257.28522336769799"/>
    <s v="1 Descuento (Despachador Estiven)"/>
    <n v="98914.089300000007"/>
    <x v="1"/>
    <n v="16094.1176"/>
    <x v="303"/>
    <x v="0"/>
    <m/>
  </r>
  <r>
    <d v="2022-06-03T02:10:19"/>
    <x v="1"/>
    <n v="36"/>
    <s v="MARTINEZ CHAVERRA LUIS NORBERTO"/>
    <x v="0"/>
    <x v="0"/>
    <n v="237"/>
    <n v="26.3333333333333"/>
    <n v="231.556701030928"/>
    <m/>
    <n v="89022.680399999997"/>
    <x v="0"/>
    <n v="16094.1176"/>
    <x v="303"/>
    <x v="0"/>
    <m/>
  </r>
  <r>
    <d v="2022-06-03T02:10:19"/>
    <x v="1"/>
    <n v="37"/>
    <s v="PIEDRAHITA MADRID SANTIAGO"/>
    <x v="3"/>
    <x v="3"/>
    <n v="251"/>
    <n v="25.1"/>
    <n v="257.28522336769799"/>
    <m/>
    <n v="98914.089300000007"/>
    <x v="1"/>
    <n v="16094.1176"/>
    <x v="303"/>
    <x v="0"/>
    <m/>
  </r>
  <r>
    <d v="2022-06-03T02:10:19"/>
    <x v="1"/>
    <n v="39"/>
    <s v="GIL CORDOBA MATEO"/>
    <x v="4"/>
    <x v="3"/>
    <n v="142"/>
    <n v="20.285714285714299"/>
    <n v="180.099656357388"/>
    <s v="2 Descuentos (Despachador Estiven y Usuario desubicado)"/>
    <n v="69239.862500000003"/>
    <x v="0"/>
    <n v="16094.1176"/>
    <x v="303"/>
    <x v="0"/>
    <m/>
  </r>
  <r>
    <d v="2022-06-03T02:10:19"/>
    <x v="1"/>
    <n v="40"/>
    <s v="LONDOO LOPERA DUVAN ANDRES"/>
    <x v="1"/>
    <x v="3"/>
    <n v="289"/>
    <n v="26.272727272727298"/>
    <n v="283.013745704467"/>
    <s v="1 Descuento (Usuario desubicado)"/>
    <n v="108805.49830000001"/>
    <x v="0"/>
    <n v="16094.1176"/>
    <x v="303"/>
    <x v="0"/>
    <m/>
  </r>
  <r>
    <d v="2022-06-03T02:10:20"/>
    <x v="1"/>
    <n v="42"/>
    <s v="LONDOO ORTIZ ARNOLD DAVID"/>
    <x v="2"/>
    <x v="0"/>
    <n v="165"/>
    <n v="30"/>
    <n v="141.50687285223401"/>
    <s v="6 Descuentos (Usuarios desubicados)"/>
    <n v="54402.749100000001"/>
    <x v="0"/>
    <n v="16094.1176"/>
    <x v="303"/>
    <x v="0"/>
    <m/>
  </r>
  <r>
    <d v="2022-06-04T02:11:20"/>
    <x v="9"/>
    <n v="1"/>
    <s v="BERRIO GIL YEYSON DARIO"/>
    <x v="6"/>
    <x v="0"/>
    <n v="188"/>
    <n v="25.066666666666698"/>
    <n v="184.551166965889"/>
    <m/>
    <n v="79673.025099999999"/>
    <x v="0"/>
    <n v="15822.580599999999"/>
    <x v="304"/>
    <x v="0"/>
    <m/>
  </r>
  <r>
    <d v="2022-06-04T02:11:20"/>
    <x v="9"/>
    <n v="2"/>
    <s v="HERRERA GIOVANNY"/>
    <x v="0"/>
    <x v="0"/>
    <n v="252"/>
    <n v="28"/>
    <n v="221.461400359066"/>
    <s v="1 Descuento (Usuario desubicado)"/>
    <n v="95607.6302"/>
    <x v="1"/>
    <n v="15822.580599999999"/>
    <x v="304"/>
    <x v="0"/>
    <m/>
  </r>
  <r>
    <d v="2022-06-04T02:11:20"/>
    <x v="9"/>
    <n v="3"/>
    <s v="ESPINOZA CHAVARRIA GUILLERMO LEON"/>
    <x v="0"/>
    <x v="0"/>
    <n v="193"/>
    <n v="21.4444444444444"/>
    <n v="221.461400359066"/>
    <m/>
    <n v="95607.6302"/>
    <x v="0"/>
    <n v="15822.580599999999"/>
    <x v="304"/>
    <x v="0"/>
    <m/>
  </r>
  <r>
    <d v="2022-06-04T02:11:21"/>
    <x v="9"/>
    <n v="5"/>
    <s v="GONZALEZ MONTAO HERNAN DARIO"/>
    <x v="0"/>
    <x v="0"/>
    <n v="253"/>
    <n v="28.1111111111111"/>
    <n v="221.461400359066"/>
    <s v="1 Descuento (Despachador Fernando)"/>
    <n v="95607.6302"/>
    <x v="1"/>
    <n v="15822.580599999999"/>
    <x v="304"/>
    <x v="0"/>
    <m/>
  </r>
  <r>
    <d v="2022-06-04T02:11:21"/>
    <x v="9"/>
    <n v="8"/>
    <s v="VALENCIA MENDOZA CESAR AUGUSTO"/>
    <x v="1"/>
    <x v="0"/>
    <n v="257"/>
    <n v="23.363636363636399"/>
    <n v="270.67504488330297"/>
    <m/>
    <n v="116853.7702"/>
    <x v="1"/>
    <n v="15822.580599999999"/>
    <x v="304"/>
    <x v="0"/>
    <m/>
  </r>
  <r>
    <d v="2022-06-04T02:11:21"/>
    <x v="9"/>
    <n v="9"/>
    <s v="ESCOBAR BRAN MATEO"/>
    <x v="3"/>
    <x v="0"/>
    <n v="226"/>
    <n v="22.6"/>
    <n v="246.06822262118499"/>
    <m/>
    <n v="106230.70020000001"/>
    <x v="0"/>
    <n v="15822.580599999999"/>
    <x v="304"/>
    <x v="0"/>
    <m/>
  </r>
  <r>
    <d v="2022-06-04T02:11:21"/>
    <x v="9"/>
    <n v="10"/>
    <s v="MONSALVE OCAMPO EDISON GUSTAVO"/>
    <x v="4"/>
    <x v="0"/>
    <n v="158"/>
    <n v="22.571428571428601"/>
    <n v="172.24775583482901"/>
    <m/>
    <n v="74361.490099999995"/>
    <x v="0"/>
    <n v="15822.580599999999"/>
    <x v="304"/>
    <x v="0"/>
    <m/>
  </r>
  <r>
    <d v="2022-06-04T02:11:21"/>
    <x v="1"/>
    <n v="11"/>
    <s v="HERRERA CRISTIAN"/>
    <x v="1"/>
    <x v="0"/>
    <n v="264"/>
    <n v="24"/>
    <n v="270.67504488330297"/>
    <s v="2 Descuentos (Despachador fernando y Usuario desubicado)"/>
    <n v="116853.7702"/>
    <x v="0"/>
    <n v="15822.580599999999"/>
    <x v="304"/>
    <x v="0"/>
    <m/>
  </r>
  <r>
    <d v="2022-06-04T02:11:22"/>
    <x v="1"/>
    <n v="12"/>
    <s v="VELEZ ZAPATA SANTIAGO"/>
    <x v="3"/>
    <x v="0"/>
    <n v="245"/>
    <n v="24.5"/>
    <n v="246.06822262118499"/>
    <s v="1 Descuento (Despachador estiven)"/>
    <n v="106230.70020000001"/>
    <x v="0"/>
    <n v="15822.580599999999"/>
    <x v="304"/>
    <x v="0"/>
    <m/>
  </r>
  <r>
    <d v="2022-06-04T02:11:22"/>
    <x v="1"/>
    <n v="13"/>
    <s v="RENDON PALACIO ROIZON"/>
    <x v="3"/>
    <x v="0"/>
    <n v="254"/>
    <n v="25.4"/>
    <n v="246.06822262118499"/>
    <s v="1 Descuento (Lorena monitoreo)"/>
    <n v="106230.70020000001"/>
    <x v="1"/>
    <n v="15822.580599999999"/>
    <x v="304"/>
    <x v="0"/>
    <m/>
  </r>
  <r>
    <d v="2022-06-04T02:11:22"/>
    <x v="1"/>
    <n v="14"/>
    <s v="CARVAJAL SALAZAR HECTOR MARINO"/>
    <x v="3"/>
    <x v="0"/>
    <n v="237"/>
    <n v="23.7"/>
    <n v="246.06822262118499"/>
    <m/>
    <n v="106230.70020000001"/>
    <x v="1"/>
    <n v="15822.580599999999"/>
    <x v="304"/>
    <x v="0"/>
    <m/>
  </r>
  <r>
    <d v="2022-06-04T02:11:22"/>
    <x v="1"/>
    <n v="17"/>
    <s v="VERENZUELA MARTINEZ ALEXANDER"/>
    <x v="1"/>
    <x v="0"/>
    <n v="263"/>
    <n v="23.909090909090899"/>
    <n v="270.67504488330297"/>
    <m/>
    <n v="116853.7702"/>
    <x v="0"/>
    <n v="15822.580599999999"/>
    <x v="304"/>
    <x v="0"/>
    <m/>
  </r>
  <r>
    <d v="2022-06-04T02:11:22"/>
    <x v="1"/>
    <n v="18"/>
    <s v="VELEZ QUINTERO BAYRON ESTIVEN"/>
    <x v="8"/>
    <x v="0"/>
    <n v="115"/>
    <n v="23"/>
    <n v="123.034111310592"/>
    <s v="3 Descuentos (Lorena monitoreo y 2 Usuarios desubicados)"/>
    <n v="53115.350100000003"/>
    <x v="0"/>
    <n v="15822.580599999999"/>
    <x v="304"/>
    <x v="0"/>
    <m/>
  </r>
  <r>
    <d v="2022-06-04T02:11:23"/>
    <x v="1"/>
    <n v="19"/>
    <s v="HURTADO MADRID JUAN ESTEBAN"/>
    <x v="0"/>
    <x v="0"/>
    <n v="233"/>
    <n v="25.8888888888889"/>
    <n v="221.461400359066"/>
    <s v="2 Descuentos (Transbordo veh 32 y Usuario desubicado)"/>
    <n v="95607.6302"/>
    <x v="0"/>
    <n v="15822.580599999999"/>
    <x v="304"/>
    <x v="0"/>
    <m/>
  </r>
  <r>
    <d v="2022-06-04T02:11:23"/>
    <x v="1"/>
    <n v="20"/>
    <s v="VACA FIERRO ROBINSON"/>
    <x v="3"/>
    <x v="0"/>
    <n v="217"/>
    <n v="21.7"/>
    <n v="246.06822262118499"/>
    <s v="1 Descuento (Propietario)"/>
    <n v="106230.70020000001"/>
    <x v="0"/>
    <n v="15822.580599999999"/>
    <x v="304"/>
    <x v="0"/>
    <m/>
  </r>
  <r>
    <d v="2022-06-04T02:11:23"/>
    <x v="1"/>
    <n v="22"/>
    <s v="QUIRAMA CASTAEDA JHON JADER"/>
    <x v="0"/>
    <x v="0"/>
    <n v="238"/>
    <n v="26.4444444444444"/>
    <n v="221.461400359066"/>
    <s v="3 Descuentos (Usuarios desubicados)"/>
    <n v="95607.6302"/>
    <x v="1"/>
    <n v="15822.580599999999"/>
    <x v="304"/>
    <x v="0"/>
    <m/>
  </r>
  <r>
    <d v="2022-06-04T02:11:23"/>
    <x v="1"/>
    <n v="24"/>
    <s v="GIL ARBOLEDA ARLEX"/>
    <x v="3"/>
    <x v="0"/>
    <n v="269"/>
    <n v="26.9"/>
    <n v="246.06822262118499"/>
    <m/>
    <n v="106230.70020000001"/>
    <x v="0"/>
    <n v="15822.580599999999"/>
    <x v="304"/>
    <x v="0"/>
    <m/>
  </r>
  <r>
    <d v="2022-06-04T02:11:23"/>
    <x v="1"/>
    <n v="26"/>
    <s v="GONZALEZ VELASQUEZ LISDAN"/>
    <x v="1"/>
    <x v="0"/>
    <n v="248"/>
    <n v="22.545454545454501"/>
    <n v="270.67504488330297"/>
    <s v="4 Descuentos (3 Usuarios desubicados y Conduct)"/>
    <n v="116853.7702"/>
    <x v="0"/>
    <n v="15822.580599999999"/>
    <x v="304"/>
    <x v="0"/>
    <m/>
  </r>
  <r>
    <d v="2022-06-04T02:11:24"/>
    <x v="1"/>
    <n v="27"/>
    <s v="DURANGO DAVID JOSE"/>
    <x v="0"/>
    <x v="3"/>
    <n v="200"/>
    <n v="22.2222222222222"/>
    <n v="221.461400359066"/>
    <s v="1 Descuento (Despachador estiven)"/>
    <n v="95607.6302"/>
    <x v="0"/>
    <n v="15822.580599999999"/>
    <x v="304"/>
    <x v="0"/>
    <m/>
  </r>
  <r>
    <d v="2022-06-04T02:11:24"/>
    <x v="1"/>
    <n v="28"/>
    <s v="VARGAS ROJAS DIELMER AUGUSTO"/>
    <x v="0"/>
    <x v="0"/>
    <n v="216"/>
    <n v="24"/>
    <n v="221.461400359066"/>
    <m/>
    <n v="95607.6302"/>
    <x v="0"/>
    <n v="15822.580599999999"/>
    <x v="304"/>
    <x v="0"/>
    <m/>
  </r>
  <r>
    <d v="2022-06-04T02:11:24"/>
    <x v="1"/>
    <n v="29"/>
    <s v="VALENCIA MENDOZA JHON"/>
    <x v="6"/>
    <x v="0"/>
    <n v="236"/>
    <n v="29.5"/>
    <n v="196.85457809694799"/>
    <m/>
    <n v="84984.560100000002"/>
    <x v="0"/>
    <n v="15822.580599999999"/>
    <x v="304"/>
    <x v="0"/>
    <m/>
  </r>
  <r>
    <d v="2022-06-04T02:11:24"/>
    <x v="9"/>
    <n v="32"/>
    <s v="MEDINA PARRA JONATHAN ESTIVEN"/>
    <x v="3"/>
    <x v="0"/>
    <n v="266"/>
    <n v="26.6"/>
    <n v="246.06822262118499"/>
    <s v="1 Descuento (Conduct)"/>
    <n v="106230.70020000001"/>
    <x v="0"/>
    <n v="15822.580599999999"/>
    <x v="304"/>
    <x v="0"/>
    <m/>
  </r>
  <r>
    <d v="2022-06-04T02:11:24"/>
    <x v="9"/>
    <n v="34"/>
    <s v="MONTOYA OSPINA GILBERTO ANTONIO"/>
    <x v="12"/>
    <x v="0"/>
    <n v="316"/>
    <n v="24.307692307692299"/>
    <n v="319.88868940754003"/>
    <m/>
    <n v="138099.91020000001"/>
    <x v="0"/>
    <n v="15822.580599999999"/>
    <x v="304"/>
    <x v="0"/>
    <m/>
  </r>
  <r>
    <d v="2022-06-04T02:11:24"/>
    <x v="9"/>
    <n v="35"/>
    <s v="GARCIA DAVID WILSON ALBERTO"/>
    <x v="0"/>
    <x v="0"/>
    <n v="205"/>
    <n v="22.7777777777778"/>
    <n v="221.461400359066"/>
    <m/>
    <n v="95607.6302"/>
    <x v="1"/>
    <n v="15822.580599999999"/>
    <x v="304"/>
    <x v="0"/>
    <m/>
  </r>
  <r>
    <d v="2022-06-04T02:11:25"/>
    <x v="9"/>
    <n v="36"/>
    <s v="ZAPATA POSSO FERNEY"/>
    <x v="0"/>
    <x v="0"/>
    <n v="227"/>
    <n v="25.2222222222222"/>
    <n v="221.461400359066"/>
    <s v="1 Descuento (Lorena monitoreo)"/>
    <n v="95607.6302"/>
    <x v="0"/>
    <n v="15822.580599999999"/>
    <x v="304"/>
    <x v="0"/>
    <m/>
  </r>
  <r>
    <d v="2022-06-04T02:11:25"/>
    <x v="9"/>
    <n v="37"/>
    <s v="SEPULVEDA HENAO JUAN CAMILO"/>
    <x v="0"/>
    <x v="0"/>
    <n v="252"/>
    <n v="28"/>
    <n v="221.461400359066"/>
    <m/>
    <n v="95607.6302"/>
    <x v="1"/>
    <n v="15822.580599999999"/>
    <x v="304"/>
    <x v="0"/>
    <m/>
  </r>
  <r>
    <d v="2022-06-04T02:11:25"/>
    <x v="9"/>
    <n v="38"/>
    <s v="LUJAN LOPERA FABIAN ALEXIS"/>
    <x v="0"/>
    <x v="0"/>
    <n v="200"/>
    <n v="22.2222222222222"/>
    <n v="221.461400359066"/>
    <m/>
    <n v="95607.6302"/>
    <x v="0"/>
    <n v="15822.580599999999"/>
    <x v="304"/>
    <x v="0"/>
    <m/>
  </r>
  <r>
    <d v="2022-06-04T02:11:25"/>
    <x v="9"/>
    <n v="39"/>
    <s v="GIL CORDOBA MATEO"/>
    <x v="6"/>
    <x v="0"/>
    <n v="198"/>
    <n v="24.75"/>
    <n v="196.85457809694799"/>
    <s v="3 Descuentos (2 Propietario y conduct)"/>
    <n v="84984.560100000002"/>
    <x v="0"/>
    <n v="15822.580599999999"/>
    <x v="304"/>
    <x v="0"/>
    <m/>
  </r>
  <r>
    <d v="2022-06-04T02:11:26"/>
    <x v="9"/>
    <n v="40"/>
    <s v="CORDOBA QUINTERO RAFAEL JOSE"/>
    <x v="0"/>
    <x v="0"/>
    <n v="237"/>
    <n v="26.3333333333333"/>
    <n v="221.461400359066"/>
    <s v="4 Descuentos (3 Usuarios desubicados, Propietario)"/>
    <n v="95607.6302"/>
    <x v="0"/>
    <n v="15822.580599999999"/>
    <x v="304"/>
    <x v="0"/>
    <m/>
  </r>
  <r>
    <d v="2022-06-04T02:11:26"/>
    <x v="9"/>
    <n v="42"/>
    <s v="BARRANTES GALLEGO DANIEL CAMILO"/>
    <x v="6"/>
    <x v="3"/>
    <n v="190"/>
    <n v="23.75"/>
    <n v="196.85457809694799"/>
    <s v="8 Descuentos (Usuarios desubicados)"/>
    <n v="84984.560100000002"/>
    <x v="0"/>
    <n v="15822.580599999999"/>
    <x v="304"/>
    <x v="0"/>
    <m/>
  </r>
  <r>
    <d v="2022-06-04T02:11:33"/>
    <x v="1"/>
    <n v="15"/>
    <s v="LONDOO LOPERA DUVAN ANDRES"/>
    <x v="0"/>
    <x v="0"/>
    <n v="190"/>
    <n v="21.1111111111111"/>
    <n v="190"/>
    <m/>
    <n v="85500"/>
    <x v="0"/>
    <n v="15368.571400000001"/>
    <x v="304"/>
    <x v="0"/>
    <m/>
  </r>
  <r>
    <d v="2022-06-04T02:11:33"/>
    <x v="1"/>
    <n v="16"/>
    <s v="LONDOO ORTIZ ARNOLD DAVID"/>
    <x v="10"/>
    <x v="2"/>
    <n v="91"/>
    <n v="20.2222222222222"/>
    <n v="91"/>
    <m/>
    <n v="40950"/>
    <x v="0"/>
    <n v="15368.571400000001"/>
    <x v="304"/>
    <x v="0"/>
    <m/>
  </r>
  <r>
    <d v="2022-06-04T02:11:33"/>
    <x v="1"/>
    <n v="21"/>
    <s v="REYES ALVARADO ARIEL"/>
    <x v="0"/>
    <x v="3"/>
    <n v="183"/>
    <n v="20.3333333333333"/>
    <n v="183"/>
    <m/>
    <n v="82350"/>
    <x v="0"/>
    <n v="15368.571400000001"/>
    <x v="304"/>
    <x v="0"/>
    <m/>
  </r>
  <r>
    <d v="2022-06-04T02:11:33"/>
    <x v="1"/>
    <n v="23"/>
    <s v="RUA OCHOA JARAD"/>
    <x v="10"/>
    <x v="0"/>
    <n v="70"/>
    <n v="17.5"/>
    <n v="70"/>
    <m/>
    <n v="31500"/>
    <x v="0"/>
    <n v="15368.571400000001"/>
    <x v="304"/>
    <x v="0"/>
    <m/>
  </r>
  <r>
    <d v="2022-06-05T01:13:53"/>
    <x v="1"/>
    <n v="2"/>
    <s v="HERRERA GIOVANNY"/>
    <x v="10"/>
    <x v="0"/>
    <n v="201"/>
    <n v="44.6666666666667"/>
    <n v="111.42307692307701"/>
    <m/>
    <n v="48115.384599999998"/>
    <x v="1"/>
    <n v="13213.3333"/>
    <x v="305"/>
    <x v="0"/>
    <m/>
  </r>
  <r>
    <d v="2022-06-05T01:13:54"/>
    <x v="1"/>
    <n v="3"/>
    <s v="CANO JIMENEZ ESNEIDER"/>
    <x v="6"/>
    <x v="0"/>
    <n v="167"/>
    <n v="20.875"/>
    <n v="198.08547008547001"/>
    <m/>
    <n v="85538.461500000005"/>
    <x v="0"/>
    <n v="13213.3333"/>
    <x v="305"/>
    <x v="0"/>
    <m/>
  </r>
  <r>
    <d v="2022-06-05T01:13:54"/>
    <x v="1"/>
    <n v="5"/>
    <s v="LOAIZA GAVIRIA EDIXON ANDRES"/>
    <x v="3"/>
    <x v="0"/>
    <n v="292"/>
    <n v="29.2"/>
    <n v="247.60683760683801"/>
    <s v="2 Descuentos (Despachador estiven y Usuario desubicado)"/>
    <n v="106923.0769"/>
    <x v="1"/>
    <n v="13213.3333"/>
    <x v="305"/>
    <x v="0"/>
    <m/>
  </r>
  <r>
    <d v="2022-06-05T01:13:54"/>
    <x v="1"/>
    <n v="8"/>
    <s v="VALENCIA MENDOZA CESAR AUGUSTO"/>
    <x v="3"/>
    <x v="0"/>
    <n v="288"/>
    <n v="28.8"/>
    <n v="247.60683760683801"/>
    <m/>
    <n v="106923.0769"/>
    <x v="1"/>
    <n v="13213.3333"/>
    <x v="305"/>
    <x v="0"/>
    <m/>
  </r>
  <r>
    <d v="2022-06-05T01:13:54"/>
    <x v="1"/>
    <n v="9"/>
    <s v="ESCOBAR BRAN MATEO"/>
    <x v="0"/>
    <x v="0"/>
    <n v="219"/>
    <n v="24.3333333333333"/>
    <n v="222.84615384615401"/>
    <m/>
    <n v="96230.769199999995"/>
    <x v="0"/>
    <n v="13213.3333"/>
    <x v="305"/>
    <x v="0"/>
    <m/>
  </r>
  <r>
    <d v="2022-06-05T01:13:54"/>
    <x v="1"/>
    <n v="12"/>
    <s v="ZAPATA POSSO FERNEY"/>
    <x v="2"/>
    <x v="0"/>
    <n v="135"/>
    <n v="22.5"/>
    <n v="148.564102564103"/>
    <m/>
    <n v="64153.8462"/>
    <x v="0"/>
    <n v="13213.3333"/>
    <x v="305"/>
    <x v="0"/>
    <m/>
  </r>
  <r>
    <d v="2022-06-05T01:13:54"/>
    <x v="9"/>
    <n v="13"/>
    <s v="RENDON PALACIO ROIZON"/>
    <x v="2"/>
    <x v="0"/>
    <n v="142"/>
    <n v="25.818181818181799"/>
    <n v="136.18376068376099"/>
    <s v="2 Descuentos (Lorena monitoreo y Propietario)"/>
    <n v="58807.692300000002"/>
    <x v="1"/>
    <n v="13213.3333"/>
    <x v="305"/>
    <x v="0"/>
    <m/>
  </r>
  <r>
    <d v="2022-06-05T01:13:55"/>
    <x v="9"/>
    <n v="14"/>
    <s v="CARVAJAL SALAZAR HECTOR MARINO"/>
    <x v="0"/>
    <x v="0"/>
    <n v="191"/>
    <n v="21.2222222222222"/>
    <n v="222.84615384615401"/>
    <m/>
    <n v="96230.769199999995"/>
    <x v="1"/>
    <n v="13213.3333"/>
    <x v="305"/>
    <x v="0"/>
    <m/>
  </r>
  <r>
    <d v="2022-06-05T01:13:55"/>
    <x v="9"/>
    <n v="15"/>
    <s v="LONDOO LOPERA DUVAN ANDRES"/>
    <x v="0"/>
    <x v="0"/>
    <n v="204"/>
    <n v="22.6666666666667"/>
    <n v="222.84615384615401"/>
    <s v="1 Descuento (Despachador fernando)"/>
    <n v="96230.769199999995"/>
    <x v="0"/>
    <n v="13213.3333"/>
    <x v="305"/>
    <x v="0"/>
    <m/>
  </r>
  <r>
    <d v="2022-06-05T01:13:55"/>
    <x v="9"/>
    <n v="16"/>
    <s v="DAVID TORRES GEIDER"/>
    <x v="6"/>
    <x v="0"/>
    <n v="165"/>
    <n v="22"/>
    <n v="185.70512820512801"/>
    <m/>
    <n v="80192.307700000005"/>
    <x v="0"/>
    <n v="13213.3333"/>
    <x v="305"/>
    <x v="0"/>
    <m/>
  </r>
  <r>
    <d v="2022-06-05T01:13:55"/>
    <x v="9"/>
    <n v="17"/>
    <s v="VERENZUELA MARTINEZ ALEXANDER"/>
    <x v="0"/>
    <x v="0"/>
    <n v="193"/>
    <n v="21.4444444444444"/>
    <n v="222.84615384615401"/>
    <s v="2 Descuentos (Despachador Fernando y Usuario desubicado)"/>
    <n v="96230.769199999995"/>
    <x v="0"/>
    <n v="13213.3333"/>
    <x v="305"/>
    <x v="0"/>
    <m/>
  </r>
  <r>
    <d v="2022-06-05T01:13:55"/>
    <x v="9"/>
    <n v="18"/>
    <s v="VELEZ QUINTERO BAYRON ESTIVEN"/>
    <x v="11"/>
    <x v="0"/>
    <n v="51"/>
    <n v="25.5"/>
    <n v="49.521367521367502"/>
    <m/>
    <n v="21384.615399999999"/>
    <x v="0"/>
    <n v="13213.3333"/>
    <x v="305"/>
    <x v="0"/>
    <m/>
  </r>
  <r>
    <d v="2022-06-05T01:13:55"/>
    <x v="9"/>
    <n v="19"/>
    <s v="HURTADO MADRID JUAN ESTEBAN"/>
    <x v="0"/>
    <x v="0"/>
    <n v="241"/>
    <n v="26.7777777777778"/>
    <n v="222.84615384615401"/>
    <m/>
    <n v="96230.769199999995"/>
    <x v="0"/>
    <n v="13213.3333"/>
    <x v="305"/>
    <x v="0"/>
    <m/>
  </r>
  <r>
    <d v="2022-06-05T01:13:56"/>
    <x v="9"/>
    <n v="20"/>
    <s v="VACA FIERRO ROBINSON"/>
    <x v="0"/>
    <x v="0"/>
    <n v="206"/>
    <n v="22.8888888888889"/>
    <n v="222.84615384615401"/>
    <m/>
    <n v="96230.769199999995"/>
    <x v="0"/>
    <n v="13213.3333"/>
    <x v="305"/>
    <x v="0"/>
    <m/>
  </r>
  <r>
    <d v="2022-06-05T01:13:56"/>
    <x v="9"/>
    <n v="21"/>
    <s v="REYES ALVARADO ARIEL"/>
    <x v="6"/>
    <x v="0"/>
    <n v="171"/>
    <n v="21.375"/>
    <n v="198.08547008547001"/>
    <m/>
    <n v="85538.461500000005"/>
    <x v="0"/>
    <n v="13213.3333"/>
    <x v="305"/>
    <x v="0"/>
    <m/>
  </r>
  <r>
    <d v="2022-06-05T01:13:56"/>
    <x v="9"/>
    <n v="22"/>
    <s v="QUIRAMA CASTAEDA JHON JADER"/>
    <x v="2"/>
    <x v="3"/>
    <n v="162"/>
    <n v="24.923076923076898"/>
    <n v="160.944444444444"/>
    <m/>
    <n v="69500"/>
    <x v="1"/>
    <n v="13213.3333"/>
    <x v="305"/>
    <x v="0"/>
    <m/>
  </r>
  <r>
    <d v="2022-06-05T01:13:56"/>
    <x v="9"/>
    <n v="23"/>
    <s v="RUA OCHOA JARAD"/>
    <x v="7"/>
    <x v="0"/>
    <n v="75"/>
    <n v="25"/>
    <n v="74.282051282051299"/>
    <s v="1 Descuento (Despachador estiven)"/>
    <n v="32076.9231"/>
    <x v="0"/>
    <n v="13213.3333"/>
    <x v="305"/>
    <x v="0"/>
    <m/>
  </r>
  <r>
    <d v="2022-06-05T01:13:56"/>
    <x v="9"/>
    <n v="24"/>
    <s v="GIL ARBOLEDA ARLEX"/>
    <x v="3"/>
    <x v="0"/>
    <n v="262"/>
    <n v="26.2"/>
    <n v="247.60683760683801"/>
    <m/>
    <n v="106923.0769"/>
    <x v="0"/>
    <n v="13213.3333"/>
    <x v="305"/>
    <x v="0"/>
    <m/>
  </r>
  <r>
    <d v="2022-06-05T01:13:56"/>
    <x v="9"/>
    <n v="26"/>
    <s v="GONZALEZ VELASQUEZ LISDAN"/>
    <x v="3"/>
    <x v="0"/>
    <n v="222"/>
    <n v="22.2"/>
    <n v="247.60683760683801"/>
    <m/>
    <n v="106923.0769"/>
    <x v="0"/>
    <n v="13213.3333"/>
    <x v="305"/>
    <x v="0"/>
    <m/>
  </r>
  <r>
    <d v="2022-06-05T01:13:56"/>
    <x v="9"/>
    <n v="27"/>
    <s v="DURANGO DAVID JOSE"/>
    <x v="0"/>
    <x v="0"/>
    <n v="245"/>
    <n v="27.2222222222222"/>
    <n v="222.84615384615401"/>
    <m/>
    <n v="96230.769199999995"/>
    <x v="0"/>
    <n v="13213.3333"/>
    <x v="305"/>
    <x v="0"/>
    <m/>
  </r>
  <r>
    <d v="2022-06-05T01:13:57"/>
    <x v="9"/>
    <n v="29"/>
    <s v="VALENCIA MENDOZA JHON"/>
    <x v="0"/>
    <x v="0"/>
    <n v="229"/>
    <n v="25.4444444444444"/>
    <n v="222.84615384615401"/>
    <m/>
    <n v="96230.769199999995"/>
    <x v="0"/>
    <n v="13213.3333"/>
    <x v="305"/>
    <x v="0"/>
    <m/>
  </r>
  <r>
    <d v="2022-06-05T01:13:57"/>
    <x v="1"/>
    <n v="32"/>
    <s v="MEDINA PARRA JONATHAN ESTIVEN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4"/>
    <s v="MONTOYA OSPINA GILBERTO ANTONIO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5"/>
    <s v="GARCIA DAVID WILSON ALBERTO"/>
    <x v="3"/>
    <x v="0"/>
    <n v="270"/>
    <n v="27"/>
    <n v="247.60683760683801"/>
    <s v="3 Descuentos (Conduct y 2 x usuario con movilidad reducida)"/>
    <n v="106923.0769"/>
    <x v="1"/>
    <n v="13213.3333"/>
    <x v="305"/>
    <x v="0"/>
    <m/>
  </r>
  <r>
    <d v="2022-06-05T01:13:57"/>
    <x v="1"/>
    <n v="36"/>
    <s v="MARTINEZ MANCO JUAN FELIPE"/>
    <x v="3"/>
    <x v="3"/>
    <n v="247"/>
    <n v="24.7"/>
    <n v="247.60683760683801"/>
    <s v="3 Descuentos (Usuarios desubicados)"/>
    <n v="106923.0769"/>
    <x v="0"/>
    <n v="13213.3333"/>
    <x v="305"/>
    <x v="0"/>
    <m/>
  </r>
  <r>
    <d v="2022-06-05T01:13:57"/>
    <x v="1"/>
    <n v="37"/>
    <s v="SEPULVEDA HENAO JUAN CAMILO"/>
    <x v="3"/>
    <x v="0"/>
    <n v="209"/>
    <n v="20.9"/>
    <n v="247.60683760683801"/>
    <m/>
    <n v="106923.0769"/>
    <x v="1"/>
    <n v="13213.3333"/>
    <x v="305"/>
    <x v="0"/>
    <m/>
  </r>
  <r>
    <d v="2022-06-05T01:13:58"/>
    <x v="1"/>
    <n v="39"/>
    <s v="GONZALEZ MONTAO HERNAN DARIO"/>
    <x v="2"/>
    <x v="1"/>
    <n v="159"/>
    <n v="26.5"/>
    <n v="148.564102564103"/>
    <m/>
    <n v="64153.8462"/>
    <x v="0"/>
    <n v="13213.3333"/>
    <x v="305"/>
    <x v="0"/>
    <m/>
  </r>
  <r>
    <d v="2022-06-05T01:13:58"/>
    <x v="1"/>
    <n v="40"/>
    <s v="CORDOBA QUINTERO RAFAEL JOSE"/>
    <x v="10"/>
    <x v="0"/>
    <n v="120"/>
    <n v="30"/>
    <n v="99.042735042735004"/>
    <m/>
    <n v="42769.230799999998"/>
    <x v="0"/>
    <n v="13213.3333"/>
    <x v="305"/>
    <x v="0"/>
    <m/>
  </r>
  <r>
    <d v="2022-06-05T01:13:58"/>
    <x v="1"/>
    <n v="42"/>
    <s v="BARRANTES GALLEGO DANIEL CAMILO"/>
    <x v="1"/>
    <x v="0"/>
    <n v="232"/>
    <n v="21.090909090909101"/>
    <n v="272.36752136752102"/>
    <m/>
    <n v="117615.3846"/>
    <x v="0"/>
    <n v="13213.3333"/>
    <x v="305"/>
    <x v="0"/>
    <m/>
  </r>
  <r>
    <d v="2022-06-05T01:14:46"/>
    <x v="1"/>
    <n v="1"/>
    <s v="BERRIO GIL YEYSON DARIO"/>
    <x v="3"/>
    <x v="0"/>
    <n v="206"/>
    <n v="20.6"/>
    <n v="206"/>
    <m/>
    <n v="92700"/>
    <x v="0"/>
    <n v="13776.470600000001"/>
    <x v="305"/>
    <x v="0"/>
    <m/>
  </r>
  <r>
    <d v="2022-06-05T01:14:46"/>
    <x v="1"/>
    <n v="6"/>
    <s v="VARGAS ROJAS DIELMER AUGUSTO"/>
    <x v="3"/>
    <x v="0"/>
    <n v="186"/>
    <n v="18.600000000000001"/>
    <n v="186"/>
    <m/>
    <n v="83700"/>
    <x v="0"/>
    <n v="13776.470600000001"/>
    <x v="305"/>
    <x v="0"/>
    <m/>
  </r>
  <r>
    <d v="2022-06-05T01:14:47"/>
    <x v="1"/>
    <n v="10"/>
    <s v="MONSALVE OCAMPO EDISON GUSTAVO"/>
    <x v="6"/>
    <x v="0"/>
    <n v="154"/>
    <n v="19.25"/>
    <n v="154"/>
    <s v="1 Descuento (Usuario desubicado)"/>
    <n v="69300"/>
    <x v="0"/>
    <n v="13776.470600000001"/>
    <x v="305"/>
    <x v="0"/>
    <m/>
  </r>
  <r>
    <d v="2022-06-05T01:14:47"/>
    <x v="9"/>
    <n v="11"/>
    <s v="HERRERA CRISTIAN"/>
    <x v="6"/>
    <x v="0"/>
    <n v="167"/>
    <n v="20.875"/>
    <n v="167"/>
    <s v="BAYRON VELEZ Realiz 3 viajes donde moviliz 65 Usuarios, 9 Descuentos (Transbordo veh 27)"/>
    <n v="75150"/>
    <x v="0"/>
    <n v="13776.470600000001"/>
    <x v="305"/>
    <x v="0"/>
    <m/>
  </r>
  <r>
    <d v="2022-06-06T00:45:04"/>
    <x v="10"/>
    <n v="1"/>
    <s v="LUJAN LOPERA FABIAN ALEXIS"/>
    <x v="3"/>
    <x v="0"/>
    <n v="211"/>
    <n v="21.1"/>
    <n v="237.30612244898001"/>
    <m/>
    <n v="102287.75509999999"/>
    <x v="0"/>
    <n v="16833.333299999998"/>
    <x v="306"/>
    <x v="0"/>
    <m/>
  </r>
  <r>
    <d v="2022-06-06T00:45:04"/>
    <x v="10"/>
    <n v="2"/>
    <s v="HERRERA GIOVANNY"/>
    <x v="8"/>
    <x v="0"/>
    <n v="192"/>
    <n v="38.4"/>
    <n v="118.65306122449"/>
    <m/>
    <n v="51143.8776"/>
    <x v="1"/>
    <n v="16833.333299999998"/>
    <x v="306"/>
    <x v="0"/>
    <m/>
  </r>
  <r>
    <d v="2022-06-06T00:45:04"/>
    <x v="10"/>
    <n v="3"/>
    <s v="CANO JIMENEZ ESNEIDER"/>
    <x v="0"/>
    <x v="0"/>
    <n v="197"/>
    <n v="21.8888888888889"/>
    <n v="213.57551020408201"/>
    <m/>
    <n v="92058.979600000006"/>
    <x v="0"/>
    <n v="16833.333299999998"/>
    <x v="306"/>
    <x v="0"/>
    <m/>
  </r>
  <r>
    <d v="2022-06-06T00:45:05"/>
    <x v="10"/>
    <n v="6"/>
    <s v="VARGAS ROJAS DIELMER AUGUSTO"/>
    <x v="0"/>
    <x v="0"/>
    <n v="238"/>
    <n v="26.4444444444444"/>
    <n v="213.57551020408201"/>
    <m/>
    <n v="92058.979600000006"/>
    <x v="0"/>
    <n v="16833.333299999998"/>
    <x v="306"/>
    <x v="0"/>
    <m/>
  </r>
  <r>
    <d v="2022-06-06T00:45:05"/>
    <x v="10"/>
    <n v="8"/>
    <s v="MARTINEZ MANCO JUAN FELIPE"/>
    <x v="6"/>
    <x v="0"/>
    <n v="171"/>
    <n v="21.375"/>
    <n v="189.84489795918401"/>
    <s v="3 Descuentos (Usuarios desubicados)"/>
    <n v="81830.204100000003"/>
    <x v="1"/>
    <n v="16833.333299999998"/>
    <x v="306"/>
    <x v="0"/>
    <m/>
  </r>
  <r>
    <d v="2022-06-06T00:45:05"/>
    <x v="10"/>
    <n v="9"/>
    <s v="ESCOBAR BRAN MATEO"/>
    <x v="6"/>
    <x v="0"/>
    <n v="174"/>
    <n v="21.75"/>
    <n v="189.84489795918401"/>
    <m/>
    <n v="81830.204100000003"/>
    <x v="0"/>
    <n v="16833.333299999998"/>
    <x v="306"/>
    <x v="0"/>
    <m/>
  </r>
  <r>
    <d v="2022-06-06T00:45:05"/>
    <x v="10"/>
    <n v="10"/>
    <s v="MONSALVE OCAMPO EDISON GUSTAVO"/>
    <x v="0"/>
    <x v="0"/>
    <n v="210"/>
    <n v="23.3333333333333"/>
    <n v="213.57551020408201"/>
    <m/>
    <n v="92058.979600000006"/>
    <x v="0"/>
    <n v="16833.333299999998"/>
    <x v="306"/>
    <x v="0"/>
    <m/>
  </r>
  <r>
    <d v="2022-06-06T00:45:05"/>
    <x v="10"/>
    <n v="15"/>
    <s v="LONDOO LOPERA DUVAN ANDRES"/>
    <x v="1"/>
    <x v="0"/>
    <n v="259"/>
    <n v="23.545454545454501"/>
    <n v="261.03673469387797"/>
    <m/>
    <n v="112516.5306"/>
    <x v="0"/>
    <n v="16833.333299999998"/>
    <x v="306"/>
    <x v="0"/>
    <m/>
  </r>
  <r>
    <d v="2022-06-06T00:45:06"/>
    <x v="10"/>
    <n v="16"/>
    <s v="LONDOO ORTIZ ARNOLD DAVID"/>
    <x v="9"/>
    <x v="3"/>
    <n v="246"/>
    <n v="20.5"/>
    <n v="284.76734693877597"/>
    <m/>
    <n v="122745.3061"/>
    <x v="0"/>
    <n v="16833.333299999998"/>
    <x v="306"/>
    <x v="0"/>
    <m/>
  </r>
  <r>
    <d v="2022-06-06T00:45:06"/>
    <x v="10"/>
    <n v="19"/>
    <s v="HURTADO MADRID JUAN ESTEBAN"/>
    <x v="10"/>
    <x v="0"/>
    <n v="86"/>
    <n v="24.571428571428601"/>
    <n v="83.057142857142907"/>
    <m/>
    <n v="35800.7143"/>
    <x v="0"/>
    <n v="16833.333299999998"/>
    <x v="306"/>
    <x v="0"/>
    <m/>
  </r>
  <r>
    <d v="2022-06-06T00:45:06"/>
    <x v="10"/>
    <n v="24"/>
    <s v="GIL ARBOLEDA ARLEX"/>
    <x v="0"/>
    <x v="0"/>
    <n v="209"/>
    <n v="23.2222222222222"/>
    <n v="213.57551020408201"/>
    <s v="5 Descuentos (Incidente con Usuarios)"/>
    <n v="92058.979600000006"/>
    <x v="0"/>
    <n v="16833.333299999998"/>
    <x v="306"/>
    <x v="0"/>
    <m/>
  </r>
  <r>
    <d v="2022-06-06T00:45:06"/>
    <x v="10"/>
    <n v="26"/>
    <s v="GONZALEZ VELASQUEZ LISDAN"/>
    <x v="1"/>
    <x v="0"/>
    <n v="262"/>
    <n v="23.818181818181799"/>
    <n v="261.03673469387797"/>
    <s v="1 Descuento (Despachador fernando)"/>
    <n v="112516.5306"/>
    <x v="0"/>
    <n v="16833.333299999998"/>
    <x v="306"/>
    <x v="0"/>
    <m/>
  </r>
  <r>
    <d v="2022-06-06T00:45:07"/>
    <x v="10"/>
    <n v="29"/>
    <s v="VACA FIERRO ROBINSON"/>
    <x v="0"/>
    <x v="0"/>
    <n v="207"/>
    <n v="23"/>
    <n v="213.57551020408201"/>
    <m/>
    <n v="92058.979600000006"/>
    <x v="0"/>
    <n v="16833.333299999998"/>
    <x v="306"/>
    <x v="0"/>
    <m/>
  </r>
  <r>
    <d v="2022-06-06T00:45:07"/>
    <x v="10"/>
    <n v="40"/>
    <s v="CORDOBA QUINTERO RAFAEL JOSE"/>
    <x v="14"/>
    <x v="0"/>
    <n v="19"/>
    <n v="0"/>
    <n v="0"/>
    <m/>
    <n v="0"/>
    <x v="0"/>
    <n v="16833.333299999998"/>
    <x v="306"/>
    <x v="0"/>
    <m/>
  </r>
  <r>
    <d v="2022-06-06T00:45:07"/>
    <x v="10"/>
    <n v="42"/>
    <s v="BARRANTES GALLEGO DANIEL CAMILO"/>
    <x v="0"/>
    <x v="0"/>
    <n v="226"/>
    <n v="25.1111111111111"/>
    <n v="213.57551020408201"/>
    <m/>
    <n v="92058.979600000006"/>
    <x v="0"/>
    <n v="16833.333299999998"/>
    <x v="306"/>
    <x v="0"/>
    <m/>
  </r>
  <r>
    <d v="2022-06-06T01:09:20"/>
    <x v="10"/>
    <n v="12"/>
    <s v="ZAPATA POSSO FERNEY"/>
    <x v="1"/>
    <x v="3"/>
    <n v="215"/>
    <n v="19.545454545454501"/>
    <n v="215"/>
    <m/>
    <n v="96750"/>
    <x v="0"/>
    <n v="16588.888900000002"/>
    <x v="306"/>
    <x v="0"/>
    <m/>
  </r>
  <r>
    <d v="2022-06-06T01:09:21"/>
    <x v="10"/>
    <n v="17"/>
    <s v="VERENZUELA MARTINEZ ALEXANDER"/>
    <x v="1"/>
    <x v="3"/>
    <n v="223"/>
    <n v="20.272727272727298"/>
    <n v="223"/>
    <m/>
    <n v="100350"/>
    <x v="0"/>
    <n v="16588.888900000002"/>
    <x v="306"/>
    <x v="0"/>
    <m/>
  </r>
  <r>
    <d v="2022-06-07T02:52:11"/>
    <x v="1"/>
    <n v="2"/>
    <s v="HERRERA GIOVANNY"/>
    <x v="3"/>
    <x v="3"/>
    <n v="245"/>
    <n v="24.5"/>
    <n v="263.65461847389599"/>
    <m/>
    <n v="114144.57829999999"/>
    <x v="1"/>
    <n v="16317.857099999999"/>
    <x v="307"/>
    <x v="0"/>
    <m/>
  </r>
  <r>
    <d v="2022-06-07T02:52:12"/>
    <x v="1"/>
    <n v="3"/>
    <s v="CANO JIMENEZ ESNEIDER"/>
    <x v="0"/>
    <x v="1"/>
    <n v="230"/>
    <n v="25.5555555555556"/>
    <n v="237.28915662650601"/>
    <m/>
    <n v="102730.1205"/>
    <x v="0"/>
    <n v="16317.857099999999"/>
    <x v="307"/>
    <x v="0"/>
    <m/>
  </r>
  <r>
    <d v="2022-06-07T02:52:12"/>
    <x v="1"/>
    <n v="5"/>
    <s v="LOAIZA GAVIRIA EDIXON ANDRES"/>
    <x v="12"/>
    <x v="0"/>
    <n v="371"/>
    <n v="28.538461538461501"/>
    <n v="342.75100401606397"/>
    <m/>
    <n v="148387.95180000001"/>
    <x v="1"/>
    <n v="16317.857099999999"/>
    <x v="307"/>
    <x v="0"/>
    <m/>
  </r>
  <r>
    <d v="2022-06-07T02:52:12"/>
    <x v="1"/>
    <n v="7"/>
    <s v="BUSTOS SANTOFIMIO HAROLD"/>
    <x v="4"/>
    <x v="0"/>
    <n v="213"/>
    <n v="30.428571428571399"/>
    <n v="184.55823293172699"/>
    <s v="1 Descuento (Conduct)"/>
    <n v="79901.204800000007"/>
    <x v="1"/>
    <n v="16317.857099999999"/>
    <x v="307"/>
    <x v="0"/>
    <m/>
  </r>
  <r>
    <d v="2022-06-07T02:52:12"/>
    <x v="1"/>
    <n v="8"/>
    <s v="VALENCIA MENDOZA CESAR AUGUSTO"/>
    <x v="10"/>
    <x v="0"/>
    <n v="124"/>
    <n v="35.428571428571402"/>
    <n v="92.279116465863495"/>
    <m/>
    <n v="39950.602400000003"/>
    <x v="1"/>
    <n v="16317.857099999999"/>
    <x v="307"/>
    <x v="0"/>
    <m/>
  </r>
  <r>
    <d v="2022-06-07T02:52:12"/>
    <x v="1"/>
    <n v="9"/>
    <s v="ESCOBAR BRAN MATEO"/>
    <x v="4"/>
    <x v="0"/>
    <n v="176"/>
    <n v="25.1428571428571"/>
    <n v="184.55823293172699"/>
    <m/>
    <n v="79901.204800000007"/>
    <x v="0"/>
    <n v="16317.857099999999"/>
    <x v="307"/>
    <x v="0"/>
    <m/>
  </r>
  <r>
    <d v="2022-06-07T02:52:12"/>
    <x v="9"/>
    <n v="10"/>
    <s v="MONSALVE OCAMPO EDISON GUSTAVO"/>
    <x v="3"/>
    <x v="1"/>
    <n v="282"/>
    <n v="28.2"/>
    <n v="263.65461847389599"/>
    <m/>
    <n v="114144.57829999999"/>
    <x v="0"/>
    <n v="16317.857099999999"/>
    <x v="307"/>
    <x v="0"/>
    <m/>
  </r>
  <r>
    <d v="2022-06-07T02:52:13"/>
    <x v="9"/>
    <n v="11"/>
    <s v="HERRERA CRISTIAN"/>
    <x v="12"/>
    <x v="0"/>
    <n v="338"/>
    <n v="26"/>
    <n v="342.75100401606397"/>
    <s v="5 Descuentos (4 Conducts y Despachador fernando)"/>
    <n v="148387.95180000001"/>
    <x v="0"/>
    <n v="16317.857099999999"/>
    <x v="307"/>
    <x v="0"/>
    <m/>
  </r>
  <r>
    <d v="2022-06-07T02:52:13"/>
    <x v="9"/>
    <n v="12"/>
    <s v="ZAPATA POSSO FERNEY"/>
    <x v="3"/>
    <x v="0"/>
    <n v="225"/>
    <n v="22.5"/>
    <n v="263.65461847389599"/>
    <s v="2 Descuentos (Lorena monitoreo y Usuario desubicado)"/>
    <n v="114144.57829999999"/>
    <x v="0"/>
    <n v="16317.857099999999"/>
    <x v="307"/>
    <x v="0"/>
    <m/>
  </r>
  <r>
    <d v="2022-06-07T02:52:13"/>
    <x v="9"/>
    <n v="14"/>
    <s v="CARVAJAL SALAZAR HECTOR MARINO"/>
    <x v="9"/>
    <x v="0"/>
    <n v="277"/>
    <n v="23.0833333333333"/>
    <n v="316.38554216867499"/>
    <m/>
    <n v="136973.49400000001"/>
    <x v="1"/>
    <n v="16317.857099999999"/>
    <x v="307"/>
    <x v="0"/>
    <m/>
  </r>
  <r>
    <d v="2022-06-07T02:52:13"/>
    <x v="9"/>
    <n v="15"/>
    <s v="LOPERA AGUDELO LUIS FRANCISCO"/>
    <x v="3"/>
    <x v="0"/>
    <n v="270"/>
    <n v="27"/>
    <n v="263.65461847389599"/>
    <s v="1 Descuento (Lorena monitoreo)"/>
    <n v="114144.57829999999"/>
    <x v="0"/>
    <n v="16317.857099999999"/>
    <x v="307"/>
    <x v="0"/>
    <m/>
  </r>
  <r>
    <d v="2022-06-07T02:52:13"/>
    <x v="9"/>
    <n v="16"/>
    <s v="DAVID TORRES GEIDER"/>
    <x v="11"/>
    <x v="3"/>
    <n v="60"/>
    <n v="24"/>
    <n v="65.913654618473899"/>
    <m/>
    <n v="28536.1446"/>
    <x v="0"/>
    <n v="16317.857099999999"/>
    <x v="307"/>
    <x v="0"/>
    <m/>
  </r>
  <r>
    <d v="2022-06-07T02:52:14"/>
    <x v="9"/>
    <n v="19"/>
    <s v="HURTADO MADRID JUAN ESTEBAN"/>
    <x v="2"/>
    <x v="0"/>
    <n v="144"/>
    <n v="24"/>
    <n v="158.19277108433701"/>
    <s v="2 Descuentos (Propietario)"/>
    <n v="68486.747000000003"/>
    <x v="0"/>
    <n v="16317.857099999999"/>
    <x v="307"/>
    <x v="0"/>
    <m/>
  </r>
  <r>
    <d v="2022-06-07T02:52:14"/>
    <x v="9"/>
    <n v="20"/>
    <s v="MARTINEZ MANCO JUAN FELIPE"/>
    <x v="0"/>
    <x v="0"/>
    <n v="233"/>
    <n v="25.8888888888889"/>
    <n v="237.28915662650601"/>
    <s v="4 Descuentos (Usuarios desubicados)"/>
    <n v="102730.1205"/>
    <x v="0"/>
    <n v="16317.857099999999"/>
    <x v="307"/>
    <x v="0"/>
    <m/>
  </r>
  <r>
    <d v="2022-06-07T02:52:14"/>
    <x v="9"/>
    <n v="21"/>
    <s v="REYES ALVARADO ARIEL"/>
    <x v="10"/>
    <x v="0"/>
    <n v="103"/>
    <n v="25.75"/>
    <n v="105.461847389558"/>
    <s v="1 Descuento (Usuario desubicado)"/>
    <n v="45657.831299999998"/>
    <x v="0"/>
    <n v="16317.857099999999"/>
    <x v="307"/>
    <x v="0"/>
    <m/>
  </r>
  <r>
    <d v="2022-06-07T02:52:14"/>
    <x v="9"/>
    <n v="22"/>
    <s v="QUIRAMA CASTAEDA JHON JADER"/>
    <x v="4"/>
    <x v="1"/>
    <n v="217"/>
    <n v="31"/>
    <n v="184.55823293172699"/>
    <s v="se descuenta el viaje de 2 50 pm ya que no espera el tiempo indicado en el paradero"/>
    <n v="79901.204800000007"/>
    <x v="1"/>
    <n v="16317.857099999999"/>
    <x v="307"/>
    <x v="0"/>
    <m/>
  </r>
  <r>
    <d v="2022-06-07T02:52:14"/>
    <x v="9"/>
    <n v="24"/>
    <s v="GIL ARBOLEDA ARLEX"/>
    <x v="1"/>
    <x v="0"/>
    <n v="293"/>
    <n v="26.636363636363601"/>
    <n v="290.02008032128498"/>
    <m/>
    <n v="125559.0361"/>
    <x v="0"/>
    <n v="16317.857099999999"/>
    <x v="307"/>
    <x v="0"/>
    <m/>
  </r>
  <r>
    <d v="2022-06-07T02:52:15"/>
    <x v="9"/>
    <n v="26"/>
    <s v="ESPINOZA CHAVARRIA GUILLERMO LEON"/>
    <x v="0"/>
    <x v="0"/>
    <n v="260"/>
    <n v="28.8888888888889"/>
    <n v="237.28915662650601"/>
    <s v="2 Descuentos (Despachador fernando y Usuario desubicado)"/>
    <n v="102730.1205"/>
    <x v="0"/>
    <n v="16317.857099999999"/>
    <x v="307"/>
    <x v="0"/>
    <m/>
  </r>
  <r>
    <d v="2022-06-07T02:52:15"/>
    <x v="9"/>
    <n v="27"/>
    <s v="HENAO MUOZ FERNEY"/>
    <x v="9"/>
    <x v="0"/>
    <n v="321"/>
    <n v="26.75"/>
    <n v="316.38554216867499"/>
    <m/>
    <n v="136973.49400000001"/>
    <x v="0"/>
    <n v="16317.857099999999"/>
    <x v="307"/>
    <x v="0"/>
    <m/>
  </r>
  <r>
    <d v="2022-06-07T02:52:15"/>
    <x v="9"/>
    <n v="28"/>
    <s v="RAMIREZ RENGIFO JORGE ANDRES"/>
    <x v="1"/>
    <x v="0"/>
    <n v="250"/>
    <n v="22.727272727272702"/>
    <n v="290.02008032128498"/>
    <s v="2 Descuentos (Jefe de ruta y despachador estiven)"/>
    <n v="125559.0361"/>
    <x v="0"/>
    <n v="16317.857099999999"/>
    <x v="307"/>
    <x v="0"/>
    <m/>
  </r>
  <r>
    <d v="2022-06-07T02:52:16"/>
    <x v="9"/>
    <n v="29"/>
    <s v="VALENCIA MENDOZA JHON"/>
    <x v="1"/>
    <x v="1"/>
    <n v="283"/>
    <n v="25.727272727272702"/>
    <n v="290.02008032128498"/>
    <s v="Se descuenta el viaje de 2 40 pm ya que no espera el tiempo indicado en el paradero"/>
    <n v="125559.0361"/>
    <x v="0"/>
    <n v="16317.857099999999"/>
    <x v="307"/>
    <x v="0"/>
    <m/>
  </r>
  <r>
    <d v="2022-06-07T02:52:16"/>
    <x v="1"/>
    <n v="32"/>
    <s v="MEDINA PARRA JONATHAN ESTIVEN"/>
    <x v="3"/>
    <x v="0"/>
    <n v="271"/>
    <n v="27.1"/>
    <n v="263.65461847389599"/>
    <m/>
    <n v="114144.57829999999"/>
    <x v="0"/>
    <n v="16317.857099999999"/>
    <x v="307"/>
    <x v="0"/>
    <m/>
  </r>
  <r>
    <d v="2022-06-07T02:52:16"/>
    <x v="1"/>
    <n v="34"/>
    <s v="MONTOYA OSPINA GILBERTO ANTONIO"/>
    <x v="9"/>
    <x v="0"/>
    <n v="316"/>
    <n v="26.3333333333333"/>
    <n v="316.38554216867499"/>
    <s v="2 Descuentos (Jefe de ruta y Usuario desubicado)"/>
    <n v="136973.49400000001"/>
    <x v="0"/>
    <n v="16317.857099999999"/>
    <x v="307"/>
    <x v="0"/>
    <m/>
  </r>
  <r>
    <d v="2022-06-07T02:52:16"/>
    <x v="1"/>
    <n v="35"/>
    <s v="GARCIA DAVID WILSON ALBERTO"/>
    <x v="1"/>
    <x v="0"/>
    <n v="300"/>
    <n v="27.272727272727298"/>
    <n v="290.02008032128498"/>
    <s v="5 Descuentos (3 Transbordo veh 36 y 2 x usuario con movilidad reducida)"/>
    <n v="125559.0361"/>
    <x v="1"/>
    <n v="16317.857099999999"/>
    <x v="307"/>
    <x v="0"/>
    <m/>
  </r>
  <r>
    <d v="2022-06-07T02:52:17"/>
    <x v="1"/>
    <n v="36"/>
    <s v="MARTINEZ CHAVERRA LUIS NORBERTO"/>
    <x v="6"/>
    <x v="1"/>
    <n v="220"/>
    <n v="27.5"/>
    <n v="210.923694779116"/>
    <m/>
    <n v="91315.662700000001"/>
    <x v="0"/>
    <n v="16317.857099999999"/>
    <x v="307"/>
    <x v="0"/>
    <m/>
  </r>
  <r>
    <d v="2022-06-07T02:52:17"/>
    <x v="1"/>
    <n v="37"/>
    <s v="PIEDRAHITA MADRID SANTIAGO"/>
    <x v="1"/>
    <x v="0"/>
    <n v="249"/>
    <n v="22.636363636363601"/>
    <n v="290.02008032128498"/>
    <m/>
    <n v="125559.0361"/>
    <x v="1"/>
    <n v="16317.857099999999"/>
    <x v="307"/>
    <x v="0"/>
    <m/>
  </r>
  <r>
    <d v="2022-06-07T02:52:17"/>
    <x v="1"/>
    <n v="42"/>
    <s v="BARRANTES GALLEGO DANIEL CAMILO"/>
    <x v="3"/>
    <x v="0"/>
    <n v="294"/>
    <n v="29.4"/>
    <n v="263.65461847389599"/>
    <m/>
    <n v="114144.57829999999"/>
    <x v="0"/>
    <n v="16317.857099999999"/>
    <x v="307"/>
    <x v="0"/>
    <m/>
  </r>
  <r>
    <d v="2022-06-07T02:58:28"/>
    <x v="9"/>
    <n v="1"/>
    <s v="LUJAN LOPERA FABIAN ALEXIS"/>
    <x v="1"/>
    <x v="3"/>
    <n v="213"/>
    <n v="19.363636363636399"/>
    <m/>
    <m/>
    <n v="90900"/>
    <x v="0"/>
    <n v="16943.75"/>
    <x v="307"/>
    <x v="0"/>
    <m/>
  </r>
  <r>
    <d v="2022-06-07T02:58:28"/>
    <x v="9"/>
    <n v="6"/>
    <s v="VARGAS ROJAS DIELMER AUGUSTO"/>
    <x v="0"/>
    <x v="0"/>
    <n v="196"/>
    <n v="21.7777777777778"/>
    <m/>
    <m/>
    <n v="84150"/>
    <x v="0"/>
    <n v="16943.75"/>
    <x v="307"/>
    <x v="0"/>
    <m/>
  </r>
  <r>
    <d v="2022-06-07T02:58:28"/>
    <x v="9"/>
    <n v="17"/>
    <s v="VERENZUELA MARTINEZ ALEXANDER"/>
    <x v="1"/>
    <x v="0"/>
    <n v="214"/>
    <n v="19.5"/>
    <m/>
    <m/>
    <n v="91350"/>
    <x v="0"/>
    <n v="16944"/>
    <x v="307"/>
    <x v="0"/>
    <m/>
  </r>
  <r>
    <d v="2022-06-07T02:58:28"/>
    <x v="9"/>
    <n v="40"/>
    <s v="GIL CORDOBA MATEO"/>
    <x v="3"/>
    <x v="0"/>
    <n v="219"/>
    <n v="21.9"/>
    <m/>
    <m/>
    <n v="94050"/>
    <x v="0"/>
    <n v="16943.75"/>
    <x v="307"/>
    <x v="0"/>
    <m/>
  </r>
  <r>
    <d v="2022-06-08T01:42:54"/>
    <x v="9"/>
    <n v="1"/>
    <s v="BERRIO GIL YEYSON DARIO"/>
    <x v="3"/>
    <x v="0"/>
    <n v="212"/>
    <n v="21.2"/>
    <n v="244.78178368121399"/>
    <s v="1 Descuento (Usuario desubicado)"/>
    <n v="105651.8027"/>
    <x v="0"/>
    <n v="14279.310299999999"/>
    <x v="308"/>
    <x v="0"/>
    <m/>
  </r>
  <r>
    <d v="2022-06-08T01:42:54"/>
    <x v="9"/>
    <n v="2"/>
    <s v="HERRERA GIOVANNY"/>
    <x v="3"/>
    <x v="0"/>
    <n v="263"/>
    <n v="26.3"/>
    <n v="244.78178368121399"/>
    <s v="1 Descuento (Conduct)"/>
    <n v="105651.8027"/>
    <x v="1"/>
    <n v="14279.310299999999"/>
    <x v="308"/>
    <x v="0"/>
    <m/>
  </r>
  <r>
    <d v="2022-06-08T01:42:54"/>
    <x v="9"/>
    <n v="5"/>
    <s v="LOAIZA GAVIRIA EDIXON ANDRES"/>
    <x v="9"/>
    <x v="0"/>
    <n v="314"/>
    <n v="26.1666666666667"/>
    <n v="293.73814041745698"/>
    <s v="1 Descuento (Despachador fernando)"/>
    <n v="126782.1632"/>
    <x v="1"/>
    <n v="14279.310299999999"/>
    <x v="308"/>
    <x v="0"/>
    <m/>
  </r>
  <r>
    <d v="2022-06-08T01:42:54"/>
    <x v="9"/>
    <n v="6"/>
    <s v="VARGAS ROJAS DIELMER AUGUSTO"/>
    <x v="0"/>
    <x v="0"/>
    <n v="255"/>
    <n v="28.3333333333333"/>
    <n v="220.30360531309299"/>
    <m/>
    <n v="95086.622399999993"/>
    <x v="0"/>
    <n v="14279.310299999999"/>
    <x v="308"/>
    <x v="0"/>
    <m/>
  </r>
  <r>
    <d v="2022-06-08T01:42:54"/>
    <x v="9"/>
    <n v="7"/>
    <s v="BUSTOS SANTOFIMIO HAROLD"/>
    <x v="0"/>
    <x v="0"/>
    <n v="211"/>
    <n v="23.4444444444444"/>
    <n v="220.30360531309299"/>
    <s v="1 Descuento (Lorena monitoreo)"/>
    <n v="95086.622399999993"/>
    <x v="1"/>
    <n v="14279.310299999999"/>
    <x v="308"/>
    <x v="0"/>
    <m/>
  </r>
  <r>
    <d v="2022-06-08T01:42:54"/>
    <x v="9"/>
    <n v="8"/>
    <s v="VALENCIA MENDOZA CESAR AUGUSTO"/>
    <x v="1"/>
    <x v="0"/>
    <n v="316"/>
    <n v="28.727272727272702"/>
    <n v="269.25996204933602"/>
    <m/>
    <n v="116216.9829"/>
    <x v="1"/>
    <n v="14279.310299999999"/>
    <x v="308"/>
    <x v="0"/>
    <m/>
  </r>
  <r>
    <d v="2022-06-08T01:42:55"/>
    <x v="1"/>
    <n v="12"/>
    <s v="ZAPATA POSSO FERNEY"/>
    <x v="0"/>
    <x v="0"/>
    <n v="203"/>
    <n v="22.5555555555556"/>
    <n v="220.30360531309299"/>
    <m/>
    <n v="95086.622399999993"/>
    <x v="0"/>
    <n v="14279.310299999999"/>
    <x v="308"/>
    <x v="0"/>
    <m/>
  </r>
  <r>
    <d v="2022-06-08T01:42:55"/>
    <x v="1"/>
    <n v="14"/>
    <s v="CARVAJAL SALAZAR HECTOR MARINO"/>
    <x v="1"/>
    <x v="0"/>
    <n v="295"/>
    <n v="26.818181818181799"/>
    <n v="269.25996204933602"/>
    <m/>
    <n v="116216.9829"/>
    <x v="1"/>
    <n v="14279.310299999999"/>
    <x v="308"/>
    <x v="0"/>
    <m/>
  </r>
  <r>
    <d v="2022-06-08T01:42:55"/>
    <x v="1"/>
    <n v="15"/>
    <s v="LOPERA AGUDELO LUIS FRANCISCO"/>
    <x v="10"/>
    <x v="1"/>
    <n v="86"/>
    <n v="21.5"/>
    <n v="97.912713472485805"/>
    <m/>
    <n v="42260.721100000002"/>
    <x v="0"/>
    <n v="14279.310299999999"/>
    <x v="308"/>
    <x v="0"/>
    <m/>
  </r>
  <r>
    <d v="2022-06-08T01:42:55"/>
    <x v="1"/>
    <n v="17"/>
    <s v="VERENZUELA MARTINEZ ALEXANDER"/>
    <x v="1"/>
    <x v="0"/>
    <n v="225"/>
    <n v="20.454545454545499"/>
    <n v="269.25996204933602"/>
    <s v="1 Descuento (Lorena monitoreo)"/>
    <n v="116216.9829"/>
    <x v="0"/>
    <n v="14279.310299999999"/>
    <x v="308"/>
    <x v="0"/>
    <m/>
  </r>
  <r>
    <d v="2022-06-08T01:42:55"/>
    <x v="1"/>
    <n v="18"/>
    <s v="RENDON VIANA HUMBERTO DE JESUS"/>
    <x v="8"/>
    <x v="0"/>
    <n v="148"/>
    <n v="29.6"/>
    <n v="122.390891840607"/>
    <m/>
    <n v="52825.901299999998"/>
    <x v="0"/>
    <n v="14279.310299999999"/>
    <x v="308"/>
    <x v="0"/>
    <m/>
  </r>
  <r>
    <d v="2022-06-08T01:42:56"/>
    <x v="1"/>
    <n v="19"/>
    <s v="HURTADO MADRID JUAN ESTEBAN"/>
    <x v="1"/>
    <x v="3"/>
    <n v="284"/>
    <n v="25.818181818181799"/>
    <n v="269.25996204933602"/>
    <m/>
    <n v="116216.9829"/>
    <x v="0"/>
    <n v="14279.310299999999"/>
    <x v="308"/>
    <x v="0"/>
    <m/>
  </r>
  <r>
    <d v="2022-06-08T01:42:56"/>
    <x v="1"/>
    <n v="20"/>
    <s v="MARTINEZ MANCO JUAN FELIPE"/>
    <x v="4"/>
    <x v="0"/>
    <n v="174"/>
    <n v="24.8571428571429"/>
    <n v="171.34724857685001"/>
    <s v="DIEGO TABORDA Realiz 4 viajes donde moviliz 94 Usuarios; 10 Descuentos (Transbordo veh 24)"/>
    <n v="73956.261899999998"/>
    <x v="0"/>
    <n v="14279.310299999999"/>
    <x v="308"/>
    <x v="0"/>
    <m/>
  </r>
  <r>
    <d v="2022-06-08T01:42:56"/>
    <x v="1"/>
    <n v="21"/>
    <s v="OCAMPO OCAMPO ANTONIO JOSE"/>
    <x v="1"/>
    <x v="0"/>
    <n v="238"/>
    <n v="21.636363636363601"/>
    <n v="269.25996204933602"/>
    <m/>
    <n v="116216.9829"/>
    <x v="0"/>
    <n v="14279.310299999999"/>
    <x v="308"/>
    <x v="0"/>
    <m/>
  </r>
  <r>
    <d v="2022-06-08T01:42:56"/>
    <x v="1"/>
    <n v="22"/>
    <s v="QUIRAMA CASTAEDA JHON JADER"/>
    <x v="3"/>
    <x v="0"/>
    <n v="233"/>
    <n v="23.3"/>
    <n v="244.78178368121399"/>
    <s v="2 Descuentos (Usuarios desubicados)"/>
    <n v="105651.8027"/>
    <x v="1"/>
    <n v="14279.310299999999"/>
    <x v="308"/>
    <x v="0"/>
    <m/>
  </r>
  <r>
    <d v="2022-06-08T01:42:56"/>
    <x v="1"/>
    <n v="23"/>
    <s v="RUA OCHOA JARAD"/>
    <x v="1"/>
    <x v="0"/>
    <n v="239"/>
    <n v="21.727272727272702"/>
    <n v="269.25996204933602"/>
    <m/>
    <n v="116216.9829"/>
    <x v="0"/>
    <n v="14279.310299999999"/>
    <x v="308"/>
    <x v="0"/>
    <m/>
  </r>
  <r>
    <d v="2022-06-08T01:42:56"/>
    <x v="1"/>
    <n v="24"/>
    <s v="GIL ARBOLEDA ARLEX"/>
    <x v="3"/>
    <x v="0"/>
    <n v="240"/>
    <n v="24"/>
    <n v="244.78178368121399"/>
    <m/>
    <n v="105651.8027"/>
    <x v="0"/>
    <n v="14279.310299999999"/>
    <x v="308"/>
    <x v="0"/>
    <m/>
  </r>
  <r>
    <d v="2022-06-08T01:42:57"/>
    <x v="1"/>
    <n v="26"/>
    <s v="GONZALEZ VELASQUEZ LISDAN"/>
    <x v="9"/>
    <x v="0"/>
    <n v="297"/>
    <n v="24.75"/>
    <n v="293.73814041745698"/>
    <m/>
    <n v="126782.1632"/>
    <x v="0"/>
    <n v="14279.310299999999"/>
    <x v="308"/>
    <x v="0"/>
    <m/>
  </r>
  <r>
    <d v="2022-06-08T01:42:57"/>
    <x v="1"/>
    <n v="27"/>
    <s v="DURANGO DAVID JOSE"/>
    <x v="3"/>
    <x v="0"/>
    <n v="227"/>
    <n v="22.7"/>
    <n v="244.78178368121399"/>
    <m/>
    <n v="105651.8027"/>
    <x v="0"/>
    <n v="14279.310299999999"/>
    <x v="308"/>
    <x v="0"/>
    <m/>
  </r>
  <r>
    <d v="2022-06-08T01:42:57"/>
    <x v="1"/>
    <n v="28"/>
    <s v="RAMIREZ RENGIFO JORGE ANDRES"/>
    <x v="3"/>
    <x v="2"/>
    <n v="238"/>
    <n v="25.052631578947398"/>
    <n v="232.542694497154"/>
    <m/>
    <n v="100369.21249999999"/>
    <x v="0"/>
    <n v="14279.310299999999"/>
    <x v="308"/>
    <x v="0"/>
    <m/>
  </r>
  <r>
    <d v="2022-06-08T01:42:57"/>
    <x v="1"/>
    <n v="29"/>
    <s v="VALENCIA MENDOZA JHON"/>
    <x v="3"/>
    <x v="0"/>
    <n v="265"/>
    <n v="26.5"/>
    <n v="244.78178368121399"/>
    <m/>
    <n v="105651.8027"/>
    <x v="0"/>
    <n v="14279.310299999999"/>
    <x v="308"/>
    <x v="0"/>
    <m/>
  </r>
  <r>
    <d v="2022-06-08T01:42:57"/>
    <x v="9"/>
    <n v="33"/>
    <s v="TORRES CRISTIAN"/>
    <x v="2"/>
    <x v="0"/>
    <n v="139"/>
    <n v="23.1666666666667"/>
    <n v="146.869070208729"/>
    <m/>
    <n v="63391.081599999998"/>
    <x v="0"/>
    <n v="14279.310299999999"/>
    <x v="308"/>
    <x v="0"/>
    <m/>
  </r>
  <r>
    <d v="2022-06-08T01:42:57"/>
    <x v="9"/>
    <n v="35"/>
    <s v="GARCIA DAVID WILSON ALBERTO"/>
    <x v="3"/>
    <x v="0"/>
    <n v="239"/>
    <n v="23.9"/>
    <n v="244.78178368121399"/>
    <m/>
    <n v="105651.8027"/>
    <x v="1"/>
    <n v="14279.310299999999"/>
    <x v="308"/>
    <x v="0"/>
    <m/>
  </r>
  <r>
    <d v="2022-06-08T01:42:58"/>
    <x v="9"/>
    <n v="37"/>
    <s v="PIEDRAHITA MADRID SANTIAGO"/>
    <x v="6"/>
    <x v="0"/>
    <n v="199"/>
    <n v="24.875"/>
    <n v="195.82542694497201"/>
    <m/>
    <n v="84521.4421"/>
    <x v="1"/>
    <n v="14279.310299999999"/>
    <x v="308"/>
    <x v="0"/>
    <m/>
  </r>
  <r>
    <d v="2022-06-08T01:42:58"/>
    <x v="9"/>
    <n v="38"/>
    <s v="LUJAN LOPERA FABIAN ALEXIS"/>
    <x v="0"/>
    <x v="0"/>
    <n v="196"/>
    <n v="21.7777777777778"/>
    <n v="220.30360531309299"/>
    <m/>
    <n v="95086.622399999993"/>
    <x v="0"/>
    <n v="14279.310299999999"/>
    <x v="308"/>
    <x v="0"/>
    <m/>
  </r>
  <r>
    <d v="2022-06-08T01:42:58"/>
    <x v="9"/>
    <n v="39"/>
    <s v="GONZALEZ MONTAO HERNAN DARIO"/>
    <x v="3"/>
    <x v="0"/>
    <n v="226"/>
    <n v="22.6"/>
    <n v="244.78178368121399"/>
    <s v="1 Descuento (Lorena monitoreo)"/>
    <n v="105651.8027"/>
    <x v="0"/>
    <n v="14279.310299999999"/>
    <x v="308"/>
    <x v="0"/>
    <m/>
  </r>
  <r>
    <d v="2022-06-08T01:42:58"/>
    <x v="9"/>
    <n v="40"/>
    <s v="GIL CORDOBA MATEO"/>
    <x v="0"/>
    <x v="0"/>
    <n v="233"/>
    <n v="25.8888888888889"/>
    <n v="220.30360531309299"/>
    <m/>
    <n v="95086.622399999993"/>
    <x v="0"/>
    <n v="14279.310299999999"/>
    <x v="308"/>
    <x v="0"/>
    <m/>
  </r>
  <r>
    <d v="2022-06-08T01:42:58"/>
    <x v="9"/>
    <n v="42"/>
    <s v="BARRANTES GALLEGO DANIEL CAMILO"/>
    <x v="0"/>
    <x v="1"/>
    <n v="255"/>
    <n v="28.3333333333333"/>
    <n v="220.30360531309299"/>
    <s v="Se descuenta el viaje de 5 15 pm ya que abandona ruta sin autorizacin ni justificacin; 1 Descuento (Usuario desubicado)"/>
    <n v="95086.622399999993"/>
    <x v="0"/>
    <n v="14279.310299999999"/>
    <x v="308"/>
    <x v="0"/>
    <m/>
  </r>
  <r>
    <d v="2022-06-08T02:04:48"/>
    <x v="9"/>
    <n v="3"/>
    <s v="ESPINOZA CHAVARRIA GUILLERMO LEON"/>
    <x v="4"/>
    <x v="1"/>
    <n v="134"/>
    <n v="19.1428571428571"/>
    <n v="136"/>
    <s v="3 Descuentos (Transvordo veh 18)"/>
    <n v="57150"/>
    <x v="0"/>
    <n v="14851.5152"/>
    <x v="308"/>
    <x v="0"/>
    <m/>
  </r>
  <r>
    <d v="2022-06-08T02:04:48"/>
    <x v="1"/>
    <n v="11"/>
    <s v="HERRERA CRISTIAN"/>
    <x v="9"/>
    <x v="0"/>
    <n v="237"/>
    <n v="19.75"/>
    <n v="237"/>
    <m/>
    <n v="101250"/>
    <x v="0"/>
    <n v="14851.5152"/>
    <x v="308"/>
    <x v="0"/>
    <m/>
  </r>
  <r>
    <d v="2022-06-08T02:04:48"/>
    <x v="9"/>
    <n v="32"/>
    <s v="MEDINA PARRA JONATHAN ESTIVEN"/>
    <x v="4"/>
    <x v="0"/>
    <n v="143"/>
    <n v="20.428571428571399"/>
    <n v="143"/>
    <m/>
    <n v="61200"/>
    <x v="0"/>
    <n v="14851.5152"/>
    <x v="308"/>
    <x v="0"/>
    <m/>
  </r>
  <r>
    <d v="2022-06-08T02:04:48"/>
    <x v="9"/>
    <n v="34"/>
    <s v="MONTOYA OSPINA GILBERTO ANTONIO"/>
    <x v="9"/>
    <x v="0"/>
    <n v="242"/>
    <n v="20.1666666666667"/>
    <n v="242"/>
    <m/>
    <n v="103500"/>
    <x v="0"/>
    <n v="14851.5152"/>
    <x v="308"/>
    <x v="0"/>
    <m/>
  </r>
  <r>
    <d v="2022-06-09T01:30:09"/>
    <x v="1"/>
    <n v="1"/>
    <s v="BERRIO GIL YEYSON DARIO"/>
    <x v="3"/>
    <x v="0"/>
    <n v="215"/>
    <n v="21.5"/>
    <n v="248.097014925373"/>
    <m/>
    <n v="107143.65670000001"/>
    <x v="0"/>
    <n v="16506.8966"/>
    <x v="309"/>
    <x v="0"/>
    <m/>
  </r>
  <r>
    <d v="2022-06-09T01:30:09"/>
    <x v="1"/>
    <n v="2"/>
    <s v="HERRERA GIOVANNY"/>
    <x v="1"/>
    <x v="0"/>
    <n v="239"/>
    <n v="21.727272727272702"/>
    <n v="272.90671641790999"/>
    <s v="2 Descuentos (Usuario con movilidad reducida y Usuario desubicado)"/>
    <n v="117858.0224"/>
    <x v="1"/>
    <n v="16506.8966"/>
    <x v="309"/>
    <x v="0"/>
    <m/>
  </r>
  <r>
    <d v="2022-06-09T01:30:09"/>
    <x v="1"/>
    <n v="5"/>
    <s v="LOAIZA GAVIRIA EDIXON ANDRES"/>
    <x v="1"/>
    <x v="0"/>
    <n v="318"/>
    <n v="28.909090909090899"/>
    <n v="272.90671641790999"/>
    <m/>
    <n v="117858.0224"/>
    <x v="1"/>
    <n v="16506.8966"/>
    <x v="309"/>
    <x v="0"/>
    <m/>
  </r>
  <r>
    <d v="2022-06-09T01:30:09"/>
    <x v="1"/>
    <n v="6"/>
    <s v="VARGAS ROJAS DIELMER AUGUSTO"/>
    <x v="3"/>
    <x v="0"/>
    <n v="271"/>
    <n v="27.1"/>
    <n v="248.097014925373"/>
    <s v="1 Descuento (Despachador estiven)"/>
    <n v="107143.65670000001"/>
    <x v="0"/>
    <n v="16506.8966"/>
    <x v="309"/>
    <x v="0"/>
    <m/>
  </r>
  <r>
    <d v="2022-06-09T01:30:09"/>
    <x v="1"/>
    <n v="7"/>
    <s v="BUSTOS SANTOFIMIO HAROLD"/>
    <x v="1"/>
    <x v="0"/>
    <n v="238"/>
    <n v="21.636363636363601"/>
    <n v="272.90671641790999"/>
    <s v="1 Descuento (Despachador estiven)"/>
    <n v="117858.0224"/>
    <x v="1"/>
    <n v="16506.8966"/>
    <x v="309"/>
    <x v="0"/>
    <m/>
  </r>
  <r>
    <d v="2022-06-09T01:30:10"/>
    <x v="1"/>
    <n v="8"/>
    <s v="VALENCIA MENDOZA CESAR AUGUSTO"/>
    <x v="3"/>
    <x v="0"/>
    <n v="260"/>
    <n v="26"/>
    <n v="248.097014925373"/>
    <s v="1 Descuento (Conduct)"/>
    <n v="107143.65670000001"/>
    <x v="1"/>
    <n v="16506.8966"/>
    <x v="309"/>
    <x v="0"/>
    <m/>
  </r>
  <r>
    <d v="2022-06-09T01:30:10"/>
    <x v="1"/>
    <n v="9"/>
    <s v="ESCOBAR BRAN MATEO"/>
    <x v="0"/>
    <x v="0"/>
    <n v="211"/>
    <n v="23.4444444444444"/>
    <n v="223.28731343283599"/>
    <m/>
    <n v="96429.290999999997"/>
    <x v="0"/>
    <n v="16506.8966"/>
    <x v="309"/>
    <x v="0"/>
    <m/>
  </r>
  <r>
    <d v="2022-06-09T01:30:10"/>
    <x v="1"/>
    <n v="10"/>
    <s v="SEPULVEDA HENAO JUAN CAMILO"/>
    <x v="3"/>
    <x v="0"/>
    <n v="295"/>
    <n v="29.5"/>
    <n v="248.097014925373"/>
    <s v="1 Descuento (Propietario)"/>
    <n v="107143.65670000001"/>
    <x v="0"/>
    <n v="16506.8966"/>
    <x v="309"/>
    <x v="0"/>
    <m/>
  </r>
  <r>
    <d v="2022-06-09T01:30:10"/>
    <x v="9"/>
    <n v="11"/>
    <s v="HERRERA CRISTIAN"/>
    <x v="6"/>
    <x v="0"/>
    <n v="177"/>
    <n v="22.125"/>
    <n v="198.477611940299"/>
    <s v="1 Descuento (Usuario desubicado)"/>
    <n v="85714.925399999993"/>
    <x v="0"/>
    <n v="16506.8966"/>
    <x v="309"/>
    <x v="0"/>
    <m/>
  </r>
  <r>
    <d v="2022-06-09T01:30:10"/>
    <x v="9"/>
    <n v="12"/>
    <s v="ZAPATA POSSO FERNEY"/>
    <x v="3"/>
    <x v="0"/>
    <n v="222"/>
    <n v="22.2"/>
    <n v="248.097014925373"/>
    <s v="4 Descuentos (3 Usuarios desubicados y Conduct)"/>
    <n v="107143.65670000001"/>
    <x v="0"/>
    <n v="16506.8966"/>
    <x v="309"/>
    <x v="0"/>
    <m/>
  </r>
  <r>
    <d v="2022-06-09T01:30:10"/>
    <x v="9"/>
    <n v="14"/>
    <s v="CARVAJAL SALAZAR HECTOR MARINO"/>
    <x v="3"/>
    <x v="0"/>
    <n v="277"/>
    <n v="27.7"/>
    <n v="248.097014925373"/>
    <m/>
    <n v="107143.65670000001"/>
    <x v="1"/>
    <n v="16506.8966"/>
    <x v="309"/>
    <x v="0"/>
    <m/>
  </r>
  <r>
    <d v="2022-06-09T01:30:10"/>
    <x v="9"/>
    <n v="15"/>
    <s v="LONDOO LOPERA DUVAN ANDRES"/>
    <x v="3"/>
    <x v="0"/>
    <n v="230"/>
    <n v="23"/>
    <n v="248.097014925373"/>
    <m/>
    <n v="107143.65670000001"/>
    <x v="0"/>
    <n v="16506.8966"/>
    <x v="309"/>
    <x v="0"/>
    <m/>
  </r>
  <r>
    <d v="2022-06-09T01:30:11"/>
    <x v="9"/>
    <n v="17"/>
    <s v="VERENZUELA MARTINEZ ALEXANDER"/>
    <x v="3"/>
    <x v="0"/>
    <n v="202"/>
    <n v="21.2631578947368"/>
    <n v="235.692164179104"/>
    <m/>
    <n v="101786.4739"/>
    <x v="0"/>
    <n v="16506.8966"/>
    <x v="309"/>
    <x v="0"/>
    <m/>
  </r>
  <r>
    <d v="2022-06-09T01:30:11"/>
    <x v="9"/>
    <n v="18"/>
    <s v="RENDON VIANA HUMBERTO DE JESUS"/>
    <x v="6"/>
    <x v="0"/>
    <n v="215"/>
    <n v="26.875"/>
    <n v="198.477611940299"/>
    <s v="2 Descuentos (Jefe de ruta)"/>
    <n v="85714.925399999993"/>
    <x v="0"/>
    <n v="16506.8966"/>
    <x v="309"/>
    <x v="0"/>
    <m/>
  </r>
  <r>
    <d v="2022-06-09T01:30:11"/>
    <x v="9"/>
    <n v="19"/>
    <s v="HURTADO MADRID JUAN ESTEBAN"/>
    <x v="6"/>
    <x v="0"/>
    <n v="225"/>
    <n v="28.125"/>
    <n v="198.477611940299"/>
    <m/>
    <n v="85714.925399999993"/>
    <x v="0"/>
    <n v="16506.8966"/>
    <x v="309"/>
    <x v="0"/>
    <m/>
  </r>
  <r>
    <d v="2022-06-09T01:30:11"/>
    <x v="9"/>
    <n v="20"/>
    <s v="VACA FIERRO ROBINSON"/>
    <x v="0"/>
    <x v="0"/>
    <n v="276"/>
    <n v="30.6666666666667"/>
    <n v="223.28731343283599"/>
    <s v="3 Descuentos (Usuarios desubicados)"/>
    <n v="96429.290999999997"/>
    <x v="0"/>
    <n v="16506.8966"/>
    <x v="309"/>
    <x v="0"/>
    <m/>
  </r>
  <r>
    <d v="2022-06-09T01:30:12"/>
    <x v="9"/>
    <n v="21"/>
    <s v="OCAMPO OCAMPO ANTONIO JOSE"/>
    <x v="6"/>
    <x v="0"/>
    <n v="178"/>
    <n v="23.733333333333299"/>
    <n v="186.07276119402999"/>
    <m/>
    <n v="80357.742499999993"/>
    <x v="0"/>
    <n v="16506.8966"/>
    <x v="309"/>
    <x v="0"/>
    <m/>
  </r>
  <r>
    <d v="2022-06-09T01:30:12"/>
    <x v="9"/>
    <n v="22"/>
    <s v="QUIRAMA CASTAEDA JHON JADER"/>
    <x v="3"/>
    <x v="0"/>
    <n v="322"/>
    <n v="32.200000000000003"/>
    <n v="248.097014925373"/>
    <m/>
    <n v="107143.65670000001"/>
    <x v="1"/>
    <n v="16506.8966"/>
    <x v="309"/>
    <x v="0"/>
    <m/>
  </r>
  <r>
    <d v="2022-06-09T01:30:12"/>
    <x v="9"/>
    <n v="23"/>
    <s v="RUA OCHOA JARAD"/>
    <x v="3"/>
    <x v="0"/>
    <n v="208"/>
    <n v="20.8"/>
    <n v="248.097014925373"/>
    <s v="5 Descuentos (4 Usuarios incidente 02/06 y Despachador fernando)"/>
    <n v="107143.65670000001"/>
    <x v="0"/>
    <n v="16506.8966"/>
    <x v="309"/>
    <x v="0"/>
    <m/>
  </r>
  <r>
    <d v="2022-06-09T01:30:12"/>
    <x v="9"/>
    <n v="24"/>
    <s v="GIL ARBOLEDA ARLEX"/>
    <x v="4"/>
    <x v="0"/>
    <n v="170"/>
    <n v="24.285714285714299"/>
    <n v="173.66791044776099"/>
    <m/>
    <n v="75000.559699999998"/>
    <x v="0"/>
    <n v="16506.8966"/>
    <x v="309"/>
    <x v="0"/>
    <m/>
  </r>
  <r>
    <d v="2022-06-09T01:30:13"/>
    <x v="9"/>
    <n v="26"/>
    <s v="TABORDA ROJAS DIEGO ALEJANDRO"/>
    <x v="3"/>
    <x v="0"/>
    <n v="243"/>
    <n v="24.3"/>
    <n v="248.097014925373"/>
    <s v="1 Descuento (Despachador fernando)"/>
    <n v="107143.65670000001"/>
    <x v="0"/>
    <n v="16506.8966"/>
    <x v="309"/>
    <x v="0"/>
    <m/>
  </r>
  <r>
    <d v="2022-06-09T01:30:13"/>
    <x v="9"/>
    <n v="27"/>
    <s v="DURANGO DAVID JOSE"/>
    <x v="3"/>
    <x v="0"/>
    <n v="243"/>
    <n v="24.3"/>
    <n v="248.097014925373"/>
    <s v="2 Descuentos (Jefe de ruta)"/>
    <n v="107143.65670000001"/>
    <x v="0"/>
    <n v="16506.8966"/>
    <x v="309"/>
    <x v="0"/>
    <m/>
  </r>
  <r>
    <d v="2022-06-09T01:30:13"/>
    <x v="1"/>
    <n v="32"/>
    <s v="MEDINA PARRA JONATHAN ESTIVEN"/>
    <x v="3"/>
    <x v="0"/>
    <n v="222"/>
    <n v="22.2"/>
    <n v="248.097014925373"/>
    <s v="3 Descuentos (2 jefe de ruta y Usuario desubicado)"/>
    <n v="107143.65670000001"/>
    <x v="0"/>
    <n v="16506.8966"/>
    <x v="309"/>
    <x v="0"/>
    <m/>
  </r>
  <r>
    <d v="2022-06-09T01:30:13"/>
    <x v="1"/>
    <n v="33"/>
    <s v="TORRES CRISTIAN"/>
    <x v="1"/>
    <x v="0"/>
    <n v="263"/>
    <n v="23.909090909090899"/>
    <n v="272.90671641790999"/>
    <s v="2 Descuentos (Transbordo veh 38 y Conduct)"/>
    <n v="117858.0224"/>
    <x v="0"/>
    <n v="16506.8966"/>
    <x v="309"/>
    <x v="0"/>
    <m/>
  </r>
  <r>
    <d v="2022-06-09T01:30:13"/>
    <x v="1"/>
    <n v="34"/>
    <s v="MONTOYA OSPINA GILBERTO ANTONIO"/>
    <x v="1"/>
    <x v="0"/>
    <n v="285"/>
    <n v="25.909090909090899"/>
    <n v="272.90671641790999"/>
    <m/>
    <n v="117858.0224"/>
    <x v="0"/>
    <n v="16506.8966"/>
    <x v="309"/>
    <x v="0"/>
    <m/>
  </r>
  <r>
    <d v="2022-06-09T01:30:14"/>
    <x v="1"/>
    <n v="38"/>
    <s v="LUJAN LOPERA FABIAN ALEXIS"/>
    <x v="3"/>
    <x v="0"/>
    <n v="221"/>
    <n v="22.1"/>
    <n v="248.097014925373"/>
    <m/>
    <n v="107143.65670000001"/>
    <x v="0"/>
    <n v="16506.8966"/>
    <x v="309"/>
    <x v="0"/>
    <m/>
  </r>
  <r>
    <d v="2022-06-09T01:30:14"/>
    <x v="1"/>
    <n v="40"/>
    <s v="GIL CORDOBA MATEO"/>
    <x v="4"/>
    <x v="0"/>
    <n v="155"/>
    <n v="22.1428571428571"/>
    <n v="173.66791044776099"/>
    <m/>
    <n v="75000.559699999998"/>
    <x v="0"/>
    <n v="16506.8966"/>
    <x v="309"/>
    <x v="0"/>
    <m/>
  </r>
  <r>
    <d v="2022-06-09T01:30:14"/>
    <x v="1"/>
    <n v="42"/>
    <s v="LONDOO ORTIZ ARNOLD DAVID"/>
    <x v="3"/>
    <x v="0"/>
    <n v="268"/>
    <n v="26.8"/>
    <n v="248.097014925373"/>
    <m/>
    <n v="107143.65670000001"/>
    <x v="0"/>
    <n v="16506.8966"/>
    <x v="309"/>
    <x v="0"/>
    <m/>
  </r>
  <r>
    <d v="2022-06-09T01:31:19"/>
    <x v="1"/>
    <n v="3"/>
    <s v="CANO JIMENEZ ESNEIDER"/>
    <x v="0"/>
    <x v="0"/>
    <n v="140"/>
    <n v="15.5555555555556"/>
    <n v="140"/>
    <m/>
    <n v="58950"/>
    <x v="0"/>
    <n v="15415.1515"/>
    <x v="309"/>
    <x v="0"/>
    <m/>
  </r>
  <r>
    <d v="2022-06-09T01:31:19"/>
    <x v="1"/>
    <n v="29"/>
    <s v="VALENCIA MENDOZA JHON"/>
    <x v="2"/>
    <x v="0"/>
    <n v="98"/>
    <n v="17.818181818181799"/>
    <n v="98"/>
    <m/>
    <n v="41625"/>
    <x v="0"/>
    <n v="15415.1515"/>
    <x v="309"/>
    <x v="0"/>
    <m/>
  </r>
  <r>
    <d v="2022-06-09T01:31:20"/>
    <x v="1"/>
    <n v="37"/>
    <s v="PIEDRAHITA MADRID SANTIAGO"/>
    <x v="3"/>
    <x v="0"/>
    <n v="195"/>
    <n v="19.5"/>
    <n v="195"/>
    <m/>
    <n v="83250"/>
    <x v="1"/>
    <n v="15415.1515"/>
    <x v="309"/>
    <x v="0"/>
    <m/>
  </r>
  <r>
    <d v="2022-06-09T01:31:20"/>
    <x v="1"/>
    <n v="39"/>
    <s v="GONZALEZ MONTAO HERNAN DARIO"/>
    <x v="7"/>
    <x v="0"/>
    <n v="51"/>
    <n v="17"/>
    <n v="51"/>
    <m/>
    <n v="21600"/>
    <x v="0"/>
    <n v="15415.1515"/>
    <x v="309"/>
    <x v="0"/>
    <m/>
  </r>
  <r>
    <d v="2022-06-10T01:40:20"/>
    <x v="9"/>
    <n v="1"/>
    <s v="BERRIO GIL YEYSON DARIO"/>
    <x v="3"/>
    <x v="0"/>
    <n v="274"/>
    <n v="27.4"/>
    <n v="255.88709677419399"/>
    <m/>
    <n v="110649.19349999999"/>
    <x v="0"/>
    <n v="16910.7143"/>
    <x v="310"/>
    <x v="0"/>
    <m/>
  </r>
  <r>
    <d v="2022-06-10T01:40:20"/>
    <x v="9"/>
    <n v="3"/>
    <s v="CANO JIMENEZ ESNEIDER"/>
    <x v="3"/>
    <x v="0"/>
    <n v="246"/>
    <n v="24.6"/>
    <n v="255.88709677419399"/>
    <s v="3 Descuentos (Transbordo veh 26)"/>
    <n v="110649.19349999999"/>
    <x v="0"/>
    <n v="16910.7143"/>
    <x v="310"/>
    <x v="0"/>
    <m/>
  </r>
  <r>
    <d v="2022-06-10T01:40:20"/>
    <x v="9"/>
    <n v="5"/>
    <s v="MARTINEZ MANCO JUAN FELIPE"/>
    <x v="3"/>
    <x v="0"/>
    <n v="286"/>
    <n v="28.6"/>
    <n v="255.88709677419399"/>
    <s v="4 Descuentos (2 x Usuario con movilidad reducida y 2 Usuarios desubicados)"/>
    <n v="110649.19349999999"/>
    <x v="1"/>
    <n v="16910.7143"/>
    <x v="310"/>
    <x v="0"/>
    <m/>
  </r>
  <r>
    <d v="2022-06-10T01:40:20"/>
    <x v="9"/>
    <n v="6"/>
    <s v="VARGAS ROJAS DIELMER AUGUSTO"/>
    <x v="6"/>
    <x v="0"/>
    <n v="205"/>
    <n v="25.625"/>
    <n v="204.70967741935499"/>
    <m/>
    <n v="88519.354800000001"/>
    <x v="0"/>
    <n v="16910.7143"/>
    <x v="310"/>
    <x v="0"/>
    <m/>
  </r>
  <r>
    <d v="2022-06-10T01:40:20"/>
    <x v="9"/>
    <n v="7"/>
    <s v="BUSTOS SANTOFIMIO HAROLD"/>
    <x v="1"/>
    <x v="0"/>
    <n v="262"/>
    <n v="23.818181818181799"/>
    <n v="281.47580645161298"/>
    <m/>
    <n v="121714.11289999999"/>
    <x v="1"/>
    <n v="16910.7143"/>
    <x v="310"/>
    <x v="0"/>
    <m/>
  </r>
  <r>
    <d v="2022-06-10T01:40:21"/>
    <x v="9"/>
    <n v="8"/>
    <s v="VALENCIA MENDOZA CESAR AUGUSTO"/>
    <x v="9"/>
    <x v="0"/>
    <n v="323"/>
    <n v="26.9166666666667"/>
    <n v="307.06451612903197"/>
    <m/>
    <n v="132779.03229999999"/>
    <x v="1"/>
    <n v="16910.7143"/>
    <x v="310"/>
    <x v="0"/>
    <m/>
  </r>
  <r>
    <d v="2022-06-10T01:40:21"/>
    <x v="9"/>
    <n v="9"/>
    <s v="ESCOBAR BRAN MATEO"/>
    <x v="3"/>
    <x v="0"/>
    <n v="251"/>
    <n v="25.1"/>
    <n v="255.88709677419399"/>
    <m/>
    <n v="110649.19349999999"/>
    <x v="0"/>
    <n v="16910.7143"/>
    <x v="310"/>
    <x v="0"/>
    <m/>
  </r>
  <r>
    <d v="2022-06-10T01:40:21"/>
    <x v="1"/>
    <n v="11"/>
    <s v="HERRERA CRISTIAN"/>
    <x v="3"/>
    <x v="3"/>
    <n v="268"/>
    <n v="28.210526315789501"/>
    <n v="243.09274193548401"/>
    <m/>
    <n v="105116.73390000001"/>
    <x v="0"/>
    <n v="16910.7143"/>
    <x v="310"/>
    <x v="0"/>
    <m/>
  </r>
  <r>
    <d v="2022-06-10T01:40:21"/>
    <x v="1"/>
    <n v="12"/>
    <s v="OCAMPO OCAMPO ANTONIO JOSE"/>
    <x v="9"/>
    <x v="3"/>
    <n v="294"/>
    <n v="24.5"/>
    <n v="307.06451612903197"/>
    <m/>
    <n v="132779.03229999999"/>
    <x v="0"/>
    <n v="16910.7143"/>
    <x v="310"/>
    <x v="0"/>
    <m/>
  </r>
  <r>
    <d v="2022-06-10T01:40:21"/>
    <x v="1"/>
    <n v="14"/>
    <s v="VELEZ ZAPATA SANTIAGO"/>
    <x v="1"/>
    <x v="3"/>
    <n v="311"/>
    <n v="28.272727272727298"/>
    <n v="281.47580645161298"/>
    <m/>
    <n v="121714.11289999999"/>
    <x v="1"/>
    <n v="16910.7143"/>
    <x v="310"/>
    <x v="0"/>
    <m/>
  </r>
  <r>
    <d v="2022-06-10T01:40:21"/>
    <x v="1"/>
    <n v="15"/>
    <s v="LONDOO LOPERA DUVAN ANDRES"/>
    <x v="6"/>
    <x v="0"/>
    <n v="172"/>
    <n v="22.933333333333302"/>
    <n v="191.91532258064501"/>
    <s v="12 Descuentos (10 Transbordo veh 17 y 2 Usuarios desubicados)"/>
    <n v="82986.895199999999"/>
    <x v="0"/>
    <n v="16910.7143"/>
    <x v="310"/>
    <x v="0"/>
    <m/>
  </r>
  <r>
    <d v="2022-06-10T01:40:22"/>
    <x v="1"/>
    <n v="17"/>
    <s v="MARULANDA JARAMILLO DAWER ANDRES"/>
    <x v="3"/>
    <x v="3"/>
    <n v="238"/>
    <n v="25.052631578947398"/>
    <n v="243.09274193548401"/>
    <m/>
    <n v="105116.73390000001"/>
    <x v="0"/>
    <n v="16910.7143"/>
    <x v="310"/>
    <x v="0"/>
    <m/>
  </r>
  <r>
    <d v="2022-06-10T01:40:22"/>
    <x v="1"/>
    <n v="18"/>
    <s v="RENDON VIANA HUMBERTO DE JESUS"/>
    <x v="3"/>
    <x v="3"/>
    <n v="240"/>
    <n v="24"/>
    <n v="255.88709677419399"/>
    <m/>
    <n v="110649.19349999999"/>
    <x v="0"/>
    <n v="16910.7143"/>
    <x v="310"/>
    <x v="0"/>
    <m/>
  </r>
  <r>
    <d v="2022-06-10T01:40:22"/>
    <x v="1"/>
    <n v="20"/>
    <s v="VACA FIERRO ROBINSON"/>
    <x v="2"/>
    <x v="0"/>
    <n v="230"/>
    <n v="35.384615384615401"/>
    <n v="166.32661290322599"/>
    <s v="DIEGO TABORDA Realiz 4 viajes donde moviliz 135 Usuarios, 1 Descuento (Despachador fernando)"/>
    <n v="71921.9758"/>
    <x v="0"/>
    <n v="16910.7143"/>
    <x v="310"/>
    <x v="0"/>
    <m/>
  </r>
  <r>
    <d v="2022-06-10T01:40:22"/>
    <x v="1"/>
    <n v="21"/>
    <s v="REYES ALVARADO ARIEL"/>
    <x v="6"/>
    <x v="0"/>
    <n v="202"/>
    <n v="23.764705882352899"/>
    <n v="217.504032258065"/>
    <m/>
    <n v="94051.814499999993"/>
    <x v="0"/>
    <n v="16910.7143"/>
    <x v="310"/>
    <x v="0"/>
    <m/>
  </r>
  <r>
    <d v="2022-06-10T01:40:22"/>
    <x v="1"/>
    <n v="22"/>
    <s v="QUIRAMA CASTAEDA JHON JADER"/>
    <x v="2"/>
    <x v="0"/>
    <n v="157"/>
    <n v="26.1666666666667"/>
    <n v="153.53225806451599"/>
    <m/>
    <n v="66389.516099999993"/>
    <x v="1"/>
    <n v="16910.7143"/>
    <x v="310"/>
    <x v="0"/>
    <m/>
  </r>
  <r>
    <d v="2022-06-10T01:40:22"/>
    <x v="1"/>
    <n v="23"/>
    <s v="RUA OCHOA JARAD"/>
    <x v="1"/>
    <x v="1"/>
    <n v="272"/>
    <n v="24.727272727272702"/>
    <n v="281.47580645161298"/>
    <m/>
    <n v="121714.11289999999"/>
    <x v="0"/>
    <n v="16910.7143"/>
    <x v="310"/>
    <x v="0"/>
    <m/>
  </r>
  <r>
    <d v="2022-06-10T01:40:23"/>
    <x v="1"/>
    <n v="24"/>
    <s v="GIL ARBOLEDA ARLEX"/>
    <x v="6"/>
    <x v="2"/>
    <n v="235"/>
    <n v="31.3333333333333"/>
    <n v="191.91532258064501"/>
    <s v="1 Descuento (Usuario desubicado)"/>
    <n v="82986.895199999999"/>
    <x v="0"/>
    <n v="16910.7143"/>
    <x v="310"/>
    <x v="0"/>
    <m/>
  </r>
  <r>
    <d v="2022-06-10T01:40:23"/>
    <x v="1"/>
    <n v="27"/>
    <s v="HENAO MUOZ FERNEY"/>
    <x v="6"/>
    <x v="3"/>
    <n v="253"/>
    <n v="29.764705882352899"/>
    <n v="217.504032258065"/>
    <m/>
    <n v="94051.814499999993"/>
    <x v="0"/>
    <n v="16910.7143"/>
    <x v="310"/>
    <x v="0"/>
    <m/>
  </r>
  <r>
    <d v="2022-06-10T01:40:23"/>
    <x v="1"/>
    <n v="29"/>
    <s v="VALENCIA MENDOZA JHON"/>
    <x v="1"/>
    <x v="0"/>
    <n v="250"/>
    <n v="22.727272727272702"/>
    <n v="281.47580645161298"/>
    <m/>
    <n v="121714.11289999999"/>
    <x v="0"/>
    <n v="16910.7143"/>
    <x v="310"/>
    <x v="0"/>
    <m/>
  </r>
  <r>
    <d v="2022-06-10T01:40:23"/>
    <x v="9"/>
    <n v="32"/>
    <s v="MEDINA PARRA JONATHAN ESTIVEN"/>
    <x v="10"/>
    <x v="0"/>
    <n v="109"/>
    <n v="27.25"/>
    <n v="102.354838709677"/>
    <m/>
    <n v="44259.6774"/>
    <x v="0"/>
    <n v="16910.7143"/>
    <x v="310"/>
    <x v="0"/>
    <m/>
  </r>
  <r>
    <d v="2022-06-10T01:40:23"/>
    <x v="9"/>
    <n v="33"/>
    <s v="TORRES CRISTIAN"/>
    <x v="1"/>
    <x v="0"/>
    <n v="255"/>
    <n v="23.181818181818201"/>
    <n v="281.47580645161298"/>
    <s v="1 Descuento (Conduct)"/>
    <n v="121714.11289999999"/>
    <x v="0"/>
    <n v="16910.7143"/>
    <x v="310"/>
    <x v="0"/>
    <m/>
  </r>
  <r>
    <d v="2022-06-10T01:40:23"/>
    <x v="9"/>
    <n v="34"/>
    <s v="MONTOYA OSPINA GILBERTO ANTONIO"/>
    <x v="3"/>
    <x v="0"/>
    <n v="246"/>
    <n v="24.6"/>
    <n v="255.88709677419399"/>
    <s v="4 Descuentos (Usuarios desubicados)"/>
    <n v="110649.19349999999"/>
    <x v="0"/>
    <n v="16910.7143"/>
    <x v="310"/>
    <x v="0"/>
    <m/>
  </r>
  <r>
    <d v="2022-06-10T01:40:24"/>
    <x v="9"/>
    <n v="38"/>
    <s v="LUJAN LOPERA FABIAN ALEXIS"/>
    <x v="0"/>
    <x v="0"/>
    <n v="178"/>
    <n v="19.7777777777778"/>
    <n v="230.29838709677401"/>
    <m/>
    <n v="99584.2742"/>
    <x v="0"/>
    <n v="16910.7143"/>
    <x v="310"/>
    <x v="0"/>
    <m/>
  </r>
  <r>
    <d v="2022-06-10T01:40:24"/>
    <x v="9"/>
    <n v="39"/>
    <s v="GONZALEZ MONTAO HERNAN DARIO"/>
    <x v="4"/>
    <x v="0"/>
    <n v="175"/>
    <n v="25"/>
    <n v="179.120967741935"/>
    <s v="1 Descuento (Despachador fernando)"/>
    <n v="77454.435500000007"/>
    <x v="0"/>
    <n v="16910.7143"/>
    <x v="310"/>
    <x v="0"/>
    <m/>
  </r>
  <r>
    <d v="2022-06-10T01:40:24"/>
    <x v="9"/>
    <n v="40"/>
    <s v="GIL CORDOBA MATEO"/>
    <x v="0"/>
    <x v="0"/>
    <n v="226"/>
    <n v="25.1111111111111"/>
    <n v="230.29838709677401"/>
    <m/>
    <n v="99584.2742"/>
    <x v="0"/>
    <n v="16910.7143"/>
    <x v="310"/>
    <x v="0"/>
    <m/>
  </r>
  <r>
    <d v="2022-06-10T01:40:24"/>
    <x v="9"/>
    <n v="42"/>
    <s v="LONDOO ORTIZ ARNOLD DAVID"/>
    <x v="6"/>
    <x v="0"/>
    <n v="188"/>
    <n v="22.117647058823501"/>
    <n v="217.504032258065"/>
    <m/>
    <n v="94051.814499999993"/>
    <x v="0"/>
    <n v="16910.7143"/>
    <x v="310"/>
    <x v="0"/>
    <m/>
  </r>
  <r>
    <d v="2022-06-10T01:41:03"/>
    <x v="9"/>
    <n v="10"/>
    <s v="MONSALVE OCAMPO EDISON GUSTAVO"/>
    <x v="3"/>
    <x v="0"/>
    <n v="172"/>
    <n v="17.2"/>
    <n v="172"/>
    <m/>
    <n v="72900"/>
    <x v="0"/>
    <n v="16846.875"/>
    <x v="310"/>
    <x v="0"/>
    <m/>
  </r>
  <r>
    <d v="2022-06-10T01:41:03"/>
    <x v="9"/>
    <n v="19"/>
    <s v="HURTADO MADRID JUAN ESTEBAN"/>
    <x v="3"/>
    <x v="3"/>
    <n v="188"/>
    <n v="18.8"/>
    <n v="188"/>
    <m/>
    <n v="80100"/>
    <x v="0"/>
    <n v="16846.875"/>
    <x v="310"/>
    <x v="0"/>
    <m/>
  </r>
  <r>
    <d v="2022-06-10T01:41:03"/>
    <x v="1"/>
    <n v="26"/>
    <s v="GONZALEZ VELASQUEZ LISDAN"/>
    <x v="4"/>
    <x v="0"/>
    <n v="130"/>
    <n v="17.8571428571429"/>
    <n v="130"/>
    <m/>
    <n v="55350"/>
    <x v="0"/>
    <n v="16846.875"/>
    <x v="310"/>
    <x v="0"/>
    <m/>
  </r>
  <r>
    <d v="2022-06-10T01:41:03"/>
    <x v="1"/>
    <n v="28"/>
    <s v="TABORDA ROJAS DIEGO ALEJANDRO"/>
    <x v="6"/>
    <x v="0"/>
    <n v="155"/>
    <n v="19.5"/>
    <n v="155"/>
    <s v="1 Descuento (Lorena monitoreo)"/>
    <n v="66150"/>
    <x v="0"/>
    <n v="16846.875"/>
    <x v="310"/>
    <x v="0"/>
    <m/>
  </r>
  <r>
    <d v="2022-06-11T02:23:05"/>
    <x v="1"/>
    <n v="1"/>
    <s v="BERRIO GIL YEYSON DARIO"/>
    <x v="1"/>
    <x v="0"/>
    <n v="240"/>
    <n v="21.818181818181799"/>
    <n v="261.89318600368301"/>
    <s v="12 Descuentos (Transbordo veh 17)"/>
    <n v="112901.93369999999"/>
    <x v="0"/>
    <n v="15643.3333"/>
    <x v="311"/>
    <x v="0"/>
    <m/>
  </r>
  <r>
    <d v="2022-06-11T02:23:05"/>
    <x v="1"/>
    <n v="2"/>
    <s v="HERRERA GIOVANNY"/>
    <x v="3"/>
    <x v="0"/>
    <n v="265"/>
    <n v="26.5"/>
    <n v="238.08471454880299"/>
    <m/>
    <n v="102638.12149999999"/>
    <x v="1"/>
    <n v="15643.3333"/>
    <x v="311"/>
    <x v="0"/>
    <m/>
  </r>
  <r>
    <d v="2022-06-11T02:23:05"/>
    <x v="1"/>
    <n v="5"/>
    <s v="LOAIZA GAVIRIA EDIXON ANDRES"/>
    <x v="12"/>
    <x v="3"/>
    <n v="316"/>
    <n v="24.307692307692299"/>
    <n v="309.51012891344402"/>
    <m/>
    <n v="133429.55799999999"/>
    <x v="1"/>
    <n v="15643.3333"/>
    <x v="311"/>
    <x v="0"/>
    <m/>
  </r>
  <r>
    <d v="2022-06-11T02:23:06"/>
    <x v="1"/>
    <n v="6"/>
    <s v="VARGAS ROJAS DIELMER AUGUSTO"/>
    <x v="3"/>
    <x v="0"/>
    <n v="260"/>
    <n v="26"/>
    <n v="238.08471454880299"/>
    <m/>
    <n v="102638.12149999999"/>
    <x v="0"/>
    <n v="15643.3333"/>
    <x v="311"/>
    <x v="0"/>
    <m/>
  </r>
  <r>
    <d v="2022-06-11T02:23:06"/>
    <x v="1"/>
    <n v="7"/>
    <s v="BUSTOS SANTOFIMIO HAROLD"/>
    <x v="3"/>
    <x v="0"/>
    <n v="247"/>
    <n v="24.7"/>
    <n v="238.08471454880299"/>
    <s v="1 Descuento (Despachador estiven)"/>
    <n v="102638.12149999999"/>
    <x v="1"/>
    <n v="15643.3333"/>
    <x v="311"/>
    <x v="0"/>
    <m/>
  </r>
  <r>
    <d v="2022-06-11T02:23:06"/>
    <x v="1"/>
    <n v="8"/>
    <s v="VALENCIA MENDOZA CESAR AUGUSTO"/>
    <x v="9"/>
    <x v="3"/>
    <n v="269"/>
    <n v="22.4166666666667"/>
    <n v="285.701657458564"/>
    <m/>
    <n v="123165.74589999999"/>
    <x v="1"/>
    <n v="15643.3333"/>
    <x v="311"/>
    <x v="0"/>
    <m/>
  </r>
  <r>
    <d v="2022-06-11T02:23:06"/>
    <x v="1"/>
    <n v="9"/>
    <s v="ESCOBAR BRAN MATEO"/>
    <x v="8"/>
    <x v="1"/>
    <n v="108"/>
    <n v="21.6"/>
    <n v="119.042357274401"/>
    <m/>
    <n v="51319.060799999999"/>
    <x v="0"/>
    <n v="15643.3333"/>
    <x v="311"/>
    <x v="0"/>
    <m/>
  </r>
  <r>
    <d v="2022-06-11T02:23:06"/>
    <x v="1"/>
    <n v="10"/>
    <s v="MONSALVE OCAMPO EDISON GUSTAVO"/>
    <x v="0"/>
    <x v="0"/>
    <n v="206"/>
    <n v="22.8888888888889"/>
    <n v="214.276243093923"/>
    <m/>
    <n v="92374.309399999998"/>
    <x v="0"/>
    <n v="15643.3333"/>
    <x v="311"/>
    <x v="0"/>
    <m/>
  </r>
  <r>
    <d v="2022-06-11T02:23:07"/>
    <x v="9"/>
    <n v="11"/>
    <s v="HERRERA CRISTIAN"/>
    <x v="1"/>
    <x v="0"/>
    <n v="234"/>
    <n v="21.272727272727298"/>
    <n v="261.89318600368301"/>
    <s v="1 Descuento (Usuario desubicado)"/>
    <n v="112901.93369999999"/>
    <x v="0"/>
    <n v="15643.3333"/>
    <x v="311"/>
    <x v="0"/>
    <m/>
  </r>
  <r>
    <d v="2022-06-11T02:23:07"/>
    <x v="9"/>
    <n v="12"/>
    <s v="OCAMPO OCAMPO ANTONIO JOSE"/>
    <x v="0"/>
    <x v="0"/>
    <n v="200"/>
    <n v="22.2222222222222"/>
    <n v="214.276243093923"/>
    <m/>
    <n v="92374.309399999998"/>
    <x v="0"/>
    <n v="15643.3333"/>
    <x v="311"/>
    <x v="0"/>
    <m/>
  </r>
  <r>
    <d v="2022-06-11T02:23:07"/>
    <x v="9"/>
    <n v="14"/>
    <s v="VELEZ ZAPATA SANTIAGO"/>
    <x v="6"/>
    <x v="0"/>
    <n v="207"/>
    <n v="25.875"/>
    <n v="190.46777163904201"/>
    <m/>
    <n v="82110.497199999998"/>
    <x v="1"/>
    <n v="15643.3333"/>
    <x v="311"/>
    <x v="0"/>
    <m/>
  </r>
  <r>
    <d v="2022-06-11T02:23:07"/>
    <x v="9"/>
    <n v="16"/>
    <s v="DAVID TORRES GEIDER"/>
    <x v="2"/>
    <x v="0"/>
    <n v="142"/>
    <n v="21.846153846153801"/>
    <n v="154.75506445672201"/>
    <m/>
    <n v="66714.778999999995"/>
    <x v="0"/>
    <n v="15643.3333"/>
    <x v="311"/>
    <x v="0"/>
    <m/>
  </r>
  <r>
    <d v="2022-06-11T02:23:08"/>
    <x v="9"/>
    <n v="17"/>
    <s v="MARULANDA JARAMILLO DAWER ANDRES"/>
    <x v="6"/>
    <x v="0"/>
    <n v="177"/>
    <n v="20.823529411764699"/>
    <n v="202.37200736648299"/>
    <m/>
    <n v="87242.403300000005"/>
    <x v="0"/>
    <n v="15643.3333"/>
    <x v="311"/>
    <x v="0"/>
    <m/>
  </r>
  <r>
    <d v="2022-06-11T02:23:08"/>
    <x v="9"/>
    <n v="18"/>
    <s v="RENDON VIANA HUMBERTO DE JESUS"/>
    <x v="0"/>
    <x v="0"/>
    <n v="252"/>
    <n v="28"/>
    <n v="214.276243093923"/>
    <m/>
    <n v="92374.309399999998"/>
    <x v="0"/>
    <n v="15643.3333"/>
    <x v="311"/>
    <x v="0"/>
    <m/>
  </r>
  <r>
    <d v="2022-06-11T02:23:08"/>
    <x v="9"/>
    <n v="19"/>
    <s v="HURTADO MADRID JUAN ESTEBAN"/>
    <x v="4"/>
    <x v="0"/>
    <n v="160"/>
    <n v="22.8571428571429"/>
    <n v="166.65930018416199"/>
    <m/>
    <n v="71846.685100000002"/>
    <x v="0"/>
    <n v="15643.3333"/>
    <x v="311"/>
    <x v="0"/>
    <m/>
  </r>
  <r>
    <d v="2022-06-11T02:23:08"/>
    <x v="9"/>
    <n v="20"/>
    <s v="MARTINEZ MANCO JUAN FELIPE"/>
    <x v="3"/>
    <x v="0"/>
    <n v="263"/>
    <n v="26.3"/>
    <n v="238.08471454880299"/>
    <s v="2 Descuentos (Usuarios desubicados)"/>
    <n v="102638.12149999999"/>
    <x v="0"/>
    <n v="15643.3333"/>
    <x v="311"/>
    <x v="0"/>
    <m/>
  </r>
  <r>
    <d v="2022-06-11T02:23:09"/>
    <x v="9"/>
    <n v="21"/>
    <s v="REYES ALVARADO ARIEL"/>
    <x v="3"/>
    <x v="0"/>
    <n v="210"/>
    <n v="21"/>
    <n v="238.08471454880299"/>
    <m/>
    <n v="102638.12149999999"/>
    <x v="0"/>
    <n v="15643.3333"/>
    <x v="311"/>
    <x v="0"/>
    <m/>
  </r>
  <r>
    <d v="2022-06-11T02:23:09"/>
    <x v="9"/>
    <n v="23"/>
    <s v="ZAPATA POSSO FERNEY"/>
    <x v="1"/>
    <x v="0"/>
    <n v="240"/>
    <n v="21.818181818181799"/>
    <n v="261.89318600368301"/>
    <s v="12 Descuentos (Transbordo veh 40)"/>
    <n v="112901.93369999999"/>
    <x v="0"/>
    <n v="15643.3333"/>
    <x v="311"/>
    <x v="0"/>
    <m/>
  </r>
  <r>
    <d v="2022-06-11T02:23:09"/>
    <x v="9"/>
    <n v="24"/>
    <s v="GONZALEZ VELASQUEZ LISDAN"/>
    <x v="3"/>
    <x v="0"/>
    <n v="225"/>
    <n v="22.5"/>
    <n v="238.08471454880299"/>
    <m/>
    <n v="102638.12149999999"/>
    <x v="0"/>
    <n v="15643.3333"/>
    <x v="311"/>
    <x v="0"/>
    <m/>
  </r>
  <r>
    <d v="2022-06-11T02:23:09"/>
    <x v="9"/>
    <n v="26"/>
    <s v="ESPINOZA CHAVARRIA GUILLERMO LEON"/>
    <x v="6"/>
    <x v="0"/>
    <n v="195"/>
    <n v="24.375"/>
    <n v="190.46777163904201"/>
    <m/>
    <n v="82110.497199999998"/>
    <x v="0"/>
    <n v="15643.3333"/>
    <x v="311"/>
    <x v="0"/>
    <m/>
  </r>
  <r>
    <d v="2022-06-11T02:23:10"/>
    <x v="9"/>
    <n v="27"/>
    <s v="DURANGO DAVID JOSE"/>
    <x v="0"/>
    <x v="0"/>
    <n v="219"/>
    <n v="24.3333333333333"/>
    <n v="214.276243093923"/>
    <s v="2 Descuentos (Despachador fernando y Propietario)"/>
    <n v="92374.309399999998"/>
    <x v="0"/>
    <n v="15643.3333"/>
    <x v="311"/>
    <x v="0"/>
    <m/>
  </r>
  <r>
    <d v="2022-06-11T02:23:10"/>
    <x v="9"/>
    <n v="28"/>
    <s v="RAMIREZ RENGIFO JORGE ANDRES"/>
    <x v="3"/>
    <x v="0"/>
    <n v="222"/>
    <n v="22.2"/>
    <n v="238.08471454880299"/>
    <m/>
    <n v="102638.12149999999"/>
    <x v="0"/>
    <n v="15643.3333"/>
    <x v="311"/>
    <x v="0"/>
    <m/>
  </r>
  <r>
    <d v="2022-06-11T02:23:10"/>
    <x v="9"/>
    <n v="29"/>
    <s v="TABORDA ROJAS DIEGO ALEJANDRO"/>
    <x v="0"/>
    <x v="1"/>
    <n v="201"/>
    <n v="22.3333333333333"/>
    <n v="214.276243093923"/>
    <m/>
    <n v="92374.309399999998"/>
    <x v="0"/>
    <n v="15643.3333"/>
    <x v="311"/>
    <x v="0"/>
    <m/>
  </r>
  <r>
    <d v="2022-06-11T02:23:10"/>
    <x v="1"/>
    <n v="33"/>
    <s v="TORRES CRISTIAN"/>
    <x v="0"/>
    <x v="0"/>
    <n v="229"/>
    <n v="25.4444444444444"/>
    <n v="214.276243093923"/>
    <m/>
    <n v="92374.309399999998"/>
    <x v="0"/>
    <n v="15643.3333"/>
    <x v="311"/>
    <x v="0"/>
    <m/>
  </r>
  <r>
    <d v="2022-06-11T02:23:11"/>
    <x v="1"/>
    <n v="34"/>
    <s v="MONTOYA OSPINA GILBERTO ANTONIO"/>
    <x v="1"/>
    <x v="0"/>
    <n v="309"/>
    <n v="28.090909090909101"/>
    <n v="261.89318600368301"/>
    <s v="2 Descuentos (Conducts)"/>
    <n v="112901.93369999999"/>
    <x v="0"/>
    <n v="15643.3333"/>
    <x v="311"/>
    <x v="0"/>
    <m/>
  </r>
  <r>
    <d v="2022-06-11T02:23:11"/>
    <x v="1"/>
    <n v="37"/>
    <s v="PIEDRAHITA MADRID SANTIAGO"/>
    <x v="0"/>
    <x v="0"/>
    <n v="227"/>
    <n v="25.2222222222222"/>
    <n v="214.276243093923"/>
    <m/>
    <n v="92374.309399999998"/>
    <x v="1"/>
    <n v="15643.3333"/>
    <x v="311"/>
    <x v="0"/>
    <m/>
  </r>
  <r>
    <d v="2022-06-11T02:23:11"/>
    <x v="1"/>
    <n v="39"/>
    <s v="GONZALEZ MONTAO HERNAN DARIO"/>
    <x v="3"/>
    <x v="0"/>
    <n v="210"/>
    <n v="21"/>
    <n v="238.08471454880299"/>
    <s v="2 Descuentos (Despachadora Isabel)"/>
    <n v="102638.12149999999"/>
    <x v="0"/>
    <n v="15643.3333"/>
    <x v="311"/>
    <x v="0"/>
    <m/>
  </r>
  <r>
    <d v="2022-06-11T02:23:11"/>
    <x v="1"/>
    <n v="40"/>
    <s v="GIL CORDOBA MATEO"/>
    <x v="4"/>
    <x v="0"/>
    <n v="186"/>
    <n v="26.571428571428601"/>
    <n v="166.65930018416199"/>
    <m/>
    <n v="71846.685100000002"/>
    <x v="0"/>
    <n v="15643.3333"/>
    <x v="311"/>
    <x v="0"/>
    <m/>
  </r>
  <r>
    <d v="2022-06-11T02:23:11"/>
    <x v="1"/>
    <n v="42"/>
    <s v="LONDOO ORTIZ ARNOLD DAVID"/>
    <x v="3"/>
    <x v="0"/>
    <n v="245"/>
    <n v="25.789473684210499"/>
    <n v="226.18047882136301"/>
    <m/>
    <n v="97506.215500000006"/>
    <x v="0"/>
    <n v="15643.3333"/>
    <x v="311"/>
    <x v="0"/>
    <m/>
  </r>
  <r>
    <d v="2022-06-11T02:23:55"/>
    <x v="1"/>
    <n v="3"/>
    <s v="CANO JIMENEZ ESNEIDER"/>
    <x v="9"/>
    <x v="3"/>
    <n v="225"/>
    <n v="19.0833333333333"/>
    <n v="225"/>
    <s v="6 Descuentos (Despachador estiven y 5 Transbordo veh 26)"/>
    <n v="95850"/>
    <x v="0"/>
    <n v="16082.3529"/>
    <x v="311"/>
    <x v="0"/>
    <m/>
  </r>
  <r>
    <d v="2022-06-11T02:23:56"/>
    <x v="9"/>
    <n v="15"/>
    <s v="LONDOO LOPERA DUVAN ANDRES"/>
    <x v="0"/>
    <x v="0"/>
    <n v="171"/>
    <n v="19"/>
    <n v="171"/>
    <m/>
    <n v="72900"/>
    <x v="0"/>
    <n v="16082.3529"/>
    <x v="311"/>
    <x v="0"/>
    <m/>
  </r>
  <r>
    <d v="2022-06-11T02:23:56"/>
    <x v="9"/>
    <n v="32"/>
    <s v="MEDINA PARRA JONATHAN ESTIVEN"/>
    <x v="0"/>
    <x v="3"/>
    <n v="181"/>
    <n v="20.1111111111111"/>
    <n v="181"/>
    <s v="MATEO ESCOBAR Realiz 4 viajes donde moviliz 94 Usuarios"/>
    <n v="77400"/>
    <x v="0"/>
    <n v="16082.3529"/>
    <x v="311"/>
    <x v="0"/>
    <m/>
  </r>
  <r>
    <d v="2022-06-11T02:23:56"/>
    <x v="1"/>
    <n v="38"/>
    <s v="LUJAN LOPERA FABIAN ALEXIS"/>
    <x v="0"/>
    <x v="0"/>
    <n v="178"/>
    <n v="19.7777777777778"/>
    <n v="178"/>
    <m/>
    <n v="76050"/>
    <x v="0"/>
    <n v="16082.3529"/>
    <x v="311"/>
    <x v="0"/>
    <m/>
  </r>
  <r>
    <d v="2022-06-12T03:26:15"/>
    <x v="9"/>
    <n v="1"/>
    <s v="BERRIO GIL YEYSON DARIO"/>
    <x v="4"/>
    <x v="0"/>
    <n v="197"/>
    <n v="28.1428571428571"/>
    <n v="172.94285714285701"/>
    <m/>
    <n v="74674.285699999993"/>
    <x v="0"/>
    <n v="14410"/>
    <x v="312"/>
    <x v="0"/>
    <m/>
  </r>
  <r>
    <d v="2022-06-12T03:26:15"/>
    <x v="9"/>
    <n v="2"/>
    <s v="HERRERA GIOVANNY"/>
    <x v="0"/>
    <x v="0"/>
    <n v="243"/>
    <n v="27"/>
    <n v="222.35510204081601"/>
    <s v="1 Descuento (Lorena monitoreo)"/>
    <n v="96009.795899999997"/>
    <x v="1"/>
    <n v="14410"/>
    <x v="312"/>
    <x v="0"/>
    <m/>
  </r>
  <r>
    <d v="2022-06-12T03:26:15"/>
    <x v="9"/>
    <n v="3"/>
    <s v="CANO JIMENEZ ESNEIDER"/>
    <x v="0"/>
    <x v="1"/>
    <n v="204"/>
    <n v="22.6666666666667"/>
    <n v="222.35510204081601"/>
    <m/>
    <n v="96009.795899999997"/>
    <x v="0"/>
    <n v="14410"/>
    <x v="312"/>
    <x v="0"/>
    <m/>
  </r>
  <r>
    <d v="2022-06-12T03:26:16"/>
    <x v="9"/>
    <n v="5"/>
    <s v="LOAIZA GAVIRIA EDIXON ANDRES"/>
    <x v="9"/>
    <x v="0"/>
    <n v="261"/>
    <n v="21.75"/>
    <n v="296.47346938775502"/>
    <m/>
    <n v="128013.0612"/>
    <x v="1"/>
    <n v="14410"/>
    <x v="312"/>
    <x v="0"/>
    <m/>
  </r>
  <r>
    <d v="2022-06-12T03:26:16"/>
    <x v="9"/>
    <n v="6"/>
    <s v="VARGAS ROJAS DIELMER AUGUSTO"/>
    <x v="0"/>
    <x v="0"/>
    <n v="254"/>
    <n v="28.2222222222222"/>
    <n v="222.35510204081601"/>
    <s v="1 Descuento (Lorena monitoreo)"/>
    <n v="96009.795899999997"/>
    <x v="0"/>
    <n v="14410"/>
    <x v="312"/>
    <x v="0"/>
    <m/>
  </r>
  <r>
    <d v="2022-06-12T03:26:16"/>
    <x v="9"/>
    <n v="7"/>
    <s v="BUSTOS SANTOFIMIO HAROLD"/>
    <x v="0"/>
    <x v="0"/>
    <n v="232"/>
    <n v="25.7777777777778"/>
    <n v="222.35510204081601"/>
    <s v="2 Descuentos (Usuarios desubicados)"/>
    <n v="96009.795899999997"/>
    <x v="1"/>
    <n v="14410"/>
    <x v="312"/>
    <x v="0"/>
    <m/>
  </r>
  <r>
    <d v="2022-06-12T03:26:16"/>
    <x v="9"/>
    <n v="8"/>
    <s v="VALENCIA MENDOZA CESAR AUGUSTO"/>
    <x v="6"/>
    <x v="0"/>
    <n v="233"/>
    <n v="29.125"/>
    <n v="197.64897959183699"/>
    <m/>
    <n v="85342.040800000002"/>
    <x v="1"/>
    <n v="14410"/>
    <x v="312"/>
    <x v="0"/>
    <m/>
  </r>
  <r>
    <d v="2022-06-12T03:26:17"/>
    <x v="9"/>
    <n v="9"/>
    <s v="ESCOBAR BRAN MATEO"/>
    <x v="8"/>
    <x v="0"/>
    <n v="123"/>
    <n v="24.6"/>
    <n v="123.53061224489799"/>
    <m/>
    <n v="53338.775500000003"/>
    <x v="0"/>
    <n v="14410"/>
    <x v="312"/>
    <x v="0"/>
    <m/>
  </r>
  <r>
    <d v="2022-06-12T03:26:17"/>
    <x v="9"/>
    <n v="10"/>
    <s v="MONSALVE OCAMPO EDISON GUSTAVO"/>
    <x v="4"/>
    <x v="0"/>
    <n v="175"/>
    <n v="25"/>
    <n v="172.94285714285701"/>
    <s v="8 Descuentos (Transbordo veh 26) 08/06"/>
    <n v="74674.285699999993"/>
    <x v="0"/>
    <n v="14410"/>
    <x v="312"/>
    <x v="0"/>
    <m/>
  </r>
  <r>
    <d v="2022-06-12T03:26:17"/>
    <x v="1"/>
    <n v="11"/>
    <s v="HERRERA CRISTIAN"/>
    <x v="0"/>
    <x v="0"/>
    <n v="191"/>
    <n v="21.2222222222222"/>
    <n v="222.35510204081601"/>
    <m/>
    <n v="96009.795899999997"/>
    <x v="0"/>
    <n v="14410"/>
    <x v="312"/>
    <x v="0"/>
    <m/>
  </r>
  <r>
    <d v="2022-06-12T03:26:17"/>
    <x v="1"/>
    <n v="12"/>
    <s v="ZAPATA POSSO FERNEY"/>
    <x v="0"/>
    <x v="0"/>
    <n v="225"/>
    <n v="25"/>
    <n v="222.35510204081601"/>
    <s v="1 Descuento (Usuario desubicado)"/>
    <n v="96009.795899999997"/>
    <x v="0"/>
    <n v="14410"/>
    <x v="312"/>
    <x v="0"/>
    <m/>
  </r>
  <r>
    <d v="2022-06-12T03:26:17"/>
    <x v="1"/>
    <n v="14"/>
    <s v="CARVAJAL SALAZAR HECTOR MARINO"/>
    <x v="9"/>
    <x v="0"/>
    <n v="252"/>
    <n v="21.913043478260899"/>
    <n v="284.12040816326498"/>
    <m/>
    <n v="122679.18369999999"/>
    <x v="1"/>
    <n v="14410"/>
    <x v="312"/>
    <x v="0"/>
    <m/>
  </r>
  <r>
    <d v="2022-06-12T03:26:17"/>
    <x v="1"/>
    <n v="15"/>
    <s v="LONDOO LOPERA DUVAN ANDRES"/>
    <x v="0"/>
    <x v="0"/>
    <n v="197"/>
    <n v="21.8888888888889"/>
    <n v="222.35510204081601"/>
    <m/>
    <n v="96009.795899999997"/>
    <x v="0"/>
    <n v="14410"/>
    <x v="312"/>
    <x v="0"/>
    <m/>
  </r>
  <r>
    <d v="2022-06-12T03:26:18"/>
    <x v="1"/>
    <n v="17"/>
    <s v="MARULANDA JARAMILLO DAWER ANDRES"/>
    <x v="8"/>
    <x v="0"/>
    <n v="133"/>
    <n v="26.6"/>
    <n v="123.53061224489799"/>
    <m/>
    <n v="53338.775500000003"/>
    <x v="0"/>
    <n v="14410"/>
    <x v="312"/>
    <x v="0"/>
    <m/>
  </r>
  <r>
    <d v="2022-06-12T03:26:18"/>
    <x v="1"/>
    <n v="18"/>
    <s v="RENDON VIANA HUMBERTO DE JESUS"/>
    <x v="3"/>
    <x v="0"/>
    <n v="261"/>
    <n v="26.1"/>
    <n v="247.06122448979599"/>
    <m/>
    <n v="106677.55100000001"/>
    <x v="0"/>
    <n v="14410"/>
    <x v="312"/>
    <x v="0"/>
    <m/>
  </r>
  <r>
    <d v="2022-06-12T03:26:18"/>
    <x v="1"/>
    <n v="19"/>
    <s v="HURTADO MADRID JUAN ESTEBAN"/>
    <x v="0"/>
    <x v="0"/>
    <n v="200"/>
    <n v="22.2222222222222"/>
    <n v="222.35510204081601"/>
    <m/>
    <n v="96009.795899999997"/>
    <x v="0"/>
    <n v="14410"/>
    <x v="312"/>
    <x v="0"/>
    <m/>
  </r>
  <r>
    <d v="2022-06-12T03:26:18"/>
    <x v="1"/>
    <n v="20"/>
    <s v="VACA FIERRO ROBINSON"/>
    <x v="1"/>
    <x v="0"/>
    <n v="277"/>
    <n v="25.181818181818201"/>
    <n v="271.76734693877597"/>
    <s v="1 Descuento (Usuario desubicado)"/>
    <n v="117345.3061"/>
    <x v="0"/>
    <n v="14410"/>
    <x v="312"/>
    <x v="0"/>
    <m/>
  </r>
  <r>
    <d v="2022-06-12T03:26:18"/>
    <x v="1"/>
    <n v="24"/>
    <s v="GIL ARBOLEDA ARLEX"/>
    <x v="0"/>
    <x v="0"/>
    <n v="196"/>
    <n v="21.7777777777778"/>
    <n v="222.35510204081601"/>
    <m/>
    <n v="96009.795899999997"/>
    <x v="0"/>
    <n v="14410"/>
    <x v="312"/>
    <x v="0"/>
    <m/>
  </r>
  <r>
    <d v="2022-06-12T03:26:18"/>
    <x v="1"/>
    <n v="26"/>
    <s v="VERENZUELA MARTINEZ ALEXANDER"/>
    <x v="3"/>
    <x v="0"/>
    <n v="255"/>
    <n v="25.5"/>
    <n v="247.06122448979599"/>
    <m/>
    <n v="106677.55100000001"/>
    <x v="0"/>
    <n v="14410"/>
    <x v="312"/>
    <x v="0"/>
    <m/>
  </r>
  <r>
    <d v="2022-06-12T03:26:19"/>
    <x v="1"/>
    <n v="27"/>
    <s v="DURANGO DAVID JOSE"/>
    <x v="4"/>
    <x v="1"/>
    <n v="147"/>
    <n v="21"/>
    <n v="172.94285714285701"/>
    <s v="1 Descuento (Usuario desubicado)"/>
    <n v="74674.285699999993"/>
    <x v="0"/>
    <n v="14410"/>
    <x v="312"/>
    <x v="0"/>
    <m/>
  </r>
  <r>
    <d v="2022-06-12T03:26:19"/>
    <x v="1"/>
    <n v="28"/>
    <s v="RAMIREZ RENGIFO JORGE ANDRES"/>
    <x v="2"/>
    <x v="0"/>
    <n v="140"/>
    <n v="23.3333333333333"/>
    <n v="148.23673469387799"/>
    <m/>
    <n v="64006.530599999998"/>
    <x v="0"/>
    <n v="14410"/>
    <x v="312"/>
    <x v="0"/>
    <m/>
  </r>
  <r>
    <d v="2022-06-12T03:26:20"/>
    <x v="1"/>
    <n v="29"/>
    <s v="TABORDA ROJAS DIEGO ALEJANDRO"/>
    <x v="0"/>
    <x v="1"/>
    <n v="226"/>
    <n v="25.1111111111111"/>
    <n v="222.35510204081601"/>
    <m/>
    <n v="96009.795899999997"/>
    <x v="0"/>
    <n v="14410"/>
    <x v="312"/>
    <x v="0"/>
    <m/>
  </r>
  <r>
    <d v="2022-06-12T03:26:20"/>
    <x v="9"/>
    <n v="31"/>
    <s v="TORRES CRISTIAN"/>
    <x v="3"/>
    <x v="0"/>
    <n v="235"/>
    <n v="23.5"/>
    <n v="247.06122448979599"/>
    <m/>
    <n v="106677.55100000001"/>
    <x v="1"/>
    <n v="14410"/>
    <x v="312"/>
    <x v="0"/>
    <m/>
  </r>
  <r>
    <d v="2022-06-12T03:26:20"/>
    <x v="9"/>
    <n v="32"/>
    <s v="MEDINA PARRA JONATHAN ESTIVEN"/>
    <x v="2"/>
    <x v="0"/>
    <n v="192"/>
    <n v="32"/>
    <n v="148.23673469387799"/>
    <s v="MATEO ESCOBAR Realiz 2 viajes donde moviliz 83 Usuarios"/>
    <n v="64006.530599999998"/>
    <x v="0"/>
    <n v="14410"/>
    <x v="312"/>
    <x v="0"/>
    <m/>
  </r>
  <r>
    <d v="2022-06-12T03:26:20"/>
    <x v="9"/>
    <n v="34"/>
    <s v="OCAMPO OCAMPO ANTONIO JOSE"/>
    <x v="6"/>
    <x v="0"/>
    <n v="208"/>
    <n v="27.733333333333299"/>
    <n v="185.29591836734701"/>
    <s v="1 Descuento (Propietario)"/>
    <n v="80008.1633"/>
    <x v="0"/>
    <n v="14410"/>
    <x v="312"/>
    <x v="0"/>
    <m/>
  </r>
  <r>
    <d v="2022-06-12T03:26:21"/>
    <x v="9"/>
    <n v="36"/>
    <s v="MARTINEZ CHAVERRA LUIS NORBERTO"/>
    <x v="6"/>
    <x v="0"/>
    <n v="172"/>
    <n v="21.5"/>
    <n v="197.64897959183699"/>
    <m/>
    <n v="85342.040800000002"/>
    <x v="0"/>
    <n v="14410"/>
    <x v="312"/>
    <x v="0"/>
    <m/>
  </r>
  <r>
    <d v="2022-06-12T03:26:21"/>
    <x v="9"/>
    <n v="37"/>
    <s v="SEPULVEDA HENAO JUAN CAMILO"/>
    <x v="0"/>
    <x v="0"/>
    <n v="274"/>
    <n v="30.4444444444444"/>
    <n v="222.35510204081601"/>
    <m/>
    <n v="96009.795899999997"/>
    <x v="1"/>
    <n v="14410"/>
    <x v="312"/>
    <x v="0"/>
    <m/>
  </r>
  <r>
    <d v="2022-06-12T03:26:21"/>
    <x v="9"/>
    <n v="38"/>
    <s v="LUJAN LOPERA FABIAN ALEXIS"/>
    <x v="4"/>
    <x v="0"/>
    <n v="176"/>
    <n v="25.1428571428571"/>
    <n v="172.94285714285701"/>
    <s v="1 Descuento (Despachador fernando)"/>
    <n v="74674.285699999993"/>
    <x v="0"/>
    <n v="14410"/>
    <x v="312"/>
    <x v="0"/>
    <m/>
  </r>
  <r>
    <d v="2022-06-12T03:26:22"/>
    <x v="9"/>
    <n v="39"/>
    <s v="GONZALEZ MONTAO HERNAN DARIO"/>
    <x v="6"/>
    <x v="0"/>
    <n v="174"/>
    <n v="21.75"/>
    <n v="197.64897959183699"/>
    <s v="2 Descuento (Despachador fernando)"/>
    <n v="85342.040800000002"/>
    <x v="0"/>
    <n v="14410"/>
    <x v="312"/>
    <x v="0"/>
    <m/>
  </r>
  <r>
    <d v="2022-06-12T03:26:57"/>
    <x v="1"/>
    <n v="16"/>
    <s v="DAVID TORRES GEIDER"/>
    <x v="0"/>
    <x v="0"/>
    <n v="176"/>
    <n v="19.5555555555556"/>
    <n v="176"/>
    <s v="2 Descuentos (Despachador estiven)"/>
    <n v="75150"/>
    <x v="0"/>
    <n v="14602.941199999999"/>
    <x v="312"/>
    <x v="0"/>
    <m/>
  </r>
  <r>
    <d v="2022-06-12T03:26:57"/>
    <x v="1"/>
    <n v="21"/>
    <s v="REYES ALVARADO ARIEL"/>
    <x v="0"/>
    <x v="0"/>
    <n v="176"/>
    <n v="19.5555555555556"/>
    <n v="176"/>
    <m/>
    <n v="75150"/>
    <x v="0"/>
    <n v="14602.941199999999"/>
    <x v="312"/>
    <x v="0"/>
    <m/>
  </r>
  <r>
    <d v="2022-06-12T03:26:58"/>
    <x v="9"/>
    <n v="40"/>
    <s v="GIL CORDOBA MATEO"/>
    <x v="10"/>
    <x v="0"/>
    <n v="78"/>
    <n v="19.5"/>
    <n v="78"/>
    <m/>
    <n v="33300"/>
    <x v="0"/>
    <n v="14602.941199999999"/>
    <x v="312"/>
    <x v="0"/>
    <m/>
  </r>
  <r>
    <d v="2022-06-12T03:26:58"/>
    <x v="1"/>
    <n v="42"/>
    <s v="BARRANTES GALLEGO DANIEL CAMILO"/>
    <x v="3"/>
    <x v="0"/>
    <n v="201"/>
    <n v="20.399999999999999"/>
    <n v="204"/>
    <s v="5 Descuentos (Propietario, conduct. Y 3 Usuarios desubicados)"/>
    <n v="85950"/>
    <x v="0"/>
    <n v="14602.941199999999"/>
    <x v="312"/>
    <x v="0"/>
    <m/>
  </r>
  <r>
    <d v="2022-06-13T00:53:24"/>
    <x v="8"/>
    <n v="6"/>
    <s v="MEDINA PARRA JONATHAN ESTIVEN"/>
    <x v="3"/>
    <x v="0"/>
    <n v="231"/>
    <n v="23.1"/>
    <n v="221.12676056338"/>
    <m/>
    <n v="95007.042300000001"/>
    <x v="0"/>
    <n v="16533.333299999998"/>
    <x v="313"/>
    <x v="0"/>
    <m/>
  </r>
  <r>
    <d v="2022-06-13T00:53:24"/>
    <x v="8"/>
    <n v="12"/>
    <s v="LONDOO ORTIZ ARNOLD DAVID"/>
    <x v="9"/>
    <x v="3"/>
    <n v="230"/>
    <n v="19.1666666666667"/>
    <n v="265.35211267605598"/>
    <m/>
    <n v="114008.4507"/>
    <x v="0"/>
    <n v="16533.333299999998"/>
    <x v="313"/>
    <x v="0"/>
    <m/>
  </r>
  <r>
    <d v="2022-06-13T00:53:25"/>
    <x v="8"/>
    <n v="14"/>
    <s v="VELEZ ZAPATA SANTIAGO"/>
    <x v="3"/>
    <x v="3"/>
    <n v="202"/>
    <n v="20.2"/>
    <n v="221.12676056338"/>
    <m/>
    <n v="95007.042300000001"/>
    <x v="1"/>
    <n v="16533.333299999998"/>
    <x v="313"/>
    <x v="0"/>
    <m/>
  </r>
  <r>
    <d v="2022-06-13T00:53:25"/>
    <x v="8"/>
    <n v="24"/>
    <s v="GIL ARBOLEDA ARLEX"/>
    <x v="0"/>
    <x v="0"/>
    <n v="223"/>
    <n v="24.7777777777778"/>
    <n v="199.01408450704201"/>
    <m/>
    <n v="85506.338000000003"/>
    <x v="0"/>
    <n v="16533.333299999998"/>
    <x v="313"/>
    <x v="0"/>
    <m/>
  </r>
  <r>
    <d v="2022-06-13T00:53:25"/>
    <x v="8"/>
    <n v="26"/>
    <s v="VERENZUELA MARTINEZ ALEXANDER"/>
    <x v="3"/>
    <x v="3"/>
    <n v="195"/>
    <n v="19.5"/>
    <n v="221.12676056338"/>
    <m/>
    <n v="95007.042300000001"/>
    <x v="0"/>
    <n v="16533.333299999998"/>
    <x v="313"/>
    <x v="0"/>
    <m/>
  </r>
  <r>
    <d v="2022-06-13T00:53:25"/>
    <x v="8"/>
    <n v="27"/>
    <s v="DURANGO DAVID JOSE"/>
    <x v="3"/>
    <x v="3"/>
    <n v="225"/>
    <n v="22.5"/>
    <n v="221.12676056338"/>
    <m/>
    <n v="95007.042300000001"/>
    <x v="0"/>
    <n v="16533.333299999998"/>
    <x v="313"/>
    <x v="0"/>
    <m/>
  </r>
  <r>
    <d v="2022-06-13T00:53:25"/>
    <x v="8"/>
    <n v="29"/>
    <s v="TABORDA ROJAS DIEGO ALEJANDRO"/>
    <x v="3"/>
    <x v="0"/>
    <n v="249"/>
    <n v="24.9"/>
    <n v="221.12676056338"/>
    <m/>
    <n v="95007.042300000001"/>
    <x v="0"/>
    <n v="16533.333299999998"/>
    <x v="313"/>
    <x v="0"/>
    <m/>
  </r>
  <r>
    <d v="2022-06-13T00:53:25"/>
    <x v="8"/>
    <n v="31"/>
    <s v="TORRES CRISTIAN"/>
    <x v="1"/>
    <x v="0"/>
    <n v="257"/>
    <n v="23.363636363636399"/>
    <n v="243.23943661971799"/>
    <m/>
    <n v="104507.74649999999"/>
    <x v="1"/>
    <n v="16533.333299999998"/>
    <x v="313"/>
    <x v="0"/>
    <m/>
  </r>
  <r>
    <d v="2022-06-13T00:53:26"/>
    <x v="8"/>
    <n v="34"/>
    <s v="OCAMPO OCAMPO ANTONIO JOSE"/>
    <x v="3"/>
    <x v="0"/>
    <n v="241"/>
    <n v="24.1"/>
    <n v="221.12676056338"/>
    <m/>
    <n v="95007.042300000001"/>
    <x v="0"/>
    <n v="16533.333299999998"/>
    <x v="313"/>
    <x v="0"/>
    <m/>
  </r>
  <r>
    <d v="2022-06-13T00:53:26"/>
    <x v="8"/>
    <n v="36"/>
    <s v="MARTINEZ CHAVERRA LUIS NORBERTO"/>
    <x v="1"/>
    <x v="0"/>
    <n v="248"/>
    <n v="22.545454545454501"/>
    <n v="243.23943661971799"/>
    <m/>
    <n v="104507.74649999999"/>
    <x v="0"/>
    <n v="16533.333299999998"/>
    <x v="313"/>
    <x v="0"/>
    <m/>
  </r>
  <r>
    <d v="2022-06-13T00:53:26"/>
    <x v="8"/>
    <n v="37"/>
    <s v="SEPULVEDA HENAO JUAN CAMILO"/>
    <x v="0"/>
    <x v="0"/>
    <n v="201"/>
    <n v="22.3333333333333"/>
    <n v="199.01408450704201"/>
    <m/>
    <n v="85506.338000000003"/>
    <x v="1"/>
    <n v="16533.333299999998"/>
    <x v="313"/>
    <x v="0"/>
    <m/>
  </r>
  <r>
    <d v="2022-06-13T00:53:26"/>
    <x v="8"/>
    <n v="39"/>
    <s v="GONZALEZ MONTAO HERNAN DARIO"/>
    <x v="0"/>
    <x v="0"/>
    <n v="174"/>
    <n v="19.3333333333333"/>
    <n v="199.01408450704201"/>
    <m/>
    <n v="85506.338000000003"/>
    <x v="0"/>
    <n v="16533.333299999998"/>
    <x v="313"/>
    <x v="0"/>
    <m/>
  </r>
  <r>
    <d v="2022-06-13T00:53:26"/>
    <x v="8"/>
    <n v="40"/>
    <s v="GIL CORDOBA MATEO"/>
    <x v="3"/>
    <x v="0"/>
    <n v="221"/>
    <n v="22.1"/>
    <n v="221.12676056338"/>
    <m/>
    <n v="95007.042300000001"/>
    <x v="0"/>
    <n v="16533.333299999998"/>
    <x v="313"/>
    <x v="0"/>
    <m/>
  </r>
  <r>
    <d v="2022-06-13T00:53:26"/>
    <x v="8"/>
    <n v="42"/>
    <s v="BARRANTES GALLEGO DANIEL CAMILO"/>
    <x v="1"/>
    <x v="3"/>
    <n v="243"/>
    <n v="22.090909090909101"/>
    <n v="243.23943661971799"/>
    <m/>
    <n v="104507.74649999999"/>
    <x v="0"/>
    <n v="16533.333299999998"/>
    <x v="313"/>
    <x v="0"/>
    <m/>
  </r>
  <r>
    <d v="2022-06-13T00:56:21"/>
    <x v="8"/>
    <n v="16"/>
    <s v="DAVID TORRES GEIDER"/>
    <x v="0"/>
    <x v="0"/>
    <n v="151"/>
    <n v="16.8888888888889"/>
    <n v="151"/>
    <s v="1 Descuento (Usuario desubicado)"/>
    <n v="63900"/>
    <x v="0"/>
    <n v="16058.8235"/>
    <x v="313"/>
    <x v="0"/>
    <m/>
  </r>
  <r>
    <d v="2022-06-13T00:56:21"/>
    <x v="8"/>
    <n v="17"/>
    <s v="MARULANDA JARAMILLO DAWER ANDRES"/>
    <x v="2"/>
    <x v="0"/>
    <n v="98"/>
    <n v="15.0769230769231"/>
    <n v="98"/>
    <s v="1 Descuento (Propietario)"/>
    <n v="41175"/>
    <x v="0"/>
    <n v="16058.8235"/>
    <x v="313"/>
    <x v="0"/>
    <m/>
  </r>
  <r>
    <d v="2022-06-14T01:55:36"/>
    <x v="1"/>
    <n v="1"/>
    <s v="LUJAN LOPERA FABIAN ALEXIS"/>
    <x v="3"/>
    <x v="0"/>
    <n v="194"/>
    <n v="19.399999999999999"/>
    <n v="227.20562390158199"/>
    <s v="7 Descuentos (5 Transbordo veh 31 y 2 Usuarios desubicados)"/>
    <n v="97742.530799999993"/>
    <x v="0"/>
    <n v="16593.333299999998"/>
    <x v="314"/>
    <x v="0"/>
    <m/>
  </r>
  <r>
    <d v="2022-06-14T01:55:36"/>
    <x v="1"/>
    <n v="2"/>
    <s v="HERRERA GIOVANNY"/>
    <x v="3"/>
    <x v="0"/>
    <n v="199"/>
    <n v="19.899999999999999"/>
    <n v="227.20562390158199"/>
    <s v="2 Descuentos (Usuarios desubicados)"/>
    <n v="97742.530799999993"/>
    <x v="1"/>
    <n v="16593.333299999998"/>
    <x v="314"/>
    <x v="0"/>
    <m/>
  </r>
  <r>
    <d v="2022-06-14T01:55:37"/>
    <x v="1"/>
    <n v="3"/>
    <s v="ESPINOZA CHAVARRIA GUILLERMO LEON"/>
    <x v="0"/>
    <x v="0"/>
    <n v="189"/>
    <n v="21"/>
    <n v="204.48506151142399"/>
    <m/>
    <n v="87968.277700000006"/>
    <x v="0"/>
    <n v="16593.333299999998"/>
    <x v="314"/>
    <x v="0"/>
    <m/>
  </r>
  <r>
    <d v="2022-06-14T01:55:37"/>
    <x v="1"/>
    <n v="5"/>
    <s v="MARTINEZ MANCO JUAN FELIPE"/>
    <x v="3"/>
    <x v="0"/>
    <n v="239"/>
    <n v="23.9"/>
    <n v="227.20562390158199"/>
    <s v="2 Descuentos (Usuarios desubicados)"/>
    <n v="97742.530799999993"/>
    <x v="1"/>
    <n v="16593.333299999998"/>
    <x v="314"/>
    <x v="0"/>
    <m/>
  </r>
  <r>
    <d v="2022-06-14T01:55:37"/>
    <x v="1"/>
    <n v="6"/>
    <s v="VARGAS ROJAS DIELMER AUGUSTO"/>
    <x v="1"/>
    <x v="0"/>
    <n v="220"/>
    <n v="20"/>
    <n v="249.92618629174001"/>
    <m/>
    <n v="107516.7838"/>
    <x v="0"/>
    <n v="16593.333299999998"/>
    <x v="314"/>
    <x v="0"/>
    <m/>
  </r>
  <r>
    <d v="2022-06-14T01:55:37"/>
    <x v="1"/>
    <n v="7"/>
    <s v="BUSTOS SANTOFIMIO HAROLD"/>
    <x v="3"/>
    <x v="0"/>
    <n v="235"/>
    <n v="23.5"/>
    <n v="227.20562390158199"/>
    <s v="10 Descuentos (Incidente con Plataforma)"/>
    <n v="97742.530799999993"/>
    <x v="1"/>
    <n v="16593.333299999998"/>
    <x v="314"/>
    <x v="0"/>
    <m/>
  </r>
  <r>
    <d v="2022-06-14T01:55:37"/>
    <x v="1"/>
    <n v="8"/>
    <s v="VALENCIA MENDOZA CESAR AUGUSTO"/>
    <x v="10"/>
    <x v="3"/>
    <n v="80"/>
    <n v="22.8571428571429"/>
    <n v="79.521968365553604"/>
    <m/>
    <n v="34209.885799999996"/>
    <x v="1"/>
    <n v="16593.333299999998"/>
    <x v="314"/>
    <x v="0"/>
    <m/>
  </r>
  <r>
    <d v="2022-06-14T01:55:38"/>
    <x v="1"/>
    <n v="9"/>
    <s v="ESCOBAR BRAN MATEO"/>
    <x v="6"/>
    <x v="1"/>
    <n v="177"/>
    <n v="22.125"/>
    <n v="181.764499121265"/>
    <s v="10 Descuentos (varado)"/>
    <n v="78194.024600000004"/>
    <x v="0"/>
    <n v="16593.333299999998"/>
    <x v="314"/>
    <x v="0"/>
    <m/>
  </r>
  <r>
    <d v="2022-06-14T01:55:38"/>
    <x v="9"/>
    <n v="11"/>
    <s v="HERRERA CRISTIAN"/>
    <x v="3"/>
    <x v="0"/>
    <n v="203"/>
    <n v="20.3"/>
    <n v="227.20562390158199"/>
    <m/>
    <n v="97742.530799999993"/>
    <x v="0"/>
    <n v="16593.333299999998"/>
    <x v="314"/>
    <x v="0"/>
    <m/>
  </r>
  <r>
    <d v="2022-06-14T01:55:38"/>
    <x v="9"/>
    <n v="12"/>
    <s v="OCAMPO OCAMPO ANTONIO JOSE"/>
    <x v="3"/>
    <x v="0"/>
    <n v="225"/>
    <n v="22.5"/>
    <n v="227.20562390158199"/>
    <s v="3 Descuentos (Transbordo veh 01 y 2 Usuarios desubicados)"/>
    <n v="97742.530799999993"/>
    <x v="0"/>
    <n v="16593.333299999998"/>
    <x v="314"/>
    <x v="0"/>
    <m/>
  </r>
  <r>
    <d v="2022-06-14T01:55:38"/>
    <x v="9"/>
    <n v="14"/>
    <s v="CARVAJAL SALAZAR HECTOR MARINO"/>
    <x v="3"/>
    <x v="0"/>
    <n v="229"/>
    <n v="22.9"/>
    <n v="227.20562390158199"/>
    <s v="1 Descuento (Despachador fernando)"/>
    <n v="97742.530799999993"/>
    <x v="1"/>
    <n v="16593.333299999998"/>
    <x v="314"/>
    <x v="0"/>
    <m/>
  </r>
  <r>
    <d v="2022-06-14T01:55:38"/>
    <x v="9"/>
    <n v="18"/>
    <s v="RENDON VIANA HUMBERTO DE JESUS"/>
    <x v="2"/>
    <x v="0"/>
    <n v="156"/>
    <n v="26"/>
    <n v="136.32337434094899"/>
    <s v="1 Descuento (Propietario)"/>
    <n v="58645.518499999998"/>
    <x v="0"/>
    <n v="16593.333299999998"/>
    <x v="314"/>
    <x v="0"/>
    <m/>
  </r>
  <r>
    <d v="2022-06-14T01:55:38"/>
    <x v="9"/>
    <n v="19"/>
    <s v="HURTADO MADRID JUAN ESTEBAN"/>
    <x v="0"/>
    <x v="0"/>
    <n v="215"/>
    <n v="23.8888888888889"/>
    <n v="204.48506151142399"/>
    <m/>
    <n v="87968.277700000006"/>
    <x v="0"/>
    <n v="16593.333299999998"/>
    <x v="314"/>
    <x v="0"/>
    <m/>
  </r>
  <r>
    <d v="2022-06-14T01:55:39"/>
    <x v="9"/>
    <n v="20"/>
    <s v="VACA FIERRO ROBINSON"/>
    <x v="3"/>
    <x v="0"/>
    <n v="227"/>
    <n v="22.7"/>
    <n v="227.20562390158199"/>
    <s v="2 Descuentos (Propietario y Usuario desubicado)"/>
    <n v="97742.530799999993"/>
    <x v="0"/>
    <n v="16593.333299999998"/>
    <x v="314"/>
    <x v="0"/>
    <m/>
  </r>
  <r>
    <d v="2022-06-14T01:55:39"/>
    <x v="9"/>
    <n v="21"/>
    <s v="REYES ALVARADO ARIEL"/>
    <x v="6"/>
    <x v="3"/>
    <n v="145"/>
    <n v="19.3333333333333"/>
    <n v="170.40421792618599"/>
    <m/>
    <n v="73306.898100000006"/>
    <x v="0"/>
    <n v="16593.333299999998"/>
    <x v="314"/>
    <x v="0"/>
    <m/>
  </r>
  <r>
    <d v="2022-06-14T01:55:39"/>
    <x v="9"/>
    <n v="23"/>
    <s v="RUA OCHOA JARAD"/>
    <x v="9"/>
    <x v="3"/>
    <n v="276"/>
    <n v="23"/>
    <n v="272.64674868189798"/>
    <s v="1 Descuento (Despachador estiven)"/>
    <n v="117291.03690000001"/>
    <x v="0"/>
    <n v="16593.333299999998"/>
    <x v="314"/>
    <x v="0"/>
    <m/>
  </r>
  <r>
    <d v="2022-06-14T01:55:39"/>
    <x v="9"/>
    <n v="24"/>
    <s v="GIL ARBOLEDA ARLEX"/>
    <x v="1"/>
    <x v="0"/>
    <n v="243"/>
    <n v="22.090909090909101"/>
    <n v="249.92618629174001"/>
    <m/>
    <n v="107516.7838"/>
    <x v="0"/>
    <n v="16593.333299999998"/>
    <x v="314"/>
    <x v="0"/>
    <m/>
  </r>
  <r>
    <d v="2022-06-14T01:55:39"/>
    <x v="9"/>
    <n v="26"/>
    <s v="VERENZUELA MARTINEZ ALEXANDER"/>
    <x v="3"/>
    <x v="0"/>
    <n v="245"/>
    <n v="24.5"/>
    <n v="227.20562390158199"/>
    <s v="2 Descuentos (Jefe de ruta y Propietario)"/>
    <n v="97742.530799999993"/>
    <x v="0"/>
    <n v="16593.333299999998"/>
    <x v="314"/>
    <x v="0"/>
    <m/>
  </r>
  <r>
    <d v="2022-06-14T01:55:40"/>
    <x v="9"/>
    <n v="27"/>
    <s v="HENAO MUOZ FERNEY"/>
    <x v="1"/>
    <x v="0"/>
    <n v="286"/>
    <n v="26"/>
    <n v="249.92618629174001"/>
    <m/>
    <n v="107516.7838"/>
    <x v="0"/>
    <n v="16593.333299999998"/>
    <x v="314"/>
    <x v="0"/>
    <m/>
  </r>
  <r>
    <d v="2022-06-14T01:55:40"/>
    <x v="9"/>
    <n v="28"/>
    <s v="RAMIREZ RENGIFO JORGE ANDRES"/>
    <x v="0"/>
    <x v="0"/>
    <n v="208"/>
    <n v="23.1111111111111"/>
    <n v="204.48506151142399"/>
    <m/>
    <n v="87968.277700000006"/>
    <x v="0"/>
    <n v="16593.333299999998"/>
    <x v="314"/>
    <x v="0"/>
    <m/>
  </r>
  <r>
    <d v="2022-06-14T01:55:40"/>
    <x v="9"/>
    <n v="29"/>
    <s v="ZAPATA POSSO FERNEY"/>
    <x v="1"/>
    <x v="0"/>
    <n v="278"/>
    <n v="25.272727272727298"/>
    <n v="249.92618629174001"/>
    <s v="2 Descuentos (Conduct y Usuario desubicado)"/>
    <n v="107516.7838"/>
    <x v="0"/>
    <n v="16593.333299999998"/>
    <x v="314"/>
    <x v="0"/>
    <m/>
  </r>
  <r>
    <d v="2022-06-14T01:55:40"/>
    <x v="1"/>
    <n v="31"/>
    <s v="TORRES CRISTIAN"/>
    <x v="6"/>
    <x v="0"/>
    <n v="192"/>
    <n v="25.6"/>
    <n v="170.40421792618599"/>
    <m/>
    <n v="73306.898100000006"/>
    <x v="0"/>
    <n v="16593.333299999998"/>
    <x v="314"/>
    <x v="0"/>
    <m/>
  </r>
  <r>
    <d v="2022-06-14T01:55:40"/>
    <x v="1"/>
    <n v="32"/>
    <s v="MEDINA PARRA JONATHAN ESTIVEN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3"/>
    <s v="GARCIA DAVID WILSON ALBERTO"/>
    <x v="7"/>
    <x v="0"/>
    <n v="99"/>
    <n v="33"/>
    <n v="68.161687170474494"/>
    <s v="1 Descuento (Usuario desubicado)"/>
    <n v="29322.7592"/>
    <x v="0"/>
    <n v="16593.333299999998"/>
    <x v="314"/>
    <x v="0"/>
    <m/>
  </r>
  <r>
    <d v="2022-06-14T01:55:41"/>
    <x v="1"/>
    <n v="34"/>
    <s v="MONTOYA OSPINA GILBERTO ANTONIO"/>
    <x v="1"/>
    <x v="0"/>
    <n v="282"/>
    <n v="25.636363636363601"/>
    <n v="249.92618629174001"/>
    <s v="3 Descuentos (2 conducts y Propietario)"/>
    <n v="107516.7838"/>
    <x v="0"/>
    <n v="16593.333299999998"/>
    <x v="314"/>
    <x v="0"/>
    <m/>
  </r>
  <r>
    <d v="2022-06-14T01:55:41"/>
    <x v="1"/>
    <n v="36"/>
    <s v="MARTINEZ CHAVERRA LUIS NORBERTO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7"/>
    <s v="SEPULVEDA HENAO JUAN CAMILO"/>
    <x v="3"/>
    <x v="0"/>
    <n v="228"/>
    <n v="22.8"/>
    <n v="227.20562390158199"/>
    <s v="3 Descuentos (2 Usuarios desubicados y despachador Estiven)"/>
    <n v="97742.530799999993"/>
    <x v="1"/>
    <n v="16593.333299999998"/>
    <x v="314"/>
    <x v="0"/>
    <m/>
  </r>
  <r>
    <d v="2022-06-14T01:55:41"/>
    <x v="1"/>
    <n v="39"/>
    <s v="GONZALEZ VELASQUEZ LISDAN"/>
    <x v="9"/>
    <x v="0"/>
    <n v="245"/>
    <n v="20.4166666666667"/>
    <n v="272.64674868189798"/>
    <m/>
    <n v="117291.03690000001"/>
    <x v="0"/>
    <n v="16593.333299999998"/>
    <x v="314"/>
    <x v="0"/>
    <m/>
  </r>
  <r>
    <d v="2022-06-14T01:55:41"/>
    <x v="1"/>
    <n v="40"/>
    <s v="GIL CORDOBA MATEO"/>
    <x v="3"/>
    <x v="3"/>
    <n v="197"/>
    <n v="19.7"/>
    <n v="227.20562390158199"/>
    <s v="2 Descuentos (Conduct)"/>
    <n v="97742.530799999993"/>
    <x v="0"/>
    <n v="16593.333299999998"/>
    <x v="314"/>
    <x v="0"/>
    <m/>
  </r>
  <r>
    <d v="2022-06-14T01:55:42"/>
    <x v="1"/>
    <n v="42"/>
    <s v="BARRANTES GALLEGO DANIEL CAMILO"/>
    <x v="0"/>
    <x v="0"/>
    <n v="238"/>
    <n v="26.4444444444444"/>
    <n v="204.48506151142399"/>
    <m/>
    <n v="87968.277700000006"/>
    <x v="0"/>
    <n v="16593.333299999998"/>
    <x v="314"/>
    <x v="0"/>
    <m/>
  </r>
  <r>
    <d v="2022-06-14T01:55:47"/>
    <x v="1"/>
    <n v="10"/>
    <s v="MONSALVE OCAMPO EDISON GUSTAVO"/>
    <x v="3"/>
    <x v="0"/>
    <n v="193"/>
    <n v="19.3"/>
    <n v="193"/>
    <m/>
    <n v="82350"/>
    <x v="0"/>
    <n v="19300"/>
    <x v="314"/>
    <x v="0"/>
    <m/>
  </r>
  <r>
    <d v="2022-06-14T01:55:47"/>
    <x v="9"/>
    <n v="15"/>
    <s v="LONDOO LOPERA DUVAN ANDRES"/>
    <x v="3"/>
    <x v="0"/>
    <n v="182"/>
    <n v="18.2"/>
    <n v="182"/>
    <s v="2 Descuentos (Usuarios desubicados)"/>
    <n v="77400"/>
    <x v="0"/>
    <n v="18200"/>
    <x v="314"/>
    <x v="0"/>
    <m/>
  </r>
  <r>
    <d v="2022-06-14T01:55:47"/>
    <x v="9"/>
    <n v="16"/>
    <s v="DAVID TORRES GEIDER"/>
    <x v="1"/>
    <x v="0"/>
    <n v="194"/>
    <n v="17.636363636363601"/>
    <n v="194"/>
    <m/>
    <n v="82350"/>
    <x v="0"/>
    <n v="18200"/>
    <x v="314"/>
    <x v="0"/>
    <m/>
  </r>
  <r>
    <d v="2022-06-14T01:55:48"/>
    <x v="9"/>
    <n v="17"/>
    <s v="MARULANDA JARAMILLO DAWER ANDRES"/>
    <x v="7"/>
    <x v="0"/>
    <n v="43"/>
    <n v="14.3333333333333"/>
    <n v="43"/>
    <s v="1 Descuento (Lorena monitoreo)"/>
    <n v="18000"/>
    <x v="0"/>
    <n v="18200"/>
    <x v="314"/>
    <x v="0"/>
    <m/>
  </r>
  <r>
    <d v="2022-06-15T01:55:12"/>
    <x v="9"/>
    <n v="1"/>
    <s v="LUJAN LOPERA FABIAN ALEXIS"/>
    <x v="2"/>
    <x v="0"/>
    <n v="118"/>
    <n v="21.454545454545499"/>
    <n v="128.87368421052599"/>
    <m/>
    <n v="55518.157899999998"/>
    <x v="0"/>
    <n v="16465.625"/>
    <x v="315"/>
    <x v="0"/>
    <m/>
  </r>
  <r>
    <d v="2022-06-15T01:55:13"/>
    <x v="9"/>
    <n v="2"/>
    <s v="HERRERA GIOVANNY"/>
    <x v="0"/>
    <x v="0"/>
    <n v="226"/>
    <n v="25.1111111111111"/>
    <n v="210.884210526316"/>
    <s v="1 Descuento (Conduct)"/>
    <n v="90847.894700000004"/>
    <x v="1"/>
    <n v="16465.625"/>
    <x v="315"/>
    <x v="0"/>
    <m/>
  </r>
  <r>
    <d v="2022-06-15T01:55:13"/>
    <x v="9"/>
    <n v="3"/>
    <s v="CANO JIMENEZ ESNEIDER"/>
    <x v="3"/>
    <x v="0"/>
    <n v="214"/>
    <n v="21.4"/>
    <n v="234.31578947368399"/>
    <s v="1 Descuento (Conduct)"/>
    <n v="100942.1053"/>
    <x v="0"/>
    <n v="16465.625"/>
    <x v="315"/>
    <x v="0"/>
    <m/>
  </r>
  <r>
    <d v="2022-06-15T01:55:13"/>
    <x v="9"/>
    <n v="5"/>
    <s v="LOAIZA GAVIRIA EDIXON ANDRES"/>
    <x v="3"/>
    <x v="0"/>
    <n v="289"/>
    <n v="28.9"/>
    <n v="234.31578947368399"/>
    <s v="11 Descuentos (Transbordo veh 19)"/>
    <n v="100942.1053"/>
    <x v="1"/>
    <n v="16465.625"/>
    <x v="315"/>
    <x v="0"/>
    <m/>
  </r>
  <r>
    <d v="2022-06-15T01:55:13"/>
    <x v="9"/>
    <n v="6"/>
    <s v="VARGAS ROJAS DIELMER AUGUSTO"/>
    <x v="0"/>
    <x v="0"/>
    <n v="219"/>
    <n v="24.3333333333333"/>
    <n v="210.884210526316"/>
    <m/>
    <n v="90847.894700000004"/>
    <x v="0"/>
    <n v="16465.625"/>
    <x v="315"/>
    <x v="0"/>
    <m/>
  </r>
  <r>
    <d v="2022-06-15T01:55:14"/>
    <x v="9"/>
    <n v="7"/>
    <s v="BUSTOS SANTOFIMIO HAROLD"/>
    <x v="2"/>
    <x v="0"/>
    <n v="147"/>
    <n v="22.615384615384599"/>
    <n v="152.30526315789501"/>
    <s v="1 Descuento (Usuario desubicado)"/>
    <n v="65612.368400000007"/>
    <x v="1"/>
    <n v="16465.625"/>
    <x v="315"/>
    <x v="0"/>
    <m/>
  </r>
  <r>
    <d v="2022-06-15T01:55:14"/>
    <x v="9"/>
    <n v="8"/>
    <s v="VALENCIA MENDOZA CESAR AUGUSTO"/>
    <x v="5"/>
    <x v="1"/>
    <n v="38"/>
    <n v="38"/>
    <n v="23.431578947368401"/>
    <s v="JUAN MARTINEZ Realiz 1 viaje de 5 15 pm donde moviliz 6 Usuarios, se descuenta el viaje ya que no espera el tiempo indicado en el paradero sin autorizacin ni justificacin, 1 Descuento (Despachador estiven)"/>
    <n v="10094.210499999999"/>
    <x v="1"/>
    <n v="16465.625"/>
    <x v="315"/>
    <x v="0"/>
    <m/>
  </r>
  <r>
    <d v="2022-06-15T01:55:14"/>
    <x v="9"/>
    <n v="10"/>
    <s v="MONSALVE OCAMPO EDISON GUSTAVO"/>
    <x v="0"/>
    <x v="0"/>
    <n v="214"/>
    <n v="23.7777777777778"/>
    <n v="210.884210526316"/>
    <m/>
    <n v="90847.894700000004"/>
    <x v="0"/>
    <n v="16465.625"/>
    <x v="315"/>
    <x v="0"/>
    <m/>
  </r>
  <r>
    <d v="2022-06-15T01:55:14"/>
    <x v="1"/>
    <n v="11"/>
    <s v="HERRERA CRISTIAN"/>
    <x v="0"/>
    <x v="1"/>
    <n v="191"/>
    <n v="21.2222222222222"/>
    <n v="210.884210526316"/>
    <s v="1 Descuento (Conduct)"/>
    <n v="90847.894700000004"/>
    <x v="0"/>
    <n v="16465.625"/>
    <x v="315"/>
    <x v="0"/>
    <m/>
  </r>
  <r>
    <d v="2022-06-15T01:55:14"/>
    <x v="1"/>
    <n v="12"/>
    <s v="OCAMPO OCAMPO ANTONIO JOSE"/>
    <x v="1"/>
    <x v="0"/>
    <n v="234"/>
    <n v="21.272727272727298"/>
    <n v="257.74736842105301"/>
    <m/>
    <n v="111036.3158"/>
    <x v="0"/>
    <n v="16465.625"/>
    <x v="315"/>
    <x v="0"/>
    <m/>
  </r>
  <r>
    <d v="2022-06-15T01:55:14"/>
    <x v="1"/>
    <n v="14"/>
    <s v="VELEZ ZAPATA SANTIAGO"/>
    <x v="3"/>
    <x v="0"/>
    <n v="233"/>
    <n v="23.3"/>
    <n v="234.31578947368399"/>
    <m/>
    <n v="100942.1053"/>
    <x v="1"/>
    <n v="16465.625"/>
    <x v="315"/>
    <x v="0"/>
    <m/>
  </r>
  <r>
    <d v="2022-06-15T01:55:15"/>
    <x v="1"/>
    <n v="17"/>
    <s v="MARULANDA JARAMILLO DAWER ANDRES"/>
    <x v="6"/>
    <x v="0"/>
    <n v="175"/>
    <n v="21.875"/>
    <n v="187.45263157894701"/>
    <m/>
    <n v="80753.684200000003"/>
    <x v="0"/>
    <n v="16465.625"/>
    <x v="315"/>
    <x v="0"/>
    <m/>
  </r>
  <r>
    <d v="2022-06-15T01:55:15"/>
    <x v="1"/>
    <n v="18"/>
    <s v="RENDON VIANA HUMBERTO DE JESUS"/>
    <x v="3"/>
    <x v="0"/>
    <n v="239"/>
    <n v="23.9"/>
    <n v="234.31578947368399"/>
    <m/>
    <n v="100942.1053"/>
    <x v="0"/>
    <n v="16465.625"/>
    <x v="315"/>
    <x v="0"/>
    <m/>
  </r>
  <r>
    <d v="2022-06-15T01:55:15"/>
    <x v="1"/>
    <n v="19"/>
    <s v="HURTADO MADRID JUAN ESTEBAN"/>
    <x v="6"/>
    <x v="0"/>
    <n v="194"/>
    <n v="25.866666666666699"/>
    <n v="175.73684210526301"/>
    <s v="2 Descuentos (Despachador fernando)"/>
    <n v="75706.578899999993"/>
    <x v="0"/>
    <n v="16465.625"/>
    <x v="315"/>
    <x v="0"/>
    <m/>
  </r>
  <r>
    <d v="2022-06-15T01:55:15"/>
    <x v="1"/>
    <n v="20"/>
    <s v="VACA FIERRO ROBINSON"/>
    <x v="9"/>
    <x v="0"/>
    <n v="288"/>
    <n v="24"/>
    <n v="281.17894736842101"/>
    <s v="1 Descuento (Usuario desubicado)"/>
    <n v="121130.5263"/>
    <x v="0"/>
    <n v="16465.625"/>
    <x v="315"/>
    <x v="0"/>
    <m/>
  </r>
  <r>
    <d v="2022-06-15T01:55:15"/>
    <x v="1"/>
    <n v="21"/>
    <s v="REYES ALVARADO ARIEL"/>
    <x v="3"/>
    <x v="0"/>
    <n v="215"/>
    <n v="21.5"/>
    <n v="234.31578947368399"/>
    <s v="2 Descuentos (Usuarios desubicados)"/>
    <n v="100942.1053"/>
    <x v="0"/>
    <n v="16465.625"/>
    <x v="315"/>
    <x v="0"/>
    <m/>
  </r>
  <r>
    <d v="2022-06-15T01:55:16"/>
    <x v="1"/>
    <n v="23"/>
    <s v="RUA OCHOA JARAD"/>
    <x v="9"/>
    <x v="0"/>
    <n v="270"/>
    <n v="22.5"/>
    <n v="281.17894736842101"/>
    <s v="1 Descuento (Jefe de ruta)"/>
    <n v="121130.5263"/>
    <x v="0"/>
    <n v="16465.625"/>
    <x v="315"/>
    <x v="0"/>
    <m/>
  </r>
  <r>
    <d v="2022-06-15T01:55:16"/>
    <x v="1"/>
    <n v="24"/>
    <s v="GONZALEZ VELASQUEZ LISDAN"/>
    <x v="3"/>
    <x v="0"/>
    <n v="208"/>
    <n v="20.8"/>
    <n v="234.31578947368399"/>
    <m/>
    <n v="100942.1053"/>
    <x v="0"/>
    <n v="16465.625"/>
    <x v="315"/>
    <x v="0"/>
    <m/>
  </r>
  <r>
    <d v="2022-06-15T01:55:16"/>
    <x v="1"/>
    <n v="26"/>
    <s v="VERENZUELA MARTINEZ ALEXANDER"/>
    <x v="1"/>
    <x v="0"/>
    <n v="233"/>
    <n v="21.181818181818201"/>
    <n v="257.74736842105301"/>
    <s v="5 Descuentos (Conducts)"/>
    <n v="111036.3158"/>
    <x v="0"/>
    <n v="16465.625"/>
    <x v="315"/>
    <x v="0"/>
    <m/>
  </r>
  <r>
    <d v="2022-06-15T01:55:17"/>
    <x v="1"/>
    <n v="27"/>
    <s v="DURANGO DAVID JOSE"/>
    <x v="1"/>
    <x v="3"/>
    <n v="241"/>
    <n v="21.909090909090899"/>
    <n v="257.74736842105301"/>
    <s v="3 Descuentos (Jefe de ruta Despachador estiven y Usuario desubicado)"/>
    <n v="111036.3158"/>
    <x v="0"/>
    <n v="16465.625"/>
    <x v="315"/>
    <x v="0"/>
    <m/>
  </r>
  <r>
    <d v="2022-06-15T01:55:17"/>
    <x v="1"/>
    <n v="28"/>
    <s v="ESCOBAR BRAN MATEO"/>
    <x v="10"/>
    <x v="0"/>
    <n v="125"/>
    <n v="31.25"/>
    <n v="93.726315789473702"/>
    <m/>
    <n v="40376.842100000002"/>
    <x v="0"/>
    <n v="16465.625"/>
    <x v="315"/>
    <x v="0"/>
    <m/>
  </r>
  <r>
    <d v="2022-06-15T01:55:17"/>
    <x v="1"/>
    <n v="29"/>
    <s v="VALENCIA MENDOZA JHON"/>
    <x v="3"/>
    <x v="0"/>
    <n v="238"/>
    <n v="23.8"/>
    <n v="234.31578947368399"/>
    <m/>
    <n v="100942.1053"/>
    <x v="0"/>
    <n v="16465.625"/>
    <x v="315"/>
    <x v="0"/>
    <m/>
  </r>
  <r>
    <d v="2022-06-15T01:55:17"/>
    <x v="9"/>
    <n v="31"/>
    <s v="ZAPATA POSSO FERNEY"/>
    <x v="3"/>
    <x v="0"/>
    <n v="246"/>
    <n v="24.6"/>
    <n v="234.31578947368399"/>
    <s v="5 Descuentos (3 Usuarios desubicados y 2 Conducts)"/>
    <n v="100942.1053"/>
    <x v="0"/>
    <n v="16465.625"/>
    <x v="315"/>
    <x v="0"/>
    <m/>
  </r>
  <r>
    <d v="2022-06-15T01:55:18"/>
    <x v="9"/>
    <n v="32"/>
    <s v="MEDINA PARRA JONATHAN ESTIVEN"/>
    <x v="0"/>
    <x v="3"/>
    <n v="203"/>
    <n v="22.5555555555556"/>
    <n v="210.884210526316"/>
    <m/>
    <n v="90847.894700000004"/>
    <x v="0"/>
    <n v="16465.625"/>
    <x v="315"/>
    <x v="0"/>
    <m/>
  </r>
  <r>
    <d v="2022-06-15T01:55:18"/>
    <x v="9"/>
    <n v="34"/>
    <s v="MONTOYA OSPINA GILBERTO ANTONIO"/>
    <x v="1"/>
    <x v="0"/>
    <n v="324"/>
    <n v="29.454545454545499"/>
    <n v="257.74736842105301"/>
    <s v="2 Descuentos (Conducts)"/>
    <n v="111036.3158"/>
    <x v="0"/>
    <n v="16465.625"/>
    <x v="315"/>
    <x v="0"/>
    <m/>
  </r>
  <r>
    <d v="2022-06-15T01:55:18"/>
    <x v="9"/>
    <n v="36"/>
    <s v="MARTINEZ CHAVERRA LUIS NORBERTO"/>
    <x v="1"/>
    <x v="0"/>
    <n v="241"/>
    <n v="21.909090909090899"/>
    <n v="257.74736842105301"/>
    <m/>
    <n v="111036.3158"/>
    <x v="0"/>
    <n v="16465.625"/>
    <x v="315"/>
    <x v="0"/>
    <m/>
  </r>
  <r>
    <d v="2022-06-15T01:55:19"/>
    <x v="9"/>
    <n v="37"/>
    <s v="PIEDRAHITA MADRID SANTIAGO"/>
    <x v="1"/>
    <x v="3"/>
    <n v="206"/>
    <n v="18.727272727272702"/>
    <n v="257.74736842105301"/>
    <m/>
    <n v="111036.3158"/>
    <x v="1"/>
    <n v="16465.625"/>
    <x v="315"/>
    <x v="0"/>
    <m/>
  </r>
  <r>
    <d v="2022-06-15T01:55:19"/>
    <x v="9"/>
    <n v="38"/>
    <s v="GARCIA DAVID WILSON ALBERTO"/>
    <x v="3"/>
    <x v="0"/>
    <n v="231"/>
    <n v="23.1"/>
    <n v="234.31578947368399"/>
    <s v="3 Descuentos (Conducts)"/>
    <n v="100942.1053"/>
    <x v="0"/>
    <n v="16465.625"/>
    <x v="315"/>
    <x v="0"/>
    <m/>
  </r>
  <r>
    <d v="2022-06-15T01:55:19"/>
    <x v="9"/>
    <n v="39"/>
    <s v="GONZALEZ MONTAO HERNAN DARIO"/>
    <x v="6"/>
    <x v="0"/>
    <n v="194"/>
    <n v="24.25"/>
    <n v="187.45263157894701"/>
    <s v="10 Descuentos (8 Transbordo veh 19, conduct y Propietario)"/>
    <n v="80753.684200000003"/>
    <x v="0"/>
    <n v="16465.625"/>
    <x v="315"/>
    <x v="0"/>
    <m/>
  </r>
  <r>
    <d v="2022-06-15T01:55:19"/>
    <x v="9"/>
    <n v="40"/>
    <s v="TABORDA ROJAS DIEGO ALEJANDRO"/>
    <x v="3"/>
    <x v="1"/>
    <n v="245"/>
    <n v="24.5"/>
    <n v="234.31578947368399"/>
    <s v="1 Descuento (Usuario desubicado)"/>
    <n v="100942.1053"/>
    <x v="0"/>
    <n v="16465.625"/>
    <x v="315"/>
    <x v="0"/>
    <m/>
  </r>
  <r>
    <d v="2022-06-15T01:55:20"/>
    <x v="9"/>
    <n v="42"/>
    <s v="BARRANTES GALLEGO DANIEL CAMILO"/>
    <x v="3"/>
    <x v="0"/>
    <n v="239"/>
    <n v="25.157894736842099"/>
    <n v="222.6"/>
    <m/>
    <n v="95895"/>
    <x v="0"/>
    <n v="16465.625"/>
    <x v="315"/>
    <x v="0"/>
    <m/>
  </r>
  <r>
    <d v="2022-06-15T01:55:45"/>
    <x v="9"/>
    <n v="9"/>
    <s v="ESCOBAR BRAN MATEO"/>
    <x v="11"/>
    <x v="0"/>
    <n v="27"/>
    <n v="18"/>
    <n v="27"/>
    <m/>
    <n v="11475"/>
    <x v="0"/>
    <n v="15791.6667"/>
    <x v="315"/>
    <x v="0"/>
    <m/>
  </r>
  <r>
    <d v="2022-06-15T01:55:45"/>
    <x v="1"/>
    <n v="15"/>
    <s v="LONDOO LOPERA DUVAN ANDRES"/>
    <x v="3"/>
    <x v="0"/>
    <n v="187"/>
    <n v="18.7"/>
    <n v="187"/>
    <m/>
    <n v="79650"/>
    <x v="0"/>
    <n v="15791.6667"/>
    <x v="315"/>
    <x v="0"/>
    <m/>
  </r>
  <r>
    <d v="2022-06-15T01:55:45"/>
    <x v="1"/>
    <n v="16"/>
    <s v="DAVID TORRES GEIDER"/>
    <x v="0"/>
    <x v="0"/>
    <n v="162"/>
    <n v="18.1111111111111"/>
    <n v="162"/>
    <s v="2 Descuentos (Conducts)"/>
    <n v="68850"/>
    <x v="0"/>
    <n v="15791.6667"/>
    <x v="315"/>
    <x v="0"/>
    <m/>
  </r>
  <r>
    <d v="2022-06-15T01:55:46"/>
    <x v="1"/>
    <n v="30"/>
    <s v="ESCOBAR BRAN MATEO"/>
    <x v="11"/>
    <x v="1"/>
    <n v="24"/>
    <n v="12"/>
    <n v="24"/>
    <m/>
    <n v="9900"/>
    <x v="0"/>
    <n v="15791.6667"/>
    <x v="315"/>
    <x v="0"/>
    <m/>
  </r>
  <r>
    <d v="2022-06-16T02:22:33"/>
    <x v="1"/>
    <n v="2"/>
    <s v="HERRERA GIOVANNY"/>
    <x v="6"/>
    <x v="0"/>
    <n v="216"/>
    <n v="28.8"/>
    <n v="189.76331360946699"/>
    <s v="1 Descuento (Usuario desubicado)"/>
    <n v="82018.491099999999"/>
    <x v="1"/>
    <n v="17017.241399999999"/>
    <x v="316"/>
    <x v="0"/>
    <m/>
  </r>
  <r>
    <d v="2022-06-16T02:22:33"/>
    <x v="1"/>
    <n v="3"/>
    <s v="CANO JIMENEZ ESNEIDER"/>
    <x v="3"/>
    <x v="3"/>
    <n v="241"/>
    <n v="24.1"/>
    <n v="253.01775147929001"/>
    <m/>
    <n v="109357.98820000001"/>
    <x v="0"/>
    <n v="17017.241399999999"/>
    <x v="316"/>
    <x v="0"/>
    <m/>
  </r>
  <r>
    <d v="2022-06-16T02:22:33"/>
    <x v="1"/>
    <n v="5"/>
    <s v="LOAIZA GAVIRIA EDIXON ANDRES"/>
    <x v="0"/>
    <x v="0"/>
    <n v="294"/>
    <n v="32.6666666666667"/>
    <n v="227.71597633136099"/>
    <s v="4 Descuentos (3 Transbordo veh 08 14/06 y Usuario desubicado)"/>
    <n v="98422.189299999998"/>
    <x v="1"/>
    <n v="17017.241399999999"/>
    <x v="316"/>
    <x v="0"/>
    <m/>
  </r>
  <r>
    <d v="2022-06-16T02:22:33"/>
    <x v="1"/>
    <n v="6"/>
    <s v="VARGAS ROJAS DIELMER AUGUSTO"/>
    <x v="3"/>
    <x v="0"/>
    <n v="218"/>
    <n v="21.8"/>
    <n v="253.01775147929001"/>
    <s v="3 Descuentos (2 Transbordo veh 17 y Conduct)"/>
    <n v="109357.98820000001"/>
    <x v="0"/>
    <n v="17017.241399999999"/>
    <x v="316"/>
    <x v="0"/>
    <m/>
  </r>
  <r>
    <d v="2022-06-16T02:22:33"/>
    <x v="1"/>
    <n v="8"/>
    <s v="VALENCIA MENDOZA CESAR AUGUSTO"/>
    <x v="1"/>
    <x v="0"/>
    <n v="280"/>
    <n v="25.454545454545499"/>
    <n v="278.31952662721898"/>
    <m/>
    <n v="120293.787"/>
    <x v="1"/>
    <n v="17017.241399999999"/>
    <x v="316"/>
    <x v="0"/>
    <m/>
  </r>
  <r>
    <d v="2022-06-16T02:22:34"/>
    <x v="1"/>
    <n v="10"/>
    <s v="SEPULVEDA HENAO JUAN CAMILO"/>
    <x v="4"/>
    <x v="0"/>
    <n v="174"/>
    <n v="24.8571428571429"/>
    <n v="177.11242603550301"/>
    <m/>
    <n v="76550.591700000004"/>
    <x v="0"/>
    <n v="17017.241399999999"/>
    <x v="316"/>
    <x v="0"/>
    <m/>
  </r>
  <r>
    <d v="2022-06-16T02:22:34"/>
    <x v="9"/>
    <n v="13"/>
    <s v="ZAPATA POSSO FERNEY"/>
    <x v="6"/>
    <x v="0"/>
    <n v="212"/>
    <n v="26.5"/>
    <n v="202.414201183432"/>
    <s v="3 Descuentos (2 Usuarios desubicados y Conduct)"/>
    <n v="87486.390499999994"/>
    <x v="0"/>
    <n v="17017.241399999999"/>
    <x v="316"/>
    <x v="0"/>
    <m/>
  </r>
  <r>
    <d v="2022-06-16T02:22:34"/>
    <x v="9"/>
    <n v="14"/>
    <s v="CARVAJAL SALAZAR HECTOR MARINO"/>
    <x v="3"/>
    <x v="0"/>
    <n v="247"/>
    <n v="24.7"/>
    <n v="253.01775147929001"/>
    <s v="4 Descuentos (Incidente en el autobus)"/>
    <n v="109357.98820000001"/>
    <x v="1"/>
    <n v="17017.241399999999"/>
    <x v="316"/>
    <x v="0"/>
    <m/>
  </r>
  <r>
    <d v="2022-06-16T02:22:34"/>
    <x v="9"/>
    <n v="16"/>
    <s v="DAVID TORRES GEIDER"/>
    <x v="2"/>
    <x v="0"/>
    <n v="143"/>
    <n v="23.8333333333333"/>
    <n v="151.81065088757401"/>
    <s v="5 Descuentos (Transbordo veh 29)"/>
    <n v="65614.7929"/>
    <x v="0"/>
    <n v="17017.241399999999"/>
    <x v="316"/>
    <x v="0"/>
    <m/>
  </r>
  <r>
    <d v="2022-06-16T02:22:34"/>
    <x v="9"/>
    <n v="17"/>
    <s v="MARULANDA JARAMILLO DAWER ANDRES"/>
    <x v="0"/>
    <x v="0"/>
    <n v="231"/>
    <n v="25.6666666666667"/>
    <n v="227.71597633136099"/>
    <s v="1 Descuento (Usuario desubicado)"/>
    <n v="98422.189299999998"/>
    <x v="0"/>
    <n v="17017.241399999999"/>
    <x v="316"/>
    <x v="0"/>
    <m/>
  </r>
  <r>
    <d v="2022-06-16T02:22:34"/>
    <x v="9"/>
    <n v="19"/>
    <s v="HURTADO MADRID JUAN ESTEBAN"/>
    <x v="7"/>
    <x v="0"/>
    <n v="87"/>
    <n v="29"/>
    <n v="75.905325443787007"/>
    <m/>
    <n v="32807.396399999998"/>
    <x v="0"/>
    <n v="17017.241399999999"/>
    <x v="316"/>
    <x v="0"/>
    <m/>
  </r>
  <r>
    <d v="2022-06-16T02:22:35"/>
    <x v="9"/>
    <n v="20"/>
    <s v="TABORDA ROJAS DIEGO ALEJANDRO"/>
    <x v="6"/>
    <x v="0"/>
    <n v="232"/>
    <n v="29"/>
    <n v="202.414201183432"/>
    <s v="1 Descuento (Despachadora Isabel)"/>
    <n v="87486.390499999994"/>
    <x v="0"/>
    <n v="17017.241399999999"/>
    <x v="316"/>
    <x v="0"/>
    <m/>
  </r>
  <r>
    <d v="2022-06-16T02:22:35"/>
    <x v="9"/>
    <n v="21"/>
    <s v="REYES ALVARADO ARIEL"/>
    <x v="0"/>
    <x v="3"/>
    <n v="200"/>
    <n v="22.2222222222222"/>
    <n v="227.71597633136099"/>
    <m/>
    <n v="98422.189299999998"/>
    <x v="0"/>
    <n v="17017.241399999999"/>
    <x v="316"/>
    <x v="0"/>
    <m/>
  </r>
  <r>
    <d v="2022-06-16T02:22:35"/>
    <x v="9"/>
    <n v="23"/>
    <s v="RUA OCHOA JARAD"/>
    <x v="0"/>
    <x v="0"/>
    <n v="250"/>
    <n v="27.7777777777778"/>
    <n v="227.71597633136099"/>
    <m/>
    <n v="98422.189299999998"/>
    <x v="0"/>
    <n v="17017.241399999999"/>
    <x v="316"/>
    <x v="0"/>
    <m/>
  </r>
  <r>
    <d v="2022-06-16T02:22:35"/>
    <x v="9"/>
    <n v="24"/>
    <s v="GIL ARBOLEDA ARLEX"/>
    <x v="3"/>
    <x v="0"/>
    <n v="270"/>
    <n v="27"/>
    <n v="253.01775147929001"/>
    <s v="2 Descuentos (Despachador estiven y Usuario desubicado)"/>
    <n v="109357.98820000001"/>
    <x v="0"/>
    <n v="17017.241399999999"/>
    <x v="316"/>
    <x v="0"/>
    <m/>
  </r>
  <r>
    <d v="2022-06-16T02:22:35"/>
    <x v="9"/>
    <n v="26"/>
    <s v="ESPINOZA CHAVARRIA GUILLERMO LEON"/>
    <x v="0"/>
    <x v="3"/>
    <n v="242"/>
    <n v="26.8888888888889"/>
    <n v="227.71597633136099"/>
    <m/>
    <n v="98422.189299999998"/>
    <x v="0"/>
    <n v="17017.241399999999"/>
    <x v="316"/>
    <x v="0"/>
    <m/>
  </r>
  <r>
    <d v="2022-06-16T02:22:35"/>
    <x v="9"/>
    <n v="27"/>
    <s v="DURANGO DAVID JOSE"/>
    <x v="6"/>
    <x v="3"/>
    <n v="221"/>
    <n v="27.625"/>
    <n v="202.414201183432"/>
    <m/>
    <n v="87486.390499999994"/>
    <x v="0"/>
    <n v="17017.241399999999"/>
    <x v="316"/>
    <x v="0"/>
    <m/>
  </r>
  <r>
    <d v="2022-06-16T02:22:35"/>
    <x v="9"/>
    <n v="28"/>
    <s v="RAMIREZ RENGIFO JORGE ANDRES"/>
    <x v="0"/>
    <x v="3"/>
    <n v="230"/>
    <n v="25.5555555555556"/>
    <n v="227.71597633136099"/>
    <s v="2 Descuentos (Conducts)"/>
    <n v="98422.189299999998"/>
    <x v="0"/>
    <n v="17017.241399999999"/>
    <x v="316"/>
    <x v="0"/>
    <m/>
  </r>
  <r>
    <d v="2022-06-16T02:22:36"/>
    <x v="9"/>
    <n v="29"/>
    <s v="VALENCIA MENDOZA JHON"/>
    <x v="0"/>
    <x v="0"/>
    <n v="227"/>
    <n v="25.2222222222222"/>
    <n v="227.71597633136099"/>
    <s v="2 Descuentos (Conducts)"/>
    <n v="98422.189299999998"/>
    <x v="0"/>
    <n v="17017.241399999999"/>
    <x v="316"/>
    <x v="0"/>
    <m/>
  </r>
  <r>
    <d v="2022-06-16T02:22:36"/>
    <x v="1"/>
    <n v="31"/>
    <s v="TORRES CRISTIAN"/>
    <x v="1"/>
    <x v="3"/>
    <n v="266"/>
    <n v="24.181818181818201"/>
    <n v="278.31952662721898"/>
    <m/>
    <n v="120293.787"/>
    <x v="0"/>
    <n v="17017.241399999999"/>
    <x v="316"/>
    <x v="0"/>
    <m/>
  </r>
  <r>
    <d v="2022-06-16T02:22:36"/>
    <x v="1"/>
    <n v="32"/>
    <s v="GONZALEZ VELASQUEZ LISDAN"/>
    <x v="3"/>
    <x v="0"/>
    <n v="215"/>
    <n v="21.5"/>
    <n v="253.01775147929001"/>
    <s v="1 Descuento (Despachador Fernando)"/>
    <n v="109357.98820000001"/>
    <x v="0"/>
    <n v="17017.241399999999"/>
    <x v="316"/>
    <x v="0"/>
    <m/>
  </r>
  <r>
    <d v="2022-06-16T02:22:36"/>
    <x v="1"/>
    <n v="34"/>
    <s v="MONTOYA OSPINA GILBERTO ANTONIO"/>
    <x v="12"/>
    <x v="0"/>
    <n v="325"/>
    <n v="25"/>
    <n v="328.92307692307702"/>
    <s v="13 Descuentos (10 Transbordo veh 19 14/06 y 2 Despachador fernando y Despachador estiven)"/>
    <n v="142165.38459999999"/>
    <x v="0"/>
    <n v="17017.241399999999"/>
    <x v="316"/>
    <x v="0"/>
    <m/>
  </r>
  <r>
    <d v="2022-06-16T02:22:36"/>
    <x v="1"/>
    <n v="36"/>
    <s v="MARTINEZ CHAVERRA LUIS NORBERTO"/>
    <x v="3"/>
    <x v="3"/>
    <n v="247"/>
    <n v="24.7"/>
    <n v="253.01775147929001"/>
    <m/>
    <n v="109357.98820000001"/>
    <x v="0"/>
    <n v="17017.241399999999"/>
    <x v="316"/>
    <x v="0"/>
    <m/>
  </r>
  <r>
    <d v="2022-06-16T02:22:36"/>
    <x v="1"/>
    <n v="37"/>
    <s v="PIEDRAHITA MADRID SANTIAGO"/>
    <x v="0"/>
    <x v="3"/>
    <n v="192"/>
    <n v="21.3333333333333"/>
    <n v="227.71597633136099"/>
    <m/>
    <n v="98422.189299999998"/>
    <x v="1"/>
    <n v="17017.241399999999"/>
    <x v="316"/>
    <x v="0"/>
    <m/>
  </r>
  <r>
    <d v="2022-06-16T02:22:36"/>
    <x v="1"/>
    <n v="38"/>
    <s v="LUJAN LOPERA FABIAN ALEXIS"/>
    <x v="1"/>
    <x v="3"/>
    <n v="270"/>
    <n v="24.545454545454501"/>
    <n v="278.31952662721898"/>
    <m/>
    <n v="120293.787"/>
    <x v="0"/>
    <n v="17017.241399999999"/>
    <x v="316"/>
    <x v="0"/>
    <m/>
  </r>
  <r>
    <d v="2022-06-16T02:22:37"/>
    <x v="1"/>
    <n v="39"/>
    <s v="GONZALEZ MONTAO HERNAN DARIO"/>
    <x v="0"/>
    <x v="3"/>
    <n v="189"/>
    <n v="21"/>
    <n v="227.71597633136099"/>
    <s v="2 Descuentos (Usuario desubicado y Despachadora Janeth)"/>
    <n v="98422.189299999998"/>
    <x v="0"/>
    <n v="17017.241399999999"/>
    <x v="316"/>
    <x v="0"/>
    <m/>
  </r>
  <r>
    <d v="2022-06-16T02:22:37"/>
    <x v="1"/>
    <n v="40"/>
    <s v="MARTINEZ MANCO JUAN FELIPE"/>
    <x v="0"/>
    <x v="0"/>
    <n v="224"/>
    <n v="24.8888888888889"/>
    <n v="227.71597633136099"/>
    <m/>
    <n v="98422.189299999998"/>
    <x v="0"/>
    <n v="17017.241399999999"/>
    <x v="316"/>
    <x v="0"/>
    <m/>
  </r>
  <r>
    <d v="2022-06-16T02:22:37"/>
    <x v="1"/>
    <n v="42"/>
    <s v="LONDOO ORTIZ ARNOLD DAVID"/>
    <x v="3"/>
    <x v="0"/>
    <n v="271"/>
    <n v="27.1"/>
    <n v="253.01775147929001"/>
    <s v="9 Descuentos (6 Transbordo, 3 Conducts)"/>
    <n v="109357.98820000001"/>
    <x v="0"/>
    <n v="17017.241399999999"/>
    <x v="316"/>
    <x v="0"/>
    <m/>
  </r>
  <r>
    <d v="2022-06-16T02:24:37"/>
    <x v="1"/>
    <n v="1"/>
    <s v="BERRIO GIL YEYSON DARIO"/>
    <x v="2"/>
    <x v="0"/>
    <n v="136"/>
    <n v="20.923076923076898"/>
    <n v="136"/>
    <m/>
    <n v="58275"/>
    <x v="0"/>
    <n v="17163.636399999999"/>
    <x v="316"/>
    <x v="0"/>
    <m/>
  </r>
  <r>
    <d v="2022-06-16T02:24:37"/>
    <x v="1"/>
    <n v="12"/>
    <s v="VELEZ ZAPATA SANTIAGO"/>
    <x v="3"/>
    <x v="0"/>
    <n v="197"/>
    <n v="19.7"/>
    <n v="197"/>
    <m/>
    <n v="84150"/>
    <x v="0"/>
    <n v="17163.636399999999"/>
    <x v="316"/>
    <x v="0"/>
    <m/>
  </r>
  <r>
    <d v="2022-06-16T02:24:37"/>
    <x v="9"/>
    <n v="15"/>
    <s v="LONDOO LOPERA DUVAN ANDRES"/>
    <x v="0"/>
    <x v="0"/>
    <n v="188"/>
    <n v="20.8888888888889"/>
    <n v="188"/>
    <m/>
    <n v="80550"/>
    <x v="0"/>
    <n v="17163.636399999999"/>
    <x v="316"/>
    <x v="0"/>
    <m/>
  </r>
  <r>
    <d v="2022-06-16T02:24:37"/>
    <x v="9"/>
    <n v="18"/>
    <s v="HERRERA CRISTIAN"/>
    <x v="0"/>
    <x v="0"/>
    <n v="184"/>
    <n v="20.4444444444444"/>
    <n v="184"/>
    <s v="DIEGO TABORDA Realiz 2 viajes donde moviliz 17 Usuarios"/>
    <n v="78750"/>
    <x v="0"/>
    <n v="17163.636399999999"/>
    <x v="316"/>
    <x v="0"/>
    <m/>
  </r>
  <r>
    <d v="2022-06-17T02:10:48"/>
    <x v="9"/>
    <n v="1"/>
    <s v="BERRIO GIL YEYSON DARIO"/>
    <x v="6"/>
    <x v="0"/>
    <n v="213"/>
    <n v="26.625"/>
    <n v="209.06077348066299"/>
    <m/>
    <n v="90477.348100000003"/>
    <x v="0"/>
    <n v="18451.724099999999"/>
    <x v="317"/>
    <x v="0"/>
    <m/>
  </r>
  <r>
    <d v="2022-06-17T02:10:49"/>
    <x v="9"/>
    <n v="2"/>
    <s v="HERRERA GIOVANNY"/>
    <x v="6"/>
    <x v="0"/>
    <n v="222"/>
    <n v="27.75"/>
    <n v="209.06077348066299"/>
    <s v="25 Descuentos (Transbordo veh 18)"/>
    <n v="90477.348100000003"/>
    <x v="1"/>
    <n v="18451.724099999999"/>
    <x v="317"/>
    <x v="0"/>
    <m/>
  </r>
  <r>
    <d v="2022-06-17T02:10:49"/>
    <x v="9"/>
    <n v="5"/>
    <s v="LOAIZA GAVIRIA EDIXON ANDRES"/>
    <x v="0"/>
    <x v="0"/>
    <n v="259"/>
    <n v="28.7777777777778"/>
    <n v="235.19337016574599"/>
    <m/>
    <n v="101787.0166"/>
    <x v="1"/>
    <n v="18451.724099999999"/>
    <x v="317"/>
    <x v="0"/>
    <m/>
  </r>
  <r>
    <d v="2022-06-17T02:10:49"/>
    <x v="9"/>
    <n v="6"/>
    <s v="VARGAS ROJAS DIELMER AUGUSTO"/>
    <x v="0"/>
    <x v="0"/>
    <n v="268"/>
    <n v="29.7777777777778"/>
    <n v="235.19337016574599"/>
    <s v="4 Descuentos (Conduct y 3 Usuarios desubicados)"/>
    <n v="101787.0166"/>
    <x v="0"/>
    <n v="18451.724099999999"/>
    <x v="317"/>
    <x v="0"/>
    <m/>
  </r>
  <r>
    <d v="2022-06-17T02:10:49"/>
    <x v="9"/>
    <n v="8"/>
    <s v="VALENCIA MENDOZA CESAR AUGUSTO"/>
    <x v="9"/>
    <x v="0"/>
    <n v="273"/>
    <n v="22.75"/>
    <n v="313.59116022099403"/>
    <m/>
    <n v="135716.0221"/>
    <x v="1"/>
    <n v="18451.724099999999"/>
    <x v="317"/>
    <x v="0"/>
    <m/>
  </r>
  <r>
    <d v="2022-06-17T02:10:49"/>
    <x v="9"/>
    <n v="10"/>
    <s v="SEPULVEDA HENAO JUAN CAMILO"/>
    <x v="7"/>
    <x v="0"/>
    <n v="122"/>
    <n v="40.6666666666667"/>
    <n v="78.397790055248606"/>
    <s v="1 Descuento (Usuario desubicado)"/>
    <n v="33929.005499999999"/>
    <x v="0"/>
    <n v="18451.724099999999"/>
    <x v="317"/>
    <x v="0"/>
    <m/>
  </r>
  <r>
    <d v="2022-06-17T02:10:50"/>
    <x v="1"/>
    <n v="12"/>
    <s v="VELEZ ZAPATA SANTIAGO"/>
    <x v="3"/>
    <x v="0"/>
    <n v="226"/>
    <n v="22.6"/>
    <n v="261.32596685082899"/>
    <m/>
    <n v="113096.6851"/>
    <x v="0"/>
    <n v="18451.724099999999"/>
    <x v="317"/>
    <x v="0"/>
    <m/>
  </r>
  <r>
    <d v="2022-06-17T02:10:50"/>
    <x v="1"/>
    <n v="13"/>
    <s v="MORALES CASTAEDA JONNY EDISON"/>
    <x v="9"/>
    <x v="0"/>
    <n v="310"/>
    <n v="25.8333333333333"/>
    <n v="313.59116022099403"/>
    <s v="5 Descuentos (Usuarios desubicados)"/>
    <n v="135716.0221"/>
    <x v="0"/>
    <n v="18451.724099999999"/>
    <x v="317"/>
    <x v="0"/>
    <m/>
  </r>
  <r>
    <d v="2022-06-17T02:10:50"/>
    <x v="1"/>
    <n v="14"/>
    <s v="CARVAJAL SALAZAR HECTOR MARINO"/>
    <x v="1"/>
    <x v="0"/>
    <n v="259"/>
    <n v="23.545454545454501"/>
    <n v="287.45856353591199"/>
    <s v="5 Descuentos (Transbordo veh 39)"/>
    <n v="124406.3536"/>
    <x v="1"/>
    <n v="18451.724099999999"/>
    <x v="317"/>
    <x v="0"/>
    <m/>
  </r>
  <r>
    <d v="2022-06-17T02:10:50"/>
    <x v="1"/>
    <n v="16"/>
    <s v="LONDOO ORTIZ ARNOLD DAVID"/>
    <x v="3"/>
    <x v="0"/>
    <n v="288"/>
    <n v="28.8"/>
    <n v="261.32596685082899"/>
    <s v="4 Descuentos (Incidente con Usuarios)"/>
    <n v="113096.6851"/>
    <x v="0"/>
    <n v="18451.724099999999"/>
    <x v="317"/>
    <x v="0"/>
    <m/>
  </r>
  <r>
    <d v="2022-06-17T02:10:50"/>
    <x v="1"/>
    <n v="18"/>
    <s v="HERRERA CRISTIAN"/>
    <x v="6"/>
    <x v="3"/>
    <n v="194"/>
    <n v="25.866666666666699"/>
    <n v="195.994475138122"/>
    <m/>
    <n v="84822.513800000001"/>
    <x v="0"/>
    <n v="18451.724099999999"/>
    <x v="317"/>
    <x v="0"/>
    <m/>
  </r>
  <r>
    <d v="2022-06-17T02:10:51"/>
    <x v="1"/>
    <n v="19"/>
    <s v="HURTADO MADRID JUAN ESTEBAN"/>
    <x v="0"/>
    <x v="0"/>
    <n v="257"/>
    <n v="28.5555555555556"/>
    <n v="235.19337016574599"/>
    <m/>
    <n v="101787.0166"/>
    <x v="0"/>
    <n v="18451.724099999999"/>
    <x v="317"/>
    <x v="0"/>
    <m/>
  </r>
  <r>
    <d v="2022-06-17T02:10:51"/>
    <x v="1"/>
    <n v="20"/>
    <s v="TABORDA ROJAS DIEGO ALEJANDRO"/>
    <x v="1"/>
    <x v="0"/>
    <n v="323"/>
    <n v="29.363636363636399"/>
    <n v="287.45856353591199"/>
    <m/>
    <n v="124406.3536"/>
    <x v="0"/>
    <n v="18451.724099999999"/>
    <x v="317"/>
    <x v="0"/>
    <m/>
  </r>
  <r>
    <d v="2022-06-17T02:10:51"/>
    <x v="1"/>
    <n v="21"/>
    <s v="OCAMPO OCAMPO ANTONIO JOSE"/>
    <x v="9"/>
    <x v="0"/>
    <n v="259"/>
    <n v="21.5833333333333"/>
    <n v="313.59116022099403"/>
    <m/>
    <n v="135716.0221"/>
    <x v="0"/>
    <n v="18451.724099999999"/>
    <x v="317"/>
    <x v="0"/>
    <m/>
  </r>
  <r>
    <d v="2022-06-17T02:10:51"/>
    <x v="1"/>
    <n v="23"/>
    <s v="ZAPATA POSSO FERNEY"/>
    <x v="9"/>
    <x v="3"/>
    <n v="267"/>
    <n v="22.25"/>
    <n v="313.59116022099403"/>
    <s v="1 Descuento (Conduct)"/>
    <n v="135716.0221"/>
    <x v="0"/>
    <n v="18451.724099999999"/>
    <x v="317"/>
    <x v="0"/>
    <m/>
  </r>
  <r>
    <d v="2022-06-17T02:10:51"/>
    <x v="1"/>
    <n v="24"/>
    <s v="GIL ARBOLEDA ARLEX"/>
    <x v="6"/>
    <x v="0"/>
    <n v="225"/>
    <n v="30"/>
    <n v="195.994475138122"/>
    <s v="2 Descuentos (Jefe de ruta y Lorena monitoreo)"/>
    <n v="84822.513800000001"/>
    <x v="0"/>
    <n v="18451.724099999999"/>
    <x v="317"/>
    <x v="0"/>
    <m/>
  </r>
  <r>
    <d v="2022-06-17T02:10:51"/>
    <x v="1"/>
    <n v="26"/>
    <s v="VERENZUELA MARTINEZ ALEXANDER"/>
    <x v="0"/>
    <x v="3"/>
    <n v="233"/>
    <n v="25.8888888888889"/>
    <n v="235.19337016574599"/>
    <m/>
    <n v="101787.0166"/>
    <x v="0"/>
    <n v="18451.724099999999"/>
    <x v="317"/>
    <x v="0"/>
    <m/>
  </r>
  <r>
    <d v="2022-06-17T02:10:52"/>
    <x v="1"/>
    <n v="27"/>
    <s v="HENAO MUOZ FERNEY"/>
    <x v="9"/>
    <x v="0"/>
    <n v="329"/>
    <n v="27.4166666666667"/>
    <n v="313.59116022099403"/>
    <s v="5 Descuentos (2 Conduct y 3 Transbordo veh 18)"/>
    <n v="135716.0221"/>
    <x v="0"/>
    <n v="18451.724099999999"/>
    <x v="317"/>
    <x v="0"/>
    <m/>
  </r>
  <r>
    <d v="2022-06-17T02:10:52"/>
    <x v="1"/>
    <n v="29"/>
    <s v="VALENCIA MENDOZA JHON"/>
    <x v="1"/>
    <x v="3"/>
    <n v="286"/>
    <n v="26"/>
    <n v="287.45856353591199"/>
    <m/>
    <n v="124406.3536"/>
    <x v="0"/>
    <n v="18451.724099999999"/>
    <x v="317"/>
    <x v="0"/>
    <m/>
  </r>
  <r>
    <d v="2022-06-17T02:10:52"/>
    <x v="9"/>
    <n v="31"/>
    <s v="TORRES CRISTIAN"/>
    <x v="6"/>
    <x v="0"/>
    <n v="185"/>
    <n v="24.6666666666667"/>
    <n v="195.994475138122"/>
    <s v="6 Descuentos (Despachador Jose, 3 Conducts y 2 Usuarios desubicados)"/>
    <n v="84822.513800000001"/>
    <x v="0"/>
    <n v="18451.724099999999"/>
    <x v="317"/>
    <x v="0"/>
    <m/>
  </r>
  <r>
    <d v="2022-06-17T02:10:52"/>
    <x v="9"/>
    <n v="32"/>
    <s v="ESCOBAR BRAN MATEO"/>
    <x v="0"/>
    <x v="0"/>
    <n v="255"/>
    <n v="28.3333333333333"/>
    <n v="235.19337016574599"/>
    <m/>
    <n v="101787.0166"/>
    <x v="0"/>
    <n v="18451.724099999999"/>
    <x v="317"/>
    <x v="0"/>
    <m/>
  </r>
  <r>
    <d v="2022-06-17T02:10:52"/>
    <x v="9"/>
    <n v="34"/>
    <s v="MONTOYA OSPINA GILBERTO ANTONIO"/>
    <x v="12"/>
    <x v="3"/>
    <n v="333"/>
    <n v="25.615384615384599"/>
    <n v="339.72375690607703"/>
    <m/>
    <n v="147025.6906"/>
    <x v="0"/>
    <n v="18451.724099999999"/>
    <x v="317"/>
    <x v="0"/>
    <m/>
  </r>
  <r>
    <d v="2022-06-17T02:10:52"/>
    <x v="9"/>
    <n v="35"/>
    <s v="GARCIA DAVID WILSON ALBERTO"/>
    <x v="0"/>
    <x v="3"/>
    <n v="243"/>
    <n v="27"/>
    <n v="235.19337016574599"/>
    <s v="3 Descuentos (2 x Usuario con movilidad reducida y Despachador fernando)"/>
    <n v="101787.0166"/>
    <x v="1"/>
    <n v="18451.724099999999"/>
    <x v="317"/>
    <x v="0"/>
    <m/>
  </r>
  <r>
    <d v="2022-06-17T02:10:53"/>
    <x v="9"/>
    <n v="36"/>
    <s v="MARTINEZ MANCO JUAN FELIPE"/>
    <x v="0"/>
    <x v="0"/>
    <n v="227"/>
    <n v="25.2222222222222"/>
    <n v="235.19337016574599"/>
    <m/>
    <n v="101787.0166"/>
    <x v="0"/>
    <n v="18451.724099999999"/>
    <x v="317"/>
    <x v="0"/>
    <m/>
  </r>
  <r>
    <d v="2022-06-17T02:10:53"/>
    <x v="9"/>
    <n v="37"/>
    <s v="PIEDRAHITA MADRID SANTIAGO"/>
    <x v="3"/>
    <x v="3"/>
    <n v="221"/>
    <n v="22.1"/>
    <n v="261.32596685082899"/>
    <m/>
    <n v="113096.6851"/>
    <x v="1"/>
    <n v="18451.724099999999"/>
    <x v="317"/>
    <x v="0"/>
    <m/>
  </r>
  <r>
    <d v="2022-06-17T02:10:53"/>
    <x v="9"/>
    <n v="39"/>
    <s v="LONDOO LOPERA DUVAN ANDRES"/>
    <x v="0"/>
    <x v="1"/>
    <n v="255"/>
    <n v="28.3333333333333"/>
    <n v="235.19337016574599"/>
    <m/>
    <n v="101787.0166"/>
    <x v="0"/>
    <n v="18451.724099999999"/>
    <x v="317"/>
    <x v="0"/>
    <m/>
  </r>
  <r>
    <d v="2022-06-17T02:10:53"/>
    <x v="9"/>
    <n v="40"/>
    <s v="GIL CORDOBA MATEO"/>
    <x v="3"/>
    <x v="3"/>
    <n v="257"/>
    <n v="25.7"/>
    <n v="261.32596685082899"/>
    <s v="1 Descuento (Conduct)"/>
    <n v="113096.6851"/>
    <x v="0"/>
    <n v="18451.724099999999"/>
    <x v="317"/>
    <x v="0"/>
    <m/>
  </r>
  <r>
    <d v="2022-06-17T02:10:53"/>
    <x v="9"/>
    <n v="42"/>
    <s v="BARRANTES GALLEGO DANIEL CAMILO"/>
    <x v="9"/>
    <x v="3"/>
    <n v="306"/>
    <n v="25.5"/>
    <n v="313.59116022099403"/>
    <s v="2 Descuentos (Conduct y Usuario desubicado)"/>
    <n v="135716.0221"/>
    <x v="0"/>
    <n v="18451.724099999999"/>
    <x v="317"/>
    <x v="0"/>
    <m/>
  </r>
  <r>
    <d v="2022-06-17T02:13:36"/>
    <x v="9"/>
    <n v="3"/>
    <s v="CANO JIMENEZ ESNEIDER"/>
    <x v="2"/>
    <x v="3"/>
    <n v="128"/>
    <n v="21.3333333333333"/>
    <n v="128"/>
    <m/>
    <n v="54900"/>
    <x v="0"/>
    <n v="18518.181799999998"/>
    <x v="317"/>
    <x v="0"/>
    <m/>
  </r>
  <r>
    <d v="2022-06-17T02:13:36"/>
    <x v="1"/>
    <n v="15"/>
    <s v="LOPERA AGUDELO LUIS FRANCISCO"/>
    <x v="1"/>
    <x v="0"/>
    <n v="232"/>
    <n v="21.181818181818201"/>
    <n v="232"/>
    <s v="2 Descuentos (Usuario desubicado y Despachador fernando)"/>
    <n v="99450"/>
    <x v="0"/>
    <n v="18518.181799999998"/>
    <x v="317"/>
    <x v="0"/>
    <m/>
  </r>
  <r>
    <d v="2022-06-17T02:13:36"/>
    <x v="9"/>
    <n v="17"/>
    <s v="MARULANDA JARAMILLO DAWER ANDRES"/>
    <x v="0"/>
    <x v="0"/>
    <n v="191"/>
    <n v="21.4444444444444"/>
    <n v="191"/>
    <s v="2 Descuentos (Jefe de ruta)"/>
    <n v="81900"/>
    <x v="0"/>
    <n v="18518.181799999998"/>
    <x v="317"/>
    <x v="0"/>
    <m/>
  </r>
  <r>
    <d v="2022-06-17T02:13:36"/>
    <x v="9"/>
    <n v="38"/>
    <s v="LUJAN LOPERA FABIAN ALEXIS"/>
    <x v="6"/>
    <x v="1"/>
    <n v="187"/>
    <n v="20.7777777777778"/>
    <n v="187"/>
    <s v="Se descuenta el viaje de 4 55 pm ya que no espera el tiempo indicado en el paradero"/>
    <n v="80550"/>
    <x v="0"/>
    <n v="18518.181799999998"/>
    <x v="317"/>
    <x v="0"/>
    <m/>
  </r>
  <r>
    <d v="2022-06-18T02:26:27"/>
    <x v="1"/>
    <n v="10"/>
    <s v="MONSALVE OCAMPO EDISON GUSTAVO"/>
    <x v="3"/>
    <x v="0"/>
    <n v="208"/>
    <n v="20.8"/>
    <n v="208"/>
    <m/>
    <n v="89100"/>
    <x v="0"/>
    <n v="17057.142899999999"/>
    <x v="318"/>
    <x v="0"/>
    <m/>
  </r>
  <r>
    <d v="2022-06-18T02:26:27"/>
    <x v="1"/>
    <n v="19"/>
    <s v="HURTADO MADRID JUAN ESTEBAN"/>
    <x v="6"/>
    <x v="0"/>
    <n v="159"/>
    <n v="19.875"/>
    <n v="159"/>
    <m/>
    <n v="67950"/>
    <x v="0"/>
    <n v="17057.142899999999"/>
    <x v="318"/>
    <x v="0"/>
    <m/>
  </r>
  <r>
    <d v="2022-06-18T02:26:27"/>
    <x v="1"/>
    <n v="22"/>
    <s v="BUSTOS SANTOFIMIO HAROLD"/>
    <x v="5"/>
    <x v="1"/>
    <n v="16"/>
    <n v="16"/>
    <n v="16"/>
    <m/>
    <n v="6750"/>
    <x v="1"/>
    <n v="17057.142899999999"/>
    <x v="318"/>
    <x v="0"/>
    <m/>
  </r>
  <r>
    <d v="2022-06-18T02:26:27"/>
    <x v="9"/>
    <n v="26"/>
    <s v="VERENZUELA MARTINEZ ALEXANDER"/>
    <x v="3"/>
    <x v="0"/>
    <n v="194"/>
    <n v="19.5"/>
    <n v="194"/>
    <s v="2 Descuentos (Despachador Jose y Usuario desubicado)"/>
    <n v="82800"/>
    <x v="0"/>
    <n v="17057.142899999999"/>
    <x v="318"/>
    <x v="0"/>
    <m/>
  </r>
  <r>
    <d v="2022-06-18T02:27:14"/>
    <x v="1"/>
    <n v="1"/>
    <s v="BERRIO GIL YEYSON DARIO"/>
    <x v="2"/>
    <x v="1"/>
    <n v="159"/>
    <n v="28.909090909090899"/>
    <n v="147.132827324478"/>
    <m/>
    <n v="63734.772299999997"/>
    <x v="0"/>
    <n v="17383.870999999999"/>
    <x v="318"/>
    <x v="0"/>
    <m/>
  </r>
  <r>
    <d v="2022-06-18T02:27:14"/>
    <x v="1"/>
    <n v="3"/>
    <s v="CANO JIMENEZ ESNEIDER"/>
    <x v="6"/>
    <x v="0"/>
    <n v="178"/>
    <n v="22.25"/>
    <n v="214.011385199241"/>
    <m/>
    <n v="92705.123300000007"/>
    <x v="0"/>
    <n v="17383.870999999999"/>
    <x v="318"/>
    <x v="0"/>
    <m/>
  </r>
  <r>
    <d v="2022-06-18T02:27:14"/>
    <x v="1"/>
    <n v="5"/>
    <s v="LOAIZA GAVIRIA EDIXON ANDRES"/>
    <x v="3"/>
    <x v="0"/>
    <n v="299"/>
    <n v="29.9"/>
    <n v="267.51423149905099"/>
    <s v="3 Descuentos (2 Usuarios desubicados y Propietario)"/>
    <n v="115881.4042"/>
    <x v="1"/>
    <n v="17383.870999999999"/>
    <x v="318"/>
    <x v="0"/>
    <m/>
  </r>
  <r>
    <d v="2022-06-18T02:27:14"/>
    <x v="1"/>
    <n v="6"/>
    <s v="VARGAS ROJAS DIELMER AUGUSTO"/>
    <x v="0"/>
    <x v="0"/>
    <n v="241"/>
    <n v="26.7777777777778"/>
    <n v="240.76280834914601"/>
    <m/>
    <n v="104293.2638"/>
    <x v="0"/>
    <n v="17383.870999999999"/>
    <x v="318"/>
    <x v="0"/>
    <m/>
  </r>
  <r>
    <d v="2022-06-18T02:27:14"/>
    <x v="1"/>
    <n v="8"/>
    <s v="VACA FIERRO ROBINSON"/>
    <x v="1"/>
    <x v="0"/>
    <n v="269"/>
    <n v="24.454545454545499"/>
    <n v="294.265654648956"/>
    <s v="2 Descuentos (Propietario y Conduct)"/>
    <n v="127469.54459999999"/>
    <x v="1"/>
    <n v="17383.870999999999"/>
    <x v="318"/>
    <x v="0"/>
    <m/>
  </r>
  <r>
    <d v="2022-06-18T02:27:14"/>
    <x v="9"/>
    <n v="11"/>
    <s v="HERRERA CRISTIAN"/>
    <x v="3"/>
    <x v="0"/>
    <n v="251"/>
    <n v="25.1"/>
    <n v="267.51423149905099"/>
    <m/>
    <n v="115881.4042"/>
    <x v="0"/>
    <n v="17383.870999999999"/>
    <x v="318"/>
    <x v="0"/>
    <m/>
  </r>
  <r>
    <d v="2022-06-18T02:27:15"/>
    <x v="9"/>
    <n v="12"/>
    <s v="VELEZ ZAPATA SANTIAGO"/>
    <x v="6"/>
    <x v="0"/>
    <n v="228"/>
    <n v="28.5"/>
    <n v="214.011385199241"/>
    <s v="3 Descuentos (Usuarios desubicados)"/>
    <n v="92705.123300000007"/>
    <x v="0"/>
    <n v="17383.870999999999"/>
    <x v="318"/>
    <x v="0"/>
    <m/>
  </r>
  <r>
    <d v="2022-06-18T02:27:15"/>
    <x v="9"/>
    <n v="13"/>
    <s v="MORALES CASTAEDA JONNY EDISON"/>
    <x v="7"/>
    <x v="0"/>
    <n v="88"/>
    <n v="29.3333333333333"/>
    <n v="80.254269449715395"/>
    <s v="3 Descuentos (Usuarios desubicados)"/>
    <n v="34764.421300000002"/>
    <x v="0"/>
    <n v="17383.870999999999"/>
    <x v="318"/>
    <x v="0"/>
    <m/>
  </r>
  <r>
    <d v="2022-06-18T02:27:15"/>
    <x v="9"/>
    <n v="14"/>
    <s v="SEPULVEDA HENAO JUAN CAMILO"/>
    <x v="0"/>
    <x v="0"/>
    <n v="252"/>
    <n v="28"/>
    <n v="240.76280834914601"/>
    <s v="1 Descuento (Despachador Fernando)"/>
    <n v="104293.2638"/>
    <x v="1"/>
    <n v="17383.870999999999"/>
    <x v="318"/>
    <x v="0"/>
    <m/>
  </r>
  <r>
    <d v="2022-06-18T02:27:15"/>
    <x v="9"/>
    <n v="15"/>
    <s v="LOPERA AGUDELO LUIS FRANCISCO"/>
    <x v="6"/>
    <x v="0"/>
    <n v="185"/>
    <n v="23.125"/>
    <n v="214.011385199241"/>
    <m/>
    <n v="92705.123300000007"/>
    <x v="0"/>
    <n v="17383.870999999999"/>
    <x v="318"/>
    <x v="0"/>
    <m/>
  </r>
  <r>
    <d v="2022-06-18T02:27:15"/>
    <x v="9"/>
    <n v="16"/>
    <s v="LONDOO ORTIZ ARNOLD DAVID"/>
    <x v="0"/>
    <x v="0"/>
    <n v="272"/>
    <n v="30.2222222222222"/>
    <n v="240.76280834914601"/>
    <s v="5 Descuentos (2 Usuarios desubicados, 2 Conduct y Despachador fernando)"/>
    <n v="104293.2638"/>
    <x v="0"/>
    <n v="17383.870999999999"/>
    <x v="318"/>
    <x v="0"/>
    <m/>
  </r>
  <r>
    <d v="2022-06-18T02:27:15"/>
    <x v="9"/>
    <n v="17"/>
    <s v="ESPINOZA CHAVARRIA GUILLERMO LEON"/>
    <x v="6"/>
    <x v="0"/>
    <n v="171"/>
    <n v="21.375"/>
    <n v="214.011385199241"/>
    <s v="1 Descuento (Usuario desubicado)"/>
    <n v="92705.123300000007"/>
    <x v="0"/>
    <n v="17383.870999999999"/>
    <x v="318"/>
    <x v="0"/>
    <m/>
  </r>
  <r>
    <d v="2022-06-18T02:27:16"/>
    <x v="9"/>
    <n v="18"/>
    <s v="RENDON VIANA HUMBERTO DE JESUS"/>
    <x v="0"/>
    <x v="0"/>
    <n v="242"/>
    <n v="26.8888888888889"/>
    <n v="240.76280834914601"/>
    <m/>
    <n v="104293.2638"/>
    <x v="0"/>
    <n v="17383.870999999999"/>
    <x v="318"/>
    <x v="0"/>
    <m/>
  </r>
  <r>
    <d v="2022-06-18T02:27:16"/>
    <x v="9"/>
    <n v="20"/>
    <s v="TABORDA ROJAS DIEGO ALEJANDRO"/>
    <x v="3"/>
    <x v="0"/>
    <n v="288"/>
    <n v="28.8"/>
    <n v="267.51423149905099"/>
    <m/>
    <n v="115881.4042"/>
    <x v="0"/>
    <n v="17383.870999999999"/>
    <x v="318"/>
    <x v="0"/>
    <m/>
  </r>
  <r>
    <d v="2022-06-18T02:27:16"/>
    <x v="9"/>
    <n v="21"/>
    <s v="OCAMPO OCAMPO ANTONIO JOSE"/>
    <x v="3"/>
    <x v="0"/>
    <n v="266"/>
    <n v="26.6"/>
    <n v="267.51423149905099"/>
    <m/>
    <n v="115881.4042"/>
    <x v="0"/>
    <n v="17383.870999999999"/>
    <x v="318"/>
    <x v="0"/>
    <m/>
  </r>
  <r>
    <d v="2022-06-18T02:27:16"/>
    <x v="9"/>
    <n v="23"/>
    <s v="RUA OCHOA JARAD"/>
    <x v="11"/>
    <x v="3"/>
    <n v="48"/>
    <n v="32"/>
    <n v="40.127134724857697"/>
    <m/>
    <n v="17382.210599999999"/>
    <x v="0"/>
    <n v="17383.870999999999"/>
    <x v="318"/>
    <x v="0"/>
    <m/>
  </r>
  <r>
    <d v="2022-06-18T02:27:16"/>
    <x v="9"/>
    <n v="24"/>
    <s v="GIL ARBOLEDA ARLEX"/>
    <x v="0"/>
    <x v="1"/>
    <n v="310"/>
    <n v="34.4444444444444"/>
    <n v="240.76280834914601"/>
    <s v="Se Descuenta el viaje de 5 50 pm ya que no ingresa al 13 sin autorizacin ni justificacin"/>
    <n v="104293.2638"/>
    <x v="0"/>
    <n v="17383.870999999999"/>
    <x v="318"/>
    <x v="0"/>
    <m/>
  </r>
  <r>
    <d v="2022-06-18T02:27:16"/>
    <x v="9"/>
    <n v="25"/>
    <s v="VALENCIA MENDOZA CESAR AUGUSTO"/>
    <x v="3"/>
    <x v="0"/>
    <n v="317"/>
    <n v="31.7"/>
    <n v="267.51423149905099"/>
    <s v="1 Descuento (Despachador Fernando)"/>
    <n v="115881.4042"/>
    <x v="1"/>
    <n v="17383.870999999999"/>
    <x v="318"/>
    <x v="0"/>
    <m/>
  </r>
  <r>
    <d v="2022-06-18T02:27:17"/>
    <x v="9"/>
    <n v="27"/>
    <s v="DURANGO DAVID JOSE"/>
    <x v="3"/>
    <x v="0"/>
    <n v="289"/>
    <n v="28.9"/>
    <n v="267.51423149905099"/>
    <s v="1 Descuento (Usuario desubicado)"/>
    <n v="115881.4042"/>
    <x v="0"/>
    <n v="17383.870999999999"/>
    <x v="318"/>
    <x v="0"/>
    <m/>
  </r>
  <r>
    <d v="2022-06-18T02:27:17"/>
    <x v="9"/>
    <n v="29"/>
    <s v="VALENCIA MENDOZA JHON"/>
    <x v="6"/>
    <x v="0"/>
    <n v="215"/>
    <n v="26.875"/>
    <n v="214.011385199241"/>
    <s v="12 Descuentos (10 Transbordo veh 18 16/06 y 2 Usuarios desubicados)"/>
    <n v="92705.123300000007"/>
    <x v="0"/>
    <n v="17383.870999999999"/>
    <x v="318"/>
    <x v="0"/>
    <m/>
  </r>
  <r>
    <d v="2022-06-18T02:27:17"/>
    <x v="1"/>
    <n v="31"/>
    <s v="TORRES CRISTIAN"/>
    <x v="3"/>
    <x v="0"/>
    <n v="257"/>
    <n v="25.7"/>
    <n v="267.51423149905099"/>
    <m/>
    <n v="115881.4042"/>
    <x v="0"/>
    <n v="17383.870999999999"/>
    <x v="318"/>
    <x v="0"/>
    <m/>
  </r>
  <r>
    <d v="2022-06-18T02:27:18"/>
    <x v="1"/>
    <n v="32"/>
    <s v="ESCOBAR BRAN MATEO"/>
    <x v="6"/>
    <x v="0"/>
    <n v="259"/>
    <n v="34.533333333333303"/>
    <n v="200.63567362428799"/>
    <s v="2 Descuentos (Conducts)"/>
    <n v="86911.053100000005"/>
    <x v="0"/>
    <n v="17383.870999999999"/>
    <x v="318"/>
    <x v="0"/>
    <m/>
  </r>
  <r>
    <d v="2022-06-18T02:27:18"/>
    <x v="1"/>
    <n v="34"/>
    <s v="MONTOYA OSPINA GILBERTO ANTONIO"/>
    <x v="9"/>
    <x v="0"/>
    <n v="307"/>
    <n v="25.5833333333333"/>
    <n v="321.01707779886101"/>
    <s v="3 Descuentos (Jefe de ruta)"/>
    <n v="139057.685"/>
    <x v="0"/>
    <n v="17383.870999999999"/>
    <x v="318"/>
    <x v="0"/>
    <m/>
  </r>
  <r>
    <d v="2022-06-18T02:27:18"/>
    <x v="1"/>
    <n v="35"/>
    <s v="GARCIA DAVID WILSON ALBERTO"/>
    <x v="0"/>
    <x v="0"/>
    <n v="234"/>
    <n v="26"/>
    <n v="240.76280834914601"/>
    <s v="5 Descuentos (2 Transbordo veh 05 y 3 Conducts)"/>
    <n v="104293.2638"/>
    <x v="1"/>
    <n v="17383.870999999999"/>
    <x v="318"/>
    <x v="0"/>
    <m/>
  </r>
  <r>
    <d v="2022-06-18T02:27:18"/>
    <x v="1"/>
    <n v="36"/>
    <s v="MARTINEZ MANCO JUAN FELIPE"/>
    <x v="3"/>
    <x v="0"/>
    <n v="280"/>
    <n v="28"/>
    <n v="267.51423149905099"/>
    <m/>
    <n v="115881.4042"/>
    <x v="0"/>
    <n v="17383.870999999999"/>
    <x v="318"/>
    <x v="0"/>
    <m/>
  </r>
  <r>
    <d v="2022-06-18T02:27:19"/>
    <x v="1"/>
    <n v="37"/>
    <s v="PIEDRAHITA MADRID SANTIAGO"/>
    <x v="3"/>
    <x v="0"/>
    <n v="241"/>
    <n v="24.1"/>
    <n v="267.51423149905099"/>
    <m/>
    <n v="115881.4042"/>
    <x v="1"/>
    <n v="17383.870999999999"/>
    <x v="318"/>
    <x v="0"/>
    <m/>
  </r>
  <r>
    <d v="2022-06-18T02:27:19"/>
    <x v="1"/>
    <n v="38"/>
    <s v="LUJAN LOPERA FABIAN ALEXIS"/>
    <x v="3"/>
    <x v="0"/>
    <n v="220"/>
    <n v="22"/>
    <n v="267.51423149905099"/>
    <m/>
    <n v="115881.4042"/>
    <x v="0"/>
    <n v="17383.870999999999"/>
    <x v="318"/>
    <x v="0"/>
    <m/>
  </r>
  <r>
    <d v="2022-06-18T02:27:19"/>
    <x v="1"/>
    <n v="39"/>
    <s v="GONZALEZ MONTAO HERNAN DARIO"/>
    <x v="3"/>
    <x v="0"/>
    <n v="228"/>
    <n v="22.8"/>
    <n v="267.51423149905099"/>
    <s v="1 Descuento (Jefe de ruta)"/>
    <n v="115881.4042"/>
    <x v="0"/>
    <n v="17383.870999999999"/>
    <x v="318"/>
    <x v="0"/>
    <m/>
  </r>
  <r>
    <d v="2022-06-18T02:27:19"/>
    <x v="1"/>
    <n v="40"/>
    <s v="GIL CORDOBA MATEO"/>
    <x v="6"/>
    <x v="0"/>
    <n v="191"/>
    <n v="23.875"/>
    <n v="214.011385199241"/>
    <m/>
    <n v="92705.123300000007"/>
    <x v="0"/>
    <n v="17383.870999999999"/>
    <x v="318"/>
    <x v="0"/>
    <m/>
  </r>
  <r>
    <d v="2022-06-18T02:27:20"/>
    <x v="1"/>
    <n v="42"/>
    <s v="BARRANTES GALLEGO DANIEL CAMILO"/>
    <x v="1"/>
    <x v="0"/>
    <n v="264"/>
    <n v="24"/>
    <n v="294.265654648956"/>
    <s v="3 Descuentos (Despachador Jose y 2 Usuarios desubicados)"/>
    <n v="127469.54459999999"/>
    <x v="0"/>
    <n v="17383.870999999999"/>
    <x v="318"/>
    <x v="0"/>
    <m/>
  </r>
  <r>
    <d v="2022-06-19T02:35:57"/>
    <x v="9"/>
    <n v="1"/>
    <s v="BERRIO GIL YEYSON DARIO"/>
    <x v="0"/>
    <x v="0"/>
    <n v="247"/>
    <n v="27.4444444444444"/>
    <n v="231.279069767442"/>
    <s v="2 Descuentos (Despachadores Jose y fernando)"/>
    <n v="100025.5814"/>
    <x v="0"/>
    <n v="17973.333299999998"/>
    <x v="319"/>
    <x v="0"/>
    <m/>
  </r>
  <r>
    <d v="2022-06-19T02:35:57"/>
    <x v="9"/>
    <n v="3"/>
    <s v="CANO JIMENEZ ESNEIDER"/>
    <x v="6"/>
    <x v="3"/>
    <n v="190"/>
    <n v="23.75"/>
    <n v="205.58139534883699"/>
    <s v="11 Descuento (Lorena monitoreo y 10 Transbordo veh 23)"/>
    <n v="88911.627900000007"/>
    <x v="0"/>
    <n v="17973.333299999998"/>
    <x v="319"/>
    <x v="0"/>
    <m/>
  </r>
  <r>
    <d v="2022-06-19T02:35:57"/>
    <x v="9"/>
    <n v="5"/>
    <s v="LOAIZA GAVIRIA EDIXON ANDRES"/>
    <x v="0"/>
    <x v="0"/>
    <n v="209"/>
    <n v="23.2222222222222"/>
    <n v="231.279069767442"/>
    <m/>
    <n v="100025.5814"/>
    <x v="1"/>
    <n v="17973.333299999998"/>
    <x v="319"/>
    <x v="0"/>
    <m/>
  </r>
  <r>
    <d v="2022-06-19T02:35:58"/>
    <x v="9"/>
    <n v="6"/>
    <s v="VARGAS ROJAS DIELMER AUGUSTO"/>
    <x v="3"/>
    <x v="3"/>
    <n v="261"/>
    <n v="26.1"/>
    <n v="256.97674418604697"/>
    <s v="2 Descuentos (Despachador fernando y Usuario desubicado)"/>
    <n v="111139.5349"/>
    <x v="0"/>
    <n v="17973.333299999998"/>
    <x v="319"/>
    <x v="0"/>
    <m/>
  </r>
  <r>
    <d v="2022-06-19T02:35:58"/>
    <x v="9"/>
    <n v="8"/>
    <s v="VACA FIERRO ROBINSON"/>
    <x v="0"/>
    <x v="3"/>
    <n v="241"/>
    <n v="26.7777777777778"/>
    <n v="231.279069767442"/>
    <m/>
    <n v="100025.5814"/>
    <x v="1"/>
    <n v="17973.333299999998"/>
    <x v="319"/>
    <x v="0"/>
    <m/>
  </r>
  <r>
    <d v="2022-06-19T02:35:58"/>
    <x v="1"/>
    <n v="11"/>
    <s v="HERRERA CRISTIAN"/>
    <x v="0"/>
    <x v="1"/>
    <n v="242"/>
    <n v="26.8888888888889"/>
    <n v="231.279069767442"/>
    <s v="2 Descuentos (Conduct y Usuario desubicado)"/>
    <n v="100025.5814"/>
    <x v="0"/>
    <n v="17973.333299999998"/>
    <x v="319"/>
    <x v="0"/>
    <m/>
  </r>
  <r>
    <d v="2022-06-19T02:35:58"/>
    <x v="1"/>
    <n v="12"/>
    <s v="VELEZ ZAPATA SANTIAGO"/>
    <x v="6"/>
    <x v="0"/>
    <n v="199"/>
    <n v="26.533333333333299"/>
    <n v="192.732558139535"/>
    <m/>
    <n v="83354.651199999993"/>
    <x v="0"/>
    <n v="17973.333299999998"/>
    <x v="319"/>
    <x v="0"/>
    <m/>
  </r>
  <r>
    <d v="2022-06-19T02:35:58"/>
    <x v="1"/>
    <n v="13"/>
    <s v="MORALES CASTAEDA JONNY EDISON"/>
    <x v="3"/>
    <x v="0"/>
    <n v="289"/>
    <n v="28.9"/>
    <n v="256.97674418604697"/>
    <s v="2 Descuentos (Usuarios desubicados)"/>
    <n v="111139.5349"/>
    <x v="0"/>
    <n v="17973.333299999998"/>
    <x v="319"/>
    <x v="0"/>
    <m/>
  </r>
  <r>
    <d v="2022-06-19T02:35:59"/>
    <x v="1"/>
    <n v="14"/>
    <s v="CARVAJAL SALAZAR HECTOR MARINO"/>
    <x v="6"/>
    <x v="0"/>
    <n v="210"/>
    <n v="24.705882352941199"/>
    <n v="218.43023255814001"/>
    <s v="HECTOR CARVAJAL Realiz 2,5 viajes donde moviliz 24 Usuarios"/>
    <n v="94468.604699999996"/>
    <x v="1"/>
    <n v="17973.333299999998"/>
    <x v="319"/>
    <x v="0"/>
    <m/>
  </r>
  <r>
    <d v="2022-06-19T02:35:59"/>
    <x v="1"/>
    <n v="17"/>
    <s v="MARULANDA JARAMILLO DAWER ANDRES"/>
    <x v="0"/>
    <x v="0"/>
    <n v="194"/>
    <n v="21.5555555555556"/>
    <n v="231.279069767442"/>
    <m/>
    <n v="100025.5814"/>
    <x v="0"/>
    <n v="17973.333299999998"/>
    <x v="319"/>
    <x v="0"/>
    <m/>
  </r>
  <r>
    <d v="2022-06-19T02:35:59"/>
    <x v="1"/>
    <n v="18"/>
    <s v="RENDON VIANA HUMBERTO DE JESUS"/>
    <x v="0"/>
    <x v="0"/>
    <n v="242"/>
    <n v="26.8888888888889"/>
    <n v="231.279069767442"/>
    <m/>
    <n v="100025.5814"/>
    <x v="0"/>
    <n v="17973.333299999998"/>
    <x v="319"/>
    <x v="0"/>
    <m/>
  </r>
  <r>
    <d v="2022-06-19T02:35:59"/>
    <x v="1"/>
    <n v="19"/>
    <s v="HURTADO MADRID JUAN ESTEBAN"/>
    <x v="6"/>
    <x v="1"/>
    <n v="219"/>
    <n v="27.375"/>
    <n v="205.58139534883699"/>
    <s v="Se descuenta el viaje de 5 40 am ya que no ingresa al 13 sin autorizacion ni justificacin"/>
    <n v="88911.627900000007"/>
    <x v="0"/>
    <n v="17973.333299999998"/>
    <x v="319"/>
    <x v="0"/>
    <m/>
  </r>
  <r>
    <d v="2022-06-19T02:35:59"/>
    <x v="1"/>
    <n v="20"/>
    <s v="TABORDA ROJAS DIEGO ALEJANDRO"/>
    <x v="3"/>
    <x v="0"/>
    <n v="270"/>
    <n v="27"/>
    <n v="256.97674418604697"/>
    <m/>
    <n v="111139.5349"/>
    <x v="0"/>
    <n v="17973.333299999998"/>
    <x v="319"/>
    <x v="0"/>
    <m/>
  </r>
  <r>
    <d v="2022-06-19T02:35:59"/>
    <x v="1"/>
    <n v="21"/>
    <s v="REYES ALVARADO ARIEL"/>
    <x v="4"/>
    <x v="3"/>
    <n v="177"/>
    <n v="25.285714285714299"/>
    <n v="179.88372093023301"/>
    <m/>
    <n v="77797.674400000004"/>
    <x v="0"/>
    <n v="17973.333299999998"/>
    <x v="319"/>
    <x v="0"/>
    <m/>
  </r>
  <r>
    <d v="2022-06-19T02:36:00"/>
    <x v="1"/>
    <n v="23"/>
    <s v="RUA OCHOA JARAD"/>
    <x v="2"/>
    <x v="3"/>
    <n v="109"/>
    <n v="19.818181818181799"/>
    <n v="141.33720930232599"/>
    <m/>
    <n v="61126.744200000001"/>
    <x v="0"/>
    <n v="17973.333299999998"/>
    <x v="319"/>
    <x v="0"/>
    <m/>
  </r>
  <r>
    <d v="2022-06-19T02:36:00"/>
    <x v="1"/>
    <n v="24"/>
    <s v="GIL ARBOLEDA ARLEX"/>
    <x v="0"/>
    <x v="0"/>
    <n v="246"/>
    <n v="27.3333333333333"/>
    <n v="231.279069767442"/>
    <s v="2 Descuentos (Conducts)"/>
    <n v="100025.5814"/>
    <x v="0"/>
    <n v="17973.333299999998"/>
    <x v="319"/>
    <x v="0"/>
    <m/>
  </r>
  <r>
    <d v="2022-06-19T02:36:00"/>
    <x v="1"/>
    <n v="26"/>
    <s v="VERENZUELA MARTINEZ ALEXANDER"/>
    <x v="3"/>
    <x v="0"/>
    <n v="207"/>
    <n v="20.7"/>
    <n v="256.97674418604697"/>
    <m/>
    <n v="111139.5349"/>
    <x v="0"/>
    <n v="17973.333299999998"/>
    <x v="319"/>
    <x v="0"/>
    <m/>
  </r>
  <r>
    <d v="2022-06-19T02:36:00"/>
    <x v="1"/>
    <n v="28"/>
    <s v="LUJAN LOPERA FABIAN ALEXIS"/>
    <x v="0"/>
    <x v="0"/>
    <n v="196"/>
    <n v="21.7777777777778"/>
    <n v="231.279069767442"/>
    <m/>
    <n v="100025.5814"/>
    <x v="0"/>
    <n v="17973.333299999998"/>
    <x v="319"/>
    <x v="0"/>
    <m/>
  </r>
  <r>
    <d v="2022-06-19T02:36:01"/>
    <x v="1"/>
    <n v="29"/>
    <s v="VALENCIA MENDOZA JHON"/>
    <x v="0"/>
    <x v="1"/>
    <n v="242"/>
    <n v="26.8888888888889"/>
    <n v="231.279069767442"/>
    <s v="Se descuenta el viaje 12 55 pm ya que no ingresa al 13 sin autorizacin ni justificacin, 2 Descuentos (Propietario y Usuario desubicado)"/>
    <n v="100025.5814"/>
    <x v="0"/>
    <n v="17973.333299999998"/>
    <x v="319"/>
    <x v="0"/>
    <m/>
  </r>
  <r>
    <d v="2022-06-19T02:36:01"/>
    <x v="9"/>
    <n v="31"/>
    <s v="TORRES CRISTIAN"/>
    <x v="0"/>
    <x v="3"/>
    <n v="218"/>
    <n v="24.2222222222222"/>
    <n v="231.279069767442"/>
    <m/>
    <n v="100025.5814"/>
    <x v="0"/>
    <n v="17973.333299999998"/>
    <x v="319"/>
    <x v="0"/>
    <m/>
  </r>
  <r>
    <d v="2022-06-19T02:36:01"/>
    <x v="9"/>
    <n v="32"/>
    <s v="ESCOBAR BRAN MATEO"/>
    <x v="4"/>
    <x v="1"/>
    <n v="231"/>
    <n v="33"/>
    <n v="179.88372093023301"/>
    <s v="1 Descuento (Lorena monitoreo)"/>
    <n v="77797.674400000004"/>
    <x v="0"/>
    <n v="17973.333299999998"/>
    <x v="319"/>
    <x v="0"/>
    <m/>
  </r>
  <r>
    <d v="2022-06-19T02:36:02"/>
    <x v="9"/>
    <n v="34"/>
    <s v="OCAMPO OCAMPO ANTONIO JOSE"/>
    <x v="1"/>
    <x v="0"/>
    <n v="354"/>
    <n v="32.181818181818201"/>
    <n v="282.67441860465101"/>
    <m/>
    <n v="122253.4884"/>
    <x v="0"/>
    <n v="17973.333299999998"/>
    <x v="319"/>
    <x v="0"/>
    <m/>
  </r>
  <r>
    <d v="2022-06-19T02:36:02"/>
    <x v="9"/>
    <n v="35"/>
    <s v="GARCIA DAVID WILSON ALBERTO"/>
    <x v="3"/>
    <x v="0"/>
    <n v="246"/>
    <n v="24.6"/>
    <n v="256.97674418604697"/>
    <s v="2 Descuentos x Usuario con movilidad reducida"/>
    <n v="111139.5349"/>
    <x v="1"/>
    <n v="17973.333299999998"/>
    <x v="319"/>
    <x v="0"/>
    <m/>
  </r>
  <r>
    <d v="2022-06-19T02:36:02"/>
    <x v="9"/>
    <n v="36"/>
    <s v="MARTINEZ CHAVERRA LUIS NORBERTO"/>
    <x v="1"/>
    <x v="3"/>
    <n v="267"/>
    <n v="24.272727272727298"/>
    <n v="282.67441860465101"/>
    <m/>
    <n v="122253.4884"/>
    <x v="0"/>
    <n v="17973.333299999998"/>
    <x v="319"/>
    <x v="0"/>
    <m/>
  </r>
  <r>
    <d v="2022-06-19T02:36:02"/>
    <x v="9"/>
    <n v="37"/>
    <s v="SEPULVEDA HENAO JUAN CAMILO"/>
    <x v="0"/>
    <x v="0"/>
    <n v="223"/>
    <n v="24.7777777777778"/>
    <n v="231.279069767442"/>
    <m/>
    <n v="100025.5814"/>
    <x v="1"/>
    <n v="17973.333299999998"/>
    <x v="319"/>
    <x v="0"/>
    <m/>
  </r>
  <r>
    <d v="2022-06-19T02:36:03"/>
    <x v="9"/>
    <n v="38"/>
    <s v="PARRA ARBOLEDA DIEGO ALEJANDRO"/>
    <x v="3"/>
    <x v="0"/>
    <n v="238"/>
    <n v="23.8"/>
    <n v="256.97674418604697"/>
    <s v="10 Descuentos (Transbordo veh 02)"/>
    <n v="111139.5349"/>
    <x v="0"/>
    <n v="17973.333299999998"/>
    <x v="319"/>
    <x v="0"/>
    <m/>
  </r>
  <r>
    <d v="2022-06-19T02:36:03"/>
    <x v="9"/>
    <n v="39"/>
    <s v="GONZALEZ MONTAO HERNAN DARIO"/>
    <x v="6"/>
    <x v="3"/>
    <n v="161"/>
    <n v="21.466666666666701"/>
    <n v="192.732558139535"/>
    <s v="2 Descuentos (Propietario y Conduct)"/>
    <n v="83354.651199999993"/>
    <x v="0"/>
    <n v="17973.333299999998"/>
    <x v="319"/>
    <x v="0"/>
    <m/>
  </r>
  <r>
    <d v="2022-06-19T02:36:03"/>
    <x v="9"/>
    <n v="40"/>
    <s v="GIL CORDOBA MATEO"/>
    <x v="0"/>
    <x v="0"/>
    <n v="243"/>
    <n v="27"/>
    <n v="231.279069767442"/>
    <m/>
    <n v="100025.5814"/>
    <x v="0"/>
    <n v="17973.333299999998"/>
    <x v="319"/>
    <x v="0"/>
    <m/>
  </r>
  <r>
    <d v="2022-06-19T02:36:03"/>
    <x v="9"/>
    <n v="42"/>
    <s v="BARRANTES GALLEGO DANIEL CAMILO"/>
    <x v="0"/>
    <x v="0"/>
    <n v="259"/>
    <n v="28.7777777777778"/>
    <n v="231.279069767442"/>
    <m/>
    <n v="100025.5814"/>
    <x v="0"/>
    <n v="17973.333299999998"/>
    <x v="319"/>
    <x v="0"/>
    <m/>
  </r>
  <r>
    <d v="2022-06-19T02:36:26"/>
    <x v="0"/>
    <n v="2"/>
    <s v="DUQUE GIRALDO VICTOR HUGO"/>
    <x v="2"/>
    <x v="3"/>
    <n v="117"/>
    <n v="18.153846153846199"/>
    <n v="117"/>
    <s v="1 Descuento (Lorena monitoreo)"/>
    <n v="49725"/>
    <x v="1"/>
    <n v="17476.470600000001"/>
    <x v="319"/>
    <x v="0"/>
    <m/>
  </r>
  <r>
    <d v="2022-06-19T02:36:27"/>
    <x v="1"/>
    <n v="10"/>
    <s v="MONSALVE OCAMPO EDISON GUSTAVO"/>
    <x v="0"/>
    <x v="0"/>
    <n v="166"/>
    <n v="18.6666666666667"/>
    <n v="166"/>
    <s v="3 Descuentos (2 Propietarios y Jefe de ruta)"/>
    <n v="70650"/>
    <x v="0"/>
    <n v="17476.470600000001"/>
    <x v="319"/>
    <x v="0"/>
    <m/>
  </r>
  <r>
    <d v="2022-06-19T02:36:27"/>
    <x v="1"/>
    <n v="15"/>
    <s v="LONDOO LOPERA DUVAN ANDRES"/>
    <x v="3"/>
    <x v="0"/>
    <n v="193"/>
    <n v="19.399999999999999"/>
    <n v="193"/>
    <s v="1 Descuento (Conduct)"/>
    <n v="82350"/>
    <x v="0"/>
    <n v="17476.470600000001"/>
    <x v="319"/>
    <x v="0"/>
    <m/>
  </r>
  <r>
    <d v="2022-06-19T02:36:27"/>
    <x v="1"/>
    <n v="16"/>
    <s v="DAVID TORRES GEIDER"/>
    <x v="0"/>
    <x v="0"/>
    <n v="159"/>
    <n v="17.6666666666667"/>
    <n v="159"/>
    <m/>
    <n v="67500"/>
    <x v="0"/>
    <n v="17476.470600000001"/>
    <x v="319"/>
    <x v="0"/>
    <m/>
  </r>
  <r>
    <d v="2022-06-20T02:19:09"/>
    <x v="10"/>
    <n v="1"/>
    <s v="LUJAN LOPERA FABIAN ALEXIS"/>
    <x v="8"/>
    <x v="3"/>
    <n v="115"/>
    <n v="23"/>
    <n v="132.76872964169399"/>
    <m/>
    <n v="57495.9283"/>
    <x v="0"/>
    <n v="16990"/>
    <x v="320"/>
    <x v="0"/>
    <m/>
  </r>
  <r>
    <d v="2022-06-20T02:19:09"/>
    <x v="10"/>
    <n v="2"/>
    <s v="DUQUE GIRALDO VICTOR HUGO"/>
    <x v="6"/>
    <x v="2"/>
    <n v="214"/>
    <n v="28.533333333333299"/>
    <n v="199.15309446254099"/>
    <m/>
    <n v="86243.892500000002"/>
    <x v="1"/>
    <n v="16990"/>
    <x v="320"/>
    <x v="0"/>
    <m/>
  </r>
  <r>
    <d v="2022-06-20T02:19:09"/>
    <x v="10"/>
    <n v="3"/>
    <s v="CANO JIMENEZ ESNEIDER"/>
    <x v="6"/>
    <x v="0"/>
    <n v="190"/>
    <n v="23.75"/>
    <n v="212.42996742670999"/>
    <m/>
    <n v="91993.4853"/>
    <x v="0"/>
    <n v="16990"/>
    <x v="320"/>
    <x v="0"/>
    <m/>
  </r>
  <r>
    <d v="2022-06-20T02:19:10"/>
    <x v="10"/>
    <n v="6"/>
    <s v="ZAPATA POSSO FERNEY"/>
    <x v="6"/>
    <x v="0"/>
    <n v="223"/>
    <n v="27.875"/>
    <n v="212.42996742670999"/>
    <s v="27 Descuentos (24 Descuentos Transbordo veh 02, Conduct y 2 Usuarios desubicados)"/>
    <n v="91993.4853"/>
    <x v="0"/>
    <n v="16990"/>
    <x v="320"/>
    <x v="0"/>
    <m/>
  </r>
  <r>
    <d v="2022-06-20T02:19:10"/>
    <x v="10"/>
    <n v="8"/>
    <s v="VACA FIERRO ROBINSON"/>
    <x v="6"/>
    <x v="0"/>
    <n v="212"/>
    <n v="26.5"/>
    <n v="212.42996742670999"/>
    <m/>
    <n v="91993.4853"/>
    <x v="1"/>
    <n v="16990"/>
    <x v="320"/>
    <x v="0"/>
    <m/>
  </r>
  <r>
    <d v="2022-06-20T02:19:10"/>
    <x v="10"/>
    <n v="11"/>
    <s v="HERRERA CRISTIAN"/>
    <x v="6"/>
    <x v="0"/>
    <n v="253"/>
    <n v="31.625"/>
    <n v="212.42996742670999"/>
    <s v="3 Descuentos (Usuarios desubicados)"/>
    <n v="91993.4853"/>
    <x v="0"/>
    <n v="16990"/>
    <x v="320"/>
    <x v="0"/>
    <m/>
  </r>
  <r>
    <d v="2022-06-20T02:19:10"/>
    <x v="10"/>
    <n v="12"/>
    <s v="VELEZ ZAPATA SANTIAGO"/>
    <x v="0"/>
    <x v="0"/>
    <n v="227"/>
    <n v="25.2222222222222"/>
    <n v="238.98371335504899"/>
    <m/>
    <n v="103492.671"/>
    <x v="0"/>
    <n v="16990"/>
    <x v="320"/>
    <x v="0"/>
    <m/>
  </r>
  <r>
    <d v="2022-06-20T02:19:10"/>
    <x v="10"/>
    <n v="15"/>
    <s v="LONDOO LOPERA DUVAN ANDRES"/>
    <x v="3"/>
    <x v="3"/>
    <n v="241"/>
    <n v="24.1"/>
    <n v="265.53745928338799"/>
    <m/>
    <n v="114991.8567"/>
    <x v="0"/>
    <n v="16990"/>
    <x v="320"/>
    <x v="0"/>
    <m/>
  </r>
  <r>
    <d v="2022-06-20T02:19:10"/>
    <x v="10"/>
    <n v="16"/>
    <s v="LONDOO ORTIZ ARNOLD DAVID"/>
    <x v="3"/>
    <x v="0"/>
    <n v="218"/>
    <n v="21.8"/>
    <n v="265.53745928338799"/>
    <m/>
    <n v="114991.8567"/>
    <x v="0"/>
    <n v="16990"/>
    <x v="320"/>
    <x v="0"/>
    <m/>
  </r>
  <r>
    <d v="2022-06-20T02:19:11"/>
    <x v="10"/>
    <n v="18"/>
    <s v="RENDON VIANA HUMBERTO DE JESUS"/>
    <x v="0"/>
    <x v="0"/>
    <n v="250"/>
    <n v="27.7777777777778"/>
    <n v="238.98371335504899"/>
    <m/>
    <n v="103492.671"/>
    <x v="0"/>
    <n v="16990"/>
    <x v="320"/>
    <x v="0"/>
    <m/>
  </r>
  <r>
    <d v="2022-06-20T02:19:11"/>
    <x v="10"/>
    <n v="19"/>
    <s v="HURTADO MADRID JUAN ESTEBAN"/>
    <x v="6"/>
    <x v="0"/>
    <n v="187"/>
    <n v="23.375"/>
    <n v="212.42996742670999"/>
    <m/>
    <n v="91993.4853"/>
    <x v="0"/>
    <n v="16990"/>
    <x v="320"/>
    <x v="0"/>
    <m/>
  </r>
  <r>
    <d v="2022-06-20T02:19:11"/>
    <x v="10"/>
    <n v="20"/>
    <s v="TABORDA ROJAS DIEGO ALEJANDRO"/>
    <x v="6"/>
    <x v="0"/>
    <n v="267"/>
    <n v="33.375"/>
    <n v="212.42996742670999"/>
    <m/>
    <n v="91993.4853"/>
    <x v="0"/>
    <n v="16990"/>
    <x v="320"/>
    <x v="0"/>
    <m/>
  </r>
  <r>
    <d v="2022-06-20T02:19:12"/>
    <x v="10"/>
    <n v="27"/>
    <s v="DURANGO DAVID JOSE"/>
    <x v="8"/>
    <x v="0"/>
    <n v="131"/>
    <n v="26.2"/>
    <n v="132.76872964169399"/>
    <m/>
    <n v="57495.9283"/>
    <x v="0"/>
    <n v="16990"/>
    <x v="320"/>
    <x v="0"/>
    <m/>
  </r>
  <r>
    <d v="2022-06-20T02:19:12"/>
    <x v="10"/>
    <n v="29"/>
    <s v="VALENCIA MENDOZA JHON"/>
    <x v="6"/>
    <x v="3"/>
    <n v="217"/>
    <n v="27.125"/>
    <n v="212.42996742670999"/>
    <m/>
    <n v="91993.4853"/>
    <x v="0"/>
    <n v="16990"/>
    <x v="320"/>
    <x v="0"/>
    <m/>
  </r>
  <r>
    <d v="2022-06-20T02:19:12"/>
    <x v="10"/>
    <n v="31"/>
    <s v="MORALES CASTAEDA JONNY EDISON"/>
    <x v="6"/>
    <x v="0"/>
    <n v="175"/>
    <n v="21.875"/>
    <n v="212.42996742670999"/>
    <m/>
    <n v="91993.4853"/>
    <x v="0"/>
    <n v="16990"/>
    <x v="320"/>
    <x v="0"/>
    <m/>
  </r>
  <r>
    <d v="2022-06-20T02:19:12"/>
    <x v="10"/>
    <n v="32"/>
    <s v="ESCOBAR BRAN MATEO"/>
    <x v="6"/>
    <x v="0"/>
    <n v="253"/>
    <n v="31.625"/>
    <n v="212.42996742670999"/>
    <m/>
    <n v="91993.4853"/>
    <x v="0"/>
    <n v="16990"/>
    <x v="320"/>
    <x v="0"/>
    <m/>
  </r>
  <r>
    <d v="2022-06-20T02:19:13"/>
    <x v="10"/>
    <n v="37"/>
    <s v="SEPULVEDA HENAO JUAN CAMILO"/>
    <x v="0"/>
    <x v="0"/>
    <n v="252"/>
    <n v="28"/>
    <n v="238.98371335504899"/>
    <m/>
    <n v="103492.671"/>
    <x v="1"/>
    <n v="16990"/>
    <x v="320"/>
    <x v="0"/>
    <m/>
  </r>
  <r>
    <d v="2022-06-20T02:19:13"/>
    <x v="10"/>
    <n v="38"/>
    <s v="PARRA ARBOLEDA DIEGO ALEJANDRO"/>
    <x v="6"/>
    <x v="1"/>
    <n v="224"/>
    <n v="28"/>
    <n v="212.42996742670999"/>
    <s v="2 Descuentos (Despachador fernando y Usuario desubicado)"/>
    <n v="91993.4853"/>
    <x v="0"/>
    <n v="16990"/>
    <x v="320"/>
    <x v="0"/>
    <m/>
  </r>
  <r>
    <d v="2022-06-20T02:19:13"/>
    <x v="10"/>
    <n v="42"/>
    <s v="BARRANTES GALLEGO DANIEL CAMILO"/>
    <x v="0"/>
    <x v="0"/>
    <n v="227"/>
    <n v="25.2222222222222"/>
    <n v="238.98371335504899"/>
    <s v="3 Descuentos (Conduct y 2 Usuarios desubicados)"/>
    <n v="103492.671"/>
    <x v="0"/>
    <n v="16990"/>
    <x v="320"/>
    <x v="0"/>
    <m/>
  </r>
  <r>
    <d v="2022-06-20T02:19:46"/>
    <x v="8"/>
    <n v="14"/>
    <s v="CARVAJAL SALAZAR HECTOR MARINO"/>
    <x v="0"/>
    <x v="3"/>
    <n v="174"/>
    <n v="19.3333333333333"/>
    <n v="174"/>
    <m/>
    <n v="74250"/>
    <x v="1"/>
    <n v="16063.636399999999"/>
    <x v="320"/>
    <x v="0"/>
    <m/>
  </r>
  <r>
    <d v="2022-06-20T02:19:46"/>
    <x v="8"/>
    <n v="17"/>
    <s v="MARULANDA JARAMILLO DAWER ANDRES"/>
    <x v="4"/>
    <x v="0"/>
    <n v="109"/>
    <n v="15.5714285714286"/>
    <n v="109"/>
    <s v="1 Descuento (Despachador fernando)"/>
    <n v="45900"/>
    <x v="0"/>
    <n v="16063.636399999999"/>
    <x v="320"/>
    <x v="0"/>
    <m/>
  </r>
  <r>
    <d v="2022-06-21T00:44:48"/>
    <x v="8"/>
    <n v="3"/>
    <s v="VERENZUELA MARTINEZ ALEXANDER"/>
    <x v="3"/>
    <x v="3"/>
    <n v="162"/>
    <n v="16.2"/>
    <n v="212.189781021898"/>
    <m/>
    <n v="90985.401500000007"/>
    <x v="0"/>
    <n v="14443.75"/>
    <x v="321"/>
    <x v="0"/>
    <m/>
  </r>
  <r>
    <d v="2022-06-21T00:44:48"/>
    <x v="8"/>
    <n v="12"/>
    <s v="OCAMPO OCAMPO ANTONIO JOSE"/>
    <x v="0"/>
    <x v="0"/>
    <n v="182"/>
    <n v="20.2222222222222"/>
    <n v="190.97080291970801"/>
    <m/>
    <n v="81886.861300000004"/>
    <x v="0"/>
    <n v="14443.75"/>
    <x v="321"/>
    <x v="0"/>
    <m/>
  </r>
  <r>
    <d v="2022-06-21T00:44:48"/>
    <x v="8"/>
    <n v="14"/>
    <s v="GONZALEZ VELASQUEZ LISDAN"/>
    <x v="0"/>
    <x v="0"/>
    <n v="194"/>
    <n v="21.5555555555556"/>
    <n v="190.97080291970801"/>
    <s v="1 Descuento (Propietario)"/>
    <n v="81886.861300000004"/>
    <x v="1"/>
    <n v="14443.75"/>
    <x v="321"/>
    <x v="0"/>
    <m/>
  </r>
  <r>
    <d v="2022-06-21T00:44:48"/>
    <x v="8"/>
    <n v="23"/>
    <s v="ZAPATA POSSO FERNEY"/>
    <x v="0"/>
    <x v="0"/>
    <n v="224"/>
    <n v="24.8888888888889"/>
    <n v="190.97080291970801"/>
    <s v="1 Descuento (Usuario desubicado)"/>
    <n v="81886.861300000004"/>
    <x v="0"/>
    <n v="14443.75"/>
    <x v="321"/>
    <x v="0"/>
    <m/>
  </r>
  <r>
    <d v="2022-06-21T00:44:49"/>
    <x v="8"/>
    <n v="24"/>
    <s v="GIL ARBOLEDA ARLEX"/>
    <x v="0"/>
    <x v="0"/>
    <n v="195"/>
    <n v="21.6666666666667"/>
    <n v="190.97080291970801"/>
    <s v="2 Descuentos (Usuarios desubicados)"/>
    <n v="81886.861300000004"/>
    <x v="0"/>
    <n v="14443.75"/>
    <x v="321"/>
    <x v="0"/>
    <m/>
  </r>
  <r>
    <d v="2022-06-21T00:44:49"/>
    <x v="8"/>
    <n v="28"/>
    <s v="LUJAN LOPERA FABIAN ALEXIS"/>
    <x v="3"/>
    <x v="0"/>
    <n v="192"/>
    <n v="19.2"/>
    <n v="212.189781021898"/>
    <m/>
    <n v="90985.401500000007"/>
    <x v="0"/>
    <n v="14443.75"/>
    <x v="321"/>
    <x v="0"/>
    <m/>
  </r>
  <r>
    <d v="2022-06-21T00:44:49"/>
    <x v="8"/>
    <n v="29"/>
    <s v="VALENCIA MENDOZA JHON"/>
    <x v="6"/>
    <x v="0"/>
    <n v="161"/>
    <n v="20.125"/>
    <n v="169.75182481751801"/>
    <m/>
    <n v="72788.321200000006"/>
    <x v="0"/>
    <n v="14443.75"/>
    <x v="321"/>
    <x v="0"/>
    <m/>
  </r>
  <r>
    <d v="2022-06-21T00:44:49"/>
    <x v="8"/>
    <n v="32"/>
    <s v="ESCOBAR BRAN MATEO"/>
    <x v="0"/>
    <x v="3"/>
    <n v="218"/>
    <n v="24.2222222222222"/>
    <n v="190.97080291970801"/>
    <m/>
    <n v="81886.861300000004"/>
    <x v="0"/>
    <n v="14443.75"/>
    <x v="321"/>
    <x v="0"/>
    <m/>
  </r>
  <r>
    <d v="2022-06-21T00:44:49"/>
    <x v="8"/>
    <n v="34"/>
    <s v="MONTOYA OSPINA GILBERTO ANTONIO"/>
    <x v="3"/>
    <x v="0"/>
    <n v="233"/>
    <n v="23.3"/>
    <n v="212.189781021898"/>
    <s v="2 Descuentos (Usuarios desubicados)"/>
    <n v="90985.401500000007"/>
    <x v="0"/>
    <n v="14443.75"/>
    <x v="321"/>
    <x v="0"/>
    <m/>
  </r>
  <r>
    <d v="2022-06-21T00:44:49"/>
    <x v="8"/>
    <n v="36"/>
    <s v="MARTINEZ CHAVERRA LUIS NORBERTO"/>
    <x v="3"/>
    <x v="0"/>
    <n v="232"/>
    <n v="23.2"/>
    <n v="212.189781021898"/>
    <s v="1 Descuento (Despachador fernando)"/>
    <n v="90985.401500000007"/>
    <x v="0"/>
    <n v="14443.75"/>
    <x v="321"/>
    <x v="0"/>
    <m/>
  </r>
  <r>
    <d v="2022-06-21T00:44:50"/>
    <x v="8"/>
    <n v="37"/>
    <s v="PIEDRAHITA MADRID SANTIAGO"/>
    <x v="6"/>
    <x v="0"/>
    <n v="178"/>
    <n v="22.25"/>
    <n v="169.75182481751801"/>
    <m/>
    <n v="72788.321200000006"/>
    <x v="1"/>
    <n v="14443.75"/>
    <x v="321"/>
    <x v="0"/>
    <m/>
  </r>
  <r>
    <d v="2022-06-21T00:44:50"/>
    <x v="8"/>
    <n v="38"/>
    <s v="TORRES CRISTIAN"/>
    <x v="0"/>
    <x v="0"/>
    <n v="191"/>
    <n v="21.2222222222222"/>
    <n v="190.97080291970801"/>
    <m/>
    <n v="81886.861300000004"/>
    <x v="0"/>
    <n v="14443.75"/>
    <x v="321"/>
    <x v="0"/>
    <m/>
  </r>
  <r>
    <d v="2022-06-21T00:44:50"/>
    <x v="8"/>
    <n v="39"/>
    <s v="LONDOO LOPERA DUVAN ANDRES"/>
    <x v="0"/>
    <x v="0"/>
    <n v="188"/>
    <n v="20.8888888888889"/>
    <n v="190.97080291970801"/>
    <m/>
    <n v="81886.861300000004"/>
    <x v="0"/>
    <n v="14443.75"/>
    <x v="321"/>
    <x v="0"/>
    <m/>
  </r>
  <r>
    <d v="2022-06-21T00:44:50"/>
    <x v="8"/>
    <n v="40"/>
    <s v="MARTINEZ MANCO JUAN FELIPE"/>
    <x v="6"/>
    <x v="0"/>
    <n v="150"/>
    <n v="18.75"/>
    <n v="169.75182481751801"/>
    <s v="1 Descuento (Usuario desubicado)"/>
    <n v="72788.321200000006"/>
    <x v="0"/>
    <n v="14443.75"/>
    <x v="321"/>
    <x v="0"/>
    <m/>
  </r>
  <r>
    <d v="2022-06-21T00:44:50"/>
    <x v="8"/>
    <n v="42"/>
    <s v="LONDOO ORTIZ ARNOLD DAVID"/>
    <x v="3"/>
    <x v="3"/>
    <n v="207"/>
    <n v="20.7"/>
    <n v="212.189781021898"/>
    <m/>
    <n v="90985.401500000007"/>
    <x v="0"/>
    <n v="14443.75"/>
    <x v="321"/>
    <x v="0"/>
    <m/>
  </r>
  <r>
    <d v="2022-06-21T00:45:18"/>
    <x v="8"/>
    <n v="2"/>
    <s v="DUQUE GIRALDO VICTOR HUGO"/>
    <x v="0"/>
    <x v="3"/>
    <n v="144"/>
    <n v="16"/>
    <n v="144"/>
    <m/>
    <n v="60750"/>
    <x v="1"/>
    <n v="13711.1111"/>
    <x v="321"/>
    <x v="0"/>
    <m/>
  </r>
  <r>
    <d v="2022-06-21T00:45:18"/>
    <x v="8"/>
    <n v="16"/>
    <s v="DAVID TORRES GEIDER"/>
    <x v="3"/>
    <x v="0"/>
    <n v="157"/>
    <n v="15.7"/>
    <n v="157"/>
    <m/>
    <n v="66150"/>
    <x v="0"/>
    <n v="13711.11111"/>
    <x v="321"/>
    <x v="0"/>
    <m/>
  </r>
  <r>
    <d v="2022-06-22T01:39:56"/>
    <x v="1"/>
    <n v="1"/>
    <s v="BERRIO GIL YEYSON DARIO"/>
    <x v="1"/>
    <x v="0"/>
    <n v="248"/>
    <n v="22.545454545454501"/>
    <n v="287.98496240601497"/>
    <m/>
    <n v="124643.2331"/>
    <x v="0"/>
    <n v="17740"/>
    <x v="322"/>
    <x v="0"/>
    <m/>
  </r>
  <r>
    <d v="2022-06-22T01:39:56"/>
    <x v="1"/>
    <n v="2"/>
    <s v="DUQUE GIRALDO VICTOR HUGO"/>
    <x v="0"/>
    <x v="0"/>
    <n v="234"/>
    <n v="26"/>
    <n v="235.62406015037601"/>
    <s v="5 Descuentos (Transbordo)"/>
    <n v="101980.82709999999"/>
    <x v="1"/>
    <n v="17740"/>
    <x v="322"/>
    <x v="0"/>
    <m/>
  </r>
  <r>
    <d v="2022-06-22T01:39:56"/>
    <x v="1"/>
    <n v="5"/>
    <s v="MARTINEZ MANCO JUAN FELIPE"/>
    <x v="3"/>
    <x v="0"/>
    <n v="261"/>
    <n v="26.1"/>
    <n v="261.80451127819498"/>
    <s v="1Descuento (Conduct)"/>
    <n v="113312.0301"/>
    <x v="1"/>
    <n v="17740"/>
    <x v="322"/>
    <x v="0"/>
    <m/>
  </r>
  <r>
    <d v="2022-06-22T01:39:57"/>
    <x v="1"/>
    <n v="6"/>
    <s v="VARGAS ROJAS DIELMER AUGUSTO"/>
    <x v="3"/>
    <x v="0"/>
    <n v="256"/>
    <n v="25.6"/>
    <n v="261.80451127819498"/>
    <m/>
    <n v="113312.0301"/>
    <x v="0"/>
    <n v="17740"/>
    <x v="322"/>
    <x v="0"/>
    <m/>
  </r>
  <r>
    <d v="2022-06-22T01:39:57"/>
    <x v="1"/>
    <n v="7"/>
    <s v="HERRERA CRISTIAN"/>
    <x v="5"/>
    <x v="0"/>
    <n v="31"/>
    <n v="31"/>
    <n v="26.180451127819499"/>
    <m/>
    <n v="11331.203"/>
    <x v="1"/>
    <n v="17740"/>
    <x v="322"/>
    <x v="0"/>
    <m/>
  </r>
  <r>
    <d v="2022-06-22T01:39:57"/>
    <x v="1"/>
    <n v="8"/>
    <s v="VALENCIA MENDOZA CESAR AUGUSTO"/>
    <x v="1"/>
    <x v="0"/>
    <n v="275"/>
    <n v="25"/>
    <n v="287.98496240601497"/>
    <m/>
    <n v="124643.2331"/>
    <x v="1"/>
    <n v="17740"/>
    <x v="322"/>
    <x v="0"/>
    <m/>
  </r>
  <r>
    <d v="2022-06-22T01:39:57"/>
    <x v="1"/>
    <n v="10"/>
    <s v="MONSALVE OCAMPO EDISON GUSTAVO"/>
    <x v="4"/>
    <x v="0"/>
    <n v="180"/>
    <n v="25.714285714285701"/>
    <n v="183.26315789473699"/>
    <m/>
    <n v="79318.421100000007"/>
    <x v="0"/>
    <n v="17740"/>
    <x v="322"/>
    <x v="0"/>
    <m/>
  </r>
  <r>
    <d v="2022-06-22T01:39:57"/>
    <x v="9"/>
    <n v="12"/>
    <s v="VELEZ ZAPATA SANTIAGO"/>
    <x v="3"/>
    <x v="3"/>
    <n v="227"/>
    <n v="22.7"/>
    <n v="261.80451127819498"/>
    <m/>
    <n v="113312.0301"/>
    <x v="0"/>
    <n v="17740"/>
    <x v="322"/>
    <x v="0"/>
    <m/>
  </r>
  <r>
    <d v="2022-06-22T01:39:58"/>
    <x v="9"/>
    <n v="13"/>
    <s v="MORALES CASTAEDA JONNY EDISON"/>
    <x v="3"/>
    <x v="3"/>
    <n v="266"/>
    <n v="26.6"/>
    <n v="261.80451127819498"/>
    <m/>
    <n v="113312.0301"/>
    <x v="0"/>
    <n v="17740"/>
    <x v="322"/>
    <x v="0"/>
    <m/>
  </r>
  <r>
    <d v="2022-06-22T01:39:58"/>
    <x v="9"/>
    <n v="14"/>
    <s v="GONZALEZ VELASQUEZ LISDAN"/>
    <x v="1"/>
    <x v="0"/>
    <n v="323"/>
    <n v="29.363636363636399"/>
    <n v="287.98496240601497"/>
    <m/>
    <n v="124643.2331"/>
    <x v="1"/>
    <n v="17740"/>
    <x v="322"/>
    <x v="0"/>
    <m/>
  </r>
  <r>
    <d v="2022-06-22T01:39:58"/>
    <x v="9"/>
    <n v="15"/>
    <s v="LOPERA AGUDELO LUIS FRANCISCO"/>
    <x v="3"/>
    <x v="3"/>
    <n v="245"/>
    <n v="24.5"/>
    <n v="261.80451127819498"/>
    <m/>
    <n v="113312.0301"/>
    <x v="0"/>
    <n v="17740"/>
    <x v="322"/>
    <x v="0"/>
    <m/>
  </r>
  <r>
    <d v="2022-06-22T01:39:58"/>
    <x v="9"/>
    <n v="16"/>
    <s v="DAVID TORRES GEIDER"/>
    <x v="0"/>
    <x v="3"/>
    <n v="244"/>
    <n v="27.1111111111111"/>
    <n v="235.62406015037601"/>
    <m/>
    <n v="101980.82709999999"/>
    <x v="0"/>
    <n v="17740"/>
    <x v="322"/>
    <x v="0"/>
    <m/>
  </r>
  <r>
    <d v="2022-06-22T01:39:58"/>
    <x v="9"/>
    <n v="17"/>
    <s v="MARULANDA JARAMILLO DAWER ANDRES"/>
    <x v="6"/>
    <x v="0"/>
    <n v="183"/>
    <n v="22.875"/>
    <n v="209.44360902255599"/>
    <s v="1 Descuento (Usuario desubicado)"/>
    <n v="90649.624100000001"/>
    <x v="0"/>
    <n v="17740"/>
    <x v="322"/>
    <x v="0"/>
    <m/>
  </r>
  <r>
    <d v="2022-06-22T01:39:59"/>
    <x v="9"/>
    <n v="18"/>
    <s v="RENDON VIANA HUMBERTO DE JESUS"/>
    <x v="6"/>
    <x v="0"/>
    <n v="255"/>
    <n v="31.875"/>
    <n v="209.44360902255599"/>
    <m/>
    <n v="90649.624100000001"/>
    <x v="0"/>
    <n v="17740"/>
    <x v="322"/>
    <x v="0"/>
    <m/>
  </r>
  <r>
    <d v="2022-06-22T01:39:59"/>
    <x v="9"/>
    <n v="19"/>
    <s v="HURTADO MADRID JUAN ESTEBAN"/>
    <x v="0"/>
    <x v="3"/>
    <n v="225"/>
    <n v="25"/>
    <n v="235.62406015037601"/>
    <m/>
    <n v="101980.82709999999"/>
    <x v="0"/>
    <n v="17740"/>
    <x v="322"/>
    <x v="0"/>
    <m/>
  </r>
  <r>
    <d v="2022-06-22T01:39:59"/>
    <x v="9"/>
    <n v="20"/>
    <s v="VACA FIERRO ROBINSON"/>
    <x v="3"/>
    <x v="0"/>
    <n v="300"/>
    <n v="30"/>
    <n v="261.80451127819498"/>
    <s v="3 Descuentos (Conduct, Despachador jose y Propietario)"/>
    <n v="113312.0301"/>
    <x v="0"/>
    <n v="17740"/>
    <x v="322"/>
    <x v="0"/>
    <m/>
  </r>
  <r>
    <d v="2022-06-22T01:39:59"/>
    <x v="9"/>
    <n v="21"/>
    <s v="REYES ALVARADO ARIEL"/>
    <x v="0"/>
    <x v="0"/>
    <n v="235"/>
    <n v="26.1111111111111"/>
    <n v="235.62406015037601"/>
    <m/>
    <n v="101980.82709999999"/>
    <x v="0"/>
    <n v="17740"/>
    <x v="322"/>
    <x v="0"/>
    <m/>
  </r>
  <r>
    <d v="2022-06-22T01:39:59"/>
    <x v="9"/>
    <n v="24"/>
    <s v="GIL ARBOLEDA ARLEX"/>
    <x v="3"/>
    <x v="0"/>
    <n v="305"/>
    <n v="30.5"/>
    <n v="261.80451127819498"/>
    <s v="4 Descuentos (Transbordo veh 23, 2 Usuarios desubicados y Propietario)"/>
    <n v="113312.0301"/>
    <x v="0"/>
    <n v="17740"/>
    <x v="322"/>
    <x v="0"/>
    <m/>
  </r>
  <r>
    <d v="2022-06-22T01:39:59"/>
    <x v="9"/>
    <n v="26"/>
    <s v="VERENZUELA MARTINEZ ALEXANDER"/>
    <x v="1"/>
    <x v="3"/>
    <n v="241"/>
    <n v="21.909090909090899"/>
    <n v="287.98496240601497"/>
    <m/>
    <n v="124643.2331"/>
    <x v="0"/>
    <n v="17740"/>
    <x v="322"/>
    <x v="0"/>
    <m/>
  </r>
  <r>
    <d v="2022-06-22T01:40:00"/>
    <x v="9"/>
    <n v="27"/>
    <s v="DURANGO DAVID JOSE"/>
    <x v="6"/>
    <x v="0"/>
    <n v="206"/>
    <n v="25.75"/>
    <n v="209.44360902255599"/>
    <m/>
    <n v="90649.624100000001"/>
    <x v="0"/>
    <n v="17740"/>
    <x v="322"/>
    <x v="0"/>
    <m/>
  </r>
  <r>
    <d v="2022-06-22T01:40:00"/>
    <x v="9"/>
    <n v="28"/>
    <s v="LUJAN LOPERA FABIAN ALEXIS"/>
    <x v="6"/>
    <x v="1"/>
    <n v="252"/>
    <n v="31.5"/>
    <n v="209.44360902255599"/>
    <m/>
    <n v="90649.624100000001"/>
    <x v="0"/>
    <n v="17740"/>
    <x v="322"/>
    <x v="0"/>
    <m/>
  </r>
  <r>
    <d v="2022-06-22T01:40:00"/>
    <x v="9"/>
    <n v="29"/>
    <s v="TABORDA ROJAS DIEGO ALEJANDRO"/>
    <x v="1"/>
    <x v="3"/>
    <n v="315"/>
    <n v="28.636363636363601"/>
    <n v="287.98496240601497"/>
    <m/>
    <n v="124643.2331"/>
    <x v="0"/>
    <n v="17740"/>
    <x v="322"/>
    <x v="0"/>
    <m/>
  </r>
  <r>
    <d v="2022-06-22T01:40:00"/>
    <x v="1"/>
    <n v="31"/>
    <s v="ZAPATA POSSO FERNEY"/>
    <x v="0"/>
    <x v="0"/>
    <n v="232"/>
    <n v="25.7777777777778"/>
    <n v="235.62406015037601"/>
    <m/>
    <n v="101980.82709999999"/>
    <x v="0"/>
    <n v="17740"/>
    <x v="322"/>
    <x v="0"/>
    <m/>
  </r>
  <r>
    <d v="2022-06-22T01:40:01"/>
    <x v="1"/>
    <n v="34"/>
    <s v="MONTOYA OSPINA GILBERTO ANTONIO"/>
    <x v="6"/>
    <x v="1"/>
    <n v="209"/>
    <n v="26.125"/>
    <n v="209.44360902255599"/>
    <m/>
    <n v="90649.624100000001"/>
    <x v="0"/>
    <n v="17740"/>
    <x v="322"/>
    <x v="0"/>
    <m/>
  </r>
  <r>
    <d v="2022-06-22T01:40:01"/>
    <x v="1"/>
    <n v="35"/>
    <s v="GARCIA DAVID WILSON ALBERTO"/>
    <x v="1"/>
    <x v="0"/>
    <n v="270"/>
    <n v="24.545454545454501"/>
    <n v="287.98496240601497"/>
    <s v="2 Descuentos x Usuario con movilidad reducida"/>
    <n v="124643.2331"/>
    <x v="1"/>
    <n v="17740"/>
    <x v="322"/>
    <x v="0"/>
    <m/>
  </r>
  <r>
    <d v="2022-06-22T01:40:01"/>
    <x v="1"/>
    <n v="36"/>
    <s v="MARTINEZ CHAVERRA LUIS NORBERTO"/>
    <x v="1"/>
    <x v="0"/>
    <n v="254"/>
    <n v="23.090909090909101"/>
    <n v="287.98496240601497"/>
    <m/>
    <n v="124643.2331"/>
    <x v="0"/>
    <n v="17740"/>
    <x v="322"/>
    <x v="0"/>
    <m/>
  </r>
  <r>
    <d v="2022-06-22T01:40:01"/>
    <x v="1"/>
    <n v="37"/>
    <s v="PIEDRAHITA MADRID SANTIAGO"/>
    <x v="0"/>
    <x v="0"/>
    <n v="248"/>
    <n v="27.5555555555556"/>
    <n v="235.62406015037601"/>
    <m/>
    <n v="101980.82709999999"/>
    <x v="1"/>
    <n v="17740"/>
    <x v="322"/>
    <x v="0"/>
    <m/>
  </r>
  <r>
    <d v="2022-06-22T01:40:02"/>
    <x v="1"/>
    <n v="38"/>
    <s v="HERRERA CRISTIAN"/>
    <x v="6"/>
    <x v="0"/>
    <n v="175"/>
    <n v="21.875"/>
    <n v="209.44360902255599"/>
    <s v="1 Descuento (Usuario desubicado)"/>
    <n v="90649.624100000001"/>
    <x v="0"/>
    <n v="17740"/>
    <x v="322"/>
    <x v="0"/>
    <m/>
  </r>
  <r>
    <d v="2022-06-22T01:40:02"/>
    <x v="1"/>
    <n v="42"/>
    <s v="LONDOO ORTIZ ARNOLD DAVID"/>
    <x v="0"/>
    <x v="0"/>
    <n v="269"/>
    <n v="29.8888888888889"/>
    <n v="235.62406015037601"/>
    <s v="1 Descuento (Despachador fernando)"/>
    <n v="101980.82709999999"/>
    <x v="0"/>
    <n v="17740"/>
    <x v="322"/>
    <x v="0"/>
    <m/>
  </r>
  <r>
    <d v="2022-06-22T01:40:36"/>
    <x v="1"/>
    <n v="3"/>
    <s v="CANO JIMENEZ ESNEIDER"/>
    <x v="0"/>
    <x v="3"/>
    <n v="189"/>
    <n v="21"/>
    <n v="189"/>
    <m/>
    <n v="81000"/>
    <x v="0"/>
    <n v="17129.411800000002"/>
    <x v="322"/>
    <x v="0"/>
    <m/>
  </r>
  <r>
    <d v="2022-06-22T01:40:36"/>
    <x v="9"/>
    <n v="23"/>
    <s v="RUA OCHOA JARAD"/>
    <x v="3"/>
    <x v="0"/>
    <n v="211"/>
    <n v="21.1"/>
    <n v="211"/>
    <s v="25 Descuentos (Transbordo veh 28)"/>
    <n v="90450"/>
    <x v="0"/>
    <n v="17129.411800000002"/>
    <x v="322"/>
    <x v="0"/>
    <m/>
  </r>
  <r>
    <d v="2022-06-22T01:40:36"/>
    <x v="1"/>
    <n v="32"/>
    <s v="ESCOBAR BRAN MATEO"/>
    <x v="8"/>
    <x v="0"/>
    <n v="103"/>
    <n v="20.6"/>
    <n v="103"/>
    <m/>
    <n v="44100"/>
    <x v="0"/>
    <n v="17129.411800000002"/>
    <x v="322"/>
    <x v="0"/>
    <m/>
  </r>
  <r>
    <d v="2022-06-22T01:40:36"/>
    <x v="1"/>
    <n v="39"/>
    <s v="LONDOO LOPERA DUVAN ANDRES"/>
    <x v="3"/>
    <x v="0"/>
    <n v="205"/>
    <n v="20.5"/>
    <n v="205"/>
    <s v="2 Descuentos (Usuarios desubicados)"/>
    <n v="87750"/>
    <x v="0"/>
    <n v="17129.411800000002"/>
    <x v="322"/>
    <x v="0"/>
    <m/>
  </r>
  <r>
    <d v="2022-06-23T02:44:50"/>
    <x v="9"/>
    <n v="1"/>
    <s v="BERRIO GIL YEYSON DARIO"/>
    <x v="1"/>
    <x v="3"/>
    <n v="298"/>
    <n v="27.090909090909101"/>
    <n v="288.990291262136"/>
    <m/>
    <n v="125095.6311"/>
    <x v="0"/>
    <n v="16037.5"/>
    <x v="323"/>
    <x v="0"/>
    <m/>
  </r>
  <r>
    <d v="2022-06-23T02:44:50"/>
    <x v="9"/>
    <n v="2"/>
    <s v="DUQUE GIRALDO VICTOR HUGO"/>
    <x v="0"/>
    <x v="0"/>
    <n v="249"/>
    <n v="27.6666666666667"/>
    <n v="236.44660194174801"/>
    <m/>
    <n v="102350.9709"/>
    <x v="1"/>
    <n v="16037.5"/>
    <x v="323"/>
    <x v="0"/>
    <m/>
  </r>
  <r>
    <d v="2022-06-23T02:44:50"/>
    <x v="9"/>
    <n v="5"/>
    <s v="LOAIZA GAVIRIA EDIXON ANDRES"/>
    <x v="3"/>
    <x v="0"/>
    <n v="281"/>
    <n v="28.1"/>
    <n v="262.71844660194199"/>
    <m/>
    <n v="113723.30100000001"/>
    <x v="1"/>
    <n v="16037.5"/>
    <x v="323"/>
    <x v="0"/>
    <m/>
  </r>
  <r>
    <d v="2022-06-23T02:44:50"/>
    <x v="9"/>
    <n v="6"/>
    <s v="VARGAS ROJAS DIELMER AUGUSTO"/>
    <x v="6"/>
    <x v="0"/>
    <n v="240"/>
    <n v="30"/>
    <n v="210.17475728155301"/>
    <m/>
    <n v="90978.640799999994"/>
    <x v="0"/>
    <n v="16037.5"/>
    <x v="323"/>
    <x v="0"/>
    <m/>
  </r>
  <r>
    <d v="2022-06-23T02:44:51"/>
    <x v="9"/>
    <n v="8"/>
    <s v="VALENCIA MENDOZA CESAR AUGUSTO"/>
    <x v="3"/>
    <x v="3"/>
    <n v="276"/>
    <n v="27.6"/>
    <n v="262.71844660194199"/>
    <s v="2 Descuentos (Conducts)"/>
    <n v="113723.30100000001"/>
    <x v="1"/>
    <n v="16037.5"/>
    <x v="323"/>
    <x v="0"/>
    <m/>
  </r>
  <r>
    <d v="2022-06-23T02:44:51"/>
    <x v="9"/>
    <n v="10"/>
    <s v="MONSALVE OCAMPO EDISON GUSTAVO"/>
    <x v="6"/>
    <x v="0"/>
    <n v="221"/>
    <n v="27.625"/>
    <n v="210.17475728155301"/>
    <s v="5 Descuentos (Conducts y Jefe de ruta)"/>
    <n v="90978.640799999994"/>
    <x v="0"/>
    <n v="16037.5"/>
    <x v="323"/>
    <x v="0"/>
    <m/>
  </r>
  <r>
    <d v="2022-06-23T02:44:51"/>
    <x v="1"/>
    <n v="11"/>
    <s v="HERRERA CRISTIAN"/>
    <x v="11"/>
    <x v="3"/>
    <n v="63"/>
    <n v="31.5"/>
    <n v="52.543689320388403"/>
    <m/>
    <n v="22744.660199999998"/>
    <x v="0"/>
    <n v="16037.5"/>
    <x v="323"/>
    <x v="0"/>
    <m/>
  </r>
  <r>
    <d v="2022-06-23T02:44:51"/>
    <x v="1"/>
    <n v="12"/>
    <s v="VELEZ ZAPATA SANTIAGO"/>
    <x v="3"/>
    <x v="0"/>
    <n v="256"/>
    <n v="25.6"/>
    <n v="262.71844660194199"/>
    <s v="7 Descuentos (6 Transbordo veh 17 y 1 veh 29)"/>
    <n v="113723.30100000001"/>
    <x v="0"/>
    <n v="16037.5"/>
    <x v="323"/>
    <x v="0"/>
    <m/>
  </r>
  <r>
    <d v="2022-06-23T02:44:51"/>
    <x v="1"/>
    <n v="13"/>
    <s v="MORALES CASTAEDA JONNY EDISON"/>
    <x v="3"/>
    <x v="3"/>
    <n v="323"/>
    <n v="32.299999999999997"/>
    <n v="262.71844660194199"/>
    <s v="5 Descuentos (Conducts y Jefe de ruta)"/>
    <n v="113723.30100000001"/>
    <x v="0"/>
    <n v="16037.5"/>
    <x v="323"/>
    <x v="0"/>
    <m/>
  </r>
  <r>
    <d v="2022-06-23T02:44:51"/>
    <x v="1"/>
    <n v="14"/>
    <s v="GONZALEZ VELASQUEZ LISDAN"/>
    <x v="0"/>
    <x v="3"/>
    <n v="276"/>
    <n v="30.6666666666667"/>
    <n v="236.44660194174801"/>
    <m/>
    <n v="102350.9709"/>
    <x v="1"/>
    <n v="16037.5"/>
    <x v="323"/>
    <x v="0"/>
    <m/>
  </r>
  <r>
    <d v="2022-06-23T02:44:52"/>
    <x v="1"/>
    <n v="15"/>
    <s v="LOPERA AGUDELO LUIS FRANCISCO"/>
    <x v="3"/>
    <x v="3"/>
    <n v="243"/>
    <n v="24.3"/>
    <n v="262.71844660194199"/>
    <m/>
    <n v="113723.30100000001"/>
    <x v="0"/>
    <n v="16037.5"/>
    <x v="323"/>
    <x v="0"/>
    <m/>
  </r>
  <r>
    <d v="2022-06-23T02:44:52"/>
    <x v="1"/>
    <n v="16"/>
    <s v="LONDOO ORTIZ ARNOLD DAVID"/>
    <x v="0"/>
    <x v="3"/>
    <n v="233"/>
    <n v="25.8888888888889"/>
    <n v="236.44660194174801"/>
    <m/>
    <n v="102350.9709"/>
    <x v="0"/>
    <n v="16037.5"/>
    <x v="323"/>
    <x v="0"/>
    <m/>
  </r>
  <r>
    <d v="2022-06-23T02:44:52"/>
    <x v="1"/>
    <n v="18"/>
    <s v="RENDON VIANA HUMBERTO DE JESUS"/>
    <x v="6"/>
    <x v="2"/>
    <n v="202"/>
    <n v="23.764705882352899"/>
    <n v="223.31067961165101"/>
    <s v="CRISTIAN HERRERA Realiz 2 viajes donde moviliz 21 Usuarios"/>
    <n v="96664.805800000002"/>
    <x v="0"/>
    <n v="16037.5"/>
    <x v="323"/>
    <x v="0"/>
    <m/>
  </r>
  <r>
    <d v="2022-06-23T02:44:52"/>
    <x v="1"/>
    <n v="19"/>
    <s v="HURTADO MADRID JUAN ESTEBAN"/>
    <x v="6"/>
    <x v="1"/>
    <n v="197"/>
    <n v="24.625"/>
    <n v="210.17475728155301"/>
    <m/>
    <n v="90978.640799999994"/>
    <x v="0"/>
    <n v="16037.5"/>
    <x v="323"/>
    <x v="0"/>
    <m/>
  </r>
  <r>
    <d v="2022-06-23T02:44:52"/>
    <x v="1"/>
    <n v="20"/>
    <s v="VACA FIERRO ROBINSON"/>
    <x v="1"/>
    <x v="0"/>
    <n v="301"/>
    <n v="27.363636363636399"/>
    <n v="288.990291262136"/>
    <s v="2 Descuentos (Conduct y Despachador fernando)"/>
    <n v="125095.6311"/>
    <x v="0"/>
    <n v="16037.5"/>
    <x v="323"/>
    <x v="0"/>
    <m/>
  </r>
  <r>
    <d v="2022-06-23T02:44:52"/>
    <x v="1"/>
    <n v="21"/>
    <s v="REYES ALVARADO ARIEL"/>
    <x v="6"/>
    <x v="0"/>
    <n v="172"/>
    <n v="22.933333333333302"/>
    <n v="197.03883495145601"/>
    <m/>
    <n v="85292.475699999995"/>
    <x v="0"/>
    <n v="16037.5"/>
    <x v="323"/>
    <x v="0"/>
    <m/>
  </r>
  <r>
    <d v="2022-06-23T02:44:53"/>
    <x v="1"/>
    <n v="22"/>
    <s v="GONZALEZ VELASQUEZ LISDAN"/>
    <x v="11"/>
    <x v="0"/>
    <n v="57"/>
    <n v="28.5"/>
    <n v="52.543689320388403"/>
    <m/>
    <n v="22744.660199999998"/>
    <x v="1"/>
    <n v="16037.5"/>
    <x v="323"/>
    <x v="0"/>
    <m/>
  </r>
  <r>
    <d v="2022-06-23T02:44:53"/>
    <x v="1"/>
    <n v="23"/>
    <s v="RUA OCHOA JARAD"/>
    <x v="10"/>
    <x v="2"/>
    <n v="99"/>
    <n v="24.75"/>
    <n v="105.087378640777"/>
    <m/>
    <n v="45489.320399999997"/>
    <x v="0"/>
    <n v="16037.5"/>
    <x v="323"/>
    <x v="0"/>
    <m/>
  </r>
  <r>
    <d v="2022-06-23T02:44:53"/>
    <x v="1"/>
    <n v="24"/>
    <s v="ZAPATA POSSO FERNEY"/>
    <x v="6"/>
    <x v="3"/>
    <n v="182"/>
    <n v="22.75"/>
    <n v="210.17475728155301"/>
    <m/>
    <n v="90978.640799999994"/>
    <x v="0"/>
    <n v="16037.5"/>
    <x v="323"/>
    <x v="0"/>
    <m/>
  </r>
  <r>
    <d v="2022-06-23T02:44:53"/>
    <x v="1"/>
    <n v="26"/>
    <s v="ESPINOZA CHAVARRIA GUILLERMO LEON"/>
    <x v="0"/>
    <x v="0"/>
    <n v="200"/>
    <n v="22.2222222222222"/>
    <n v="236.44660194174801"/>
    <s v="DAWER MARULANDA Realiz 1 viaje donde moviliz 28 Usuarios"/>
    <n v="102350.9709"/>
    <x v="0"/>
    <n v="16037.5"/>
    <x v="323"/>
    <x v="0"/>
    <m/>
  </r>
  <r>
    <d v="2022-06-23T02:44:53"/>
    <x v="1"/>
    <n v="27"/>
    <s v="DURANGO DAVID JOSE"/>
    <x v="3"/>
    <x v="0"/>
    <n v="252"/>
    <n v="25.2"/>
    <n v="262.71844660194199"/>
    <m/>
    <n v="113723.30100000001"/>
    <x v="0"/>
    <n v="16037.5"/>
    <x v="323"/>
    <x v="0"/>
    <m/>
  </r>
  <r>
    <d v="2022-06-23T02:44:54"/>
    <x v="1"/>
    <n v="28"/>
    <s v="LUJAN LOPERA FABIAN ALEXIS"/>
    <x v="6"/>
    <x v="3"/>
    <n v="225"/>
    <n v="28.125"/>
    <n v="210.17475728155301"/>
    <m/>
    <n v="90978.640799999994"/>
    <x v="0"/>
    <n v="16037.5"/>
    <x v="323"/>
    <x v="0"/>
    <m/>
  </r>
  <r>
    <d v="2022-06-23T02:44:54"/>
    <x v="1"/>
    <n v="29"/>
    <s v="VALENCIA MENDOZA JHON"/>
    <x v="2"/>
    <x v="2"/>
    <n v="124"/>
    <n v="22.545454545454501"/>
    <n v="144.495145631068"/>
    <m/>
    <n v="62547.815499999997"/>
    <x v="0"/>
    <n v="16037.5"/>
    <x v="323"/>
    <x v="0"/>
    <m/>
  </r>
  <r>
    <d v="2022-06-23T02:44:54"/>
    <x v="9"/>
    <n v="31"/>
    <s v="TORRES CRISTIAN"/>
    <x v="3"/>
    <x v="0"/>
    <n v="297"/>
    <n v="29.7"/>
    <n v="262.71844660194199"/>
    <m/>
    <n v="113723.30100000001"/>
    <x v="0"/>
    <n v="16037.5"/>
    <x v="323"/>
    <x v="0"/>
    <m/>
  </r>
  <r>
    <d v="2022-06-23T02:44:54"/>
    <x v="9"/>
    <n v="32"/>
    <s v="ESCOBAR BRAN MATEO"/>
    <x v="0"/>
    <x v="0"/>
    <n v="211"/>
    <n v="23.4444444444444"/>
    <n v="236.44660194174801"/>
    <s v="2 Descuentos (Usuarios desubicados)"/>
    <n v="102350.9709"/>
    <x v="0"/>
    <n v="16037.5"/>
    <x v="323"/>
    <x v="0"/>
    <m/>
  </r>
  <r>
    <d v="2022-06-23T02:44:54"/>
    <x v="9"/>
    <n v="34"/>
    <s v="MONTOYA OSPINA GILBERTO ANTONIO"/>
    <x v="3"/>
    <x v="0"/>
    <n v="263"/>
    <n v="26.3"/>
    <n v="262.71844660194199"/>
    <s v="2 Descuentos (Usuarios desubicados)"/>
    <n v="113723.30100000001"/>
    <x v="0"/>
    <n v="16037.5"/>
    <x v="323"/>
    <x v="0"/>
    <m/>
  </r>
  <r>
    <d v="2022-06-23T02:44:54"/>
    <x v="9"/>
    <n v="35"/>
    <s v="GARCIA DAVID WILSON ALBERTO"/>
    <x v="0"/>
    <x v="0"/>
    <n v="220"/>
    <n v="24.4444444444444"/>
    <n v="236.44660194174801"/>
    <s v="1 Descuento (Despachador jose)"/>
    <n v="102350.9709"/>
    <x v="1"/>
    <n v="16037.5"/>
    <x v="323"/>
    <x v="0"/>
    <m/>
  </r>
  <r>
    <d v="2022-06-23T02:44:55"/>
    <x v="9"/>
    <n v="36"/>
    <s v="MARTINEZ CHAVERRA LUIS NORBERTO"/>
    <x v="3"/>
    <x v="0"/>
    <n v="281"/>
    <n v="28.1"/>
    <n v="262.71844660194199"/>
    <s v="1 Descuento (Despachador fernando)"/>
    <n v="113723.30100000001"/>
    <x v="0"/>
    <n v="16037.5"/>
    <x v="323"/>
    <x v="0"/>
    <m/>
  </r>
  <r>
    <d v="2022-06-23T02:44:55"/>
    <x v="9"/>
    <n v="37"/>
    <s v="PIEDRAHITA MADRID SANTIAGO"/>
    <x v="4"/>
    <x v="0"/>
    <n v="175"/>
    <n v="25"/>
    <n v="183.90291262135901"/>
    <m/>
    <n v="79606.310700000002"/>
    <x v="1"/>
    <n v="16037.5"/>
    <x v="323"/>
    <x v="0"/>
    <m/>
  </r>
  <r>
    <d v="2022-06-23T02:44:55"/>
    <x v="9"/>
    <n v="40"/>
    <s v="GIL CORDOBA MATEO"/>
    <x v="4"/>
    <x v="0"/>
    <n v="168"/>
    <n v="24"/>
    <n v="183.90291262135901"/>
    <m/>
    <n v="79606.310700000002"/>
    <x v="0"/>
    <n v="16037.5"/>
    <x v="323"/>
    <x v="0"/>
    <m/>
  </r>
  <r>
    <d v="2022-06-23T02:44:55"/>
    <x v="9"/>
    <n v="42"/>
    <s v="BARRANTES GALLEGO DANIEL CAMILO"/>
    <x v="6"/>
    <x v="0"/>
    <n v="180"/>
    <n v="22.5"/>
    <n v="210.17475728155301"/>
    <m/>
    <n v="90978.640799999994"/>
    <x v="0"/>
    <n v="16037.5"/>
    <x v="323"/>
    <x v="0"/>
    <m/>
  </r>
  <r>
    <d v="2022-06-23T02:45:01"/>
    <x v="9"/>
    <n v="3"/>
    <s v="CANO JIMENEZ ESNEIDER"/>
    <x v="0"/>
    <x v="3"/>
    <n v="187"/>
    <n v="20.7777777777778"/>
    <n v="187"/>
    <m/>
    <n v="80100"/>
    <x v="0"/>
    <n v="16188.8889"/>
    <x v="323"/>
    <x v="0"/>
    <m/>
  </r>
  <r>
    <d v="2022-06-23T02:45:01"/>
    <x v="1"/>
    <n v="17"/>
    <s v="MARULANDA JARAMILLO DAWER ANDRES"/>
    <x v="4"/>
    <x v="1"/>
    <n v="147"/>
    <n v="19.733333333333299"/>
    <n v="147"/>
    <s v="1 Descuento (Conduct)"/>
    <n v="63000"/>
    <x v="0"/>
    <n v="16188.8889"/>
    <x v="323"/>
    <x v="0"/>
    <m/>
  </r>
  <r>
    <d v="2022-06-23T02:45:02"/>
    <x v="9"/>
    <n v="38"/>
    <s v="HERNANDEZ MACIAS GILBERTO"/>
    <x v="3"/>
    <x v="0"/>
    <n v="219"/>
    <n v="21.9"/>
    <n v="219"/>
    <m/>
    <n v="94050"/>
    <x v="0"/>
    <n v="16188.8888888889"/>
    <x v="323"/>
    <x v="0"/>
    <m/>
  </r>
  <r>
    <d v="2022-06-23T02:45:02"/>
    <x v="9"/>
    <n v="39"/>
    <s v="GONZALEZ MONTAO HERNAN DARIO"/>
    <x v="2"/>
    <x v="0"/>
    <n v="122"/>
    <n v="20.5"/>
    <n v="122"/>
    <s v="1 Descuento (Conduct)"/>
    <n v="52200"/>
    <x v="0"/>
    <n v="16188.8889"/>
    <x v="323"/>
    <x v="0"/>
    <m/>
  </r>
  <r>
    <d v="2022-06-24T02:04:04"/>
    <x v="1"/>
    <n v="1"/>
    <s v="BERRIO GIL YEYSON DARIO"/>
    <x v="6"/>
    <x v="0"/>
    <n v="187"/>
    <n v="22"/>
    <n v="205.881918819188"/>
    <s v="1 Descuento (Conduct)"/>
    <n v="88821.863500000007"/>
    <x v="0"/>
    <n v="15300"/>
    <x v="324"/>
    <x v="0"/>
    <m/>
  </r>
  <r>
    <d v="2022-06-24T02:04:05"/>
    <x v="1"/>
    <n v="2"/>
    <s v="DUQUE GIRALDO VICTOR HUGO"/>
    <x v="2"/>
    <x v="0"/>
    <n v="105"/>
    <n v="19.090909090909101"/>
    <n v="133.217712177122"/>
    <m/>
    <n v="57472.970500000003"/>
    <x v="1"/>
    <n v="15300"/>
    <x v="324"/>
    <x v="0"/>
    <m/>
  </r>
  <r>
    <d v="2022-06-24T02:04:05"/>
    <x v="1"/>
    <n v="3"/>
    <s v="CANO JIMENEZ ESNEIDER"/>
    <x v="3"/>
    <x v="0"/>
    <n v="219"/>
    <n v="21.9"/>
    <n v="242.214022140221"/>
    <m/>
    <n v="104496.31"/>
    <x v="0"/>
    <n v="15300"/>
    <x v="324"/>
    <x v="0"/>
    <m/>
  </r>
  <r>
    <d v="2022-06-24T02:04:05"/>
    <x v="1"/>
    <n v="5"/>
    <s v="LOAIZA GAVIRIA EDIXON ANDRES"/>
    <x v="3"/>
    <x v="0"/>
    <n v="255"/>
    <n v="25.5"/>
    <n v="242.214022140221"/>
    <s v="1 Descuento (Conduct)"/>
    <n v="104496.31"/>
    <x v="1"/>
    <n v="15300"/>
    <x v="324"/>
    <x v="0"/>
    <m/>
  </r>
  <r>
    <d v="2022-06-24T02:04:05"/>
    <x v="1"/>
    <n v="6"/>
    <s v="VARGAS ROJAS DIELMER AUGUSTO"/>
    <x v="10"/>
    <x v="0"/>
    <n v="112"/>
    <n v="28"/>
    <n v="96.885608856088595"/>
    <m/>
    <n v="41798.523999999998"/>
    <x v="0"/>
    <n v="15300"/>
    <x v="324"/>
    <x v="0"/>
    <m/>
  </r>
  <r>
    <d v="2022-06-24T02:04:05"/>
    <x v="1"/>
    <n v="8"/>
    <s v="VALENCIA MENDOZA CESAR AUGUSTO"/>
    <x v="1"/>
    <x v="0"/>
    <n v="326"/>
    <n v="29.636363636363601"/>
    <n v="266.43542435424399"/>
    <s v="1 Descuento (Usuario desubicado)"/>
    <n v="114945.94100000001"/>
    <x v="1"/>
    <n v="15300"/>
    <x v="324"/>
    <x v="0"/>
    <m/>
  </r>
  <r>
    <d v="2022-06-24T02:04:06"/>
    <x v="1"/>
    <n v="10"/>
    <s v="MONSALVE OCAMPO EDISON GUSTAVO"/>
    <x v="1"/>
    <x v="0"/>
    <n v="226"/>
    <n v="20.545454545454501"/>
    <n v="266.43542435424399"/>
    <m/>
    <n v="114945.94100000001"/>
    <x v="0"/>
    <n v="15300"/>
    <x v="324"/>
    <x v="0"/>
    <m/>
  </r>
  <r>
    <d v="2022-06-24T02:04:06"/>
    <x v="9"/>
    <n v="12"/>
    <s v="VELEZ ZAPATA SANTIAGO"/>
    <x v="3"/>
    <x v="0"/>
    <n v="243"/>
    <n v="24.3"/>
    <n v="242.214022140221"/>
    <m/>
    <n v="104496.31"/>
    <x v="0"/>
    <n v="15300"/>
    <x v="324"/>
    <x v="0"/>
    <m/>
  </r>
  <r>
    <d v="2022-06-24T02:04:06"/>
    <x v="9"/>
    <n v="13"/>
    <s v="MORALES CASTAEDA JONNY EDISON"/>
    <x v="0"/>
    <x v="0"/>
    <n v="236"/>
    <n v="26.2222222222222"/>
    <n v="217.99261992619901"/>
    <s v="2 Descuentos (Lorena monitoreo y jose despachador)"/>
    <n v="94046.679000000004"/>
    <x v="0"/>
    <n v="15300"/>
    <x v="324"/>
    <x v="0"/>
    <m/>
  </r>
  <r>
    <d v="2022-06-24T02:04:07"/>
    <x v="9"/>
    <n v="14"/>
    <s v="GONZALEZ VELASQUEZ LISDAN"/>
    <x v="3"/>
    <x v="0"/>
    <n v="278"/>
    <n v="27.8"/>
    <n v="242.214022140221"/>
    <m/>
    <n v="104496.31"/>
    <x v="1"/>
    <n v="15300"/>
    <x v="324"/>
    <x v="0"/>
    <m/>
  </r>
  <r>
    <d v="2022-06-24T02:04:07"/>
    <x v="9"/>
    <n v="15"/>
    <s v="LOPERA AGUDELO LUIS FRANCISCO"/>
    <x v="1"/>
    <x v="0"/>
    <n v="259"/>
    <n v="23.545454545454501"/>
    <n v="266.43542435424399"/>
    <s v="3 Descuentos (2 Conducts y Lorena monitoreo)"/>
    <n v="114945.94100000001"/>
    <x v="0"/>
    <n v="15300"/>
    <x v="324"/>
    <x v="0"/>
    <m/>
  </r>
  <r>
    <d v="2022-06-24T02:04:07"/>
    <x v="9"/>
    <n v="18"/>
    <s v="RENDON VIANA HUMBERTO DE JESUS"/>
    <x v="1"/>
    <x v="0"/>
    <n v="285"/>
    <n v="25.909090909090899"/>
    <n v="266.43542435424399"/>
    <m/>
    <n v="114945.94100000001"/>
    <x v="0"/>
    <n v="15300"/>
    <x v="324"/>
    <x v="0"/>
    <m/>
  </r>
  <r>
    <d v="2022-06-24T02:04:07"/>
    <x v="9"/>
    <n v="19"/>
    <s v="HURTADO MADRID JUAN ESTEBAN"/>
    <x v="3"/>
    <x v="0"/>
    <n v="202"/>
    <n v="20.2"/>
    <n v="242.214022140221"/>
    <m/>
    <n v="104496.31"/>
    <x v="0"/>
    <n v="15300"/>
    <x v="324"/>
    <x v="0"/>
    <m/>
  </r>
  <r>
    <d v="2022-06-24T02:04:08"/>
    <x v="9"/>
    <n v="20"/>
    <s v="VACA FIERRO ROBINSON"/>
    <x v="1"/>
    <x v="0"/>
    <n v="342"/>
    <n v="31.090909090909101"/>
    <n v="266.43542435424399"/>
    <s v="4 Descuentos (Despachador fernando y 3 Usuarios desubicados)"/>
    <n v="114945.94100000001"/>
    <x v="0"/>
    <n v="15300"/>
    <x v="324"/>
    <x v="0"/>
    <m/>
  </r>
  <r>
    <d v="2022-06-24T02:04:08"/>
    <x v="9"/>
    <n v="21"/>
    <s v="OCAMPO OCAMPO ANTONIO JOSE"/>
    <x v="1"/>
    <x v="0"/>
    <n v="258"/>
    <n v="23.454545454545499"/>
    <n v="266.43542435424399"/>
    <m/>
    <n v="114945.94100000001"/>
    <x v="0"/>
    <n v="15300"/>
    <x v="324"/>
    <x v="0"/>
    <m/>
  </r>
  <r>
    <d v="2022-06-24T02:04:08"/>
    <x v="9"/>
    <n v="22"/>
    <s v="TORRES CRISTIAN"/>
    <x v="2"/>
    <x v="0"/>
    <n v="133"/>
    <n v="22.1666666666667"/>
    <n v="145.32841328413301"/>
    <m/>
    <n v="62697.786"/>
    <x v="1"/>
    <n v="15300"/>
    <x v="324"/>
    <x v="0"/>
    <m/>
  </r>
  <r>
    <d v="2022-06-24T02:04:08"/>
    <x v="9"/>
    <n v="23"/>
    <s v="RUA OCHOA JARAD"/>
    <x v="1"/>
    <x v="1"/>
    <n v="242"/>
    <n v="22"/>
    <n v="266.43542435424399"/>
    <m/>
    <n v="114945.94100000001"/>
    <x v="0"/>
    <n v="15300"/>
    <x v="324"/>
    <x v="0"/>
    <m/>
  </r>
  <r>
    <d v="2022-06-24T02:04:09"/>
    <x v="9"/>
    <n v="24"/>
    <s v="GIL ARBOLEDA ARLEX"/>
    <x v="3"/>
    <x v="0"/>
    <n v="280"/>
    <n v="28"/>
    <n v="242.214022140221"/>
    <s v="3 Descuentos (Conducts)"/>
    <n v="104496.31"/>
    <x v="0"/>
    <n v="15300"/>
    <x v="324"/>
    <x v="0"/>
    <m/>
  </r>
  <r>
    <d v="2022-06-24T02:04:09"/>
    <x v="9"/>
    <n v="28"/>
    <s v="VARGAS ROJAS DIELMER AUGUSTO"/>
    <x v="10"/>
    <x v="0"/>
    <n v="109"/>
    <n v="27.25"/>
    <n v="96.885608856088595"/>
    <m/>
    <n v="41798.523999999998"/>
    <x v="0"/>
    <n v="15300"/>
    <x v="324"/>
    <x v="0"/>
    <m/>
  </r>
  <r>
    <d v="2022-06-24T02:04:09"/>
    <x v="9"/>
    <n v="29"/>
    <s v="VALENCIA MENDOZA JHON"/>
    <x v="3"/>
    <x v="0"/>
    <n v="203"/>
    <n v="19.3333333333333"/>
    <n v="254.32472324723199"/>
    <m/>
    <n v="109721.12549999999"/>
    <x v="0"/>
    <n v="15300"/>
    <x v="324"/>
    <x v="0"/>
    <m/>
  </r>
  <r>
    <d v="2022-06-24T02:04:09"/>
    <x v="1"/>
    <n v="31"/>
    <s v="TORRES CRISTIAN"/>
    <x v="10"/>
    <x v="0"/>
    <n v="83"/>
    <n v="23.714285714285701"/>
    <n v="84.774907749077499"/>
    <m/>
    <n v="36573.708500000001"/>
    <x v="0"/>
    <n v="15300"/>
    <x v="324"/>
    <x v="0"/>
    <m/>
  </r>
  <r>
    <d v="2022-06-24T02:04:10"/>
    <x v="1"/>
    <n v="32"/>
    <s v="ESCOBAR BRAN MATEO"/>
    <x v="0"/>
    <x v="0"/>
    <n v="198"/>
    <n v="22"/>
    <n v="217.99261992619901"/>
    <m/>
    <n v="94046.679000000004"/>
    <x v="0"/>
    <n v="15300"/>
    <x v="324"/>
    <x v="0"/>
    <m/>
  </r>
  <r>
    <d v="2022-06-24T02:04:10"/>
    <x v="1"/>
    <n v="34"/>
    <s v="MONTOYA OSPINA GILBERTO ANTONIO"/>
    <x v="9"/>
    <x v="0"/>
    <n v="323"/>
    <n v="26.9166666666667"/>
    <n v="290.65682656826601"/>
    <m/>
    <n v="125395.572"/>
    <x v="0"/>
    <n v="15300"/>
    <x v="324"/>
    <x v="0"/>
    <m/>
  </r>
  <r>
    <d v="2022-06-24T02:04:10"/>
    <x v="1"/>
    <n v="35"/>
    <s v="GARCIA DAVID WILSON ALBERTO"/>
    <x v="3"/>
    <x v="0"/>
    <n v="246"/>
    <n v="24.6"/>
    <n v="242.214022140221"/>
    <m/>
    <n v="104496.31"/>
    <x v="1"/>
    <n v="15300"/>
    <x v="324"/>
    <x v="0"/>
    <m/>
  </r>
  <r>
    <d v="2022-06-24T02:04:10"/>
    <x v="1"/>
    <n v="36"/>
    <s v="MARTINEZ MANCO JUAN FELIPE"/>
    <x v="0"/>
    <x v="0"/>
    <n v="203"/>
    <n v="22.5555555555556"/>
    <n v="217.99261992619901"/>
    <s v="1 Descuento (Despachador fernando)"/>
    <n v="94046.679000000004"/>
    <x v="0"/>
    <n v="15300"/>
    <x v="324"/>
    <x v="0"/>
    <m/>
  </r>
  <r>
    <d v="2022-06-24T02:04:11"/>
    <x v="1"/>
    <n v="37"/>
    <s v="PIEDRAHITA MADRID SANTIAGO"/>
    <x v="0"/>
    <x v="0"/>
    <n v="236"/>
    <n v="26.2222222222222"/>
    <n v="217.99261992619901"/>
    <m/>
    <n v="94046.679000000004"/>
    <x v="1"/>
    <n v="15300"/>
    <x v="324"/>
    <x v="0"/>
    <m/>
  </r>
  <r>
    <d v="2022-06-24T02:04:11"/>
    <x v="1"/>
    <n v="38"/>
    <s v="HERNANDEZ MACIAS GILBERTO"/>
    <x v="3"/>
    <x v="0"/>
    <n v="206"/>
    <n v="20.6"/>
    <n v="242.214022140221"/>
    <s v="1 Descuento (Lorena monitoreo)"/>
    <n v="104496.31"/>
    <x v="0"/>
    <n v="15300"/>
    <x v="324"/>
    <x v="0"/>
    <m/>
  </r>
  <r>
    <d v="2022-06-24T02:04:11"/>
    <x v="1"/>
    <n v="39"/>
    <s v="GONZALEZ MONTAO HERNAN DARIO"/>
    <x v="0"/>
    <x v="0"/>
    <n v="183"/>
    <n v="20.3333333333333"/>
    <n v="217.99261992619901"/>
    <s v="1 Descuento (Propietario)"/>
    <n v="94046.679000000004"/>
    <x v="0"/>
    <n v="15300"/>
    <x v="324"/>
    <x v="0"/>
    <m/>
  </r>
  <r>
    <d v="2022-06-24T02:04:12"/>
    <x v="1"/>
    <n v="40"/>
    <s v="GIL CORDOBA MATEO"/>
    <x v="2"/>
    <x v="0"/>
    <n v="149"/>
    <n v="24.8333333333333"/>
    <n v="145.32841328413301"/>
    <m/>
    <n v="62697.786"/>
    <x v="0"/>
    <n v="15300"/>
    <x v="324"/>
    <x v="0"/>
    <m/>
  </r>
  <r>
    <d v="2022-06-24T02:04:12"/>
    <x v="1"/>
    <n v="42"/>
    <s v="LONDOO ORTIZ ARNOLD DAVID"/>
    <x v="0"/>
    <x v="0"/>
    <n v="237"/>
    <n v="26.3333333333333"/>
    <n v="217.99261992619901"/>
    <m/>
    <n v="94046.679000000004"/>
    <x v="0"/>
    <n v="15300"/>
    <x v="324"/>
    <x v="0"/>
    <m/>
  </r>
  <r>
    <d v="2022-06-24T02:04:44"/>
    <x v="9"/>
    <n v="16"/>
    <s v="DAVID TORRES GEIDER"/>
    <x v="0"/>
    <x v="0"/>
    <n v="173"/>
    <n v="19.2222222222222"/>
    <n v="173"/>
    <m/>
    <n v="73800"/>
    <x v="0"/>
    <n v="15445.7143"/>
    <x v="324"/>
    <x v="0"/>
    <m/>
  </r>
  <r>
    <d v="2022-06-24T02:04:44"/>
    <x v="9"/>
    <n v="17"/>
    <s v="MARULANDA JARAMILLO DAWER ANDRES"/>
    <x v="9"/>
    <x v="0"/>
    <n v="216"/>
    <n v="18"/>
    <n v="216"/>
    <s v="2 Descuentos (Conducts)"/>
    <n v="91800"/>
    <x v="0"/>
    <n v="15445.7143"/>
    <x v="324"/>
    <x v="0"/>
    <m/>
  </r>
  <r>
    <d v="2022-06-24T02:04:44"/>
    <x v="9"/>
    <n v="26"/>
    <s v="VERENZUELA MARTINEZ ALEXANDER"/>
    <x v="3"/>
    <x v="0"/>
    <n v="191"/>
    <n v="19.2"/>
    <n v="191"/>
    <s v="2 Descuentos (Conducts)"/>
    <n v="81450"/>
    <x v="0"/>
    <n v="15445.714285714301"/>
    <x v="324"/>
    <x v="0"/>
    <m/>
  </r>
  <r>
    <d v="2022-06-24T02:04:44"/>
    <x v="9"/>
    <n v="27"/>
    <s v="DURANGO DAVID JOSE"/>
    <x v="10"/>
    <x v="3"/>
    <n v="74"/>
    <n v="18.5"/>
    <n v="74"/>
    <m/>
    <n v="31500"/>
    <x v="0"/>
    <n v="15445.7143"/>
    <x v="324"/>
    <x v="0"/>
    <m/>
  </r>
  <r>
    <d v="2022-06-25T01:26:26"/>
    <x v="9"/>
    <n v="1"/>
    <s v="BERRIO GIL YEYSON DARIO"/>
    <x v="3"/>
    <x v="0"/>
    <n v="281"/>
    <n v="28.1"/>
    <n v="244.633204633205"/>
    <s v="3 Descuentos (Transbordo veh 19 y 2 Conducts)"/>
    <n v="105584.9421"/>
    <x v="0"/>
    <n v="16725"/>
    <x v="325"/>
    <x v="0"/>
    <m/>
  </r>
  <r>
    <d v="2022-06-25T01:26:26"/>
    <x v="9"/>
    <n v="3"/>
    <s v="CANO JIMENEZ ESNEIDER"/>
    <x v="4"/>
    <x v="0"/>
    <n v="155"/>
    <n v="22.1428571428571"/>
    <n v="171.243243243243"/>
    <m/>
    <n v="73909.459499999997"/>
    <x v="0"/>
    <n v="16725"/>
    <x v="325"/>
    <x v="0"/>
    <m/>
  </r>
  <r>
    <d v="2022-06-25T01:26:26"/>
    <x v="9"/>
    <n v="5"/>
    <s v="LOAIZA GAVIRIA EDIXON ANDRES"/>
    <x v="0"/>
    <x v="0"/>
    <n v="264"/>
    <n v="29.3333333333333"/>
    <n v="220.169884169884"/>
    <m/>
    <n v="95026.447899999999"/>
    <x v="1"/>
    <n v="16725"/>
    <x v="325"/>
    <x v="0"/>
    <m/>
  </r>
  <r>
    <d v="2022-06-25T01:26:27"/>
    <x v="9"/>
    <n v="6"/>
    <s v="VARGAS ROJAS DIELMER AUGUSTO"/>
    <x v="6"/>
    <x v="0"/>
    <n v="213"/>
    <n v="26.625"/>
    <n v="195.706563706564"/>
    <m/>
    <n v="84467.953699999998"/>
    <x v="0"/>
    <n v="16725"/>
    <x v="325"/>
    <x v="0"/>
    <m/>
  </r>
  <r>
    <d v="2022-06-25T01:26:27"/>
    <x v="9"/>
    <n v="8"/>
    <s v="VALENCIA MENDOZA CESAR AUGUSTO"/>
    <x v="1"/>
    <x v="3"/>
    <n v="261"/>
    <n v="23.727272727272702"/>
    <n v="269.096525096525"/>
    <m/>
    <n v="116143.4363"/>
    <x v="1"/>
    <n v="16725"/>
    <x v="325"/>
    <x v="0"/>
    <m/>
  </r>
  <r>
    <d v="2022-06-25T01:26:27"/>
    <x v="9"/>
    <n v="10"/>
    <s v="SEPULVEDA HENAO JUAN CAMILO"/>
    <x v="3"/>
    <x v="0"/>
    <n v="270"/>
    <n v="27"/>
    <n v="244.633204633205"/>
    <m/>
    <n v="105584.9421"/>
    <x v="0"/>
    <n v="16725"/>
    <x v="325"/>
    <x v="0"/>
    <m/>
  </r>
  <r>
    <d v="2022-06-25T01:26:27"/>
    <x v="1"/>
    <n v="13"/>
    <s v="MORALES CASTAEDA JONNY EDISON"/>
    <x v="0"/>
    <x v="0"/>
    <n v="215"/>
    <n v="23.8888888888889"/>
    <n v="220.169884169884"/>
    <m/>
    <n v="95026.447899999999"/>
    <x v="0"/>
    <n v="16725"/>
    <x v="325"/>
    <x v="0"/>
    <m/>
  </r>
  <r>
    <d v="2022-06-25T01:26:27"/>
    <x v="1"/>
    <n v="14"/>
    <s v="GONZALEZ VELASQUEZ LISDAN"/>
    <x v="9"/>
    <x v="0"/>
    <n v="304"/>
    <n v="25.3333333333333"/>
    <n v="293.559845559846"/>
    <s v="8 Descuentos (4 Transbordo veh 11 22/06, 3 Conducts y despachador Jose)"/>
    <n v="126701.9305"/>
    <x v="1"/>
    <n v="16725"/>
    <x v="325"/>
    <x v="0"/>
    <m/>
  </r>
  <r>
    <d v="2022-06-25T01:26:27"/>
    <x v="1"/>
    <n v="15"/>
    <s v="LONDOO LOPERA DUVAN ANDRES"/>
    <x v="3"/>
    <x v="0"/>
    <n v="220"/>
    <n v="22"/>
    <n v="244.633204633205"/>
    <m/>
    <n v="105584.9421"/>
    <x v="0"/>
    <n v="16725"/>
    <x v="325"/>
    <x v="0"/>
    <m/>
  </r>
  <r>
    <d v="2022-06-25T01:26:27"/>
    <x v="1"/>
    <n v="16"/>
    <s v="DAVID TORRES GEIDER"/>
    <x v="4"/>
    <x v="0"/>
    <n v="170"/>
    <n v="24.285714285714299"/>
    <n v="171.243243243243"/>
    <m/>
    <n v="73909.459499999997"/>
    <x v="0"/>
    <n v="16725"/>
    <x v="325"/>
    <x v="0"/>
    <m/>
  </r>
  <r>
    <d v="2022-06-25T01:26:28"/>
    <x v="1"/>
    <n v="18"/>
    <s v="RENDON VIANA HUMBERTO DE JESUS"/>
    <x v="3"/>
    <x v="0"/>
    <n v="262"/>
    <n v="26.2"/>
    <n v="244.633204633205"/>
    <m/>
    <n v="105584.9421"/>
    <x v="0"/>
    <n v="16725"/>
    <x v="325"/>
    <x v="0"/>
    <m/>
  </r>
  <r>
    <d v="2022-06-25T01:26:28"/>
    <x v="1"/>
    <n v="19"/>
    <s v="HURTADO MADRID JUAN ESTEBAN"/>
    <x v="3"/>
    <x v="0"/>
    <n v="251"/>
    <n v="25.1"/>
    <n v="244.633204633205"/>
    <m/>
    <n v="105584.9421"/>
    <x v="0"/>
    <n v="16725"/>
    <x v="325"/>
    <x v="0"/>
    <m/>
  </r>
  <r>
    <d v="2022-06-25T01:26:28"/>
    <x v="1"/>
    <n v="20"/>
    <s v="VACA FIERRO ROBINSON"/>
    <x v="1"/>
    <x v="0"/>
    <n v="237"/>
    <n v="21.545454545454501"/>
    <n v="269.096525096525"/>
    <m/>
    <n v="116143.4363"/>
    <x v="0"/>
    <n v="16725"/>
    <x v="325"/>
    <x v="0"/>
    <m/>
  </r>
  <r>
    <d v="2022-06-25T01:26:28"/>
    <x v="1"/>
    <n v="22"/>
    <s v="TORRES CRISTIAN"/>
    <x v="3"/>
    <x v="0"/>
    <n v="238"/>
    <n v="23.8"/>
    <n v="244.633204633205"/>
    <m/>
    <n v="105584.9421"/>
    <x v="1"/>
    <n v="16725"/>
    <x v="325"/>
    <x v="0"/>
    <m/>
  </r>
  <r>
    <d v="2022-06-25T01:26:28"/>
    <x v="1"/>
    <n v="23"/>
    <s v="ZAPATA POSSO FERNEY"/>
    <x v="3"/>
    <x v="0"/>
    <n v="227"/>
    <n v="22.7"/>
    <n v="244.633204633205"/>
    <s v="4 Descuentos (2 Conducts y 2 Usuarios desubicados)"/>
    <n v="105584.9421"/>
    <x v="0"/>
    <n v="16725"/>
    <x v="325"/>
    <x v="0"/>
    <m/>
  </r>
  <r>
    <d v="2022-06-25T01:26:28"/>
    <x v="1"/>
    <n v="24"/>
    <s v="GIL ARBOLEDA ARLEX"/>
    <x v="0"/>
    <x v="0"/>
    <n v="211"/>
    <n v="23.4444444444444"/>
    <n v="220.169884169884"/>
    <s v="1 Descuento (Conduct)"/>
    <n v="95026.447899999999"/>
    <x v="0"/>
    <n v="16725"/>
    <x v="325"/>
    <x v="0"/>
    <m/>
  </r>
  <r>
    <d v="2022-06-25T01:26:28"/>
    <x v="1"/>
    <n v="26"/>
    <s v="VERENZUELA MARTINEZ ALEXANDER"/>
    <x v="3"/>
    <x v="0"/>
    <n v="234"/>
    <n v="23.4"/>
    <n v="244.633204633205"/>
    <m/>
    <n v="105584.9421"/>
    <x v="0"/>
    <n v="16725"/>
    <x v="325"/>
    <x v="0"/>
    <m/>
  </r>
  <r>
    <d v="2022-06-25T01:26:29"/>
    <x v="1"/>
    <n v="27"/>
    <s v="DURANGO DAVID JOSE"/>
    <x v="3"/>
    <x v="0"/>
    <n v="276"/>
    <n v="27.6"/>
    <n v="244.633204633205"/>
    <s v="1 Descuento (Propietario)"/>
    <n v="105584.9421"/>
    <x v="0"/>
    <n v="16725"/>
    <x v="325"/>
    <x v="0"/>
    <m/>
  </r>
  <r>
    <d v="2022-06-25T01:26:29"/>
    <x v="1"/>
    <n v="29"/>
    <s v="TABORDA ROJAS DIEGO ALEJANDRO"/>
    <x v="12"/>
    <x v="0"/>
    <n v="341"/>
    <n v="26.230769230769202"/>
    <n v="318.02316602316603"/>
    <s v="2 Descuentos (Propietario y Usuario desubicado)"/>
    <n v="137260.4247"/>
    <x v="0"/>
    <n v="16725"/>
    <x v="325"/>
    <x v="0"/>
    <m/>
  </r>
  <r>
    <d v="2022-06-25T01:26:29"/>
    <x v="9"/>
    <n v="32"/>
    <s v="ESCOBAR BRAN MATEO"/>
    <x v="3"/>
    <x v="0"/>
    <n v="237"/>
    <n v="23.7"/>
    <n v="244.633204633205"/>
    <s v="2 Descuentos (Conduct y Usuario desubicado)"/>
    <n v="105584.9421"/>
    <x v="0"/>
    <n v="16725"/>
    <x v="325"/>
    <x v="0"/>
    <m/>
  </r>
  <r>
    <d v="2022-06-25T01:26:29"/>
    <x v="9"/>
    <n v="34"/>
    <s v="MONTOYA OSPINA GILBERTO ANTONIO"/>
    <x v="1"/>
    <x v="0"/>
    <n v="287"/>
    <n v="26.090909090909101"/>
    <n v="269.096525096525"/>
    <m/>
    <n v="116143.4363"/>
    <x v="0"/>
    <n v="16725"/>
    <x v="325"/>
    <x v="0"/>
    <m/>
  </r>
  <r>
    <d v="2022-06-25T01:26:29"/>
    <x v="9"/>
    <n v="35"/>
    <s v="GARCIA DAVID WILSON ALBERTO"/>
    <x v="0"/>
    <x v="0"/>
    <n v="235"/>
    <n v="26.1111111111111"/>
    <n v="220.169884169884"/>
    <s v="4 Descuentos (2 x Usuario con movilidad reducida y 2 Conducts)"/>
    <n v="95026.447899999999"/>
    <x v="1"/>
    <n v="16725"/>
    <x v="325"/>
    <x v="0"/>
    <m/>
  </r>
  <r>
    <d v="2022-06-25T01:26:29"/>
    <x v="9"/>
    <n v="36"/>
    <s v="MARTINEZ MANCO JUAN FELIPE"/>
    <x v="1"/>
    <x v="0"/>
    <n v="254"/>
    <n v="23.090909090909101"/>
    <n v="269.096525096525"/>
    <s v="4 Descuentos (3 Usuarios desubicados y despachador Jose)"/>
    <n v="116143.4363"/>
    <x v="0"/>
    <n v="16725"/>
    <x v="325"/>
    <x v="0"/>
    <m/>
  </r>
  <r>
    <d v="2022-06-25T01:26:30"/>
    <x v="9"/>
    <n v="37"/>
    <s v="PIEDRAHITA MADRID SANTIAGO"/>
    <x v="8"/>
    <x v="1"/>
    <n v="124"/>
    <n v="24.8"/>
    <n v="122.316602316602"/>
    <m/>
    <n v="52792.470999999998"/>
    <x v="1"/>
    <n v="16725"/>
    <x v="325"/>
    <x v="0"/>
    <m/>
  </r>
  <r>
    <d v="2022-06-25T01:26:30"/>
    <x v="9"/>
    <n v="38"/>
    <s v="HERNANDEZ MACIAS GILBERTO"/>
    <x v="0"/>
    <x v="0"/>
    <n v="199"/>
    <n v="22.1111111111111"/>
    <n v="220.169884169884"/>
    <m/>
    <n v="95026.447899999999"/>
    <x v="0"/>
    <n v="16725"/>
    <x v="325"/>
    <x v="0"/>
    <m/>
  </r>
  <r>
    <d v="2022-06-25T01:26:30"/>
    <x v="9"/>
    <n v="39"/>
    <s v="GONZALEZ MONTAO HERNAN DARIO"/>
    <x v="0"/>
    <x v="0"/>
    <n v="176"/>
    <n v="19.5555555555556"/>
    <n v="220.169884169884"/>
    <s v="2 Descuentos (despachador fernando y Propietario)"/>
    <n v="95026.447899999999"/>
    <x v="0"/>
    <n v="16725"/>
    <x v="325"/>
    <x v="0"/>
    <m/>
  </r>
  <r>
    <d v="2022-06-25T01:26:30"/>
    <x v="9"/>
    <n v="40"/>
    <s v="GIL CORDOBA MATEO"/>
    <x v="0"/>
    <x v="0"/>
    <n v="194"/>
    <n v="21.5555555555556"/>
    <n v="220.169884169884"/>
    <s v="1 Descuento (despachador Jose)"/>
    <n v="95026.447899999999"/>
    <x v="0"/>
    <n v="16725"/>
    <x v="325"/>
    <x v="0"/>
    <m/>
  </r>
  <r>
    <d v="2022-06-25T01:26:50"/>
    <x v="1"/>
    <n v="12"/>
    <s v="VELEZ ZAPATA SANTIAGO"/>
    <x v="9"/>
    <x v="0"/>
    <n v="222"/>
    <n v="18.5"/>
    <n v="222"/>
    <s v="1 Descuento (Usuario desubicado)"/>
    <n v="94500"/>
    <x v="0"/>
    <n v="16912.5"/>
    <x v="325"/>
    <x v="0"/>
    <m/>
  </r>
  <r>
    <d v="2022-06-25T01:26:50"/>
    <x v="1"/>
    <n v="17"/>
    <s v="ESPINOZA CHAVARRIA GUILLERMO LEON"/>
    <x v="0"/>
    <x v="0"/>
    <n v="170"/>
    <n v="18.8888888888889"/>
    <n v="170"/>
    <m/>
    <n v="72450"/>
    <x v="0"/>
    <n v="16912.5"/>
    <x v="325"/>
    <x v="0"/>
    <m/>
  </r>
  <r>
    <d v="2022-06-25T01:26:50"/>
    <x v="1"/>
    <n v="21"/>
    <s v="REYES ALVARADO ARIEL"/>
    <x v="3"/>
    <x v="0"/>
    <n v="165"/>
    <n v="16.5"/>
    <n v="165"/>
    <m/>
    <n v="69750"/>
    <x v="0"/>
    <n v="16912.5"/>
    <x v="325"/>
    <x v="0"/>
    <m/>
  </r>
  <r>
    <d v="2022-06-25T01:26:50"/>
    <x v="0"/>
    <n v="42"/>
    <s v="BARRANTES GALLEGO DANIEL CAMILO"/>
    <x v="3"/>
    <x v="0"/>
    <n v="162"/>
    <n v="16.2"/>
    <n v="162"/>
    <m/>
    <n v="68400"/>
    <x v="0"/>
    <n v="16912.5"/>
    <x v="325"/>
    <x v="0"/>
    <m/>
  </r>
  <r>
    <d v="2022-06-26T04:27:48"/>
    <x v="1"/>
    <n v="1"/>
    <s v="LUJAN LOPERA FABIAN ALEXIS"/>
    <x v="1"/>
    <x v="3"/>
    <n v="264"/>
    <n v="24"/>
    <n v="279.11934156378601"/>
    <m/>
    <n v="120653.7037"/>
    <x v="0"/>
    <n v="18265.384600000001"/>
    <x v="326"/>
    <x v="0"/>
    <m/>
  </r>
  <r>
    <d v="2022-06-26T04:27:48"/>
    <x v="1"/>
    <n v="3"/>
    <s v="CANO JIMENEZ ESNEIDER"/>
    <x v="1"/>
    <x v="3"/>
    <n v="271"/>
    <n v="24.636363636363601"/>
    <n v="279.11934156378601"/>
    <m/>
    <n v="120653.7037"/>
    <x v="0"/>
    <n v="18265.384600000001"/>
    <x v="326"/>
    <x v="0"/>
    <m/>
  </r>
  <r>
    <d v="2022-06-26T04:27:48"/>
    <x v="1"/>
    <n v="5"/>
    <s v="LOAIZA GAVIRIA EDIXON ANDRES"/>
    <x v="6"/>
    <x v="0"/>
    <n v="215"/>
    <n v="28.6666666666667"/>
    <n v="190.308641975309"/>
    <m/>
    <n v="82263.888900000005"/>
    <x v="1"/>
    <n v="18265.384600000001"/>
    <x v="326"/>
    <x v="0"/>
    <m/>
  </r>
  <r>
    <d v="2022-06-26T04:27:49"/>
    <x v="1"/>
    <n v="8"/>
    <s v="VALENCIA MENDOZA CESAR AUGUSTO"/>
    <x v="1"/>
    <x v="0"/>
    <n v="289"/>
    <n v="26.272727272727298"/>
    <n v="279.11934156378601"/>
    <s v="1 Descuento (Conduct)"/>
    <n v="120653.7037"/>
    <x v="1"/>
    <n v="18265.384600000001"/>
    <x v="326"/>
    <x v="0"/>
    <m/>
  </r>
  <r>
    <d v="2022-06-26T04:27:49"/>
    <x v="1"/>
    <n v="10"/>
    <s v="MONSALVE OCAMPO EDISON GUSTAVO"/>
    <x v="3"/>
    <x v="0"/>
    <n v="274"/>
    <n v="27.4"/>
    <n v="253.744855967078"/>
    <s v="1 Descuento (Despachador fernando)"/>
    <n v="109685.18520000001"/>
    <x v="0"/>
    <n v="18265.384600000001"/>
    <x v="326"/>
    <x v="0"/>
    <m/>
  </r>
  <r>
    <d v="2022-06-26T04:27:49"/>
    <x v="9"/>
    <n v="12"/>
    <s v="VELEZ ZAPATA SANTIAGO"/>
    <x v="3"/>
    <x v="3"/>
    <n v="284"/>
    <n v="28.4"/>
    <n v="253.744855967078"/>
    <m/>
    <n v="109685.18520000001"/>
    <x v="0"/>
    <n v="18265.384600000001"/>
    <x v="326"/>
    <x v="0"/>
    <m/>
  </r>
  <r>
    <d v="2022-06-26T04:27:49"/>
    <x v="9"/>
    <n v="13"/>
    <s v="MORALES CASTAEDA JONNY EDISON"/>
    <x v="1"/>
    <x v="0"/>
    <n v="324"/>
    <n v="29.454545454545499"/>
    <n v="279.11934156378601"/>
    <m/>
    <n v="120653.7037"/>
    <x v="0"/>
    <n v="18265.384600000001"/>
    <x v="326"/>
    <x v="0"/>
    <m/>
  </r>
  <r>
    <d v="2022-06-26T04:27:49"/>
    <x v="9"/>
    <n v="14"/>
    <s v="GONZALEZ VELASQUEZ LISDAN"/>
    <x v="6"/>
    <x v="0"/>
    <n v="258"/>
    <n v="32.25"/>
    <n v="202.99588477366299"/>
    <m/>
    <n v="87748.148100000006"/>
    <x v="1"/>
    <n v="18265.384600000001"/>
    <x v="326"/>
    <x v="0"/>
    <m/>
  </r>
  <r>
    <d v="2022-06-26T04:27:49"/>
    <x v="9"/>
    <n v="15"/>
    <s v="LONDOO LOPERA DUVAN ANDRES"/>
    <x v="1"/>
    <x v="0"/>
    <n v="238"/>
    <n v="21.636363636363601"/>
    <n v="279.11934156378601"/>
    <m/>
    <n v="120653.7037"/>
    <x v="0"/>
    <n v="18265.384600000001"/>
    <x v="326"/>
    <x v="0"/>
    <m/>
  </r>
  <r>
    <d v="2022-06-26T04:27:50"/>
    <x v="9"/>
    <n v="16"/>
    <s v="DAVID TORRES GEIDER"/>
    <x v="1"/>
    <x v="0"/>
    <n v="272"/>
    <n v="24.727272727272702"/>
    <n v="279.11934156378601"/>
    <s v="2 Descuentos (Despachador Jose y Usuario desubicado)"/>
    <n v="120653.7037"/>
    <x v="0"/>
    <n v="18265.384600000001"/>
    <x v="326"/>
    <x v="0"/>
    <m/>
  </r>
  <r>
    <d v="2022-06-26T04:27:50"/>
    <x v="9"/>
    <n v="17"/>
    <s v="MARULANDA JARAMILLO DAWER ANDRES"/>
    <x v="1"/>
    <x v="3"/>
    <n v="277"/>
    <n v="25.181818181818201"/>
    <n v="279.11934156378601"/>
    <m/>
    <n v="120653.7037"/>
    <x v="0"/>
    <n v="18265.384600000001"/>
    <x v="326"/>
    <x v="0"/>
    <m/>
  </r>
  <r>
    <d v="2022-06-26T04:27:50"/>
    <x v="9"/>
    <n v="18"/>
    <s v="RENDON VIANA HUMBERTO DE JESUS"/>
    <x v="1"/>
    <x v="3"/>
    <n v="305"/>
    <n v="27.727272727272702"/>
    <n v="279.11934156378601"/>
    <m/>
    <n v="120653.7037"/>
    <x v="0"/>
    <n v="18265.384600000001"/>
    <x v="326"/>
    <x v="0"/>
    <m/>
  </r>
  <r>
    <d v="2022-06-26T04:27:50"/>
    <x v="9"/>
    <n v="20"/>
    <s v="VACA FIERRO ROBINSON"/>
    <x v="6"/>
    <x v="0"/>
    <n v="209"/>
    <n v="26.125"/>
    <n v="202.99588477366299"/>
    <m/>
    <n v="87748.148100000006"/>
    <x v="0"/>
    <n v="18265.384600000001"/>
    <x v="326"/>
    <x v="0"/>
    <m/>
  </r>
  <r>
    <d v="2022-06-26T04:27:50"/>
    <x v="9"/>
    <n v="21"/>
    <s v="OCAMPO OCAMPO ANTONIO JOSE"/>
    <x v="0"/>
    <x v="0"/>
    <n v="194"/>
    <n v="21.5555555555556"/>
    <n v="228.37037037037001"/>
    <s v="2 Descuentos (Lorena monitoreo y Despachador fernando)"/>
    <n v="98716.666700000002"/>
    <x v="0"/>
    <n v="18265.384600000001"/>
    <x v="326"/>
    <x v="0"/>
    <m/>
  </r>
  <r>
    <d v="2022-06-26T04:27:50"/>
    <x v="9"/>
    <n v="23"/>
    <s v="RUA OCHOA JARAD"/>
    <x v="6"/>
    <x v="0"/>
    <n v="172"/>
    <n v="22.933333333333302"/>
    <n v="190.308641975309"/>
    <s v="1 Descuento (Lorena monitoreo)"/>
    <n v="82263.888900000005"/>
    <x v="0"/>
    <n v="18265.384600000001"/>
    <x v="326"/>
    <x v="0"/>
    <m/>
  </r>
  <r>
    <d v="2022-06-26T04:27:51"/>
    <x v="9"/>
    <n v="26"/>
    <s v="VERENZUELA MARTINEZ ALEXANDER"/>
    <x v="1"/>
    <x v="0"/>
    <n v="233"/>
    <n v="21.181818181818201"/>
    <n v="279.11934156378601"/>
    <s v="2 Descuentos (Propietario y Usuario desubicado)"/>
    <n v="120653.7037"/>
    <x v="0"/>
    <n v="18265.384600000001"/>
    <x v="326"/>
    <x v="0"/>
    <m/>
  </r>
  <r>
    <d v="2022-06-26T04:27:51"/>
    <x v="9"/>
    <n v="27"/>
    <s v="DURANGO DAVID JOSE"/>
    <x v="3"/>
    <x v="0"/>
    <n v="261"/>
    <n v="26.1"/>
    <n v="253.744855967078"/>
    <s v="4 Descuentos (Propietarios)"/>
    <n v="109685.18520000001"/>
    <x v="0"/>
    <n v="18265.384600000001"/>
    <x v="326"/>
    <x v="0"/>
    <m/>
  </r>
  <r>
    <d v="2022-06-26T04:27:51"/>
    <x v="9"/>
    <n v="29"/>
    <s v="VALENCIA MENDOZA JHON"/>
    <x v="3"/>
    <x v="0"/>
    <n v="225"/>
    <n v="22.5"/>
    <n v="253.744855967078"/>
    <s v="1 Descuento (Usuario desubicado)"/>
    <n v="109685.18520000001"/>
    <x v="0"/>
    <n v="18265.384600000001"/>
    <x v="326"/>
    <x v="0"/>
    <m/>
  </r>
  <r>
    <d v="2022-06-26T04:27:51"/>
    <x v="1"/>
    <n v="33"/>
    <s v="TORRES CRISTIAN"/>
    <x v="0"/>
    <x v="0"/>
    <n v="215"/>
    <n v="23.8888888888889"/>
    <n v="228.37037037037001"/>
    <m/>
    <n v="98716.666700000002"/>
    <x v="0"/>
    <n v="18265.384600000001"/>
    <x v="326"/>
    <x v="0"/>
    <m/>
  </r>
  <r>
    <d v="2022-06-26T04:27:51"/>
    <x v="1"/>
    <n v="34"/>
    <s v="MONTOYA OSPINA GILBERTO ANTONIO"/>
    <x v="1"/>
    <x v="0"/>
    <n v="278"/>
    <n v="25.272727272727298"/>
    <n v="279.11934156378601"/>
    <s v="2 Descuentos(Propietario y Conduct)"/>
    <n v="120653.7037"/>
    <x v="0"/>
    <n v="18265.384600000001"/>
    <x v="326"/>
    <x v="0"/>
    <m/>
  </r>
  <r>
    <d v="2022-06-26T04:27:52"/>
    <x v="1"/>
    <n v="35"/>
    <s v="GARCIA DAVID WILSON ALBERTO"/>
    <x v="3"/>
    <x v="0"/>
    <n v="264"/>
    <n v="26.4"/>
    <n v="253.744855967078"/>
    <s v="2 Descuentos x Usuario con movilidad reducida"/>
    <n v="109685.18520000001"/>
    <x v="1"/>
    <n v="18265.384600000001"/>
    <x v="326"/>
    <x v="0"/>
    <m/>
  </r>
  <r>
    <d v="2022-06-26T04:27:52"/>
    <x v="1"/>
    <n v="36"/>
    <s v="MARTINEZ CHAVERRA LUIS NORBERTO"/>
    <x v="0"/>
    <x v="3"/>
    <n v="240"/>
    <n v="26.6666666666667"/>
    <n v="228.37037037037001"/>
    <m/>
    <n v="98716.666700000002"/>
    <x v="0"/>
    <n v="18265.384600000001"/>
    <x v="326"/>
    <x v="0"/>
    <m/>
  </r>
  <r>
    <d v="2022-06-26T04:27:52"/>
    <x v="1"/>
    <n v="37"/>
    <s v="SEPULVEDA HENAO JUAN CAMILO"/>
    <x v="0"/>
    <x v="0"/>
    <n v="219"/>
    <n v="24.3333333333333"/>
    <n v="228.37037037037001"/>
    <m/>
    <n v="98716.666700000002"/>
    <x v="1"/>
    <n v="18265.384600000001"/>
    <x v="326"/>
    <x v="0"/>
    <m/>
  </r>
  <r>
    <d v="2022-06-26T04:27:52"/>
    <x v="1"/>
    <n v="40"/>
    <s v="GIL CORDOBA MATEO"/>
    <x v="3"/>
    <x v="0"/>
    <n v="230"/>
    <n v="23"/>
    <n v="253.744855967078"/>
    <s v="1Descuento (Usuario desubicado)"/>
    <n v="109685.18520000001"/>
    <x v="0"/>
    <n v="18265.384600000001"/>
    <x v="326"/>
    <x v="0"/>
    <m/>
  </r>
  <r>
    <d v="2022-06-26T04:27:52"/>
    <x v="1"/>
    <n v="42"/>
    <s v="BARRANTES GALLEGO DANIEL CAMILO"/>
    <x v="2"/>
    <x v="0"/>
    <n v="155"/>
    <n v="25.8333333333333"/>
    <n v="152.246913580247"/>
    <m/>
    <n v="65811.111099999995"/>
    <x v="0"/>
    <n v="18265.384600000001"/>
    <x v="326"/>
    <x v="0"/>
    <m/>
  </r>
  <r>
    <d v="2022-06-26T04:30:29"/>
    <x v="9"/>
    <n v="24"/>
    <s v="GIL ARBOLEDA ARLEX"/>
    <x v="11"/>
    <x v="0"/>
    <n v="41"/>
    <n v="20.5"/>
    <n v="41"/>
    <m/>
    <n v="17550"/>
    <x v="0"/>
    <n v="17431.034500000002"/>
    <x v="326"/>
    <x v="0"/>
    <m/>
  </r>
  <r>
    <d v="2022-06-26T04:30:29"/>
    <x v="1"/>
    <n v="32"/>
    <s v="ESCOBAR BRAN MATEO"/>
    <x v="6"/>
    <x v="0"/>
    <n v="167"/>
    <n v="19.647058823529399"/>
    <n v="167"/>
    <m/>
    <n v="71325"/>
    <x v="0"/>
    <n v="17431.034500000002"/>
    <x v="326"/>
    <x v="0"/>
    <m/>
  </r>
  <r>
    <d v="2022-06-26T04:30:30"/>
    <x v="1"/>
    <n v="38"/>
    <s v="HERNANDEZ MACIAS GILBERTO"/>
    <x v="3"/>
    <x v="0"/>
    <n v="197"/>
    <n v="19.7"/>
    <n v="197"/>
    <m/>
    <n v="84150"/>
    <x v="0"/>
    <n v="17431.034482758601"/>
    <x v="326"/>
    <x v="0"/>
    <m/>
  </r>
  <r>
    <d v="2022-06-26T04:30:30"/>
    <x v="1"/>
    <n v="39"/>
    <s v="GONZALEZ MONTAO HERNAN DARIO"/>
    <x v="6"/>
    <x v="3"/>
    <n v="165"/>
    <n v="20.75"/>
    <n v="165"/>
    <s v="1 Descuento (Jefe de ruta)"/>
    <n v="70650"/>
    <x v="0"/>
    <n v="17431.034500000002"/>
    <x v="326"/>
    <x v="0"/>
    <m/>
  </r>
  <r>
    <d v="2022-06-27T02:44:50"/>
    <x v="8"/>
    <n v="1"/>
    <s v="LUJAN LOPERA FABIAN ALEXIS"/>
    <x v="6"/>
    <x v="0"/>
    <n v="172"/>
    <n v="21.5"/>
    <n v="210.863813229572"/>
    <m/>
    <n v="91288.716"/>
    <x v="0"/>
    <n v="17100"/>
    <x v="327"/>
    <x v="0"/>
    <m/>
  </r>
  <r>
    <d v="2022-06-27T02:44:50"/>
    <x v="8"/>
    <n v="8"/>
    <s v="MARTINEZ MANCO JUAN FELIPE"/>
    <x v="2"/>
    <x v="0"/>
    <n v="129"/>
    <n v="23.454545454545499"/>
    <n v="144.968871595331"/>
    <s v="23 Descuentos (Transbordo veh 16)"/>
    <n v="62760.992200000001"/>
    <x v="1"/>
    <n v="17100"/>
    <x v="327"/>
    <x v="0"/>
    <m/>
  </r>
  <r>
    <d v="2022-06-27T02:44:50"/>
    <x v="8"/>
    <n v="10"/>
    <s v="MONSALVE OCAMPO EDISON GUSTAVO"/>
    <x v="3"/>
    <x v="3"/>
    <n v="267"/>
    <n v="26.7"/>
    <n v="263.579766536965"/>
    <m/>
    <n v="114110.8949"/>
    <x v="0"/>
    <n v="17100"/>
    <x v="327"/>
    <x v="0"/>
    <m/>
  </r>
  <r>
    <d v="2022-06-27T02:44:50"/>
    <x v="8"/>
    <n v="12"/>
    <s v="ZAPATA POSSO FERNEY"/>
    <x v="10"/>
    <x v="0"/>
    <n v="107"/>
    <n v="26.75"/>
    <n v="105.431906614786"/>
    <s v="1 Descuento (Usuario desubicado)"/>
    <n v="45644.358"/>
    <x v="0"/>
    <n v="17100"/>
    <x v="327"/>
    <x v="0"/>
    <m/>
  </r>
  <r>
    <d v="2022-06-27T02:44:51"/>
    <x v="8"/>
    <n v="13"/>
    <s v="MORALES CASTAEDA JONNY EDISON"/>
    <x v="3"/>
    <x v="3"/>
    <n v="275"/>
    <n v="27.5"/>
    <n v="263.579766536965"/>
    <m/>
    <n v="114110.8949"/>
    <x v="0"/>
    <n v="17100"/>
    <x v="327"/>
    <x v="0"/>
    <m/>
  </r>
  <r>
    <d v="2022-06-27T02:44:51"/>
    <x v="8"/>
    <n v="14"/>
    <s v="GONZALEZ VELASQUEZ LISDAN"/>
    <x v="3"/>
    <x v="1"/>
    <n v="279"/>
    <n v="27.9"/>
    <n v="263.579766536965"/>
    <s v="1 Descuento (Lorena monitoreo)"/>
    <n v="114110.8949"/>
    <x v="1"/>
    <n v="17100"/>
    <x v="327"/>
    <x v="0"/>
    <m/>
  </r>
  <r>
    <d v="2022-06-27T02:44:51"/>
    <x v="8"/>
    <n v="15"/>
    <s v="LONDOO LOPERA DUVAN ANDRES"/>
    <x v="3"/>
    <x v="0"/>
    <n v="268"/>
    <n v="26.8"/>
    <n v="263.579766536965"/>
    <m/>
    <n v="114110.8949"/>
    <x v="0"/>
    <n v="17100"/>
    <x v="327"/>
    <x v="0"/>
    <m/>
  </r>
  <r>
    <d v="2022-06-27T02:44:51"/>
    <x v="8"/>
    <n v="16"/>
    <s v="LONDOO ORTIZ ARNOLD DAVID"/>
    <x v="3"/>
    <x v="1"/>
    <n v="265"/>
    <n v="26.5"/>
    <n v="263.579766536965"/>
    <s v="4 Descuentos (Usuarios desubicados)"/>
    <n v="114110.8949"/>
    <x v="0"/>
    <n v="17100"/>
    <x v="327"/>
    <x v="0"/>
    <m/>
  </r>
  <r>
    <d v="2022-06-27T02:44:51"/>
    <x v="8"/>
    <n v="18"/>
    <s v="RENDON VIANA HUMBERTO DE JESUS"/>
    <x v="6"/>
    <x v="0"/>
    <n v="202"/>
    <n v="25.25"/>
    <n v="210.863813229572"/>
    <m/>
    <n v="91288.716"/>
    <x v="0"/>
    <n v="17100"/>
    <x v="327"/>
    <x v="0"/>
    <m/>
  </r>
  <r>
    <d v="2022-06-27T02:44:51"/>
    <x v="8"/>
    <n v="20"/>
    <s v="TABORDA ROJAS DIEGO ALEJANDRO"/>
    <x v="1"/>
    <x v="3"/>
    <n v="350"/>
    <n v="31.818181818181799"/>
    <n v="289.93774319066102"/>
    <s v="1 Descuento (Lorena monitoreo)"/>
    <n v="125521.9844"/>
    <x v="0"/>
    <n v="17100"/>
    <x v="327"/>
    <x v="0"/>
    <m/>
  </r>
  <r>
    <d v="2022-06-27T02:44:52"/>
    <x v="8"/>
    <n v="29"/>
    <s v="VALENCIA MENDOZA JHON"/>
    <x v="2"/>
    <x v="0"/>
    <n v="153"/>
    <n v="25.5"/>
    <n v="158.14785992217901"/>
    <m/>
    <n v="68466.536999999997"/>
    <x v="0"/>
    <n v="17100"/>
    <x v="327"/>
    <x v="0"/>
    <m/>
  </r>
  <r>
    <d v="2022-06-27T02:44:52"/>
    <x v="8"/>
    <n v="31"/>
    <s v="DUQUE GIRALDO VICTOR HUGO"/>
    <x v="0"/>
    <x v="0"/>
    <n v="213"/>
    <n v="23.6666666666667"/>
    <n v="237.221789883268"/>
    <m/>
    <n v="102699.8054"/>
    <x v="0"/>
    <n v="17100"/>
    <x v="327"/>
    <x v="0"/>
    <m/>
  </r>
  <r>
    <d v="2022-06-27T02:44:52"/>
    <x v="8"/>
    <n v="37"/>
    <s v="SEPULVEDA HENAO JUAN CAMILO"/>
    <x v="3"/>
    <x v="0"/>
    <n v="243"/>
    <n v="24.3"/>
    <n v="263.579766536965"/>
    <m/>
    <n v="114110.8949"/>
    <x v="1"/>
    <n v="17100"/>
    <x v="327"/>
    <x v="0"/>
    <m/>
  </r>
  <r>
    <d v="2022-06-27T02:44:52"/>
    <x v="8"/>
    <n v="38"/>
    <s v="GIL ARBOLEDA ARLEX"/>
    <x v="0"/>
    <x v="1"/>
    <n v="201"/>
    <n v="22.3333333333333"/>
    <n v="237.221789883268"/>
    <s v="3 Descuentos (Tranbordo veh 17)"/>
    <n v="102699.8054"/>
    <x v="0"/>
    <n v="17100"/>
    <x v="327"/>
    <x v="0"/>
    <m/>
  </r>
  <r>
    <d v="2022-06-27T02:44:52"/>
    <x v="8"/>
    <n v="42"/>
    <s v="BARRANTES GALLEGO DANIEL CAMILO"/>
    <x v="6"/>
    <x v="0"/>
    <n v="263"/>
    <n v="32.875"/>
    <n v="210.863813229572"/>
    <m/>
    <n v="91288.716"/>
    <x v="0"/>
    <n v="17100"/>
    <x v="327"/>
    <x v="0"/>
    <m/>
  </r>
  <r>
    <d v="2022-06-27T02:44:58"/>
    <x v="8"/>
    <n v="17"/>
    <s v="MARULANDA JARAMILLO DAWER ANDRES"/>
    <x v="6"/>
    <x v="0"/>
    <n v="163"/>
    <n v="19.176470588235301"/>
    <n v="163"/>
    <m/>
    <n v="69525"/>
    <x v="0"/>
    <n v="15776.470600000001"/>
    <x v="327"/>
    <x v="0"/>
    <m/>
  </r>
  <r>
    <d v="2022-06-27T02:44:58"/>
    <x v="8"/>
    <n v="19"/>
    <s v="HURTADO MADRID JUAN ESTEBAN"/>
    <x v="2"/>
    <x v="0"/>
    <n v="110"/>
    <n v="20"/>
    <n v="110"/>
    <m/>
    <n v="47025"/>
    <x v="0"/>
    <n v="15776.470588235299"/>
    <x v="327"/>
    <x v="0"/>
    <m/>
  </r>
  <r>
    <d v="2022-06-28T02:10:26"/>
    <x v="10"/>
    <n v="10"/>
    <s v="MONSALVE OCAMPO EDISON GUSTAVO"/>
    <x v="0"/>
    <x v="1"/>
    <n v="181"/>
    <n v="20.1111111111111"/>
    <n v="163.842105263158"/>
    <m/>
    <n v="69678.947400000005"/>
    <x v="0"/>
    <n v="14794.736800000001"/>
    <x v="328"/>
    <x v="0"/>
    <m/>
  </r>
  <r>
    <d v="2022-06-28T02:10:26"/>
    <x v="10"/>
    <n v="13"/>
    <s v="DUQUE GIRALDO VICTOR HUGO"/>
    <x v="4"/>
    <x v="0"/>
    <n v="124"/>
    <n v="17.714285714285701"/>
    <n v="127.43274853801201"/>
    <m/>
    <n v="54194.736799999999"/>
    <x v="0"/>
    <n v="14794.736800000001"/>
    <x v="328"/>
    <x v="0"/>
    <m/>
  </r>
  <r>
    <d v="2022-06-28T02:10:26"/>
    <x v="10"/>
    <n v="18"/>
    <s v="LONDOO ORTIZ ARNOLD DAVID"/>
    <x v="3"/>
    <x v="0"/>
    <n v="194"/>
    <n v="19.399999999999999"/>
    <n v="182.046783625731"/>
    <m/>
    <n v="77421.052599999995"/>
    <x v="0"/>
    <n v="14794.736800000001"/>
    <x v="328"/>
    <x v="0"/>
    <m/>
  </r>
  <r>
    <d v="2022-06-28T02:10:26"/>
    <x v="10"/>
    <n v="21"/>
    <s v="REYES ALVARADO ARIEL"/>
    <x v="0"/>
    <x v="0"/>
    <n v="155"/>
    <n v="17.2222222222222"/>
    <n v="163.842105263158"/>
    <m/>
    <n v="69678.947400000005"/>
    <x v="0"/>
    <n v="14794.736800000001"/>
    <x v="328"/>
    <x v="0"/>
    <m/>
  </r>
  <r>
    <d v="2022-06-28T02:10:27"/>
    <x v="10"/>
    <n v="23"/>
    <s v="ZAPATA POSSO FERNEY"/>
    <x v="0"/>
    <x v="0"/>
    <n v="161"/>
    <n v="17.8888888888889"/>
    <n v="163.842105263158"/>
    <s v="1 Descuento (Conduct)"/>
    <n v="69678.947400000005"/>
    <x v="0"/>
    <n v="14794.736800000001"/>
    <x v="328"/>
    <x v="0"/>
    <m/>
  </r>
  <r>
    <d v="2022-06-28T02:10:27"/>
    <x v="10"/>
    <n v="24"/>
    <s v="GIL ARBOLEDA ARLEX"/>
    <x v="0"/>
    <x v="0"/>
    <n v="135"/>
    <n v="15"/>
    <n v="163.842105263158"/>
    <m/>
    <n v="69678.947400000005"/>
    <x v="0"/>
    <n v="14794.736800000001"/>
    <x v="328"/>
    <x v="0"/>
    <m/>
  </r>
  <r>
    <d v="2022-06-28T02:10:27"/>
    <x v="10"/>
    <n v="26"/>
    <s v="VERENZUELA MARTINEZ ALEXANDER"/>
    <x v="1"/>
    <x v="0"/>
    <n v="239"/>
    <n v="21.727272727272702"/>
    <n v="200.25146198830399"/>
    <m/>
    <n v="85163.157900000006"/>
    <x v="0"/>
    <n v="14794.736800000001"/>
    <x v="328"/>
    <x v="0"/>
    <m/>
  </r>
  <r>
    <d v="2022-06-28T02:10:27"/>
    <x v="10"/>
    <n v="27"/>
    <s v="HENAO MUOZ FERNEY"/>
    <x v="1"/>
    <x v="0"/>
    <n v="209"/>
    <n v="19"/>
    <n v="200.25146198830399"/>
    <m/>
    <n v="85163.157900000006"/>
    <x v="0"/>
    <n v="14794.736800000001"/>
    <x v="328"/>
    <x v="0"/>
    <m/>
  </r>
  <r>
    <d v="2022-06-28T02:10:28"/>
    <x v="10"/>
    <n v="29"/>
    <s v="VALENCIA MENDOZA JHON"/>
    <x v="1"/>
    <x v="3"/>
    <n v="191"/>
    <n v="17.363636363636399"/>
    <n v="200.25146198830399"/>
    <m/>
    <n v="85163.157900000006"/>
    <x v="0"/>
    <n v="14794.736800000001"/>
    <x v="328"/>
    <x v="0"/>
    <m/>
  </r>
  <r>
    <d v="2022-06-28T02:10:28"/>
    <x v="10"/>
    <n v="32"/>
    <s v="ESCOBAR BRAN MATEO"/>
    <x v="0"/>
    <x v="0"/>
    <n v="163"/>
    <n v="18.1111111111111"/>
    <n v="163.842105263158"/>
    <m/>
    <n v="69678.947400000005"/>
    <x v="0"/>
    <n v="14794.736800000001"/>
    <x v="328"/>
    <x v="0"/>
    <m/>
  </r>
  <r>
    <d v="2022-06-28T02:10:28"/>
    <x v="10"/>
    <n v="33"/>
    <s v="TORRES CRISTIAN"/>
    <x v="1"/>
    <x v="0"/>
    <n v="222"/>
    <n v="20.181818181818201"/>
    <n v="200.25146198830399"/>
    <s v="2 Descuentos (Usuarios desubicados)"/>
    <n v="85163.157900000006"/>
    <x v="0"/>
    <n v="14794.736800000001"/>
    <x v="328"/>
    <x v="0"/>
    <m/>
  </r>
  <r>
    <d v="2022-06-28T02:10:28"/>
    <x v="10"/>
    <n v="34"/>
    <s v="MONTOYA OSPINA GILBERTO ANTONIO"/>
    <x v="3"/>
    <x v="0"/>
    <n v="186"/>
    <n v="18.600000000000001"/>
    <n v="182.046783625731"/>
    <m/>
    <n v="77421.052599999995"/>
    <x v="0"/>
    <n v="14794.736800000001"/>
    <x v="328"/>
    <x v="0"/>
    <m/>
  </r>
  <r>
    <d v="2022-06-28T02:10:29"/>
    <x v="10"/>
    <n v="35"/>
    <s v="GARCIA DAVID WILSON ALBERTO"/>
    <x v="0"/>
    <x v="0"/>
    <n v="141"/>
    <n v="15.6666666666667"/>
    <n v="163.842105263158"/>
    <s v="2 Descuentos x Usuario con movilidad reducida"/>
    <n v="69678.947400000005"/>
    <x v="1"/>
    <n v="14794.736800000001"/>
    <x v="328"/>
    <x v="0"/>
    <m/>
  </r>
  <r>
    <d v="2022-06-28T02:10:29"/>
    <x v="10"/>
    <n v="36"/>
    <s v="MARTINEZ CHAVERRA LUIS NORBERTO"/>
    <x v="3"/>
    <x v="0"/>
    <n v="204"/>
    <n v="20.399999999999999"/>
    <n v="182.046783625731"/>
    <m/>
    <n v="77421.052599999995"/>
    <x v="0"/>
    <n v="14794.736800000001"/>
    <x v="328"/>
    <x v="0"/>
    <m/>
  </r>
  <r>
    <d v="2022-06-28T02:10:29"/>
    <x v="10"/>
    <n v="38"/>
    <s v="HERNANDEZ MACIAS GILBERTO"/>
    <x v="0"/>
    <x v="0"/>
    <n v="127"/>
    <n v="14.1111111111111"/>
    <n v="163.842105263158"/>
    <m/>
    <n v="69678.947400000005"/>
    <x v="0"/>
    <n v="14794.736800000001"/>
    <x v="328"/>
    <x v="0"/>
    <m/>
  </r>
  <r>
    <d v="2022-06-28T02:10:29"/>
    <x v="10"/>
    <n v="39"/>
    <s v="LONDOO LOPERA DUVAN ANDRES"/>
    <x v="0"/>
    <x v="0"/>
    <n v="152"/>
    <n v="16.8888888888889"/>
    <n v="163.842105263158"/>
    <m/>
    <n v="69678.947400000005"/>
    <x v="0"/>
    <n v="14794.736800000001"/>
    <x v="328"/>
    <x v="0"/>
    <m/>
  </r>
  <r>
    <d v="2022-06-28T02:10:29"/>
    <x v="10"/>
    <n v="40"/>
    <s v="OCAMPO OCAMPO ANTONIO JOSE"/>
    <x v="4"/>
    <x v="1"/>
    <n v="129"/>
    <n v="18.428571428571399"/>
    <n v="127.43274853801201"/>
    <m/>
    <n v="54194.736799999999"/>
    <x v="0"/>
    <n v="14794.736800000001"/>
    <x v="328"/>
    <x v="0"/>
    <m/>
  </r>
  <r>
    <d v="2022-06-28T02:10:29"/>
    <x v="10"/>
    <n v="42"/>
    <s v="BARRANTES GALLEGO DANIEL CAMILO"/>
    <x v="1"/>
    <x v="0"/>
    <n v="200"/>
    <n v="18.181818181818201"/>
    <n v="200.25146198830399"/>
    <m/>
    <n v="85163.157900000006"/>
    <x v="0"/>
    <n v="14794.736800000001"/>
    <x v="328"/>
    <x v="0"/>
    <m/>
  </r>
  <r>
    <d v="2022-06-28T02:11:49"/>
    <x v="10"/>
    <n v="1"/>
    <s v="LUJAN LOPERA FABIAN ALEXIS"/>
    <x v="6"/>
    <x v="0"/>
    <n v="106"/>
    <n v="13.25"/>
    <n v="106"/>
    <m/>
    <n v="44100"/>
    <x v="0"/>
    <n v="13890.476199999999"/>
    <x v="328"/>
    <x v="0"/>
    <m/>
  </r>
  <r>
    <d v="2022-06-28T02:11:49"/>
    <x v="10"/>
    <n v="31"/>
    <s v="DUQUE GIRALDO VICTOR HUGO"/>
    <x v="11"/>
    <x v="0"/>
    <n v="21"/>
    <n v="10.5"/>
    <n v="21"/>
    <m/>
    <n v="8550"/>
    <x v="0"/>
    <n v="2100"/>
    <x v="328"/>
    <x v="0"/>
    <m/>
  </r>
  <r>
    <d v="2022-06-29T02:33:14"/>
    <x v="1"/>
    <n v="1"/>
    <s v="BERRIO GIL YEYSON DARIO"/>
    <x v="0"/>
    <x v="0"/>
    <n v="208"/>
    <n v="23.1111111111111"/>
    <n v="227.52808988763999"/>
    <s v="2 Descuentos (Jefe de ruta)"/>
    <n v="98337.640400000004"/>
    <x v="0"/>
    <n v="16025.806500000001"/>
    <x v="329"/>
    <x v="0"/>
    <m/>
  </r>
  <r>
    <d v="2022-06-29T02:33:14"/>
    <x v="1"/>
    <n v="5"/>
    <s v="LOAIZA GAVIRIA EDIXON ANDRES"/>
    <x v="3"/>
    <x v="0"/>
    <n v="255"/>
    <n v="25.5"/>
    <n v="252.80898876404501"/>
    <m/>
    <n v="109264.04489999999"/>
    <x v="1"/>
    <n v="16025.806500000001"/>
    <x v="329"/>
    <x v="0"/>
    <m/>
  </r>
  <r>
    <d v="2022-06-29T02:33:14"/>
    <x v="1"/>
    <n v="6"/>
    <s v="VARGAS ROJAS DIELMER AUGUSTO"/>
    <x v="8"/>
    <x v="2"/>
    <n v="131"/>
    <n v="26.2"/>
    <n v="126.40449438202199"/>
    <m/>
    <n v="54632.022499999999"/>
    <x v="0"/>
    <n v="16025.806500000001"/>
    <x v="329"/>
    <x v="0"/>
    <m/>
  </r>
  <r>
    <d v="2022-06-29T02:33:15"/>
    <x v="1"/>
    <n v="7"/>
    <s v="HERNANDEZ MACIAS GILBERTO"/>
    <x v="3"/>
    <x v="0"/>
    <n v="223"/>
    <n v="22.3"/>
    <n v="252.80898876404501"/>
    <m/>
    <n v="109264.04489999999"/>
    <x v="1"/>
    <n v="16025.806500000001"/>
    <x v="329"/>
    <x v="0"/>
    <m/>
  </r>
  <r>
    <d v="2022-06-29T02:33:15"/>
    <x v="1"/>
    <n v="8"/>
    <s v="VALENCIA MENDOZA CESAR AUGUSTO"/>
    <x v="1"/>
    <x v="0"/>
    <n v="288"/>
    <n v="26.181818181818201"/>
    <n v="278.08988764044898"/>
    <m/>
    <n v="120190.4494"/>
    <x v="1"/>
    <n v="16025.806500000001"/>
    <x v="329"/>
    <x v="0"/>
    <m/>
  </r>
  <r>
    <d v="2022-06-29T02:33:15"/>
    <x v="1"/>
    <n v="10"/>
    <s v="PIEDRAHITA MADRID SANTIAGO"/>
    <x v="4"/>
    <x v="0"/>
    <n v="150"/>
    <n v="21.428571428571399"/>
    <n v="176.96629213483101"/>
    <m/>
    <n v="76484.8315"/>
    <x v="0"/>
    <n v="16025.806500000001"/>
    <x v="329"/>
    <x v="0"/>
    <m/>
  </r>
  <r>
    <d v="2022-06-29T02:33:15"/>
    <x v="9"/>
    <n v="11"/>
    <s v="HERRERA CRISTIAN"/>
    <x v="4"/>
    <x v="0"/>
    <n v="180"/>
    <n v="25.714285714285701"/>
    <n v="176.96629213483101"/>
    <m/>
    <n v="76484.8315"/>
    <x v="0"/>
    <n v="16025.806500000001"/>
    <x v="329"/>
    <x v="0"/>
    <m/>
  </r>
  <r>
    <d v="2022-06-29T02:33:15"/>
    <x v="9"/>
    <n v="13"/>
    <s v="MORALES CASTAEDA JONNY EDISON"/>
    <x v="0"/>
    <x v="0"/>
    <n v="227"/>
    <n v="25.2222222222222"/>
    <n v="227.52808988763999"/>
    <m/>
    <n v="98337.640400000004"/>
    <x v="0"/>
    <n v="16025.806500000001"/>
    <x v="329"/>
    <x v="0"/>
    <m/>
  </r>
  <r>
    <d v="2022-06-29T02:33:16"/>
    <x v="9"/>
    <n v="14"/>
    <s v="GONZALEZ VELASQUEZ LISDAN"/>
    <x v="3"/>
    <x v="0"/>
    <n v="291"/>
    <n v="29.1"/>
    <n v="252.80898876404501"/>
    <m/>
    <n v="109264.04489999999"/>
    <x v="1"/>
    <n v="16025.806500000001"/>
    <x v="329"/>
    <x v="0"/>
    <m/>
  </r>
  <r>
    <d v="2022-06-29T02:33:16"/>
    <x v="9"/>
    <n v="15"/>
    <s v="LOPERA AGUDELO LUIS FRANCISCO"/>
    <x v="0"/>
    <x v="0"/>
    <n v="244"/>
    <n v="27.1111111111111"/>
    <n v="227.52808988763999"/>
    <m/>
    <n v="98337.640400000004"/>
    <x v="0"/>
    <n v="16025.806500000001"/>
    <x v="329"/>
    <x v="0"/>
    <m/>
  </r>
  <r>
    <d v="2022-06-29T02:33:16"/>
    <x v="9"/>
    <n v="18"/>
    <s v="ZAPATA POSSO FERNEY"/>
    <x v="6"/>
    <x v="0"/>
    <n v="210"/>
    <n v="26.25"/>
    <n v="202.247191011236"/>
    <m/>
    <n v="87411.236000000004"/>
    <x v="0"/>
    <n v="16025.806500000001"/>
    <x v="329"/>
    <x v="0"/>
    <m/>
  </r>
  <r>
    <d v="2022-06-29T02:33:16"/>
    <x v="9"/>
    <n v="19"/>
    <s v="HURTADO MADRID JUAN ESTEBAN"/>
    <x v="11"/>
    <x v="0"/>
    <n v="58"/>
    <n v="23.2"/>
    <n v="63.202247191011203"/>
    <m/>
    <n v="27316.011200000001"/>
    <x v="0"/>
    <n v="16025.806500000001"/>
    <x v="329"/>
    <x v="0"/>
    <m/>
  </r>
  <r>
    <d v="2022-06-29T02:33:16"/>
    <x v="9"/>
    <n v="20"/>
    <s v="TABORDA ROJAS DIEGO ALEJANDRO"/>
    <x v="9"/>
    <x v="0"/>
    <n v="332"/>
    <n v="27.6666666666667"/>
    <n v="303.37078651685403"/>
    <s v="1 Descuento (Jefe de ruta)"/>
    <n v="131116.85389999999"/>
    <x v="0"/>
    <n v="16025.806500000001"/>
    <x v="329"/>
    <x v="0"/>
    <m/>
  </r>
  <r>
    <d v="2022-06-29T02:33:17"/>
    <x v="9"/>
    <n v="21"/>
    <s v="REYES ALVARADO ARIEL"/>
    <x v="2"/>
    <x v="0"/>
    <n v="142"/>
    <n v="21.846153846153801"/>
    <n v="164.325842696629"/>
    <m/>
    <n v="71021.629199999996"/>
    <x v="0"/>
    <n v="16025.806500000001"/>
    <x v="329"/>
    <x v="0"/>
    <m/>
  </r>
  <r>
    <d v="2022-06-29T02:33:17"/>
    <x v="9"/>
    <n v="23"/>
    <s v="RUA OCHOA JARAD"/>
    <x v="1"/>
    <x v="3"/>
    <n v="257"/>
    <n v="23.363636363636399"/>
    <n v="278.08988764044898"/>
    <m/>
    <n v="120190.4494"/>
    <x v="0"/>
    <n v="16025.806500000001"/>
    <x v="329"/>
    <x v="0"/>
    <m/>
  </r>
  <r>
    <d v="2022-06-29T02:33:17"/>
    <x v="9"/>
    <n v="24"/>
    <s v="GIL ARBOLEDA ARLEX"/>
    <x v="3"/>
    <x v="0"/>
    <n v="304"/>
    <n v="30.4"/>
    <n v="252.80898876404501"/>
    <s v="3 Descuentos (despachador jose y 2 conducts)"/>
    <n v="109264.04489999999"/>
    <x v="0"/>
    <n v="16025.806500000001"/>
    <x v="329"/>
    <x v="0"/>
    <m/>
  </r>
  <r>
    <d v="2022-06-29T02:33:17"/>
    <x v="9"/>
    <n v="26"/>
    <s v="VERENZUELA MARTINEZ ALEXANDER"/>
    <x v="1"/>
    <x v="0"/>
    <n v="235"/>
    <n v="21.363636363636399"/>
    <n v="278.08988764044898"/>
    <m/>
    <n v="120190.4494"/>
    <x v="0"/>
    <n v="16025.806500000001"/>
    <x v="329"/>
    <x v="0"/>
    <m/>
  </r>
  <r>
    <d v="2022-06-29T02:33:17"/>
    <x v="9"/>
    <n v="27"/>
    <s v="DURANGO DAVID JOSE"/>
    <x v="6"/>
    <x v="0"/>
    <n v="197"/>
    <n v="24.625"/>
    <n v="202.247191011236"/>
    <m/>
    <n v="87411.236000000004"/>
    <x v="0"/>
    <n v="16025.806500000001"/>
    <x v="329"/>
    <x v="0"/>
    <m/>
  </r>
  <r>
    <d v="2022-06-29T02:33:18"/>
    <x v="9"/>
    <n v="28"/>
    <s v="VARGAS ROJAS DIELMER AUGUSTO"/>
    <x v="10"/>
    <x v="0"/>
    <n v="89"/>
    <n v="22.25"/>
    <n v="101.123595505618"/>
    <m/>
    <n v="43705.618000000002"/>
    <x v="0"/>
    <n v="16025.806500000001"/>
    <x v="329"/>
    <x v="0"/>
    <m/>
  </r>
  <r>
    <d v="2022-06-29T02:33:18"/>
    <x v="9"/>
    <n v="29"/>
    <s v="VALENCIA MENDOZA JHON"/>
    <x v="3"/>
    <x v="3"/>
    <n v="240"/>
    <n v="25.2631578947368"/>
    <n v="240.168539325843"/>
    <m/>
    <n v="103800.84269999999"/>
    <x v="0"/>
    <n v="16025.806500000001"/>
    <x v="329"/>
    <x v="0"/>
    <m/>
  </r>
  <r>
    <d v="2022-06-29T02:33:18"/>
    <x v="1"/>
    <n v="32"/>
    <s v="ESCOBAR BRAN MATEO"/>
    <x v="3"/>
    <x v="0"/>
    <n v="276"/>
    <n v="27.6"/>
    <n v="252.80898876404501"/>
    <m/>
    <n v="109264.04489999999"/>
    <x v="0"/>
    <n v="16025.806500000001"/>
    <x v="329"/>
    <x v="0"/>
    <m/>
  </r>
  <r>
    <d v="2022-06-29T02:33:19"/>
    <x v="1"/>
    <n v="33"/>
    <s v="TORRES CRISTIAN"/>
    <x v="3"/>
    <x v="0"/>
    <n v="226"/>
    <n v="22.6"/>
    <n v="252.80898876404501"/>
    <m/>
    <n v="109264.04489999999"/>
    <x v="0"/>
    <n v="16025.806500000001"/>
    <x v="329"/>
    <x v="0"/>
    <m/>
  </r>
  <r>
    <d v="2022-06-29T02:33:19"/>
    <x v="1"/>
    <n v="34"/>
    <s v="MONTOYA OSPINA GILBERTO ANTONIO"/>
    <x v="9"/>
    <x v="0"/>
    <n v="306"/>
    <n v="25.5"/>
    <n v="303.37078651685403"/>
    <s v="2 Descuentos (Propietario)"/>
    <n v="131116.85389999999"/>
    <x v="0"/>
    <n v="16025.806500000001"/>
    <x v="329"/>
    <x v="0"/>
    <m/>
  </r>
  <r>
    <d v="2022-06-29T02:33:19"/>
    <x v="1"/>
    <n v="35"/>
    <s v="GARCIA DAVID WILSON ALBERTO"/>
    <x v="3"/>
    <x v="0"/>
    <n v="246"/>
    <n v="24.6"/>
    <n v="252.80898876404501"/>
    <s v="5 Descuentos (4 x 2 Usuarios con movilidad reducida y Usuario desubicado)"/>
    <n v="109264.04489999999"/>
    <x v="1"/>
    <n v="16025.806500000001"/>
    <x v="329"/>
    <x v="0"/>
    <m/>
  </r>
  <r>
    <d v="2022-06-29T02:33:19"/>
    <x v="1"/>
    <n v="36"/>
    <s v="MARTINEZ CHAVERRA LUIS NORBERTO"/>
    <x v="3"/>
    <x v="0"/>
    <n v="251"/>
    <n v="25.1"/>
    <n v="252.80898876404501"/>
    <m/>
    <n v="109264.04489999999"/>
    <x v="0"/>
    <n v="16025.806500000001"/>
    <x v="329"/>
    <x v="0"/>
    <m/>
  </r>
  <r>
    <d v="2022-06-29T02:33:20"/>
    <x v="1"/>
    <n v="37"/>
    <s v="SEPULVEDA HENAO JUAN CAMILO"/>
    <x v="4"/>
    <x v="0"/>
    <n v="222"/>
    <n v="31.714285714285701"/>
    <n v="176.96629213483101"/>
    <m/>
    <n v="76484.8315"/>
    <x v="1"/>
    <n v="16025.806500000001"/>
    <x v="329"/>
    <x v="0"/>
    <m/>
  </r>
  <r>
    <d v="2022-06-29T02:33:20"/>
    <x v="1"/>
    <n v="38"/>
    <s v="LUJAN LOPERA FABIAN ALEXIS"/>
    <x v="6"/>
    <x v="0"/>
    <n v="215"/>
    <n v="25.294117647058801"/>
    <n v="214.88764044943801"/>
    <s v="1 Descuento (Conduct)"/>
    <n v="92874.438200000004"/>
    <x v="0"/>
    <n v="16025.806500000001"/>
    <x v="329"/>
    <x v="0"/>
    <m/>
  </r>
  <r>
    <d v="2022-06-29T02:33:20"/>
    <x v="1"/>
    <n v="39"/>
    <s v="GONZALEZ MONTAO HERNAN DARIO"/>
    <x v="1"/>
    <x v="0"/>
    <n v="275"/>
    <n v="25"/>
    <n v="278.08988764044898"/>
    <m/>
    <n v="120190.4494"/>
    <x v="0"/>
    <n v="16025.806500000001"/>
    <x v="329"/>
    <x v="0"/>
    <m/>
  </r>
  <r>
    <d v="2022-06-29T02:33:21"/>
    <x v="1"/>
    <n v="40"/>
    <s v="OCAMPO OCAMPO ANTONIO JOSE"/>
    <x v="0"/>
    <x v="0"/>
    <n v="217"/>
    <n v="24.1111111111111"/>
    <n v="227.52808988763999"/>
    <s v="2 Descuentos (Conducts)"/>
    <n v="98337.640400000004"/>
    <x v="0"/>
    <n v="16025.806500000001"/>
    <x v="329"/>
    <x v="0"/>
    <m/>
  </r>
  <r>
    <d v="2022-06-29T02:33:21"/>
    <x v="1"/>
    <n v="42"/>
    <s v="LONDOO ORTIZ ARNOLD DAVID"/>
    <x v="3"/>
    <x v="3"/>
    <n v="255"/>
    <n v="25.5"/>
    <n v="252.80898876404501"/>
    <s v="2 Descuentos (Transbordo veh 18)"/>
    <n v="109264.04489999999"/>
    <x v="0"/>
    <n v="16025.806500000001"/>
    <x v="329"/>
    <x v="0"/>
    <m/>
  </r>
  <r>
    <d v="2022-06-29T02:35:20"/>
    <x v="1"/>
    <n v="3"/>
    <s v="CANO JIMENEZ ESNEIDER"/>
    <x v="6"/>
    <x v="0"/>
    <n v="159"/>
    <n v="19.875"/>
    <n v="159"/>
    <s v="1 Descuento (Propietario)"/>
    <n v="67950"/>
    <x v="0"/>
    <n v="16064.705900000001"/>
    <x v="329"/>
    <x v="0"/>
    <m/>
  </r>
  <r>
    <d v="2022-06-29T02:35:20"/>
    <x v="9"/>
    <n v="12"/>
    <s v="VELEZ ZAPATA SANTIAGO"/>
    <x v="6"/>
    <x v="0"/>
    <n v="168"/>
    <n v="21"/>
    <n v="168"/>
    <m/>
    <n v="72000"/>
    <x v="0"/>
    <n v="16064.705900000001"/>
    <x v="329"/>
    <x v="0"/>
    <m/>
  </r>
  <r>
    <d v="2022-06-29T02:35:20"/>
    <x v="9"/>
    <n v="17"/>
    <s v="MARULANDA JARAMILLO DAWER ANDRES"/>
    <x v="0"/>
    <x v="0"/>
    <n v="184"/>
    <n v="20.5555555555556"/>
    <n v="184"/>
    <s v="1 Descuento (Conduct)"/>
    <n v="78750"/>
    <x v="0"/>
    <n v="16064.705900000001"/>
    <x v="329"/>
    <x v="0"/>
    <m/>
  </r>
  <r>
    <d v="2022-06-29T02:35:21"/>
    <x v="9"/>
    <n v="16"/>
    <s v="DAVID TORRES GEIDER"/>
    <x v="3"/>
    <x v="0"/>
    <n v="206"/>
    <n v="20.6"/>
    <n v="206"/>
    <m/>
    <n v="88200"/>
    <x v="0"/>
    <m/>
    <x v="329"/>
    <x v="0"/>
    <m/>
  </r>
  <r>
    <d v="2022-06-30T03:03:21"/>
    <x v="9"/>
    <n v="1"/>
    <s v="BERRIO GIL YEYSON DARIO"/>
    <x v="3"/>
    <x v="0"/>
    <n v="270"/>
    <n v="27"/>
    <n v="280.80459770114902"/>
    <m/>
    <n v="121862.069"/>
    <x v="0"/>
    <n v="17486.666700000002"/>
    <x v="330"/>
    <x v="0"/>
    <m/>
  </r>
  <r>
    <d v="2022-06-30T03:03:21"/>
    <x v="9"/>
    <n v="3"/>
    <s v="CANO JIMENEZ ESNEIDER"/>
    <x v="3"/>
    <x v="0"/>
    <n v="247"/>
    <n v="24.7"/>
    <n v="280.80459770114902"/>
    <m/>
    <n v="121862.069"/>
    <x v="0"/>
    <n v="17486.666700000002"/>
    <x v="330"/>
    <x v="0"/>
    <m/>
  </r>
  <r>
    <d v="2022-06-30T03:03:21"/>
    <x v="9"/>
    <n v="5"/>
    <s v="LOAIZA GAVIRIA EDIXON ANDRES"/>
    <x v="3"/>
    <x v="0"/>
    <n v="298"/>
    <n v="29.8"/>
    <n v="280.80459770114902"/>
    <s v="1 Descuento (Jose despachador)"/>
    <n v="121862.069"/>
    <x v="1"/>
    <n v="17486.666700000002"/>
    <x v="330"/>
    <x v="0"/>
    <m/>
  </r>
  <r>
    <d v="2022-06-30T03:03:21"/>
    <x v="9"/>
    <n v="6"/>
    <s v="VARGAS ROJAS DIELMER AUGUSTO"/>
    <x v="0"/>
    <x v="0"/>
    <n v="257"/>
    <n v="28.5555555555556"/>
    <n v="252.72413793103399"/>
    <m/>
    <n v="109675.8621"/>
    <x v="0"/>
    <n v="17486.666700000002"/>
    <x v="330"/>
    <x v="0"/>
    <m/>
  </r>
  <r>
    <d v="2022-06-30T03:03:22"/>
    <x v="9"/>
    <n v="7"/>
    <s v="HERNANDEZ MACIAS GILBERTO"/>
    <x v="3"/>
    <x v="0"/>
    <n v="278"/>
    <n v="27.8"/>
    <n v="280.80459770114902"/>
    <m/>
    <n v="121862.069"/>
    <x v="1"/>
    <n v="17486.666700000002"/>
    <x v="330"/>
    <x v="0"/>
    <m/>
  </r>
  <r>
    <d v="2022-06-30T03:03:22"/>
    <x v="9"/>
    <n v="8"/>
    <s v="VALENCIA MENDOZA CESAR AUGUSTO"/>
    <x v="3"/>
    <x v="0"/>
    <n v="298"/>
    <n v="29.8"/>
    <n v="280.80459770114902"/>
    <m/>
    <n v="121862.069"/>
    <x v="1"/>
    <n v="17486.666700000002"/>
    <x v="330"/>
    <x v="0"/>
    <m/>
  </r>
  <r>
    <d v="2022-06-30T03:03:22"/>
    <x v="9"/>
    <n v="10"/>
    <s v="PIEDRAHITA MADRID SANTIAGO"/>
    <x v="0"/>
    <x v="0"/>
    <n v="216"/>
    <n v="24"/>
    <n v="252.72413793103399"/>
    <m/>
    <n v="109675.8621"/>
    <x v="0"/>
    <n v="17486.666700000002"/>
    <x v="330"/>
    <x v="0"/>
    <m/>
  </r>
  <r>
    <d v="2022-06-30T03:03:22"/>
    <x v="1"/>
    <n v="11"/>
    <s v="HERRERA CRISTIAN"/>
    <x v="2"/>
    <x v="0"/>
    <n v="150"/>
    <n v="25"/>
    <n v="168.48275862068999"/>
    <s v="3 Descuentos (2 Conducts y Usuario desubicado)"/>
    <n v="73117.241399999999"/>
    <x v="0"/>
    <n v="17486.666700000002"/>
    <x v="330"/>
    <x v="0"/>
    <m/>
  </r>
  <r>
    <d v="2022-06-30T03:03:23"/>
    <x v="1"/>
    <n v="13"/>
    <s v="MORALES CASTAEDA JONNY EDISON"/>
    <x v="2"/>
    <x v="0"/>
    <n v="167"/>
    <n v="27.8333333333333"/>
    <n v="168.48275862068999"/>
    <m/>
    <n v="73117.241399999999"/>
    <x v="0"/>
    <n v="17486.666700000002"/>
    <x v="330"/>
    <x v="0"/>
    <m/>
  </r>
  <r>
    <d v="2022-06-30T03:03:23"/>
    <x v="1"/>
    <n v="14"/>
    <s v="GONZALEZ VELASQUEZ LISDAN"/>
    <x v="1"/>
    <x v="0"/>
    <n v="386"/>
    <n v="35.090909090909101"/>
    <n v="308.88505747126402"/>
    <m/>
    <n v="134048.27590000001"/>
    <x v="1"/>
    <n v="17486.666700000002"/>
    <x v="330"/>
    <x v="0"/>
    <m/>
  </r>
  <r>
    <d v="2022-06-30T03:03:23"/>
    <x v="1"/>
    <n v="15"/>
    <s v="LOPERA AGUDELO LUIS FRANCISCO"/>
    <x v="0"/>
    <x v="0"/>
    <n v="219"/>
    <n v="24.3333333333333"/>
    <n v="252.72413793103399"/>
    <m/>
    <n v="109675.8621"/>
    <x v="0"/>
    <n v="17486.666700000002"/>
    <x v="330"/>
    <x v="0"/>
    <m/>
  </r>
  <r>
    <d v="2022-06-30T03:03:23"/>
    <x v="1"/>
    <n v="18"/>
    <s v="RENDON VIANA HUMBERTO DE JESUS"/>
    <x v="3"/>
    <x v="0"/>
    <n v="249"/>
    <n v="24.9"/>
    <n v="280.80459770114902"/>
    <m/>
    <n v="121862.069"/>
    <x v="0"/>
    <n v="17486.666700000002"/>
    <x v="330"/>
    <x v="0"/>
    <m/>
  </r>
  <r>
    <d v="2022-06-30T03:03:23"/>
    <x v="1"/>
    <n v="20"/>
    <s v="VACA FIERRO ROBINSON"/>
    <x v="1"/>
    <x v="0"/>
    <n v="314"/>
    <n v="28.545454545454501"/>
    <n v="308.88505747126402"/>
    <m/>
    <n v="134048.27590000001"/>
    <x v="0"/>
    <n v="17486.666700000002"/>
    <x v="330"/>
    <x v="0"/>
    <m/>
  </r>
  <r>
    <d v="2022-06-30T03:03:23"/>
    <x v="1"/>
    <n v="23"/>
    <s v="GIL CORDOBA MATEO"/>
    <x v="3"/>
    <x v="0"/>
    <n v="277"/>
    <n v="27.7"/>
    <n v="280.80459770114902"/>
    <s v="2 Descuentos (Conducts)"/>
    <n v="121862.069"/>
    <x v="0"/>
    <n v="17486.666700000002"/>
    <x v="330"/>
    <x v="0"/>
    <m/>
  </r>
  <r>
    <d v="2022-06-30T03:03:24"/>
    <x v="1"/>
    <n v="24"/>
    <s v="GIL ARBOLEDA ARLEX"/>
    <x v="5"/>
    <x v="1"/>
    <n v="35"/>
    <n v="35"/>
    <n v="28.080459770114899"/>
    <m/>
    <n v="12186.206899999999"/>
    <x v="0"/>
    <n v="17486.666700000002"/>
    <x v="330"/>
    <x v="0"/>
    <m/>
  </r>
  <r>
    <d v="2022-06-30T03:03:24"/>
    <x v="1"/>
    <n v="26"/>
    <s v="VERENZUELA MARTINEZ ALEXANDER"/>
    <x v="3"/>
    <x v="0"/>
    <n v="250"/>
    <n v="25"/>
    <n v="280.80459770114902"/>
    <m/>
    <n v="121862.069"/>
    <x v="0"/>
    <n v="17486.666700000002"/>
    <x v="330"/>
    <x v="0"/>
    <m/>
  </r>
  <r>
    <d v="2022-06-30T03:03:24"/>
    <x v="1"/>
    <n v="27"/>
    <s v="DURANGO DAVID JOSE"/>
    <x v="1"/>
    <x v="0"/>
    <n v="279"/>
    <n v="25.363636363636399"/>
    <n v="308.88505747126402"/>
    <s v="7 Descuentos (Transbordo veh 16)"/>
    <n v="134048.27590000001"/>
    <x v="0"/>
    <n v="17486.666700000002"/>
    <x v="330"/>
    <x v="0"/>
    <m/>
  </r>
  <r>
    <d v="2022-06-30T03:03:24"/>
    <x v="1"/>
    <n v="29"/>
    <s v="TABORDA ROJAS DIEGO ALEJANDRO"/>
    <x v="1"/>
    <x v="0"/>
    <n v="319"/>
    <n v="29"/>
    <n v="308.88505747126402"/>
    <m/>
    <n v="134048.27590000001"/>
    <x v="0"/>
    <n v="17486.666700000002"/>
    <x v="330"/>
    <x v="0"/>
    <m/>
  </r>
  <r>
    <d v="2022-06-30T03:03:24"/>
    <x v="1"/>
    <n v="31"/>
    <s v="DUQUE GIRALDO VICTOR HUGO"/>
    <x v="1"/>
    <x v="0"/>
    <n v="283"/>
    <n v="25.727272727272702"/>
    <n v="308.88505747126402"/>
    <m/>
    <n v="134048.27590000001"/>
    <x v="0"/>
    <n v="17486.666700000002"/>
    <x v="330"/>
    <x v="0"/>
    <m/>
  </r>
  <r>
    <d v="2022-06-30T03:03:25"/>
    <x v="9"/>
    <n v="32"/>
    <s v="ESCOBAR BRAN MATEO"/>
    <x v="3"/>
    <x v="0"/>
    <n v="293"/>
    <n v="29.3"/>
    <n v="280.80459770114902"/>
    <s v="4 Descuentos (Jose despachador 2 conducts y Usuario desubicado)"/>
    <n v="121862.069"/>
    <x v="0"/>
    <n v="17486.666700000002"/>
    <x v="330"/>
    <x v="0"/>
    <m/>
  </r>
  <r>
    <d v="2022-06-30T03:03:25"/>
    <x v="9"/>
    <n v="33"/>
    <s v="TORRES CRISTIAN"/>
    <x v="0"/>
    <x v="0"/>
    <n v="259"/>
    <n v="28.7777777777778"/>
    <n v="252.72413793103399"/>
    <m/>
    <n v="109675.8621"/>
    <x v="0"/>
    <n v="17486.666700000002"/>
    <x v="330"/>
    <x v="0"/>
    <m/>
  </r>
  <r>
    <d v="2022-06-30T03:03:25"/>
    <x v="9"/>
    <n v="34"/>
    <s v="MARTINEZ MANCO JUAN FELIPE"/>
    <x v="3"/>
    <x v="0"/>
    <n v="312"/>
    <n v="31.2"/>
    <n v="280.80459770114902"/>
    <s v="4 Descuentos (2 x Usuario con movilidad reducida y 2 Usuarios desubicados)"/>
    <n v="121862.069"/>
    <x v="0"/>
    <n v="17486.666700000002"/>
    <x v="330"/>
    <x v="0"/>
    <m/>
  </r>
  <r>
    <d v="2022-06-30T03:03:25"/>
    <x v="9"/>
    <n v="35"/>
    <s v="GARCIA DAVID WILSON ALBERTO"/>
    <x v="0"/>
    <x v="0"/>
    <n v="271"/>
    <n v="30.1111111111111"/>
    <n v="252.72413793103399"/>
    <m/>
    <n v="109675.8621"/>
    <x v="1"/>
    <n v="17486.666700000002"/>
    <x v="330"/>
    <x v="0"/>
    <m/>
  </r>
  <r>
    <d v="2022-06-30T03:03:25"/>
    <x v="9"/>
    <n v="36"/>
    <s v="MARTINEZ CHAVERRA LUIS NORBERTO"/>
    <x v="3"/>
    <x v="0"/>
    <n v="275"/>
    <n v="27.5"/>
    <n v="280.80459770114902"/>
    <m/>
    <n v="121862.069"/>
    <x v="0"/>
    <n v="17486.666700000002"/>
    <x v="330"/>
    <x v="0"/>
    <m/>
  </r>
  <r>
    <d v="2022-06-30T03:03:25"/>
    <x v="9"/>
    <n v="37"/>
    <s v="SEPULVEDA HENAO JUAN CAMILO"/>
    <x v="0"/>
    <x v="0"/>
    <n v="275"/>
    <n v="30.5555555555556"/>
    <n v="252.72413793103399"/>
    <s v="4 Descuentos (Jose despachador y 3 transbordo)"/>
    <n v="109675.8621"/>
    <x v="1"/>
    <n v="17486.666700000002"/>
    <x v="330"/>
    <x v="0"/>
    <m/>
  </r>
  <r>
    <d v="2022-06-30T03:03:26"/>
    <x v="9"/>
    <n v="38"/>
    <s v="LUJAN LOPERA FABIAN ALEXIS"/>
    <x v="4"/>
    <x v="0"/>
    <n v="180"/>
    <n v="25.714285714285701"/>
    <n v="196.56321839080499"/>
    <s v="5 Descuentos (Transbordo)"/>
    <n v="85303.448300000004"/>
    <x v="0"/>
    <n v="17486.666700000002"/>
    <x v="330"/>
    <x v="0"/>
    <m/>
  </r>
  <r>
    <d v="2022-06-30T03:03:26"/>
    <x v="9"/>
    <n v="39"/>
    <s v="GONZALEZ MONTAO HERNAN DARIO"/>
    <x v="6"/>
    <x v="0"/>
    <n v="232"/>
    <n v="30.933333333333302"/>
    <n v="210.60344827586201"/>
    <s v="4 Descuentos (Transbordo veh 42)"/>
    <n v="91396.551699999996"/>
    <x v="0"/>
    <n v="17486.666700000002"/>
    <x v="330"/>
    <x v="0"/>
    <m/>
  </r>
  <r>
    <d v="2022-06-30T03:03:26"/>
    <x v="9"/>
    <n v="40"/>
    <s v="OCAMPO OCAMPO ANTONIO JOSE"/>
    <x v="9"/>
    <x v="0"/>
    <n v="337"/>
    <n v="28.0833333333333"/>
    <n v="336.96551724137902"/>
    <m/>
    <n v="146234.4828"/>
    <x v="0"/>
    <n v="17486.666700000002"/>
    <x v="330"/>
    <x v="0"/>
    <m/>
  </r>
  <r>
    <d v="2022-06-30T03:03:27"/>
    <x v="9"/>
    <n v="42"/>
    <s v="LONDOO ORTIZ ARNOLD DAVID"/>
    <x v="11"/>
    <x v="0"/>
    <n v="103"/>
    <n v="41.2"/>
    <n v="70.201149425287397"/>
    <s v="4 Descuentos (Usuarios desubicados)"/>
    <n v="30465.517199999998"/>
    <x v="0"/>
    <n v="17486.666700000002"/>
    <x v="330"/>
    <x v="0"/>
    <m/>
  </r>
  <r>
    <d v="2022-06-30T03:05:52"/>
    <x v="1"/>
    <n v="12"/>
    <s v="VELEZ ZAPATA SANTIAGO"/>
    <x v="2"/>
    <x v="0"/>
    <n v="155"/>
    <n v="23.846153846153801"/>
    <n v="155"/>
    <m/>
    <n v="91350"/>
    <x v="0"/>
    <m/>
    <x v="330"/>
    <x v="0"/>
    <m/>
  </r>
  <r>
    <d v="2022-06-30T03:05:52"/>
    <x v="9"/>
    <n v="16"/>
    <s v="DAVID TORRES GEIDER"/>
    <x v="10"/>
    <x v="0"/>
    <n v="104"/>
    <n v="23.1111111111111"/>
    <n v="104"/>
    <m/>
    <n v="66825"/>
    <x v="0"/>
    <n v="17135.294099999999"/>
    <x v="330"/>
    <x v="0"/>
    <m/>
  </r>
  <r>
    <d v="2022-06-30T03:05:53"/>
    <x v="1"/>
    <n v="17"/>
    <s v="MARULANDA JARAMILLO DAWER ANDRES"/>
    <x v="3"/>
    <x v="0"/>
    <n v="212"/>
    <n v="21.2"/>
    <n v="212"/>
    <m/>
    <n v="44775"/>
    <x v="0"/>
    <n v="17135.294099999999"/>
    <x v="330"/>
    <x v="0"/>
    <m/>
  </r>
  <r>
    <d v="2022-06-30T03:05:53"/>
    <x v="1"/>
    <n v="21"/>
    <s v="ZAPATA POSSO FERNEY"/>
    <x v="3"/>
    <x v="0"/>
    <n v="213"/>
    <n v="21.6"/>
    <n v="213"/>
    <s v="4 Descuentos (3 transbordo y Usuario desubicado)"/>
    <n v="90900"/>
    <x v="0"/>
    <n v="15500"/>
    <x v="330"/>
    <x v="0"/>
    <m/>
  </r>
  <r>
    <d v="2022-07-01T03:18:01"/>
    <x v="1"/>
    <n v="5"/>
    <s v="LOAIZA GAVIRIA EDIXON ANDRES"/>
    <x v="3"/>
    <x v="0"/>
    <n v="292"/>
    <n v="29.2"/>
    <n v="282.39089184060703"/>
    <m/>
    <n v="122575.9013"/>
    <x v="1"/>
    <n v="16960"/>
    <x v="331"/>
    <x v="0"/>
    <m/>
  </r>
  <r>
    <d v="2022-07-01T03:18:02"/>
    <x v="1"/>
    <n v="6"/>
    <s v="VARGAS ROJAS DIELMER AUGUSTO"/>
    <x v="3"/>
    <x v="0"/>
    <n v="246"/>
    <n v="24.6"/>
    <n v="282.39089184060703"/>
    <m/>
    <n v="122575.9013"/>
    <x v="0"/>
    <n v="16960"/>
    <x v="331"/>
    <x v="0"/>
    <m/>
  </r>
  <r>
    <d v="2022-07-01T03:18:02"/>
    <x v="1"/>
    <n v="7"/>
    <s v="HERNANDEZ MACIAS GILBERTO"/>
    <x v="3"/>
    <x v="0"/>
    <n v="264"/>
    <n v="26.4"/>
    <n v="282.39089184060703"/>
    <m/>
    <n v="122575.9013"/>
    <x v="1"/>
    <n v="16960"/>
    <x v="331"/>
    <x v="0"/>
    <m/>
  </r>
  <r>
    <d v="2022-07-01T03:18:03"/>
    <x v="1"/>
    <n v="8"/>
    <s v="MARTINEZ MANCO JUAN FELIPE"/>
    <x v="0"/>
    <x v="0"/>
    <n v="228"/>
    <n v="25.3333333333333"/>
    <n v="254.15180265654601"/>
    <m/>
    <n v="110318.3112"/>
    <x v="1"/>
    <n v="16960"/>
    <x v="331"/>
    <x v="0"/>
    <m/>
  </r>
  <r>
    <d v="2022-07-01T03:18:03"/>
    <x v="9"/>
    <n v="11"/>
    <s v="HERRERA CRISTIAN"/>
    <x v="12"/>
    <x v="0"/>
    <n v="371"/>
    <n v="28.538461538461501"/>
    <n v="367.10815939278899"/>
    <s v="6 Descuentos (Transbordo x choque)"/>
    <n v="159348.67170000001"/>
    <x v="0"/>
    <n v="16960"/>
    <x v="331"/>
    <x v="0"/>
    <m/>
  </r>
  <r>
    <d v="2022-07-01T03:18:03"/>
    <x v="9"/>
    <n v="13"/>
    <s v="MORALES CASTAEDA JONNY EDISON"/>
    <x v="6"/>
    <x v="0"/>
    <n v="235"/>
    <n v="27.647058823529399"/>
    <n v="240.03225806451599"/>
    <s v="3 Descuentos (Conduct y 2 Usuarios desubicados)"/>
    <n v="104189.51609999999"/>
    <x v="0"/>
    <n v="16960"/>
    <x v="331"/>
    <x v="0"/>
    <m/>
  </r>
  <r>
    <d v="2022-07-01T03:18:04"/>
    <x v="9"/>
    <n v="14"/>
    <s v="CARVAJAL SALAZAR HECTOR MARINO"/>
    <x v="1"/>
    <x v="0"/>
    <n v="287"/>
    <n v="26.090909090909101"/>
    <n v="310.62998102466798"/>
    <m/>
    <n v="134833.4915"/>
    <x v="1"/>
    <n v="16960"/>
    <x v="331"/>
    <x v="0"/>
    <m/>
  </r>
  <r>
    <d v="2022-07-01T03:18:04"/>
    <x v="9"/>
    <n v="15"/>
    <s v="LOPERA AGUDELO LUIS FRANCISCO"/>
    <x v="8"/>
    <x v="0"/>
    <n v="130"/>
    <n v="26"/>
    <n v="141.195445920304"/>
    <m/>
    <n v="61287.950700000001"/>
    <x v="0"/>
    <n v="16960"/>
    <x v="331"/>
    <x v="0"/>
    <m/>
  </r>
  <r>
    <d v="2022-07-01T03:18:04"/>
    <x v="9"/>
    <n v="17"/>
    <s v="ESPINOZA CHAVARRIA GUILLERMO LEON"/>
    <x v="0"/>
    <x v="0"/>
    <n v="236"/>
    <n v="26.2222222222222"/>
    <n v="254.15180265654601"/>
    <m/>
    <n v="110318.3112"/>
    <x v="0"/>
    <n v="16960"/>
    <x v="331"/>
    <x v="0"/>
    <m/>
  </r>
  <r>
    <d v="2022-07-01T03:18:05"/>
    <x v="9"/>
    <n v="18"/>
    <s v="RENDON VIANA HUMBERTO DE JESUS"/>
    <x v="3"/>
    <x v="0"/>
    <n v="301"/>
    <n v="30.1"/>
    <n v="282.39089184060703"/>
    <m/>
    <n v="122575.9013"/>
    <x v="0"/>
    <n v="16960"/>
    <x v="331"/>
    <x v="0"/>
    <m/>
  </r>
  <r>
    <d v="2022-07-01T03:18:05"/>
    <x v="9"/>
    <n v="19"/>
    <s v="HURTADO MADRID JUAN ESTEBAN"/>
    <x v="3"/>
    <x v="3"/>
    <n v="280"/>
    <n v="29.473684210526301"/>
    <n v="268.271347248577"/>
    <m/>
    <n v="116447.1063"/>
    <x v="0"/>
    <n v="16960"/>
    <x v="331"/>
    <x v="0"/>
    <m/>
  </r>
  <r>
    <d v="2022-07-01T03:18:05"/>
    <x v="9"/>
    <n v="20"/>
    <s v="VACA FIERRO ROBINSON"/>
    <x v="1"/>
    <x v="0"/>
    <n v="355"/>
    <n v="32.272727272727302"/>
    <n v="310.62998102466798"/>
    <m/>
    <n v="134833.4915"/>
    <x v="0"/>
    <n v="16960"/>
    <x v="331"/>
    <x v="0"/>
    <m/>
  </r>
  <r>
    <d v="2022-07-01T03:18:06"/>
    <x v="9"/>
    <n v="21"/>
    <s v="REYES ALVARADO ARIEL"/>
    <x v="7"/>
    <x v="0"/>
    <n v="86"/>
    <n v="28.6666666666667"/>
    <n v="84.717267552182193"/>
    <m/>
    <n v="36772.770400000001"/>
    <x v="0"/>
    <n v="16960"/>
    <x v="331"/>
    <x v="0"/>
    <m/>
  </r>
  <r>
    <d v="2022-07-01T03:18:06"/>
    <x v="9"/>
    <n v="23"/>
    <s v="RUA OCHOA JARAD"/>
    <x v="1"/>
    <x v="0"/>
    <n v="293"/>
    <n v="26.636363636363601"/>
    <n v="310.62998102466798"/>
    <s v="1 Descuento (Propietario)"/>
    <n v="134833.4915"/>
    <x v="0"/>
    <n v="16960"/>
    <x v="331"/>
    <x v="0"/>
    <m/>
  </r>
  <r>
    <d v="2022-07-01T03:18:06"/>
    <x v="9"/>
    <n v="25"/>
    <s v="SANCHEZ DIAZ EDISON ANDRES"/>
    <x v="1"/>
    <x v="0"/>
    <n v="379"/>
    <n v="34.454545454545503"/>
    <n v="310.62998102466798"/>
    <m/>
    <n v="134833.4915"/>
    <x v="1"/>
    <n v="16960"/>
    <x v="331"/>
    <x v="0"/>
    <m/>
  </r>
  <r>
    <d v="2022-07-01T03:18:07"/>
    <x v="9"/>
    <n v="26"/>
    <s v="VERENZUELA MARTINEZ ALEXANDER"/>
    <x v="1"/>
    <x v="3"/>
    <n v="272"/>
    <n v="24.727272727272702"/>
    <n v="310.62998102466798"/>
    <m/>
    <n v="134833.4915"/>
    <x v="0"/>
    <n v="16960"/>
    <x v="331"/>
    <x v="0"/>
    <m/>
  </r>
  <r>
    <d v="2022-07-01T03:18:07"/>
    <x v="9"/>
    <n v="27"/>
    <s v="DURANGO DAVID JOSE"/>
    <x v="8"/>
    <x v="3"/>
    <n v="125"/>
    <n v="25"/>
    <n v="141.195445920304"/>
    <s v="1 Descuento (Propietario)"/>
    <n v="61287.950700000001"/>
    <x v="0"/>
    <n v="16960"/>
    <x v="331"/>
    <x v="0"/>
    <m/>
  </r>
  <r>
    <d v="2022-07-01T03:18:08"/>
    <x v="9"/>
    <n v="29"/>
    <s v="TABORDA ROJAS DIEGO ALEJANDRO"/>
    <x v="0"/>
    <x v="0"/>
    <n v="263"/>
    <n v="29.2222222222222"/>
    <n v="254.15180265654601"/>
    <s v="1 Descuento (Conduct)"/>
    <n v="110318.3112"/>
    <x v="0"/>
    <n v="16960"/>
    <x v="331"/>
    <x v="0"/>
    <m/>
  </r>
  <r>
    <d v="2022-07-01T03:18:08"/>
    <x v="9"/>
    <n v="30"/>
    <s v="ESCOBAR BRAN MATEO"/>
    <x v="11"/>
    <x v="0"/>
    <n v="61"/>
    <n v="30.5"/>
    <n v="56.478178368121398"/>
    <m/>
    <n v="24515.1803"/>
    <x v="0"/>
    <n v="16960"/>
    <x v="331"/>
    <x v="0"/>
    <m/>
  </r>
  <r>
    <d v="2022-07-01T03:18:08"/>
    <x v="9"/>
    <n v="31"/>
    <s v="DUQUE GIRALDO VICTOR HUGO"/>
    <x v="0"/>
    <x v="0"/>
    <n v="265"/>
    <n v="29.4444444444444"/>
    <n v="254.15180265654601"/>
    <s v="1 Descuento (Jose despachador)"/>
    <n v="110318.3112"/>
    <x v="0"/>
    <n v="16960"/>
    <x v="331"/>
    <x v="0"/>
    <m/>
  </r>
  <r>
    <d v="2022-07-01T03:18:09"/>
    <x v="1"/>
    <n v="32"/>
    <s v="ESCOBAR BRAN MATEO"/>
    <x v="11"/>
    <x v="0"/>
    <n v="86"/>
    <n v="43"/>
    <n v="56.478178368121398"/>
    <m/>
    <n v="24515.1803"/>
    <x v="0"/>
    <n v="16960"/>
    <x v="331"/>
    <x v="0"/>
    <m/>
  </r>
  <r>
    <d v="2022-07-01T03:18:09"/>
    <x v="1"/>
    <n v="33"/>
    <s v="TORRES CRISTIAN"/>
    <x v="1"/>
    <x v="0"/>
    <n v="332"/>
    <n v="30.181818181818201"/>
    <n v="310.62998102466798"/>
    <m/>
    <n v="134833.4915"/>
    <x v="0"/>
    <n v="16960"/>
    <x v="331"/>
    <x v="0"/>
    <m/>
  </r>
  <r>
    <d v="2022-07-01T03:18:10"/>
    <x v="1"/>
    <n v="34"/>
    <s v="MONTOYA OSPINA GILBERTO ANTONIO"/>
    <x v="12"/>
    <x v="0"/>
    <n v="388"/>
    <n v="29.846153846153801"/>
    <n v="367.10815939278899"/>
    <s v="2 Descuentos x Usuario con movilidad reducida"/>
    <n v="159348.67170000001"/>
    <x v="0"/>
    <n v="16960"/>
    <x v="331"/>
    <x v="0"/>
    <m/>
  </r>
  <r>
    <d v="2022-07-01T03:18:10"/>
    <x v="1"/>
    <n v="35"/>
    <s v="GARCIA DAVID WILSON ALBERTO"/>
    <x v="1"/>
    <x v="0"/>
    <n v="338"/>
    <n v="30.727272727272702"/>
    <n v="310.62998102466798"/>
    <s v="3 Descuentos (2 x Usuario con movilidad reducida y Propietario)"/>
    <n v="134833.4915"/>
    <x v="1"/>
    <n v="16960"/>
    <x v="331"/>
    <x v="0"/>
    <m/>
  </r>
  <r>
    <d v="2022-07-01T03:18:10"/>
    <x v="1"/>
    <n v="36"/>
    <s v="MARTINEZ CHAVERRA LUIS NORBERTO"/>
    <x v="3"/>
    <x v="3"/>
    <n v="296"/>
    <n v="28.1904761904762"/>
    <n v="296.51043643263802"/>
    <m/>
    <n v="128704.6964"/>
    <x v="0"/>
    <n v="16960"/>
    <x v="331"/>
    <x v="0"/>
    <m/>
  </r>
  <r>
    <d v="2022-07-01T03:18:10"/>
    <x v="1"/>
    <n v="37"/>
    <s v="PIEDRAHITA MADRID SANTIAGO"/>
    <x v="3"/>
    <x v="0"/>
    <n v="272"/>
    <n v="27.2"/>
    <n v="282.39089184060703"/>
    <s v="1 Descuento (Despachadora Isabel)"/>
    <n v="122575.9013"/>
    <x v="1"/>
    <n v="16960"/>
    <x v="331"/>
    <x v="0"/>
    <m/>
  </r>
  <r>
    <d v="2022-07-01T03:18:11"/>
    <x v="1"/>
    <n v="38"/>
    <s v="LUJAN LOPERA FABIAN ALEXIS"/>
    <x v="0"/>
    <x v="3"/>
    <n v="243"/>
    <n v="27"/>
    <n v="254.15180265654601"/>
    <m/>
    <n v="110318.3112"/>
    <x v="0"/>
    <n v="16960"/>
    <x v="331"/>
    <x v="0"/>
    <m/>
  </r>
  <r>
    <d v="2022-07-01T03:18:11"/>
    <x v="1"/>
    <n v="39"/>
    <s v="GONZALEZ MONTAO HERNAN DARIO"/>
    <x v="0"/>
    <x v="0"/>
    <n v="215"/>
    <n v="23.8888888888889"/>
    <n v="254.15180265654601"/>
    <m/>
    <n v="110318.3112"/>
    <x v="0"/>
    <n v="16960"/>
    <x v="331"/>
    <x v="0"/>
    <m/>
  </r>
  <r>
    <d v="2022-07-01T03:18:12"/>
    <x v="1"/>
    <n v="40"/>
    <s v="OCAMPO OCAMPO ANTONIO JOSE"/>
    <x v="1"/>
    <x v="0"/>
    <n v="302"/>
    <n v="27.454545454545499"/>
    <n v="310.62998102466798"/>
    <m/>
    <n v="134833.4915"/>
    <x v="0"/>
    <n v="16960"/>
    <x v="331"/>
    <x v="0"/>
    <m/>
  </r>
  <r>
    <d v="2022-07-01T03:18:20"/>
    <x v="1"/>
    <n v="1"/>
    <s v="BERRIO GIL YEYSON DARIO"/>
    <x v="1"/>
    <x v="0"/>
    <n v="243"/>
    <n v="22.090909090909101"/>
    <n v="243"/>
    <m/>
    <n v="104400"/>
    <x v="0"/>
    <n v="17482.352900000002"/>
    <x v="331"/>
    <x v="0"/>
    <m/>
  </r>
  <r>
    <d v="2022-07-01T03:18:20"/>
    <x v="1"/>
    <n v="3"/>
    <s v="CANO JIMENEZ ESNEIDER"/>
    <x v="3"/>
    <x v="0"/>
    <n v="219"/>
    <n v="21.9"/>
    <n v="219"/>
    <m/>
    <n v="94050"/>
    <x v="0"/>
    <n v="17482.352900000002"/>
    <x v="331"/>
    <x v="0"/>
    <m/>
  </r>
  <r>
    <d v="2022-07-01T03:18:21"/>
    <x v="1"/>
    <n v="10"/>
    <s v="MONSALVE OCAMPO EDISON GUSTAVO"/>
    <x v="3"/>
    <x v="0"/>
    <n v="228"/>
    <n v="22.8"/>
    <n v="228"/>
    <m/>
    <n v="98100"/>
    <x v="0"/>
    <n v="17482.352900000002"/>
    <x v="331"/>
    <x v="0"/>
    <m/>
  </r>
  <r>
    <d v="2022-07-01T03:18:21"/>
    <x v="9"/>
    <n v="12"/>
    <s v="VELEZ ZAPATA SANTIAGO"/>
    <x v="4"/>
    <x v="0"/>
    <n v="158"/>
    <n v="22.571428571428601"/>
    <n v="158"/>
    <m/>
    <n v="67950"/>
    <x v="0"/>
    <n v="17482.352900000002"/>
    <x v="331"/>
    <x v="0"/>
    <m/>
  </r>
  <r>
    <d v="2022-07-02T03:56:47"/>
    <x v="9"/>
    <n v="1"/>
    <s v="BERRIO GIL YEYSON DARIO"/>
    <x v="3"/>
    <x v="0"/>
    <n v="267"/>
    <n v="26.7"/>
    <n v="288.38709677419399"/>
    <m/>
    <n v="125274.19349999999"/>
    <x v="0"/>
    <n v="18233.333299999998"/>
    <x v="332"/>
    <x v="0"/>
    <m/>
  </r>
  <r>
    <d v="2022-07-02T03:56:47"/>
    <x v="9"/>
    <n v="3"/>
    <s v="CANO JIMENEZ ESNEIDER"/>
    <x v="0"/>
    <x v="0"/>
    <n v="250"/>
    <n v="27.7777777777778"/>
    <n v="259.54838709677398"/>
    <s v="2 Descuentos (Jefe de ruta)"/>
    <n v="112746.7742"/>
    <x v="0"/>
    <n v="18233.333299999998"/>
    <x v="332"/>
    <x v="0"/>
    <m/>
  </r>
  <r>
    <d v="2022-07-02T03:56:47"/>
    <x v="9"/>
    <n v="5"/>
    <s v="LOAIZA GAVIRIA EDIXON ANDRES"/>
    <x v="3"/>
    <x v="0"/>
    <n v="301"/>
    <n v="30.1"/>
    <n v="288.38709677419399"/>
    <s v="2 Descuentos (Transbordo veh 35)"/>
    <n v="125274.19349999999"/>
    <x v="1"/>
    <n v="18233.333299999998"/>
    <x v="332"/>
    <x v="0"/>
    <m/>
  </r>
  <r>
    <d v="2022-07-02T03:56:47"/>
    <x v="9"/>
    <n v="6"/>
    <s v="VARGAS ROJAS DIELMER AUGUSTO"/>
    <x v="0"/>
    <x v="0"/>
    <n v="249"/>
    <n v="27.6666666666667"/>
    <n v="259.54838709677398"/>
    <s v="2 Descuentos (Despachador estiven y Conduct)"/>
    <n v="112746.7742"/>
    <x v="0"/>
    <n v="18233.333299999998"/>
    <x v="332"/>
    <x v="0"/>
    <m/>
  </r>
  <r>
    <d v="2022-07-02T03:56:47"/>
    <x v="9"/>
    <n v="7"/>
    <s v="HERNANDEZ MACIAS GILBERTO"/>
    <x v="3"/>
    <x v="0"/>
    <n v="268"/>
    <n v="26.8"/>
    <n v="288.38709677419399"/>
    <m/>
    <n v="125274.19349999999"/>
    <x v="1"/>
    <n v="18233.333299999998"/>
    <x v="332"/>
    <x v="0"/>
    <m/>
  </r>
  <r>
    <d v="2022-07-02T03:56:48"/>
    <x v="9"/>
    <n v="8"/>
    <s v="VALENCIA MENDOZA CESAR AUGUSTO"/>
    <x v="1"/>
    <x v="0"/>
    <n v="337"/>
    <n v="30.636363636363601"/>
    <n v="317.22580645161298"/>
    <m/>
    <n v="137801.61290000001"/>
    <x v="1"/>
    <n v="18233.333299999998"/>
    <x v="332"/>
    <x v="0"/>
    <m/>
  </r>
  <r>
    <d v="2022-07-02T03:56:48"/>
    <x v="9"/>
    <n v="10"/>
    <s v="MONSALVE OCAMPO EDISON GUSTAVO"/>
    <x v="3"/>
    <x v="3"/>
    <n v="261"/>
    <n v="26.1"/>
    <n v="288.38709677419399"/>
    <m/>
    <n v="125274.19349999999"/>
    <x v="0"/>
    <n v="18233.333299999998"/>
    <x v="332"/>
    <x v="0"/>
    <m/>
  </r>
  <r>
    <d v="2022-07-02T03:56:48"/>
    <x v="9"/>
    <n v="11"/>
    <s v="HERRERA CRISTIAN"/>
    <x v="12"/>
    <x v="0"/>
    <n v="393"/>
    <n v="30.230769230769202"/>
    <n v="374.90322580645199"/>
    <s v="1 Descuento (Usuario desubicado)"/>
    <n v="162856.4516"/>
    <x v="0"/>
    <n v="18233.333299999998"/>
    <x v="332"/>
    <x v="0"/>
    <m/>
  </r>
  <r>
    <d v="2022-07-02T03:56:48"/>
    <x v="1"/>
    <n v="12"/>
    <s v="LONDOO ORTIZ ARNOLD DAVID"/>
    <x v="8"/>
    <x v="0"/>
    <n v="144"/>
    <n v="28.8"/>
    <n v="144.193548387097"/>
    <s v="5 Descuentos (Usuarios desubicados)"/>
    <n v="62637.096799999999"/>
    <x v="0"/>
    <n v="18233.333299999998"/>
    <x v="332"/>
    <x v="0"/>
    <m/>
  </r>
  <r>
    <d v="2022-07-02T03:56:48"/>
    <x v="1"/>
    <n v="13"/>
    <s v="MORALES CASTAEDA JONNY EDISON"/>
    <x v="4"/>
    <x v="1"/>
    <n v="226"/>
    <n v="32.285714285714299"/>
    <n v="201.870967741935"/>
    <m/>
    <n v="87691.935500000007"/>
    <x v="0"/>
    <n v="18233.333299999998"/>
    <x v="332"/>
    <x v="0"/>
    <m/>
  </r>
  <r>
    <d v="2022-07-02T03:56:49"/>
    <x v="1"/>
    <n v="14"/>
    <s v="GONZALEZ VELASQUEZ LISDAN"/>
    <x v="3"/>
    <x v="0"/>
    <n v="321"/>
    <n v="32.1"/>
    <n v="288.38709677419399"/>
    <m/>
    <n v="125274.19349999999"/>
    <x v="1"/>
    <n v="18233.333299999998"/>
    <x v="332"/>
    <x v="0"/>
    <m/>
  </r>
  <r>
    <d v="2022-07-02T03:56:49"/>
    <x v="1"/>
    <n v="15"/>
    <s v="LOPERA AGUDELO LUIS FRANCISCO"/>
    <x v="3"/>
    <x v="0"/>
    <n v="278"/>
    <n v="27.8"/>
    <n v="288.38709677419399"/>
    <m/>
    <n v="125274.19349999999"/>
    <x v="0"/>
    <n v="18233.333299999998"/>
    <x v="332"/>
    <x v="0"/>
    <m/>
  </r>
  <r>
    <d v="2022-07-02T03:56:49"/>
    <x v="1"/>
    <n v="18"/>
    <s v="RENDON VIANA HUMBERTO DE JESUS"/>
    <x v="3"/>
    <x v="0"/>
    <n v="355"/>
    <n v="35.5"/>
    <n v="288.38709677419399"/>
    <m/>
    <n v="125274.19349999999"/>
    <x v="0"/>
    <n v="18233.333299999998"/>
    <x v="332"/>
    <x v="0"/>
    <m/>
  </r>
  <r>
    <d v="2022-07-02T03:56:49"/>
    <x v="1"/>
    <n v="20"/>
    <s v="VACA FIERRO ROBINSON"/>
    <x v="1"/>
    <x v="0"/>
    <n v="354"/>
    <n v="32.181818181818201"/>
    <n v="317.22580645161298"/>
    <s v="4 Descuentos (3 Usuarios desubicados y Propietario)"/>
    <n v="137801.61290000001"/>
    <x v="0"/>
    <n v="18233.333299999998"/>
    <x v="332"/>
    <x v="0"/>
    <m/>
  </r>
  <r>
    <d v="2022-07-02T03:56:49"/>
    <x v="1"/>
    <n v="21"/>
    <s v="ZAPATA POSSO FERNEY"/>
    <x v="0"/>
    <x v="0"/>
    <n v="248"/>
    <n v="27.5555555555556"/>
    <n v="259.54838709677398"/>
    <s v="3 Descuentos (Conducts)"/>
    <n v="112746.7742"/>
    <x v="0"/>
    <n v="18233.333299999998"/>
    <x v="332"/>
    <x v="0"/>
    <m/>
  </r>
  <r>
    <d v="2022-07-02T03:56:49"/>
    <x v="1"/>
    <n v="22"/>
    <s v="GARCIA DAVID WILSON ALBERTO"/>
    <x v="1"/>
    <x v="3"/>
    <n v="311"/>
    <n v="28.272727272727298"/>
    <n v="317.22580645161298"/>
    <s v="5 Descuentos (4 x Usuarios con movilidad reducida y Usuario desubicado)"/>
    <n v="137801.61290000001"/>
    <x v="1"/>
    <n v="18233.333299999998"/>
    <x v="332"/>
    <x v="0"/>
    <m/>
  </r>
  <r>
    <d v="2022-07-02T03:56:50"/>
    <x v="1"/>
    <n v="23"/>
    <s v="RUA OCHOA JARAD"/>
    <x v="8"/>
    <x v="0"/>
    <n v="126"/>
    <n v="25.2"/>
    <n v="144.193548387097"/>
    <m/>
    <n v="62637.096799999999"/>
    <x v="0"/>
    <n v="18233.333299999998"/>
    <x v="332"/>
    <x v="0"/>
    <m/>
  </r>
  <r>
    <d v="2022-07-02T03:56:50"/>
    <x v="1"/>
    <n v="25"/>
    <s v="SANCHEZ DIAZ EDISON ANDRES"/>
    <x v="3"/>
    <x v="0"/>
    <n v="313"/>
    <n v="31.3"/>
    <n v="288.38709677419399"/>
    <s v="5 Descuentos (4 Usuarios desubicados y Conduct)"/>
    <n v="125274.19349999999"/>
    <x v="1"/>
    <n v="18233.333299999998"/>
    <x v="332"/>
    <x v="0"/>
    <m/>
  </r>
  <r>
    <d v="2022-07-02T03:56:50"/>
    <x v="1"/>
    <n v="27"/>
    <s v="MEDINA PARRA JONATHAN ESTIVEN"/>
    <x v="10"/>
    <x v="3"/>
    <n v="102"/>
    <n v="29.1428571428571"/>
    <n v="100.935483870968"/>
    <m/>
    <n v="43845.967700000001"/>
    <x v="0"/>
    <n v="18233.333299999998"/>
    <x v="332"/>
    <x v="0"/>
    <m/>
  </r>
  <r>
    <d v="2022-07-02T03:56:50"/>
    <x v="1"/>
    <n v="28"/>
    <s v="GIL CORDOBA MATEO"/>
    <x v="0"/>
    <x v="0"/>
    <n v="259"/>
    <n v="28.7777777777778"/>
    <n v="259.54838709677398"/>
    <s v="1 Descuento (Angela despachadora)"/>
    <n v="112746.7742"/>
    <x v="0"/>
    <n v="18233.333299999998"/>
    <x v="332"/>
    <x v="0"/>
    <m/>
  </r>
  <r>
    <d v="2022-07-02T03:56:50"/>
    <x v="1"/>
    <n v="29"/>
    <s v="VALENCIA MENDOZA JHON"/>
    <x v="6"/>
    <x v="0"/>
    <n v="256"/>
    <n v="32"/>
    <n v="230.70967741935499"/>
    <m/>
    <n v="100219.3548"/>
    <x v="0"/>
    <n v="18233.333299999998"/>
    <x v="332"/>
    <x v="0"/>
    <m/>
  </r>
  <r>
    <d v="2022-07-02T03:56:51"/>
    <x v="1"/>
    <n v="31"/>
    <s v="DUQUE GIRALDO VICTOR HUGO"/>
    <x v="2"/>
    <x v="0"/>
    <n v="171"/>
    <n v="28.5"/>
    <n v="173.03225806451599"/>
    <m/>
    <n v="75164.516099999993"/>
    <x v="0"/>
    <n v="18233.333299999998"/>
    <x v="332"/>
    <x v="0"/>
    <m/>
  </r>
  <r>
    <d v="2022-07-02T03:56:51"/>
    <x v="9"/>
    <n v="32"/>
    <s v="ESCOBAR BRAN MATEO"/>
    <x v="1"/>
    <x v="0"/>
    <n v="304"/>
    <n v="27.636363636363601"/>
    <n v="317.22580645161298"/>
    <s v="3 Descuentos (Jefe de ruta y 2 Conduct)"/>
    <n v="137801.61290000001"/>
    <x v="0"/>
    <n v="18233.333299999998"/>
    <x v="332"/>
    <x v="0"/>
    <m/>
  </r>
  <r>
    <d v="2022-07-02T03:56:51"/>
    <x v="9"/>
    <n v="33"/>
    <s v="TORRES CRISTIAN"/>
    <x v="3"/>
    <x v="0"/>
    <n v="291"/>
    <n v="29.1"/>
    <n v="288.38709677419399"/>
    <s v="4 Descuentos (3 Incidente con Usuarios y Conduct)"/>
    <n v="125274.19349999999"/>
    <x v="0"/>
    <n v="18233.333299999998"/>
    <x v="332"/>
    <x v="0"/>
    <m/>
  </r>
  <r>
    <d v="2022-07-02T03:56:51"/>
    <x v="9"/>
    <n v="34"/>
    <s v="MONTOYA OSPINA GILBERTO ANTONIO"/>
    <x v="3"/>
    <x v="0"/>
    <n v="293"/>
    <n v="29.3"/>
    <n v="288.38709677419399"/>
    <s v="1 Descuento (Despachador estiven)"/>
    <n v="125274.19349999999"/>
    <x v="0"/>
    <n v="18233.333299999998"/>
    <x v="332"/>
    <x v="0"/>
    <m/>
  </r>
  <r>
    <d v="2022-07-02T03:56:51"/>
    <x v="9"/>
    <n v="35"/>
    <s v="MARTINEZ MANCO JUAN FELIPE"/>
    <x v="0"/>
    <x v="1"/>
    <n v="282"/>
    <n v="31.3333333333333"/>
    <n v="259.54838709677398"/>
    <s v="Se descuenta el viaje de 12 05 pm ya que no ingresa a la minorista, se desva de la ruta sin autorizacin ni justificacin"/>
    <n v="112746.7742"/>
    <x v="1"/>
    <n v="18233.333299999998"/>
    <x v="332"/>
    <x v="0"/>
    <m/>
  </r>
  <r>
    <d v="2022-07-02T03:56:52"/>
    <x v="9"/>
    <n v="36"/>
    <s v="TABORDA ROJAS DIEGO ALEJANDRO"/>
    <x v="3"/>
    <x v="0"/>
    <n v="271"/>
    <n v="27.1"/>
    <n v="288.38709677419399"/>
    <m/>
    <n v="125274.19349999999"/>
    <x v="0"/>
    <n v="18233.333299999998"/>
    <x v="332"/>
    <x v="0"/>
    <m/>
  </r>
  <r>
    <d v="2022-07-02T03:56:52"/>
    <x v="9"/>
    <n v="37"/>
    <s v="PIEDRAHITA MADRID SANTIAGO"/>
    <x v="0"/>
    <x v="0"/>
    <n v="217"/>
    <n v="24.1111111111111"/>
    <n v="259.54838709677398"/>
    <m/>
    <n v="112746.7742"/>
    <x v="1"/>
    <n v="18233.333299999998"/>
    <x v="332"/>
    <x v="0"/>
    <m/>
  </r>
  <r>
    <d v="2022-07-02T03:56:52"/>
    <x v="9"/>
    <n v="38"/>
    <s v="LUJAN LOPERA FABIAN ALEXIS"/>
    <x v="0"/>
    <x v="0"/>
    <n v="264"/>
    <n v="29.3333333333333"/>
    <n v="259.54838709677398"/>
    <m/>
    <n v="112746.7742"/>
    <x v="0"/>
    <n v="18233.333299999998"/>
    <x v="332"/>
    <x v="0"/>
    <m/>
  </r>
  <r>
    <d v="2022-07-02T03:56:52"/>
    <x v="9"/>
    <n v="39"/>
    <s v="GONZALEZ MONTAO HERNAN DARIO"/>
    <x v="6"/>
    <x v="0"/>
    <n v="210"/>
    <n v="26.25"/>
    <n v="230.70967741935499"/>
    <m/>
    <n v="100219.3548"/>
    <x v="0"/>
    <n v="18233.333299999998"/>
    <x v="332"/>
    <x v="0"/>
    <m/>
  </r>
  <r>
    <d v="2022-07-02T03:56:52"/>
    <x v="9"/>
    <n v="40"/>
    <s v="OCAMPO OCAMPO ANTONIO JOSE"/>
    <x v="3"/>
    <x v="0"/>
    <n v="265"/>
    <n v="26.5"/>
    <n v="288.38709677419399"/>
    <m/>
    <n v="125274.19349999999"/>
    <x v="0"/>
    <n v="18233.333299999998"/>
    <x v="332"/>
    <x v="0"/>
    <m/>
  </r>
  <r>
    <d v="2022-07-02T03:56:52"/>
    <x v="9"/>
    <n v="42"/>
    <s v="BARRANTES GALLEGO DANIEL CAMILO"/>
    <x v="9"/>
    <x v="0"/>
    <n v="306"/>
    <n v="25.5"/>
    <n v="346.06451612903197"/>
    <s v="1 Descuento (Usuario desubicado)"/>
    <n v="150329.03229999999"/>
    <x v="0"/>
    <n v="18233.333299999998"/>
    <x v="332"/>
    <x v="0"/>
    <m/>
  </r>
  <r>
    <d v="2022-07-02T03:57:15"/>
    <x v="1"/>
    <n v="12"/>
    <s v="VELEZ ZAPATA SANTIAGO"/>
    <x v="4"/>
    <x v="0"/>
    <n v="146"/>
    <n v="20.8571428571429"/>
    <n v="146"/>
    <m/>
    <n v="62550"/>
    <x v="0"/>
    <n v="18908.571400000001"/>
    <x v="332"/>
    <x v="0"/>
    <m/>
  </r>
  <r>
    <d v="2022-07-02T03:57:16"/>
    <x v="1"/>
    <n v="17"/>
    <s v="MARULANDA JARAMILLO DAWER ANDRES"/>
    <x v="0"/>
    <x v="0"/>
    <n v="182"/>
    <n v="20.2222222222222"/>
    <n v="182"/>
    <m/>
    <n v="77850"/>
    <x v="0"/>
    <n v="18908.571400000001"/>
    <x v="332"/>
    <x v="0"/>
    <m/>
  </r>
  <r>
    <d v="2022-07-02T03:57:16"/>
    <x v="1"/>
    <n v="26"/>
    <s v="ESPINOZA CHAVARRIA GUILLERMO LEON"/>
    <x v="0"/>
    <x v="0"/>
    <n v="197"/>
    <n v="21.8888888888889"/>
    <n v="197"/>
    <s v="1 Descuento (Angela despachadora)"/>
    <n v="84600"/>
    <x v="0"/>
    <n v="18908.571400000001"/>
    <x v="332"/>
    <x v="0"/>
    <m/>
  </r>
  <r>
    <d v="2022-07-02T03:57:16"/>
    <x v="1"/>
    <n v="27"/>
    <s v="DURANGO DAVID JOSE"/>
    <x v="7"/>
    <x v="3"/>
    <n v="61"/>
    <n v="20.3333333333333"/>
    <n v="61"/>
    <m/>
    <n v="26100"/>
    <x v="1"/>
    <m/>
    <x v="332"/>
    <x v="0"/>
    <m/>
  </r>
  <r>
    <d v="2022-07-03T02:39:26"/>
    <x v="1"/>
    <n v="1"/>
    <s v="LUJAN LOPERA FABIAN ALEXIS"/>
    <x v="4"/>
    <x v="0"/>
    <n v="162"/>
    <n v="23.1428571428571"/>
    <n v="196"/>
    <m/>
    <n v="85050"/>
    <x v="0"/>
    <n v="16930"/>
    <x v="333"/>
    <x v="0"/>
    <m/>
  </r>
  <r>
    <d v="2022-07-03T02:39:26"/>
    <x v="1"/>
    <n v="5"/>
    <s v="MARTINEZ MANCO JUAN FELIPE"/>
    <x v="6"/>
    <x v="0"/>
    <n v="202"/>
    <n v="25.25"/>
    <n v="224"/>
    <m/>
    <n v="97200"/>
    <x v="1"/>
    <n v="16930"/>
    <x v="333"/>
    <x v="0"/>
    <m/>
  </r>
  <r>
    <d v="2022-07-03T02:39:26"/>
    <x v="1"/>
    <n v="6"/>
    <s v="VARGAS ROJAS DIELMER AUGUSTO"/>
    <x v="3"/>
    <x v="0"/>
    <n v="237"/>
    <n v="23.7"/>
    <n v="280"/>
    <m/>
    <n v="121500"/>
    <x v="0"/>
    <n v="16930"/>
    <x v="333"/>
    <x v="0"/>
    <m/>
  </r>
  <r>
    <d v="2022-07-03T02:39:26"/>
    <x v="1"/>
    <n v="7"/>
    <s v="HERNANDEZ MACIAS GILBERTO"/>
    <x v="0"/>
    <x v="1"/>
    <n v="294"/>
    <n v="32.6666666666667"/>
    <n v="252"/>
    <m/>
    <n v="109350"/>
    <x v="1"/>
    <n v="16930"/>
    <x v="333"/>
    <x v="0"/>
    <m/>
  </r>
  <r>
    <d v="2022-07-03T02:39:27"/>
    <x v="1"/>
    <n v="8"/>
    <s v="VALENCIA MENDOZA CESAR AUGUSTO"/>
    <x v="1"/>
    <x v="0"/>
    <n v="340"/>
    <n v="30.909090909090899"/>
    <n v="308"/>
    <s v="5 Descuentos (Usuarios desubicados)"/>
    <n v="133650"/>
    <x v="1"/>
    <n v="16930"/>
    <x v="333"/>
    <x v="0"/>
    <m/>
  </r>
  <r>
    <d v="2022-07-03T02:39:27"/>
    <x v="1"/>
    <n v="10"/>
    <s v="MONSALVE OCAMPO EDISON GUSTAVO"/>
    <x v="6"/>
    <x v="0"/>
    <n v="199"/>
    <n v="24.875"/>
    <n v="224"/>
    <s v="1 Descuento (Conduct)"/>
    <n v="97200"/>
    <x v="0"/>
    <n v="16930"/>
    <x v="333"/>
    <x v="0"/>
    <m/>
  </r>
  <r>
    <d v="2022-07-03T02:39:27"/>
    <x v="9"/>
    <n v="11"/>
    <s v="HERRERA CRISTIAN"/>
    <x v="3"/>
    <x v="0"/>
    <n v="291"/>
    <n v="29.1"/>
    <n v="280"/>
    <s v="3 Descuentos (Usuarios desubicados)"/>
    <n v="121500"/>
    <x v="0"/>
    <n v="16930"/>
    <x v="333"/>
    <x v="0"/>
    <m/>
  </r>
  <r>
    <d v="2022-07-03T02:39:27"/>
    <x v="9"/>
    <n v="12"/>
    <s v="VELEZ ZAPATA SANTIAGO"/>
    <x v="0"/>
    <x v="0"/>
    <n v="208"/>
    <n v="23.1111111111111"/>
    <n v="252"/>
    <m/>
    <n v="11025"/>
    <x v="0"/>
    <n v="16930"/>
    <x v="333"/>
    <x v="0"/>
    <m/>
  </r>
  <r>
    <d v="2022-07-03T02:39:27"/>
    <x v="9"/>
    <n v="14"/>
    <s v="GONZALEZ VELASQUEZ LISDAN"/>
    <x v="0"/>
    <x v="0"/>
    <n v="261"/>
    <n v="29"/>
    <n v="252"/>
    <m/>
    <n v="109350"/>
    <x v="1"/>
    <n v="16930"/>
    <x v="333"/>
    <x v="0"/>
    <m/>
  </r>
  <r>
    <d v="2022-07-03T02:39:28"/>
    <x v="9"/>
    <n v="15"/>
    <s v="LONDOO ORTIZ ARNOLD DAVID"/>
    <x v="0"/>
    <x v="0"/>
    <n v="233"/>
    <n v="25.8888888888889"/>
    <n v="252"/>
    <s v="4 Descuentos (2 Conducts y 2 Usuarios desubicados)"/>
    <n v="109350"/>
    <x v="0"/>
    <n v="16930"/>
    <x v="333"/>
    <x v="0"/>
    <m/>
  </r>
  <r>
    <d v="2022-07-03T02:39:28"/>
    <x v="9"/>
    <n v="18"/>
    <s v="RENDON VIANA HUMBERTO DE JESUS"/>
    <x v="3"/>
    <x v="0"/>
    <n v="317"/>
    <n v="31.7"/>
    <n v="280"/>
    <m/>
    <n v="121500"/>
    <x v="0"/>
    <n v="16930"/>
    <x v="333"/>
    <x v="0"/>
    <m/>
  </r>
  <r>
    <d v="2022-07-03T02:39:28"/>
    <x v="9"/>
    <n v="19"/>
    <s v="HURTADO MADRID JUAN ESTEBAN"/>
    <x v="8"/>
    <x v="1"/>
    <n v="140"/>
    <n v="28"/>
    <n v="140"/>
    <m/>
    <n v="60750"/>
    <x v="0"/>
    <n v="16930"/>
    <x v="333"/>
    <x v="0"/>
    <m/>
  </r>
  <r>
    <d v="2022-07-03T02:39:28"/>
    <x v="9"/>
    <n v="20"/>
    <s v="VACA FIERRO ROBINSON"/>
    <x v="0"/>
    <x v="0"/>
    <n v="280"/>
    <n v="31.1111111111111"/>
    <n v="252"/>
    <s v="1 Descuento (Conduct)"/>
    <n v="109350"/>
    <x v="0"/>
    <n v="16930"/>
    <x v="333"/>
    <x v="0"/>
    <m/>
  </r>
  <r>
    <d v="2022-07-03T02:39:29"/>
    <x v="9"/>
    <n v="24"/>
    <s v="MORALES CASTAEDA JONNY EDISON"/>
    <x v="11"/>
    <x v="0"/>
    <n v="65"/>
    <n v="32.5"/>
    <n v="56"/>
    <m/>
    <n v="24300"/>
    <x v="0"/>
    <n v="16930"/>
    <x v="333"/>
    <x v="0"/>
    <m/>
  </r>
  <r>
    <d v="2022-07-03T02:39:29"/>
    <x v="9"/>
    <n v="25"/>
    <s v="SANCHEZ DIAZ EDISON ANDRES"/>
    <x v="3"/>
    <x v="0"/>
    <n v="325"/>
    <n v="32.5"/>
    <n v="280"/>
    <s v="2 Descuentos (Usuario desubicado y Despachador estiven)"/>
    <n v="121500"/>
    <x v="1"/>
    <n v="16930"/>
    <x v="333"/>
    <x v="0"/>
    <m/>
  </r>
  <r>
    <d v="2022-07-03T02:39:29"/>
    <x v="9"/>
    <n v="26"/>
    <s v="VERENZUELA MARTINEZ ALEXANDER"/>
    <x v="3"/>
    <x v="0"/>
    <n v="243"/>
    <n v="24.3"/>
    <n v="280"/>
    <s v="1 Descuento (Conduct)"/>
    <n v="121500"/>
    <x v="0"/>
    <n v="16930"/>
    <x v="333"/>
    <x v="0"/>
    <m/>
  </r>
  <r>
    <d v="2022-07-03T02:39:29"/>
    <x v="9"/>
    <n v="27"/>
    <s v="MEDINA PARRA JONATHAN ESTIVEN"/>
    <x v="3"/>
    <x v="0"/>
    <n v="241"/>
    <n v="24.1"/>
    <n v="280"/>
    <s v="JOSE DURANGO Realiz 2 viajes donde moviliz 47 Usuarios"/>
    <n v="121500"/>
    <x v="0"/>
    <n v="16930"/>
    <x v="333"/>
    <x v="0"/>
    <m/>
  </r>
  <r>
    <d v="2022-07-03T02:39:29"/>
    <x v="9"/>
    <n v="28"/>
    <s v="GIL CORDOBA MATEO"/>
    <x v="10"/>
    <x v="0"/>
    <n v="117"/>
    <n v="29.25"/>
    <n v="112"/>
    <m/>
    <n v="48600"/>
    <x v="0"/>
    <n v="16930"/>
    <x v="333"/>
    <x v="0"/>
    <m/>
  </r>
  <r>
    <d v="2022-07-03T02:39:30"/>
    <x v="9"/>
    <n v="29"/>
    <s v="VALENCIA MENDOZA JHON"/>
    <x v="3"/>
    <x v="0"/>
    <n v="265"/>
    <n v="26.5"/>
    <n v="280"/>
    <s v="4 Descuentos (2 Usuarios desubicados, Propietario y Despachadora angela)"/>
    <n v="121500"/>
    <x v="0"/>
    <n v="16930"/>
    <x v="333"/>
    <x v="0"/>
    <m/>
  </r>
  <r>
    <d v="2022-07-03T02:39:30"/>
    <x v="1"/>
    <n v="31"/>
    <s v="DUQUE GIRALDO VICTOR HUGO"/>
    <x v="0"/>
    <x v="3"/>
    <n v="267"/>
    <n v="29.6666666666667"/>
    <n v="252"/>
    <m/>
    <n v="109350"/>
    <x v="0"/>
    <n v="16930"/>
    <x v="333"/>
    <x v="0"/>
    <m/>
  </r>
  <r>
    <d v="2022-07-03T02:39:30"/>
    <x v="1"/>
    <n v="32"/>
    <s v="ESCOBAR BRAN MATEO"/>
    <x v="0"/>
    <x v="0"/>
    <n v="267"/>
    <n v="29.6666666666667"/>
    <n v="252"/>
    <m/>
    <n v="109350"/>
    <x v="0"/>
    <n v="16930"/>
    <x v="333"/>
    <x v="0"/>
    <m/>
  </r>
  <r>
    <d v="2022-07-03T02:39:30"/>
    <x v="1"/>
    <n v="33"/>
    <s v="TORRES CRISTIAN"/>
    <x v="3"/>
    <x v="0"/>
    <n v="243"/>
    <n v="24.3"/>
    <n v="280"/>
    <s v="1 Descuento (Conduct)"/>
    <n v="121500"/>
    <x v="0"/>
    <n v="16930"/>
    <x v="333"/>
    <x v="0"/>
    <m/>
  </r>
  <r>
    <d v="2022-07-03T02:39:31"/>
    <x v="1"/>
    <n v="34"/>
    <s v="MONTOYA OSPINA GILBERTO ANTONIO"/>
    <x v="1"/>
    <x v="0"/>
    <n v="339"/>
    <n v="30.818181818181799"/>
    <n v="308"/>
    <s v="2 Descuentos (Usuarios desubicados)"/>
    <n v="133650"/>
    <x v="0"/>
    <n v="16930"/>
    <x v="333"/>
    <x v="0"/>
    <m/>
  </r>
  <r>
    <d v="2022-07-03T02:39:31"/>
    <x v="1"/>
    <n v="35"/>
    <s v="GARCIA DAVID WILSON ALBERTO"/>
    <x v="3"/>
    <x v="0"/>
    <n v="255"/>
    <n v="25.5"/>
    <n v="280"/>
    <s v="23 Descuentos (2 x Usuario con movilidad reducida y 21 Transbordo veh 13)"/>
    <n v="121500"/>
    <x v="1"/>
    <n v="16930"/>
    <x v="333"/>
    <x v="0"/>
    <m/>
  </r>
  <r>
    <d v="2022-07-03T02:39:31"/>
    <x v="1"/>
    <n v="36"/>
    <s v="TABORDA ROJAS DIEGO ALEJANDRO"/>
    <x v="3"/>
    <x v="0"/>
    <n v="262"/>
    <n v="26.2"/>
    <n v="280"/>
    <s v="1 Descuento (Conduct)"/>
    <n v="121500"/>
    <x v="0"/>
    <n v="16930"/>
    <x v="333"/>
    <x v="0"/>
    <m/>
  </r>
  <r>
    <d v="2022-07-03T02:39:31"/>
    <x v="1"/>
    <n v="37"/>
    <s v="SEPULVEDA HENAO JUAN CAMILO"/>
    <x v="2"/>
    <x v="0"/>
    <n v="244"/>
    <n v="40.6666666666667"/>
    <n v="168"/>
    <m/>
    <n v="72900"/>
    <x v="1"/>
    <n v="16930"/>
    <x v="333"/>
    <x v="0"/>
    <m/>
  </r>
  <r>
    <d v="2022-07-03T02:39:31"/>
    <x v="1"/>
    <n v="39"/>
    <s v="GONZALEZ MONTAO HERNAN DARIO"/>
    <x v="4"/>
    <x v="0"/>
    <n v="175"/>
    <n v="25"/>
    <n v="196"/>
    <s v="4 Descuentos (Jefe de ruta y, Conduct y 2 Transbordo veh 28)"/>
    <n v="85050"/>
    <x v="0"/>
    <n v="16930"/>
    <x v="333"/>
    <x v="0"/>
    <m/>
  </r>
  <r>
    <d v="2022-07-03T02:39:32"/>
    <x v="1"/>
    <n v="40"/>
    <s v="OCAMPO OCAMPO ANTONIO JOSE"/>
    <x v="0"/>
    <x v="3"/>
    <n v="241"/>
    <n v="26.7777777777778"/>
    <n v="252"/>
    <m/>
    <n v="109350"/>
    <x v="0"/>
    <n v="16930"/>
    <x v="333"/>
    <x v="0"/>
    <m/>
  </r>
  <r>
    <d v="2022-07-03T02:39:32"/>
    <x v="1"/>
    <n v="42"/>
    <s v="BARRANTES GALLEGO DANIEL CAMILO"/>
    <x v="0"/>
    <x v="1"/>
    <n v="287"/>
    <n v="31.8888888888889"/>
    <n v="252"/>
    <m/>
    <n v="109350"/>
    <x v="0"/>
    <n v="16930"/>
    <x v="333"/>
    <x v="0"/>
    <m/>
  </r>
  <r>
    <d v="2022-07-03T02:40:36"/>
    <x v="1"/>
    <n v="3"/>
    <s v="CANO JIMENEZ ESNEIDER"/>
    <x v="0"/>
    <x v="0"/>
    <n v="179"/>
    <n v="19.8888888888889"/>
    <n v="179"/>
    <m/>
    <n v="121500"/>
    <x v="0"/>
    <n v="16664.705900000001"/>
    <x v="333"/>
    <x v="0"/>
    <m/>
  </r>
  <r>
    <d v="2022-07-03T02:40:36"/>
    <x v="9"/>
    <n v="13"/>
    <s v="MORALES CASTAEDA JONNY EDISON"/>
    <x v="14"/>
    <x v="0"/>
    <n v="25"/>
    <n v="0"/>
    <n v="25"/>
    <m/>
    <n v="11025"/>
    <x v="0"/>
    <n v="2500"/>
    <x v="333"/>
    <x v="0"/>
    <m/>
  </r>
  <r>
    <d v="2022-07-03T02:40:37"/>
    <x v="9"/>
    <n v="16"/>
    <s v="DAVID TORRES GEIDER"/>
    <x v="0"/>
    <x v="0"/>
    <n v="193"/>
    <n v="22"/>
    <n v="193"/>
    <s v="5 Descuentos (Transbordo)"/>
    <n v="109350"/>
    <x v="0"/>
    <n v="16664.705900000001"/>
    <x v="333"/>
    <x v="0"/>
    <m/>
  </r>
  <r>
    <d v="2022-07-03T02:40:37"/>
    <x v="1"/>
    <n v="17"/>
    <s v="MARULANDA JARAMILLO DAWER ANDRES"/>
    <x v="0"/>
    <x v="0"/>
    <n v="177"/>
    <n v="19.6666666666667"/>
    <n v="177"/>
    <s v="1 Descuento (Usuario desubicado)"/>
    <n v="109350"/>
    <x v="0"/>
    <n v="16664.705882352901"/>
    <x v="333"/>
    <x v="0"/>
    <m/>
  </r>
  <r>
    <d v="2022-07-04T02:41:59"/>
    <x v="10"/>
    <n v="1"/>
    <s v="LUJAN LOPERA FABIAN ALEXIS"/>
    <x v="6"/>
    <x v="3"/>
    <n v="177"/>
    <n v="22.125"/>
    <n v="208.20779220779201"/>
    <m/>
    <n v="90093.506500000003"/>
    <x v="0"/>
    <n v="15123.529399999999"/>
    <x v="334"/>
    <x v="0"/>
    <m/>
  </r>
  <r>
    <d v="2022-07-04T02:41:59"/>
    <x v="10"/>
    <n v="3"/>
    <s v="ESPINOZA CHAVARRIA GUILLERMO LEON"/>
    <x v="2"/>
    <x v="0"/>
    <n v="144"/>
    <n v="24"/>
    <n v="156.15584415584399"/>
    <m/>
    <n v="67570.1299"/>
    <x v="0"/>
    <n v="15123.529399999999"/>
    <x v="334"/>
    <x v="0"/>
    <m/>
  </r>
  <r>
    <d v="2022-07-04T02:41:59"/>
    <x v="10"/>
    <n v="6"/>
    <s v="VARGAS ROJAS DIELMER AUGUSTO"/>
    <x v="1"/>
    <x v="3"/>
    <n v="318"/>
    <n v="28.909090909090899"/>
    <n v="286.28571428571399"/>
    <m/>
    <n v="123878.5714"/>
    <x v="0"/>
    <n v="15123.529399999999"/>
    <x v="334"/>
    <x v="0"/>
    <m/>
  </r>
  <r>
    <d v="2022-07-04T02:42:00"/>
    <x v="10"/>
    <n v="7"/>
    <s v="MONTOYA OSPINA GILBERTO ANTONIO"/>
    <x v="3"/>
    <x v="3"/>
    <n v="255"/>
    <n v="25.5"/>
    <n v="260.25974025974"/>
    <s v="6 Descuentos (4 Usuarios desubicados y 2 x Usuario con movilidad reducida)"/>
    <n v="112616.88310000001"/>
    <x v="1"/>
    <n v="15123.529399999999"/>
    <x v="334"/>
    <x v="0"/>
    <m/>
  </r>
  <r>
    <d v="2022-07-04T02:42:00"/>
    <x v="10"/>
    <n v="8"/>
    <s v="MARTINEZ MANCO JUAN FELIPE"/>
    <x v="1"/>
    <x v="3"/>
    <n v="292"/>
    <n v="26.545454545454501"/>
    <n v="286.28571428571399"/>
    <s v="8 Descuentos (Transbordo veh 07)"/>
    <n v="123878.5714"/>
    <x v="1"/>
    <n v="15123.529399999999"/>
    <x v="334"/>
    <x v="0"/>
    <m/>
  </r>
  <r>
    <d v="2022-07-04T02:42:00"/>
    <x v="10"/>
    <n v="10"/>
    <s v="MONSALVE OCAMPO EDISON GUSTAVO"/>
    <x v="1"/>
    <x v="3"/>
    <n v="275"/>
    <n v="25"/>
    <n v="286.28571428571399"/>
    <m/>
    <n v="123878.5714"/>
    <x v="0"/>
    <n v="15123.529399999999"/>
    <x v="334"/>
    <x v="0"/>
    <m/>
  </r>
  <r>
    <d v="2022-07-04T02:42:00"/>
    <x v="10"/>
    <n v="12"/>
    <s v="ZAPATA POSSO FERNEY"/>
    <x v="3"/>
    <x v="0"/>
    <n v="222"/>
    <n v="22.2"/>
    <n v="260.25974025974"/>
    <s v="1 Descuento (Usuario desubicado)"/>
    <n v="112616.88310000001"/>
    <x v="0"/>
    <n v="15123.529399999999"/>
    <x v="334"/>
    <x v="0"/>
    <m/>
  </r>
  <r>
    <d v="2022-07-04T02:42:01"/>
    <x v="10"/>
    <n v="14"/>
    <s v="GONZALEZ VELASQUEZ LISDAN"/>
    <x v="3"/>
    <x v="0"/>
    <n v="304"/>
    <n v="30.4"/>
    <n v="260.25974025974"/>
    <m/>
    <n v="112616.88310000001"/>
    <x v="1"/>
    <n v="15123.529399999999"/>
    <x v="334"/>
    <x v="0"/>
    <m/>
  </r>
  <r>
    <d v="2022-07-04T02:42:01"/>
    <x v="10"/>
    <n v="17"/>
    <s v="MARULANDA JARAMILLO DAWER ANDRES"/>
    <x v="3"/>
    <x v="3"/>
    <n v="254"/>
    <n v="25.4"/>
    <n v="260.25974025974"/>
    <m/>
    <n v="112616.88310000001"/>
    <x v="0"/>
    <n v="15123.529399999999"/>
    <x v="334"/>
    <x v="0"/>
    <m/>
  </r>
  <r>
    <d v="2022-07-04T02:42:02"/>
    <x v="10"/>
    <n v="19"/>
    <s v="HURTADO MADRID JUAN ESTEBAN"/>
    <x v="3"/>
    <x v="0"/>
    <n v="232"/>
    <n v="23.2"/>
    <n v="260.25974025974"/>
    <s v="2 Descuentos (Usuarios desubicados)"/>
    <n v="112616.88310000001"/>
    <x v="0"/>
    <n v="15123.529399999999"/>
    <x v="334"/>
    <x v="0"/>
    <m/>
  </r>
  <r>
    <d v="2022-07-04T02:42:02"/>
    <x v="10"/>
    <n v="20"/>
    <s v="VACA FIERRO ROBINSON"/>
    <x v="0"/>
    <x v="0"/>
    <n v="254"/>
    <n v="28.2222222222222"/>
    <n v="234.233766233766"/>
    <s v="3 Descuentos (Usuario desubicado, Propietario y conduct)"/>
    <n v="101355.1948"/>
    <x v="0"/>
    <n v="15123.529399999999"/>
    <x v="334"/>
    <x v="0"/>
    <m/>
  </r>
  <r>
    <d v="2022-07-04T02:42:02"/>
    <x v="10"/>
    <n v="24"/>
    <s v="MORALES CASTAEDA JONNY EDISON"/>
    <x v="0"/>
    <x v="0"/>
    <n v="198"/>
    <n v="22"/>
    <n v="234.233766233766"/>
    <s v="1 Descuento (Usuario desubicado)"/>
    <n v="101355.1948"/>
    <x v="0"/>
    <n v="15123.529399999999"/>
    <x v="334"/>
    <x v="0"/>
    <m/>
  </r>
  <r>
    <d v="2022-07-04T02:42:03"/>
    <x v="10"/>
    <n v="25"/>
    <s v="SANCHEZ DIAZ EDISON ANDRES"/>
    <x v="0"/>
    <x v="0"/>
    <n v="213"/>
    <n v="23.6666666666667"/>
    <n v="234.233766233766"/>
    <m/>
    <n v="101355.1948"/>
    <x v="1"/>
    <n v="15123.529399999999"/>
    <x v="334"/>
    <x v="0"/>
    <m/>
  </r>
  <r>
    <d v="2022-07-04T02:42:03"/>
    <x v="10"/>
    <n v="32"/>
    <s v="MEDINA PARRA JONATHAN ESTIVEN"/>
    <x v="3"/>
    <x v="0"/>
    <n v="254"/>
    <n v="25.4"/>
    <n v="260.25974025974"/>
    <s v="1 Descuento (Conduct)"/>
    <n v="112616.88310000001"/>
    <x v="0"/>
    <n v="15123.529399999999"/>
    <x v="334"/>
    <x v="0"/>
    <m/>
  </r>
  <r>
    <d v="2022-07-04T02:42:03"/>
    <x v="10"/>
    <n v="36"/>
    <s v="TABORDA ROJAS DIEGO ALEJANDRO"/>
    <x v="0"/>
    <x v="0"/>
    <n v="243"/>
    <n v="27"/>
    <n v="234.233766233766"/>
    <m/>
    <n v="101355.1948"/>
    <x v="0"/>
    <n v="15123.529399999999"/>
    <x v="334"/>
    <x v="0"/>
    <m/>
  </r>
  <r>
    <d v="2022-07-04T02:42:03"/>
    <x v="10"/>
    <n v="37"/>
    <s v="SEPULVEDA HENAO JUAN CAMILO"/>
    <x v="1"/>
    <x v="0"/>
    <n v="373"/>
    <n v="33.909090909090899"/>
    <n v="286.28571428571399"/>
    <m/>
    <n v="123878.5714"/>
    <x v="1"/>
    <n v="15123.529399999999"/>
    <x v="334"/>
    <x v="0"/>
    <m/>
  </r>
  <r>
    <d v="2022-07-04T02:42:38"/>
    <x v="10"/>
    <n v="15"/>
    <s v="LONDOO ORTIZ ARNOLD DAVID"/>
    <x v="0"/>
    <x v="0"/>
    <n v="196"/>
    <n v="21.7777777777778"/>
    <n v="196"/>
    <m/>
    <n v="84150"/>
    <x v="0"/>
    <n v="15700"/>
    <x v="334"/>
    <x v="0"/>
    <m/>
  </r>
  <r>
    <d v="2022-07-04T02:42:38"/>
    <x v="10"/>
    <n v="16"/>
    <s v="DAVID TORRES GEIDER"/>
    <x v="3"/>
    <x v="0"/>
    <n v="213"/>
    <n v="21.3"/>
    <n v="213"/>
    <s v="2 Descuentos (Usuarios desubicados)"/>
    <n v="91350"/>
    <x v="0"/>
    <n v="15700"/>
    <x v="334"/>
    <x v="0"/>
    <m/>
  </r>
  <r>
    <d v="2022-07-05T01:27:42"/>
    <x v="8"/>
    <n v="3"/>
    <s v="CANO JIMENEZ ESNEIDER"/>
    <x v="10"/>
    <x v="0"/>
    <n v="94"/>
    <n v="23.5"/>
    <n v="84.564705882352897"/>
    <m/>
    <n v="36254.117599999998"/>
    <x v="0"/>
    <n v="15015"/>
    <x v="335"/>
    <x v="0"/>
    <m/>
  </r>
  <r>
    <d v="2022-07-05T01:27:42"/>
    <x v="8"/>
    <n v="9"/>
    <s v="MEDINA PARRA JONATHAN ESTIVEN"/>
    <x v="1"/>
    <x v="0"/>
    <n v="231"/>
    <n v="21"/>
    <n v="232.55294117647099"/>
    <s v="2 Descuentos (Usuarios desubicados)"/>
    <n v="99698.823499999999"/>
    <x v="0"/>
    <n v="15015"/>
    <x v="335"/>
    <x v="0"/>
    <m/>
  </r>
  <r>
    <d v="2022-07-05T01:27:42"/>
    <x v="8"/>
    <n v="12"/>
    <s v="LONDOO ORTIZ ARNOLD DAVID"/>
    <x v="1"/>
    <x v="0"/>
    <n v="200"/>
    <n v="18.181818181818201"/>
    <n v="232.55294117647099"/>
    <s v="3 Descuentos (Usuarios desubicados)"/>
    <n v="99698.823499999999"/>
    <x v="0"/>
    <n v="15015"/>
    <x v="335"/>
    <x v="0"/>
    <m/>
  </r>
  <r>
    <d v="2022-07-05T01:27:42"/>
    <x v="8"/>
    <n v="18"/>
    <s v="RENDON VIANA HUMBERTO DE JESUS"/>
    <x v="11"/>
    <x v="3"/>
    <n v="37"/>
    <n v="18.5"/>
    <n v="42.282352941176498"/>
    <m/>
    <n v="18127.058799999999"/>
    <x v="0"/>
    <n v="15015"/>
    <x v="335"/>
    <x v="0"/>
    <m/>
  </r>
  <r>
    <d v="2022-07-05T01:27:43"/>
    <x v="8"/>
    <n v="24"/>
    <s v="MORALES CASTAEDA JONNY EDISON"/>
    <x v="3"/>
    <x v="0"/>
    <n v="246"/>
    <n v="24.6"/>
    <n v="211.41176470588201"/>
    <s v="2 Descuentos (Usuarios desubicados)"/>
    <n v="90635.294099999999"/>
    <x v="0"/>
    <n v="15015"/>
    <x v="335"/>
    <x v="0"/>
    <m/>
  </r>
  <r>
    <d v="2022-07-05T01:27:43"/>
    <x v="8"/>
    <n v="25"/>
    <s v="SANCHEZ DIAZ EDISON ANDRES"/>
    <x v="1"/>
    <x v="0"/>
    <n v="257"/>
    <n v="23.363636363636399"/>
    <n v="232.55294117647099"/>
    <s v="4 Descuentos (Usuarios desubicados)"/>
    <n v="99698.823499999999"/>
    <x v="1"/>
    <n v="15015"/>
    <x v="335"/>
    <x v="0"/>
    <m/>
  </r>
  <r>
    <d v="2022-07-05T01:27:43"/>
    <x v="8"/>
    <n v="26"/>
    <s v="VERENZUELA MARTINEZ ALEXANDER"/>
    <x v="1"/>
    <x v="0"/>
    <n v="222"/>
    <n v="20.181818181818201"/>
    <n v="232.55294117647099"/>
    <m/>
    <n v="99698.823499999999"/>
    <x v="0"/>
    <n v="15015"/>
    <x v="335"/>
    <x v="0"/>
    <m/>
  </r>
  <r>
    <d v="2022-07-05T01:27:43"/>
    <x v="8"/>
    <n v="27"/>
    <s v="DURANGO DAVID JOSE"/>
    <x v="1"/>
    <x v="0"/>
    <n v="229"/>
    <n v="20.818181818181799"/>
    <n v="232.55294117647099"/>
    <s v="2 Descuentos (Conduct)"/>
    <n v="99698.823499999999"/>
    <x v="0"/>
    <n v="15015"/>
    <x v="335"/>
    <x v="0"/>
    <m/>
  </r>
  <r>
    <d v="2022-07-05T01:27:43"/>
    <x v="8"/>
    <n v="29"/>
    <s v="VALENCIA MENDOZA JHON"/>
    <x v="0"/>
    <x v="0"/>
    <n v="150"/>
    <n v="16.6666666666667"/>
    <n v="190.27058823529401"/>
    <m/>
    <n v="81571.7647"/>
    <x v="0"/>
    <n v="15015"/>
    <x v="335"/>
    <x v="0"/>
    <m/>
  </r>
  <r>
    <d v="2022-07-05T01:27:44"/>
    <x v="8"/>
    <n v="31"/>
    <s v="DUQUE GIRALDO VICTOR HUGO"/>
    <x v="0"/>
    <x v="0"/>
    <n v="192"/>
    <n v="21.3333333333333"/>
    <n v="190.27058823529401"/>
    <m/>
    <n v="81571.7647"/>
    <x v="0"/>
    <n v="15015"/>
    <x v="335"/>
    <x v="0"/>
    <m/>
  </r>
  <r>
    <d v="2022-07-05T01:27:44"/>
    <x v="8"/>
    <n v="32"/>
    <s v="TABORDA ROJAS DIEGO ALEJANDRO"/>
    <x v="3"/>
    <x v="0"/>
    <n v="251"/>
    <n v="25.1"/>
    <n v="211.41176470588201"/>
    <m/>
    <n v="90635.294099999999"/>
    <x v="0"/>
    <n v="15015"/>
    <x v="335"/>
    <x v="0"/>
    <m/>
  </r>
  <r>
    <d v="2022-07-05T01:27:44"/>
    <x v="8"/>
    <n v="33"/>
    <s v="TORRES CRISTIAN"/>
    <x v="3"/>
    <x v="0"/>
    <n v="220"/>
    <n v="22"/>
    <n v="211.41176470588201"/>
    <m/>
    <n v="90635.294099999999"/>
    <x v="0"/>
    <n v="15015"/>
    <x v="335"/>
    <x v="0"/>
    <m/>
  </r>
  <r>
    <d v="2022-07-05T01:27:44"/>
    <x v="8"/>
    <n v="34"/>
    <s v="MONTOYA OSPINA GILBERTO ANTONIO"/>
    <x v="3"/>
    <x v="0"/>
    <n v="244"/>
    <n v="24.4"/>
    <n v="211.41176470588201"/>
    <s v="3 Descuentos (Usuarios desubicados)"/>
    <n v="90635.294099999999"/>
    <x v="0"/>
    <n v="15015"/>
    <x v="335"/>
    <x v="0"/>
    <m/>
  </r>
  <r>
    <d v="2022-07-05T01:27:44"/>
    <x v="8"/>
    <n v="35"/>
    <s v="GARCIA DAVID WILSON ALBERTO"/>
    <x v="0"/>
    <x v="0"/>
    <n v="189"/>
    <n v="21"/>
    <n v="190.27058823529401"/>
    <s v="5 Descuentos (4 x Usuario con movilidad reducida y Propietario)"/>
    <n v="81571.7647"/>
    <x v="1"/>
    <n v="15015"/>
    <x v="335"/>
    <x v="0"/>
    <m/>
  </r>
  <r>
    <d v="2022-07-05T01:27:45"/>
    <x v="8"/>
    <n v="36"/>
    <s v="MARTINEZ CHAVERRA LUIS NORBERTO"/>
    <x v="0"/>
    <x v="0"/>
    <n v="170"/>
    <n v="18.8888888888889"/>
    <n v="190.27058823529401"/>
    <m/>
    <n v="81571.7647"/>
    <x v="0"/>
    <n v="15015"/>
    <x v="335"/>
    <x v="0"/>
    <m/>
  </r>
  <r>
    <d v="2022-07-05T01:27:45"/>
    <x v="8"/>
    <n v="37"/>
    <s v="PIEDRAHITA MADRID SANTIAGO"/>
    <x v="6"/>
    <x v="0"/>
    <n v="145"/>
    <n v="18.125"/>
    <n v="169.12941176470599"/>
    <m/>
    <n v="72508.2353"/>
    <x v="1"/>
    <n v="15015"/>
    <x v="335"/>
    <x v="0"/>
    <m/>
  </r>
  <r>
    <d v="2022-07-05T01:27:45"/>
    <x v="8"/>
    <n v="39"/>
    <s v="GONZALEZ MONTAO HERNAN DARIO"/>
    <x v="4"/>
    <x v="0"/>
    <n v="128"/>
    <n v="18.285714285714299"/>
    <n v="147.988235294118"/>
    <m/>
    <n v="63444.705900000001"/>
    <x v="0"/>
    <n v="15015"/>
    <x v="335"/>
    <x v="0"/>
    <m/>
  </r>
  <r>
    <d v="2022-07-05T01:27:45"/>
    <x v="8"/>
    <n v="40"/>
    <s v="OCAMPO OCAMPO ANTONIO JOSE"/>
    <x v="3"/>
    <x v="0"/>
    <n v="222"/>
    <n v="22.2"/>
    <n v="211.41176470588201"/>
    <m/>
    <n v="90635.294099999999"/>
    <x v="0"/>
    <n v="15015"/>
    <x v="335"/>
    <x v="0"/>
    <m/>
  </r>
  <r>
    <d v="2022-07-05T01:27:45"/>
    <x v="8"/>
    <n v="42"/>
    <s v="BARRANTES GALLEGO DANIEL CAMILO"/>
    <x v="6"/>
    <x v="0"/>
    <n v="167"/>
    <n v="20.875"/>
    <n v="169.12941176470599"/>
    <m/>
    <n v="72508.2353"/>
    <x v="0"/>
    <n v="15015"/>
    <x v="335"/>
    <x v="0"/>
    <m/>
  </r>
  <r>
    <d v="2022-07-05T01:27:51"/>
    <x v="10"/>
    <n v="17"/>
    <s v="CANO JIMENEZ ESNEIDER"/>
    <x v="11"/>
    <x v="0"/>
    <n v="24"/>
    <n v="12"/>
    <n v="24"/>
    <m/>
    <n v="9900"/>
    <x v="0"/>
    <n v="13763.636399999999"/>
    <x v="335"/>
    <x v="0"/>
    <m/>
  </r>
  <r>
    <d v="2022-07-05T01:27:51"/>
    <x v="10"/>
    <n v="23"/>
    <s v="RUA OCHOA JARAD"/>
    <x v="11"/>
    <x v="3"/>
    <n v="24"/>
    <n v="16"/>
    <n v="24"/>
    <m/>
    <n v="10125"/>
    <x v="0"/>
    <n v="13763.636399999999"/>
    <x v="335"/>
    <x v="0"/>
    <m/>
  </r>
  <r>
    <d v="2022-07-06T02:54:29"/>
    <x v="9"/>
    <n v="3"/>
    <s v="CANO JIMENEZ ESNEIDER"/>
    <x v="0"/>
    <x v="0"/>
    <n v="197"/>
    <n v="21.8888888888889"/>
    <n v="230.575916230366"/>
    <m/>
    <n v="99709.162299999996"/>
    <x v="0"/>
    <n v="17930"/>
    <x v="336"/>
    <x v="0"/>
    <m/>
  </r>
  <r>
    <d v="2022-07-06T02:54:29"/>
    <x v="9"/>
    <n v="5"/>
    <s v="LOAIZA GAVIRIA EDIXON ANDRES"/>
    <x v="9"/>
    <x v="0"/>
    <n v="309"/>
    <n v="25.75"/>
    <n v="307.434554973822"/>
    <m/>
    <n v="132945.5497"/>
    <x v="1"/>
    <n v="17930"/>
    <x v="336"/>
    <x v="0"/>
    <m/>
  </r>
  <r>
    <d v="2022-07-06T02:54:29"/>
    <x v="9"/>
    <n v="6"/>
    <s v="VARGAS ROJAS DIELMER AUGUSTO"/>
    <x v="4"/>
    <x v="1"/>
    <n v="178"/>
    <n v="25.428571428571399"/>
    <n v="179.33682373472899"/>
    <m/>
    <n v="77551.570699999997"/>
    <x v="0"/>
    <n v="17930"/>
    <x v="336"/>
    <x v="0"/>
    <m/>
  </r>
  <r>
    <d v="2022-07-06T02:54:29"/>
    <x v="9"/>
    <n v="7"/>
    <s v="HERNANDEZ MACIAS GILBERTO"/>
    <x v="1"/>
    <x v="3"/>
    <n v="296"/>
    <n v="26.909090909090899"/>
    <n v="281.81500872600401"/>
    <m/>
    <n v="121866.7539"/>
    <x v="1"/>
    <n v="17930"/>
    <x v="336"/>
    <x v="0"/>
    <m/>
  </r>
  <r>
    <d v="2022-07-06T02:54:30"/>
    <x v="9"/>
    <n v="8"/>
    <s v="MARTINEZ MANCO JUAN FELIPE"/>
    <x v="3"/>
    <x v="0"/>
    <n v="266"/>
    <n v="26.6"/>
    <n v="256.19546247818499"/>
    <s v="5 Descuentos (Usuarios desubicados)"/>
    <n v="110787.9581"/>
    <x v="1"/>
    <n v="17930"/>
    <x v="336"/>
    <x v="0"/>
    <m/>
  </r>
  <r>
    <d v="2022-07-06T02:54:30"/>
    <x v="9"/>
    <n v="9"/>
    <s v="MEDINA PARRA JONATHAN ESTIVEN"/>
    <x v="1"/>
    <x v="0"/>
    <n v="308"/>
    <n v="28"/>
    <n v="281.81500872600401"/>
    <s v="4 Descuentos (3 Usuarios desubicados y Despachadora Isabel)"/>
    <n v="121866.7539"/>
    <x v="0"/>
    <n v="17930"/>
    <x v="336"/>
    <x v="0"/>
    <m/>
  </r>
  <r>
    <d v="2022-07-06T02:54:30"/>
    <x v="9"/>
    <n v="10"/>
    <s v="MONSALVE OCAMPO EDISON GUSTAVO"/>
    <x v="0"/>
    <x v="0"/>
    <n v="211"/>
    <n v="23.4444444444444"/>
    <n v="230.575916230366"/>
    <s v="SANTIAGO PIEDRAHITA Realiz 1 viaje donde moviliz 36 Usuarios, 2 Descuentos (Conduct y Despachadora isabel)"/>
    <n v="99709.162299999996"/>
    <x v="0"/>
    <n v="17930"/>
    <x v="336"/>
    <x v="0"/>
    <m/>
  </r>
  <r>
    <d v="2022-07-06T02:54:30"/>
    <x v="1"/>
    <n v="11"/>
    <s v="HERRERA CRISTIAN"/>
    <x v="13"/>
    <x v="0"/>
    <n v="316"/>
    <n v="22.571428571428601"/>
    <n v="358.67364746945901"/>
    <m/>
    <n v="155103.14139999999"/>
    <x v="0"/>
    <n v="17930"/>
    <x v="336"/>
    <x v="0"/>
    <m/>
  </r>
  <r>
    <d v="2022-07-06T02:54:30"/>
    <x v="1"/>
    <n v="13"/>
    <s v="MORALES CASTAEDA JONNY EDISON"/>
    <x v="6"/>
    <x v="3"/>
    <n v="203"/>
    <n v="25.375"/>
    <n v="204.95636998254801"/>
    <m/>
    <n v="88630.366500000004"/>
    <x v="0"/>
    <n v="17930"/>
    <x v="336"/>
    <x v="0"/>
    <m/>
  </r>
  <r>
    <d v="2022-07-06T02:54:31"/>
    <x v="1"/>
    <n v="14"/>
    <s v="GONZALEZ VELASQUEZ LISDAN"/>
    <x v="1"/>
    <x v="0"/>
    <n v="292"/>
    <n v="26.545454545454501"/>
    <n v="281.81500872600401"/>
    <m/>
    <n v="121866.7539"/>
    <x v="1"/>
    <n v="17930"/>
    <x v="336"/>
    <x v="0"/>
    <m/>
  </r>
  <r>
    <d v="2022-07-06T02:54:31"/>
    <x v="1"/>
    <n v="15"/>
    <s v="LOPERA AGUDELO LUIS FRANCISCO"/>
    <x v="6"/>
    <x v="0"/>
    <n v="182"/>
    <n v="22.75"/>
    <n v="204.95636998254801"/>
    <m/>
    <n v="88630.366500000004"/>
    <x v="0"/>
    <n v="17930"/>
    <x v="336"/>
    <x v="0"/>
    <m/>
  </r>
  <r>
    <d v="2022-07-06T02:54:31"/>
    <x v="1"/>
    <n v="16"/>
    <s v="DAVID TORRES GEIDER"/>
    <x v="3"/>
    <x v="0"/>
    <n v="251"/>
    <n v="25.1"/>
    <n v="256.19546247818499"/>
    <s v="1 Descuento (Despachadora angela)"/>
    <n v="110787.9581"/>
    <x v="0"/>
    <n v="17930"/>
    <x v="336"/>
    <x v="0"/>
    <m/>
  </r>
  <r>
    <d v="2022-07-06T02:54:31"/>
    <x v="1"/>
    <n v="18"/>
    <s v="RENDON VIANA HUMBERTO DE JESUS"/>
    <x v="2"/>
    <x v="0"/>
    <n v="136"/>
    <n v="22.6666666666667"/>
    <n v="153.717277486911"/>
    <m/>
    <n v="66472.774900000004"/>
    <x v="0"/>
    <n v="17930"/>
    <x v="336"/>
    <x v="0"/>
    <m/>
  </r>
  <r>
    <d v="2022-07-06T02:54:31"/>
    <x v="1"/>
    <n v="19"/>
    <s v="HURTADO MADRID JUAN ESTEBAN"/>
    <x v="6"/>
    <x v="0"/>
    <n v="189"/>
    <n v="22.235294117647101"/>
    <n v="217.76614310645701"/>
    <m/>
    <n v="94169.7644"/>
    <x v="0"/>
    <n v="17930"/>
    <x v="336"/>
    <x v="0"/>
    <m/>
  </r>
  <r>
    <d v="2022-07-06T02:54:32"/>
    <x v="1"/>
    <n v="20"/>
    <s v="VACA FIERRO ROBINSON"/>
    <x v="1"/>
    <x v="3"/>
    <n v="280"/>
    <n v="25.454545454545499"/>
    <n v="281.81500872600401"/>
    <m/>
    <n v="121866.7539"/>
    <x v="0"/>
    <n v="17930"/>
    <x v="336"/>
    <x v="0"/>
    <m/>
  </r>
  <r>
    <d v="2022-07-06T02:54:32"/>
    <x v="1"/>
    <n v="21"/>
    <s v="ZAPATA POSSO FERNEY"/>
    <x v="0"/>
    <x v="2"/>
    <n v="236"/>
    <n v="26.2222222222222"/>
    <n v="230.575916230366"/>
    <s v="Se descuenta el viaje de 5 18 pm ya que se desvia de la ruta sin autorizacion ni justificacion, 1 Descuento (Conduct)"/>
    <n v="99709.162299999996"/>
    <x v="0"/>
    <n v="17930"/>
    <x v="336"/>
    <x v="0"/>
    <m/>
  </r>
  <r>
    <d v="2022-07-06T02:54:32"/>
    <x v="1"/>
    <n v="23"/>
    <s v="RUA OCHOA JARAD"/>
    <x v="3"/>
    <x v="0"/>
    <n v="255"/>
    <n v="25.5"/>
    <n v="256.19546247818499"/>
    <s v="1 Descuento (Despachadora isabel)"/>
    <n v="110787.9581"/>
    <x v="0"/>
    <n v="17930"/>
    <x v="336"/>
    <x v="0"/>
    <m/>
  </r>
  <r>
    <d v="2022-07-06T02:54:32"/>
    <x v="1"/>
    <n v="25"/>
    <s v="SANCHEZ DIAZ EDISON ANDRES"/>
    <x v="1"/>
    <x v="0"/>
    <n v="279"/>
    <n v="25.363636363636399"/>
    <n v="281.81500872600401"/>
    <m/>
    <n v="121866.7539"/>
    <x v="1"/>
    <n v="17930"/>
    <x v="336"/>
    <x v="0"/>
    <m/>
  </r>
  <r>
    <d v="2022-07-06T02:54:32"/>
    <x v="1"/>
    <n v="27"/>
    <s v="HENAO MUOZ FERNEY"/>
    <x v="1"/>
    <x v="3"/>
    <n v="314"/>
    <n v="28.545454545454501"/>
    <n v="281.81500872600401"/>
    <m/>
    <n v="121866.7539"/>
    <x v="0"/>
    <n v="17930"/>
    <x v="336"/>
    <x v="0"/>
    <m/>
  </r>
  <r>
    <d v="2022-07-06T02:54:32"/>
    <x v="1"/>
    <n v="29"/>
    <s v="VALENCIA MENDOZA JHON"/>
    <x v="1"/>
    <x v="0"/>
    <n v="289"/>
    <n v="26.272727272727298"/>
    <n v="281.81500872600401"/>
    <m/>
    <n v="121866.7539"/>
    <x v="0"/>
    <n v="17930"/>
    <x v="336"/>
    <x v="0"/>
    <m/>
  </r>
  <r>
    <d v="2022-07-06T02:54:33"/>
    <x v="9"/>
    <n v="31"/>
    <s v="DUQUE GIRALDO VICTOR HUGO"/>
    <x v="3"/>
    <x v="0"/>
    <n v="284"/>
    <n v="28.4"/>
    <n v="256.19546247818499"/>
    <m/>
    <n v="110787.9581"/>
    <x v="0"/>
    <n v="17930"/>
    <x v="336"/>
    <x v="0"/>
    <m/>
  </r>
  <r>
    <d v="2022-07-06T02:54:33"/>
    <x v="9"/>
    <n v="32"/>
    <s v="ESCOBAR BRAN MATEO"/>
    <x v="0"/>
    <x v="0"/>
    <n v="242"/>
    <n v="26.8888888888889"/>
    <n v="230.575916230366"/>
    <m/>
    <n v="99709.162299999996"/>
    <x v="0"/>
    <n v="17930"/>
    <x v="336"/>
    <x v="0"/>
    <m/>
  </r>
  <r>
    <d v="2022-07-06T02:54:33"/>
    <x v="9"/>
    <n v="33"/>
    <s v="TORRES CRISTIAN"/>
    <x v="1"/>
    <x v="0"/>
    <n v="276"/>
    <n v="25.090909090909101"/>
    <n v="281.81500872600401"/>
    <m/>
    <n v="121866.7539"/>
    <x v="0"/>
    <n v="17930"/>
    <x v="336"/>
    <x v="0"/>
    <m/>
  </r>
  <r>
    <d v="2022-07-06T02:54:33"/>
    <x v="9"/>
    <n v="34"/>
    <s v="MONTOYA OSPINA GILBERTO ANTONIO"/>
    <x v="3"/>
    <x v="0"/>
    <n v="287"/>
    <n v="28.7"/>
    <n v="256.19546247818499"/>
    <m/>
    <n v="110787.9581"/>
    <x v="0"/>
    <n v="17930"/>
    <x v="336"/>
    <x v="0"/>
    <m/>
  </r>
  <r>
    <d v="2022-07-06T02:54:33"/>
    <x v="9"/>
    <n v="35"/>
    <s v="GARCIA DAVID WILSON ALBERTO"/>
    <x v="3"/>
    <x v="0"/>
    <n v="264"/>
    <n v="26.4"/>
    <n v="256.19546247818499"/>
    <s v="2 Descuentos x Usuario con movilidad reducida"/>
    <n v="110787.9581"/>
    <x v="1"/>
    <n v="17930"/>
    <x v="336"/>
    <x v="0"/>
    <m/>
  </r>
  <r>
    <d v="2022-07-06T02:54:34"/>
    <x v="9"/>
    <n v="36"/>
    <s v="MARTINEZ CHAVERRA LUIS NORBERTO"/>
    <x v="0"/>
    <x v="0"/>
    <n v="211"/>
    <n v="23.4444444444444"/>
    <n v="230.575916230366"/>
    <m/>
    <n v="99709.162299999996"/>
    <x v="0"/>
    <n v="17930"/>
    <x v="336"/>
    <x v="0"/>
    <m/>
  </r>
  <r>
    <d v="2022-07-06T02:54:34"/>
    <x v="9"/>
    <n v="39"/>
    <s v="GONZALEZ MONTAO HERNAN DARIO"/>
    <x v="0"/>
    <x v="3"/>
    <n v="226"/>
    <n v="25.1111111111111"/>
    <n v="230.575916230366"/>
    <m/>
    <n v="99709.162299999996"/>
    <x v="0"/>
    <n v="17930"/>
    <x v="336"/>
    <x v="0"/>
    <m/>
  </r>
  <r>
    <d v="2022-07-06T02:54:34"/>
    <x v="9"/>
    <n v="40"/>
    <s v="OCAMPO OCAMPO ANTONIO JOSE"/>
    <x v="1"/>
    <x v="0"/>
    <n v="320"/>
    <n v="29.090909090909101"/>
    <n v="281.81500872600401"/>
    <s v="1 Descuento (Jefe de ruta)"/>
    <n v="121866.7539"/>
    <x v="0"/>
    <n v="17930"/>
    <x v="336"/>
    <x v="0"/>
    <m/>
  </r>
  <r>
    <d v="2022-07-06T02:54:34"/>
    <x v="9"/>
    <n v="42"/>
    <s v="BARRANTES GALLEGO DANIEL CAMILO"/>
    <x v="3"/>
    <x v="0"/>
    <n v="243"/>
    <n v="24.3"/>
    <n v="256.19546247818499"/>
    <s v="6 Descuentos (2 Jefe de ruta y 4 Usuarios desubicados)"/>
    <n v="110787.9581"/>
    <x v="0"/>
    <n v="17930"/>
    <x v="336"/>
    <x v="0"/>
    <m/>
  </r>
  <r>
    <d v="2022-07-06T02:55:05"/>
    <x v="1"/>
    <n v="17"/>
    <s v="LONDOO ORTIZ ARNOLD DAVID"/>
    <x v="4"/>
    <x v="0"/>
    <n v="134"/>
    <n v="19.1428571428571"/>
    <n v="134"/>
    <m/>
    <n v="57150"/>
    <x v="0"/>
    <n v="17297.058799999999"/>
    <x v="336"/>
    <x v="0"/>
    <m/>
  </r>
  <r>
    <d v="2022-07-06T02:55:05"/>
    <x v="1"/>
    <n v="26"/>
    <s v="VERENZUELA MARTINEZ ALEXANDER"/>
    <x v="1"/>
    <x v="0"/>
    <n v="198"/>
    <n v="18"/>
    <n v="198"/>
    <m/>
    <n v="84150"/>
    <x v="0"/>
    <n v="105251.01089999999"/>
    <x v="336"/>
    <x v="0"/>
    <m/>
  </r>
  <r>
    <d v="2022-07-06T02:55:05"/>
    <x v="9"/>
    <n v="38"/>
    <s v="LUJAN LOPERA FABIAN ALEXIS"/>
    <x v="6"/>
    <x v="0"/>
    <n v="164"/>
    <n v="20.5"/>
    <n v="164"/>
    <m/>
    <n v="70200"/>
    <x v="0"/>
    <n v="17297.058799999999"/>
    <x v="336"/>
    <x v="0"/>
    <m/>
  </r>
  <r>
    <d v="2022-07-06T02:55:05"/>
    <x v="9"/>
    <n v="37"/>
    <s v="PIEDRAHITA MADRID SANTIAGO"/>
    <x v="6"/>
    <x v="0"/>
    <n v="170"/>
    <n v="21.25"/>
    <n v="170"/>
    <s v="CAMILO SEPULVEDA Realiz 2 viajes donde moviliz 48 Usuarios"/>
    <n v="72900"/>
    <x v="1"/>
    <m/>
    <x v="336"/>
    <x v="0"/>
    <m/>
  </r>
  <r>
    <d v="2022-07-07T02:19:54"/>
    <x v="1"/>
    <n v="3"/>
    <s v="CANO JIMENEZ ESNEIDER"/>
    <x v="0"/>
    <x v="3"/>
    <n v="206"/>
    <n v="22.8888888888889"/>
    <n v="225.55752212389399"/>
    <m/>
    <n v="97450.884999999995"/>
    <x v="0"/>
    <n v="14781.25"/>
    <x v="337"/>
    <x v="0"/>
    <m/>
  </r>
  <r>
    <d v="2022-07-07T02:19:54"/>
    <x v="1"/>
    <n v="5"/>
    <s v="LOAIZA GAVIRIA EDIXON ANDRES"/>
    <x v="1"/>
    <x v="0"/>
    <n v="346"/>
    <n v="31.454545454545499"/>
    <n v="275.68141592920398"/>
    <m/>
    <n v="119106.6372"/>
    <x v="1"/>
    <n v="14781.25"/>
    <x v="337"/>
    <x v="0"/>
    <m/>
  </r>
  <r>
    <d v="2022-07-07T02:19:54"/>
    <x v="1"/>
    <n v="6"/>
    <s v="VARGAS ROJAS DIELMER AUGUSTO"/>
    <x v="3"/>
    <x v="3"/>
    <n v="230"/>
    <n v="23"/>
    <n v="250.61946902654901"/>
    <m/>
    <n v="108278.7611"/>
    <x v="0"/>
    <n v="14781.25"/>
    <x v="337"/>
    <x v="0"/>
    <m/>
  </r>
  <r>
    <d v="2022-07-07T02:19:55"/>
    <x v="1"/>
    <n v="7"/>
    <s v="HERNANDEZ MACIAS GILBERTO"/>
    <x v="0"/>
    <x v="0"/>
    <n v="209"/>
    <n v="23.2222222222222"/>
    <n v="225.55752212389399"/>
    <s v="8 Descuentos (7 Transbordo veh 31 y Conduct)"/>
    <n v="97450.884999999995"/>
    <x v="1"/>
    <n v="14781.25"/>
    <x v="337"/>
    <x v="0"/>
    <m/>
  </r>
  <r>
    <d v="2022-07-07T02:19:55"/>
    <x v="1"/>
    <n v="8"/>
    <s v="MARTINEZ MANCO JUAN FELIPE"/>
    <x v="0"/>
    <x v="3"/>
    <n v="251"/>
    <n v="27.8888888888889"/>
    <n v="225.55752212389399"/>
    <m/>
    <n v="97450.884999999995"/>
    <x v="1"/>
    <n v="14781.25"/>
    <x v="337"/>
    <x v="0"/>
    <m/>
  </r>
  <r>
    <d v="2022-07-07T02:19:55"/>
    <x v="1"/>
    <n v="9"/>
    <s v="MEDINA PARRA JONATHAN ESTIVEN"/>
    <x v="6"/>
    <x v="1"/>
    <n v="222"/>
    <n v="27.75"/>
    <n v="200.49557522123899"/>
    <m/>
    <n v="86623.008799999996"/>
    <x v="0"/>
    <n v="14781.25"/>
    <x v="337"/>
    <x v="0"/>
    <m/>
  </r>
  <r>
    <d v="2022-07-07T02:19:55"/>
    <x v="1"/>
    <n v="10"/>
    <s v="PIEDRAHITA MADRID SANTIAGO"/>
    <x v="8"/>
    <x v="0"/>
    <n v="125"/>
    <n v="25"/>
    <n v="125.30973451327399"/>
    <m/>
    <n v="54139.380499999999"/>
    <x v="0"/>
    <n v="14781.25"/>
    <x v="337"/>
    <x v="0"/>
    <m/>
  </r>
  <r>
    <d v="2022-07-07T02:19:55"/>
    <x v="9"/>
    <n v="11"/>
    <s v="HERRERA CRISTIAN"/>
    <x v="0"/>
    <x v="3"/>
    <n v="215"/>
    <n v="23.8888888888889"/>
    <n v="225.55752212389399"/>
    <s v="2 Descuentos (Usuarios desubicados)"/>
    <n v="97450.884999999995"/>
    <x v="0"/>
    <n v="14781.25"/>
    <x v="337"/>
    <x v="0"/>
    <m/>
  </r>
  <r>
    <d v="2022-07-07T02:19:55"/>
    <x v="9"/>
    <n v="12"/>
    <s v="VELEZ ZAPATA SANTIAGO"/>
    <x v="6"/>
    <x v="0"/>
    <n v="186"/>
    <n v="23.25"/>
    <n v="200.49557522123899"/>
    <m/>
    <n v="86623.008799999996"/>
    <x v="0"/>
    <n v="14781.25"/>
    <x v="337"/>
    <x v="0"/>
    <m/>
  </r>
  <r>
    <d v="2022-07-07T02:19:56"/>
    <x v="9"/>
    <n v="13"/>
    <s v="MORALES CASTAEDA JONNY EDISON"/>
    <x v="0"/>
    <x v="0"/>
    <n v="227"/>
    <n v="25.2222222222222"/>
    <n v="225.55752212389399"/>
    <m/>
    <n v="97450.884999999995"/>
    <x v="0"/>
    <n v="14781.25"/>
    <x v="337"/>
    <x v="0"/>
    <m/>
  </r>
  <r>
    <d v="2022-07-07T02:19:56"/>
    <x v="9"/>
    <n v="14"/>
    <s v="CARVAJAL SALAZAR HECTOR MARINO"/>
    <x v="3"/>
    <x v="0"/>
    <n v="219"/>
    <n v="21.9"/>
    <n v="250.61946902654901"/>
    <m/>
    <n v="108278.7611"/>
    <x v="1"/>
    <n v="14781.25"/>
    <x v="337"/>
    <x v="0"/>
    <m/>
  </r>
  <r>
    <d v="2022-07-07T02:19:56"/>
    <x v="9"/>
    <n v="18"/>
    <s v="RENDON VIANA HUMBERTO DE JESUS"/>
    <x v="3"/>
    <x v="3"/>
    <n v="223"/>
    <n v="22.3"/>
    <n v="250.61946902654901"/>
    <m/>
    <n v="108278.7611"/>
    <x v="0"/>
    <n v="14781.25"/>
    <x v="337"/>
    <x v="0"/>
    <m/>
  </r>
  <r>
    <d v="2022-07-07T02:19:56"/>
    <x v="9"/>
    <n v="19"/>
    <s v="HURTADO MADRID JUAN ESTEBAN"/>
    <x v="0"/>
    <x v="3"/>
    <n v="218"/>
    <n v="24.2222222222222"/>
    <n v="225.55752212389399"/>
    <m/>
    <n v="97450.884999999995"/>
    <x v="0"/>
    <n v="14781.25"/>
    <x v="337"/>
    <x v="0"/>
    <m/>
  </r>
  <r>
    <d v="2022-07-07T02:19:56"/>
    <x v="9"/>
    <n v="20"/>
    <s v="VACA FIERRO ROBINSON"/>
    <x v="0"/>
    <x v="0"/>
    <n v="229"/>
    <n v="25.4444444444444"/>
    <n v="225.55752212389399"/>
    <s v="1 Descuento (Despachadora Angela)"/>
    <n v="97450.884999999995"/>
    <x v="0"/>
    <n v="14781.25"/>
    <x v="337"/>
    <x v="0"/>
    <m/>
  </r>
  <r>
    <d v="2022-07-07T02:19:57"/>
    <x v="9"/>
    <n v="21"/>
    <s v="ZAPATA POSSO FERNEY"/>
    <x v="6"/>
    <x v="1"/>
    <n v="188"/>
    <n v="23.5"/>
    <n v="200.49557522123899"/>
    <s v="3 Descuentos (Conduct y 2 Usuarios desubicados)"/>
    <n v="86623.008799999996"/>
    <x v="0"/>
    <n v="14781.25"/>
    <x v="337"/>
    <x v="0"/>
    <m/>
  </r>
  <r>
    <d v="2022-07-07T02:19:57"/>
    <x v="9"/>
    <n v="22"/>
    <s v="QUIRAMA CASTAEDA JHON JADER"/>
    <x v="3"/>
    <x v="0"/>
    <n v="265"/>
    <n v="26.5"/>
    <n v="250.61946902654901"/>
    <m/>
    <n v="108278.7611"/>
    <x v="1"/>
    <n v="14781.25"/>
    <x v="337"/>
    <x v="0"/>
    <m/>
  </r>
  <r>
    <d v="2022-07-07T02:19:57"/>
    <x v="9"/>
    <n v="23"/>
    <s v="RUA OCHOA JARAD"/>
    <x v="3"/>
    <x v="0"/>
    <n v="260"/>
    <n v="26"/>
    <n v="250.61946902654901"/>
    <m/>
    <n v="108278.7611"/>
    <x v="0"/>
    <n v="14781.25"/>
    <x v="337"/>
    <x v="0"/>
    <m/>
  </r>
  <r>
    <d v="2022-07-07T02:19:57"/>
    <x v="9"/>
    <n v="25"/>
    <s v="SANCHEZ DIAZ EDISON ANDRES"/>
    <x v="0"/>
    <x v="0"/>
    <n v="261"/>
    <n v="29"/>
    <n v="225.55752212389399"/>
    <m/>
    <n v="97450.884999999995"/>
    <x v="1"/>
    <n v="14781.25"/>
    <x v="337"/>
    <x v="0"/>
    <m/>
  </r>
  <r>
    <d v="2022-07-07T02:19:57"/>
    <x v="9"/>
    <n v="26"/>
    <s v="ESPINOZA CHAVARRIA GUILLERMO LEON"/>
    <x v="3"/>
    <x v="0"/>
    <n v="219"/>
    <n v="21.9"/>
    <n v="250.61946902654901"/>
    <m/>
    <n v="108278.7611"/>
    <x v="0"/>
    <n v="14781.25"/>
    <x v="337"/>
    <x v="0"/>
    <m/>
  </r>
  <r>
    <d v="2022-07-07T02:19:58"/>
    <x v="9"/>
    <n v="27"/>
    <s v="DURANGO DAVID JOSE"/>
    <x v="3"/>
    <x v="0"/>
    <n v="276"/>
    <n v="27.6"/>
    <n v="250.61946902654901"/>
    <s v="2 Descuentos (Usuarios desubicados)"/>
    <n v="108278.7611"/>
    <x v="0"/>
    <n v="14781.25"/>
    <x v="337"/>
    <x v="0"/>
    <m/>
  </r>
  <r>
    <d v="2022-07-07T02:19:58"/>
    <x v="9"/>
    <n v="29"/>
    <s v="VALENCIA MENDOZA JHON"/>
    <x v="3"/>
    <x v="0"/>
    <n v="216"/>
    <n v="21.6"/>
    <n v="250.61946902654901"/>
    <m/>
    <n v="108278.7611"/>
    <x v="0"/>
    <n v="14781.25"/>
    <x v="337"/>
    <x v="0"/>
    <m/>
  </r>
  <r>
    <d v="2022-07-07T02:19:58"/>
    <x v="1"/>
    <n v="31"/>
    <s v="DUQUE GIRALDO VICTOR HUGO"/>
    <x v="6"/>
    <x v="3"/>
    <n v="210"/>
    <n v="26.25"/>
    <n v="200.49557522123899"/>
    <m/>
    <n v="86623.008799999996"/>
    <x v="0"/>
    <n v="14781.25"/>
    <x v="337"/>
    <x v="0"/>
    <m/>
  </r>
  <r>
    <d v="2022-07-07T02:19:58"/>
    <x v="1"/>
    <n v="32"/>
    <s v="ESCOBAR BRAN MATEO"/>
    <x v="6"/>
    <x v="0"/>
    <n v="195"/>
    <n v="24.375"/>
    <n v="200.49557522123899"/>
    <s v="3 Descuentos (2 Usuarios desubicados y Despachadora Isabel)"/>
    <n v="86623.008799999996"/>
    <x v="0"/>
    <n v="14781.25"/>
    <x v="337"/>
    <x v="0"/>
    <m/>
  </r>
  <r>
    <d v="2022-07-07T02:19:58"/>
    <x v="1"/>
    <n v="33"/>
    <s v="TORRES CRISTIAN"/>
    <x v="3"/>
    <x v="0"/>
    <n v="211"/>
    <n v="21.1"/>
    <n v="250.61946902654901"/>
    <m/>
    <n v="108278.7611"/>
    <x v="0"/>
    <n v="14781.25"/>
    <x v="337"/>
    <x v="0"/>
    <m/>
  </r>
  <r>
    <d v="2022-07-07T02:19:58"/>
    <x v="1"/>
    <n v="34"/>
    <s v="MONTOYA OSPINA GILBERTO ANTONIO"/>
    <x v="6"/>
    <x v="0"/>
    <n v="215"/>
    <n v="28.6666666666667"/>
    <n v="187.96460176991101"/>
    <m/>
    <n v="81209.070800000001"/>
    <x v="0"/>
    <n v="14781.25"/>
    <x v="337"/>
    <x v="0"/>
    <m/>
  </r>
  <r>
    <d v="2022-07-07T02:19:58"/>
    <x v="1"/>
    <n v="35"/>
    <s v="GARCIA DAVID WILSON ALBERTO"/>
    <x v="1"/>
    <x v="0"/>
    <n v="255"/>
    <n v="23.181818181818201"/>
    <n v="275.68141592920398"/>
    <m/>
    <n v="119106.6372"/>
    <x v="1"/>
    <n v="14781.25"/>
    <x v="337"/>
    <x v="0"/>
    <m/>
  </r>
  <r>
    <d v="2022-07-07T02:19:59"/>
    <x v="1"/>
    <n v="37"/>
    <s v="SEPULVEDA HENAO JUAN CAMILO"/>
    <x v="3"/>
    <x v="0"/>
    <n v="284"/>
    <n v="28.4"/>
    <n v="250.61946902654901"/>
    <m/>
    <n v="108278.7611"/>
    <x v="1"/>
    <n v="14781.25"/>
    <x v="337"/>
    <x v="0"/>
    <m/>
  </r>
  <r>
    <d v="2022-07-07T02:19:59"/>
    <x v="1"/>
    <n v="38"/>
    <s v="LUJAN LOPERA FABIAN ALEXIS"/>
    <x v="4"/>
    <x v="0"/>
    <n v="155"/>
    <n v="22.1428571428571"/>
    <n v="175.433628318584"/>
    <m/>
    <n v="75795.132700000002"/>
    <x v="0"/>
    <n v="14781.25"/>
    <x v="337"/>
    <x v="0"/>
    <m/>
  </r>
  <r>
    <d v="2022-07-07T02:19:59"/>
    <x v="1"/>
    <n v="39"/>
    <s v="GONZALEZ MONTAO HERNAN DARIO"/>
    <x v="3"/>
    <x v="0"/>
    <n v="267"/>
    <n v="26.7"/>
    <n v="250.61946902654901"/>
    <s v="1 Descuento (Usuario desubicado)"/>
    <n v="108278.7611"/>
    <x v="0"/>
    <n v="14781.25"/>
    <x v="337"/>
    <x v="0"/>
    <m/>
  </r>
  <r>
    <d v="2022-07-07T02:19:59"/>
    <x v="1"/>
    <n v="40"/>
    <s v="OCAMPO OCAMPO ANTONIO JOSE"/>
    <x v="3"/>
    <x v="0"/>
    <n v="275"/>
    <n v="27.5"/>
    <n v="250.61946902654901"/>
    <m/>
    <n v="108278.7611"/>
    <x v="0"/>
    <n v="14781.25"/>
    <x v="337"/>
    <x v="0"/>
    <m/>
  </r>
  <r>
    <d v="2022-07-07T02:19:59"/>
    <x v="1"/>
    <n v="42"/>
    <s v="BARRANTES GALLEGO DANIEL CAMILO"/>
    <x v="0"/>
    <x v="0"/>
    <n v="222"/>
    <n v="24.6666666666667"/>
    <n v="225.55752212389399"/>
    <m/>
    <n v="97450.884999999995"/>
    <x v="0"/>
    <n v="14781.25"/>
    <x v="337"/>
    <x v="0"/>
    <m/>
  </r>
  <r>
    <d v="2022-07-07T02:20:21"/>
    <x v="9"/>
    <n v="15"/>
    <s v="LOPERA AGUDELO LUIS FRANCISCO"/>
    <x v="0"/>
    <x v="0"/>
    <n v="188"/>
    <n v="20.8888888888889"/>
    <n v="188"/>
    <s v="1 Descuento (Usuario desubicado)"/>
    <n v="80550"/>
    <x v="0"/>
    <n v="15336.1111"/>
    <x v="337"/>
    <x v="0"/>
    <m/>
  </r>
  <r>
    <d v="2022-07-07T02:20:22"/>
    <x v="9"/>
    <n v="16"/>
    <s v="DAVID TORRES GEIDER"/>
    <x v="0"/>
    <x v="3"/>
    <n v="180"/>
    <n v="20"/>
    <n v="180"/>
    <m/>
    <n v="76950"/>
    <x v="0"/>
    <n v="15336.1111"/>
    <x v="337"/>
    <x v="0"/>
    <m/>
  </r>
  <r>
    <d v="2022-07-07T02:20:22"/>
    <x v="9"/>
    <n v="17"/>
    <s v="MARULANDA JARAMILLO DAWER ANDRES"/>
    <x v="3"/>
    <x v="3"/>
    <n v="205"/>
    <n v="20.5"/>
    <n v="205"/>
    <m/>
    <n v="87750"/>
    <x v="0"/>
    <n v="15336.1111"/>
    <x v="337"/>
    <x v="0"/>
    <m/>
  </r>
  <r>
    <d v="2022-07-07T02:20:22"/>
    <x v="1"/>
    <n v="36"/>
    <s v="MARTINEZ CHAVERRA LUIS NORBERTO"/>
    <x v="1"/>
    <x v="0"/>
    <n v="215"/>
    <n v="19.545454545454501"/>
    <n v="215"/>
    <m/>
    <n v="91800"/>
    <x v="0"/>
    <n v="15336.1111"/>
    <x v="337"/>
    <x v="0"/>
    <m/>
  </r>
  <r>
    <d v="2022-07-08T02:31:54"/>
    <x v="9"/>
    <n v="5"/>
    <s v="LOAIZA GAVIRIA EDIXON ANDRES"/>
    <x v="1"/>
    <x v="0"/>
    <n v="295"/>
    <n v="26.818181818181799"/>
    <n v="280.20244328097698"/>
    <s v="2 Descuentos (Despachadores Jose e Isabel)"/>
    <n v="121141.0995"/>
    <x v="1"/>
    <n v="16054.8387"/>
    <x v="338"/>
    <x v="0"/>
    <m/>
  </r>
  <r>
    <d v="2022-07-08T02:31:55"/>
    <x v="9"/>
    <n v="6"/>
    <s v="VARGAS ROJAS DIELMER AUGUSTO"/>
    <x v="3"/>
    <x v="0"/>
    <n v="236"/>
    <n v="23.6"/>
    <n v="254.729493891798"/>
    <m/>
    <n v="110128.2723"/>
    <x v="0"/>
    <n v="16054.8387"/>
    <x v="338"/>
    <x v="0"/>
    <m/>
  </r>
  <r>
    <d v="2022-07-08T02:31:55"/>
    <x v="9"/>
    <n v="7"/>
    <s v="HERNANDEZ MACIAS GILBERTO"/>
    <x v="0"/>
    <x v="0"/>
    <n v="272"/>
    <n v="30.2222222222222"/>
    <n v="229.256544502618"/>
    <m/>
    <n v="99115.445000000007"/>
    <x v="1"/>
    <n v="16054.8387"/>
    <x v="338"/>
    <x v="0"/>
    <m/>
  </r>
  <r>
    <d v="2022-07-08T02:31:55"/>
    <x v="9"/>
    <n v="8"/>
    <s v="MARTINEZ MANCO JUAN FELIPE"/>
    <x v="6"/>
    <x v="0"/>
    <n v="240"/>
    <n v="30"/>
    <n v="203.783595113438"/>
    <s v="4 Descuentos (Controlador, Despachadora y 2 Usuarios desubicados)"/>
    <n v="88102.617800000007"/>
    <x v="1"/>
    <n v="16054.8387"/>
    <x v="338"/>
    <x v="0"/>
    <m/>
  </r>
  <r>
    <d v="2022-07-08T02:31:55"/>
    <x v="9"/>
    <n v="9"/>
    <s v="MEDINA PARRA JONATHAN ESTIVEN"/>
    <x v="0"/>
    <x v="0"/>
    <n v="249"/>
    <n v="27.6666666666667"/>
    <n v="229.256544502618"/>
    <s v="2 Descuentos (Despachadora Isabel y Usuario desubicado)"/>
    <n v="99115.445000000007"/>
    <x v="0"/>
    <n v="16054.8387"/>
    <x v="338"/>
    <x v="0"/>
    <m/>
  </r>
  <r>
    <d v="2022-07-08T02:31:55"/>
    <x v="9"/>
    <n v="10"/>
    <s v="PIEDRAHITA MADRID SANTIAGO"/>
    <x v="0"/>
    <x v="3"/>
    <n v="229"/>
    <n v="25.4444444444444"/>
    <n v="229.256544502618"/>
    <m/>
    <n v="99115.445000000007"/>
    <x v="0"/>
    <n v="16054.8387"/>
    <x v="338"/>
    <x v="0"/>
    <m/>
  </r>
  <r>
    <d v="2022-07-08T02:31:55"/>
    <x v="1"/>
    <n v="13"/>
    <s v="MORALES CASTAEDA JONNY EDISON"/>
    <x v="0"/>
    <x v="0"/>
    <n v="231"/>
    <n v="25.6666666666667"/>
    <n v="229.256544502618"/>
    <s v="19 Descuentos (Transbordo 05/07)"/>
    <n v="99115.445000000007"/>
    <x v="0"/>
    <n v="16054.8387"/>
    <x v="338"/>
    <x v="0"/>
    <m/>
  </r>
  <r>
    <d v="2022-07-08T02:31:56"/>
    <x v="1"/>
    <n v="14"/>
    <s v="GONZALEZ VELASQUEZ LISDAN"/>
    <x v="9"/>
    <x v="3"/>
    <n v="265"/>
    <n v="22.0833333333333"/>
    <n v="305.67539267015701"/>
    <m/>
    <n v="132153.92670000001"/>
    <x v="1"/>
    <n v="16054.8387"/>
    <x v="338"/>
    <x v="0"/>
    <m/>
  </r>
  <r>
    <d v="2022-07-08T02:31:56"/>
    <x v="1"/>
    <n v="15"/>
    <s v="LOPERA AGUDELO LUIS FRANCISCO"/>
    <x v="0"/>
    <x v="0"/>
    <n v="188"/>
    <n v="20.8888888888889"/>
    <n v="229.256544502618"/>
    <m/>
    <n v="99115.445000000007"/>
    <x v="0"/>
    <n v="16054.8387"/>
    <x v="338"/>
    <x v="0"/>
    <m/>
  </r>
  <r>
    <d v="2022-07-08T02:31:56"/>
    <x v="1"/>
    <n v="16"/>
    <s v="DAVID TORRES GEIDER"/>
    <x v="3"/>
    <x v="0"/>
    <n v="240"/>
    <n v="24"/>
    <n v="254.729493891798"/>
    <m/>
    <n v="110128.2723"/>
    <x v="0"/>
    <n v="16054.8387"/>
    <x v="338"/>
    <x v="0"/>
    <m/>
  </r>
  <r>
    <d v="2022-07-08T02:31:56"/>
    <x v="1"/>
    <n v="17"/>
    <s v="MARULANDA JARAMILLO DAWER ANDRES"/>
    <x v="3"/>
    <x v="0"/>
    <n v="253"/>
    <n v="25.3"/>
    <n v="254.729493891798"/>
    <s v="2 Descuentos (Usuarios desubicados)"/>
    <n v="110128.2723"/>
    <x v="0"/>
    <n v="16054.8387"/>
    <x v="338"/>
    <x v="0"/>
    <m/>
  </r>
  <r>
    <d v="2022-07-08T02:31:56"/>
    <x v="1"/>
    <n v="18"/>
    <s v="RENDON VIANA HUMBERTO DE JESUS"/>
    <x v="3"/>
    <x v="0"/>
    <n v="231"/>
    <n v="23.1"/>
    <n v="254.729493891798"/>
    <s v="1 Descuento (Despachadora Angela)"/>
    <n v="110128.2723"/>
    <x v="0"/>
    <n v="16054.8387"/>
    <x v="338"/>
    <x v="0"/>
    <m/>
  </r>
  <r>
    <d v="2022-07-08T02:31:57"/>
    <x v="1"/>
    <n v="19"/>
    <s v="HURTADO MADRID JUAN ESTEBAN"/>
    <x v="3"/>
    <x v="0"/>
    <n v="250"/>
    <n v="25"/>
    <n v="254.729493891798"/>
    <m/>
    <n v="110128.2723"/>
    <x v="0"/>
    <n v="16054.8387"/>
    <x v="338"/>
    <x v="0"/>
    <m/>
  </r>
  <r>
    <d v="2022-07-08T02:31:57"/>
    <x v="1"/>
    <n v="20"/>
    <s v="VACA FIERRO ROBINSON"/>
    <x v="1"/>
    <x v="0"/>
    <n v="303"/>
    <n v="27.545454545454501"/>
    <n v="280.20244328097698"/>
    <s v="3 Descuentos (Despachador Jose y 2 Usuarios desubicados)"/>
    <n v="121141.0995"/>
    <x v="0"/>
    <n v="16054.8387"/>
    <x v="338"/>
    <x v="0"/>
    <m/>
  </r>
  <r>
    <d v="2022-07-08T02:31:57"/>
    <x v="1"/>
    <n v="22"/>
    <s v="QUIRAMA CASTAEDA JHON JADER"/>
    <x v="3"/>
    <x v="0"/>
    <n v="264"/>
    <n v="26.4"/>
    <n v="254.729493891798"/>
    <m/>
    <n v="110128.2723"/>
    <x v="1"/>
    <n v="16054.8387"/>
    <x v="338"/>
    <x v="0"/>
    <m/>
  </r>
  <r>
    <d v="2022-07-08T02:31:57"/>
    <x v="1"/>
    <n v="23"/>
    <s v="ZAPATA POSSO FERNEY"/>
    <x v="0"/>
    <x v="0"/>
    <n v="224"/>
    <n v="24.8888888888889"/>
    <n v="229.256544502618"/>
    <s v="2 Descuentos (Conduct y Transbordo veh 12)"/>
    <n v="99115.445000000007"/>
    <x v="0"/>
    <n v="16054.8387"/>
    <x v="338"/>
    <x v="0"/>
    <m/>
  </r>
  <r>
    <d v="2022-07-08T02:31:57"/>
    <x v="1"/>
    <n v="25"/>
    <s v="SANCHEZ DIAZ EDISON ANDRES"/>
    <x v="1"/>
    <x v="0"/>
    <n v="290"/>
    <n v="26.363636363636399"/>
    <n v="280.20244328097698"/>
    <m/>
    <n v="121141.0995"/>
    <x v="1"/>
    <n v="16054.8387"/>
    <x v="338"/>
    <x v="0"/>
    <m/>
  </r>
  <r>
    <d v="2022-07-08T02:31:58"/>
    <x v="1"/>
    <n v="26"/>
    <s v="VERENZUELA MARTINEZ ALEXANDER"/>
    <x v="1"/>
    <x v="0"/>
    <n v="253"/>
    <n v="23"/>
    <n v="280.20244328097698"/>
    <m/>
    <n v="121141.0995"/>
    <x v="0"/>
    <n v="16054.8387"/>
    <x v="338"/>
    <x v="0"/>
    <m/>
  </r>
  <r>
    <d v="2022-07-08T02:31:58"/>
    <x v="1"/>
    <n v="27"/>
    <s v="DURANGO DAVID JOSE"/>
    <x v="4"/>
    <x v="0"/>
    <n v="197"/>
    <n v="28.1428571428571"/>
    <n v="178.31064572425799"/>
    <m/>
    <n v="77089.790599999993"/>
    <x v="0"/>
    <n v="16054.8387"/>
    <x v="338"/>
    <x v="0"/>
    <m/>
  </r>
  <r>
    <d v="2022-07-08T02:31:58"/>
    <x v="1"/>
    <n v="29"/>
    <s v="VALENCIA MENDOZA JHON"/>
    <x v="1"/>
    <x v="0"/>
    <n v="281"/>
    <n v="25.545454545454501"/>
    <n v="280.20244328097698"/>
    <m/>
    <n v="121141.0995"/>
    <x v="0"/>
    <n v="16054.8387"/>
    <x v="338"/>
    <x v="0"/>
    <m/>
  </r>
  <r>
    <d v="2022-07-08T02:31:58"/>
    <x v="9"/>
    <n v="32"/>
    <s v="ESCOBAR BRAN MATEO"/>
    <x v="2"/>
    <x v="0"/>
    <n v="154"/>
    <n v="28"/>
    <n v="140.101221640489"/>
    <m/>
    <n v="60570.549700000003"/>
    <x v="0"/>
    <n v="16054.8387"/>
    <x v="338"/>
    <x v="0"/>
    <m/>
  </r>
  <r>
    <d v="2022-07-08T02:31:58"/>
    <x v="9"/>
    <n v="33"/>
    <s v="TORRES CRISTIAN"/>
    <x v="0"/>
    <x v="0"/>
    <n v="218"/>
    <n v="24.2222222222222"/>
    <n v="229.256544502618"/>
    <m/>
    <n v="99115.445000000007"/>
    <x v="0"/>
    <n v="16054.8387"/>
    <x v="338"/>
    <x v="0"/>
    <m/>
  </r>
  <r>
    <d v="2022-07-08T02:31:59"/>
    <x v="9"/>
    <n v="34"/>
    <s v="MONTOYA OSPINA GILBERTO ANTONIO"/>
    <x v="1"/>
    <x v="0"/>
    <n v="317"/>
    <n v="28.818181818181799"/>
    <n v="280.20244328097698"/>
    <m/>
    <n v="121141.0995"/>
    <x v="0"/>
    <n v="16054.8387"/>
    <x v="338"/>
    <x v="0"/>
    <m/>
  </r>
  <r>
    <d v="2022-07-08T02:31:59"/>
    <x v="9"/>
    <n v="35"/>
    <s v="GARCIA DAVID WILSON ALBERTO"/>
    <x v="0"/>
    <x v="0"/>
    <n v="241"/>
    <n v="26.7777777777778"/>
    <n v="229.256544502618"/>
    <s v="2 Descuentos x Usuario con movilidad reducida"/>
    <n v="99115.445000000007"/>
    <x v="1"/>
    <n v="16054.8387"/>
    <x v="338"/>
    <x v="0"/>
    <m/>
  </r>
  <r>
    <d v="2022-07-08T02:31:59"/>
    <x v="9"/>
    <n v="36"/>
    <s v="TABORDA ROJAS DIEGO ALEJANDRO"/>
    <x v="3"/>
    <x v="0"/>
    <n v="227"/>
    <n v="22.7"/>
    <n v="254.729493891798"/>
    <m/>
    <n v="110128.2723"/>
    <x v="0"/>
    <n v="16054.8387"/>
    <x v="338"/>
    <x v="0"/>
    <m/>
  </r>
  <r>
    <d v="2022-07-08T02:31:59"/>
    <x v="9"/>
    <n v="37"/>
    <s v="SEPULVEDA HENAO JUAN CAMILO"/>
    <x v="0"/>
    <x v="0"/>
    <n v="230"/>
    <n v="25.5555555555556"/>
    <n v="229.256544502618"/>
    <m/>
    <n v="99115.445000000007"/>
    <x v="1"/>
    <n v="16054.8387"/>
    <x v="338"/>
    <x v="0"/>
    <m/>
  </r>
  <r>
    <d v="2022-07-08T02:31:59"/>
    <x v="9"/>
    <n v="38"/>
    <s v="LUJAN LOPERA FABIAN ALEXIS"/>
    <x v="0"/>
    <x v="0"/>
    <n v="193"/>
    <n v="21.4444444444444"/>
    <n v="229.256544502618"/>
    <m/>
    <n v="99115.445000000007"/>
    <x v="0"/>
    <n v="16054.8387"/>
    <x v="338"/>
    <x v="0"/>
    <m/>
  </r>
  <r>
    <d v="2022-07-08T02:31:59"/>
    <x v="9"/>
    <n v="39"/>
    <s v="GONZALEZ MONTAO HERNAN DARIO"/>
    <x v="0"/>
    <x v="0"/>
    <n v="229"/>
    <n v="25.4444444444444"/>
    <n v="229.256544502618"/>
    <m/>
    <n v="99115.445000000007"/>
    <x v="0"/>
    <n v="16054.8387"/>
    <x v="338"/>
    <x v="0"/>
    <m/>
  </r>
  <r>
    <d v="2022-07-08T02:32:00"/>
    <x v="9"/>
    <n v="40"/>
    <s v="OCAMPO OCAMPO ANTONIO JOSE"/>
    <x v="3"/>
    <x v="0"/>
    <n v="275"/>
    <n v="27.5"/>
    <n v="254.729493891798"/>
    <m/>
    <n v="110128.2723"/>
    <x v="0"/>
    <n v="16054.8387"/>
    <x v="338"/>
    <x v="0"/>
    <m/>
  </r>
  <r>
    <d v="2022-07-08T02:32:00"/>
    <x v="9"/>
    <n v="42"/>
    <s v="BARRANTES GALLEGO DANIEL CAMILO"/>
    <x v="0"/>
    <x v="0"/>
    <n v="223"/>
    <n v="24.7777777777778"/>
    <n v="229.256544502618"/>
    <s v="3 Descuentos (Conduct y 2 Usuarios desubicados)"/>
    <n v="99115.445000000007"/>
    <x v="0"/>
    <n v="16054.8387"/>
    <x v="338"/>
    <x v="0"/>
    <m/>
  </r>
  <r>
    <d v="2022-07-08T02:33:31"/>
    <x v="9"/>
    <n v="3"/>
    <s v="ESPINOZA CHAVARRIA GUILLERMO LEON"/>
    <x v="0"/>
    <x v="3"/>
    <n v="169"/>
    <n v="18.7777777777778"/>
    <n v="169"/>
    <m/>
    <n v="72000"/>
    <x v="0"/>
    <n v="15928.571400000001"/>
    <x v="338"/>
    <x v="0"/>
    <m/>
  </r>
  <r>
    <d v="2022-07-08T02:33:31"/>
    <x v="9"/>
    <n v="12"/>
    <s v="VELEZ ZAPATA SANTIAGO"/>
    <x v="4"/>
    <x v="3"/>
    <n v="126"/>
    <n v="18"/>
    <n v="126"/>
    <m/>
    <n v="53550"/>
    <x v="0"/>
    <n v="15928.571400000001"/>
    <x v="338"/>
    <x v="0"/>
    <m/>
  </r>
  <r>
    <d v="2022-07-08T02:33:32"/>
    <x v="1"/>
    <n v="21"/>
    <s v="REYES ALVARADO ARIEL"/>
    <x v="3"/>
    <x v="0"/>
    <n v="204"/>
    <n v="20.399999999999999"/>
    <n v="204"/>
    <m/>
    <n v="87300"/>
    <x v="0"/>
    <n v="15928.571400000001"/>
    <x v="338"/>
    <x v="0"/>
    <m/>
  </r>
  <r>
    <d v="2022-07-08T02:33:32"/>
    <x v="1"/>
    <n v="24"/>
    <s v="LOPERA QUINTERO DIEGO ALEJANDRO"/>
    <x v="10"/>
    <x v="0"/>
    <n v="80"/>
    <n v="20"/>
    <n v="80"/>
    <m/>
    <n v="34200"/>
    <x v="0"/>
    <n v="15928.571400000001"/>
    <x v="338"/>
    <x v="0"/>
    <m/>
  </r>
  <r>
    <d v="2022-07-09T02:44:25"/>
    <x v="1"/>
    <n v="3"/>
    <s v="CANO JIMENEZ ESNEIDER"/>
    <x v="3"/>
    <x v="3"/>
    <n v="224"/>
    <n v="22.4"/>
    <n v="250.46594982078901"/>
    <m/>
    <n v="108209.6774"/>
    <x v="0"/>
    <n v="16224.242399999999"/>
    <x v="339"/>
    <x v="0"/>
    <m/>
  </r>
  <r>
    <d v="2022-07-09T02:44:26"/>
    <x v="1"/>
    <n v="5"/>
    <s v="LOAIZA GAVIRIA EDIXON ANDRES"/>
    <x v="1"/>
    <x v="0"/>
    <n v="317"/>
    <n v="28.818181818181799"/>
    <n v="275.51254480286701"/>
    <s v="3 Descuentos (2 Despachadoras Angela e Isabel, Usuario desubicado)"/>
    <n v="119030.6452"/>
    <x v="1"/>
    <n v="16224.242399999999"/>
    <x v="339"/>
    <x v="0"/>
    <m/>
  </r>
  <r>
    <d v="2022-07-09T02:44:26"/>
    <x v="1"/>
    <n v="6"/>
    <s v="VARGAS ROJAS DIELMER AUGUSTO"/>
    <x v="4"/>
    <x v="1"/>
    <n v="208"/>
    <n v="29.714285714285701"/>
    <n v="175.32616487455201"/>
    <m/>
    <n v="75746.7742"/>
    <x v="0"/>
    <n v="16224.242399999999"/>
    <x v="339"/>
    <x v="0"/>
    <m/>
  </r>
  <r>
    <d v="2022-07-09T02:44:26"/>
    <x v="1"/>
    <n v="7"/>
    <s v="GONZALEZ VELASQUEZ LISDAN"/>
    <x v="1"/>
    <x v="3"/>
    <n v="289"/>
    <n v="26.272727272727298"/>
    <n v="275.51254480286701"/>
    <m/>
    <n v="119030.6452"/>
    <x v="1"/>
    <n v="16224.242399999999"/>
    <x v="339"/>
    <x v="0"/>
    <m/>
  </r>
  <r>
    <d v="2022-07-09T02:44:26"/>
    <x v="1"/>
    <n v="8"/>
    <s v="MARTINEZ MANCO JUAN FELIPE"/>
    <x v="8"/>
    <x v="3"/>
    <n v="137"/>
    <n v="27.4"/>
    <n v="125.23297491039401"/>
    <m/>
    <n v="54104.8387"/>
    <x v="1"/>
    <n v="16224.242399999999"/>
    <x v="339"/>
    <x v="0"/>
    <m/>
  </r>
  <r>
    <d v="2022-07-09T02:44:26"/>
    <x v="1"/>
    <n v="9"/>
    <s v="MEDINA PARRA JONATHAN ESTIVEN"/>
    <x v="6"/>
    <x v="3"/>
    <n v="189"/>
    <n v="25.2"/>
    <n v="187.84946236559099"/>
    <m/>
    <n v="81157.258100000006"/>
    <x v="0"/>
    <n v="16224.242399999999"/>
    <x v="339"/>
    <x v="0"/>
    <m/>
  </r>
  <r>
    <d v="2022-07-09T02:44:27"/>
    <x v="1"/>
    <n v="10"/>
    <s v="MONSALVE OCAMPO EDISON GUSTAVO"/>
    <x v="3"/>
    <x v="0"/>
    <n v="236"/>
    <n v="23.6"/>
    <n v="250.46594982078901"/>
    <m/>
    <n v="108209.6774"/>
    <x v="0"/>
    <n v="16224.242399999999"/>
    <x v="339"/>
    <x v="0"/>
    <m/>
  </r>
  <r>
    <d v="2022-07-09T02:44:27"/>
    <x v="9"/>
    <n v="11"/>
    <s v="HERRERA CRISTIAN"/>
    <x v="12"/>
    <x v="0"/>
    <n v="318"/>
    <n v="24.461538461538499"/>
    <n v="325.60573476702501"/>
    <m/>
    <n v="140672.58059999999"/>
    <x v="0"/>
    <n v="16224.242399999999"/>
    <x v="339"/>
    <x v="0"/>
    <m/>
  </r>
  <r>
    <d v="2022-07-09T02:44:27"/>
    <x v="9"/>
    <n v="12"/>
    <s v="VELEZ ZAPATA SANTIAGO"/>
    <x v="3"/>
    <x v="0"/>
    <n v="238"/>
    <n v="23.8"/>
    <n v="250.46594982078901"/>
    <s v="2 Descuentos (Usuarios desubicados)"/>
    <n v="108209.6774"/>
    <x v="0"/>
    <n v="16224.242399999999"/>
    <x v="339"/>
    <x v="0"/>
    <m/>
  </r>
  <r>
    <d v="2022-07-09T02:44:27"/>
    <x v="9"/>
    <n v="14"/>
    <s v="CARVAJAL SALAZAR HECTOR MARINO"/>
    <x v="6"/>
    <x v="0"/>
    <n v="222"/>
    <n v="26.117647058823501"/>
    <n v="212.89605734766999"/>
    <s v="6 Descuentos (Transbordo veh 15)"/>
    <n v="91978.2258"/>
    <x v="1"/>
    <n v="16224.242399999999"/>
    <x v="339"/>
    <x v="0"/>
    <m/>
  </r>
  <r>
    <d v="2022-07-09T02:44:27"/>
    <x v="9"/>
    <n v="15"/>
    <s v="LONDOO LOPERA DUVAN ANDRES"/>
    <x v="2"/>
    <x v="2"/>
    <n v="151"/>
    <n v="23.230769230769202"/>
    <n v="162.80286738351299"/>
    <m/>
    <n v="70336.290299999993"/>
    <x v="0"/>
    <n v="16224.242399999999"/>
    <x v="339"/>
    <x v="0"/>
    <m/>
  </r>
  <r>
    <d v="2022-07-09T02:44:27"/>
    <x v="9"/>
    <n v="16"/>
    <s v="LONDOO ORTIZ ARNOLD DAVID"/>
    <x v="14"/>
    <x v="3"/>
    <n v="20"/>
    <n v="40"/>
    <n v="12.523297491039401"/>
    <m/>
    <n v="5410.4839000000002"/>
    <x v="0"/>
    <n v="16224.242399999999"/>
    <x v="339"/>
    <x v="0"/>
    <m/>
  </r>
  <r>
    <d v="2022-07-09T02:44:28"/>
    <x v="9"/>
    <n v="17"/>
    <s v="MARULANDA JARAMILLO DAWER ANDRES"/>
    <x v="8"/>
    <x v="0"/>
    <n v="114"/>
    <n v="22.8"/>
    <n v="125.23297491039401"/>
    <m/>
    <n v="54104.8387"/>
    <x v="0"/>
    <n v="16224.242399999999"/>
    <x v="339"/>
    <x v="0"/>
    <m/>
  </r>
  <r>
    <d v="2022-07-09T02:44:28"/>
    <x v="9"/>
    <n v="18"/>
    <s v="RENDON VIANA HUMBERTO DE JESUS"/>
    <x v="0"/>
    <x v="0"/>
    <n v="283"/>
    <n v="31.4444444444444"/>
    <n v="225.41935483871001"/>
    <s v="1 Descuento (Despachadora Angela)"/>
    <n v="97388.709700000007"/>
    <x v="0"/>
    <n v="16224.242399999999"/>
    <x v="339"/>
    <x v="0"/>
    <m/>
  </r>
  <r>
    <d v="2022-07-09T02:44:28"/>
    <x v="9"/>
    <n v="19"/>
    <s v="HURTADO MADRID JUAN ESTEBAN"/>
    <x v="3"/>
    <x v="0"/>
    <n v="230"/>
    <n v="23"/>
    <n v="250.46594982078901"/>
    <s v="1 Descuento (Despachadora Isabel)"/>
    <n v="108209.6774"/>
    <x v="0"/>
    <n v="16224.242399999999"/>
    <x v="339"/>
    <x v="0"/>
    <m/>
  </r>
  <r>
    <d v="2022-07-09T02:44:28"/>
    <x v="9"/>
    <n v="20"/>
    <s v="VACA FIERRO ROBINSON"/>
    <x v="3"/>
    <x v="0"/>
    <n v="292"/>
    <n v="29.2"/>
    <n v="250.46594982078901"/>
    <s v="1 Descuento (Usuario desubicado)"/>
    <n v="108209.6774"/>
    <x v="0"/>
    <n v="16224.242399999999"/>
    <x v="339"/>
    <x v="0"/>
    <m/>
  </r>
  <r>
    <d v="2022-07-09T02:44:28"/>
    <x v="9"/>
    <n v="21"/>
    <s v="REYES ALVARADO ARIEL"/>
    <x v="0"/>
    <x v="0"/>
    <n v="204"/>
    <n v="22.6666666666667"/>
    <n v="225.41935483871001"/>
    <m/>
    <n v="97388.709700000007"/>
    <x v="0"/>
    <n v="16224.242399999999"/>
    <x v="339"/>
    <x v="0"/>
    <m/>
  </r>
  <r>
    <d v="2022-07-09T02:44:28"/>
    <x v="9"/>
    <n v="22"/>
    <s v="QUIRAMA CASTAEDA JHON JADER"/>
    <x v="2"/>
    <x v="0"/>
    <n v="149"/>
    <n v="24.8333333333333"/>
    <n v="150.27956989247301"/>
    <m/>
    <n v="64925.806499999999"/>
    <x v="1"/>
    <n v="16224.242399999999"/>
    <x v="339"/>
    <x v="0"/>
    <m/>
  </r>
  <r>
    <d v="2022-07-09T02:44:29"/>
    <x v="9"/>
    <n v="23"/>
    <s v="ZAPATA POSSO FERNEY"/>
    <x v="10"/>
    <x v="0"/>
    <n v="112"/>
    <n v="28"/>
    <n v="100.18637992831501"/>
    <s v="2 Descuentos (Usuarios desubicados)"/>
    <n v="43283.870999999999"/>
    <x v="0"/>
    <n v="16224.242399999999"/>
    <x v="339"/>
    <x v="0"/>
    <m/>
  </r>
  <r>
    <d v="2022-07-09T02:44:29"/>
    <x v="9"/>
    <n v="24"/>
    <s v="LOPERA QUINTERO DIEGO ALEJANDRO"/>
    <x v="3"/>
    <x v="0"/>
    <n v="241"/>
    <n v="24.1"/>
    <n v="250.46594982078901"/>
    <m/>
    <n v="108209.6774"/>
    <x v="0"/>
    <n v="16224.242399999999"/>
    <x v="339"/>
    <x v="0"/>
    <m/>
  </r>
  <r>
    <d v="2022-07-09T02:44:29"/>
    <x v="9"/>
    <n v="25"/>
    <s v="SANCHEZ DIAZ EDISON ANDRES"/>
    <x v="10"/>
    <x v="0"/>
    <n v="143"/>
    <n v="31.7777777777778"/>
    <n v="112.709677419355"/>
    <s v="4 Descuentos (Usuarios desubicados)"/>
    <n v="48694.354800000001"/>
    <x v="1"/>
    <n v="16224.242399999999"/>
    <x v="339"/>
    <x v="0"/>
    <m/>
  </r>
  <r>
    <d v="2022-07-09T02:44:29"/>
    <x v="9"/>
    <n v="26"/>
    <s v="VERENZUELA MARTINEZ ALEXANDER"/>
    <x v="3"/>
    <x v="0"/>
    <n v="211"/>
    <n v="21.1"/>
    <n v="250.46594982078901"/>
    <s v="1 Descuento (Conduct)"/>
    <n v="108209.6774"/>
    <x v="0"/>
    <n v="16224.242399999999"/>
    <x v="339"/>
    <x v="0"/>
    <m/>
  </r>
  <r>
    <d v="2022-07-09T02:44:29"/>
    <x v="9"/>
    <n v="27"/>
    <s v="DURANGO DAVID JOSE"/>
    <x v="0"/>
    <x v="0"/>
    <n v="234"/>
    <n v="26"/>
    <n v="225.41935483871001"/>
    <m/>
    <n v="97388.709700000007"/>
    <x v="0"/>
    <n v="16224.242399999999"/>
    <x v="339"/>
    <x v="0"/>
    <m/>
  </r>
  <r>
    <d v="2022-07-09T02:44:29"/>
    <x v="9"/>
    <n v="29"/>
    <s v="VALENCIA MENDOZA JHON"/>
    <x v="1"/>
    <x v="0"/>
    <n v="256"/>
    <n v="23.272727272727298"/>
    <n v="275.51254480286701"/>
    <m/>
    <n v="119030.6452"/>
    <x v="0"/>
    <n v="16224.242399999999"/>
    <x v="339"/>
    <x v="0"/>
    <m/>
  </r>
  <r>
    <d v="2022-07-09T02:44:30"/>
    <x v="1"/>
    <n v="31"/>
    <s v="DUQUE GIRALDO VICTOR HUGO"/>
    <x v="5"/>
    <x v="1"/>
    <n v="36"/>
    <n v="36"/>
    <n v="25.046594982078901"/>
    <m/>
    <n v="10820.967699999999"/>
    <x v="0"/>
    <n v="16224.242399999999"/>
    <x v="339"/>
    <x v="0"/>
    <m/>
  </r>
  <r>
    <d v="2022-07-09T02:44:30"/>
    <x v="1"/>
    <n v="32"/>
    <s v="ESCOBAR BRAN MATEO"/>
    <x v="3"/>
    <x v="0"/>
    <n v="252"/>
    <n v="25.2"/>
    <n v="250.46594982078901"/>
    <m/>
    <n v="108209.6774"/>
    <x v="0"/>
    <n v="16224.242399999999"/>
    <x v="339"/>
    <x v="0"/>
    <m/>
  </r>
  <r>
    <d v="2022-07-09T02:44:30"/>
    <x v="1"/>
    <n v="34"/>
    <s v="MONTOYA OSPINA GILBERTO ANTONIO"/>
    <x v="9"/>
    <x v="0"/>
    <n v="272"/>
    <n v="22.6666666666667"/>
    <n v="300.55913978494601"/>
    <m/>
    <n v="129851.61289999999"/>
    <x v="0"/>
    <n v="16224.242399999999"/>
    <x v="339"/>
    <x v="0"/>
    <m/>
  </r>
  <r>
    <d v="2022-07-09T02:44:30"/>
    <x v="1"/>
    <n v="35"/>
    <s v="GARCIA DAVID WILSON ALBERTO"/>
    <x v="1"/>
    <x v="0"/>
    <n v="265"/>
    <n v="24.090909090909101"/>
    <n v="275.51254480286701"/>
    <s v="1 Descuento (Conduct)"/>
    <n v="119030.6452"/>
    <x v="1"/>
    <n v="16224.242399999999"/>
    <x v="339"/>
    <x v="0"/>
    <m/>
  </r>
  <r>
    <d v="2022-07-09T02:44:30"/>
    <x v="1"/>
    <n v="36"/>
    <s v="TABORDA ROJAS DIEGO ALEJANDRO"/>
    <x v="3"/>
    <x v="0"/>
    <n v="232"/>
    <n v="23.2"/>
    <n v="250.46594982078901"/>
    <m/>
    <n v="108209.6774"/>
    <x v="0"/>
    <n v="16224.242399999999"/>
    <x v="339"/>
    <x v="0"/>
    <m/>
  </r>
  <r>
    <d v="2022-07-09T02:44:30"/>
    <x v="1"/>
    <n v="38"/>
    <s v="LUJAN LOPERA FABIAN ALEXIS"/>
    <x v="0"/>
    <x v="0"/>
    <n v="194"/>
    <n v="21.5555555555556"/>
    <n v="225.41935483871001"/>
    <s v="1 Descuento (Despachadora Isabel)"/>
    <n v="97388.709700000007"/>
    <x v="0"/>
    <n v="16224.242399999999"/>
    <x v="339"/>
    <x v="0"/>
    <m/>
  </r>
  <r>
    <d v="2022-07-09T02:44:31"/>
    <x v="1"/>
    <n v="39"/>
    <s v="GONZALEZ MONTAO HERNAN DARIO"/>
    <x v="6"/>
    <x v="0"/>
    <n v="221"/>
    <n v="26"/>
    <n v="212.89605734766999"/>
    <s v="2 Descuentos (Conduct y Propietario)"/>
    <n v="91978.2258"/>
    <x v="0"/>
    <n v="16224.242399999999"/>
    <x v="339"/>
    <x v="0"/>
    <m/>
  </r>
  <r>
    <d v="2022-07-09T02:44:31"/>
    <x v="1"/>
    <n v="40"/>
    <s v="OCAMPO OCAMPO ANTONIO JOSE"/>
    <x v="3"/>
    <x v="0"/>
    <n v="220"/>
    <n v="22"/>
    <n v="250.46594982078901"/>
    <m/>
    <n v="108209.6774"/>
    <x v="0"/>
    <n v="16224.242399999999"/>
    <x v="339"/>
    <x v="0"/>
    <m/>
  </r>
  <r>
    <d v="2022-07-09T02:44:31"/>
    <x v="1"/>
    <n v="42"/>
    <s v="BARRANTES GALLEGO DANIEL CAMILO"/>
    <x v="3"/>
    <x v="0"/>
    <n v="278"/>
    <n v="27.8"/>
    <n v="250.46594982078901"/>
    <s v="5 Descuentos (3 Usuarios desubicados, Administrador y Propietario)"/>
    <n v="108209.6774"/>
    <x v="0"/>
    <n v="16224.242399999999"/>
    <x v="339"/>
    <x v="0"/>
    <m/>
  </r>
  <r>
    <d v="2022-07-09T02:51:07"/>
    <x v="9"/>
    <n v="13"/>
    <s v="MORALES CASTAEDA JONNY EDISON"/>
    <x v="3"/>
    <x v="0"/>
    <n v="210"/>
    <n v="21"/>
    <n v="210"/>
    <m/>
    <n v="90000"/>
    <x v="0"/>
    <n v="16102.7778"/>
    <x v="339"/>
    <x v="0"/>
    <m/>
  </r>
  <r>
    <d v="2022-07-09T02:51:08"/>
    <x v="9"/>
    <n v="23"/>
    <s v="RUA OCHOA JARAD"/>
    <x v="2"/>
    <x v="0"/>
    <n v="121"/>
    <n v="20.1666666666667"/>
    <n v="121"/>
    <m/>
    <n v="51750"/>
    <x v="0"/>
    <m/>
    <x v="339"/>
    <x v="0"/>
    <m/>
  </r>
  <r>
    <d v="2022-07-09T02:51:08"/>
    <x v="1"/>
    <n v="33"/>
    <s v="TORRES CRISTIAN"/>
    <x v="1"/>
    <x v="0"/>
    <n v="224"/>
    <n v="20.363636363636399"/>
    <n v="224"/>
    <m/>
    <n v="95850"/>
    <x v="0"/>
    <n v="16102.7778"/>
    <x v="339"/>
    <x v="0"/>
    <m/>
  </r>
  <r>
    <d v="2022-07-09T02:51:08"/>
    <x v="1"/>
    <n v="37"/>
    <s v="PIEDRAHITA MADRID SANTIAGO"/>
    <x v="0"/>
    <x v="0"/>
    <n v="172"/>
    <n v="19.1111111111111"/>
    <n v="172"/>
    <m/>
    <n v="73350"/>
    <x v="1"/>
    <n v="16102.7778"/>
    <x v="339"/>
    <x v="0"/>
    <m/>
  </r>
  <r>
    <d v="2022-07-10T01:34:11"/>
    <x v="9"/>
    <n v="3"/>
    <s v="CANO JIMENEZ ESNEIDER"/>
    <x v="1"/>
    <x v="3"/>
    <n v="246"/>
    <n v="22.363636363636399"/>
    <n v="283.12842105263201"/>
    <m/>
    <n v="122457.7895"/>
    <x v="0"/>
    <n v="14728.571400000001"/>
    <x v="340"/>
    <x v="0"/>
    <m/>
  </r>
  <r>
    <d v="2022-07-10T01:34:11"/>
    <x v="9"/>
    <n v="5"/>
    <s v="LOAIZA GAVIRIA EDIXON ANDRES"/>
    <x v="3"/>
    <x v="0"/>
    <n v="282"/>
    <n v="28.2"/>
    <n v="257.389473684211"/>
    <m/>
    <n v="111325.2632"/>
    <x v="1"/>
    <n v="14728.571400000001"/>
    <x v="340"/>
    <x v="0"/>
    <m/>
  </r>
  <r>
    <d v="2022-07-10T01:34:11"/>
    <x v="9"/>
    <n v="6"/>
    <s v="CASTAEDA DIEGO ALEJANDRO"/>
    <x v="0"/>
    <x v="0"/>
    <n v="243"/>
    <n v="27"/>
    <n v="231.65052631578899"/>
    <m/>
    <n v="100192.7368"/>
    <x v="0"/>
    <n v="14728.571400000001"/>
    <x v="340"/>
    <x v="0"/>
    <m/>
  </r>
  <r>
    <d v="2022-07-10T01:34:11"/>
    <x v="9"/>
    <n v="7"/>
    <s v="HERNANDEZ MACIAS GILBERTO"/>
    <x v="3"/>
    <x v="0"/>
    <n v="227"/>
    <n v="22.7"/>
    <n v="257.389473684211"/>
    <m/>
    <n v="111325.2632"/>
    <x v="1"/>
    <n v="14728.571400000001"/>
    <x v="340"/>
    <x v="0"/>
    <m/>
  </r>
  <r>
    <d v="2022-07-10T01:34:11"/>
    <x v="9"/>
    <n v="8"/>
    <s v="VACA FIERRO ROBINSON"/>
    <x v="0"/>
    <x v="0"/>
    <n v="290"/>
    <n v="32.2222222222222"/>
    <n v="231.65052631578899"/>
    <s v="1 Descuento (Usuario desubicado)"/>
    <n v="100192.7368"/>
    <x v="1"/>
    <n v="14728.571400000001"/>
    <x v="340"/>
    <x v="0"/>
    <m/>
  </r>
  <r>
    <d v="2022-07-10T01:34:11"/>
    <x v="9"/>
    <n v="9"/>
    <s v="MEDINA PARRA JONATHAN ESTIVEN"/>
    <x v="2"/>
    <x v="0"/>
    <n v="160"/>
    <n v="26.6666666666667"/>
    <n v="154.433684210526"/>
    <m/>
    <n v="66795.157900000006"/>
    <x v="0"/>
    <n v="14728.571400000001"/>
    <x v="340"/>
    <x v="0"/>
    <m/>
  </r>
  <r>
    <d v="2022-07-10T01:34:12"/>
    <x v="9"/>
    <n v="10"/>
    <s v="MONSALVE OCAMPO EDISON GUSTAVO"/>
    <x v="3"/>
    <x v="3"/>
    <n v="262"/>
    <n v="26.2"/>
    <n v="257.389473684211"/>
    <m/>
    <n v="111325.2632"/>
    <x v="0"/>
    <n v="14728.571400000001"/>
    <x v="340"/>
    <x v="0"/>
    <m/>
  </r>
  <r>
    <d v="2022-07-10T01:34:12"/>
    <x v="1"/>
    <n v="11"/>
    <s v="HERRERA CRISTIAN"/>
    <x v="0"/>
    <x v="0"/>
    <n v="254"/>
    <n v="28.2222222222222"/>
    <n v="231.65052631578899"/>
    <s v="3 Descuentos (Usuarios desubicados)"/>
    <n v="100192.7368"/>
    <x v="0"/>
    <n v="14728.571400000001"/>
    <x v="340"/>
    <x v="0"/>
    <m/>
  </r>
  <r>
    <d v="2022-07-10T01:34:12"/>
    <x v="1"/>
    <n v="13"/>
    <s v="MORALES CASTAEDA JONNY EDISON"/>
    <x v="1"/>
    <x v="0"/>
    <n v="283"/>
    <n v="25.727272727272702"/>
    <n v="283.12842105263201"/>
    <s v="2 Descuentos (Despachadora Angela y Conduct)"/>
    <n v="122457.7895"/>
    <x v="0"/>
    <n v="14728.571400000001"/>
    <x v="340"/>
    <x v="0"/>
    <m/>
  </r>
  <r>
    <d v="2022-07-10T01:34:12"/>
    <x v="1"/>
    <n v="14"/>
    <s v="GONZALEZ VELASQUEZ LISDAN"/>
    <x v="1"/>
    <x v="0"/>
    <n v="270"/>
    <n v="24.545454545454501"/>
    <n v="283.12842105263201"/>
    <m/>
    <n v="122457.7895"/>
    <x v="1"/>
    <n v="14728.571400000001"/>
    <x v="340"/>
    <x v="0"/>
    <m/>
  </r>
  <r>
    <d v="2022-07-10T01:34:12"/>
    <x v="1"/>
    <n v="18"/>
    <s v="RENDON VIANA HUMBERTO DE JESUS"/>
    <x v="6"/>
    <x v="0"/>
    <n v="183"/>
    <n v="24.4"/>
    <n v="193.04210526315799"/>
    <m/>
    <n v="83493.947400000005"/>
    <x v="0"/>
    <n v="14728.571400000001"/>
    <x v="340"/>
    <x v="0"/>
    <m/>
  </r>
  <r>
    <d v="2022-07-10T01:34:12"/>
    <x v="1"/>
    <n v="19"/>
    <s v="HURTADO MADRID JUAN ESTEBAN"/>
    <x v="0"/>
    <x v="3"/>
    <n v="223"/>
    <n v="24.7777777777778"/>
    <n v="231.65052631578899"/>
    <m/>
    <n v="100192.7368"/>
    <x v="0"/>
    <n v="14728.571400000001"/>
    <x v="340"/>
    <x v="0"/>
    <m/>
  </r>
  <r>
    <d v="2022-07-10T01:34:13"/>
    <x v="1"/>
    <n v="20"/>
    <s v="TABORDA ROJAS DIEGO ALEJANDRO"/>
    <x v="6"/>
    <x v="1"/>
    <n v="212"/>
    <n v="26.5"/>
    <n v="205.91157894736801"/>
    <m/>
    <n v="89060.210500000001"/>
    <x v="0"/>
    <n v="14728.571400000001"/>
    <x v="340"/>
    <x v="0"/>
    <m/>
  </r>
  <r>
    <d v="2022-07-10T01:34:13"/>
    <x v="1"/>
    <n v="22"/>
    <s v="QUIRAMA CASTAEDA JHON JADER"/>
    <x v="0"/>
    <x v="0"/>
    <n v="262"/>
    <n v="29.1111111111111"/>
    <n v="231.65052631578899"/>
    <m/>
    <n v="100192.7368"/>
    <x v="1"/>
    <n v="14728.571400000001"/>
    <x v="340"/>
    <x v="0"/>
    <m/>
  </r>
  <r>
    <d v="2022-07-10T01:34:13"/>
    <x v="1"/>
    <n v="23"/>
    <s v="ZAPATA POSSO FERNEY"/>
    <x v="2"/>
    <x v="0"/>
    <n v="150"/>
    <n v="25"/>
    <n v="154.433684210526"/>
    <m/>
    <n v="66795.157900000006"/>
    <x v="0"/>
    <n v="14728.571400000001"/>
    <x v="340"/>
    <x v="0"/>
    <m/>
  </r>
  <r>
    <d v="2022-07-10T01:34:14"/>
    <x v="1"/>
    <n v="24"/>
    <s v="LOPERA QUINTERO DIEGO ALEJANDRO"/>
    <x v="0"/>
    <x v="0"/>
    <n v="211"/>
    <n v="23.4444444444444"/>
    <n v="231.65052631578899"/>
    <s v="1 Descuento (Usuario desubicado)"/>
    <n v="100192.7368"/>
    <x v="0"/>
    <n v="14728.571400000001"/>
    <x v="340"/>
    <x v="0"/>
    <m/>
  </r>
  <r>
    <d v="2022-07-10T01:34:14"/>
    <x v="1"/>
    <n v="25"/>
    <s v="SANCHEZ DIAZ EDISON ANDRES"/>
    <x v="6"/>
    <x v="0"/>
    <n v="241"/>
    <n v="30.125"/>
    <n v="205.91157894736801"/>
    <m/>
    <n v="89060.210500000001"/>
    <x v="1"/>
    <n v="14728.571400000001"/>
    <x v="340"/>
    <x v="0"/>
    <m/>
  </r>
  <r>
    <d v="2022-07-10T01:34:14"/>
    <x v="1"/>
    <n v="26"/>
    <s v="VERENZUELA MARTINEZ ALEXANDER"/>
    <x v="0"/>
    <x v="2"/>
    <n v="203"/>
    <n v="22.5555555555556"/>
    <n v="231.65052631578899"/>
    <m/>
    <n v="100192.7368"/>
    <x v="0"/>
    <n v="14728.571400000001"/>
    <x v="340"/>
    <x v="0"/>
    <m/>
  </r>
  <r>
    <d v="2022-07-10T01:34:15"/>
    <x v="1"/>
    <n v="27"/>
    <s v="DURANGO DAVID JOSE"/>
    <x v="0"/>
    <x v="0"/>
    <n v="229"/>
    <n v="25.4444444444444"/>
    <n v="231.65052631578899"/>
    <m/>
    <n v="100192.7368"/>
    <x v="0"/>
    <n v="14728.571400000001"/>
    <x v="340"/>
    <x v="0"/>
    <m/>
  </r>
  <r>
    <d v="2022-07-10T01:34:15"/>
    <x v="9"/>
    <n v="32"/>
    <s v="ESCOBAR BRAN MATEO"/>
    <x v="4"/>
    <x v="0"/>
    <n v="202"/>
    <n v="28.8571428571429"/>
    <n v="180.172631578947"/>
    <m/>
    <n v="77927.684200000003"/>
    <x v="0"/>
    <n v="14728.571400000001"/>
    <x v="340"/>
    <x v="0"/>
    <m/>
  </r>
  <r>
    <d v="2022-07-10T01:34:16"/>
    <x v="9"/>
    <n v="33"/>
    <s v="TORRES CRISTIAN"/>
    <x v="0"/>
    <x v="1"/>
    <n v="212"/>
    <n v="23.5555555555556"/>
    <n v="231.65052631578899"/>
    <m/>
    <n v="100192.7368"/>
    <x v="0"/>
    <n v="14728.571400000001"/>
    <x v="340"/>
    <x v="0"/>
    <m/>
  </r>
  <r>
    <d v="2022-07-10T01:34:16"/>
    <x v="9"/>
    <n v="34"/>
    <s v="LUJAN LOPERA FABIAN ALEXIS"/>
    <x v="6"/>
    <x v="0"/>
    <n v="191"/>
    <n v="23.875"/>
    <n v="205.91157894736801"/>
    <m/>
    <n v="89060.210500000001"/>
    <x v="0"/>
    <n v="14728.571400000001"/>
    <x v="340"/>
    <x v="0"/>
    <m/>
  </r>
  <r>
    <d v="2022-07-10T01:34:16"/>
    <x v="9"/>
    <n v="35"/>
    <s v="GARCIA DAVID WILSON ALBERTO"/>
    <x v="3"/>
    <x v="0"/>
    <n v="267"/>
    <n v="26.7"/>
    <n v="257.389473684211"/>
    <s v="3 Descuentos (2 x Usuario con movilidad reducida, Usuario desubicado)"/>
    <n v="111325.2632"/>
    <x v="1"/>
    <n v="14728.571400000001"/>
    <x v="340"/>
    <x v="0"/>
    <m/>
  </r>
  <r>
    <d v="2022-07-10T01:34:17"/>
    <x v="9"/>
    <n v="36"/>
    <s v="MARTINEZ CHAVERRA LUIS NORBERTO"/>
    <x v="0"/>
    <x v="0"/>
    <n v="188"/>
    <n v="20.8888888888889"/>
    <n v="231.65052631578899"/>
    <m/>
    <n v="100192.7368"/>
    <x v="0"/>
    <n v="14728.571400000001"/>
    <x v="340"/>
    <x v="0"/>
    <m/>
  </r>
  <r>
    <d v="2022-07-10T01:34:17"/>
    <x v="9"/>
    <n v="39"/>
    <s v="GONZALEZ MONTAO HERNAN DARIO"/>
    <x v="2"/>
    <x v="0"/>
    <n v="163"/>
    <n v="27.1666666666667"/>
    <n v="154.433684210526"/>
    <m/>
    <n v="66795.157900000006"/>
    <x v="0"/>
    <n v="14728.571400000001"/>
    <x v="340"/>
    <x v="0"/>
    <m/>
  </r>
  <r>
    <d v="2022-07-10T01:34:18"/>
    <x v="9"/>
    <n v="40"/>
    <s v="OCAMPO OCAMPO ANTONIO JOSE"/>
    <x v="6"/>
    <x v="0"/>
    <n v="214"/>
    <n v="26.75"/>
    <n v="205.91157894736801"/>
    <m/>
    <n v="89060.210500000001"/>
    <x v="0"/>
    <n v="14728.571400000001"/>
    <x v="340"/>
    <x v="0"/>
    <m/>
  </r>
  <r>
    <d v="2022-07-10T01:34:18"/>
    <x v="9"/>
    <n v="42"/>
    <s v="LONDOO ORTIZ ARNOLD DAVID"/>
    <x v="3"/>
    <x v="0"/>
    <n v="245"/>
    <n v="24.5"/>
    <n v="257.389473684211"/>
    <s v="2 Descuentos (Usuarios desubicados)"/>
    <n v="111325.2632"/>
    <x v="0"/>
    <n v="14728.571400000001"/>
    <x v="340"/>
    <x v="0"/>
    <m/>
  </r>
  <r>
    <d v="2022-07-10T01:34:37"/>
    <x v="1"/>
    <n v="12"/>
    <s v="VELEZ ZAPATA SANTIAGO"/>
    <x v="0"/>
    <x v="0"/>
    <n v="178"/>
    <n v="19.7777777777778"/>
    <n v="178"/>
    <m/>
    <n v="76050"/>
    <x v="0"/>
    <n v="14868.75"/>
    <x v="340"/>
    <x v="0"/>
    <m/>
  </r>
  <r>
    <d v="2022-07-10T01:34:37"/>
    <x v="1"/>
    <n v="15"/>
    <s v="LONDOO LOPERA DUVAN ANDRES"/>
    <x v="6"/>
    <x v="0"/>
    <n v="138"/>
    <n v="17.25"/>
    <n v="138"/>
    <s v="1 Descuento (Transbordo veh 10)"/>
    <n v="58500"/>
    <x v="0"/>
    <n v="14868.75"/>
    <x v="340"/>
    <x v="0"/>
    <m/>
  </r>
  <r>
    <d v="2022-07-10T01:34:38"/>
    <x v="1"/>
    <n v="21"/>
    <s v="REYES ALVARADO ARIEL"/>
    <x v="0"/>
    <x v="0"/>
    <n v="180"/>
    <n v="20"/>
    <n v="180"/>
    <m/>
    <n v="76950"/>
    <x v="0"/>
    <n v="14868.75"/>
    <x v="340"/>
    <x v="0"/>
    <m/>
  </r>
  <r>
    <d v="2022-07-10T01:34:38"/>
    <x v="1"/>
    <n v="29"/>
    <s v="VALENCIA MENDOZA JHON"/>
    <x v="6"/>
    <x v="3"/>
    <n v="136"/>
    <n v="17"/>
    <n v="136"/>
    <m/>
    <n v="57600"/>
    <x v="0"/>
    <n v="14868.75"/>
    <x v="340"/>
    <x v="0"/>
    <m/>
  </r>
  <r>
    <d v="2022-07-11T00:46:06"/>
    <x v="10"/>
    <n v="3"/>
    <s v="CANO JIMENEZ ESNEIDER"/>
    <x v="8"/>
    <x v="0"/>
    <n v="155"/>
    <n v="31"/>
    <n v="128.99253731343299"/>
    <m/>
    <n v="55796.641799999998"/>
    <x v="0"/>
    <n v="16300"/>
    <x v="341"/>
    <x v="0"/>
    <m/>
  </r>
  <r>
    <d v="2022-07-11T00:46:07"/>
    <x v="10"/>
    <n v="6"/>
    <s v="VARGAS ROJAS DIELMER AUGUSTO"/>
    <x v="3"/>
    <x v="3"/>
    <n v="260"/>
    <n v="26"/>
    <n v="257.98507462686598"/>
    <m/>
    <n v="111593.2836"/>
    <x v="0"/>
    <n v="16300"/>
    <x v="341"/>
    <x v="0"/>
    <m/>
  </r>
  <r>
    <d v="2022-07-11T00:46:07"/>
    <x v="10"/>
    <n v="7"/>
    <s v="HERNANDEZ MACIAS GILBERTO"/>
    <x v="1"/>
    <x v="3"/>
    <n v="220"/>
    <n v="20"/>
    <n v="283.783582089552"/>
    <m/>
    <n v="122752.6119"/>
    <x v="1"/>
    <n v="16300"/>
    <x v="341"/>
    <x v="0"/>
    <m/>
  </r>
  <r>
    <d v="2022-07-11T00:46:07"/>
    <x v="10"/>
    <n v="8"/>
    <s v="VACA FIERRO ROBINSON"/>
    <x v="3"/>
    <x v="0"/>
    <n v="278"/>
    <n v="27.8"/>
    <n v="257.98507462686598"/>
    <s v="1 Descuento (Propietario)"/>
    <n v="111593.2836"/>
    <x v="1"/>
    <n v="16300"/>
    <x v="341"/>
    <x v="0"/>
    <m/>
  </r>
  <r>
    <d v="2022-07-11T00:46:07"/>
    <x v="10"/>
    <n v="9"/>
    <s v="MEDINA PARRA JONATHAN ESTIVEN"/>
    <x v="0"/>
    <x v="0"/>
    <n v="228"/>
    <n v="25.3333333333333"/>
    <n v="232.186567164179"/>
    <s v="1 Descuento (Jefe de ruta)"/>
    <n v="100433.9552"/>
    <x v="0"/>
    <n v="16300"/>
    <x v="341"/>
    <x v="0"/>
    <m/>
  </r>
  <r>
    <d v="2022-07-11T00:46:07"/>
    <x v="10"/>
    <n v="10"/>
    <s v="MONSALVE OCAMPO EDISON GUSTAVO"/>
    <x v="0"/>
    <x v="0"/>
    <n v="244"/>
    <n v="27.1111111111111"/>
    <n v="232.186567164179"/>
    <m/>
    <n v="100433.9552"/>
    <x v="0"/>
    <n v="16300"/>
    <x v="341"/>
    <x v="0"/>
    <m/>
  </r>
  <r>
    <d v="2022-07-11T00:46:07"/>
    <x v="10"/>
    <n v="14"/>
    <s v="CARVAJAL SALAZAR HECTOR MARINO"/>
    <x v="2"/>
    <x v="0"/>
    <n v="188"/>
    <n v="31.3333333333333"/>
    <n v="154.79104477611901"/>
    <m/>
    <n v="66955.970100000006"/>
    <x v="1"/>
    <n v="16300"/>
    <x v="341"/>
    <x v="0"/>
    <m/>
  </r>
  <r>
    <d v="2022-07-11T00:46:08"/>
    <x v="10"/>
    <n v="15"/>
    <s v="LONDOO LOPERA DUVAN ANDRES"/>
    <x v="0"/>
    <x v="0"/>
    <n v="224"/>
    <n v="24.8888888888889"/>
    <n v="232.186567164179"/>
    <m/>
    <n v="100433.9552"/>
    <x v="0"/>
    <n v="16300"/>
    <x v="341"/>
    <x v="0"/>
    <m/>
  </r>
  <r>
    <d v="2022-07-11T00:46:08"/>
    <x v="10"/>
    <n v="19"/>
    <s v="HURTADO MADRID JUAN ESTEBAN"/>
    <x v="3"/>
    <x v="3"/>
    <n v="241"/>
    <n v="24.1"/>
    <n v="257.98507462686598"/>
    <m/>
    <n v="111593.2836"/>
    <x v="0"/>
    <n v="16300"/>
    <x v="341"/>
    <x v="0"/>
    <m/>
  </r>
  <r>
    <d v="2022-07-11T00:46:08"/>
    <x v="10"/>
    <n v="20"/>
    <s v="TABORDA ROJAS DIEGO ALEJANDRO"/>
    <x v="1"/>
    <x v="3"/>
    <n v="330"/>
    <n v="30"/>
    <n v="283.783582089552"/>
    <m/>
    <n v="122752.6119"/>
    <x v="0"/>
    <n v="16300"/>
    <x v="341"/>
    <x v="0"/>
    <m/>
  </r>
  <r>
    <d v="2022-07-11T00:46:09"/>
    <x v="10"/>
    <n v="21"/>
    <s v="ZAPATA POSSO FERNEY"/>
    <x v="5"/>
    <x v="0"/>
    <n v="34"/>
    <n v="34"/>
    <n v="25.798507462686601"/>
    <m/>
    <n v="11159.3284"/>
    <x v="0"/>
    <n v="16300"/>
    <x v="341"/>
    <x v="0"/>
    <m/>
  </r>
  <r>
    <d v="2022-07-11T00:46:09"/>
    <x v="10"/>
    <n v="24"/>
    <s v="LOPERA QUINTERO DIEGO ALEJANDRO"/>
    <x v="1"/>
    <x v="3"/>
    <n v="278"/>
    <n v="25.272727272727298"/>
    <n v="283.783582089552"/>
    <m/>
    <n v="122752.6119"/>
    <x v="0"/>
    <n v="16300"/>
    <x v="341"/>
    <x v="0"/>
    <m/>
  </r>
  <r>
    <d v="2022-07-11T00:46:09"/>
    <x v="10"/>
    <n v="26"/>
    <s v="MARULANDA JARAMILLO DAWER ANDRES"/>
    <x v="0"/>
    <x v="0"/>
    <n v="213"/>
    <n v="23.6666666666667"/>
    <n v="232.186567164179"/>
    <s v="4 Descuentos (Conduct y 3 Usuarios desubicados)"/>
    <n v="100433.9552"/>
    <x v="0"/>
    <n v="16300"/>
    <x v="341"/>
    <x v="0"/>
    <m/>
  </r>
  <r>
    <d v="2022-07-11T00:46:10"/>
    <x v="10"/>
    <n v="32"/>
    <s v="CASTAEDA DIEGO ALEJANDRO"/>
    <x v="0"/>
    <x v="0"/>
    <n v="223"/>
    <n v="24.7777777777778"/>
    <n v="232.186567164179"/>
    <m/>
    <n v="100433.9552"/>
    <x v="0"/>
    <n v="16300"/>
    <x v="341"/>
    <x v="0"/>
    <m/>
  </r>
  <r>
    <d v="2022-07-11T00:46:10"/>
    <x v="10"/>
    <n v="34"/>
    <s v="LUJAN LOPERA FABIAN ALEXIS"/>
    <x v="4"/>
    <x v="3"/>
    <n v="173"/>
    <n v="24.714285714285701"/>
    <n v="180.58955223880599"/>
    <m/>
    <n v="78115.298500000004"/>
    <x v="0"/>
    <n v="16300"/>
    <x v="341"/>
    <x v="0"/>
    <m/>
  </r>
  <r>
    <d v="2022-07-11T00:46:10"/>
    <x v="10"/>
    <n v="42"/>
    <s v="LONDOO ORTIZ ARNOLD DAVID"/>
    <x v="4"/>
    <x v="1"/>
    <n v="168"/>
    <n v="24"/>
    <n v="180.58955223880599"/>
    <m/>
    <n v="78115.298500000004"/>
    <x v="0"/>
    <n v="16300"/>
    <x v="341"/>
    <x v="0"/>
    <m/>
  </r>
  <r>
    <d v="2022-07-11T00:49:28"/>
    <x v="10"/>
    <n v="14"/>
    <s v="GONZALEZ VELASQUEZ LISDAN"/>
    <x v="10"/>
    <x v="0"/>
    <n v="61"/>
    <n v="15.25"/>
    <n v="61"/>
    <m/>
    <n v="25650"/>
    <x v="1"/>
    <m/>
    <x v="341"/>
    <x v="0"/>
    <m/>
  </r>
  <r>
    <d v="2022-07-11T00:49:28"/>
    <x v="10"/>
    <n v="12"/>
    <s v="ZAPATA POSSO FERNEY"/>
    <x v="8"/>
    <x v="0"/>
    <n v="89"/>
    <n v="17.8"/>
    <n v="89"/>
    <m/>
    <n v="37800"/>
    <x v="0"/>
    <n v="15894.4444444444"/>
    <x v="341"/>
    <x v="0"/>
    <m/>
  </r>
  <r>
    <d v="2022-07-12T02:28:33"/>
    <x v="1"/>
    <n v="3"/>
    <s v="CANO JIMENEZ ESNEIDER"/>
    <x v="0"/>
    <x v="0"/>
    <n v="221"/>
    <n v="24.5555555555556"/>
    <n v="252.03680981595099"/>
    <m/>
    <n v="109366.5644"/>
    <x v="0"/>
    <n v="15917.241400000001"/>
    <x v="342"/>
    <x v="0"/>
    <m/>
  </r>
  <r>
    <d v="2022-07-12T02:28:34"/>
    <x v="1"/>
    <n v="5"/>
    <s v="GONZALEZ MONTAO HERNAN DARIO"/>
    <x v="0"/>
    <x v="0"/>
    <n v="249"/>
    <n v="27.6666666666667"/>
    <n v="252.03680981595099"/>
    <s v="1 Descuento (Transbordo veh 12)"/>
    <n v="109366.5644"/>
    <x v="1"/>
    <n v="15917.241400000001"/>
    <x v="342"/>
    <x v="0"/>
    <m/>
  </r>
  <r>
    <d v="2022-07-12T02:28:34"/>
    <x v="1"/>
    <n v="6"/>
    <s v="VARGAS ROJAS DIELMER AUGUSTO"/>
    <x v="3"/>
    <x v="0"/>
    <n v="335"/>
    <n v="33.5"/>
    <n v="280.04089979550099"/>
    <m/>
    <n v="121518.40489999999"/>
    <x v="0"/>
    <n v="15917.241400000001"/>
    <x v="342"/>
    <x v="0"/>
    <m/>
  </r>
  <r>
    <d v="2022-07-12T02:28:34"/>
    <x v="1"/>
    <n v="7"/>
    <s v="HERNANDEZ MACIAS GILBERTO"/>
    <x v="3"/>
    <x v="0"/>
    <n v="311"/>
    <n v="31.1"/>
    <n v="280.04089979550099"/>
    <m/>
    <n v="121518.40489999999"/>
    <x v="1"/>
    <n v="15917.241400000001"/>
    <x v="342"/>
    <x v="0"/>
    <m/>
  </r>
  <r>
    <d v="2022-07-12T02:28:34"/>
    <x v="1"/>
    <n v="8"/>
    <s v="MARTINEZ MANCO JUAN FELIPE"/>
    <x v="1"/>
    <x v="0"/>
    <n v="367"/>
    <n v="33.363636363636402"/>
    <n v="308.04498977505102"/>
    <s v="6 Descuentos (Conduct y 5 Usuarios desubicados)"/>
    <n v="133670.24540000001"/>
    <x v="1"/>
    <n v="15917.241400000001"/>
    <x v="342"/>
    <x v="0"/>
    <m/>
  </r>
  <r>
    <d v="2022-07-12T02:28:35"/>
    <x v="1"/>
    <n v="9"/>
    <s v="MEDINA PARRA JONATHAN ESTIVEN"/>
    <x v="2"/>
    <x v="0"/>
    <n v="159"/>
    <n v="26.5"/>
    <n v="168.02453987730101"/>
    <s v="2 Descuentos (Usuarios desubicados)"/>
    <n v="72911.0429"/>
    <x v="0"/>
    <n v="15917.241400000001"/>
    <x v="342"/>
    <x v="0"/>
    <m/>
  </r>
  <r>
    <d v="2022-07-12T02:28:35"/>
    <x v="1"/>
    <n v="10"/>
    <s v="MONSALVE OCAMPO EDISON GUSTAVO"/>
    <x v="3"/>
    <x v="0"/>
    <n v="254"/>
    <n v="25.4"/>
    <n v="280.04089979550099"/>
    <s v="1 Descuento (Despachadora Angela)"/>
    <n v="121518.40489999999"/>
    <x v="0"/>
    <n v="15917.241400000001"/>
    <x v="342"/>
    <x v="0"/>
    <m/>
  </r>
  <r>
    <d v="2022-07-12T02:28:35"/>
    <x v="9"/>
    <n v="11"/>
    <s v="HERRERA CRISTIAN"/>
    <x v="6"/>
    <x v="0"/>
    <n v="221"/>
    <n v="27.625"/>
    <n v="224.03271983640099"/>
    <m/>
    <n v="97214.723899999997"/>
    <x v="0"/>
    <n v="15917.241400000001"/>
    <x v="342"/>
    <x v="0"/>
    <m/>
  </r>
  <r>
    <d v="2022-07-12T02:28:35"/>
    <x v="9"/>
    <n v="12"/>
    <s v="VELEZ ZAPATA SANTIAGO"/>
    <x v="11"/>
    <x v="3"/>
    <n v="42"/>
    <n v="28"/>
    <n v="42.006134969325203"/>
    <s v="1 Descuento (Usuario desubicado)"/>
    <n v="18227.760699999999"/>
    <x v="0"/>
    <n v="15917.241400000001"/>
    <x v="342"/>
    <x v="0"/>
    <m/>
  </r>
  <r>
    <d v="2022-07-12T02:28:35"/>
    <x v="9"/>
    <n v="13"/>
    <s v="MORALES CASTAEDA JONNY EDISON"/>
    <x v="3"/>
    <x v="0"/>
    <n v="316"/>
    <n v="31.6"/>
    <n v="280.04089979550099"/>
    <m/>
    <n v="121518.40489999999"/>
    <x v="0"/>
    <n v="15917.241400000001"/>
    <x v="342"/>
    <x v="0"/>
    <m/>
  </r>
  <r>
    <d v="2022-07-12T02:28:35"/>
    <x v="9"/>
    <n v="14"/>
    <s v="CARVAJAL SALAZAR HECTOR MARINO"/>
    <x v="0"/>
    <x v="3"/>
    <n v="261"/>
    <n v="29"/>
    <n v="252.03680981595099"/>
    <m/>
    <n v="109366.5644"/>
    <x v="1"/>
    <n v="15917.241400000001"/>
    <x v="342"/>
    <x v="0"/>
    <m/>
  </r>
  <r>
    <d v="2022-07-12T02:28:36"/>
    <x v="9"/>
    <n v="15"/>
    <s v="LOPERA AGUDELO LUIS FRANCISCO"/>
    <x v="6"/>
    <x v="0"/>
    <n v="176"/>
    <n v="23.466666666666701"/>
    <n v="210.030674846626"/>
    <m/>
    <n v="91138.803700000004"/>
    <x v="0"/>
    <n v="15917.241400000001"/>
    <x v="342"/>
    <x v="0"/>
    <m/>
  </r>
  <r>
    <d v="2022-07-12T02:28:36"/>
    <x v="9"/>
    <n v="17"/>
    <s v="MARULANDA JARAMILLO DAWER ANDRES"/>
    <x v="11"/>
    <x v="3"/>
    <n v="63"/>
    <n v="31.5"/>
    <n v="56.008179959100197"/>
    <m/>
    <n v="24303.681"/>
    <x v="0"/>
    <n v="15917.241400000001"/>
    <x v="342"/>
    <x v="0"/>
    <m/>
  </r>
  <r>
    <d v="2022-07-12T02:28:36"/>
    <x v="9"/>
    <n v="18"/>
    <s v="LONDOO ORTIZ ARNOLD DAVID"/>
    <x v="3"/>
    <x v="0"/>
    <n v="259"/>
    <n v="25.9"/>
    <n v="280.04089979550099"/>
    <s v="2 Descuentos (Usuarios desubicados)"/>
    <n v="121518.40489999999"/>
    <x v="0"/>
    <n v="15917.241400000001"/>
    <x v="342"/>
    <x v="0"/>
    <m/>
  </r>
  <r>
    <d v="2022-07-12T02:28:36"/>
    <x v="9"/>
    <n v="20"/>
    <s v="VACA FIERRO ROBINSON"/>
    <x v="2"/>
    <x v="0"/>
    <n v="166"/>
    <n v="30.181818181818201"/>
    <n v="154.02249488752599"/>
    <m/>
    <n v="66835.122700000007"/>
    <x v="0"/>
    <n v="15917.241400000001"/>
    <x v="342"/>
    <x v="0"/>
    <m/>
  </r>
  <r>
    <d v="2022-07-12T02:28:36"/>
    <x v="1"/>
    <n v="21"/>
    <s v="ZAPATA POSSO FERNEY"/>
    <x v="0"/>
    <x v="0"/>
    <n v="239"/>
    <n v="26.5555555555556"/>
    <n v="252.03680981595099"/>
    <s v="ARIEL REYES Realiz 3 viajes donde moviliz 94 Usuarios, 1 Descuento (Transbordo veh 34)"/>
    <n v="109366.5644"/>
    <x v="0"/>
    <n v="15917.241400000001"/>
    <x v="342"/>
    <x v="0"/>
    <m/>
  </r>
  <r>
    <d v="2022-07-12T02:28:37"/>
    <x v="1"/>
    <n v="22"/>
    <s v="QUIRAMA CASTAEDA JHON JADER"/>
    <x v="4"/>
    <x v="3"/>
    <n v="169"/>
    <n v="24.1428571428571"/>
    <n v="196.02862985685101"/>
    <m/>
    <n v="85062.883400000006"/>
    <x v="1"/>
    <n v="15917.241400000001"/>
    <x v="342"/>
    <x v="0"/>
    <m/>
  </r>
  <r>
    <d v="2022-07-12T02:28:37"/>
    <x v="1"/>
    <n v="24"/>
    <s v="LOPERA QUINTERO DIEGO ALEJANDRO"/>
    <x v="0"/>
    <x v="0"/>
    <n v="258"/>
    <n v="28.6666666666667"/>
    <n v="252.03680981595099"/>
    <s v="1 Descuento (Usuario desubicado)"/>
    <n v="109366.5644"/>
    <x v="0"/>
    <n v="15917.241400000001"/>
    <x v="342"/>
    <x v="0"/>
    <m/>
  </r>
  <r>
    <d v="2022-07-12T02:28:37"/>
    <x v="1"/>
    <n v="25"/>
    <s v="SANCHEZ DIAZ EDISON ANDRES"/>
    <x v="9"/>
    <x v="0"/>
    <n v="346"/>
    <n v="28.8333333333333"/>
    <n v="336.049079754601"/>
    <s v="1 Descuento (Despachadora Angela)"/>
    <n v="145822.08590000001"/>
    <x v="1"/>
    <n v="15917.241400000001"/>
    <x v="342"/>
    <x v="0"/>
    <m/>
  </r>
  <r>
    <d v="2022-07-12T02:28:37"/>
    <x v="1"/>
    <n v="26"/>
    <s v="VERENZUELA MARTINEZ ALEXANDER"/>
    <x v="1"/>
    <x v="3"/>
    <n v="247"/>
    <n v="22.454545454545499"/>
    <n v="308.04498977505102"/>
    <m/>
    <n v="133670.24540000001"/>
    <x v="0"/>
    <n v="15917.241400000001"/>
    <x v="342"/>
    <x v="0"/>
    <m/>
  </r>
  <r>
    <d v="2022-07-12T02:28:37"/>
    <x v="9"/>
    <n v="27"/>
    <s v="HENAO MUOZ FERNEY"/>
    <x v="1"/>
    <x v="3"/>
    <n v="307"/>
    <n v="27.909090909090899"/>
    <n v="308.04498977505102"/>
    <s v="4 Descuentos (2 Conduct y 2 Usuarios desubicados)"/>
    <n v="133670.24540000001"/>
    <x v="0"/>
    <n v="15917.241400000001"/>
    <x v="342"/>
    <x v="0"/>
    <m/>
  </r>
  <r>
    <d v="2022-07-12T02:28:37"/>
    <x v="9"/>
    <n v="32"/>
    <s v="ESCOBAR BRAN MATEO"/>
    <x v="6"/>
    <x v="0"/>
    <n v="255"/>
    <n v="31.875"/>
    <n v="224.03271983640099"/>
    <m/>
    <n v="97214.723899999997"/>
    <x v="0"/>
    <n v="15917.241400000001"/>
    <x v="342"/>
    <x v="0"/>
    <m/>
  </r>
  <r>
    <d v="2022-07-12T02:28:38"/>
    <x v="9"/>
    <n v="33"/>
    <s v="TORRES CRISTIAN"/>
    <x v="3"/>
    <x v="3"/>
    <n v="268"/>
    <n v="26.8"/>
    <n v="280.04089979550099"/>
    <s v="2 Descuentos (Jefe de ruta y Conduct)"/>
    <n v="121518.40489999999"/>
    <x v="0"/>
    <n v="15917.241400000001"/>
    <x v="342"/>
    <x v="0"/>
    <m/>
  </r>
  <r>
    <d v="2022-07-12T02:28:38"/>
    <x v="9"/>
    <n v="34"/>
    <s v="MONTOYA OSPINA GILBERTO ANTONIO"/>
    <x v="9"/>
    <x v="0"/>
    <n v="358"/>
    <n v="29.8333333333333"/>
    <n v="336.049079754601"/>
    <s v="3 Descuentos (Jefe de ruta, Usuario desubicado y Despachadora Isabel)"/>
    <n v="145822.08590000001"/>
    <x v="0"/>
    <n v="15917.241400000001"/>
    <x v="342"/>
    <x v="0"/>
    <m/>
  </r>
  <r>
    <d v="2022-07-12T02:28:38"/>
    <x v="9"/>
    <n v="35"/>
    <s v="GARCIA DAVID WILSON ALBERTO"/>
    <x v="1"/>
    <x v="0"/>
    <n v="298"/>
    <n v="27.090909090909101"/>
    <n v="308.04498977505102"/>
    <s v="3 Descuentos (Usuario desubicado y 2 x Usuario con movilidad reducida)"/>
    <n v="133670.24540000001"/>
    <x v="1"/>
    <n v="15917.241400000001"/>
    <x v="342"/>
    <x v="0"/>
    <m/>
  </r>
  <r>
    <d v="2022-07-12T02:28:38"/>
    <x v="9"/>
    <n v="36"/>
    <s v="MARTINEZ CHAVERRA LUIS NORBERTO"/>
    <x v="1"/>
    <x v="3"/>
    <n v="273"/>
    <n v="24.818181818181799"/>
    <n v="308.04498977505102"/>
    <m/>
    <n v="133670.24540000001"/>
    <x v="0"/>
    <n v="15917.241400000001"/>
    <x v="342"/>
    <x v="0"/>
    <m/>
  </r>
  <r>
    <d v="2022-07-12T02:28:38"/>
    <x v="9"/>
    <n v="37"/>
    <s v="PIEDRAHITA MADRID SANTIAGO"/>
    <x v="6"/>
    <x v="3"/>
    <n v="230"/>
    <n v="28.75"/>
    <n v="224.03271983640099"/>
    <m/>
    <n v="97214.723899999997"/>
    <x v="1"/>
    <n v="15917.241400000001"/>
    <x v="342"/>
    <x v="0"/>
    <m/>
  </r>
  <r>
    <d v="2022-07-12T02:28:39"/>
    <x v="9"/>
    <n v="40"/>
    <s v="OCAMPO OCAMPO ANTONIO JOSE"/>
    <x v="4"/>
    <x v="3"/>
    <n v="199"/>
    <n v="28.428571428571399"/>
    <n v="196.02862985685101"/>
    <m/>
    <n v="85062.883400000006"/>
    <x v="0"/>
    <n v="15917.241400000001"/>
    <x v="342"/>
    <x v="0"/>
    <m/>
  </r>
  <r>
    <d v="2022-07-12T02:29:37"/>
    <x v="9"/>
    <n v="39"/>
    <s v="LONDOO LOPERA DUVAN ANDRES"/>
    <x v="0"/>
    <x v="3"/>
    <n v="187"/>
    <n v="20.7777777777778"/>
    <n v="187"/>
    <s v="32 Descuentos (31transbordo veh 37 y Despachadora Isabel)"/>
    <n v="80100"/>
    <x v="0"/>
    <n v="18700"/>
    <x v="342"/>
    <x v="0"/>
    <m/>
  </r>
  <r>
    <d v="2022-07-12T02:29:37"/>
    <x v="1"/>
    <n v="29"/>
    <s v="VALENCIA MENDOZA JHON"/>
    <x v="3"/>
    <x v="3"/>
    <n v="170"/>
    <n v="17.894736842105299"/>
    <n v="170"/>
    <m/>
    <n v="72225"/>
    <x v="0"/>
    <n v="16096.9696969697"/>
    <x v="342"/>
    <x v="0"/>
    <m/>
  </r>
  <r>
    <d v="2022-07-12T02:29:37"/>
    <x v="9"/>
    <n v="42"/>
    <s v="DAVID TORRES GEIDER"/>
    <x v="2"/>
    <x v="1"/>
    <n v="123"/>
    <n v="20.5"/>
    <n v="123"/>
    <s v="2 Descuentos (Usuarios desubicados)"/>
    <n v="52650"/>
    <x v="0"/>
    <n v="16096.9697"/>
    <x v="342"/>
    <x v="0"/>
    <m/>
  </r>
  <r>
    <d v="2022-07-12T02:29:37"/>
    <x v="9"/>
    <n v="38"/>
    <s v="LUJAN LOPERA FABIAN ALEXIS"/>
    <x v="3"/>
    <x v="3"/>
    <n v="184"/>
    <n v="18.399999999999999"/>
    <n v="184"/>
    <m/>
    <n v="78300"/>
    <x v="0"/>
    <m/>
    <x v="342"/>
    <x v="0"/>
    <m/>
  </r>
  <r>
    <d v="2022-07-13T02:12:55"/>
    <x v="9"/>
    <n v="3"/>
    <s v="CANO JIMENEZ ESNEIDER"/>
    <x v="4"/>
    <x v="1"/>
    <n v="166"/>
    <n v="23.714285714285701"/>
    <n v="170.83985765124601"/>
    <m/>
    <n v="73727.935899999997"/>
    <x v="0"/>
    <n v="16564.516100000001"/>
    <x v="343"/>
    <x v="0"/>
    <m/>
  </r>
  <r>
    <d v="2022-07-13T02:12:56"/>
    <x v="9"/>
    <n v="5"/>
    <s v="LOAIZA GAVIRIA EDIXON ANDRES"/>
    <x v="10"/>
    <x v="0"/>
    <n v="124"/>
    <n v="27.5555555555556"/>
    <n v="109.82562277580099"/>
    <m/>
    <n v="47396.530200000001"/>
    <x v="1"/>
    <n v="16564.516100000001"/>
    <x v="343"/>
    <x v="0"/>
    <m/>
  </r>
  <r>
    <d v="2022-07-13T02:12:56"/>
    <x v="9"/>
    <n v="6"/>
    <s v="VARGAS ROJAS DIELMER AUGUSTO"/>
    <x v="2"/>
    <x v="1"/>
    <n v="155"/>
    <n v="25.8333333333333"/>
    <n v="146.434163701068"/>
    <s v="1 Descuento (Despachadora Isabel)"/>
    <n v="63195.373699999996"/>
    <x v="0"/>
    <n v="16564.516100000001"/>
    <x v="343"/>
    <x v="0"/>
    <m/>
  </r>
  <r>
    <d v="2022-07-13T02:12:56"/>
    <x v="9"/>
    <n v="8"/>
    <s v="MARTINEZ MANCO JUAN FELIPE"/>
    <x v="1"/>
    <x v="0"/>
    <n v="277"/>
    <n v="25.181818181818201"/>
    <n v="268.462633451957"/>
    <s v="2 Descuentos (Usuarios desubicados)"/>
    <n v="115858.1851"/>
    <x v="1"/>
    <n v="16564.516100000001"/>
    <x v="343"/>
    <x v="0"/>
    <m/>
  </r>
  <r>
    <d v="2022-07-13T02:12:56"/>
    <x v="9"/>
    <n v="9"/>
    <s v="MEDINA PARRA JONATHAN ESTIVEN"/>
    <x v="1"/>
    <x v="0"/>
    <n v="244"/>
    <n v="22.181818181818201"/>
    <n v="268.462633451957"/>
    <s v="1 Descuento (Jefe de ruta)"/>
    <n v="115858.1851"/>
    <x v="0"/>
    <n v="16564.516100000001"/>
    <x v="343"/>
    <x v="0"/>
    <m/>
  </r>
  <r>
    <d v="2022-07-13T02:12:56"/>
    <x v="9"/>
    <n v="10"/>
    <s v="MONSALVE OCAMPO EDISON GUSTAVO"/>
    <x v="3"/>
    <x v="0"/>
    <n v="249"/>
    <n v="24.9"/>
    <n v="244.056939501779"/>
    <m/>
    <n v="105325.6228"/>
    <x v="0"/>
    <n v="16564.516100000001"/>
    <x v="343"/>
    <x v="0"/>
    <m/>
  </r>
  <r>
    <d v="2022-07-13T02:12:57"/>
    <x v="1"/>
    <n v="11"/>
    <s v="HERRERA CRISTIAN"/>
    <x v="0"/>
    <x v="3"/>
    <n v="198"/>
    <n v="22"/>
    <n v="219.65124555160099"/>
    <m/>
    <n v="94793.060500000007"/>
    <x v="0"/>
    <n v="16564.516100000001"/>
    <x v="343"/>
    <x v="0"/>
    <m/>
  </r>
  <r>
    <d v="2022-07-13T02:12:57"/>
    <x v="1"/>
    <n v="12"/>
    <s v="VELEZ ZAPATA SANTIAGO"/>
    <x v="3"/>
    <x v="0"/>
    <n v="211"/>
    <n v="21.1"/>
    <n v="244.056939501779"/>
    <m/>
    <n v="105325.6228"/>
    <x v="0"/>
    <n v="16564.516100000001"/>
    <x v="343"/>
    <x v="0"/>
    <m/>
  </r>
  <r>
    <d v="2022-07-13T02:12:57"/>
    <x v="1"/>
    <n v="13"/>
    <s v="MORALES CASTAEDA JONNY EDISON"/>
    <x v="3"/>
    <x v="0"/>
    <n v="244"/>
    <n v="24.4"/>
    <n v="244.056939501779"/>
    <s v="3 Descuentos (Transbordo veh 26 y 2 Usuarios desubicados)"/>
    <n v="105325.6228"/>
    <x v="0"/>
    <n v="16564.516100000001"/>
    <x v="343"/>
    <x v="0"/>
    <m/>
  </r>
  <r>
    <d v="2022-07-13T02:12:57"/>
    <x v="1"/>
    <n v="14"/>
    <s v="GONZALEZ VELASQUEZ LISDAN"/>
    <x v="1"/>
    <x v="0"/>
    <n v="292"/>
    <n v="26.545454545454501"/>
    <n v="268.462633451957"/>
    <s v="2 Descuentos (Despachadora Angela)"/>
    <n v="115858.1851"/>
    <x v="1"/>
    <n v="16564.516100000001"/>
    <x v="343"/>
    <x v="0"/>
    <m/>
  </r>
  <r>
    <d v="2022-07-13T02:12:57"/>
    <x v="1"/>
    <n v="15"/>
    <s v="LOPERA AGUDELO LUIS FRANCISCO"/>
    <x v="3"/>
    <x v="0"/>
    <n v="205"/>
    <n v="20.5"/>
    <n v="244.056939501779"/>
    <s v="1 Descuento (Jefe de ruta)"/>
    <n v="105325.6228"/>
    <x v="0"/>
    <n v="16564.516100000001"/>
    <x v="343"/>
    <x v="0"/>
    <m/>
  </r>
  <r>
    <d v="2022-07-13T02:12:57"/>
    <x v="1"/>
    <n v="17"/>
    <s v="MARULANDA JARAMILLO DAWER ANDRES"/>
    <x v="3"/>
    <x v="0"/>
    <n v="224"/>
    <n v="22.4"/>
    <n v="244.056939501779"/>
    <m/>
    <n v="105325.6228"/>
    <x v="0"/>
    <n v="16564.516100000001"/>
    <x v="343"/>
    <x v="0"/>
    <m/>
  </r>
  <r>
    <d v="2022-07-13T02:12:58"/>
    <x v="1"/>
    <n v="18"/>
    <s v="RENDON VIANA HUMBERTO DE JESUS"/>
    <x v="2"/>
    <x v="0"/>
    <n v="124"/>
    <n v="20.6666666666667"/>
    <n v="146.434163701068"/>
    <m/>
    <n v="63195.373699999996"/>
    <x v="0"/>
    <n v="16564.516100000001"/>
    <x v="343"/>
    <x v="0"/>
    <m/>
  </r>
  <r>
    <d v="2022-07-13T02:12:58"/>
    <x v="1"/>
    <n v="19"/>
    <s v="HURTADO MADRID JUAN ESTEBAN"/>
    <x v="1"/>
    <x v="0"/>
    <n v="232"/>
    <n v="21.090909090909101"/>
    <n v="268.462633451957"/>
    <m/>
    <n v="115858.1851"/>
    <x v="0"/>
    <n v="16564.516100000001"/>
    <x v="343"/>
    <x v="0"/>
    <m/>
  </r>
  <r>
    <d v="2022-07-13T02:12:58"/>
    <x v="1"/>
    <n v="20"/>
    <s v="TABORDA ROJAS DIEGO ALEJANDRO"/>
    <x v="9"/>
    <x v="0"/>
    <n v="321"/>
    <n v="26.75"/>
    <n v="292.86832740213498"/>
    <s v="1 Descuento (Propietario)"/>
    <n v="126390.7473"/>
    <x v="0"/>
    <n v="16564.516100000001"/>
    <x v="343"/>
    <x v="0"/>
    <m/>
  </r>
  <r>
    <d v="2022-07-13T02:12:58"/>
    <x v="9"/>
    <n v="21"/>
    <s v="REYES ALVARADO ARIEL"/>
    <x v="0"/>
    <x v="0"/>
    <n v="204"/>
    <n v="22.6666666666667"/>
    <n v="219.65124555160099"/>
    <m/>
    <n v="94793.060500000007"/>
    <x v="0"/>
    <n v="16564.516100000001"/>
    <x v="343"/>
    <x v="0"/>
    <m/>
  </r>
  <r>
    <d v="2022-07-13T02:12:58"/>
    <x v="9"/>
    <n v="22"/>
    <s v="QUIRAMA CASTAEDA JHON JADER"/>
    <x v="3"/>
    <x v="0"/>
    <n v="282"/>
    <n v="28.2"/>
    <n v="244.056939501779"/>
    <m/>
    <n v="105325.6228"/>
    <x v="1"/>
    <n v="16564.516100000001"/>
    <x v="343"/>
    <x v="0"/>
    <m/>
  </r>
  <r>
    <d v="2022-07-13T02:12:59"/>
    <x v="9"/>
    <n v="24"/>
    <s v="LOPERA QUINTERO DIEGO ALEJANDRO"/>
    <x v="3"/>
    <x v="3"/>
    <n v="236"/>
    <n v="23.6"/>
    <n v="244.056939501779"/>
    <s v="2 Descuentos (Conducts)"/>
    <n v="105325.6228"/>
    <x v="0"/>
    <n v="16564.516100000001"/>
    <x v="343"/>
    <x v="0"/>
    <m/>
  </r>
  <r>
    <d v="2022-07-13T02:12:59"/>
    <x v="9"/>
    <n v="25"/>
    <s v="SANCHEZ DIAZ EDISON ANDRES"/>
    <x v="0"/>
    <x v="0"/>
    <n v="223"/>
    <n v="24.7777777777778"/>
    <n v="219.65124555160099"/>
    <m/>
    <n v="94793.060500000007"/>
    <x v="1"/>
    <n v="16564.516100000001"/>
    <x v="343"/>
    <x v="0"/>
    <m/>
  </r>
  <r>
    <d v="2022-07-13T02:12:59"/>
    <x v="9"/>
    <n v="26"/>
    <s v="VERENZUELA MARTINEZ ALEXANDER"/>
    <x v="3"/>
    <x v="3"/>
    <n v="241"/>
    <n v="24.1"/>
    <n v="244.056939501779"/>
    <m/>
    <n v="105325.6228"/>
    <x v="0"/>
    <n v="16564.516100000001"/>
    <x v="343"/>
    <x v="0"/>
    <m/>
  </r>
  <r>
    <d v="2022-07-13T02:12:59"/>
    <x v="9"/>
    <n v="27"/>
    <s v="DURANGO DAVID JOSE"/>
    <x v="3"/>
    <x v="3"/>
    <n v="247"/>
    <n v="24.7"/>
    <n v="244.056939501779"/>
    <s v="5 Descuentos (Propietario, 2 Conducts y 2 Transbordo veh 22)"/>
    <n v="105325.6228"/>
    <x v="0"/>
    <n v="16564.516100000001"/>
    <x v="343"/>
    <x v="0"/>
    <m/>
  </r>
  <r>
    <d v="2022-07-13T02:12:59"/>
    <x v="9"/>
    <n v="33"/>
    <s v="TORRES CRISTIAN"/>
    <x v="0"/>
    <x v="0"/>
    <n v="268"/>
    <n v="29.7777777777778"/>
    <n v="219.65124555160099"/>
    <m/>
    <n v="94793.060500000007"/>
    <x v="0"/>
    <n v="16564.516100000001"/>
    <x v="343"/>
    <x v="0"/>
    <m/>
  </r>
  <r>
    <d v="2022-07-13T02:12:59"/>
    <x v="9"/>
    <n v="34"/>
    <s v="MONTOYA OSPINA GILBERTO ANTONIO"/>
    <x v="9"/>
    <x v="0"/>
    <n v="332"/>
    <n v="27.6666666666667"/>
    <n v="292.86832740213498"/>
    <s v="6 Descuentos (2 Jefe de ruta y 4 Propietarios)"/>
    <n v="126390.7473"/>
    <x v="0"/>
    <n v="16564.516100000001"/>
    <x v="343"/>
    <x v="0"/>
    <m/>
  </r>
  <r>
    <d v="2022-07-13T02:13:00"/>
    <x v="9"/>
    <n v="35"/>
    <s v="GARCIA DAVID WILSON ALBERTO"/>
    <x v="1"/>
    <x v="0"/>
    <n v="281"/>
    <n v="25.545454545454501"/>
    <n v="268.462633451957"/>
    <s v="6 Descuentos (Jefe de ruta, 2 x Usuario con movilidad reducida, 3 Propietario)"/>
    <n v="115858.1851"/>
    <x v="1"/>
    <n v="16564.516100000001"/>
    <x v="343"/>
    <x v="0"/>
    <m/>
  </r>
  <r>
    <d v="2022-07-13T02:13:00"/>
    <x v="1"/>
    <n v="36"/>
    <s v="MARTINEZ CHAVERRA LUIS NORBERTO"/>
    <x v="3"/>
    <x v="0"/>
    <n v="270"/>
    <n v="27"/>
    <n v="244.056939501779"/>
    <m/>
    <n v="105325.6228"/>
    <x v="0"/>
    <n v="16564.516100000001"/>
    <x v="343"/>
    <x v="0"/>
    <m/>
  </r>
  <r>
    <d v="2022-07-13T02:13:00"/>
    <x v="1"/>
    <n v="37"/>
    <s v="PIEDRAHITA MADRID SANTIAGO"/>
    <x v="1"/>
    <x v="0"/>
    <n v="244"/>
    <n v="22.181818181818201"/>
    <n v="268.462633451957"/>
    <s v="1 Descuento (Despachadora Angela)"/>
    <n v="115858.1851"/>
    <x v="1"/>
    <n v="16564.516100000001"/>
    <x v="343"/>
    <x v="0"/>
    <m/>
  </r>
  <r>
    <d v="2022-07-13T02:13:00"/>
    <x v="1"/>
    <n v="38"/>
    <s v="LUJAN LOPERA FABIAN ALEXIS"/>
    <x v="6"/>
    <x v="3"/>
    <n v="189"/>
    <n v="23.625"/>
    <n v="195.24555160142401"/>
    <m/>
    <n v="84260.498200000002"/>
    <x v="0"/>
    <n v="16564.516100000001"/>
    <x v="343"/>
    <x v="0"/>
    <m/>
  </r>
  <r>
    <d v="2022-07-13T02:13:01"/>
    <x v="1"/>
    <n v="39"/>
    <s v="LONDOO LOPERA DUVAN ANDRES"/>
    <x v="6"/>
    <x v="1"/>
    <n v="174"/>
    <n v="21.75"/>
    <n v="195.24555160142401"/>
    <s v="1 Descuento (Conduct)"/>
    <n v="84260.498200000002"/>
    <x v="0"/>
    <n v="16564.516100000001"/>
    <x v="343"/>
    <x v="0"/>
    <m/>
  </r>
  <r>
    <d v="2022-07-13T02:13:01"/>
    <x v="1"/>
    <n v="40"/>
    <s v="OCAMPO OCAMPO ANTONIO JOSE"/>
    <x v="1"/>
    <x v="3"/>
    <n v="290"/>
    <n v="26.363636363636399"/>
    <n v="268.462633451957"/>
    <m/>
    <n v="115858.1851"/>
    <x v="0"/>
    <n v="16564.516100000001"/>
    <x v="343"/>
    <x v="0"/>
    <m/>
  </r>
  <r>
    <d v="2022-07-13T02:13:01"/>
    <x v="1"/>
    <n v="42"/>
    <s v="DAVID TORRES GEIDER"/>
    <x v="10"/>
    <x v="0"/>
    <n v="111"/>
    <n v="24.6666666666667"/>
    <n v="109.82562277580099"/>
    <s v="1 Descuento (Administrador)"/>
    <n v="47396.530200000001"/>
    <x v="0"/>
    <n v="16564.516100000001"/>
    <x v="343"/>
    <x v="0"/>
    <m/>
  </r>
  <r>
    <d v="2022-07-13T02:13:11"/>
    <x v="9"/>
    <n v="7"/>
    <s v="HERNANDEZ MACIAS GILBERTO"/>
    <x v="3"/>
    <x v="0"/>
    <n v="201"/>
    <n v="20.100000000000001"/>
    <n v="201"/>
    <m/>
    <n v="85950"/>
    <x v="1"/>
    <n v="16048.571400000001"/>
    <x v="343"/>
    <x v="0"/>
    <m/>
  </r>
  <r>
    <d v="2022-07-13T02:13:12"/>
    <x v="9"/>
    <n v="29"/>
    <s v="VALENCIA MENDOZA JHON"/>
    <x v="10"/>
    <x v="3"/>
    <n v="78"/>
    <n v="19.5"/>
    <n v="78"/>
    <m/>
    <n v="33300"/>
    <x v="0"/>
    <n v="16048.5714285714"/>
    <x v="343"/>
    <x v="0"/>
    <m/>
  </r>
  <r>
    <d v="2022-07-13T02:13:12"/>
    <x v="9"/>
    <n v="30"/>
    <s v="CASTAEDA DIEGO ALEJANDRO"/>
    <x v="3"/>
    <x v="0"/>
    <n v="181"/>
    <n v="18.100000000000001"/>
    <n v="181"/>
    <m/>
    <n v="76950"/>
    <x v="0"/>
    <n v="16048.571400000001"/>
    <x v="343"/>
    <x v="0"/>
    <m/>
  </r>
  <r>
    <d v="2022-07-13T02:13:12"/>
    <x v="1"/>
    <n v="32"/>
    <s v="ESCOBAR BRAN MATEO"/>
    <x v="1"/>
    <x v="3"/>
    <n v="211"/>
    <n v="19.272727272727298"/>
    <n v="212"/>
    <s v="1 Descuento (Despachadora Isabel)"/>
    <n v="90000"/>
    <x v="0"/>
    <n v="16048.571400000001"/>
    <x v="343"/>
    <x v="0"/>
    <m/>
  </r>
  <r>
    <d v="2022-07-14T03:23:28"/>
    <x v="1"/>
    <n v="5"/>
    <s v="LOAIZA GAVIRIA EDIXON ANDRES"/>
    <x v="3"/>
    <x v="1"/>
    <n v="234"/>
    <n v="23.4"/>
    <n v="251.61764705882399"/>
    <m/>
    <n v="108727.9412"/>
    <x v="1"/>
    <n v="16303.2258"/>
    <x v="344"/>
    <x v="0"/>
    <m/>
  </r>
  <r>
    <d v="2022-07-14T03:23:29"/>
    <x v="1"/>
    <n v="6"/>
    <s v="VARGAS ROJAS DIELMER AUGUSTO"/>
    <x v="3"/>
    <x v="0"/>
    <n v="264"/>
    <n v="26.4"/>
    <n v="251.61764705882399"/>
    <m/>
    <n v="108727.9412"/>
    <x v="0"/>
    <n v="16303.2258"/>
    <x v="344"/>
    <x v="0"/>
    <m/>
  </r>
  <r>
    <d v="2022-07-14T03:23:29"/>
    <x v="1"/>
    <n v="8"/>
    <s v="MARTINEZ MANCO JUAN FELIPE"/>
    <x v="6"/>
    <x v="0"/>
    <n v="179"/>
    <n v="22.375"/>
    <n v="201.29411764705901"/>
    <s v="1 Descuento (Usuario desubicado)"/>
    <n v="86982.352899999998"/>
    <x v="1"/>
    <n v="16303.2258"/>
    <x v="344"/>
    <x v="0"/>
    <m/>
  </r>
  <r>
    <d v="2022-07-14T03:23:29"/>
    <x v="1"/>
    <n v="9"/>
    <s v="MEDINA PARRA JONATHAN ESTIVEN"/>
    <x v="6"/>
    <x v="0"/>
    <n v="203"/>
    <n v="25.375"/>
    <n v="201.29411764705901"/>
    <m/>
    <n v="86982.352899999998"/>
    <x v="0"/>
    <n v="16303.2258"/>
    <x v="344"/>
    <x v="0"/>
    <m/>
  </r>
  <r>
    <d v="2022-07-14T03:23:29"/>
    <x v="1"/>
    <n v="10"/>
    <s v="ZAPATA POSSO FERNEY"/>
    <x v="0"/>
    <x v="0"/>
    <n v="205"/>
    <n v="22.7777777777778"/>
    <n v="226.45588235294099"/>
    <m/>
    <n v="97855.147100000002"/>
    <x v="0"/>
    <n v="16303.2258"/>
    <x v="344"/>
    <x v="0"/>
    <m/>
  </r>
  <r>
    <d v="2022-07-14T03:23:30"/>
    <x v="9"/>
    <n v="11"/>
    <s v="HERRERA CRISTIAN"/>
    <x v="3"/>
    <x v="0"/>
    <n v="244"/>
    <n v="24.4"/>
    <n v="251.61764705882399"/>
    <m/>
    <n v="108727.9412"/>
    <x v="0"/>
    <n v="16303.2258"/>
    <x v="344"/>
    <x v="0"/>
    <m/>
  </r>
  <r>
    <d v="2022-07-14T03:23:30"/>
    <x v="9"/>
    <n v="12"/>
    <s v="BERRIO GIL YEYSON DARIO"/>
    <x v="6"/>
    <x v="1"/>
    <n v="185"/>
    <n v="23.125"/>
    <n v="201.29411764705901"/>
    <s v="1 Descuento (Conduct)"/>
    <n v="86982.352899999998"/>
    <x v="0"/>
    <n v="16303.2258"/>
    <x v="344"/>
    <x v="0"/>
    <m/>
  </r>
  <r>
    <d v="2022-07-14T03:23:30"/>
    <x v="9"/>
    <n v="13"/>
    <s v="MORALES CASTAEDA JONNY EDISON"/>
    <x v="6"/>
    <x v="0"/>
    <n v="204"/>
    <n v="25.5"/>
    <n v="201.29411764705901"/>
    <m/>
    <n v="86982.352899999998"/>
    <x v="0"/>
    <n v="16303.2258"/>
    <x v="344"/>
    <x v="0"/>
    <m/>
  </r>
  <r>
    <d v="2022-07-14T03:23:30"/>
    <x v="9"/>
    <n v="14"/>
    <s v="GONZALEZ VELASQUEZ LISDAN"/>
    <x v="0"/>
    <x v="0"/>
    <n v="222"/>
    <n v="24.6666666666667"/>
    <n v="226.45588235294099"/>
    <m/>
    <n v="97855.147100000002"/>
    <x v="1"/>
    <n v="16303.2258"/>
    <x v="344"/>
    <x v="0"/>
    <m/>
  </r>
  <r>
    <d v="2022-07-14T03:23:30"/>
    <x v="9"/>
    <n v="15"/>
    <s v="LOPERA AGUDELO LUIS FRANCISCO"/>
    <x v="6"/>
    <x v="0"/>
    <n v="200"/>
    <n v="26.6666666666667"/>
    <n v="188.71323529411799"/>
    <s v="20 Descuentos (Transbordo veh 31)"/>
    <n v="81545.955900000001"/>
    <x v="0"/>
    <n v="16303.2258"/>
    <x v="344"/>
    <x v="0"/>
    <m/>
  </r>
  <r>
    <d v="2022-07-14T03:23:31"/>
    <x v="9"/>
    <n v="17"/>
    <s v="MARULANDA JARAMILLO DAWER ANDRES"/>
    <x v="6"/>
    <x v="3"/>
    <n v="184"/>
    <n v="23"/>
    <n v="201.29411764705901"/>
    <m/>
    <n v="86982.352899999998"/>
    <x v="0"/>
    <n v="16303.2258"/>
    <x v="344"/>
    <x v="0"/>
    <m/>
  </r>
  <r>
    <d v="2022-07-14T03:23:31"/>
    <x v="9"/>
    <n v="18"/>
    <s v="RENDON VIANA HUMBERTO DE JESUS"/>
    <x v="3"/>
    <x v="0"/>
    <n v="259"/>
    <n v="25.9"/>
    <n v="251.61764705882399"/>
    <m/>
    <n v="108727.9412"/>
    <x v="0"/>
    <n v="16303.2258"/>
    <x v="344"/>
    <x v="0"/>
    <m/>
  </r>
  <r>
    <d v="2022-07-14T03:23:31"/>
    <x v="9"/>
    <n v="19"/>
    <s v="HURTADO MADRID JUAN ESTEBAN"/>
    <x v="3"/>
    <x v="0"/>
    <n v="230"/>
    <n v="23"/>
    <n v="251.61764705882399"/>
    <s v="1 Descuento (Conduct)"/>
    <n v="108727.9412"/>
    <x v="0"/>
    <n v="16303.2258"/>
    <x v="344"/>
    <x v="0"/>
    <m/>
  </r>
  <r>
    <d v="2022-07-14T03:23:31"/>
    <x v="9"/>
    <n v="20"/>
    <s v="VACA FIERRO ROBINSON"/>
    <x v="1"/>
    <x v="0"/>
    <n v="323"/>
    <n v="29.363636363636399"/>
    <n v="276.77941176470603"/>
    <s v="2 Descuentos (Despachador estiven y Jefe de ruta)"/>
    <n v="119600.7353"/>
    <x v="0"/>
    <n v="16303.2258"/>
    <x v="344"/>
    <x v="0"/>
    <m/>
  </r>
  <r>
    <d v="2022-07-14T03:23:32"/>
    <x v="1"/>
    <n v="21"/>
    <s v="REYES ALVARADO ARIEL"/>
    <x v="8"/>
    <x v="3"/>
    <n v="119"/>
    <n v="23.8"/>
    <n v="125.808823529412"/>
    <m/>
    <n v="54363.970600000001"/>
    <x v="0"/>
    <n v="16303.2258"/>
    <x v="344"/>
    <x v="0"/>
    <m/>
  </r>
  <r>
    <d v="2022-07-14T03:23:32"/>
    <x v="1"/>
    <n v="22"/>
    <s v="QUIRAMA CASTAEDA JHON JADER"/>
    <x v="0"/>
    <x v="3"/>
    <n v="269"/>
    <n v="29.8888888888889"/>
    <n v="226.45588235294099"/>
    <m/>
    <n v="97855.147100000002"/>
    <x v="1"/>
    <n v="16303.2258"/>
    <x v="344"/>
    <x v="0"/>
    <m/>
  </r>
  <r>
    <d v="2022-07-14T03:23:32"/>
    <x v="1"/>
    <n v="23"/>
    <s v="RUA OCHOA JARAD"/>
    <x v="3"/>
    <x v="0"/>
    <n v="237"/>
    <n v="23.7"/>
    <n v="251.61764705882399"/>
    <m/>
    <n v="108727.9412"/>
    <x v="0"/>
    <n v="16303.2258"/>
    <x v="344"/>
    <x v="0"/>
    <m/>
  </r>
  <r>
    <d v="2022-07-14T03:23:32"/>
    <x v="1"/>
    <n v="24"/>
    <s v="LOPERA QUINTERO DIEGO ALEJANDRO"/>
    <x v="0"/>
    <x v="0"/>
    <n v="230"/>
    <n v="25.5555555555556"/>
    <n v="226.45588235294099"/>
    <s v="3 Descuentos (Jose despachador, Jefe de ruta y Conduct)"/>
    <n v="97855.147100000002"/>
    <x v="0"/>
    <n v="16303.2258"/>
    <x v="344"/>
    <x v="0"/>
    <m/>
  </r>
  <r>
    <d v="2022-07-14T03:23:32"/>
    <x v="1"/>
    <n v="25"/>
    <s v="SANCHEZ DIAZ EDISON ANDRES"/>
    <x v="0"/>
    <x v="0"/>
    <n v="236"/>
    <n v="26.2222222222222"/>
    <n v="226.45588235294099"/>
    <m/>
    <n v="97855.147100000002"/>
    <x v="1"/>
    <n v="16303.2258"/>
    <x v="344"/>
    <x v="0"/>
    <m/>
  </r>
  <r>
    <d v="2022-07-14T03:23:33"/>
    <x v="1"/>
    <n v="26"/>
    <s v="ESPINOZA CHAVARRIA GUILLERMO LEON"/>
    <x v="3"/>
    <x v="3"/>
    <n v="203"/>
    <n v="20.3"/>
    <n v="251.61764705882399"/>
    <s v="1 Descuento (Despachadora angela)"/>
    <n v="108727.9412"/>
    <x v="0"/>
    <n v="16303.2258"/>
    <x v="344"/>
    <x v="0"/>
    <m/>
  </r>
  <r>
    <d v="2022-07-14T03:23:33"/>
    <x v="1"/>
    <n v="29"/>
    <s v="TABORDA ROJAS DIEGO ALEJANDRO"/>
    <x v="6"/>
    <x v="0"/>
    <n v="229"/>
    <n v="28.625"/>
    <n v="201.29411764705901"/>
    <m/>
    <n v="86982.352899999998"/>
    <x v="0"/>
    <n v="16303.2258"/>
    <x v="344"/>
    <x v="0"/>
    <m/>
  </r>
  <r>
    <d v="2022-07-14T03:23:33"/>
    <x v="1"/>
    <n v="30"/>
    <s v="CASTAEDA DIEGO ALEJANDRO"/>
    <x v="11"/>
    <x v="3"/>
    <n v="47"/>
    <n v="31.3333333333333"/>
    <n v="37.742647058823501"/>
    <m/>
    <n v="16309.191199999999"/>
    <x v="0"/>
    <n v="16303.2258"/>
    <x v="344"/>
    <x v="0"/>
    <m/>
  </r>
  <r>
    <d v="2022-07-14T03:23:33"/>
    <x v="1"/>
    <n v="31"/>
    <s v="DAVID TORRES GEIDER"/>
    <x v="0"/>
    <x v="3"/>
    <n v="208"/>
    <n v="23.1111111111111"/>
    <n v="226.45588235294099"/>
    <m/>
    <n v="97855.147100000002"/>
    <x v="0"/>
    <n v="16303.2258"/>
    <x v="344"/>
    <x v="0"/>
    <m/>
  </r>
  <r>
    <d v="2022-07-14T03:23:33"/>
    <x v="9"/>
    <n v="32"/>
    <s v="ESCOBAR BRAN MATEO"/>
    <x v="4"/>
    <x v="1"/>
    <n v="201"/>
    <n v="28.714285714285701"/>
    <n v="176.13235294117601"/>
    <m/>
    <n v="76109.558799999999"/>
    <x v="0"/>
    <n v="16303.2258"/>
    <x v="344"/>
    <x v="0"/>
    <m/>
  </r>
  <r>
    <d v="2022-07-14T03:23:34"/>
    <x v="9"/>
    <n v="33"/>
    <s v="TORRES CRISTIAN"/>
    <x v="0"/>
    <x v="0"/>
    <n v="243"/>
    <n v="27"/>
    <n v="226.45588235294099"/>
    <s v="8 Descuentos (Transbordo veh 29)"/>
    <n v="97855.147100000002"/>
    <x v="0"/>
    <n v="16303.2258"/>
    <x v="344"/>
    <x v="0"/>
    <m/>
  </r>
  <r>
    <d v="2022-07-14T03:23:34"/>
    <x v="9"/>
    <n v="34"/>
    <s v="MONTOYA OSPINA GILBERTO ANTONIO"/>
    <x v="1"/>
    <x v="1"/>
    <n v="282"/>
    <n v="25.636363636363601"/>
    <n v="276.77941176470603"/>
    <s v="3 Descuentos (Despachadora Isabel y 2 Conduct)"/>
    <n v="119600.7353"/>
    <x v="0"/>
    <n v="16303.2258"/>
    <x v="344"/>
    <x v="0"/>
    <m/>
  </r>
  <r>
    <d v="2022-07-14T03:23:34"/>
    <x v="9"/>
    <n v="35"/>
    <s v="GARCIA DAVID WILSON ALBERTO"/>
    <x v="6"/>
    <x v="0"/>
    <n v="202"/>
    <n v="25.25"/>
    <n v="201.29411764705901"/>
    <s v="2 Descuentos x Usuario con movilidad reducida"/>
    <n v="86982.352899999998"/>
    <x v="1"/>
    <n v="16303.2258"/>
    <x v="344"/>
    <x v="0"/>
    <m/>
  </r>
  <r>
    <d v="2022-07-14T03:23:34"/>
    <x v="9"/>
    <n v="36"/>
    <s v="MARTINEZ CHAVERRA LUIS NORBERTO"/>
    <x v="0"/>
    <x v="3"/>
    <n v="211"/>
    <n v="23.4444444444444"/>
    <n v="226.45588235294099"/>
    <s v="7 Descuentos (Jefe de ruta, Conduct y 5 Transbordo veh 42)"/>
    <n v="97855.147100000002"/>
    <x v="0"/>
    <n v="16303.2258"/>
    <x v="344"/>
    <x v="0"/>
    <m/>
  </r>
  <r>
    <d v="2022-07-14T03:23:35"/>
    <x v="9"/>
    <n v="37"/>
    <s v="PIEDRAHITA MADRID SANTIAGO"/>
    <x v="0"/>
    <x v="3"/>
    <n v="211"/>
    <n v="23.4444444444444"/>
    <n v="226.45588235294099"/>
    <s v="1 Descuento (Despachadora isabel)"/>
    <n v="97855.147100000002"/>
    <x v="1"/>
    <n v="16303.2258"/>
    <x v="344"/>
    <x v="0"/>
    <m/>
  </r>
  <r>
    <d v="2022-07-14T03:23:35"/>
    <x v="9"/>
    <n v="39"/>
    <s v="GONZALEZ MONTAO HERNAN DARIO"/>
    <x v="6"/>
    <x v="0"/>
    <n v="201"/>
    <n v="25.125"/>
    <n v="201.29411764705901"/>
    <s v="6 Descuentos (5 Transbordo veh 37 y Propietario)"/>
    <n v="86982.352899999998"/>
    <x v="0"/>
    <n v="16303.2258"/>
    <x v="344"/>
    <x v="0"/>
    <m/>
  </r>
  <r>
    <d v="2022-07-14T03:23:35"/>
    <x v="9"/>
    <n v="40"/>
    <s v="LONDOO LOPERA DUVAN ANDRES"/>
    <x v="0"/>
    <x v="3"/>
    <n v="189"/>
    <n v="21"/>
    <n v="226.45588235294099"/>
    <m/>
    <n v="97855.147100000002"/>
    <x v="0"/>
    <n v="16303.2258"/>
    <x v="344"/>
    <x v="0"/>
    <m/>
  </r>
  <r>
    <d v="2022-07-14T03:23:35"/>
    <x v="9"/>
    <n v="42"/>
    <s v="BARRANTES GALLEGO DANIEL CAMILO"/>
    <x v="8"/>
    <x v="0"/>
    <n v="190"/>
    <n v="38"/>
    <n v="125.808823529412"/>
    <m/>
    <n v="54363.970600000001"/>
    <x v="0"/>
    <n v="16303.2258"/>
    <x v="344"/>
    <x v="0"/>
    <m/>
  </r>
  <r>
    <d v="2022-07-14T03:23:54"/>
    <x v="1"/>
    <n v="3"/>
    <s v="CANO JIMENEZ ESNEIDER"/>
    <x v="0"/>
    <x v="0"/>
    <n v="143"/>
    <n v="15.8888888888889"/>
    <n v="143"/>
    <m/>
    <n v="60300"/>
    <x v="0"/>
    <n v="15430.5556"/>
    <x v="344"/>
    <x v="0"/>
    <m/>
  </r>
  <r>
    <d v="2022-07-14T03:23:54"/>
    <x v="1"/>
    <n v="7"/>
    <s v="HERNANDEZ MACIAS GILBERTO"/>
    <x v="3"/>
    <x v="0"/>
    <n v="192"/>
    <n v="19.3"/>
    <n v="193"/>
    <s v="1 Descuento (Despachadora angela)"/>
    <n v="81900"/>
    <x v="1"/>
    <n v="15430.5555555556"/>
    <x v="344"/>
    <x v="0"/>
    <m/>
  </r>
  <r>
    <d v="2022-07-14T03:23:55"/>
    <x v="9"/>
    <n v="27"/>
    <s v="DURANGO DAVID JOSE"/>
    <x v="3"/>
    <x v="3"/>
    <n v="174"/>
    <n v="17.399999999999999"/>
    <n v="174"/>
    <m/>
    <n v="73800"/>
    <x v="0"/>
    <n v="15430.5556"/>
    <x v="344"/>
    <x v="0"/>
    <m/>
  </r>
  <r>
    <d v="2022-07-14T03:23:55"/>
    <x v="9"/>
    <n v="38"/>
    <s v="LUJAN LOPERA FABIAN ALEXIS"/>
    <x v="0"/>
    <x v="3"/>
    <n v="139"/>
    <n v="15.4444444444444"/>
    <n v="139"/>
    <m/>
    <n v="58500"/>
    <x v="0"/>
    <n v="15430.5556"/>
    <x v="344"/>
    <x v="0"/>
    <m/>
  </r>
  <r>
    <d v="2022-07-15T02:20:05"/>
    <x v="1"/>
    <n v="17"/>
    <s v="ESPINOZA CHAVARRIA GUILLERMO LEON"/>
    <x v="0"/>
    <x v="0"/>
    <n v="181"/>
    <n v="20.2222222222222"/>
    <n v="182"/>
    <s v="1 Descuento (Despachadora Angela)"/>
    <n v="77400"/>
    <x v="0"/>
    <n v="14422.2222"/>
    <x v="345"/>
    <x v="0"/>
    <m/>
  </r>
  <r>
    <d v="2022-07-15T02:20:05"/>
    <x v="9"/>
    <n v="21"/>
    <s v="REYES ALVARADO ARIEL"/>
    <x v="3"/>
    <x v="3"/>
    <n v="191"/>
    <n v="19.100000000000001"/>
    <n v="191"/>
    <m/>
    <n v="81450"/>
    <x v="0"/>
    <n v="14422.222222222201"/>
    <x v="345"/>
    <x v="0"/>
    <m/>
  </r>
  <r>
    <d v="2022-07-15T02:20:05"/>
    <x v="9"/>
    <n v="22"/>
    <s v="GONZALEZ VELASQUEZ LISDAN"/>
    <x v="6"/>
    <x v="3"/>
    <n v="156"/>
    <n v="19.5"/>
    <n v="156"/>
    <m/>
    <n v="66600"/>
    <x v="1"/>
    <n v="14422.2222"/>
    <x v="345"/>
    <x v="0"/>
    <m/>
  </r>
  <r>
    <d v="2022-07-15T02:20:06"/>
    <x v="1"/>
    <n v="39"/>
    <s v="GONZALEZ MONTAO HERNAN DARIO"/>
    <x v="2"/>
    <x v="1"/>
    <n v="118"/>
    <n v="19.6666666666667"/>
    <n v="118"/>
    <m/>
    <n v="50400"/>
    <x v="0"/>
    <n v="14422.2222"/>
    <x v="345"/>
    <x v="0"/>
    <m/>
  </r>
  <r>
    <d v="2022-07-15T02:20:32"/>
    <x v="9"/>
    <n v="2"/>
    <s v="TORRES CRISTIAN"/>
    <x v="0"/>
    <x v="0"/>
    <n v="260"/>
    <n v="28.8888888888889"/>
    <n v="212.65849387040299"/>
    <m/>
    <n v="91646.322199999995"/>
    <x v="1"/>
    <n v="14703.125"/>
    <x v="345"/>
    <x v="0"/>
    <m/>
  </r>
  <r>
    <d v="2022-07-15T02:20:33"/>
    <x v="9"/>
    <n v="3"/>
    <s v="CANO JIMENEZ ESNEIDER"/>
    <x v="3"/>
    <x v="0"/>
    <n v="206"/>
    <n v="20.6"/>
    <n v="236.287215411559"/>
    <m/>
    <n v="101829.2469"/>
    <x v="0"/>
    <n v="14703.125"/>
    <x v="345"/>
    <x v="0"/>
    <m/>
  </r>
  <r>
    <d v="2022-07-15T02:20:33"/>
    <x v="9"/>
    <n v="5"/>
    <s v="LOAIZA GAVIRIA EDIXON ANDRES"/>
    <x v="0"/>
    <x v="0"/>
    <n v="234"/>
    <n v="26"/>
    <n v="212.65849387040299"/>
    <m/>
    <n v="91646.322199999995"/>
    <x v="1"/>
    <n v="14703.125"/>
    <x v="345"/>
    <x v="0"/>
    <m/>
  </r>
  <r>
    <d v="2022-07-15T02:20:33"/>
    <x v="9"/>
    <n v="6"/>
    <s v="VARGAS ROJAS DIELMER AUGUSTO"/>
    <x v="6"/>
    <x v="0"/>
    <n v="221"/>
    <n v="27.625"/>
    <n v="189.02977232924701"/>
    <s v="2 Descuentos (Jefe de ruta y Usuario desubicado)"/>
    <n v="81463.397500000006"/>
    <x v="0"/>
    <n v="14703.125"/>
    <x v="345"/>
    <x v="0"/>
    <m/>
  </r>
  <r>
    <d v="2022-07-15T02:20:33"/>
    <x v="9"/>
    <n v="7"/>
    <s v="HERNANDEZ MACIAS GILBERTO"/>
    <x v="3"/>
    <x v="0"/>
    <n v="211"/>
    <n v="21.1"/>
    <n v="236.287215411559"/>
    <m/>
    <n v="101829.2469"/>
    <x v="1"/>
    <n v="14703.125"/>
    <x v="345"/>
    <x v="0"/>
    <m/>
  </r>
  <r>
    <d v="2022-07-15T02:20:33"/>
    <x v="9"/>
    <n v="8"/>
    <s v="MARTINEZ MANCO JUAN FELIPE"/>
    <x v="6"/>
    <x v="0"/>
    <n v="222"/>
    <n v="26.117647058823501"/>
    <n v="200.844133099825"/>
    <s v="2 Descuentos (Usuarios desubicado y Conduct)"/>
    <n v="86554.859899999996"/>
    <x v="1"/>
    <n v="14703.125"/>
    <x v="345"/>
    <x v="0"/>
    <m/>
  </r>
  <r>
    <d v="2022-07-15T02:20:33"/>
    <x v="9"/>
    <n v="9"/>
    <s v="LONDOO ORTIZ ARNOLD DAVID"/>
    <x v="6"/>
    <x v="1"/>
    <n v="176"/>
    <n v="22"/>
    <n v="189.02977232924701"/>
    <m/>
    <n v="81463.397500000006"/>
    <x v="0"/>
    <n v="14703.125"/>
    <x v="345"/>
    <x v="0"/>
    <m/>
  </r>
  <r>
    <d v="2022-07-15T02:20:34"/>
    <x v="9"/>
    <n v="10"/>
    <s v="ZAPATA POSSO FERNEY"/>
    <x v="2"/>
    <x v="0"/>
    <n v="128"/>
    <n v="21.3333333333333"/>
    <n v="141.77232924693499"/>
    <s v="1 Descuento (Usuario desubicado)"/>
    <n v="61097.548199999997"/>
    <x v="0"/>
    <n v="14703.125"/>
    <x v="345"/>
    <x v="0"/>
    <m/>
  </r>
  <r>
    <d v="2022-07-15T02:20:34"/>
    <x v="1"/>
    <n v="11"/>
    <s v="HERRERA CRISTIAN"/>
    <x v="0"/>
    <x v="0"/>
    <n v="210"/>
    <n v="23.3333333333333"/>
    <n v="212.65849387040299"/>
    <s v="6 Descuentos (Transbordo veh 31)"/>
    <n v="91646.322199999995"/>
    <x v="0"/>
    <n v="14703.125"/>
    <x v="345"/>
    <x v="0"/>
    <m/>
  </r>
  <r>
    <d v="2022-07-15T02:20:34"/>
    <x v="1"/>
    <n v="12"/>
    <s v="VELEZ ZAPATA SANTIAGO"/>
    <x v="0"/>
    <x v="0"/>
    <n v="208"/>
    <n v="23.1111111111111"/>
    <n v="212.65849387040299"/>
    <m/>
    <n v="91646.322199999995"/>
    <x v="0"/>
    <n v="14703.125"/>
    <x v="345"/>
    <x v="0"/>
    <m/>
  </r>
  <r>
    <d v="2022-07-15T02:20:34"/>
    <x v="1"/>
    <n v="13"/>
    <s v="MORALES CASTAEDA JONNY EDISON"/>
    <x v="2"/>
    <x v="3"/>
    <n v="134"/>
    <n v="22.3333333333333"/>
    <n v="141.77232924693499"/>
    <s v="1 Descuento (Usuario desubicado)"/>
    <n v="61097.548199999997"/>
    <x v="0"/>
    <n v="14703.125"/>
    <x v="345"/>
    <x v="0"/>
    <m/>
  </r>
  <r>
    <d v="2022-07-15T02:20:34"/>
    <x v="1"/>
    <n v="14"/>
    <s v="CARVAJAL SALAZAR HECTOR MARINO"/>
    <x v="3"/>
    <x v="0"/>
    <n v="239"/>
    <n v="23.9"/>
    <n v="236.287215411559"/>
    <s v="5 Descuentos (2 x Usuario con movilidad reducida y 3 Usuarios desubicados)"/>
    <n v="101829.2469"/>
    <x v="1"/>
    <n v="14703.125"/>
    <x v="345"/>
    <x v="0"/>
    <m/>
  </r>
  <r>
    <d v="2022-07-15T02:20:34"/>
    <x v="1"/>
    <n v="15"/>
    <s v="LOPERA AGUDELO LUIS FRANCISCO"/>
    <x v="6"/>
    <x v="2"/>
    <n v="183"/>
    <n v="21.529411764705898"/>
    <n v="200.844133099825"/>
    <m/>
    <n v="86554.859899999996"/>
    <x v="0"/>
    <n v="14703.125"/>
    <x v="345"/>
    <x v="0"/>
    <m/>
  </r>
  <r>
    <d v="2022-07-15T02:20:35"/>
    <x v="1"/>
    <n v="18"/>
    <s v="RENDON VIANA HUMBERTO DE JESUS"/>
    <x v="0"/>
    <x v="0"/>
    <n v="212"/>
    <n v="23.5555555555556"/>
    <n v="212.65849387040299"/>
    <s v="1 Descuento (Despachador estiven)"/>
    <n v="91646.322199999995"/>
    <x v="0"/>
    <n v="14703.125"/>
    <x v="345"/>
    <x v="0"/>
    <m/>
  </r>
  <r>
    <d v="2022-07-15T02:20:35"/>
    <x v="1"/>
    <n v="19"/>
    <s v="HURTADO MADRID JUAN ESTEBAN"/>
    <x v="0"/>
    <x v="0"/>
    <n v="204"/>
    <n v="22.6666666666667"/>
    <n v="212.65849387040299"/>
    <m/>
    <n v="91646.322199999995"/>
    <x v="0"/>
    <n v="14703.125"/>
    <x v="345"/>
    <x v="0"/>
    <m/>
  </r>
  <r>
    <d v="2022-07-15T02:20:35"/>
    <x v="1"/>
    <n v="20"/>
    <s v="VACA FIERRO ROBINSON"/>
    <x v="1"/>
    <x v="0"/>
    <n v="284"/>
    <n v="25.818181818181799"/>
    <n v="259.91593695271501"/>
    <s v="2 Descuentos (Usuarios desubicados)"/>
    <n v="112012.1716"/>
    <x v="0"/>
    <n v="14703.125"/>
    <x v="345"/>
    <x v="0"/>
    <m/>
  </r>
  <r>
    <d v="2022-07-15T02:20:35"/>
    <x v="9"/>
    <n v="23"/>
    <s v="RUA OCHOA JARAD"/>
    <x v="4"/>
    <x v="3"/>
    <n v="160"/>
    <n v="22.8571428571429"/>
    <n v="165.401050788091"/>
    <s v="1 Descuento (Despachadora Isabel)"/>
    <n v="71280.472899999993"/>
    <x v="0"/>
    <n v="14703.125"/>
    <x v="345"/>
    <x v="0"/>
    <m/>
  </r>
  <r>
    <d v="2022-07-15T02:20:35"/>
    <x v="9"/>
    <n v="24"/>
    <s v="LOPERA QUINTERO DIEGO ALEJANDRO"/>
    <x v="0"/>
    <x v="3"/>
    <n v="192"/>
    <n v="21.3333333333333"/>
    <n v="212.65849387040299"/>
    <m/>
    <n v="91646.322199999995"/>
    <x v="0"/>
    <n v="14703.125"/>
    <x v="345"/>
    <x v="0"/>
    <m/>
  </r>
  <r>
    <d v="2022-07-15T02:20:35"/>
    <x v="9"/>
    <n v="25"/>
    <s v="SANCHEZ DIAZ EDISON ANDRES"/>
    <x v="0"/>
    <x v="0"/>
    <n v="214"/>
    <n v="23.7777777777778"/>
    <n v="212.65849387040299"/>
    <s v="2 Descuentos x Usuario con movilidad reducida"/>
    <n v="91646.322199999995"/>
    <x v="1"/>
    <n v="14703.125"/>
    <x v="345"/>
    <x v="0"/>
    <m/>
  </r>
  <r>
    <d v="2022-07-15T02:20:36"/>
    <x v="9"/>
    <n v="26"/>
    <s v="BERRIO GIL YEYSON DARIO"/>
    <x v="3"/>
    <x v="1"/>
    <n v="240"/>
    <n v="24"/>
    <n v="236.287215411559"/>
    <s v="2 Descuentos (Transbordo veh 32)"/>
    <n v="101829.2469"/>
    <x v="0"/>
    <n v="14703.125"/>
    <x v="345"/>
    <x v="0"/>
    <m/>
  </r>
  <r>
    <d v="2022-07-15T02:20:36"/>
    <x v="9"/>
    <n v="27"/>
    <s v="BARRANTES GALLEGO DANIEL CAMILO"/>
    <x v="0"/>
    <x v="0"/>
    <n v="232"/>
    <n v="25.7777777777778"/>
    <n v="212.65849387040299"/>
    <s v="FERNEY HENAO Realiz 3 viajes donde moviliz 92 Usuarios 2 Descuentos (Usuario desubicado y Propietario)"/>
    <n v="91646.322199999995"/>
    <x v="0"/>
    <n v="14703.125"/>
    <x v="345"/>
    <x v="0"/>
    <m/>
  </r>
  <r>
    <d v="2022-07-15T02:20:36"/>
    <x v="9"/>
    <n v="29"/>
    <s v="VALENCIA MENDOZA JHON"/>
    <x v="3"/>
    <x v="3"/>
    <n v="232"/>
    <n v="23.2"/>
    <n v="236.287215411559"/>
    <s v="1 Descuento (Propietario)"/>
    <n v="101829.2469"/>
    <x v="0"/>
    <n v="14703.125"/>
    <x v="345"/>
    <x v="0"/>
    <m/>
  </r>
  <r>
    <d v="2022-07-15T02:20:36"/>
    <x v="9"/>
    <n v="30"/>
    <s v="CASTAEDA DIEGO ALEJANDRO"/>
    <x v="5"/>
    <x v="0"/>
    <n v="23"/>
    <n v="23"/>
    <n v="23.628721541155901"/>
    <m/>
    <n v="10182.9247"/>
    <x v="0"/>
    <n v="14703.125"/>
    <x v="345"/>
    <x v="0"/>
    <m/>
  </r>
  <r>
    <d v="2022-07-15T02:20:36"/>
    <x v="9"/>
    <n v="31"/>
    <s v="ANDRADE PEREA MARLON DAVID"/>
    <x v="3"/>
    <x v="0"/>
    <n v="201"/>
    <n v="21.157894736842099"/>
    <n v="224.47285464098101"/>
    <m/>
    <n v="96737.784599999999"/>
    <x v="0"/>
    <n v="14703.125"/>
    <x v="345"/>
    <x v="0"/>
    <m/>
  </r>
  <r>
    <d v="2022-07-15T02:20:36"/>
    <x v="1"/>
    <n v="32"/>
    <s v="CASTAEDA DIEGO ALEJANDRO"/>
    <x v="2"/>
    <x v="0"/>
    <n v="177"/>
    <n v="29.5"/>
    <n v="141.77232924693499"/>
    <s v="1 Descuento (Despachador jose)"/>
    <n v="61097.548199999997"/>
    <x v="0"/>
    <n v="14703.125"/>
    <x v="345"/>
    <x v="0"/>
    <m/>
  </r>
  <r>
    <d v="2022-07-15T02:20:36"/>
    <x v="1"/>
    <n v="33"/>
    <s v="DAVID TORRES GEIDER"/>
    <x v="3"/>
    <x v="0"/>
    <n v="229"/>
    <n v="22.9"/>
    <n v="236.287215411559"/>
    <s v="2 Descuentos (Usuario desubicado y Despachador estiven)"/>
    <n v="101829.2469"/>
    <x v="0"/>
    <n v="14703.125"/>
    <x v="345"/>
    <x v="0"/>
    <m/>
  </r>
  <r>
    <d v="2022-07-15T02:20:37"/>
    <x v="1"/>
    <n v="34"/>
    <s v="MONTOYA OSPINA GILBERTO ANTONIO"/>
    <x v="9"/>
    <x v="3"/>
    <n v="291"/>
    <n v="24.25"/>
    <n v="283.54465849386997"/>
    <m/>
    <n v="122195.0963"/>
    <x v="0"/>
    <n v="14703.125"/>
    <x v="345"/>
    <x v="0"/>
    <m/>
  </r>
  <r>
    <d v="2022-07-15T02:20:37"/>
    <x v="1"/>
    <n v="35"/>
    <s v="GARCIA DAVID WILSON ALBERTO"/>
    <x v="9"/>
    <x v="3"/>
    <n v="267"/>
    <n v="22.25"/>
    <n v="283.54465849386997"/>
    <s v="3 Descuentos (2 x Usuario con movilidad reducida y Despachadora Angela)"/>
    <n v="122195.0963"/>
    <x v="1"/>
    <n v="14703.125"/>
    <x v="345"/>
    <x v="0"/>
    <m/>
  </r>
  <r>
    <d v="2022-07-15T02:20:37"/>
    <x v="1"/>
    <n v="36"/>
    <s v="TABORDA ROJAS DIEGO ALEJANDRO"/>
    <x v="1"/>
    <x v="3"/>
    <n v="247"/>
    <n v="22.454545454545499"/>
    <n v="259.91593695271501"/>
    <m/>
    <n v="112012.1716"/>
    <x v="0"/>
    <n v="14703.125"/>
    <x v="345"/>
    <x v="0"/>
    <m/>
  </r>
  <r>
    <d v="2022-07-15T02:20:37"/>
    <x v="1"/>
    <n v="37"/>
    <s v="PIEDRAHITA MADRID SANTIAGO"/>
    <x v="0"/>
    <x v="0"/>
    <n v="234"/>
    <n v="26"/>
    <n v="212.65849387040299"/>
    <s v="1 Descuento (Despachadora Isabel)"/>
    <n v="91646.322199999995"/>
    <x v="1"/>
    <n v="14703.125"/>
    <x v="345"/>
    <x v="0"/>
    <m/>
  </r>
  <r>
    <d v="2022-07-15T02:20:37"/>
    <x v="1"/>
    <n v="38"/>
    <s v="LUJAN LOPERA FABIAN ALEXIS"/>
    <x v="0"/>
    <x v="0"/>
    <n v="193"/>
    <n v="21.4444444444444"/>
    <n v="212.65849387040299"/>
    <m/>
    <n v="91646.322199999995"/>
    <x v="0"/>
    <n v="14703.125"/>
    <x v="345"/>
    <x v="0"/>
    <m/>
  </r>
  <r>
    <d v="2022-07-15T02:20:37"/>
    <x v="1"/>
    <n v="40"/>
    <s v="OCAMPO OCAMPO ANTONIO JOSE"/>
    <x v="9"/>
    <x v="0"/>
    <n v="282"/>
    <n v="23.5"/>
    <n v="283.54465849386997"/>
    <m/>
    <n v="122195.0963"/>
    <x v="0"/>
    <n v="14703.125"/>
    <x v="345"/>
    <x v="0"/>
    <m/>
  </r>
  <r>
    <d v="2022-07-16T03:02:51"/>
    <x v="1"/>
    <n v="2"/>
    <s v="TORRES CRISTIAN"/>
    <x v="3"/>
    <x v="0"/>
    <n v="260"/>
    <n v="26"/>
    <n v="253.286956521739"/>
    <s v="1 Descuento (Usuario desubicado)"/>
    <n v="109479.13039999999"/>
    <x v="1"/>
    <n v="15506.25"/>
    <x v="346"/>
    <x v="0"/>
    <m/>
  </r>
  <r>
    <d v="2022-07-16T03:02:52"/>
    <x v="1"/>
    <n v="3"/>
    <s v="ESPINOZA CHAVARRIA GUILLERMO LEON"/>
    <x v="6"/>
    <x v="0"/>
    <n v="170"/>
    <n v="21.25"/>
    <n v="202.62956521739099"/>
    <m/>
    <n v="87583.304300000003"/>
    <x v="0"/>
    <n v="15506.25"/>
    <x v="346"/>
    <x v="0"/>
    <m/>
  </r>
  <r>
    <d v="2022-07-16T03:02:52"/>
    <x v="1"/>
    <n v="5"/>
    <s v="LOAIZA GAVIRIA EDIXON ANDRES"/>
    <x v="3"/>
    <x v="0"/>
    <n v="258"/>
    <n v="25.8"/>
    <n v="253.286956521739"/>
    <m/>
    <n v="109479.13039999999"/>
    <x v="1"/>
    <n v="15506.25"/>
    <x v="346"/>
    <x v="0"/>
    <m/>
  </r>
  <r>
    <d v="2022-07-16T03:02:52"/>
    <x v="1"/>
    <n v="6"/>
    <s v="VARGAS ROJAS DIELMER AUGUSTO"/>
    <x v="3"/>
    <x v="0"/>
    <n v="258"/>
    <n v="25.8"/>
    <n v="253.286956521739"/>
    <m/>
    <n v="109479.13039999999"/>
    <x v="0"/>
    <n v="15506.25"/>
    <x v="346"/>
    <x v="0"/>
    <m/>
  </r>
  <r>
    <d v="2022-07-16T03:02:52"/>
    <x v="1"/>
    <n v="7"/>
    <s v="HERNANDEZ MACIAS GILBERTO"/>
    <x v="3"/>
    <x v="0"/>
    <n v="229"/>
    <n v="22.9"/>
    <n v="253.286956521739"/>
    <m/>
    <n v="109479.13039999999"/>
    <x v="1"/>
    <n v="15506.25"/>
    <x v="346"/>
    <x v="0"/>
    <m/>
  </r>
  <r>
    <d v="2022-07-16T03:02:52"/>
    <x v="1"/>
    <n v="8"/>
    <s v="MARTINEZ MANCO JUAN FELIPE"/>
    <x v="3"/>
    <x v="0"/>
    <n v="211"/>
    <n v="21.1"/>
    <n v="253.286956521739"/>
    <m/>
    <n v="109479.13039999999"/>
    <x v="1"/>
    <n v="15506.25"/>
    <x v="346"/>
    <x v="0"/>
    <m/>
  </r>
  <r>
    <d v="2022-07-16T03:02:52"/>
    <x v="1"/>
    <n v="9"/>
    <s v="MEDINA PARRA JONATHAN ESTIVEN"/>
    <x v="6"/>
    <x v="0"/>
    <n v="191"/>
    <n v="25.466666666666701"/>
    <n v="189.96521739130401"/>
    <m/>
    <n v="82109.347800000003"/>
    <x v="0"/>
    <n v="15506.25"/>
    <x v="346"/>
    <x v="0"/>
    <m/>
  </r>
  <r>
    <d v="2022-07-16T03:02:53"/>
    <x v="1"/>
    <n v="10"/>
    <s v="MONSALVE OCAMPO EDISON GUSTAVO"/>
    <x v="3"/>
    <x v="0"/>
    <n v="237"/>
    <n v="23.7"/>
    <n v="253.286956521739"/>
    <m/>
    <n v="109479.13039999999"/>
    <x v="0"/>
    <n v="15506.25"/>
    <x v="346"/>
    <x v="0"/>
    <m/>
  </r>
  <r>
    <d v="2022-07-16T03:02:53"/>
    <x v="9"/>
    <n v="11"/>
    <s v="HERRERA CRISTIAN"/>
    <x v="0"/>
    <x v="0"/>
    <n v="235"/>
    <n v="26.1111111111111"/>
    <n v="227.95826086956501"/>
    <m/>
    <n v="98531.217399999994"/>
    <x v="0"/>
    <n v="15506.25"/>
    <x v="346"/>
    <x v="0"/>
    <m/>
  </r>
  <r>
    <d v="2022-07-16T03:02:53"/>
    <x v="9"/>
    <n v="13"/>
    <s v="MORALES CASTAEDA JONNY EDISON"/>
    <x v="1"/>
    <x v="0"/>
    <n v="311"/>
    <n v="28.272727272727298"/>
    <n v="278.61565217391302"/>
    <s v="2 Descuentos (Propietario)"/>
    <n v="120427.0435"/>
    <x v="0"/>
    <n v="15506.25"/>
    <x v="346"/>
    <x v="0"/>
    <m/>
  </r>
  <r>
    <d v="2022-07-16T03:02:53"/>
    <x v="9"/>
    <n v="14"/>
    <s v="GONZALEZ VELASQUEZ LISDAN"/>
    <x v="3"/>
    <x v="0"/>
    <n v="285"/>
    <n v="28.5"/>
    <n v="253.286956521739"/>
    <m/>
    <n v="109479.13039999999"/>
    <x v="1"/>
    <n v="15506.25"/>
    <x v="346"/>
    <x v="0"/>
    <m/>
  </r>
  <r>
    <d v="2022-07-16T03:02:53"/>
    <x v="9"/>
    <n v="15"/>
    <s v="LONDOO LOPERA DUVAN ANDRES"/>
    <x v="3"/>
    <x v="0"/>
    <n v="207"/>
    <n v="20.7"/>
    <n v="253.286956521739"/>
    <s v="2 Descuentos (Propietario y Despachador estiven)"/>
    <n v="109479.13039999999"/>
    <x v="0"/>
    <n v="15506.25"/>
    <x v="346"/>
    <x v="0"/>
    <m/>
  </r>
  <r>
    <d v="2022-07-16T03:02:54"/>
    <x v="9"/>
    <n v="18"/>
    <s v="RENDON VIANA HUMBERTO DE JESUS"/>
    <x v="0"/>
    <x v="0"/>
    <n v="226"/>
    <n v="25.1111111111111"/>
    <n v="227.95826086956501"/>
    <s v="1 Descuento (Conduct)"/>
    <n v="98531.217399999994"/>
    <x v="0"/>
    <n v="15506.25"/>
    <x v="346"/>
    <x v="0"/>
    <m/>
  </r>
  <r>
    <d v="2022-07-16T03:02:54"/>
    <x v="9"/>
    <n v="20"/>
    <s v="VACA FIERRO ROBINSON"/>
    <x v="3"/>
    <x v="0"/>
    <n v="258"/>
    <n v="25.8"/>
    <n v="253.286956521739"/>
    <s v="DAVID LONDOO Realiz 4 viajes donde moviliz 105 Usuarios"/>
    <n v="109479.13039999999"/>
    <x v="0"/>
    <n v="15506.25"/>
    <x v="346"/>
    <x v="0"/>
    <m/>
  </r>
  <r>
    <d v="2022-07-16T03:02:54"/>
    <x v="9"/>
    <n v="21"/>
    <s v="REYES ALVARADO ARIEL"/>
    <x v="3"/>
    <x v="0"/>
    <n v="234"/>
    <n v="23.4"/>
    <n v="253.286956521739"/>
    <m/>
    <n v="109479.13039999999"/>
    <x v="0"/>
    <n v="15506.25"/>
    <x v="346"/>
    <x v="0"/>
    <m/>
  </r>
  <r>
    <d v="2022-07-16T03:02:54"/>
    <x v="1"/>
    <n v="22"/>
    <s v="QUIRAMA CASTAEDA JHON JADER"/>
    <x v="7"/>
    <x v="0"/>
    <n v="93"/>
    <n v="31"/>
    <n v="75.986086956521703"/>
    <m/>
    <n v="32843.739099999999"/>
    <x v="1"/>
    <n v="15506.25"/>
    <x v="346"/>
    <x v="0"/>
    <m/>
  </r>
  <r>
    <d v="2022-07-16T03:02:54"/>
    <x v="1"/>
    <n v="23"/>
    <s v="RUA OCHOA JARAD"/>
    <x v="3"/>
    <x v="1"/>
    <n v="275"/>
    <n v="27.5"/>
    <n v="253.286956521739"/>
    <m/>
    <n v="109479.13039999999"/>
    <x v="0"/>
    <n v="15506.25"/>
    <x v="346"/>
    <x v="0"/>
    <m/>
  </r>
  <r>
    <d v="2022-07-16T03:02:54"/>
    <x v="1"/>
    <n v="24"/>
    <s v="LONDOO ORTIZ ARNOLD DAVID"/>
    <x v="0"/>
    <x v="0"/>
    <n v="210"/>
    <n v="23.3333333333333"/>
    <n v="227.95826086956501"/>
    <s v="1 Descuento (Despachadora Angela)"/>
    <n v="98531.217399999994"/>
    <x v="0"/>
    <n v="15506.25"/>
    <x v="346"/>
    <x v="0"/>
    <m/>
  </r>
  <r>
    <d v="2022-07-16T03:02:54"/>
    <x v="1"/>
    <n v="25"/>
    <s v="SANCHEZ DIAZ EDISON ANDRES"/>
    <x v="0"/>
    <x v="0"/>
    <n v="279"/>
    <n v="31"/>
    <n v="227.95826086956501"/>
    <m/>
    <n v="98531.217399999994"/>
    <x v="1"/>
    <n v="15506.25"/>
    <x v="346"/>
    <x v="0"/>
    <m/>
  </r>
  <r>
    <d v="2022-07-16T03:02:55"/>
    <x v="1"/>
    <n v="26"/>
    <s v="VERENZUELA MARTINEZ ALEXANDER"/>
    <x v="3"/>
    <x v="0"/>
    <n v="252"/>
    <n v="25.2"/>
    <n v="253.286956521739"/>
    <s v="4 Descuentos (2 x Usuario con movilidad reducida, Despachadora angela y Conduct)"/>
    <n v="109479.13039999999"/>
    <x v="0"/>
    <n v="15506.25"/>
    <x v="346"/>
    <x v="0"/>
    <m/>
  </r>
  <r>
    <d v="2022-07-16T03:02:55"/>
    <x v="1"/>
    <n v="27"/>
    <s v="BARRANTES GALLEGO DANIEL CAMILO"/>
    <x v="3"/>
    <x v="3"/>
    <n v="306"/>
    <n v="30.6"/>
    <n v="253.286956521739"/>
    <s v="JOSE DURANGO Realiz 3 viajes donde moviliz 84 Usuarios, 2 Descuentos (Propietario)"/>
    <n v="109479.13039999999"/>
    <x v="0"/>
    <n v="15506.25"/>
    <x v="346"/>
    <x v="0"/>
    <m/>
  </r>
  <r>
    <d v="2022-07-16T03:02:55"/>
    <x v="1"/>
    <n v="29"/>
    <s v="VALENCIA MENDOZA JHON"/>
    <x v="0"/>
    <x v="0"/>
    <n v="236"/>
    <n v="26.2222222222222"/>
    <n v="227.95826086956501"/>
    <m/>
    <n v="98531.217399999994"/>
    <x v="0"/>
    <n v="15506.25"/>
    <x v="346"/>
    <x v="0"/>
    <m/>
  </r>
  <r>
    <d v="2022-07-16T03:02:55"/>
    <x v="9"/>
    <n v="31"/>
    <s v="ANDRADE PEREA MARLON DAVID"/>
    <x v="0"/>
    <x v="0"/>
    <n v="227"/>
    <n v="25.2222222222222"/>
    <n v="227.95826086956501"/>
    <s v="2 Descuentos (Usuarios desubicados)"/>
    <n v="98531.217399999994"/>
    <x v="0"/>
    <n v="15506.25"/>
    <x v="346"/>
    <x v="0"/>
    <m/>
  </r>
  <r>
    <d v="2022-07-16T03:02:55"/>
    <x v="9"/>
    <n v="32"/>
    <s v="ESCOBAR BRAN MATEO"/>
    <x v="0"/>
    <x v="0"/>
    <n v="231"/>
    <n v="25.6666666666667"/>
    <n v="227.95826086956501"/>
    <m/>
    <n v="98531.217399999994"/>
    <x v="0"/>
    <n v="15506.25"/>
    <x v="346"/>
    <x v="0"/>
    <m/>
  </r>
  <r>
    <d v="2022-07-16T03:02:55"/>
    <x v="9"/>
    <n v="34"/>
    <s v="MONTOYA OSPINA GILBERTO ANTONIO"/>
    <x v="12"/>
    <x v="0"/>
    <n v="321"/>
    <n v="24.692307692307701"/>
    <n v="329.273043478261"/>
    <m/>
    <n v="142322.86960000001"/>
    <x v="0"/>
    <n v="15506.25"/>
    <x v="346"/>
    <x v="0"/>
    <m/>
  </r>
  <r>
    <d v="2022-07-16T03:02:56"/>
    <x v="9"/>
    <n v="35"/>
    <s v="GARCIA DAVID WILSON ALBERTO"/>
    <x v="3"/>
    <x v="0"/>
    <n v="239"/>
    <n v="23.9"/>
    <n v="253.286956521739"/>
    <s v="3 Descuentos (2 x Usuario con movilidad reducida y Conduct)"/>
    <n v="109479.13039999999"/>
    <x v="1"/>
    <n v="15506.25"/>
    <x v="346"/>
    <x v="0"/>
    <m/>
  </r>
  <r>
    <d v="2022-07-16T03:02:56"/>
    <x v="9"/>
    <n v="36"/>
    <s v="TABORDA ROJAS DIEGO ALEJANDRO"/>
    <x v="0"/>
    <x v="0"/>
    <n v="244"/>
    <n v="27.1111111111111"/>
    <n v="227.95826086956501"/>
    <m/>
    <n v="98531.217399999994"/>
    <x v="0"/>
    <n v="15506.25"/>
    <x v="346"/>
    <x v="0"/>
    <m/>
  </r>
  <r>
    <d v="2022-07-16T03:02:56"/>
    <x v="9"/>
    <n v="37"/>
    <s v="PIEDRAHITA MADRID SANTIAGO"/>
    <x v="6"/>
    <x v="3"/>
    <n v="191"/>
    <n v="23.875"/>
    <n v="202.62956521739099"/>
    <m/>
    <n v="87583.304300000003"/>
    <x v="1"/>
    <n v="15506.25"/>
    <x v="346"/>
    <x v="0"/>
    <m/>
  </r>
  <r>
    <d v="2022-07-16T03:02:56"/>
    <x v="9"/>
    <n v="38"/>
    <s v="LUJAN LOPERA FABIAN ALEXIS"/>
    <x v="6"/>
    <x v="0"/>
    <n v="194"/>
    <n v="24.25"/>
    <n v="202.62956521739099"/>
    <m/>
    <n v="87583.304300000003"/>
    <x v="0"/>
    <n v="15506.25"/>
    <x v="346"/>
    <x v="0"/>
    <m/>
  </r>
  <r>
    <d v="2022-07-16T03:02:56"/>
    <x v="9"/>
    <n v="39"/>
    <s v="GONZALEZ MONTAO HERNAN DARIO"/>
    <x v="8"/>
    <x v="0"/>
    <n v="123"/>
    <n v="24.6"/>
    <n v="126.64347826087"/>
    <m/>
    <n v="54739.565199999997"/>
    <x v="0"/>
    <n v="15506.25"/>
    <x v="346"/>
    <x v="0"/>
    <m/>
  </r>
  <r>
    <d v="2022-07-16T03:02:56"/>
    <x v="9"/>
    <n v="40"/>
    <s v="OCAMPO OCAMPO ANTONIO JOSE"/>
    <x v="9"/>
    <x v="3"/>
    <n v="291"/>
    <n v="24.25"/>
    <n v="303.94434782608698"/>
    <s v="1 Descuento (Despachador estiven)"/>
    <n v="131374.9565"/>
    <x v="0"/>
    <n v="15506.25"/>
    <x v="346"/>
    <x v="0"/>
    <m/>
  </r>
  <r>
    <d v="2022-07-16T03:03:01"/>
    <x v="9"/>
    <n v="12"/>
    <s v="VELEZ ZAPATA SANTIAGO"/>
    <x v="4"/>
    <x v="0"/>
    <n v="144"/>
    <n v="20.571428571428601"/>
    <n v="144"/>
    <m/>
    <n v="61650"/>
    <x v="0"/>
    <n v="15030.5556"/>
    <x v="346"/>
    <x v="0"/>
    <m/>
  </r>
  <r>
    <d v="2022-07-16T03:03:01"/>
    <x v="9"/>
    <n v="17"/>
    <s v="MARULANDA JARAMILLO DAWER ANDRES"/>
    <x v="2"/>
    <x v="1"/>
    <n v="80"/>
    <n v="13.3333333333333"/>
    <n v="80"/>
    <m/>
    <n v="33300"/>
    <x v="0"/>
    <n v="15030.5555555556"/>
    <x v="346"/>
    <x v="0"/>
    <m/>
  </r>
  <r>
    <d v="2022-07-16T03:03:02"/>
    <x v="9"/>
    <n v="19"/>
    <s v="HURTADO MADRID JUAN ESTEBAN"/>
    <x v="11"/>
    <x v="3"/>
    <n v="30"/>
    <n v="20"/>
    <n v="30"/>
    <m/>
    <n v="12825"/>
    <x v="0"/>
    <n v="15030.5556"/>
    <x v="346"/>
    <x v="0"/>
    <m/>
  </r>
  <r>
    <d v="2022-07-16T03:03:02"/>
    <x v="1"/>
    <n v="30"/>
    <s v="CASTAEDA DIEGO ALEJANDRO"/>
    <x v="0"/>
    <x v="0"/>
    <n v="183"/>
    <n v="20.3333333333333"/>
    <n v="183"/>
    <m/>
    <n v="78300"/>
    <x v="0"/>
    <n v="15030.5556"/>
    <x v="346"/>
    <x v="0"/>
    <m/>
  </r>
  <r>
    <d v="2022-07-17T02:12:05"/>
    <x v="9"/>
    <n v="5"/>
    <s v="LOAIZA GAVIRIA EDIXON ANDRES"/>
    <x v="6"/>
    <x v="0"/>
    <n v="270"/>
    <n v="33.75"/>
    <n v="208.71734892787501"/>
    <m/>
    <n v="90322.807000000001"/>
    <x v="1"/>
    <n v="15421.875"/>
    <x v="347"/>
    <x v="0"/>
    <m/>
  </r>
  <r>
    <d v="2022-07-17T02:12:05"/>
    <x v="9"/>
    <n v="6"/>
    <s v="VARGAS ROJAS DIELMER AUGUSTO"/>
    <x v="4"/>
    <x v="0"/>
    <n v="176"/>
    <n v="25.1428571428571"/>
    <n v="182.627680311891"/>
    <m/>
    <n v="79032.456099999996"/>
    <x v="0"/>
    <n v="15421.875"/>
    <x v="347"/>
    <x v="0"/>
    <m/>
  </r>
  <r>
    <d v="2022-07-17T02:12:05"/>
    <x v="9"/>
    <n v="7"/>
    <s v="HERNANDEZ MACIAS GILBERTO"/>
    <x v="6"/>
    <x v="0"/>
    <n v="181"/>
    <n v="22.625"/>
    <n v="208.71734892787501"/>
    <m/>
    <n v="90322.807000000001"/>
    <x v="1"/>
    <n v="15421.875"/>
    <x v="347"/>
    <x v="0"/>
    <m/>
  </r>
  <r>
    <d v="2022-07-17T02:12:06"/>
    <x v="9"/>
    <n v="8"/>
    <s v="LONDOO CADAVID DAVID SANTIAGO"/>
    <x v="4"/>
    <x v="1"/>
    <n v="165"/>
    <n v="23.571428571428601"/>
    <n v="182.627680311891"/>
    <m/>
    <n v="79032.456099999996"/>
    <x v="1"/>
    <n v="15421.875"/>
    <x v="347"/>
    <x v="0"/>
    <m/>
  </r>
  <r>
    <d v="2022-07-17T02:12:06"/>
    <x v="9"/>
    <n v="9"/>
    <s v="MEDINA PARRA JONATHAN ESTIVEN"/>
    <x v="6"/>
    <x v="0"/>
    <n v="205"/>
    <n v="25.625"/>
    <n v="208.71734892787501"/>
    <m/>
    <n v="90322.807000000001"/>
    <x v="0"/>
    <n v="15421.875"/>
    <x v="347"/>
    <x v="0"/>
    <m/>
  </r>
  <r>
    <d v="2022-07-17T02:12:06"/>
    <x v="9"/>
    <n v="10"/>
    <s v="MONSALVE OCAMPO EDISON GUSTAVO"/>
    <x v="6"/>
    <x v="0"/>
    <n v="187"/>
    <n v="23.375"/>
    <n v="208.71734892787501"/>
    <m/>
    <n v="90322.807000000001"/>
    <x v="0"/>
    <n v="15421.875"/>
    <x v="347"/>
    <x v="0"/>
    <m/>
  </r>
  <r>
    <d v="2022-07-17T02:12:06"/>
    <x v="9"/>
    <n v="11"/>
    <s v="HERRERA CRISTIAN"/>
    <x v="0"/>
    <x v="0"/>
    <n v="219"/>
    <n v="24.3333333333333"/>
    <n v="234.80701754386001"/>
    <m/>
    <n v="101613.15790000001"/>
    <x v="0"/>
    <n v="15421.875"/>
    <x v="347"/>
    <x v="0"/>
    <m/>
  </r>
  <r>
    <d v="2022-07-17T02:12:07"/>
    <x v="1"/>
    <n v="12"/>
    <s v="VELEZ ZAPATA SANTIAGO"/>
    <x v="0"/>
    <x v="0"/>
    <n v="207"/>
    <n v="23"/>
    <n v="234.80701754386001"/>
    <m/>
    <n v="101613.15790000001"/>
    <x v="0"/>
    <n v="15421.875"/>
    <x v="347"/>
    <x v="0"/>
    <m/>
  </r>
  <r>
    <d v="2022-07-17T02:12:07"/>
    <x v="1"/>
    <n v="13"/>
    <s v="MORALES CASTAEDA JONNY EDISON"/>
    <x v="0"/>
    <x v="0"/>
    <n v="202"/>
    <n v="22.4444444444444"/>
    <n v="234.80701754386001"/>
    <m/>
    <n v="101613.15790000001"/>
    <x v="0"/>
    <n v="15421.875"/>
    <x v="347"/>
    <x v="0"/>
    <m/>
  </r>
  <r>
    <d v="2022-07-17T02:12:07"/>
    <x v="1"/>
    <n v="14"/>
    <s v="CARVAJAL SALAZAR HECTOR MARINO"/>
    <x v="3"/>
    <x v="3"/>
    <n v="245"/>
    <n v="24.5"/>
    <n v="260.89668615984402"/>
    <m/>
    <n v="112903.5088"/>
    <x v="1"/>
    <n v="15421.875"/>
    <x v="347"/>
    <x v="0"/>
    <m/>
  </r>
  <r>
    <d v="2022-07-17T02:12:07"/>
    <x v="9"/>
    <n v="16"/>
    <s v="DAVID TORRES GEIDER"/>
    <x v="6"/>
    <x v="0"/>
    <n v="168"/>
    <n v="22.4"/>
    <n v="195.672514619883"/>
    <s v="4 Descuentos (2 Usuarios desubicados y 2 Jefe de ruta)"/>
    <n v="84677.631599999993"/>
    <x v="0"/>
    <n v="15421.875"/>
    <x v="347"/>
    <x v="0"/>
    <m/>
  </r>
  <r>
    <d v="2022-07-17T02:12:08"/>
    <x v="1"/>
    <n v="17"/>
    <s v="MARULANDA JARAMILLO DAWER ANDRES"/>
    <x v="6"/>
    <x v="0"/>
    <n v="209"/>
    <n v="26.125"/>
    <n v="208.71734892787501"/>
    <m/>
    <n v="90322.807000000001"/>
    <x v="0"/>
    <n v="15421.875"/>
    <x v="347"/>
    <x v="0"/>
    <m/>
  </r>
  <r>
    <d v="2022-07-17T02:12:08"/>
    <x v="1"/>
    <n v="19"/>
    <s v="HURTADO MADRID JUAN ESTEBAN"/>
    <x v="6"/>
    <x v="0"/>
    <n v="179"/>
    <n v="22.375"/>
    <n v="208.71734892787501"/>
    <m/>
    <n v="90322.807000000001"/>
    <x v="0"/>
    <n v="15421.875"/>
    <x v="347"/>
    <x v="0"/>
    <m/>
  </r>
  <r>
    <d v="2022-07-17T02:12:08"/>
    <x v="1"/>
    <n v="20"/>
    <s v="TABORDA ROJAS DIEGO ALEJANDRO"/>
    <x v="6"/>
    <x v="0"/>
    <n v="204"/>
    <n v="25.5"/>
    <n v="208.71734892787501"/>
    <m/>
    <n v="90322.807000000001"/>
    <x v="0"/>
    <n v="15421.875"/>
    <x v="347"/>
    <x v="0"/>
    <m/>
  </r>
  <r>
    <d v="2022-07-17T02:12:08"/>
    <x v="1"/>
    <n v="21"/>
    <s v="ZAPATA POSSO FERNEY"/>
    <x v="1"/>
    <x v="0"/>
    <n v="289"/>
    <n v="26.272727272727298"/>
    <n v="286.98635477582798"/>
    <s v="ARIEL REYES Realiz 4 viajes donde moviliz 107 Usuarios, 6 Descuentos (3 Conduct y 3 Usuarios desubicados)"/>
    <n v="124193.8596"/>
    <x v="0"/>
    <n v="15421.875"/>
    <x v="347"/>
    <x v="0"/>
    <m/>
  </r>
  <r>
    <d v="2022-07-17T02:12:09"/>
    <x v="9"/>
    <n v="22"/>
    <s v="QUIRAMA CASTAEDA JHON JADER"/>
    <x v="6"/>
    <x v="3"/>
    <n v="235"/>
    <n v="29.375"/>
    <n v="208.71734892787501"/>
    <m/>
    <n v="90322.807000000001"/>
    <x v="1"/>
    <n v="15421.875"/>
    <x v="347"/>
    <x v="0"/>
    <m/>
  </r>
  <r>
    <d v="2022-07-17T02:12:09"/>
    <x v="9"/>
    <n v="24"/>
    <s v="LOPERA QUINTERO DIEGO ALEJANDRO"/>
    <x v="0"/>
    <x v="0"/>
    <n v="241"/>
    <n v="26.7777777777778"/>
    <n v="234.80701754386001"/>
    <m/>
    <n v="101613.15790000001"/>
    <x v="0"/>
    <n v="15421.875"/>
    <x v="347"/>
    <x v="0"/>
    <m/>
  </r>
  <r>
    <d v="2022-07-17T02:12:09"/>
    <x v="9"/>
    <n v="25"/>
    <s v="SANCHEZ DIAZ EDISON ANDRES"/>
    <x v="2"/>
    <x v="0"/>
    <n v="160"/>
    <n v="26.6666666666667"/>
    <n v="156.53801169590599"/>
    <m/>
    <n v="67742.105299999996"/>
    <x v="1"/>
    <n v="15421.875"/>
    <x v="347"/>
    <x v="0"/>
    <m/>
  </r>
  <r>
    <d v="2022-07-17T02:12:09"/>
    <x v="9"/>
    <n v="26"/>
    <s v="VERENZUELA MARTINEZ ALEXANDER"/>
    <x v="0"/>
    <x v="3"/>
    <n v="217"/>
    <n v="24.1111111111111"/>
    <n v="234.80701754386001"/>
    <m/>
    <n v="101613.15790000001"/>
    <x v="0"/>
    <n v="15421.875"/>
    <x v="347"/>
    <x v="0"/>
    <m/>
  </r>
  <r>
    <d v="2022-07-17T02:12:10"/>
    <x v="9"/>
    <n v="27"/>
    <s v="HENAO MUOZ FERNEY"/>
    <x v="0"/>
    <x v="0"/>
    <n v="285"/>
    <n v="31.6666666666667"/>
    <n v="234.80701754386001"/>
    <m/>
    <n v="101613.15790000001"/>
    <x v="0"/>
    <n v="15421.875"/>
    <x v="347"/>
    <x v="0"/>
    <m/>
  </r>
  <r>
    <d v="2022-07-17T02:12:10"/>
    <x v="9"/>
    <n v="29"/>
    <s v="VALENCIA MENDOZA JHON"/>
    <x v="0"/>
    <x v="3"/>
    <n v="206"/>
    <n v="22.8888888888889"/>
    <n v="234.80701754386001"/>
    <m/>
    <n v="101613.15790000001"/>
    <x v="0"/>
    <n v="15421.875"/>
    <x v="347"/>
    <x v="0"/>
    <m/>
  </r>
  <r>
    <d v="2022-07-17T02:12:10"/>
    <x v="9"/>
    <n v="31"/>
    <s v="ANDRADE PEREA MARLON DAVID"/>
    <x v="6"/>
    <x v="0"/>
    <n v="264"/>
    <n v="33"/>
    <n v="208.71734892787501"/>
    <s v="2 Descuentos (Despachador estiven y Usuario desubicado)"/>
    <n v="90322.807000000001"/>
    <x v="0"/>
    <n v="15421.875"/>
    <x v="347"/>
    <x v="0"/>
    <m/>
  </r>
  <r>
    <d v="2022-07-17T02:12:10"/>
    <x v="9"/>
    <n v="32"/>
    <s v="ESCOBAR BRAN MATEO"/>
    <x v="4"/>
    <x v="0"/>
    <n v="198"/>
    <n v="28.285714285714299"/>
    <n v="182.627680311891"/>
    <s v="1 Descuento (Despachador Jose)"/>
    <n v="79032.456099999996"/>
    <x v="0"/>
    <n v="15421.875"/>
    <x v="347"/>
    <x v="0"/>
    <m/>
  </r>
  <r>
    <d v="2022-07-17T02:12:11"/>
    <x v="1"/>
    <n v="33"/>
    <s v="TORRES CRISTIAN"/>
    <x v="0"/>
    <x v="0"/>
    <n v="240"/>
    <n v="26.6666666666667"/>
    <n v="234.80701754386001"/>
    <m/>
    <n v="101613.15790000001"/>
    <x v="0"/>
    <n v="15421.875"/>
    <x v="347"/>
    <x v="0"/>
    <m/>
  </r>
  <r>
    <d v="2022-07-17T02:12:11"/>
    <x v="1"/>
    <n v="34"/>
    <s v="LUJAN LOPERA FABIAN ALEXIS"/>
    <x v="6"/>
    <x v="0"/>
    <n v="196"/>
    <n v="24.5"/>
    <n v="208.71734892787501"/>
    <s v="1 Descuento (Usuario desubicado)"/>
    <n v="90322.807000000001"/>
    <x v="0"/>
    <n v="15421.875"/>
    <x v="347"/>
    <x v="0"/>
    <m/>
  </r>
  <r>
    <d v="2022-07-17T02:12:11"/>
    <x v="1"/>
    <n v="35"/>
    <s v="GONZALEZ VELASQUEZ LISDAN"/>
    <x v="3"/>
    <x v="3"/>
    <n v="256"/>
    <n v="25.6"/>
    <n v="260.89668615984402"/>
    <s v="1 Descuento (Despachador estiven)"/>
    <n v="112903.5088"/>
    <x v="1"/>
    <n v="15421.875"/>
    <x v="347"/>
    <x v="0"/>
    <m/>
  </r>
  <r>
    <d v="2022-07-17T02:12:11"/>
    <x v="1"/>
    <n v="36"/>
    <s v="MARTINEZ CHAVERRA LUIS NORBERTO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37"/>
    <s v="BARRANTES GALLEGO DANIEL CAMILO"/>
    <x v="0"/>
    <x v="0"/>
    <n v="245"/>
    <n v="27.2222222222222"/>
    <n v="234.80701754386001"/>
    <s v="2 Descuentos (Usuarios desubicados)"/>
    <n v="101613.15790000001"/>
    <x v="1"/>
    <n v="15421.875"/>
    <x v="347"/>
    <x v="0"/>
    <m/>
  </r>
  <r>
    <d v="2022-07-17T02:12:12"/>
    <x v="1"/>
    <n v="39"/>
    <s v="GONZALEZ MONTAO HERNAN DARIO"/>
    <x v="0"/>
    <x v="0"/>
    <n v="269"/>
    <n v="29.8888888888889"/>
    <n v="234.80701754386001"/>
    <s v="3 Descuentos (Despachador Jose, Conduct, y Propietario)"/>
    <n v="101613.15790000001"/>
    <x v="0"/>
    <n v="15421.875"/>
    <x v="347"/>
    <x v="0"/>
    <m/>
  </r>
  <r>
    <d v="2022-07-17T02:12:12"/>
    <x v="1"/>
    <n v="40"/>
    <s v="OCAMPO OCAMPO ANTONIO JOSE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42"/>
    <s v="LONDOO ORTIZ ARNOLD DAVID"/>
    <x v="7"/>
    <x v="0"/>
    <n v="100"/>
    <n v="33.3333333333333"/>
    <n v="78.269005847953196"/>
    <s v="2 Descuentos (2 Usuarios desubicados)"/>
    <n v="33871.052600000003"/>
    <x v="0"/>
    <n v="15421.875"/>
    <x v="347"/>
    <x v="0"/>
    <m/>
  </r>
  <r>
    <d v="2022-07-17T02:12:53"/>
    <x v="9"/>
    <n v="3"/>
    <s v="CANO JIMENEZ ESNEIDER"/>
    <x v="0"/>
    <x v="0"/>
    <n v="200"/>
    <n v="22.2222222222222"/>
    <n v="200"/>
    <m/>
    <n v="85950"/>
    <x v="0"/>
    <n v="10240"/>
    <x v="347"/>
    <x v="0"/>
    <m/>
  </r>
  <r>
    <d v="2022-07-17T02:12:53"/>
    <x v="9"/>
    <n v="15"/>
    <s v="LONDOO LOPERA DUVAN ANDRES"/>
    <x v="6"/>
    <x v="0"/>
    <n v="171"/>
    <n v="21.375"/>
    <n v="171"/>
    <m/>
    <n v="73350"/>
    <x v="1"/>
    <m/>
    <x v="347"/>
    <x v="0"/>
    <m/>
  </r>
  <r>
    <d v="2022-07-17T02:12:53"/>
    <x v="1"/>
    <n v="18"/>
    <s v="LONDOO ORTIZ ARNOLD DAVID"/>
    <x v="2"/>
    <x v="0"/>
    <n v="116"/>
    <n v="19.3333333333333"/>
    <n v="116"/>
    <m/>
    <n v="49500"/>
    <x v="0"/>
    <n v="15302.7778"/>
    <x v="347"/>
    <x v="0"/>
    <m/>
  </r>
  <r>
    <d v="2022-07-17T02:12:53"/>
    <x v="9"/>
    <n v="30"/>
    <s v="ORTEGA ARROYAVE JUAN PABLO"/>
    <x v="0"/>
    <x v="0"/>
    <n v="196"/>
    <n v="21.7777777777778"/>
    <n v="196"/>
    <m/>
    <n v="84150"/>
    <x v="0"/>
    <n v="15302.7778"/>
    <x v="347"/>
    <x v="0"/>
    <m/>
  </r>
  <r>
    <d v="2022-07-18T00:21:48"/>
    <x v="10"/>
    <n v="10"/>
    <s v="LONDOO CADAVID DAVID SANTIAGO"/>
    <x v="4"/>
    <x v="0"/>
    <n v="168"/>
    <n v="24"/>
    <n v="179.60645161290299"/>
    <m/>
    <n v="77672.903200000001"/>
    <x v="0"/>
    <n v="14865"/>
    <x v="348"/>
    <x v="0"/>
    <m/>
  </r>
  <r>
    <d v="2022-07-18T00:21:48"/>
    <x v="10"/>
    <n v="12"/>
    <s v="ZAPATA POSSO FERNEY"/>
    <x v="6"/>
    <x v="0"/>
    <n v="163"/>
    <n v="20.375"/>
    <n v="205.26451612903199"/>
    <m/>
    <n v="88769.032300000006"/>
    <x v="0"/>
    <n v="14865"/>
    <x v="348"/>
    <x v="0"/>
    <m/>
  </r>
  <r>
    <d v="2022-07-18T00:21:48"/>
    <x v="10"/>
    <n v="21"/>
    <s v="REYES ALVARADO ARIEL"/>
    <x v="0"/>
    <x v="3"/>
    <n v="229"/>
    <n v="25.4444444444444"/>
    <n v="230.92258064516099"/>
    <m/>
    <n v="99865.161300000007"/>
    <x v="0"/>
    <n v="14865"/>
    <x v="348"/>
    <x v="0"/>
    <m/>
  </r>
  <r>
    <d v="2022-07-18T00:21:48"/>
    <x v="10"/>
    <n v="22"/>
    <s v="QUIRAMA CASTAEDA JHON JADER"/>
    <x v="6"/>
    <x v="0"/>
    <n v="250"/>
    <n v="31.25"/>
    <n v="205.26451612903199"/>
    <m/>
    <n v="88769.032300000006"/>
    <x v="1"/>
    <n v="14865"/>
    <x v="348"/>
    <x v="0"/>
    <m/>
  </r>
  <r>
    <d v="2022-07-18T00:21:48"/>
    <x v="10"/>
    <n v="24"/>
    <s v="LOPERA QUINTERO DIEGO ALEJANDRO"/>
    <x v="3"/>
    <x v="3"/>
    <n v="255"/>
    <n v="25.5"/>
    <n v="256.58064516129002"/>
    <s v="1 Descuento (Conduct)"/>
    <n v="110961.29029999999"/>
    <x v="0"/>
    <n v="14865"/>
    <x v="348"/>
    <x v="0"/>
    <m/>
  </r>
  <r>
    <d v="2022-07-18T00:21:49"/>
    <x v="10"/>
    <n v="25"/>
    <s v="SANCHEZ DIAZ EDISON ANDRES"/>
    <x v="0"/>
    <x v="3"/>
    <n v="251"/>
    <n v="27.8888888888889"/>
    <n v="230.92258064516099"/>
    <m/>
    <n v="99865.161300000007"/>
    <x v="1"/>
    <n v="14865"/>
    <x v="348"/>
    <x v="0"/>
    <m/>
  </r>
  <r>
    <d v="2022-07-18T00:21:49"/>
    <x v="10"/>
    <n v="26"/>
    <s v="VERENZUELA MARTINEZ ALEXANDER"/>
    <x v="8"/>
    <x v="0"/>
    <n v="141"/>
    <n v="28.2"/>
    <n v="128.29032258064501"/>
    <s v="2 Descuentos (Conducts)"/>
    <n v="55480.645199999999"/>
    <x v="0"/>
    <n v="14865"/>
    <x v="348"/>
    <x v="0"/>
    <m/>
  </r>
  <r>
    <d v="2022-07-18T00:21:49"/>
    <x v="10"/>
    <n v="27"/>
    <s v="DURANGO DAVID JOSE"/>
    <x v="0"/>
    <x v="0"/>
    <n v="208"/>
    <n v="23.1111111111111"/>
    <n v="230.92258064516099"/>
    <m/>
    <n v="99865.161300000007"/>
    <x v="0"/>
    <n v="14865"/>
    <x v="348"/>
    <x v="0"/>
    <m/>
  </r>
  <r>
    <d v="2022-07-18T00:21:49"/>
    <x v="10"/>
    <n v="29"/>
    <s v="TABORDA ROJAS DIEGO ALEJANDRO"/>
    <x v="0"/>
    <x v="0"/>
    <n v="262"/>
    <n v="29.1111111111111"/>
    <n v="230.92258064516099"/>
    <s v="1 Descuento (Usuario desubicado)"/>
    <n v="99865.161300000007"/>
    <x v="0"/>
    <n v="14865"/>
    <x v="348"/>
    <x v="0"/>
    <m/>
  </r>
  <r>
    <d v="2022-07-18T00:21:49"/>
    <x v="10"/>
    <n v="31"/>
    <s v="ANDRADE PEREA MARLON DAVID"/>
    <x v="6"/>
    <x v="0"/>
    <n v="189"/>
    <n v="23.625"/>
    <n v="205.26451612903199"/>
    <m/>
    <n v="88769.032300000006"/>
    <x v="0"/>
    <n v="14865"/>
    <x v="348"/>
    <x v="0"/>
    <m/>
  </r>
  <r>
    <d v="2022-07-18T00:21:49"/>
    <x v="10"/>
    <n v="32"/>
    <s v="ORTEGA ARROYAVE JUAN PABLO"/>
    <x v="10"/>
    <x v="0"/>
    <n v="109"/>
    <n v="27.25"/>
    <n v="102.63225806451599"/>
    <m/>
    <n v="44384.516100000001"/>
    <x v="0"/>
    <n v="14865"/>
    <x v="348"/>
    <x v="0"/>
    <m/>
  </r>
  <r>
    <d v="2022-07-18T00:21:49"/>
    <x v="10"/>
    <n v="33"/>
    <s v="TORRES CRISTIAN"/>
    <x v="0"/>
    <x v="0"/>
    <n v="203"/>
    <n v="22.5555555555556"/>
    <n v="230.92258064516099"/>
    <m/>
    <n v="99865.161300000007"/>
    <x v="0"/>
    <n v="14865"/>
    <x v="348"/>
    <x v="0"/>
    <m/>
  </r>
  <r>
    <d v="2022-07-18T00:21:50"/>
    <x v="10"/>
    <n v="34"/>
    <s v="LUJAN LOPERA FABIAN ALEXIS"/>
    <x v="6"/>
    <x v="3"/>
    <n v="241"/>
    <n v="30.125"/>
    <n v="205.26451612903199"/>
    <m/>
    <n v="88769.032300000006"/>
    <x v="0"/>
    <n v="14865"/>
    <x v="348"/>
    <x v="0"/>
    <m/>
  </r>
  <r>
    <d v="2022-07-18T00:21:50"/>
    <x v="10"/>
    <n v="35"/>
    <s v="GARCIA DAVID WILSON ALBERTO"/>
    <x v="0"/>
    <x v="0"/>
    <n v="197"/>
    <n v="21.8888888888889"/>
    <n v="230.92258064516099"/>
    <s v="2 Descuentos x Usuario con movilidad reducida"/>
    <n v="99865.161300000007"/>
    <x v="1"/>
    <n v="14865"/>
    <x v="348"/>
    <x v="0"/>
    <m/>
  </r>
  <r>
    <d v="2022-07-18T00:21:50"/>
    <x v="10"/>
    <n v="36"/>
    <s v="MARTINEZ CHAVERRA LUIS NORBERTO"/>
    <x v="0"/>
    <x v="0"/>
    <n v="242"/>
    <n v="26.8888888888889"/>
    <n v="230.92258064516099"/>
    <m/>
    <n v="99865.161300000007"/>
    <x v="0"/>
    <n v="14865"/>
    <x v="348"/>
    <x v="0"/>
    <m/>
  </r>
  <r>
    <d v="2022-07-18T00:21:50"/>
    <x v="10"/>
    <n v="37"/>
    <s v="BARRANTES GALLEGO DANIEL CAMILO"/>
    <x v="0"/>
    <x v="0"/>
    <n v="306"/>
    <n v="34"/>
    <n v="230.92258064516099"/>
    <s v="5 Descuentos (3 Usuarios desubicados y 2 x Usuario con movilidad reducida)"/>
    <n v="99865.161300000007"/>
    <x v="1"/>
    <n v="14865"/>
    <x v="348"/>
    <x v="0"/>
    <m/>
  </r>
  <r>
    <d v="2022-07-18T00:21:50"/>
    <x v="10"/>
    <n v="39"/>
    <s v="GONZALEZ MONTAO HERNAN DARIO"/>
    <x v="2"/>
    <x v="0"/>
    <n v="140"/>
    <n v="23.3333333333333"/>
    <n v="153.94838709677401"/>
    <m/>
    <n v="66576.7742"/>
    <x v="0"/>
    <n v="14865"/>
    <x v="348"/>
    <x v="0"/>
    <m/>
  </r>
  <r>
    <d v="2022-07-18T00:21:50"/>
    <x v="10"/>
    <n v="40"/>
    <s v="OCAMPO OCAMPO ANTONIO JOSE"/>
    <x v="3"/>
    <x v="3"/>
    <n v="224"/>
    <n v="22.4"/>
    <n v="256.58064516129002"/>
    <m/>
    <n v="110961.29029999999"/>
    <x v="0"/>
    <n v="14865"/>
    <x v="348"/>
    <x v="0"/>
    <m/>
  </r>
  <r>
    <d v="2022-07-18T00:21:51"/>
    <x v="10"/>
    <n v="42"/>
    <s v="LONDOO ORTIZ ARNOLD DAVID"/>
    <x v="0"/>
    <x v="0"/>
    <n v="199"/>
    <n v="22.1111111111111"/>
    <n v="230.92258064516099"/>
    <s v="4 Descuentos (Usuarios desubicados)"/>
    <n v="99865.161300000007"/>
    <x v="0"/>
    <n v="14865"/>
    <x v="348"/>
    <x v="0"/>
    <m/>
  </r>
  <r>
    <d v="2022-07-18T00:22:21"/>
    <x v="10"/>
    <n v="3"/>
    <s v="VERENZUELA MARTINEZ ALEXANDER"/>
    <x v="5"/>
    <x v="0"/>
    <n v="20"/>
    <n v="20"/>
    <n v="20"/>
    <m/>
    <n v="8550"/>
    <x v="0"/>
    <n v="13659.090899999999"/>
    <x v="348"/>
    <x v="0"/>
    <m/>
  </r>
  <r>
    <d v="2022-07-18T00:22:21"/>
    <x v="10"/>
    <n v="30"/>
    <s v="ORTEGA ARROYAVE JUAN PABLO"/>
    <x v="5"/>
    <x v="0"/>
    <n v="11"/>
    <n v="11"/>
    <n v="11"/>
    <m/>
    <n v="4500"/>
    <x v="0"/>
    <m/>
    <x v="348"/>
    <x v="0"/>
    <m/>
  </r>
  <r>
    <d v="2022-07-19T02:21:47"/>
    <x v="9"/>
    <n v="1"/>
    <s v="BERRIO GIL YEYSON DARIO"/>
    <x v="0"/>
    <x v="1"/>
    <n v="184"/>
    <n v="20.4444444444444"/>
    <n v="226.53577981651401"/>
    <m/>
    <n v="97891.100900000005"/>
    <x v="0"/>
    <n v="15450"/>
    <x v="349"/>
    <x v="0"/>
    <m/>
  </r>
  <r>
    <d v="2022-07-19T02:21:47"/>
    <x v="9"/>
    <n v="3"/>
    <s v="CANO JIMENEZ ESNEIDER"/>
    <x v="6"/>
    <x v="0"/>
    <n v="177"/>
    <n v="22.125"/>
    <n v="201.36513761467901"/>
    <m/>
    <n v="87014.311900000001"/>
    <x v="0"/>
    <n v="15450"/>
    <x v="349"/>
    <x v="0"/>
    <m/>
  </r>
  <r>
    <d v="2022-07-19T02:21:47"/>
    <x v="9"/>
    <n v="5"/>
    <s v="MARTINEZ MANCO JUAN FELIPE"/>
    <x v="0"/>
    <x v="0"/>
    <n v="254"/>
    <n v="28.2222222222222"/>
    <n v="226.53577981651401"/>
    <s v="3 Descuentos (Usuarios desubicados)"/>
    <n v="97891.100900000005"/>
    <x v="1"/>
    <n v="15450"/>
    <x v="349"/>
    <x v="0"/>
    <m/>
  </r>
  <r>
    <d v="2022-07-19T02:21:47"/>
    <x v="9"/>
    <n v="6"/>
    <s v="VARGAS ROJAS DIELMER AUGUSTO"/>
    <x v="3"/>
    <x v="0"/>
    <n v="254"/>
    <n v="25.4"/>
    <n v="251.706422018349"/>
    <s v="3 Descuentos (Jefe de ruta, Conduct y Usuario desubicado)"/>
    <n v="108767.88989999999"/>
    <x v="0"/>
    <n v="15450"/>
    <x v="349"/>
    <x v="0"/>
    <m/>
  </r>
  <r>
    <d v="2022-07-19T02:21:47"/>
    <x v="9"/>
    <n v="7"/>
    <s v="GONZALEZ VELASQUEZ LISDAN"/>
    <x v="0"/>
    <x v="0"/>
    <n v="299"/>
    <n v="33.2222222222222"/>
    <n v="226.53577981651401"/>
    <m/>
    <n v="97891.100900000005"/>
    <x v="1"/>
    <n v="15450"/>
    <x v="349"/>
    <x v="0"/>
    <m/>
  </r>
  <r>
    <d v="2022-07-19T02:21:48"/>
    <x v="9"/>
    <n v="8"/>
    <s v="LONDOO CADAVID DAVID SANTIAGO"/>
    <x v="3"/>
    <x v="3"/>
    <n v="247"/>
    <n v="24.7"/>
    <n v="251.706422018349"/>
    <m/>
    <n v="108767.88989999999"/>
    <x v="1"/>
    <n v="15450"/>
    <x v="349"/>
    <x v="0"/>
    <m/>
  </r>
  <r>
    <d v="2022-07-19T02:21:48"/>
    <x v="9"/>
    <n v="9"/>
    <s v="CASTAEDA DIEGO ALEJANDRO"/>
    <x v="0"/>
    <x v="1"/>
    <n v="222"/>
    <n v="24.6666666666667"/>
    <n v="226.53577981651401"/>
    <s v="1 Descuento (Jose despachador)"/>
    <n v="97891.100900000005"/>
    <x v="0"/>
    <n v="15450"/>
    <x v="349"/>
    <x v="0"/>
    <m/>
  </r>
  <r>
    <d v="2022-07-19T02:21:48"/>
    <x v="9"/>
    <n v="10"/>
    <s v="MONSALVE OCAMPO EDISON GUSTAVO"/>
    <x v="3"/>
    <x v="0"/>
    <n v="241"/>
    <n v="24.1"/>
    <n v="251.706422018349"/>
    <s v="1 Descuento (Jefe de ruta)"/>
    <n v="108767.88989999999"/>
    <x v="0"/>
    <n v="15450"/>
    <x v="349"/>
    <x v="0"/>
    <m/>
  </r>
  <r>
    <d v="2022-07-19T02:21:48"/>
    <x v="1"/>
    <n v="13"/>
    <s v="MORALES CASTAEDA JONNY EDISON"/>
    <x v="3"/>
    <x v="3"/>
    <n v="238"/>
    <n v="23.8"/>
    <n v="251.706422018349"/>
    <m/>
    <n v="108767.88989999999"/>
    <x v="0"/>
    <n v="15450"/>
    <x v="349"/>
    <x v="0"/>
    <m/>
  </r>
  <r>
    <d v="2022-07-19T02:21:48"/>
    <x v="1"/>
    <n v="14"/>
    <s v="CARVAJAL SALAZAR HECTOR MARINO"/>
    <x v="9"/>
    <x v="3"/>
    <n v="259"/>
    <n v="21.5833333333333"/>
    <n v="302.047706422018"/>
    <m/>
    <n v="130521.4679"/>
    <x v="1"/>
    <n v="15450"/>
    <x v="349"/>
    <x v="0"/>
    <m/>
  </r>
  <r>
    <d v="2022-07-19T02:21:48"/>
    <x v="1"/>
    <n v="15"/>
    <s v="LOPERA AGUDELO LUIS FRANCISCO"/>
    <x v="3"/>
    <x v="0"/>
    <n v="244"/>
    <n v="24.4"/>
    <n v="251.706422018349"/>
    <m/>
    <n v="108767.88989999999"/>
    <x v="0"/>
    <n v="15450"/>
    <x v="349"/>
    <x v="0"/>
    <m/>
  </r>
  <r>
    <d v="2022-07-19T02:21:49"/>
    <x v="1"/>
    <n v="17"/>
    <s v="ESPINOZA CHAVARRIA GUILLERMO LEON"/>
    <x v="0"/>
    <x v="0"/>
    <n v="210"/>
    <n v="23.3333333333333"/>
    <n v="226.53577981651401"/>
    <m/>
    <n v="97891.100900000005"/>
    <x v="0"/>
    <n v="15450"/>
    <x v="349"/>
    <x v="0"/>
    <m/>
  </r>
  <r>
    <d v="2022-07-19T02:21:49"/>
    <x v="1"/>
    <n v="19"/>
    <s v="HURTADO MADRID JUAN ESTEBAN"/>
    <x v="6"/>
    <x v="0"/>
    <n v="161"/>
    <n v="20.125"/>
    <n v="201.36513761467901"/>
    <s v="2 Descuentos (Usuario desubicado y Conduct)"/>
    <n v="87014.311900000001"/>
    <x v="0"/>
    <n v="15450"/>
    <x v="349"/>
    <x v="0"/>
    <m/>
  </r>
  <r>
    <d v="2022-07-19T02:21:49"/>
    <x v="1"/>
    <n v="20"/>
    <s v="VACA FIERRO ROBINSON"/>
    <x v="9"/>
    <x v="3"/>
    <n v="284"/>
    <n v="23.6666666666667"/>
    <n v="302.047706422018"/>
    <m/>
    <n v="130521.4679"/>
    <x v="0"/>
    <n v="15450"/>
    <x v="349"/>
    <x v="0"/>
    <m/>
  </r>
  <r>
    <d v="2022-07-19T02:21:49"/>
    <x v="1"/>
    <n v="22"/>
    <s v="QUIRAMA CASTAEDA JHON JADER"/>
    <x v="7"/>
    <x v="0"/>
    <n v="94"/>
    <n v="31.3333333333333"/>
    <n v="75.511926605504598"/>
    <m/>
    <n v="32630.366999999998"/>
    <x v="1"/>
    <n v="15450"/>
    <x v="349"/>
    <x v="0"/>
    <m/>
  </r>
  <r>
    <d v="2022-07-19T02:21:49"/>
    <x v="1"/>
    <n v="23"/>
    <s v="ZAPATA POSSO FERNEY"/>
    <x v="8"/>
    <x v="0"/>
    <n v="139"/>
    <n v="27.8"/>
    <n v="125.853211009174"/>
    <s v="2 Descuentos (Propietario)"/>
    <n v="54383.945"/>
    <x v="0"/>
    <n v="15450"/>
    <x v="349"/>
    <x v="0"/>
    <m/>
  </r>
  <r>
    <d v="2022-07-19T02:21:49"/>
    <x v="1"/>
    <n v="24"/>
    <s v="LOPERA QUINTERO DIEGO ALEJANDRO"/>
    <x v="2"/>
    <x v="0"/>
    <n v="155"/>
    <n v="23.846153846153801"/>
    <n v="163.60917431192701"/>
    <m/>
    <n v="70699.128400000001"/>
    <x v="0"/>
    <n v="15450"/>
    <x v="349"/>
    <x v="0"/>
    <m/>
  </r>
  <r>
    <d v="2022-07-19T02:21:50"/>
    <x v="1"/>
    <n v="25"/>
    <s v="SANCHEZ DIAZ EDISON ANDRES"/>
    <x v="0"/>
    <x v="0"/>
    <n v="245"/>
    <n v="27.2222222222222"/>
    <n v="226.53577981651401"/>
    <s v="5 Descuentos (Transbordo 17/07)"/>
    <n v="97891.100900000005"/>
    <x v="1"/>
    <n v="15450"/>
    <x v="349"/>
    <x v="0"/>
    <m/>
  </r>
  <r>
    <d v="2022-07-19T02:21:50"/>
    <x v="1"/>
    <n v="26"/>
    <s v="VERENZUELA MARTINEZ ALEXANDER"/>
    <x v="1"/>
    <x v="0"/>
    <n v="270"/>
    <n v="24.545454545454501"/>
    <n v="276.87706422018402"/>
    <m/>
    <n v="119644.6789"/>
    <x v="0"/>
    <n v="15450"/>
    <x v="349"/>
    <x v="0"/>
    <m/>
  </r>
  <r>
    <d v="2022-07-19T02:21:50"/>
    <x v="1"/>
    <n v="27"/>
    <s v="DURANGO DAVID JOSE"/>
    <x v="3"/>
    <x v="0"/>
    <n v="234"/>
    <n v="23.4"/>
    <n v="251.706422018349"/>
    <m/>
    <n v="108767.88989999999"/>
    <x v="0"/>
    <n v="15450"/>
    <x v="349"/>
    <x v="0"/>
    <m/>
  </r>
  <r>
    <d v="2022-07-19T02:21:50"/>
    <x v="1"/>
    <n v="29"/>
    <s v="VALENCIA MENDOZA JHON"/>
    <x v="3"/>
    <x v="0"/>
    <n v="269"/>
    <n v="26.9"/>
    <n v="251.706422018349"/>
    <m/>
    <n v="108767.88989999999"/>
    <x v="0"/>
    <n v="15450"/>
    <x v="349"/>
    <x v="0"/>
    <m/>
  </r>
  <r>
    <d v="2022-07-19T02:21:50"/>
    <x v="9"/>
    <n v="30"/>
    <s v="ORTEGA ARROYAVE JUAN PABLO"/>
    <x v="7"/>
    <x v="3"/>
    <n v="81"/>
    <n v="27"/>
    <n v="75.511926605504598"/>
    <m/>
    <n v="32630.366999999998"/>
    <x v="0"/>
    <n v="15450"/>
    <x v="349"/>
    <x v="0"/>
    <m/>
  </r>
  <r>
    <d v="2022-07-19T02:21:51"/>
    <x v="9"/>
    <n v="31"/>
    <s v="ANDRADE PEREA MARLON DAVID"/>
    <x v="0"/>
    <x v="0"/>
    <n v="240"/>
    <n v="26.6666666666667"/>
    <n v="226.53577981651401"/>
    <m/>
    <n v="97891.100900000005"/>
    <x v="0"/>
    <n v="15450"/>
    <x v="349"/>
    <x v="0"/>
    <m/>
  </r>
  <r>
    <d v="2022-07-19T02:21:51"/>
    <x v="9"/>
    <n v="32"/>
    <s v="MEDINA PARRA JONATHAN ESTIVEN"/>
    <x v="0"/>
    <x v="0"/>
    <n v="275"/>
    <n v="30.5555555555556"/>
    <n v="226.53577981651401"/>
    <s v="4 Descuentos (Jefe de ruta y 3 Conducts)"/>
    <n v="97891.100900000005"/>
    <x v="0"/>
    <n v="15450"/>
    <x v="349"/>
    <x v="0"/>
    <m/>
  </r>
  <r>
    <d v="2022-07-19T02:21:51"/>
    <x v="9"/>
    <n v="34"/>
    <s v="MONTOYA OSPINA GILBERTO ANTONIO"/>
    <x v="1"/>
    <x v="0"/>
    <n v="297"/>
    <n v="27"/>
    <n v="276.87706422018402"/>
    <s v="2 Descuentos (Jefe de ruta y Propietario)"/>
    <n v="119644.6789"/>
    <x v="0"/>
    <n v="15450"/>
    <x v="349"/>
    <x v="0"/>
    <m/>
  </r>
  <r>
    <d v="2022-07-19T02:21:51"/>
    <x v="9"/>
    <n v="35"/>
    <s v="GARCIA DAVID WILSON ALBERTO"/>
    <x v="3"/>
    <x v="0"/>
    <n v="243"/>
    <n v="24.3"/>
    <n v="251.706422018349"/>
    <m/>
    <n v="108767.88989999999"/>
    <x v="1"/>
    <n v="15450"/>
    <x v="349"/>
    <x v="0"/>
    <m/>
  </r>
  <r>
    <d v="2022-07-19T02:21:51"/>
    <x v="9"/>
    <n v="36"/>
    <s v="MARTINEZ CHAVERRA LUIS NORBERTO"/>
    <x v="0"/>
    <x v="0"/>
    <n v="217"/>
    <n v="24.1111111111111"/>
    <n v="226.53577981651401"/>
    <s v="1 Descuento (Transbordo veh 20)"/>
    <n v="97891.100900000005"/>
    <x v="0"/>
    <n v="15450"/>
    <x v="349"/>
    <x v="0"/>
    <m/>
  </r>
  <r>
    <d v="2022-07-19T02:21:51"/>
    <x v="9"/>
    <n v="37"/>
    <s v="PIEDRAHITA MADRID SANTIAGO"/>
    <x v="8"/>
    <x v="0"/>
    <n v="135"/>
    <n v="27"/>
    <n v="125.853211009174"/>
    <m/>
    <n v="54383.945"/>
    <x v="1"/>
    <n v="15450"/>
    <x v="349"/>
    <x v="0"/>
    <m/>
  </r>
  <r>
    <d v="2022-07-19T02:21:51"/>
    <x v="9"/>
    <n v="39"/>
    <s v="LONDOO LOPERA DUVAN ANDRES"/>
    <x v="0"/>
    <x v="0"/>
    <n v="225"/>
    <n v="25"/>
    <n v="226.53577981651401"/>
    <m/>
    <n v="97891.100900000005"/>
    <x v="0"/>
    <n v="15450"/>
    <x v="349"/>
    <x v="0"/>
    <m/>
  </r>
  <r>
    <d v="2022-07-19T02:21:52"/>
    <x v="9"/>
    <n v="40"/>
    <s v="OCAMPO OCAMPO ANTONIO JOSE"/>
    <x v="1"/>
    <x v="0"/>
    <n v="308"/>
    <n v="28"/>
    <n v="276.87706422018402"/>
    <s v="1 Descuento (Despachador estiven)"/>
    <n v="119644.6789"/>
    <x v="0"/>
    <n v="15450"/>
    <x v="349"/>
    <x v="0"/>
    <m/>
  </r>
  <r>
    <d v="2022-07-19T02:21:52"/>
    <x v="9"/>
    <n v="42"/>
    <s v="BARRANTES GALLEGO DANIEL CAMILO"/>
    <x v="4"/>
    <x v="1"/>
    <n v="158"/>
    <n v="22.571428571428601"/>
    <n v="176.19449541284399"/>
    <m/>
    <n v="76137.522899999996"/>
    <x v="0"/>
    <n v="15450"/>
    <x v="349"/>
    <x v="0"/>
    <m/>
  </r>
  <r>
    <d v="2022-07-19T02:23:07"/>
    <x v="1"/>
    <n v="12"/>
    <s v="VELEZ ZAPATA SANTIAGO"/>
    <x v="0"/>
    <x v="0"/>
    <n v="181"/>
    <n v="20.1111111111111"/>
    <n v="181"/>
    <m/>
    <n v="77400"/>
    <x v="0"/>
    <n v="15841.6667"/>
    <x v="349"/>
    <x v="0"/>
    <m/>
  </r>
  <r>
    <d v="2022-07-19T02:23:07"/>
    <x v="1"/>
    <n v="16"/>
    <s v="DAVID TORRES GEIDER"/>
    <x v="1"/>
    <x v="0"/>
    <n v="192"/>
    <n v="17.454545454545499"/>
    <n v="192"/>
    <m/>
    <n v="81450"/>
    <x v="0"/>
    <n v="15841.666666666701"/>
    <x v="349"/>
    <x v="0"/>
    <m/>
  </r>
  <r>
    <d v="2022-07-19T02:23:07"/>
    <x v="9"/>
    <n v="38"/>
    <s v="LUJAN LOPERA FABIAN ALEXIS"/>
    <x v="0"/>
    <x v="3"/>
    <n v="190"/>
    <n v="21.1111111111111"/>
    <n v="190"/>
    <m/>
    <n v="81450"/>
    <x v="0"/>
    <n v="15841.6667"/>
    <x v="349"/>
    <x v="0"/>
    <m/>
  </r>
  <r>
    <d v="2022-07-19T02:23:08"/>
    <x v="1"/>
    <n v="18"/>
    <s v="HERRERA CRISTIAN"/>
    <x v="1"/>
    <x v="0"/>
    <n v="195"/>
    <n v="17.727272727272702"/>
    <n v="195"/>
    <s v="1 Descuento (Despachador estiven)"/>
    <n v="82800"/>
    <x v="0"/>
    <m/>
    <x v="349"/>
    <x v="0"/>
    <m/>
  </r>
  <r>
    <d v="2022-07-20T01:53:36"/>
    <x v="1"/>
    <n v="1"/>
    <s v="BERRIO GIL YEYSON DARIO"/>
    <x v="0"/>
    <x v="0"/>
    <n v="191"/>
    <n v="21.2222222222222"/>
    <n v="226.11130434782601"/>
    <s v="1 Descuento (Jefe de ruta)"/>
    <n v="97700.087"/>
    <x v="0"/>
    <n v="14237.142900000001"/>
    <x v="350"/>
    <x v="0"/>
    <m/>
  </r>
  <r>
    <d v="2022-07-20T01:53:36"/>
    <x v="1"/>
    <n v="2"/>
    <s v="VANEGAS MORALES DEIBY ALEJANDRO"/>
    <x v="6"/>
    <x v="1"/>
    <n v="235"/>
    <n v="29.375"/>
    <n v="200.987826086957"/>
    <m/>
    <n v="86844.521699999998"/>
    <x v="1"/>
    <n v="14237.142900000001"/>
    <x v="350"/>
    <x v="0"/>
    <m/>
  </r>
  <r>
    <d v="2022-07-20T01:53:37"/>
    <x v="1"/>
    <n v="3"/>
    <s v="CANO JIMENEZ ESNEIDER"/>
    <x v="6"/>
    <x v="1"/>
    <n v="197"/>
    <n v="24.625"/>
    <n v="200.987826086957"/>
    <s v="Se descuenta 1 viaje del dia 19/07 ya que no ingresa al 13 sin autorizacin ni justificacin"/>
    <n v="86844.521699999998"/>
    <x v="0"/>
    <n v="14237.142900000001"/>
    <x v="350"/>
    <x v="0"/>
    <m/>
  </r>
  <r>
    <d v="2022-07-20T01:53:37"/>
    <x v="1"/>
    <n v="5"/>
    <s v="LOAIZA GAVIRIA EDIXON ANDRES"/>
    <x v="0"/>
    <x v="1"/>
    <n v="238"/>
    <n v="26.4444444444444"/>
    <n v="226.11130434782601"/>
    <s v="1 Descuento (Despachador estiven)"/>
    <n v="97700.087"/>
    <x v="1"/>
    <n v="14237.142900000001"/>
    <x v="350"/>
    <x v="0"/>
    <m/>
  </r>
  <r>
    <d v="2022-07-20T01:53:37"/>
    <x v="1"/>
    <n v="6"/>
    <s v="VARGAS ROJAS DIELMER AUGUSTO"/>
    <x v="10"/>
    <x v="0"/>
    <n v="139"/>
    <n v="30.8888888888889"/>
    <n v="113.055652173913"/>
    <m/>
    <n v="48850.0435"/>
    <x v="0"/>
    <n v="14237.142900000001"/>
    <x v="350"/>
    <x v="0"/>
    <m/>
  </r>
  <r>
    <d v="2022-07-20T01:53:37"/>
    <x v="1"/>
    <n v="7"/>
    <s v="HERNANDEZ MACIAS GILBERTO"/>
    <x v="3"/>
    <x v="0"/>
    <n v="249"/>
    <n v="24.9"/>
    <n v="251.23478260869601"/>
    <m/>
    <n v="108555.6522"/>
    <x v="1"/>
    <n v="14237.142900000001"/>
    <x v="350"/>
    <x v="0"/>
    <m/>
  </r>
  <r>
    <d v="2022-07-20T01:53:37"/>
    <x v="1"/>
    <n v="8"/>
    <s v="MARTINEZ MANCO JUAN FELIPE"/>
    <x v="4"/>
    <x v="1"/>
    <n v="200"/>
    <n v="28.571428571428601"/>
    <n v="175.864347826087"/>
    <s v="Se descuenta el viaje de 6 30 am ya que no ingresa al 13 sin autorizacin ni justificacin"/>
    <n v="75988.9565"/>
    <x v="1"/>
    <n v="14237.142900000001"/>
    <x v="350"/>
    <x v="0"/>
    <m/>
  </r>
  <r>
    <d v="2022-07-20T01:53:37"/>
    <x v="1"/>
    <n v="9"/>
    <s v="CASTAEDA DIEGO ALEJANDRO"/>
    <x v="6"/>
    <x v="3"/>
    <n v="205"/>
    <n v="25.625"/>
    <n v="200.987826086957"/>
    <s v="2 Descuentos (Despachador estiven y Jefe de ruta)"/>
    <n v="86844.521699999998"/>
    <x v="0"/>
    <n v="14237.142900000001"/>
    <x v="350"/>
    <x v="0"/>
    <m/>
  </r>
  <r>
    <d v="2022-07-20T01:53:38"/>
    <x v="1"/>
    <n v="10"/>
    <s v="MONSALVE OCAMPO EDISON GUSTAVO"/>
    <x v="0"/>
    <x v="0"/>
    <n v="218"/>
    <n v="24.2222222222222"/>
    <n v="226.11130434782601"/>
    <m/>
    <n v="97700.087"/>
    <x v="0"/>
    <n v="14237.142900000001"/>
    <x v="350"/>
    <x v="0"/>
    <m/>
  </r>
  <r>
    <d v="2022-07-20T01:53:38"/>
    <x v="9"/>
    <n v="12"/>
    <s v="VELEZ ZAPATA SANTIAGO"/>
    <x v="0"/>
    <x v="0"/>
    <n v="233"/>
    <n v="25.8888888888889"/>
    <n v="226.11130434782601"/>
    <m/>
    <n v="97700.087"/>
    <x v="0"/>
    <n v="14237.142900000001"/>
    <x v="350"/>
    <x v="0"/>
    <m/>
  </r>
  <r>
    <d v="2022-07-20T01:53:38"/>
    <x v="9"/>
    <n v="13"/>
    <s v="MORALES CASTAEDA JONNY EDISON"/>
    <x v="0"/>
    <x v="0"/>
    <n v="252"/>
    <n v="28"/>
    <n v="226.11130434782601"/>
    <s v="4 Descuentos (Usuarios desubicados)"/>
    <n v="97700.087"/>
    <x v="0"/>
    <n v="14237.142900000001"/>
    <x v="350"/>
    <x v="0"/>
    <m/>
  </r>
  <r>
    <d v="2022-07-20T01:53:38"/>
    <x v="9"/>
    <n v="14"/>
    <s v="GONZALEZ VELASQUEZ LISDAN"/>
    <x v="4"/>
    <x v="1"/>
    <n v="240"/>
    <n v="34.285714285714299"/>
    <n v="175.864347826087"/>
    <s v="Se descuenta 1 viaje del dia 19/07 ya que no ingresa al 13 sin autorizacin ni justificacin"/>
    <n v="75988.9565"/>
    <x v="1"/>
    <n v="14237.142900000001"/>
    <x v="350"/>
    <x v="0"/>
    <m/>
  </r>
  <r>
    <d v="2022-07-20T01:53:38"/>
    <x v="9"/>
    <n v="15"/>
    <s v="LOPERA AGUDELO LUIS FRANCISCO"/>
    <x v="4"/>
    <x v="0"/>
    <n v="185"/>
    <n v="26.428571428571399"/>
    <n v="175.864347826087"/>
    <m/>
    <n v="75988.9565"/>
    <x v="0"/>
    <n v="14237.142900000001"/>
    <x v="350"/>
    <x v="0"/>
    <m/>
  </r>
  <r>
    <d v="2022-07-20T01:53:38"/>
    <x v="9"/>
    <n v="17"/>
    <s v="MARULANDA JARAMILLO DAWER ANDRES"/>
    <x v="0"/>
    <x v="0"/>
    <n v="214"/>
    <n v="23.7777777777778"/>
    <n v="226.11130434782601"/>
    <m/>
    <n v="97700.087"/>
    <x v="0"/>
    <n v="14237.142900000001"/>
    <x v="350"/>
    <x v="0"/>
    <m/>
  </r>
  <r>
    <d v="2022-07-20T01:53:39"/>
    <x v="9"/>
    <n v="19"/>
    <s v="HURTADO MADRID JUAN ESTEBAN"/>
    <x v="2"/>
    <x v="0"/>
    <n v="162"/>
    <n v="24.923076923076898"/>
    <n v="163.302608695652"/>
    <s v="3 Descuentos (Propietario)"/>
    <n v="70561.173899999994"/>
    <x v="0"/>
    <n v="14237.142900000001"/>
    <x v="350"/>
    <x v="0"/>
    <m/>
  </r>
  <r>
    <d v="2022-07-20T01:53:39"/>
    <x v="9"/>
    <n v="20"/>
    <s v="VACA FIERRO ROBINSON"/>
    <x v="1"/>
    <x v="0"/>
    <n v="299"/>
    <n v="27.181818181818201"/>
    <n v="276.35826086956502"/>
    <m/>
    <n v="119411.21739999999"/>
    <x v="0"/>
    <n v="14237.142900000001"/>
    <x v="350"/>
    <x v="0"/>
    <m/>
  </r>
  <r>
    <d v="2022-07-20T01:53:39"/>
    <x v="9"/>
    <n v="21"/>
    <s v="REYES ALVARADO ARIEL"/>
    <x v="0"/>
    <x v="3"/>
    <n v="218"/>
    <n v="24.2222222222222"/>
    <n v="226.11130434782601"/>
    <m/>
    <n v="97700.087"/>
    <x v="0"/>
    <n v="14237.142900000001"/>
    <x v="350"/>
    <x v="0"/>
    <m/>
  </r>
  <r>
    <d v="2022-07-20T01:53:39"/>
    <x v="9"/>
    <n v="22"/>
    <s v="QUIRAMA CASTAEDA JHON JADER"/>
    <x v="0"/>
    <x v="0"/>
    <n v="271"/>
    <n v="30.1111111111111"/>
    <n v="226.11130434782601"/>
    <m/>
    <n v="97700.087"/>
    <x v="1"/>
    <n v="14237.142900000001"/>
    <x v="350"/>
    <x v="0"/>
    <m/>
  </r>
  <r>
    <d v="2022-07-20T01:53:39"/>
    <x v="9"/>
    <n v="23"/>
    <s v="TABORDA ROJAS DIEGO ALEJANDRO"/>
    <x v="3"/>
    <x v="0"/>
    <n v="270"/>
    <n v="27"/>
    <n v="251.23478260869601"/>
    <m/>
    <n v="108555.6522"/>
    <x v="0"/>
    <n v="14237.142900000001"/>
    <x v="350"/>
    <x v="0"/>
    <m/>
  </r>
  <r>
    <d v="2022-07-20T01:53:39"/>
    <x v="9"/>
    <n v="24"/>
    <s v="LOPERA QUINTERO DIEGO ALEJANDRO"/>
    <x v="0"/>
    <x v="0"/>
    <n v="215"/>
    <n v="23.8888888888889"/>
    <n v="226.11130434782601"/>
    <m/>
    <n v="97700.087"/>
    <x v="0"/>
    <n v="14237.142900000001"/>
    <x v="350"/>
    <x v="0"/>
    <m/>
  </r>
  <r>
    <d v="2022-07-20T01:53:40"/>
    <x v="9"/>
    <n v="25"/>
    <s v="SANCHEZ DIAZ EDISON ANDRES"/>
    <x v="0"/>
    <x v="0"/>
    <n v="202"/>
    <n v="22.4444444444444"/>
    <n v="226.11130434782601"/>
    <s v="2 Descuentos (Usuarios desubicados)"/>
    <n v="97700.087"/>
    <x v="1"/>
    <n v="14237.142900000001"/>
    <x v="350"/>
    <x v="0"/>
    <m/>
  </r>
  <r>
    <d v="2022-07-20T01:53:40"/>
    <x v="9"/>
    <n v="26"/>
    <s v="ESPINOZA CHAVARRIA GUILLERMO LEON"/>
    <x v="6"/>
    <x v="0"/>
    <n v="180"/>
    <n v="22.5"/>
    <n v="200.987826086957"/>
    <m/>
    <n v="86844.521699999998"/>
    <x v="0"/>
    <n v="14237.142900000001"/>
    <x v="350"/>
    <x v="0"/>
    <m/>
  </r>
  <r>
    <d v="2022-07-20T01:53:40"/>
    <x v="9"/>
    <n v="27"/>
    <s v="HENAO MUOZ FERNEY"/>
    <x v="0"/>
    <x v="1"/>
    <n v="244"/>
    <n v="27.1111111111111"/>
    <n v="226.11130434782601"/>
    <m/>
    <n v="97700.087"/>
    <x v="0"/>
    <n v="14237.142900000001"/>
    <x v="350"/>
    <x v="0"/>
    <m/>
  </r>
  <r>
    <d v="2022-07-20T01:53:40"/>
    <x v="9"/>
    <n v="29"/>
    <s v="VALENCIA MENDOZA JHON"/>
    <x v="0"/>
    <x v="1"/>
    <n v="198"/>
    <n v="22"/>
    <n v="226.11130434782601"/>
    <m/>
    <n v="97700.087"/>
    <x v="0"/>
    <n v="14237.142900000001"/>
    <x v="350"/>
    <x v="0"/>
    <m/>
  </r>
  <r>
    <d v="2022-07-20T01:53:40"/>
    <x v="1"/>
    <n v="30"/>
    <s v="ORTEGA ARROYAVE JUAN PABLO"/>
    <x v="0"/>
    <x v="0"/>
    <n v="211"/>
    <n v="23.4444444444444"/>
    <n v="226.11130434782601"/>
    <m/>
    <n v="97700.087"/>
    <x v="0"/>
    <n v="14237.142900000001"/>
    <x v="350"/>
    <x v="0"/>
    <m/>
  </r>
  <r>
    <d v="2022-07-20T01:53:41"/>
    <x v="1"/>
    <n v="31"/>
    <s v="ANDRADE PEREA MARLON DAVID"/>
    <x v="6"/>
    <x v="0"/>
    <n v="226"/>
    <n v="28.25"/>
    <n v="200.987826086957"/>
    <s v="1 Descuento (Usuario desubicado)"/>
    <n v="86844.521699999998"/>
    <x v="0"/>
    <n v="14237.142900000001"/>
    <x v="350"/>
    <x v="0"/>
    <m/>
  </r>
  <r>
    <d v="2022-07-20T01:53:41"/>
    <x v="1"/>
    <n v="32"/>
    <s v="MEDINA PARRA JONATHAN ESTIVEN"/>
    <x v="4"/>
    <x v="0"/>
    <n v="175"/>
    <n v="25"/>
    <n v="175.864347826087"/>
    <m/>
    <n v="75988.9565"/>
    <x v="0"/>
    <n v="14237.142900000001"/>
    <x v="350"/>
    <x v="0"/>
    <m/>
  </r>
  <r>
    <d v="2022-07-20T01:53:41"/>
    <x v="1"/>
    <n v="33"/>
    <s v="TORRES CRISTIAN"/>
    <x v="3"/>
    <x v="0"/>
    <n v="228"/>
    <n v="22.8"/>
    <n v="251.23478260869601"/>
    <s v="1 Descuento (Conduct)"/>
    <n v="108555.6522"/>
    <x v="0"/>
    <n v="14237.142900000001"/>
    <x v="350"/>
    <x v="0"/>
    <m/>
  </r>
  <r>
    <d v="2022-07-20T01:53:41"/>
    <x v="1"/>
    <n v="34"/>
    <s v="MONTOYA OSPINA GILBERTO ANTONIO"/>
    <x v="1"/>
    <x v="0"/>
    <n v="241"/>
    <n v="21.909090909090899"/>
    <n v="276.35826086956502"/>
    <s v="1 Descuento (Jefe de ruta)"/>
    <n v="119411.21739999999"/>
    <x v="0"/>
    <n v="14237.142900000001"/>
    <x v="350"/>
    <x v="0"/>
    <m/>
  </r>
  <r>
    <d v="2022-07-20T01:53:41"/>
    <x v="1"/>
    <n v="35"/>
    <s v="GARCIA DAVID WILSON ALBERTO"/>
    <x v="3"/>
    <x v="0"/>
    <n v="222"/>
    <n v="22.2"/>
    <n v="251.23478260869601"/>
    <s v="2 Descuentos x Usuario con movilidad reducida"/>
    <n v="108555.6522"/>
    <x v="1"/>
    <n v="14237.142900000001"/>
    <x v="350"/>
    <x v="0"/>
    <m/>
  </r>
  <r>
    <d v="2022-07-20T01:53:41"/>
    <x v="1"/>
    <n v="36"/>
    <s v="MARTINEZ CHAVERRA LUIS NORBERTO"/>
    <x v="6"/>
    <x v="0"/>
    <n v="187"/>
    <n v="22"/>
    <n v="213.54956521739101"/>
    <m/>
    <n v="92272.304300000003"/>
    <x v="0"/>
    <n v="14237.142900000001"/>
    <x v="350"/>
    <x v="0"/>
    <m/>
  </r>
  <r>
    <d v="2022-07-20T01:53:42"/>
    <x v="1"/>
    <n v="37"/>
    <s v="PIEDRAHITA MADRID SANTIAGO"/>
    <x v="10"/>
    <x v="0"/>
    <n v="113"/>
    <n v="25.1111111111111"/>
    <n v="113.055652173913"/>
    <m/>
    <n v="48850.0435"/>
    <x v="1"/>
    <n v="14237.142900000001"/>
    <x v="350"/>
    <x v="0"/>
    <m/>
  </r>
  <r>
    <d v="2022-07-20T01:53:42"/>
    <x v="1"/>
    <n v="39"/>
    <s v="LONDOO LOPERA DUVAN ANDRES"/>
    <x v="0"/>
    <x v="0"/>
    <n v="196"/>
    <n v="21.7777777777778"/>
    <n v="226.11130434782601"/>
    <s v="4 Descuentos (Propietario)"/>
    <n v="97700.087"/>
    <x v="0"/>
    <n v="14237.142900000001"/>
    <x v="350"/>
    <x v="0"/>
    <m/>
  </r>
  <r>
    <d v="2022-07-20T01:53:42"/>
    <x v="1"/>
    <n v="40"/>
    <s v="OCAMPO OCAMPO ANTONIO JOSE"/>
    <x v="6"/>
    <x v="0"/>
    <n v="169"/>
    <n v="22.533333333333299"/>
    <n v="188.426086956522"/>
    <m/>
    <n v="81416.739100000006"/>
    <x v="0"/>
    <n v="14237.142900000001"/>
    <x v="350"/>
    <x v="0"/>
    <m/>
  </r>
  <r>
    <d v="2022-07-20T01:54:10"/>
    <x v="9"/>
    <n v="16"/>
    <s v="DAVID TORRES GEIDER"/>
    <x v="0"/>
    <x v="0"/>
    <n v="185"/>
    <n v="20.5555555555556"/>
    <n v="185"/>
    <s v="1 Descuento (Despachador Jose)"/>
    <n v="79200"/>
    <x v="0"/>
    <n v="15138.8889"/>
    <x v="350"/>
    <x v="0"/>
    <m/>
  </r>
  <r>
    <d v="2022-07-20T01:54:10"/>
    <x v="9"/>
    <n v="18"/>
    <s v="HERRERA CRISTIAN"/>
    <x v="6"/>
    <x v="0"/>
    <n v="165"/>
    <n v="20.625"/>
    <n v="165"/>
    <m/>
    <n v="70650"/>
    <x v="0"/>
    <n v="15138.8888888889"/>
    <x v="350"/>
    <x v="0"/>
    <m/>
  </r>
  <r>
    <d v="2022-07-20T01:54:10"/>
    <x v="1"/>
    <n v="38"/>
    <s v="LUJAN LOPERA FABIAN ALEXIS"/>
    <x v="0"/>
    <x v="0"/>
    <n v="187"/>
    <n v="20.7777777777778"/>
    <n v="187"/>
    <m/>
    <n v="80100"/>
    <x v="0"/>
    <n v="15138.8889"/>
    <x v="350"/>
    <x v="0"/>
    <m/>
  </r>
  <r>
    <d v="2022-07-20T01:54:11"/>
    <x v="9"/>
    <n v="42"/>
    <s v="BARRANTES GALLEGO DANIEL CAMILO"/>
    <x v="4"/>
    <x v="0"/>
    <n v="142"/>
    <n v="20.285714285714299"/>
    <n v="142"/>
    <s v="2 Descuentos (Despachador Jose y Usuario desubicado)"/>
    <n v="60750"/>
    <x v="0"/>
    <n v="15138.8889"/>
    <x v="350"/>
    <x v="0"/>
    <m/>
  </r>
  <r>
    <d v="2022-07-21T00:39:12"/>
    <x v="10"/>
    <n v="1"/>
    <s v="BERRIO GIL YEYSON DARIO"/>
    <x v="3"/>
    <x v="0"/>
    <n v="184"/>
    <n v="18.399999999999999"/>
    <n v="221.74454828660399"/>
    <m/>
    <n v="95285.046700000006"/>
    <x v="0"/>
    <n v="12177.7778"/>
    <x v="351"/>
    <x v="0"/>
    <m/>
  </r>
  <r>
    <d v="2022-07-21T00:39:12"/>
    <x v="10"/>
    <n v="2"/>
    <s v="VANEGAS MORALES DEIBY ALEJANDRO"/>
    <x v="3"/>
    <x v="0"/>
    <n v="238"/>
    <n v="23.8"/>
    <n v="221.74454828660399"/>
    <m/>
    <n v="95285.046700000006"/>
    <x v="1"/>
    <n v="12177.7778"/>
    <x v="351"/>
    <x v="0"/>
    <m/>
  </r>
  <r>
    <d v="2022-07-21T00:39:13"/>
    <x v="10"/>
    <n v="3"/>
    <s v="ESPINOZA CHAVARRIA GUILLERMO LEON"/>
    <x v="3"/>
    <x v="0"/>
    <n v="194"/>
    <n v="19.399999999999999"/>
    <n v="221.74454828660399"/>
    <m/>
    <n v="95285.046700000006"/>
    <x v="0"/>
    <n v="12177.7778"/>
    <x v="351"/>
    <x v="0"/>
    <m/>
  </r>
  <r>
    <d v="2022-07-21T00:39:13"/>
    <x v="10"/>
    <n v="7"/>
    <s v="HERNANDEZ MACIAS GILBERTO"/>
    <x v="3"/>
    <x v="0"/>
    <n v="218"/>
    <n v="21.8"/>
    <n v="221.74454828660399"/>
    <m/>
    <n v="95285.046700000006"/>
    <x v="1"/>
    <n v="12177.7778"/>
    <x v="351"/>
    <x v="0"/>
    <m/>
  </r>
  <r>
    <d v="2022-07-21T00:39:13"/>
    <x v="10"/>
    <n v="8"/>
    <s v="MARTINEZ MANCO JUAN FELIPE"/>
    <x v="0"/>
    <x v="0"/>
    <n v="191"/>
    <n v="21.2222222222222"/>
    <n v="199.57009345794401"/>
    <s v="3 Descuentos (Incidente con Usuarios)"/>
    <n v="85756.542100000006"/>
    <x v="1"/>
    <n v="12177.7778"/>
    <x v="351"/>
    <x v="0"/>
    <m/>
  </r>
  <r>
    <d v="2022-07-21T00:39:13"/>
    <x v="10"/>
    <n v="9"/>
    <s v="CASTAEDA DIEGO ALEJANDRO"/>
    <x v="6"/>
    <x v="1"/>
    <n v="198"/>
    <n v="24.75"/>
    <n v="177.39563862928301"/>
    <s v="1 Descuento (Conduct)"/>
    <n v="76228.037400000001"/>
    <x v="0"/>
    <n v="12177.7778"/>
    <x v="351"/>
    <x v="0"/>
    <m/>
  </r>
  <r>
    <d v="2022-07-21T00:39:13"/>
    <x v="10"/>
    <n v="12"/>
    <s v="VELEZ ZAPATA SANTIAGO"/>
    <x v="0"/>
    <x v="0"/>
    <n v="177"/>
    <n v="19.6666666666667"/>
    <n v="199.57009345794401"/>
    <m/>
    <n v="85756.542100000006"/>
    <x v="0"/>
    <n v="12177.7778"/>
    <x v="351"/>
    <x v="0"/>
    <m/>
  </r>
  <r>
    <d v="2022-07-21T00:39:13"/>
    <x v="10"/>
    <n v="13"/>
    <s v="MORALES CASTAEDA JONNY EDISON"/>
    <x v="0"/>
    <x v="3"/>
    <n v="192"/>
    <n v="21.3333333333333"/>
    <n v="199.57009345794401"/>
    <m/>
    <n v="85756.542100000006"/>
    <x v="0"/>
    <n v="12177.7778"/>
    <x v="351"/>
    <x v="0"/>
    <m/>
  </r>
  <r>
    <d v="2022-07-21T00:39:14"/>
    <x v="10"/>
    <n v="14"/>
    <s v="GONZALEZ VELASQUEZ LISDAN"/>
    <x v="3"/>
    <x v="0"/>
    <n v="229"/>
    <n v="22.9"/>
    <n v="221.74454828660399"/>
    <m/>
    <n v="95285.046700000006"/>
    <x v="1"/>
    <n v="12177.7778"/>
    <x v="351"/>
    <x v="0"/>
    <m/>
  </r>
  <r>
    <d v="2022-07-21T00:39:14"/>
    <x v="10"/>
    <n v="15"/>
    <s v="LOPERA AGUDELO LUIS FRANCISCO"/>
    <x v="0"/>
    <x v="0"/>
    <n v="200"/>
    <n v="22.2222222222222"/>
    <n v="199.57009345794401"/>
    <s v="3 Descuentos (Propietario y 2 Conduct)"/>
    <n v="85756.542100000006"/>
    <x v="0"/>
    <n v="12177.7778"/>
    <x v="351"/>
    <x v="0"/>
    <m/>
  </r>
  <r>
    <d v="2022-07-21T00:39:14"/>
    <x v="10"/>
    <n v="16"/>
    <s v="DAVID TORRES GEIDER"/>
    <x v="3"/>
    <x v="0"/>
    <n v="201"/>
    <n v="20.100000000000001"/>
    <n v="221.74454828660399"/>
    <s v="1 Descuento (Propietario)"/>
    <n v="95285.046700000006"/>
    <x v="0"/>
    <n v="12177.7778"/>
    <x v="351"/>
    <x v="0"/>
    <m/>
  </r>
  <r>
    <d v="2022-07-21T00:39:14"/>
    <x v="10"/>
    <n v="18"/>
    <s v="HERRERA CRISTIAN"/>
    <x v="3"/>
    <x v="0"/>
    <n v="208"/>
    <n v="20.8"/>
    <n v="221.74454828660399"/>
    <m/>
    <n v="95285.046700000006"/>
    <x v="0"/>
    <n v="12177.7778"/>
    <x v="351"/>
    <x v="0"/>
    <m/>
  </r>
  <r>
    <d v="2022-07-21T00:39:14"/>
    <x v="10"/>
    <n v="20"/>
    <s v="VACA FIERRO ROBINSON"/>
    <x v="3"/>
    <x v="0"/>
    <n v="247"/>
    <n v="26"/>
    <n v="210.657320872274"/>
    <m/>
    <n v="90520.794399999999"/>
    <x v="0"/>
    <n v="12177.7778"/>
    <x v="351"/>
    <x v="0"/>
    <m/>
  </r>
  <r>
    <d v="2022-07-21T00:39:14"/>
    <x v="10"/>
    <n v="30"/>
    <s v="ORTEGA ARROYAVE JUAN PABLO"/>
    <x v="3"/>
    <x v="0"/>
    <n v="193"/>
    <n v="19.3"/>
    <n v="221.74454828660399"/>
    <m/>
    <n v="95285.046700000006"/>
    <x v="0"/>
    <n v="12177.7778"/>
    <x v="351"/>
    <x v="0"/>
    <m/>
  </r>
  <r>
    <d v="2022-07-21T00:39:15"/>
    <x v="10"/>
    <n v="35"/>
    <s v="TORRES CRISTIAN"/>
    <x v="3"/>
    <x v="0"/>
    <n v="257"/>
    <n v="25.7"/>
    <n v="221.74454828660399"/>
    <s v="2 Descuentos (Usuarios desubicados)"/>
    <n v="95285.046700000006"/>
    <x v="1"/>
    <n v="12177.7778"/>
    <x v="351"/>
    <x v="0"/>
    <m/>
  </r>
  <r>
    <d v="2022-07-21T00:39:15"/>
    <x v="10"/>
    <n v="36"/>
    <s v="LONDOO CADAVID DAVID SANTIAGO"/>
    <x v="6"/>
    <x v="0"/>
    <n v="198"/>
    <n v="24.75"/>
    <n v="177.39563862928301"/>
    <s v="1 Descuento (Usuario desubicado)"/>
    <n v="76228.037400000001"/>
    <x v="0"/>
    <n v="12177.7778"/>
    <x v="351"/>
    <x v="0"/>
    <m/>
  </r>
  <r>
    <d v="2022-07-21T00:39:15"/>
    <x v="10"/>
    <n v="37"/>
    <s v="HOYOS HENAO SANTIAGO"/>
    <x v="0"/>
    <x v="0"/>
    <n v="234"/>
    <n v="26"/>
    <n v="199.57009345794401"/>
    <m/>
    <n v="85756.542100000006"/>
    <x v="1"/>
    <n v="12177.7778"/>
    <x v="351"/>
    <x v="0"/>
    <m/>
  </r>
  <r>
    <d v="2022-07-21T00:39:20"/>
    <x v="10"/>
    <n v="17"/>
    <s v="MARULANDA JARAMILLO DAWER ANDRES"/>
    <x v="3"/>
    <x v="0"/>
    <n v="150"/>
    <n v="15"/>
    <n v="150"/>
    <m/>
    <n v="63000"/>
    <x v="0"/>
    <m/>
    <x v="351"/>
    <x v="0"/>
    <m/>
  </r>
  <r>
    <d v="2022-07-21T00:39:20"/>
    <x v="10"/>
    <n v="19"/>
    <s v="HURTADO MADRID JUAN ESTEBAN"/>
    <x v="1"/>
    <x v="0"/>
    <n v="206"/>
    <n v="18.727272727272702"/>
    <n v="206"/>
    <m/>
    <n v="87750"/>
    <x v="0"/>
    <m/>
    <x v="351"/>
    <x v="0"/>
    <m/>
  </r>
  <r>
    <d v="2022-07-22T02:35:10"/>
    <x v="9"/>
    <n v="2"/>
    <s v="VANEGAS MORALES DEIBY ALEJANDRO"/>
    <x v="2"/>
    <x v="0"/>
    <n v="145"/>
    <n v="22.307692307692299"/>
    <n v="158.989778534923"/>
    <s v="1 Descuento (Despachador Jose)"/>
    <n v="68620.400299999994"/>
    <x v="1"/>
    <n v="15221.875"/>
    <x v="352"/>
    <x v="0"/>
    <m/>
  </r>
  <r>
    <d v="2022-07-22T02:35:10"/>
    <x v="9"/>
    <n v="5"/>
    <s v="LOAIZA GAVIRIA EDIXON ANDRES"/>
    <x v="1"/>
    <x v="3"/>
    <n v="327"/>
    <n v="29.727272727272702"/>
    <n v="269.05962521294703"/>
    <m/>
    <n v="116126.83130000001"/>
    <x v="1"/>
    <n v="15221.875"/>
    <x v="352"/>
    <x v="0"/>
    <m/>
  </r>
  <r>
    <d v="2022-07-22T02:35:10"/>
    <x v="9"/>
    <n v="6"/>
    <s v="VARGAS ROJAS DIELMER AUGUSTO"/>
    <x v="0"/>
    <x v="3"/>
    <n v="192"/>
    <n v="21.3333333333333"/>
    <n v="220.13969335604801"/>
    <m/>
    <n v="95012.861999999994"/>
    <x v="0"/>
    <n v="15221.875"/>
    <x v="352"/>
    <x v="0"/>
    <m/>
  </r>
  <r>
    <d v="2022-07-22T02:35:10"/>
    <x v="9"/>
    <n v="7"/>
    <s v="HERNANDEZ MACIAS GILBERTO"/>
    <x v="0"/>
    <x v="0"/>
    <n v="212"/>
    <n v="23.5555555555556"/>
    <n v="220.13969335604801"/>
    <m/>
    <n v="95012.861999999994"/>
    <x v="1"/>
    <n v="15221.875"/>
    <x v="352"/>
    <x v="0"/>
    <m/>
  </r>
  <r>
    <d v="2022-07-22T02:35:10"/>
    <x v="9"/>
    <n v="8"/>
    <s v="LONDOO CADAVID DAVID SANTIAGO"/>
    <x v="6"/>
    <x v="0"/>
    <n v="196"/>
    <n v="24.5"/>
    <n v="195.67972742759801"/>
    <m/>
    <n v="84455.877299999993"/>
    <x v="1"/>
    <n v="15221.875"/>
    <x v="352"/>
    <x v="0"/>
    <m/>
  </r>
  <r>
    <d v="2022-07-22T02:35:10"/>
    <x v="9"/>
    <n v="9"/>
    <s v="CASTAEDA DIEGO ALEJANDRO"/>
    <x v="8"/>
    <x v="3"/>
    <n v="120"/>
    <n v="24"/>
    <n v="122.29982964224899"/>
    <m/>
    <n v="52784.923300000002"/>
    <x v="0"/>
    <n v="15221.875"/>
    <x v="352"/>
    <x v="0"/>
    <m/>
  </r>
  <r>
    <d v="2022-07-22T02:35:10"/>
    <x v="9"/>
    <n v="10"/>
    <s v="HOYOS HENAO SANTIAGO"/>
    <x v="1"/>
    <x v="0"/>
    <n v="285"/>
    <n v="25.909090909090899"/>
    <n v="269.05962521294703"/>
    <s v="3 Descuentos (2 Jefe de ruta y Despachador Jose)"/>
    <n v="116126.83130000001"/>
    <x v="0"/>
    <n v="15221.875"/>
    <x v="352"/>
    <x v="0"/>
    <m/>
  </r>
  <r>
    <d v="2022-07-22T02:35:11"/>
    <x v="1"/>
    <n v="12"/>
    <s v="ZAPATA POSSO FERNEY"/>
    <x v="0"/>
    <x v="3"/>
    <n v="178"/>
    <n v="19.7777777777778"/>
    <n v="220.13969335604801"/>
    <s v="3 Descuentos (2 Conduct y Despachador estiven)"/>
    <n v="95012.861999999994"/>
    <x v="0"/>
    <n v="15221.875"/>
    <x v="352"/>
    <x v="0"/>
    <m/>
  </r>
  <r>
    <d v="2022-07-22T02:35:11"/>
    <x v="1"/>
    <n v="13"/>
    <s v="MORALES CASTAEDA JONNY EDISON"/>
    <x v="6"/>
    <x v="3"/>
    <n v="226"/>
    <n v="28.25"/>
    <n v="195.67972742759801"/>
    <m/>
    <n v="84455.877299999993"/>
    <x v="0"/>
    <n v="15221.875"/>
    <x v="352"/>
    <x v="0"/>
    <m/>
  </r>
  <r>
    <d v="2022-07-22T02:35:11"/>
    <x v="1"/>
    <n v="14"/>
    <s v="GONZALEZ VELASQUEZ LISDAN"/>
    <x v="3"/>
    <x v="0"/>
    <n v="254"/>
    <n v="25.4"/>
    <n v="244.59965928449699"/>
    <m/>
    <n v="105569.84669999999"/>
    <x v="1"/>
    <n v="15221.875"/>
    <x v="352"/>
    <x v="0"/>
    <m/>
  </r>
  <r>
    <d v="2022-07-22T02:35:11"/>
    <x v="1"/>
    <n v="15"/>
    <s v="LOPERA AGUDELO LUIS FRANCISCO"/>
    <x v="0"/>
    <x v="0"/>
    <n v="215"/>
    <n v="23.8888888888889"/>
    <n v="220.13969335604801"/>
    <s v="1 Descuento (Jefe de ruta)"/>
    <n v="95012.861999999994"/>
    <x v="0"/>
    <n v="15221.875"/>
    <x v="352"/>
    <x v="0"/>
    <m/>
  </r>
  <r>
    <d v="2022-07-22T02:35:11"/>
    <x v="1"/>
    <n v="16"/>
    <s v="DAVID TORRES GEIDER"/>
    <x v="6"/>
    <x v="0"/>
    <n v="173"/>
    <n v="21.625"/>
    <n v="195.67972742759801"/>
    <m/>
    <n v="84455.877299999993"/>
    <x v="0"/>
    <n v="15221.875"/>
    <x v="352"/>
    <x v="0"/>
    <m/>
  </r>
  <r>
    <d v="2022-07-22T02:35:11"/>
    <x v="1"/>
    <n v="17"/>
    <s v="MARULANDA JARAMILLO DAWER ANDRES"/>
    <x v="0"/>
    <x v="0"/>
    <n v="180"/>
    <n v="20"/>
    <n v="220.13969335604801"/>
    <s v="1 Descuento (Propietario)"/>
    <n v="95012.861999999994"/>
    <x v="0"/>
    <n v="15221.875"/>
    <x v="352"/>
    <x v="0"/>
    <m/>
  </r>
  <r>
    <d v="2022-07-22T02:35:12"/>
    <x v="1"/>
    <n v="18"/>
    <s v="RENDON VIANA HUMBERTO DE JESUS"/>
    <x v="6"/>
    <x v="3"/>
    <n v="157"/>
    <n v="19.625"/>
    <n v="195.67972742759801"/>
    <m/>
    <n v="84455.877299999993"/>
    <x v="0"/>
    <n v="15221.875"/>
    <x v="352"/>
    <x v="0"/>
    <m/>
  </r>
  <r>
    <d v="2022-07-22T02:35:12"/>
    <x v="1"/>
    <n v="19"/>
    <s v="HURTADO MADRID JUAN ESTEBAN"/>
    <x v="0"/>
    <x v="0"/>
    <n v="237"/>
    <n v="26.3333333333333"/>
    <n v="220.13969335604801"/>
    <m/>
    <n v="95012.861999999994"/>
    <x v="0"/>
    <n v="15221.875"/>
    <x v="352"/>
    <x v="0"/>
    <m/>
  </r>
  <r>
    <d v="2022-07-22T02:35:12"/>
    <x v="1"/>
    <n v="20"/>
    <s v="VACA FIERRO ROBINSON"/>
    <x v="1"/>
    <x v="3"/>
    <n v="254"/>
    <n v="23.090909090909101"/>
    <n v="269.05962521294703"/>
    <s v="1 Descuento (Despachadora Angela)"/>
    <n v="116126.83130000001"/>
    <x v="0"/>
    <n v="15221.875"/>
    <x v="352"/>
    <x v="0"/>
    <m/>
  </r>
  <r>
    <d v="2022-07-22T02:35:13"/>
    <x v="1"/>
    <n v="21"/>
    <s v="REYES ALVARADO ARIEL"/>
    <x v="0"/>
    <x v="0"/>
    <n v="190"/>
    <n v="21.1111111111111"/>
    <n v="220.13969335604801"/>
    <m/>
    <n v="95012.861999999994"/>
    <x v="0"/>
    <n v="15221.875"/>
    <x v="352"/>
    <x v="0"/>
    <m/>
  </r>
  <r>
    <d v="2022-07-22T02:35:13"/>
    <x v="1"/>
    <n v="22"/>
    <s v="QUIRAMA CASTAEDA JHON JADER"/>
    <x v="3"/>
    <x v="0"/>
    <n v="315"/>
    <n v="31.5"/>
    <n v="244.59965928449699"/>
    <m/>
    <n v="105569.84669999999"/>
    <x v="1"/>
    <n v="15221.875"/>
    <x v="352"/>
    <x v="0"/>
    <m/>
  </r>
  <r>
    <d v="2022-07-22T02:35:13"/>
    <x v="1"/>
    <n v="23"/>
    <s v="RUA OCHOA JARAD"/>
    <x v="2"/>
    <x v="0"/>
    <n v="180"/>
    <n v="30"/>
    <n v="146.759795570698"/>
    <m/>
    <n v="63341.908000000003"/>
    <x v="0"/>
    <n v="15221.875"/>
    <x v="352"/>
    <x v="0"/>
    <m/>
  </r>
  <r>
    <d v="2022-07-22T02:35:13"/>
    <x v="1"/>
    <n v="25"/>
    <s v="SANCHEZ DIAZ EDISON ANDRES"/>
    <x v="3"/>
    <x v="0"/>
    <n v="293"/>
    <n v="29.3"/>
    <n v="244.59965928449699"/>
    <m/>
    <n v="105569.84669999999"/>
    <x v="1"/>
    <n v="15221.875"/>
    <x v="352"/>
    <x v="0"/>
    <m/>
  </r>
  <r>
    <d v="2022-07-22T02:35:13"/>
    <x v="1"/>
    <n v="27"/>
    <s v="HENAO MUOZ FERNEY"/>
    <x v="3"/>
    <x v="0"/>
    <n v="244"/>
    <n v="24.4"/>
    <n v="244.59965928449699"/>
    <s v="1 Descuento (Despachador estiven)"/>
    <n v="105569.84669999999"/>
    <x v="0"/>
    <n v="15221.875"/>
    <x v="352"/>
    <x v="0"/>
    <m/>
  </r>
  <r>
    <d v="2022-07-22T02:35:14"/>
    <x v="1"/>
    <n v="29"/>
    <s v="VALENCIA MENDOZA JHON"/>
    <x v="3"/>
    <x v="1"/>
    <n v="254"/>
    <n v="25.4"/>
    <n v="244.59965928449699"/>
    <s v="Se descuenta el viaje de 6 25 am ya que no ingresa al 13 sin autorizacin ni justificacin"/>
    <n v="105569.84669999999"/>
    <x v="0"/>
    <n v="15221.875"/>
    <x v="352"/>
    <x v="0"/>
    <m/>
  </r>
  <r>
    <d v="2022-07-22T02:35:14"/>
    <x v="9"/>
    <n v="30"/>
    <s v="ORTEGA ARROYAVE JUAN PABLO"/>
    <x v="4"/>
    <x v="1"/>
    <n v="166"/>
    <n v="23.714285714285701"/>
    <n v="171.21976149914801"/>
    <m/>
    <n v="73898.892699999997"/>
    <x v="0"/>
    <n v="15221.875"/>
    <x v="352"/>
    <x v="0"/>
    <m/>
  </r>
  <r>
    <d v="2022-07-22T02:35:14"/>
    <x v="9"/>
    <n v="31"/>
    <s v="ANDRADE PEREA MARLON DAVID"/>
    <x v="10"/>
    <x v="1"/>
    <n v="86"/>
    <n v="21.5"/>
    <n v="97.839863713799005"/>
    <m/>
    <n v="42227.938699999999"/>
    <x v="0"/>
    <n v="15221.875"/>
    <x v="352"/>
    <x v="0"/>
    <m/>
  </r>
  <r>
    <d v="2022-07-22T02:35:15"/>
    <x v="9"/>
    <n v="32"/>
    <s v="MEDINA PARRA JONATHAN ESTIVEN"/>
    <x v="0"/>
    <x v="0"/>
    <n v="202"/>
    <n v="22.4444444444444"/>
    <n v="220.13969335604801"/>
    <m/>
    <n v="95012.861999999994"/>
    <x v="0"/>
    <n v="15221.875"/>
    <x v="352"/>
    <x v="0"/>
    <m/>
  </r>
  <r>
    <d v="2022-07-22T02:35:15"/>
    <x v="9"/>
    <n v="33"/>
    <s v="TORRES CRISTIAN"/>
    <x v="0"/>
    <x v="0"/>
    <n v="212"/>
    <n v="23.5555555555556"/>
    <n v="220.13969335604801"/>
    <s v="1 Descuento (Usuario desubicado)"/>
    <n v="95012.861999999994"/>
    <x v="0"/>
    <n v="15221.875"/>
    <x v="352"/>
    <x v="0"/>
    <m/>
  </r>
  <r>
    <d v="2022-07-22T02:35:15"/>
    <x v="9"/>
    <n v="34"/>
    <s v="MONTOYA OSPINA GILBERTO ANTONIO"/>
    <x v="9"/>
    <x v="0"/>
    <n v="348"/>
    <n v="29"/>
    <n v="293.51959114139697"/>
    <s v="2 Descuentos (Conduct y Usuario desubicado)"/>
    <n v="126683.81600000001"/>
    <x v="0"/>
    <n v="15221.875"/>
    <x v="352"/>
    <x v="0"/>
    <m/>
  </r>
  <r>
    <d v="2022-07-22T02:35:15"/>
    <x v="9"/>
    <n v="35"/>
    <s v="GARCIA DAVID WILSON ALBERTO"/>
    <x v="3"/>
    <x v="0"/>
    <n v="235"/>
    <n v="23.5"/>
    <n v="244.59965928449699"/>
    <s v="2 Descuentos x Usuario con movilidad reducida"/>
    <n v="105569.84669999999"/>
    <x v="1"/>
    <n v="15221.875"/>
    <x v="352"/>
    <x v="0"/>
    <m/>
  </r>
  <r>
    <d v="2022-07-22T02:35:16"/>
    <x v="9"/>
    <n v="36"/>
    <s v="TABORDA ROJAS DIEGO ALEJANDRO"/>
    <x v="9"/>
    <x v="0"/>
    <n v="314"/>
    <n v="26.1666666666667"/>
    <n v="293.51959114139697"/>
    <s v="1 Descuento (Conduct)"/>
    <n v="126683.81600000001"/>
    <x v="0"/>
    <n v="15221.875"/>
    <x v="352"/>
    <x v="0"/>
    <m/>
  </r>
  <r>
    <d v="2022-07-22T02:35:16"/>
    <x v="9"/>
    <n v="37"/>
    <s v="PIEDRAHITA MADRID SANTIAGO"/>
    <x v="4"/>
    <x v="0"/>
    <n v="151"/>
    <n v="21.571428571428601"/>
    <n v="171.21976149914801"/>
    <m/>
    <n v="73898.892699999997"/>
    <x v="1"/>
    <n v="15221.875"/>
    <x v="352"/>
    <x v="0"/>
    <m/>
  </r>
  <r>
    <d v="2022-07-22T02:35:16"/>
    <x v="9"/>
    <n v="38"/>
    <s v="LONDOO ORTIZ ARNOLD DAVID"/>
    <x v="10"/>
    <x v="0"/>
    <n v="78"/>
    <n v="19.5"/>
    <n v="97.839863713799005"/>
    <m/>
    <n v="42227.938699999999"/>
    <x v="0"/>
    <n v="15221.875"/>
    <x v="352"/>
    <x v="0"/>
    <m/>
  </r>
  <r>
    <d v="2022-07-22T02:35:16"/>
    <x v="9"/>
    <n v="39"/>
    <s v="GONZALEZ MONTAO HERNAN DARIO"/>
    <x v="6"/>
    <x v="0"/>
    <n v="158"/>
    <n v="19.75"/>
    <n v="195.67972742759801"/>
    <s v="2 Descuentos (Propietario y Jefe de ruta)"/>
    <n v="84455.877299999993"/>
    <x v="0"/>
    <n v="15221.875"/>
    <x v="352"/>
    <x v="0"/>
    <m/>
  </r>
  <r>
    <d v="2022-07-22T02:35:17"/>
    <x v="9"/>
    <n v="40"/>
    <s v="LONDOO LOPERA DUVAN ANDRES"/>
    <x v="3"/>
    <x v="0"/>
    <n v="233"/>
    <n v="23.3"/>
    <n v="244.59965928449699"/>
    <s v="4 Descuentos (Transbordo veh 36, conduct y 2 Jefe de ruta)"/>
    <n v="105569.84669999999"/>
    <x v="0"/>
    <n v="15221.875"/>
    <x v="352"/>
    <x v="0"/>
    <m/>
  </r>
  <r>
    <d v="2022-07-22T02:35:17"/>
    <x v="9"/>
    <n v="42"/>
    <s v="BARRANTES GALLEGO DANIEL CAMILO"/>
    <x v="2"/>
    <x v="1"/>
    <n v="169"/>
    <n v="28.1666666666667"/>
    <n v="146.759795570698"/>
    <s v="4 Descuentos (Usuarios desubicados)"/>
    <n v="63341.908000000003"/>
    <x v="0"/>
    <n v="15221.875"/>
    <x v="352"/>
    <x v="0"/>
    <m/>
  </r>
  <r>
    <d v="2022-07-22T02:42:26"/>
    <x v="9"/>
    <n v="1"/>
    <s v="LUJAN LOPERA FABIAN ALEXIS"/>
    <x v="6"/>
    <x v="0"/>
    <n v="142"/>
    <n v="17.75"/>
    <n v="142"/>
    <m/>
    <n v="60300"/>
    <x v="0"/>
    <n v="14938.8888888889"/>
    <x v="352"/>
    <x v="0"/>
    <m/>
  </r>
  <r>
    <d v="2022-07-22T02:42:26"/>
    <x v="9"/>
    <n v="3"/>
    <s v="CANO JIMENEZ ESNEIDER"/>
    <x v="4"/>
    <x v="0"/>
    <n v="117"/>
    <n v="16.714285714285701"/>
    <n v="117"/>
    <s v="1 Descuento (Usuario desubicado)"/>
    <n v="49500"/>
    <x v="0"/>
    <n v="14938.8888888889"/>
    <x v="352"/>
    <x v="0"/>
    <m/>
  </r>
  <r>
    <d v="2022-07-22T02:42:26"/>
    <x v="1"/>
    <n v="26"/>
    <s v="VERENZUELA MARTINEZ ALEXANDER"/>
    <x v="9"/>
    <x v="0"/>
    <n v="233"/>
    <n v="19.4166666666667"/>
    <n v="233"/>
    <m/>
    <n v="99450"/>
    <x v="0"/>
    <n v="14938.8889"/>
    <x v="352"/>
    <x v="0"/>
    <m/>
  </r>
  <r>
    <d v="2022-07-22T02:42:26"/>
    <x v="9"/>
    <n v="11"/>
    <s v="HERRERA CRISTIAN"/>
    <x v="5"/>
    <x v="3"/>
    <n v="15"/>
    <n v="15"/>
    <n v="15"/>
    <m/>
    <n v="6300"/>
    <x v="0"/>
    <m/>
    <x v="352"/>
    <x v="0"/>
    <m/>
  </r>
  <r>
    <d v="2022-07-23T01:38:37"/>
    <x v="1"/>
    <n v="2"/>
    <s v="VANEGAS MORALES DEIBY ALEJANDRO"/>
    <x v="0"/>
    <x v="0"/>
    <n v="211"/>
    <n v="23.4444444444444"/>
    <n v="220.47652173912999"/>
    <m/>
    <n v="95164.434800000003"/>
    <x v="1"/>
    <n v="15846.875"/>
    <x v="353"/>
    <x v="0"/>
    <m/>
  </r>
  <r>
    <d v="2022-07-23T01:38:37"/>
    <x v="1"/>
    <n v="3"/>
    <s v="CANO JIMENEZ ESNEIDER"/>
    <x v="0"/>
    <x v="0"/>
    <n v="194"/>
    <n v="21.5555555555556"/>
    <n v="220.47652173912999"/>
    <m/>
    <n v="95164.434800000003"/>
    <x v="0"/>
    <n v="15846.875"/>
    <x v="353"/>
    <x v="0"/>
    <m/>
  </r>
  <r>
    <d v="2022-07-23T01:38:37"/>
    <x v="1"/>
    <n v="5"/>
    <s v="LOAIZA GAVIRIA EDIXON ANDRES"/>
    <x v="3"/>
    <x v="0"/>
    <n v="257"/>
    <n v="25.7"/>
    <n v="244.97391304347801"/>
    <m/>
    <n v="105738.26089999999"/>
    <x v="1"/>
    <n v="15846.875"/>
    <x v="353"/>
    <x v="0"/>
    <m/>
  </r>
  <r>
    <d v="2022-07-23T01:38:37"/>
    <x v="1"/>
    <n v="6"/>
    <s v="VARGAS ROJAS DIELMER AUGUSTO"/>
    <x v="3"/>
    <x v="0"/>
    <n v="248"/>
    <n v="24.8"/>
    <n v="244.97391304347801"/>
    <s v="1 Descuento (Propietario)"/>
    <n v="105738.26089999999"/>
    <x v="0"/>
    <n v="15846.875"/>
    <x v="353"/>
    <x v="0"/>
    <m/>
  </r>
  <r>
    <d v="2022-07-23T01:38:38"/>
    <x v="1"/>
    <n v="7"/>
    <s v="HERNANDEZ MACIAS GILBERTO"/>
    <x v="0"/>
    <x v="0"/>
    <n v="249"/>
    <n v="27.6666666666667"/>
    <n v="220.47652173912999"/>
    <m/>
    <n v="95164.434800000003"/>
    <x v="1"/>
    <n v="15846.875"/>
    <x v="353"/>
    <x v="0"/>
    <m/>
  </r>
  <r>
    <d v="2022-07-23T01:38:38"/>
    <x v="1"/>
    <n v="8"/>
    <s v="MARTINEZ MANCO JUAN FELIPE"/>
    <x v="2"/>
    <x v="0"/>
    <n v="167"/>
    <n v="25.692307692307701"/>
    <n v="159.23304347826101"/>
    <m/>
    <n v="68729.869600000005"/>
    <x v="1"/>
    <n v="15846.875"/>
    <x v="353"/>
    <x v="0"/>
    <m/>
  </r>
  <r>
    <d v="2022-07-23T01:38:38"/>
    <x v="1"/>
    <n v="9"/>
    <s v="CASTAEDA DIEGO ALEJANDRO"/>
    <x v="2"/>
    <x v="0"/>
    <n v="199"/>
    <n v="30.615384615384599"/>
    <n v="159.23304347826101"/>
    <m/>
    <n v="68729.869600000005"/>
    <x v="0"/>
    <n v="15846.875"/>
    <x v="353"/>
    <x v="0"/>
    <m/>
  </r>
  <r>
    <d v="2022-07-23T01:38:38"/>
    <x v="1"/>
    <n v="10"/>
    <s v="MONSALVE OCAMPO EDISON GUSTAVO"/>
    <x v="0"/>
    <x v="0"/>
    <n v="208"/>
    <n v="23.1111111111111"/>
    <n v="220.47652173912999"/>
    <s v="1 Descuento (Usuario desubicado)"/>
    <n v="95164.434800000003"/>
    <x v="0"/>
    <n v="15846.875"/>
    <x v="353"/>
    <x v="0"/>
    <m/>
  </r>
  <r>
    <d v="2022-07-23T01:38:38"/>
    <x v="9"/>
    <n v="11"/>
    <s v="HERRERA CRISTIAN"/>
    <x v="8"/>
    <x v="0"/>
    <n v="130"/>
    <n v="26"/>
    <n v="122.486956521739"/>
    <s v="3 Descuentos (Conducts)"/>
    <n v="52869.130400000002"/>
    <x v="0"/>
    <n v="15846.875"/>
    <x v="353"/>
    <x v="0"/>
    <m/>
  </r>
  <r>
    <d v="2022-07-23T01:38:38"/>
    <x v="9"/>
    <n v="12"/>
    <s v="VELEZ ZAPATA SANTIAGO"/>
    <x v="6"/>
    <x v="0"/>
    <n v="173"/>
    <n v="21.625"/>
    <n v="195.979130434783"/>
    <m/>
    <n v="84590.608699999997"/>
    <x v="0"/>
    <n v="15846.875"/>
    <x v="353"/>
    <x v="0"/>
    <m/>
  </r>
  <r>
    <d v="2022-07-23T01:38:38"/>
    <x v="9"/>
    <n v="13"/>
    <s v="MORALES CASTAEDA JONNY EDISON"/>
    <x v="0"/>
    <x v="0"/>
    <n v="198"/>
    <n v="22"/>
    <n v="220.47652173912999"/>
    <s v="4 Descuentos (Despachador Jose y 3 Usuarios desubicados)"/>
    <n v="95164.434800000003"/>
    <x v="0"/>
    <n v="15846.875"/>
    <x v="353"/>
    <x v="0"/>
    <m/>
  </r>
  <r>
    <d v="2022-07-23T01:38:39"/>
    <x v="9"/>
    <n v="14"/>
    <s v="GONZALEZ VELASQUEZ LISDAN"/>
    <x v="0"/>
    <x v="0"/>
    <n v="221"/>
    <n v="24.5555555555556"/>
    <n v="220.47652173912999"/>
    <s v="1 Descuento (Despachador jose)"/>
    <n v="95164.434800000003"/>
    <x v="1"/>
    <n v="15846.875"/>
    <x v="353"/>
    <x v="0"/>
    <m/>
  </r>
  <r>
    <d v="2022-07-23T01:38:39"/>
    <x v="9"/>
    <n v="16"/>
    <s v="DAVID TORRES GEIDER"/>
    <x v="6"/>
    <x v="0"/>
    <n v="176"/>
    <n v="22"/>
    <n v="195.979130434783"/>
    <m/>
    <n v="84590.608699999997"/>
    <x v="0"/>
    <n v="15846.875"/>
    <x v="353"/>
    <x v="0"/>
    <m/>
  </r>
  <r>
    <d v="2022-07-23T01:38:39"/>
    <x v="9"/>
    <n v="18"/>
    <s v="RENDON VIANA HUMBERTO DE JESUS"/>
    <x v="6"/>
    <x v="0"/>
    <n v="180"/>
    <n v="22.5"/>
    <n v="195.979130434783"/>
    <m/>
    <n v="84590.608699999997"/>
    <x v="0"/>
    <n v="15846.875"/>
    <x v="353"/>
    <x v="0"/>
    <m/>
  </r>
  <r>
    <d v="2022-07-23T01:38:39"/>
    <x v="9"/>
    <n v="19"/>
    <s v="HURTADO MADRID JUAN ESTEBAN"/>
    <x v="0"/>
    <x v="0"/>
    <n v="206"/>
    <n v="22.8888888888889"/>
    <n v="220.47652173912999"/>
    <m/>
    <n v="95164.434800000003"/>
    <x v="0"/>
    <n v="15846.875"/>
    <x v="353"/>
    <x v="0"/>
    <m/>
  </r>
  <r>
    <d v="2022-07-23T01:38:39"/>
    <x v="9"/>
    <n v="20"/>
    <s v="VACA FIERRO ROBINSON"/>
    <x v="3"/>
    <x v="3"/>
    <n v="269"/>
    <n v="26.9"/>
    <n v="244.97391304347801"/>
    <m/>
    <n v="105738.26089999999"/>
    <x v="0"/>
    <n v="15846.875"/>
    <x v="353"/>
    <x v="0"/>
    <m/>
  </r>
  <r>
    <d v="2022-07-23T01:38:39"/>
    <x v="9"/>
    <n v="21"/>
    <s v="REYES ALVARADO ARIEL"/>
    <x v="6"/>
    <x v="0"/>
    <n v="169"/>
    <n v="21.125"/>
    <n v="195.979130434783"/>
    <m/>
    <n v="84590.608699999997"/>
    <x v="0"/>
    <n v="15846.875"/>
    <x v="353"/>
    <x v="0"/>
    <m/>
  </r>
  <r>
    <d v="2022-07-23T01:38:39"/>
    <x v="9"/>
    <n v="22"/>
    <s v="QUIRAMA CASTAEDA JHON JADER"/>
    <x v="6"/>
    <x v="0"/>
    <n v="230"/>
    <n v="28.75"/>
    <n v="195.979130434783"/>
    <m/>
    <n v="84590.608699999997"/>
    <x v="1"/>
    <n v="15846.875"/>
    <x v="353"/>
    <x v="0"/>
    <m/>
  </r>
  <r>
    <d v="2022-07-23T01:38:40"/>
    <x v="9"/>
    <n v="24"/>
    <s v="LOPERA QUINTERO DIEGO ALEJANDRO"/>
    <x v="0"/>
    <x v="0"/>
    <n v="194"/>
    <n v="21.5555555555556"/>
    <n v="220.47652173912999"/>
    <m/>
    <n v="95164.434800000003"/>
    <x v="0"/>
    <n v="15846.875"/>
    <x v="353"/>
    <x v="0"/>
    <m/>
  </r>
  <r>
    <d v="2022-07-23T01:38:40"/>
    <x v="9"/>
    <n v="25"/>
    <s v="SANCHEZ DIAZ EDISON ANDRES"/>
    <x v="6"/>
    <x v="0"/>
    <n v="240"/>
    <n v="30"/>
    <n v="195.979130434783"/>
    <s v="3 Descuentos (Jefe de ruta, conduct y Propietario)"/>
    <n v="84590.608699999997"/>
    <x v="1"/>
    <n v="15846.875"/>
    <x v="353"/>
    <x v="0"/>
    <m/>
  </r>
  <r>
    <d v="2022-07-23T01:38:40"/>
    <x v="9"/>
    <n v="26"/>
    <s v="VERENZUELA MARTINEZ ALEXANDER"/>
    <x v="0"/>
    <x v="0"/>
    <n v="185"/>
    <n v="20.5555555555556"/>
    <n v="220.47652173912999"/>
    <m/>
    <n v="95164.434800000003"/>
    <x v="0"/>
    <n v="15846.875"/>
    <x v="353"/>
    <x v="0"/>
    <m/>
  </r>
  <r>
    <d v="2022-07-23T01:38:40"/>
    <x v="9"/>
    <n v="27"/>
    <s v="HOYOS HENAO SANTIAGO"/>
    <x v="10"/>
    <x v="1"/>
    <n v="105"/>
    <n v="26.25"/>
    <n v="97.989565217391302"/>
    <s v="Se descuenta el viaje de 3 05 pm ya que pasa derecho por el paradero sin autorizacion ni justificacion"/>
    <n v="42295.304300000003"/>
    <x v="0"/>
    <n v="15846.875"/>
    <x v="353"/>
    <x v="0"/>
    <m/>
  </r>
  <r>
    <d v="2022-07-23T01:38:40"/>
    <x v="9"/>
    <n v="29"/>
    <s v="VALENCIA MENDOZA JHON"/>
    <x v="0"/>
    <x v="0"/>
    <n v="197"/>
    <n v="21.8888888888889"/>
    <n v="220.47652173912999"/>
    <s v="1 Descuento (Usuario desubicado)"/>
    <n v="95164.434800000003"/>
    <x v="0"/>
    <n v="15846.875"/>
    <x v="353"/>
    <x v="0"/>
    <m/>
  </r>
  <r>
    <d v="2022-07-23T01:38:40"/>
    <x v="1"/>
    <n v="30"/>
    <s v="ORTEGA ARROYAVE JUAN PABLO"/>
    <x v="6"/>
    <x v="0"/>
    <n v="196"/>
    <n v="24.5"/>
    <n v="195.979130434783"/>
    <m/>
    <n v="84590.608699999997"/>
    <x v="0"/>
    <n v="15846.875"/>
    <x v="353"/>
    <x v="0"/>
    <m/>
  </r>
  <r>
    <d v="2022-07-23T01:38:40"/>
    <x v="1"/>
    <n v="31"/>
    <s v="ANDRADE PEREA MARLON DAVID"/>
    <x v="0"/>
    <x v="0"/>
    <n v="227"/>
    <n v="25.2222222222222"/>
    <n v="220.47652173912999"/>
    <s v="2 Descuentos (Usuarios desubicados)"/>
    <n v="95164.434800000003"/>
    <x v="0"/>
    <n v="15846.875"/>
    <x v="353"/>
    <x v="0"/>
    <m/>
  </r>
  <r>
    <d v="2022-07-23T01:38:41"/>
    <x v="1"/>
    <n v="32"/>
    <s v="MEDINA PARRA JONATHAN ESTIVEN"/>
    <x v="2"/>
    <x v="0"/>
    <n v="144"/>
    <n v="26.181818181818201"/>
    <n v="134.735652173913"/>
    <s v="2 Descuentos (Jefe de ruta y Usuario desubicado)"/>
    <n v="58156.0435"/>
    <x v="0"/>
    <n v="15846.875"/>
    <x v="353"/>
    <x v="0"/>
    <m/>
  </r>
  <r>
    <d v="2022-07-23T01:38:41"/>
    <x v="1"/>
    <n v="33"/>
    <s v="TORRES CRISTIAN"/>
    <x v="4"/>
    <x v="1"/>
    <n v="227"/>
    <n v="32.428571428571402"/>
    <n v="171.48173913043499"/>
    <s v="Se descuenta el viaje de 5 56 pm ya que abandona ruta sin autirizacin ni justificacin"/>
    <n v="74016.782600000006"/>
    <x v="0"/>
    <n v="15846.875"/>
    <x v="353"/>
    <x v="0"/>
    <m/>
  </r>
  <r>
    <d v="2022-07-23T01:38:41"/>
    <x v="1"/>
    <n v="34"/>
    <s v="MONTOYA OSPINA GILBERTO ANTONIO"/>
    <x v="3"/>
    <x v="0"/>
    <n v="276"/>
    <n v="27.6"/>
    <n v="244.97391304347801"/>
    <m/>
    <n v="105738.26089999999"/>
    <x v="0"/>
    <n v="15846.875"/>
    <x v="353"/>
    <x v="0"/>
    <m/>
  </r>
  <r>
    <d v="2022-07-23T01:38:41"/>
    <x v="1"/>
    <n v="35"/>
    <s v="GARCIA DAVID WILSON ALBERTO"/>
    <x v="3"/>
    <x v="0"/>
    <n v="225"/>
    <n v="22.5"/>
    <n v="244.97391304347801"/>
    <s v="1 Descuento (Propietario)"/>
    <n v="105738.26089999999"/>
    <x v="1"/>
    <n v="15846.875"/>
    <x v="353"/>
    <x v="0"/>
    <m/>
  </r>
  <r>
    <d v="2022-07-23T01:38:41"/>
    <x v="1"/>
    <n v="36"/>
    <s v="TABORDA ROJAS DIEGO ALEJANDRO"/>
    <x v="6"/>
    <x v="0"/>
    <n v="189"/>
    <n v="23.625"/>
    <n v="195.979130434783"/>
    <m/>
    <n v="84590.608699999997"/>
    <x v="0"/>
    <n v="15846.875"/>
    <x v="353"/>
    <x v="0"/>
    <m/>
  </r>
  <r>
    <d v="2022-07-23T01:38:41"/>
    <x v="1"/>
    <n v="37"/>
    <s v="PIEDRAHITA MADRID SANTIAGO"/>
    <x v="4"/>
    <x v="0"/>
    <n v="172"/>
    <n v="24.571428571428601"/>
    <n v="171.48173913043499"/>
    <s v="1 Descuento (Usuario desubicado)"/>
    <n v="74016.782600000006"/>
    <x v="1"/>
    <n v="15846.875"/>
    <x v="353"/>
    <x v="0"/>
    <m/>
  </r>
  <r>
    <d v="2022-07-23T01:38:41"/>
    <x v="1"/>
    <n v="38"/>
    <s v="LUJAN LOPERA FABIAN ALEXIS"/>
    <x v="6"/>
    <x v="0"/>
    <n v="203"/>
    <n v="25.375"/>
    <n v="195.979130434783"/>
    <m/>
    <n v="84590.608699999997"/>
    <x v="0"/>
    <n v="15846.875"/>
    <x v="353"/>
    <x v="0"/>
    <m/>
  </r>
  <r>
    <d v="2022-07-23T01:38:41"/>
    <x v="1"/>
    <n v="39"/>
    <s v="GONZALEZ MONTAO HERNAN DARIO"/>
    <x v="4"/>
    <x v="0"/>
    <n v="141"/>
    <n v="20.1428571428571"/>
    <n v="171.48173913043499"/>
    <s v="2 Descuentos (Propietario)"/>
    <n v="74016.782600000006"/>
    <x v="0"/>
    <n v="15846.875"/>
    <x v="353"/>
    <x v="0"/>
    <m/>
  </r>
  <r>
    <d v="2022-07-23T01:38:42"/>
    <x v="1"/>
    <n v="40"/>
    <s v="OCAMPO OCAMPO ANTONIO JOSE"/>
    <x v="3"/>
    <x v="0"/>
    <n v="241"/>
    <n v="24.1"/>
    <n v="244.97391304347801"/>
    <m/>
    <n v="105738.26089999999"/>
    <x v="0"/>
    <n v="15846.875"/>
    <x v="353"/>
    <x v="0"/>
    <m/>
  </r>
  <r>
    <d v="2022-07-23T01:38:42"/>
    <x v="1"/>
    <n v="42"/>
    <s v="BARRANTES GALLEGO DANIEL CAMILO"/>
    <x v="6"/>
    <x v="0"/>
    <n v="196"/>
    <n v="24.5"/>
    <n v="195.979130434783"/>
    <m/>
    <n v="84590.608699999997"/>
    <x v="0"/>
    <n v="15846.875"/>
    <x v="353"/>
    <x v="0"/>
    <m/>
  </r>
  <r>
    <d v="2022-07-23T01:39:25"/>
    <x v="1"/>
    <n v="1"/>
    <s v="BERRIO GIL YEYSON DARIO"/>
    <x v="0"/>
    <x v="0"/>
    <n v="173"/>
    <n v="19.2222222222222"/>
    <n v="168"/>
    <m/>
    <n v="73800"/>
    <x v="0"/>
    <n v="15402.777777777799"/>
    <x v="353"/>
    <x v="0"/>
    <m/>
  </r>
  <r>
    <d v="2022-07-23T01:39:25"/>
    <x v="9"/>
    <n v="15"/>
    <s v="LONDOO LOPERA DUVAN ANDRES"/>
    <x v="6"/>
    <x v="1"/>
    <n v="146"/>
    <n v="18.25"/>
    <n v="146"/>
    <m/>
    <n v="62100"/>
    <x v="0"/>
    <n v="15402.777777777799"/>
    <x v="353"/>
    <x v="0"/>
    <m/>
  </r>
  <r>
    <d v="2022-07-23T01:39:25"/>
    <x v="9"/>
    <n v="17"/>
    <s v="MARULANDA JARAMILLO DAWER ANDRES"/>
    <x v="6"/>
    <x v="0"/>
    <n v="155"/>
    <n v="19.375"/>
    <n v="155"/>
    <s v="1 Descuento (Usuario desubicado)"/>
    <n v="66150"/>
    <x v="0"/>
    <n v="15402.7778"/>
    <x v="353"/>
    <x v="0"/>
    <m/>
  </r>
  <r>
    <d v="2022-07-23T01:39:25"/>
    <x v="9"/>
    <n v="23"/>
    <s v="RUA OCHOA JARAD"/>
    <x v="0"/>
    <x v="0"/>
    <n v="181"/>
    <n v="20.1111111111111"/>
    <n v="181"/>
    <m/>
    <n v="77400"/>
    <x v="0"/>
    <n v="15402.7778"/>
    <x v="353"/>
    <x v="0"/>
    <m/>
  </r>
  <r>
    <d v="2022-07-24T02:09:45"/>
    <x v="9"/>
    <n v="1"/>
    <s v="BERRIO GIL YEYSON DARIO"/>
    <x v="6"/>
    <x v="0"/>
    <n v="209"/>
    <n v="26.125"/>
    <n v="187.67332123412001"/>
    <m/>
    <n v="80852.994600000005"/>
    <x v="0"/>
    <n v="13435.294099999999"/>
    <x v="354"/>
    <x v="0"/>
    <m/>
  </r>
  <r>
    <d v="2022-07-24T02:09:46"/>
    <x v="9"/>
    <n v="2"/>
    <s v="VANEGAS MORALES DEIBY ALEJANDRO"/>
    <x v="7"/>
    <x v="0"/>
    <n v="73"/>
    <n v="24.3333333333333"/>
    <n v="70.377495462794897"/>
    <m/>
    <n v="30319.873"/>
    <x v="1"/>
    <n v="13435.294099999999"/>
    <x v="354"/>
    <x v="0"/>
    <m/>
  </r>
  <r>
    <d v="2022-07-24T02:09:46"/>
    <x v="9"/>
    <n v="3"/>
    <s v="CANO JIMENEZ ESNEIDER"/>
    <x v="3"/>
    <x v="0"/>
    <n v="197"/>
    <n v="19.7"/>
    <n v="234.59165154265"/>
    <m/>
    <n v="101066.2432"/>
    <x v="0"/>
    <n v="13435.294099999999"/>
    <x v="354"/>
    <x v="0"/>
    <m/>
  </r>
  <r>
    <d v="2022-07-24T02:09:46"/>
    <x v="9"/>
    <n v="5"/>
    <s v="LOAIZA GAVIRIA EDIXON ANDRES"/>
    <x v="0"/>
    <x v="0"/>
    <n v="249"/>
    <n v="27.6666666666667"/>
    <n v="211.13248638838499"/>
    <s v="1 Descuento (Jefe de ruta)"/>
    <n v="90959.618900000001"/>
    <x v="1"/>
    <n v="13435.294099999999"/>
    <x v="354"/>
    <x v="0"/>
    <m/>
  </r>
  <r>
    <d v="2022-07-24T02:09:46"/>
    <x v="9"/>
    <n v="6"/>
    <s v="VARGAS ROJAS DIELMER AUGUSTO"/>
    <x v="4"/>
    <x v="1"/>
    <n v="156"/>
    <n v="22.285714285714299"/>
    <n v="164.214156079855"/>
    <m/>
    <n v="70746.370200000005"/>
    <x v="0"/>
    <n v="13435.294099999999"/>
    <x v="354"/>
    <x v="0"/>
    <m/>
  </r>
  <r>
    <d v="2022-07-24T02:09:46"/>
    <x v="9"/>
    <n v="7"/>
    <s v="HERNANDEZ MACIAS GILBERTO"/>
    <x v="6"/>
    <x v="0"/>
    <n v="191"/>
    <n v="23.875"/>
    <n v="187.67332123412001"/>
    <m/>
    <n v="80852.994600000005"/>
    <x v="1"/>
    <n v="13435.294099999999"/>
    <x v="354"/>
    <x v="0"/>
    <m/>
  </r>
  <r>
    <d v="2022-07-24T02:09:46"/>
    <x v="9"/>
    <n v="8"/>
    <s v="LONDOO CADAVID DAVID SANTIAGO"/>
    <x v="6"/>
    <x v="0"/>
    <n v="222"/>
    <n v="27.75"/>
    <n v="187.67332123412001"/>
    <m/>
    <n v="80852.994600000005"/>
    <x v="1"/>
    <n v="13435.294099999999"/>
    <x v="354"/>
    <x v="0"/>
    <m/>
  </r>
  <r>
    <d v="2022-07-24T02:09:47"/>
    <x v="9"/>
    <n v="9"/>
    <s v="CASTAEDA DIEGO ALEJANDRO"/>
    <x v="2"/>
    <x v="0"/>
    <n v="128"/>
    <n v="21.3333333333333"/>
    <n v="140.75499092558999"/>
    <m/>
    <n v="60639.745900000002"/>
    <x v="0"/>
    <n v="13435.294099999999"/>
    <x v="354"/>
    <x v="0"/>
    <m/>
  </r>
  <r>
    <d v="2022-07-24T02:09:47"/>
    <x v="9"/>
    <n v="10"/>
    <s v="MONSALVE OCAMPO EDISON GUSTAVO"/>
    <x v="0"/>
    <x v="3"/>
    <n v="214"/>
    <n v="23.7777777777778"/>
    <n v="211.13248638838499"/>
    <m/>
    <n v="90959.618900000001"/>
    <x v="0"/>
    <n v="13435.294099999999"/>
    <x v="354"/>
    <x v="0"/>
    <m/>
  </r>
  <r>
    <d v="2022-07-24T02:09:47"/>
    <x v="1"/>
    <n v="11"/>
    <s v="MONTOYA OSPINA GILBERTO ANTONIO"/>
    <x v="6"/>
    <x v="0"/>
    <n v="219"/>
    <n v="27.375"/>
    <n v="187.67332123412001"/>
    <s v="7 Descuentos (Transbordo veh 24)"/>
    <n v="80852.994600000005"/>
    <x v="0"/>
    <n v="13435.294099999999"/>
    <x v="354"/>
    <x v="0"/>
    <m/>
  </r>
  <r>
    <d v="2022-07-24T02:09:47"/>
    <x v="1"/>
    <n v="12"/>
    <s v="ZAPATA POSSO FERNEY"/>
    <x v="8"/>
    <x v="0"/>
    <n v="120"/>
    <n v="24"/>
    <n v="117.295825771325"/>
    <s v="2 Descuentos (Conduct)"/>
    <n v="50533.121599999999"/>
    <x v="0"/>
    <n v="13435.294099999999"/>
    <x v="354"/>
    <x v="0"/>
    <m/>
  </r>
  <r>
    <d v="2022-07-24T02:09:47"/>
    <x v="1"/>
    <n v="13"/>
    <s v="MORALES CASTAEDA JONNY EDISON"/>
    <x v="3"/>
    <x v="0"/>
    <n v="215"/>
    <n v="21.5"/>
    <n v="234.59165154265"/>
    <s v="1 Descuento (Usuario desubicado)"/>
    <n v="101066.2432"/>
    <x v="0"/>
    <n v="13435.294099999999"/>
    <x v="354"/>
    <x v="0"/>
    <m/>
  </r>
  <r>
    <d v="2022-07-24T02:09:47"/>
    <x v="1"/>
    <n v="14"/>
    <s v="CARVAJAL SALAZAR HECTOR MARINO"/>
    <x v="0"/>
    <x v="0"/>
    <n v="189"/>
    <n v="21"/>
    <n v="211.13248638838499"/>
    <s v="2 Descuentos (Usuarios desubicados)"/>
    <n v="90959.618900000001"/>
    <x v="1"/>
    <n v="13435.294099999999"/>
    <x v="354"/>
    <x v="0"/>
    <m/>
  </r>
  <r>
    <d v="2022-07-24T02:09:48"/>
    <x v="1"/>
    <n v="15"/>
    <s v="LONDOO LOPERA DUVAN ANDRES"/>
    <x v="4"/>
    <x v="0"/>
    <n v="161"/>
    <n v="23"/>
    <n v="164.214156079855"/>
    <m/>
    <n v="70746.370200000005"/>
    <x v="0"/>
    <n v="13435.294099999999"/>
    <x v="354"/>
    <x v="0"/>
    <m/>
  </r>
  <r>
    <d v="2022-07-24T02:09:48"/>
    <x v="1"/>
    <n v="16"/>
    <s v="DAVID TORRES GEIDER"/>
    <x v="6"/>
    <x v="0"/>
    <n v="158"/>
    <n v="19.75"/>
    <n v="187.67332123412001"/>
    <s v="2 Descuentos (Conduct)"/>
    <n v="80852.994600000005"/>
    <x v="0"/>
    <n v="13435.294099999999"/>
    <x v="354"/>
    <x v="0"/>
    <m/>
  </r>
  <r>
    <d v="2022-07-24T02:09:48"/>
    <x v="1"/>
    <n v="18"/>
    <s v="RENDON VIANA HUMBERTO DE JESUS"/>
    <x v="0"/>
    <x v="0"/>
    <n v="228"/>
    <n v="25.3333333333333"/>
    <n v="211.13248638838499"/>
    <s v="1 Descuento (Despachador Jose)"/>
    <n v="90959.618900000001"/>
    <x v="0"/>
    <n v="13435.294099999999"/>
    <x v="354"/>
    <x v="0"/>
    <m/>
  </r>
  <r>
    <d v="2022-07-24T02:09:48"/>
    <x v="1"/>
    <n v="20"/>
    <s v="VACA FIERRO ROBINSON"/>
    <x v="0"/>
    <x v="0"/>
    <n v="205"/>
    <n v="22.7777777777778"/>
    <n v="211.13248638838499"/>
    <s v="2 Descuentos (Usuarios desubicados)"/>
    <n v="90959.618900000001"/>
    <x v="0"/>
    <n v="13435.294099999999"/>
    <x v="354"/>
    <x v="0"/>
    <m/>
  </r>
  <r>
    <d v="2022-07-24T02:09:48"/>
    <x v="1"/>
    <n v="22"/>
    <s v="QUIRAMA CASTAEDA JHON JADER"/>
    <x v="6"/>
    <x v="0"/>
    <n v="224"/>
    <n v="28"/>
    <n v="187.67332123412001"/>
    <m/>
    <n v="80852.994600000005"/>
    <x v="1"/>
    <n v="13435.294099999999"/>
    <x v="354"/>
    <x v="0"/>
    <m/>
  </r>
  <r>
    <d v="2022-07-24T02:09:48"/>
    <x v="1"/>
    <n v="23"/>
    <s v="RUA OCHOA JARAD"/>
    <x v="0"/>
    <x v="0"/>
    <n v="204"/>
    <n v="22.6666666666667"/>
    <n v="211.13248638838499"/>
    <s v="1 Descuento (Despachador Jose)"/>
    <n v="90959.618900000001"/>
    <x v="0"/>
    <n v="13435.294099999999"/>
    <x v="354"/>
    <x v="0"/>
    <m/>
  </r>
  <r>
    <d v="2022-07-24T02:09:49"/>
    <x v="1"/>
    <n v="24"/>
    <s v="LOPERA QUINTERO DIEGO ALEJANDRO"/>
    <x v="6"/>
    <x v="0"/>
    <n v="172"/>
    <n v="21.5"/>
    <n v="187.67332123412001"/>
    <m/>
    <n v="80852.994600000005"/>
    <x v="0"/>
    <n v="13435.294099999999"/>
    <x v="354"/>
    <x v="0"/>
    <m/>
  </r>
  <r>
    <d v="2022-07-24T02:09:49"/>
    <x v="1"/>
    <n v="25"/>
    <s v="SANCHEZ DIAZ EDISON ANDRES"/>
    <x v="6"/>
    <x v="0"/>
    <n v="191"/>
    <n v="23.875"/>
    <n v="187.67332123412001"/>
    <m/>
    <n v="80852.994600000005"/>
    <x v="1"/>
    <n v="13435.294099999999"/>
    <x v="354"/>
    <x v="0"/>
    <m/>
  </r>
  <r>
    <d v="2022-07-24T02:09:49"/>
    <x v="1"/>
    <n v="26"/>
    <s v="VERENZUELA MARTINEZ ALEXANDER"/>
    <x v="0"/>
    <x v="0"/>
    <n v="172"/>
    <n v="19.1111111111111"/>
    <n v="211.13248638838499"/>
    <s v="2 Descuentos (Transbordo veh 32)"/>
    <n v="90959.618900000001"/>
    <x v="0"/>
    <n v="13435.294099999999"/>
    <x v="354"/>
    <x v="0"/>
    <m/>
  </r>
  <r>
    <d v="2022-07-24T02:09:49"/>
    <x v="1"/>
    <n v="27"/>
    <s v="DURANGO DAVID JOSE"/>
    <x v="6"/>
    <x v="0"/>
    <n v="210"/>
    <n v="26.25"/>
    <n v="187.67332123412001"/>
    <m/>
    <n v="80852.994600000005"/>
    <x v="0"/>
    <n v="13435.294099999999"/>
    <x v="354"/>
    <x v="0"/>
    <m/>
  </r>
  <r>
    <d v="2022-07-24T02:09:49"/>
    <x v="1"/>
    <n v="29"/>
    <s v="TABORDA ROJAS DIEGO ALEJANDRO"/>
    <x v="0"/>
    <x v="0"/>
    <n v="239"/>
    <n v="26.5555555555556"/>
    <n v="211.13248638838499"/>
    <m/>
    <n v="90959.618900000001"/>
    <x v="0"/>
    <n v="13435.294099999999"/>
    <x v="354"/>
    <x v="0"/>
    <m/>
  </r>
  <r>
    <d v="2022-07-24T02:09:49"/>
    <x v="9"/>
    <n v="30"/>
    <s v="ORTEGA ARROYAVE JUAN PABLO"/>
    <x v="0"/>
    <x v="3"/>
    <n v="199"/>
    <n v="22.1111111111111"/>
    <n v="211.13248638838499"/>
    <s v="1 Descuento (Conduct)"/>
    <n v="90959.618900000001"/>
    <x v="0"/>
    <n v="13435.294099999999"/>
    <x v="354"/>
    <x v="0"/>
    <m/>
  </r>
  <r>
    <d v="2022-07-24T02:09:50"/>
    <x v="9"/>
    <n v="31"/>
    <s v="ANDRADE PEREA MARLON DAVID"/>
    <x v="6"/>
    <x v="0"/>
    <n v="173"/>
    <n v="21.625"/>
    <n v="187.67332123412001"/>
    <m/>
    <n v="80852.994600000005"/>
    <x v="0"/>
    <n v="13435.294099999999"/>
    <x v="354"/>
    <x v="0"/>
    <m/>
  </r>
  <r>
    <d v="2022-07-24T02:09:50"/>
    <x v="9"/>
    <n v="32"/>
    <s v="MEDINA PARRA JONATHAN ESTIVEN"/>
    <x v="6"/>
    <x v="0"/>
    <n v="180"/>
    <n v="21.176470588235301"/>
    <n v="199.402903811252"/>
    <s v="6 Descuentos (Jefe de ruta, Propietario, 2 Transbordo veh 30 y 2 Usuarios desubicados)"/>
    <n v="85906.306700000001"/>
    <x v="0"/>
    <n v="13435.294099999999"/>
    <x v="354"/>
    <x v="0"/>
    <m/>
  </r>
  <r>
    <d v="2022-07-24T02:09:50"/>
    <x v="9"/>
    <n v="33"/>
    <s v="TORRES CRISTIAN"/>
    <x v="0"/>
    <x v="0"/>
    <n v="202"/>
    <n v="22.4444444444444"/>
    <n v="211.13248638838499"/>
    <s v="7 Descuentos (6 Transbordo y Conduct)"/>
    <n v="90959.618900000001"/>
    <x v="0"/>
    <n v="13435.294099999999"/>
    <x v="354"/>
    <x v="0"/>
    <m/>
  </r>
  <r>
    <d v="2022-07-24T02:09:50"/>
    <x v="9"/>
    <n v="34"/>
    <s v="MONTOYA OSPINA GILBERTO ANTONIO"/>
    <x v="0"/>
    <x v="0"/>
    <n v="210"/>
    <n v="23.3333333333333"/>
    <n v="211.13248638838499"/>
    <s v="2 Descuentos (Transbordo veh 33 y Propietario)"/>
    <n v="90959.618900000001"/>
    <x v="0"/>
    <n v="13435.294099999999"/>
    <x v="354"/>
    <x v="0"/>
    <m/>
  </r>
  <r>
    <d v="2022-07-24T02:09:50"/>
    <x v="9"/>
    <n v="35"/>
    <s v="GARCIA DAVID WILSON ALBERTO"/>
    <x v="6"/>
    <x v="0"/>
    <n v="192"/>
    <n v="24"/>
    <n v="187.67332123412001"/>
    <s v="2 Descuentos x Usuario con movilidad reducida"/>
    <n v="80852.994600000005"/>
    <x v="1"/>
    <n v="13435.294099999999"/>
    <x v="354"/>
    <x v="0"/>
    <m/>
  </r>
  <r>
    <d v="2022-07-24T02:09:50"/>
    <x v="9"/>
    <n v="36"/>
    <s v="MARTINEZ CHAVERRA LUIS NORBERTO"/>
    <x v="6"/>
    <x v="0"/>
    <n v="182"/>
    <n v="22.75"/>
    <n v="187.67332123412001"/>
    <m/>
    <n v="80852.994600000005"/>
    <x v="0"/>
    <n v="13435.294099999999"/>
    <x v="354"/>
    <x v="0"/>
    <m/>
  </r>
  <r>
    <d v="2022-07-24T02:09:51"/>
    <x v="9"/>
    <n v="37"/>
    <s v="HOYOS HENAO SANTIAGO"/>
    <x v="2"/>
    <x v="0"/>
    <n v="160"/>
    <n v="26.6666666666667"/>
    <n v="140.75499092558999"/>
    <s v="2 Descuentos x Usuario con movilidad reducida"/>
    <n v="60639.745900000002"/>
    <x v="1"/>
    <n v="13435.294099999999"/>
    <x v="354"/>
    <x v="0"/>
    <m/>
  </r>
  <r>
    <d v="2022-07-24T02:09:51"/>
    <x v="9"/>
    <n v="38"/>
    <s v="LUJAN LOPERA FABIAN ALEXIS"/>
    <x v="10"/>
    <x v="0"/>
    <n v="110"/>
    <n v="27.5"/>
    <n v="93.836660617059906"/>
    <s v="2 Descuentos (Usuarios desubicados)"/>
    <n v="40426.497300000003"/>
    <x v="0"/>
    <n v="13435.294099999999"/>
    <x v="354"/>
    <x v="0"/>
    <m/>
  </r>
  <r>
    <d v="2022-07-24T02:09:51"/>
    <x v="9"/>
    <n v="39"/>
    <s v="GONZALEZ MONTAO HERNAN DARIO"/>
    <x v="2"/>
    <x v="0"/>
    <n v="136"/>
    <n v="22.6666666666667"/>
    <n v="140.75499092558999"/>
    <s v="1 Descuento (Propietario)"/>
    <n v="60639.745900000002"/>
    <x v="0"/>
    <n v="13435.294099999999"/>
    <x v="354"/>
    <x v="0"/>
    <m/>
  </r>
  <r>
    <d v="2022-07-24T02:09:51"/>
    <x v="9"/>
    <n v="40"/>
    <s v="OCAMPO OCAMPO ANTONIO JOSE"/>
    <x v="6"/>
    <x v="0"/>
    <n v="173"/>
    <n v="21.625"/>
    <n v="187.67332123412001"/>
    <m/>
    <n v="80852.994600000005"/>
    <x v="0"/>
    <n v="13435.294099999999"/>
    <x v="354"/>
    <x v="0"/>
    <m/>
  </r>
  <r>
    <d v="2022-07-24T02:11:04"/>
    <x v="1"/>
    <n v="12"/>
    <s v="VELEZ ZAPATA SANTIAGO"/>
    <x v="10"/>
    <x v="3"/>
    <n v="60"/>
    <n v="15"/>
    <n v="60"/>
    <m/>
    <n v="25200"/>
    <x v="0"/>
    <n v="13836.1111111111"/>
    <x v="354"/>
    <x v="0"/>
    <m/>
  </r>
  <r>
    <d v="2022-07-24T02:11:04"/>
    <x v="1"/>
    <n v="17"/>
    <s v="MARULANDA JARAMILLO DAWER ANDRES"/>
    <x v="3"/>
    <x v="0"/>
    <n v="170"/>
    <n v="17"/>
    <n v="170"/>
    <s v="2 Descuentos (Usuarios desubicados)"/>
    <n v="72000"/>
    <x v="0"/>
    <n v="13836.1111111111"/>
    <x v="354"/>
    <x v="0"/>
    <m/>
  </r>
  <r>
    <d v="2022-07-24T02:11:04"/>
    <x v="1"/>
    <n v="19"/>
    <s v="HURTADO MADRID JUAN ESTEBAN"/>
    <x v="10"/>
    <x v="0"/>
    <n v="54"/>
    <n v="15.4285714285714"/>
    <n v="54"/>
    <m/>
    <n v="22725"/>
    <x v="0"/>
    <n v="13836.1111"/>
    <x v="354"/>
    <x v="0"/>
    <m/>
  </r>
  <r>
    <d v="2022-07-24T02:11:04"/>
    <x v="0"/>
    <n v="42"/>
    <s v="LONDOO ORTIZ ARNOLD DAVID"/>
    <x v="6"/>
    <x v="0"/>
    <n v="138"/>
    <n v="17.25"/>
    <n v="138"/>
    <m/>
    <n v="58500"/>
    <x v="0"/>
    <n v="13836.1111"/>
    <x v="354"/>
    <x v="0"/>
    <m/>
  </r>
  <r>
    <d v="2022-07-25T00:17:51"/>
    <x v="10"/>
    <n v="8"/>
    <s v="LONDOO CADAVID DAVID SANTIAGO"/>
    <x v="6"/>
    <x v="0"/>
    <n v="171"/>
    <n v="21.375"/>
    <n v="176.32432432432401"/>
    <m/>
    <n v="75745.945900000006"/>
    <x v="1"/>
    <n v="11658.8235"/>
    <x v="355"/>
    <x v="0"/>
    <m/>
  </r>
  <r>
    <d v="2022-07-25T00:17:52"/>
    <x v="10"/>
    <n v="12"/>
    <s v="REYES ALVARADO ARIEL"/>
    <x v="6"/>
    <x v="3"/>
    <n v="154"/>
    <n v="19.25"/>
    <n v="176.32432432432401"/>
    <s v="2 Descuentos (Usuarios desubicados)"/>
    <n v="75745.945900000006"/>
    <x v="0"/>
    <n v="11658.8235"/>
    <x v="355"/>
    <x v="0"/>
    <m/>
  </r>
  <r>
    <d v="2022-07-25T00:17:52"/>
    <x v="10"/>
    <n v="22"/>
    <s v="QUIRAMA CASTAEDA JHON JADER"/>
    <x v="1"/>
    <x v="3"/>
    <n v="262"/>
    <n v="23.818181818181799"/>
    <n v="242.44594594594599"/>
    <m/>
    <n v="104150.67570000001"/>
    <x v="1"/>
    <n v="11658.8235"/>
    <x v="355"/>
    <x v="0"/>
    <m/>
  </r>
  <r>
    <d v="2022-07-25T00:17:52"/>
    <x v="10"/>
    <n v="23"/>
    <s v="RUA OCHOA JARAD"/>
    <x v="1"/>
    <x v="3"/>
    <n v="258"/>
    <n v="23.454545454545499"/>
    <n v="242.44594594594599"/>
    <m/>
    <n v="104150.67570000001"/>
    <x v="0"/>
    <n v="11658.8235"/>
    <x v="355"/>
    <x v="0"/>
    <m/>
  </r>
  <r>
    <d v="2022-07-25T00:17:52"/>
    <x v="10"/>
    <n v="24"/>
    <s v="LOPERA QUINTERO DIEGO ALEJANDRO"/>
    <x v="3"/>
    <x v="0"/>
    <n v="194"/>
    <n v="19.399999999999999"/>
    <n v="220.40540540540499"/>
    <m/>
    <n v="94682.432400000005"/>
    <x v="0"/>
    <n v="11658.8235"/>
    <x v="355"/>
    <x v="0"/>
    <m/>
  </r>
  <r>
    <d v="2022-07-25T00:17:52"/>
    <x v="10"/>
    <n v="25"/>
    <s v="SANCHEZ DIAZ EDISON ANDRES"/>
    <x v="0"/>
    <x v="0"/>
    <n v="194"/>
    <n v="21.5555555555556"/>
    <n v="198.36486486486501"/>
    <s v="2 Descuentos (Usuarios desubicados)"/>
    <n v="85214.189199999993"/>
    <x v="1"/>
    <n v="11658.8235"/>
    <x v="355"/>
    <x v="0"/>
    <m/>
  </r>
  <r>
    <d v="2022-07-25T00:17:52"/>
    <x v="10"/>
    <n v="27"/>
    <s v="DURANGO DAVID JOSE"/>
    <x v="0"/>
    <x v="0"/>
    <n v="213"/>
    <n v="23.6666666666667"/>
    <n v="198.36486486486501"/>
    <m/>
    <n v="85214.189199999993"/>
    <x v="0"/>
    <n v="11658.8235"/>
    <x v="355"/>
    <x v="0"/>
    <m/>
  </r>
  <r>
    <d v="2022-07-25T00:17:52"/>
    <x v="10"/>
    <n v="31"/>
    <s v="ANDRADE PEREA MARLON DAVID"/>
    <x v="0"/>
    <x v="0"/>
    <n v="248"/>
    <n v="27.5555555555556"/>
    <n v="198.36486486486501"/>
    <s v="3 Descuentos (Usuarios desubicados)"/>
    <n v="85214.189199999993"/>
    <x v="0"/>
    <n v="11658.8235"/>
    <x v="355"/>
    <x v="0"/>
    <m/>
  </r>
  <r>
    <d v="2022-07-25T00:17:53"/>
    <x v="10"/>
    <n v="32"/>
    <s v="MEDINA PARRA JONATHAN ESTIVEN"/>
    <x v="6"/>
    <x v="0"/>
    <n v="155"/>
    <n v="19.375"/>
    <n v="176.32432432432401"/>
    <m/>
    <n v="75745.945900000006"/>
    <x v="0"/>
    <n v="11658.8235"/>
    <x v="355"/>
    <x v="0"/>
    <m/>
  </r>
  <r>
    <d v="2022-07-25T00:17:53"/>
    <x v="10"/>
    <n v="34"/>
    <s v="MONTOYA OSPINA GILBERTO ANTONIO"/>
    <x v="1"/>
    <x v="3"/>
    <n v="263"/>
    <n v="23.909090909090899"/>
    <n v="242.44594594594599"/>
    <m/>
    <n v="104150.67570000001"/>
    <x v="0"/>
    <n v="11658.8235"/>
    <x v="355"/>
    <x v="0"/>
    <m/>
  </r>
  <r>
    <d v="2022-07-25T00:17:53"/>
    <x v="10"/>
    <n v="35"/>
    <s v="GARCIA DAVID WILSON ALBERTO"/>
    <x v="3"/>
    <x v="3"/>
    <n v="199"/>
    <n v="19.899999999999999"/>
    <n v="220.40540540540499"/>
    <s v="3 Descuentos (2 x Usuario con movilidad reducida y Propietario)"/>
    <n v="94682.432400000005"/>
    <x v="1"/>
    <n v="11658.8235"/>
    <x v="355"/>
    <x v="0"/>
    <m/>
  </r>
  <r>
    <d v="2022-07-25T00:17:53"/>
    <x v="10"/>
    <n v="36"/>
    <s v="MARTINEZ CHAVERRA LUIS NORBERTO"/>
    <x v="3"/>
    <x v="3"/>
    <n v="229"/>
    <n v="22.9"/>
    <n v="220.40540540540499"/>
    <m/>
    <n v="94682.432400000005"/>
    <x v="0"/>
    <n v="11658.8235"/>
    <x v="355"/>
    <x v="0"/>
    <m/>
  </r>
  <r>
    <d v="2022-07-25T00:17:53"/>
    <x v="10"/>
    <n v="37"/>
    <s v="HOYOS HENAO SANTIAGO"/>
    <x v="0"/>
    <x v="3"/>
    <n v="196"/>
    <n v="21.7777777777778"/>
    <n v="198.36486486486501"/>
    <m/>
    <n v="85214.189199999993"/>
    <x v="1"/>
    <n v="11658.8235"/>
    <x v="355"/>
    <x v="0"/>
    <m/>
  </r>
  <r>
    <d v="2022-07-25T00:17:53"/>
    <x v="10"/>
    <n v="39"/>
    <s v="GONZALEZ MONTAO HERNAN DARIO"/>
    <x v="4"/>
    <x v="0"/>
    <n v="134"/>
    <n v="19.1428571428571"/>
    <n v="154.283783783784"/>
    <m/>
    <n v="66277.702699999994"/>
    <x v="0"/>
    <n v="11658.8235"/>
    <x v="355"/>
    <x v="0"/>
    <m/>
  </r>
  <r>
    <d v="2022-07-25T00:17:54"/>
    <x v="10"/>
    <n v="40"/>
    <s v="OCAMPO OCAMPO ANTONIO JOSE"/>
    <x v="3"/>
    <x v="0"/>
    <n v="227"/>
    <n v="22.7"/>
    <n v="220.40540540540499"/>
    <m/>
    <n v="94682.432400000005"/>
    <x v="0"/>
    <n v="11658.8235"/>
    <x v="355"/>
    <x v="0"/>
    <m/>
  </r>
  <r>
    <d v="2022-07-25T00:17:54"/>
    <x v="10"/>
    <n v="42"/>
    <s v="LONDOO ORTIZ ARNOLD DAVID"/>
    <x v="6"/>
    <x v="0"/>
    <n v="165"/>
    <n v="20.625"/>
    <n v="176.32432432432401"/>
    <m/>
    <n v="75745.945900000006"/>
    <x v="0"/>
    <n v="11658.8235"/>
    <x v="355"/>
    <x v="0"/>
    <m/>
  </r>
  <r>
    <d v="2022-07-25T00:19:50"/>
    <x v="2"/>
    <n v="26"/>
    <s v="VERENZUELA MARTINEZ ALEXANDER"/>
    <x v="0"/>
    <x v="0"/>
    <n v="159"/>
    <n v="17.6666666666667"/>
    <n v="159"/>
    <m/>
    <n v="67500"/>
    <x v="0"/>
    <n v="12268.4210526316"/>
    <x v="355"/>
    <x v="0"/>
    <m/>
  </r>
  <r>
    <d v="2022-07-25T00:19:50"/>
    <x v="2"/>
    <n v="33"/>
    <s v="TORRES CRISTIAN"/>
    <x v="3"/>
    <x v="3"/>
    <n v="190"/>
    <n v="19"/>
    <n v="190"/>
    <m/>
    <n v="81000"/>
    <x v="0"/>
    <n v="12268.4211"/>
    <x v="355"/>
    <x v="0"/>
    <m/>
  </r>
  <r>
    <d v="2022-07-26T01:14:46"/>
    <x v="9"/>
    <n v="1"/>
    <s v="BERRIO GIL YEYSON DARIO"/>
    <x v="0"/>
    <x v="0"/>
    <n v="207"/>
    <n v="23"/>
    <n v="228.53684210526299"/>
    <s v="1 Descuento (Despachador Jose)"/>
    <n v="98791.578899999993"/>
    <x v="0"/>
    <n v="15681.25"/>
    <x v="356"/>
    <x v="0"/>
    <m/>
  </r>
  <r>
    <d v="2022-07-26T01:14:47"/>
    <x v="9"/>
    <n v="2"/>
    <s v="VANEGAS MORALES DEIBY ALEJANDRO"/>
    <x v="3"/>
    <x v="0"/>
    <n v="281"/>
    <n v="28.1"/>
    <n v="253.92982456140399"/>
    <m/>
    <n v="109768.42110000001"/>
    <x v="1"/>
    <n v="15681.25"/>
    <x v="356"/>
    <x v="0"/>
    <m/>
  </r>
  <r>
    <d v="2022-07-26T01:14:47"/>
    <x v="9"/>
    <n v="3"/>
    <s v="CANO JIMENEZ ESNEIDER"/>
    <x v="3"/>
    <x v="0"/>
    <n v="226"/>
    <n v="22.6"/>
    <n v="253.92982456140399"/>
    <m/>
    <n v="109768.42110000001"/>
    <x v="0"/>
    <n v="15681.25"/>
    <x v="356"/>
    <x v="0"/>
    <m/>
  </r>
  <r>
    <d v="2022-07-26T01:14:47"/>
    <x v="9"/>
    <n v="5"/>
    <s v="MARTINEZ MANCO JUAN FELIPE"/>
    <x v="0"/>
    <x v="0"/>
    <n v="206"/>
    <n v="22.8888888888889"/>
    <n v="228.53684210526299"/>
    <m/>
    <n v="98791.578899999993"/>
    <x v="1"/>
    <n v="15681.25"/>
    <x v="356"/>
    <x v="0"/>
    <m/>
  </r>
  <r>
    <d v="2022-07-26T01:14:47"/>
    <x v="9"/>
    <n v="6"/>
    <s v="VARGAS ROJAS DIELMER AUGUSTO"/>
    <x v="3"/>
    <x v="0"/>
    <n v="264"/>
    <n v="26.4"/>
    <n v="253.92982456140399"/>
    <m/>
    <n v="109768.42110000001"/>
    <x v="0"/>
    <n v="15681.25"/>
    <x v="356"/>
    <x v="0"/>
    <m/>
  </r>
  <r>
    <d v="2022-07-26T01:14:47"/>
    <x v="9"/>
    <n v="7"/>
    <s v="HERNANDEZ MACIAS GILBERTO"/>
    <x v="3"/>
    <x v="0"/>
    <n v="233"/>
    <n v="23.3"/>
    <n v="253.92982456140399"/>
    <m/>
    <n v="109768.42110000001"/>
    <x v="1"/>
    <n v="15681.25"/>
    <x v="356"/>
    <x v="0"/>
    <m/>
  </r>
  <r>
    <d v="2022-07-26T01:14:48"/>
    <x v="9"/>
    <n v="8"/>
    <s v="LONDOO CADAVID DAVID SANTIAGO"/>
    <x v="0"/>
    <x v="0"/>
    <n v="286"/>
    <n v="31.7777777777778"/>
    <n v="228.53684210526299"/>
    <s v="13 Descuentos (Transbordo veh 33)"/>
    <n v="98791.578899999993"/>
    <x v="1"/>
    <n v="15681.25"/>
    <x v="356"/>
    <x v="0"/>
    <m/>
  </r>
  <r>
    <d v="2022-07-26T01:14:48"/>
    <x v="9"/>
    <n v="9"/>
    <s v="CASTAEDA DIEGO ALEJANDRO"/>
    <x v="11"/>
    <x v="2"/>
    <n v="40"/>
    <n v="26.6666666666667"/>
    <n v="38.089473684210503"/>
    <m/>
    <n v="16465.263200000001"/>
    <x v="0"/>
    <n v="15681.25"/>
    <x v="356"/>
    <x v="0"/>
    <m/>
  </r>
  <r>
    <d v="2022-07-26T01:14:48"/>
    <x v="9"/>
    <n v="10"/>
    <s v="MONSALVE OCAMPO EDISON GUSTAVO"/>
    <x v="3"/>
    <x v="0"/>
    <n v="256"/>
    <n v="25.6"/>
    <n v="253.92982456140399"/>
    <m/>
    <n v="109768.42110000001"/>
    <x v="0"/>
    <n v="15681.25"/>
    <x v="356"/>
    <x v="0"/>
    <m/>
  </r>
  <r>
    <d v="2022-07-26T01:14:48"/>
    <x v="1"/>
    <n v="13"/>
    <s v="MORALES CASTAEDA JONNY EDISON"/>
    <x v="0"/>
    <x v="3"/>
    <n v="255"/>
    <n v="28.3333333333333"/>
    <n v="228.53684210526299"/>
    <m/>
    <n v="98791.578899999993"/>
    <x v="0"/>
    <n v="15681.25"/>
    <x v="356"/>
    <x v="0"/>
    <m/>
  </r>
  <r>
    <d v="2022-07-26T01:14:48"/>
    <x v="1"/>
    <n v="14"/>
    <s v="CARVAJAL SALAZAR HECTOR MARINO"/>
    <x v="6"/>
    <x v="1"/>
    <n v="178"/>
    <n v="22.25"/>
    <n v="203.14385964912299"/>
    <m/>
    <n v="87814.736799999999"/>
    <x v="1"/>
    <n v="15681.25"/>
    <x v="356"/>
    <x v="0"/>
    <m/>
  </r>
  <r>
    <d v="2022-07-26T01:14:48"/>
    <x v="1"/>
    <n v="16"/>
    <s v="LONDOO ORTIZ ARNOLD DAVID"/>
    <x v="4"/>
    <x v="0"/>
    <n v="152"/>
    <n v="21.714285714285701"/>
    <n v="177.75087719298199"/>
    <s v="1 Descuento (Despachador estiven)"/>
    <n v="76837.894700000004"/>
    <x v="0"/>
    <n v="15681.25"/>
    <x v="356"/>
    <x v="0"/>
    <m/>
  </r>
  <r>
    <d v="2022-07-26T01:14:49"/>
    <x v="1"/>
    <n v="17"/>
    <s v="MARULANDA JARAMILLO DAWER ANDRES"/>
    <x v="7"/>
    <x v="1"/>
    <n v="72"/>
    <n v="24"/>
    <n v="76.178947368421106"/>
    <m/>
    <n v="32930.526299999998"/>
    <x v="0"/>
    <n v="15681.25"/>
    <x v="356"/>
    <x v="0"/>
    <m/>
  </r>
  <r>
    <d v="2022-07-26T01:14:49"/>
    <x v="1"/>
    <n v="18"/>
    <s v="RENDON VIANA HUMBERTO DE JESUS"/>
    <x v="4"/>
    <x v="0"/>
    <n v="154"/>
    <n v="22"/>
    <n v="177.75087719298199"/>
    <m/>
    <n v="76837.894700000004"/>
    <x v="0"/>
    <n v="15681.25"/>
    <x v="356"/>
    <x v="0"/>
    <m/>
  </r>
  <r>
    <d v="2022-07-26T01:14:49"/>
    <x v="1"/>
    <n v="19"/>
    <s v="HURTADO MADRID JUAN ESTEBAN"/>
    <x v="0"/>
    <x v="0"/>
    <n v="203"/>
    <n v="22.5555555555556"/>
    <n v="228.53684210526299"/>
    <m/>
    <n v="98791.578899999993"/>
    <x v="0"/>
    <n v="15681.25"/>
    <x v="356"/>
    <x v="0"/>
    <m/>
  </r>
  <r>
    <d v="2022-07-26T01:14:49"/>
    <x v="1"/>
    <n v="20"/>
    <s v="VACA FIERRO ROBINSON"/>
    <x v="1"/>
    <x v="0"/>
    <n v="296"/>
    <n v="26.909090909090899"/>
    <n v="279.32280701754399"/>
    <s v="3 Descuentos (Usuarios desubicados)"/>
    <n v="120745.2632"/>
    <x v="0"/>
    <n v="15681.25"/>
    <x v="356"/>
    <x v="0"/>
    <m/>
  </r>
  <r>
    <d v="2022-07-26T01:14:49"/>
    <x v="1"/>
    <n v="22"/>
    <s v="QUIRAMA CASTAEDA JHON JADER"/>
    <x v="3"/>
    <x v="0"/>
    <n v="295"/>
    <n v="29.5"/>
    <n v="253.92982456140399"/>
    <m/>
    <n v="109768.42110000001"/>
    <x v="1"/>
    <n v="15681.25"/>
    <x v="356"/>
    <x v="0"/>
    <m/>
  </r>
  <r>
    <d v="2022-07-26T01:14:49"/>
    <x v="1"/>
    <n v="23"/>
    <s v="RUA OCHOA JARAD"/>
    <x v="0"/>
    <x v="0"/>
    <n v="226"/>
    <n v="25.1111111111111"/>
    <n v="228.53684210526299"/>
    <s v="1 Descuento (Usuario desubicado)"/>
    <n v="98791.578899999993"/>
    <x v="0"/>
    <n v="15681.25"/>
    <x v="356"/>
    <x v="0"/>
    <m/>
  </r>
  <r>
    <d v="2022-07-26T01:14:50"/>
    <x v="1"/>
    <n v="24"/>
    <s v="GONZALEZ VELASQUEZ LISDAN"/>
    <x v="0"/>
    <x v="0"/>
    <n v="256"/>
    <n v="28.4444444444444"/>
    <n v="228.53684210526299"/>
    <m/>
    <n v="98791.578899999993"/>
    <x v="0"/>
    <n v="15681.25"/>
    <x v="356"/>
    <x v="0"/>
    <m/>
  </r>
  <r>
    <d v="2022-07-26T01:14:50"/>
    <x v="1"/>
    <n v="27"/>
    <s v="HENAO MUOZ FERNEY"/>
    <x v="9"/>
    <x v="0"/>
    <n v="290"/>
    <n v="24.1666666666667"/>
    <n v="304.71578947368403"/>
    <s v="1 Descuento (Despachador Jose)"/>
    <n v="131722.1053"/>
    <x v="0"/>
    <n v="15681.25"/>
    <x v="356"/>
    <x v="0"/>
    <m/>
  </r>
  <r>
    <d v="2022-07-26T01:14:50"/>
    <x v="1"/>
    <n v="29"/>
    <s v="VALENCIA MENDOZA JHON"/>
    <x v="1"/>
    <x v="0"/>
    <n v="260"/>
    <n v="23.636363636363601"/>
    <n v="279.32280701754399"/>
    <m/>
    <n v="120745.2632"/>
    <x v="0"/>
    <n v="15681.25"/>
    <x v="356"/>
    <x v="0"/>
    <m/>
  </r>
  <r>
    <d v="2022-07-26T01:14:50"/>
    <x v="1"/>
    <n v="30"/>
    <s v="ORTEGA ARROYAVE JUAN PABLO"/>
    <x v="0"/>
    <x v="0"/>
    <n v="206"/>
    <n v="22.8888888888889"/>
    <n v="228.53684210526299"/>
    <m/>
    <n v="98791.578899999993"/>
    <x v="0"/>
    <n v="15681.25"/>
    <x v="356"/>
    <x v="0"/>
    <m/>
  </r>
  <r>
    <d v="2022-07-26T01:14:50"/>
    <x v="9"/>
    <n v="31"/>
    <s v="ANDRADE PEREA MARLON DAVID"/>
    <x v="3"/>
    <x v="0"/>
    <n v="289"/>
    <n v="28.9"/>
    <n v="253.92982456140399"/>
    <m/>
    <n v="109768.42110000001"/>
    <x v="0"/>
    <n v="15681.25"/>
    <x v="356"/>
    <x v="0"/>
    <m/>
  </r>
  <r>
    <d v="2022-07-26T01:14:50"/>
    <x v="9"/>
    <n v="32"/>
    <s v="MEDINA PARRA JONATHAN ESTIVEN"/>
    <x v="0"/>
    <x v="0"/>
    <n v="261"/>
    <n v="29"/>
    <n v="228.53684210526299"/>
    <s v="3 Descuentos (Usuarios desubicados)"/>
    <n v="98791.578899999993"/>
    <x v="0"/>
    <n v="15681.25"/>
    <x v="356"/>
    <x v="0"/>
    <m/>
  </r>
  <r>
    <d v="2022-07-26T01:14:50"/>
    <x v="9"/>
    <n v="33"/>
    <s v="TABORDA ROJAS DIEGO ALEJANDRO"/>
    <x v="3"/>
    <x v="0"/>
    <n v="235"/>
    <n v="24.7368421052632"/>
    <n v="241.23333333333301"/>
    <m/>
    <n v="104280"/>
    <x v="0"/>
    <n v="15681.25"/>
    <x v="356"/>
    <x v="0"/>
    <m/>
  </r>
  <r>
    <d v="2022-07-26T01:14:51"/>
    <x v="9"/>
    <n v="34"/>
    <s v="ESPINOZA CHAVARRIA GUILLERMO LEON"/>
    <x v="6"/>
    <x v="0"/>
    <n v="201"/>
    <n v="25.125"/>
    <n v="203.14385964912299"/>
    <m/>
    <n v="87814.736799999999"/>
    <x v="0"/>
    <n v="15681.25"/>
    <x v="356"/>
    <x v="0"/>
    <m/>
  </r>
  <r>
    <d v="2022-07-26T01:14:51"/>
    <x v="9"/>
    <n v="35"/>
    <s v="GARCIA DAVID WILSON ALBERTO"/>
    <x v="1"/>
    <x v="0"/>
    <n v="261"/>
    <n v="23.727272727272702"/>
    <n v="279.32280701754399"/>
    <s v="2 Descuentos x Usuario con movilidad reducida"/>
    <n v="120745.2632"/>
    <x v="1"/>
    <n v="15681.25"/>
    <x v="356"/>
    <x v="0"/>
    <m/>
  </r>
  <r>
    <d v="2022-07-26T01:14:51"/>
    <x v="9"/>
    <n v="36"/>
    <s v="MARTINEZ CHAVERRA LUIS NORBERTO"/>
    <x v="3"/>
    <x v="0"/>
    <n v="285"/>
    <n v="28.5"/>
    <n v="253.92982456140399"/>
    <m/>
    <n v="109768.42110000001"/>
    <x v="0"/>
    <n v="15681.25"/>
    <x v="356"/>
    <x v="0"/>
    <m/>
  </r>
  <r>
    <d v="2022-07-26T01:14:51"/>
    <x v="9"/>
    <n v="37"/>
    <s v="PIEDRAHITA MADRID SANTIAGO"/>
    <x v="3"/>
    <x v="3"/>
    <n v="253"/>
    <n v="25.3"/>
    <n v="253.92982456140399"/>
    <m/>
    <n v="109768.42110000001"/>
    <x v="1"/>
    <n v="15681.25"/>
    <x v="356"/>
    <x v="0"/>
    <m/>
  </r>
  <r>
    <d v="2022-07-26T01:14:52"/>
    <x v="9"/>
    <n v="38"/>
    <s v="LUJAN LOPERA FABIAN ALEXIS"/>
    <x v="6"/>
    <x v="0"/>
    <n v="194"/>
    <n v="24.25"/>
    <n v="203.14385964912299"/>
    <m/>
    <n v="87814.736799999999"/>
    <x v="0"/>
    <n v="15681.25"/>
    <x v="356"/>
    <x v="0"/>
    <m/>
  </r>
  <r>
    <d v="2022-07-26T01:14:52"/>
    <x v="9"/>
    <n v="39"/>
    <s v="GONZALEZ MONTAO HERNAN DARIO"/>
    <x v="2"/>
    <x v="0"/>
    <n v="160"/>
    <n v="26.6666666666667"/>
    <n v="152.35789473684201"/>
    <m/>
    <n v="65861.052599999995"/>
    <x v="0"/>
    <n v="15681.25"/>
    <x v="356"/>
    <x v="0"/>
    <m/>
  </r>
  <r>
    <d v="2022-07-26T01:14:52"/>
    <x v="9"/>
    <n v="40"/>
    <s v="OCAMPO OCAMPO ANTONIO JOSE"/>
    <x v="1"/>
    <x v="0"/>
    <n v="256"/>
    <n v="23.272727272727298"/>
    <n v="279.32280701754399"/>
    <m/>
    <n v="120745.2632"/>
    <x v="0"/>
    <n v="15681.25"/>
    <x v="356"/>
    <x v="0"/>
    <m/>
  </r>
  <r>
    <d v="2022-07-26T01:17:06"/>
    <x v="1"/>
    <n v="12"/>
    <s v="VELEZ ZAPATA SANTIAGO"/>
    <x v="1"/>
    <x v="0"/>
    <n v="195"/>
    <n v="17.727272727272702"/>
    <n v="195"/>
    <m/>
    <n v="82800"/>
    <x v="0"/>
    <n v="15486.1111111111"/>
    <x v="356"/>
    <x v="0"/>
    <m/>
  </r>
  <r>
    <d v="2022-07-26T01:17:06"/>
    <x v="1"/>
    <n v="21"/>
    <s v="REYES ALVARADO ARIEL"/>
    <x v="11"/>
    <x v="0"/>
    <n v="42"/>
    <n v="16.8"/>
    <n v="42"/>
    <m/>
    <n v="17775"/>
    <x v="0"/>
    <n v="15486.1111"/>
    <x v="356"/>
    <x v="0"/>
    <m/>
  </r>
  <r>
    <d v="2022-07-26T01:17:06"/>
    <x v="0"/>
    <n v="42"/>
    <s v="BARRANTES GALLEGO DANIEL CAMILO"/>
    <x v="8"/>
    <x v="8"/>
    <n v="106"/>
    <n v="21.2"/>
    <n v="106"/>
    <s v="Se descuenta el viaje de 5 10 pm ya que abandona ruta sin autorizacin ni justificacin"/>
    <n v="45450"/>
    <x v="0"/>
    <n v="15486.1111"/>
    <x v="356"/>
    <x v="0"/>
    <m/>
  </r>
  <r>
    <d v="2022-07-26T01:17:06"/>
    <x v="1"/>
    <n v="26"/>
    <s v="VERENZUELA MARTINEZ ALEXANDER"/>
    <x v="9"/>
    <x v="0"/>
    <n v="212"/>
    <n v="17.6666666666667"/>
    <n v="212"/>
    <s v="1 Descuento (Despachador estiven)"/>
    <n v="90000"/>
    <x v="0"/>
    <n v="15486.1111"/>
    <x v="356"/>
    <x v="0"/>
    <m/>
  </r>
  <r>
    <d v="2022-07-27T00:58:01"/>
    <x v="1"/>
    <n v="1"/>
    <s v="BERRIO GIL YEYSON DARIO"/>
    <x v="3"/>
    <x v="0"/>
    <n v="221"/>
    <n v="22.1"/>
    <n v="262.438095238095"/>
    <m/>
    <n v="113597.14290000001"/>
    <x v="0"/>
    <n v="15658.0645"/>
    <x v="357"/>
    <x v="0"/>
    <m/>
  </r>
  <r>
    <d v="2022-07-27T00:58:02"/>
    <x v="1"/>
    <n v="2"/>
    <s v="VANEGAS MORALES DEIBY ALEJANDRO"/>
    <x v="2"/>
    <x v="1"/>
    <n v="134"/>
    <n v="22.3333333333333"/>
    <n v="157.46285714285699"/>
    <m/>
    <n v="68158.285699999993"/>
    <x v="1"/>
    <n v="15658.0645"/>
    <x v="357"/>
    <x v="0"/>
    <m/>
  </r>
  <r>
    <d v="2022-07-27T00:58:02"/>
    <x v="1"/>
    <n v="5"/>
    <s v="LOAIZA GAVIRIA EDIXON ANDRES"/>
    <x v="3"/>
    <x v="0"/>
    <n v="271"/>
    <n v="27.1"/>
    <n v="262.438095238095"/>
    <s v="1 Descuento (Usuario desubicado)"/>
    <n v="113597.14290000001"/>
    <x v="1"/>
    <n v="15658.0645"/>
    <x v="357"/>
    <x v="0"/>
    <m/>
  </r>
  <r>
    <d v="2022-07-27T00:58:02"/>
    <x v="1"/>
    <n v="6"/>
    <s v="CASTAEDA DIEGO ALEJANDRO"/>
    <x v="6"/>
    <x v="0"/>
    <n v="205"/>
    <n v="25.625"/>
    <n v="209.950476190476"/>
    <m/>
    <n v="90877.714300000007"/>
    <x v="0"/>
    <n v="15658.0645"/>
    <x v="357"/>
    <x v="0"/>
    <m/>
  </r>
  <r>
    <d v="2022-07-27T00:58:03"/>
    <x v="1"/>
    <n v="7"/>
    <s v="HERNANDEZ MACIAS GILBERTO"/>
    <x v="3"/>
    <x v="0"/>
    <n v="232"/>
    <n v="23.2"/>
    <n v="262.438095238095"/>
    <m/>
    <n v="113597.14290000001"/>
    <x v="1"/>
    <n v="15658.0645"/>
    <x v="357"/>
    <x v="0"/>
    <m/>
  </r>
  <r>
    <d v="2022-07-27T00:58:03"/>
    <x v="1"/>
    <n v="8"/>
    <s v="MARTINEZ MANCO JUAN FELIPE"/>
    <x v="0"/>
    <x v="0"/>
    <n v="221"/>
    <n v="24.5555555555556"/>
    <n v="236.194285714286"/>
    <m/>
    <n v="102237.4286"/>
    <x v="1"/>
    <n v="15658.0645"/>
    <x v="357"/>
    <x v="0"/>
    <m/>
  </r>
  <r>
    <d v="2022-07-27T00:58:03"/>
    <x v="1"/>
    <n v="10"/>
    <s v="HOYOS HENAO SANTIAGO"/>
    <x v="3"/>
    <x v="0"/>
    <n v="300"/>
    <n v="30"/>
    <n v="262.438095238095"/>
    <m/>
    <n v="113597.14290000001"/>
    <x v="0"/>
    <n v="15658.0645"/>
    <x v="357"/>
    <x v="0"/>
    <m/>
  </r>
  <r>
    <d v="2022-07-27T00:58:03"/>
    <x v="9"/>
    <n v="11"/>
    <s v="HERRERA CRISTIAN"/>
    <x v="0"/>
    <x v="0"/>
    <n v="275"/>
    <n v="30.5555555555556"/>
    <n v="236.194285714286"/>
    <s v="2 Descuentos (Propietario y Usuario desubicado)"/>
    <n v="102237.4286"/>
    <x v="0"/>
    <n v="15658.0645"/>
    <x v="357"/>
    <x v="0"/>
    <m/>
  </r>
  <r>
    <d v="2022-07-27T00:58:04"/>
    <x v="9"/>
    <n v="13"/>
    <s v="MORALES CASTAEDA JONNY EDISON"/>
    <x v="0"/>
    <x v="0"/>
    <n v="200"/>
    <n v="22.2222222222222"/>
    <n v="236.194285714286"/>
    <s v="2 Descuentos (Usuarios desubicados)"/>
    <n v="102237.4286"/>
    <x v="0"/>
    <n v="15658.0645"/>
    <x v="357"/>
    <x v="0"/>
    <m/>
  </r>
  <r>
    <d v="2022-07-27T00:58:04"/>
    <x v="9"/>
    <n v="14"/>
    <s v="GONZALEZ VELASQUEZ LISDAN"/>
    <x v="6"/>
    <x v="0"/>
    <n v="245"/>
    <n v="30.625"/>
    <n v="209.950476190476"/>
    <m/>
    <n v="90877.714300000007"/>
    <x v="1"/>
    <n v="15658.0645"/>
    <x v="357"/>
    <x v="0"/>
    <m/>
  </r>
  <r>
    <d v="2022-07-27T00:58:04"/>
    <x v="9"/>
    <n v="17"/>
    <s v="ESPINOZA CHAVARRIA GUILLERMO LEON"/>
    <x v="6"/>
    <x v="0"/>
    <n v="209"/>
    <n v="26.125"/>
    <n v="209.950476190476"/>
    <m/>
    <n v="90877.714300000007"/>
    <x v="0"/>
    <n v="15658.0645"/>
    <x v="357"/>
    <x v="0"/>
    <m/>
  </r>
  <r>
    <d v="2022-07-27T00:58:04"/>
    <x v="9"/>
    <n v="18"/>
    <s v="RENDON VIANA HUMBERTO DE JESUS"/>
    <x v="0"/>
    <x v="0"/>
    <n v="247"/>
    <n v="27.4444444444444"/>
    <n v="236.194285714286"/>
    <m/>
    <n v="102237.4286"/>
    <x v="0"/>
    <n v="15658.0645"/>
    <x v="357"/>
    <x v="0"/>
    <m/>
  </r>
  <r>
    <d v="2022-07-27T00:58:05"/>
    <x v="9"/>
    <n v="19"/>
    <s v="HURTADO MADRID JUAN ESTEBAN"/>
    <x v="6"/>
    <x v="0"/>
    <n v="189"/>
    <n v="23.625"/>
    <n v="209.950476190476"/>
    <s v="1 Descuento (Capacitacin)"/>
    <n v="90877.714300000007"/>
    <x v="0"/>
    <n v="15658.0645"/>
    <x v="357"/>
    <x v="0"/>
    <m/>
  </r>
  <r>
    <d v="2022-07-27T00:58:05"/>
    <x v="9"/>
    <n v="20"/>
    <s v="VACA FIERRO ROBINSON"/>
    <x v="1"/>
    <x v="0"/>
    <n v="297"/>
    <n v="27"/>
    <n v="288.681904761905"/>
    <m/>
    <n v="124956.85709999999"/>
    <x v="0"/>
    <n v="15658.0645"/>
    <x v="357"/>
    <x v="0"/>
    <m/>
  </r>
  <r>
    <d v="2022-07-27T00:58:05"/>
    <x v="9"/>
    <n v="22"/>
    <s v="QUIRAMA CASTAEDA JHON JADER"/>
    <x v="0"/>
    <x v="0"/>
    <n v="225"/>
    <n v="25"/>
    <n v="236.194285714286"/>
    <s v="1 Descuento (Despachador jose)"/>
    <n v="102237.4286"/>
    <x v="1"/>
    <n v="15658.0645"/>
    <x v="357"/>
    <x v="0"/>
    <m/>
  </r>
  <r>
    <d v="2022-07-27T00:58:05"/>
    <x v="9"/>
    <n v="23"/>
    <s v="ZAPATA POSSO FERNEY"/>
    <x v="3"/>
    <x v="1"/>
    <n v="260"/>
    <n v="26"/>
    <n v="262.438095238095"/>
    <s v="2 Descuentos (Usuarios desubicados)"/>
    <n v="113597.14290000001"/>
    <x v="0"/>
    <n v="15658.0645"/>
    <x v="357"/>
    <x v="0"/>
    <m/>
  </r>
  <r>
    <d v="2022-07-27T00:58:05"/>
    <x v="9"/>
    <n v="26"/>
    <s v="VERENZUELA MARTINEZ ALEXANDER"/>
    <x v="0"/>
    <x v="0"/>
    <n v="223"/>
    <n v="24.7777777777778"/>
    <n v="236.194285714286"/>
    <s v="3 Descuentos (Despachador jose y 2 Usuarios desubicados)"/>
    <n v="102237.4286"/>
    <x v="0"/>
    <n v="15658.0645"/>
    <x v="357"/>
    <x v="0"/>
    <m/>
  </r>
  <r>
    <d v="2022-07-27T00:58:06"/>
    <x v="9"/>
    <n v="27"/>
    <s v="DURANGO DAVID JOSE"/>
    <x v="2"/>
    <x v="0"/>
    <n v="144"/>
    <n v="26.181818181818201"/>
    <n v="144.34095238095199"/>
    <m/>
    <n v="62478.428599999999"/>
    <x v="0"/>
    <n v="15658.0645"/>
    <x v="357"/>
    <x v="0"/>
    <m/>
  </r>
  <r>
    <d v="2022-07-27T00:58:06"/>
    <x v="9"/>
    <n v="29"/>
    <s v="VALENCIA MENDOZA JHON"/>
    <x v="3"/>
    <x v="3"/>
    <n v="246"/>
    <n v="24.6"/>
    <n v="262.438095238095"/>
    <s v="4 Descuentos (Propietario y Jefe de ruta)"/>
    <n v="113597.14290000001"/>
    <x v="0"/>
    <n v="15658.0645"/>
    <x v="357"/>
    <x v="0"/>
    <m/>
  </r>
  <r>
    <d v="2022-07-27T00:58:06"/>
    <x v="9"/>
    <n v="30"/>
    <s v="ORTEGA ARROYAVE JUAN PABLO"/>
    <x v="0"/>
    <x v="0"/>
    <n v="231"/>
    <n v="25.6666666666667"/>
    <n v="236.194285714286"/>
    <s v="1 Descuento (Usuario desubicado)"/>
    <n v="102237.4286"/>
    <x v="0"/>
    <n v="15658.0645"/>
    <x v="357"/>
    <x v="0"/>
    <m/>
  </r>
  <r>
    <d v="2022-07-27T00:58:07"/>
    <x v="1"/>
    <n v="31"/>
    <s v="ANDRADE PEREA MARLON DAVID"/>
    <x v="11"/>
    <x v="0"/>
    <n v="68"/>
    <n v="34"/>
    <n v="52.487619047618999"/>
    <m/>
    <n v="22719.428599999999"/>
    <x v="0"/>
    <n v="15658.0645"/>
    <x v="357"/>
    <x v="0"/>
    <m/>
  </r>
  <r>
    <d v="2022-07-27T00:58:07"/>
    <x v="1"/>
    <n v="32"/>
    <s v="MEDINA PARRA JONATHAN ESTIVEN"/>
    <x v="0"/>
    <x v="0"/>
    <n v="266"/>
    <n v="29.5555555555556"/>
    <n v="236.194285714286"/>
    <s v="3 Descuentos (Usuarios desubicados)"/>
    <n v="102237.4286"/>
    <x v="0"/>
    <n v="15658.0645"/>
    <x v="357"/>
    <x v="0"/>
    <m/>
  </r>
  <r>
    <d v="2022-07-27T00:58:07"/>
    <x v="1"/>
    <n v="33"/>
    <s v="TORRES CRISTIAN"/>
    <x v="0"/>
    <x v="3"/>
    <n v="224"/>
    <n v="24.8888888888889"/>
    <n v="236.194285714286"/>
    <m/>
    <n v="102237.4286"/>
    <x v="0"/>
    <n v="15658.0645"/>
    <x v="357"/>
    <x v="0"/>
    <m/>
  </r>
  <r>
    <d v="2022-07-27T00:58:07"/>
    <x v="1"/>
    <n v="34"/>
    <s v="MONTOYA OSPINA GILBERTO ANTONIO"/>
    <x v="0"/>
    <x v="0"/>
    <n v="303"/>
    <n v="33.6666666666667"/>
    <n v="236.194285714286"/>
    <s v="2 Descuentos (Usuarios desubicados)"/>
    <n v="102237.4286"/>
    <x v="0"/>
    <n v="15658.0645"/>
    <x v="357"/>
    <x v="0"/>
    <m/>
  </r>
  <r>
    <d v="2022-07-27T00:58:08"/>
    <x v="1"/>
    <n v="35"/>
    <s v="LONDOO CADAVID DAVID SANTIAGO"/>
    <x v="0"/>
    <x v="0"/>
    <n v="237"/>
    <n v="26.3333333333333"/>
    <n v="236.194285714286"/>
    <s v="1 Descuento (Usuario desubicado)"/>
    <n v="102237.4286"/>
    <x v="1"/>
    <n v="15658.0645"/>
    <x v="357"/>
    <x v="0"/>
    <m/>
  </r>
  <r>
    <d v="2022-07-27T00:58:08"/>
    <x v="1"/>
    <n v="36"/>
    <s v="MARTINEZ CHAVERRA LUIS NORBERTO"/>
    <x v="3"/>
    <x v="3"/>
    <n v="237"/>
    <n v="23.7"/>
    <n v="262.438095238095"/>
    <m/>
    <n v="113597.14290000001"/>
    <x v="0"/>
    <n v="15658.0645"/>
    <x v="357"/>
    <x v="0"/>
    <m/>
  </r>
  <r>
    <d v="2022-07-27T00:58:08"/>
    <x v="1"/>
    <n v="37"/>
    <s v="PIEDRAHITA MADRID SANTIAGO"/>
    <x v="6"/>
    <x v="0"/>
    <n v="210"/>
    <n v="26.25"/>
    <n v="209.950476190476"/>
    <m/>
    <n v="90877.714300000007"/>
    <x v="1"/>
    <n v="15658.0645"/>
    <x v="357"/>
    <x v="0"/>
    <m/>
  </r>
  <r>
    <d v="2022-07-27T00:58:08"/>
    <x v="1"/>
    <n v="38"/>
    <s v="LUJAN LOPERA FABIAN ALEXIS"/>
    <x v="0"/>
    <x v="0"/>
    <n v="225"/>
    <n v="25"/>
    <n v="236.194285714286"/>
    <m/>
    <n v="102237.4286"/>
    <x v="0"/>
    <n v="15658.0645"/>
    <x v="357"/>
    <x v="0"/>
    <m/>
  </r>
  <r>
    <d v="2022-07-27T00:58:09"/>
    <x v="1"/>
    <n v="39"/>
    <s v="LONDOO LOPERA DUVAN ANDRES"/>
    <x v="3"/>
    <x v="0"/>
    <n v="264"/>
    <n v="26.4"/>
    <n v="262.438095238095"/>
    <s v="1 Descuento (Jefe de ruta)"/>
    <n v="113597.14290000001"/>
    <x v="0"/>
    <n v="15658.0645"/>
    <x v="357"/>
    <x v="0"/>
    <m/>
  </r>
  <r>
    <d v="2022-07-27T00:58:09"/>
    <x v="1"/>
    <n v="40"/>
    <s v="OCAMPO OCAMPO ANTONIO JOSE"/>
    <x v="3"/>
    <x v="3"/>
    <n v="280"/>
    <n v="28"/>
    <n v="262.438095238095"/>
    <s v="2 Descuentos (Jefe de ruta y Capacitacin)"/>
    <n v="113597.14290000001"/>
    <x v="0"/>
    <n v="15658.0645"/>
    <x v="357"/>
    <x v="0"/>
    <m/>
  </r>
  <r>
    <d v="2022-07-27T00:58:38"/>
    <x v="1"/>
    <n v="3"/>
    <s v="CANO JIMENEZ ESNEIDER"/>
    <x v="0"/>
    <x v="0"/>
    <n v="196"/>
    <n v="21.7777777777778"/>
    <n v="196"/>
    <m/>
    <n v="84150"/>
    <x v="0"/>
    <n v="16105.8823529412"/>
    <x v="357"/>
    <x v="0"/>
    <m/>
  </r>
  <r>
    <d v="2022-07-27T00:58:38"/>
    <x v="9"/>
    <n v="12"/>
    <s v="LONDOO ORTIZ ARNOLD DAVID"/>
    <x v="0"/>
    <x v="1"/>
    <n v="189"/>
    <n v="21"/>
    <n v="189"/>
    <m/>
    <n v="81000"/>
    <x v="0"/>
    <n v="16105.8824"/>
    <x v="357"/>
    <x v="0"/>
    <m/>
  </r>
  <r>
    <d v="2022-07-27T00:58:39"/>
    <x v="9"/>
    <n v="15"/>
    <s v="LOPERA AGUDELO LUIS FRANCISCO"/>
    <x v="2"/>
    <x v="0"/>
    <n v="137"/>
    <n v="21.076923076923102"/>
    <n v="137"/>
    <m/>
    <n v="58725"/>
    <x v="0"/>
    <n v="16105.8824"/>
    <x v="357"/>
    <x v="0"/>
    <m/>
  </r>
  <r>
    <d v="2022-07-27T00:58:39"/>
    <x v="9"/>
    <n v="16"/>
    <s v="DAVID TORRES GEIDER"/>
    <x v="0"/>
    <x v="0"/>
    <n v="159"/>
    <n v="17.6666666666667"/>
    <n v="159"/>
    <m/>
    <n v="67500"/>
    <x v="0"/>
    <n v="16105.8824"/>
    <x v="357"/>
    <x v="0"/>
    <m/>
  </r>
  <r>
    <d v="2022-07-28T01:50:52"/>
    <x v="9"/>
    <n v="1"/>
    <s v="BERRIO GIL YEYSON DARIO"/>
    <x v="6"/>
    <x v="0"/>
    <n v="175"/>
    <n v="21.875"/>
    <n v="199.04347826086999"/>
    <m/>
    <n v="85969.565199999997"/>
    <x v="0"/>
    <n v="15640.625"/>
    <x v="358"/>
    <x v="0"/>
    <m/>
  </r>
  <r>
    <d v="2022-07-28T01:50:53"/>
    <x v="9"/>
    <n v="2"/>
    <s v="VANEGAS MORALES DEIBY ALEJANDRO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3"/>
    <s v="CANO JIMENEZ ESNEIDER"/>
    <x v="3"/>
    <x v="0"/>
    <n v="231"/>
    <n v="23.1"/>
    <n v="248.804347826087"/>
    <m/>
    <n v="107461.9565"/>
    <x v="0"/>
    <n v="15640.625"/>
    <x v="358"/>
    <x v="0"/>
    <m/>
  </r>
  <r>
    <d v="2022-07-28T01:50:53"/>
    <x v="9"/>
    <n v="5"/>
    <s v="LOAIZA GAVIRIA EDIXON ANDRES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6"/>
    <s v="VARGAS ROJAS DIELMER AUGUSTO"/>
    <x v="0"/>
    <x v="0"/>
    <n v="205"/>
    <n v="22.7777777777778"/>
    <n v="223.923913043478"/>
    <m/>
    <n v="96715.760899999994"/>
    <x v="0"/>
    <n v="15640.625"/>
    <x v="358"/>
    <x v="0"/>
    <m/>
  </r>
  <r>
    <d v="2022-07-28T01:50:53"/>
    <x v="9"/>
    <n v="7"/>
    <s v="LONDOO CADAVID DAVID SANTIAGO"/>
    <x v="0"/>
    <x v="0"/>
    <n v="222"/>
    <n v="24.6666666666667"/>
    <n v="223.923913043478"/>
    <m/>
    <n v="96715.760899999994"/>
    <x v="1"/>
    <n v="15640.625"/>
    <x v="358"/>
    <x v="0"/>
    <m/>
  </r>
  <r>
    <d v="2022-07-28T01:50:53"/>
    <x v="9"/>
    <n v="10"/>
    <s v="MONSALVE OCAMPO EDISON GUSTAVO"/>
    <x v="0"/>
    <x v="0"/>
    <n v="209"/>
    <n v="23.2222222222222"/>
    <n v="223.923913043478"/>
    <m/>
    <n v="96715.760899999994"/>
    <x v="0"/>
    <n v="15640.625"/>
    <x v="358"/>
    <x v="0"/>
    <m/>
  </r>
  <r>
    <d v="2022-07-28T01:50:54"/>
    <x v="1"/>
    <n v="11"/>
    <s v="TORRES CRISTIAN"/>
    <x v="3"/>
    <x v="0"/>
    <n v="253"/>
    <n v="25.3"/>
    <n v="248.804347826087"/>
    <m/>
    <n v="107461.9565"/>
    <x v="0"/>
    <n v="15640.625"/>
    <x v="358"/>
    <x v="0"/>
    <m/>
  </r>
  <r>
    <d v="2022-07-28T01:50:54"/>
    <x v="1"/>
    <n v="13"/>
    <s v="TABORDA ROJAS DIEGO ALEJANDRO"/>
    <x v="3"/>
    <x v="0"/>
    <n v="259"/>
    <n v="25.9"/>
    <n v="248.804347826087"/>
    <m/>
    <n v="107461.9565"/>
    <x v="0"/>
    <n v="15640.625"/>
    <x v="358"/>
    <x v="0"/>
    <m/>
  </r>
  <r>
    <d v="2022-07-28T01:50:54"/>
    <x v="1"/>
    <n v="14"/>
    <s v="GONZALEZ VELASQUEZ LISDAN"/>
    <x v="3"/>
    <x v="0"/>
    <n v="241"/>
    <n v="24.1"/>
    <n v="248.804347826087"/>
    <m/>
    <n v="107461.9565"/>
    <x v="1"/>
    <n v="15640.625"/>
    <x v="358"/>
    <x v="0"/>
    <m/>
  </r>
  <r>
    <d v="2022-07-28T01:50:54"/>
    <x v="1"/>
    <n v="15"/>
    <s v="LOPERA AGUDELO LUIS FRANCISCO"/>
    <x v="3"/>
    <x v="0"/>
    <n v="238"/>
    <n v="23.8"/>
    <n v="248.804347826087"/>
    <m/>
    <n v="107461.9565"/>
    <x v="0"/>
    <n v="15640.625"/>
    <x v="358"/>
    <x v="0"/>
    <m/>
  </r>
  <r>
    <d v="2022-07-28T01:50:54"/>
    <x v="1"/>
    <n v="16"/>
    <s v="LONDOO ORTIZ ARNOLD DAVID"/>
    <x v="0"/>
    <x v="3"/>
    <n v="192"/>
    <n v="21.3333333333333"/>
    <n v="223.923913043478"/>
    <m/>
    <n v="96715.760899999994"/>
    <x v="0"/>
    <n v="15640.625"/>
    <x v="358"/>
    <x v="0"/>
    <m/>
  </r>
  <r>
    <d v="2022-07-28T01:50:54"/>
    <x v="1"/>
    <n v="18"/>
    <s v="RENDON VIANA HUMBERTO DE JESUS"/>
    <x v="3"/>
    <x v="0"/>
    <n v="253"/>
    <n v="25.3"/>
    <n v="248.804347826087"/>
    <s v="1 Descuento (Despachador estiven)"/>
    <n v="107461.9565"/>
    <x v="0"/>
    <n v="15640.625"/>
    <x v="358"/>
    <x v="0"/>
    <m/>
  </r>
  <r>
    <d v="2022-07-28T01:50:55"/>
    <x v="1"/>
    <n v="19"/>
    <s v="HURTADO MADRID JUAN ESTEBAN"/>
    <x v="3"/>
    <x v="1"/>
    <n v="223"/>
    <n v="22.3"/>
    <n v="248.804347826087"/>
    <s v="1 Descuento (Usuario desubicado)"/>
    <n v="107461.9565"/>
    <x v="0"/>
    <n v="15640.625"/>
    <x v="358"/>
    <x v="0"/>
    <m/>
  </r>
  <r>
    <d v="2022-07-28T01:50:55"/>
    <x v="1"/>
    <n v="20"/>
    <s v="VACA FIERRO ROBINSON"/>
    <x v="3"/>
    <x v="0"/>
    <n v="257"/>
    <n v="25.7"/>
    <n v="248.804347826087"/>
    <m/>
    <n v="107461.9565"/>
    <x v="0"/>
    <n v="15640.625"/>
    <x v="358"/>
    <x v="0"/>
    <m/>
  </r>
  <r>
    <d v="2022-07-28T01:50:55"/>
    <x v="1"/>
    <n v="22"/>
    <s v="QUIRAMA CASTAEDA JHON JADER"/>
    <x v="4"/>
    <x v="0"/>
    <n v="208"/>
    <n v="29.714285714285701"/>
    <n v="174.16304347826099"/>
    <m/>
    <n v="75223.369600000005"/>
    <x v="1"/>
    <n v="15640.625"/>
    <x v="358"/>
    <x v="0"/>
    <m/>
  </r>
  <r>
    <d v="2022-07-28T01:50:55"/>
    <x v="1"/>
    <n v="23"/>
    <s v="RUA OCHOA JARAD"/>
    <x v="10"/>
    <x v="3"/>
    <n v="130"/>
    <n v="32.5"/>
    <n v="99.521739130434796"/>
    <m/>
    <n v="42984.782599999999"/>
    <x v="0"/>
    <n v="15640.625"/>
    <x v="358"/>
    <x v="0"/>
    <m/>
  </r>
  <r>
    <d v="2022-07-28T01:50:55"/>
    <x v="1"/>
    <n v="24"/>
    <s v="LOPERA QUINTERO DIEGO ALEJANDRO"/>
    <x v="6"/>
    <x v="0"/>
    <n v="202"/>
    <n v="25.25"/>
    <n v="199.04347826086999"/>
    <m/>
    <n v="85969.565199999997"/>
    <x v="0"/>
    <n v="15640.625"/>
    <x v="358"/>
    <x v="0"/>
    <m/>
  </r>
  <r>
    <d v="2022-07-28T01:50:55"/>
    <x v="1"/>
    <n v="25"/>
    <s v="SANCHEZ DIAZ EDISON ANDRES"/>
    <x v="4"/>
    <x v="1"/>
    <n v="164"/>
    <n v="23.428571428571399"/>
    <n v="174.16304347826099"/>
    <s v="3 Descuentos (Usuarios desubicados)"/>
    <n v="75223.369600000005"/>
    <x v="1"/>
    <n v="15640.625"/>
    <x v="358"/>
    <x v="0"/>
    <m/>
  </r>
  <r>
    <d v="2022-07-28T01:50:56"/>
    <x v="1"/>
    <n v="26"/>
    <s v="VERENZUELA MARTINEZ ALEXANDER"/>
    <x v="10"/>
    <x v="0"/>
    <n v="88"/>
    <n v="22"/>
    <n v="99.521739130434796"/>
    <m/>
    <n v="42984.782599999999"/>
    <x v="0"/>
    <n v="15640.625"/>
    <x v="358"/>
    <x v="0"/>
    <m/>
  </r>
  <r>
    <d v="2022-07-28T01:50:56"/>
    <x v="1"/>
    <n v="27"/>
    <s v="DURANGO DAVID JOSE"/>
    <x v="6"/>
    <x v="3"/>
    <n v="177"/>
    <n v="22.125"/>
    <n v="199.04347826086999"/>
    <s v="1 Descuento (Despachador estiven)"/>
    <n v="85969.565199999997"/>
    <x v="0"/>
    <n v="15640.625"/>
    <x v="358"/>
    <x v="0"/>
    <m/>
  </r>
  <r>
    <d v="2022-07-28T01:50:56"/>
    <x v="1"/>
    <n v="29"/>
    <s v="VALENCIA MENDOZA JHON"/>
    <x v="3"/>
    <x v="0"/>
    <n v="216"/>
    <n v="21.6"/>
    <n v="248.804347826087"/>
    <m/>
    <n v="107461.9565"/>
    <x v="0"/>
    <n v="15640.625"/>
    <x v="358"/>
    <x v="0"/>
    <m/>
  </r>
  <r>
    <d v="2022-07-28T01:50:56"/>
    <x v="9"/>
    <n v="32"/>
    <s v="MEDINA PARRA JONATHAN ESTIVEN"/>
    <x v="6"/>
    <x v="3"/>
    <n v="212"/>
    <n v="26.5"/>
    <n v="199.04347826086999"/>
    <m/>
    <n v="85969.565199999997"/>
    <x v="0"/>
    <n v="15640.625"/>
    <x v="358"/>
    <x v="0"/>
    <m/>
  </r>
  <r>
    <d v="2022-07-28T01:50:56"/>
    <x v="9"/>
    <n v="33"/>
    <s v="TORRES CRISTIAN"/>
    <x v="0"/>
    <x v="0"/>
    <n v="208"/>
    <n v="23.1111111111111"/>
    <n v="223.923913043478"/>
    <s v="1 Descuento (Despachador estiven)"/>
    <n v="96715.760899999994"/>
    <x v="0"/>
    <n v="15640.625"/>
    <x v="358"/>
    <x v="0"/>
    <m/>
  </r>
  <r>
    <d v="2022-07-28T01:50:57"/>
    <x v="9"/>
    <n v="34"/>
    <s v="MONTOYA OSPINA GILBERTO ANTONIO"/>
    <x v="3"/>
    <x v="0"/>
    <n v="278"/>
    <n v="27.8"/>
    <n v="248.804347826087"/>
    <m/>
    <n v="107461.9565"/>
    <x v="0"/>
    <n v="15640.625"/>
    <x v="358"/>
    <x v="0"/>
    <m/>
  </r>
  <r>
    <d v="2022-07-28T01:50:57"/>
    <x v="9"/>
    <n v="35"/>
    <s v="GARCIA DAVID WILSON ALBERTO"/>
    <x v="0"/>
    <x v="0"/>
    <n v="243"/>
    <n v="27"/>
    <n v="223.923913043478"/>
    <s v="2 Descuentos x Usuario con movilidad reducida"/>
    <n v="96715.760899999994"/>
    <x v="1"/>
    <n v="15640.625"/>
    <x v="358"/>
    <x v="0"/>
    <m/>
  </r>
  <r>
    <d v="2022-07-28T01:50:57"/>
    <x v="9"/>
    <n v="36"/>
    <s v="MARTINEZ CHAVERRA LUIS NORBERTO"/>
    <x v="0"/>
    <x v="3"/>
    <n v="247"/>
    <n v="27.4444444444444"/>
    <n v="223.923913043478"/>
    <m/>
    <n v="96715.760899999994"/>
    <x v="0"/>
    <n v="15640.625"/>
    <x v="358"/>
    <x v="0"/>
    <m/>
  </r>
  <r>
    <d v="2022-07-28T01:50:57"/>
    <x v="9"/>
    <n v="37"/>
    <s v="PIEDRAHITA MADRID SANTIAGO"/>
    <x v="6"/>
    <x v="0"/>
    <n v="196"/>
    <n v="24.5"/>
    <n v="199.04347826086999"/>
    <m/>
    <n v="85969.565199999997"/>
    <x v="1"/>
    <n v="15640.625"/>
    <x v="358"/>
    <x v="0"/>
    <m/>
  </r>
  <r>
    <d v="2022-07-28T01:50:57"/>
    <x v="9"/>
    <n v="38"/>
    <s v="LUJAN LOPERA FABIAN ALEXIS"/>
    <x v="6"/>
    <x v="0"/>
    <n v="219"/>
    <n v="27.375"/>
    <n v="199.04347826086999"/>
    <m/>
    <n v="85969.565199999997"/>
    <x v="0"/>
    <n v="15640.625"/>
    <x v="358"/>
    <x v="0"/>
    <m/>
  </r>
  <r>
    <d v="2022-07-28T01:50:57"/>
    <x v="9"/>
    <n v="39"/>
    <s v="LONDOO LOPERA DUVAN ANDRES"/>
    <x v="0"/>
    <x v="0"/>
    <n v="231"/>
    <n v="25.6666666666667"/>
    <n v="223.923913043478"/>
    <m/>
    <n v="96715.760899999994"/>
    <x v="0"/>
    <n v="15640.625"/>
    <x v="358"/>
    <x v="0"/>
    <m/>
  </r>
  <r>
    <d v="2022-07-28T01:50:58"/>
    <x v="9"/>
    <n v="40"/>
    <s v="OCAMPO OCAMPO ANTONIO JOSE"/>
    <x v="0"/>
    <x v="0"/>
    <n v="227"/>
    <n v="25.2222222222222"/>
    <n v="223.923913043478"/>
    <m/>
    <n v="96715.760899999994"/>
    <x v="0"/>
    <n v="15640.625"/>
    <x v="358"/>
    <x v="0"/>
    <m/>
  </r>
  <r>
    <d v="2022-07-28T01:50:58"/>
    <x v="9"/>
    <n v="42"/>
    <s v="DAVID TORRES GEIDER"/>
    <x v="0"/>
    <x v="0"/>
    <n v="205"/>
    <n v="22.7777777777778"/>
    <n v="223.923913043478"/>
    <m/>
    <n v="96715.760899999994"/>
    <x v="0"/>
    <n v="15640.625"/>
    <x v="358"/>
    <x v="0"/>
    <m/>
  </r>
  <r>
    <d v="2022-07-28T01:51:19"/>
    <x v="9"/>
    <n v="8"/>
    <s v="MARTINEZ MANCO JUAN FELIPE"/>
    <x v="6"/>
    <x v="0"/>
    <n v="165"/>
    <n v="20.625"/>
    <n v="165"/>
    <m/>
    <n v="70650"/>
    <x v="1"/>
    <n v="9400"/>
    <x v="358"/>
    <x v="0"/>
    <m/>
  </r>
  <r>
    <d v="2022-07-28T01:51:19"/>
    <x v="1"/>
    <n v="12"/>
    <s v="VELEZ ZAPATA SANTIAGO"/>
    <x v="4"/>
    <x v="0"/>
    <n v="128"/>
    <n v="18.285714285714299"/>
    <n v="128"/>
    <m/>
    <n v="54450"/>
    <x v="0"/>
    <n v="9400"/>
    <x v="358"/>
    <x v="0"/>
    <m/>
  </r>
  <r>
    <d v="2022-07-28T01:51:19"/>
    <x v="1"/>
    <n v="17"/>
    <s v="ESPINOZA CHAVARRIA GUILLERMO LEON"/>
    <x v="6"/>
    <x v="0"/>
    <n v="157"/>
    <n v="19.625"/>
    <n v="157"/>
    <m/>
    <n v="67050"/>
    <x v="0"/>
    <n v="9400"/>
    <x v="358"/>
    <x v="0"/>
    <m/>
  </r>
  <r>
    <d v="2022-07-28T01:51:19"/>
    <x v="9"/>
    <n v="30"/>
    <s v="ORTEGA ARROYAVE JUAN PABLO"/>
    <x v="0"/>
    <x v="3"/>
    <n v="185"/>
    <n v="20.6666666666667"/>
    <n v="185"/>
    <s v="2 Descuentos (Despachador estiven y Conduct)"/>
    <n v="79200"/>
    <x v="0"/>
    <n v="9400"/>
    <x v="358"/>
    <x v="0"/>
    <m/>
  </r>
  <r>
    <d v="2022-07-29T01:06:21"/>
    <x v="1"/>
    <n v="1"/>
    <s v="BERRIO GIL YEYSON DARIO"/>
    <x v="3"/>
    <x v="0"/>
    <n v="209"/>
    <n v="20.9"/>
    <n v="245.44827586206901"/>
    <m/>
    <n v="105951.72410000001"/>
    <x v="0"/>
    <n v="14881.25"/>
    <x v="359"/>
    <x v="0"/>
    <m/>
  </r>
  <r>
    <d v="2022-07-29T01:06:21"/>
    <x v="1"/>
    <n v="2"/>
    <s v="VANEGAS MORALES DEIBY ALEJANDRO"/>
    <x v="8"/>
    <x v="0"/>
    <n v="122"/>
    <n v="24.4"/>
    <n v="122.72413793103399"/>
    <m/>
    <n v="52975.862099999998"/>
    <x v="1"/>
    <n v="14881.25"/>
    <x v="359"/>
    <x v="0"/>
    <m/>
  </r>
  <r>
    <d v="2022-07-29T01:06:21"/>
    <x v="1"/>
    <n v="3"/>
    <s v="CANO JIMENEZ ESNEIDER"/>
    <x v="0"/>
    <x v="0"/>
    <n v="193"/>
    <n v="21.4444444444444"/>
    <n v="220.90344827586199"/>
    <m/>
    <n v="95356.551699999996"/>
    <x v="0"/>
    <n v="14881.25"/>
    <x v="359"/>
    <x v="0"/>
    <m/>
  </r>
  <r>
    <d v="2022-07-29T01:06:21"/>
    <x v="1"/>
    <n v="5"/>
    <s v="LOAIZA GAVIRIA EDIXON ANDRES"/>
    <x v="3"/>
    <x v="0"/>
    <n v="242"/>
    <n v="24.2"/>
    <n v="245.44827586206901"/>
    <s v="1 Descuento (Despachador estiven)"/>
    <n v="105951.72410000001"/>
    <x v="1"/>
    <n v="14881.25"/>
    <x v="359"/>
    <x v="0"/>
    <m/>
  </r>
  <r>
    <d v="2022-07-29T01:06:22"/>
    <x v="1"/>
    <n v="6"/>
    <s v="VARGAS ROJAS DIELMER AUGUSTO"/>
    <x v="8"/>
    <x v="0"/>
    <n v="122"/>
    <n v="24.4"/>
    <n v="122.72413793103399"/>
    <m/>
    <n v="52975.862099999998"/>
    <x v="0"/>
    <n v="14881.25"/>
    <x v="359"/>
    <x v="0"/>
    <m/>
  </r>
  <r>
    <d v="2022-07-29T01:06:22"/>
    <x v="1"/>
    <n v="7"/>
    <s v="HERNANDEZ MACIAS GILBERTO"/>
    <x v="0"/>
    <x v="0"/>
    <n v="218"/>
    <n v="24.2222222222222"/>
    <n v="220.90344827586199"/>
    <m/>
    <n v="95356.551699999996"/>
    <x v="1"/>
    <n v="14881.25"/>
    <x v="359"/>
    <x v="0"/>
    <m/>
  </r>
  <r>
    <d v="2022-07-29T01:06:22"/>
    <x v="1"/>
    <n v="8"/>
    <s v="MARTINEZ MANCO JUAN FELIPE"/>
    <x v="6"/>
    <x v="0"/>
    <n v="220"/>
    <n v="27.5"/>
    <n v="196.358620689655"/>
    <m/>
    <n v="84761.379300000001"/>
    <x v="1"/>
    <n v="14881.25"/>
    <x v="359"/>
    <x v="0"/>
    <m/>
  </r>
  <r>
    <d v="2022-07-29T01:06:22"/>
    <x v="1"/>
    <n v="10"/>
    <s v="MONSALVE OCAMPO EDISON GUSTAVO"/>
    <x v="0"/>
    <x v="0"/>
    <n v="202"/>
    <n v="22.4444444444444"/>
    <n v="220.90344827586199"/>
    <m/>
    <n v="95356.551699999996"/>
    <x v="0"/>
    <n v="14881.25"/>
    <x v="359"/>
    <x v="0"/>
    <m/>
  </r>
  <r>
    <d v="2022-07-29T01:06:22"/>
    <x v="9"/>
    <n v="11"/>
    <s v="HERRERA CRISTIAN"/>
    <x v="1"/>
    <x v="0"/>
    <n v="222"/>
    <n v="20.181818181818201"/>
    <n v="269.99310344827597"/>
    <m/>
    <n v="116546.89659999999"/>
    <x v="0"/>
    <n v="14881.25"/>
    <x v="359"/>
    <x v="0"/>
    <m/>
  </r>
  <r>
    <d v="2022-07-29T01:06:22"/>
    <x v="9"/>
    <n v="13"/>
    <s v="MORALES CASTAEDA JONNY EDISON"/>
    <x v="3"/>
    <x v="3"/>
    <n v="264"/>
    <n v="27.789473684210499"/>
    <n v="233.17586206896601"/>
    <m/>
    <n v="100654.1379"/>
    <x v="0"/>
    <n v="14881.25"/>
    <x v="359"/>
    <x v="0"/>
    <m/>
  </r>
  <r>
    <d v="2022-07-29T01:06:23"/>
    <x v="9"/>
    <n v="14"/>
    <s v="CARVAJAL SALAZAR HECTOR MARINO"/>
    <x v="3"/>
    <x v="0"/>
    <n v="252"/>
    <n v="25.2"/>
    <n v="245.44827586206901"/>
    <m/>
    <n v="105951.72410000001"/>
    <x v="1"/>
    <n v="14881.25"/>
    <x v="359"/>
    <x v="0"/>
    <m/>
  </r>
  <r>
    <d v="2022-07-29T01:06:23"/>
    <x v="9"/>
    <n v="15"/>
    <s v="LOPERA AGUDELO LUIS FRANCISCO"/>
    <x v="6"/>
    <x v="0"/>
    <n v="167"/>
    <n v="20.875"/>
    <n v="196.358620689655"/>
    <m/>
    <n v="84761.379300000001"/>
    <x v="0"/>
    <n v="14881.25"/>
    <x v="359"/>
    <x v="0"/>
    <m/>
  </r>
  <r>
    <d v="2022-07-29T01:06:23"/>
    <x v="9"/>
    <n v="18"/>
    <s v="RENDON VIANA HUMBERTO DE JESUS"/>
    <x v="0"/>
    <x v="0"/>
    <n v="225"/>
    <n v="25"/>
    <n v="220.90344827586199"/>
    <s v="1 Descuento (Usuario desubicado)"/>
    <n v="95356.551699999996"/>
    <x v="0"/>
    <n v="14881.25"/>
    <x v="359"/>
    <x v="0"/>
    <m/>
  </r>
  <r>
    <d v="2022-07-29T01:06:23"/>
    <x v="9"/>
    <n v="20"/>
    <s v="VACA FIERRO ROBINSON"/>
    <x v="1"/>
    <x v="0"/>
    <n v="259"/>
    <n v="23.545454545454501"/>
    <n v="269.99310344827597"/>
    <s v="3 Descuentos (Usuarios desubicados)"/>
    <n v="116546.89659999999"/>
    <x v="0"/>
    <n v="14881.25"/>
    <x v="359"/>
    <x v="0"/>
    <m/>
  </r>
  <r>
    <d v="2022-07-29T01:06:23"/>
    <x v="9"/>
    <n v="22"/>
    <s v="QUIRAMA CASTAEDA JHON JADER"/>
    <x v="0"/>
    <x v="3"/>
    <n v="290"/>
    <n v="32.2222222222222"/>
    <n v="220.90344827586199"/>
    <m/>
    <n v="95356.551699999996"/>
    <x v="1"/>
    <n v="14881.25"/>
    <x v="359"/>
    <x v="0"/>
    <m/>
  </r>
  <r>
    <d v="2022-07-29T01:06:23"/>
    <x v="9"/>
    <n v="23"/>
    <s v="RUA OCHOA JARAD"/>
    <x v="6"/>
    <x v="0"/>
    <n v="192"/>
    <n v="24"/>
    <n v="196.358620689655"/>
    <m/>
    <n v="84761.379300000001"/>
    <x v="0"/>
    <n v="14881.25"/>
    <x v="359"/>
    <x v="0"/>
    <m/>
  </r>
  <r>
    <d v="2022-07-29T01:06:23"/>
    <x v="9"/>
    <n v="24"/>
    <s v="LOPERA QUINTERO DIEGO ALEJANDRO"/>
    <x v="6"/>
    <x v="0"/>
    <n v="196"/>
    <n v="26.133333333333301"/>
    <n v="184.086206896552"/>
    <m/>
    <n v="79463.793099999995"/>
    <x v="0"/>
    <n v="14881.25"/>
    <x v="359"/>
    <x v="0"/>
    <m/>
  </r>
  <r>
    <d v="2022-07-29T01:06:24"/>
    <x v="9"/>
    <n v="25"/>
    <s v="SANCHEZ DIAZ EDISON ANDRES"/>
    <x v="0"/>
    <x v="3"/>
    <n v="218"/>
    <n v="24.2222222222222"/>
    <n v="220.90344827586199"/>
    <m/>
    <n v="95356.551699999996"/>
    <x v="1"/>
    <n v="14881.25"/>
    <x v="359"/>
    <x v="0"/>
    <m/>
  </r>
  <r>
    <d v="2022-07-29T01:06:24"/>
    <x v="9"/>
    <n v="27"/>
    <s v="HENAO MUOZ FERNEY"/>
    <x v="3"/>
    <x v="3"/>
    <n v="265"/>
    <n v="26.5"/>
    <n v="245.44827586206901"/>
    <m/>
    <n v="105951.72410000001"/>
    <x v="0"/>
    <n v="14881.25"/>
    <x v="359"/>
    <x v="0"/>
    <m/>
  </r>
  <r>
    <d v="2022-07-29T01:06:24"/>
    <x v="9"/>
    <n v="29"/>
    <s v="VALENCIA MENDOZA JHON"/>
    <x v="0"/>
    <x v="0"/>
    <n v="245"/>
    <n v="27.2222222222222"/>
    <n v="220.90344827586199"/>
    <m/>
    <n v="95356.551699999996"/>
    <x v="0"/>
    <n v="14881.25"/>
    <x v="359"/>
    <x v="0"/>
    <m/>
  </r>
  <r>
    <d v="2022-07-29T01:06:24"/>
    <x v="9"/>
    <n v="30"/>
    <s v="CASTAEDA DIEGO ALEJANDRO"/>
    <x v="0"/>
    <x v="0"/>
    <n v="203"/>
    <n v="22.5555555555556"/>
    <n v="220.90344827586199"/>
    <m/>
    <n v="95356.551699999996"/>
    <x v="0"/>
    <n v="14881.25"/>
    <x v="359"/>
    <x v="0"/>
    <m/>
  </r>
  <r>
    <d v="2022-07-29T01:06:24"/>
    <x v="1"/>
    <n v="31"/>
    <s v="ANDRADE PEREA MARLON DAVID"/>
    <x v="6"/>
    <x v="3"/>
    <n v="209"/>
    <n v="26.125"/>
    <n v="196.358620689655"/>
    <m/>
    <n v="84761.379300000001"/>
    <x v="0"/>
    <n v="14881.25"/>
    <x v="359"/>
    <x v="0"/>
    <m/>
  </r>
  <r>
    <d v="2022-07-29T01:06:24"/>
    <x v="1"/>
    <n v="32"/>
    <s v="PINEDA ESTRADA CRISTIAN JOHAN"/>
    <x v="0"/>
    <x v="3"/>
    <n v="251"/>
    <n v="27.8888888888889"/>
    <n v="220.90344827586199"/>
    <m/>
    <n v="95356.551699999996"/>
    <x v="0"/>
    <n v="14881.25"/>
    <x v="359"/>
    <x v="0"/>
    <m/>
  </r>
  <r>
    <d v="2022-07-29T01:06:25"/>
    <x v="1"/>
    <n v="33"/>
    <s v="TORRES CRISTIAN"/>
    <x v="3"/>
    <x v="0"/>
    <n v="251"/>
    <n v="25.1"/>
    <n v="245.44827586206901"/>
    <s v="5 Descuentos (Transbordo)"/>
    <n v="105951.72410000001"/>
    <x v="0"/>
    <n v="14881.25"/>
    <x v="359"/>
    <x v="0"/>
    <m/>
  </r>
  <r>
    <d v="2022-07-29T01:06:25"/>
    <x v="1"/>
    <n v="34"/>
    <s v="MONTOYA OSPINA GILBERTO ANTONIO"/>
    <x v="3"/>
    <x v="0"/>
    <n v="216"/>
    <n v="21.6"/>
    <n v="245.44827586206901"/>
    <m/>
    <n v="105951.72410000001"/>
    <x v="0"/>
    <n v="14881.25"/>
    <x v="359"/>
    <x v="0"/>
    <m/>
  </r>
  <r>
    <d v="2022-07-29T01:06:25"/>
    <x v="1"/>
    <n v="35"/>
    <s v="GARCIA DAVID WILSON ALBERTO"/>
    <x v="3"/>
    <x v="0"/>
    <n v="247"/>
    <n v="24.7"/>
    <n v="245.44827586206901"/>
    <s v="3 Descuentos (2 x Usuario con movilidad reducida y Conduct)"/>
    <n v="105951.72410000001"/>
    <x v="1"/>
    <n v="14881.25"/>
    <x v="359"/>
    <x v="0"/>
    <m/>
  </r>
  <r>
    <d v="2022-07-29T01:06:25"/>
    <x v="1"/>
    <n v="36"/>
    <s v="MARTINEZ CHAVERRA LUIS NORBERTO"/>
    <x v="3"/>
    <x v="0"/>
    <n v="205"/>
    <n v="20.5"/>
    <n v="245.44827586206901"/>
    <m/>
    <n v="105951.72410000001"/>
    <x v="0"/>
    <n v="14881.25"/>
    <x v="359"/>
    <x v="0"/>
    <m/>
  </r>
  <r>
    <d v="2022-07-29T01:06:25"/>
    <x v="1"/>
    <n v="37"/>
    <s v="HOYOS HENAO SANTIAGO"/>
    <x v="1"/>
    <x v="3"/>
    <n v="355"/>
    <n v="32.272727272727302"/>
    <n v="269.99310344827597"/>
    <m/>
    <n v="116546.89659999999"/>
    <x v="1"/>
    <n v="14881.25"/>
    <x v="359"/>
    <x v="0"/>
    <m/>
  </r>
  <r>
    <d v="2022-07-29T01:06:26"/>
    <x v="1"/>
    <n v="38"/>
    <s v="TABORDA ROJAS DIEGO ALEJANDRO"/>
    <x v="3"/>
    <x v="0"/>
    <n v="231"/>
    <n v="23.1"/>
    <n v="245.44827586206901"/>
    <s v="3 Descuentos (2 Usuarios desubicados y Conduct)"/>
    <n v="105951.72410000001"/>
    <x v="0"/>
    <n v="14881.25"/>
    <x v="359"/>
    <x v="0"/>
    <m/>
  </r>
  <r>
    <d v="2022-07-29T01:06:26"/>
    <x v="1"/>
    <n v="39"/>
    <s v="GONZALEZ MONTAO HERNAN DARIO"/>
    <x v="3"/>
    <x v="0"/>
    <n v="232"/>
    <n v="23.2"/>
    <n v="245.44827586206901"/>
    <s v="2 Descuentos (Usuario desubicado y Despachador estiven)"/>
    <n v="105951.72410000001"/>
    <x v="0"/>
    <n v="14881.25"/>
    <x v="359"/>
    <x v="0"/>
    <m/>
  </r>
  <r>
    <d v="2022-07-29T01:06:26"/>
    <x v="1"/>
    <n v="40"/>
    <s v="LONDOO CADAVID DAVID SANTIAGO"/>
    <x v="6"/>
    <x v="0"/>
    <n v="198"/>
    <n v="24.75"/>
    <n v="196.358620689655"/>
    <m/>
    <n v="84761.379300000001"/>
    <x v="0"/>
    <n v="14881.25"/>
    <x v="359"/>
    <x v="0"/>
    <m/>
  </r>
  <r>
    <d v="2022-07-29T01:06:27"/>
    <x v="1"/>
    <n v="42"/>
    <s v="DAVID TORRES GEIDER"/>
    <x v="0"/>
    <x v="0"/>
    <n v="197"/>
    <n v="21.8888888888889"/>
    <n v="220.90344827586199"/>
    <s v="1 Descuento (Conduct)"/>
    <n v="95356.551699999996"/>
    <x v="0"/>
    <n v="14881.25"/>
    <x v="359"/>
    <x v="0"/>
    <m/>
  </r>
  <r>
    <d v="2022-07-29T01:06:31"/>
    <x v="9"/>
    <n v="12"/>
    <s v="VELEZ ZAPATA SANTIAGO"/>
    <x v="0"/>
    <x v="0"/>
    <n v="157"/>
    <n v="17.4444444444444"/>
    <n v="157"/>
    <m/>
    <n v="66600"/>
    <x v="0"/>
    <n v="12000"/>
    <x v="359"/>
    <x v="0"/>
    <m/>
  </r>
  <r>
    <d v="2022-07-29T01:06:31"/>
    <x v="9"/>
    <n v="16"/>
    <s v="LONDOO ORTIZ ARNOLD DAVID"/>
    <x v="0"/>
    <x v="0"/>
    <n v="170"/>
    <n v="18.8888888888889"/>
    <n v="170"/>
    <m/>
    <n v="72450"/>
    <x v="0"/>
    <n v="12000"/>
    <x v="359"/>
    <x v="0"/>
    <m/>
  </r>
  <r>
    <d v="2022-07-29T01:06:32"/>
    <x v="9"/>
    <n v="17"/>
    <s v="ESPINOZA CHAVARRIA GUILLERMO LEON"/>
    <x v="3"/>
    <x v="0"/>
    <n v="175"/>
    <n v="17.7"/>
    <n v="175"/>
    <s v="3 Descuentos (2 Transbordo veh 25 y Conduct)"/>
    <n v="74250"/>
    <x v="0"/>
    <n v="12000"/>
    <x v="359"/>
    <x v="0"/>
    <m/>
  </r>
  <r>
    <d v="2022-07-29T01:06:32"/>
    <x v="1"/>
    <n v="21"/>
    <s v="REYES ALVARADO ARIEL"/>
    <x v="8"/>
    <x v="3"/>
    <n v="98"/>
    <n v="19.600000000000001"/>
    <n v="98"/>
    <m/>
    <n v="41850"/>
    <x v="0"/>
    <n v="12000"/>
    <x v="359"/>
    <x v="0"/>
    <m/>
  </r>
  <r>
    <d v="2022-07-30T01:15:57"/>
    <x v="9"/>
    <n v="1"/>
    <s v="BERRIO GIL YEYSON DARIO"/>
    <x v="3"/>
    <x v="0"/>
    <n v="225"/>
    <n v="22.5"/>
    <n v="250.57627118644101"/>
    <m/>
    <n v="108259.322"/>
    <x v="0"/>
    <n v="17075.757600000001"/>
    <x v="360"/>
    <x v="0"/>
    <m/>
  </r>
  <r>
    <d v="2022-07-30T01:15:57"/>
    <x v="9"/>
    <n v="3"/>
    <s v="CANO JIMENEZ ESNEIDER"/>
    <x v="0"/>
    <x v="0"/>
    <n v="227"/>
    <n v="25.2222222222222"/>
    <n v="225.518644067797"/>
    <m/>
    <n v="97433.389800000004"/>
    <x v="0"/>
    <n v="17075.757600000001"/>
    <x v="360"/>
    <x v="0"/>
    <m/>
  </r>
  <r>
    <d v="2022-07-30T01:15:57"/>
    <x v="9"/>
    <n v="6"/>
    <s v="VARGAS ROJAS DIELMER AUGUSTO"/>
    <x v="0"/>
    <x v="0"/>
    <n v="212"/>
    <n v="23.5555555555556"/>
    <n v="225.518644067797"/>
    <s v="2 Descuentos (Jefe de ruta)"/>
    <n v="97433.389800000004"/>
    <x v="0"/>
    <n v="17075.757600000001"/>
    <x v="360"/>
    <x v="0"/>
    <m/>
  </r>
  <r>
    <d v="2022-07-30T01:15:57"/>
    <x v="9"/>
    <n v="7"/>
    <s v="HERNANDEZ MACIAS GILBERTO"/>
    <x v="0"/>
    <x v="0"/>
    <n v="261"/>
    <n v="29"/>
    <n v="225.518644067797"/>
    <m/>
    <n v="97433.389800000004"/>
    <x v="1"/>
    <n v="17075.757600000001"/>
    <x v="360"/>
    <x v="0"/>
    <m/>
  </r>
  <r>
    <d v="2022-07-30T01:15:57"/>
    <x v="9"/>
    <n v="8"/>
    <s v="MARTINEZ MANCO JUAN FELIPE"/>
    <x v="0"/>
    <x v="0"/>
    <n v="227"/>
    <n v="25.2222222222222"/>
    <n v="225.518644067797"/>
    <m/>
    <n v="97433.389800000004"/>
    <x v="1"/>
    <n v="17075.757600000001"/>
    <x v="360"/>
    <x v="0"/>
    <m/>
  </r>
  <r>
    <d v="2022-07-30T01:15:57"/>
    <x v="9"/>
    <n v="9"/>
    <s v="PINEDA ESTRADA CRISTIAN JOHAN"/>
    <x v="4"/>
    <x v="0"/>
    <n v="172"/>
    <n v="24.571428571428601"/>
    <n v="175.40338983050799"/>
    <m/>
    <n v="75781.525399999999"/>
    <x v="0"/>
    <n v="17075.757600000001"/>
    <x v="360"/>
    <x v="0"/>
    <m/>
  </r>
  <r>
    <d v="2022-07-30T01:15:58"/>
    <x v="9"/>
    <n v="10"/>
    <s v="PIEDRAHITA MADRID SANTIAGO"/>
    <x v="6"/>
    <x v="0"/>
    <n v="178"/>
    <n v="22.25"/>
    <n v="200.46101694915299"/>
    <m/>
    <n v="86607.457599999994"/>
    <x v="0"/>
    <n v="17075.757600000001"/>
    <x v="360"/>
    <x v="0"/>
    <m/>
  </r>
  <r>
    <d v="2022-07-30T01:15:58"/>
    <x v="1"/>
    <n v="11"/>
    <s v="HERRERA CRISTIAN"/>
    <x v="3"/>
    <x v="0"/>
    <n v="256"/>
    <n v="25.6"/>
    <n v="250.57627118644101"/>
    <m/>
    <n v="108259.322"/>
    <x v="0"/>
    <n v="17075.757600000001"/>
    <x v="360"/>
    <x v="0"/>
    <m/>
  </r>
  <r>
    <d v="2022-07-30T01:15:58"/>
    <x v="1"/>
    <n v="13"/>
    <s v="MORALES CASTAEDA JONNY EDISON"/>
    <x v="3"/>
    <x v="0"/>
    <n v="236"/>
    <n v="23.6"/>
    <n v="250.57627118644101"/>
    <m/>
    <n v="108259.322"/>
    <x v="0"/>
    <n v="17075.757600000001"/>
    <x v="360"/>
    <x v="0"/>
    <m/>
  </r>
  <r>
    <d v="2022-07-30T01:15:58"/>
    <x v="1"/>
    <n v="14"/>
    <s v="GONZALEZ VELASQUEZ LISDAN"/>
    <x v="3"/>
    <x v="0"/>
    <n v="282"/>
    <n v="28.2"/>
    <n v="250.57627118644101"/>
    <m/>
    <n v="108259.322"/>
    <x v="1"/>
    <n v="17075.757600000001"/>
    <x v="360"/>
    <x v="0"/>
    <m/>
  </r>
  <r>
    <d v="2022-07-30T01:15:58"/>
    <x v="1"/>
    <n v="15"/>
    <s v="LONDOO LOPERA DUVAN ANDRES"/>
    <x v="0"/>
    <x v="0"/>
    <n v="234"/>
    <n v="26"/>
    <n v="225.518644067797"/>
    <m/>
    <n v="97433.389800000004"/>
    <x v="0"/>
    <n v="17075.757600000001"/>
    <x v="360"/>
    <x v="0"/>
    <m/>
  </r>
  <r>
    <d v="2022-07-30T01:15:59"/>
    <x v="1"/>
    <n v="18"/>
    <s v="RENDON VIANA HUMBERTO DE JESUS"/>
    <x v="0"/>
    <x v="1"/>
    <n v="230"/>
    <n v="25.5555555555556"/>
    <n v="225.518644067797"/>
    <m/>
    <n v="97433.389800000004"/>
    <x v="0"/>
    <n v="17075.757600000001"/>
    <x v="360"/>
    <x v="0"/>
    <m/>
  </r>
  <r>
    <d v="2022-07-30T01:15:59"/>
    <x v="1"/>
    <n v="19"/>
    <s v="HURTADO MADRID JUAN ESTEBAN"/>
    <x v="0"/>
    <x v="1"/>
    <n v="200"/>
    <n v="22.2222222222222"/>
    <n v="225.518644067797"/>
    <s v="2 Descuentos (Usuarios desubicados)"/>
    <n v="97433.389800000004"/>
    <x v="0"/>
    <n v="17075.757600000001"/>
    <x v="360"/>
    <x v="0"/>
    <m/>
  </r>
  <r>
    <d v="2022-07-30T01:15:59"/>
    <x v="1"/>
    <n v="20"/>
    <s v="LONDOO CADAVID DAVID SANTIAGO"/>
    <x v="6"/>
    <x v="0"/>
    <n v="216"/>
    <n v="27"/>
    <n v="200.46101694915299"/>
    <s v="2 Descuentos (Conduct y Despachadora Angela)"/>
    <n v="86607.457599999994"/>
    <x v="0"/>
    <n v="17075.757600000001"/>
    <x v="360"/>
    <x v="0"/>
    <m/>
  </r>
  <r>
    <d v="2022-07-30T01:15:59"/>
    <x v="1"/>
    <n v="21"/>
    <s v="REYES ALVARADO ARIEL"/>
    <x v="6"/>
    <x v="3"/>
    <n v="169"/>
    <n v="22.533333333333299"/>
    <n v="187.93220338983099"/>
    <m/>
    <n v="81194.491500000004"/>
    <x v="0"/>
    <n v="17075.757600000001"/>
    <x v="360"/>
    <x v="0"/>
    <m/>
  </r>
  <r>
    <d v="2022-07-30T01:15:59"/>
    <x v="1"/>
    <n v="22"/>
    <s v="QUIRAMA CASTAEDA JHON JADER"/>
    <x v="2"/>
    <x v="0"/>
    <n v="186"/>
    <n v="33.818181818181799"/>
    <n v="137.81694915254201"/>
    <m/>
    <n v="59542.627099999998"/>
    <x v="1"/>
    <n v="17075.757600000001"/>
    <x v="360"/>
    <x v="0"/>
    <m/>
  </r>
  <r>
    <d v="2022-07-30T01:15:59"/>
    <x v="1"/>
    <n v="23"/>
    <s v="ZAPATA POSSO FERNEY"/>
    <x v="2"/>
    <x v="0"/>
    <n v="154"/>
    <n v="25.6666666666667"/>
    <n v="150.34576271186401"/>
    <s v="3 Descuentos (2 Usuarios desubicados y Controlador)"/>
    <n v="64955.593200000003"/>
    <x v="0"/>
    <n v="17075.757600000001"/>
    <x v="360"/>
    <x v="0"/>
    <m/>
  </r>
  <r>
    <d v="2022-07-30T01:16:00"/>
    <x v="1"/>
    <n v="24"/>
    <s v="LOPERA QUINTERO DIEGO ALEJANDRO"/>
    <x v="6"/>
    <x v="3"/>
    <n v="189"/>
    <n v="23.625"/>
    <n v="200.46101694915299"/>
    <m/>
    <n v="86607.457599999994"/>
    <x v="0"/>
    <n v="17075.757600000001"/>
    <x v="360"/>
    <x v="0"/>
    <m/>
  </r>
  <r>
    <d v="2022-07-30T01:16:00"/>
    <x v="1"/>
    <n v="25"/>
    <s v="SANCHEZ DIAZ EDISON ANDRES"/>
    <x v="0"/>
    <x v="0"/>
    <n v="245"/>
    <n v="27.2222222222222"/>
    <n v="225.518644067797"/>
    <s v="16 Descuentos (15 Transbordo veh 42 y Despachador estiven)"/>
    <n v="97433.389800000004"/>
    <x v="1"/>
    <n v="17075.757600000001"/>
    <x v="360"/>
    <x v="0"/>
    <m/>
  </r>
  <r>
    <d v="2022-07-30T01:16:00"/>
    <x v="1"/>
    <n v="26"/>
    <s v="VERENZUELA MARTINEZ ALEXANDER"/>
    <x v="6"/>
    <x v="3"/>
    <n v="176"/>
    <n v="22"/>
    <n v="200.46101694915299"/>
    <m/>
    <n v="86607.457599999994"/>
    <x v="0"/>
    <n v="17075.757600000001"/>
    <x v="360"/>
    <x v="0"/>
    <m/>
  </r>
  <r>
    <d v="2022-07-30T01:16:00"/>
    <x v="1"/>
    <n v="27"/>
    <s v="DURANGO DAVID JOSE"/>
    <x v="3"/>
    <x v="0"/>
    <n v="253"/>
    <n v="25.3"/>
    <n v="250.57627118644101"/>
    <s v="FERNEY HENAO Realiz 2 viajes donde moviliz 57 Usuarios, 2 Descuentos (Usuarios desubicados)"/>
    <n v="108259.322"/>
    <x v="0"/>
    <n v="17075.757600000001"/>
    <x v="360"/>
    <x v="0"/>
    <m/>
  </r>
  <r>
    <d v="2022-07-30T01:16:00"/>
    <x v="1"/>
    <n v="29"/>
    <s v="VALENCIA MENDOZA JHON"/>
    <x v="4"/>
    <x v="0"/>
    <n v="169"/>
    <n v="24.1428571428571"/>
    <n v="175.40338983050799"/>
    <m/>
    <n v="75781.525399999999"/>
    <x v="0"/>
    <n v="17075.757600000001"/>
    <x v="360"/>
    <x v="0"/>
    <m/>
  </r>
  <r>
    <d v="2022-07-30T01:16:01"/>
    <x v="9"/>
    <n v="30"/>
    <s v="ORTEGA ARROYAVE JUAN PABLO"/>
    <x v="0"/>
    <x v="0"/>
    <n v="242"/>
    <n v="26.8888888888889"/>
    <n v="225.518644067797"/>
    <s v="3 Descuentos (2 Conduct y Usuario desubicado)"/>
    <n v="97433.389800000004"/>
    <x v="0"/>
    <n v="17075.757600000001"/>
    <x v="360"/>
    <x v="0"/>
    <m/>
  </r>
  <r>
    <d v="2022-07-30T01:16:01"/>
    <x v="9"/>
    <n v="31"/>
    <s v="ANDRADE PEREA MARLON DAVID"/>
    <x v="6"/>
    <x v="3"/>
    <n v="232"/>
    <n v="29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2"/>
    <s v="MEDINA PARRA JONATHAN ESTIVEN"/>
    <x v="3"/>
    <x v="0"/>
    <n v="238"/>
    <n v="23.8"/>
    <n v="250.57627118644101"/>
    <s v="4 Descuentos (3 Conducts y Despachador Jose)"/>
    <n v="108259.322"/>
    <x v="0"/>
    <n v="17075.757600000001"/>
    <x v="360"/>
    <x v="0"/>
    <m/>
  </r>
  <r>
    <d v="2022-07-30T01:16:02"/>
    <x v="9"/>
    <n v="33"/>
    <s v="TORRES CRISTIAN"/>
    <x v="6"/>
    <x v="0"/>
    <n v="202"/>
    <n v="25.25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4"/>
    <s v="MONTOYA OSPINA GILBERTO ANTONIO"/>
    <x v="6"/>
    <x v="0"/>
    <n v="233"/>
    <n v="27.411764705882401"/>
    <n v="212.98983050847499"/>
    <m/>
    <n v="92020.423699999999"/>
    <x v="0"/>
    <n v="17075.757600000001"/>
    <x v="360"/>
    <x v="0"/>
    <m/>
  </r>
  <r>
    <d v="2022-07-30T01:16:02"/>
    <x v="9"/>
    <n v="35"/>
    <s v="GARCIA DAVID WILSON ALBERTO"/>
    <x v="0"/>
    <x v="0"/>
    <n v="200"/>
    <n v="22.2222222222222"/>
    <n v="225.518644067797"/>
    <s v="3 Descuentos (2 x Usuario con movilidad reducida y Despachador Jose)"/>
    <n v="97433.389800000004"/>
    <x v="1"/>
    <n v="17075.757600000001"/>
    <x v="360"/>
    <x v="0"/>
    <m/>
  </r>
  <r>
    <d v="2022-07-30T01:16:03"/>
    <x v="9"/>
    <n v="36"/>
    <s v="TABORDA ROJAS DIEGO ALEJANDRO"/>
    <x v="1"/>
    <x v="0"/>
    <n v="246"/>
    <n v="22.363636363636399"/>
    <n v="275.63389830508498"/>
    <s v="2 Descuentos (Usuarios desubicados)"/>
    <n v="119085.2542"/>
    <x v="0"/>
    <n v="17075.757600000001"/>
    <x v="360"/>
    <x v="0"/>
    <m/>
  </r>
  <r>
    <d v="2022-07-30T01:16:03"/>
    <x v="9"/>
    <n v="37"/>
    <s v="HOYOS HENAO SANTIAGO"/>
    <x v="0"/>
    <x v="0"/>
    <n v="202"/>
    <n v="22.4444444444444"/>
    <n v="225.518644067797"/>
    <s v="3 Descuentos (Transbordo veh 42)"/>
    <n v="97433.389800000004"/>
    <x v="1"/>
    <n v="17075.757600000001"/>
    <x v="360"/>
    <x v="0"/>
    <m/>
  </r>
  <r>
    <d v="2022-07-30T01:16:03"/>
    <x v="9"/>
    <n v="38"/>
    <s v="LUJAN LOPERA FABIAN ALEXIS"/>
    <x v="3"/>
    <x v="3"/>
    <n v="247"/>
    <n v="24.7"/>
    <n v="250.57627118644101"/>
    <s v="1 Descuento (Transbordo veh 42)"/>
    <n v="108259.322"/>
    <x v="0"/>
    <n v="17075.757600000001"/>
    <x v="360"/>
    <x v="0"/>
    <m/>
  </r>
  <r>
    <d v="2022-07-30T01:16:04"/>
    <x v="9"/>
    <n v="39"/>
    <s v="GONZALEZ MONTAO HERNAN DARIO"/>
    <x v="0"/>
    <x v="1"/>
    <n v="205"/>
    <n v="22.7777777777778"/>
    <n v="225.518644067797"/>
    <m/>
    <n v="97433.389800000004"/>
    <x v="0"/>
    <n v="17075.757600000001"/>
    <x v="360"/>
    <x v="0"/>
    <m/>
  </r>
  <r>
    <d v="2022-07-30T01:16:04"/>
    <x v="9"/>
    <n v="40"/>
    <s v="OCAMPO OCAMPO ANTONIO JOSE"/>
    <x v="3"/>
    <x v="0"/>
    <n v="258"/>
    <n v="25.8"/>
    <n v="250.57627118644101"/>
    <m/>
    <n v="108259.322"/>
    <x v="0"/>
    <n v="17075.757600000001"/>
    <x v="360"/>
    <x v="0"/>
    <m/>
  </r>
  <r>
    <d v="2022-07-30T01:16:04"/>
    <x v="9"/>
    <n v="42"/>
    <s v="DAVID TORRES GEIDER"/>
    <x v="2"/>
    <x v="0"/>
    <n v="190"/>
    <n v="29.230769230769202"/>
    <n v="162.87457627118599"/>
    <m/>
    <n v="70368.559299999994"/>
    <x v="0"/>
    <n v="17075.757600000001"/>
    <x v="360"/>
    <x v="0"/>
    <m/>
  </r>
  <r>
    <d v="2022-07-30T01:16:30"/>
    <x v="9"/>
    <n v="5"/>
    <s v="LOAIZA GAVIRIA EDIXON ANDRES"/>
    <x v="10"/>
    <x v="3"/>
    <n v="65"/>
    <n v="18.571428571428601"/>
    <n v="65"/>
    <m/>
    <n v="27675"/>
    <x v="1"/>
    <n v="8880"/>
    <x v="360"/>
    <x v="0"/>
    <m/>
  </r>
  <r>
    <d v="2022-07-30T01:16:30"/>
    <x v="1"/>
    <n v="12"/>
    <s v="VELEZ ZAPATA SANTIAGO"/>
    <x v="0"/>
    <x v="0"/>
    <n v="163"/>
    <n v="18.1111111111111"/>
    <n v="163"/>
    <m/>
    <n v="69300"/>
    <x v="0"/>
    <n v="8880"/>
    <x v="360"/>
    <x v="0"/>
    <m/>
  </r>
  <r>
    <d v="2022-07-30T01:16:30"/>
    <x v="1"/>
    <n v="16"/>
    <s v="LONDOO ORTIZ ARNOLD DAVID"/>
    <x v="6"/>
    <x v="0"/>
    <n v="142"/>
    <n v="17.75"/>
    <n v="142"/>
    <m/>
    <n v="60300"/>
    <x v="0"/>
    <n v="8880"/>
    <x v="360"/>
    <x v="0"/>
    <m/>
  </r>
  <r>
    <d v="2022-07-30T01:16:30"/>
    <x v="1"/>
    <n v="17"/>
    <s v="MARULANDA JARAMILLO DAWER ANDRES"/>
    <x v="6"/>
    <x v="0"/>
    <n v="139"/>
    <n v="17.375"/>
    <n v="139"/>
    <m/>
    <n v="58950"/>
    <x v="0"/>
    <n v="8880"/>
    <x v="360"/>
    <x v="0"/>
    <m/>
  </r>
  <r>
    <d v="2022-07-31T02:39:11"/>
    <x v="1"/>
    <n v="3"/>
    <s v="CANO JIMENEZ ESNEIDER"/>
    <x v="3"/>
    <x v="0"/>
    <n v="295"/>
    <n v="29.5"/>
    <n v="275.37254901960802"/>
    <m/>
    <n v="119417.6471"/>
    <x v="0"/>
    <n v="15881.8182"/>
    <x v="361"/>
    <x v="0"/>
    <m/>
  </r>
  <r>
    <d v="2022-07-31T02:39:11"/>
    <x v="1"/>
    <n v="6"/>
    <s v="VARGAS ROJAS DIELMER AUGUSTO"/>
    <x v="0"/>
    <x v="0"/>
    <n v="257"/>
    <n v="28.5555555555556"/>
    <n v="247.83529411764701"/>
    <s v="1 Descuento (Despachadora Angela)"/>
    <n v="107475.8824"/>
    <x v="0"/>
    <n v="15881.8182"/>
    <x v="361"/>
    <x v="0"/>
    <m/>
  </r>
  <r>
    <d v="2022-07-31T02:39:11"/>
    <x v="1"/>
    <n v="7"/>
    <s v="HERNANDEZ MACIAS GILBERTO"/>
    <x v="0"/>
    <x v="0"/>
    <n v="246"/>
    <n v="27.3333333333333"/>
    <n v="247.83529411764701"/>
    <s v="1 Descuento (Usuario desubicado)"/>
    <n v="107475.8824"/>
    <x v="1"/>
    <n v="15881.8182"/>
    <x v="361"/>
    <x v="0"/>
    <m/>
  </r>
  <r>
    <d v="2022-07-31T02:39:12"/>
    <x v="1"/>
    <n v="8"/>
    <s v="LONDOO CADAVID DAVID SANTIAGO"/>
    <x v="0"/>
    <x v="0"/>
    <n v="252"/>
    <n v="28"/>
    <n v="247.83529411764701"/>
    <m/>
    <n v="107475.8824"/>
    <x v="1"/>
    <n v="15881.8182"/>
    <x v="361"/>
    <x v="0"/>
    <m/>
  </r>
  <r>
    <d v="2022-07-31T02:39:12"/>
    <x v="1"/>
    <n v="9"/>
    <s v="PINEDA ESTRADA CRISTIAN JOHAN"/>
    <x v="11"/>
    <x v="0"/>
    <n v="47"/>
    <n v="23.5"/>
    <n v="55.0745098039216"/>
    <m/>
    <n v="23883.529399999999"/>
    <x v="0"/>
    <n v="15881.8182"/>
    <x v="361"/>
    <x v="0"/>
    <m/>
  </r>
  <r>
    <d v="2022-07-31T02:39:12"/>
    <x v="1"/>
    <n v="12"/>
    <s v="ZAPATA POSSO FERNEY"/>
    <x v="0"/>
    <x v="0"/>
    <n v="205"/>
    <n v="22.7777777777778"/>
    <n v="247.83529411764701"/>
    <s v="1 Descuento (Usuario desubicado)"/>
    <n v="107475.8824"/>
    <x v="0"/>
    <n v="15881.8182"/>
    <x v="361"/>
    <x v="0"/>
    <m/>
  </r>
  <r>
    <d v="2022-07-31T02:39:12"/>
    <x v="9"/>
    <n v="13"/>
    <s v="MORALES CASTAEDA JONNY EDISON"/>
    <x v="8"/>
    <x v="0"/>
    <n v="126"/>
    <n v="25.2"/>
    <n v="137.68627450980401"/>
    <s v="2 Descuentos (Usuarios desubicados)"/>
    <n v="59708.823499999999"/>
    <x v="0"/>
    <n v="15881.8182"/>
    <x v="361"/>
    <x v="0"/>
    <m/>
  </r>
  <r>
    <d v="2022-07-31T02:39:12"/>
    <x v="9"/>
    <n v="14"/>
    <s v="CARVAJAL SALAZAR HECTOR MARINO"/>
    <x v="3"/>
    <x v="0"/>
    <n v="281"/>
    <n v="28.1"/>
    <n v="275.37254901960802"/>
    <m/>
    <n v="119417.6471"/>
    <x v="1"/>
    <n v="15881.8182"/>
    <x v="361"/>
    <x v="0"/>
    <m/>
  </r>
  <r>
    <d v="2022-07-31T02:39:12"/>
    <x v="9"/>
    <n v="15"/>
    <s v="LONDOO LOPERA DUVAN ANDRES"/>
    <x v="0"/>
    <x v="0"/>
    <n v="211"/>
    <n v="23.4444444444444"/>
    <n v="247.83529411764701"/>
    <m/>
    <n v="107475.8824"/>
    <x v="0"/>
    <n v="15881.8182"/>
    <x v="361"/>
    <x v="0"/>
    <m/>
  </r>
  <r>
    <d v="2022-07-31T02:39:13"/>
    <x v="9"/>
    <n v="17"/>
    <s v="MARULANDA JARAMILLO DAWER ANDRES"/>
    <x v="0"/>
    <x v="0"/>
    <n v="204"/>
    <n v="22.6666666666667"/>
    <n v="247.83529411764701"/>
    <s v="2 Descuentos (Usuarios desubicados)"/>
    <n v="107475.8824"/>
    <x v="0"/>
    <n v="15881.8182"/>
    <x v="361"/>
    <x v="0"/>
    <m/>
  </r>
  <r>
    <d v="2022-07-31T02:39:13"/>
    <x v="9"/>
    <n v="18"/>
    <s v="RENDON VIANA HUMBERTO DE JESUS"/>
    <x v="6"/>
    <x v="0"/>
    <n v="223"/>
    <n v="27.875"/>
    <n v="220.298039215686"/>
    <m/>
    <n v="95534.117599999998"/>
    <x v="0"/>
    <n v="15881.8182"/>
    <x v="361"/>
    <x v="0"/>
    <m/>
  </r>
  <r>
    <d v="2022-07-31T02:39:13"/>
    <x v="9"/>
    <n v="20"/>
    <s v="VACA FIERRO ROBINSON"/>
    <x v="0"/>
    <x v="0"/>
    <n v="251"/>
    <n v="27.8888888888889"/>
    <n v="247.83529411764701"/>
    <s v="1 Descuento (Despachador estiven)"/>
    <n v="107475.8824"/>
    <x v="0"/>
    <n v="15881.8182"/>
    <x v="361"/>
    <x v="0"/>
    <m/>
  </r>
  <r>
    <d v="2022-07-31T02:39:13"/>
    <x v="9"/>
    <n v="21"/>
    <s v="REYES ALVARADO ARIEL"/>
    <x v="11"/>
    <x v="3"/>
    <n v="51"/>
    <n v="25.5"/>
    <n v="55.0745098039216"/>
    <m/>
    <n v="23883.529399999999"/>
    <x v="0"/>
    <n v="15881.8182"/>
    <x v="361"/>
    <x v="0"/>
    <m/>
  </r>
  <r>
    <d v="2022-07-31T02:39:13"/>
    <x v="9"/>
    <n v="22"/>
    <s v="QUIRAMA CASTAEDA JHON JADER"/>
    <x v="7"/>
    <x v="0"/>
    <n v="93"/>
    <n v="31"/>
    <n v="82.611764705882393"/>
    <m/>
    <n v="35825.294099999999"/>
    <x v="1"/>
    <n v="15881.8182"/>
    <x v="361"/>
    <x v="0"/>
    <m/>
  </r>
  <r>
    <d v="2022-07-31T02:39:14"/>
    <x v="9"/>
    <n v="23"/>
    <s v="RUA OCHOA JARAD"/>
    <x v="10"/>
    <x v="0"/>
    <n v="98"/>
    <n v="24.5"/>
    <n v="110.149019607843"/>
    <m/>
    <n v="47767.058799999999"/>
    <x v="0"/>
    <n v="15881.8182"/>
    <x v="361"/>
    <x v="0"/>
    <m/>
  </r>
  <r>
    <d v="2022-07-31T02:39:14"/>
    <x v="9"/>
    <n v="24"/>
    <s v="LOPERA QUINTERO DIEGO ALEJANDRO"/>
    <x v="3"/>
    <x v="0"/>
    <n v="267"/>
    <n v="26.7"/>
    <n v="275.37254901960802"/>
    <s v="2 Descuentos (Conduct y Despachador Jose)"/>
    <n v="119417.6471"/>
    <x v="0"/>
    <n v="15881.8182"/>
    <x v="361"/>
    <x v="0"/>
    <m/>
  </r>
  <r>
    <d v="2022-07-31T02:39:14"/>
    <x v="9"/>
    <n v="25"/>
    <s v="SANCHEZ DIAZ EDISON ANDRES"/>
    <x v="6"/>
    <x v="0"/>
    <n v="242"/>
    <n v="30.25"/>
    <n v="220.298039215686"/>
    <s v="2 Descuentos (Usuarios desubicados)"/>
    <n v="95534.117599999998"/>
    <x v="1"/>
    <n v="15881.8182"/>
    <x v="361"/>
    <x v="0"/>
    <m/>
  </r>
  <r>
    <d v="2022-07-31T02:39:14"/>
    <x v="9"/>
    <n v="26"/>
    <s v="ESPINOZA CHAVARRIA GUILLERMO LEON"/>
    <x v="6"/>
    <x v="3"/>
    <n v="195"/>
    <n v="24.375"/>
    <n v="220.298039215686"/>
    <m/>
    <n v="95534.117599999998"/>
    <x v="0"/>
    <n v="15881.8182"/>
    <x v="361"/>
    <x v="0"/>
    <m/>
  </r>
  <r>
    <d v="2022-07-31T02:39:15"/>
    <x v="9"/>
    <n v="27"/>
    <s v="DURANGO DAVID JOSE"/>
    <x v="6"/>
    <x v="0"/>
    <n v="221"/>
    <n v="26"/>
    <n v="234.066666666667"/>
    <m/>
    <n v="101505"/>
    <x v="0"/>
    <n v="15881.8182"/>
    <x v="361"/>
    <x v="0"/>
    <m/>
  </r>
  <r>
    <d v="2022-07-31T02:39:15"/>
    <x v="9"/>
    <n v="28"/>
    <s v="CASTAEDA DIEGO ALEJANDRO"/>
    <x v="6"/>
    <x v="0"/>
    <n v="254"/>
    <n v="31.75"/>
    <n v="220.298039215686"/>
    <m/>
    <n v="95534.117599999998"/>
    <x v="0"/>
    <n v="15881.8182"/>
    <x v="361"/>
    <x v="0"/>
    <m/>
  </r>
  <r>
    <d v="2022-07-31T02:39:15"/>
    <x v="9"/>
    <n v="29"/>
    <s v="VALENCIA MENDOZA JHON"/>
    <x v="4"/>
    <x v="3"/>
    <n v="203"/>
    <n v="29"/>
    <n v="192.76078431372599"/>
    <m/>
    <n v="83592.352899999998"/>
    <x v="0"/>
    <n v="15881.8182"/>
    <x v="361"/>
    <x v="0"/>
    <m/>
  </r>
  <r>
    <d v="2022-07-31T02:39:15"/>
    <x v="9"/>
    <n v="30"/>
    <s v="ORTEGA ARROYAVE JUAN PABLO"/>
    <x v="0"/>
    <x v="0"/>
    <n v="205"/>
    <n v="22.7777777777778"/>
    <n v="247.83529411764701"/>
    <m/>
    <n v="107475.8824"/>
    <x v="0"/>
    <n v="15881.8182"/>
    <x v="361"/>
    <x v="0"/>
    <m/>
  </r>
  <r>
    <d v="2022-07-31T02:39:16"/>
    <x v="1"/>
    <n v="31"/>
    <s v="ANDRADE PEREA MARLON DAVID"/>
    <x v="3"/>
    <x v="0"/>
    <n v="303"/>
    <n v="30.3"/>
    <n v="275.37254901960802"/>
    <m/>
    <n v="119417.6471"/>
    <x v="0"/>
    <n v="15881.8182"/>
    <x v="361"/>
    <x v="0"/>
    <m/>
  </r>
  <r>
    <d v="2022-07-31T02:39:16"/>
    <x v="1"/>
    <n v="32"/>
    <s v="MEDINA PARRA JONATHAN ESTIVEN"/>
    <x v="0"/>
    <x v="0"/>
    <n v="235"/>
    <n v="26.1111111111111"/>
    <n v="247.83529411764701"/>
    <s v="3 Descuentos (Usuarios desubicados)"/>
    <n v="107475.8824"/>
    <x v="0"/>
    <n v="15881.8182"/>
    <x v="361"/>
    <x v="0"/>
    <m/>
  </r>
  <r>
    <d v="2022-07-31T02:39:16"/>
    <x v="1"/>
    <n v="33"/>
    <s v="TORRES CRISTIAN"/>
    <x v="10"/>
    <x v="2"/>
    <n v="134"/>
    <n v="38.285714285714299"/>
    <n v="96.380392156862797"/>
    <m/>
    <n v="41796.176500000001"/>
    <x v="0"/>
    <n v="15881.8182"/>
    <x v="361"/>
    <x v="0"/>
    <m/>
  </r>
  <r>
    <d v="2022-07-31T02:39:17"/>
    <x v="1"/>
    <n v="34"/>
    <s v="MONTOYA OSPINA GILBERTO ANTONIO"/>
    <x v="9"/>
    <x v="3"/>
    <n v="368"/>
    <n v="30.6666666666667"/>
    <n v="330.44705882352901"/>
    <m/>
    <n v="143301.1765"/>
    <x v="0"/>
    <n v="15881.8182"/>
    <x v="361"/>
    <x v="0"/>
    <m/>
  </r>
  <r>
    <d v="2022-07-31T02:39:17"/>
    <x v="1"/>
    <n v="35"/>
    <s v="GARCIA DAVID WILSON ALBERTO"/>
    <x v="3"/>
    <x v="0"/>
    <n v="297"/>
    <n v="29.7"/>
    <n v="275.37254901960802"/>
    <s v="6 Descuentos (2 x Usuario con movilidad reducida Conduct, Despachador estiven, Propietario y Usuario desubicado)"/>
    <n v="119417.6471"/>
    <x v="1"/>
    <n v="15881.8182"/>
    <x v="361"/>
    <x v="0"/>
    <m/>
  </r>
  <r>
    <d v="2022-07-31T02:39:17"/>
    <x v="1"/>
    <n v="36"/>
    <s v="TABORDA ROJAS DIEGO ALEJANDRO"/>
    <x v="3"/>
    <x v="0"/>
    <n v="290"/>
    <n v="29"/>
    <n v="275.37254901960802"/>
    <s v="2 Descuentos (Conduct y Usuario desubicado)"/>
    <n v="119417.6471"/>
    <x v="0"/>
    <n v="15881.8182"/>
    <x v="361"/>
    <x v="0"/>
    <m/>
  </r>
  <r>
    <d v="2022-07-31T02:39:17"/>
    <x v="1"/>
    <n v="37"/>
    <s v="HOYOS HENAO SANTIAGO"/>
    <x v="0"/>
    <x v="0"/>
    <n v="272"/>
    <n v="30.2222222222222"/>
    <n v="247.83529411764701"/>
    <s v="FERNEY HENAO Realiz 3 viajes donde moviliz 77 Usuarios"/>
    <n v="107475.8824"/>
    <x v="1"/>
    <n v="15881.8182"/>
    <x v="361"/>
    <x v="0"/>
    <m/>
  </r>
  <r>
    <d v="2022-07-31T02:39:18"/>
    <x v="1"/>
    <n v="39"/>
    <s v="GONZALEZ MONTAO HERNAN DARIO"/>
    <x v="6"/>
    <x v="0"/>
    <n v="211"/>
    <n v="26.375"/>
    <n v="220.298039215686"/>
    <m/>
    <n v="95534.117599999998"/>
    <x v="0"/>
    <n v="15881.8182"/>
    <x v="361"/>
    <x v="0"/>
    <m/>
  </r>
  <r>
    <d v="2022-07-31T02:39:18"/>
    <x v="1"/>
    <n v="40"/>
    <s v="GONZALEZ VELASQUEZ LISDAN"/>
    <x v="3"/>
    <x v="0"/>
    <n v="272"/>
    <n v="27.2"/>
    <n v="275.37254901960802"/>
    <m/>
    <n v="119417.6471"/>
    <x v="0"/>
    <n v="15881.8182"/>
    <x v="361"/>
    <x v="0"/>
    <m/>
  </r>
  <r>
    <d v="2022-07-31T02:39:18"/>
    <x v="1"/>
    <n v="42"/>
    <s v="DAVID TORRES GEIDER"/>
    <x v="6"/>
    <x v="0"/>
    <n v="213"/>
    <n v="26.625"/>
    <n v="220.298039215686"/>
    <m/>
    <n v="95534.117599999998"/>
    <x v="0"/>
    <n v="15881.8182"/>
    <x v="361"/>
    <x v="0"/>
    <m/>
  </r>
  <r>
    <d v="2022-07-31T02:40:36"/>
    <x v="1"/>
    <n v="1"/>
    <s v="LUJAN LOPERA FABIAN ALEXIS"/>
    <x v="6"/>
    <x v="0"/>
    <n v="158"/>
    <n v="19.75"/>
    <n v="158"/>
    <m/>
    <n v="67500"/>
    <x v="0"/>
    <n v="10940"/>
    <x v="361"/>
    <x v="0"/>
    <m/>
  </r>
  <r>
    <d v="2022-07-31T02:40:36"/>
    <x v="1"/>
    <n v="10"/>
    <s v="MONTOYA OSPINA GILBERTO ANTONIO"/>
    <x v="10"/>
    <x v="0"/>
    <n v="68"/>
    <n v="17"/>
    <n v="68"/>
    <m/>
    <n v="28800"/>
    <x v="0"/>
    <n v="10940"/>
    <x v="361"/>
    <x v="0"/>
    <m/>
  </r>
  <r>
    <d v="2022-07-31T02:40:36"/>
    <x v="9"/>
    <n v="16"/>
    <s v="LONDOO ORTIZ ARNOLD DAVID"/>
    <x v="0"/>
    <x v="0"/>
    <n v="158"/>
    <n v="17.5555555555556"/>
    <n v="158"/>
    <m/>
    <n v="67050"/>
    <x v="0"/>
    <n v="10940"/>
    <x v="361"/>
    <x v="0"/>
    <m/>
  </r>
  <r>
    <d v="2022-07-31T02:40:36"/>
    <x v="9"/>
    <n v="19"/>
    <s v="HURTADO MADRID JUAN ESTEBAN"/>
    <x v="6"/>
    <x v="0"/>
    <n v="163"/>
    <n v="21.733333333333299"/>
    <n v="163"/>
    <m/>
    <n v="69975"/>
    <x v="0"/>
    <n v="10940"/>
    <x v="361"/>
    <x v="0"/>
    <m/>
  </r>
  <r>
    <d v="2022-08-01T00:06:23"/>
    <x v="10"/>
    <n v="1"/>
    <s v="LUJAN LOPERA FABIAN ALEXIS"/>
    <x v="3"/>
    <x v="3"/>
    <n v="191"/>
    <n v="19.100000000000001"/>
    <n v="261.48148148148101"/>
    <m/>
    <n v="113166.6667"/>
    <x v="0"/>
    <n v="18583.333299999998"/>
    <x v="362"/>
    <x v="0"/>
    <m/>
  </r>
  <r>
    <d v="2022-08-01T00:06:23"/>
    <x v="10"/>
    <n v="2"/>
    <s v="VANEGAS MORALES DEIBY ALEJANDRO"/>
    <x v="3"/>
    <x v="3"/>
    <n v="260"/>
    <n v="26"/>
    <n v="261.48148148148101"/>
    <m/>
    <n v="113166.6667"/>
    <x v="1"/>
    <n v="18583.333299999998"/>
    <x v="362"/>
    <x v="0"/>
    <m/>
  </r>
  <r>
    <d v="2022-08-01T00:06:23"/>
    <x v="10"/>
    <n v="3"/>
    <s v="CANO JIMENEZ ESNEIDER"/>
    <x v="4"/>
    <x v="3"/>
    <n v="197"/>
    <n v="28.1428571428571"/>
    <n v="183.03703703703701"/>
    <m/>
    <n v="79216.666700000002"/>
    <x v="0"/>
    <n v="18583.333299999998"/>
    <x v="362"/>
    <x v="0"/>
    <m/>
  </r>
  <r>
    <d v="2022-08-01T00:06:23"/>
    <x v="10"/>
    <n v="6"/>
    <s v="VARGAS ROJAS DIELMER AUGUSTO"/>
    <x v="1"/>
    <x v="3"/>
    <n v="297"/>
    <n v="27"/>
    <n v="287.62962962963002"/>
    <m/>
    <n v="124483.3333"/>
    <x v="0"/>
    <n v="18583.333299999998"/>
    <x v="362"/>
    <x v="0"/>
    <m/>
  </r>
  <r>
    <d v="2022-08-01T00:06:23"/>
    <x v="10"/>
    <n v="10"/>
    <s v="MONSALVE OCAMPO EDISON GUSTAVO"/>
    <x v="6"/>
    <x v="0"/>
    <n v="213"/>
    <n v="26.625"/>
    <n v="209.18518518518499"/>
    <m/>
    <n v="90533.333299999998"/>
    <x v="0"/>
    <n v="18583.333299999998"/>
    <x v="362"/>
    <x v="0"/>
    <m/>
  </r>
  <r>
    <d v="2022-08-01T00:06:24"/>
    <x v="10"/>
    <n v="12"/>
    <s v="VELEZ ZAPATA SANTIAGO"/>
    <x v="0"/>
    <x v="0"/>
    <n v="218"/>
    <n v="24.2222222222222"/>
    <n v="235.333333333333"/>
    <m/>
    <n v="101850"/>
    <x v="0"/>
    <n v="18583.333299999998"/>
    <x v="362"/>
    <x v="0"/>
    <m/>
  </r>
  <r>
    <d v="2022-08-01T00:06:24"/>
    <x v="10"/>
    <n v="13"/>
    <s v="MORALES CASTAEDA JONNY EDISON"/>
    <x v="0"/>
    <x v="0"/>
    <n v="263"/>
    <n v="29.2222222222222"/>
    <n v="235.333333333333"/>
    <s v="5 Descuentos (4 x Usuarios con movilidad reducida y Usuario desubicado)"/>
    <n v="101850"/>
    <x v="0"/>
    <n v="18583.333299999998"/>
    <x v="362"/>
    <x v="0"/>
    <m/>
  </r>
  <r>
    <d v="2022-08-01T00:06:24"/>
    <x v="10"/>
    <n v="14"/>
    <s v="GONZALEZ VELASQUEZ LISDAN"/>
    <x v="0"/>
    <x v="0"/>
    <n v="278"/>
    <n v="30.8888888888889"/>
    <n v="235.333333333333"/>
    <m/>
    <n v="101850"/>
    <x v="1"/>
    <n v="18583.333299999998"/>
    <x v="362"/>
    <x v="0"/>
    <m/>
  </r>
  <r>
    <d v="2022-08-01T00:06:24"/>
    <x v="10"/>
    <n v="15"/>
    <s v="LONDOO LOPERA DUVAN ANDRES"/>
    <x v="6"/>
    <x v="0"/>
    <n v="230"/>
    <n v="27.0588235294118"/>
    <n v="222.25925925925901"/>
    <m/>
    <n v="96191.666700000002"/>
    <x v="0"/>
    <n v="18583.333299999998"/>
    <x v="362"/>
    <x v="0"/>
    <m/>
  </r>
  <r>
    <d v="2022-08-01T00:06:24"/>
    <x v="10"/>
    <n v="17"/>
    <s v="MARULANDA JARAMILLO DAWER ANDRES"/>
    <x v="3"/>
    <x v="0"/>
    <n v="243"/>
    <n v="24.3"/>
    <n v="261.48148148148101"/>
    <m/>
    <n v="113166.6667"/>
    <x v="0"/>
    <n v="18583.333299999998"/>
    <x v="362"/>
    <x v="0"/>
    <m/>
  </r>
  <r>
    <d v="2022-08-01T00:06:24"/>
    <x v="10"/>
    <n v="18"/>
    <s v="RENDON VIANA HUMBERTO DE JESUS"/>
    <x v="0"/>
    <x v="0"/>
    <n v="234"/>
    <n v="26"/>
    <n v="235.333333333333"/>
    <m/>
    <n v="101850"/>
    <x v="0"/>
    <n v="18583.333299999998"/>
    <x v="362"/>
    <x v="0"/>
    <m/>
  </r>
  <r>
    <d v="2022-08-01T00:06:25"/>
    <x v="10"/>
    <n v="19"/>
    <s v="HURTADO MADRID JUAN ESTEBAN"/>
    <x v="6"/>
    <x v="0"/>
    <n v="216"/>
    <n v="27"/>
    <n v="209.18518518518499"/>
    <m/>
    <n v="90533.333299999998"/>
    <x v="0"/>
    <n v="18583.333299999998"/>
    <x v="362"/>
    <x v="0"/>
    <m/>
  </r>
  <r>
    <d v="2022-08-01T00:06:25"/>
    <x v="10"/>
    <n v="20"/>
    <s v="TABORDA ROJAS DIEGO ALEJANDRO"/>
    <x v="0"/>
    <x v="0"/>
    <n v="245"/>
    <n v="27.2222222222222"/>
    <n v="235.333333333333"/>
    <m/>
    <n v="101850"/>
    <x v="0"/>
    <n v="18583.333299999998"/>
    <x v="362"/>
    <x v="0"/>
    <m/>
  </r>
  <r>
    <d v="2022-08-01T00:06:25"/>
    <x v="10"/>
    <n v="28"/>
    <s v="CASTAEDA DIEGO ALEJANDRO"/>
    <x v="0"/>
    <x v="0"/>
    <n v="222"/>
    <n v="24.6666666666667"/>
    <n v="235.333333333333"/>
    <s v="2 Descuentos (Usuarios desubicados)"/>
    <n v="101850"/>
    <x v="0"/>
    <n v="18583.333299999998"/>
    <x v="362"/>
    <x v="0"/>
    <m/>
  </r>
  <r>
    <d v="2022-08-01T00:06:25"/>
    <x v="10"/>
    <n v="30"/>
    <s v="ORTEGA ARROYAVE JUAN PABLO"/>
    <x v="0"/>
    <x v="3"/>
    <n v="203"/>
    <n v="22.5555555555556"/>
    <n v="235.333333333333"/>
    <m/>
    <n v="101850"/>
    <x v="0"/>
    <n v="18583.333299999998"/>
    <x v="362"/>
    <x v="0"/>
    <m/>
  </r>
  <r>
    <d v="2022-08-01T00:06:25"/>
    <x v="10"/>
    <n v="32"/>
    <s v="PINEDA ESTRADA CRISTIAN JOHAN"/>
    <x v="6"/>
    <x v="0"/>
    <n v="223"/>
    <n v="27.875"/>
    <n v="209.18518518518499"/>
    <m/>
    <n v="90533.333299999998"/>
    <x v="0"/>
    <n v="18583.333299999998"/>
    <x v="362"/>
    <x v="0"/>
    <m/>
  </r>
  <r>
    <d v="2022-08-01T00:06:25"/>
    <x v="10"/>
    <n v="36"/>
    <s v="MARTINEZ MANCO JUAN FELIPE"/>
    <x v="8"/>
    <x v="0"/>
    <n v="150"/>
    <n v="30"/>
    <n v="130.74074074074099"/>
    <m/>
    <n v="56583.333299999998"/>
    <x v="0"/>
    <n v="18583.333299999998"/>
    <x v="362"/>
    <x v="0"/>
    <m/>
  </r>
  <r>
    <d v="2022-08-01T00:06:39"/>
    <x v="10"/>
    <n v="7"/>
    <s v="HERNANDEZ MACIAS GILBERTO"/>
    <x v="0"/>
    <x v="0"/>
    <n v="168"/>
    <n v="18.6666666666667"/>
    <n v="168"/>
    <m/>
    <n v="71550"/>
    <x v="1"/>
    <n v="18583.333299999998"/>
    <x v="362"/>
    <x v="0"/>
    <m/>
  </r>
  <r>
    <d v="2022-08-01T00:06:39"/>
    <x v="10"/>
    <n v="8"/>
    <s v="MARTINEZ MANCO JUAN FELIPE"/>
    <x v="7"/>
    <x v="0"/>
    <n v="45"/>
    <n v="15"/>
    <n v="45"/>
    <m/>
    <n v="18900"/>
    <x v="1"/>
    <n v="18583.333299999998"/>
    <x v="362"/>
    <x v="0"/>
    <m/>
  </r>
  <r>
    <d v="2022-08-02T01:53:06"/>
    <x v="1"/>
    <n v="1"/>
    <s v="BERRIO GIL YEYSON DARIO"/>
    <x v="3"/>
    <x v="0"/>
    <n v="227"/>
    <n v="23.894736842105299"/>
    <n v="249.308098591549"/>
    <s v="1 Descuento (Jose despachador)"/>
    <n v="107913.6444"/>
    <x v="0"/>
    <n v="16837.5"/>
    <x v="363"/>
    <x v="0"/>
    <m/>
  </r>
  <r>
    <d v="2022-08-02T01:53:06"/>
    <x v="1"/>
    <n v="2"/>
    <s v="VANEGAS MORALES DEIBY ALEJANDRO"/>
    <x v="6"/>
    <x v="0"/>
    <n v="223"/>
    <n v="27.875"/>
    <n v="209.94366197183101"/>
    <m/>
    <n v="90874.647899999996"/>
    <x v="1"/>
    <n v="16837.5"/>
    <x v="363"/>
    <x v="0"/>
    <m/>
  </r>
  <r>
    <d v="2022-08-02T01:53:06"/>
    <x v="1"/>
    <n v="5"/>
    <s v="LOAIZA GAVIRIA EDIXON ANDRES"/>
    <x v="9"/>
    <x v="3"/>
    <n v="335"/>
    <n v="27.9166666666667"/>
    <n v="314.91549295774598"/>
    <s v="1 Descuento (Despachador estiven)"/>
    <n v="136311.9718"/>
    <x v="1"/>
    <n v="16837.5"/>
    <x v="363"/>
    <x v="0"/>
    <m/>
  </r>
  <r>
    <d v="2022-08-02T01:53:07"/>
    <x v="1"/>
    <n v="6"/>
    <s v="VARGAS ROJAS DIELMER AUGUSTO"/>
    <x v="0"/>
    <x v="0"/>
    <n v="232"/>
    <n v="25.7777777777778"/>
    <n v="236.18661971831"/>
    <m/>
    <n v="102233.9789"/>
    <x v="0"/>
    <n v="16837.5"/>
    <x v="363"/>
    <x v="0"/>
    <m/>
  </r>
  <r>
    <d v="2022-08-02T01:53:07"/>
    <x v="1"/>
    <n v="8"/>
    <s v="MARTINEZ MANCO JUAN FELIPE"/>
    <x v="4"/>
    <x v="0"/>
    <n v="197"/>
    <n v="28.1428571428571"/>
    <n v="183.70070422535201"/>
    <m/>
    <n v="79515.316900000005"/>
    <x v="1"/>
    <n v="16837.5"/>
    <x v="363"/>
    <x v="0"/>
    <m/>
  </r>
  <r>
    <d v="2022-08-02T01:53:07"/>
    <x v="1"/>
    <n v="9"/>
    <s v="PINEDA ESTRADA CRISTIAN JOHAN"/>
    <x v="1"/>
    <x v="1"/>
    <n v="254"/>
    <n v="23.090909090909101"/>
    <n v="288.67253521126798"/>
    <m/>
    <n v="124952.64079999999"/>
    <x v="0"/>
    <n v="16837.5"/>
    <x v="363"/>
    <x v="0"/>
    <m/>
  </r>
  <r>
    <d v="2022-08-02T01:53:07"/>
    <x v="1"/>
    <n v="10"/>
    <s v="MONSALVE OCAMPO EDISON GUSTAVO"/>
    <x v="3"/>
    <x v="3"/>
    <n v="241"/>
    <n v="24.1"/>
    <n v="262.42957746478902"/>
    <m/>
    <n v="113593.30989999999"/>
    <x v="0"/>
    <n v="16837.5"/>
    <x v="363"/>
    <x v="0"/>
    <m/>
  </r>
  <r>
    <d v="2022-08-02T01:53:07"/>
    <x v="9"/>
    <n v="11"/>
    <s v="HERRERA CRISTIAN"/>
    <x v="3"/>
    <x v="0"/>
    <n v="284"/>
    <n v="28.4"/>
    <n v="262.42957746478902"/>
    <m/>
    <n v="113593.30989999999"/>
    <x v="0"/>
    <n v="16837.5"/>
    <x v="363"/>
    <x v="0"/>
    <m/>
  </r>
  <r>
    <d v="2022-08-02T01:53:07"/>
    <x v="9"/>
    <n v="12"/>
    <s v="VELEZ ZAPATA SANTIAGO"/>
    <x v="3"/>
    <x v="0"/>
    <n v="217"/>
    <n v="21.7"/>
    <n v="262.42957746478902"/>
    <s v="3 Descuentos (2 conducts y Usuario desubicado)"/>
    <n v="113593.30989999999"/>
    <x v="0"/>
    <n v="16837.5"/>
    <x v="363"/>
    <x v="0"/>
    <m/>
  </r>
  <r>
    <d v="2022-08-02T01:53:08"/>
    <x v="9"/>
    <n v="13"/>
    <s v="MORALES CASTAEDA JONNY EDISON"/>
    <x v="3"/>
    <x v="3"/>
    <n v="251"/>
    <n v="25.1"/>
    <n v="262.42957746478902"/>
    <s v="2 Descuentos (Usuarios desubicados)"/>
    <n v="113593.30989999999"/>
    <x v="0"/>
    <n v="16837.5"/>
    <x v="363"/>
    <x v="0"/>
    <m/>
  </r>
  <r>
    <d v="2022-08-02T01:53:08"/>
    <x v="9"/>
    <n v="14"/>
    <s v="CARVAJAL SALAZAR HECTOR MARINO"/>
    <x v="9"/>
    <x v="3"/>
    <n v="300"/>
    <n v="25"/>
    <n v="314.91549295774598"/>
    <m/>
    <n v="136311.9718"/>
    <x v="1"/>
    <n v="16837.5"/>
    <x v="363"/>
    <x v="0"/>
    <m/>
  </r>
  <r>
    <d v="2022-08-02T01:53:08"/>
    <x v="9"/>
    <n v="15"/>
    <s v="LOPERA AGUDELO LUIS FRANCISCO"/>
    <x v="3"/>
    <x v="0"/>
    <n v="223"/>
    <n v="23.473684210526301"/>
    <n v="249.308098591549"/>
    <m/>
    <n v="107913.6444"/>
    <x v="0"/>
    <n v="16837.5"/>
    <x v="363"/>
    <x v="0"/>
    <m/>
  </r>
  <r>
    <d v="2022-08-02T01:53:09"/>
    <x v="9"/>
    <n v="19"/>
    <s v="HURTADO MADRID JUAN ESTEBAN"/>
    <x v="2"/>
    <x v="0"/>
    <n v="148"/>
    <n v="24.6666666666667"/>
    <n v="157.45774647887299"/>
    <s v="2 Descuentos (Conducts)"/>
    <n v="68155.9859"/>
    <x v="0"/>
    <n v="16837.5"/>
    <x v="363"/>
    <x v="0"/>
    <m/>
  </r>
  <r>
    <d v="2022-08-02T01:53:09"/>
    <x v="9"/>
    <n v="20"/>
    <s v="VACA FIERRO ROBINSON"/>
    <x v="9"/>
    <x v="0"/>
    <n v="324"/>
    <n v="27"/>
    <n v="314.91549295774598"/>
    <m/>
    <n v="136311.9718"/>
    <x v="0"/>
    <n v="16837.5"/>
    <x v="363"/>
    <x v="0"/>
    <m/>
  </r>
  <r>
    <d v="2022-08-02T01:53:09"/>
    <x v="9"/>
    <n v="21"/>
    <s v="REYES ALVARADO ARIEL"/>
    <x v="0"/>
    <x v="0"/>
    <n v="250"/>
    <n v="27.7777777777778"/>
    <n v="236.18661971831"/>
    <m/>
    <n v="102233.9789"/>
    <x v="0"/>
    <n v="16837.5"/>
    <x v="363"/>
    <x v="0"/>
    <m/>
  </r>
  <r>
    <d v="2022-08-02T01:53:09"/>
    <x v="9"/>
    <n v="22"/>
    <s v="QUIRAMA CASTAEDA JHON JADER"/>
    <x v="0"/>
    <x v="0"/>
    <n v="277"/>
    <n v="30.7777777777778"/>
    <n v="236.18661971831"/>
    <s v="2 Descuentos (Conducts)"/>
    <n v="102233.9789"/>
    <x v="1"/>
    <n v="16837.5"/>
    <x v="363"/>
    <x v="0"/>
    <m/>
  </r>
  <r>
    <d v="2022-08-02T01:53:10"/>
    <x v="9"/>
    <n v="25"/>
    <s v="SANCHEZ DIAZ EDISON ANDRES"/>
    <x v="0"/>
    <x v="0"/>
    <n v="288"/>
    <n v="32"/>
    <n v="236.18661971831"/>
    <s v="1 Descuento (Usuario desubicado)"/>
    <n v="102233.9789"/>
    <x v="1"/>
    <n v="16837.5"/>
    <x v="363"/>
    <x v="0"/>
    <m/>
  </r>
  <r>
    <d v="2022-08-02T01:53:10"/>
    <x v="9"/>
    <n v="26"/>
    <s v="VERENZUELA MARTINEZ ALEXANDER"/>
    <x v="3"/>
    <x v="1"/>
    <n v="220"/>
    <n v="22"/>
    <n v="262.42957746478902"/>
    <m/>
    <n v="113593.30989999999"/>
    <x v="0"/>
    <n v="16837.5"/>
    <x v="363"/>
    <x v="0"/>
    <m/>
  </r>
  <r>
    <d v="2022-08-02T01:53:10"/>
    <x v="9"/>
    <n v="27"/>
    <s v="HENAO MUOZ FERNEY"/>
    <x v="3"/>
    <x v="0"/>
    <n v="310"/>
    <n v="31"/>
    <n v="262.42957746478902"/>
    <s v="SANTIAGO HENAO Realiz 5 viajes donde moviliz 146 usuarios"/>
    <n v="113593.30989999999"/>
    <x v="0"/>
    <n v="16837.5"/>
    <x v="363"/>
    <x v="0"/>
    <m/>
  </r>
  <r>
    <d v="2022-08-02T01:53:11"/>
    <x v="9"/>
    <n v="28"/>
    <s v="CASTAEDA DIEGO ALEJANDRO"/>
    <x v="7"/>
    <x v="0"/>
    <n v="68"/>
    <n v="22.6666666666667"/>
    <n v="78.728873239436595"/>
    <s v="1 Descuento (Usuario desubicado)"/>
    <n v="34077.993000000002"/>
    <x v="0"/>
    <n v="16837.5"/>
    <x v="363"/>
    <x v="0"/>
    <m/>
  </r>
  <r>
    <d v="2022-08-02T01:53:11"/>
    <x v="9"/>
    <n v="29"/>
    <s v="LONDOO CADAVID DAVID SANTIAGO"/>
    <x v="0"/>
    <x v="0"/>
    <n v="261"/>
    <n v="29"/>
    <n v="236.18661971831"/>
    <m/>
    <n v="102233.9789"/>
    <x v="0"/>
    <n v="16837.5"/>
    <x v="363"/>
    <x v="0"/>
    <m/>
  </r>
  <r>
    <d v="2022-08-02T01:53:11"/>
    <x v="1"/>
    <n v="31"/>
    <s v="ANDRADE PEREA MARLON DAVID"/>
    <x v="0"/>
    <x v="0"/>
    <n v="247"/>
    <n v="27.4444444444444"/>
    <n v="236.18661971831"/>
    <m/>
    <n v="102233.9789"/>
    <x v="0"/>
    <n v="16837.5"/>
    <x v="363"/>
    <x v="0"/>
    <m/>
  </r>
  <r>
    <d v="2022-08-02T01:53:11"/>
    <x v="1"/>
    <n v="32"/>
    <s v="MEDINA PARRA JONATHAN ESTIVEN"/>
    <x v="4"/>
    <x v="0"/>
    <n v="181"/>
    <n v="25.8571428571429"/>
    <n v="183.70070422535201"/>
    <m/>
    <n v="79515.316900000005"/>
    <x v="0"/>
    <n v="16837.5"/>
    <x v="363"/>
    <x v="0"/>
    <m/>
  </r>
  <r>
    <d v="2022-08-02T01:53:12"/>
    <x v="1"/>
    <n v="33"/>
    <s v="TORRES CRISTIAN"/>
    <x v="3"/>
    <x v="0"/>
    <n v="256"/>
    <n v="25.6"/>
    <n v="262.42957746478902"/>
    <s v="22 Descuentos (Tranbordo 30/07)"/>
    <n v="113593.30989999999"/>
    <x v="0"/>
    <n v="16837.5"/>
    <x v="363"/>
    <x v="0"/>
    <m/>
  </r>
  <r>
    <d v="2022-08-02T01:53:12"/>
    <x v="1"/>
    <n v="34"/>
    <s v="MONTOYA OSPINA GILBERTO ANTONIO"/>
    <x v="3"/>
    <x v="0"/>
    <n v="276"/>
    <n v="27.6"/>
    <n v="262.42957746478902"/>
    <s v="7 Descuentos (3 Transbordo veh 20, Propietario, Conduct, Usuario desubicado y Despachador estiven)"/>
    <n v="113593.30989999999"/>
    <x v="0"/>
    <n v="16837.5"/>
    <x v="363"/>
    <x v="0"/>
    <m/>
  </r>
  <r>
    <d v="2022-08-02T01:53:12"/>
    <x v="1"/>
    <n v="35"/>
    <s v="GONZALEZ VELASQUEZ LISDAN"/>
    <x v="0"/>
    <x v="0"/>
    <n v="249"/>
    <n v="27.6666666666667"/>
    <n v="236.18661971831"/>
    <m/>
    <n v="102233.9789"/>
    <x v="1"/>
    <n v="16837.5"/>
    <x v="363"/>
    <x v="0"/>
    <m/>
  </r>
  <r>
    <d v="2022-08-02T01:53:12"/>
    <x v="1"/>
    <n v="36"/>
    <s v="MARTINEZ CHAVERRA LUIS NORBERTO"/>
    <x v="0"/>
    <x v="0"/>
    <n v="226"/>
    <n v="25.1111111111111"/>
    <n v="236.18661971831"/>
    <m/>
    <n v="102233.9789"/>
    <x v="0"/>
    <n v="16837.5"/>
    <x v="363"/>
    <x v="0"/>
    <m/>
  </r>
  <r>
    <d v="2022-08-02T01:53:13"/>
    <x v="1"/>
    <n v="37"/>
    <s v="PIEDRAHITA MADRID SANTIAGO"/>
    <x v="6"/>
    <x v="0"/>
    <n v="196"/>
    <n v="24.5"/>
    <n v="209.94366197183101"/>
    <s v="2 Descuentos (Despachador jose)"/>
    <n v="90874.647899999996"/>
    <x v="1"/>
    <n v="16837.5"/>
    <x v="363"/>
    <x v="0"/>
    <m/>
  </r>
  <r>
    <d v="2022-08-02T01:53:13"/>
    <x v="1"/>
    <n v="39"/>
    <s v="LONDOO LOPERA DUVAN ANDRES"/>
    <x v="3"/>
    <x v="0"/>
    <n v="244"/>
    <n v="24.4"/>
    <n v="262.42957746478902"/>
    <m/>
    <n v="113593.30989999999"/>
    <x v="0"/>
    <n v="16837.5"/>
    <x v="363"/>
    <x v="0"/>
    <m/>
  </r>
  <r>
    <d v="2022-08-02T01:53:13"/>
    <x v="1"/>
    <n v="40"/>
    <s v="OCAMPO OCAMPO ANTONIO JOSE"/>
    <x v="1"/>
    <x v="0"/>
    <n v="267"/>
    <n v="24.272727272727298"/>
    <n v="288.67253521126798"/>
    <s v="3 Descuentos (2 Jefe de ruta y Propietario)"/>
    <n v="124952.64079999999"/>
    <x v="0"/>
    <n v="16837.5"/>
    <x v="363"/>
    <x v="0"/>
    <m/>
  </r>
  <r>
    <d v="2022-08-02T01:53:13"/>
    <x v="1"/>
    <n v="42"/>
    <s v="DAVID TORRES GEIDER"/>
    <x v="2"/>
    <x v="8"/>
    <n v="181"/>
    <n v="30.1666666666667"/>
    <n v="157.45774647887299"/>
    <s v="3 Descuentos (Usuarios desubicados)"/>
    <n v="68155.9859"/>
    <x v="0"/>
    <n v="16837.5"/>
    <x v="363"/>
    <x v="0"/>
    <m/>
  </r>
  <r>
    <d v="2022-08-02T01:53:18"/>
    <x v="1"/>
    <n v="3"/>
    <s v="CANO JIMENEZ ESNEIDER"/>
    <x v="0"/>
    <x v="3"/>
    <n v="157"/>
    <n v="17.4444444444444"/>
    <n v="157"/>
    <m/>
    <n v="66600"/>
    <x v="0"/>
    <n v="10900"/>
    <x v="363"/>
    <x v="0"/>
    <m/>
  </r>
  <r>
    <d v="2022-08-02T01:53:19"/>
    <x v="1"/>
    <n v="7"/>
    <s v="HERNANDEZ MACIAS GILBERTO"/>
    <x v="4"/>
    <x v="3"/>
    <n v="151"/>
    <n v="21.571428571428601"/>
    <n v="151"/>
    <m/>
    <n v="64800"/>
    <x v="1"/>
    <n v="10900"/>
    <x v="363"/>
    <x v="0"/>
    <m/>
  </r>
  <r>
    <d v="2022-08-02T01:53:19"/>
    <x v="1"/>
    <n v="30"/>
    <s v="ORTEGA ARROYAVE JUAN PABLO"/>
    <x v="0"/>
    <x v="0"/>
    <n v="188"/>
    <n v="20.8888888888889"/>
    <n v="188"/>
    <m/>
    <n v="80550"/>
    <x v="0"/>
    <n v="10900"/>
    <x v="363"/>
    <x v="0"/>
    <m/>
  </r>
  <r>
    <d v="2022-08-02T01:53:19"/>
    <x v="0"/>
    <n v="17"/>
    <s v="MARULANDA JARAMILLO DAWER ANDRES"/>
    <x v="3"/>
    <x v="3"/>
    <n v="200"/>
    <n v="20.2"/>
    <m/>
    <s v="3 Descuentos (2 Conducts y Despachador estiven)"/>
    <n v="85500"/>
    <x v="0"/>
    <n v="10900"/>
    <x v="363"/>
    <x v="0"/>
    <m/>
  </r>
  <r>
    <d v="2022-08-03T01:25:54"/>
    <x v="9"/>
    <n v="1"/>
    <s v="BERRIO GIL YEYSON DARIO"/>
    <x v="0"/>
    <x v="0"/>
    <n v="248"/>
    <n v="27.5555555555556"/>
    <n v="230.89447236180899"/>
    <m/>
    <n v="99852.512600000002"/>
    <x v="0"/>
    <n v="22500"/>
    <x v="364"/>
    <x v="0"/>
    <m/>
  </r>
  <r>
    <d v="2022-08-03T01:25:54"/>
    <x v="9"/>
    <n v="2"/>
    <s v="VANEGAS MORALES DEIBY ALEJANDRO"/>
    <x v="6"/>
    <x v="0"/>
    <n v="190"/>
    <n v="23.75"/>
    <n v="205.23953098827499"/>
    <m/>
    <n v="88757.7889"/>
    <x v="1"/>
    <n v="22500"/>
    <x v="364"/>
    <x v="0"/>
    <m/>
  </r>
  <r>
    <d v="2022-08-03T01:25:54"/>
    <x v="9"/>
    <n v="5"/>
    <s v="GONZALEZ MONTAO HERNAN DARIO"/>
    <x v="0"/>
    <x v="0"/>
    <n v="256"/>
    <n v="28.4444444444444"/>
    <n v="230.89447236180899"/>
    <m/>
    <n v="99852.512600000002"/>
    <x v="1"/>
    <n v="22500"/>
    <x v="364"/>
    <x v="0"/>
    <m/>
  </r>
  <r>
    <d v="2022-08-03T01:25:54"/>
    <x v="9"/>
    <n v="6"/>
    <s v="VARGAS ROJAS DIELMER AUGUSTO"/>
    <x v="6"/>
    <x v="0"/>
    <n v="193"/>
    <n v="24.125"/>
    <n v="205.23953098827499"/>
    <m/>
    <n v="88757.7889"/>
    <x v="0"/>
    <n v="22500"/>
    <x v="364"/>
    <x v="0"/>
    <m/>
  </r>
  <r>
    <d v="2022-08-03T01:25:54"/>
    <x v="9"/>
    <n v="7"/>
    <s v="HERNANDEZ MACIAS GILBERTO"/>
    <x v="3"/>
    <x v="3"/>
    <n v="269"/>
    <n v="26.9"/>
    <n v="256.54941373534302"/>
    <s v="1 Descuento (Conduct)"/>
    <n v="110947.2362"/>
    <x v="1"/>
    <n v="22500"/>
    <x v="364"/>
    <x v="0"/>
    <m/>
  </r>
  <r>
    <d v="2022-08-03T01:25:55"/>
    <x v="9"/>
    <n v="8"/>
    <s v="MARTINEZ MANCO JUAN FELIPE"/>
    <x v="3"/>
    <x v="0"/>
    <n v="297"/>
    <n v="29.7"/>
    <n v="256.54941373534302"/>
    <s v="5 Descuentos (Despachador estiven y 4 Usuarios desubicados)"/>
    <n v="110947.2362"/>
    <x v="1"/>
    <n v="22500"/>
    <x v="364"/>
    <x v="0"/>
    <m/>
  </r>
  <r>
    <d v="2022-08-03T01:25:55"/>
    <x v="9"/>
    <n v="9"/>
    <s v="PINEDA ESTRADA CRISTIAN JOHAN"/>
    <x v="4"/>
    <x v="0"/>
    <n v="182"/>
    <n v="26"/>
    <n v="179.58458961474"/>
    <m/>
    <n v="77663.065300000002"/>
    <x v="0"/>
    <n v="22500"/>
    <x v="364"/>
    <x v="0"/>
    <m/>
  </r>
  <r>
    <d v="2022-08-03T01:25:55"/>
    <x v="9"/>
    <n v="10"/>
    <s v="MONSALVE OCAMPO EDISON GUSTAVO"/>
    <x v="8"/>
    <x v="0"/>
    <n v="145"/>
    <n v="29"/>
    <n v="128.27470686767199"/>
    <m/>
    <n v="55473.6181"/>
    <x v="0"/>
    <n v="22500"/>
    <x v="364"/>
    <x v="0"/>
    <m/>
  </r>
  <r>
    <d v="2022-08-03T01:25:55"/>
    <x v="1"/>
    <n v="11"/>
    <s v="HERRERA CRISTIAN"/>
    <x v="6"/>
    <x v="0"/>
    <n v="188"/>
    <n v="22.117647058823501"/>
    <n v="218.06700167504201"/>
    <m/>
    <n v="94305.150800000003"/>
    <x v="0"/>
    <n v="22500"/>
    <x v="364"/>
    <x v="0"/>
    <m/>
  </r>
  <r>
    <d v="2022-08-03T01:25:55"/>
    <x v="1"/>
    <n v="12"/>
    <s v="VELEZ ZAPATA SANTIAGO"/>
    <x v="8"/>
    <x v="0"/>
    <n v="108"/>
    <n v="21.6"/>
    <n v="128.27470686767199"/>
    <m/>
    <n v="55473.6181"/>
    <x v="0"/>
    <n v="22500"/>
    <x v="364"/>
    <x v="0"/>
    <m/>
  </r>
  <r>
    <d v="2022-08-03T01:25:56"/>
    <x v="1"/>
    <n v="13"/>
    <s v="MORALES CASTAEDA JONNY EDISON"/>
    <x v="6"/>
    <x v="0"/>
    <n v="225"/>
    <n v="28.125"/>
    <n v="205.23953098827499"/>
    <m/>
    <n v="88757.7889"/>
    <x v="0"/>
    <n v="22500"/>
    <x v="364"/>
    <x v="0"/>
    <m/>
  </r>
  <r>
    <d v="2022-08-03T01:25:56"/>
    <x v="1"/>
    <n v="14"/>
    <s v="GONZALEZ VELASQUEZ LISDAN"/>
    <x v="4"/>
    <x v="0"/>
    <n v="190"/>
    <n v="27.1428571428571"/>
    <n v="179.58458961474"/>
    <m/>
    <n v="77663.065300000002"/>
    <x v="1"/>
    <n v="22500"/>
    <x v="364"/>
    <x v="0"/>
    <m/>
  </r>
  <r>
    <d v="2022-08-03T01:25:56"/>
    <x v="1"/>
    <n v="15"/>
    <s v="LOPERA AGUDELO LUIS FRANCISCO"/>
    <x v="3"/>
    <x v="0"/>
    <n v="229"/>
    <n v="22.9"/>
    <n v="256.54941373534302"/>
    <s v="1 Descuento (Despachador jose)"/>
    <n v="110947.2362"/>
    <x v="0"/>
    <n v="22500"/>
    <x v="364"/>
    <x v="0"/>
    <m/>
  </r>
  <r>
    <d v="2022-08-03T01:25:56"/>
    <x v="1"/>
    <n v="16"/>
    <s v="LONDOO ORTIZ ARNOLD DAVID"/>
    <x v="6"/>
    <x v="1"/>
    <n v="204"/>
    <n v="25.5"/>
    <n v="205.23953098827499"/>
    <m/>
    <n v="88757.7889"/>
    <x v="0"/>
    <n v="22500"/>
    <x v="364"/>
    <x v="0"/>
    <m/>
  </r>
  <r>
    <d v="2022-08-03T01:25:56"/>
    <x v="1"/>
    <n v="17"/>
    <s v="MARULANDA JARAMILLO DAWER ANDRES"/>
    <x v="0"/>
    <x v="0"/>
    <n v="214"/>
    <n v="23.7777777777778"/>
    <n v="230.89447236180899"/>
    <m/>
    <n v="99852.512600000002"/>
    <x v="0"/>
    <n v="22500"/>
    <x v="364"/>
    <x v="0"/>
    <m/>
  </r>
  <r>
    <d v="2022-08-03T01:25:57"/>
    <x v="1"/>
    <n v="18"/>
    <s v="RENDON VIANA HUMBERTO DE JESUS"/>
    <x v="6"/>
    <x v="0"/>
    <n v="190"/>
    <n v="23.75"/>
    <n v="205.23953098827499"/>
    <m/>
    <n v="88757.7889"/>
    <x v="0"/>
    <n v="22500"/>
    <x v="364"/>
    <x v="0"/>
    <m/>
  </r>
  <r>
    <d v="2022-08-03T01:25:57"/>
    <x v="1"/>
    <n v="19"/>
    <s v="HURTADO MADRID JUAN ESTEBAN"/>
    <x v="4"/>
    <x v="0"/>
    <n v="186"/>
    <n v="26.571428571428601"/>
    <n v="179.58458961474"/>
    <m/>
    <n v="77663.065300000002"/>
    <x v="0"/>
    <n v="22500"/>
    <x v="364"/>
    <x v="0"/>
    <m/>
  </r>
  <r>
    <d v="2022-08-03T01:25:57"/>
    <x v="1"/>
    <n v="20"/>
    <s v="VACA FIERRO ROBINSON"/>
    <x v="9"/>
    <x v="0"/>
    <n v="315"/>
    <n v="26.25"/>
    <n v="307.85929648241199"/>
    <m/>
    <n v="133136.68340000001"/>
    <x v="0"/>
    <n v="22500"/>
    <x v="364"/>
    <x v="0"/>
    <m/>
  </r>
  <r>
    <d v="2022-08-03T01:25:57"/>
    <x v="1"/>
    <n v="21"/>
    <s v="REYES ALVARADO ARIEL"/>
    <x v="6"/>
    <x v="0"/>
    <n v="189"/>
    <n v="23.625"/>
    <n v="205.23953098827499"/>
    <s v="3 Descuentos (Conduct y 2 Usuarios desubicados)"/>
    <n v="88757.7889"/>
    <x v="0"/>
    <n v="22500"/>
    <x v="364"/>
    <x v="0"/>
    <m/>
  </r>
  <r>
    <d v="2022-08-03T01:25:57"/>
    <x v="1"/>
    <n v="22"/>
    <s v="QUIRAMA CASTAEDA JHON JADER"/>
    <x v="3"/>
    <x v="0"/>
    <n v="270"/>
    <n v="27"/>
    <n v="256.54941373534302"/>
    <s v="1 Descuento (Despachador ferney)"/>
    <n v="110947.2362"/>
    <x v="1"/>
    <n v="22500"/>
    <x v="364"/>
    <x v="0"/>
    <m/>
  </r>
  <r>
    <d v="2022-08-03T01:25:57"/>
    <x v="1"/>
    <n v="23"/>
    <s v="TABORDA ROJAS DIEGO ALEJANDRO"/>
    <x v="1"/>
    <x v="0"/>
    <n v="260"/>
    <n v="23.636363636363601"/>
    <n v="282.20435510887802"/>
    <s v="1 Descuento (Despachador estiven)"/>
    <n v="122041.9598"/>
    <x v="0"/>
    <n v="22500"/>
    <x v="364"/>
    <x v="0"/>
    <m/>
  </r>
  <r>
    <d v="2022-08-03T01:25:58"/>
    <x v="1"/>
    <n v="25"/>
    <s v="SANCHEZ DIAZ EDISON ANDRES"/>
    <x v="3"/>
    <x v="0"/>
    <n v="279"/>
    <n v="27.9"/>
    <n v="256.54941373534302"/>
    <s v="1 Descuento (Usuario desubicado)"/>
    <n v="110947.2362"/>
    <x v="1"/>
    <n v="22500"/>
    <x v="364"/>
    <x v="0"/>
    <m/>
  </r>
  <r>
    <d v="2022-08-03T01:25:58"/>
    <x v="1"/>
    <n v="26"/>
    <s v="VERENZUELA MARTINEZ ALEXANDER"/>
    <x v="3"/>
    <x v="0"/>
    <n v="225"/>
    <n v="22.5"/>
    <n v="256.54941373534302"/>
    <s v="2 Descuentos (Despachador jose y Conduct)"/>
    <n v="110947.2362"/>
    <x v="0"/>
    <n v="22500"/>
    <x v="364"/>
    <x v="0"/>
    <m/>
  </r>
  <r>
    <d v="2022-08-03T01:25:58"/>
    <x v="1"/>
    <n v="27"/>
    <s v="DURANGO DAVID JOSE"/>
    <x v="0"/>
    <x v="0"/>
    <n v="206"/>
    <n v="22.8888888888889"/>
    <n v="230.89447236180899"/>
    <m/>
    <n v="99852.512600000002"/>
    <x v="0"/>
    <n v="22500"/>
    <x v="364"/>
    <x v="0"/>
    <m/>
  </r>
  <r>
    <d v="2022-08-03T01:25:58"/>
    <x v="1"/>
    <n v="29"/>
    <s v="LONDOO CADAVID DAVID SANTIAGO"/>
    <x v="0"/>
    <x v="0"/>
    <n v="231"/>
    <n v="25.6666666666667"/>
    <n v="230.89447236180899"/>
    <m/>
    <n v="99852.512600000002"/>
    <x v="0"/>
    <n v="22500"/>
    <x v="364"/>
    <x v="0"/>
    <m/>
  </r>
  <r>
    <d v="2022-08-03T01:25:58"/>
    <x v="9"/>
    <n v="30"/>
    <s v="ORTEGA ARROYAVE JUAN PABLO"/>
    <x v="6"/>
    <x v="0"/>
    <n v="210"/>
    <n v="26.25"/>
    <n v="205.23953098827499"/>
    <s v="4 Descuentos (Usuarios desubicados)"/>
    <n v="88757.7889"/>
    <x v="0"/>
    <n v="22500"/>
    <x v="364"/>
    <x v="0"/>
    <m/>
  </r>
  <r>
    <d v="2022-08-03T01:25:58"/>
    <x v="9"/>
    <n v="32"/>
    <s v="MEDINA PARRA JONATHAN ESTIVEN"/>
    <x v="6"/>
    <x v="0"/>
    <n v="213"/>
    <n v="26.625"/>
    <n v="205.23953098827499"/>
    <s v="15 Descuentos (10 Transbordo veh 09, 4 Usuarios desubicados y Conduct)"/>
    <n v="88757.7889"/>
    <x v="0"/>
    <n v="22500"/>
    <x v="364"/>
    <x v="0"/>
    <m/>
  </r>
  <r>
    <d v="2022-08-03T01:25:59"/>
    <x v="9"/>
    <n v="33"/>
    <s v="TORRES CRISTIAN"/>
    <x v="0"/>
    <x v="0"/>
    <n v="236"/>
    <n v="26.2222222222222"/>
    <n v="230.89447236180899"/>
    <m/>
    <n v="99852.512600000002"/>
    <x v="0"/>
    <n v="22500"/>
    <x v="364"/>
    <x v="0"/>
    <m/>
  </r>
  <r>
    <d v="2022-08-03T01:25:59"/>
    <x v="9"/>
    <n v="34"/>
    <s v="MONTOYA OSPINA GILBERTO ANTONIO"/>
    <x v="3"/>
    <x v="0"/>
    <n v="314"/>
    <n v="31.4"/>
    <n v="256.54941373534302"/>
    <m/>
    <n v="110947.2362"/>
    <x v="0"/>
    <n v="22500"/>
    <x v="364"/>
    <x v="0"/>
    <m/>
  </r>
  <r>
    <d v="2022-08-03T01:25:59"/>
    <x v="9"/>
    <n v="35"/>
    <s v="GARCIA DAVID WILSON ALBERTO"/>
    <x v="0"/>
    <x v="0"/>
    <n v="215"/>
    <n v="23.8888888888889"/>
    <n v="230.89447236180899"/>
    <s v="2 Descuentos x Usuario con movilidad reducida"/>
    <n v="99852.512600000002"/>
    <x v="1"/>
    <n v="22500"/>
    <x v="364"/>
    <x v="0"/>
    <m/>
  </r>
  <r>
    <d v="2022-08-03T01:25:59"/>
    <x v="9"/>
    <n v="36"/>
    <s v="MARTINEZ MANCO JUAN FELIPE"/>
    <x v="0"/>
    <x v="1"/>
    <n v="224"/>
    <n v="24.8888888888889"/>
    <n v="230.89447236180899"/>
    <m/>
    <n v="99852.512600000002"/>
    <x v="0"/>
    <n v="22500"/>
    <x v="364"/>
    <x v="0"/>
    <m/>
  </r>
  <r>
    <d v="2022-08-03T01:25:59"/>
    <x v="9"/>
    <n v="37"/>
    <s v="PIEDRAHITA MADRID SANTIAGO"/>
    <x v="6"/>
    <x v="0"/>
    <n v="190"/>
    <n v="23.75"/>
    <n v="205.23953098827499"/>
    <m/>
    <n v="88757.7889"/>
    <x v="1"/>
    <n v="22500"/>
    <x v="364"/>
    <x v="0"/>
    <m/>
  </r>
  <r>
    <d v="2022-08-03T01:25:59"/>
    <x v="9"/>
    <n v="38"/>
    <s v="LUJAN LOPERA FABIAN ALEXIS"/>
    <x v="10"/>
    <x v="0"/>
    <n v="110"/>
    <n v="27.5"/>
    <n v="102.619765494137"/>
    <m/>
    <n v="44378.894500000002"/>
    <x v="0"/>
    <n v="22500"/>
    <x v="364"/>
    <x v="0"/>
    <m/>
  </r>
  <r>
    <d v="2022-08-03T01:26:00"/>
    <x v="9"/>
    <n v="40"/>
    <s v="OCAMPO OCAMPO ANTONIO JOSE"/>
    <x v="0"/>
    <x v="0"/>
    <n v="214"/>
    <n v="23.7777777777778"/>
    <n v="230.89447236180899"/>
    <m/>
    <n v="99852.512600000002"/>
    <x v="0"/>
    <n v="22500"/>
    <x v="364"/>
    <x v="0"/>
    <m/>
  </r>
  <r>
    <d v="2022-08-03T01:26:00"/>
    <x v="9"/>
    <n v="42"/>
    <s v="DAVID TORRES GEIDER"/>
    <x v="0"/>
    <x v="0"/>
    <n v="243"/>
    <n v="27"/>
    <n v="230.89447236180899"/>
    <m/>
    <n v="99852.512600000002"/>
    <x v="0"/>
    <n v="22500"/>
    <x v="364"/>
    <x v="0"/>
    <m/>
  </r>
  <r>
    <d v="2022-08-03T01:32:36"/>
    <x v="9"/>
    <n v="3"/>
    <s v="ESPINOZA CHAVARRIA GUILLERMO LEON"/>
    <x v="6"/>
    <x v="0"/>
    <n v="138"/>
    <n v="17.25"/>
    <n v="138"/>
    <m/>
    <n v="58500"/>
    <x v="0"/>
    <n v="14150"/>
    <x v="364"/>
    <x v="0"/>
    <m/>
  </r>
  <r>
    <d v="2022-08-03T01:32:37"/>
    <x v="1"/>
    <n v="28"/>
    <s v="CASTAEDA DIEGO ALEJANDRO"/>
    <x v="7"/>
    <x v="0"/>
    <n v="56"/>
    <n v="18.6666666666667"/>
    <n v="56"/>
    <m/>
    <n v="23850"/>
    <x v="0"/>
    <n v="14150"/>
    <x v="364"/>
    <x v="0"/>
    <m/>
  </r>
  <r>
    <d v="2022-08-03T01:32:37"/>
    <x v="9"/>
    <n v="31"/>
    <s v="ANDRADE PEREA MARLON DAVID"/>
    <x v="0"/>
    <x v="0"/>
    <n v="180"/>
    <n v="20"/>
    <n v="180"/>
    <m/>
    <n v="76950"/>
    <x v="0"/>
    <n v="14150"/>
    <x v="364"/>
    <x v="0"/>
    <m/>
  </r>
  <r>
    <d v="2022-08-03T01:32:37"/>
    <x v="9"/>
    <n v="39"/>
    <s v="LONDOO LOPERA DUVAN ANDRES"/>
    <x v="0"/>
    <x v="0"/>
    <n v="192"/>
    <n v="21.3333333333333"/>
    <n v="192"/>
    <m/>
    <n v="82350"/>
    <x v="0"/>
    <n v="14150"/>
    <x v="364"/>
    <x v="0"/>
    <m/>
  </r>
  <r>
    <d v="2022-08-04T01:23:26"/>
    <x v="1"/>
    <n v="1"/>
    <s v="BERRIO GIL YEYSON DARIO"/>
    <x v="7"/>
    <x v="0"/>
    <n v="65"/>
    <n v="21.6666666666667"/>
    <n v="78.573033707865207"/>
    <m/>
    <n v="34007.8652"/>
    <x v="0"/>
    <n v="14443.75"/>
    <x v="365"/>
    <x v="0"/>
    <m/>
  </r>
  <r>
    <d v="2022-08-04T01:23:26"/>
    <x v="1"/>
    <n v="2"/>
    <s v="VANEGAS MORALES DEIBY ALEJANDRO"/>
    <x v="2"/>
    <x v="0"/>
    <n v="166"/>
    <n v="30.181818181818201"/>
    <n v="144.05056179775301"/>
    <m/>
    <n v="62347.752800000002"/>
    <x v="1"/>
    <n v="14443.75"/>
    <x v="365"/>
    <x v="0"/>
    <m/>
  </r>
  <r>
    <d v="2022-08-04T01:23:26"/>
    <x v="1"/>
    <n v="3"/>
    <s v="CANO JIMENEZ ESNEIDER"/>
    <x v="4"/>
    <x v="0"/>
    <n v="176"/>
    <n v="25.1428571428571"/>
    <n v="183.337078651685"/>
    <s v="GUILLERMO ESPINOZA Realiz 3 viajes donde moviliz 88 Usuarios"/>
    <n v="79351.685400000002"/>
    <x v="0"/>
    <n v="14443.75"/>
    <x v="365"/>
    <x v="0"/>
    <m/>
  </r>
  <r>
    <d v="2022-08-04T01:23:26"/>
    <x v="1"/>
    <n v="5"/>
    <s v="LOAIZA GAVIRIA EDIXON ANDRES"/>
    <x v="3"/>
    <x v="1"/>
    <n v="311"/>
    <n v="31.1"/>
    <n v="261.91011235955102"/>
    <m/>
    <n v="113359.5506"/>
    <x v="1"/>
    <n v="14443.75"/>
    <x v="365"/>
    <x v="0"/>
    <m/>
  </r>
  <r>
    <d v="2022-08-04T01:23:26"/>
    <x v="1"/>
    <n v="7"/>
    <s v="GONZALEZ VELASQUEZ LISDAN"/>
    <x v="3"/>
    <x v="0"/>
    <n v="273"/>
    <n v="27.3"/>
    <n v="261.91011235955102"/>
    <m/>
    <n v="113359.5506"/>
    <x v="1"/>
    <n v="14443.75"/>
    <x v="365"/>
    <x v="0"/>
    <m/>
  </r>
  <r>
    <d v="2022-08-04T01:23:27"/>
    <x v="1"/>
    <n v="8"/>
    <s v="MARTINEZ MANCO JUAN FELIPE"/>
    <x v="8"/>
    <x v="0"/>
    <n v="145"/>
    <n v="29"/>
    <n v="130.955056179775"/>
    <s v="3 Descuentos (Usuarios desubicados)"/>
    <n v="56679.775300000001"/>
    <x v="1"/>
    <n v="14443.75"/>
    <x v="365"/>
    <x v="0"/>
    <m/>
  </r>
  <r>
    <d v="2022-08-04T01:23:27"/>
    <x v="1"/>
    <n v="10"/>
    <s v="PIEDRAHITA MADRID SANTIAGO"/>
    <x v="6"/>
    <x v="0"/>
    <n v="176"/>
    <n v="22"/>
    <n v="209.52808988763999"/>
    <m/>
    <n v="90687.640400000004"/>
    <x v="0"/>
    <n v="14443.75"/>
    <x v="365"/>
    <x v="0"/>
    <m/>
  </r>
  <r>
    <d v="2022-08-04T01:23:27"/>
    <x v="9"/>
    <n v="11"/>
    <s v="HERRERA CRISTIAN"/>
    <x v="3"/>
    <x v="0"/>
    <n v="277"/>
    <n v="27.7"/>
    <n v="261.91011235955102"/>
    <m/>
    <n v="113359.5506"/>
    <x v="0"/>
    <n v="14443.75"/>
    <x v="365"/>
    <x v="0"/>
    <m/>
  </r>
  <r>
    <d v="2022-08-04T01:23:27"/>
    <x v="9"/>
    <n v="12"/>
    <s v="VELEZ ZAPATA SANTIAGO"/>
    <x v="2"/>
    <x v="0"/>
    <n v="143"/>
    <n v="23.8333333333333"/>
    <n v="157.14606741572999"/>
    <s v="1 Descuento (Despachador estiven)"/>
    <n v="68015.730299999996"/>
    <x v="0"/>
    <n v="14443.75"/>
    <x v="365"/>
    <x v="0"/>
    <m/>
  </r>
  <r>
    <d v="2022-08-04T01:23:27"/>
    <x v="9"/>
    <n v="13"/>
    <s v="MORALES CASTAEDA JONNY EDISON"/>
    <x v="7"/>
    <x v="3"/>
    <n v="81"/>
    <n v="27"/>
    <n v="78.573033707865207"/>
    <m/>
    <n v="34007.8652"/>
    <x v="0"/>
    <n v="14443.75"/>
    <x v="365"/>
    <x v="0"/>
    <m/>
  </r>
  <r>
    <d v="2022-08-04T01:23:28"/>
    <x v="9"/>
    <n v="14"/>
    <s v="CARVAJAL SALAZAR HECTOR MARINO"/>
    <x v="0"/>
    <x v="0"/>
    <n v="206"/>
    <n v="22.8888888888889"/>
    <n v="235.71910112359501"/>
    <s v="2 Descuentos x Usuario con movilidad reducida"/>
    <n v="102023.5955"/>
    <x v="1"/>
    <n v="14443.75"/>
    <x v="365"/>
    <x v="0"/>
    <m/>
  </r>
  <r>
    <d v="2022-08-04T01:23:28"/>
    <x v="9"/>
    <n v="15"/>
    <s v="LOPERA AGUDELO LUIS FRANCISCO"/>
    <x v="0"/>
    <x v="0"/>
    <n v="220"/>
    <n v="24.4444444444444"/>
    <n v="235.71910112359501"/>
    <s v="1 Descuento (Despachador estiven)"/>
    <n v="102023.5955"/>
    <x v="0"/>
    <n v="14443.75"/>
    <x v="365"/>
    <x v="0"/>
    <m/>
  </r>
  <r>
    <d v="2022-08-04T01:23:28"/>
    <x v="9"/>
    <n v="16"/>
    <s v="LONDOO ORTIZ ARNOLD DAVID"/>
    <x v="1"/>
    <x v="0"/>
    <n v="267"/>
    <n v="24.272727272727298"/>
    <n v="288.10112359550601"/>
    <s v="6 Descuentos (4 Usuarios desubicados y 2 Conduct)"/>
    <n v="124695.5056"/>
    <x v="0"/>
    <n v="14443.75"/>
    <x v="365"/>
    <x v="0"/>
    <m/>
  </r>
  <r>
    <d v="2022-08-04T01:23:28"/>
    <x v="9"/>
    <n v="17"/>
    <s v="ESPINOZA CHAVARRIA GUILLERMO LEON"/>
    <x v="8"/>
    <x v="0"/>
    <n v="113"/>
    <n v="22.6"/>
    <n v="130.955056179775"/>
    <m/>
    <n v="56679.775300000001"/>
    <x v="0"/>
    <n v="14443.75"/>
    <x v="365"/>
    <x v="0"/>
    <m/>
  </r>
  <r>
    <d v="2022-08-04T01:23:28"/>
    <x v="9"/>
    <n v="18"/>
    <s v="RENDON VIANA HUMBERTO DE JESUS"/>
    <x v="0"/>
    <x v="3"/>
    <n v="203"/>
    <n v="22.5555555555556"/>
    <n v="235.71910112359501"/>
    <s v="2 Descuentos (Jefe de ruta y Conduct)"/>
    <n v="102023.5955"/>
    <x v="0"/>
    <n v="14443.75"/>
    <x v="365"/>
    <x v="0"/>
    <m/>
  </r>
  <r>
    <d v="2022-08-04T01:23:28"/>
    <x v="9"/>
    <n v="20"/>
    <s v="VACA FIERRO ROBINSON"/>
    <x v="9"/>
    <x v="0"/>
    <n v="347"/>
    <n v="28.9166666666667"/>
    <n v="314.292134831461"/>
    <s v="4 Descuentos (Usuarios desubicados)"/>
    <n v="136031.4607"/>
    <x v="0"/>
    <n v="14443.75"/>
    <x v="365"/>
    <x v="0"/>
    <m/>
  </r>
  <r>
    <d v="2022-08-04T01:23:29"/>
    <x v="9"/>
    <n v="22"/>
    <s v="QUIRAMA CASTAEDA JHON JADER"/>
    <x v="6"/>
    <x v="1"/>
    <n v="235"/>
    <n v="29.375"/>
    <n v="209.52808988763999"/>
    <s v="1 Descuento (Conduct)"/>
    <n v="90687.640400000004"/>
    <x v="1"/>
    <n v="14443.75"/>
    <x v="365"/>
    <x v="0"/>
    <m/>
  </r>
  <r>
    <d v="2022-08-04T01:23:29"/>
    <x v="9"/>
    <n v="23"/>
    <s v="TABORDA ROJAS DIEGO ALEJANDRO"/>
    <x v="0"/>
    <x v="0"/>
    <n v="233"/>
    <n v="25.8888888888889"/>
    <n v="235.71910112359501"/>
    <m/>
    <n v="102023.5955"/>
    <x v="0"/>
    <n v="14443.75"/>
    <x v="365"/>
    <x v="0"/>
    <m/>
  </r>
  <r>
    <d v="2022-08-04T01:23:29"/>
    <x v="9"/>
    <n v="25"/>
    <s v="SANCHEZ DIAZ EDISON ANDRES"/>
    <x v="3"/>
    <x v="0"/>
    <n v="272"/>
    <n v="27.2"/>
    <n v="261.91011235955102"/>
    <s v="8 Descuentos (4 Transbordo veh 30, 3 Usuarios desubicados y Conduct)"/>
    <n v="113359.5506"/>
    <x v="1"/>
    <n v="14443.75"/>
    <x v="365"/>
    <x v="0"/>
    <m/>
  </r>
  <r>
    <d v="2022-08-04T01:23:29"/>
    <x v="9"/>
    <n v="26"/>
    <s v="VERENZUELA MARTINEZ ALEXANDER"/>
    <x v="3"/>
    <x v="0"/>
    <n v="214"/>
    <n v="22.526315789473699"/>
    <n v="248.81460674157299"/>
    <m/>
    <n v="107691.573"/>
    <x v="0"/>
    <n v="14443.75"/>
    <x v="365"/>
    <x v="0"/>
    <m/>
  </r>
  <r>
    <d v="2022-08-04T01:23:29"/>
    <x v="9"/>
    <n v="27"/>
    <s v="DURANGO DAVID JOSE"/>
    <x v="3"/>
    <x v="0"/>
    <n v="298"/>
    <n v="29.8"/>
    <n v="261.91011235955102"/>
    <m/>
    <n v="113359.5506"/>
    <x v="0"/>
    <n v="14443.75"/>
    <x v="365"/>
    <x v="0"/>
    <m/>
  </r>
  <r>
    <d v="2022-08-04T01:23:29"/>
    <x v="9"/>
    <n v="31"/>
    <s v="ANDRADE PEREA MARLON DAVID"/>
    <x v="0"/>
    <x v="0"/>
    <n v="197"/>
    <n v="21.8888888888889"/>
    <n v="235.71910112359501"/>
    <m/>
    <n v="102023.5955"/>
    <x v="0"/>
    <n v="14443.75"/>
    <x v="365"/>
    <x v="0"/>
    <m/>
  </r>
  <r>
    <d v="2022-08-04T01:23:30"/>
    <x v="1"/>
    <n v="32"/>
    <s v="MEDINA PARRA JONATHAN ESTIVEN"/>
    <x v="3"/>
    <x v="0"/>
    <n v="307"/>
    <n v="30.7"/>
    <n v="261.91011235955102"/>
    <s v="3 Descuentos (Usuarios desubicados)"/>
    <n v="113359.5506"/>
    <x v="0"/>
    <n v="14443.75"/>
    <x v="365"/>
    <x v="0"/>
    <m/>
  </r>
  <r>
    <d v="2022-08-04T01:23:30"/>
    <x v="1"/>
    <n v="33"/>
    <s v="TORRES CRISTIAN"/>
    <x v="3"/>
    <x v="0"/>
    <n v="234"/>
    <n v="23.4"/>
    <n v="261.91011235955102"/>
    <s v="1 Descuento (Conduct)"/>
    <n v="113359.5506"/>
    <x v="0"/>
    <n v="14443.75"/>
    <x v="365"/>
    <x v="0"/>
    <m/>
  </r>
  <r>
    <d v="2022-08-04T01:23:30"/>
    <x v="1"/>
    <n v="34"/>
    <s v="MONTOYA OSPINA GILBERTO ANTONIO"/>
    <x v="1"/>
    <x v="0"/>
    <n v="306"/>
    <n v="27.818181818181799"/>
    <n v="288.10112359550601"/>
    <m/>
    <n v="124695.5056"/>
    <x v="0"/>
    <n v="14443.75"/>
    <x v="365"/>
    <x v="0"/>
    <m/>
  </r>
  <r>
    <d v="2022-08-04T01:23:30"/>
    <x v="1"/>
    <n v="35"/>
    <s v="GARCIA DAVID WILSON ALBERTO"/>
    <x v="1"/>
    <x v="0"/>
    <n v="266"/>
    <n v="24.181818181818201"/>
    <n v="288.10112359550601"/>
    <s v="2 Descuentos x Usuario con movilidad reducida"/>
    <n v="124695.5056"/>
    <x v="1"/>
    <n v="14443.75"/>
    <x v="365"/>
    <x v="0"/>
    <m/>
  </r>
  <r>
    <d v="2022-08-04T01:23:30"/>
    <x v="1"/>
    <n v="36"/>
    <s v="MARTINEZ CHAVERRA LUIS NORBERTO"/>
    <x v="1"/>
    <x v="0"/>
    <n v="261"/>
    <n v="23.727272727272702"/>
    <n v="288.10112359550601"/>
    <m/>
    <n v="124695.5056"/>
    <x v="0"/>
    <n v="14443.75"/>
    <x v="365"/>
    <x v="0"/>
    <m/>
  </r>
  <r>
    <d v="2022-08-04T01:23:30"/>
    <x v="1"/>
    <n v="37"/>
    <s v="HOYOS HENAO SANTIAGO"/>
    <x v="6"/>
    <x v="0"/>
    <n v="264"/>
    <n v="33"/>
    <n v="209.52808988763999"/>
    <m/>
    <n v="90687.640400000004"/>
    <x v="1"/>
    <n v="14443.75"/>
    <x v="365"/>
    <x v="0"/>
    <m/>
  </r>
  <r>
    <d v="2022-08-04T01:23:31"/>
    <x v="1"/>
    <n v="39"/>
    <s v="GONZALEZ MONTAO HERNAN DARIO"/>
    <x v="0"/>
    <x v="0"/>
    <n v="238"/>
    <n v="26.4444444444444"/>
    <n v="235.71910112359501"/>
    <m/>
    <n v="102023.5955"/>
    <x v="0"/>
    <n v="14443.75"/>
    <x v="365"/>
    <x v="0"/>
    <m/>
  </r>
  <r>
    <d v="2022-08-04T01:23:31"/>
    <x v="1"/>
    <n v="40"/>
    <s v="OCAMPO OCAMPO ANTONIO JOSE"/>
    <x v="3"/>
    <x v="0"/>
    <n v="286"/>
    <n v="28.6"/>
    <n v="261.91011235955102"/>
    <s v="1 Descuento (Despachador Jose)"/>
    <n v="113359.5506"/>
    <x v="0"/>
    <n v="14443.75"/>
    <x v="365"/>
    <x v="0"/>
    <m/>
  </r>
  <r>
    <d v="2022-08-04T01:23:31"/>
    <x v="1"/>
    <n v="42"/>
    <s v="DAVID TORRES GEIDER"/>
    <x v="0"/>
    <x v="0"/>
    <n v="213"/>
    <n v="23.6666666666667"/>
    <n v="235.71910112359501"/>
    <s v="3 Descuentos (2 Usuarios desuibcados y Propietario)"/>
    <n v="102023.5955"/>
    <x v="0"/>
    <n v="14443.75"/>
    <x v="365"/>
    <x v="0"/>
    <m/>
  </r>
  <r>
    <d v="2022-08-04T01:25:27"/>
    <x v="1"/>
    <n v="6"/>
    <s v="VARGAS ROJAS DIELMER AUGUSTO"/>
    <x v="3"/>
    <x v="0"/>
    <n v="210"/>
    <n v="21.1"/>
    <n v="210"/>
    <s v="1 Descuento (Despachador Jose)"/>
    <n v="90450"/>
    <x v="0"/>
    <n v="15760"/>
    <x v="365"/>
    <x v="0"/>
    <m/>
  </r>
  <r>
    <d v="2022-08-04T01:25:27"/>
    <x v="9"/>
    <n v="29"/>
    <s v="LONDOO CADAVID DAVID SANTIAGO"/>
    <x v="0"/>
    <x v="0"/>
    <n v="178"/>
    <n v="19.7777777777778"/>
    <n v="178"/>
    <m/>
    <n v="76050"/>
    <x v="0"/>
    <n v="15760"/>
    <x v="365"/>
    <x v="0"/>
    <m/>
  </r>
  <r>
    <d v="2022-08-04T01:25:27"/>
    <x v="9"/>
    <n v="30"/>
    <s v="CASTAEDA DIEGO ALEJANDRO"/>
    <x v="0"/>
    <x v="1"/>
    <n v="187"/>
    <n v="21.4444444444444"/>
    <n v="187"/>
    <s v="7 Desucuentos (Transbordo)"/>
    <n v="82800"/>
    <x v="0"/>
    <n v="15760"/>
    <x v="365"/>
    <x v="0"/>
    <m/>
  </r>
  <r>
    <d v="2022-08-04T01:25:27"/>
    <x v="1"/>
    <n v="38"/>
    <s v="LUJAN LOPERA FABIAN ALEXIS"/>
    <x v="3"/>
    <x v="0"/>
    <n v="213"/>
    <n v="21.3"/>
    <n v="213"/>
    <m/>
    <n v="91350"/>
    <x v="0"/>
    <n v="15760"/>
    <x v="365"/>
    <x v="0"/>
    <m/>
  </r>
  <r>
    <d v="2022-08-05T01:08:19"/>
    <x v="9"/>
    <n v="1"/>
    <s v="BERRIO GIL YEYSON DARIO"/>
    <x v="3"/>
    <x v="0"/>
    <n v="225"/>
    <n v="22.5"/>
    <n v="246.527777777778"/>
    <s v="1 Descuento (Conduct)"/>
    <n v="106437.5"/>
    <x v="0"/>
    <n v="14868.75"/>
    <x v="366"/>
    <x v="0"/>
    <m/>
  </r>
  <r>
    <d v="2022-08-05T01:08:19"/>
    <x v="9"/>
    <n v="2"/>
    <s v="VANEGAS MORALES DEIBY ALEJANDRO"/>
    <x v="11"/>
    <x v="1"/>
    <n v="91"/>
    <n v="45.5"/>
    <n v="49.3055555555556"/>
    <s v="Se descuenta el viaje de 4 02 pm ya que NO INGRESA A LA MINORISTA SIN AUTORIZACIN NI JUSTIFICACIN, 1 Descuento (Transbordo veh 08)"/>
    <n v="21287.5"/>
    <x v="1"/>
    <n v="14868.75"/>
    <x v="366"/>
    <x v="0"/>
    <m/>
  </r>
  <r>
    <d v="2022-08-05T01:08:19"/>
    <x v="9"/>
    <n v="3"/>
    <s v="CANO JIMENEZ ESNEIDER"/>
    <x v="0"/>
    <x v="0"/>
    <n v="212"/>
    <n v="23.5555555555556"/>
    <n v="221.875"/>
    <m/>
    <n v="95793.75"/>
    <x v="0"/>
    <n v="14868.75"/>
    <x v="366"/>
    <x v="0"/>
    <m/>
  </r>
  <r>
    <d v="2022-08-05T01:08:19"/>
    <x v="9"/>
    <n v="5"/>
    <s v="LOAIZA GAVIRIA EDIXON ANDRES"/>
    <x v="3"/>
    <x v="3"/>
    <n v="292"/>
    <n v="29.2"/>
    <n v="246.527777777778"/>
    <m/>
    <n v="106437.5"/>
    <x v="1"/>
    <n v="14868.75"/>
    <x v="366"/>
    <x v="0"/>
    <m/>
  </r>
  <r>
    <d v="2022-08-05T01:08:20"/>
    <x v="9"/>
    <n v="6"/>
    <s v="VARGAS ROJAS DIELMER AUGUSTO"/>
    <x v="2"/>
    <x v="0"/>
    <n v="142"/>
    <n v="23.6666666666667"/>
    <n v="147.916666666667"/>
    <m/>
    <n v="63862.5"/>
    <x v="0"/>
    <n v="14868.75"/>
    <x v="366"/>
    <x v="0"/>
    <m/>
  </r>
  <r>
    <d v="2022-08-05T01:08:20"/>
    <x v="9"/>
    <n v="7"/>
    <s v="HERNANDEZ MACIAS GILBERTO"/>
    <x v="0"/>
    <x v="0"/>
    <n v="234"/>
    <n v="26"/>
    <n v="221.875"/>
    <m/>
    <n v="95793.75"/>
    <x v="1"/>
    <n v="14868.75"/>
    <x v="366"/>
    <x v="0"/>
    <m/>
  </r>
  <r>
    <d v="2022-08-05T01:08:20"/>
    <x v="9"/>
    <n v="8"/>
    <s v="VELEZ ZAPATA SANTIAGO"/>
    <x v="6"/>
    <x v="3"/>
    <n v="187"/>
    <n v="23.375"/>
    <n v="197.222222222222"/>
    <s v="2 Descuentos (Usuarios desubicados)"/>
    <n v="85150"/>
    <x v="1"/>
    <n v="14868.75"/>
    <x v="366"/>
    <x v="0"/>
    <m/>
  </r>
  <r>
    <d v="2022-08-05T01:08:20"/>
    <x v="9"/>
    <n v="9"/>
    <s v="PINEDA ESTRADA CRISTIAN JOHAN"/>
    <x v="3"/>
    <x v="1"/>
    <n v="219"/>
    <n v="21.9"/>
    <n v="246.527777777778"/>
    <s v="Se descuenta el viaje de 4 30 pm ya que NO INGRESA A LA MINORISTA SIN AUTORIZACION NI JUSTIFICACIN"/>
    <n v="106437.5"/>
    <x v="0"/>
    <n v="14868.75"/>
    <x v="366"/>
    <x v="0"/>
    <m/>
  </r>
  <r>
    <d v="2022-08-05T01:08:20"/>
    <x v="1"/>
    <n v="11"/>
    <s v="HERRERA CRISTIAN"/>
    <x v="1"/>
    <x v="0"/>
    <n v="266"/>
    <n v="24.181818181818201"/>
    <n v="271.180555555556"/>
    <s v="3 Descuentos (2 Conducts y Despachador Jose)"/>
    <n v="117081.25"/>
    <x v="0"/>
    <n v="14868.75"/>
    <x v="366"/>
    <x v="0"/>
    <m/>
  </r>
  <r>
    <d v="2022-08-05T01:08:20"/>
    <x v="1"/>
    <n v="12"/>
    <s v="ZAPATA POSSO FERNEY"/>
    <x v="1"/>
    <x v="3"/>
    <n v="225"/>
    <n v="20.454545454545499"/>
    <n v="271.180555555556"/>
    <s v="1 Descuento (Despachador Jose)"/>
    <n v="117081.25"/>
    <x v="0"/>
    <n v="14868.75"/>
    <x v="366"/>
    <x v="0"/>
    <m/>
  </r>
  <r>
    <d v="2022-08-05T01:08:20"/>
    <x v="1"/>
    <n v="13"/>
    <s v="MORALES CASTAEDA JONNY EDISON"/>
    <x v="0"/>
    <x v="0"/>
    <n v="231"/>
    <n v="25.6666666666667"/>
    <n v="221.875"/>
    <s v="3 Descuentos (Usuarios desubicados)"/>
    <n v="95793.75"/>
    <x v="0"/>
    <n v="14868.75"/>
    <x v="366"/>
    <x v="0"/>
    <m/>
  </r>
  <r>
    <d v="2022-08-05T01:08:21"/>
    <x v="1"/>
    <n v="14"/>
    <s v="GONZALEZ VELASQUEZ LISDAN"/>
    <x v="9"/>
    <x v="0"/>
    <n v="282"/>
    <n v="23.5"/>
    <n v="295.83333333333297"/>
    <s v="2 Descuentos (Conducts)"/>
    <n v="127725"/>
    <x v="1"/>
    <n v="14868.75"/>
    <x v="366"/>
    <x v="0"/>
    <m/>
  </r>
  <r>
    <d v="2022-08-05T01:08:21"/>
    <x v="1"/>
    <n v="15"/>
    <s v="LOPERA AGUDELO LUIS FRANCISCO"/>
    <x v="3"/>
    <x v="3"/>
    <n v="228"/>
    <n v="22.8"/>
    <n v="246.527777777778"/>
    <s v="1 Descuento (Jefe de ruta)"/>
    <n v="106437.5"/>
    <x v="0"/>
    <n v="14868.75"/>
    <x v="366"/>
    <x v="0"/>
    <m/>
  </r>
  <r>
    <d v="2022-08-05T01:08:21"/>
    <x v="1"/>
    <n v="16"/>
    <s v="LONDOO ORTIZ ARNOLD DAVID"/>
    <x v="2"/>
    <x v="1"/>
    <n v="176"/>
    <n v="29.3333333333333"/>
    <n v="147.916666666667"/>
    <s v="3 Descuentos (Devolucin dinero)"/>
    <n v="63862.5"/>
    <x v="0"/>
    <n v="14868.75"/>
    <x v="366"/>
    <x v="0"/>
    <m/>
  </r>
  <r>
    <d v="2022-08-05T01:08:21"/>
    <x v="1"/>
    <n v="17"/>
    <s v="MARULANDA JARAMILLO DAWER ANDRES"/>
    <x v="6"/>
    <x v="0"/>
    <n v="191"/>
    <n v="22.470588235294102"/>
    <n v="209.548611111111"/>
    <m/>
    <n v="90471.875"/>
    <x v="0"/>
    <n v="14868.75"/>
    <x v="366"/>
    <x v="0"/>
    <m/>
  </r>
  <r>
    <d v="2022-08-05T01:08:21"/>
    <x v="1"/>
    <n v="18"/>
    <s v="RENDON VIANA HUMBERTO DE JESUS"/>
    <x v="10"/>
    <x v="0"/>
    <n v="95"/>
    <n v="21.1111111111111"/>
    <n v="110.9375"/>
    <m/>
    <n v="47896.875"/>
    <x v="0"/>
    <n v="14868.75"/>
    <x v="366"/>
    <x v="0"/>
    <m/>
  </r>
  <r>
    <d v="2022-08-05T01:08:21"/>
    <x v="1"/>
    <n v="19"/>
    <s v="HURTADO MADRID JUAN ESTEBAN"/>
    <x v="3"/>
    <x v="3"/>
    <n v="266"/>
    <n v="26.6"/>
    <n v="246.527777777778"/>
    <m/>
    <n v="106437.5"/>
    <x v="0"/>
    <n v="14868.75"/>
    <x v="366"/>
    <x v="0"/>
    <m/>
  </r>
  <r>
    <d v="2022-08-05T01:08:22"/>
    <x v="1"/>
    <n v="20"/>
    <s v="LONDOO CADAVID DAVID SANTIAGO"/>
    <x v="3"/>
    <x v="0"/>
    <n v="257"/>
    <n v="25.7"/>
    <n v="246.527777777778"/>
    <m/>
    <n v="106437.5"/>
    <x v="0"/>
    <n v="14868.75"/>
    <x v="366"/>
    <x v="0"/>
    <m/>
  </r>
  <r>
    <d v="2022-08-05T01:08:22"/>
    <x v="1"/>
    <n v="22"/>
    <s v="QUIRAMA CASTAEDA JHON JADER"/>
    <x v="3"/>
    <x v="0"/>
    <n v="244"/>
    <n v="24.4"/>
    <n v="246.527777777778"/>
    <m/>
    <n v="106437.5"/>
    <x v="1"/>
    <n v="14868.75"/>
    <x v="366"/>
    <x v="0"/>
    <m/>
  </r>
  <r>
    <d v="2022-08-05T01:08:22"/>
    <x v="1"/>
    <n v="23"/>
    <s v="TABORDA ROJAS DIEGO ALEJANDRO"/>
    <x v="0"/>
    <x v="3"/>
    <n v="230"/>
    <n v="25.5555555555556"/>
    <n v="221.875"/>
    <m/>
    <n v="95793.75"/>
    <x v="0"/>
    <n v="14868.75"/>
    <x v="366"/>
    <x v="0"/>
    <m/>
  </r>
  <r>
    <d v="2022-08-05T01:08:22"/>
    <x v="1"/>
    <n v="25"/>
    <s v="SANCHEZ DIAZ EDISON ANDRES"/>
    <x v="1"/>
    <x v="0"/>
    <n v="331"/>
    <n v="30.090909090909101"/>
    <n v="271.180555555556"/>
    <m/>
    <n v="117081.25"/>
    <x v="1"/>
    <n v="14868.75"/>
    <x v="366"/>
    <x v="0"/>
    <m/>
  </r>
  <r>
    <d v="2022-08-05T01:08:22"/>
    <x v="1"/>
    <n v="26"/>
    <s v="VERENZUELA MARTINEZ ALEXANDER"/>
    <x v="6"/>
    <x v="0"/>
    <n v="184"/>
    <n v="24.533333333333299"/>
    <n v="184.895833333333"/>
    <m/>
    <n v="79828.125"/>
    <x v="0"/>
    <n v="14868.75"/>
    <x v="366"/>
    <x v="0"/>
    <m/>
  </r>
  <r>
    <d v="2022-08-05T01:08:22"/>
    <x v="1"/>
    <n v="27"/>
    <s v="DURANGO DAVID JOSE"/>
    <x v="0"/>
    <x v="0"/>
    <n v="240"/>
    <n v="26.6666666666667"/>
    <n v="221.875"/>
    <s v="1 Descuento (Jefe de ruta)"/>
    <n v="95793.75"/>
    <x v="0"/>
    <n v="14868.75"/>
    <x v="366"/>
    <x v="0"/>
    <m/>
  </r>
  <r>
    <d v="2022-08-05T01:08:23"/>
    <x v="1"/>
    <n v="28"/>
    <s v="ORTEGA ARROYAVE JUAN PABLO"/>
    <x v="4"/>
    <x v="3"/>
    <n v="159"/>
    <n v="22.714285714285701"/>
    <n v="172.569444444444"/>
    <s v="3 Descuentos (Despachador estiven y 2 Usuarios desubicados)"/>
    <n v="74506.25"/>
    <x v="0"/>
    <n v="14868.75"/>
    <x v="366"/>
    <x v="0"/>
    <m/>
  </r>
  <r>
    <d v="2022-08-05T01:08:23"/>
    <x v="1"/>
    <n v="29"/>
    <s v="VALENCIA MENDOZA JHON"/>
    <x v="1"/>
    <x v="0"/>
    <n v="266"/>
    <n v="24.181818181818201"/>
    <n v="271.180555555556"/>
    <m/>
    <n v="117081.25"/>
    <x v="0"/>
    <n v="14868.75"/>
    <x v="366"/>
    <x v="0"/>
    <m/>
  </r>
  <r>
    <d v="2022-08-05T01:08:23"/>
    <x v="9"/>
    <n v="30"/>
    <s v="ORTEGA ARROYAVE JUAN PABLO"/>
    <x v="5"/>
    <x v="0"/>
    <n v="27"/>
    <n v="27"/>
    <n v="24.6527777777778"/>
    <m/>
    <n v="10643.75"/>
    <x v="0"/>
    <n v="14868.75"/>
    <x v="366"/>
    <x v="0"/>
    <m/>
  </r>
  <r>
    <d v="2022-08-05T01:08:23"/>
    <x v="9"/>
    <n v="31"/>
    <s v="ANDRADE PEREA MARLON DAVID"/>
    <x v="6"/>
    <x v="0"/>
    <n v="201"/>
    <n v="25.125"/>
    <n v="197.222222222222"/>
    <m/>
    <n v="85150"/>
    <x v="0"/>
    <n v="14868.75"/>
    <x v="366"/>
    <x v="0"/>
    <m/>
  </r>
  <r>
    <d v="2022-08-05T01:08:24"/>
    <x v="9"/>
    <n v="32"/>
    <s v="MEDINA PARRA JONATHAN ESTIVEN"/>
    <x v="11"/>
    <x v="0"/>
    <n v="56"/>
    <n v="22.4"/>
    <n v="61.6319444444444"/>
    <m/>
    <n v="26609.375"/>
    <x v="0"/>
    <n v="14868.75"/>
    <x v="366"/>
    <x v="0"/>
    <m/>
  </r>
  <r>
    <d v="2022-08-05T01:08:24"/>
    <x v="9"/>
    <n v="34"/>
    <s v="MONTOYA OSPINA GILBERTO ANTONIO"/>
    <x v="3"/>
    <x v="0"/>
    <n v="280"/>
    <n v="28"/>
    <n v="246.527777777778"/>
    <s v="3 Descuentos (Transbordo veh 20)"/>
    <n v="106437.5"/>
    <x v="0"/>
    <n v="14868.75"/>
    <x v="366"/>
    <x v="0"/>
    <m/>
  </r>
  <r>
    <d v="2022-08-05T01:08:24"/>
    <x v="9"/>
    <n v="35"/>
    <s v="GARCIA DAVID WILSON ALBERTO"/>
    <x v="3"/>
    <x v="0"/>
    <n v="253"/>
    <n v="25.3"/>
    <n v="246.527777777778"/>
    <s v="3 Descuentos (Jefe de ruta y 2 x Usuario con movilidad reducida)"/>
    <n v="106437.5"/>
    <x v="1"/>
    <n v="14868.75"/>
    <x v="366"/>
    <x v="0"/>
    <m/>
  </r>
  <r>
    <d v="2022-08-05T01:08:25"/>
    <x v="9"/>
    <n v="36"/>
    <s v="MARTINEZ CHAVERRA LUIS NORBERTO"/>
    <x v="0"/>
    <x v="0"/>
    <n v="203"/>
    <n v="22.5555555555556"/>
    <n v="221.875"/>
    <s v="1 Descuento (Despachador estiven)"/>
    <n v="95793.75"/>
    <x v="0"/>
    <n v="14868.75"/>
    <x v="366"/>
    <x v="0"/>
    <m/>
  </r>
  <r>
    <d v="2022-08-05T01:08:25"/>
    <x v="9"/>
    <n v="37"/>
    <s v="HOYOS HENAO SANTIAGO"/>
    <x v="6"/>
    <x v="0"/>
    <n v="198"/>
    <n v="24.75"/>
    <n v="197.222222222222"/>
    <m/>
    <n v="85150"/>
    <x v="1"/>
    <n v="14868.75"/>
    <x v="366"/>
    <x v="0"/>
    <m/>
  </r>
  <r>
    <d v="2022-08-05T01:08:25"/>
    <x v="9"/>
    <n v="40"/>
    <s v="OCAMPO OCAMPO ANTONIO JOSE"/>
    <x v="3"/>
    <x v="0"/>
    <n v="228"/>
    <n v="22.8"/>
    <n v="246.527777777778"/>
    <s v="1 Descuento (Jefe de ruta)"/>
    <n v="106437.5"/>
    <x v="0"/>
    <n v="14868.75"/>
    <x v="366"/>
    <x v="0"/>
    <m/>
  </r>
  <r>
    <d v="2022-08-05T01:08:25"/>
    <x v="9"/>
    <n v="42"/>
    <s v="DAVID TORRES GEIDER"/>
    <x v="0"/>
    <x v="0"/>
    <n v="181"/>
    <n v="20.1111111111111"/>
    <n v="221.875"/>
    <m/>
    <n v="95793.75"/>
    <x v="0"/>
    <n v="14868.75"/>
    <x v="366"/>
    <x v="0"/>
    <m/>
  </r>
  <r>
    <d v="2022-08-05T01:18:58"/>
    <x v="9"/>
    <n v="10"/>
    <s v="PIEDRAHITA MADRID SANTIAGO"/>
    <x v="0"/>
    <x v="3"/>
    <n v="177"/>
    <n v="19.6666666666667"/>
    <n v="177"/>
    <s v="1 Descuento (Transbordo)"/>
    <n v="75600"/>
    <x v="0"/>
    <n v="13000"/>
    <x v="366"/>
    <x v="0"/>
    <m/>
  </r>
  <r>
    <d v="2022-08-05T01:18:58"/>
    <x v="9"/>
    <n v="33"/>
    <s v="TORRES CRISTIAN"/>
    <x v="6"/>
    <x v="3"/>
    <n v="159"/>
    <n v="19.875"/>
    <n v="159"/>
    <m/>
    <n v="67950"/>
    <x v="0"/>
    <n v="13000"/>
    <x v="366"/>
    <x v="0"/>
    <m/>
  </r>
  <r>
    <d v="2022-08-05T01:18:58"/>
    <x v="9"/>
    <n v="38"/>
    <s v="LUJAN LOPERA FABIAN ALEXIS"/>
    <x v="0"/>
    <x v="0"/>
    <n v="167"/>
    <n v="18.5555555555556"/>
    <n v="167"/>
    <m/>
    <n v="71100"/>
    <x v="0"/>
    <n v="13000"/>
    <x v="366"/>
    <x v="0"/>
    <m/>
  </r>
  <r>
    <d v="2022-08-05T01:18:58"/>
    <x v="9"/>
    <n v="39"/>
    <s v="GONZALEZ MONTAO HERNAN DARIO"/>
    <x v="6"/>
    <x v="0"/>
    <n v="147"/>
    <n v="19.733333333333299"/>
    <n v="147"/>
    <s v="2 Descuentos (Propietario)"/>
    <n v="63225"/>
    <x v="0"/>
    <n v="13000"/>
    <x v="366"/>
    <x v="0"/>
    <m/>
  </r>
  <r>
    <d v="2022-08-06T01:20:33"/>
    <x v="1"/>
    <n v="1"/>
    <s v="BERRIO GIL YEYSON DARIO"/>
    <x v="3"/>
    <x v="0"/>
    <n v="273"/>
    <n v="27.3"/>
    <n v="277.725490196078"/>
    <m/>
    <n v="120476.4706"/>
    <x v="0"/>
    <n v="15593.1034"/>
    <x v="367"/>
    <x v="0"/>
    <m/>
  </r>
  <r>
    <d v="2022-08-06T01:20:33"/>
    <x v="1"/>
    <n v="2"/>
    <s v="VANEGAS MORALES DEIBY ALEJANDRO"/>
    <x v="5"/>
    <x v="3"/>
    <n v="34"/>
    <n v="34"/>
    <n v="27.772549019607801"/>
    <m/>
    <n v="12047.6471"/>
    <x v="1"/>
    <n v="15593.1034"/>
    <x v="367"/>
    <x v="0"/>
    <m/>
  </r>
  <r>
    <d v="2022-08-06T01:20:33"/>
    <x v="1"/>
    <n v="5"/>
    <s v="LOAIZA GAVIRIA EDIXON ANDRES"/>
    <x v="9"/>
    <x v="0"/>
    <n v="400"/>
    <n v="33.3333333333333"/>
    <n v="333.27058823529399"/>
    <s v="3 Descuentos (Despachador estiven, conduct y Usuario desubicado)"/>
    <n v="144571.7647"/>
    <x v="1"/>
    <n v="15593.1034"/>
    <x v="367"/>
    <x v="0"/>
    <m/>
  </r>
  <r>
    <d v="2022-08-06T01:20:33"/>
    <x v="1"/>
    <n v="6"/>
    <s v="VARGAS ROJAS DIELMER AUGUSTO"/>
    <x v="0"/>
    <x v="0"/>
    <n v="254"/>
    <n v="28.2222222222222"/>
    <n v="249.952941176471"/>
    <m/>
    <n v="108428.8235"/>
    <x v="0"/>
    <n v="15593.1034"/>
    <x v="367"/>
    <x v="0"/>
    <m/>
  </r>
  <r>
    <d v="2022-08-06T01:20:34"/>
    <x v="1"/>
    <n v="7"/>
    <s v="HERNANDEZ MACIAS GILBERTO"/>
    <x v="1"/>
    <x v="0"/>
    <n v="271"/>
    <n v="24.636363636363601"/>
    <n v="305.49803921568599"/>
    <s v="1 Descuento (Despachador Jose)"/>
    <n v="132524.1176"/>
    <x v="1"/>
    <n v="15593.1034"/>
    <x v="367"/>
    <x v="0"/>
    <m/>
  </r>
  <r>
    <d v="2022-08-06T01:20:34"/>
    <x v="1"/>
    <n v="8"/>
    <s v="MARTINEZ MANCO JUAN FELIPE"/>
    <x v="12"/>
    <x v="3"/>
    <n v="392"/>
    <n v="30.153846153846199"/>
    <n v="361.04313725490198"/>
    <m/>
    <n v="156619.4118"/>
    <x v="1"/>
    <n v="15593.1034"/>
    <x v="367"/>
    <x v="0"/>
    <m/>
  </r>
  <r>
    <d v="2022-08-06T01:20:34"/>
    <x v="1"/>
    <n v="9"/>
    <s v="PINEDA ESTRADA CRISTIAN JOHAN"/>
    <x v="3"/>
    <x v="3"/>
    <n v="283"/>
    <n v="28.3"/>
    <n v="277.725490196078"/>
    <s v="1 Descuento (Despachador estiven)"/>
    <n v="120476.4706"/>
    <x v="0"/>
    <n v="15593.1034"/>
    <x v="367"/>
    <x v="0"/>
    <m/>
  </r>
  <r>
    <d v="2022-08-06T01:20:34"/>
    <x v="1"/>
    <n v="10"/>
    <s v="MONSALVE OCAMPO EDISON GUSTAVO"/>
    <x v="3"/>
    <x v="3"/>
    <n v="241"/>
    <n v="24.1"/>
    <n v="277.725490196078"/>
    <m/>
    <n v="120476.4706"/>
    <x v="0"/>
    <n v="15593.1034"/>
    <x v="367"/>
    <x v="0"/>
    <m/>
  </r>
  <r>
    <d v="2022-08-06T01:20:34"/>
    <x v="9"/>
    <n v="12"/>
    <s v="ZAPATA POSSO FERNEY"/>
    <x v="6"/>
    <x v="0"/>
    <n v="187"/>
    <n v="24.933333333333302"/>
    <n v="208.29411764705901"/>
    <s v="4 Descuentos (2 conducts y 2 Usuarios desubicados)"/>
    <n v="90357.352899999998"/>
    <x v="0"/>
    <n v="15593.1034"/>
    <x v="367"/>
    <x v="0"/>
    <m/>
  </r>
  <r>
    <d v="2022-08-06T01:20:34"/>
    <x v="9"/>
    <n v="13"/>
    <s v="MORALES CASTAEDA JONNY EDISON"/>
    <x v="0"/>
    <x v="3"/>
    <n v="247"/>
    <n v="27.4444444444444"/>
    <n v="249.952941176471"/>
    <m/>
    <n v="108428.8235"/>
    <x v="0"/>
    <n v="15593.1034"/>
    <x v="367"/>
    <x v="0"/>
    <m/>
  </r>
  <r>
    <d v="2022-08-06T01:20:35"/>
    <x v="9"/>
    <n v="14"/>
    <s v="GONZALEZ VELASQUEZ LISDAN"/>
    <x v="0"/>
    <x v="0"/>
    <n v="340"/>
    <n v="37.7777777777778"/>
    <n v="249.952941176471"/>
    <m/>
    <n v="108428.8235"/>
    <x v="1"/>
    <n v="15593.1034"/>
    <x v="367"/>
    <x v="0"/>
    <m/>
  </r>
  <r>
    <d v="2022-08-06T01:20:35"/>
    <x v="9"/>
    <n v="16"/>
    <s v="LONDOO ORTIZ ARNOLD DAVID"/>
    <x v="1"/>
    <x v="3"/>
    <n v="282"/>
    <n v="25.636363636363601"/>
    <n v="305.49803921568599"/>
    <s v="2 Descuentos (Usuario desubicado y Despachador estiven)"/>
    <n v="132524.1176"/>
    <x v="0"/>
    <n v="15593.1034"/>
    <x v="367"/>
    <x v="0"/>
    <m/>
  </r>
  <r>
    <d v="2022-08-06T01:20:35"/>
    <x v="9"/>
    <n v="17"/>
    <s v="MARULANDA JARAMILLO DAWER ANDRES"/>
    <x v="6"/>
    <x v="0"/>
    <n v="177"/>
    <n v="22.125"/>
    <n v="222.18039215686301"/>
    <m/>
    <n v="96381.176500000001"/>
    <x v="0"/>
    <n v="15593.1034"/>
    <x v="367"/>
    <x v="0"/>
    <m/>
  </r>
  <r>
    <d v="2022-08-06T01:20:35"/>
    <x v="9"/>
    <n v="19"/>
    <s v="HURTADO MADRID JUAN ESTEBAN"/>
    <x v="10"/>
    <x v="0"/>
    <n v="139"/>
    <n v="34.75"/>
    <n v="111.09019607843101"/>
    <m/>
    <n v="48190.588199999998"/>
    <x v="0"/>
    <n v="15593.1034"/>
    <x v="367"/>
    <x v="0"/>
    <m/>
  </r>
  <r>
    <d v="2022-08-06T01:20:35"/>
    <x v="9"/>
    <n v="20"/>
    <s v="VACA FIERRO ROBINSON"/>
    <x v="6"/>
    <x v="0"/>
    <n v="255"/>
    <n v="30"/>
    <n v="236.066666666667"/>
    <s v="3 Descuentos (Usuarios desubicados)"/>
    <n v="102405"/>
    <x v="0"/>
    <n v="15593.1034"/>
    <x v="367"/>
    <x v="0"/>
    <m/>
  </r>
  <r>
    <d v="2022-08-06T01:20:35"/>
    <x v="9"/>
    <n v="22"/>
    <s v="QUIRAMA CASTAEDA JHON JADER"/>
    <x v="0"/>
    <x v="0"/>
    <n v="309"/>
    <n v="34.3333333333333"/>
    <n v="249.952941176471"/>
    <m/>
    <n v="108428.8235"/>
    <x v="1"/>
    <n v="15593.1034"/>
    <x v="367"/>
    <x v="0"/>
    <m/>
  </r>
  <r>
    <d v="2022-08-06T01:20:36"/>
    <x v="9"/>
    <n v="24"/>
    <s v="TORRES CRISTIAN"/>
    <x v="3"/>
    <x v="0"/>
    <n v="270"/>
    <n v="27"/>
    <n v="277.725490196078"/>
    <s v="2 Descuentos (Usuarios desubicados)"/>
    <n v="120476.4706"/>
    <x v="0"/>
    <n v="15593.1034"/>
    <x v="367"/>
    <x v="0"/>
    <m/>
  </r>
  <r>
    <d v="2022-08-06T01:20:36"/>
    <x v="9"/>
    <n v="25"/>
    <s v="SANCHEZ DIAZ EDISON ANDRES"/>
    <x v="3"/>
    <x v="0"/>
    <n v="308"/>
    <n v="30.8"/>
    <n v="277.725490196078"/>
    <m/>
    <n v="120476.4706"/>
    <x v="1"/>
    <n v="15593.1034"/>
    <x v="367"/>
    <x v="0"/>
    <m/>
  </r>
  <r>
    <d v="2022-08-06T01:20:36"/>
    <x v="9"/>
    <n v="27"/>
    <s v="DURANGO DAVID JOSE"/>
    <x v="0"/>
    <x v="0"/>
    <n v="256"/>
    <n v="28.4444444444444"/>
    <n v="249.952941176471"/>
    <m/>
    <n v="108428.8235"/>
    <x v="0"/>
    <n v="15593.1034"/>
    <x v="367"/>
    <x v="0"/>
    <m/>
  </r>
  <r>
    <d v="2022-08-06T01:20:36"/>
    <x v="9"/>
    <n v="28"/>
    <s v="ORTEGA ARROYAVE JUAN PABLO"/>
    <x v="6"/>
    <x v="0"/>
    <n v="206"/>
    <n v="25.75"/>
    <n v="222.18039215686301"/>
    <s v="1 Descuento (Propietario)"/>
    <n v="96381.176500000001"/>
    <x v="0"/>
    <n v="15593.1034"/>
    <x v="367"/>
    <x v="0"/>
    <m/>
  </r>
  <r>
    <d v="2022-08-06T01:20:36"/>
    <x v="9"/>
    <n v="29"/>
    <s v="VALENCIA MENDOZA JHON"/>
    <x v="1"/>
    <x v="0"/>
    <n v="287"/>
    <n v="26.090909090909101"/>
    <n v="305.49803921568599"/>
    <m/>
    <n v="132524.1176"/>
    <x v="0"/>
    <n v="15593.1034"/>
    <x v="367"/>
    <x v="0"/>
    <m/>
  </r>
  <r>
    <d v="2022-08-06T01:20:36"/>
    <x v="1"/>
    <n v="31"/>
    <s v="ANDRADE PEREA MARLON DAVID"/>
    <x v="6"/>
    <x v="0"/>
    <n v="208"/>
    <n v="26"/>
    <n v="222.18039215686301"/>
    <m/>
    <n v="96381.176500000001"/>
    <x v="0"/>
    <n v="15593.1034"/>
    <x v="367"/>
    <x v="0"/>
    <m/>
  </r>
  <r>
    <d v="2022-08-06T01:20:37"/>
    <x v="1"/>
    <n v="35"/>
    <s v="GARCIA DAVID WILSON ALBERTO"/>
    <x v="1"/>
    <x v="0"/>
    <n v="281"/>
    <n v="25.545454545454501"/>
    <n v="305.49803921568599"/>
    <s v="2 Descuentos x Usuario con movilidad reducida"/>
    <n v="132524.1176"/>
    <x v="1"/>
    <n v="15593.1034"/>
    <x v="367"/>
    <x v="0"/>
    <m/>
  </r>
  <r>
    <d v="2022-08-06T01:20:37"/>
    <x v="1"/>
    <n v="36"/>
    <s v="MARTINEZ CHAVERRA LUIS NORBERTO"/>
    <x v="1"/>
    <x v="0"/>
    <n v="268"/>
    <n v="24.363636363636399"/>
    <n v="305.49803921568599"/>
    <m/>
    <n v="132524.1176"/>
    <x v="0"/>
    <n v="15593.1034"/>
    <x v="367"/>
    <x v="0"/>
    <m/>
  </r>
  <r>
    <d v="2022-08-06T01:20:37"/>
    <x v="1"/>
    <n v="37"/>
    <s v="PIEDRAHITA MADRID SANTIAGO"/>
    <x v="6"/>
    <x v="0"/>
    <n v="225"/>
    <n v="28.125"/>
    <n v="222.18039215686301"/>
    <s v="1 Descuento (Despachador Jose)"/>
    <n v="96381.176500000001"/>
    <x v="1"/>
    <n v="15593.1034"/>
    <x v="367"/>
    <x v="0"/>
    <m/>
  </r>
  <r>
    <d v="2022-08-06T01:20:37"/>
    <x v="1"/>
    <n v="38"/>
    <s v="LUJAN LOPERA FABIAN ALEXIS"/>
    <x v="6"/>
    <x v="3"/>
    <n v="235"/>
    <n v="29.375"/>
    <n v="222.18039215686301"/>
    <s v="17 Descuentos (15 Transbordo veh 24 y 2 Usuarios desubicados)"/>
    <n v="96381.176500000001"/>
    <x v="0"/>
    <n v="15593.1034"/>
    <x v="367"/>
    <x v="0"/>
    <m/>
  </r>
  <r>
    <d v="2022-08-06T01:20:37"/>
    <x v="1"/>
    <n v="39"/>
    <s v="GONZALEZ MONTAO HERNAN DARIO"/>
    <x v="0"/>
    <x v="0"/>
    <n v="208"/>
    <n v="23.1111111111111"/>
    <n v="249.952941176471"/>
    <m/>
    <n v="108428.8235"/>
    <x v="0"/>
    <n v="15593.1034"/>
    <x v="367"/>
    <x v="0"/>
    <m/>
  </r>
  <r>
    <d v="2022-08-06T01:20:38"/>
    <x v="1"/>
    <n v="42"/>
    <s v="DAVID TORRES GEIDER"/>
    <x v="3"/>
    <x v="0"/>
    <n v="246"/>
    <n v="24.6"/>
    <n v="277.725490196078"/>
    <s v="1 Descuento (Usuario desubicado)"/>
    <n v="120476.4706"/>
    <x v="0"/>
    <n v="15593.1034"/>
    <x v="367"/>
    <x v="0"/>
    <m/>
  </r>
  <r>
    <d v="2022-08-06T01:21:02"/>
    <x v="1"/>
    <n v="3"/>
    <s v="CANO JIMENEZ ESNEIDER"/>
    <x v="1"/>
    <x v="3"/>
    <n v="242"/>
    <n v="22"/>
    <n v="242"/>
    <m/>
    <n v="103950"/>
    <x v="0"/>
    <n v="17140"/>
    <x v="367"/>
    <x v="0"/>
    <m/>
  </r>
  <r>
    <d v="2022-08-06T01:21:02"/>
    <x v="9"/>
    <n v="15"/>
    <s v="LONDOO LOPERA DUVAN ANDRES"/>
    <x v="1"/>
    <x v="3"/>
    <n v="241"/>
    <n v="22"/>
    <n v="241"/>
    <s v="3 Descuentos (2 Conduct y Usuario desubicado)"/>
    <n v="103950"/>
    <x v="0"/>
    <n v="17140"/>
    <x v="367"/>
    <x v="0"/>
    <m/>
  </r>
  <r>
    <d v="2022-08-06T01:21:03"/>
    <x v="9"/>
    <n v="26"/>
    <s v="VERENZUELA MARTINEZ ALEXANDER"/>
    <x v="6"/>
    <x v="0"/>
    <n v="163"/>
    <n v="21.733333333333299"/>
    <n v="163"/>
    <m/>
    <n v="69975"/>
    <x v="0"/>
    <n v="17140"/>
    <x v="367"/>
    <x v="0"/>
    <m/>
  </r>
  <r>
    <d v="2022-08-06T01:21:03"/>
    <x v="1"/>
    <n v="34"/>
    <s v="ESPINOZA CHAVARRIA GUILLERMO LEON"/>
    <x v="3"/>
    <x v="0"/>
    <n v="211"/>
    <n v="21.1"/>
    <n v="211"/>
    <m/>
    <n v="90450"/>
    <x v="0"/>
    <n v="17140"/>
    <x v="367"/>
    <x v="0"/>
    <m/>
  </r>
  <r>
    <d v="2022-08-07T04:05:53"/>
    <x v="9"/>
    <n v="1"/>
    <s v="LUJAN LOPERA FABIAN ALEXIS"/>
    <x v="6"/>
    <x v="0"/>
    <n v="236"/>
    <n v="29.5"/>
    <n v="206.011472275335"/>
    <m/>
    <n v="89105.162500000006"/>
    <x v="0"/>
    <n v="15721.875"/>
    <x v="368"/>
    <x v="0"/>
    <m/>
  </r>
  <r>
    <d v="2022-08-07T04:05:54"/>
    <x v="9"/>
    <n v="3"/>
    <s v="CANO JIMENEZ ESNEIDER"/>
    <x v="0"/>
    <x v="0"/>
    <n v="238"/>
    <n v="26.4444444444444"/>
    <n v="231.762906309751"/>
    <s v="1 Descuento (Conduct)"/>
    <n v="100243.3078"/>
    <x v="0"/>
    <n v="15721.875"/>
    <x v="368"/>
    <x v="0"/>
    <m/>
  </r>
  <r>
    <d v="2022-08-07T04:05:54"/>
    <x v="9"/>
    <n v="5"/>
    <s v="LOAIZA GAVIRIA EDIXON ANDRES"/>
    <x v="0"/>
    <x v="0"/>
    <n v="217"/>
    <n v="24.1111111111111"/>
    <n v="231.762906309751"/>
    <m/>
    <n v="100243.3078"/>
    <x v="1"/>
    <n v="15721.875"/>
    <x v="368"/>
    <x v="0"/>
    <m/>
  </r>
  <r>
    <d v="2022-08-07T04:05:54"/>
    <x v="9"/>
    <n v="6"/>
    <s v="VARGAS ROJAS DIELMER AUGUSTO"/>
    <x v="6"/>
    <x v="0"/>
    <n v="213"/>
    <n v="26.625"/>
    <n v="206.011472275335"/>
    <m/>
    <n v="89105.162500000006"/>
    <x v="0"/>
    <n v="15721.875"/>
    <x v="368"/>
    <x v="0"/>
    <m/>
  </r>
  <r>
    <d v="2022-08-07T04:05:54"/>
    <x v="9"/>
    <n v="7"/>
    <s v="HERNANDEZ MACIAS GILBERTO"/>
    <x v="6"/>
    <x v="0"/>
    <n v="183"/>
    <n v="22.875"/>
    <n v="206.011472275335"/>
    <m/>
    <n v="89105.162500000006"/>
    <x v="1"/>
    <n v="15721.875"/>
    <x v="368"/>
    <x v="0"/>
    <m/>
  </r>
  <r>
    <d v="2022-08-07T04:05:54"/>
    <x v="9"/>
    <n v="8"/>
    <s v="LONDOO CADAVID DAVID SANTIAGO"/>
    <x v="6"/>
    <x v="3"/>
    <n v="216"/>
    <n v="27"/>
    <n v="206.011472275335"/>
    <m/>
    <n v="89105.162500000006"/>
    <x v="1"/>
    <n v="15721.875"/>
    <x v="368"/>
    <x v="0"/>
    <m/>
  </r>
  <r>
    <d v="2022-08-07T04:05:54"/>
    <x v="9"/>
    <n v="9"/>
    <s v="PINEDA ESTRADA CRISTIAN JOHAN"/>
    <x v="6"/>
    <x v="0"/>
    <n v="212"/>
    <n v="26.5"/>
    <n v="206.011472275335"/>
    <m/>
    <n v="89105.162500000006"/>
    <x v="0"/>
    <n v="15721.875"/>
    <x v="368"/>
    <x v="0"/>
    <m/>
  </r>
  <r>
    <d v="2022-08-07T04:05:54"/>
    <x v="9"/>
    <n v="10"/>
    <s v="MONSALVE OCAMPO EDISON GUSTAVO"/>
    <x v="2"/>
    <x v="0"/>
    <n v="185"/>
    <n v="30.8333333333333"/>
    <n v="154.50860420650099"/>
    <m/>
    <n v="66828.871899999998"/>
    <x v="0"/>
    <n v="15721.875"/>
    <x v="368"/>
    <x v="0"/>
    <m/>
  </r>
  <r>
    <d v="2022-08-07T04:05:55"/>
    <x v="9"/>
    <n v="12"/>
    <s v="ZAPATA POSSO FERNEY"/>
    <x v="6"/>
    <x v="0"/>
    <n v="181"/>
    <n v="22.625"/>
    <n v="206.011472275335"/>
    <s v="3 Descuentos (Conduct y 2 Usuarios desubicados)"/>
    <n v="89105.162500000006"/>
    <x v="0"/>
    <n v="15721.875"/>
    <x v="368"/>
    <x v="0"/>
    <m/>
  </r>
  <r>
    <d v="2022-08-07T04:05:55"/>
    <x v="9"/>
    <n v="13"/>
    <s v="MORALES CASTAEDA JONNY EDISON"/>
    <x v="0"/>
    <x v="0"/>
    <n v="265"/>
    <n v="29.4444444444444"/>
    <n v="231.762906309751"/>
    <s v="7 Descuentos (6 Incidente en el 13 y Despachador estiven)"/>
    <n v="100243.3078"/>
    <x v="0"/>
    <n v="15721.875"/>
    <x v="368"/>
    <x v="0"/>
    <m/>
  </r>
  <r>
    <d v="2022-08-07T04:05:55"/>
    <x v="1"/>
    <n v="14"/>
    <s v="CARVAJAL SALAZAR HECTOR MARINO"/>
    <x v="3"/>
    <x v="0"/>
    <n v="257"/>
    <n v="25.7"/>
    <n v="257.51434034416798"/>
    <s v="4 Descuentos (3 Incidente en el 13 y Despachador Jose)"/>
    <n v="111381.4532"/>
    <x v="1"/>
    <n v="15721.875"/>
    <x v="368"/>
    <x v="0"/>
    <m/>
  </r>
  <r>
    <d v="2022-08-07T04:05:55"/>
    <x v="1"/>
    <n v="15"/>
    <s v="LOPERA AGUDELO LUIS FRANCISCO"/>
    <x v="0"/>
    <x v="0"/>
    <n v="200"/>
    <n v="22.2222222222222"/>
    <n v="231.762906309751"/>
    <m/>
    <n v="100243.3078"/>
    <x v="0"/>
    <n v="15721.875"/>
    <x v="368"/>
    <x v="0"/>
    <m/>
  </r>
  <r>
    <d v="2022-08-07T04:05:55"/>
    <x v="1"/>
    <n v="16"/>
    <s v="LONDOO ORTIZ ARNOLD DAVID"/>
    <x v="0"/>
    <x v="0"/>
    <n v="238"/>
    <n v="26.4444444444444"/>
    <n v="231.762906309751"/>
    <m/>
    <n v="100243.3078"/>
    <x v="0"/>
    <n v="15721.875"/>
    <x v="368"/>
    <x v="0"/>
    <m/>
  </r>
  <r>
    <d v="2022-08-07T04:05:55"/>
    <x v="1"/>
    <n v="18"/>
    <s v="RENDON VIANA HUMBERTO DE JESUS"/>
    <x v="4"/>
    <x v="0"/>
    <n v="163"/>
    <n v="23.285714285714299"/>
    <n v="180.26003824091799"/>
    <s v="2 Descuentos (Conduct y Despachador Jose)"/>
    <n v="77967.017200000002"/>
    <x v="0"/>
    <n v="15721.875"/>
    <x v="368"/>
    <x v="0"/>
    <m/>
  </r>
  <r>
    <d v="2022-08-07T04:05:56"/>
    <x v="1"/>
    <n v="20"/>
    <s v="VACA FIERRO ROBINSON"/>
    <x v="0"/>
    <x v="0"/>
    <n v="261"/>
    <n v="29"/>
    <n v="231.762906309751"/>
    <m/>
    <n v="100243.3078"/>
    <x v="0"/>
    <n v="15721.875"/>
    <x v="368"/>
    <x v="0"/>
    <m/>
  </r>
  <r>
    <d v="2022-08-07T04:05:56"/>
    <x v="1"/>
    <n v="21"/>
    <s v="REYES ALVARADO ARIEL"/>
    <x v="2"/>
    <x v="0"/>
    <n v="145"/>
    <n v="22.307692307692299"/>
    <n v="167.38432122370901"/>
    <m/>
    <n v="72397.944600000003"/>
    <x v="0"/>
    <n v="15721.875"/>
    <x v="368"/>
    <x v="0"/>
    <m/>
  </r>
  <r>
    <d v="2022-08-07T04:05:56"/>
    <x v="1"/>
    <n v="22"/>
    <s v="QUIRAMA CASTAEDA JHON JADER"/>
    <x v="8"/>
    <x v="0"/>
    <n v="127"/>
    <n v="25.4"/>
    <n v="128.75717017208399"/>
    <s v="7 Descuentos (4 x Usuarios con movilidad reducida y 3 Usuarios desubicados)"/>
    <n v="55690.726600000002"/>
    <x v="1"/>
    <n v="15721.875"/>
    <x v="368"/>
    <x v="0"/>
    <m/>
  </r>
  <r>
    <d v="2022-08-07T04:05:56"/>
    <x v="1"/>
    <n v="24"/>
    <s v="TORRES CRISTIAN"/>
    <x v="3"/>
    <x v="0"/>
    <n v="256"/>
    <n v="25.6"/>
    <n v="257.51434034416798"/>
    <s v="2 Descuentos (Usuarios desubicados)"/>
    <n v="111381.4532"/>
    <x v="0"/>
    <n v="15721.875"/>
    <x v="368"/>
    <x v="0"/>
    <m/>
  </r>
  <r>
    <d v="2022-08-07T04:05:56"/>
    <x v="1"/>
    <n v="25"/>
    <s v="SANCHEZ DIAZ EDISON ANDRES"/>
    <x v="3"/>
    <x v="0"/>
    <n v="248"/>
    <n v="24.8"/>
    <n v="257.51434034416798"/>
    <m/>
    <n v="111381.4532"/>
    <x v="1"/>
    <n v="15721.875"/>
    <x v="368"/>
    <x v="0"/>
    <m/>
  </r>
  <r>
    <d v="2022-08-07T04:05:56"/>
    <x v="1"/>
    <n v="27"/>
    <s v="DURANGO DAVID JOSE"/>
    <x v="0"/>
    <x v="0"/>
    <n v="223"/>
    <n v="24.7777777777778"/>
    <n v="231.762906309751"/>
    <m/>
    <n v="100243.3078"/>
    <x v="0"/>
    <n v="15721.875"/>
    <x v="368"/>
    <x v="0"/>
    <m/>
  </r>
  <r>
    <d v="2022-08-07T04:05:57"/>
    <x v="1"/>
    <n v="28"/>
    <s v="ORTEGA ARROYAVE JUAN PABLO"/>
    <x v="0"/>
    <x v="0"/>
    <n v="214"/>
    <n v="23.7777777777778"/>
    <n v="231.762906309751"/>
    <m/>
    <n v="100243.3078"/>
    <x v="0"/>
    <n v="15721.875"/>
    <x v="368"/>
    <x v="0"/>
    <m/>
  </r>
  <r>
    <d v="2022-08-07T04:05:57"/>
    <x v="1"/>
    <n v="29"/>
    <s v="VALENCIA MENDOZA JHON"/>
    <x v="3"/>
    <x v="0"/>
    <n v="257"/>
    <n v="25.7"/>
    <n v="257.51434034416798"/>
    <m/>
    <n v="111381.4532"/>
    <x v="0"/>
    <n v="15721.875"/>
    <x v="368"/>
    <x v="0"/>
    <m/>
  </r>
  <r>
    <d v="2022-08-07T04:05:57"/>
    <x v="9"/>
    <n v="31"/>
    <s v="ANDRADE PEREA MARLON DAVID"/>
    <x v="6"/>
    <x v="1"/>
    <n v="223"/>
    <n v="27.875"/>
    <n v="206.011472275335"/>
    <s v="2 Descuentos (Transbordo)"/>
    <n v="89105.162500000006"/>
    <x v="0"/>
    <n v="15721.875"/>
    <x v="368"/>
    <x v="0"/>
    <m/>
  </r>
  <r>
    <d v="2022-08-07T04:05:57"/>
    <x v="9"/>
    <n v="32"/>
    <s v="CASTAEDA DIEGO ALEJANDRO"/>
    <x v="6"/>
    <x v="0"/>
    <n v="180"/>
    <n v="22.5"/>
    <n v="206.011472275335"/>
    <m/>
    <n v="89105.162500000006"/>
    <x v="0"/>
    <n v="15721.875"/>
    <x v="368"/>
    <x v="0"/>
    <m/>
  </r>
  <r>
    <d v="2022-08-07T04:05:57"/>
    <x v="9"/>
    <n v="34"/>
    <s v="MONTOYA OSPINA GILBERTO ANTONIO"/>
    <x v="3"/>
    <x v="0"/>
    <n v="275"/>
    <n v="27.5"/>
    <n v="257.51434034416798"/>
    <s v="2 Descuentos (Conducts)"/>
    <n v="111381.4532"/>
    <x v="0"/>
    <n v="15721.875"/>
    <x v="368"/>
    <x v="0"/>
    <m/>
  </r>
  <r>
    <d v="2022-08-07T04:05:57"/>
    <x v="9"/>
    <n v="35"/>
    <s v="GARCIA DAVID WILSON ALBERTO"/>
    <x v="0"/>
    <x v="0"/>
    <n v="224"/>
    <n v="24.8888888888889"/>
    <n v="231.762906309751"/>
    <s v="4 Descuentos (2x Usuario con movilidad reducida, 2 Transbordo veh 31)"/>
    <n v="100243.3078"/>
    <x v="1"/>
    <n v="15721.875"/>
    <x v="368"/>
    <x v="0"/>
    <m/>
  </r>
  <r>
    <d v="2022-08-07T04:05:58"/>
    <x v="9"/>
    <n v="36"/>
    <s v="TABORDA ROJAS DIEGO ALEJANDRO"/>
    <x v="0"/>
    <x v="0"/>
    <n v="274"/>
    <n v="30.4444444444444"/>
    <n v="231.762906309751"/>
    <s v="1 Descuento (Despachador estiven)"/>
    <n v="100243.3078"/>
    <x v="0"/>
    <n v="15721.875"/>
    <x v="368"/>
    <x v="0"/>
    <m/>
  </r>
  <r>
    <d v="2022-08-07T04:05:58"/>
    <x v="9"/>
    <n v="37"/>
    <s v="HOYOS HENAO SANTIAGO"/>
    <x v="0"/>
    <x v="0"/>
    <n v="231"/>
    <n v="25.6666666666667"/>
    <n v="231.762906309751"/>
    <m/>
    <n v="100243.3078"/>
    <x v="1"/>
    <n v="15721.875"/>
    <x v="368"/>
    <x v="0"/>
    <m/>
  </r>
  <r>
    <d v="2022-08-07T04:05:58"/>
    <x v="9"/>
    <n v="38"/>
    <s v="BERRIO GIL YEYSON DARIO"/>
    <x v="6"/>
    <x v="0"/>
    <n v="195"/>
    <n v="24.375"/>
    <n v="206.011472275335"/>
    <m/>
    <n v="89105.162500000006"/>
    <x v="0"/>
    <n v="15721.875"/>
    <x v="368"/>
    <x v="0"/>
    <m/>
  </r>
  <r>
    <d v="2022-08-07T04:05:58"/>
    <x v="9"/>
    <n v="39"/>
    <s v="GONZALEZ MONTAO HERNAN DARIO"/>
    <x v="2"/>
    <x v="1"/>
    <n v="129"/>
    <n v="21.5"/>
    <n v="154.50860420650099"/>
    <m/>
    <n v="66828.871899999998"/>
    <x v="0"/>
    <n v="15721.875"/>
    <x v="368"/>
    <x v="0"/>
    <m/>
  </r>
  <r>
    <d v="2022-08-07T04:05:58"/>
    <x v="9"/>
    <n v="40"/>
    <s v="OCAMPO OCAMPO ANTONIO JOSE"/>
    <x v="3"/>
    <x v="0"/>
    <n v="268"/>
    <n v="26.8"/>
    <n v="257.51434034416798"/>
    <m/>
    <n v="111381.4532"/>
    <x v="0"/>
    <n v="15721.875"/>
    <x v="368"/>
    <x v="0"/>
    <m/>
  </r>
  <r>
    <d v="2022-08-07T04:08:08"/>
    <x v="1"/>
    <n v="17"/>
    <s v="MARULANDA JARAMILLO DAWER ANDRES"/>
    <x v="10"/>
    <x v="2"/>
    <n v="51"/>
    <n v="14.5714285714286"/>
    <n v="51"/>
    <m/>
    <n v="21375"/>
    <x v="0"/>
    <n v="6440"/>
    <x v="368"/>
    <x v="0"/>
    <m/>
  </r>
  <r>
    <d v="2022-08-07T04:08:09"/>
    <x v="1"/>
    <n v="23"/>
    <s v="RUA OCHOA JARAD"/>
    <x v="2"/>
    <x v="0"/>
    <n v="128"/>
    <n v="19.692307692307701"/>
    <n v="128"/>
    <m/>
    <n v="54675"/>
    <x v="0"/>
    <n v="6440"/>
    <x v="368"/>
    <x v="0"/>
    <m/>
  </r>
  <r>
    <d v="2022-08-07T04:08:09"/>
    <x v="1"/>
    <n v="26"/>
    <s v="ESPINOZA CHAVARRIA GUILLERMO LEON"/>
    <x v="6"/>
    <x v="0"/>
    <n v="167"/>
    <n v="20.875"/>
    <n v="167"/>
    <m/>
    <n v="71550"/>
    <x v="0"/>
    <n v="6440"/>
    <x v="368"/>
    <x v="0"/>
    <m/>
  </r>
  <r>
    <d v="2022-08-07T04:08:09"/>
    <x v="1"/>
    <n v="42"/>
    <s v="GONZALEZ VELASQUEZ LISDAN"/>
    <x v="2"/>
    <x v="0"/>
    <n v="104"/>
    <n v="17.3333333333333"/>
    <n v="104"/>
    <m/>
    <n v="44100"/>
    <x v="0"/>
    <n v="6440"/>
    <x v="368"/>
    <x v="0"/>
    <m/>
  </r>
  <r>
    <d v="2022-08-08T02:04:41"/>
    <x v="8"/>
    <n v="7"/>
    <s v="HERNANDEZ MACIAS GILBERTO"/>
    <x v="0"/>
    <x v="0"/>
    <n v="207"/>
    <n v="23"/>
    <n v="240.55172413793099"/>
    <s v="2 Descuentos (Usuarios desubicados)"/>
    <n v="104198.27589999999"/>
    <x v="1"/>
    <n v="14318.75"/>
    <x v="369"/>
    <x v="0"/>
    <m/>
  </r>
  <r>
    <d v="2022-08-08T02:04:41"/>
    <x v="8"/>
    <n v="22"/>
    <s v="LONDOO CADAVID DAVID SANTIAGO"/>
    <x v="0"/>
    <x v="0"/>
    <n v="266"/>
    <n v="29.5555555555556"/>
    <n v="240.55172413793099"/>
    <m/>
    <n v="104198.27589999999"/>
    <x v="1"/>
    <n v="14318.75"/>
    <x v="369"/>
    <x v="0"/>
    <m/>
  </r>
  <r>
    <d v="2022-08-08T02:04:41"/>
    <x v="8"/>
    <n v="23"/>
    <s v="RUA OCHOA JARAD"/>
    <x v="0"/>
    <x v="0"/>
    <n v="240"/>
    <n v="26.6666666666667"/>
    <n v="240.55172413793099"/>
    <s v="1 Descuento (Conduct)"/>
    <n v="104198.27589999999"/>
    <x v="0"/>
    <n v="14318.75"/>
    <x v="369"/>
    <x v="0"/>
    <m/>
  </r>
  <r>
    <d v="2022-08-08T02:04:41"/>
    <x v="8"/>
    <n v="24"/>
    <s v="TORRES CRISTIAN"/>
    <x v="0"/>
    <x v="0"/>
    <n v="260"/>
    <n v="28.8888888888889"/>
    <n v="240.55172413793099"/>
    <m/>
    <n v="104198.27589999999"/>
    <x v="0"/>
    <n v="14318.75"/>
    <x v="369"/>
    <x v="0"/>
    <m/>
  </r>
  <r>
    <d v="2022-08-08T02:04:41"/>
    <x v="8"/>
    <n v="26"/>
    <s v="VERENZUELA MARTINEZ ALEXANDER"/>
    <x v="0"/>
    <x v="0"/>
    <n v="211"/>
    <n v="23.4444444444444"/>
    <n v="240.55172413793099"/>
    <m/>
    <n v="104198.27589999999"/>
    <x v="0"/>
    <n v="14318.75"/>
    <x v="369"/>
    <x v="0"/>
    <m/>
  </r>
  <r>
    <d v="2022-08-08T02:04:42"/>
    <x v="8"/>
    <n v="27"/>
    <s v="DURANGO DAVID JOSE"/>
    <x v="3"/>
    <x v="0"/>
    <n v="238"/>
    <n v="23.8"/>
    <n v="267.27969348659002"/>
    <m/>
    <n v="115775.8621"/>
    <x v="0"/>
    <n v="14318.75"/>
    <x v="369"/>
    <x v="0"/>
    <m/>
  </r>
  <r>
    <d v="2022-08-08T02:04:42"/>
    <x v="8"/>
    <n v="28"/>
    <s v="ORTEGA ARROYAVE JUAN PABLO"/>
    <x v="6"/>
    <x v="0"/>
    <n v="196"/>
    <n v="24.5"/>
    <n v="213.82375478927199"/>
    <m/>
    <n v="92620.689700000003"/>
    <x v="0"/>
    <n v="14318.75"/>
    <x v="369"/>
    <x v="0"/>
    <m/>
  </r>
  <r>
    <d v="2022-08-08T02:04:42"/>
    <x v="8"/>
    <n v="29"/>
    <s v="VALENCIA MENDOZA JHON"/>
    <x v="6"/>
    <x v="0"/>
    <n v="198"/>
    <n v="26.4"/>
    <n v="200.45977011494301"/>
    <m/>
    <n v="86831.896599999993"/>
    <x v="0"/>
    <n v="14318.75"/>
    <x v="369"/>
    <x v="0"/>
    <m/>
  </r>
  <r>
    <d v="2022-08-08T02:04:42"/>
    <x v="8"/>
    <n v="34"/>
    <s v="MONTOYA OSPINA GILBERTO ANTONIO"/>
    <x v="6"/>
    <x v="0"/>
    <n v="237"/>
    <n v="29.625"/>
    <n v="213.82375478927199"/>
    <m/>
    <n v="92620.689700000003"/>
    <x v="0"/>
    <n v="14318.75"/>
    <x v="369"/>
    <x v="0"/>
    <m/>
  </r>
  <r>
    <d v="2022-08-08T02:04:42"/>
    <x v="8"/>
    <n v="35"/>
    <s v="GARCIA DAVID WILSON ALBERTO"/>
    <x v="2"/>
    <x v="1"/>
    <n v="151"/>
    <n v="25.1666666666667"/>
    <n v="160.36781609195401"/>
    <m/>
    <n v="69465.517200000002"/>
    <x v="1"/>
    <n v="14318.75"/>
    <x v="369"/>
    <x v="0"/>
    <m/>
  </r>
  <r>
    <d v="2022-08-08T02:04:42"/>
    <x v="8"/>
    <n v="36"/>
    <s v="TABORDA ROJAS DIEGO ALEJANDRO"/>
    <x v="3"/>
    <x v="3"/>
    <n v="267"/>
    <n v="26.7"/>
    <n v="267.27969348659002"/>
    <m/>
    <n v="115775.8621"/>
    <x v="0"/>
    <n v="14318.75"/>
    <x v="369"/>
    <x v="0"/>
    <m/>
  </r>
  <r>
    <d v="2022-08-08T02:04:43"/>
    <x v="8"/>
    <n v="37"/>
    <s v="HOYOS HENAO SANTIAGO"/>
    <x v="0"/>
    <x v="3"/>
    <n v="333"/>
    <n v="37"/>
    <n v="240.55172413793099"/>
    <m/>
    <n v="104198.27589999999"/>
    <x v="1"/>
    <n v="14318.75"/>
    <x v="369"/>
    <x v="0"/>
    <m/>
  </r>
  <r>
    <d v="2022-08-08T02:04:43"/>
    <x v="8"/>
    <n v="39"/>
    <s v="LONDOO LOPERA DUVAN ANDRES"/>
    <x v="0"/>
    <x v="0"/>
    <n v="236"/>
    <n v="26.2222222222222"/>
    <n v="240.55172413793099"/>
    <m/>
    <n v="104198.27589999999"/>
    <x v="0"/>
    <n v="14318.75"/>
    <x v="369"/>
    <x v="0"/>
    <m/>
  </r>
  <r>
    <d v="2022-08-08T02:04:43"/>
    <x v="8"/>
    <n v="40"/>
    <s v="OCAMPO OCAMPO ANTONIO JOSE"/>
    <x v="0"/>
    <x v="3"/>
    <n v="223"/>
    <n v="24.7777777777778"/>
    <n v="240.55172413793099"/>
    <m/>
    <n v="104198.27589999999"/>
    <x v="0"/>
    <n v="14318.75"/>
    <x v="369"/>
    <x v="0"/>
    <m/>
  </r>
  <r>
    <d v="2022-08-08T02:04:43"/>
    <x v="8"/>
    <n v="42"/>
    <s v="DAVID TORRES GEIDER"/>
    <x v="0"/>
    <x v="0"/>
    <n v="225"/>
    <n v="25"/>
    <n v="240.55172413793099"/>
    <m/>
    <n v="104198.27589999999"/>
    <x v="0"/>
    <n v="14318.75"/>
    <x v="369"/>
    <x v="0"/>
    <m/>
  </r>
  <r>
    <d v="2022-08-08T02:05:03"/>
    <x v="1"/>
    <n v="12"/>
    <s v="REYES ALVARADO ARIEL"/>
    <x v="3"/>
    <x v="0"/>
    <n v="215"/>
    <n v="21.5"/>
    <n v="215"/>
    <m/>
    <n v="92250"/>
    <x v="0"/>
    <n v="14033.3333"/>
    <x v="369"/>
    <x v="0"/>
    <m/>
  </r>
  <r>
    <d v="2022-08-08T02:05:03"/>
    <x v="1"/>
    <n v="32"/>
    <s v="CASTAEDA DIEGO ALEJANDRO"/>
    <x v="0"/>
    <x v="0"/>
    <n v="206"/>
    <n v="22.8888888888889"/>
    <n v="206"/>
    <m/>
    <n v="88650"/>
    <x v="0"/>
    <n v="14033.3333"/>
    <x v="369"/>
    <x v="0"/>
    <m/>
  </r>
  <r>
    <d v="2022-08-09T01:39:43"/>
    <x v="1"/>
    <n v="1"/>
    <s v="LUJAN LOPERA FABIAN ALEXIS"/>
    <x v="4"/>
    <x v="0"/>
    <n v="194"/>
    <n v="27.714285714285701"/>
    <n v="187.755258126195"/>
    <m/>
    <n v="81339.866200000004"/>
    <x v="0"/>
    <n v="15726.6667"/>
    <x v="370"/>
    <x v="0"/>
    <m/>
  </r>
  <r>
    <d v="2022-08-09T01:39:43"/>
    <x v="1"/>
    <n v="5"/>
    <s v="MARTINEZ MANCO JUAN FELIPE"/>
    <x v="9"/>
    <x v="0"/>
    <n v="290"/>
    <n v="24.1666666666667"/>
    <n v="321.86615678776298"/>
    <s v="3 Descuentos (Usuarios desubicados)"/>
    <n v="139439.77059999999"/>
    <x v="1"/>
    <n v="15726.6667"/>
    <x v="370"/>
    <x v="0"/>
    <m/>
  </r>
  <r>
    <d v="2022-08-09T01:39:43"/>
    <x v="1"/>
    <n v="8"/>
    <s v="LONDOO CADAVID DAVID SANTIAGO"/>
    <x v="3"/>
    <x v="0"/>
    <n v="297"/>
    <n v="29.7"/>
    <n v="268.221797323136"/>
    <m/>
    <n v="116199.8088"/>
    <x v="1"/>
    <n v="15726.6667"/>
    <x v="370"/>
    <x v="0"/>
    <m/>
  </r>
  <r>
    <d v="2022-08-09T01:39:44"/>
    <x v="1"/>
    <n v="9"/>
    <s v="PINEDA ESTRADA CRISTIAN JOHAN"/>
    <x v="6"/>
    <x v="2"/>
    <n v="201"/>
    <n v="25.125"/>
    <n v="214.577437858509"/>
    <m/>
    <n v="92959.846999999994"/>
    <x v="0"/>
    <n v="15726.6667"/>
    <x v="370"/>
    <x v="0"/>
    <m/>
  </r>
  <r>
    <d v="2022-08-09T01:39:44"/>
    <x v="1"/>
    <n v="10"/>
    <s v="MONSALVE OCAMPO EDISON GUSTAVO"/>
    <x v="1"/>
    <x v="0"/>
    <n v="260"/>
    <n v="23.636363636363601"/>
    <n v="295.04397705544898"/>
    <s v="1 Descuento (Propietario)"/>
    <n v="127819.78969999999"/>
    <x v="0"/>
    <n v="15726.6667"/>
    <x v="370"/>
    <x v="0"/>
    <m/>
  </r>
  <r>
    <d v="2022-08-09T01:39:44"/>
    <x v="9"/>
    <n v="12"/>
    <s v="VELEZ ZAPATA SANTIAGO"/>
    <x v="3"/>
    <x v="0"/>
    <n v="247"/>
    <n v="24.7"/>
    <n v="268.221797323136"/>
    <m/>
    <n v="116199.8088"/>
    <x v="0"/>
    <n v="15726.6667"/>
    <x v="370"/>
    <x v="0"/>
    <m/>
  </r>
  <r>
    <d v="2022-08-09T01:39:44"/>
    <x v="9"/>
    <n v="13"/>
    <s v="MORALES CASTAEDA JONNY EDISON"/>
    <x v="4"/>
    <x v="0"/>
    <n v="183"/>
    <n v="26.1428571428571"/>
    <n v="187.755258126195"/>
    <m/>
    <n v="81339.866200000004"/>
    <x v="0"/>
    <n v="15726.6667"/>
    <x v="370"/>
    <x v="0"/>
    <m/>
  </r>
  <r>
    <d v="2022-08-09T01:39:44"/>
    <x v="9"/>
    <n v="14"/>
    <s v="CARVAJAL SALAZAR HECTOR MARINO"/>
    <x v="3"/>
    <x v="0"/>
    <n v="259"/>
    <n v="27.2631578947368"/>
    <n v="254.810707456979"/>
    <m/>
    <n v="110389.8184"/>
    <x v="1"/>
    <n v="15726.6667"/>
    <x v="370"/>
    <x v="0"/>
    <m/>
  </r>
  <r>
    <d v="2022-08-09T01:39:45"/>
    <x v="9"/>
    <n v="15"/>
    <s v="LOPERA AGUDELO LUIS FRANCISCO"/>
    <x v="0"/>
    <x v="0"/>
    <n v="252"/>
    <n v="28"/>
    <n v="241.399617590822"/>
    <m/>
    <n v="104579.8279"/>
    <x v="0"/>
    <n v="15726.6667"/>
    <x v="370"/>
    <x v="0"/>
    <m/>
  </r>
  <r>
    <d v="2022-08-09T01:39:45"/>
    <x v="9"/>
    <n v="16"/>
    <s v="LONDOO ORTIZ ARNOLD DAVID"/>
    <x v="0"/>
    <x v="0"/>
    <n v="220"/>
    <n v="24.4444444444444"/>
    <n v="241.399617590822"/>
    <s v="1 Descuento (Usuario desubicado)"/>
    <n v="104579.8279"/>
    <x v="0"/>
    <n v="15726.6667"/>
    <x v="370"/>
    <x v="0"/>
    <m/>
  </r>
  <r>
    <d v="2022-08-09T01:39:45"/>
    <x v="9"/>
    <n v="19"/>
    <s v="HURTADO MADRID JUAN ESTEBAN"/>
    <x v="3"/>
    <x v="0"/>
    <n v="217"/>
    <n v="21.7"/>
    <n v="268.221797323136"/>
    <m/>
    <n v="116199.8088"/>
    <x v="0"/>
    <n v="15726.6667"/>
    <x v="370"/>
    <x v="0"/>
    <m/>
  </r>
  <r>
    <d v="2022-08-09T01:39:45"/>
    <x v="9"/>
    <n v="20"/>
    <s v="TABORDA ROJAS DIEGO ALEJANDRO"/>
    <x v="3"/>
    <x v="0"/>
    <n v="326"/>
    <n v="32.6"/>
    <n v="268.221797323136"/>
    <s v="2 Descuentos (Conduct y Usuario desubicado)"/>
    <n v="116199.8088"/>
    <x v="0"/>
    <n v="15726.6667"/>
    <x v="370"/>
    <x v="0"/>
    <m/>
  </r>
  <r>
    <d v="2022-08-09T01:39:45"/>
    <x v="9"/>
    <n v="21"/>
    <s v="REYES ALVARADO ARIEL"/>
    <x v="11"/>
    <x v="0"/>
    <n v="50"/>
    <n v="25"/>
    <n v="53.6443594646272"/>
    <m/>
    <n v="23239.961800000001"/>
    <x v="0"/>
    <n v="15726.6667"/>
    <x v="370"/>
    <x v="0"/>
    <m/>
  </r>
  <r>
    <d v="2022-08-09T01:39:45"/>
    <x v="9"/>
    <n v="22"/>
    <s v="QUIRAMA CASTAEDA JHON JADER"/>
    <x v="0"/>
    <x v="0"/>
    <n v="294"/>
    <n v="32.6666666666667"/>
    <n v="241.399617590822"/>
    <s v="2 Descuentos (Usuarios desubicados)"/>
    <n v="104579.8279"/>
    <x v="1"/>
    <n v="15726.6667"/>
    <x v="370"/>
    <x v="0"/>
    <m/>
  </r>
  <r>
    <d v="2022-08-09T01:39:46"/>
    <x v="9"/>
    <n v="23"/>
    <s v="ZAPATA POSSO FERNEY"/>
    <x v="3"/>
    <x v="0"/>
    <n v="245"/>
    <n v="24.5"/>
    <n v="268.221797323136"/>
    <s v="3 Descuentos (2 Usuarios desubicados y Conduct)"/>
    <n v="116199.8088"/>
    <x v="0"/>
    <n v="15726.6667"/>
    <x v="370"/>
    <x v="0"/>
    <m/>
  </r>
  <r>
    <d v="2022-08-09T01:39:46"/>
    <x v="9"/>
    <n v="25"/>
    <s v="SANCHEZ DIAZ EDISON ANDRES"/>
    <x v="3"/>
    <x v="1"/>
    <n v="358"/>
    <n v="35.799999999999997"/>
    <n v="268.221797323136"/>
    <s v="Se descuenta el viaje de 4 04 pm ya que NO ingresa al 13 sin Autorizacin ni Justificacin, 5 Descuentos (Usuarios desubicados)"/>
    <n v="116199.8088"/>
    <x v="1"/>
    <n v="15726.6667"/>
    <x v="370"/>
    <x v="0"/>
    <m/>
  </r>
  <r>
    <d v="2022-08-09T01:39:46"/>
    <x v="9"/>
    <n v="26"/>
    <s v="VERENZUELA MARTINEZ ALEXANDER"/>
    <x v="11"/>
    <x v="0"/>
    <n v="81"/>
    <n v="32.4"/>
    <n v="67.055449330783901"/>
    <m/>
    <n v="29049.9522"/>
    <x v="0"/>
    <n v="15726.6667"/>
    <x v="370"/>
    <x v="0"/>
    <m/>
  </r>
  <r>
    <d v="2022-08-09T01:39:46"/>
    <x v="9"/>
    <n v="27"/>
    <s v="HENAO MUOZ FERNEY"/>
    <x v="1"/>
    <x v="0"/>
    <n v="293"/>
    <n v="26.636363636363601"/>
    <n v="295.04397705544898"/>
    <m/>
    <n v="127819.78969999999"/>
    <x v="0"/>
    <n v="15726.6667"/>
    <x v="370"/>
    <x v="0"/>
    <m/>
  </r>
  <r>
    <d v="2022-08-09T01:39:47"/>
    <x v="9"/>
    <n v="28"/>
    <s v="ORTEGA ARROYAVE JUAN PABLO"/>
    <x v="8"/>
    <x v="0"/>
    <n v="125"/>
    <n v="25"/>
    <n v="134.110898661568"/>
    <m/>
    <n v="58099.904399999999"/>
    <x v="0"/>
    <n v="15726.6667"/>
    <x v="370"/>
    <x v="0"/>
    <m/>
  </r>
  <r>
    <d v="2022-08-09T01:39:47"/>
    <x v="9"/>
    <n v="29"/>
    <s v="VALENCIA MENDOZA JHON"/>
    <x v="1"/>
    <x v="0"/>
    <n v="275"/>
    <n v="25"/>
    <n v="295.04397705544898"/>
    <s v="3 Descuentos (Transbordo veh 32)"/>
    <n v="127819.78969999999"/>
    <x v="0"/>
    <n v="15726.6667"/>
    <x v="370"/>
    <x v="0"/>
    <m/>
  </r>
  <r>
    <d v="2022-08-09T01:39:47"/>
    <x v="1"/>
    <n v="32"/>
    <s v="CASTAEDA DIEGO ALEJANDRO"/>
    <x v="3"/>
    <x v="0"/>
    <n v="234"/>
    <n v="23.4"/>
    <n v="268.221797323136"/>
    <s v="2 Descuentos (Despachador jose y Usuario desubicado)"/>
    <n v="116199.8088"/>
    <x v="0"/>
    <n v="15726.6667"/>
    <x v="370"/>
    <x v="0"/>
    <m/>
  </r>
  <r>
    <d v="2022-08-09T01:39:47"/>
    <x v="1"/>
    <n v="34"/>
    <s v="MONTOYA OSPINA GILBERTO ANTONIO"/>
    <x v="15"/>
    <x v="0"/>
    <n v="373"/>
    <n v="24.866666666666699"/>
    <n v="402.332695984704"/>
    <s v="3 Descuentos (Despachador jose y 2 x Usuario con movilidad reducida)"/>
    <n v="174299.7132"/>
    <x v="0"/>
    <n v="15726.6667"/>
    <x v="370"/>
    <x v="0"/>
    <m/>
  </r>
  <r>
    <d v="2022-08-09T01:39:47"/>
    <x v="1"/>
    <n v="35"/>
    <s v="GONZALEZ VELASQUEZ LISDAN"/>
    <x v="9"/>
    <x v="2"/>
    <n v="347"/>
    <n v="28.9166666666667"/>
    <n v="321.86615678776298"/>
    <s v="1 Descuento (Usario desubicado)"/>
    <n v="139439.77059999999"/>
    <x v="1"/>
    <n v="15726.6667"/>
    <x v="370"/>
    <x v="0"/>
    <m/>
  </r>
  <r>
    <d v="2022-08-09T01:39:48"/>
    <x v="1"/>
    <n v="36"/>
    <s v="MARTINEZ CHAVERRA LUIS NORBERTO"/>
    <x v="1"/>
    <x v="0"/>
    <n v="296"/>
    <n v="26.909090909090899"/>
    <n v="295.04397705544898"/>
    <m/>
    <n v="127819.78969999999"/>
    <x v="0"/>
    <n v="15726.6667"/>
    <x v="370"/>
    <x v="0"/>
    <m/>
  </r>
  <r>
    <d v="2022-08-09T01:39:48"/>
    <x v="1"/>
    <n v="37"/>
    <s v="PIEDRAHITA MADRID SANTIAGO"/>
    <x v="0"/>
    <x v="0"/>
    <n v="206"/>
    <n v="22.8888888888889"/>
    <n v="241.399617590822"/>
    <s v="2 Descuentos (Usuarios desubicados)"/>
    <n v="104579.8279"/>
    <x v="1"/>
    <n v="15726.6667"/>
    <x v="370"/>
    <x v="0"/>
    <m/>
  </r>
  <r>
    <d v="2022-08-09T01:39:48"/>
    <x v="1"/>
    <n v="38"/>
    <s v="LUJAN LOPERA FABIAN ALEXIS"/>
    <x v="5"/>
    <x v="0"/>
    <n v="33"/>
    <n v="33"/>
    <n v="26.8221797323136"/>
    <m/>
    <n v="11619.9809"/>
    <x v="0"/>
    <n v="15726.6667"/>
    <x v="370"/>
    <x v="0"/>
    <m/>
  </r>
  <r>
    <d v="2022-08-09T01:39:48"/>
    <x v="1"/>
    <n v="39"/>
    <s v="LONDOO LOPERA DUVAN ANDRES"/>
    <x v="3"/>
    <x v="0"/>
    <n v="266"/>
    <n v="26.6"/>
    <n v="268.221797323136"/>
    <m/>
    <n v="116199.8088"/>
    <x v="0"/>
    <n v="15726.6667"/>
    <x v="370"/>
    <x v="0"/>
    <m/>
  </r>
  <r>
    <d v="2022-08-09T01:39:48"/>
    <x v="1"/>
    <n v="40"/>
    <s v="OCAMPO OCAMPO ANTONIO JOSE"/>
    <x v="3"/>
    <x v="3"/>
    <n v="281"/>
    <n v="29.578947368421101"/>
    <n v="254.810707456979"/>
    <m/>
    <n v="110389.8184"/>
    <x v="0"/>
    <n v="15726.6667"/>
    <x v="370"/>
    <x v="0"/>
    <m/>
  </r>
  <r>
    <d v="2022-08-09T01:39:48"/>
    <x v="1"/>
    <n v="42"/>
    <s v="DAVID TORRES GEIDER"/>
    <x v="1"/>
    <x v="0"/>
    <n v="311"/>
    <n v="28.272727272727298"/>
    <n v="295.04397705544898"/>
    <s v="3 Descuentos (2 Conduct y Despachador estiven)"/>
    <n v="127819.78969999999"/>
    <x v="0"/>
    <n v="15726.6667"/>
    <x v="370"/>
    <x v="0"/>
    <m/>
  </r>
  <r>
    <d v="2022-08-09T01:40:24"/>
    <x v="1"/>
    <n v="3"/>
    <s v="CANO JIMENEZ ESNEIDER"/>
    <x v="3"/>
    <x v="0"/>
    <n v="200"/>
    <n v="20"/>
    <n v="200"/>
    <m/>
    <n v="85500"/>
    <x v="0"/>
    <n v="12060"/>
    <x v="370"/>
    <x v="0"/>
    <m/>
  </r>
  <r>
    <d v="2022-08-09T01:40:24"/>
    <x v="1"/>
    <n v="7"/>
    <s v="HERNANDEZ MACIAS GILBERTO"/>
    <x v="3"/>
    <x v="0"/>
    <n v="210"/>
    <n v="21"/>
    <n v="210"/>
    <m/>
    <n v="90000"/>
    <x v="1"/>
    <n v="12060"/>
    <x v="370"/>
    <x v="0"/>
    <m/>
  </r>
  <r>
    <d v="2022-08-09T01:40:25"/>
    <x v="9"/>
    <n v="17"/>
    <s v="MARULANDA JARAMILLO DAWER ANDRES"/>
    <x v="0"/>
    <x v="0"/>
    <n v="190"/>
    <n v="21.1111111111111"/>
    <n v="190"/>
    <s v="1 Descuento (Despachador estiven)"/>
    <n v="81450"/>
    <x v="0"/>
    <n v="12060"/>
    <x v="370"/>
    <x v="0"/>
    <m/>
  </r>
  <r>
    <d v="2022-08-09T01:40:25"/>
    <x v="1"/>
    <n v="6"/>
    <s v="VARGAS ROJAS DIELMER AUGUSTO"/>
    <x v="3"/>
    <x v="0"/>
    <n v="213"/>
    <n v="21.3"/>
    <n v="213"/>
    <m/>
    <n v="91350"/>
    <x v="0"/>
    <n v="12060"/>
    <x v="370"/>
    <x v="0"/>
    <m/>
  </r>
  <r>
    <d v="2022-08-10T01:58:47"/>
    <x v="9"/>
    <n v="1"/>
    <s v="LUJAN LOPERA FABIAN ALEXIS"/>
    <x v="0"/>
    <x v="0"/>
    <n v="220"/>
    <n v="24.4444444444444"/>
    <n v="229.67615658362999"/>
    <m/>
    <n v="99304.270499999999"/>
    <x v="0"/>
    <n v="15987.5"/>
    <x v="371"/>
    <x v="0"/>
    <m/>
  </r>
  <r>
    <d v="2022-08-10T01:58:47"/>
    <x v="9"/>
    <n v="5"/>
    <s v="LOAIZA GAVIRIA EDIXON ANDRES"/>
    <x v="3"/>
    <x v="0"/>
    <n v="296"/>
    <n v="29.6"/>
    <n v="255.19572953736699"/>
    <s v="1 Descuento (Conduct)"/>
    <n v="110338.07829999999"/>
    <x v="1"/>
    <n v="15987.5"/>
    <x v="371"/>
    <x v="0"/>
    <m/>
  </r>
  <r>
    <d v="2022-08-10T01:58:47"/>
    <x v="9"/>
    <n v="6"/>
    <s v="VARGAS ROJAS DIELMER AUGUSTO"/>
    <x v="0"/>
    <x v="0"/>
    <n v="248"/>
    <n v="27.5555555555556"/>
    <n v="229.67615658362999"/>
    <m/>
    <n v="99304.270499999999"/>
    <x v="0"/>
    <n v="15987.5"/>
    <x v="371"/>
    <x v="0"/>
    <m/>
  </r>
  <r>
    <d v="2022-08-10T01:58:47"/>
    <x v="9"/>
    <n v="7"/>
    <s v="HERNANDEZ MACIAS GILBERTO"/>
    <x v="3"/>
    <x v="0"/>
    <n v="219"/>
    <n v="21.9"/>
    <n v="255.19572953736699"/>
    <m/>
    <n v="110338.07829999999"/>
    <x v="1"/>
    <n v="15987.5"/>
    <x v="371"/>
    <x v="0"/>
    <m/>
  </r>
  <r>
    <d v="2022-08-10T01:58:47"/>
    <x v="9"/>
    <n v="8"/>
    <s v="VACA FIERRO ROBINSON"/>
    <x v="1"/>
    <x v="0"/>
    <n v="311"/>
    <n v="28.272727272727298"/>
    <n v="280.71530249110299"/>
    <s v="1 Descuento (Usuario desubicado)"/>
    <n v="121371.8861"/>
    <x v="1"/>
    <n v="15987.5"/>
    <x v="371"/>
    <x v="0"/>
    <m/>
  </r>
  <r>
    <d v="2022-08-10T01:58:48"/>
    <x v="9"/>
    <n v="9"/>
    <s v="PINEDA ESTRADA CRISTIAN JOHAN"/>
    <x v="6"/>
    <x v="3"/>
    <n v="202"/>
    <n v="25.25"/>
    <n v="204.15658362989299"/>
    <m/>
    <n v="88270.462599999999"/>
    <x v="0"/>
    <n v="15987.5"/>
    <x v="371"/>
    <x v="0"/>
    <m/>
  </r>
  <r>
    <d v="2022-08-10T01:58:48"/>
    <x v="9"/>
    <n v="10"/>
    <s v="MONSALVE OCAMPO EDISON GUSTAVO"/>
    <x v="6"/>
    <x v="0"/>
    <n v="210"/>
    <n v="26.25"/>
    <n v="204.15658362989299"/>
    <s v="1 Descuento (Propietario)"/>
    <n v="88270.462599999999"/>
    <x v="0"/>
    <n v="15987.5"/>
    <x v="371"/>
    <x v="0"/>
    <m/>
  </r>
  <r>
    <d v="2022-08-10T01:58:48"/>
    <x v="1"/>
    <n v="13"/>
    <s v="MORALES CASTAEDA JONNY EDISON"/>
    <x v="1"/>
    <x v="0"/>
    <n v="326"/>
    <n v="29.636363636363601"/>
    <n v="280.71530249110299"/>
    <s v="1 Descuento (Usuario desubicado)"/>
    <n v="121371.8861"/>
    <x v="0"/>
    <n v="15987.5"/>
    <x v="371"/>
    <x v="0"/>
    <m/>
  </r>
  <r>
    <d v="2022-08-10T01:58:48"/>
    <x v="1"/>
    <n v="14"/>
    <s v="GONZALEZ VELASQUEZ LISDAN"/>
    <x v="9"/>
    <x v="0"/>
    <n v="310"/>
    <n v="25.8333333333333"/>
    <n v="306.23487544483999"/>
    <m/>
    <n v="132405.69399999999"/>
    <x v="1"/>
    <n v="15987.5"/>
    <x v="371"/>
    <x v="0"/>
    <m/>
  </r>
  <r>
    <d v="2022-08-10T01:58:48"/>
    <x v="1"/>
    <n v="15"/>
    <s v="LOPERA AGUDELO LUIS FRANCISCO"/>
    <x v="6"/>
    <x v="0"/>
    <n v="199"/>
    <n v="23.411764705882401"/>
    <n v="216.916370106762"/>
    <m/>
    <n v="93787.366500000004"/>
    <x v="0"/>
    <n v="15987.5"/>
    <x v="371"/>
    <x v="0"/>
    <m/>
  </r>
  <r>
    <d v="2022-08-10T01:58:49"/>
    <x v="1"/>
    <n v="16"/>
    <s v="LONDOO ORTIZ ARNOLD DAVID"/>
    <x v="0"/>
    <x v="0"/>
    <n v="214"/>
    <n v="23.7777777777778"/>
    <n v="229.67615658362999"/>
    <s v="2 Descuentos x Usuario con movilidad reducida"/>
    <n v="99304.270499999999"/>
    <x v="0"/>
    <n v="15987.5"/>
    <x v="371"/>
    <x v="0"/>
    <m/>
  </r>
  <r>
    <d v="2022-08-10T01:58:49"/>
    <x v="1"/>
    <n v="17"/>
    <s v="MARULANDA JARAMILLO DAWER ANDRES"/>
    <x v="6"/>
    <x v="0"/>
    <n v="180"/>
    <n v="22.5"/>
    <n v="204.15658362989299"/>
    <s v="1 Descuento (Usuario desubicado)"/>
    <n v="88270.462599999999"/>
    <x v="0"/>
    <n v="15987.5"/>
    <x v="371"/>
    <x v="0"/>
    <m/>
  </r>
  <r>
    <d v="2022-08-10T01:58:49"/>
    <x v="1"/>
    <n v="18"/>
    <s v="RENDON VIANA HUMBERTO DE JESUS"/>
    <x v="3"/>
    <x v="0"/>
    <n v="238"/>
    <n v="23.8"/>
    <n v="255.19572953736699"/>
    <m/>
    <n v="110338.07829999999"/>
    <x v="0"/>
    <n v="15987.5"/>
    <x v="371"/>
    <x v="0"/>
    <m/>
  </r>
  <r>
    <d v="2022-08-10T01:58:49"/>
    <x v="1"/>
    <n v="19"/>
    <s v="HURTADO MADRID JUAN ESTEBAN"/>
    <x v="0"/>
    <x v="0"/>
    <n v="206"/>
    <n v="22.8888888888889"/>
    <n v="229.67615658362999"/>
    <s v="2 Descuentos (Propietario y Usuario desubicado)"/>
    <n v="99304.270499999999"/>
    <x v="0"/>
    <n v="15987.5"/>
    <x v="371"/>
    <x v="0"/>
    <m/>
  </r>
  <r>
    <d v="2022-08-10T01:58:49"/>
    <x v="1"/>
    <n v="20"/>
    <s v="TABORDA ROJAS DIEGO ALEJANDRO"/>
    <x v="1"/>
    <x v="0"/>
    <n v="256"/>
    <n v="23.272727272727298"/>
    <n v="280.71530249110299"/>
    <m/>
    <n v="121371.8861"/>
    <x v="0"/>
    <n v="15987.5"/>
    <x v="371"/>
    <x v="0"/>
    <m/>
  </r>
  <r>
    <d v="2022-08-10T01:58:49"/>
    <x v="1"/>
    <n v="22"/>
    <s v="QUIRAMA CASTAEDA JHON JADER"/>
    <x v="6"/>
    <x v="0"/>
    <n v="242"/>
    <n v="30.25"/>
    <n v="204.15658362989299"/>
    <s v="1 Descuento (Jose despachador)"/>
    <n v="88270.462599999999"/>
    <x v="1"/>
    <n v="15987.5"/>
    <x v="371"/>
    <x v="0"/>
    <m/>
  </r>
  <r>
    <d v="2022-08-10T01:58:50"/>
    <x v="1"/>
    <n v="23"/>
    <s v="RUA OCHOA JARAD"/>
    <x v="6"/>
    <x v="0"/>
    <n v="172"/>
    <n v="21.5"/>
    <n v="204.15658362989299"/>
    <m/>
    <n v="88270.462599999999"/>
    <x v="0"/>
    <n v="15987.5"/>
    <x v="371"/>
    <x v="0"/>
    <m/>
  </r>
  <r>
    <d v="2022-08-10T01:58:50"/>
    <x v="1"/>
    <n v="24"/>
    <s v="TORRES CRISTIAN"/>
    <x v="0"/>
    <x v="3"/>
    <n v="240"/>
    <n v="26.6666666666667"/>
    <n v="229.67615658362999"/>
    <m/>
    <n v="99304.270499999999"/>
    <x v="0"/>
    <n v="15987.5"/>
    <x v="371"/>
    <x v="0"/>
    <m/>
  </r>
  <r>
    <d v="2022-08-10T01:58:50"/>
    <x v="1"/>
    <n v="25"/>
    <s v="SANCHEZ DIAZ EDISON ANDRES"/>
    <x v="11"/>
    <x v="0"/>
    <n v="66"/>
    <n v="33"/>
    <n v="51.039145907473298"/>
    <m/>
    <n v="22067.615699999998"/>
    <x v="1"/>
    <n v="15987.5"/>
    <x v="371"/>
    <x v="0"/>
    <m/>
  </r>
  <r>
    <d v="2022-08-10T01:58:50"/>
    <x v="1"/>
    <n v="27"/>
    <s v="HENAO MUOZ FERNEY"/>
    <x v="9"/>
    <x v="0"/>
    <n v="264"/>
    <n v="22"/>
    <n v="306.23487544483999"/>
    <s v="2 Descuentos (Usuarios desubicados) JOSE DURANGO Realiz 2 viajes donde moviliz 49 Usuarios"/>
    <n v="132405.69399999999"/>
    <x v="0"/>
    <n v="15987.5"/>
    <x v="371"/>
    <x v="0"/>
    <m/>
  </r>
  <r>
    <d v="2022-08-10T01:58:50"/>
    <x v="1"/>
    <n v="28"/>
    <s v="ORTEGA ARROYAVE JUAN PABLO"/>
    <x v="0"/>
    <x v="0"/>
    <n v="205"/>
    <n v="22.7777777777778"/>
    <n v="229.67615658362999"/>
    <m/>
    <n v="99304.270499999999"/>
    <x v="0"/>
    <n v="15987.5"/>
    <x v="371"/>
    <x v="0"/>
    <m/>
  </r>
  <r>
    <d v="2022-08-10T01:58:50"/>
    <x v="1"/>
    <n v="29"/>
    <s v="VALENCIA MENDOZA JHON"/>
    <x v="0"/>
    <x v="0"/>
    <n v="255"/>
    <n v="28.3333333333333"/>
    <n v="229.67615658362999"/>
    <m/>
    <n v="99304.270499999999"/>
    <x v="0"/>
    <n v="15987.5"/>
    <x v="371"/>
    <x v="0"/>
    <m/>
  </r>
  <r>
    <d v="2022-08-10T01:58:51"/>
    <x v="9"/>
    <n v="32"/>
    <s v="CASTAEDA DIEGO ALEJANDRO"/>
    <x v="6"/>
    <x v="0"/>
    <n v="202"/>
    <n v="25.25"/>
    <n v="204.15658362989299"/>
    <s v="2 Descuentos (Despachador estiven)"/>
    <n v="88270.462599999999"/>
    <x v="0"/>
    <n v="15987.5"/>
    <x v="371"/>
    <x v="0"/>
    <m/>
  </r>
  <r>
    <d v="2022-08-10T01:58:51"/>
    <x v="9"/>
    <n v="34"/>
    <s v="MONTOYA OSPINA GILBERTO ANTONIO"/>
    <x v="1"/>
    <x v="0"/>
    <n v="295"/>
    <n v="26.818181818181799"/>
    <n v="280.71530249110299"/>
    <m/>
    <n v="121371.8861"/>
    <x v="0"/>
    <n v="15987.5"/>
    <x v="371"/>
    <x v="0"/>
    <m/>
  </r>
  <r>
    <d v="2022-08-10T01:58:51"/>
    <x v="9"/>
    <n v="35"/>
    <s v="GARCIA DAVID WILSON ALBERTO"/>
    <x v="3"/>
    <x v="0"/>
    <n v="248"/>
    <n v="24.8"/>
    <n v="255.19572953736699"/>
    <s v="3 Descuentos (2 x Usuario con movilidad reducida y Usuario desubicado)"/>
    <n v="110338.07829999999"/>
    <x v="1"/>
    <n v="15987.5"/>
    <x v="371"/>
    <x v="0"/>
    <m/>
  </r>
  <r>
    <d v="2022-08-10T01:58:51"/>
    <x v="9"/>
    <n v="36"/>
    <s v="MARTINEZ CHAVERRA LUIS NORBERTO"/>
    <x v="2"/>
    <x v="0"/>
    <n v="128"/>
    <n v="23.272727272727298"/>
    <n v="140.35765124555201"/>
    <m/>
    <n v="60685.943099999997"/>
    <x v="0"/>
    <n v="15987.5"/>
    <x v="371"/>
    <x v="0"/>
    <m/>
  </r>
  <r>
    <d v="2022-08-10T01:58:51"/>
    <x v="9"/>
    <n v="37"/>
    <s v="HOYOS HENAO SANTIAGO"/>
    <x v="4"/>
    <x v="0"/>
    <n v="191"/>
    <n v="27.285714285714299"/>
    <n v="178.63701067615699"/>
    <s v="1 Descuento ( Usuario desubicado)"/>
    <n v="77236.654800000004"/>
    <x v="1"/>
    <n v="15987.5"/>
    <x v="371"/>
    <x v="0"/>
    <m/>
  </r>
  <r>
    <d v="2022-08-10T01:58:51"/>
    <x v="9"/>
    <n v="38"/>
    <s v="BERRIO GIL YEYSON DARIO"/>
    <x v="0"/>
    <x v="0"/>
    <n v="249"/>
    <n v="27.6666666666667"/>
    <n v="229.67615658362999"/>
    <s v="1 Descuento ( Usuario desubicado)"/>
    <n v="99304.270499999999"/>
    <x v="0"/>
    <n v="15987.5"/>
    <x v="371"/>
    <x v="0"/>
    <m/>
  </r>
  <r>
    <d v="2022-08-10T01:58:52"/>
    <x v="9"/>
    <n v="39"/>
    <s v="LONDOO LOPERA DUVAN ANDRES"/>
    <x v="3"/>
    <x v="0"/>
    <n v="293"/>
    <n v="29.3"/>
    <n v="255.19572953736699"/>
    <s v="3 Descuentos (Propietario y 2 Usuarios desubicados)"/>
    <n v="110338.07829999999"/>
    <x v="0"/>
    <n v="15987.5"/>
    <x v="371"/>
    <x v="0"/>
    <m/>
  </r>
  <r>
    <d v="2022-08-10T01:58:52"/>
    <x v="9"/>
    <n v="40"/>
    <s v="OCAMPO OCAMPO ANTONIO JOSE"/>
    <x v="3"/>
    <x v="3"/>
    <n v="261"/>
    <n v="26.1"/>
    <n v="255.19572953736699"/>
    <m/>
    <n v="110338.07829999999"/>
    <x v="0"/>
    <n v="15987.5"/>
    <x v="371"/>
    <x v="0"/>
    <m/>
  </r>
  <r>
    <d v="2022-08-10T01:58:52"/>
    <x v="9"/>
    <n v="42"/>
    <s v="DAVID TORRES GEIDER"/>
    <x v="3"/>
    <x v="0"/>
    <n v="225"/>
    <n v="22.5"/>
    <n v="255.19572953736699"/>
    <s v="1 Descuento (Usuario desubicado)"/>
    <n v="110338.07829999999"/>
    <x v="0"/>
    <n v="15987.5"/>
    <x v="371"/>
    <x v="0"/>
    <m/>
  </r>
  <r>
    <d v="2022-08-10T01:59:02"/>
    <x v="9"/>
    <n v="3"/>
    <s v="ESPINOZA CHAVARRIA GUILLERMO LEON"/>
    <x v="8"/>
    <x v="0"/>
    <n v="91"/>
    <n v="18.2"/>
    <n v="91"/>
    <m/>
    <n v="38700"/>
    <x v="0"/>
    <n v="13060"/>
    <x v="371"/>
    <x v="0"/>
    <m/>
  </r>
  <r>
    <d v="2022-08-10T01:59:02"/>
    <x v="1"/>
    <n v="12"/>
    <s v="VELEZ ZAPATA SANTIAGO"/>
    <x v="0"/>
    <x v="0"/>
    <n v="176"/>
    <n v="19.5555555555556"/>
    <n v="176"/>
    <m/>
    <n v="75150"/>
    <x v="0"/>
    <n v="13060"/>
    <x v="371"/>
    <x v="0"/>
    <m/>
  </r>
  <r>
    <d v="2022-08-10T01:59:02"/>
    <x v="1"/>
    <n v="21"/>
    <s v="REYES ALVARADO ARIEL"/>
    <x v="0"/>
    <x v="0"/>
    <n v="177"/>
    <n v="19.6666666666667"/>
    <n v="177"/>
    <m/>
    <n v="75600"/>
    <x v="0"/>
    <n v="13060"/>
    <x v="371"/>
    <x v="0"/>
    <m/>
  </r>
  <r>
    <d v="2022-08-10T01:59:03"/>
    <x v="9"/>
    <n v="26"/>
    <s v="VERENZUELA MARTINEZ ALEXANDER"/>
    <x v="3"/>
    <x v="0"/>
    <n v="209"/>
    <n v="20.9"/>
    <n v="209"/>
    <s v="1 Descuento (Jose despachador)"/>
    <n v="89550"/>
    <x v="0"/>
    <n v="13060"/>
    <x v="371"/>
    <x v="0"/>
    <m/>
  </r>
  <r>
    <d v="2022-08-11T02:49:16"/>
    <x v="1"/>
    <n v="1"/>
    <s v="BERRIO GIL YEYSON DARIO"/>
    <x v="6"/>
    <x v="0"/>
    <n v="175"/>
    <n v="23.3333333333333"/>
    <n v="193.348623853211"/>
    <m/>
    <n v="83631.880699999994"/>
    <x v="0"/>
    <n v="21900"/>
    <x v="372"/>
    <x v="0"/>
    <m/>
  </r>
  <r>
    <d v="2022-08-11T02:49:17"/>
    <x v="1"/>
    <n v="5"/>
    <s v="LOAIZA GAVIRIA EDIXON ANDRES"/>
    <x v="3"/>
    <x v="0"/>
    <n v="287"/>
    <n v="28.7"/>
    <n v="257.798165137615"/>
    <s v="1 Descuento (Despachador jose)"/>
    <n v="111509.1743"/>
    <x v="1"/>
    <n v="21900"/>
    <x v="372"/>
    <x v="0"/>
    <m/>
  </r>
  <r>
    <d v="2022-08-11T02:49:17"/>
    <x v="1"/>
    <n v="6"/>
    <s v="VARGAS ROJAS DIELMER AUGUSTO"/>
    <x v="4"/>
    <x v="0"/>
    <n v="158"/>
    <n v="22.571428571428601"/>
    <n v="180.45871559632999"/>
    <m/>
    <n v="78056.422000000006"/>
    <x v="0"/>
    <n v="21900"/>
    <x v="372"/>
    <x v="0"/>
    <m/>
  </r>
  <r>
    <d v="2022-08-11T02:49:17"/>
    <x v="1"/>
    <n v="7"/>
    <s v="HERNANDEZ MACIAS GILBERTO"/>
    <x v="3"/>
    <x v="0"/>
    <n v="267"/>
    <n v="26.7"/>
    <n v="257.798165137615"/>
    <m/>
    <n v="111509.1743"/>
    <x v="1"/>
    <n v="21900"/>
    <x v="372"/>
    <x v="0"/>
    <m/>
  </r>
  <r>
    <d v="2022-08-11T02:49:17"/>
    <x v="1"/>
    <n v="8"/>
    <s v="VACA FIERRO ROBINSON"/>
    <x v="8"/>
    <x v="2"/>
    <n v="149"/>
    <n v="29.8"/>
    <n v="128.89908256880699"/>
    <m/>
    <n v="55754.587200000002"/>
    <x v="1"/>
    <n v="21900"/>
    <x v="372"/>
    <x v="0"/>
    <m/>
  </r>
  <r>
    <d v="2022-08-11T02:49:17"/>
    <x v="1"/>
    <n v="9"/>
    <s v="PINEDA ESTRADA CRISTIAN JOHAN"/>
    <x v="0"/>
    <x v="0"/>
    <n v="244"/>
    <n v="27.1111111111111"/>
    <n v="232.018348623853"/>
    <m/>
    <n v="100358.25689999999"/>
    <x v="0"/>
    <n v="21900"/>
    <x v="372"/>
    <x v="0"/>
    <m/>
  </r>
  <r>
    <d v="2022-08-11T02:49:18"/>
    <x v="1"/>
    <n v="10"/>
    <s v="MONSALVE OCAMPO EDISON GUSTAVO"/>
    <x v="3"/>
    <x v="0"/>
    <n v="246"/>
    <n v="24.6"/>
    <n v="257.798165137615"/>
    <m/>
    <n v="111509.1743"/>
    <x v="0"/>
    <n v="21900"/>
    <x v="372"/>
    <x v="0"/>
    <m/>
  </r>
  <r>
    <d v="2022-08-11T02:49:18"/>
    <x v="9"/>
    <n v="11"/>
    <s v="LUJAN LOPERA FABIAN ALEXIS"/>
    <x v="11"/>
    <x v="0"/>
    <n v="58"/>
    <n v="29"/>
    <n v="51.559633027522899"/>
    <m/>
    <n v="22301.834900000002"/>
    <x v="0"/>
    <n v="21900"/>
    <x v="372"/>
    <x v="0"/>
    <m/>
  </r>
  <r>
    <d v="2022-08-11T02:49:18"/>
    <x v="9"/>
    <n v="13"/>
    <s v="MORALES CASTAEDA JONNY EDISON"/>
    <x v="9"/>
    <x v="0"/>
    <n v="306"/>
    <n v="25.5"/>
    <n v="309.35779816513798"/>
    <s v="1 Descuento (Usuario desubicado)"/>
    <n v="133811.0092"/>
    <x v="0"/>
    <n v="21900"/>
    <x v="372"/>
    <x v="0"/>
    <m/>
  </r>
  <r>
    <d v="2022-08-11T02:49:18"/>
    <x v="9"/>
    <n v="14"/>
    <s v="GONZALEZ VELASQUEZ LISDAN"/>
    <x v="3"/>
    <x v="0"/>
    <n v="285"/>
    <n v="28.5"/>
    <n v="257.798165137615"/>
    <m/>
    <n v="111509.1743"/>
    <x v="1"/>
    <n v="21900"/>
    <x v="372"/>
    <x v="0"/>
    <m/>
  </r>
  <r>
    <d v="2022-08-11T02:49:18"/>
    <x v="9"/>
    <n v="15"/>
    <s v="LOPERA AGUDELO LUIS FRANCISCO"/>
    <x v="0"/>
    <x v="0"/>
    <n v="228"/>
    <n v="25.3333333333333"/>
    <n v="232.018348623853"/>
    <m/>
    <n v="100358.25689999999"/>
    <x v="0"/>
    <n v="21900"/>
    <x v="372"/>
    <x v="0"/>
    <m/>
  </r>
  <r>
    <d v="2022-08-11T02:49:18"/>
    <x v="9"/>
    <n v="16"/>
    <s v="LONDOO ORTIZ ARNOLD DAVID"/>
    <x v="0"/>
    <x v="0"/>
    <n v="253"/>
    <n v="28.1111111111111"/>
    <n v="232.018348623853"/>
    <s v="1 Descuento (Usuario desubicado)"/>
    <n v="100358.25689999999"/>
    <x v="0"/>
    <n v="21900"/>
    <x v="372"/>
    <x v="0"/>
    <m/>
  </r>
  <r>
    <d v="2022-08-11T02:49:18"/>
    <x v="9"/>
    <n v="18"/>
    <s v="LUJAN LOPERA FABIAN ALEXIS"/>
    <x v="3"/>
    <x v="3"/>
    <n v="254"/>
    <n v="25.4"/>
    <n v="257.798165137615"/>
    <s v="HUMBERTO RENDON Realiz 2 viajes donde moviliz 41 Usuarios"/>
    <n v="111509.1743"/>
    <x v="0"/>
    <n v="21900"/>
    <x v="372"/>
    <x v="0"/>
    <m/>
  </r>
  <r>
    <d v="2022-08-11T02:49:19"/>
    <x v="9"/>
    <n v="19"/>
    <s v="HURTADO MADRID JUAN ESTEBAN"/>
    <x v="3"/>
    <x v="0"/>
    <n v="246"/>
    <n v="24.6"/>
    <n v="257.798165137615"/>
    <m/>
    <n v="111509.1743"/>
    <x v="0"/>
    <n v="21900"/>
    <x v="372"/>
    <x v="0"/>
    <m/>
  </r>
  <r>
    <d v="2022-08-11T02:49:19"/>
    <x v="9"/>
    <n v="20"/>
    <s v="TABORDA ROJAS DIEGO ALEJANDRO"/>
    <x v="1"/>
    <x v="0"/>
    <n v="318"/>
    <n v="28.909090909090899"/>
    <n v="283.57798165137598"/>
    <s v="5 Descuentos (Despachador estiven y 4 Conducts)"/>
    <n v="122660.0917"/>
    <x v="0"/>
    <n v="21900"/>
    <x v="372"/>
    <x v="0"/>
    <m/>
  </r>
  <r>
    <d v="2022-08-11T02:49:19"/>
    <x v="9"/>
    <n v="22"/>
    <s v="QUIRAMA CASTAEDA JHON JADER"/>
    <x v="0"/>
    <x v="0"/>
    <n v="224"/>
    <n v="24.8888888888889"/>
    <n v="232.018348623853"/>
    <m/>
    <n v="100358.25689999999"/>
    <x v="1"/>
    <n v="21900"/>
    <x v="372"/>
    <x v="0"/>
    <m/>
  </r>
  <r>
    <d v="2022-08-11T02:49:19"/>
    <x v="9"/>
    <n v="23"/>
    <s v="RUA OCHOA JARAD"/>
    <x v="3"/>
    <x v="3"/>
    <n v="248"/>
    <n v="24.8"/>
    <n v="257.798165137615"/>
    <m/>
    <n v="111509.1743"/>
    <x v="0"/>
    <n v="21900"/>
    <x v="372"/>
    <x v="0"/>
    <m/>
  </r>
  <r>
    <d v="2022-08-11T02:49:19"/>
    <x v="9"/>
    <n v="26"/>
    <s v="VERENZUELA MARTINEZ ALEXANDER"/>
    <x v="11"/>
    <x v="0"/>
    <n v="59"/>
    <n v="29.5"/>
    <n v="51.559633027522899"/>
    <m/>
    <n v="22301.834900000002"/>
    <x v="0"/>
    <n v="21900"/>
    <x v="372"/>
    <x v="0"/>
    <m/>
  </r>
  <r>
    <d v="2022-08-11T02:49:20"/>
    <x v="9"/>
    <n v="27"/>
    <s v="HENAO MUOZ FERNEY"/>
    <x v="3"/>
    <x v="3"/>
    <n v="247"/>
    <n v="24.7"/>
    <n v="257.798165137615"/>
    <m/>
    <n v="111509.1743"/>
    <x v="0"/>
    <n v="21900"/>
    <x v="372"/>
    <x v="0"/>
    <m/>
  </r>
  <r>
    <d v="2022-08-11T02:49:20"/>
    <x v="9"/>
    <n v="28"/>
    <s v="HINCAPIE GALLEGO YEISON ANDRES"/>
    <x v="3"/>
    <x v="3"/>
    <n v="219"/>
    <n v="21.9"/>
    <n v="257.798165137615"/>
    <s v="2 Descuentos (Despachador estiven y Usuario desubicado)"/>
    <n v="111509.1743"/>
    <x v="0"/>
    <n v="21900"/>
    <x v="372"/>
    <x v="0"/>
    <m/>
  </r>
  <r>
    <d v="2022-08-11T02:49:20"/>
    <x v="9"/>
    <n v="29"/>
    <s v="LONDOO CADAVID DAVID SANTIAGO"/>
    <x v="3"/>
    <x v="0"/>
    <n v="272"/>
    <n v="27.2"/>
    <n v="257.798165137615"/>
    <m/>
    <n v="111509.1743"/>
    <x v="0"/>
    <n v="21900"/>
    <x v="372"/>
    <x v="0"/>
    <m/>
  </r>
  <r>
    <d v="2022-08-11T02:49:20"/>
    <x v="1"/>
    <n v="30"/>
    <s v="ORTEGA ARROYAVE JUAN PABLO"/>
    <x v="10"/>
    <x v="0"/>
    <n v="99"/>
    <n v="24.75"/>
    <n v="103.119266055046"/>
    <m/>
    <n v="44603.669699999999"/>
    <x v="0"/>
    <n v="21900"/>
    <x v="372"/>
    <x v="0"/>
    <m/>
  </r>
  <r>
    <d v="2022-08-11T02:49:20"/>
    <x v="1"/>
    <n v="32"/>
    <s v="ZAPATA POSSO FERNEY"/>
    <x v="4"/>
    <x v="0"/>
    <n v="184"/>
    <n v="26.285714285714299"/>
    <n v="180.45871559632999"/>
    <s v="JUAN PABLO ORTEGA Realiz 3 viajes donde moviliz 95 Usuarios"/>
    <n v="78056.422000000006"/>
    <x v="0"/>
    <n v="21900"/>
    <x v="372"/>
    <x v="0"/>
    <m/>
  </r>
  <r>
    <d v="2022-08-11T02:49:21"/>
    <x v="1"/>
    <n v="33"/>
    <s v="TORRES CRISTIAN"/>
    <x v="1"/>
    <x v="3"/>
    <n v="284"/>
    <n v="25.818181818181799"/>
    <n v="283.57798165137598"/>
    <s v="13 Descuentos (11 transbordo veh 35 y 2 Usuarios desubicados)"/>
    <n v="122660.0917"/>
    <x v="0"/>
    <n v="21900"/>
    <x v="372"/>
    <x v="0"/>
    <m/>
  </r>
  <r>
    <d v="2022-08-11T02:49:21"/>
    <x v="1"/>
    <n v="34"/>
    <s v="MONTOYA OSPINA GILBERTO ANTONIO"/>
    <x v="12"/>
    <x v="0"/>
    <n v="359"/>
    <n v="27.615384615384599"/>
    <n v="335.13761467889901"/>
    <m/>
    <n v="144961.92660000001"/>
    <x v="0"/>
    <n v="21900"/>
    <x v="372"/>
    <x v="0"/>
    <m/>
  </r>
  <r>
    <d v="2022-08-11T02:49:21"/>
    <x v="1"/>
    <n v="35"/>
    <s v="GARCIA DAVID WILSON ALBERTO"/>
    <x v="9"/>
    <x v="0"/>
    <n v="294"/>
    <n v="24.5"/>
    <n v="309.35779816513798"/>
    <s v="3 Descuentos (2 Transbordo veh 39 y Despachador jose)"/>
    <n v="133811.0092"/>
    <x v="1"/>
    <n v="21900"/>
    <x v="372"/>
    <x v="0"/>
    <m/>
  </r>
  <r>
    <d v="2022-08-11T02:49:22"/>
    <x v="1"/>
    <n v="36"/>
    <s v="MEDINA PARRA JONATHAN ESTIVEN"/>
    <x v="1"/>
    <x v="0"/>
    <n v="278"/>
    <n v="25.272727272727298"/>
    <n v="283.57798165137598"/>
    <s v="4 Descuentos (Usuarios desubicados)"/>
    <n v="122660.0917"/>
    <x v="0"/>
    <n v="21900"/>
    <x v="372"/>
    <x v="0"/>
    <m/>
  </r>
  <r>
    <d v="2022-08-11T02:49:22"/>
    <x v="1"/>
    <n v="37"/>
    <s v="PIEDRAHITA MADRID SANTIAGO"/>
    <x v="1"/>
    <x v="3"/>
    <n v="267"/>
    <n v="24.272727272727298"/>
    <n v="283.57798165137598"/>
    <m/>
    <n v="122660.0917"/>
    <x v="1"/>
    <n v="21900"/>
    <x v="372"/>
    <x v="0"/>
    <m/>
  </r>
  <r>
    <d v="2022-08-11T02:49:22"/>
    <x v="1"/>
    <n v="40"/>
    <s v="OCAMPO OCAMPO ANTONIO JOSE"/>
    <x v="1"/>
    <x v="3"/>
    <n v="264"/>
    <n v="24"/>
    <n v="283.57798165137598"/>
    <m/>
    <n v="122660.0917"/>
    <x v="0"/>
    <n v="21900"/>
    <x v="372"/>
    <x v="0"/>
    <m/>
  </r>
  <r>
    <d v="2022-08-11T02:49:23"/>
    <x v="1"/>
    <n v="42"/>
    <s v="DAVID TORRES GEIDER"/>
    <x v="3"/>
    <x v="3"/>
    <n v="253"/>
    <n v="25.3"/>
    <n v="257.798165137615"/>
    <m/>
    <n v="111509.1743"/>
    <x v="0"/>
    <n v="21900"/>
    <x v="372"/>
    <x v="0"/>
    <m/>
  </r>
  <r>
    <d v="2022-08-11T02:50:20"/>
    <x v="1"/>
    <n v="3"/>
    <s v="ESPINOZA CHAVARRIA GUILLERMO LEON"/>
    <x v="6"/>
    <x v="0"/>
    <n v="176"/>
    <n v="22"/>
    <n v="176"/>
    <m/>
    <n v="75600"/>
    <x v="0"/>
    <n v="7480"/>
    <x v="372"/>
    <x v="0"/>
    <m/>
  </r>
  <r>
    <d v="2022-08-11T02:50:20"/>
    <x v="9"/>
    <n v="12"/>
    <s v="ZAPATA POSSO FERNEY"/>
    <x v="10"/>
    <x v="0"/>
    <n v="83"/>
    <n v="20.75"/>
    <n v="83"/>
    <m/>
    <n v="35550"/>
    <x v="0"/>
    <n v="7480"/>
    <x v="372"/>
    <x v="0"/>
    <m/>
  </r>
  <r>
    <d v="2022-08-11T02:50:20"/>
    <x v="9"/>
    <n v="17"/>
    <s v="MARULANDA JARAMILLO DAWER ANDRES"/>
    <x v="5"/>
    <x v="1"/>
    <n v="7"/>
    <n v="7"/>
    <n v="7"/>
    <m/>
    <n v="2700"/>
    <x v="0"/>
    <n v="7480"/>
    <x v="372"/>
    <x v="0"/>
    <m/>
  </r>
  <r>
    <d v="2022-08-11T02:50:21"/>
    <x v="1"/>
    <n v="39"/>
    <s v="GONZALEZ MONTAO HERNAN DARIO"/>
    <x v="8"/>
    <x v="0"/>
    <n v="108"/>
    <n v="21.8"/>
    <n v="108"/>
    <s v="1 Descuento (Propietario veh 34)"/>
    <n v="46350"/>
    <x v="0"/>
    <n v="7480"/>
    <x v="372"/>
    <x v="0"/>
    <m/>
  </r>
  <r>
    <d v="2022-08-12T01:41:17"/>
    <x v="9"/>
    <n v="5"/>
    <s v="LOAIZA GAVIRIA EDIXON ANDRES"/>
    <x v="0"/>
    <x v="0"/>
    <n v="297"/>
    <n v="33"/>
    <n v="246.49586776859499"/>
    <m/>
    <n v="106873.14049999999"/>
    <x v="1"/>
    <n v="16096.2963"/>
    <x v="373"/>
    <x v="0"/>
    <m/>
  </r>
  <r>
    <d v="2022-08-12T01:41:17"/>
    <x v="9"/>
    <n v="6"/>
    <s v="VARGAS ROJAS DIELMER AUGUSTO"/>
    <x v="1"/>
    <x v="0"/>
    <n v="238"/>
    <n v="21.636363636363601"/>
    <n v="301.27272727272702"/>
    <m/>
    <n v="130622.7273"/>
    <x v="0"/>
    <n v="16096.2963"/>
    <x v="373"/>
    <x v="0"/>
    <m/>
  </r>
  <r>
    <d v="2022-08-12T01:41:18"/>
    <x v="9"/>
    <n v="7"/>
    <s v="HERNANDEZ MACIAS GILBERTO"/>
    <x v="0"/>
    <x v="0"/>
    <n v="247"/>
    <n v="27.4444444444444"/>
    <n v="246.49586776859499"/>
    <s v="2 Descuentos (Usuarios desubicados)"/>
    <n v="106873.14049999999"/>
    <x v="1"/>
    <n v="16096.2963"/>
    <x v="373"/>
    <x v="0"/>
    <m/>
  </r>
  <r>
    <d v="2022-08-12T01:41:18"/>
    <x v="9"/>
    <n v="8"/>
    <s v="LONDOO CADAVID DAVID SANTIAGO"/>
    <x v="0"/>
    <x v="0"/>
    <n v="263"/>
    <n v="29.2222222222222"/>
    <n v="246.49586776859499"/>
    <m/>
    <n v="106873.14049999999"/>
    <x v="1"/>
    <n v="16096.2963"/>
    <x v="373"/>
    <x v="0"/>
    <m/>
  </r>
  <r>
    <d v="2022-08-12T01:41:18"/>
    <x v="9"/>
    <n v="9"/>
    <s v="PINEDA ESTRADA CRISTIAN JOHAN"/>
    <x v="0"/>
    <x v="0"/>
    <n v="221"/>
    <n v="24.5555555555556"/>
    <n v="246.49586776859499"/>
    <m/>
    <n v="106873.14049999999"/>
    <x v="0"/>
    <n v="16096.2963"/>
    <x v="373"/>
    <x v="0"/>
    <m/>
  </r>
  <r>
    <d v="2022-08-12T01:41:18"/>
    <x v="1"/>
    <n v="13"/>
    <s v="MORALES CASTAEDA JONNY EDISON"/>
    <x v="12"/>
    <x v="3"/>
    <n v="311"/>
    <n v="23.923076923076898"/>
    <n v="356.04958677686"/>
    <s v="7 Descuentos (Usuarios desubicados)"/>
    <n v="154372.31400000001"/>
    <x v="0"/>
    <n v="16096.2963"/>
    <x v="373"/>
    <x v="0"/>
    <m/>
  </r>
  <r>
    <d v="2022-08-12T01:41:18"/>
    <x v="1"/>
    <n v="14"/>
    <s v="GONZALEZ VELASQUEZ LISDAN"/>
    <x v="9"/>
    <x v="0"/>
    <n v="315"/>
    <n v="26.25"/>
    <n v="328.661157024793"/>
    <s v="15 Descuentos (Transbordo veh 16)"/>
    <n v="142497.52069999999"/>
    <x v="1"/>
    <n v="16096.2963"/>
    <x v="373"/>
    <x v="0"/>
    <m/>
  </r>
  <r>
    <d v="2022-08-12T01:41:18"/>
    <x v="1"/>
    <n v="18"/>
    <s v="LUJAN LOPERA FABIAN ALEXIS"/>
    <x v="0"/>
    <x v="3"/>
    <n v="280"/>
    <n v="31.1111111111111"/>
    <n v="246.49586776859499"/>
    <s v="8 Descuentos (Transbordo veh 30)"/>
    <n v="106873.14049999999"/>
    <x v="0"/>
    <n v="16096.2963"/>
    <x v="373"/>
    <x v="0"/>
    <m/>
  </r>
  <r>
    <d v="2022-08-12T01:41:19"/>
    <x v="1"/>
    <n v="19"/>
    <s v="HURTADO MADRID JUAN ESTEBAN"/>
    <x v="3"/>
    <x v="0"/>
    <n v="229"/>
    <n v="22.9"/>
    <n v="273.88429752066099"/>
    <s v="4 Descuentos (Usuarios desubicados)"/>
    <n v="118747.9339"/>
    <x v="0"/>
    <n v="16096.2963"/>
    <x v="373"/>
    <x v="0"/>
    <m/>
  </r>
  <r>
    <d v="2022-08-12T01:41:19"/>
    <x v="1"/>
    <n v="20"/>
    <s v="TABORDA ROJAS DIEGO ALEJANDRO"/>
    <x v="1"/>
    <x v="0"/>
    <n v="324"/>
    <n v="29.454545454545499"/>
    <n v="301.27272727272702"/>
    <m/>
    <n v="130622.7273"/>
    <x v="0"/>
    <n v="16096.2963"/>
    <x v="373"/>
    <x v="0"/>
    <m/>
  </r>
  <r>
    <d v="2022-08-12T01:41:19"/>
    <x v="1"/>
    <n v="22"/>
    <s v="QUIRAMA CASTAEDA JHON JADER"/>
    <x v="1"/>
    <x v="0"/>
    <n v="374"/>
    <n v="34"/>
    <n v="301.27272727272702"/>
    <m/>
    <n v="130622.7273"/>
    <x v="1"/>
    <n v="16096.2963"/>
    <x v="373"/>
    <x v="0"/>
    <m/>
  </r>
  <r>
    <d v="2022-08-12T01:41:19"/>
    <x v="1"/>
    <n v="23"/>
    <s v="RUA OCHOA JARAD"/>
    <x v="3"/>
    <x v="3"/>
    <n v="267"/>
    <n v="28.105263157894701"/>
    <n v="260.19008264462798"/>
    <m/>
    <n v="112810.53720000001"/>
    <x v="0"/>
    <n v="16096.2963"/>
    <x v="373"/>
    <x v="0"/>
    <m/>
  </r>
  <r>
    <d v="2022-08-12T01:41:19"/>
    <x v="1"/>
    <n v="26"/>
    <s v="VERENZUELA MARTINEZ ALEXANDER"/>
    <x v="6"/>
    <x v="0"/>
    <n v="191"/>
    <n v="23.875"/>
    <n v="219.10743801652899"/>
    <s v="2 Descuentos (Jose despachador)"/>
    <n v="94998.347099999999"/>
    <x v="0"/>
    <n v="16096.2963"/>
    <x v="373"/>
    <x v="0"/>
    <m/>
  </r>
  <r>
    <d v="2022-08-12T01:41:20"/>
    <x v="1"/>
    <n v="27"/>
    <s v="DURANGO DAVID JOSE"/>
    <x v="3"/>
    <x v="3"/>
    <n v="274"/>
    <n v="27.4"/>
    <n v="273.88429752066099"/>
    <s v="1 Descuento (Conduct)"/>
    <n v="118747.9339"/>
    <x v="0"/>
    <n v="16096.2963"/>
    <x v="373"/>
    <x v="0"/>
    <m/>
  </r>
  <r>
    <d v="2022-08-12T01:41:20"/>
    <x v="1"/>
    <n v="28"/>
    <s v="HINCAPIE GALLEGO YEISON ANDRES"/>
    <x v="8"/>
    <x v="1"/>
    <n v="152"/>
    <n v="30.4"/>
    <n v="136.94214876033101"/>
    <s v="4 Descuentos (conduct Incidente con el veh)"/>
    <n v="59373.966899999999"/>
    <x v="0"/>
    <n v="16096.2963"/>
    <x v="373"/>
    <x v="0"/>
    <m/>
  </r>
  <r>
    <d v="2022-08-12T01:41:20"/>
    <x v="1"/>
    <n v="29"/>
    <s v="VALENCIA MENDOZA JHON"/>
    <x v="6"/>
    <x v="1"/>
    <n v="223"/>
    <n v="27.875"/>
    <n v="219.10743801652899"/>
    <m/>
    <n v="94998.347099999999"/>
    <x v="0"/>
    <n v="16096.2963"/>
    <x v="373"/>
    <x v="0"/>
    <m/>
  </r>
  <r>
    <d v="2022-08-12T01:41:20"/>
    <x v="1"/>
    <n v="30"/>
    <s v="ORTEGA ARROYAVE JUAN PABLO"/>
    <x v="14"/>
    <x v="3"/>
    <n v="27"/>
    <n v="54"/>
    <n v="13.694214876033101"/>
    <m/>
    <n v="5937.3967000000002"/>
    <x v="0"/>
    <n v="16096.2963"/>
    <x v="373"/>
    <x v="0"/>
    <m/>
  </r>
  <r>
    <d v="2022-08-12T01:41:20"/>
    <x v="9"/>
    <n v="32"/>
    <s v="CASTAEDA DIEGO ALEJANDRO"/>
    <x v="0"/>
    <x v="3"/>
    <n v="244"/>
    <n v="27.1111111111111"/>
    <n v="246.49586776859499"/>
    <m/>
    <n v="106873.14049999999"/>
    <x v="0"/>
    <n v="16096.2963"/>
    <x v="373"/>
    <x v="0"/>
    <m/>
  </r>
  <r>
    <d v="2022-08-12T01:41:21"/>
    <x v="9"/>
    <n v="33"/>
    <s v="TORRES CRISTIAN"/>
    <x v="1"/>
    <x v="3"/>
    <n v="300"/>
    <n v="27.272727272727298"/>
    <n v="301.27272727272702"/>
    <s v="12 Descuentos (Despachador estiven y 11 Transbordo veh 30)"/>
    <n v="130622.7273"/>
    <x v="0"/>
    <n v="16096.2963"/>
    <x v="373"/>
    <x v="0"/>
    <m/>
  </r>
  <r>
    <d v="2022-08-12T01:41:21"/>
    <x v="9"/>
    <n v="34"/>
    <s v="MONTOYA OSPINA GILBERTO ANTONIO"/>
    <x v="9"/>
    <x v="3"/>
    <n v="323"/>
    <n v="26.9166666666667"/>
    <n v="328.661157024793"/>
    <s v="3 Descuentos (Conducts)"/>
    <n v="142497.52069999999"/>
    <x v="0"/>
    <n v="16096.2963"/>
    <x v="373"/>
    <x v="0"/>
    <m/>
  </r>
  <r>
    <d v="2022-08-12T01:41:21"/>
    <x v="9"/>
    <n v="35"/>
    <s v="GARCIA DAVID WILSON ALBERTO"/>
    <x v="3"/>
    <x v="3"/>
    <n v="255"/>
    <n v="25.5"/>
    <n v="273.88429752066099"/>
    <s v="5 Descuentos (3 Conducts, Despachador estiven y Usuario desubicado)"/>
    <n v="118747.9339"/>
    <x v="1"/>
    <n v="16096.2963"/>
    <x v="373"/>
    <x v="0"/>
    <m/>
  </r>
  <r>
    <d v="2022-08-12T01:41:21"/>
    <x v="9"/>
    <n v="36"/>
    <s v="MEDINA PARRA JONATHAN ESTIVEN"/>
    <x v="0"/>
    <x v="3"/>
    <n v="251"/>
    <n v="27.8888888888889"/>
    <n v="246.49586776859499"/>
    <s v="3 Descuentos (2 Conducts y Despachador jose)"/>
    <n v="106873.14049999999"/>
    <x v="0"/>
    <n v="16096.2963"/>
    <x v="373"/>
    <x v="0"/>
    <m/>
  </r>
  <r>
    <d v="2022-08-12T01:41:22"/>
    <x v="9"/>
    <n v="37"/>
    <s v="PIEDRAHITA MADRID SANTIAGO"/>
    <x v="1"/>
    <x v="3"/>
    <n v="264"/>
    <n v="24"/>
    <n v="301.27272727272702"/>
    <s v="SANTIAGO HENAO Realiz 2 viajes donde moviliz 59 Usuarios"/>
    <n v="130622.7273"/>
    <x v="1"/>
    <n v="16096.2963"/>
    <x v="373"/>
    <x v="0"/>
    <m/>
  </r>
  <r>
    <d v="2022-08-12T01:41:22"/>
    <x v="9"/>
    <n v="39"/>
    <s v="GONZALEZ MONTAO HERNAN DARIO"/>
    <x v="8"/>
    <x v="0"/>
    <n v="151"/>
    <n v="30.2"/>
    <n v="136.94214876033101"/>
    <m/>
    <n v="59373.966899999999"/>
    <x v="0"/>
    <n v="16096.2963"/>
    <x v="373"/>
    <x v="0"/>
    <m/>
  </r>
  <r>
    <d v="2022-08-12T01:41:22"/>
    <x v="9"/>
    <n v="40"/>
    <s v="OCAMPO OCAMPO ANTONIO JOSE"/>
    <x v="3"/>
    <x v="0"/>
    <n v="306"/>
    <n v="30.6"/>
    <n v="273.88429752066099"/>
    <m/>
    <n v="118747.9339"/>
    <x v="0"/>
    <n v="16096.2963"/>
    <x v="373"/>
    <x v="0"/>
    <m/>
  </r>
  <r>
    <d v="2022-08-12T01:41:22"/>
    <x v="9"/>
    <n v="42"/>
    <s v="DAVID TORRES GEIDER"/>
    <x v="1"/>
    <x v="3"/>
    <n v="301"/>
    <n v="27.363636363636399"/>
    <n v="301.27272727272702"/>
    <m/>
    <n v="130622.7273"/>
    <x v="0"/>
    <n v="16096.2963"/>
    <x v="373"/>
    <x v="0"/>
    <m/>
  </r>
  <r>
    <d v="2022-08-12T01:41:27"/>
    <x v="9"/>
    <n v="1"/>
    <s v="BERRIO GIL YEYSON DARIO"/>
    <x v="3"/>
    <x v="0"/>
    <n v="208"/>
    <n v="20.8"/>
    <n v="208"/>
    <m/>
    <n v="89100"/>
    <x v="0"/>
    <n v="14780"/>
    <x v="373"/>
    <x v="0"/>
    <m/>
  </r>
  <r>
    <d v="2022-08-12T01:41:27"/>
    <x v="1"/>
    <n v="12"/>
    <s v="VELEZ ZAPATA SANTIAGO"/>
    <x v="3"/>
    <x v="0"/>
    <n v="198"/>
    <n v="19.8"/>
    <n v="198"/>
    <s v="2 Descuentos (Usuarios desubicados)"/>
    <n v="84600"/>
    <x v="0"/>
    <n v="14780"/>
    <x v="373"/>
    <x v="0"/>
    <m/>
  </r>
  <r>
    <d v="2022-08-12T01:41:28"/>
    <x v="1"/>
    <n v="15"/>
    <s v="LOPERA AGUDELO LUIS FRANCISCO"/>
    <x v="3"/>
    <x v="0"/>
    <n v="215"/>
    <n v="21.5"/>
    <n v="215"/>
    <s v="3 Descuentos (2 Conducts y Usuario desubicado)"/>
    <n v="92700"/>
    <x v="0"/>
    <n v="14780"/>
    <x v="373"/>
    <x v="0"/>
    <m/>
  </r>
  <r>
    <d v="2022-08-12T01:41:28"/>
    <x v="1"/>
    <n v="16"/>
    <s v="LONDOO ORTIZ ARNOLD DAVID"/>
    <x v="2"/>
    <x v="3"/>
    <n v="118"/>
    <n v="21.454545454545499"/>
    <n v="118"/>
    <s v="2 Descuentos (Usuarios desubicados)"/>
    <n v="50625"/>
    <x v="0"/>
    <n v="14780"/>
    <x v="373"/>
    <x v="0"/>
    <m/>
  </r>
  <r>
    <d v="2022-08-13T02:10:33"/>
    <x v="9"/>
    <n v="5"/>
    <s v="LOAIZA GAVIRIA EDIXON ANDRES"/>
    <x v="0"/>
    <x v="0"/>
    <n v="290"/>
    <n v="32.2222222222222"/>
    <n v="241.640535372849"/>
    <s v="4 Descuentos x Usuario con movilidad reducida"/>
    <n v="104688.2409"/>
    <x v="1"/>
    <n v="15241.9355"/>
    <x v="374"/>
    <x v="0"/>
    <m/>
  </r>
  <r>
    <d v="2022-08-13T02:10:33"/>
    <x v="9"/>
    <n v="6"/>
    <s v="VARGAS ROJAS DIELMER AUGUSTO"/>
    <x v="3"/>
    <x v="0"/>
    <n v="257"/>
    <n v="25.7"/>
    <n v="268.48948374761"/>
    <m/>
    <n v="116320.2677"/>
    <x v="0"/>
    <n v="15241.9355"/>
    <x v="374"/>
    <x v="0"/>
    <m/>
  </r>
  <r>
    <d v="2022-08-13T02:10:33"/>
    <x v="9"/>
    <n v="7"/>
    <s v="HERNANDEZ MACIAS GILBERTO"/>
    <x v="3"/>
    <x v="0"/>
    <n v="296"/>
    <n v="29.6"/>
    <n v="268.48948374761"/>
    <m/>
    <n v="116320.2677"/>
    <x v="1"/>
    <n v="15241.9355"/>
    <x v="374"/>
    <x v="0"/>
    <m/>
  </r>
  <r>
    <d v="2022-08-13T02:10:33"/>
    <x v="9"/>
    <n v="8"/>
    <s v="VACA FIERRO ROBINSON"/>
    <x v="9"/>
    <x v="0"/>
    <n v="321"/>
    <n v="26.75"/>
    <n v="322.18738049713198"/>
    <m/>
    <n v="139584.32120000001"/>
    <x v="1"/>
    <n v="15241.9355"/>
    <x v="374"/>
    <x v="0"/>
    <m/>
  </r>
  <r>
    <d v="2022-08-13T02:10:33"/>
    <x v="9"/>
    <n v="10"/>
    <s v="MONSALVE OCAMPO EDISON GUSTAVO"/>
    <x v="0"/>
    <x v="0"/>
    <n v="246"/>
    <n v="27.3333333333333"/>
    <n v="241.640535372849"/>
    <m/>
    <n v="104688.2409"/>
    <x v="0"/>
    <n v="15241.9355"/>
    <x v="374"/>
    <x v="0"/>
    <m/>
  </r>
  <r>
    <d v="2022-08-13T02:10:34"/>
    <x v="9"/>
    <n v="12"/>
    <s v="ZAPATA POSSO FERNEY"/>
    <x v="3"/>
    <x v="3"/>
    <n v="223"/>
    <n v="22.3"/>
    <n v="268.48948374761"/>
    <s v="4 Descuentos (Propietarios y Jefe de ruta )"/>
    <n v="116320.2677"/>
    <x v="0"/>
    <n v="15241.9355"/>
    <x v="374"/>
    <x v="0"/>
    <m/>
  </r>
  <r>
    <d v="2022-08-13T02:10:34"/>
    <x v="9"/>
    <n v="13"/>
    <s v="MORALES CASTAEDA JONNY EDISON"/>
    <x v="6"/>
    <x v="0"/>
    <n v="228"/>
    <n v="28.5"/>
    <n v="214.79158699808801"/>
    <s v="1 Descuento (Jose despachador)"/>
    <n v="93056.214099999997"/>
    <x v="0"/>
    <n v="15241.9355"/>
    <x v="374"/>
    <x v="0"/>
    <m/>
  </r>
  <r>
    <d v="2022-08-13T02:10:34"/>
    <x v="9"/>
    <n v="14"/>
    <s v="CARVAJAL SALAZAR HECTOR MARINO"/>
    <x v="0"/>
    <x v="0"/>
    <n v="228"/>
    <n v="25.3333333333333"/>
    <n v="241.640535372849"/>
    <m/>
    <n v="104688.2409"/>
    <x v="1"/>
    <n v="15241.9355"/>
    <x v="374"/>
    <x v="0"/>
    <m/>
  </r>
  <r>
    <d v="2022-08-13T02:10:34"/>
    <x v="9"/>
    <n v="15"/>
    <s v="LONDOO LOPERA DUVAN ANDRES"/>
    <x v="0"/>
    <x v="0"/>
    <n v="245"/>
    <n v="27.2222222222222"/>
    <n v="241.640535372849"/>
    <s v="1 Descuento (Popietario)"/>
    <n v="104688.2409"/>
    <x v="0"/>
    <n v="15241.9355"/>
    <x v="374"/>
    <x v="0"/>
    <m/>
  </r>
  <r>
    <d v="2022-08-13T02:10:34"/>
    <x v="1"/>
    <n v="17"/>
    <s v="ESPINOZA CHAVARRIA GUILLERMO LEON"/>
    <x v="6"/>
    <x v="0"/>
    <n v="200"/>
    <n v="25"/>
    <n v="214.79158699808801"/>
    <s v="7 Descuentos (conducts)"/>
    <n v="93056.214099999997"/>
    <x v="0"/>
    <n v="15241.9355"/>
    <x v="374"/>
    <x v="0"/>
    <m/>
  </r>
  <r>
    <d v="2022-08-13T02:10:34"/>
    <x v="1"/>
    <n v="18"/>
    <s v="RENDON VIANA HUMBERTO DE JESUS"/>
    <x v="3"/>
    <x v="3"/>
    <n v="229"/>
    <n v="22.9"/>
    <n v="268.48948374761"/>
    <s v="FABIAN LUJAN Realiz 1 viaje donde moviliz 24 Usuarios 1 Descuento (Popietario)"/>
    <n v="116320.2677"/>
    <x v="0"/>
    <n v="15241.9355"/>
    <x v="374"/>
    <x v="0"/>
    <m/>
  </r>
  <r>
    <d v="2022-08-13T02:10:35"/>
    <x v="1"/>
    <n v="19"/>
    <s v="HURTADO MADRID JUAN ESTEBAN"/>
    <x v="0"/>
    <x v="0"/>
    <n v="226"/>
    <n v="25.1111111111111"/>
    <n v="241.640535372849"/>
    <s v="2 Descuentos (Conduct y Usuario desubicado)"/>
    <n v="104688.2409"/>
    <x v="0"/>
    <n v="15241.9355"/>
    <x v="374"/>
    <x v="0"/>
    <m/>
  </r>
  <r>
    <d v="2022-08-13T02:10:35"/>
    <x v="1"/>
    <n v="20"/>
    <s v="TABORDA ROJAS DIEGO ALEJANDRO"/>
    <x v="8"/>
    <x v="3"/>
    <n v="154"/>
    <n v="30.8"/>
    <n v="134.244741873805"/>
    <m/>
    <n v="58160.133800000003"/>
    <x v="0"/>
    <n v="15241.9355"/>
    <x v="374"/>
    <x v="0"/>
    <m/>
  </r>
  <r>
    <d v="2022-08-13T02:10:35"/>
    <x v="9"/>
    <n v="21"/>
    <s v="REYES ALVARADO ARIEL"/>
    <x v="11"/>
    <x v="0"/>
    <n v="41"/>
    <n v="27.3333333333333"/>
    <n v="40.273422562141498"/>
    <m/>
    <n v="17448.040199999999"/>
    <x v="0"/>
    <n v="15241.9355"/>
    <x v="374"/>
    <x v="0"/>
    <m/>
  </r>
  <r>
    <d v="2022-08-13T02:10:35"/>
    <x v="9"/>
    <n v="22"/>
    <s v="QUIRAMA CASTAEDA JHON JADER"/>
    <x v="0"/>
    <x v="0"/>
    <n v="266"/>
    <n v="29.5555555555556"/>
    <n v="241.640535372849"/>
    <m/>
    <n v="104688.2409"/>
    <x v="1"/>
    <n v="15241.9355"/>
    <x v="374"/>
    <x v="0"/>
    <m/>
  </r>
  <r>
    <d v="2022-08-13T02:10:35"/>
    <x v="9"/>
    <n v="24"/>
    <s v="TORRES CRISTIAN"/>
    <x v="2"/>
    <x v="3"/>
    <n v="166"/>
    <n v="27.6666666666667"/>
    <n v="161.09369024856599"/>
    <s v="1 Descuento (Jose despachador)"/>
    <n v="69792.160600000003"/>
    <x v="0"/>
    <n v="15241.9355"/>
    <x v="374"/>
    <x v="0"/>
    <m/>
  </r>
  <r>
    <d v="2022-08-13T02:10:35"/>
    <x v="9"/>
    <n v="25"/>
    <s v="SANCHEZ DIAZ EDISON ANDRES"/>
    <x v="0"/>
    <x v="0"/>
    <n v="267"/>
    <n v="29.6666666666667"/>
    <n v="241.640535372849"/>
    <s v="3 Descuentos (2 Transbordo y Conduct)"/>
    <n v="104688.2409"/>
    <x v="1"/>
    <n v="15241.9355"/>
    <x v="374"/>
    <x v="0"/>
    <m/>
  </r>
  <r>
    <d v="2022-08-13T02:10:36"/>
    <x v="9"/>
    <n v="26"/>
    <s v="VERENZUELA MARTINEZ ALEXANDER"/>
    <x v="0"/>
    <x v="0"/>
    <n v="252"/>
    <n v="28"/>
    <n v="241.640535372849"/>
    <m/>
    <n v="104688.2409"/>
    <x v="0"/>
    <n v="15241.9355"/>
    <x v="374"/>
    <x v="0"/>
    <m/>
  </r>
  <r>
    <d v="2022-08-13T02:10:36"/>
    <x v="9"/>
    <n v="27"/>
    <s v="DURANGO DAVID JOSE"/>
    <x v="0"/>
    <x v="3"/>
    <n v="242"/>
    <n v="26.8888888888889"/>
    <n v="241.640535372849"/>
    <m/>
    <n v="104688.2409"/>
    <x v="0"/>
    <n v="15241.9355"/>
    <x v="374"/>
    <x v="0"/>
    <m/>
  </r>
  <r>
    <d v="2022-08-13T02:10:36"/>
    <x v="9"/>
    <n v="28"/>
    <s v="HINCAPIE GALLEGO YEISON ANDRES"/>
    <x v="4"/>
    <x v="0"/>
    <n v="169"/>
    <n v="24.1428571428571"/>
    <n v="187.94263862332701"/>
    <m/>
    <n v="81424.187399999995"/>
    <x v="0"/>
    <n v="15241.9355"/>
    <x v="374"/>
    <x v="0"/>
    <m/>
  </r>
  <r>
    <d v="2022-08-13T02:10:36"/>
    <x v="9"/>
    <n v="29"/>
    <s v="VALENCIA MENDOZA JHON"/>
    <x v="4"/>
    <x v="0"/>
    <n v="216"/>
    <n v="30.8571428571429"/>
    <n v="187.94263862332701"/>
    <s v="3 Descuentos (2 Usuarios desubicados y Despachador estiven)"/>
    <n v="81424.187399999995"/>
    <x v="0"/>
    <n v="15241.9355"/>
    <x v="374"/>
    <x v="0"/>
    <m/>
  </r>
  <r>
    <d v="2022-08-13T02:10:36"/>
    <x v="1"/>
    <n v="32"/>
    <s v="CASTAEDA DIEGO ALEJANDRO"/>
    <x v="0"/>
    <x v="3"/>
    <n v="226"/>
    <n v="25.1111111111111"/>
    <n v="241.640535372849"/>
    <s v="JUAN PABLO ORTEGA Realiz 3 viajes donde moviliz 46 Usuarios 8 Descuentos (Transbordo veh 31)"/>
    <n v="104688.2409"/>
    <x v="0"/>
    <n v="15241.9355"/>
    <x v="374"/>
    <x v="0"/>
    <m/>
  </r>
  <r>
    <d v="2022-08-13T02:10:36"/>
    <x v="1"/>
    <n v="33"/>
    <s v="TORRES CRISTIAN"/>
    <x v="11"/>
    <x v="3"/>
    <n v="53"/>
    <n v="26.5"/>
    <n v="53.697896749522002"/>
    <m/>
    <n v="23264.053500000002"/>
    <x v="0"/>
    <n v="15241.9355"/>
    <x v="374"/>
    <x v="0"/>
    <m/>
  </r>
  <r>
    <d v="2022-08-13T02:10:37"/>
    <x v="1"/>
    <n v="34"/>
    <s v="MONTOYA OSPINA GILBERTO ANTONIO"/>
    <x v="12"/>
    <x v="3"/>
    <n v="331"/>
    <n v="25.461538461538499"/>
    <n v="349.03632887189298"/>
    <s v="3 Descuentos (Popietarios)"/>
    <n v="151216.348"/>
    <x v="0"/>
    <n v="15241.9355"/>
    <x v="374"/>
    <x v="0"/>
    <m/>
  </r>
  <r>
    <d v="2022-08-13T02:10:37"/>
    <x v="1"/>
    <n v="35"/>
    <s v="GARCIA DAVID WILSON ALBERTO"/>
    <x v="1"/>
    <x v="0"/>
    <n v="300"/>
    <n v="27.272727272727298"/>
    <n v="295.33843212237099"/>
    <s v="4 Descuentos (2 x Usuario con movilidad reducida y 2 Conduct)"/>
    <n v="127952.2945"/>
    <x v="1"/>
    <n v="15241.9355"/>
    <x v="374"/>
    <x v="0"/>
    <m/>
  </r>
  <r>
    <d v="2022-08-13T02:10:37"/>
    <x v="1"/>
    <n v="36"/>
    <s v="MARTINEZ CHAVERRA LUIS NORBERTO"/>
    <x v="1"/>
    <x v="0"/>
    <n v="294"/>
    <n v="26.727272727272702"/>
    <n v="295.33843212237099"/>
    <m/>
    <n v="127952.2945"/>
    <x v="0"/>
    <n v="15241.9355"/>
    <x v="374"/>
    <x v="0"/>
    <m/>
  </r>
  <r>
    <d v="2022-08-13T02:10:37"/>
    <x v="1"/>
    <n v="37"/>
    <s v="HOYOS HENAO SANTIAGO"/>
    <x v="9"/>
    <x v="0"/>
    <n v="328"/>
    <n v="27.3333333333333"/>
    <n v="322.18738049713198"/>
    <m/>
    <n v="139584.32120000001"/>
    <x v="1"/>
    <n v="15241.9355"/>
    <x v="374"/>
    <x v="0"/>
    <m/>
  </r>
  <r>
    <d v="2022-08-13T02:10:37"/>
    <x v="1"/>
    <n v="39"/>
    <s v="GONZALEZ MONTAO HERNAN DARIO"/>
    <x v="4"/>
    <x v="0"/>
    <n v="186"/>
    <n v="26.571428571428601"/>
    <n v="187.94263862332701"/>
    <s v="2 Descuentos (Usuarios desubicados)"/>
    <n v="81424.187399999995"/>
    <x v="0"/>
    <n v="15241.9355"/>
    <x v="374"/>
    <x v="0"/>
    <m/>
  </r>
  <r>
    <d v="2022-08-13T02:10:37"/>
    <x v="1"/>
    <n v="40"/>
    <s v="OCAMPO OCAMPO ANTONIO JOSE"/>
    <x v="3"/>
    <x v="0"/>
    <n v="272"/>
    <n v="27.2"/>
    <n v="268.48948374761"/>
    <s v="2 Descuentos (Conducts)"/>
    <n v="116320.2677"/>
    <x v="0"/>
    <n v="15241.9355"/>
    <x v="374"/>
    <x v="0"/>
    <m/>
  </r>
  <r>
    <d v="2022-08-13T02:10:37"/>
    <x v="1"/>
    <n v="42"/>
    <s v="DAVID TORRES GEIDER"/>
    <x v="1"/>
    <x v="3"/>
    <n v="269"/>
    <n v="24.454545454545499"/>
    <n v="295.33843212237099"/>
    <m/>
    <n v="127952.2945"/>
    <x v="0"/>
    <n v="15241.9355"/>
    <x v="374"/>
    <x v="0"/>
    <m/>
  </r>
  <r>
    <d v="2022-08-13T02:11:39"/>
    <x v="1"/>
    <n v="1"/>
    <s v="BERRIO GIL YEYSON DARIO"/>
    <x v="0"/>
    <x v="3"/>
    <n v="191"/>
    <n v="21.2222222222222"/>
    <n v="191"/>
    <s v="FABIAN LUJAN Realiz 2 viajes donde moviliz 51 Usuarios"/>
    <n v="81900"/>
    <x v="0"/>
    <n v="11240"/>
    <x v="374"/>
    <x v="0"/>
    <m/>
  </r>
  <r>
    <d v="2022-08-13T02:11:40"/>
    <x v="1"/>
    <n v="9"/>
    <s v="PINEDA ESTRADA CRISTIAN JOHAN"/>
    <x v="3"/>
    <x v="0"/>
    <n v="203"/>
    <n v="20.3"/>
    <n v="203"/>
    <s v="1 Descuento (Jose despachador)"/>
    <n v="86850"/>
    <x v="0"/>
    <n v="11240"/>
    <x v="374"/>
    <x v="0"/>
    <m/>
  </r>
  <r>
    <d v="2022-08-13T02:11:40"/>
    <x v="9"/>
    <n v="23"/>
    <s v="RUA OCHOA JARAD"/>
    <x v="6"/>
    <x v="0"/>
    <n v="176"/>
    <n v="22"/>
    <n v="176"/>
    <s v="1 Descuento (Conduct)"/>
    <n v="75600"/>
    <x v="0"/>
    <n v="11240"/>
    <x v="374"/>
    <x v="0"/>
    <m/>
  </r>
  <r>
    <d v="2022-08-13T02:11:40"/>
    <x v="9"/>
    <n v="31"/>
    <s v="CANO JIMENEZ ESNEIDER"/>
    <x v="6"/>
    <x v="1"/>
    <n v="168"/>
    <n v="21"/>
    <n v="168"/>
    <m/>
    <n v="72000"/>
    <x v="0"/>
    <n v="11240"/>
    <x v="374"/>
    <x v="0"/>
    <m/>
  </r>
  <r>
    <d v="2022-08-14T02:17:51"/>
    <x v="0"/>
    <n v="1"/>
    <s v="LUJAN LOPERA FABIAN ALEXIS"/>
    <x v="9"/>
    <x v="3"/>
    <n v="261"/>
    <n v="21.75"/>
    <n v="261"/>
    <m/>
    <n v="112050"/>
    <x v="0"/>
    <n v="14380"/>
    <x v="375"/>
    <x v="0"/>
    <m/>
  </r>
  <r>
    <d v="2022-08-14T02:17:51"/>
    <x v="1"/>
    <n v="12"/>
    <s v="VELEZ ZAPATA SANTIAGO"/>
    <x v="0"/>
    <x v="0"/>
    <n v="177"/>
    <n v="19.6666666666667"/>
    <n v="177"/>
    <s v="1 Descuento (Usuario desubicado)"/>
    <n v="75600"/>
    <x v="0"/>
    <n v="14380"/>
    <x v="375"/>
    <x v="0"/>
    <m/>
  </r>
  <r>
    <d v="2022-08-14T02:17:51"/>
    <x v="1"/>
    <n v="19"/>
    <s v="HURTADO MADRID JUAN ESTEBAN"/>
    <x v="10"/>
    <x v="0"/>
    <n v="78"/>
    <n v="21.428571428571399"/>
    <n v="78"/>
    <m/>
    <n v="32175"/>
    <x v="0"/>
    <n v="14380"/>
    <x v="375"/>
    <x v="0"/>
    <m/>
  </r>
  <r>
    <d v="2022-08-14T02:17:51"/>
    <x v="1"/>
    <n v="21"/>
    <s v="REYES ALVARADO ARIEL"/>
    <x v="3"/>
    <x v="3"/>
    <n v="203"/>
    <n v="20.3"/>
    <n v="203"/>
    <m/>
    <n v="86850"/>
    <x v="0"/>
    <n v="14380"/>
    <x v="375"/>
    <x v="0"/>
    <m/>
  </r>
  <r>
    <d v="2022-08-14T02:33:00"/>
    <x v="9"/>
    <n v="5"/>
    <s v="LOAIZA GAVIRIA EDIXON ANDRES"/>
    <x v="0"/>
    <x v="3"/>
    <n v="298"/>
    <n v="33.1111111111111"/>
    <n v="252.15550755939501"/>
    <m/>
    <n v="109419.97840000001"/>
    <x v="1"/>
    <n v="15531.0345"/>
    <x v="375"/>
    <x v="0"/>
    <m/>
  </r>
  <r>
    <d v="2022-08-14T02:33:00"/>
    <x v="9"/>
    <n v="6"/>
    <s v="VARGAS ROJAS DIELMER AUGUSTO"/>
    <x v="0"/>
    <x v="0"/>
    <n v="223"/>
    <n v="24.7777777777778"/>
    <n v="252.15550755939501"/>
    <m/>
    <n v="109419.97840000001"/>
    <x v="0"/>
    <n v="15531.0345"/>
    <x v="375"/>
    <x v="0"/>
    <m/>
  </r>
  <r>
    <d v="2022-08-14T02:33:00"/>
    <x v="9"/>
    <n v="7"/>
    <s v="LONDOO CADAVID DAVID SANTIAGO"/>
    <x v="6"/>
    <x v="0"/>
    <n v="229"/>
    <n v="30.533333333333299"/>
    <n v="210.12958963282901"/>
    <s v="4 Descuentos (2 Propietarios y 2 jefe de ruta)"/>
    <n v="91183.315300000002"/>
    <x v="1"/>
    <n v="15531.0345"/>
    <x v="375"/>
    <x v="0"/>
    <m/>
  </r>
  <r>
    <d v="2022-08-14T02:33:01"/>
    <x v="9"/>
    <n v="8"/>
    <s v="VACA FIERRO ROBINSON"/>
    <x v="6"/>
    <x v="0"/>
    <n v="277"/>
    <n v="32.588235294117602"/>
    <n v="238.14686825054"/>
    <s v="3 Descuentos (Usuarios desubicados)"/>
    <n v="103341.0907"/>
    <x v="1"/>
    <n v="15531.0345"/>
    <x v="375"/>
    <x v="0"/>
    <m/>
  </r>
  <r>
    <d v="2022-08-14T02:33:01"/>
    <x v="9"/>
    <n v="9"/>
    <s v="PINEDA ESTRADA CRISTIAN JOHAN"/>
    <x v="6"/>
    <x v="0"/>
    <n v="217"/>
    <n v="27.125"/>
    <n v="224.13822894168499"/>
    <m/>
    <n v="97262.202999999994"/>
    <x v="0"/>
    <n v="15531.0345"/>
    <x v="375"/>
    <x v="0"/>
    <m/>
  </r>
  <r>
    <d v="2022-08-14T02:33:01"/>
    <x v="9"/>
    <n v="10"/>
    <s v="MONSALVE OCAMPO EDISON GUSTAVO"/>
    <x v="0"/>
    <x v="0"/>
    <n v="257"/>
    <n v="28.5555555555556"/>
    <n v="252.15550755939501"/>
    <m/>
    <n v="109419.97840000001"/>
    <x v="0"/>
    <n v="15531.0345"/>
    <x v="375"/>
    <x v="0"/>
    <m/>
  </r>
  <r>
    <d v="2022-08-14T02:33:01"/>
    <x v="1"/>
    <n v="13"/>
    <s v="MORALES CASTAEDA JONNY EDISON"/>
    <x v="0"/>
    <x v="0"/>
    <n v="228"/>
    <n v="25.3333333333333"/>
    <n v="252.15550755939501"/>
    <m/>
    <n v="109419.97840000001"/>
    <x v="0"/>
    <n v="15531.0345"/>
    <x v="375"/>
    <x v="0"/>
    <m/>
  </r>
  <r>
    <d v="2022-08-14T02:33:02"/>
    <x v="1"/>
    <n v="14"/>
    <s v="CARVAJAL SALAZAR HECTOR MARINO"/>
    <x v="3"/>
    <x v="0"/>
    <n v="260"/>
    <n v="26"/>
    <n v="280.17278617710599"/>
    <m/>
    <n v="121577.75380000001"/>
    <x v="1"/>
    <n v="15531.0345"/>
    <x v="375"/>
    <x v="0"/>
    <m/>
  </r>
  <r>
    <d v="2022-08-14T02:33:02"/>
    <x v="1"/>
    <n v="15"/>
    <s v="LONDOO LOPERA DUVAN ANDRES"/>
    <x v="0"/>
    <x v="0"/>
    <n v="211"/>
    <n v="23.4444444444444"/>
    <n v="252.15550755939501"/>
    <s v="2 Descuentos (Usuarios desubicados)"/>
    <n v="109419.97840000001"/>
    <x v="0"/>
    <n v="15531.0345"/>
    <x v="375"/>
    <x v="0"/>
    <m/>
  </r>
  <r>
    <d v="2022-08-14T02:33:02"/>
    <x v="1"/>
    <n v="17"/>
    <s v="ESPINOZA CHAVARRIA GUILLERMO LEON"/>
    <x v="0"/>
    <x v="0"/>
    <n v="228"/>
    <n v="25.3333333333333"/>
    <n v="252.15550755939501"/>
    <s v="1 Descuento (Despachador jose)"/>
    <n v="109419.97840000001"/>
    <x v="0"/>
    <n v="15531.0345"/>
    <x v="375"/>
    <x v="0"/>
    <m/>
  </r>
  <r>
    <d v="2022-08-14T02:33:02"/>
    <x v="1"/>
    <n v="18"/>
    <s v="RENDON VIANA HUMBERTO DE JESUS"/>
    <x v="3"/>
    <x v="3"/>
    <n v="269"/>
    <n v="26.9"/>
    <n v="280.17278617710599"/>
    <m/>
    <n v="121577.75380000001"/>
    <x v="0"/>
    <n v="15531.0345"/>
    <x v="375"/>
    <x v="0"/>
    <m/>
  </r>
  <r>
    <d v="2022-08-14T02:33:03"/>
    <x v="1"/>
    <n v="20"/>
    <s v="TABORDA ROJAS DIEGO ALEJANDRO"/>
    <x v="0"/>
    <x v="0"/>
    <n v="264"/>
    <n v="29.3333333333333"/>
    <n v="252.15550755939501"/>
    <m/>
    <n v="109419.97840000001"/>
    <x v="0"/>
    <n v="15531.0345"/>
    <x v="375"/>
    <x v="0"/>
    <m/>
  </r>
  <r>
    <d v="2022-08-14T02:33:03"/>
    <x v="1"/>
    <n v="22"/>
    <s v="QUIRAMA CASTAEDA JHON JADER"/>
    <x v="0"/>
    <x v="0"/>
    <n v="291"/>
    <n v="32.3333333333333"/>
    <n v="252.15550755939501"/>
    <m/>
    <n v="109419.97840000001"/>
    <x v="1"/>
    <n v="15531.0345"/>
    <x v="375"/>
    <x v="0"/>
    <m/>
  </r>
  <r>
    <d v="2022-08-14T02:33:03"/>
    <x v="1"/>
    <n v="23"/>
    <s v="ZAPATA POSSO FERNEY"/>
    <x v="11"/>
    <x v="1"/>
    <n v="57"/>
    <n v="28.5"/>
    <n v="56.034557235421197"/>
    <m/>
    <n v="24315.550800000001"/>
    <x v="0"/>
    <n v="15531.0345"/>
    <x v="375"/>
    <x v="0"/>
    <m/>
  </r>
  <r>
    <d v="2022-08-14T02:33:04"/>
    <x v="1"/>
    <n v="24"/>
    <s v="TORRES CRISTIAN"/>
    <x v="6"/>
    <x v="3"/>
    <n v="249"/>
    <n v="31.125"/>
    <n v="224.13822894168499"/>
    <m/>
    <n v="97262.202999999994"/>
    <x v="0"/>
    <n v="15531.0345"/>
    <x v="375"/>
    <x v="0"/>
    <m/>
  </r>
  <r>
    <d v="2022-08-14T02:33:04"/>
    <x v="1"/>
    <n v="25"/>
    <s v="SANCHEZ DIAZ EDISON ANDRES"/>
    <x v="0"/>
    <x v="3"/>
    <n v="266"/>
    <n v="29.5555555555556"/>
    <n v="252.15550755939501"/>
    <s v="4 Descuentos x Usuario con movilidad reducida"/>
    <n v="109419.97840000001"/>
    <x v="1"/>
    <n v="15531.0345"/>
    <x v="375"/>
    <x v="0"/>
    <m/>
  </r>
  <r>
    <d v="2022-08-14T02:33:04"/>
    <x v="1"/>
    <n v="26"/>
    <s v="VERENZUELA MARTINEZ ALEXANDER"/>
    <x v="3"/>
    <x v="3"/>
    <n v="280"/>
    <n v="28"/>
    <n v="280.17278617710599"/>
    <m/>
    <n v="121577.75380000001"/>
    <x v="0"/>
    <n v="15531.0345"/>
    <x v="375"/>
    <x v="0"/>
    <m/>
  </r>
  <r>
    <d v="2022-08-14T02:33:04"/>
    <x v="1"/>
    <n v="27"/>
    <s v="DURANGO DAVID JOSE"/>
    <x v="11"/>
    <x v="0"/>
    <n v="57"/>
    <n v="28.5"/>
    <n v="56.034557235421197"/>
    <m/>
    <n v="24315.550800000001"/>
    <x v="0"/>
    <n v="15531.0345"/>
    <x v="375"/>
    <x v="0"/>
    <m/>
  </r>
  <r>
    <d v="2022-08-14T02:33:05"/>
    <x v="1"/>
    <n v="28"/>
    <s v="HINCAPIE GALLEGO YEISON ANDRES"/>
    <x v="3"/>
    <x v="0"/>
    <n v="239"/>
    <n v="23.9"/>
    <n v="280.17278617710599"/>
    <s v="2 Descuentos (Despachador jose)"/>
    <n v="121577.75380000001"/>
    <x v="0"/>
    <n v="15531.0345"/>
    <x v="375"/>
    <x v="0"/>
    <m/>
  </r>
  <r>
    <d v="2022-08-14T02:33:05"/>
    <x v="1"/>
    <n v="29"/>
    <s v="VALENCIA MENDOZA JHON"/>
    <x v="3"/>
    <x v="3"/>
    <n v="275"/>
    <n v="27.5"/>
    <n v="280.17278617710599"/>
    <m/>
    <n v="121577.75380000001"/>
    <x v="0"/>
    <n v="15531.0345"/>
    <x v="375"/>
    <x v="0"/>
    <m/>
  </r>
  <r>
    <d v="2022-08-14T02:33:05"/>
    <x v="9"/>
    <n v="31"/>
    <s v="CANO JIMENEZ ESNEIDER"/>
    <x v="5"/>
    <x v="1"/>
    <n v="27"/>
    <n v="27"/>
    <n v="28.017278617710598"/>
    <m/>
    <n v="12157.7754"/>
    <x v="0"/>
    <n v="15531.0345"/>
    <x v="375"/>
    <x v="0"/>
    <m/>
  </r>
  <r>
    <d v="2022-08-14T02:33:05"/>
    <x v="9"/>
    <n v="32"/>
    <s v="CASTAEDA DIEGO ALEJANDRO"/>
    <x v="14"/>
    <x v="3"/>
    <n v="14"/>
    <n v="28"/>
    <n v="14.008639308855299"/>
    <m/>
    <n v="6078.8877000000002"/>
    <x v="0"/>
    <n v="15531.0345"/>
    <x v="375"/>
    <x v="0"/>
    <m/>
  </r>
  <r>
    <d v="2022-08-14T02:33:06"/>
    <x v="9"/>
    <n v="34"/>
    <s v="BERRIO GIL YEYSON DARIO"/>
    <x v="12"/>
    <x v="3"/>
    <n v="339"/>
    <n v="26.076923076923102"/>
    <n v="364.22462203023798"/>
    <s v="5 Descuentos (2 Conducts, usuario desubicado y 2 Despachador estiven)"/>
    <n v="158051.07990000001"/>
    <x v="0"/>
    <n v="15531.0345"/>
    <x v="375"/>
    <x v="0"/>
    <m/>
  </r>
  <r>
    <d v="2022-08-14T02:33:06"/>
    <x v="9"/>
    <n v="35"/>
    <s v="GARCIA DAVID WILSON ALBERTO"/>
    <x v="3"/>
    <x v="3"/>
    <n v="304"/>
    <n v="30.4"/>
    <n v="280.17278617710599"/>
    <s v="2 Descuentos x Usuario con movilidad reducida"/>
    <n v="121577.75380000001"/>
    <x v="1"/>
    <n v="15531.0345"/>
    <x v="375"/>
    <x v="0"/>
    <m/>
  </r>
  <r>
    <d v="2022-08-14T02:33:06"/>
    <x v="9"/>
    <n v="36"/>
    <s v="MARTINEZ CHAVERRA LUIS NORBERTO"/>
    <x v="3"/>
    <x v="3"/>
    <n v="268"/>
    <n v="26.8"/>
    <n v="280.17278617710599"/>
    <m/>
    <n v="121577.75380000001"/>
    <x v="0"/>
    <n v="15531.0345"/>
    <x v="375"/>
    <x v="0"/>
    <m/>
  </r>
  <r>
    <d v="2022-08-14T02:33:07"/>
    <x v="9"/>
    <n v="39"/>
    <s v="GONZALEZ MONTAO HERNAN DARIO"/>
    <x v="0"/>
    <x v="0"/>
    <n v="264"/>
    <n v="29.3333333333333"/>
    <n v="252.15550755939501"/>
    <m/>
    <n v="109419.97840000001"/>
    <x v="0"/>
    <n v="15531.0345"/>
    <x v="375"/>
    <x v="0"/>
    <m/>
  </r>
  <r>
    <d v="2022-08-14T02:33:07"/>
    <x v="9"/>
    <n v="40"/>
    <s v="OCAMPO OCAMPO ANTONIO JOSE"/>
    <x v="3"/>
    <x v="3"/>
    <n v="269"/>
    <n v="26.9"/>
    <n v="280.17278617710599"/>
    <m/>
    <n v="121577.75380000001"/>
    <x v="0"/>
    <n v="15531.0345"/>
    <x v="375"/>
    <x v="0"/>
    <m/>
  </r>
  <r>
    <d v="2022-08-14T02:33:07"/>
    <x v="9"/>
    <n v="42"/>
    <s v="MEDINA PARRA JONATHAN ESTIVEN"/>
    <x v="1"/>
    <x v="3"/>
    <n v="326"/>
    <n v="29.636363636363601"/>
    <n v="308.19006479481601"/>
    <m/>
    <n v="133735.52919999999"/>
    <x v="0"/>
    <n v="15531.0345"/>
    <x v="375"/>
    <x v="0"/>
    <m/>
  </r>
  <r>
    <d v="2022-08-15T02:12:29"/>
    <x v="2"/>
    <n v="6"/>
    <s v="VARGAS ROJAS DIELMER AUGUSTO"/>
    <x v="0"/>
    <x v="0"/>
    <n v="182"/>
    <n v="20.2222222222222"/>
    <n v="213.78461538461499"/>
    <s v="2 Descuentos (Conducts)"/>
    <n v="92153.0769"/>
    <x v="0"/>
    <n v="14260"/>
    <x v="376"/>
    <x v="0"/>
    <m/>
  </r>
  <r>
    <d v="2022-08-15T02:12:30"/>
    <x v="2"/>
    <n v="7"/>
    <s v="LONDOO CADAVID DAVID SANTIAGO"/>
    <x v="6"/>
    <x v="0"/>
    <n v="189"/>
    <n v="23.625"/>
    <n v="190.03076923076901"/>
    <m/>
    <n v="81913.8462"/>
    <x v="1"/>
    <n v="14260"/>
    <x v="376"/>
    <x v="0"/>
    <m/>
  </r>
  <r>
    <d v="2022-08-15T02:12:30"/>
    <x v="2"/>
    <n v="8"/>
    <s v="VACA FIERRO ROBINSON"/>
    <x v="0"/>
    <x v="0"/>
    <n v="224"/>
    <n v="24.8888888888889"/>
    <n v="213.78461538461499"/>
    <m/>
    <n v="92153.0769"/>
    <x v="1"/>
    <n v="14260"/>
    <x v="376"/>
    <x v="0"/>
    <m/>
  </r>
  <r>
    <d v="2022-08-15T02:12:30"/>
    <x v="2"/>
    <n v="9"/>
    <s v="PINEDA ESTRADA CRISTIAN JOHAN"/>
    <x v="4"/>
    <x v="0"/>
    <n v="189"/>
    <n v="27"/>
    <n v="166.276923076923"/>
    <m/>
    <n v="71674.615399999995"/>
    <x v="0"/>
    <n v="14260"/>
    <x v="376"/>
    <x v="0"/>
    <m/>
  </r>
  <r>
    <d v="2022-08-15T02:12:30"/>
    <x v="2"/>
    <n v="10"/>
    <s v="MONSALVE OCAMPO EDISON GUSTAVO"/>
    <x v="0"/>
    <x v="0"/>
    <n v="194"/>
    <n v="21.5555555555556"/>
    <n v="213.78461538461499"/>
    <m/>
    <n v="92153.0769"/>
    <x v="0"/>
    <n v="14260"/>
    <x v="376"/>
    <x v="0"/>
    <m/>
  </r>
  <r>
    <d v="2022-08-15T02:12:30"/>
    <x v="2"/>
    <n v="12"/>
    <s v="REYES ALVARADO ARIEL"/>
    <x v="6"/>
    <x v="0"/>
    <n v="180"/>
    <n v="22.5"/>
    <n v="190.03076923076901"/>
    <m/>
    <n v="81913.8462"/>
    <x v="0"/>
    <n v="14260"/>
    <x v="376"/>
    <x v="0"/>
    <m/>
  </r>
  <r>
    <d v="2022-08-15T02:12:30"/>
    <x v="2"/>
    <n v="13"/>
    <s v="MORALES CASTAEDA JONNY EDISON"/>
    <x v="3"/>
    <x v="0"/>
    <n v="205"/>
    <n v="20.5"/>
    <n v="237.538461538462"/>
    <m/>
    <n v="102392.3077"/>
    <x v="0"/>
    <n v="14260"/>
    <x v="376"/>
    <x v="0"/>
    <m/>
  </r>
  <r>
    <d v="2022-08-15T02:12:30"/>
    <x v="2"/>
    <n v="14"/>
    <s v="GONZALEZ VELASQUEZ LISDAN"/>
    <x v="3"/>
    <x v="0"/>
    <n v="270"/>
    <n v="27"/>
    <n v="237.538461538462"/>
    <s v="3 Descuentos (2 Conducts y Usuario desubicado)"/>
    <n v="102392.3077"/>
    <x v="1"/>
    <n v="14260"/>
    <x v="376"/>
    <x v="0"/>
    <m/>
  </r>
  <r>
    <d v="2022-08-15T02:12:31"/>
    <x v="2"/>
    <n v="15"/>
    <s v="LONDOO LOPERA DUVAN ANDRES"/>
    <x v="0"/>
    <x v="0"/>
    <n v="208"/>
    <n v="23.1111111111111"/>
    <n v="213.78461538461499"/>
    <m/>
    <n v="92153.0769"/>
    <x v="0"/>
    <n v="14260"/>
    <x v="376"/>
    <x v="0"/>
    <m/>
  </r>
  <r>
    <d v="2022-08-15T02:12:31"/>
    <x v="2"/>
    <n v="18"/>
    <s v="RENDON VIANA HUMBERTO DE JESUS"/>
    <x v="0"/>
    <x v="0"/>
    <n v="186"/>
    <n v="20.6666666666667"/>
    <n v="213.78461538461499"/>
    <m/>
    <n v="92153.0769"/>
    <x v="0"/>
    <n v="14260"/>
    <x v="376"/>
    <x v="0"/>
    <m/>
  </r>
  <r>
    <d v="2022-08-15T02:12:31"/>
    <x v="2"/>
    <n v="19"/>
    <s v="HURTADO MADRID JUAN ESTEBAN"/>
    <x v="3"/>
    <x v="3"/>
    <n v="249"/>
    <n v="24.9"/>
    <n v="237.538461538462"/>
    <m/>
    <n v="102392.3077"/>
    <x v="0"/>
    <n v="14260"/>
    <x v="376"/>
    <x v="0"/>
    <m/>
  </r>
  <r>
    <d v="2022-08-15T02:12:31"/>
    <x v="2"/>
    <n v="20"/>
    <s v="TABORDA ROJAS DIEGO ALEJANDRO"/>
    <x v="0"/>
    <x v="3"/>
    <n v="225"/>
    <n v="25"/>
    <n v="213.78461538461499"/>
    <m/>
    <n v="92153.0769"/>
    <x v="0"/>
    <n v="14260"/>
    <x v="376"/>
    <x v="0"/>
    <m/>
  </r>
  <r>
    <d v="2022-08-15T02:12:31"/>
    <x v="2"/>
    <n v="26"/>
    <s v="CANO JIMENEZ ESNEIDER"/>
    <x v="0"/>
    <x v="0"/>
    <n v="220"/>
    <n v="24.4444444444444"/>
    <n v="213.78461538461499"/>
    <s v="1 Descuento (Conduct)"/>
    <n v="92153.0769"/>
    <x v="0"/>
    <n v="14260"/>
    <x v="376"/>
    <x v="0"/>
    <m/>
  </r>
  <r>
    <d v="2022-08-15T02:12:31"/>
    <x v="2"/>
    <n v="27"/>
    <s v="ZAPATA POSSO FERNEY"/>
    <x v="1"/>
    <x v="0"/>
    <n v="250"/>
    <n v="22.727272727272702"/>
    <n v="261.29230769230799"/>
    <s v="1 Descuento (Usuario desubicado)"/>
    <n v="112631.5385"/>
    <x v="0"/>
    <n v="14260"/>
    <x v="376"/>
    <x v="0"/>
    <m/>
  </r>
  <r>
    <d v="2022-08-15T02:12:32"/>
    <x v="2"/>
    <n v="29"/>
    <s v="MEDINA PARRA JONATHAN ESTIVEN"/>
    <x v="8"/>
    <x v="0"/>
    <n v="111"/>
    <n v="22.2"/>
    <n v="118.769230769231"/>
    <s v="5 Descuentos (Transbordo veh 20)"/>
    <n v="51196.1538"/>
    <x v="0"/>
    <n v="14260"/>
    <x v="376"/>
    <x v="0"/>
    <m/>
  </r>
  <r>
    <d v="2022-08-15T02:12:32"/>
    <x v="2"/>
    <n v="32"/>
    <s v="ORTEGA ARROYAVE JUAN PABLO"/>
    <x v="6"/>
    <x v="0"/>
    <n v="227"/>
    <n v="28.375"/>
    <n v="190.03076923076901"/>
    <m/>
    <n v="81913.8462"/>
    <x v="0"/>
    <n v="14260"/>
    <x v="376"/>
    <x v="0"/>
    <m/>
  </r>
  <r>
    <d v="2022-08-15T02:12:32"/>
    <x v="2"/>
    <n v="35"/>
    <s v="DURANGO DAVID JOSE"/>
    <x v="0"/>
    <x v="3"/>
    <n v="221"/>
    <n v="24.5555555555556"/>
    <n v="213.78461538461499"/>
    <m/>
    <n v="92153.0769"/>
    <x v="1"/>
    <n v="14260"/>
    <x v="376"/>
    <x v="0"/>
    <m/>
  </r>
  <r>
    <d v="2022-08-15T02:12:32"/>
    <x v="2"/>
    <n v="36"/>
    <s v="MEDINA PARRA JONATHAN ESTIVEN"/>
    <x v="5"/>
    <x v="1"/>
    <n v="21"/>
    <n v="21"/>
    <n v="23.753846153846201"/>
    <s v="5 Descuentos (Usuarios desubicados)"/>
    <n v="10239.230799999999"/>
    <x v="0"/>
    <n v="14260"/>
    <x v="376"/>
    <x v="0"/>
    <m/>
  </r>
  <r>
    <d v="2022-08-15T02:12:32"/>
    <x v="2"/>
    <n v="37"/>
    <s v="VELEZ ZAPATA SANTIAGO"/>
    <x v="0"/>
    <x v="0"/>
    <n v="195"/>
    <n v="21.6666666666667"/>
    <n v="213.78461538461499"/>
    <m/>
    <n v="92153.0769"/>
    <x v="1"/>
    <n v="14260"/>
    <x v="376"/>
    <x v="0"/>
    <m/>
  </r>
  <r>
    <d v="2022-08-15T02:12:32"/>
    <x v="2"/>
    <n v="42"/>
    <s v="LONDOO ORTIZ ARNOLD DAVID"/>
    <x v="6"/>
    <x v="1"/>
    <n v="205"/>
    <n v="25.625"/>
    <n v="190.03076923076901"/>
    <m/>
    <n v="81913.8462"/>
    <x v="0"/>
    <n v="14260"/>
    <x v="376"/>
    <x v="0"/>
    <m/>
  </r>
  <r>
    <d v="2022-08-16T01:53:03"/>
    <x v="2"/>
    <n v="8"/>
    <s v="VACA FIERRO ROBINSON"/>
    <x v="3"/>
    <x v="0"/>
    <n v="255"/>
    <n v="25.5"/>
    <n v="217.75577557755801"/>
    <m/>
    <n v="93490.099000000002"/>
    <x v="1"/>
    <n v="11770.5882"/>
    <x v="377"/>
    <x v="0"/>
    <m/>
  </r>
  <r>
    <d v="2022-08-16T01:53:03"/>
    <x v="2"/>
    <n v="22"/>
    <s v="LONDOO CADAVID DAVID SANTIAGO"/>
    <x v="0"/>
    <x v="0"/>
    <n v="206"/>
    <n v="22.8888888888889"/>
    <n v="195.980198019802"/>
    <m/>
    <n v="84141.089099999997"/>
    <x v="1"/>
    <n v="11770.5882"/>
    <x v="377"/>
    <x v="0"/>
    <m/>
  </r>
  <r>
    <d v="2022-08-16T01:53:03"/>
    <x v="2"/>
    <n v="23"/>
    <s v="RUA OCHOA JARAD"/>
    <x v="2"/>
    <x v="0"/>
    <n v="145"/>
    <n v="24.1666666666667"/>
    <n v="130.653465346535"/>
    <m/>
    <n v="56094.059399999998"/>
    <x v="0"/>
    <n v="11770.5882"/>
    <x v="377"/>
    <x v="0"/>
    <m/>
  </r>
  <r>
    <d v="2022-08-16T01:53:03"/>
    <x v="2"/>
    <n v="24"/>
    <s v="TORRES CRISTIAN"/>
    <x v="1"/>
    <x v="0"/>
    <n v="207"/>
    <n v="18.818181818181799"/>
    <n v="239.53135313531399"/>
    <s v="4 Descuentos (Usuarios desubicados)"/>
    <n v="102839.10890000001"/>
    <x v="0"/>
    <n v="11770.5882"/>
    <x v="377"/>
    <x v="0"/>
    <m/>
  </r>
  <r>
    <d v="2022-08-16T01:53:04"/>
    <x v="2"/>
    <n v="26"/>
    <s v="VERENZUELA MARTINEZ ALEXANDER"/>
    <x v="0"/>
    <x v="0"/>
    <n v="166"/>
    <n v="18.4444444444444"/>
    <n v="195.980198019802"/>
    <m/>
    <n v="84141.089099999997"/>
    <x v="0"/>
    <n v="11770.5882"/>
    <x v="377"/>
    <x v="0"/>
    <m/>
  </r>
  <r>
    <d v="2022-08-16T01:53:04"/>
    <x v="2"/>
    <n v="25"/>
    <s v="SANCHEZ DIAZ EDISON ANDRES"/>
    <x v="3"/>
    <x v="0"/>
    <n v="232"/>
    <n v="23.2"/>
    <n v="217.75577557755801"/>
    <m/>
    <n v="93490.099000000002"/>
    <x v="1"/>
    <n v="11770.5882"/>
    <x v="377"/>
    <x v="0"/>
    <m/>
  </r>
  <r>
    <d v="2022-08-16T01:53:04"/>
    <x v="2"/>
    <n v="27"/>
    <s v="ZAPATA POSSO FERNEY"/>
    <x v="3"/>
    <x v="0"/>
    <n v="223"/>
    <n v="22.3"/>
    <n v="217.75577557755801"/>
    <m/>
    <n v="93490.099000000002"/>
    <x v="0"/>
    <n v="11770.5882"/>
    <x v="377"/>
    <x v="0"/>
    <m/>
  </r>
  <r>
    <d v="2022-08-16T01:53:04"/>
    <x v="2"/>
    <n v="28"/>
    <s v="HINCAPIE GALLEGO YEISON ANDRES"/>
    <x v="6"/>
    <x v="0"/>
    <n v="170"/>
    <n v="20"/>
    <n v="185.09240924092401"/>
    <s v="4 Descuentos (2 Propietario y 2 Jefe de ruta)"/>
    <n v="79466.584199999998"/>
    <x v="0"/>
    <n v="11770.5882"/>
    <x v="377"/>
    <x v="0"/>
    <m/>
  </r>
  <r>
    <d v="2022-08-16T01:53:05"/>
    <x v="2"/>
    <n v="32"/>
    <s v="CASTAEDA DIEGO ALEJANDRO"/>
    <x v="3"/>
    <x v="0"/>
    <n v="253"/>
    <n v="25.3"/>
    <n v="217.75577557755801"/>
    <m/>
    <n v="93490.099000000002"/>
    <x v="0"/>
    <n v="11770.5882"/>
    <x v="377"/>
    <x v="0"/>
    <m/>
  </r>
  <r>
    <d v="2022-08-16T01:53:05"/>
    <x v="2"/>
    <n v="34"/>
    <s v="MONTOYA OSPINA GILBERTO ANTONIO"/>
    <x v="1"/>
    <x v="0"/>
    <n v="235"/>
    <n v="21.363636363636399"/>
    <n v="239.53135313531399"/>
    <m/>
    <n v="102839.10890000001"/>
    <x v="0"/>
    <n v="11770.5882"/>
    <x v="377"/>
    <x v="0"/>
    <m/>
  </r>
  <r>
    <d v="2022-08-16T01:53:05"/>
    <x v="2"/>
    <n v="35"/>
    <s v="GARCIA DAVID WILSON ALBERTO"/>
    <x v="1"/>
    <x v="0"/>
    <n v="212"/>
    <n v="19.272727272727298"/>
    <n v="239.53135313531399"/>
    <s v="5 Descuentos (3 Transbordo veh 40 y 2 x Usuario con movilidad reducida)"/>
    <n v="102839.10890000001"/>
    <x v="1"/>
    <n v="11770.5882"/>
    <x v="377"/>
    <x v="0"/>
    <m/>
  </r>
  <r>
    <d v="2022-08-16T01:53:06"/>
    <x v="2"/>
    <n v="36"/>
    <s v="MARTINEZ CHAVERRA LUIS NORBERTO"/>
    <x v="1"/>
    <x v="0"/>
    <n v="266"/>
    <n v="24.181818181818201"/>
    <n v="239.53135313531399"/>
    <m/>
    <n v="102839.10890000001"/>
    <x v="0"/>
    <n v="11770.5882"/>
    <x v="377"/>
    <x v="0"/>
    <m/>
  </r>
  <r>
    <d v="2022-08-16T01:53:06"/>
    <x v="2"/>
    <n v="37"/>
    <s v="HOYOS HENAO SANTIAGO"/>
    <x v="1"/>
    <x v="0"/>
    <n v="248"/>
    <n v="22.545454545454501"/>
    <n v="239.53135313531399"/>
    <m/>
    <n v="102839.10890000001"/>
    <x v="1"/>
    <n v="11770.5882"/>
    <x v="377"/>
    <x v="0"/>
    <m/>
  </r>
  <r>
    <d v="2022-08-16T01:53:06"/>
    <x v="2"/>
    <n v="39"/>
    <s v="LONDOO CADAVID DAVID SANTIAGO"/>
    <x v="0"/>
    <x v="3"/>
    <n v="176"/>
    <n v="19.5555555555556"/>
    <n v="195.980198019802"/>
    <m/>
    <n v="84141.089099999997"/>
    <x v="0"/>
    <n v="11770.5882"/>
    <x v="377"/>
    <x v="0"/>
    <m/>
  </r>
  <r>
    <d v="2022-08-16T01:53:06"/>
    <x v="2"/>
    <n v="40"/>
    <s v="BERRIO GIL YEYSON DARIO"/>
    <x v="8"/>
    <x v="0"/>
    <n v="89"/>
    <n v="17.8"/>
    <n v="108.87788778877901"/>
    <m/>
    <n v="46745.049500000001"/>
    <x v="0"/>
    <n v="11770.5882"/>
    <x v="377"/>
    <x v="0"/>
    <m/>
  </r>
  <r>
    <d v="2022-08-16T01:53:07"/>
    <x v="2"/>
    <n v="42"/>
    <s v="LONDOO ORTIZ ARNOLD DAVID"/>
    <x v="3"/>
    <x v="1"/>
    <n v="216"/>
    <n v="21.6"/>
    <n v="217.75577557755801"/>
    <m/>
    <n v="93490.099000000002"/>
    <x v="0"/>
    <n v="11770.5882"/>
    <x v="377"/>
    <x v="0"/>
    <m/>
  </r>
  <r>
    <d v="2022-08-16T02:12:32"/>
    <x v="2"/>
    <n v="1"/>
    <s v="LUJAN LOPERA FABIAN ALEXIS"/>
    <x v="0"/>
    <x v="3"/>
    <n v="166"/>
    <n v="18.399999999999999"/>
    <n v="166"/>
    <s v="1 Descuento (Usuario desubicado)"/>
    <n v="64350"/>
    <x v="0"/>
    <n v="10767"/>
    <x v="376"/>
    <x v="0"/>
    <m/>
  </r>
  <r>
    <d v="2022-08-17T01:53:07"/>
    <x v="2"/>
    <n v="21"/>
    <s v="REYES ALVARADO ARIEL"/>
    <x v="3"/>
    <x v="3"/>
    <n v="173"/>
    <n v="17.3"/>
    <n v="173"/>
    <m/>
    <n v="73350"/>
    <x v="0"/>
    <n v="8133"/>
    <x v="377"/>
    <x v="0"/>
    <m/>
  </r>
  <r>
    <d v="2022-08-17T02:12:32"/>
    <x v="2"/>
    <n v="17"/>
    <s v="MARULANDA JARAMILLO DAWER ANDRES"/>
    <x v="3"/>
    <x v="0"/>
    <n v="157"/>
    <n v="15.7"/>
    <n v="157"/>
    <s v="2 Descuento (Usuario desubicado)"/>
    <n v="66150"/>
    <x v="0"/>
    <n v="10767"/>
    <x v="376"/>
    <x v="0"/>
    <m/>
  </r>
  <r>
    <d v="2022-08-17T03:36:33"/>
    <x v="1"/>
    <n v="1"/>
    <s v="LUJAN LOPERA FABIAN ALEXIS"/>
    <x v="1"/>
    <x v="3"/>
    <n v="282"/>
    <n v="25.636363636363601"/>
    <n v="340.12698412698398"/>
    <m/>
    <n v="148107.14290000001"/>
    <x v="0"/>
    <n v="18430.769199999999"/>
    <x v="378"/>
    <x v="0"/>
    <m/>
  </r>
  <r>
    <d v="2022-08-17T03:36:34"/>
    <x v="1"/>
    <n v="5"/>
    <s v="GONZALEZ MONTAO HERNAN DARIO"/>
    <x v="9"/>
    <x v="3"/>
    <n v="384"/>
    <n v="32"/>
    <n v="371.04761904761898"/>
    <s v="1 Descuento (Despachador estiven)"/>
    <n v="161571.42860000001"/>
    <x v="1"/>
    <n v="18430.769199999999"/>
    <x v="378"/>
    <x v="0"/>
    <m/>
  </r>
  <r>
    <d v="2022-08-17T03:36:34"/>
    <x v="1"/>
    <n v="6"/>
    <s v="VARGAS ROJAS DIELMER AUGUSTO"/>
    <x v="1"/>
    <x v="0"/>
    <n v="340"/>
    <n v="30.909090909090899"/>
    <n v="340.12698412698398"/>
    <m/>
    <n v="148107.14290000001"/>
    <x v="0"/>
    <n v="18430.769199999999"/>
    <x v="378"/>
    <x v="0"/>
    <m/>
  </r>
  <r>
    <d v="2022-08-17T03:36:34"/>
    <x v="1"/>
    <n v="7"/>
    <s v="LONDOO CADAVID DAVID SANTIAGO"/>
    <x v="3"/>
    <x v="0"/>
    <n v="349"/>
    <n v="34.9"/>
    <n v="309.20634920634899"/>
    <m/>
    <n v="134642.85709999999"/>
    <x v="1"/>
    <n v="18430.769199999999"/>
    <x v="378"/>
    <x v="0"/>
    <m/>
  </r>
  <r>
    <d v="2022-08-17T03:36:34"/>
    <x v="1"/>
    <n v="8"/>
    <s v="VACA FIERRO ROBINSON"/>
    <x v="9"/>
    <x v="1"/>
    <n v="341"/>
    <n v="28.4166666666667"/>
    <n v="371.04761904761898"/>
    <s v="5 Descuentos (Despachadora Angela y 4 Usuarios desubicados)"/>
    <n v="161571.42860000001"/>
    <x v="1"/>
    <n v="18430.769199999999"/>
    <x v="378"/>
    <x v="0"/>
    <m/>
  </r>
  <r>
    <d v="2022-08-17T03:36:34"/>
    <x v="1"/>
    <n v="9"/>
    <s v="PINEDA ESTRADA CRISTIAN JOHAN"/>
    <x v="2"/>
    <x v="0"/>
    <n v="158"/>
    <n v="26.3333333333333"/>
    <n v="185.52380952381"/>
    <s v="JUAN PABLO ORTEGA Realiz 1 viaje donde moviliz 26 Usuarios"/>
    <n v="80785.714300000007"/>
    <x v="0"/>
    <n v="18430.769199999999"/>
    <x v="378"/>
    <x v="0"/>
    <m/>
  </r>
  <r>
    <d v="2022-08-17T03:36:34"/>
    <x v="9"/>
    <n v="12"/>
    <s v="VELEZ ZAPATA SANTIAGO"/>
    <x v="3"/>
    <x v="0"/>
    <n v="260"/>
    <n v="26"/>
    <n v="309.20634920634899"/>
    <s v="1 Descuento (Conduct)"/>
    <n v="134642.85709999999"/>
    <x v="0"/>
    <n v="18430.769199999999"/>
    <x v="378"/>
    <x v="0"/>
    <m/>
  </r>
  <r>
    <d v="2022-08-17T03:36:34"/>
    <x v="9"/>
    <n v="13"/>
    <s v="MORALES CASTAEDA JONNY EDISON"/>
    <x v="3"/>
    <x v="0"/>
    <n v="288"/>
    <n v="28.8"/>
    <n v="309.20634920634899"/>
    <s v="5 Descuentos (Incidente Usuarios y Despachador Jose)"/>
    <n v="134642.85709999999"/>
    <x v="0"/>
    <n v="18430.769199999999"/>
    <x v="378"/>
    <x v="0"/>
    <m/>
  </r>
  <r>
    <d v="2022-08-17T03:36:35"/>
    <x v="9"/>
    <n v="14"/>
    <s v="GONZALEZ VELASQUEZ LISDAN"/>
    <x v="3"/>
    <x v="3"/>
    <n v="300"/>
    <n v="30"/>
    <n v="309.20634920634899"/>
    <m/>
    <n v="134642.85709999999"/>
    <x v="1"/>
    <n v="18430.769199999999"/>
    <x v="378"/>
    <x v="0"/>
    <m/>
  </r>
  <r>
    <d v="2022-08-17T03:36:35"/>
    <x v="9"/>
    <n v="15"/>
    <s v="LOPERA AGUDELO LUIS FRANCISCO"/>
    <x v="3"/>
    <x v="0"/>
    <n v="256"/>
    <n v="25.6"/>
    <n v="309.20634920634899"/>
    <s v="1 Descuento (Despachador jose)"/>
    <n v="134642.85709999999"/>
    <x v="0"/>
    <n v="18430.769199999999"/>
    <x v="378"/>
    <x v="0"/>
    <m/>
  </r>
  <r>
    <d v="2022-08-17T03:36:35"/>
    <x v="9"/>
    <n v="19"/>
    <s v="HURTADO MADRID JUAN ESTEBAN"/>
    <x v="0"/>
    <x v="3"/>
    <n v="275"/>
    <n v="30.5555555555556"/>
    <n v="278.28571428571399"/>
    <s v="2 Descuentos ( Conduct y Usuario desubicado)"/>
    <n v="121178.5714"/>
    <x v="0"/>
    <n v="18430.769199999999"/>
    <x v="378"/>
    <x v="0"/>
    <m/>
  </r>
  <r>
    <d v="2022-08-17T03:36:35"/>
    <x v="9"/>
    <n v="20"/>
    <s v="TABORDA ROJAS DIEGO ALEJANDRO"/>
    <x v="0"/>
    <x v="3"/>
    <n v="352"/>
    <n v="39.1111111111111"/>
    <n v="278.28571428571399"/>
    <m/>
    <n v="121178.5714"/>
    <x v="0"/>
    <n v="18430.769199999999"/>
    <x v="378"/>
    <x v="0"/>
    <m/>
  </r>
  <r>
    <d v="2022-08-17T03:36:35"/>
    <x v="9"/>
    <n v="22"/>
    <s v="QUIRAMA CASTAEDA JHON JADER"/>
    <x v="1"/>
    <x v="3"/>
    <n v="428"/>
    <n v="38.909090909090899"/>
    <n v="340.12698412698398"/>
    <s v="2 Descuentos (Usuarios desubicado)"/>
    <n v="148107.14290000001"/>
    <x v="1"/>
    <n v="18430.769199999999"/>
    <x v="378"/>
    <x v="0"/>
    <m/>
  </r>
  <r>
    <d v="2022-08-17T03:36:35"/>
    <x v="9"/>
    <n v="24"/>
    <s v="TORRES CRISTIAN"/>
    <x v="6"/>
    <x v="0"/>
    <n v="243"/>
    <n v="30.375"/>
    <n v="247.365079365079"/>
    <m/>
    <n v="107714.28569999999"/>
    <x v="0"/>
    <n v="18430.769199999999"/>
    <x v="378"/>
    <x v="0"/>
    <m/>
  </r>
  <r>
    <d v="2022-08-17T03:36:35"/>
    <x v="9"/>
    <n v="25"/>
    <s v="SANCHEZ DIAZ EDISON ANDRES"/>
    <x v="9"/>
    <x v="0"/>
    <n v="432"/>
    <n v="36"/>
    <n v="371.04761904761898"/>
    <m/>
    <n v="161571.42860000001"/>
    <x v="1"/>
    <n v="18430.769199999999"/>
    <x v="378"/>
    <x v="0"/>
    <m/>
  </r>
  <r>
    <d v="2022-08-17T03:36:36"/>
    <x v="9"/>
    <n v="26"/>
    <s v="VERENZUELA MARTINEZ ALEXANDER"/>
    <x v="3"/>
    <x v="0"/>
    <n v="296"/>
    <n v="29.6"/>
    <n v="309.20634920634899"/>
    <s v="4 Descuentos (Usuarios desubicados)"/>
    <n v="134642.85709999999"/>
    <x v="0"/>
    <n v="18430.769199999999"/>
    <x v="378"/>
    <x v="0"/>
    <m/>
  </r>
  <r>
    <d v="2022-08-17T03:36:36"/>
    <x v="9"/>
    <n v="27"/>
    <s v="HOYOS HENAO SANTIAGO"/>
    <x v="3"/>
    <x v="0"/>
    <n v="322"/>
    <n v="32.200000000000003"/>
    <n v="309.20634920634899"/>
    <m/>
    <n v="134642.85709999999"/>
    <x v="0"/>
    <n v="18430.769199999999"/>
    <x v="378"/>
    <x v="0"/>
    <m/>
  </r>
  <r>
    <d v="2022-08-17T03:36:36"/>
    <x v="9"/>
    <n v="28"/>
    <s v="HINCAPIE GALLEGO YEISON ANDRES"/>
    <x v="6"/>
    <x v="0"/>
    <n v="240"/>
    <n v="30"/>
    <n v="247.365079365079"/>
    <m/>
    <n v="107714.28569999999"/>
    <x v="0"/>
    <n v="18430.769199999999"/>
    <x v="378"/>
    <x v="0"/>
    <m/>
  </r>
  <r>
    <d v="2022-08-17T03:36:36"/>
    <x v="1"/>
    <n v="32"/>
    <s v="ORTEGA ARROYAVE JUAN PABLO"/>
    <x v="4"/>
    <x v="0"/>
    <n v="225"/>
    <n v="32.142857142857103"/>
    <n v="216.444444444444"/>
    <s v="DIEGO CASTAEDA Realiz 2 viajes donde moviliz 49 Usuarios 1 Descuento (Usuario desubicado)"/>
    <n v="94250"/>
    <x v="0"/>
    <n v="18430.769199999999"/>
    <x v="378"/>
    <x v="0"/>
    <m/>
  </r>
  <r>
    <d v="2022-08-17T03:36:36"/>
    <x v="1"/>
    <n v="34"/>
    <s v="MONTOYA OSPINA GILBERTO ANTONIO"/>
    <x v="12"/>
    <x v="0"/>
    <n v="420"/>
    <n v="32.307692307692299"/>
    <n v="401.96825396825398"/>
    <s v="1 Descuento (Despachador estiven)"/>
    <n v="175035.71429999999"/>
    <x v="0"/>
    <n v="18430.769199999999"/>
    <x v="378"/>
    <x v="0"/>
    <m/>
  </r>
  <r>
    <d v="2022-08-17T03:36:36"/>
    <x v="1"/>
    <n v="35"/>
    <s v="GARCIA DAVID WILSON ALBERTO"/>
    <x v="9"/>
    <x v="0"/>
    <n v="373"/>
    <n v="31.0833333333333"/>
    <n v="371.04761904761898"/>
    <s v="2 Descuentos x Usuario con movilidad reducida"/>
    <n v="161571.42860000001"/>
    <x v="1"/>
    <n v="18430.769199999999"/>
    <x v="378"/>
    <x v="0"/>
    <m/>
  </r>
  <r>
    <d v="2022-08-17T03:36:36"/>
    <x v="1"/>
    <n v="36"/>
    <s v="MARTINEZ CHAVERRA LUIS NORBERTO"/>
    <x v="9"/>
    <x v="0"/>
    <n v="319"/>
    <n v="26.5833333333333"/>
    <n v="371.04761904761898"/>
    <s v="1 Descuento (Usuario desubicado)"/>
    <n v="161571.42860000001"/>
    <x v="0"/>
    <n v="18430.769199999999"/>
    <x v="378"/>
    <x v="0"/>
    <m/>
  </r>
  <r>
    <d v="2022-08-17T03:36:37"/>
    <x v="1"/>
    <n v="37"/>
    <s v="HOYOS HENAO SANTIAGO"/>
    <x v="1"/>
    <x v="0"/>
    <n v="393"/>
    <n v="35.727272727272698"/>
    <n v="340.12698412698398"/>
    <m/>
    <n v="148107.14290000001"/>
    <x v="1"/>
    <n v="18430.769199999999"/>
    <x v="378"/>
    <x v="0"/>
    <m/>
  </r>
  <r>
    <d v="2022-08-17T03:36:37"/>
    <x v="1"/>
    <n v="39"/>
    <s v="LONDOO LOPERA DUVAN ANDRES"/>
    <x v="6"/>
    <x v="0"/>
    <n v="212"/>
    <n v="26.5"/>
    <n v="247.365079365079"/>
    <s v="1 Descuento (Usuario desubicado)"/>
    <n v="107714.28569999999"/>
    <x v="0"/>
    <n v="18430.769199999999"/>
    <x v="378"/>
    <x v="0"/>
    <m/>
  </r>
  <r>
    <d v="2022-08-17T03:36:37"/>
    <x v="1"/>
    <n v="42"/>
    <s v="DAVID TORRES GEIDER"/>
    <x v="3"/>
    <x v="0"/>
    <n v="304"/>
    <n v="30.4"/>
    <n v="309.20634920634899"/>
    <s v="1 Descuento (Usuario desubicado)"/>
    <n v="134642.85709999999"/>
    <x v="0"/>
    <n v="18430.769199999999"/>
    <x v="378"/>
    <x v="0"/>
    <m/>
  </r>
  <r>
    <d v="2022-08-17T03:36:42"/>
    <x v="9"/>
    <n v="10"/>
    <s v="PIEDRAHITA MADRID SANTIAGO"/>
    <x v="10"/>
    <x v="3"/>
    <n v="102"/>
    <n v="25.5"/>
    <n v="102"/>
    <m/>
    <n v="44100"/>
    <x v="0"/>
    <n v="11900"/>
    <x v="378"/>
    <x v="0"/>
    <m/>
  </r>
  <r>
    <d v="2022-08-17T03:36:42"/>
    <x v="9"/>
    <n v="17"/>
    <s v="MARULANDA JARAMILLO DAWER ANDRES"/>
    <x v="8"/>
    <x v="1"/>
    <n v="111"/>
    <n v="22.2"/>
    <n v="111"/>
    <m/>
    <n v="47700"/>
    <x v="0"/>
    <n v="11900"/>
    <x v="378"/>
    <x v="0"/>
    <m/>
  </r>
  <r>
    <d v="2022-08-17T03:36:43"/>
    <x v="1"/>
    <n v="40"/>
    <s v="OCAMPO OCAMPO ANTONIO JOSE"/>
    <x v="6"/>
    <x v="3"/>
    <n v="193"/>
    <n v="22.705882352941199"/>
    <n v="193"/>
    <m/>
    <n v="82575"/>
    <x v="0"/>
    <n v="11900"/>
    <x v="378"/>
    <x v="0"/>
    <m/>
  </r>
  <r>
    <d v="2022-08-17T03:36:43"/>
    <x v="1"/>
    <n v="21"/>
    <s v="REYES ALVARADO ARIEL"/>
    <x v="6"/>
    <x v="0"/>
    <n v="189"/>
    <n v="23.625"/>
    <n v="189"/>
    <m/>
    <n v="81450"/>
    <x v="0"/>
    <n v="11900"/>
    <x v="378"/>
    <x v="0"/>
    <m/>
  </r>
  <r>
    <d v="2022-08-18T01:53:07"/>
    <x v="2"/>
    <n v="29"/>
    <s v="VALENCIA MENDOZA JHON"/>
    <x v="10"/>
    <x v="3"/>
    <n v="71"/>
    <n v="17.8"/>
    <n v="71"/>
    <m/>
    <n v="30150"/>
    <x v="0"/>
    <n v="8133"/>
    <x v="377"/>
    <x v="0"/>
    <m/>
  </r>
  <r>
    <d v="2022-08-18T03:20:52"/>
    <x v="1"/>
    <n v="14"/>
    <s v="CARVAJAL SALAZAR HECTOR MARINO"/>
    <x v="9"/>
    <x v="0"/>
    <n v="281"/>
    <n v="23.4166666666667"/>
    <n v="281"/>
    <s v="1 Descuento (Usuario desubicado y 2 x Usuario con movilidad reducida)"/>
    <n v="121050"/>
    <x v="1"/>
    <n v="21700"/>
    <x v="379"/>
    <x v="0"/>
    <m/>
  </r>
  <r>
    <d v="2022-08-18T03:20:52"/>
    <x v="1"/>
    <n v="15"/>
    <s v="LOPERA AGUDELO LUIS FRANCISCO"/>
    <x v="0"/>
    <x v="0"/>
    <n v="217"/>
    <n v="24.1111111111111"/>
    <n v="217"/>
    <m/>
    <n v="93600"/>
    <x v="0"/>
    <n v="21700"/>
    <x v="379"/>
    <x v="0"/>
    <m/>
  </r>
  <r>
    <d v="2022-08-18T03:20:53"/>
    <x v="1"/>
    <n v="21"/>
    <s v="ZAPATA POSSO FERNEY"/>
    <x v="2"/>
    <x v="2"/>
    <n v="156"/>
    <n v="26"/>
    <n v="156"/>
    <s v="2 Descuentos (Transbordo), Se descuenta el viaje de 2 28 ya que no ingresa al 13 sin autorizacin ni justificacin"/>
    <n v="67500"/>
    <x v="0"/>
    <n v="21700"/>
    <x v="379"/>
    <x v="0"/>
    <m/>
  </r>
  <r>
    <d v="2022-08-18T03:20:53"/>
    <x v="0"/>
    <n v="37"/>
    <s v="HOYOS HENAO SANTIAGO"/>
    <x v="2"/>
    <x v="0"/>
    <n v="127"/>
    <n v="19.538461538461501"/>
    <n v="127"/>
    <m/>
    <n v="54225"/>
    <x v="1"/>
    <n v="21700"/>
    <x v="379"/>
    <x v="0"/>
    <m/>
  </r>
  <r>
    <d v="2022-08-18T03:20:56"/>
    <x v="9"/>
    <n v="1"/>
    <s v="LUJAN LOPERA FABIAN ALEXIS"/>
    <x v="2"/>
    <x v="0"/>
    <n v="136"/>
    <n v="24.727272727272702"/>
    <n v="157.47245762711901"/>
    <m/>
    <n v="68387.605899999995"/>
    <x v="0"/>
    <n v="16000"/>
    <x v="379"/>
    <x v="0"/>
    <m/>
  </r>
  <r>
    <d v="2022-08-18T03:20:56"/>
    <x v="9"/>
    <n v="5"/>
    <s v="LOAIZA GAVIRIA EDIXON ANDRES"/>
    <x v="3"/>
    <x v="0"/>
    <n v="320"/>
    <n v="32"/>
    <n v="286.313559322034"/>
    <m/>
    <n v="124341.1017"/>
    <x v="1"/>
    <n v="16000"/>
    <x v="379"/>
    <x v="0"/>
    <m/>
  </r>
  <r>
    <d v="2022-08-18T03:20:56"/>
    <x v="9"/>
    <n v="6"/>
    <s v="VARGAS ROJAS DIELMER AUGUSTO"/>
    <x v="0"/>
    <x v="0"/>
    <n v="246"/>
    <n v="27.3333333333333"/>
    <n v="257.68220338983099"/>
    <s v="2 Descuentos (Usuarios desubicados)"/>
    <n v="111906.9915"/>
    <x v="0"/>
    <n v="16000"/>
    <x v="379"/>
    <x v="0"/>
    <m/>
  </r>
  <r>
    <d v="2022-08-18T03:20:57"/>
    <x v="9"/>
    <n v="7"/>
    <s v="HERNANDEZ MACIAS GILBERTO"/>
    <x v="3"/>
    <x v="0"/>
    <n v="348"/>
    <n v="34.799999999999997"/>
    <n v="286.313559322034"/>
    <m/>
    <n v="124341.1017"/>
    <x v="1"/>
    <n v="16000"/>
    <x v="379"/>
    <x v="0"/>
    <m/>
  </r>
  <r>
    <d v="2022-08-18T03:20:57"/>
    <x v="9"/>
    <n v="8"/>
    <s v="LONDOO CADAVID DAVID SANTIAGO"/>
    <x v="3"/>
    <x v="0"/>
    <n v="338"/>
    <n v="33.799999999999997"/>
    <n v="286.313559322034"/>
    <m/>
    <n v="124341.1017"/>
    <x v="1"/>
    <n v="16000"/>
    <x v="379"/>
    <x v="0"/>
    <m/>
  </r>
  <r>
    <d v="2022-08-18T03:20:57"/>
    <x v="9"/>
    <n v="10"/>
    <s v="PIEDRAHITA MADRID SANTIAGO"/>
    <x v="6"/>
    <x v="0"/>
    <n v="204"/>
    <n v="25.5"/>
    <n v="229.05084745762699"/>
    <s v="1 Descuento (Despachador estiven)"/>
    <n v="99472.881399999998"/>
    <x v="0"/>
    <n v="16000"/>
    <x v="379"/>
    <x v="0"/>
    <m/>
  </r>
  <r>
    <d v="2022-08-18T03:20:57"/>
    <x v="1"/>
    <n v="12"/>
    <s v="MEDINA PARRA JONATHAN ESTIVEN"/>
    <x v="5"/>
    <x v="0"/>
    <n v="27"/>
    <n v="27"/>
    <n v="28.631355932203402"/>
    <m/>
    <n v="12434.110199999999"/>
    <x v="0"/>
    <n v="16000"/>
    <x v="379"/>
    <x v="0"/>
    <m/>
  </r>
  <r>
    <d v="2022-08-18T03:20:57"/>
    <x v="1"/>
    <n v="13"/>
    <s v="MORALES CASTAEDA JONNY EDISON"/>
    <x v="10"/>
    <x v="0"/>
    <n v="110"/>
    <n v="31.428571428571399"/>
    <n v="100.209745762712"/>
    <m/>
    <n v="43519.385600000001"/>
    <x v="0"/>
    <n v="16000"/>
    <x v="379"/>
    <x v="0"/>
    <m/>
  </r>
  <r>
    <d v="2022-08-18T03:20:57"/>
    <x v="1"/>
    <n v="16"/>
    <s v="LONDOO ORTIZ ARNOLD DAVID"/>
    <x v="6"/>
    <x v="0"/>
    <n v="208"/>
    <n v="26"/>
    <n v="229.05084745762699"/>
    <m/>
    <n v="99472.881399999998"/>
    <x v="0"/>
    <n v="16000"/>
    <x v="379"/>
    <x v="0"/>
    <m/>
  </r>
  <r>
    <d v="2022-08-18T03:20:58"/>
    <x v="1"/>
    <n v="17"/>
    <s v="ESPINOZA CHAVARRIA GUILLERMO LEON"/>
    <x v="3"/>
    <x v="0"/>
    <n v="270"/>
    <n v="27"/>
    <n v="286.313559322034"/>
    <s v="2 Descuentos (Conduct, y Usuario desubicado)"/>
    <n v="124341.1017"/>
    <x v="0"/>
    <n v="16000"/>
    <x v="379"/>
    <x v="0"/>
    <m/>
  </r>
  <r>
    <d v="2022-08-18T03:20:58"/>
    <x v="1"/>
    <n v="18"/>
    <s v="RENDON VIANA HUMBERTO DE JESUS"/>
    <x v="3"/>
    <x v="0"/>
    <n v="261"/>
    <n v="26.1"/>
    <n v="286.313559322034"/>
    <m/>
    <n v="124341.1017"/>
    <x v="0"/>
    <n v="16000"/>
    <x v="379"/>
    <x v="0"/>
    <m/>
  </r>
  <r>
    <d v="2022-08-18T03:20:58"/>
    <x v="1"/>
    <n v="19"/>
    <s v="HURTADO MADRID JUAN ESTEBAN"/>
    <x v="11"/>
    <x v="0"/>
    <n v="67"/>
    <n v="44.6666666666667"/>
    <n v="42.947033898305101"/>
    <m/>
    <n v="18651.165300000001"/>
    <x v="0"/>
    <n v="16000"/>
    <x v="379"/>
    <x v="0"/>
    <m/>
  </r>
  <r>
    <d v="2022-08-18T03:20:58"/>
    <x v="1"/>
    <n v="20"/>
    <s v="TABORDA ROJAS DIEGO ALEJANDRO"/>
    <x v="3"/>
    <x v="3"/>
    <n v="303"/>
    <n v="30.3"/>
    <n v="286.313559322034"/>
    <s v="6 Descuentos (4 Incidente con usuarios, Usuario desubicado y Despachador jose)"/>
    <n v="124341.1017"/>
    <x v="0"/>
    <n v="16000"/>
    <x v="379"/>
    <x v="0"/>
    <m/>
  </r>
  <r>
    <d v="2022-08-18T03:20:58"/>
    <x v="1"/>
    <n v="22"/>
    <s v="QUIRAMA CASTAEDA JHON JADER"/>
    <x v="3"/>
    <x v="3"/>
    <n v="347"/>
    <n v="34.700000000000003"/>
    <n v="286.313559322034"/>
    <m/>
    <n v="124341.1017"/>
    <x v="1"/>
    <n v="16000"/>
    <x v="379"/>
    <x v="0"/>
    <m/>
  </r>
  <r>
    <d v="2022-08-18T03:20:59"/>
    <x v="1"/>
    <n v="23"/>
    <s v="RUA OCHOA JARAD"/>
    <x v="2"/>
    <x v="0"/>
    <n v="153"/>
    <n v="25.5"/>
    <n v="171.78813559322001"/>
    <s v="2 Descuentos (Transbordo)"/>
    <n v="74604.660999999993"/>
    <x v="0"/>
    <n v="16000"/>
    <x v="379"/>
    <x v="0"/>
    <m/>
  </r>
  <r>
    <d v="2022-08-18T03:20:59"/>
    <x v="1"/>
    <n v="24"/>
    <s v="TORRES CRISTIAN"/>
    <x v="3"/>
    <x v="0"/>
    <n v="321"/>
    <n v="32.1"/>
    <n v="286.313559322034"/>
    <s v="2 Descuentos (Usuarios desubicados)"/>
    <n v="124341.1017"/>
    <x v="0"/>
    <n v="16000"/>
    <x v="379"/>
    <x v="0"/>
    <m/>
  </r>
  <r>
    <d v="2022-08-18T03:20:59"/>
    <x v="1"/>
    <n v="25"/>
    <s v="SANCHEZ DIAZ EDISON ANDRES"/>
    <x v="0"/>
    <x v="0"/>
    <n v="245"/>
    <n v="27.2222222222222"/>
    <n v="257.68220338983099"/>
    <s v="5 Descuentos (Transbordo 16/08)"/>
    <n v="111906.9915"/>
    <x v="1"/>
    <n v="16000"/>
    <x v="379"/>
    <x v="0"/>
    <m/>
  </r>
  <r>
    <d v="2022-08-18T03:20:59"/>
    <x v="1"/>
    <n v="26"/>
    <s v="VERENZUELA MARTINEZ ALEXANDER"/>
    <x v="4"/>
    <x v="0"/>
    <n v="175"/>
    <n v="25"/>
    <n v="200.41949152542401"/>
    <m/>
    <n v="87038.771200000003"/>
    <x v="0"/>
    <n v="16000"/>
    <x v="379"/>
    <x v="0"/>
    <m/>
  </r>
  <r>
    <d v="2022-08-18T03:20:59"/>
    <x v="1"/>
    <n v="27"/>
    <s v="DURANGO DAVID JOSE"/>
    <x v="3"/>
    <x v="0"/>
    <n v="266"/>
    <n v="26.6"/>
    <n v="286.313559322034"/>
    <m/>
    <n v="124341.1017"/>
    <x v="0"/>
    <n v="16000"/>
    <x v="379"/>
    <x v="0"/>
    <m/>
  </r>
  <r>
    <d v="2022-08-18T03:20:59"/>
    <x v="1"/>
    <n v="28"/>
    <s v="HINCAPIE GALLEGO YEISON ANDRES"/>
    <x v="0"/>
    <x v="0"/>
    <n v="218"/>
    <n v="24.2222222222222"/>
    <n v="257.68220338983099"/>
    <s v="6 Descuentos (Conduct, Propietario y 4 Trasbordo 16/08)"/>
    <n v="111906.9915"/>
    <x v="0"/>
    <n v="16000"/>
    <x v="379"/>
    <x v="0"/>
    <m/>
  </r>
  <r>
    <d v="2022-08-18T03:21:00"/>
    <x v="9"/>
    <n v="29"/>
    <s v="VALENCIA MENDOZA JHON"/>
    <x v="6"/>
    <x v="2"/>
    <n v="197"/>
    <n v="26.266666666666701"/>
    <n v="214.735169491525"/>
    <m/>
    <n v="93255.826300000001"/>
    <x v="0"/>
    <n v="16000"/>
    <x v="379"/>
    <x v="0"/>
    <m/>
  </r>
  <r>
    <d v="2022-08-18T03:21:00"/>
    <x v="9"/>
    <n v="32"/>
    <s v="ESCOBAR BRAN MATEO"/>
    <x v="1"/>
    <x v="0"/>
    <n v="328"/>
    <n v="29.818181818181799"/>
    <n v="314.944915254237"/>
    <s v="JUAN PABLO ORTEGA Realiz 3 viajes donde moviliz 118 Usuarios, 3 Descuentos (Despachador jose y 2 Conducts)"/>
    <n v="136775.21189999999"/>
    <x v="0"/>
    <n v="16000"/>
    <x v="379"/>
    <x v="0"/>
    <m/>
  </r>
  <r>
    <d v="2022-08-18T03:21:00"/>
    <x v="9"/>
    <n v="34"/>
    <s v="MONTOYA OSPINA GILBERTO ANTONIO"/>
    <x v="1"/>
    <x v="1"/>
    <n v="310"/>
    <n v="28.181818181818201"/>
    <n v="314.944915254237"/>
    <s v="11 Descuentos (2 Propietario, jefe de ruta y 2 Transbordo 16/08. 4 Transbordo veh 06, 2 Conducts)"/>
    <n v="136775.21189999999"/>
    <x v="0"/>
    <n v="16000"/>
    <x v="379"/>
    <x v="0"/>
    <m/>
  </r>
  <r>
    <d v="2022-08-18T03:21:00"/>
    <x v="9"/>
    <n v="35"/>
    <s v="GONZALEZ VELASQUEZ LISDAN"/>
    <x v="9"/>
    <x v="0"/>
    <n v="366"/>
    <n v="30.5"/>
    <n v="343.57627118644098"/>
    <s v="4 Descuentos (3 Transbordo y Propietario)"/>
    <n v="149209.32199999999"/>
    <x v="1"/>
    <n v="16000"/>
    <x v="379"/>
    <x v="0"/>
    <m/>
  </r>
  <r>
    <d v="2022-08-18T03:21:00"/>
    <x v="9"/>
    <n v="36"/>
    <s v="MARTINEZ CHAVERRA LUIS NORBERTO"/>
    <x v="0"/>
    <x v="0"/>
    <n v="259"/>
    <n v="28.7777777777778"/>
    <n v="257.68220338983099"/>
    <s v="1 Descuento (Conduct)"/>
    <n v="111906.9915"/>
    <x v="0"/>
    <n v="16000"/>
    <x v="379"/>
    <x v="0"/>
    <m/>
  </r>
  <r>
    <d v="2022-08-18T03:21:01"/>
    <x v="9"/>
    <n v="39"/>
    <s v="GONZALEZ MONTAO HERNAN DARIO"/>
    <x v="6"/>
    <x v="0"/>
    <n v="219"/>
    <n v="27.375"/>
    <n v="229.05084745762699"/>
    <m/>
    <n v="99472.881399999998"/>
    <x v="0"/>
    <n v="16000"/>
    <x v="379"/>
    <x v="0"/>
    <m/>
  </r>
  <r>
    <d v="2022-08-18T03:21:01"/>
    <x v="9"/>
    <n v="40"/>
    <s v="OCAMPO OCAMPO ANTONIO JOSE"/>
    <x v="1"/>
    <x v="0"/>
    <n v="292"/>
    <n v="26.545454545454501"/>
    <n v="314.944915254237"/>
    <s v="3 Descuentos (Conducts)"/>
    <n v="136775.21189999999"/>
    <x v="0"/>
    <n v="16000"/>
    <x v="379"/>
    <x v="0"/>
    <m/>
  </r>
  <r>
    <d v="2022-08-18T03:21:01"/>
    <x v="9"/>
    <n v="42"/>
    <s v="DAVID TORRES GEIDER"/>
    <x v="0"/>
    <x v="0"/>
    <n v="223"/>
    <n v="24.7777777777778"/>
    <n v="257.68220338983099"/>
    <s v="2 Descuentos (Conducts)"/>
    <n v="111906.9915"/>
    <x v="0"/>
    <n v="16000"/>
    <x v="379"/>
    <x v="0"/>
    <m/>
  </r>
  <r>
    <d v="2022-08-19T02:29:40"/>
    <x v="1"/>
    <n v="5"/>
    <s v="LOAIZA GAVIRIA EDIXON ANDRES"/>
    <x v="13"/>
    <x v="0"/>
    <n v="383"/>
    <n v="27.3571428571429"/>
    <n v="380.14981273408199"/>
    <s v="3 Descuentos (Usuarios desubicados)"/>
    <n v="164767.41570000001"/>
    <x v="1"/>
    <n v="15246.875"/>
    <x v="380"/>
    <x v="0"/>
    <m/>
  </r>
  <r>
    <d v="2022-08-19T02:29:40"/>
    <x v="1"/>
    <n v="7"/>
    <s v="HERNANDEZ MACIAS GILBERTO"/>
    <x v="0"/>
    <x v="0"/>
    <n v="253"/>
    <n v="28.1111111111111"/>
    <n v="244.38202247191001"/>
    <s v="2 Descuentos (Usuarios desubicados)"/>
    <n v="105921.91009999999"/>
    <x v="1"/>
    <n v="15246.875"/>
    <x v="380"/>
    <x v="0"/>
    <m/>
  </r>
  <r>
    <d v="2022-08-19T02:29:40"/>
    <x v="1"/>
    <n v="8"/>
    <s v="VACA FIERRO ROBINSON"/>
    <x v="3"/>
    <x v="0"/>
    <n v="287"/>
    <n v="28.7"/>
    <n v="271.53558052434499"/>
    <s v="1 Descuento (Usuario desubicado)"/>
    <n v="117691.01119999999"/>
    <x v="1"/>
    <n v="15246.875"/>
    <x v="380"/>
    <x v="0"/>
    <m/>
  </r>
  <r>
    <d v="2022-08-19T02:29:40"/>
    <x v="1"/>
    <n v="9"/>
    <s v="PINEDA ESTRADA CRISTIAN JOHAN"/>
    <x v="11"/>
    <x v="0"/>
    <n v="53"/>
    <n v="35.3333333333333"/>
    <n v="40.730337078651701"/>
    <m/>
    <n v="17653.651699999999"/>
    <x v="0"/>
    <n v="15246.875"/>
    <x v="380"/>
    <x v="0"/>
    <m/>
  </r>
  <r>
    <d v="2022-08-19T02:29:40"/>
    <x v="9"/>
    <n v="10"/>
    <s v="MONSALVE OCAMPO EDISON GUSTAVO"/>
    <x v="3"/>
    <x v="0"/>
    <n v="259"/>
    <n v="25.9"/>
    <n v="271.53558052434499"/>
    <m/>
    <n v="117691.01119999999"/>
    <x v="0"/>
    <n v="15246.875"/>
    <x v="380"/>
    <x v="0"/>
    <m/>
  </r>
  <r>
    <d v="2022-08-19T02:29:40"/>
    <x v="9"/>
    <n v="13"/>
    <s v="MORALES CASTAEDA JONNY EDISON"/>
    <x v="0"/>
    <x v="0"/>
    <n v="275"/>
    <n v="30.5555555555556"/>
    <n v="244.38202247191001"/>
    <s v="4 Descuentos (Usuarios desubicados)"/>
    <n v="105921.91009999999"/>
    <x v="0"/>
    <n v="15246.875"/>
    <x v="380"/>
    <x v="0"/>
    <m/>
  </r>
  <r>
    <d v="2022-08-19T02:29:41"/>
    <x v="9"/>
    <n v="14"/>
    <s v="GONZALEZ VELASQUEZ LISDAN"/>
    <x v="3"/>
    <x v="0"/>
    <n v="295"/>
    <n v="29.5"/>
    <n v="271.53558052434499"/>
    <m/>
    <n v="117691.01119999999"/>
    <x v="1"/>
    <n v="15246.875"/>
    <x v="380"/>
    <x v="0"/>
    <m/>
  </r>
  <r>
    <d v="2022-08-19T02:29:41"/>
    <x v="9"/>
    <n v="15"/>
    <s v="LOPERA AGUDELO LUIS FRANCISCO"/>
    <x v="0"/>
    <x v="0"/>
    <n v="227"/>
    <n v="25.2222222222222"/>
    <n v="244.38202247191001"/>
    <s v="2 Descuentos (Propietario y jefe de ruta)"/>
    <n v="105921.91009999999"/>
    <x v="0"/>
    <n v="15246.875"/>
    <x v="380"/>
    <x v="0"/>
    <m/>
  </r>
  <r>
    <d v="2022-08-19T02:29:41"/>
    <x v="9"/>
    <n v="16"/>
    <s v="CASTRILLON CLAVIJO CRISTIAN JESIC"/>
    <x v="8"/>
    <x v="0"/>
    <n v="110"/>
    <n v="22"/>
    <n v="135.76779026217201"/>
    <m/>
    <n v="58845.505599999997"/>
    <x v="0"/>
    <n v="15246.875"/>
    <x v="380"/>
    <x v="0"/>
    <m/>
  </r>
  <r>
    <d v="2022-08-19T02:29:41"/>
    <x v="9"/>
    <n v="17"/>
    <s v="ESPINOZA CHAVARRIA GUILLERMO LEON"/>
    <x v="6"/>
    <x v="0"/>
    <n v="209"/>
    <n v="26.125"/>
    <n v="217.22846441947601"/>
    <s v="3 Descuentos (Propietario y 2 Jefe de ruta)"/>
    <n v="94152.808999999994"/>
    <x v="0"/>
    <n v="15246.875"/>
    <x v="380"/>
    <x v="0"/>
    <m/>
  </r>
  <r>
    <d v="2022-08-19T02:29:41"/>
    <x v="9"/>
    <n v="18"/>
    <s v="RENDON VIANA HUMBERTO DE JESUS"/>
    <x v="6"/>
    <x v="0"/>
    <n v="190"/>
    <n v="25.3333333333333"/>
    <n v="203.65168539325799"/>
    <s v="1 Descuento (Despachador Jose)"/>
    <n v="88268.258400000006"/>
    <x v="0"/>
    <n v="15246.875"/>
    <x v="380"/>
    <x v="0"/>
    <m/>
  </r>
  <r>
    <d v="2022-08-19T02:29:41"/>
    <x v="9"/>
    <n v="19"/>
    <s v="HURTADO MADRID JUAN ESTEBAN"/>
    <x v="8"/>
    <x v="0"/>
    <n v="125"/>
    <n v="25"/>
    <n v="135.76779026217201"/>
    <s v="2 Descuentos (Conducts y Usuario desubicado)"/>
    <n v="58845.505599999997"/>
    <x v="0"/>
    <n v="15246.875"/>
    <x v="380"/>
    <x v="0"/>
    <m/>
  </r>
  <r>
    <d v="2022-08-19T02:29:42"/>
    <x v="9"/>
    <n v="20"/>
    <s v="MEDINA PARRA JONATHAN ESTIVEN"/>
    <x v="1"/>
    <x v="0"/>
    <n v="301"/>
    <n v="27.363636363636399"/>
    <n v="298.68913857677899"/>
    <s v="7 Descuentos (2 Conducts y 3 Usuarios desubicados, Despachador Jose y Usuario con movilidad reducida)"/>
    <n v="129460.1124"/>
    <x v="0"/>
    <n v="15246.875"/>
    <x v="380"/>
    <x v="0"/>
    <m/>
  </r>
  <r>
    <d v="2022-08-19T02:29:42"/>
    <x v="9"/>
    <n v="22"/>
    <s v="QUIRAMA CASTAEDA JHON JADER"/>
    <x v="2"/>
    <x v="0"/>
    <n v="182"/>
    <n v="33.090909090909101"/>
    <n v="149.34456928838901"/>
    <m/>
    <n v="64730.056199999999"/>
    <x v="1"/>
    <n v="15246.875"/>
    <x v="380"/>
    <x v="0"/>
    <m/>
  </r>
  <r>
    <d v="2022-08-19T02:29:42"/>
    <x v="9"/>
    <n v="23"/>
    <s v="RUA OCHOA JARAD"/>
    <x v="0"/>
    <x v="0"/>
    <n v="238"/>
    <n v="26.4444444444444"/>
    <n v="244.38202247191001"/>
    <m/>
    <n v="105921.91009999999"/>
    <x v="0"/>
    <n v="15246.875"/>
    <x v="380"/>
    <x v="0"/>
    <m/>
  </r>
  <r>
    <d v="2022-08-19T02:29:42"/>
    <x v="9"/>
    <n v="24"/>
    <s v="TORRES CRISTIAN"/>
    <x v="3"/>
    <x v="0"/>
    <n v="274"/>
    <n v="27.4"/>
    <n v="271.53558052434499"/>
    <s v="1 Descuento (Propietario)"/>
    <n v="117691.01119999999"/>
    <x v="0"/>
    <n v="15246.875"/>
    <x v="380"/>
    <x v="0"/>
    <m/>
  </r>
  <r>
    <d v="2022-08-19T02:29:42"/>
    <x v="9"/>
    <n v="25"/>
    <s v="SANCHEZ DIAZ EDISON ANDRES"/>
    <x v="0"/>
    <x v="0"/>
    <n v="287"/>
    <n v="31.8888888888889"/>
    <n v="244.38202247191001"/>
    <m/>
    <n v="105921.91009999999"/>
    <x v="1"/>
    <n v="15246.875"/>
    <x v="380"/>
    <x v="0"/>
    <m/>
  </r>
  <r>
    <d v="2022-08-19T02:29:42"/>
    <x v="9"/>
    <n v="26"/>
    <s v="VERENZUELA MARTINEZ ALEXANDER"/>
    <x v="3"/>
    <x v="0"/>
    <n v="242"/>
    <n v="24.2"/>
    <n v="271.53558052434499"/>
    <s v="6 Descuentos (2 Jefe de ruta y 4 Usuarios desubicados)"/>
    <n v="117691.01119999999"/>
    <x v="0"/>
    <n v="15246.875"/>
    <x v="380"/>
    <x v="0"/>
    <m/>
  </r>
  <r>
    <d v="2022-08-19T02:29:43"/>
    <x v="9"/>
    <n v="27"/>
    <s v="DURANGO DAVID JOSE"/>
    <x v="3"/>
    <x v="0"/>
    <n v="254"/>
    <n v="25.4"/>
    <n v="271.53558052434499"/>
    <s v="2 Descuentos (Jefe os ruta)"/>
    <n v="117691.01119999999"/>
    <x v="0"/>
    <n v="15246.875"/>
    <x v="380"/>
    <x v="0"/>
    <m/>
  </r>
  <r>
    <d v="2022-08-19T02:29:43"/>
    <x v="9"/>
    <n v="28"/>
    <s v="HINCAPIE GALLEGO YEISON ANDRES"/>
    <x v="0"/>
    <x v="0"/>
    <n v="261"/>
    <n v="29"/>
    <n v="244.38202247191001"/>
    <m/>
    <n v="105921.91009999999"/>
    <x v="0"/>
    <n v="15246.875"/>
    <x v="380"/>
    <x v="0"/>
    <m/>
  </r>
  <r>
    <d v="2022-08-19T02:29:43"/>
    <x v="9"/>
    <n v="29"/>
    <s v="VALENCIA MENDOZA JHON"/>
    <x v="2"/>
    <x v="0"/>
    <n v="157"/>
    <n v="28.545454545454501"/>
    <n v="149.34456928838901"/>
    <m/>
    <n v="64730.056199999999"/>
    <x v="0"/>
    <n v="15246.875"/>
    <x v="380"/>
    <x v="0"/>
    <m/>
  </r>
  <r>
    <d v="2022-08-19T02:29:43"/>
    <x v="1"/>
    <n v="32"/>
    <s v="ESCOBAR BRAN MATEO"/>
    <x v="0"/>
    <x v="0"/>
    <n v="210"/>
    <n v="23.3333333333333"/>
    <n v="244.38202247191001"/>
    <s v="3 Descuentos (2 Usuarios desubicados y Conduct)"/>
    <n v="105921.91009999999"/>
    <x v="0"/>
    <n v="15246.875"/>
    <x v="380"/>
    <x v="0"/>
    <m/>
  </r>
  <r>
    <d v="2022-08-19T02:29:43"/>
    <x v="1"/>
    <n v="33"/>
    <s v="HENAO MUOZ FERNEY"/>
    <x v="0"/>
    <x v="0"/>
    <n v="277"/>
    <n v="30.7777777777778"/>
    <n v="244.38202247191001"/>
    <m/>
    <n v="105921.91009999999"/>
    <x v="0"/>
    <n v="15246.875"/>
    <x v="380"/>
    <x v="0"/>
    <m/>
  </r>
  <r>
    <d v="2022-08-19T02:29:43"/>
    <x v="1"/>
    <n v="34"/>
    <s v="MONTOYA OSPINA GILBERTO ANTONIO"/>
    <x v="1"/>
    <x v="0"/>
    <n v="303"/>
    <n v="27.545454545454501"/>
    <n v="298.68913857677899"/>
    <m/>
    <n v="129460.1124"/>
    <x v="0"/>
    <n v="15246.875"/>
    <x v="380"/>
    <x v="0"/>
    <m/>
  </r>
  <r>
    <d v="2022-08-19T02:29:44"/>
    <x v="1"/>
    <n v="35"/>
    <s v="GARCIA DAVID WILSON ALBERTO"/>
    <x v="3"/>
    <x v="0"/>
    <n v="256"/>
    <n v="25.6"/>
    <n v="271.53558052434499"/>
    <m/>
    <n v="117691.01119999999"/>
    <x v="1"/>
    <n v="15246.875"/>
    <x v="380"/>
    <x v="0"/>
    <m/>
  </r>
  <r>
    <d v="2022-08-19T02:29:44"/>
    <x v="1"/>
    <n v="36"/>
    <s v="MARTINEZ CHAVERRA LUIS NORBERTO"/>
    <x v="0"/>
    <x v="0"/>
    <n v="269"/>
    <n v="29.8888888888889"/>
    <n v="244.38202247191001"/>
    <m/>
    <n v="105921.91009999999"/>
    <x v="0"/>
    <n v="15246.875"/>
    <x v="380"/>
    <x v="0"/>
    <m/>
  </r>
  <r>
    <d v="2022-08-19T02:29:44"/>
    <x v="1"/>
    <n v="37"/>
    <s v="PIEDRAHITA MADRID SANTIAGO"/>
    <x v="6"/>
    <x v="0"/>
    <n v="190"/>
    <n v="23.75"/>
    <n v="217.22846441947601"/>
    <s v="4 Descuentos (Incidente con Usuarios)"/>
    <n v="94152.808999999994"/>
    <x v="1"/>
    <n v="15246.875"/>
    <x v="380"/>
    <x v="0"/>
    <m/>
  </r>
  <r>
    <d v="2022-08-19T02:29:44"/>
    <x v="1"/>
    <n v="38"/>
    <s v="BERRIO GIL YEYSON DARIO"/>
    <x v="1"/>
    <x v="0"/>
    <n v="317"/>
    <n v="28.818181818181799"/>
    <n v="298.68913857677899"/>
    <m/>
    <n v="129460.1124"/>
    <x v="0"/>
    <n v="15246.875"/>
    <x v="380"/>
    <x v="0"/>
    <m/>
  </r>
  <r>
    <d v="2022-08-19T02:29:44"/>
    <x v="1"/>
    <n v="39"/>
    <s v="GONZALEZ MONTAO HERNAN DARIO"/>
    <x v="0"/>
    <x v="0"/>
    <n v="196"/>
    <n v="21.7777777777778"/>
    <n v="244.38202247191001"/>
    <s v="3 Descuentos (2 Propietario y Usuario desubicado)"/>
    <n v="105921.91009999999"/>
    <x v="0"/>
    <n v="15246.875"/>
    <x v="380"/>
    <x v="0"/>
    <m/>
  </r>
  <r>
    <d v="2022-08-19T02:29:44"/>
    <x v="1"/>
    <n v="40"/>
    <s v="OCAMPO OCAMPO ANTONIO JOSE"/>
    <x v="3"/>
    <x v="0"/>
    <n v="274"/>
    <n v="27.4"/>
    <n v="271.53558052434499"/>
    <s v="5 Descuentos (Transbordo veh 16)"/>
    <n v="117691.01119999999"/>
    <x v="0"/>
    <n v="15246.875"/>
    <x v="380"/>
    <x v="0"/>
    <m/>
  </r>
  <r>
    <d v="2022-08-19T02:29:45"/>
    <x v="1"/>
    <n v="42"/>
    <s v="DAVID TORRES GEIDER"/>
    <x v="10"/>
    <x v="0"/>
    <n v="96"/>
    <n v="24"/>
    <n v="108.61423220973801"/>
    <m/>
    <n v="47076.404499999997"/>
    <x v="0"/>
    <n v="15246.875"/>
    <x v="380"/>
    <x v="0"/>
    <m/>
  </r>
  <r>
    <d v="2022-08-19T02:30:05"/>
    <x v="1"/>
    <n v="1"/>
    <s v="LUJAN LOPERA FABIAN ALEXIS"/>
    <x v="3"/>
    <x v="0"/>
    <n v="207"/>
    <n v="20.7"/>
    <n v="207"/>
    <m/>
    <n v="88650"/>
    <x v="0"/>
    <n v="14340"/>
    <x v="380"/>
    <x v="0"/>
    <m/>
  </r>
  <r>
    <d v="2022-08-19T02:30:06"/>
    <x v="1"/>
    <n v="6"/>
    <s v="VARGAS ROJAS DIELMER AUGUSTO"/>
    <x v="3"/>
    <x v="0"/>
    <n v="213"/>
    <n v="21.3"/>
    <n v="213"/>
    <s v="2 Descuentos (Usuarios desubicados)"/>
    <n v="91350"/>
    <x v="0"/>
    <n v="14340"/>
    <x v="380"/>
    <x v="0"/>
    <m/>
  </r>
  <r>
    <d v="2022-08-19T02:30:06"/>
    <x v="9"/>
    <n v="12"/>
    <s v="ZAPATA POSSO FERNEY"/>
    <x v="10"/>
    <x v="0"/>
    <n v="81"/>
    <n v="20.25"/>
    <n v="81"/>
    <s v="1 Descuento (Usuario desubicado)"/>
    <n v="34650"/>
    <x v="0"/>
    <n v="14340"/>
    <x v="380"/>
    <x v="0"/>
    <m/>
  </r>
  <r>
    <d v="2022-08-19T02:30:06"/>
    <x v="1"/>
    <n v="31"/>
    <s v="LONDOO URREGO DANIEL ANDRES"/>
    <x v="3"/>
    <x v="0"/>
    <n v="216"/>
    <n v="21.6"/>
    <n v="216"/>
    <m/>
    <n v="92700"/>
    <x v="0"/>
    <n v="14340"/>
    <x v="380"/>
    <x v="0"/>
    <m/>
  </r>
  <r>
    <d v="2022-08-20T02:50:14"/>
    <x v="9"/>
    <n v="10"/>
    <s v="MONSALVE OCAMPO EDISON GUSTAVO"/>
    <x v="0"/>
    <x v="0"/>
    <n v="191"/>
    <n v="21.2222222222222"/>
    <n v="191"/>
    <m/>
    <n v="81900"/>
    <x v="0"/>
    <n v="10900"/>
    <x v="381"/>
    <x v="0"/>
    <m/>
  </r>
  <r>
    <d v="2022-08-20T02:50:14"/>
    <x v="9"/>
    <n v="36"/>
    <s v="MEDINA PARRA JONATHAN ESTIVEN"/>
    <x v="4"/>
    <x v="0"/>
    <n v="144"/>
    <n v="20.571428571428601"/>
    <n v="144"/>
    <m/>
    <n v="61650"/>
    <x v="0"/>
    <n v="10900"/>
    <x v="381"/>
    <x v="0"/>
    <m/>
  </r>
  <r>
    <d v="2022-08-20T02:50:15"/>
    <x v="9"/>
    <n v="39"/>
    <s v="GONZALEZ MONTAO HERNAN DARIO"/>
    <x v="4"/>
    <x v="0"/>
    <n v="100"/>
    <n v="14.285714285714301"/>
    <n v="100"/>
    <m/>
    <n v="41850"/>
    <x v="0"/>
    <n v="10900"/>
    <x v="381"/>
    <x v="0"/>
    <m/>
  </r>
  <r>
    <d v="2022-08-20T02:50:15"/>
    <x v="9"/>
    <n v="42"/>
    <s v="DAVID TORRES GEIDER"/>
    <x v="2"/>
    <x v="0"/>
    <n v="110"/>
    <n v="20"/>
    <n v="110"/>
    <m/>
    <n v="47025"/>
    <x v="0"/>
    <n v="10900"/>
    <x v="381"/>
    <x v="0"/>
    <m/>
  </r>
  <r>
    <d v="2022-08-20T02:50:21"/>
    <x v="9"/>
    <n v="1"/>
    <s v="BERRIO GIL YEYSON DARIO"/>
    <x v="6"/>
    <x v="0"/>
    <n v="175"/>
    <n v="23.3333333333333"/>
    <n v="193.012367491166"/>
    <s v="3 Descuentos (2 Conducts y Usuario desubicado)"/>
    <n v="83480.565400000007"/>
    <x v="0"/>
    <n v="14336.363600000001"/>
    <x v="381"/>
    <x v="0"/>
    <m/>
  </r>
  <r>
    <d v="2022-08-20T02:50:21"/>
    <x v="9"/>
    <n v="2"/>
    <s v="GONZALEZ VELASQUEZ LISDAN"/>
    <x v="0"/>
    <x v="0"/>
    <n v="213"/>
    <n v="23.6666666666667"/>
    <n v="231.614840989399"/>
    <m/>
    <n v="100176.6784"/>
    <x v="1"/>
    <n v="14336.363600000001"/>
    <x v="381"/>
    <x v="0"/>
    <m/>
  </r>
  <r>
    <d v="2022-08-20T02:50:21"/>
    <x v="9"/>
    <n v="5"/>
    <s v="LOAIZA GAVIRIA EDIXON ANDRES"/>
    <x v="0"/>
    <x v="0"/>
    <n v="255"/>
    <n v="28.3333333333333"/>
    <n v="231.614840989399"/>
    <m/>
    <n v="100176.6784"/>
    <x v="1"/>
    <n v="14336.363600000001"/>
    <x v="381"/>
    <x v="0"/>
    <m/>
  </r>
  <r>
    <d v="2022-08-20T02:50:21"/>
    <x v="9"/>
    <n v="6"/>
    <s v="VARGAS ROJAS DIELMER AUGUSTO"/>
    <x v="6"/>
    <x v="0"/>
    <n v="225"/>
    <n v="26.470588235294102"/>
    <n v="218.747349823322"/>
    <m/>
    <n v="94611.307400000005"/>
    <x v="0"/>
    <n v="14336.363600000001"/>
    <x v="381"/>
    <x v="0"/>
    <m/>
  </r>
  <r>
    <d v="2022-08-20T02:50:22"/>
    <x v="9"/>
    <n v="7"/>
    <s v="HERNANDEZ MACIAS GILBERTO"/>
    <x v="3"/>
    <x v="0"/>
    <n v="232"/>
    <n v="23.2"/>
    <n v="257.34982332155499"/>
    <m/>
    <n v="111307.42049999999"/>
    <x v="1"/>
    <n v="14336.363600000001"/>
    <x v="381"/>
    <x v="0"/>
    <m/>
  </r>
  <r>
    <d v="2022-08-20T02:50:22"/>
    <x v="9"/>
    <n v="8"/>
    <s v="VACA FIERRO ROBINSON"/>
    <x v="3"/>
    <x v="0"/>
    <n v="237"/>
    <n v="23.7"/>
    <n v="257.34982332155499"/>
    <s v="2 Descuentos x Usuario con movilidad reducida"/>
    <n v="111307.42049999999"/>
    <x v="1"/>
    <n v="14336.363600000001"/>
    <x v="381"/>
    <x v="0"/>
    <m/>
  </r>
  <r>
    <d v="2022-08-20T02:50:22"/>
    <x v="9"/>
    <n v="9"/>
    <s v="PINEDA ESTRADA CRISTIAN JOHAN"/>
    <x v="7"/>
    <x v="0"/>
    <n v="93"/>
    <n v="31"/>
    <n v="77.204946996466404"/>
    <m/>
    <n v="33392.2261"/>
    <x v="0"/>
    <n v="14336.363600000001"/>
    <x v="381"/>
    <x v="0"/>
    <m/>
  </r>
  <r>
    <d v="2022-08-20T02:50:22"/>
    <x v="1"/>
    <n v="11"/>
    <s v="ORTEGA ARROYAVE JUAN PABLO"/>
    <x v="11"/>
    <x v="0"/>
    <n v="43"/>
    <n v="21.5"/>
    <n v="51.469964664311"/>
    <s v="5 Descuentos (3 Conducts, Usuario desubicado y Propietario)"/>
    <n v="22261.484100000001"/>
    <x v="0"/>
    <n v="14336.363600000001"/>
    <x v="381"/>
    <x v="0"/>
    <m/>
  </r>
  <r>
    <d v="2022-08-20T02:50:22"/>
    <x v="1"/>
    <n v="12"/>
    <s v="ZAPATA POSSO FERNEY"/>
    <x v="3"/>
    <x v="0"/>
    <n v="213"/>
    <n v="21.3"/>
    <n v="257.34982332155499"/>
    <s v="4 Descuentos (Despachador estiven, Conduct y 2 Uusarios desubicados)"/>
    <n v="111307.42049999999"/>
    <x v="0"/>
    <n v="14336.363600000001"/>
    <x v="381"/>
    <x v="0"/>
    <m/>
  </r>
  <r>
    <d v="2022-08-20T02:50:22"/>
    <x v="1"/>
    <n v="13"/>
    <s v="MORALES CASTAEDA JONNY EDISON"/>
    <x v="0"/>
    <x v="0"/>
    <n v="231"/>
    <n v="25.6666666666667"/>
    <n v="231.614840989399"/>
    <m/>
    <n v="100176.6784"/>
    <x v="0"/>
    <n v="14336.363600000001"/>
    <x v="381"/>
    <x v="0"/>
    <m/>
  </r>
  <r>
    <d v="2022-08-20T02:50:23"/>
    <x v="1"/>
    <n v="14"/>
    <s v="CARVAJAL SALAZAR HECTOR MARINO"/>
    <x v="3"/>
    <x v="0"/>
    <n v="276"/>
    <n v="26.285714285714299"/>
    <n v="270.21731448763302"/>
    <m/>
    <n v="116872.79150000001"/>
    <x v="1"/>
    <n v="14336.363600000001"/>
    <x v="381"/>
    <x v="0"/>
    <m/>
  </r>
  <r>
    <d v="2022-08-20T02:50:23"/>
    <x v="1"/>
    <n v="15"/>
    <s v="LONDOO LOPERA DUVAN ANDRES"/>
    <x v="3"/>
    <x v="0"/>
    <n v="262"/>
    <n v="26.2"/>
    <n v="257.34982332155499"/>
    <s v="1 Descuento (Usuario desubicado)"/>
    <n v="111307.42049999999"/>
    <x v="0"/>
    <n v="14336.363600000001"/>
    <x v="381"/>
    <x v="0"/>
    <m/>
  </r>
  <r>
    <d v="2022-08-20T02:50:23"/>
    <x v="1"/>
    <n v="16"/>
    <s v="CASTRILLON CLAVIJO CRISTIAN JESIC"/>
    <x v="2"/>
    <x v="1"/>
    <n v="129"/>
    <n v="21.5"/>
    <n v="154.40989399293301"/>
    <m/>
    <n v="66784.452300000004"/>
    <x v="0"/>
    <n v="14336.363600000001"/>
    <x v="381"/>
    <x v="0"/>
    <m/>
  </r>
  <r>
    <d v="2022-08-20T02:50:23"/>
    <x v="1"/>
    <n v="17"/>
    <s v="ESPINOZA CHAVARRIA GUILLERMO LEON"/>
    <x v="6"/>
    <x v="0"/>
    <n v="161"/>
    <n v="21.466666666666701"/>
    <n v="193.012367491166"/>
    <m/>
    <n v="83480.565400000007"/>
    <x v="0"/>
    <n v="14336.363600000001"/>
    <x v="381"/>
    <x v="0"/>
    <m/>
  </r>
  <r>
    <d v="2022-08-20T02:50:23"/>
    <x v="1"/>
    <n v="18"/>
    <s v="RENDON VIANA HUMBERTO DE JESUS"/>
    <x v="1"/>
    <x v="3"/>
    <n v="260"/>
    <n v="23.636363636363601"/>
    <n v="283.08480565371002"/>
    <m/>
    <n v="122438.16250000001"/>
    <x v="0"/>
    <n v="14336.363600000001"/>
    <x v="381"/>
    <x v="0"/>
    <m/>
  </r>
  <r>
    <d v="2022-08-20T02:50:23"/>
    <x v="1"/>
    <n v="19"/>
    <s v="HURTADO MADRID JUAN ESTEBAN"/>
    <x v="3"/>
    <x v="0"/>
    <n v="273"/>
    <n v="27.3"/>
    <n v="257.34982332155499"/>
    <m/>
    <n v="111307.42049999999"/>
    <x v="0"/>
    <n v="14336.363600000001"/>
    <x v="381"/>
    <x v="0"/>
    <m/>
  </r>
  <r>
    <d v="2022-08-20T02:50:24"/>
    <x v="1"/>
    <n v="20"/>
    <s v="TABORDA ROJAS DIEGO ALEJANDRO"/>
    <x v="0"/>
    <x v="0"/>
    <n v="253"/>
    <n v="28.1111111111111"/>
    <n v="231.614840989399"/>
    <m/>
    <n v="100176.6784"/>
    <x v="0"/>
    <n v="14336.363600000001"/>
    <x v="381"/>
    <x v="0"/>
    <m/>
  </r>
  <r>
    <d v="2022-08-20T02:50:24"/>
    <x v="1"/>
    <n v="21"/>
    <s v="REYES ALVARADO ARIEL"/>
    <x v="0"/>
    <x v="0"/>
    <n v="211"/>
    <n v="23.4444444444444"/>
    <n v="231.614840989399"/>
    <m/>
    <n v="100176.6784"/>
    <x v="0"/>
    <n v="14336.363600000001"/>
    <x v="381"/>
    <x v="0"/>
    <m/>
  </r>
  <r>
    <d v="2022-08-20T02:50:24"/>
    <x v="1"/>
    <n v="22"/>
    <s v="QUIRAMA CASTAEDA JHON JADER"/>
    <x v="3"/>
    <x v="0"/>
    <n v="258"/>
    <n v="25.8"/>
    <n v="257.34982332155499"/>
    <s v="1 Descuento (Conduct)"/>
    <n v="111307.42049999999"/>
    <x v="1"/>
    <n v="14336.363600000001"/>
    <x v="381"/>
    <x v="0"/>
    <m/>
  </r>
  <r>
    <d v="2022-08-20T02:50:24"/>
    <x v="1"/>
    <n v="23"/>
    <s v="RUA OCHOA JARAD"/>
    <x v="1"/>
    <x v="0"/>
    <n v="287"/>
    <n v="26.090909090909101"/>
    <n v="283.08480565371002"/>
    <s v="6 Descuentos (Transbordo veh 06)"/>
    <n v="122438.16250000001"/>
    <x v="0"/>
    <n v="14336.363600000001"/>
    <x v="381"/>
    <x v="0"/>
    <m/>
  </r>
  <r>
    <d v="2022-08-20T02:50:24"/>
    <x v="1"/>
    <n v="24"/>
    <s v="TORRES CRISTIAN"/>
    <x v="3"/>
    <x v="0"/>
    <n v="280"/>
    <n v="28"/>
    <n v="257.34982332155499"/>
    <s v="2 Descuentos (Usuarios desubicados)"/>
    <n v="111307.42049999999"/>
    <x v="0"/>
    <n v="14336.363600000001"/>
    <x v="381"/>
    <x v="0"/>
    <m/>
  </r>
  <r>
    <d v="2022-08-20T02:50:25"/>
    <x v="1"/>
    <n v="25"/>
    <s v="SANCHEZ DIAZ EDISON ANDRES"/>
    <x v="3"/>
    <x v="0"/>
    <n v="299"/>
    <n v="29.9"/>
    <n v="257.34982332155499"/>
    <s v="3 Descuentos (Despachador josE, Propietario y Usuario desubicado)"/>
    <n v="111307.42049999999"/>
    <x v="1"/>
    <n v="14336.363600000001"/>
    <x v="381"/>
    <x v="0"/>
    <m/>
  </r>
  <r>
    <d v="2022-08-20T02:50:25"/>
    <x v="1"/>
    <n v="26"/>
    <s v="VERENZUELA MARTINEZ ALEXANDER"/>
    <x v="3"/>
    <x v="0"/>
    <n v="222"/>
    <n v="22.2"/>
    <n v="257.34982332155499"/>
    <m/>
    <n v="111307.42049999999"/>
    <x v="0"/>
    <n v="14336.363600000001"/>
    <x v="381"/>
    <x v="0"/>
    <m/>
  </r>
  <r>
    <d v="2022-08-20T02:50:25"/>
    <x v="1"/>
    <n v="27"/>
    <s v="DURANGO DAVID JOSE"/>
    <x v="3"/>
    <x v="0"/>
    <n v="233"/>
    <n v="23.3"/>
    <n v="257.34982332155499"/>
    <s v="1 Descuento (Propietario)"/>
    <n v="111307.42049999999"/>
    <x v="0"/>
    <n v="14336.363600000001"/>
    <x v="381"/>
    <x v="0"/>
    <m/>
  </r>
  <r>
    <d v="2022-08-20T02:50:25"/>
    <x v="1"/>
    <n v="28"/>
    <s v="HINCAPIE GALLEGO YEISON ANDRES"/>
    <x v="0"/>
    <x v="0"/>
    <n v="226"/>
    <n v="25.1111111111111"/>
    <n v="231.614840989399"/>
    <s v="2 Descuentos (Usuarios desubicados)"/>
    <n v="100176.6784"/>
    <x v="0"/>
    <n v="14336.363600000001"/>
    <x v="381"/>
    <x v="0"/>
    <m/>
  </r>
  <r>
    <d v="2022-08-20T02:50:26"/>
    <x v="1"/>
    <n v="29"/>
    <s v="VALENCIA MENDOZA JHON"/>
    <x v="3"/>
    <x v="1"/>
    <n v="260"/>
    <n v="26"/>
    <n v="257.34982332155499"/>
    <m/>
    <n v="111307.42049999999"/>
    <x v="0"/>
    <n v="14336.363600000001"/>
    <x v="381"/>
    <x v="0"/>
    <m/>
  </r>
  <r>
    <d v="2022-08-20T02:50:26"/>
    <x v="9"/>
    <n v="31"/>
    <s v="LONDOO URREGO DANIEL ANDRES"/>
    <x v="2"/>
    <x v="0"/>
    <n v="138"/>
    <n v="23"/>
    <n v="154.40989399293301"/>
    <m/>
    <n v="66784.452300000004"/>
    <x v="0"/>
    <n v="14336.363600000001"/>
    <x v="381"/>
    <x v="0"/>
    <m/>
  </r>
  <r>
    <d v="2022-08-20T02:50:26"/>
    <x v="9"/>
    <n v="32"/>
    <s v="ESCOBAR BRAN MATEO"/>
    <x v="6"/>
    <x v="0"/>
    <n v="259"/>
    <n v="32.375"/>
    <n v="205.879858657244"/>
    <s v="22 Descuentos (Transbordo veh 16)"/>
    <n v="89045.936400000006"/>
    <x v="0"/>
    <n v="14336.363600000001"/>
    <x v="381"/>
    <x v="0"/>
    <m/>
  </r>
  <r>
    <d v="2022-08-20T02:50:27"/>
    <x v="9"/>
    <n v="34"/>
    <s v="MONTOYA OSPINA GILBERTO ANTONIO"/>
    <x v="1"/>
    <x v="0"/>
    <n v="300"/>
    <n v="27.272727272727298"/>
    <n v="283.08480565371002"/>
    <m/>
    <n v="122438.16250000001"/>
    <x v="0"/>
    <n v="14336.363600000001"/>
    <x v="381"/>
    <x v="0"/>
    <m/>
  </r>
  <r>
    <d v="2022-08-20T02:50:27"/>
    <x v="9"/>
    <n v="35"/>
    <s v="GARCIA DAVID WILSON ALBERTO"/>
    <x v="3"/>
    <x v="0"/>
    <n v="271"/>
    <n v="27.1"/>
    <n v="257.34982332155499"/>
    <s v="2 Descuentos x Usuario con movilidad reducida"/>
    <n v="111307.42049999999"/>
    <x v="1"/>
    <n v="14336.363600000001"/>
    <x v="381"/>
    <x v="0"/>
    <m/>
  </r>
  <r>
    <d v="2022-08-20T02:50:27"/>
    <x v="9"/>
    <n v="37"/>
    <s v="HOYOS HENAO SANTIAGO"/>
    <x v="4"/>
    <x v="0"/>
    <n v="224"/>
    <n v="32"/>
    <n v="180.14487632508801"/>
    <m/>
    <n v="77915.194300000003"/>
    <x v="1"/>
    <n v="14336.363600000001"/>
    <x v="381"/>
    <x v="0"/>
    <m/>
  </r>
  <r>
    <d v="2022-08-20T02:50:27"/>
    <x v="9"/>
    <n v="40"/>
    <s v="OCAMPO OCAMPO ANTONIO JOSE"/>
    <x v="3"/>
    <x v="3"/>
    <n v="284"/>
    <n v="28.4"/>
    <n v="257.34982332155499"/>
    <m/>
    <n v="111307.42049999999"/>
    <x v="0"/>
    <n v="14336.363600000001"/>
    <x v="381"/>
    <x v="0"/>
    <m/>
  </r>
  <r>
    <d v="2022-08-21T01:10:11"/>
    <x v="1"/>
    <n v="6"/>
    <s v="VARGAS ROJAS DIELMER AUGUSTO"/>
    <x v="3"/>
    <x v="0"/>
    <n v="191"/>
    <n v="19.100000000000001"/>
    <n v="191"/>
    <m/>
    <n v="81450"/>
    <x v="0"/>
    <n v="10500"/>
    <x v="382"/>
    <x v="0"/>
    <m/>
  </r>
  <r>
    <d v="2022-08-21T01:10:11"/>
    <x v="0"/>
    <n v="16"/>
    <s v="CASTRILLON CLAVIJO CRISTIAN JESIC"/>
    <x v="6"/>
    <x v="0"/>
    <n v="140"/>
    <n v="17.5"/>
    <n v="140"/>
    <m/>
    <n v="59400"/>
    <x v="0"/>
    <n v="10500"/>
    <x v="382"/>
    <x v="0"/>
    <m/>
  </r>
  <r>
    <d v="2022-08-21T01:10:12"/>
    <x v="0"/>
    <n v="21"/>
    <s v="HERNANDEZ RIVERA WILDEBRANDO ANTONIO"/>
    <x v="3"/>
    <x v="3"/>
    <n v="194"/>
    <n v="19.399999999999999"/>
    <n v="194"/>
    <m/>
    <n v="82800"/>
    <x v="0"/>
    <n v="10500"/>
    <x v="382"/>
    <x v="0"/>
    <m/>
  </r>
  <r>
    <d v="2022-08-21T01:10:12"/>
    <x v="1"/>
    <n v="37"/>
    <s v="PIEDRAHITA MADRID SANTIAGO"/>
    <x v="6"/>
    <x v="0"/>
    <n v="158"/>
    <n v="19.75"/>
    <n v="158"/>
    <m/>
    <n v="67500"/>
    <x v="1"/>
    <n v="10500"/>
    <x v="382"/>
    <x v="0"/>
    <m/>
  </r>
  <r>
    <d v="2022-08-21T01:10:19"/>
    <x v="1"/>
    <n v="1"/>
    <s v="LUJAN LOPERA FABIAN ALEXIS"/>
    <x v="6"/>
    <x v="0"/>
    <n v="183"/>
    <n v="22.875"/>
    <n v="211.29824561403501"/>
    <m/>
    <n v="91484.210500000001"/>
    <x v="0"/>
    <n v="13454.8387"/>
    <x v="382"/>
    <x v="0"/>
    <m/>
  </r>
  <r>
    <d v="2022-08-21T01:10:19"/>
    <x v="1"/>
    <n v="5"/>
    <s v="LOAIZA GAVIRIA EDIXON ANDRES"/>
    <x v="6"/>
    <x v="0"/>
    <n v="256"/>
    <n v="30.117647058823501"/>
    <n v="224.50438596491199"/>
    <m/>
    <n v="97201.973700000002"/>
    <x v="1"/>
    <n v="13454.8387"/>
    <x v="382"/>
    <x v="0"/>
    <m/>
  </r>
  <r>
    <d v="2022-08-21T01:10:20"/>
    <x v="1"/>
    <n v="7"/>
    <s v="HERNANDEZ MACIAS GILBERTO"/>
    <x v="6"/>
    <x v="0"/>
    <n v="296"/>
    <n v="37"/>
    <n v="211.29824561403501"/>
    <m/>
    <n v="91484.210500000001"/>
    <x v="1"/>
    <n v="13454.8387"/>
    <x v="382"/>
    <x v="0"/>
    <m/>
  </r>
  <r>
    <d v="2022-08-21T01:10:20"/>
    <x v="1"/>
    <n v="8"/>
    <s v="VACA FIERRO ROBINSON"/>
    <x v="7"/>
    <x v="0"/>
    <n v="83"/>
    <n v="27.6666666666667"/>
    <n v="79.236842105263193"/>
    <m/>
    <n v="34306.5789"/>
    <x v="1"/>
    <n v="13454.8387"/>
    <x v="382"/>
    <x v="0"/>
    <m/>
  </r>
  <r>
    <d v="2022-08-21T01:10:20"/>
    <x v="9"/>
    <n v="9"/>
    <s v="PINEDA ESTRADA CRISTIAN JOHAN"/>
    <x v="6"/>
    <x v="0"/>
    <n v="190"/>
    <n v="23.75"/>
    <n v="211.29824561403501"/>
    <s v="8 Descuentos (Transbordo veh 08)"/>
    <n v="91484.210500000001"/>
    <x v="0"/>
    <n v="13454.8387"/>
    <x v="382"/>
    <x v="0"/>
    <m/>
  </r>
  <r>
    <d v="2022-08-21T01:10:20"/>
    <x v="9"/>
    <n v="10"/>
    <s v="MONSALVE OCAMPO EDISON GUSTAVO"/>
    <x v="4"/>
    <x v="1"/>
    <n v="173"/>
    <n v="24.714285714285701"/>
    <n v="184.885964912281"/>
    <s v="Se descuenta el viaje de 12 41 pm ya que se sube por el 13 sin autorizacin ni justificacin. 4 Descuentos (jefe de ruta)"/>
    <n v="80048.684200000003"/>
    <x v="0"/>
    <n v="13454.8387"/>
    <x v="382"/>
    <x v="0"/>
    <m/>
  </r>
  <r>
    <d v="2022-08-21T01:10:20"/>
    <x v="9"/>
    <n v="12"/>
    <s v="ORTEGA ARROYAVE JUAN PABLO"/>
    <x v="6"/>
    <x v="0"/>
    <n v="189"/>
    <n v="23.625"/>
    <n v="211.29824561403501"/>
    <s v="1 Descuento (Usuario desubicado)"/>
    <n v="91484.210500000001"/>
    <x v="0"/>
    <n v="13454.8387"/>
    <x v="382"/>
    <x v="0"/>
    <m/>
  </r>
  <r>
    <d v="2022-08-21T01:10:21"/>
    <x v="9"/>
    <n v="13"/>
    <s v="MORALES CASTAEDA JONNY EDISON"/>
    <x v="3"/>
    <x v="0"/>
    <n v="290"/>
    <n v="29"/>
    <n v="264.12280701754401"/>
    <s v="1 Descuento (Jefe de ruta)"/>
    <n v="114355.2632"/>
    <x v="0"/>
    <n v="13454.8387"/>
    <x v="382"/>
    <x v="0"/>
    <m/>
  </r>
  <r>
    <d v="2022-08-21T01:10:21"/>
    <x v="9"/>
    <n v="14"/>
    <s v="GONZALEZ VELASQUEZ LISDAN"/>
    <x v="0"/>
    <x v="0"/>
    <n v="268"/>
    <n v="29.7777777777778"/>
    <n v="237.710526315789"/>
    <m/>
    <n v="102919.7368"/>
    <x v="1"/>
    <n v="13454.8387"/>
    <x v="382"/>
    <x v="0"/>
    <m/>
  </r>
  <r>
    <d v="2022-08-21T01:10:21"/>
    <x v="9"/>
    <n v="15"/>
    <s v="LONDOO LOPERA DUVAN ANDRES"/>
    <x v="6"/>
    <x v="0"/>
    <n v="188"/>
    <n v="23.5"/>
    <n v="211.29824561403501"/>
    <m/>
    <n v="91484.210500000001"/>
    <x v="0"/>
    <n v="13454.8387"/>
    <x v="382"/>
    <x v="0"/>
    <m/>
  </r>
  <r>
    <d v="2022-08-21T01:10:21"/>
    <x v="9"/>
    <n v="17"/>
    <s v="FRANCO BRAVO JHOAN FERNANDO"/>
    <x v="6"/>
    <x v="0"/>
    <n v="194"/>
    <n v="24.25"/>
    <n v="211.29824561403501"/>
    <m/>
    <n v="91484.210500000001"/>
    <x v="0"/>
    <n v="13454.8387"/>
    <x v="382"/>
    <x v="0"/>
    <m/>
  </r>
  <r>
    <d v="2022-08-21T01:10:22"/>
    <x v="9"/>
    <n v="18"/>
    <s v="RENDON VIANA HUMBERTO DE JESUS"/>
    <x v="4"/>
    <x v="0"/>
    <n v="172"/>
    <n v="24.571428571428601"/>
    <n v="184.885964912281"/>
    <m/>
    <n v="80048.684200000003"/>
    <x v="0"/>
    <n v="13454.8387"/>
    <x v="382"/>
    <x v="0"/>
    <m/>
  </r>
  <r>
    <d v="2022-08-21T01:10:22"/>
    <x v="9"/>
    <n v="19"/>
    <s v="HURTADO MADRID JUAN ESTEBAN"/>
    <x v="6"/>
    <x v="0"/>
    <n v="219"/>
    <n v="27.375"/>
    <n v="211.29824561403501"/>
    <m/>
    <n v="91484.210500000001"/>
    <x v="0"/>
    <n v="13454.8387"/>
    <x v="382"/>
    <x v="0"/>
    <m/>
  </r>
  <r>
    <d v="2022-08-21T01:10:22"/>
    <x v="9"/>
    <n v="20"/>
    <s v="LONDOO CADAVID DAVID SANTIAGO"/>
    <x v="6"/>
    <x v="0"/>
    <n v="215"/>
    <n v="26.875"/>
    <n v="211.29824561403501"/>
    <s v="1 Descuento (Usuario desubicado)"/>
    <n v="91484.210500000001"/>
    <x v="0"/>
    <n v="13454.8387"/>
    <x v="382"/>
    <x v="0"/>
    <m/>
  </r>
  <r>
    <d v="2022-08-21T01:10:22"/>
    <x v="9"/>
    <n v="22"/>
    <s v="QUIRAMA CASTAEDA JHON JADER"/>
    <x v="6"/>
    <x v="0"/>
    <n v="207"/>
    <n v="25.875"/>
    <n v="211.29824561403501"/>
    <m/>
    <n v="91484.210500000001"/>
    <x v="1"/>
    <n v="13454.8387"/>
    <x v="382"/>
    <x v="0"/>
    <m/>
  </r>
  <r>
    <d v="2022-08-21T01:10:23"/>
    <x v="9"/>
    <n v="23"/>
    <s v="RUA OCHOA JARAD"/>
    <x v="6"/>
    <x v="0"/>
    <n v="232"/>
    <n v="29"/>
    <n v="211.29824561403501"/>
    <s v="1 Descuento (Jefe de ruta)"/>
    <n v="91484.210500000001"/>
    <x v="0"/>
    <n v="13454.8387"/>
    <x v="382"/>
    <x v="0"/>
    <m/>
  </r>
  <r>
    <d v="2022-08-21T01:10:23"/>
    <x v="9"/>
    <n v="24"/>
    <s v="TORRES CRISTIAN"/>
    <x v="0"/>
    <x v="0"/>
    <n v="243"/>
    <n v="27"/>
    <n v="237.710526315789"/>
    <m/>
    <n v="102919.7368"/>
    <x v="0"/>
    <n v="13454.8387"/>
    <x v="382"/>
    <x v="0"/>
    <m/>
  </r>
  <r>
    <d v="2022-08-21T01:10:23"/>
    <x v="9"/>
    <n v="25"/>
    <s v="SANCHEZ DIAZ EDISON ANDRES"/>
    <x v="6"/>
    <x v="0"/>
    <n v="238"/>
    <n v="29.75"/>
    <n v="211.29824561403501"/>
    <s v="4 Descuentos (Transbordo)"/>
    <n v="91484.210500000001"/>
    <x v="1"/>
    <n v="13454.8387"/>
    <x v="382"/>
    <x v="0"/>
    <m/>
  </r>
  <r>
    <d v="2022-08-21T01:10:23"/>
    <x v="9"/>
    <n v="26"/>
    <s v="VERENZUELA MARTINEZ ALEXANDER"/>
    <x v="0"/>
    <x v="0"/>
    <n v="190"/>
    <n v="21.1111111111111"/>
    <n v="237.710526315789"/>
    <s v="3 Descuentos (Usuarios desubicados)"/>
    <n v="102919.7368"/>
    <x v="0"/>
    <n v="13454.8387"/>
    <x v="382"/>
    <x v="0"/>
    <m/>
  </r>
  <r>
    <d v="2022-08-21T01:10:23"/>
    <x v="9"/>
    <n v="27"/>
    <s v="DURANGO DAVID JOSE"/>
    <x v="4"/>
    <x v="3"/>
    <n v="175"/>
    <n v="25"/>
    <n v="184.885964912281"/>
    <m/>
    <n v="80048.684200000003"/>
    <x v="0"/>
    <n v="13454.8387"/>
    <x v="382"/>
    <x v="0"/>
    <m/>
  </r>
  <r>
    <d v="2022-08-21T01:10:24"/>
    <x v="9"/>
    <n v="28"/>
    <s v="HINCAPIE GALLEGO YEISON ANDRES"/>
    <x v="8"/>
    <x v="3"/>
    <n v="111"/>
    <n v="22.2"/>
    <n v="132.061403508772"/>
    <m/>
    <n v="57177.631600000001"/>
    <x v="0"/>
    <n v="13454.8387"/>
    <x v="382"/>
    <x v="0"/>
    <m/>
  </r>
  <r>
    <d v="2022-08-21T01:10:24"/>
    <x v="1"/>
    <n v="29"/>
    <s v="VALENCIA MENDOZA JHON"/>
    <x v="10"/>
    <x v="0"/>
    <n v="148"/>
    <n v="37"/>
    <n v="105.649122807018"/>
    <m/>
    <n v="45742.105300000003"/>
    <x v="0"/>
    <n v="13454.8387"/>
    <x v="382"/>
    <x v="0"/>
    <m/>
  </r>
  <r>
    <d v="2022-08-21T01:10:25"/>
    <x v="1"/>
    <n v="31"/>
    <s v="LONDOO URREGO DANIEL ANDRES"/>
    <x v="0"/>
    <x v="0"/>
    <n v="217"/>
    <n v="24.1111111111111"/>
    <n v="237.710526315789"/>
    <m/>
    <n v="102919.7368"/>
    <x v="0"/>
    <n v="13454.8387"/>
    <x v="382"/>
    <x v="0"/>
    <m/>
  </r>
  <r>
    <d v="2022-08-21T01:10:25"/>
    <x v="1"/>
    <n v="32"/>
    <s v="ESCOBAR BRAN MATEO"/>
    <x v="6"/>
    <x v="0"/>
    <n v="202"/>
    <n v="26.933333333333302"/>
    <n v="198.092105263158"/>
    <s v="2 Descuentos (Usuarios desubicados)"/>
    <n v="85766.447400000005"/>
    <x v="0"/>
    <n v="13454.8387"/>
    <x v="382"/>
    <x v="0"/>
    <m/>
  </r>
  <r>
    <d v="2022-08-21T01:10:25"/>
    <x v="1"/>
    <n v="34"/>
    <s v="MONTOYA OSPINA GILBERTO ANTONIO"/>
    <x v="4"/>
    <x v="3"/>
    <n v="169"/>
    <n v="24.1428571428571"/>
    <n v="184.885964912281"/>
    <s v="3 Descuentos (1 Conduct y 2 jefe de ruta)"/>
    <n v="80048.684200000003"/>
    <x v="0"/>
    <n v="13454.8387"/>
    <x v="382"/>
    <x v="0"/>
    <m/>
  </r>
  <r>
    <d v="2022-08-21T01:10:26"/>
    <x v="1"/>
    <n v="35"/>
    <s v="GARCIA DAVID WILSON ALBERTO"/>
    <x v="3"/>
    <x v="0"/>
    <n v="271"/>
    <n v="27.1"/>
    <n v="264.12280701754401"/>
    <s v="3 Descuentos (2 x Usuario con movilidad reducida y Usuario desubicado)"/>
    <n v="114355.2632"/>
    <x v="1"/>
    <n v="13454.8387"/>
    <x v="382"/>
    <x v="0"/>
    <m/>
  </r>
  <r>
    <d v="2022-08-21T01:10:26"/>
    <x v="1"/>
    <n v="36"/>
    <s v="MEDINA PARRA JONATHAN ESTIVEN"/>
    <x v="6"/>
    <x v="1"/>
    <n v="164"/>
    <n v="20.5"/>
    <n v="211.29824561403501"/>
    <m/>
    <n v="91484.210500000001"/>
    <x v="0"/>
    <n v="13454.8387"/>
    <x v="382"/>
    <x v="0"/>
    <m/>
  </r>
  <r>
    <d v="2022-08-21T01:10:26"/>
    <x v="1"/>
    <n v="39"/>
    <s v="GONZALEZ MONTAO HERNAN DARIO"/>
    <x v="8"/>
    <x v="0"/>
    <n v="156"/>
    <n v="31.2"/>
    <n v="132.061403508772"/>
    <m/>
    <n v="57177.631600000001"/>
    <x v="0"/>
    <n v="13454.8387"/>
    <x v="382"/>
    <x v="0"/>
    <m/>
  </r>
  <r>
    <d v="2022-08-21T01:10:27"/>
    <x v="1"/>
    <n v="40"/>
    <s v="OCAMPO OCAMPO ANTONIO JOSE"/>
    <x v="2"/>
    <x v="1"/>
    <n v="154"/>
    <n v="25.6666666666667"/>
    <n v="158.47368421052599"/>
    <s v="YEISON BERRIO Realiz 2.5 viajes donde moviliz 76 Usuarios. 7 Descuentos (6 Transbordo veh 16 y Usuario desubicado)"/>
    <n v="68613.157900000006"/>
    <x v="0"/>
    <n v="13454.8387"/>
    <x v="382"/>
    <x v="0"/>
    <m/>
  </r>
  <r>
    <d v="2022-08-21T01:10:27"/>
    <x v="1"/>
    <n v="42"/>
    <s v="DAVID TORRES GEIDER"/>
    <x v="0"/>
    <x v="0"/>
    <n v="229"/>
    <n v="25.4444444444444"/>
    <n v="237.710526315789"/>
    <s v="1 Descuento (Usuario desubicado)"/>
    <n v="102919.7368"/>
    <x v="0"/>
    <n v="13454.8387"/>
    <x v="382"/>
    <x v="0"/>
    <m/>
  </r>
  <r>
    <d v="2022-08-22T23:22:36"/>
    <x v="10"/>
    <n v="13"/>
    <s v="HERNANDEZ RIVERA WILDEBRANDO ANTONIO"/>
    <x v="0"/>
    <x v="0"/>
    <n v="163"/>
    <n v="18.1111111111111"/>
    <n v="163"/>
    <m/>
    <n v="69300"/>
    <x v="0"/>
    <n v="5433.3333000000002"/>
    <x v="383"/>
    <x v="0"/>
    <m/>
  </r>
  <r>
    <d v="2022-08-22T23:22:36"/>
    <x v="10"/>
    <n v="37"/>
    <s v="HOYOS HENAO SANTIAGO"/>
    <x v="6"/>
    <x v="0"/>
    <n v="152"/>
    <n v="19"/>
    <n v="152"/>
    <m/>
    <n v="64800"/>
    <x v="1"/>
    <n v="5433.3333000000002"/>
    <x v="383"/>
    <x v="0"/>
    <m/>
  </r>
  <r>
    <d v="2022-08-22T23:22:41"/>
    <x v="10"/>
    <n v="1"/>
    <s v="LUJAN LOPERA FABIAN ALEXIS"/>
    <x v="6"/>
    <x v="0"/>
    <n v="174"/>
    <n v="21.75"/>
    <n v="189.03703703703701"/>
    <m/>
    <n v="81466.666700000002"/>
    <x v="0"/>
    <n v="16257.894700000001"/>
    <x v="383"/>
    <x v="0"/>
    <m/>
  </r>
  <r>
    <d v="2022-08-22T23:22:42"/>
    <x v="10"/>
    <n v="6"/>
    <s v="ESCOBAR BRAN MATEO"/>
    <x v="6"/>
    <x v="3"/>
    <n v="179"/>
    <n v="22.375"/>
    <n v="189.03703703703701"/>
    <m/>
    <n v="81466.666700000002"/>
    <x v="0"/>
    <n v="16257.894700000001"/>
    <x v="383"/>
    <x v="0"/>
    <m/>
  </r>
  <r>
    <d v="2022-08-22T23:22:43"/>
    <x v="10"/>
    <n v="7"/>
    <s v="HERNANDEZ MACIAS GILBERTO"/>
    <x v="6"/>
    <x v="3"/>
    <n v="160"/>
    <n v="20"/>
    <n v="189.03703703703701"/>
    <m/>
    <n v="68400"/>
    <x v="1"/>
    <n v="16257.894700000001"/>
    <x v="383"/>
    <x v="0"/>
    <m/>
  </r>
  <r>
    <d v="2022-08-22T23:22:43"/>
    <x v="10"/>
    <n v="9"/>
    <s v="PINEDA ESTRADA CRISTIAN JOHAN"/>
    <x v="7"/>
    <x v="3"/>
    <n v="74"/>
    <n v="24.6666666666667"/>
    <n v="70.8888888888889"/>
    <m/>
    <n v="81466.666700000002"/>
    <x v="0"/>
    <n v="16257.894700000001"/>
    <x v="383"/>
    <x v="0"/>
    <m/>
  </r>
  <r>
    <d v="2022-08-22T23:22:44"/>
    <x v="10"/>
    <n v="10"/>
    <s v="MONSALVE OCAMPO EDISON GUSTAVO"/>
    <x v="0"/>
    <x v="0"/>
    <n v="202"/>
    <n v="22.4444444444444"/>
    <n v="212.666666666667"/>
    <m/>
    <n v="30550"/>
    <x v="0"/>
    <n v="16257.894700000001"/>
    <x v="383"/>
    <x v="0"/>
    <m/>
  </r>
  <r>
    <d v="2022-08-22T23:22:44"/>
    <x v="10"/>
    <n v="12"/>
    <s v="MARULANDA JARAMILLO DAWER ANDRES"/>
    <x v="0"/>
    <x v="0"/>
    <n v="190"/>
    <n v="21.1111111111111"/>
    <n v="212.666666666667"/>
    <m/>
    <n v="91650"/>
    <x v="0"/>
    <n v="16257.894700000001"/>
    <x v="383"/>
    <x v="0"/>
    <m/>
  </r>
  <r>
    <d v="2022-08-22T23:22:45"/>
    <x v="10"/>
    <n v="14"/>
    <s v="CARVAJAL SALAZAR HECTOR MARINO"/>
    <x v="3"/>
    <x v="0"/>
    <n v="260"/>
    <n v="26"/>
    <n v="236.29629629629599"/>
    <s v="2 Descuentos (Conducts)"/>
    <n v="91650"/>
    <x v="1"/>
    <n v="16257.894700000001"/>
    <x v="383"/>
    <x v="0"/>
    <m/>
  </r>
  <r>
    <d v="2022-08-22T23:22:46"/>
    <x v="10"/>
    <n v="15"/>
    <s v="LONDOO LOPERA DUVAN ANDRES"/>
    <x v="0"/>
    <x v="1"/>
    <n v="196"/>
    <n v="21.7777777777778"/>
    <n v="212.666666666667"/>
    <m/>
    <n v="101833.3333"/>
    <x v="0"/>
    <n v="16257.894700000001"/>
    <x v="383"/>
    <x v="0"/>
    <m/>
  </r>
  <r>
    <d v="2022-08-22T23:22:46"/>
    <x v="10"/>
    <n v="16"/>
    <s v="LONDOO ORTIZ ARNOLD DAVID"/>
    <x v="6"/>
    <x v="0"/>
    <n v="201"/>
    <n v="23.647058823529399"/>
    <n v="200.85185185185199"/>
    <m/>
    <n v="91650"/>
    <x v="0"/>
    <n v="16257.894700000001"/>
    <x v="383"/>
    <x v="0"/>
    <m/>
  </r>
  <r>
    <d v="2022-08-22T23:22:46"/>
    <x v="10"/>
    <n v="17"/>
    <s v="FRANCO BRAVO JHOAN FERNANDO"/>
    <x v="0"/>
    <x v="0"/>
    <n v="182"/>
    <n v="20.2222222222222"/>
    <n v="212.666666666667"/>
    <m/>
    <n v="77850"/>
    <x v="0"/>
    <n v="16257.894700000001"/>
    <x v="383"/>
    <x v="0"/>
    <m/>
  </r>
  <r>
    <d v="2022-08-22T23:22:47"/>
    <x v="10"/>
    <n v="19"/>
    <s v="HURTADO MADRID JUAN ESTEBAN"/>
    <x v="3"/>
    <x v="0"/>
    <n v="243"/>
    <n v="24.3"/>
    <n v="236.29629629629599"/>
    <m/>
    <n v="86558.333299999998"/>
    <x v="0"/>
    <n v="16257.894700000001"/>
    <x v="383"/>
    <x v="0"/>
    <m/>
  </r>
  <r>
    <d v="2022-08-22T23:22:47"/>
    <x v="10"/>
    <n v="20"/>
    <s v="LONDOO CADAVID DAVID SANTIAGO"/>
    <x v="0"/>
    <x v="3"/>
    <n v="204"/>
    <n v="22.6666666666667"/>
    <n v="212.666666666667"/>
    <m/>
    <n v="91650"/>
    <x v="0"/>
    <n v="16257.894700000001"/>
    <x v="383"/>
    <x v="0"/>
    <m/>
  </r>
  <r>
    <d v="2022-08-22T23:22:48"/>
    <x v="10"/>
    <n v="26"/>
    <s v="CANO JIMENEZ ESNEIDER"/>
    <x v="3"/>
    <x v="0"/>
    <n v="240"/>
    <n v="24"/>
    <n v="236.29629629629599"/>
    <m/>
    <n v="101833.3333"/>
    <x v="0"/>
    <n v="16257.894700000001"/>
    <x v="383"/>
    <x v="0"/>
    <m/>
  </r>
  <r>
    <d v="2022-08-22T23:22:48"/>
    <x v="10"/>
    <n v="32"/>
    <s v="ORTEGA ARROYAVE JUAN PABLO"/>
    <x v="6"/>
    <x v="0"/>
    <n v="210"/>
    <n v="26.25"/>
    <n v="189.03703703703701"/>
    <s v="1 Descuento (Usuario desubicado)"/>
    <n v="91650"/>
    <x v="0"/>
    <n v="16257.894700000001"/>
    <x v="383"/>
    <x v="0"/>
    <m/>
  </r>
  <r>
    <d v="2022-08-22T23:22:49"/>
    <x v="10"/>
    <n v="36"/>
    <s v="VACA FIERRO ROBINSON"/>
    <x v="0"/>
    <x v="0"/>
    <n v="275"/>
    <n v="30.5555555555556"/>
    <n v="212.666666666667"/>
    <s v="5 Descuentos (Transbordo veh 17)"/>
    <n v="101833.3333"/>
    <x v="0"/>
    <n v="16257.894700000001"/>
    <x v="383"/>
    <x v="0"/>
    <m/>
  </r>
  <r>
    <d v="2022-08-22T23:22:49"/>
    <x v="10"/>
    <n v="39"/>
    <s v="MEDINA PARRA JONATHAN ESTIVEN"/>
    <x v="6"/>
    <x v="0"/>
    <n v="211"/>
    <n v="26.375"/>
    <n v="189.03703703703701"/>
    <s v="2 Descuentos (Usuarios desubicados)"/>
    <n v="81466.666700000002"/>
    <x v="0"/>
    <n v="16257.894700000001"/>
    <x v="383"/>
    <x v="0"/>
    <m/>
  </r>
  <r>
    <d v="2022-08-22T23:22:49"/>
    <x v="10"/>
    <n v="40"/>
    <s v="OCAMPO OCAMPO ANTONIO JOSE"/>
    <x v="0"/>
    <x v="0"/>
    <n v="215"/>
    <n v="23.8888888888889"/>
    <n v="212.666666666667"/>
    <m/>
    <n v="91650"/>
    <x v="0"/>
    <n v="16257.894700000001"/>
    <x v="383"/>
    <x v="0"/>
    <m/>
  </r>
  <r>
    <d v="2022-08-22T23:22:49"/>
    <x v="10"/>
    <n v="42"/>
    <s v="CASTRILLON CLAVIJO CRISTIAN JESIC"/>
    <x v="10"/>
    <x v="1"/>
    <n v="93"/>
    <n v="23.25"/>
    <n v="94.518518518518505"/>
    <m/>
    <n v="81466.666700000002"/>
    <x v="0"/>
    <n v="16257.894700000001"/>
    <x v="383"/>
    <x v="0"/>
    <m/>
  </r>
  <r>
    <d v="2022-08-23T00:59:23"/>
    <x v="9"/>
    <n v="10"/>
    <s v="PIEDRAHITA MADRID SANTIAGO"/>
    <x v="0"/>
    <x v="0"/>
    <n v="199"/>
    <n v="22.1111111111111"/>
    <n v="199"/>
    <m/>
    <n v="85500"/>
    <x v="0"/>
    <n v="15080"/>
    <x v="384"/>
    <x v="0"/>
    <m/>
  </r>
  <r>
    <d v="2022-08-23T00:59:24"/>
    <x v="9"/>
    <n v="12"/>
    <s v="ZAPATA POSSO FERNEY"/>
    <x v="0"/>
    <x v="3"/>
    <n v="202"/>
    <n v="22.6666666666667"/>
    <n v="202"/>
    <s v="3 Descuentos (Transbordo veh 39)"/>
    <n v="86850"/>
    <x v="0"/>
    <n v="15080"/>
    <x v="384"/>
    <x v="0"/>
    <m/>
  </r>
  <r>
    <d v="2022-08-23T00:59:24"/>
    <x v="9"/>
    <n v="26"/>
    <s v="CANO JIMENEZ ESNEIDER"/>
    <x v="6"/>
    <x v="3"/>
    <n v="141"/>
    <n v="18.8"/>
    <n v="141"/>
    <m/>
    <n v="60075"/>
    <x v="0"/>
    <n v="15080"/>
    <x v="384"/>
    <x v="0"/>
    <m/>
  </r>
  <r>
    <d v="2022-08-23T00:59:24"/>
    <x v="9"/>
    <n v="29"/>
    <s v="VALENCIA MENDOZA JHON"/>
    <x v="3"/>
    <x v="2"/>
    <n v="212"/>
    <n v="22.421052631578899"/>
    <n v="212"/>
    <s v="1 Descuento (Despachador jose)"/>
    <n v="91125"/>
    <x v="0"/>
    <n v="15080"/>
    <x v="384"/>
    <x v="0"/>
    <m/>
  </r>
  <r>
    <d v="2022-08-23T00:59:30"/>
    <x v="1"/>
    <n v="1"/>
    <s v="LUJAN LOPERA FABIAN ALEXIS"/>
    <x v="6"/>
    <x v="0"/>
    <n v="193"/>
    <n v="22.705882352941199"/>
    <n v="223.04133858267701"/>
    <s v="1 Descuento (Lorena recaudo)"/>
    <n v="96543.602400000003"/>
    <x v="0"/>
    <n v="16057.142900000001"/>
    <x v="384"/>
    <x v="0"/>
    <m/>
  </r>
  <r>
    <d v="2022-08-23T00:59:30"/>
    <x v="1"/>
    <n v="5"/>
    <s v="LOAIZA GAVIRIA EDIXON ANDRES"/>
    <x v="3"/>
    <x v="0"/>
    <n v="309"/>
    <n v="30.9"/>
    <n v="262.40157480315003"/>
    <m/>
    <n v="113580.7087"/>
    <x v="1"/>
    <n v="16057.142900000001"/>
    <x v="384"/>
    <x v="0"/>
    <m/>
  </r>
  <r>
    <d v="2022-08-23T00:59:30"/>
    <x v="1"/>
    <n v="6"/>
    <s v="VARGAS ROJAS DIELMER AUGUSTO"/>
    <x v="1"/>
    <x v="0"/>
    <n v="324"/>
    <n v="29.454545454545499"/>
    <n v="288.64173228346499"/>
    <s v="1 Descuento (Usuario desubicado)"/>
    <n v="124938.7795"/>
    <x v="0"/>
    <n v="16057.142900000001"/>
    <x v="384"/>
    <x v="0"/>
    <m/>
  </r>
  <r>
    <d v="2022-08-23T00:59:31"/>
    <x v="1"/>
    <n v="8"/>
    <s v="VACA FIERRO ROBINSON"/>
    <x v="6"/>
    <x v="0"/>
    <n v="251"/>
    <n v="33.466666666666697"/>
    <n v="196.80118110236199"/>
    <s v="1 Descuento (Conduct)"/>
    <n v="85185.531499999997"/>
    <x v="1"/>
    <n v="16057.142900000001"/>
    <x v="384"/>
    <x v="0"/>
    <m/>
  </r>
  <r>
    <d v="2022-08-23T00:59:31"/>
    <x v="1"/>
    <n v="9"/>
    <s v="ORTEGA ARROYAVE JUAN PABLO"/>
    <x v="8"/>
    <x v="0"/>
    <n v="127"/>
    <n v="25.4"/>
    <n v="131.20078740157501"/>
    <m/>
    <n v="56790.354299999999"/>
    <x v="0"/>
    <n v="16057.142900000001"/>
    <x v="384"/>
    <x v="0"/>
    <m/>
  </r>
  <r>
    <d v="2022-08-23T00:59:31"/>
    <x v="9"/>
    <n v="13"/>
    <s v="MORALES CASTAEDA JONNY EDISON"/>
    <x v="0"/>
    <x v="0"/>
    <n v="238"/>
    <n v="26.4444444444444"/>
    <n v="236.16141732283501"/>
    <m/>
    <n v="102222.6378"/>
    <x v="0"/>
    <n v="16057.142900000001"/>
    <x v="384"/>
    <x v="0"/>
    <m/>
  </r>
  <r>
    <d v="2022-08-23T00:59:31"/>
    <x v="9"/>
    <n v="14"/>
    <s v="GONZALEZ VELASQUEZ LISDAN"/>
    <x v="1"/>
    <x v="0"/>
    <n v="312"/>
    <n v="28.363636363636399"/>
    <n v="288.64173228346499"/>
    <s v="3 Descuentos (2 Usuarios desubicados y Jefe de ruta)"/>
    <n v="124938.7795"/>
    <x v="1"/>
    <n v="16057.142900000001"/>
    <x v="384"/>
    <x v="0"/>
    <m/>
  </r>
  <r>
    <d v="2022-08-23T00:59:31"/>
    <x v="9"/>
    <n v="15"/>
    <s v="LOPERA AGUDELO LUIS FRANCISCO"/>
    <x v="0"/>
    <x v="0"/>
    <n v="211"/>
    <n v="23.4444444444444"/>
    <n v="236.16141732283501"/>
    <s v="1 Descuento (Despachadora Isabel)"/>
    <n v="102222.6378"/>
    <x v="0"/>
    <n v="16057.142900000001"/>
    <x v="384"/>
    <x v="0"/>
    <m/>
  </r>
  <r>
    <d v="2022-08-23T00:59:32"/>
    <x v="9"/>
    <n v="16"/>
    <s v="LONDOO ORTIZ ARNOLD DAVID"/>
    <x v="3"/>
    <x v="3"/>
    <n v="260"/>
    <n v="26"/>
    <n v="262.40157480315003"/>
    <s v="1 Descuento (Despachadora Isabel)"/>
    <n v="113580.7087"/>
    <x v="0"/>
    <n v="16057.142900000001"/>
    <x v="384"/>
    <x v="0"/>
    <m/>
  </r>
  <r>
    <d v="2022-08-23T00:59:32"/>
    <x v="9"/>
    <n v="17"/>
    <s v="FRANCO BRAVO JHOAN FERNANDO"/>
    <x v="1"/>
    <x v="0"/>
    <n v="255"/>
    <n v="23.181818181818201"/>
    <n v="288.64173228346499"/>
    <m/>
    <n v="124938.7795"/>
    <x v="0"/>
    <n v="16057.142900000001"/>
    <x v="384"/>
    <x v="0"/>
    <m/>
  </r>
  <r>
    <d v="2022-08-23T00:59:32"/>
    <x v="9"/>
    <n v="19"/>
    <s v="HURTADO MADRID JUAN ESTEBAN"/>
    <x v="6"/>
    <x v="0"/>
    <n v="197"/>
    <n v="24.625"/>
    <n v="209.92125984251999"/>
    <m/>
    <n v="90864.566900000005"/>
    <x v="0"/>
    <n v="16057.142900000001"/>
    <x v="384"/>
    <x v="0"/>
    <m/>
  </r>
  <r>
    <d v="2022-08-23T00:59:32"/>
    <x v="9"/>
    <n v="20"/>
    <s v="TABORDA ROJAS DIEGO ALEJANDRO"/>
    <x v="9"/>
    <x v="0"/>
    <n v="292"/>
    <n v="24.3333333333333"/>
    <n v="314.88188976378001"/>
    <s v="1 Descuento (Jefe de ruta)"/>
    <n v="136296.8504"/>
    <x v="0"/>
    <n v="16057.142900000001"/>
    <x v="384"/>
    <x v="0"/>
    <m/>
  </r>
  <r>
    <d v="2022-08-23T00:59:33"/>
    <x v="9"/>
    <n v="21"/>
    <s v="REYES ALVARADO ARIEL"/>
    <x v="8"/>
    <x v="0"/>
    <n v="120"/>
    <n v="24"/>
    <n v="131.20078740157501"/>
    <s v="1 Descuento (Usuario desubicado)"/>
    <n v="56790.354299999999"/>
    <x v="0"/>
    <n v="16057.142900000001"/>
    <x v="384"/>
    <x v="0"/>
    <m/>
  </r>
  <r>
    <d v="2022-08-23T00:59:33"/>
    <x v="9"/>
    <n v="22"/>
    <s v="QUIRAMA CASTAEDA JHON JADER"/>
    <x v="3"/>
    <x v="3"/>
    <n v="289"/>
    <n v="28.9"/>
    <n v="262.40157480315003"/>
    <m/>
    <n v="113580.7087"/>
    <x v="1"/>
    <n v="16057.142900000001"/>
    <x v="384"/>
    <x v="0"/>
    <m/>
  </r>
  <r>
    <d v="2022-08-23T00:59:33"/>
    <x v="9"/>
    <n v="23"/>
    <s v="HERNANDEZ RIVERA WILDEBRANDO ANTONIO"/>
    <x v="3"/>
    <x v="0"/>
    <n v="228"/>
    <n v="22.8"/>
    <n v="262.40157480315003"/>
    <m/>
    <n v="113580.7087"/>
    <x v="0"/>
    <n v="16057.142900000001"/>
    <x v="384"/>
    <x v="0"/>
    <m/>
  </r>
  <r>
    <d v="2022-08-23T00:59:33"/>
    <x v="9"/>
    <n v="24"/>
    <s v="TORRES CRISTIAN"/>
    <x v="6"/>
    <x v="3"/>
    <n v="213"/>
    <n v="28.4"/>
    <n v="196.80118110236199"/>
    <s v="7 Descuentos (Transbordo veh 13)"/>
    <n v="85185.531499999997"/>
    <x v="0"/>
    <n v="16057.142900000001"/>
    <x v="384"/>
    <x v="0"/>
    <m/>
  </r>
  <r>
    <d v="2022-08-23T00:59:33"/>
    <x v="9"/>
    <n v="25"/>
    <s v="SANCHEZ DIAZ EDISON ANDRES"/>
    <x v="1"/>
    <x v="3"/>
    <n v="302"/>
    <n v="27.454545454545499"/>
    <n v="288.64173228346499"/>
    <s v="2 Descuento (Despachador estiven y Jose)"/>
    <n v="124938.7795"/>
    <x v="1"/>
    <n v="16057.142900000001"/>
    <x v="384"/>
    <x v="0"/>
    <m/>
  </r>
  <r>
    <d v="2022-08-23T00:59:34"/>
    <x v="9"/>
    <n v="28"/>
    <s v="HINCAPIE GALLEGO YEISON ANDRES"/>
    <x v="0"/>
    <x v="3"/>
    <n v="245"/>
    <n v="27.2222222222222"/>
    <n v="236.16141732283501"/>
    <m/>
    <n v="102222.6378"/>
    <x v="0"/>
    <n v="16057.142900000001"/>
    <x v="384"/>
    <x v="0"/>
    <m/>
  </r>
  <r>
    <d v="2022-08-23T00:59:34"/>
    <x v="1"/>
    <n v="31"/>
    <s v="LONDOO URREGO DANIEL ANDRES"/>
    <x v="3"/>
    <x v="3"/>
    <n v="227"/>
    <n v="22.7"/>
    <n v="262.40157480315003"/>
    <s v="6 Descuentos (Transbordo)"/>
    <n v="113580.7087"/>
    <x v="0"/>
    <n v="16057.142900000001"/>
    <x v="384"/>
    <x v="0"/>
    <m/>
  </r>
  <r>
    <d v="2022-08-23T00:59:34"/>
    <x v="1"/>
    <n v="32"/>
    <s v="ESCOBAR BRAN MATEO"/>
    <x v="1"/>
    <x v="0"/>
    <n v="252"/>
    <n v="22.909090909090899"/>
    <n v="288.64173228346499"/>
    <s v="6 Descuentos (2 Despachadores, Conduct, y 3 Usuarios desubicados)"/>
    <n v="124938.7795"/>
    <x v="0"/>
    <n v="16057.142900000001"/>
    <x v="384"/>
    <x v="0"/>
    <m/>
  </r>
  <r>
    <d v="2022-08-23T00:59:34"/>
    <x v="1"/>
    <n v="34"/>
    <s v="MONTOYA OSPINA GILBERTO ANTONIO"/>
    <x v="12"/>
    <x v="0"/>
    <n v="372"/>
    <n v="28.615384615384599"/>
    <n v="341.12204724409401"/>
    <m/>
    <n v="147654.92129999999"/>
    <x v="0"/>
    <n v="16057.142900000001"/>
    <x v="384"/>
    <x v="0"/>
    <m/>
  </r>
  <r>
    <d v="2022-08-23T00:59:35"/>
    <x v="1"/>
    <n v="35"/>
    <s v="GARCIA DAVID WILSON ALBERTO"/>
    <x v="6"/>
    <x v="0"/>
    <n v="227"/>
    <n v="28.375"/>
    <n v="209.92125984251999"/>
    <s v="5 Descuentos (2 Jefe de ruta, 2 x Usuario con movilidad reducida y Despachador)"/>
    <n v="90864.566900000005"/>
    <x v="1"/>
    <n v="16057.142900000001"/>
    <x v="384"/>
    <x v="0"/>
    <m/>
  </r>
  <r>
    <d v="2022-08-23T00:59:35"/>
    <x v="1"/>
    <n v="36"/>
    <s v="MARTINEZ CHAVERRA LUIS NORBERTO"/>
    <x v="1"/>
    <x v="0"/>
    <n v="250"/>
    <n v="22.727272727272702"/>
    <n v="288.64173228346499"/>
    <m/>
    <n v="124938.7795"/>
    <x v="0"/>
    <n v="16057.142900000001"/>
    <x v="384"/>
    <x v="0"/>
    <m/>
  </r>
  <r>
    <d v="2022-08-23T00:59:35"/>
    <x v="1"/>
    <n v="37"/>
    <s v="HOYOS HENAO SANTIAGO"/>
    <x v="0"/>
    <x v="3"/>
    <n v="251"/>
    <n v="27.8888888888889"/>
    <n v="236.16141732283501"/>
    <m/>
    <n v="102222.6378"/>
    <x v="1"/>
    <n v="16057.142900000001"/>
    <x v="384"/>
    <x v="0"/>
    <m/>
  </r>
  <r>
    <d v="2022-08-23T00:59:35"/>
    <x v="1"/>
    <n v="38"/>
    <s v="LONDOO CADAVID DAVID SANTIAGO"/>
    <x v="2"/>
    <x v="0"/>
    <n v="149"/>
    <n v="27.090909090909101"/>
    <n v="144.32086614173201"/>
    <s v="3 Descuentos (Transbordo)"/>
    <n v="62469.389799999997"/>
    <x v="0"/>
    <n v="16057.142900000001"/>
    <x v="384"/>
    <x v="0"/>
    <m/>
  </r>
  <r>
    <d v="2022-08-23T00:59:35"/>
    <x v="1"/>
    <n v="39"/>
    <s v="LONDOO LOPERA DUVAN ANDRES"/>
    <x v="3"/>
    <x v="1"/>
    <n v="238"/>
    <n v="23.8"/>
    <n v="262.40157480315003"/>
    <s v="1 Descuento (Usuario desubicado)"/>
    <n v="113580.7087"/>
    <x v="0"/>
    <n v="16057.142900000001"/>
    <x v="384"/>
    <x v="0"/>
    <m/>
  </r>
  <r>
    <d v="2022-08-23T00:59:36"/>
    <x v="1"/>
    <n v="40"/>
    <s v="OCAMPO OCAMPO ANTONIO JOSE"/>
    <x v="9"/>
    <x v="0"/>
    <n v="333"/>
    <n v="27.75"/>
    <n v="314.88188976378001"/>
    <s v="2 Descuentos (Usuarios desubicados)"/>
    <n v="136296.8504"/>
    <x v="0"/>
    <n v="16057.142900000001"/>
    <x v="384"/>
    <x v="0"/>
    <m/>
  </r>
  <r>
    <d v="2022-08-24T01:30:32"/>
    <x v="9"/>
    <n v="1"/>
    <s v="LUJAN LOPERA FABIAN ALEXIS"/>
    <x v="6"/>
    <x v="0"/>
    <n v="189"/>
    <n v="22.235294117647101"/>
    <n v="219.02851711026599"/>
    <s v="4 Descuentos (Transbordo veh 16)"/>
    <n v="94737.832699999999"/>
    <x v="0"/>
    <n v="14835.483899999999"/>
    <x v="385"/>
    <x v="0"/>
    <m/>
  </r>
  <r>
    <d v="2022-08-24T01:30:32"/>
    <x v="9"/>
    <n v="2"/>
    <s v="HERNANDEZ MACIAS GILBERTO"/>
    <x v="3"/>
    <x v="0"/>
    <n v="285"/>
    <n v="28.5"/>
    <n v="257.680608365019"/>
    <m/>
    <n v="111456.2738"/>
    <x v="1"/>
    <n v="14835.483899999999"/>
    <x v="385"/>
    <x v="0"/>
    <m/>
  </r>
  <r>
    <d v="2022-08-24T01:30:32"/>
    <x v="9"/>
    <n v="5"/>
    <s v="GONZALEZ MONTAO HERNAN DARIO"/>
    <x v="3"/>
    <x v="0"/>
    <n v="270"/>
    <n v="27"/>
    <n v="257.680608365019"/>
    <s v="2 Descuentos (Transbordo veh 16)"/>
    <n v="111456.2738"/>
    <x v="1"/>
    <n v="14835.483899999999"/>
    <x v="385"/>
    <x v="0"/>
    <m/>
  </r>
  <r>
    <d v="2022-08-24T01:30:33"/>
    <x v="9"/>
    <n v="6"/>
    <s v="VARGAS ROJAS DIELMER AUGUSTO"/>
    <x v="0"/>
    <x v="0"/>
    <n v="230"/>
    <n v="25.5555555555556"/>
    <n v="231.912547528517"/>
    <s v="13 Descuentos (Transbordo veh 16)"/>
    <n v="100310.6464"/>
    <x v="0"/>
    <n v="14835.483899999999"/>
    <x v="385"/>
    <x v="0"/>
    <m/>
  </r>
  <r>
    <d v="2022-08-24T01:30:33"/>
    <x v="9"/>
    <n v="8"/>
    <s v="VACA FIERRO ROBINSON"/>
    <x v="3"/>
    <x v="0"/>
    <n v="309"/>
    <n v="30.9"/>
    <n v="257.680608365019"/>
    <m/>
    <n v="111456.2738"/>
    <x v="1"/>
    <n v="14835.483899999999"/>
    <x v="385"/>
    <x v="0"/>
    <m/>
  </r>
  <r>
    <d v="2022-08-24T01:30:33"/>
    <x v="9"/>
    <n v="9"/>
    <s v="PINEDA ESTRADA CRISTIAN JOHAN"/>
    <x v="0"/>
    <x v="0"/>
    <n v="228"/>
    <n v="25.3333333333333"/>
    <n v="231.912547528517"/>
    <m/>
    <n v="100310.6464"/>
    <x v="0"/>
    <n v="14835.483899999999"/>
    <x v="385"/>
    <x v="0"/>
    <m/>
  </r>
  <r>
    <d v="2022-08-24T01:30:33"/>
    <x v="9"/>
    <n v="10"/>
    <s v="MONSALVE OCAMPO EDISON GUSTAVO"/>
    <x v="11"/>
    <x v="0"/>
    <n v="45"/>
    <n v="22.5"/>
    <n v="51.536121673003798"/>
    <m/>
    <n v="22291.254799999999"/>
    <x v="0"/>
    <n v="14835.483899999999"/>
    <x v="385"/>
    <x v="0"/>
    <m/>
  </r>
  <r>
    <d v="2022-08-24T01:30:33"/>
    <x v="1"/>
    <n v="13"/>
    <s v="MORALES CASTAEDA JONNY EDISON"/>
    <x v="0"/>
    <x v="0"/>
    <n v="198"/>
    <n v="22"/>
    <n v="231.912547528517"/>
    <m/>
    <n v="100310.6464"/>
    <x v="0"/>
    <n v="14835.483899999999"/>
    <x v="385"/>
    <x v="0"/>
    <m/>
  </r>
  <r>
    <d v="2022-08-24T01:30:33"/>
    <x v="1"/>
    <n v="14"/>
    <s v="CARVAJAL SALAZAR HECTOR MARINO"/>
    <x v="1"/>
    <x v="0"/>
    <n v="264"/>
    <n v="24"/>
    <n v="283.448669201521"/>
    <s v="1 Descuento (Conduct)"/>
    <n v="122601.9011"/>
    <x v="1"/>
    <n v="14835.483899999999"/>
    <x v="385"/>
    <x v="0"/>
    <m/>
  </r>
  <r>
    <d v="2022-08-24T01:30:33"/>
    <x v="1"/>
    <n v="15"/>
    <s v="LOPERA AGUDELO LUIS FRANCISCO"/>
    <x v="0"/>
    <x v="0"/>
    <n v="188"/>
    <n v="20.8888888888889"/>
    <n v="231.912547528517"/>
    <m/>
    <n v="100310.6464"/>
    <x v="0"/>
    <n v="14835.483899999999"/>
    <x v="385"/>
    <x v="0"/>
    <m/>
  </r>
  <r>
    <d v="2022-08-24T01:30:34"/>
    <x v="1"/>
    <n v="16"/>
    <s v="LONDOO ORTIZ ARNOLD DAVID"/>
    <x v="2"/>
    <x v="0"/>
    <n v="141"/>
    <n v="25.636363636363601"/>
    <n v="141.72433460075999"/>
    <m/>
    <n v="61300.950599999996"/>
    <x v="0"/>
    <n v="14835.483899999999"/>
    <x v="385"/>
    <x v="0"/>
    <m/>
  </r>
  <r>
    <d v="2022-08-24T01:30:34"/>
    <x v="1"/>
    <n v="17"/>
    <s v="FRANCO BRAVO JHOAN FERNANDO"/>
    <x v="3"/>
    <x v="0"/>
    <n v="247"/>
    <n v="24.7"/>
    <n v="257.680608365019"/>
    <s v="3 Descuentos (Usuarios desubicados)"/>
    <n v="111456.2738"/>
    <x v="0"/>
    <n v="14835.483899999999"/>
    <x v="385"/>
    <x v="0"/>
    <m/>
  </r>
  <r>
    <d v="2022-08-24T01:30:34"/>
    <x v="1"/>
    <n v="18"/>
    <s v="RENDON VIANA HUMBERTO DE JESUS"/>
    <x v="0"/>
    <x v="0"/>
    <n v="238"/>
    <n v="26.4444444444444"/>
    <n v="231.912547528517"/>
    <m/>
    <n v="100310.6464"/>
    <x v="0"/>
    <n v="14835.483899999999"/>
    <x v="385"/>
    <x v="0"/>
    <m/>
  </r>
  <r>
    <d v="2022-08-24T01:30:34"/>
    <x v="1"/>
    <n v="19"/>
    <s v="HURTADO MADRID JUAN ESTEBAN"/>
    <x v="0"/>
    <x v="0"/>
    <n v="212"/>
    <n v="23.5555555555556"/>
    <n v="231.912547528517"/>
    <s v="1 Descuento (Usuario desubicado)"/>
    <n v="100310.6464"/>
    <x v="0"/>
    <n v="14835.483899999999"/>
    <x v="385"/>
    <x v="0"/>
    <m/>
  </r>
  <r>
    <d v="2022-08-24T01:30:34"/>
    <x v="1"/>
    <n v="20"/>
    <s v="TABORDA ROJAS DIEGO ALEJANDRO"/>
    <x v="3"/>
    <x v="0"/>
    <n v="266"/>
    <n v="28"/>
    <n v="244.796577946768"/>
    <s v="3 Descuentos (2 Usuarios desubicados Y Transbordo)"/>
    <n v="105883.4601"/>
    <x v="0"/>
    <n v="14835.483899999999"/>
    <x v="385"/>
    <x v="0"/>
    <m/>
  </r>
  <r>
    <d v="2022-08-24T01:30:34"/>
    <x v="1"/>
    <n v="22"/>
    <s v="QUIRAMA CASTAEDA JHON JADER"/>
    <x v="0"/>
    <x v="0"/>
    <n v="272"/>
    <n v="30.2222222222222"/>
    <n v="231.912547528517"/>
    <m/>
    <n v="100310.6464"/>
    <x v="1"/>
    <n v="14835.483899999999"/>
    <x v="385"/>
    <x v="0"/>
    <m/>
  </r>
  <r>
    <d v="2022-08-24T01:30:34"/>
    <x v="1"/>
    <n v="24"/>
    <s v="TORRES CRISTIAN"/>
    <x v="1"/>
    <x v="3"/>
    <n v="284"/>
    <n v="25.818181818181799"/>
    <n v="283.448669201521"/>
    <m/>
    <n v="122601.9011"/>
    <x v="0"/>
    <n v="14835.483899999999"/>
    <x v="385"/>
    <x v="0"/>
    <m/>
  </r>
  <r>
    <d v="2022-08-24T01:30:35"/>
    <x v="1"/>
    <n v="25"/>
    <s v="SANCHEZ DIAZ EDISON ANDRES"/>
    <x v="1"/>
    <x v="0"/>
    <n v="316"/>
    <n v="28.727272727272702"/>
    <n v="283.448669201521"/>
    <s v="3 Descuentos (Usuarios desubicados)"/>
    <n v="122601.9011"/>
    <x v="1"/>
    <n v="14835.483899999999"/>
    <x v="385"/>
    <x v="0"/>
    <m/>
  </r>
  <r>
    <d v="2022-08-24T01:30:35"/>
    <x v="1"/>
    <n v="28"/>
    <s v="HINCAPIE GALLEGO YEISON ANDRES"/>
    <x v="4"/>
    <x v="0"/>
    <n v="182"/>
    <n v="26"/>
    <n v="180.37642585551299"/>
    <m/>
    <n v="78019.391600000003"/>
    <x v="0"/>
    <n v="14835.483899999999"/>
    <x v="385"/>
    <x v="0"/>
    <m/>
  </r>
  <r>
    <d v="2022-08-24T01:30:35"/>
    <x v="1"/>
    <n v="29"/>
    <s v="VALENCIA MENDOZA JHON"/>
    <x v="10"/>
    <x v="0"/>
    <n v="106"/>
    <n v="30.285714285714299"/>
    <n v="90.188212927756695"/>
    <m/>
    <n v="39009.695800000001"/>
    <x v="0"/>
    <n v="14835.483899999999"/>
    <x v="385"/>
    <x v="0"/>
    <m/>
  </r>
  <r>
    <d v="2022-08-24T01:30:35"/>
    <x v="1"/>
    <n v="31"/>
    <s v="LONDOO URREGO DANIEL ANDRES"/>
    <x v="6"/>
    <x v="0"/>
    <n v="178"/>
    <n v="23.733333333333299"/>
    <n v="193.26045627376399"/>
    <m/>
    <n v="83592.205300000001"/>
    <x v="0"/>
    <n v="14835.483899999999"/>
    <x v="385"/>
    <x v="0"/>
    <m/>
  </r>
  <r>
    <d v="2022-08-24T01:30:35"/>
    <x v="9"/>
    <n v="32"/>
    <s v="ESCOBAR BRAN MATEO"/>
    <x v="3"/>
    <x v="0"/>
    <n v="259"/>
    <n v="25.9"/>
    <n v="257.680608365019"/>
    <s v="1 Descuento (Usuario desubicado)"/>
    <n v="111456.2738"/>
    <x v="0"/>
    <n v="14835.483899999999"/>
    <x v="385"/>
    <x v="0"/>
    <m/>
  </r>
  <r>
    <d v="2022-08-24T01:30:35"/>
    <x v="9"/>
    <n v="34"/>
    <s v="MONTOYA OSPINA GILBERTO ANTONIO"/>
    <x v="1"/>
    <x v="3"/>
    <n v="290"/>
    <n v="26.363636363636399"/>
    <n v="283.448669201521"/>
    <m/>
    <n v="122601.9011"/>
    <x v="0"/>
    <n v="14835.483899999999"/>
    <x v="385"/>
    <x v="0"/>
    <m/>
  </r>
  <r>
    <d v="2022-08-24T01:30:35"/>
    <x v="9"/>
    <n v="35"/>
    <s v="GARCIA DAVID WILSON ALBERTO"/>
    <x v="1"/>
    <x v="0"/>
    <n v="271"/>
    <n v="24.636363636363601"/>
    <n v="283.448669201521"/>
    <m/>
    <n v="122601.9011"/>
    <x v="1"/>
    <n v="14835.483899999999"/>
    <x v="385"/>
    <x v="0"/>
    <m/>
  </r>
  <r>
    <d v="2022-08-24T01:30:36"/>
    <x v="9"/>
    <n v="36"/>
    <s v="MEDINA PARRA JONATHAN ESTIVEN"/>
    <x v="0"/>
    <x v="0"/>
    <n v="202"/>
    <n v="22.4444444444444"/>
    <n v="231.912547528517"/>
    <s v="4 Descuentos (2 Usuarios desubicados y Despachador jose, Conduct)"/>
    <n v="100310.6464"/>
    <x v="0"/>
    <n v="14835.483899999999"/>
    <x v="385"/>
    <x v="0"/>
    <m/>
  </r>
  <r>
    <d v="2022-08-24T01:30:36"/>
    <x v="9"/>
    <n v="37"/>
    <s v="PIEDRAHITA MADRID SANTIAGO"/>
    <x v="6"/>
    <x v="0"/>
    <n v="191"/>
    <n v="23.875"/>
    <n v="206.14448669201499"/>
    <m/>
    <n v="89165.019"/>
    <x v="1"/>
    <n v="14835.483899999999"/>
    <x v="385"/>
    <x v="0"/>
    <m/>
  </r>
  <r>
    <d v="2022-08-24T01:30:36"/>
    <x v="9"/>
    <n v="38"/>
    <s v="LONDOO CADAVID DAVID SANTIAGO"/>
    <x v="3"/>
    <x v="0"/>
    <n v="233"/>
    <n v="23.3"/>
    <n v="257.680608365019"/>
    <m/>
    <n v="111456.2738"/>
    <x v="0"/>
    <n v="14835.483899999999"/>
    <x v="385"/>
    <x v="0"/>
    <m/>
  </r>
  <r>
    <d v="2022-08-24T01:30:36"/>
    <x v="9"/>
    <n v="39"/>
    <s v="LONDOO LOPERA DUVAN ANDRES"/>
    <x v="0"/>
    <x v="0"/>
    <n v="269"/>
    <n v="29.8888888888889"/>
    <n v="231.912547528517"/>
    <s v="2 Descuentos (Despachador jose y Conduct)"/>
    <n v="100310.6464"/>
    <x v="0"/>
    <n v="14835.483899999999"/>
    <x v="385"/>
    <x v="0"/>
    <m/>
  </r>
  <r>
    <d v="2022-08-24T01:30:36"/>
    <x v="9"/>
    <n v="40"/>
    <s v="BERRIO GIL YEYSON DARIO"/>
    <x v="9"/>
    <x v="3"/>
    <n v="320"/>
    <n v="26.6666666666667"/>
    <n v="309.216730038023"/>
    <s v="5 Descuentos (Conduct, 3 Despachadores y Usuario desubicado)"/>
    <n v="133747.52849999999"/>
    <x v="0"/>
    <n v="14835.483899999999"/>
    <x v="385"/>
    <x v="0"/>
    <m/>
  </r>
  <r>
    <d v="2022-08-24T01:30:36"/>
    <x v="9"/>
    <n v="42"/>
    <s v="CASTRILLON CLAVIJO CRISTIAN JESIC"/>
    <x v="10"/>
    <x v="0"/>
    <n v="94"/>
    <n v="26.8571428571429"/>
    <n v="90.188212927756695"/>
    <m/>
    <n v="39009.695800000001"/>
    <x v="0"/>
    <n v="14835.483899999999"/>
    <x v="385"/>
    <x v="0"/>
    <m/>
  </r>
  <r>
    <d v="2022-08-24T01:31:22"/>
    <x v="1"/>
    <n v="12"/>
    <s v="MARULANDA JARAMILLO DAWER ANDRES"/>
    <x v="0"/>
    <x v="0"/>
    <n v="151"/>
    <n v="16.7777777777778"/>
    <n v="151"/>
    <m/>
    <n v="63900"/>
    <x v="0"/>
    <n v="11240"/>
    <x v="385"/>
    <x v="0"/>
    <m/>
  </r>
  <r>
    <d v="2022-08-24T01:31:22"/>
    <x v="1"/>
    <n v="21"/>
    <s v="REYES ALVARADO ARIEL"/>
    <x v="3"/>
    <x v="3"/>
    <n v="178"/>
    <n v="17.8"/>
    <n v="178"/>
    <m/>
    <n v="75600"/>
    <x v="0"/>
    <n v="11240"/>
    <x v="385"/>
    <x v="0"/>
    <m/>
  </r>
  <r>
    <d v="2022-08-24T01:31:22"/>
    <x v="1"/>
    <n v="23"/>
    <s v="HERNANDEZ RIVERA WILDEBRANDO ANTONIO"/>
    <x v="0"/>
    <x v="0"/>
    <n v="183"/>
    <n v="20.3333333333333"/>
    <n v="183"/>
    <m/>
    <n v="78300"/>
    <x v="0"/>
    <n v="11240"/>
    <x v="385"/>
    <x v="0"/>
    <m/>
  </r>
  <r>
    <d v="2022-08-24T01:31:22"/>
    <x v="1"/>
    <n v="26"/>
    <s v="VERENZUELA MARTINEZ ALEXANDER"/>
    <x v="9"/>
    <x v="3"/>
    <n v="233"/>
    <n v="19.5"/>
    <n v="233"/>
    <s v="4 Descuentos (3 Usuarios desubicados y despachador estiven)"/>
    <n v="99900"/>
    <x v="0"/>
    <n v="11240"/>
    <x v="385"/>
    <x v="0"/>
    <m/>
  </r>
  <r>
    <d v="2022-08-25T01:39:05"/>
    <x v="1"/>
    <n v="1"/>
    <s v="LUJAN LOPERA FABIAN ALEXIS"/>
    <x v="2"/>
    <x v="3"/>
    <n v="141"/>
    <n v="23.5"/>
    <n v="152.857142857143"/>
    <m/>
    <n v="66085.714300000007"/>
    <x v="0"/>
    <n v="15475"/>
    <x v="386"/>
    <x v="0"/>
    <m/>
  </r>
  <r>
    <d v="2022-08-25T01:39:05"/>
    <x v="1"/>
    <n v="2"/>
    <s v="HERNANDEZ MACIAS GILBERTO"/>
    <x v="0"/>
    <x v="0"/>
    <n v="212"/>
    <n v="23.5555555555556"/>
    <n v="229.28571428571399"/>
    <s v="2 Descuentos (Usuarios desubicados)"/>
    <n v="99128.571400000001"/>
    <x v="1"/>
    <n v="15475"/>
    <x v="386"/>
    <x v="0"/>
    <m/>
  </r>
  <r>
    <d v="2022-08-25T01:39:06"/>
    <x v="1"/>
    <n v="5"/>
    <s v="LOAIZA GAVIRIA EDIXON ANDRES"/>
    <x v="0"/>
    <x v="0"/>
    <n v="250"/>
    <n v="27.7777777777778"/>
    <n v="229.28571428571399"/>
    <m/>
    <n v="99128.571400000001"/>
    <x v="1"/>
    <n v="15475"/>
    <x v="386"/>
    <x v="0"/>
    <m/>
  </r>
  <r>
    <d v="2022-08-25T01:39:06"/>
    <x v="1"/>
    <n v="6"/>
    <s v="VARGAS ROJAS DIELMER AUGUSTO"/>
    <x v="6"/>
    <x v="0"/>
    <n v="238"/>
    <n v="29.75"/>
    <n v="203.80952380952399"/>
    <m/>
    <n v="88114.285699999993"/>
    <x v="0"/>
    <n v="15475"/>
    <x v="386"/>
    <x v="0"/>
    <m/>
  </r>
  <r>
    <d v="2022-08-25T01:39:06"/>
    <x v="1"/>
    <n v="8"/>
    <s v="VACA FIERRO ROBINSON"/>
    <x v="0"/>
    <x v="0"/>
    <n v="292"/>
    <n v="32.4444444444444"/>
    <n v="229.28571428571399"/>
    <s v="3 Descuentos (Usuarios desubicados)"/>
    <n v="99128.571400000001"/>
    <x v="1"/>
    <n v="15475"/>
    <x v="386"/>
    <x v="0"/>
    <m/>
  </r>
  <r>
    <d v="2022-08-25T01:39:06"/>
    <x v="1"/>
    <n v="9"/>
    <s v="PINEDA ESTRADA CRISTIAN JOHAN"/>
    <x v="4"/>
    <x v="0"/>
    <n v="163"/>
    <n v="23.285714285714299"/>
    <n v="178.333333333333"/>
    <m/>
    <n v="77100"/>
    <x v="0"/>
    <n v="15475"/>
    <x v="386"/>
    <x v="0"/>
    <m/>
  </r>
  <r>
    <d v="2022-08-25T01:39:06"/>
    <x v="1"/>
    <n v="10"/>
    <s v="MONSALVE OCAMPO EDISON GUSTAVO"/>
    <x v="2"/>
    <x v="0"/>
    <n v="155"/>
    <n v="25.8333333333333"/>
    <n v="152.857142857143"/>
    <m/>
    <n v="66085.714300000007"/>
    <x v="0"/>
    <n v="15475"/>
    <x v="386"/>
    <x v="0"/>
    <m/>
  </r>
  <r>
    <d v="2022-08-25T01:39:07"/>
    <x v="1"/>
    <n v="11"/>
    <s v="HERNANDEZ RIVERA WILDEBRANDO ANTONIO"/>
    <x v="4"/>
    <x v="1"/>
    <n v="188"/>
    <n v="26.8571428571429"/>
    <n v="178.333333333333"/>
    <s v="Se descuenta el viaje de 5 30 pm ya que no espera el tiempo indicado en el paradero"/>
    <n v="77100"/>
    <x v="0"/>
    <n v="15475"/>
    <x v="386"/>
    <x v="0"/>
    <m/>
  </r>
  <r>
    <d v="2022-08-25T01:39:07"/>
    <x v="9"/>
    <n v="12"/>
    <s v="MARULANDA JARAMILLO DAWER ANDRES"/>
    <x v="4"/>
    <x v="1"/>
    <n v="156"/>
    <n v="22.285714285714299"/>
    <n v="178.333333333333"/>
    <m/>
    <n v="77100"/>
    <x v="0"/>
    <n v="15475"/>
    <x v="386"/>
    <x v="0"/>
    <m/>
  </r>
  <r>
    <d v="2022-08-25T01:39:07"/>
    <x v="9"/>
    <n v="14"/>
    <s v="GONZALEZ VELASQUEZ LISDAN"/>
    <x v="1"/>
    <x v="0"/>
    <n v="265"/>
    <n v="24.090909090909101"/>
    <n v="280.23809523809501"/>
    <m/>
    <n v="121157.14290000001"/>
    <x v="1"/>
    <n v="15475"/>
    <x v="386"/>
    <x v="0"/>
    <m/>
  </r>
  <r>
    <d v="2022-08-25T01:39:07"/>
    <x v="9"/>
    <n v="15"/>
    <s v="LOPERA AGUDELO LUIS FRANCISCO"/>
    <x v="0"/>
    <x v="0"/>
    <n v="215"/>
    <n v="23.8888888888889"/>
    <n v="229.28571428571399"/>
    <m/>
    <n v="99128.571400000001"/>
    <x v="0"/>
    <n v="15475"/>
    <x v="386"/>
    <x v="0"/>
    <m/>
  </r>
  <r>
    <d v="2022-08-25T01:39:08"/>
    <x v="9"/>
    <n v="16"/>
    <s v="LONDOO ORTIZ ARNOLD DAVID"/>
    <x v="11"/>
    <x v="0"/>
    <n v="45"/>
    <n v="22.5"/>
    <n v="50.952380952380899"/>
    <m/>
    <n v="22028.571400000001"/>
    <x v="0"/>
    <n v="15475"/>
    <x v="386"/>
    <x v="0"/>
    <m/>
  </r>
  <r>
    <d v="2022-08-25T01:39:08"/>
    <x v="9"/>
    <n v="17"/>
    <s v="FRANCO BRAVO JHOAN FERNANDO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8"/>
    <s v="RENDON VIANA HUMBERTO DE JESUS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9"/>
    <s v="HURTADO MADRID JUAN ESTEBAN"/>
    <x v="3"/>
    <x v="0"/>
    <n v="221"/>
    <n v="22.1"/>
    <n v="254.76190476190499"/>
    <s v="1 Descuento (Usuario desubicado)"/>
    <n v="110142.85709999999"/>
    <x v="0"/>
    <n v="15475"/>
    <x v="386"/>
    <x v="0"/>
    <m/>
  </r>
  <r>
    <d v="2022-08-25T01:39:08"/>
    <x v="9"/>
    <n v="20"/>
    <s v="TABORDA ROJAS DIEGO ALEJANDRO"/>
    <x v="3"/>
    <x v="0"/>
    <n v="262"/>
    <n v="26.2"/>
    <n v="254.76190476190499"/>
    <m/>
    <n v="110142.85709999999"/>
    <x v="0"/>
    <n v="15475"/>
    <x v="386"/>
    <x v="0"/>
    <m/>
  </r>
  <r>
    <d v="2022-08-25T01:39:09"/>
    <x v="9"/>
    <n v="21"/>
    <s v="REYES ALVARADO ARIEL"/>
    <x v="6"/>
    <x v="1"/>
    <n v="191"/>
    <n v="23.875"/>
    <n v="203.80952380952399"/>
    <s v="Se descuenta el viaje de 2 21 pm ya que no espera el tiempo indicado en el paradero"/>
    <n v="88114.285699999993"/>
    <x v="0"/>
    <n v="15475"/>
    <x v="386"/>
    <x v="0"/>
    <m/>
  </r>
  <r>
    <d v="2022-08-25T01:39:09"/>
    <x v="9"/>
    <n v="22"/>
    <s v="QUIRAMA CASTAEDA JHON JADER"/>
    <x v="10"/>
    <x v="0"/>
    <n v="136"/>
    <n v="30.2222222222222"/>
    <n v="114.642857142857"/>
    <m/>
    <n v="49564.2857"/>
    <x v="1"/>
    <n v="15475"/>
    <x v="386"/>
    <x v="0"/>
    <m/>
  </r>
  <r>
    <d v="2022-08-25T01:39:09"/>
    <x v="9"/>
    <n v="23"/>
    <s v="RUA OCHOA JARAD"/>
    <x v="2"/>
    <x v="0"/>
    <n v="151"/>
    <n v="25.1666666666667"/>
    <n v="152.857142857143"/>
    <m/>
    <n v="66085.714300000007"/>
    <x v="0"/>
    <n v="15475"/>
    <x v="386"/>
    <x v="0"/>
    <m/>
  </r>
  <r>
    <d v="2022-08-25T01:39:10"/>
    <x v="9"/>
    <n v="25"/>
    <s v="SANCHEZ DIAZ EDISON ANDRES"/>
    <x v="6"/>
    <x v="0"/>
    <n v="238"/>
    <n v="29.75"/>
    <n v="203.80952380952399"/>
    <s v="1 Descuento (Despachador Jose)"/>
    <n v="88114.285699999993"/>
    <x v="1"/>
    <n v="15475"/>
    <x v="386"/>
    <x v="0"/>
    <m/>
  </r>
  <r>
    <d v="2022-08-25T01:39:10"/>
    <x v="9"/>
    <n v="26"/>
    <s v="ESPINOZA CHAVARRIA GUILLERMO LEON"/>
    <x v="0"/>
    <x v="0"/>
    <n v="218"/>
    <n v="24.2222222222222"/>
    <n v="229.28571428571399"/>
    <s v="3 Descuentos (Conduct y 2 x Usuario con movilidad reducida)"/>
    <n v="99128.571400000001"/>
    <x v="0"/>
    <n v="15475"/>
    <x v="386"/>
    <x v="0"/>
    <m/>
  </r>
  <r>
    <d v="2022-08-25T01:39:10"/>
    <x v="9"/>
    <n v="28"/>
    <s v="HINCAPIE GALLEGO YEISON ANDRES"/>
    <x v="3"/>
    <x v="0"/>
    <n v="244"/>
    <n v="24.4"/>
    <n v="254.76190476190499"/>
    <m/>
    <n v="110142.85709999999"/>
    <x v="0"/>
    <n v="15475"/>
    <x v="386"/>
    <x v="0"/>
    <m/>
  </r>
  <r>
    <d v="2022-08-25T01:39:10"/>
    <x v="9"/>
    <n v="29"/>
    <s v="LONDOO CADAVID DAVID SANTIAGO"/>
    <x v="0"/>
    <x v="0"/>
    <n v="241"/>
    <n v="26.7777777777778"/>
    <n v="229.28571428571399"/>
    <m/>
    <n v="99128.571400000001"/>
    <x v="0"/>
    <n v="15475"/>
    <x v="386"/>
    <x v="0"/>
    <m/>
  </r>
  <r>
    <d v="2022-08-25T01:39:10"/>
    <x v="1"/>
    <n v="31"/>
    <s v="LONDOO URREGO DANIEL ANDRES"/>
    <x v="6"/>
    <x v="0"/>
    <n v="224"/>
    <n v="28"/>
    <n v="203.80952380952399"/>
    <s v="1 Descuento (Conduct)"/>
    <n v="88114.285699999993"/>
    <x v="0"/>
    <n v="15475"/>
    <x v="386"/>
    <x v="0"/>
    <m/>
  </r>
  <r>
    <d v="2022-08-25T01:39:11"/>
    <x v="1"/>
    <n v="32"/>
    <s v="ESCOBAR BRAN MATEO"/>
    <x v="0"/>
    <x v="0"/>
    <n v="206"/>
    <n v="22.8888888888889"/>
    <n v="229.28571428571399"/>
    <m/>
    <n v="99128.571400000001"/>
    <x v="0"/>
    <n v="15475"/>
    <x v="386"/>
    <x v="0"/>
    <m/>
  </r>
  <r>
    <d v="2022-08-25T01:39:11"/>
    <x v="1"/>
    <n v="33"/>
    <s v="BERRIO GIL YEYSON DARIO"/>
    <x v="0"/>
    <x v="0"/>
    <n v="232"/>
    <n v="25.7777777777778"/>
    <n v="229.28571428571399"/>
    <s v="2 Descuentos (Conduct y Despachador estiven)"/>
    <n v="99128.571400000001"/>
    <x v="0"/>
    <n v="15475"/>
    <x v="386"/>
    <x v="0"/>
    <m/>
  </r>
  <r>
    <d v="2022-08-25T01:39:11"/>
    <x v="1"/>
    <n v="34"/>
    <s v="MONTOYA OSPINA GILBERTO ANTONIO"/>
    <x v="0"/>
    <x v="3"/>
    <n v="213"/>
    <n v="23.6666666666667"/>
    <n v="229.28571428571399"/>
    <m/>
    <n v="99128.571400000001"/>
    <x v="0"/>
    <n v="15475"/>
    <x v="386"/>
    <x v="0"/>
    <m/>
  </r>
  <r>
    <d v="2022-08-25T01:39:11"/>
    <x v="1"/>
    <n v="35"/>
    <s v="GARCIA DAVID WILSON ALBERTO"/>
    <x v="6"/>
    <x v="0"/>
    <n v="186"/>
    <n v="23.25"/>
    <n v="203.80952380952399"/>
    <s v="2 Descuentos x Usuario con movilidad reducida"/>
    <n v="88114.285699999993"/>
    <x v="1"/>
    <n v="15475"/>
    <x v="386"/>
    <x v="0"/>
    <m/>
  </r>
  <r>
    <d v="2022-08-25T01:39:12"/>
    <x v="1"/>
    <n v="36"/>
    <s v="MEDINA PARRA JONATHAN ESTIVEN"/>
    <x v="0"/>
    <x v="0"/>
    <n v="214"/>
    <n v="23.7777777777778"/>
    <n v="229.28571428571399"/>
    <m/>
    <n v="99128.571400000001"/>
    <x v="0"/>
    <n v="15475"/>
    <x v="386"/>
    <x v="0"/>
    <m/>
  </r>
  <r>
    <d v="2022-08-25T01:39:12"/>
    <x v="1"/>
    <n v="37"/>
    <s v="HOYOS HENAO SANTIAGO"/>
    <x v="3"/>
    <x v="0"/>
    <n v="273"/>
    <n v="27.3"/>
    <n v="254.76190476190499"/>
    <s v="3 Descuentos (Usuarios desubicados)"/>
    <n v="110142.85709999999"/>
    <x v="1"/>
    <n v="15475"/>
    <x v="386"/>
    <x v="0"/>
    <m/>
  </r>
  <r>
    <d v="2022-08-25T01:39:12"/>
    <x v="1"/>
    <n v="38"/>
    <s v="VERENZUELA MARTINEZ ALEXANDER"/>
    <x v="0"/>
    <x v="0"/>
    <n v="232"/>
    <n v="25.7777777777778"/>
    <n v="229.28571428571399"/>
    <m/>
    <n v="99128.571400000001"/>
    <x v="0"/>
    <n v="15475"/>
    <x v="386"/>
    <x v="0"/>
    <m/>
  </r>
  <r>
    <d v="2022-08-25T01:39:12"/>
    <x v="1"/>
    <n v="39"/>
    <s v="GONZALEZ MONTAO HERNAN DARIO"/>
    <x v="6"/>
    <x v="0"/>
    <n v="183"/>
    <n v="22.875"/>
    <n v="203.80952380952399"/>
    <m/>
    <n v="88114.285699999993"/>
    <x v="0"/>
    <n v="15475"/>
    <x v="386"/>
    <x v="0"/>
    <m/>
  </r>
  <r>
    <d v="2022-08-25T01:39:13"/>
    <x v="1"/>
    <n v="40"/>
    <s v="OCAMPO OCAMPO ANTONIO JOSE"/>
    <x v="2"/>
    <x v="3"/>
    <n v="183"/>
    <n v="28.153846153846199"/>
    <n v="165.59523809523799"/>
    <m/>
    <n v="71592.857099999994"/>
    <x v="0"/>
    <n v="15475"/>
    <x v="386"/>
    <x v="0"/>
    <m/>
  </r>
  <r>
    <d v="2022-08-25T01:39:13"/>
    <x v="1"/>
    <n v="42"/>
    <s v="CASTRILLON CLAVIJO CRISTIAN JESIC"/>
    <x v="8"/>
    <x v="0"/>
    <n v="131"/>
    <n v="26.2"/>
    <n v="127.380952380952"/>
    <m/>
    <n v="55071.428599999999"/>
    <x v="0"/>
    <n v="15475"/>
    <x v="386"/>
    <x v="0"/>
    <m/>
  </r>
  <r>
    <d v="2022-08-25T01:39:50"/>
    <x v="1"/>
    <n v="3"/>
    <s v="CANO JIMENEZ ESNEIDER"/>
    <x v="0"/>
    <x v="0"/>
    <n v="185"/>
    <n v="20.5555555555556"/>
    <n v="185"/>
    <m/>
    <n v="79200"/>
    <x v="0"/>
    <n v="13180"/>
    <x v="386"/>
    <x v="0"/>
    <m/>
  </r>
  <r>
    <d v="2022-08-25T01:39:50"/>
    <x v="9"/>
    <n v="13"/>
    <s v="MORALES CASTAEDA JONNY EDISON"/>
    <x v="3"/>
    <x v="0"/>
    <n v="210"/>
    <n v="21"/>
    <n v="210"/>
    <s v="3 Descuentos (Usuarios desubicados)"/>
    <n v="90000"/>
    <x v="0"/>
    <n v="13180"/>
    <x v="386"/>
    <x v="0"/>
    <m/>
  </r>
  <r>
    <d v="2022-08-25T01:39:50"/>
    <x v="9"/>
    <n v="24"/>
    <s v="TORRES CRISTIAN"/>
    <x v="6"/>
    <x v="0"/>
    <n v="162"/>
    <n v="20.5"/>
    <n v="162"/>
    <s v="4 Descuentos (Despachador Camilo y Jose, Conduct y Usuario desubicado)"/>
    <n v="69300"/>
    <x v="0"/>
    <n v="13180"/>
    <x v="386"/>
    <x v="0"/>
    <m/>
  </r>
  <r>
    <d v="2022-08-25T01:39:50"/>
    <x v="1"/>
    <n v="30"/>
    <s v="ORTEGA ARROYAVE JUAN PABLO"/>
    <x v="2"/>
    <x v="0"/>
    <n v="102"/>
    <n v="18.545454545454501"/>
    <n v="102"/>
    <m/>
    <n v="43425"/>
    <x v="0"/>
    <n v="13180"/>
    <x v="386"/>
    <x v="0"/>
    <m/>
  </r>
  <r>
    <d v="2022-08-26T01:52:19"/>
    <x v="9"/>
    <n v="1"/>
    <s v="LUJAN LOPERA FABIAN ALEXIS"/>
    <x v="6"/>
    <x v="3"/>
    <n v="173"/>
    <n v="21.625"/>
    <n v="202.70545454545501"/>
    <m/>
    <n v="87617.454500000007"/>
    <x v="0"/>
    <n v="15812.5"/>
    <x v="387"/>
    <x v="0"/>
    <m/>
  </r>
  <r>
    <d v="2022-08-26T01:52:19"/>
    <x v="9"/>
    <n v="2"/>
    <s v="HERNANDEZ MACIAS GILBERTO"/>
    <x v="10"/>
    <x v="0"/>
    <n v="131"/>
    <n v="29.1111111111111"/>
    <n v="114.02181818181801"/>
    <m/>
    <n v="49284.818200000002"/>
    <x v="1"/>
    <n v="15812.5"/>
    <x v="387"/>
    <x v="0"/>
    <m/>
  </r>
  <r>
    <d v="2022-08-26T01:52:20"/>
    <x v="9"/>
    <n v="3"/>
    <s v="CANO JIMENEZ ESNEIDER"/>
    <x v="4"/>
    <x v="0"/>
    <n v="192"/>
    <n v="27.428571428571399"/>
    <n v="177.36727272727299"/>
    <m/>
    <n v="76665.272700000001"/>
    <x v="0"/>
    <n v="15812.5"/>
    <x v="387"/>
    <x v="0"/>
    <m/>
  </r>
  <r>
    <d v="2022-08-26T01:52:20"/>
    <x v="9"/>
    <n v="5"/>
    <s v="LOAIZA GAVIRIA EDIXON ANDRES"/>
    <x v="0"/>
    <x v="0"/>
    <n v="301"/>
    <n v="33.4444444444444"/>
    <n v="228.04363636363601"/>
    <m/>
    <n v="98569.636400000003"/>
    <x v="1"/>
    <n v="15812.5"/>
    <x v="387"/>
    <x v="0"/>
    <m/>
  </r>
  <r>
    <d v="2022-08-26T01:52:20"/>
    <x v="9"/>
    <n v="6"/>
    <s v="VARGAS ROJAS DIELMER AUGUSTO"/>
    <x v="6"/>
    <x v="0"/>
    <n v="204"/>
    <n v="25.5"/>
    <n v="202.70545454545501"/>
    <s v="1 Descuento (Conduct)"/>
    <n v="87617.454500000007"/>
    <x v="0"/>
    <n v="15812.5"/>
    <x v="387"/>
    <x v="0"/>
    <m/>
  </r>
  <r>
    <d v="2022-08-26T01:52:20"/>
    <x v="9"/>
    <n v="8"/>
    <s v="VACA FIERRO ROBINSON"/>
    <x v="3"/>
    <x v="0"/>
    <n v="294"/>
    <n v="29.4"/>
    <n v="253.38181818181801"/>
    <s v="3 Descuentos (2 x Usuario con movilidad reducida y Usuario desubicado)"/>
    <n v="109521.81819999999"/>
    <x v="1"/>
    <n v="15812.5"/>
    <x v="387"/>
    <x v="0"/>
    <m/>
  </r>
  <r>
    <d v="2022-08-26T01:52:21"/>
    <x v="9"/>
    <n v="10"/>
    <s v="MONSALVE OCAMPO EDISON GUSTAVO"/>
    <x v="6"/>
    <x v="0"/>
    <n v="191"/>
    <n v="23.875"/>
    <n v="202.70545454545501"/>
    <m/>
    <n v="87617.454500000007"/>
    <x v="0"/>
    <n v="15812.5"/>
    <x v="387"/>
    <x v="0"/>
    <m/>
  </r>
  <r>
    <d v="2022-08-26T01:52:21"/>
    <x v="1"/>
    <n v="11"/>
    <s v="HERNANDEZ RIVERA WILDEBRANDO ANTONIO"/>
    <x v="8"/>
    <x v="0"/>
    <n v="113"/>
    <n v="22.6"/>
    <n v="126.690909090909"/>
    <m/>
    <n v="54760.909099999997"/>
    <x v="0"/>
    <n v="15812.5"/>
    <x v="387"/>
    <x v="0"/>
    <m/>
  </r>
  <r>
    <d v="2022-08-26T01:52:21"/>
    <x v="1"/>
    <n v="13"/>
    <s v="MORALES CASTAEDA JONNY EDISON"/>
    <x v="0"/>
    <x v="3"/>
    <n v="230"/>
    <n v="25.5555555555556"/>
    <n v="228.04363636363601"/>
    <s v="1 Descuento (Jefe de ruta)"/>
    <n v="98569.636400000003"/>
    <x v="0"/>
    <n v="15812.5"/>
    <x v="387"/>
    <x v="0"/>
    <m/>
  </r>
  <r>
    <d v="2022-08-26T01:52:21"/>
    <x v="1"/>
    <n v="15"/>
    <s v="LOPERA AGUDELO LUIS FRANCISCO"/>
    <x v="0"/>
    <x v="0"/>
    <n v="213"/>
    <n v="23.6666666666667"/>
    <n v="228.04363636363601"/>
    <m/>
    <n v="98569.636400000003"/>
    <x v="0"/>
    <n v="15812.5"/>
    <x v="387"/>
    <x v="0"/>
    <m/>
  </r>
  <r>
    <d v="2022-08-26T01:52:21"/>
    <x v="1"/>
    <n v="16"/>
    <s v="LONDOO ORTIZ ARNOLD DAVID"/>
    <x v="0"/>
    <x v="0"/>
    <n v="229"/>
    <n v="25.4444444444444"/>
    <n v="228.04363636363601"/>
    <s v="2 Descuentos (Despachador estiven y Usuario desubicado)"/>
    <n v="98569.636400000003"/>
    <x v="0"/>
    <n v="15812.5"/>
    <x v="387"/>
    <x v="0"/>
    <m/>
  </r>
  <r>
    <d v="2022-08-26T01:52:21"/>
    <x v="1"/>
    <n v="17"/>
    <s v="FRANCO BRAVO JHOAN FERNANDO"/>
    <x v="2"/>
    <x v="0"/>
    <n v="146"/>
    <n v="26.545454545454501"/>
    <n v="139.36000000000001"/>
    <m/>
    <n v="60237"/>
    <x v="0"/>
    <n v="15812.5"/>
    <x v="387"/>
    <x v="0"/>
    <m/>
  </r>
  <r>
    <d v="2022-08-26T01:52:21"/>
    <x v="1"/>
    <n v="18"/>
    <s v="RENDON VIANA HUMBERTO DE JESUS"/>
    <x v="0"/>
    <x v="0"/>
    <n v="199"/>
    <n v="22.1111111111111"/>
    <n v="228.04363636363601"/>
    <m/>
    <n v="98569.636400000003"/>
    <x v="0"/>
    <n v="15812.5"/>
    <x v="387"/>
    <x v="0"/>
    <m/>
  </r>
  <r>
    <d v="2022-08-26T01:52:22"/>
    <x v="1"/>
    <n v="19"/>
    <s v="HURTADO MADRID JUAN ESTEBAN"/>
    <x v="0"/>
    <x v="0"/>
    <n v="215"/>
    <n v="23.8888888888889"/>
    <n v="228.04363636363601"/>
    <m/>
    <n v="98569.636400000003"/>
    <x v="0"/>
    <n v="15812.5"/>
    <x v="387"/>
    <x v="0"/>
    <m/>
  </r>
  <r>
    <d v="2022-08-26T01:52:22"/>
    <x v="1"/>
    <n v="20"/>
    <s v="TABORDA ROJAS DIEGO ALEJANDRO"/>
    <x v="3"/>
    <x v="0"/>
    <n v="262"/>
    <n v="26.2"/>
    <n v="253.38181818181801"/>
    <m/>
    <n v="109521.81819999999"/>
    <x v="0"/>
    <n v="15812.5"/>
    <x v="387"/>
    <x v="0"/>
    <m/>
  </r>
  <r>
    <d v="2022-08-26T01:52:22"/>
    <x v="1"/>
    <n v="22"/>
    <s v="QUIRAMA CASTAEDA JHON JADER"/>
    <x v="3"/>
    <x v="0"/>
    <n v="271"/>
    <n v="27.1"/>
    <n v="253.38181818181801"/>
    <m/>
    <n v="109521.81819999999"/>
    <x v="1"/>
    <n v="15812.5"/>
    <x v="387"/>
    <x v="0"/>
    <m/>
  </r>
  <r>
    <d v="2022-08-26T01:52:22"/>
    <x v="1"/>
    <n v="23"/>
    <s v="REYES ALVARADO ARIEL"/>
    <x v="1"/>
    <x v="3"/>
    <n v="270"/>
    <n v="24.545454545454501"/>
    <n v="278.72000000000003"/>
    <m/>
    <n v="120474"/>
    <x v="0"/>
    <n v="15812.5"/>
    <x v="387"/>
    <x v="0"/>
    <m/>
  </r>
  <r>
    <d v="2022-08-26T01:52:22"/>
    <x v="1"/>
    <n v="24"/>
    <s v="TORRES CRISTIAN"/>
    <x v="0"/>
    <x v="3"/>
    <n v="237"/>
    <n v="26.3333333333333"/>
    <n v="228.04363636363601"/>
    <s v="1 Descuento (Jose despachador)"/>
    <n v="98569.636400000003"/>
    <x v="0"/>
    <n v="15812.5"/>
    <x v="387"/>
    <x v="0"/>
    <m/>
  </r>
  <r>
    <d v="2022-08-26T01:52:22"/>
    <x v="1"/>
    <n v="25"/>
    <s v="SANCHEZ DIAZ EDISON ANDRES"/>
    <x v="0"/>
    <x v="0"/>
    <n v="240"/>
    <n v="26.6666666666667"/>
    <n v="228.04363636363601"/>
    <s v="2 Descuentos x Usuario con movilidad reducida"/>
    <n v="98569.636400000003"/>
    <x v="1"/>
    <n v="15812.5"/>
    <x v="387"/>
    <x v="0"/>
    <m/>
  </r>
  <r>
    <d v="2022-08-26T01:52:23"/>
    <x v="1"/>
    <n v="26"/>
    <s v="VERENZUELA MARTINEZ ALEXANDER"/>
    <x v="3"/>
    <x v="0"/>
    <n v="231"/>
    <n v="23.1"/>
    <n v="253.38181818181801"/>
    <m/>
    <n v="109521.81819999999"/>
    <x v="0"/>
    <n v="15812.5"/>
    <x v="387"/>
    <x v="0"/>
    <m/>
  </r>
  <r>
    <d v="2022-08-26T01:52:23"/>
    <x v="1"/>
    <n v="27"/>
    <s v="HENAO MUOZ FERNEY"/>
    <x v="6"/>
    <x v="0"/>
    <n v="224"/>
    <n v="26.352941176470601"/>
    <n v="215.374545454545"/>
    <m/>
    <n v="93093.545499999993"/>
    <x v="0"/>
    <n v="15812.5"/>
    <x v="387"/>
    <x v="0"/>
    <m/>
  </r>
  <r>
    <d v="2022-08-26T01:52:23"/>
    <x v="1"/>
    <n v="28"/>
    <s v="HINCAPIE GALLEGO YEISON ANDRES"/>
    <x v="0"/>
    <x v="3"/>
    <n v="213"/>
    <n v="23.6666666666667"/>
    <n v="228.04363636363601"/>
    <s v="2 Descuentos (Conduct y Despachador estiven)"/>
    <n v="98569.636400000003"/>
    <x v="0"/>
    <n v="15812.5"/>
    <x v="387"/>
    <x v="0"/>
    <m/>
  </r>
  <r>
    <d v="2022-08-26T01:52:23"/>
    <x v="1"/>
    <n v="29"/>
    <s v="VALENCIA MENDOZA JHON"/>
    <x v="10"/>
    <x v="0"/>
    <n v="133"/>
    <n v="29.5555555555556"/>
    <n v="114.02181818181801"/>
    <m/>
    <n v="49284.818200000002"/>
    <x v="0"/>
    <n v="15812.5"/>
    <x v="387"/>
    <x v="0"/>
    <m/>
  </r>
  <r>
    <d v="2022-08-26T01:52:23"/>
    <x v="9"/>
    <n v="30"/>
    <s v="ORTEGA ARROYAVE JUAN PABLO"/>
    <x v="4"/>
    <x v="3"/>
    <n v="192"/>
    <n v="27.428571428571399"/>
    <n v="177.36727272727299"/>
    <s v="3 Descuentos (2 jefe de ruta y Conduct)"/>
    <n v="76665.272700000001"/>
    <x v="0"/>
    <n v="15812.5"/>
    <x v="387"/>
    <x v="0"/>
    <m/>
  </r>
  <r>
    <d v="2022-08-26T01:52:23"/>
    <x v="9"/>
    <n v="31"/>
    <s v="LONDOO URREGO DANIEL ANDRES"/>
    <x v="6"/>
    <x v="3"/>
    <n v="194"/>
    <n v="24.25"/>
    <n v="202.70545454545501"/>
    <m/>
    <n v="87617.454500000007"/>
    <x v="0"/>
    <n v="15812.5"/>
    <x v="387"/>
    <x v="0"/>
    <m/>
  </r>
  <r>
    <d v="2022-08-26T01:52:24"/>
    <x v="9"/>
    <n v="32"/>
    <s v="ZAPATA POSSO FERNEY"/>
    <x v="1"/>
    <x v="3"/>
    <n v="283"/>
    <n v="25.727272727272702"/>
    <n v="278.72000000000003"/>
    <m/>
    <n v="120474"/>
    <x v="0"/>
    <n v="15812.5"/>
    <x v="387"/>
    <x v="0"/>
    <m/>
  </r>
  <r>
    <d v="2022-08-26T01:52:24"/>
    <x v="9"/>
    <n v="33"/>
    <s v="BERRIO GIL YEYSON DARIO"/>
    <x v="3"/>
    <x v="0"/>
    <n v="215"/>
    <n v="21.5"/>
    <n v="253.38181818181801"/>
    <m/>
    <n v="109521.81819999999"/>
    <x v="0"/>
    <n v="15812.5"/>
    <x v="387"/>
    <x v="0"/>
    <m/>
  </r>
  <r>
    <d v="2022-08-26T01:52:24"/>
    <x v="9"/>
    <n v="34"/>
    <s v="ESPINOZA CHAVARRIA GUILLERMO LEON"/>
    <x v="0"/>
    <x v="0"/>
    <n v="230"/>
    <n v="25.5555555555556"/>
    <n v="228.04363636363601"/>
    <m/>
    <n v="98569.636400000003"/>
    <x v="0"/>
    <n v="15812.5"/>
    <x v="387"/>
    <x v="0"/>
    <m/>
  </r>
  <r>
    <d v="2022-08-26T01:52:25"/>
    <x v="9"/>
    <n v="35"/>
    <s v="GARCIA DAVID WILSON ALBERTO"/>
    <x v="1"/>
    <x v="0"/>
    <n v="257"/>
    <n v="23.363636363636399"/>
    <n v="278.72000000000003"/>
    <s v="8 Descuentos (Despachador Jose y Conduct y 2 x Usuario con movilidad reducida y 4 Transbordo veh 11)"/>
    <n v="120474"/>
    <x v="1"/>
    <n v="15812.5"/>
    <x v="387"/>
    <x v="0"/>
    <m/>
  </r>
  <r>
    <d v="2022-08-26T01:52:25"/>
    <x v="9"/>
    <n v="36"/>
    <s v="MEDINA PARRA JONATHAN ESTIVEN"/>
    <x v="10"/>
    <x v="0"/>
    <n v="105"/>
    <n v="26.25"/>
    <n v="101.35272727272699"/>
    <m/>
    <n v="43808.727299999999"/>
    <x v="0"/>
    <n v="15812.5"/>
    <x v="387"/>
    <x v="0"/>
    <m/>
  </r>
  <r>
    <d v="2022-08-26T01:52:25"/>
    <x v="9"/>
    <n v="37"/>
    <s v="HOYOS HENAO SANTIAGO"/>
    <x v="2"/>
    <x v="3"/>
    <n v="144"/>
    <n v="26.181818181818201"/>
    <n v="139.36000000000001"/>
    <m/>
    <n v="60237"/>
    <x v="1"/>
    <n v="15812.5"/>
    <x v="387"/>
    <x v="0"/>
    <m/>
  </r>
  <r>
    <d v="2022-08-26T01:52:25"/>
    <x v="9"/>
    <n v="39"/>
    <s v="GONZALEZ MONTAO HERNAN DARIO"/>
    <x v="6"/>
    <x v="0"/>
    <n v="181"/>
    <n v="24.133333333333301"/>
    <n v="190.036363636364"/>
    <m/>
    <n v="82141.363599999997"/>
    <x v="0"/>
    <n v="15812.5"/>
    <x v="387"/>
    <x v="0"/>
    <m/>
  </r>
  <r>
    <d v="2022-08-26T01:52:26"/>
    <x v="9"/>
    <n v="40"/>
    <s v="OCAMPO OCAMPO ANTONIO JOSE"/>
    <x v="6"/>
    <x v="0"/>
    <n v="172"/>
    <n v="22.933333333333302"/>
    <n v="190.036363636364"/>
    <m/>
    <n v="82141.363599999997"/>
    <x v="0"/>
    <n v="15812.5"/>
    <x v="387"/>
    <x v="0"/>
    <m/>
  </r>
  <r>
    <d v="2022-08-26T01:52:26"/>
    <x v="9"/>
    <n v="42"/>
    <s v="CASTRILLON CLAVIJO CRISTIAN JESIC"/>
    <x v="10"/>
    <x v="3"/>
    <n v="83"/>
    <n v="23.714285714285701"/>
    <n v="88.683636363636396"/>
    <m/>
    <n v="38332.636400000003"/>
    <x v="0"/>
    <n v="15812.5"/>
    <x v="387"/>
    <x v="0"/>
    <m/>
  </r>
  <r>
    <d v="2022-08-26T01:54:12"/>
    <x v="0"/>
    <n v="9"/>
    <s v="PINEDA ESTRADA CRISTIAN JOHAN"/>
    <x v="6"/>
    <x v="0"/>
    <n v="161"/>
    <n v="20.125"/>
    <n v="161"/>
    <m/>
    <n v="68850"/>
    <x v="0"/>
    <n v="10420"/>
    <x v="387"/>
    <x v="0"/>
    <m/>
  </r>
  <r>
    <d v="2022-08-26T01:54:12"/>
    <x v="1"/>
    <n v="12"/>
    <s v="MARULANDA JARAMILLO DAWER ANDRES"/>
    <x v="0"/>
    <x v="3"/>
    <n v="183"/>
    <n v="20.3333333333333"/>
    <n v="183"/>
    <m/>
    <n v="78300"/>
    <x v="0"/>
    <n v="10420"/>
    <x v="387"/>
    <x v="0"/>
    <m/>
  </r>
  <r>
    <d v="2022-08-26T01:54:12"/>
    <x v="1"/>
    <n v="14"/>
    <s v="CARVAJAL SALAZAR HECTOR MARINO"/>
    <x v="3"/>
    <x v="3"/>
    <n v="180"/>
    <n v="18.947368421052602"/>
    <n v="180"/>
    <m/>
    <n v="76725"/>
    <x v="1"/>
    <n v="10420"/>
    <x v="387"/>
    <x v="0"/>
    <m/>
  </r>
  <r>
    <d v="2022-08-26T01:54:12"/>
    <x v="1"/>
    <n v="21"/>
    <s v="REYES ALVARADO ARIEL"/>
    <x v="0"/>
    <x v="0"/>
    <n v="177"/>
    <n v="19.6666666666667"/>
    <n v="177"/>
    <m/>
    <n v="75600"/>
    <x v="0"/>
    <n v="10420"/>
    <x v="387"/>
    <x v="0"/>
    <m/>
  </r>
  <r>
    <d v="2022-08-27T02:41:04"/>
    <x v="1"/>
    <n v="1"/>
    <s v="LUJAN LOPERA FABIAN ALEXIS"/>
    <x v="0"/>
    <x v="0"/>
    <n v="225"/>
    <n v="25"/>
    <n v="244.962406015038"/>
    <s v="YEISON BERRIO Realiz 1 viaje donde moviliz 29 Usuarios"/>
    <n v="106183.0827"/>
    <x v="0"/>
    <n v="16259.375"/>
    <x v="388"/>
    <x v="0"/>
    <m/>
  </r>
  <r>
    <d v="2022-08-27T02:41:04"/>
    <x v="1"/>
    <n v="3"/>
    <s v="CANO JIMENEZ ESNEIDER"/>
    <x v="6"/>
    <x v="0"/>
    <n v="196"/>
    <n v="24.5"/>
    <n v="217.74436090225601"/>
    <m/>
    <n v="94384.962400000004"/>
    <x v="0"/>
    <n v="16259.375"/>
    <x v="388"/>
    <x v="0"/>
    <m/>
  </r>
  <r>
    <d v="2022-08-27T02:41:05"/>
    <x v="1"/>
    <n v="5"/>
    <s v="LOAIZA GAVIRIA EDIXON ANDRES"/>
    <x v="2"/>
    <x v="0"/>
    <n v="185"/>
    <n v="30.8333333333333"/>
    <n v="163.30827067669199"/>
    <m/>
    <n v="70788.721799999999"/>
    <x v="1"/>
    <n v="16259.375"/>
    <x v="388"/>
    <x v="0"/>
    <m/>
  </r>
  <r>
    <d v="2022-08-27T02:41:05"/>
    <x v="1"/>
    <n v="7"/>
    <s v="HERNANDEZ MACIAS GILBERTO"/>
    <x v="6"/>
    <x v="3"/>
    <n v="211"/>
    <n v="26.375"/>
    <n v="217.74436090225601"/>
    <m/>
    <n v="94384.962400000004"/>
    <x v="1"/>
    <n v="16259.375"/>
    <x v="388"/>
    <x v="0"/>
    <m/>
  </r>
  <r>
    <d v="2022-08-27T02:41:05"/>
    <x v="1"/>
    <n v="8"/>
    <s v="VACA FIERRO ROBINSON"/>
    <x v="0"/>
    <x v="0"/>
    <n v="238"/>
    <n v="26.4444444444444"/>
    <n v="244.962406015038"/>
    <m/>
    <n v="106183.0827"/>
    <x v="1"/>
    <n v="16259.375"/>
    <x v="388"/>
    <x v="0"/>
    <m/>
  </r>
  <r>
    <d v="2022-08-27T02:41:05"/>
    <x v="1"/>
    <n v="9"/>
    <s v="PINEDA ESTRADA CRISTIAN JOHAN"/>
    <x v="8"/>
    <x v="0"/>
    <n v="143"/>
    <n v="28.6"/>
    <n v="136.09022556391"/>
    <m/>
    <n v="58990.601499999997"/>
    <x v="0"/>
    <n v="16259.375"/>
    <x v="388"/>
    <x v="0"/>
    <m/>
  </r>
  <r>
    <d v="2022-08-27T02:41:06"/>
    <x v="1"/>
    <n v="10"/>
    <s v="MONSALVE OCAMPO EDISON GUSTAVO"/>
    <x v="6"/>
    <x v="0"/>
    <n v="205"/>
    <n v="25.625"/>
    <n v="217.74436090225601"/>
    <m/>
    <n v="94384.962400000004"/>
    <x v="0"/>
    <n v="16259.375"/>
    <x v="388"/>
    <x v="0"/>
    <m/>
  </r>
  <r>
    <d v="2022-08-27T02:41:06"/>
    <x v="9"/>
    <n v="13"/>
    <s v="MORALES CASTAEDA JONNY EDISON"/>
    <x v="3"/>
    <x v="0"/>
    <n v="246"/>
    <n v="24.6"/>
    <n v="272.18045112781999"/>
    <m/>
    <n v="117981.20299999999"/>
    <x v="0"/>
    <n v="16259.375"/>
    <x v="388"/>
    <x v="0"/>
    <m/>
  </r>
  <r>
    <d v="2022-08-27T02:41:06"/>
    <x v="9"/>
    <n v="14"/>
    <s v="CASTAEDA DIEGO ALEJANDRO"/>
    <x v="6"/>
    <x v="0"/>
    <n v="260"/>
    <n v="32.5"/>
    <n v="217.74436090225601"/>
    <m/>
    <n v="94384.962400000004"/>
    <x v="1"/>
    <n v="16259.375"/>
    <x v="388"/>
    <x v="0"/>
    <m/>
  </r>
  <r>
    <d v="2022-08-27T02:41:06"/>
    <x v="9"/>
    <n v="15"/>
    <s v="LONDOO LOPERA DUVAN ANDRES"/>
    <x v="0"/>
    <x v="0"/>
    <n v="224"/>
    <n v="24.8888888888889"/>
    <n v="244.962406015038"/>
    <m/>
    <n v="106183.0827"/>
    <x v="0"/>
    <n v="16259.375"/>
    <x v="388"/>
    <x v="0"/>
    <m/>
  </r>
  <r>
    <d v="2022-08-27T02:41:07"/>
    <x v="9"/>
    <n v="16"/>
    <s v="LONDOO ORTIZ ARNOLD DAVID"/>
    <x v="10"/>
    <x v="3"/>
    <n v="86"/>
    <n v="24.571428571428601"/>
    <n v="95.263157894736807"/>
    <m/>
    <n v="41293.4211"/>
    <x v="0"/>
    <n v="16259.375"/>
    <x v="388"/>
    <x v="0"/>
    <m/>
  </r>
  <r>
    <d v="2022-08-27T02:41:07"/>
    <x v="9"/>
    <n v="17"/>
    <s v="FRANCO BRAVO JHOAN FERNANDO"/>
    <x v="6"/>
    <x v="0"/>
    <n v="206"/>
    <n v="25.75"/>
    <n v="217.74436090225601"/>
    <s v="1 Descuento (Usuario desubicado)"/>
    <n v="94384.962400000004"/>
    <x v="0"/>
    <n v="16259.375"/>
    <x v="388"/>
    <x v="0"/>
    <m/>
  </r>
  <r>
    <d v="2022-08-27T02:41:07"/>
    <x v="9"/>
    <n v="19"/>
    <s v="HURTADO MADRID JUAN ESTEBAN"/>
    <x v="10"/>
    <x v="0"/>
    <n v="98"/>
    <n v="24.5"/>
    <n v="108.872180451128"/>
    <m/>
    <n v="47192.481200000002"/>
    <x v="0"/>
    <n v="16259.375"/>
    <x v="388"/>
    <x v="0"/>
    <m/>
  </r>
  <r>
    <d v="2022-08-27T02:41:07"/>
    <x v="9"/>
    <n v="20"/>
    <s v="MEDINA PARRA JONATHAN ESTIVEN"/>
    <x v="6"/>
    <x v="0"/>
    <n v="221"/>
    <n v="27.625"/>
    <n v="217.74436090225601"/>
    <m/>
    <n v="94384.962400000004"/>
    <x v="0"/>
    <n v="16259.375"/>
    <x v="388"/>
    <x v="0"/>
    <m/>
  </r>
  <r>
    <d v="2022-08-27T02:41:08"/>
    <x v="9"/>
    <n v="21"/>
    <s v="MARULANDA JARAMILLO DAWER ANDRES"/>
    <x v="4"/>
    <x v="0"/>
    <n v="187"/>
    <n v="26.714285714285701"/>
    <n v="190.52631578947401"/>
    <s v="1 Descuento (Usuario desubicado)"/>
    <n v="82586.842099999994"/>
    <x v="0"/>
    <n v="16259.375"/>
    <x v="388"/>
    <x v="0"/>
    <m/>
  </r>
  <r>
    <d v="2022-08-27T02:41:08"/>
    <x v="9"/>
    <n v="22"/>
    <s v="QUIRAMA CASTAEDA JHON JADER"/>
    <x v="0"/>
    <x v="3"/>
    <n v="259"/>
    <n v="28.7777777777778"/>
    <n v="244.962406015038"/>
    <m/>
    <n v="106183.0827"/>
    <x v="1"/>
    <n v="16259.375"/>
    <x v="388"/>
    <x v="0"/>
    <m/>
  </r>
  <r>
    <d v="2022-08-27T02:41:08"/>
    <x v="9"/>
    <n v="23"/>
    <s v="HERNANDEZ RIVERA WILDEBRANDO ANTONIO"/>
    <x v="0"/>
    <x v="0"/>
    <n v="209"/>
    <n v="23.2222222222222"/>
    <n v="244.962406015038"/>
    <s v="1 Descuento (Despachador jose)"/>
    <n v="106183.0827"/>
    <x v="0"/>
    <n v="16259.375"/>
    <x v="388"/>
    <x v="0"/>
    <m/>
  </r>
  <r>
    <d v="2022-08-27T02:41:08"/>
    <x v="9"/>
    <n v="24"/>
    <s v="TORRES CRISTIAN"/>
    <x v="6"/>
    <x v="0"/>
    <n v="257"/>
    <n v="32.125"/>
    <n v="217.74436090225601"/>
    <m/>
    <n v="94384.962400000004"/>
    <x v="0"/>
    <n v="16259.375"/>
    <x v="388"/>
    <x v="0"/>
    <m/>
  </r>
  <r>
    <d v="2022-08-27T02:41:09"/>
    <x v="9"/>
    <n v="25"/>
    <s v="SANCHEZ DIAZ EDISON ANDRES"/>
    <x v="6"/>
    <x v="0"/>
    <n v="239"/>
    <n v="29.875"/>
    <n v="217.74436090225601"/>
    <m/>
    <n v="94384.962400000004"/>
    <x v="1"/>
    <n v="16259.375"/>
    <x v="388"/>
    <x v="0"/>
    <m/>
  </r>
  <r>
    <d v="2022-08-27T02:41:09"/>
    <x v="9"/>
    <n v="26"/>
    <s v="VERENZUELA MARTINEZ ALEXANDER"/>
    <x v="0"/>
    <x v="0"/>
    <n v="221"/>
    <n v="24.5555555555556"/>
    <n v="244.962406015038"/>
    <m/>
    <n v="106183.0827"/>
    <x v="0"/>
    <n v="16259.375"/>
    <x v="388"/>
    <x v="0"/>
    <m/>
  </r>
  <r>
    <d v="2022-08-27T02:41:09"/>
    <x v="9"/>
    <n v="27"/>
    <s v="DURANGO DAVID JOSE"/>
    <x v="0"/>
    <x v="0"/>
    <n v="272"/>
    <n v="30.2222222222222"/>
    <n v="244.962406015038"/>
    <m/>
    <n v="106183.0827"/>
    <x v="0"/>
    <n v="16259.375"/>
    <x v="388"/>
    <x v="0"/>
    <m/>
  </r>
  <r>
    <d v="2022-08-27T02:41:09"/>
    <x v="9"/>
    <n v="28"/>
    <s v="HINCAPIE GALLEGO YEISON ANDRES"/>
    <x v="4"/>
    <x v="0"/>
    <n v="221"/>
    <n v="31.571428571428601"/>
    <n v="190.52631578947401"/>
    <m/>
    <n v="82586.842099999994"/>
    <x v="0"/>
    <n v="16259.375"/>
    <x v="388"/>
    <x v="0"/>
    <m/>
  </r>
  <r>
    <d v="2022-08-27T02:41:09"/>
    <x v="9"/>
    <n v="29"/>
    <s v="VALENCIA MENDOZA JHON"/>
    <x v="6"/>
    <x v="0"/>
    <n v="245"/>
    <n v="30.625"/>
    <n v="217.74436090225601"/>
    <m/>
    <n v="94384.962400000004"/>
    <x v="0"/>
    <n v="16259.375"/>
    <x v="388"/>
    <x v="0"/>
    <m/>
  </r>
  <r>
    <d v="2022-08-27T02:41:10"/>
    <x v="1"/>
    <n v="31"/>
    <s v="LONDOO URREGO DANIEL ANDRES"/>
    <x v="3"/>
    <x v="0"/>
    <n v="271"/>
    <n v="27.1"/>
    <n v="272.18045112781999"/>
    <s v="1 Descuento (Despachador estiven)"/>
    <n v="117981.20299999999"/>
    <x v="0"/>
    <n v="16259.375"/>
    <x v="388"/>
    <x v="0"/>
    <m/>
  </r>
  <r>
    <d v="2022-08-27T02:41:10"/>
    <x v="1"/>
    <n v="32"/>
    <s v="ESCOBAR BRAN MATEO"/>
    <x v="6"/>
    <x v="0"/>
    <n v="191"/>
    <n v="23.875"/>
    <n v="217.74436090225601"/>
    <m/>
    <n v="94384.962400000004"/>
    <x v="0"/>
    <n v="16259.375"/>
    <x v="388"/>
    <x v="0"/>
    <m/>
  </r>
  <r>
    <d v="2022-08-27T02:41:10"/>
    <x v="1"/>
    <n v="34"/>
    <s v="MONTOYA OSPINA GILBERTO ANTONIO"/>
    <x v="1"/>
    <x v="0"/>
    <n v="311"/>
    <n v="28.272727272727298"/>
    <n v="299.39849624060201"/>
    <s v="1 Descuento (Despachador Camilo y Usuario desubicado)"/>
    <n v="129779.3233"/>
    <x v="0"/>
    <n v="16259.375"/>
    <x v="388"/>
    <x v="0"/>
    <m/>
  </r>
  <r>
    <d v="2022-08-27T02:41:10"/>
    <x v="1"/>
    <n v="35"/>
    <s v="GARCIA DAVID WILSON ALBERTO"/>
    <x v="6"/>
    <x v="3"/>
    <n v="226"/>
    <n v="28.25"/>
    <n v="217.74436090225601"/>
    <s v="2 Descuentos x Usuario con movilidad reducida"/>
    <n v="94384.962400000004"/>
    <x v="1"/>
    <n v="16259.375"/>
    <x v="388"/>
    <x v="0"/>
    <m/>
  </r>
  <r>
    <d v="2022-08-27T02:41:11"/>
    <x v="1"/>
    <n v="36"/>
    <s v="MARTINEZ CHAVERRA LUIS NORBERTO"/>
    <x v="3"/>
    <x v="0"/>
    <n v="245"/>
    <n v="24.5"/>
    <n v="272.18045112781999"/>
    <m/>
    <n v="117981.20299999999"/>
    <x v="0"/>
    <n v="16259.375"/>
    <x v="388"/>
    <x v="0"/>
    <m/>
  </r>
  <r>
    <d v="2022-08-27T02:41:11"/>
    <x v="1"/>
    <n v="37"/>
    <s v="PIEDRAHITA MADRID SANTIAGO"/>
    <x v="6"/>
    <x v="0"/>
    <n v="210"/>
    <n v="26.25"/>
    <n v="217.74436090225601"/>
    <s v="1 Descuento (Usuario desubicado)"/>
    <n v="94384.962400000004"/>
    <x v="1"/>
    <n v="16259.375"/>
    <x v="388"/>
    <x v="0"/>
    <m/>
  </r>
  <r>
    <d v="2022-08-27T02:41:11"/>
    <x v="1"/>
    <n v="38"/>
    <s v="LONDOO CADAVID DAVID SANTIAGO"/>
    <x v="0"/>
    <x v="0"/>
    <n v="279"/>
    <n v="31"/>
    <n v="244.962406015038"/>
    <s v="2 Descuento (Despachador estiven y Usuario desubicado)"/>
    <n v="106183.0827"/>
    <x v="0"/>
    <n v="16259.375"/>
    <x v="388"/>
    <x v="0"/>
    <m/>
  </r>
  <r>
    <d v="2022-08-27T02:41:11"/>
    <x v="1"/>
    <n v="39"/>
    <s v="GONZALEZ MONTAO HERNAN DARIO"/>
    <x v="0"/>
    <x v="3"/>
    <n v="227"/>
    <n v="25.2222222222222"/>
    <n v="244.962406015038"/>
    <m/>
    <n v="106183.0827"/>
    <x v="0"/>
    <n v="16259.375"/>
    <x v="388"/>
    <x v="0"/>
    <m/>
  </r>
  <r>
    <d v="2022-08-27T02:41:12"/>
    <x v="1"/>
    <n v="40"/>
    <s v="OCAMPO OCAMPO ANTONIO JOSE"/>
    <x v="3"/>
    <x v="0"/>
    <n v="281"/>
    <n v="28.1"/>
    <n v="272.18045112781999"/>
    <m/>
    <n v="117981.20299999999"/>
    <x v="0"/>
    <n v="16259.375"/>
    <x v="388"/>
    <x v="0"/>
    <m/>
  </r>
  <r>
    <d v="2022-08-27T02:41:12"/>
    <x v="1"/>
    <n v="42"/>
    <s v="CASTRILLON CLAVIJO CRISTIAN JESIC"/>
    <x v="2"/>
    <x v="0"/>
    <n v="145"/>
    <n v="26.363636363636399"/>
    <n v="149.69924812030101"/>
    <m/>
    <n v="64889.661699999997"/>
    <x v="0"/>
    <n v="16259.375"/>
    <x v="388"/>
    <x v="0"/>
    <m/>
  </r>
  <r>
    <d v="2022-08-27T02:42:08"/>
    <x v="1"/>
    <n v="6"/>
    <s v="VARGAS ROJAS DIELMER AUGUSTO"/>
    <x v="6"/>
    <x v="0"/>
    <n v="185"/>
    <n v="23.125"/>
    <n v="185"/>
    <s v="1 Descuento (Usuario desubicado)"/>
    <n v="79650"/>
    <x v="0"/>
    <n v="14100"/>
    <x v="388"/>
    <x v="0"/>
    <m/>
  </r>
  <r>
    <d v="2022-08-27T02:42:08"/>
    <x v="9"/>
    <n v="12"/>
    <s v="ZAPATA POSSO FERNEY"/>
    <x v="6"/>
    <x v="3"/>
    <n v="167"/>
    <n v="20.875"/>
    <n v="167"/>
    <s v="DAWER MARULANDA Realiz 2 viajes donde moviliz 32 Usuarios"/>
    <n v="71550"/>
    <x v="0"/>
    <n v="14100"/>
    <x v="388"/>
    <x v="0"/>
    <m/>
  </r>
  <r>
    <d v="2022-08-27T02:42:08"/>
    <x v="9"/>
    <n v="18"/>
    <s v="RENDON VIANA HUMBERTO DE JESUS"/>
    <x v="6"/>
    <x v="3"/>
    <n v="179"/>
    <n v="22.375"/>
    <n v="179"/>
    <m/>
    <n v="76950"/>
    <x v="0"/>
    <n v="14100"/>
    <x v="388"/>
    <x v="0"/>
    <m/>
  </r>
  <r>
    <d v="2022-08-27T02:42:08"/>
    <x v="1"/>
    <n v="30"/>
    <s v="ORTEGA ARROYAVE JUAN PABLO"/>
    <x v="6"/>
    <x v="3"/>
    <n v="174"/>
    <n v="21.875"/>
    <n v="174"/>
    <s v="3 Descuentos (Transbordo veh 15)"/>
    <n v="75150"/>
    <x v="0"/>
    <n v="14100"/>
    <x v="388"/>
    <x v="0"/>
    <m/>
  </r>
  <r>
    <d v="2022-08-28T01:09:17"/>
    <x v="1"/>
    <n v="12"/>
    <s v="ZAPATA POSSO FERNEY"/>
    <x v="0"/>
    <x v="0"/>
    <n v="171"/>
    <n v="19"/>
    <n v="171"/>
    <m/>
    <n v="72900"/>
    <x v="0"/>
    <n v="10240"/>
    <x v="389"/>
    <x v="0"/>
    <m/>
  </r>
  <r>
    <d v="2022-08-28T01:09:17"/>
    <x v="1"/>
    <n v="15"/>
    <s v="LONDOO LOPERA DUVAN ANDRES"/>
    <x v="0"/>
    <x v="0"/>
    <n v="162"/>
    <n v="18"/>
    <n v="162"/>
    <m/>
    <n v="68850"/>
    <x v="0"/>
    <n v="10240"/>
    <x v="389"/>
    <x v="0"/>
    <m/>
  </r>
  <r>
    <d v="2022-08-28T01:09:17"/>
    <x v="1"/>
    <n v="21"/>
    <s v="MARULANDA JARAMILLO DAWER ANDRES"/>
    <x v="8"/>
    <x v="0"/>
    <n v="89"/>
    <n v="17.8"/>
    <n v="89"/>
    <m/>
    <n v="37800"/>
    <x v="0"/>
    <n v="10240"/>
    <x v="389"/>
    <x v="0"/>
    <m/>
  </r>
  <r>
    <d v="2022-08-28T01:09:17"/>
    <x v="9"/>
    <n v="39"/>
    <s v="GONZALEZ MONTAO HERNAN DARIO"/>
    <x v="8"/>
    <x v="0"/>
    <n v="90"/>
    <n v="18"/>
    <n v="90"/>
    <m/>
    <n v="38250"/>
    <x v="0"/>
    <n v="10240"/>
    <x v="389"/>
    <x v="0"/>
    <m/>
  </r>
  <r>
    <d v="2022-08-28T01:09:21"/>
    <x v="9"/>
    <n v="1"/>
    <s v="LUJAN LOPERA FABIAN ALEXIS"/>
    <x v="3"/>
    <x v="0"/>
    <n v="200"/>
    <n v="21.052631578947398"/>
    <n v="236.912175648703"/>
    <m/>
    <n v="102335.47900000001"/>
    <x v="0"/>
    <n v="13438.709699999999"/>
    <x v="389"/>
    <x v="0"/>
    <m/>
  </r>
  <r>
    <d v="2022-08-28T01:09:21"/>
    <x v="9"/>
    <n v="3"/>
    <s v="CANO JIMENEZ ESNEIDER"/>
    <x v="6"/>
    <x v="0"/>
    <n v="167"/>
    <n v="20.875"/>
    <n v="199.50499001995999"/>
    <m/>
    <n v="86177.245500000005"/>
    <x v="0"/>
    <n v="13438.709699999999"/>
    <x v="389"/>
    <x v="0"/>
    <m/>
  </r>
  <r>
    <d v="2022-08-28T01:09:21"/>
    <x v="9"/>
    <n v="5"/>
    <s v="LOAIZA GAVIRIA EDIXON ANDRES"/>
    <x v="0"/>
    <x v="0"/>
    <n v="246"/>
    <n v="27.3333333333333"/>
    <n v="224.44311377245501"/>
    <m/>
    <n v="96949.401199999993"/>
    <x v="1"/>
    <n v="13438.709699999999"/>
    <x v="389"/>
    <x v="0"/>
    <m/>
  </r>
  <r>
    <d v="2022-08-28T01:09:21"/>
    <x v="9"/>
    <n v="6"/>
    <s v="VARGAS ROJAS DIELMER AUGUSTO"/>
    <x v="6"/>
    <x v="0"/>
    <n v="170"/>
    <n v="22.6666666666667"/>
    <n v="187.03592814371299"/>
    <m/>
    <n v="80791.167700000005"/>
    <x v="0"/>
    <n v="13438.709699999999"/>
    <x v="389"/>
    <x v="0"/>
    <m/>
  </r>
  <r>
    <d v="2022-08-28T01:09:21"/>
    <x v="9"/>
    <n v="7"/>
    <s v="HERNANDEZ MACIAS GILBERTO"/>
    <x v="0"/>
    <x v="0"/>
    <n v="202"/>
    <n v="22.4444444444444"/>
    <n v="224.44311377245501"/>
    <m/>
    <n v="96949.401199999993"/>
    <x v="1"/>
    <n v="13438.709699999999"/>
    <x v="389"/>
    <x v="0"/>
    <m/>
  </r>
  <r>
    <d v="2022-08-28T01:09:21"/>
    <x v="9"/>
    <n v="8"/>
    <s v="VACA FIERRO ROBINSON"/>
    <x v="6"/>
    <x v="0"/>
    <n v="207"/>
    <n v="25.875"/>
    <n v="199.50499001995999"/>
    <s v="1 Descuento (Propietario)"/>
    <n v="86177.245500000005"/>
    <x v="1"/>
    <n v="13438.709699999999"/>
    <x v="389"/>
    <x v="0"/>
    <m/>
  </r>
  <r>
    <d v="2022-08-28T01:09:22"/>
    <x v="9"/>
    <n v="9"/>
    <s v="PINEDA ESTRADA CRISTIAN JOHAN"/>
    <x v="6"/>
    <x v="3"/>
    <n v="177"/>
    <n v="22.125"/>
    <n v="199.50499001995999"/>
    <m/>
    <n v="86177.245500000005"/>
    <x v="0"/>
    <n v="13438.709699999999"/>
    <x v="389"/>
    <x v="0"/>
    <m/>
  </r>
  <r>
    <d v="2022-08-28T01:09:22"/>
    <x v="1"/>
    <n v="10"/>
    <s v="MONSALVE OCAMPO EDISON GUSTAVO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3"/>
    <s v="MORALES CASTAEDA JONNY EDISON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4"/>
    <s v="CASTAEDA DIEGO ALEJANDRO"/>
    <x v="4"/>
    <x v="0"/>
    <n v="201"/>
    <n v="28.714285714285701"/>
    <n v="174.566866267465"/>
    <m/>
    <n v="75405.089800000002"/>
    <x v="1"/>
    <n v="13438.709699999999"/>
    <x v="389"/>
    <x v="0"/>
    <m/>
  </r>
  <r>
    <d v="2022-08-28T01:09:22"/>
    <x v="1"/>
    <n v="16"/>
    <s v="LONDOO ORTIZ ARNOLD DAVID"/>
    <x v="3"/>
    <x v="0"/>
    <n v="204"/>
    <n v="20.399999999999999"/>
    <n v="249.38123752495"/>
    <s v="CRISTIAN CASTRILLON Realiz 2 viajes donde moviliz 39 Usuarios"/>
    <n v="107721.5569"/>
    <x v="0"/>
    <n v="13438.709699999999"/>
    <x v="389"/>
    <x v="0"/>
    <m/>
  </r>
  <r>
    <d v="2022-08-28T01:09:22"/>
    <x v="1"/>
    <n v="17"/>
    <s v="ESPINOZA CHAVARRIA GUILLERMO LEON"/>
    <x v="0"/>
    <x v="0"/>
    <n v="204"/>
    <n v="22.6666666666667"/>
    <n v="224.44311377245501"/>
    <m/>
    <n v="96949.401199999993"/>
    <x v="0"/>
    <n v="13438.709699999999"/>
    <x v="389"/>
    <x v="0"/>
    <m/>
  </r>
  <r>
    <d v="2022-08-28T01:09:23"/>
    <x v="1"/>
    <n v="20"/>
    <s v="MEDINA PARRA JONATHAN ESTIVEN"/>
    <x v="2"/>
    <x v="0"/>
    <n v="163"/>
    <n v="27.1666666666667"/>
    <n v="149.62874251497001"/>
    <m/>
    <n v="64632.934099999999"/>
    <x v="0"/>
    <n v="13438.709699999999"/>
    <x v="389"/>
    <x v="0"/>
    <m/>
  </r>
  <r>
    <d v="2022-08-28T01:09:23"/>
    <x v="1"/>
    <n v="22"/>
    <s v="QUIRAMA CASTAEDA JHON JADER"/>
    <x v="0"/>
    <x v="0"/>
    <n v="264"/>
    <n v="29.3333333333333"/>
    <n v="224.44311377245501"/>
    <m/>
    <n v="96949.401199999993"/>
    <x v="1"/>
    <n v="13438.709699999999"/>
    <x v="389"/>
    <x v="0"/>
    <m/>
  </r>
  <r>
    <d v="2022-08-28T01:09:23"/>
    <x v="1"/>
    <n v="23"/>
    <s v="RUA OCHOA JARAD"/>
    <x v="3"/>
    <x v="0"/>
    <n v="238"/>
    <n v="23.8"/>
    <n v="249.38123752495"/>
    <s v="2 Descuentos (Despachador estiven t Usuario desubicado)"/>
    <n v="107721.5569"/>
    <x v="0"/>
    <n v="13438.709699999999"/>
    <x v="389"/>
    <x v="0"/>
    <m/>
  </r>
  <r>
    <d v="2022-08-28T01:09:23"/>
    <x v="1"/>
    <n v="24"/>
    <s v="TORRES CRISTIAN"/>
    <x v="2"/>
    <x v="0"/>
    <n v="172"/>
    <n v="28.6666666666667"/>
    <n v="149.62874251497001"/>
    <s v="3 Descuentos (Transbordo)"/>
    <n v="64632.934099999999"/>
    <x v="0"/>
    <n v="13438.709699999999"/>
    <x v="389"/>
    <x v="0"/>
    <m/>
  </r>
  <r>
    <d v="2022-08-28T01:09:23"/>
    <x v="1"/>
    <n v="25"/>
    <s v="SANCHEZ DIAZ EDISON ANDRES"/>
    <x v="6"/>
    <x v="0"/>
    <n v="220"/>
    <n v="27.5"/>
    <n v="199.50499001995999"/>
    <s v="6 Descuentos (3 Despachador estiven, 2 Conduct y Usuario desubicado)"/>
    <n v="86177.245500000005"/>
    <x v="1"/>
    <n v="13438.709699999999"/>
    <x v="389"/>
    <x v="0"/>
    <m/>
  </r>
  <r>
    <d v="2022-08-28T01:09:23"/>
    <x v="1"/>
    <n v="26"/>
    <s v="VERENZUELA MARTINEZ ALEXANDER"/>
    <x v="0"/>
    <x v="0"/>
    <n v="209"/>
    <n v="23.2222222222222"/>
    <n v="224.44311377245501"/>
    <m/>
    <n v="96949.401199999993"/>
    <x v="0"/>
    <n v="13438.709699999999"/>
    <x v="389"/>
    <x v="0"/>
    <m/>
  </r>
  <r>
    <d v="2022-08-28T01:09:24"/>
    <x v="1"/>
    <n v="27"/>
    <s v="DURANGO DAVID JOSE"/>
    <x v="0"/>
    <x v="0"/>
    <n v="220"/>
    <n v="24.4444444444444"/>
    <n v="224.44311377245501"/>
    <m/>
    <n v="96949.401199999993"/>
    <x v="0"/>
    <n v="13438.709699999999"/>
    <x v="389"/>
    <x v="0"/>
    <m/>
  </r>
  <r>
    <d v="2022-08-28T01:09:24"/>
    <x v="1"/>
    <n v="28"/>
    <s v="HINCAPIE GALLEGO YEISON ANDRES"/>
    <x v="0"/>
    <x v="0"/>
    <n v="198"/>
    <n v="22"/>
    <n v="224.44311377245501"/>
    <m/>
    <n v="96949.401199999993"/>
    <x v="0"/>
    <n v="13438.709699999999"/>
    <x v="389"/>
    <x v="0"/>
    <m/>
  </r>
  <r>
    <d v="2022-08-28T01:09:24"/>
    <x v="1"/>
    <n v="29"/>
    <s v="VALENCIA MENDOZA JHON"/>
    <x v="8"/>
    <x v="0"/>
    <n v="105"/>
    <n v="21"/>
    <n v="124.690618762475"/>
    <m/>
    <n v="53860.778400000003"/>
    <x v="0"/>
    <n v="13438.709699999999"/>
    <x v="389"/>
    <x v="0"/>
    <m/>
  </r>
  <r>
    <d v="2022-08-28T01:09:24"/>
    <x v="9"/>
    <n v="30"/>
    <s v="ORTEGA ARROYAVE JUAN PABLO"/>
    <x v="0"/>
    <x v="0"/>
    <n v="224"/>
    <n v="24.8888888888889"/>
    <n v="224.44311377245501"/>
    <m/>
    <n v="96949.401199999993"/>
    <x v="0"/>
    <n v="13438.709699999999"/>
    <x v="389"/>
    <x v="0"/>
    <m/>
  </r>
  <r>
    <d v="2022-08-28T01:09:24"/>
    <x v="9"/>
    <n v="31"/>
    <s v="LONDOO URREGO DANIEL ANDRES"/>
    <x v="6"/>
    <x v="0"/>
    <n v="227"/>
    <n v="28.375"/>
    <n v="199.50499001995999"/>
    <s v="1 Descuento (Despachador estiven)"/>
    <n v="86177.245500000005"/>
    <x v="0"/>
    <n v="13438.709699999999"/>
    <x v="389"/>
    <x v="0"/>
    <m/>
  </r>
  <r>
    <d v="2022-08-28T01:09:25"/>
    <x v="9"/>
    <n v="32"/>
    <s v="ESCOBAR BRAN MATEO"/>
    <x v="0"/>
    <x v="0"/>
    <n v="221"/>
    <n v="24.5555555555556"/>
    <n v="224.44311377245501"/>
    <s v="5 Descuentos (2 Conduct y 3 Usuarios desubicados)"/>
    <n v="96949.401199999993"/>
    <x v="0"/>
    <n v="13438.709699999999"/>
    <x v="389"/>
    <x v="0"/>
    <m/>
  </r>
  <r>
    <d v="2022-08-28T01:09:25"/>
    <x v="9"/>
    <n v="34"/>
    <s v="MONTOYA OSPINA GILBERTO ANTONIO"/>
    <x v="9"/>
    <x v="0"/>
    <n v="293"/>
    <n v="24.4166666666667"/>
    <n v="299.25748502994003"/>
    <s v="7 Descuentos (4 Propietario y 3 Transbordo veh 25)"/>
    <n v="129265.8683"/>
    <x v="0"/>
    <n v="13438.709699999999"/>
    <x v="389"/>
    <x v="0"/>
    <m/>
  </r>
  <r>
    <d v="2022-08-28T01:09:25"/>
    <x v="9"/>
    <n v="35"/>
    <s v="LONDOO CADAVID DAVID SANTIAGO"/>
    <x v="6"/>
    <x v="0"/>
    <n v="252"/>
    <n v="31.5"/>
    <n v="199.50499001995999"/>
    <m/>
    <n v="86177.245500000005"/>
    <x v="1"/>
    <n v="13438.709699999999"/>
    <x v="389"/>
    <x v="0"/>
    <m/>
  </r>
  <r>
    <d v="2022-08-28T01:09:26"/>
    <x v="9"/>
    <n v="36"/>
    <s v="MARTINEZ CHAVERRA LUIS NORBERTO"/>
    <x v="3"/>
    <x v="0"/>
    <n v="212"/>
    <n v="22.315789473684202"/>
    <n v="236.912175648703"/>
    <s v="3 Descuentos (Despachador estiven)"/>
    <n v="102335.47900000001"/>
    <x v="0"/>
    <n v="13438.709699999999"/>
    <x v="389"/>
    <x v="0"/>
    <m/>
  </r>
  <r>
    <d v="2022-08-28T01:09:26"/>
    <x v="9"/>
    <n v="37"/>
    <s v="HOYOS HENAO SANTIAGO"/>
    <x v="0"/>
    <x v="3"/>
    <n v="251"/>
    <n v="27.8888888888889"/>
    <n v="224.44311377245501"/>
    <m/>
    <n v="96949.401199999993"/>
    <x v="1"/>
    <n v="13438.709699999999"/>
    <x v="389"/>
    <x v="0"/>
    <m/>
  </r>
  <r>
    <d v="2022-08-28T01:09:26"/>
    <x v="9"/>
    <n v="40"/>
    <s v="BERRIO GIL YEYSON DARIO"/>
    <x v="6"/>
    <x v="0"/>
    <n v="224"/>
    <n v="28"/>
    <n v="199.50499001995999"/>
    <m/>
    <n v="86177.245500000005"/>
    <x v="0"/>
    <n v="13438.709699999999"/>
    <x v="389"/>
    <x v="0"/>
    <m/>
  </r>
  <r>
    <d v="2022-08-28T01:09:26"/>
    <x v="9"/>
    <n v="42"/>
    <s v="CASTRILLON CLAVIJO CRISTIAN JESIC"/>
    <x v="2"/>
    <x v="0"/>
    <n v="138"/>
    <n v="23"/>
    <n v="149.62874251497001"/>
    <s v="1 Descuento (Transbordo)"/>
    <n v="64632.934099999999"/>
    <x v="0"/>
    <n v="13438.709699999999"/>
    <x v="389"/>
    <x v="0"/>
    <m/>
  </r>
  <r>
    <d v="2022-08-29T01:09:40"/>
    <x v="10"/>
    <n v="10"/>
    <s v="MONSALVE OCAMPO EDISON GUSTAVO"/>
    <x v="0"/>
    <x v="0"/>
    <n v="175"/>
    <n v="19.4444444444444"/>
    <n v="195.708074534161"/>
    <m/>
    <n v="84018.633499999996"/>
    <x v="0"/>
    <n v="13242.105299999999"/>
    <x v="390"/>
    <x v="0"/>
    <m/>
  </r>
  <r>
    <d v="2022-08-29T01:09:40"/>
    <x v="10"/>
    <n v="16"/>
    <s v="CASTRILLON CLAVIJO CRISTIAN JESIC"/>
    <x v="2"/>
    <x v="0"/>
    <n v="123"/>
    <n v="20.5"/>
    <n v="130.47204968944101"/>
    <m/>
    <n v="56012.422400000003"/>
    <x v="0"/>
    <n v="13242.105299999999"/>
    <x v="390"/>
    <x v="0"/>
    <m/>
  </r>
  <r>
    <d v="2022-08-29T01:09:40"/>
    <x v="10"/>
    <n v="20"/>
    <s v="TABORDA ROJAS DIEGO ALEJANDRO"/>
    <x v="6"/>
    <x v="0"/>
    <n v="183"/>
    <n v="22.875"/>
    <n v="173.96273291925499"/>
    <m/>
    <n v="74683.229800000001"/>
    <x v="0"/>
    <n v="13242.105299999999"/>
    <x v="390"/>
    <x v="0"/>
    <m/>
  </r>
  <r>
    <d v="2022-08-29T01:09:41"/>
    <x v="10"/>
    <n v="22"/>
    <s v="QUIRAMA CASTAEDA JHON JADER"/>
    <x v="0"/>
    <x v="0"/>
    <n v="210"/>
    <n v="23.3333333333333"/>
    <n v="195.708074534161"/>
    <m/>
    <n v="84018.633499999996"/>
    <x v="1"/>
    <n v="13242.105299999999"/>
    <x v="390"/>
    <x v="0"/>
    <m/>
  </r>
  <r>
    <d v="2022-08-29T01:09:41"/>
    <x v="10"/>
    <n v="23"/>
    <s v="RUA OCHOA JARAD"/>
    <x v="0"/>
    <x v="0"/>
    <n v="186"/>
    <n v="20.6666666666667"/>
    <n v="195.708074534161"/>
    <m/>
    <n v="84018.633499999996"/>
    <x v="0"/>
    <n v="13242.105299999999"/>
    <x v="390"/>
    <x v="0"/>
    <m/>
  </r>
  <r>
    <d v="2022-08-29T01:09:41"/>
    <x v="10"/>
    <n v="25"/>
    <s v="SANCHEZ DIAZ EDISON ANDRES"/>
    <x v="0"/>
    <x v="0"/>
    <n v="178"/>
    <n v="19.7777777777778"/>
    <n v="195.708074534161"/>
    <m/>
    <n v="84018.633499999996"/>
    <x v="1"/>
    <n v="13242.105299999999"/>
    <x v="390"/>
    <x v="0"/>
    <m/>
  </r>
  <r>
    <d v="2022-08-29T01:09:41"/>
    <x v="10"/>
    <n v="26"/>
    <s v="VERENZUELA MARTINEZ ALEXANDER"/>
    <x v="6"/>
    <x v="0"/>
    <n v="158"/>
    <n v="19.75"/>
    <n v="173.96273291925499"/>
    <m/>
    <n v="74683.229800000001"/>
    <x v="0"/>
    <n v="13242.105299999999"/>
    <x v="390"/>
    <x v="0"/>
    <m/>
  </r>
  <r>
    <d v="2022-08-29T01:09:41"/>
    <x v="10"/>
    <n v="27"/>
    <s v="DURANGO DAVID JOSE"/>
    <x v="3"/>
    <x v="3"/>
    <n v="235"/>
    <n v="23.5"/>
    <n v="217.453416149068"/>
    <m/>
    <n v="93354.037299999996"/>
    <x v="0"/>
    <n v="13242.105299999999"/>
    <x v="390"/>
    <x v="0"/>
    <m/>
  </r>
  <r>
    <d v="2022-08-29T01:09:41"/>
    <x v="10"/>
    <n v="29"/>
    <s v="VALENCIA MENDOZA JHON"/>
    <x v="0"/>
    <x v="3"/>
    <n v="189"/>
    <n v="21"/>
    <n v="195.708074534161"/>
    <m/>
    <n v="84018.633499999996"/>
    <x v="0"/>
    <n v="13242.105299999999"/>
    <x v="390"/>
    <x v="0"/>
    <m/>
  </r>
  <r>
    <d v="2022-08-29T01:09:41"/>
    <x v="10"/>
    <n v="30"/>
    <s v="ORTEGA ARROYAVE JUAN PABLO"/>
    <x v="3"/>
    <x v="0"/>
    <n v="202"/>
    <n v="20.2"/>
    <n v="217.453416149068"/>
    <s v="2 Descuentos (Incidente con Usuarios)"/>
    <n v="93354.037299999996"/>
    <x v="0"/>
    <n v="13242.105299999999"/>
    <x v="390"/>
    <x v="0"/>
    <m/>
  </r>
  <r>
    <d v="2022-08-29T01:09:42"/>
    <x v="10"/>
    <n v="31"/>
    <s v="LONDOO URREGO DANIEL ANDRES"/>
    <x v="6"/>
    <x v="0"/>
    <n v="185"/>
    <n v="23.125"/>
    <n v="173.96273291925499"/>
    <m/>
    <n v="74683.229800000001"/>
    <x v="0"/>
    <n v="13242.105299999999"/>
    <x v="390"/>
    <x v="0"/>
    <m/>
  </r>
  <r>
    <d v="2022-08-29T01:09:42"/>
    <x v="10"/>
    <n v="32"/>
    <s v="ESCOBAR BRAN MATEO"/>
    <x v="6"/>
    <x v="0"/>
    <n v="192"/>
    <n v="24"/>
    <n v="173.96273291925499"/>
    <m/>
    <n v="74683.229800000001"/>
    <x v="0"/>
    <n v="13242.105299999999"/>
    <x v="390"/>
    <x v="0"/>
    <m/>
  </r>
  <r>
    <d v="2022-08-29T01:09:42"/>
    <x v="10"/>
    <n v="34"/>
    <s v="MONTOYA OSPINA GILBERTO ANTONIO"/>
    <x v="3"/>
    <x v="0"/>
    <n v="256"/>
    <n v="25.6"/>
    <n v="217.453416149068"/>
    <s v="1 Descuento (Conduct)"/>
    <n v="93354.037299999996"/>
    <x v="0"/>
    <n v="13242.105299999999"/>
    <x v="390"/>
    <x v="0"/>
    <m/>
  </r>
  <r>
    <d v="2022-08-29T01:09:42"/>
    <x v="10"/>
    <n v="35"/>
    <s v="GARCIA DAVID WILSON ALBERTO"/>
    <x v="3"/>
    <x v="0"/>
    <n v="197"/>
    <n v="19.7"/>
    <n v="217.453416149068"/>
    <s v="3 Descuentos (2 x Usuario con movilidad reducida y Conduct)"/>
    <n v="93354.037299999996"/>
    <x v="1"/>
    <n v="13242.105299999999"/>
    <x v="390"/>
    <x v="0"/>
    <m/>
  </r>
  <r>
    <d v="2022-08-29T01:09:42"/>
    <x v="10"/>
    <n v="36"/>
    <s v="MARTINEZ CHAVERRA LUIS NORBERTO"/>
    <x v="1"/>
    <x v="3"/>
    <n v="244"/>
    <n v="22.181818181818201"/>
    <n v="239.19875776397501"/>
    <m/>
    <n v="102689.44100000001"/>
    <x v="0"/>
    <n v="13242.105299999999"/>
    <x v="390"/>
    <x v="0"/>
    <m/>
  </r>
  <r>
    <d v="2022-08-29T01:09:42"/>
    <x v="10"/>
    <n v="37"/>
    <s v="HOYOS HENAO SANTIAGO"/>
    <x v="0"/>
    <x v="0"/>
    <n v="214"/>
    <n v="23.7777777777778"/>
    <n v="195.708074534161"/>
    <m/>
    <n v="84018.633499999996"/>
    <x v="1"/>
    <n v="13242.105299999999"/>
    <x v="390"/>
    <x v="0"/>
    <m/>
  </r>
  <r>
    <d v="2022-08-29T01:09:42"/>
    <x v="10"/>
    <n v="38"/>
    <s v="LONDOO CADAVID DAVID SANTIAGO"/>
    <x v="6"/>
    <x v="0"/>
    <n v="157"/>
    <n v="19.625"/>
    <n v="173.96273291925499"/>
    <m/>
    <n v="74683.229800000001"/>
    <x v="0"/>
    <n v="13242.105299999999"/>
    <x v="390"/>
    <x v="0"/>
    <m/>
  </r>
  <r>
    <d v="2022-08-29T01:09:43"/>
    <x v="10"/>
    <n v="40"/>
    <s v="OCAMPO OCAMPO ANTONIO JOSE"/>
    <x v="3"/>
    <x v="0"/>
    <n v="217"/>
    <n v="21.7"/>
    <n v="217.453416149068"/>
    <m/>
    <n v="93354.037299999996"/>
    <x v="0"/>
    <n v="13242.105299999999"/>
    <x v="390"/>
    <x v="0"/>
    <m/>
  </r>
  <r>
    <d v="2022-08-29T01:10:03"/>
    <x v="10"/>
    <n v="21"/>
    <s v="REYES ALVARADO ARIEL"/>
    <x v="0"/>
    <x v="0"/>
    <n v="165"/>
    <n v="18.3333333333333"/>
    <n v="165"/>
    <m/>
    <n v="70200"/>
    <x v="0"/>
    <n v="10100"/>
    <x v="390"/>
    <x v="0"/>
    <m/>
  </r>
  <r>
    <d v="2022-08-29T01:10:03"/>
    <x v="10"/>
    <n v="39"/>
    <s v="LONDOO LOPERA DUVAN ANDRES"/>
    <x v="6"/>
    <x v="0"/>
    <n v="138"/>
    <n v="17.25"/>
    <n v="138"/>
    <m/>
    <n v="58500"/>
    <x v="0"/>
    <n v="10100"/>
    <x v="390"/>
    <x v="0"/>
    <m/>
  </r>
  <r>
    <d v="2022-08-30T01:40:11"/>
    <x v="9"/>
    <n v="12"/>
    <s v="ZAPATA POSSO FERNEY"/>
    <x v="6"/>
    <x v="3"/>
    <n v="168"/>
    <n v="21"/>
    <n v="168"/>
    <s v="2 Descuentos (Propietario y Jefe de ruta)"/>
    <n v="72000"/>
    <x v="0"/>
    <n v="14900"/>
    <x v="391"/>
    <x v="0"/>
    <m/>
  </r>
  <r>
    <d v="2022-08-30T01:40:11"/>
    <x v="1"/>
    <n v="31"/>
    <s v="LONDOO URREGO DANIEL ANDRES"/>
    <x v="0"/>
    <x v="0"/>
    <n v="205"/>
    <n v="22.7777777777778"/>
    <n v="205"/>
    <m/>
    <n v="88200"/>
    <x v="0"/>
    <n v="14900"/>
    <x v="391"/>
    <x v="0"/>
    <m/>
  </r>
  <r>
    <d v="2022-08-30T01:40:12"/>
    <x v="1"/>
    <n v="36"/>
    <s v="MARTINEZ CHAVERRA LUIS NORBERTO"/>
    <x v="0"/>
    <x v="0"/>
    <n v="214"/>
    <n v="23.7777777777778"/>
    <n v="214"/>
    <m/>
    <n v="92.25"/>
    <x v="0"/>
    <n v="14900"/>
    <x v="391"/>
    <x v="0"/>
    <m/>
  </r>
  <r>
    <d v="2022-08-30T01:40:12"/>
    <x v="9"/>
    <n v="21"/>
    <s v="REYES ALVARADO ARIEL"/>
    <x v="4"/>
    <x v="0"/>
    <n v="158"/>
    <n v="22.571428571428601"/>
    <n v="158"/>
    <s v="11 Descuentos (Trnasbordo veh 42)"/>
    <n v="67950"/>
    <x v="0"/>
    <n v="14900"/>
    <x v="391"/>
    <x v="0"/>
    <m/>
  </r>
  <r>
    <d v="2022-08-30T01:40:55"/>
    <x v="1"/>
    <n v="1"/>
    <s v="BERRIO GIL YEYSON DARIO"/>
    <x v="1"/>
    <x v="3"/>
    <n v="285"/>
    <n v="25.909090909090899"/>
    <n v="294.97425742574302"/>
    <s v="1 Descuento (Conduct)"/>
    <n v="127788.4158"/>
    <x v="0"/>
    <n v="14370"/>
    <x v="391"/>
    <x v="0"/>
    <m/>
  </r>
  <r>
    <d v="2022-08-30T01:40:55"/>
    <x v="1"/>
    <n v="3"/>
    <s v="CANO JIMENEZ ESNEIDER"/>
    <x v="4"/>
    <x v="3"/>
    <n v="181"/>
    <n v="25.8571428571429"/>
    <n v="187.710891089109"/>
    <m/>
    <n v="81319.900999999998"/>
    <x v="0"/>
    <n v="14370"/>
    <x v="391"/>
    <x v="0"/>
    <m/>
  </r>
  <r>
    <d v="2022-08-30T01:40:56"/>
    <x v="1"/>
    <n v="5"/>
    <s v="LOAIZA GAVIRIA EDIXON ANDRES"/>
    <x v="9"/>
    <x v="0"/>
    <n v="338"/>
    <n v="28.1666666666667"/>
    <n v="321.79009900990098"/>
    <m/>
    <n v="139405.54459999999"/>
    <x v="1"/>
    <n v="14370"/>
    <x v="391"/>
    <x v="0"/>
    <m/>
  </r>
  <r>
    <d v="2022-08-30T01:40:56"/>
    <x v="1"/>
    <n v="6"/>
    <s v="VARGAS ROJAS DIELMER AUGUSTO"/>
    <x v="3"/>
    <x v="3"/>
    <n v="244"/>
    <n v="24.4"/>
    <n v="268.15841584158397"/>
    <s v="2 Descuentos (Jefe de ruta)"/>
    <n v="116171.2871"/>
    <x v="0"/>
    <n v="14370"/>
    <x v="391"/>
    <x v="0"/>
    <m/>
  </r>
  <r>
    <d v="2022-08-30T01:40:56"/>
    <x v="1"/>
    <n v="7"/>
    <s v="HERNANDEZ MACIAS GILBERTO"/>
    <x v="3"/>
    <x v="0"/>
    <n v="269"/>
    <n v="26.9"/>
    <n v="268.15841584158397"/>
    <m/>
    <n v="116171.2871"/>
    <x v="1"/>
    <n v="14370"/>
    <x v="391"/>
    <x v="0"/>
    <m/>
  </r>
  <r>
    <d v="2022-08-30T01:40:56"/>
    <x v="1"/>
    <n v="8"/>
    <s v="LONDOO CADAVID DAVID SANTIAGO"/>
    <x v="6"/>
    <x v="0"/>
    <n v="203"/>
    <n v="25.375"/>
    <n v="214.52673267326699"/>
    <s v="3 Descuentos (Jefe de ruta)"/>
    <n v="92937.029699999999"/>
    <x v="1"/>
    <n v="14370"/>
    <x v="391"/>
    <x v="0"/>
    <m/>
  </r>
  <r>
    <d v="2022-08-30T01:40:56"/>
    <x v="1"/>
    <n v="9"/>
    <s v="PINEDA ESTRADA CRISTIAN JOHAN"/>
    <x v="0"/>
    <x v="3"/>
    <n v="249"/>
    <n v="27.6666666666667"/>
    <n v="241.34257425742601"/>
    <m/>
    <n v="104554.1584"/>
    <x v="0"/>
    <n v="14370"/>
    <x v="391"/>
    <x v="0"/>
    <m/>
  </r>
  <r>
    <d v="2022-08-30T01:40:56"/>
    <x v="9"/>
    <n v="10"/>
    <s v="MEDINA PARRA JONATHAN ESTIVEN"/>
    <x v="6"/>
    <x v="0"/>
    <n v="238"/>
    <n v="29.75"/>
    <n v="214.52673267326699"/>
    <s v="4 Descuentos (Incidente con Usuarios)"/>
    <n v="92937.029699999999"/>
    <x v="0"/>
    <n v="14370"/>
    <x v="391"/>
    <x v="0"/>
    <m/>
  </r>
  <r>
    <d v="2022-08-30T01:40:57"/>
    <x v="9"/>
    <n v="13"/>
    <s v="MORALES CASTAEDA JONNY EDISON"/>
    <x v="8"/>
    <x v="0"/>
    <n v="136"/>
    <n v="27.2"/>
    <n v="134.07920792079199"/>
    <s v="DIEGO CASTAEDA Realiz 1 viaje donde moviliz 35 Usuarios"/>
    <n v="58085.643600000003"/>
    <x v="0"/>
    <n v="14370"/>
    <x v="391"/>
    <x v="0"/>
    <m/>
  </r>
  <r>
    <d v="2022-08-30T01:40:57"/>
    <x v="9"/>
    <n v="14"/>
    <s v="CARVAJAL SALAZAR HECTOR MARINO"/>
    <x v="9"/>
    <x v="3"/>
    <n v="347"/>
    <n v="28.9166666666667"/>
    <n v="321.79009900990098"/>
    <m/>
    <n v="139405.54459999999"/>
    <x v="1"/>
    <n v="14370"/>
    <x v="391"/>
    <x v="0"/>
    <m/>
  </r>
  <r>
    <d v="2022-08-30T01:40:57"/>
    <x v="9"/>
    <n v="16"/>
    <s v="LONDOO ORTIZ ARNOLD DAVID"/>
    <x v="8"/>
    <x v="3"/>
    <n v="130"/>
    <n v="26"/>
    <n v="134.07920792079199"/>
    <m/>
    <n v="58085.643600000003"/>
    <x v="0"/>
    <n v="14370"/>
    <x v="391"/>
    <x v="0"/>
    <m/>
  </r>
  <r>
    <d v="2022-08-30T01:40:57"/>
    <x v="9"/>
    <n v="17"/>
    <s v="FRANCO BRAVO JHOAN FERNANDO"/>
    <x v="6"/>
    <x v="0"/>
    <n v="205"/>
    <n v="25.625"/>
    <n v="214.52673267326699"/>
    <m/>
    <n v="92937.029699999999"/>
    <x v="0"/>
    <n v="14370"/>
    <x v="391"/>
    <x v="0"/>
    <m/>
  </r>
  <r>
    <d v="2022-08-30T01:40:57"/>
    <x v="9"/>
    <n v="19"/>
    <s v="HURTADO MADRID JUAN ESTEBAN"/>
    <x v="3"/>
    <x v="0"/>
    <n v="275"/>
    <n v="28.947368421052602"/>
    <n v="254.75049504950499"/>
    <s v="4 Descuentos (Conduct y 3 Usuarios desubicados)"/>
    <n v="110362.7228"/>
    <x v="0"/>
    <n v="14370"/>
    <x v="391"/>
    <x v="0"/>
    <m/>
  </r>
  <r>
    <d v="2022-08-30T01:40:57"/>
    <x v="9"/>
    <n v="20"/>
    <s v="TABORDA ROJAS DIEGO ALEJANDRO"/>
    <x v="2"/>
    <x v="3"/>
    <n v="165"/>
    <n v="25.384615384615401"/>
    <n v="174.30297029702999"/>
    <m/>
    <n v="75511.336599999995"/>
    <x v="0"/>
    <n v="14370"/>
    <x v="391"/>
    <x v="0"/>
    <m/>
  </r>
  <r>
    <d v="2022-08-30T01:40:58"/>
    <x v="9"/>
    <n v="22"/>
    <s v="QUIRAMA CASTAEDA JHON JADER"/>
    <x v="3"/>
    <x v="0"/>
    <n v="312"/>
    <n v="31.2"/>
    <n v="268.15841584158397"/>
    <m/>
    <n v="116171.2871"/>
    <x v="1"/>
    <n v="14370"/>
    <x v="391"/>
    <x v="0"/>
    <m/>
  </r>
  <r>
    <d v="2022-08-30T01:40:58"/>
    <x v="9"/>
    <n v="23"/>
    <s v="RUA OCHOA JARAD"/>
    <x v="1"/>
    <x v="0"/>
    <n v="304"/>
    <n v="27.636363636363601"/>
    <n v="294.97425742574302"/>
    <m/>
    <n v="127788.4158"/>
    <x v="0"/>
    <n v="14370"/>
    <x v="391"/>
    <x v="0"/>
    <m/>
  </r>
  <r>
    <d v="2022-08-30T01:40:58"/>
    <x v="9"/>
    <n v="24"/>
    <s v="TORRES CRISTIAN"/>
    <x v="3"/>
    <x v="1"/>
    <n v="275"/>
    <n v="27.5"/>
    <n v="268.15841584158397"/>
    <s v="3 Descuentos (Jefe de ruta)"/>
    <n v="116171.2871"/>
    <x v="0"/>
    <n v="14370"/>
    <x v="391"/>
    <x v="0"/>
    <m/>
  </r>
  <r>
    <d v="2022-08-30T01:40:58"/>
    <x v="9"/>
    <n v="25"/>
    <s v="SANCHEZ DIAZ EDISON ANDRES"/>
    <x v="3"/>
    <x v="0"/>
    <n v="270"/>
    <n v="27"/>
    <n v="268.15841584158397"/>
    <m/>
    <n v="116171.2871"/>
    <x v="1"/>
    <n v="14370"/>
    <x v="391"/>
    <x v="0"/>
    <m/>
  </r>
  <r>
    <d v="2022-08-30T01:40:58"/>
    <x v="9"/>
    <n v="26"/>
    <s v="VERENZUELA MARTINEZ ALEXANDER"/>
    <x v="3"/>
    <x v="0"/>
    <n v="257"/>
    <n v="25.7"/>
    <n v="268.15841584158397"/>
    <m/>
    <n v="116171.2871"/>
    <x v="0"/>
    <n v="14370"/>
    <x v="391"/>
    <x v="0"/>
    <m/>
  </r>
  <r>
    <d v="2022-08-30T01:40:58"/>
    <x v="9"/>
    <n v="27"/>
    <s v="HENAO MUOZ FERNEY"/>
    <x v="3"/>
    <x v="0"/>
    <n v="266"/>
    <n v="26.6"/>
    <n v="268.15841584158397"/>
    <m/>
    <n v="116171.2871"/>
    <x v="0"/>
    <n v="14370"/>
    <x v="391"/>
    <x v="0"/>
    <m/>
  </r>
  <r>
    <d v="2022-08-30T01:40:59"/>
    <x v="9"/>
    <n v="29"/>
    <s v="VALENCIA MENDOZA JHON"/>
    <x v="10"/>
    <x v="3"/>
    <n v="119"/>
    <n v="26.4444444444444"/>
    <n v="120.671287128713"/>
    <m/>
    <n v="52277.0792"/>
    <x v="0"/>
    <n v="14370"/>
    <x v="391"/>
    <x v="0"/>
    <m/>
  </r>
  <r>
    <d v="2022-08-30T01:40:59"/>
    <x v="1"/>
    <n v="30"/>
    <s v="MARULANDA JARAMILLO DAWER ANDRES"/>
    <x v="3"/>
    <x v="3"/>
    <n v="260"/>
    <n v="26"/>
    <n v="268.15841584158397"/>
    <m/>
    <n v="116171.2871"/>
    <x v="0"/>
    <n v="14370"/>
    <x v="391"/>
    <x v="0"/>
    <m/>
  </r>
  <r>
    <d v="2022-08-30T01:40:59"/>
    <x v="1"/>
    <n v="32"/>
    <s v="ESCOBAR BRAN MATEO"/>
    <x v="0"/>
    <x v="0"/>
    <n v="244"/>
    <n v="27.1111111111111"/>
    <n v="241.34257425742601"/>
    <m/>
    <n v="104554.1584"/>
    <x v="0"/>
    <n v="14370"/>
    <x v="391"/>
    <x v="0"/>
    <m/>
  </r>
  <r>
    <d v="2022-08-30T01:40:59"/>
    <x v="1"/>
    <n v="34"/>
    <s v="ESPINOZA CHAVARRIA GUILLERMO LEON"/>
    <x v="6"/>
    <x v="0"/>
    <n v="208"/>
    <n v="26"/>
    <n v="214.52673267326699"/>
    <m/>
    <n v="92937.029699999999"/>
    <x v="0"/>
    <n v="14370"/>
    <x v="391"/>
    <x v="0"/>
    <m/>
  </r>
  <r>
    <d v="2022-08-30T01:40:59"/>
    <x v="1"/>
    <n v="35"/>
    <s v="GARCIA DAVID WILSON ALBERTO"/>
    <x v="3"/>
    <x v="0"/>
    <n v="267"/>
    <n v="26.7"/>
    <n v="268.15841584158397"/>
    <s v="4 Descuentos (2 x Usuario con movilidad reducida, transbordo veh 07 y despachador estiven)"/>
    <n v="116171.2871"/>
    <x v="1"/>
    <n v="14370"/>
    <x v="391"/>
    <x v="0"/>
    <m/>
  </r>
  <r>
    <d v="2022-08-30T01:40:59"/>
    <x v="1"/>
    <n v="37"/>
    <s v="PIEDRAHITA MADRID SANTIAGO"/>
    <x v="2"/>
    <x v="3"/>
    <n v="150"/>
    <n v="25"/>
    <n v="160.89504950495001"/>
    <m/>
    <n v="69702.772299999997"/>
    <x v="1"/>
    <n v="14370"/>
    <x v="391"/>
    <x v="0"/>
    <m/>
  </r>
  <r>
    <d v="2022-08-30T01:41:00"/>
    <x v="1"/>
    <n v="39"/>
    <s v="LONDOO LOPERA DUVAN ANDRES"/>
    <x v="0"/>
    <x v="0"/>
    <n v="230"/>
    <n v="25.5555555555556"/>
    <n v="241.34257425742601"/>
    <m/>
    <n v="104554.1584"/>
    <x v="0"/>
    <n v="14370"/>
    <x v="391"/>
    <x v="0"/>
    <m/>
  </r>
  <r>
    <d v="2022-08-30T01:41:00"/>
    <x v="1"/>
    <n v="40"/>
    <s v="OCAMPO OCAMPO ANTONIO JOSE"/>
    <x v="1"/>
    <x v="0"/>
    <n v="263"/>
    <n v="23.909090909090899"/>
    <n v="294.97425742574302"/>
    <s v="1 Descuento (Transbordo veh 21)"/>
    <n v="127788.4158"/>
    <x v="0"/>
    <n v="14370"/>
    <x v="391"/>
    <x v="0"/>
    <m/>
  </r>
  <r>
    <d v="2022-08-30T01:41:00"/>
    <x v="1"/>
    <n v="42"/>
    <s v="CASTRILLON CLAVIJO CRISTIAN JESIC"/>
    <x v="7"/>
    <x v="3"/>
    <n v="81"/>
    <n v="27"/>
    <n v="80.447524752475204"/>
    <m/>
    <n v="34851.386100000003"/>
    <x v="0"/>
    <n v="14370"/>
    <x v="391"/>
    <x v="0"/>
    <m/>
  </r>
  <r>
    <d v="2022-08-31T01:33:06"/>
    <x v="1"/>
    <n v="15"/>
    <s v="LOPERA AGUDELO LUIS FRANCISCO"/>
    <x v="2"/>
    <x v="0"/>
    <n v="116"/>
    <n v="19.5"/>
    <n v="116"/>
    <s v="4 Descuentos (Transbordo)"/>
    <n v="49950"/>
    <x v="0"/>
    <n v="9760"/>
    <x v="392"/>
    <x v="0"/>
    <m/>
  </r>
  <r>
    <d v="2022-08-31T01:33:07"/>
    <x v="1"/>
    <n v="23"/>
    <s v="RUA OCHOA JARAD"/>
    <x v="6"/>
    <x v="0"/>
    <n v="150"/>
    <n v="20"/>
    <n v="150"/>
    <m/>
    <n v="64125"/>
    <x v="0"/>
    <n v="9760"/>
    <x v="392"/>
    <x v="0"/>
    <m/>
  </r>
  <r>
    <d v="2022-08-31T01:33:07"/>
    <x v="1"/>
    <n v="26"/>
    <s v="VERENZUELA MARTINEZ ALEXANDER"/>
    <x v="3"/>
    <x v="0"/>
    <n v="206"/>
    <n v="20.6"/>
    <n v="206"/>
    <m/>
    <n v="88200"/>
    <x v="0"/>
    <n v="9760"/>
    <x v="392"/>
    <x v="0"/>
    <m/>
  </r>
  <r>
    <d v="2022-08-31T01:33:07"/>
    <x v="9"/>
    <n v="32"/>
    <s v="ESCOBAR BRAN MATEO"/>
    <x v="6"/>
    <x v="3"/>
    <n v="166"/>
    <n v="20.75"/>
    <n v="166"/>
    <m/>
    <n v="71100"/>
    <x v="0"/>
    <n v="9760"/>
    <x v="392"/>
    <x v="0"/>
    <m/>
  </r>
  <r>
    <d v="2022-08-31T01:33:41"/>
    <x v="9"/>
    <n v="1"/>
    <s v="BERRIO GIL YEYSON DARIO"/>
    <x v="1"/>
    <x v="3"/>
    <n v="254"/>
    <n v="23.090909090909101"/>
    <n v="273.42857142857099"/>
    <s v="5 Descuentos (2 Despachadora Isabel, Conduct y Transbordo veh 12, despachador estiven)"/>
    <n v="118092.85709999999"/>
    <x v="0"/>
    <n v="15221.212100000001"/>
    <x v="392"/>
    <x v="0"/>
    <m/>
  </r>
  <r>
    <d v="2022-08-31T01:33:41"/>
    <x v="9"/>
    <n v="3"/>
    <s v="CANO JIMENEZ ESNEIDER"/>
    <x v="11"/>
    <x v="3"/>
    <n v="58"/>
    <n v="29"/>
    <n v="49.714285714285701"/>
    <m/>
    <n v="21471.428599999999"/>
    <x v="0"/>
    <n v="15221.212100000001"/>
    <x v="392"/>
    <x v="0"/>
    <m/>
  </r>
  <r>
    <d v="2022-08-31T01:33:41"/>
    <x v="9"/>
    <n v="5"/>
    <s v="LOAIZA GAVIRIA EDIXON ANDRES"/>
    <x v="1"/>
    <x v="0"/>
    <n v="310"/>
    <n v="28.181818181818201"/>
    <n v="273.42857142857099"/>
    <m/>
    <n v="118092.85709999999"/>
    <x v="1"/>
    <n v="15221.212100000001"/>
    <x v="392"/>
    <x v="0"/>
    <m/>
  </r>
  <r>
    <d v="2022-08-31T01:33:41"/>
    <x v="9"/>
    <n v="6"/>
    <s v="ESPINOZA CHAVARRIA GUILLERMO LEON"/>
    <x v="6"/>
    <x v="0"/>
    <n v="195"/>
    <n v="24.375"/>
    <n v="198.857142857143"/>
    <s v="1 Descuento (Conduct)"/>
    <n v="85885.714300000007"/>
    <x v="0"/>
    <n v="15221.212100000001"/>
    <x v="392"/>
    <x v="0"/>
    <m/>
  </r>
  <r>
    <d v="2022-08-31T01:33:41"/>
    <x v="9"/>
    <n v="7"/>
    <s v="HERNANDEZ MACIAS GILBERTO"/>
    <x v="0"/>
    <x v="3"/>
    <n v="234"/>
    <n v="26"/>
    <n v="223.71428571428601"/>
    <m/>
    <n v="96621.428599999999"/>
    <x v="1"/>
    <n v="15221.212100000001"/>
    <x v="392"/>
    <x v="0"/>
    <m/>
  </r>
  <r>
    <d v="2022-08-31T01:33:42"/>
    <x v="9"/>
    <n v="8"/>
    <s v="VACA FIERRO ROBINSON"/>
    <x v="9"/>
    <x v="3"/>
    <n v="311"/>
    <n v="25.9166666666667"/>
    <n v="298.28571428571399"/>
    <m/>
    <n v="128828.5714"/>
    <x v="1"/>
    <n v="15221.212100000001"/>
    <x v="392"/>
    <x v="0"/>
    <m/>
  </r>
  <r>
    <d v="2022-08-31T01:33:42"/>
    <x v="9"/>
    <n v="9"/>
    <s v="PINEDA ESTRADA CRISTIAN JOHAN"/>
    <x v="4"/>
    <x v="3"/>
    <n v="198"/>
    <n v="28.285714285714299"/>
    <n v="174"/>
    <m/>
    <n v="75150"/>
    <x v="0"/>
    <n v="15221.212100000001"/>
    <x v="392"/>
    <x v="0"/>
    <m/>
  </r>
  <r>
    <d v="2022-08-31T01:33:42"/>
    <x v="9"/>
    <n v="10"/>
    <s v="PIEDRAHITA MADRID SANTIAGO"/>
    <x v="4"/>
    <x v="0"/>
    <n v="192"/>
    <n v="27.428571428571399"/>
    <n v="174"/>
    <m/>
    <n v="75150"/>
    <x v="0"/>
    <n v="15221.212100000001"/>
    <x v="392"/>
    <x v="0"/>
    <m/>
  </r>
  <r>
    <d v="2022-08-31T01:33:42"/>
    <x v="1"/>
    <n v="11"/>
    <s v="LUJAN LOPERA FABIAN ALEXIS"/>
    <x v="0"/>
    <x v="3"/>
    <n v="205"/>
    <n v="22.7777777777778"/>
    <n v="223.71428571428601"/>
    <m/>
    <n v="96621.428599999999"/>
    <x v="0"/>
    <n v="15221.212100000001"/>
    <x v="392"/>
    <x v="0"/>
    <m/>
  </r>
  <r>
    <d v="2022-08-31T01:33:42"/>
    <x v="1"/>
    <n v="12"/>
    <s v="ZAPATA POSSO FERNEY"/>
    <x v="6"/>
    <x v="1"/>
    <n v="197"/>
    <n v="24.625"/>
    <n v="198.857142857143"/>
    <s v="Se descuenta el viaje de 6 50 am ya que NO espera el tiempo indicado en el paradero, 1 Descuento (Jefe de ruta)"/>
    <n v="85885.714300000007"/>
    <x v="0"/>
    <n v="15221.212100000001"/>
    <x v="392"/>
    <x v="0"/>
    <m/>
  </r>
  <r>
    <d v="2022-08-31T01:33:42"/>
    <x v="1"/>
    <n v="13"/>
    <s v="MORALES CASTAEDA JONNY EDISON"/>
    <x v="6"/>
    <x v="0"/>
    <n v="176"/>
    <n v="23.466666666666701"/>
    <n v="186.42857142857099"/>
    <s v="2 Descuentos (Despachadora Isabel)"/>
    <n v="80517.857099999994"/>
    <x v="0"/>
    <n v="15221.212100000001"/>
    <x v="392"/>
    <x v="0"/>
    <m/>
  </r>
  <r>
    <d v="2022-08-31T01:33:43"/>
    <x v="1"/>
    <n v="14"/>
    <s v="CASTAEDA DIEGO ALEJANDRO"/>
    <x v="0"/>
    <x v="0"/>
    <n v="219"/>
    <n v="24.3333333333333"/>
    <n v="223.71428571428601"/>
    <s v="3 Descuentos (Incidente con Usuarios)"/>
    <n v="96621.428599999999"/>
    <x v="1"/>
    <n v="15221.212100000001"/>
    <x v="392"/>
    <x v="0"/>
    <m/>
  </r>
  <r>
    <d v="2022-08-31T01:33:43"/>
    <x v="1"/>
    <n v="16"/>
    <s v="LONDOO ORTIZ ARNOLD DAVID"/>
    <x v="0"/>
    <x v="3"/>
    <n v="216"/>
    <n v="24"/>
    <n v="223.71428571428601"/>
    <m/>
    <n v="96621.428599999999"/>
    <x v="0"/>
    <n v="15221.212100000001"/>
    <x v="392"/>
    <x v="0"/>
    <m/>
  </r>
  <r>
    <d v="2022-08-31T01:33:43"/>
    <x v="1"/>
    <n v="17"/>
    <s v="FRANCO BRAVO JHOAN FERNANDO"/>
    <x v="0"/>
    <x v="3"/>
    <n v="215"/>
    <n v="23.8888888888889"/>
    <n v="223.71428571428601"/>
    <s v=""/>
    <n v="96621.428599999999"/>
    <x v="0"/>
    <n v="15221.212100000001"/>
    <x v="392"/>
    <x v="0"/>
    <m/>
  </r>
  <r>
    <d v="2022-08-31T01:33:43"/>
    <x v="1"/>
    <n v="18"/>
    <s v="RENDON VIANA HUMBERTO DE JESUS"/>
    <x v="3"/>
    <x v="3"/>
    <n v="219"/>
    <n v="21.9"/>
    <n v="248.57142857142901"/>
    <m/>
    <n v="107357.14290000001"/>
    <x v="0"/>
    <n v="15221.212100000001"/>
    <x v="392"/>
    <x v="0"/>
    <m/>
  </r>
  <r>
    <d v="2022-08-31T01:33:43"/>
    <x v="1"/>
    <n v="19"/>
    <s v="HURTADO MADRID JUAN ESTEBAN"/>
    <x v="3"/>
    <x v="3"/>
    <n v="240"/>
    <n v="24"/>
    <n v="248.57142857142901"/>
    <s v="2 Descuentos (1 x Usuario con movilidad reducida y Despachador estiven)"/>
    <n v="107357.14290000001"/>
    <x v="0"/>
    <n v="15221.212100000001"/>
    <x v="392"/>
    <x v="0"/>
    <m/>
  </r>
  <r>
    <d v="2022-08-31T01:33:43"/>
    <x v="1"/>
    <n v="20"/>
    <s v="TABORDA ROJAS DIEGO ALEJANDRO"/>
    <x v="3"/>
    <x v="3"/>
    <n v="276"/>
    <n v="27.6"/>
    <n v="248.57142857142901"/>
    <m/>
    <n v="107357.14290000001"/>
    <x v="0"/>
    <n v="15221.212100000001"/>
    <x v="392"/>
    <x v="0"/>
    <m/>
  </r>
  <r>
    <d v="2022-08-31T01:33:44"/>
    <x v="1"/>
    <n v="21"/>
    <s v="REYES ALVARADO ARIEL"/>
    <x v="3"/>
    <x v="0"/>
    <n v="216"/>
    <n v="21.6"/>
    <n v="248.57142857142901"/>
    <m/>
    <n v="107357.14290000001"/>
    <x v="0"/>
    <n v="15221.212100000001"/>
    <x v="392"/>
    <x v="0"/>
    <m/>
  </r>
  <r>
    <d v="2022-08-31T01:33:44"/>
    <x v="1"/>
    <n v="22"/>
    <s v="QUIRAMA CASTAEDA JHON JADER"/>
    <x v="3"/>
    <x v="3"/>
    <n v="266"/>
    <n v="26.6"/>
    <n v="248.57142857142901"/>
    <m/>
    <n v="107357.14290000001"/>
    <x v="1"/>
    <n v="15221.212100000001"/>
    <x v="392"/>
    <x v="0"/>
    <m/>
  </r>
  <r>
    <d v="2022-08-31T01:33:44"/>
    <x v="1"/>
    <n v="24"/>
    <s v="TORRES CRISTIAN"/>
    <x v="0"/>
    <x v="0"/>
    <n v="227"/>
    <n v="25.2222222222222"/>
    <n v="223.71428571428601"/>
    <m/>
    <n v="96621.428599999999"/>
    <x v="0"/>
    <n v="15221.212100000001"/>
    <x v="392"/>
    <x v="0"/>
    <m/>
  </r>
  <r>
    <d v="2022-08-31T01:33:44"/>
    <x v="1"/>
    <n v="25"/>
    <s v="SANCHEZ DIAZ EDISON ANDRES"/>
    <x v="3"/>
    <x v="0"/>
    <n v="242"/>
    <n v="24.2"/>
    <n v="248.57142857142901"/>
    <s v="7 Descuentos (2 Propietarios y 5 Incidente con Usuaria en paradero)"/>
    <n v="107357.14290000001"/>
    <x v="1"/>
    <n v="15221.212100000001"/>
    <x v="392"/>
    <x v="0"/>
    <m/>
  </r>
  <r>
    <d v="2022-08-31T01:33:44"/>
    <x v="1"/>
    <n v="27"/>
    <s v="DURANGO DAVID JOSE"/>
    <x v="4"/>
    <x v="3"/>
    <n v="166"/>
    <n v="23.714285714285701"/>
    <n v="174"/>
    <m/>
    <n v="75150"/>
    <x v="0"/>
    <n v="15221.212100000001"/>
    <x v="392"/>
    <x v="0"/>
    <m/>
  </r>
  <r>
    <d v="2022-08-31T01:33:44"/>
    <x v="1"/>
    <n v="29"/>
    <s v="VALENCIA MENDOZA JHON"/>
    <x v="8"/>
    <x v="3"/>
    <n v="132"/>
    <n v="26.4"/>
    <n v="124.28571428571399"/>
    <s v="1 Descuento (Usuario desubicado)"/>
    <n v="53678.571400000001"/>
    <x v="0"/>
    <n v="15221.212100000001"/>
    <x v="392"/>
    <x v="0"/>
    <m/>
  </r>
  <r>
    <d v="2022-08-31T01:33:45"/>
    <x v="9"/>
    <n v="30"/>
    <s v="ORTEGA ARROYAVE JUAN PABLO"/>
    <x v="0"/>
    <x v="3"/>
    <n v="232"/>
    <n v="25.7777777777778"/>
    <n v="223.71428571428601"/>
    <m/>
    <n v="96621.428599999999"/>
    <x v="0"/>
    <n v="15221.212100000001"/>
    <x v="392"/>
    <x v="0"/>
    <m/>
  </r>
  <r>
    <d v="2022-08-31T01:33:45"/>
    <x v="9"/>
    <n v="34"/>
    <s v="MONTOYA OSPINA GILBERTO ANTONIO"/>
    <x v="3"/>
    <x v="0"/>
    <n v="311"/>
    <n v="31.1"/>
    <n v="248.57142857142901"/>
    <s v="1 Descuento (Despachadora Isabel)"/>
    <n v="107357.14290000001"/>
    <x v="0"/>
    <n v="15221.212100000001"/>
    <x v="392"/>
    <x v="0"/>
    <m/>
  </r>
  <r>
    <d v="2022-08-31T01:33:45"/>
    <x v="9"/>
    <n v="35"/>
    <s v="GARCIA DAVID WILSON ALBERTO"/>
    <x v="0"/>
    <x v="0"/>
    <n v="226"/>
    <n v="25.1111111111111"/>
    <n v="223.71428571428601"/>
    <s v="3 Descuentos (2 x Usuario con movilidad reducida y despachador Estiven)"/>
    <n v="96621.428599999999"/>
    <x v="1"/>
    <n v="15221.212100000001"/>
    <x v="392"/>
    <x v="0"/>
    <m/>
  </r>
  <r>
    <d v="2022-08-31T01:33:45"/>
    <x v="9"/>
    <n v="36"/>
    <s v="MARTINEZ CHAVERRA LUIS NORBERTO"/>
    <x v="0"/>
    <x v="0"/>
    <n v="197"/>
    <n v="21.8888888888889"/>
    <n v="223.71428571428601"/>
    <m/>
    <n v="96621.428599999999"/>
    <x v="0"/>
    <n v="15221.212100000001"/>
    <x v="392"/>
    <x v="0"/>
    <m/>
  </r>
  <r>
    <d v="2022-08-31T01:33:45"/>
    <x v="9"/>
    <n v="37"/>
    <s v="HOYOS HENAO SANTIAGO"/>
    <x v="0"/>
    <x v="0"/>
    <n v="216"/>
    <n v="24"/>
    <n v="223.71428571428601"/>
    <m/>
    <n v="96621.428599999999"/>
    <x v="1"/>
    <n v="15221.212100000001"/>
    <x v="392"/>
    <x v="0"/>
    <m/>
  </r>
  <r>
    <d v="2022-08-31T01:33:45"/>
    <x v="9"/>
    <n v="38"/>
    <s v="MEDINA PARRA JONATHAN ESTIVEN"/>
    <x v="6"/>
    <x v="0"/>
    <n v="212"/>
    <n v="26.5"/>
    <n v="198.857142857143"/>
    <s v="1 Descuento (Despachador estiven)"/>
    <n v="85885.714300000007"/>
    <x v="0"/>
    <n v="15221.212100000001"/>
    <x v="392"/>
    <x v="0"/>
    <m/>
  </r>
  <r>
    <d v="2022-08-31T01:33:46"/>
    <x v="9"/>
    <n v="39"/>
    <s v="LONDOO LOPERA DUVAN ANDRES"/>
    <x v="0"/>
    <x v="0"/>
    <n v="192"/>
    <n v="21.3333333333333"/>
    <n v="223.71428571428601"/>
    <m/>
    <n v="96621.428599999999"/>
    <x v="0"/>
    <n v="15221.212100000001"/>
    <x v="392"/>
    <x v="0"/>
    <m/>
  </r>
  <r>
    <d v="2022-08-31T01:33:46"/>
    <x v="9"/>
    <n v="40"/>
    <s v="OCAMPO OCAMPO ANTONIO JOSE"/>
    <x v="1"/>
    <x v="0"/>
    <n v="275"/>
    <n v="25"/>
    <n v="273.42857142857099"/>
    <m/>
    <n v="118092.85709999999"/>
    <x v="0"/>
    <n v="15221.212100000001"/>
    <x v="392"/>
    <x v="0"/>
    <m/>
  </r>
  <r>
    <d v="2022-08-31T01:33:46"/>
    <x v="9"/>
    <n v="42"/>
    <s v="CASTRILLON CLAVIJO CRISTIAN JESIC"/>
    <x v="3"/>
    <x v="0"/>
    <n v="222"/>
    <n v="22.2"/>
    <n v="248.57142857142901"/>
    <m/>
    <n v="107357.14290000001"/>
    <x v="0"/>
    <n v="15221.212100000001"/>
    <x v="392"/>
    <x v="0"/>
    <m/>
  </r>
  <r>
    <d v="2022-09-01T02:15:20"/>
    <x v="9"/>
    <n v="21"/>
    <s v="MARULANDA JARAMILLO DAWER ANDRES"/>
    <x v="2"/>
    <x v="0"/>
    <n v="129"/>
    <n v="21.5"/>
    <n v="129"/>
    <s v="2 Descuentos (Jefe de ruta y Conduct)"/>
    <n v="55350"/>
    <x v="0"/>
    <n v="11300"/>
    <x v="393"/>
    <x v="0"/>
    <m/>
  </r>
  <r>
    <d v="2022-09-01T02:15:20"/>
    <x v="9"/>
    <n v="23"/>
    <s v="CASTAEDA DIEGO ALEJANDRO"/>
    <x v="6"/>
    <x v="3"/>
    <n v="167"/>
    <n v="20.875"/>
    <n v="167"/>
    <m/>
    <n v="71550"/>
    <x v="0"/>
    <n v="11300"/>
    <x v="393"/>
    <x v="0"/>
    <m/>
  </r>
  <r>
    <d v="2022-09-01T02:15:20"/>
    <x v="9"/>
    <n v="29"/>
    <s v="LONDOO CADAVID DAVID SANTIAGO"/>
    <x v="0"/>
    <x v="0"/>
    <n v="204"/>
    <n v="22.6666666666667"/>
    <n v="204"/>
    <m/>
    <n v="87750"/>
    <x v="0"/>
    <n v="11300"/>
    <x v="393"/>
    <x v="0"/>
    <m/>
  </r>
  <r>
    <d v="2022-09-01T02:15:20"/>
    <x v="1"/>
    <n v="30"/>
    <s v="ORTEGA ARROYAVE JUAN PABLO"/>
    <x v="3"/>
    <x v="3"/>
    <n v="232"/>
    <n v="23.2"/>
    <n v="232"/>
    <m/>
    <n v="99900"/>
    <x v="0"/>
    <n v="11300"/>
    <x v="393"/>
    <x v="0"/>
    <m/>
  </r>
  <r>
    <d v="2022-09-01T02:15:45"/>
    <x v="1"/>
    <n v="1"/>
    <s v="BERRIO GIL YEYSON DARIO"/>
    <x v="3"/>
    <x v="3"/>
    <n v="248"/>
    <n v="24.8"/>
    <n v="269.74264705882399"/>
    <m/>
    <n v="116884.1912"/>
    <x v="0"/>
    <n v="16324.242399999999"/>
    <x v="393"/>
    <x v="0"/>
    <m/>
  </r>
  <r>
    <d v="2022-09-01T02:15:45"/>
    <x v="1"/>
    <n v="3"/>
    <s v="CANO JIMENEZ ESNEIDER"/>
    <x v="2"/>
    <x v="0"/>
    <n v="152"/>
    <n v="23.384615384615401"/>
    <n v="175.33272058823499"/>
    <m/>
    <n v="75974.724300000002"/>
    <x v="0"/>
    <n v="16324.242399999999"/>
    <x v="393"/>
    <x v="0"/>
    <m/>
  </r>
  <r>
    <d v="2022-09-01T02:15:45"/>
    <x v="1"/>
    <n v="5"/>
    <s v="LOAIZA GAVIRIA EDIXON ANDRES"/>
    <x v="12"/>
    <x v="3"/>
    <n v="343"/>
    <n v="26.384615384615401"/>
    <n v="350.66544117647101"/>
    <s v="4 Descuentos (2 Usuarios desubicados, Conduct y Despachador estiven)"/>
    <n v="151949.4485"/>
    <x v="1"/>
    <n v="16324.242399999999"/>
    <x v="393"/>
    <x v="0"/>
    <m/>
  </r>
  <r>
    <d v="2022-09-01T02:15:45"/>
    <x v="1"/>
    <n v="6"/>
    <s v="VARGAS ROJAS DIELMER AUGUSTO"/>
    <x v="3"/>
    <x v="0"/>
    <n v="250"/>
    <n v="25"/>
    <n v="269.74264705882399"/>
    <m/>
    <n v="116884.1912"/>
    <x v="0"/>
    <n v="16324.242399999999"/>
    <x v="393"/>
    <x v="0"/>
    <m/>
  </r>
  <r>
    <d v="2022-09-01T02:15:46"/>
    <x v="1"/>
    <n v="7"/>
    <s v="HERNANDEZ MACIAS GILBERTO"/>
    <x v="3"/>
    <x v="3"/>
    <n v="245"/>
    <n v="24.5"/>
    <n v="269.74264705882399"/>
    <m/>
    <n v="116884.1912"/>
    <x v="1"/>
    <n v="16324.242399999999"/>
    <x v="393"/>
    <x v="0"/>
    <m/>
  </r>
  <r>
    <d v="2022-09-01T02:15:46"/>
    <x v="1"/>
    <n v="8"/>
    <s v="VACA FIERRO ROBINSON"/>
    <x v="9"/>
    <x v="0"/>
    <n v="353"/>
    <n v="29.4166666666667"/>
    <n v="323.691176470588"/>
    <s v="6 Descuentos (5 Transbordo veh 03 y Despachador estiven)"/>
    <n v="140261.0294"/>
    <x v="1"/>
    <n v="16324.242399999999"/>
    <x v="393"/>
    <x v="0"/>
    <m/>
  </r>
  <r>
    <d v="2022-09-01T02:15:46"/>
    <x v="1"/>
    <n v="9"/>
    <s v="PINEDA ESTRADA CRISTIAN JOHAN"/>
    <x v="6"/>
    <x v="3"/>
    <n v="226"/>
    <n v="28.25"/>
    <n v="215.79411764705901"/>
    <m/>
    <n v="93507.352899999998"/>
    <x v="0"/>
    <n v="16324.242399999999"/>
    <x v="393"/>
    <x v="0"/>
    <m/>
  </r>
  <r>
    <d v="2022-09-01T02:15:46"/>
    <x v="1"/>
    <n v="10"/>
    <s v="MONSALVE OCAMPO EDISON GUSTAVO"/>
    <x v="0"/>
    <x v="0"/>
    <n v="224"/>
    <n v="24.8888888888889"/>
    <n v="242.76838235294099"/>
    <m/>
    <n v="105195.7721"/>
    <x v="0"/>
    <n v="16324.242399999999"/>
    <x v="393"/>
    <x v="0"/>
    <m/>
  </r>
  <r>
    <d v="2022-09-01T02:15:46"/>
    <x v="9"/>
    <n v="12"/>
    <s v="ZAPATA POSSO FERNEY"/>
    <x v="8"/>
    <x v="0"/>
    <n v="140"/>
    <n v="28"/>
    <n v="134.871323529412"/>
    <m/>
    <n v="58442.095600000001"/>
    <x v="0"/>
    <n v="16324.242399999999"/>
    <x v="393"/>
    <x v="0"/>
    <m/>
  </r>
  <r>
    <d v="2022-09-01T02:15:46"/>
    <x v="9"/>
    <n v="13"/>
    <s v="MORALES CASTAEDA JONNY EDISON"/>
    <x v="2"/>
    <x v="1"/>
    <n v="242"/>
    <n v="40.3333333333333"/>
    <n v="161.845588235294"/>
    <s v="Se descuenta el viaje de 7 34 am ya que NO espera el tiempo indicado en el paradero"/>
    <n v="70130.5147"/>
    <x v="0"/>
    <n v="16324.242399999999"/>
    <x v="393"/>
    <x v="0"/>
    <m/>
  </r>
  <r>
    <d v="2022-09-01T02:15:47"/>
    <x v="9"/>
    <n v="14"/>
    <s v="CARVAJAL SALAZAR HECTOR MARINO"/>
    <x v="0"/>
    <x v="0"/>
    <n v="254"/>
    <n v="28.2222222222222"/>
    <n v="242.76838235294099"/>
    <m/>
    <n v="105195.7721"/>
    <x v="1"/>
    <n v="16324.242399999999"/>
    <x v="393"/>
    <x v="0"/>
    <m/>
  </r>
  <r>
    <d v="2022-09-01T02:15:47"/>
    <x v="9"/>
    <n v="15"/>
    <s v="LONDOO LOPERA DUVAN ANDRES"/>
    <x v="0"/>
    <x v="0"/>
    <n v="215"/>
    <n v="23.8888888888889"/>
    <n v="242.76838235294099"/>
    <m/>
    <n v="105195.7721"/>
    <x v="0"/>
    <n v="16324.242399999999"/>
    <x v="393"/>
    <x v="0"/>
    <m/>
  </r>
  <r>
    <d v="2022-09-01T02:15:47"/>
    <x v="9"/>
    <n v="16"/>
    <s v="CASTRILLON CLAVIJO CRISTIAN JESIC"/>
    <x v="2"/>
    <x v="3"/>
    <n v="148"/>
    <n v="26.909090909090899"/>
    <n v="148.35845588235301"/>
    <m/>
    <n v="64286.305099999998"/>
    <x v="0"/>
    <n v="16324.242399999999"/>
    <x v="393"/>
    <x v="0"/>
    <m/>
  </r>
  <r>
    <d v="2022-09-01T02:15:47"/>
    <x v="9"/>
    <n v="17"/>
    <s v="FRANCO BRAVO JHOAN FERNANDO"/>
    <x v="0"/>
    <x v="3"/>
    <n v="223"/>
    <n v="24.7777777777778"/>
    <n v="242.76838235294099"/>
    <s v="1 Descuento (Jefe de ruta)"/>
    <n v="105195.7721"/>
    <x v="0"/>
    <n v="16324.242399999999"/>
    <x v="393"/>
    <x v="0"/>
    <m/>
  </r>
  <r>
    <d v="2022-09-01T02:15:47"/>
    <x v="9"/>
    <n v="18"/>
    <s v="RENDON VIANA HUMBERTO DE JESUS"/>
    <x v="6"/>
    <x v="0"/>
    <n v="229"/>
    <n v="28.625"/>
    <n v="215.79411764705901"/>
    <m/>
    <n v="93507.352899999998"/>
    <x v="0"/>
    <n v="16324.242399999999"/>
    <x v="393"/>
    <x v="0"/>
    <m/>
  </r>
  <r>
    <d v="2022-09-01T02:15:48"/>
    <x v="9"/>
    <n v="19"/>
    <s v="HURTADO MADRID JUAN ESTEBAN"/>
    <x v="3"/>
    <x v="3"/>
    <n v="282"/>
    <n v="28.2"/>
    <n v="269.74264705882399"/>
    <m/>
    <n v="116884.1912"/>
    <x v="0"/>
    <n v="16324.242399999999"/>
    <x v="393"/>
    <x v="0"/>
    <m/>
  </r>
  <r>
    <d v="2022-09-01T02:15:48"/>
    <x v="9"/>
    <n v="20"/>
    <s v="TABORDA ROJAS DIEGO ALEJANDRO"/>
    <x v="3"/>
    <x v="3"/>
    <n v="312"/>
    <n v="31.2"/>
    <n v="269.74264705882399"/>
    <m/>
    <n v="116884.1912"/>
    <x v="0"/>
    <n v="16324.242399999999"/>
    <x v="393"/>
    <x v="0"/>
    <m/>
  </r>
  <r>
    <d v="2022-09-01T02:15:48"/>
    <x v="9"/>
    <n v="22"/>
    <s v="QUIRAMA CASTAEDA JHON JADER"/>
    <x v="2"/>
    <x v="0"/>
    <n v="175"/>
    <n v="29.1666666666667"/>
    <n v="161.845588235294"/>
    <m/>
    <n v="70130.5147"/>
    <x v="1"/>
    <n v="16324.242399999999"/>
    <x v="393"/>
    <x v="0"/>
    <m/>
  </r>
  <r>
    <d v="2022-09-01T02:15:48"/>
    <x v="9"/>
    <n v="25"/>
    <s v="SANCHEZ DIAZ EDISON ANDRES"/>
    <x v="3"/>
    <x v="0"/>
    <n v="315"/>
    <n v="31.5"/>
    <n v="269.74264705882399"/>
    <s v="2 Descuentos (Propietario)"/>
    <n v="116884.1912"/>
    <x v="1"/>
    <n v="16324.242399999999"/>
    <x v="393"/>
    <x v="0"/>
    <m/>
  </r>
  <r>
    <d v="2022-09-01T02:15:48"/>
    <x v="9"/>
    <n v="26"/>
    <s v="ESPINOZA CHAVARRIA GUILLERMO LEON"/>
    <x v="6"/>
    <x v="0"/>
    <n v="195"/>
    <n v="24.375"/>
    <n v="215.79411764705901"/>
    <s v="1 Descuento (Transbordo veh 06)"/>
    <n v="93507.352899999998"/>
    <x v="0"/>
    <n v="16324.242399999999"/>
    <x v="393"/>
    <x v="0"/>
    <m/>
  </r>
  <r>
    <d v="2022-09-01T02:15:49"/>
    <x v="9"/>
    <n v="27"/>
    <s v="DURANGO DAVID JOSE"/>
    <x v="0"/>
    <x v="0"/>
    <n v="242"/>
    <n v="26.8888888888889"/>
    <n v="242.76838235294099"/>
    <m/>
    <n v="105195.7721"/>
    <x v="0"/>
    <n v="16324.242399999999"/>
    <x v="393"/>
    <x v="0"/>
    <m/>
  </r>
  <r>
    <d v="2022-09-01T02:15:49"/>
    <x v="9"/>
    <n v="28"/>
    <s v="HINCAPIE GALLEGO YEISON ANDRES"/>
    <x v="0"/>
    <x v="0"/>
    <n v="235"/>
    <n v="26.1111111111111"/>
    <n v="242.76838235294099"/>
    <m/>
    <n v="105195.7721"/>
    <x v="0"/>
    <n v="16324.242399999999"/>
    <x v="393"/>
    <x v="0"/>
    <m/>
  </r>
  <r>
    <d v="2022-09-01T02:15:49"/>
    <x v="1"/>
    <n v="31"/>
    <s v="LONDOO URREGO DANIEL ANDRES"/>
    <x v="0"/>
    <x v="0"/>
    <n v="277"/>
    <n v="30.7777777777778"/>
    <n v="242.76838235294099"/>
    <m/>
    <n v="105195.7721"/>
    <x v="0"/>
    <n v="16324.242399999999"/>
    <x v="393"/>
    <x v="0"/>
    <m/>
  </r>
  <r>
    <d v="2022-09-01T02:15:49"/>
    <x v="1"/>
    <n v="32"/>
    <s v="ESCOBAR BRAN MATEO"/>
    <x v="6"/>
    <x v="1"/>
    <n v="199"/>
    <n v="24.875"/>
    <n v="215.79411764705901"/>
    <m/>
    <n v="93507.352899999998"/>
    <x v="0"/>
    <n v="16324.242399999999"/>
    <x v="393"/>
    <x v="0"/>
    <m/>
  </r>
  <r>
    <d v="2022-09-01T02:15:49"/>
    <x v="1"/>
    <n v="34"/>
    <s v="MONTOYA OSPINA GILBERTO ANTONIO"/>
    <x v="2"/>
    <x v="0"/>
    <n v="207"/>
    <n v="34.5"/>
    <n v="161.845588235294"/>
    <m/>
    <n v="70130.5147"/>
    <x v="0"/>
    <n v="16324.242399999999"/>
    <x v="393"/>
    <x v="0"/>
    <m/>
  </r>
  <r>
    <d v="2022-09-01T02:15:49"/>
    <x v="1"/>
    <n v="35"/>
    <s v="GARCIA DAVID WILSON ALBERTO"/>
    <x v="0"/>
    <x v="0"/>
    <n v="221"/>
    <n v="24.5555555555556"/>
    <n v="242.76838235294099"/>
    <s v="3 Descuentos (Propietario y 2 x Usuario con movilidad reducida)"/>
    <n v="105195.7721"/>
    <x v="1"/>
    <n v="16324.242399999999"/>
    <x v="393"/>
    <x v="0"/>
    <m/>
  </r>
  <r>
    <d v="2022-09-01T02:15:50"/>
    <x v="1"/>
    <n v="36"/>
    <s v="MARTINEZ CHAVERRA LUIS NORBERTO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37"/>
    <s v="PIEDRAHITA MADRID SANTIAGO"/>
    <x v="11"/>
    <x v="0"/>
    <n v="44"/>
    <n v="22"/>
    <n v="53.948529411764703"/>
    <m/>
    <n v="23376.838199999998"/>
    <x v="1"/>
    <n v="16324.242399999999"/>
    <x v="393"/>
    <x v="0"/>
    <m/>
  </r>
  <r>
    <d v="2022-09-01T02:15:50"/>
    <x v="1"/>
    <n v="38"/>
    <s v="MEDINA PARRA JONATHAN ESTIVEN"/>
    <x v="0"/>
    <x v="0"/>
    <n v="218"/>
    <n v="24.2222222222222"/>
    <n v="242.76838235294099"/>
    <m/>
    <n v="105195.7721"/>
    <x v="0"/>
    <n v="16324.242399999999"/>
    <x v="393"/>
    <x v="0"/>
    <m/>
  </r>
  <r>
    <d v="2022-09-01T02:15:50"/>
    <x v="1"/>
    <n v="39"/>
    <s v="GONZALEZ MONTAO HERNAN DARIO"/>
    <x v="0"/>
    <x v="0"/>
    <n v="212"/>
    <n v="23.5555555555556"/>
    <n v="242.76838235294099"/>
    <s v="2 Descuentos (Propietario y Conduct)"/>
    <n v="105195.7721"/>
    <x v="0"/>
    <n v="16324.242399999999"/>
    <x v="393"/>
    <x v="0"/>
    <m/>
  </r>
  <r>
    <d v="2022-09-01T02:15:50"/>
    <x v="1"/>
    <n v="40"/>
    <s v="OCAMPO OCAMPO ANTONIO JOSE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42"/>
    <s v="LUJAN LOPERA FABIAN ALEXIS"/>
    <x v="6"/>
    <x v="0"/>
    <n v="205"/>
    <n v="25.625"/>
    <n v="215.79411764705901"/>
    <m/>
    <n v="93507.352899999998"/>
    <x v="0"/>
    <n v="16324.242399999999"/>
    <x v="393"/>
    <x v="0"/>
    <m/>
  </r>
  <r>
    <d v="2022-09-02T02:36:02"/>
    <x v="1"/>
    <n v="12"/>
    <s v="MARULANDA JARAMILLO DAWER ANDRES"/>
    <x v="3"/>
    <x v="0"/>
    <n v="216"/>
    <n v="21.6"/>
    <n v="216"/>
    <m/>
    <n v="92700"/>
    <x v="0"/>
    <n v="15980"/>
    <x v="394"/>
    <x v="0"/>
    <m/>
  </r>
  <r>
    <d v="2022-09-02T02:36:02"/>
    <x v="1"/>
    <n v="17"/>
    <s v="FRANCO BRAVO JHOAN FERNANDO"/>
    <x v="3"/>
    <x v="0"/>
    <n v="197"/>
    <n v="19.8"/>
    <n v="197"/>
    <s v="2 Descuentos (Conducts)"/>
    <n v="84600"/>
    <x v="0"/>
    <n v="15980"/>
    <x v="394"/>
    <x v="0"/>
    <m/>
  </r>
  <r>
    <d v="2022-09-02T02:36:02"/>
    <x v="1"/>
    <n v="21"/>
    <s v="REYES ALVARADO ARIEL"/>
    <x v="0"/>
    <x v="3"/>
    <n v="196"/>
    <n v="21.7777777777778"/>
    <n v="196"/>
    <m/>
    <n v="84150"/>
    <x v="0"/>
    <n v="15980"/>
    <x v="394"/>
    <x v="0"/>
    <m/>
  </r>
  <r>
    <d v="2022-09-02T02:36:03"/>
    <x v="0"/>
    <n v="42"/>
    <s v="CASTRILLON CLAVIJO CRISTIAN JESIC"/>
    <x v="0"/>
    <x v="0"/>
    <n v="190"/>
    <n v="21.1111111111111"/>
    <n v="190"/>
    <m/>
    <n v="81450"/>
    <x v="0"/>
    <n v="15980"/>
    <x v="394"/>
    <x v="0"/>
    <m/>
  </r>
  <r>
    <d v="2022-09-02T02:37:04"/>
    <x v="9"/>
    <n v="1"/>
    <s v="LUJAN LOPERA FABIAN ALEXIS"/>
    <x v="6"/>
    <x v="0"/>
    <n v="187"/>
    <n v="23.375"/>
    <n v="215.28624535316001"/>
    <m/>
    <n v="93278.810400000002"/>
    <x v="0"/>
    <n v="16219.354799999999"/>
    <x v="394"/>
    <x v="0"/>
    <m/>
  </r>
  <r>
    <d v="2022-09-02T02:37:05"/>
    <x v="9"/>
    <n v="3"/>
    <s v="CANO JIMENEZ ESNEIDER"/>
    <x v="7"/>
    <x v="0"/>
    <n v="98"/>
    <n v="32.6666666666667"/>
    <n v="80.732342007434895"/>
    <m/>
    <n v="34979.553899999999"/>
    <x v="0"/>
    <n v="16219.354799999999"/>
    <x v="394"/>
    <x v="0"/>
    <m/>
  </r>
  <r>
    <d v="2022-09-02T02:37:05"/>
    <x v="9"/>
    <n v="6"/>
    <s v="VARGAS ROJAS DIELMER AUGUSTO"/>
    <x v="6"/>
    <x v="0"/>
    <n v="186"/>
    <n v="23.25"/>
    <n v="215.28624535316001"/>
    <m/>
    <n v="93278.810400000002"/>
    <x v="0"/>
    <n v="16219.354799999999"/>
    <x v="394"/>
    <x v="0"/>
    <m/>
  </r>
  <r>
    <d v="2022-09-02T02:37:05"/>
    <x v="9"/>
    <n v="7"/>
    <s v="HERNANDEZ MACIAS GILBERTO"/>
    <x v="3"/>
    <x v="0"/>
    <n v="253"/>
    <n v="25.3"/>
    <n v="269.10780669144998"/>
    <m/>
    <n v="116598.51300000001"/>
    <x v="1"/>
    <n v="16219.354799999999"/>
    <x v="394"/>
    <x v="0"/>
    <m/>
  </r>
  <r>
    <d v="2022-09-02T02:37:05"/>
    <x v="9"/>
    <n v="8"/>
    <s v="VACA FIERRO ROBINSON"/>
    <x v="1"/>
    <x v="0"/>
    <n v="376"/>
    <n v="34.181818181818201"/>
    <n v="296.01858736059501"/>
    <m/>
    <n v="128258.3643"/>
    <x v="1"/>
    <n v="16219.354799999999"/>
    <x v="394"/>
    <x v="0"/>
    <m/>
  </r>
  <r>
    <d v="2022-09-02T02:37:06"/>
    <x v="9"/>
    <n v="9"/>
    <s v="PINEDA ESTRADA CRISTIAN JOHAN"/>
    <x v="3"/>
    <x v="0"/>
    <n v="255"/>
    <n v="25.5"/>
    <n v="269.10780669144998"/>
    <m/>
    <n v="116598.51300000001"/>
    <x v="0"/>
    <n v="16219.354799999999"/>
    <x v="394"/>
    <x v="0"/>
    <m/>
  </r>
  <r>
    <d v="2022-09-02T02:37:06"/>
    <x v="9"/>
    <n v="10"/>
    <s v="MONSALVE OCAMPO EDISON GUSTAVO"/>
    <x v="2"/>
    <x v="0"/>
    <n v="149"/>
    <n v="24.8333333333333"/>
    <n v="161.46468401486999"/>
    <m/>
    <n v="69959.107799999998"/>
    <x v="0"/>
    <n v="16219.354799999999"/>
    <x v="394"/>
    <x v="0"/>
    <m/>
  </r>
  <r>
    <d v="2022-09-02T02:37:06"/>
    <x v="1"/>
    <n v="11"/>
    <s v="PEREZ BORJA JUAN CARLOS"/>
    <x v="12"/>
    <x v="0"/>
    <n v="291"/>
    <n v="22.384615384615401"/>
    <n v="349.840148698885"/>
    <s v="3 Descuentos (Jefe de ruta)"/>
    <n v="151578.06690000001"/>
    <x v="0"/>
    <n v="16219.354799999999"/>
    <x v="394"/>
    <x v="0"/>
    <m/>
  </r>
  <r>
    <d v="2022-09-02T02:37:06"/>
    <x v="1"/>
    <n v="13"/>
    <s v="MORALES CASTAEDA JONNY EDISON"/>
    <x v="3"/>
    <x v="3"/>
    <n v="256"/>
    <n v="25.6"/>
    <n v="269.10780669144998"/>
    <m/>
    <n v="116598.51300000001"/>
    <x v="0"/>
    <n v="16219.354799999999"/>
    <x v="394"/>
    <x v="0"/>
    <m/>
  </r>
  <r>
    <d v="2022-09-02T02:37:07"/>
    <x v="1"/>
    <n v="14"/>
    <s v="CASTAEDA DIEGO ALEJANDRO"/>
    <x v="0"/>
    <x v="0"/>
    <n v="262"/>
    <n v="29.1111111111111"/>
    <n v="242.19702602230501"/>
    <m/>
    <n v="104938.6617"/>
    <x v="1"/>
    <n v="16219.354799999999"/>
    <x v="394"/>
    <x v="0"/>
    <m/>
  </r>
  <r>
    <d v="2022-09-02T02:37:07"/>
    <x v="1"/>
    <n v="15"/>
    <s v="LOPERA AGUDELO LUIS FRANCISCO"/>
    <x v="3"/>
    <x v="0"/>
    <n v="234"/>
    <n v="23.4"/>
    <n v="269.10780669144998"/>
    <s v="2 Descuentos (Conduct)"/>
    <n v="116598.51300000001"/>
    <x v="0"/>
    <n v="16219.354799999999"/>
    <x v="394"/>
    <x v="0"/>
    <m/>
  </r>
  <r>
    <d v="2022-09-02T02:37:07"/>
    <x v="1"/>
    <n v="16"/>
    <s v="LONDOO ORTIZ ARNOLD DAVID"/>
    <x v="0"/>
    <x v="0"/>
    <n v="199"/>
    <n v="22.1111111111111"/>
    <n v="242.19702602230501"/>
    <m/>
    <n v="104938.6617"/>
    <x v="0"/>
    <n v="16219.354799999999"/>
    <x v="394"/>
    <x v="0"/>
    <m/>
  </r>
  <r>
    <d v="2022-09-02T02:37:07"/>
    <x v="1"/>
    <n v="18"/>
    <s v="RENDON VIANA HUMBERTO DE JESUS"/>
    <x v="3"/>
    <x v="0"/>
    <n v="239"/>
    <n v="23.9"/>
    <n v="269.10780669144998"/>
    <s v="1 Descuento (Despachador jose)"/>
    <n v="116598.51300000001"/>
    <x v="0"/>
    <n v="16219.354799999999"/>
    <x v="394"/>
    <x v="0"/>
    <m/>
  </r>
  <r>
    <d v="2022-09-02T02:37:08"/>
    <x v="1"/>
    <n v="19"/>
    <s v="HURTADO MADRID JUAN ESTEBAN"/>
    <x v="3"/>
    <x v="3"/>
    <n v="260"/>
    <n v="26"/>
    <n v="269.10780669144998"/>
    <m/>
    <n v="116598.51300000001"/>
    <x v="0"/>
    <n v="16219.354799999999"/>
    <x v="394"/>
    <x v="0"/>
    <m/>
  </r>
  <r>
    <d v="2022-09-02T02:37:08"/>
    <x v="1"/>
    <n v="20"/>
    <s v="TABORDA ROJAS DIEGO ALEJANDRO"/>
    <x v="0"/>
    <x v="1"/>
    <n v="266"/>
    <n v="29.5555555555556"/>
    <n v="242.19702602230501"/>
    <m/>
    <n v="104938.6617"/>
    <x v="0"/>
    <n v="16219.354799999999"/>
    <x v="394"/>
    <x v="0"/>
    <m/>
  </r>
  <r>
    <d v="2022-09-02T02:37:08"/>
    <x v="1"/>
    <n v="22"/>
    <s v="QUIRAMA CASTAEDA JHON JADER"/>
    <x v="0"/>
    <x v="0"/>
    <n v="310"/>
    <n v="34.4444444444444"/>
    <n v="242.19702602230501"/>
    <s v="1 Descuento (Transbordo veh 06)"/>
    <n v="104938.6617"/>
    <x v="1"/>
    <n v="16219.354799999999"/>
    <x v="394"/>
    <x v="0"/>
    <m/>
  </r>
  <r>
    <d v="2022-09-02T02:37:08"/>
    <x v="1"/>
    <n v="23"/>
    <s v="RUA OCHOA JARAD"/>
    <x v="0"/>
    <x v="1"/>
    <n v="271"/>
    <n v="30.1111111111111"/>
    <n v="242.19702602230501"/>
    <s v="Se descuenta el viaje de 1 23 pm ya que no espera el tiempo indicado en el paradero, 7 Descuentos (6 Transbordo y Despachador jose)"/>
    <n v="104938.6617"/>
    <x v="0"/>
    <n v="16219.354799999999"/>
    <x v="394"/>
    <x v="0"/>
    <m/>
  </r>
  <r>
    <d v="2022-09-02T02:37:09"/>
    <x v="1"/>
    <n v="25"/>
    <s v="SANCHEZ DIAZ EDISON ANDRES"/>
    <x v="0"/>
    <x v="0"/>
    <n v="271"/>
    <n v="30.1111111111111"/>
    <n v="242.19702602230501"/>
    <m/>
    <n v="104938.6617"/>
    <x v="1"/>
    <n v="16219.354799999999"/>
    <x v="394"/>
    <x v="0"/>
    <m/>
  </r>
  <r>
    <d v="2022-09-02T02:37:09"/>
    <x v="1"/>
    <n v="26"/>
    <s v="VERENZUELA MARTINEZ ALEXANDER"/>
    <x v="3"/>
    <x v="0"/>
    <n v="248"/>
    <n v="24.8"/>
    <n v="269.10780669144998"/>
    <m/>
    <n v="116598.51300000001"/>
    <x v="0"/>
    <n v="16219.354799999999"/>
    <x v="394"/>
    <x v="0"/>
    <m/>
  </r>
  <r>
    <d v="2022-09-02T02:37:09"/>
    <x v="1"/>
    <n v="27"/>
    <s v="DURANGO DAVID JOSE"/>
    <x v="0"/>
    <x v="0"/>
    <n v="264"/>
    <n v="29.3333333333333"/>
    <n v="242.19702602230501"/>
    <m/>
    <n v="104938.6617"/>
    <x v="0"/>
    <n v="16219.354799999999"/>
    <x v="394"/>
    <x v="0"/>
    <m/>
  </r>
  <r>
    <d v="2022-09-02T02:37:10"/>
    <x v="1"/>
    <n v="28"/>
    <s v="HINCAPIE GALLEGO YEISON ANDRES"/>
    <x v="0"/>
    <x v="1"/>
    <n v="226"/>
    <n v="25.1111111111111"/>
    <n v="242.19702602230501"/>
    <m/>
    <n v="104938.6617"/>
    <x v="0"/>
    <n v="16219.354799999999"/>
    <x v="394"/>
    <x v="0"/>
    <m/>
  </r>
  <r>
    <d v="2022-09-02T02:37:10"/>
    <x v="1"/>
    <n v="29"/>
    <s v="VALENCIA MENDOZA JHON"/>
    <x v="1"/>
    <x v="0"/>
    <n v="283"/>
    <n v="25.727272727272702"/>
    <n v="296.01858736059501"/>
    <m/>
    <n v="128258.3643"/>
    <x v="0"/>
    <n v="16219.354799999999"/>
    <x v="394"/>
    <x v="0"/>
    <m/>
  </r>
  <r>
    <d v="2022-09-02T02:37:10"/>
    <x v="9"/>
    <n v="30"/>
    <s v="ORTEGA ARROYAVE JUAN PABLO"/>
    <x v="10"/>
    <x v="0"/>
    <n v="110"/>
    <n v="27.5"/>
    <n v="107.64312267658001"/>
    <s v="1 Descuento (Jefe de ruta)"/>
    <n v="46639.405200000001"/>
    <x v="0"/>
    <n v="16219.354799999999"/>
    <x v="394"/>
    <x v="0"/>
    <m/>
  </r>
  <r>
    <d v="2022-09-02T02:37:10"/>
    <x v="9"/>
    <n v="32"/>
    <s v="BERRIO GIL YEYSON DARIO"/>
    <x v="0"/>
    <x v="0"/>
    <n v="232"/>
    <n v="25.7777777777778"/>
    <n v="242.19702602230501"/>
    <m/>
    <n v="104938.6617"/>
    <x v="0"/>
    <n v="16219.354799999999"/>
    <x v="394"/>
    <x v="0"/>
    <m/>
  </r>
  <r>
    <d v="2022-09-02T02:37:11"/>
    <x v="9"/>
    <n v="34"/>
    <s v="MONTOYA OSPINA GILBERTO ANTONIO"/>
    <x v="3"/>
    <x v="0"/>
    <n v="271"/>
    <n v="27.1"/>
    <n v="269.10780669144998"/>
    <m/>
    <n v="116598.51300000001"/>
    <x v="0"/>
    <n v="16219.354799999999"/>
    <x v="394"/>
    <x v="0"/>
    <m/>
  </r>
  <r>
    <d v="2022-09-02T02:37:11"/>
    <x v="9"/>
    <n v="35"/>
    <s v="GARCIA DAVID WILSON ALBERTO"/>
    <x v="0"/>
    <x v="0"/>
    <n v="233"/>
    <n v="25.8888888888889"/>
    <n v="242.19702602230501"/>
    <s v="2 Descuentos x Usuario con movilidad reducida"/>
    <n v="104938.6617"/>
    <x v="1"/>
    <n v="16219.354799999999"/>
    <x v="394"/>
    <x v="0"/>
    <m/>
  </r>
  <r>
    <d v="2022-09-02T02:37:11"/>
    <x v="9"/>
    <n v="36"/>
    <s v="MARTINEZ CHAVERRA LUIS NORBERTO"/>
    <x v="0"/>
    <x v="0"/>
    <n v="234"/>
    <n v="26"/>
    <n v="242.19702602230501"/>
    <m/>
    <n v="104938.6617"/>
    <x v="0"/>
    <n v="16219.354799999999"/>
    <x v="394"/>
    <x v="0"/>
    <m/>
  </r>
  <r>
    <d v="2022-09-02T02:37:11"/>
    <x v="9"/>
    <n v="37"/>
    <s v="HOYOS HENAO SANTIAGO"/>
    <x v="4"/>
    <x v="0"/>
    <n v="235"/>
    <n v="33.571428571428598"/>
    <n v="188.37546468401499"/>
    <s v="SANTIAGO PIEDRAHITA Realiz 2 viajes donde moviliz 67 Usuarios"/>
    <n v="81618.959099999993"/>
    <x v="1"/>
    <n v="16219.354799999999"/>
    <x v="394"/>
    <x v="0"/>
    <m/>
  </r>
  <r>
    <d v="2022-09-02T02:37:12"/>
    <x v="9"/>
    <n v="39"/>
    <s v="GONZALEZ MONTAO HERNAN DARIO"/>
    <x v="0"/>
    <x v="0"/>
    <n v="225"/>
    <n v="25"/>
    <n v="242.19702602230501"/>
    <m/>
    <n v="104938.6617"/>
    <x v="0"/>
    <n v="16219.354799999999"/>
    <x v="394"/>
    <x v="0"/>
    <m/>
  </r>
  <r>
    <d v="2022-09-02T02:37:12"/>
    <x v="9"/>
    <n v="40"/>
    <s v="OCAMPO OCAMPO ANTONIO JOSE"/>
    <x v="3"/>
    <x v="0"/>
    <n v="315"/>
    <n v="31.5"/>
    <n v="269.10780669144998"/>
    <m/>
    <n v="116598.51300000001"/>
    <x v="0"/>
    <n v="16219.354799999999"/>
    <x v="394"/>
    <x v="0"/>
    <m/>
  </r>
  <r>
    <d v="2022-09-03T03:30:46"/>
    <x v="1"/>
    <n v="10"/>
    <s v="MONSALVE OCAMPO EDISON GUSTAVO"/>
    <x v="1"/>
    <x v="3"/>
    <n v="233"/>
    <n v="21.181818181818201"/>
    <n v="233"/>
    <m/>
    <n v="99900"/>
    <x v="0"/>
    <n v="13300"/>
    <x v="395"/>
    <x v="0"/>
    <m/>
  </r>
  <r>
    <d v="2022-09-03T03:30:46"/>
    <x v="9"/>
    <n v="16"/>
    <s v="LONDOO ORTIZ ARNOLD DAVID"/>
    <x v="0"/>
    <x v="3"/>
    <n v="192"/>
    <n v="21.3333333333333"/>
    <n v="192"/>
    <m/>
    <n v="82350"/>
    <x v="0"/>
    <n v="13300"/>
    <x v="395"/>
    <x v="0"/>
    <m/>
  </r>
  <r>
    <d v="2022-09-03T03:30:46"/>
    <x v="9"/>
    <n v="23"/>
    <s v="RUA OCHOA JARAD"/>
    <x v="6"/>
    <x v="1"/>
    <n v="153"/>
    <n v="19.125"/>
    <n v="153"/>
    <m/>
    <n v="65250"/>
    <x v="0"/>
    <n v="13300"/>
    <x v="395"/>
    <x v="0"/>
    <m/>
  </r>
  <r>
    <d v="2022-09-03T03:30:47"/>
    <x v="1"/>
    <n v="36"/>
    <s v="MEDINA PARRA JONATHAN ESTIVEN"/>
    <x v="1"/>
    <x v="0"/>
    <n v="240"/>
    <n v="21.818181818181799"/>
    <n v="240"/>
    <m/>
    <n v="103050"/>
    <x v="0"/>
    <n v="13300"/>
    <x v="395"/>
    <x v="0"/>
    <m/>
  </r>
  <r>
    <d v="2022-09-03T03:30:57"/>
    <x v="1"/>
    <n v="1"/>
    <s v="LUJAN LOPERA FABIAN ALEXIS"/>
    <x v="0"/>
    <x v="0"/>
    <n v="255"/>
    <n v="28.3333333333333"/>
    <n v="244.85393258427001"/>
    <m/>
    <n v="106134.2697"/>
    <x v="0"/>
    <n v="15903.125"/>
    <x v="395"/>
    <x v="0"/>
    <m/>
  </r>
  <r>
    <d v="2022-09-03T03:30:57"/>
    <x v="1"/>
    <n v="2"/>
    <s v="ZAPATA MARULANDA JUAN DIEGO"/>
    <x v="3"/>
    <x v="0"/>
    <n v="343"/>
    <n v="34.299999999999997"/>
    <n v="272.05992509363301"/>
    <m/>
    <n v="117926.9663"/>
    <x v="1"/>
    <n v="15903.125"/>
    <x v="395"/>
    <x v="0"/>
    <m/>
  </r>
  <r>
    <d v="2022-09-03T03:30:57"/>
    <x v="1"/>
    <n v="6"/>
    <s v="VARGAS ROJAS DIELMER AUGUSTO"/>
    <x v="3"/>
    <x v="0"/>
    <n v="244"/>
    <n v="24.4"/>
    <n v="272.05992509363301"/>
    <m/>
    <n v="117926.9663"/>
    <x v="0"/>
    <n v="15903.125"/>
    <x v="395"/>
    <x v="0"/>
    <m/>
  </r>
  <r>
    <d v="2022-09-03T03:30:57"/>
    <x v="1"/>
    <n v="7"/>
    <s v="HERNANDEZ MACIAS GILBERTO"/>
    <x v="1"/>
    <x v="0"/>
    <n v="267"/>
    <n v="24.272727272727298"/>
    <n v="299.26591760299601"/>
    <s v="2 Descuentos (Usuarios desubicados)"/>
    <n v="129719.6629"/>
    <x v="1"/>
    <n v="15903.125"/>
    <x v="395"/>
    <x v="0"/>
    <m/>
  </r>
  <r>
    <d v="2022-09-03T03:30:57"/>
    <x v="1"/>
    <n v="8"/>
    <s v="VACA FIERRO ROBINSON"/>
    <x v="12"/>
    <x v="3"/>
    <n v="387"/>
    <n v="29.769230769230798"/>
    <n v="353.67790262172298"/>
    <m/>
    <n v="153305.05619999999"/>
    <x v="1"/>
    <n v="15903.125"/>
    <x v="395"/>
    <x v="0"/>
    <m/>
  </r>
  <r>
    <d v="2022-09-03T03:30:58"/>
    <x v="1"/>
    <n v="9"/>
    <s v="PINEDA ESTRADA CRISTIAN JOHAN"/>
    <x v="4"/>
    <x v="0"/>
    <n v="161"/>
    <n v="23"/>
    <n v="190.44194756554299"/>
    <m/>
    <n v="82548.876399999994"/>
    <x v="0"/>
    <n v="15903.125"/>
    <x v="395"/>
    <x v="0"/>
    <m/>
  </r>
  <r>
    <d v="2022-09-03T03:30:58"/>
    <x v="9"/>
    <n v="11"/>
    <s v="PEREZ BORJA JUAN CARLOS"/>
    <x v="0"/>
    <x v="3"/>
    <n v="226"/>
    <n v="25.1111111111111"/>
    <n v="244.85393258427001"/>
    <m/>
    <n v="106134.2697"/>
    <x v="0"/>
    <n v="15903.125"/>
    <x v="395"/>
    <x v="0"/>
    <m/>
  </r>
  <r>
    <d v="2022-09-03T03:30:58"/>
    <x v="9"/>
    <n v="12"/>
    <s v="ZAPATA POSSO FERNEY"/>
    <x v="2"/>
    <x v="0"/>
    <n v="194"/>
    <n v="32.3333333333333"/>
    <n v="163.23595505617999"/>
    <s v="2 Descuentos (Usuarios desubicados)"/>
    <n v="70756.179799999998"/>
    <x v="0"/>
    <n v="15903.125"/>
    <x v="395"/>
    <x v="0"/>
    <m/>
  </r>
  <r>
    <d v="2022-09-03T03:30:58"/>
    <x v="9"/>
    <n v="13"/>
    <s v="MORALES CASTAEDA JONNY EDISON"/>
    <x v="0"/>
    <x v="0"/>
    <n v="239"/>
    <n v="26.5555555555556"/>
    <n v="244.85393258427001"/>
    <m/>
    <n v="106134.2697"/>
    <x v="0"/>
    <n v="15903.125"/>
    <x v="395"/>
    <x v="0"/>
    <m/>
  </r>
  <r>
    <d v="2022-09-03T03:30:58"/>
    <x v="9"/>
    <n v="14"/>
    <s v="CARVAJAL SALAZAR HECTOR MARINO"/>
    <x v="0"/>
    <x v="3"/>
    <n v="278"/>
    <n v="30.8888888888889"/>
    <n v="244.85393258427001"/>
    <m/>
    <n v="106134.2697"/>
    <x v="1"/>
    <n v="15903.125"/>
    <x v="395"/>
    <x v="0"/>
    <m/>
  </r>
  <r>
    <d v="2022-09-03T03:30:59"/>
    <x v="9"/>
    <n v="15"/>
    <s v="LOPERA AGUDELO LUIS FRANCISCO"/>
    <x v="4"/>
    <x v="0"/>
    <n v="178"/>
    <n v="25.428571428571399"/>
    <n v="190.44194756554299"/>
    <m/>
    <n v="82548.876399999994"/>
    <x v="0"/>
    <n v="15903.125"/>
    <x v="395"/>
    <x v="0"/>
    <m/>
  </r>
  <r>
    <d v="2022-09-03T03:30:59"/>
    <x v="9"/>
    <n v="17"/>
    <s v="ESPINOZA CHAVARRIA GUILLERMO LEON"/>
    <x v="6"/>
    <x v="0"/>
    <n v="200"/>
    <n v="25"/>
    <n v="217.64794007490599"/>
    <m/>
    <n v="94341.573000000004"/>
    <x v="0"/>
    <n v="15903.125"/>
    <x v="395"/>
    <x v="0"/>
    <m/>
  </r>
  <r>
    <d v="2022-09-03T03:30:59"/>
    <x v="9"/>
    <n v="18"/>
    <s v="RENDON VIANA HUMBERTO DE JESUS"/>
    <x v="6"/>
    <x v="0"/>
    <n v="232"/>
    <n v="29"/>
    <n v="217.64794007490599"/>
    <m/>
    <n v="94341.573000000004"/>
    <x v="0"/>
    <n v="15903.125"/>
    <x v="395"/>
    <x v="0"/>
    <m/>
  </r>
  <r>
    <d v="2022-09-03T03:30:59"/>
    <x v="9"/>
    <n v="19"/>
    <s v="HURTADO MADRID JUAN ESTEBAN"/>
    <x v="2"/>
    <x v="0"/>
    <n v="161"/>
    <n v="26.8333333333333"/>
    <n v="163.23595505617999"/>
    <s v="4 Despcuentos (Propietario)"/>
    <n v="70756.179799999998"/>
    <x v="0"/>
    <n v="15903.125"/>
    <x v="395"/>
    <x v="0"/>
    <m/>
  </r>
  <r>
    <d v="2022-09-03T03:30:59"/>
    <x v="9"/>
    <n v="20"/>
    <s v="TABORDA ROJAS DIEGO ALEJANDRO"/>
    <x v="6"/>
    <x v="0"/>
    <n v="249"/>
    <n v="31.125"/>
    <n v="217.64794007490599"/>
    <m/>
    <n v="94341.573000000004"/>
    <x v="0"/>
    <n v="15903.125"/>
    <x v="395"/>
    <x v="0"/>
    <m/>
  </r>
  <r>
    <d v="2022-09-03T03:30:59"/>
    <x v="9"/>
    <n v="21"/>
    <s v="REYES ALVARADO ARIEL"/>
    <x v="8"/>
    <x v="1"/>
    <n v="115"/>
    <n v="23"/>
    <n v="136.02996254681599"/>
    <m/>
    <n v="58963.483099999998"/>
    <x v="0"/>
    <n v="15903.125"/>
    <x v="395"/>
    <x v="0"/>
    <m/>
  </r>
  <r>
    <d v="2022-09-03T03:31:00"/>
    <x v="9"/>
    <n v="22"/>
    <s v="QUIRAMA CASTAEDA JHON JADER"/>
    <x v="0"/>
    <x v="0"/>
    <n v="237"/>
    <n v="26.3333333333333"/>
    <n v="244.85393258427001"/>
    <m/>
    <n v="106134.2697"/>
    <x v="1"/>
    <n v="15903.125"/>
    <x v="395"/>
    <x v="0"/>
    <m/>
  </r>
  <r>
    <d v="2022-09-03T03:31:00"/>
    <x v="9"/>
    <n v="25"/>
    <s v="SANCHEZ DIAZ EDISON ANDRES"/>
    <x v="2"/>
    <x v="0"/>
    <n v="201"/>
    <n v="33.5"/>
    <n v="163.23595505617999"/>
    <m/>
    <n v="70756.179799999998"/>
    <x v="1"/>
    <n v="15903.125"/>
    <x v="395"/>
    <x v="0"/>
    <m/>
  </r>
  <r>
    <d v="2022-09-03T03:31:00"/>
    <x v="9"/>
    <n v="26"/>
    <s v="VERENZUELA MARTINEZ ALEXANDER"/>
    <x v="0"/>
    <x v="0"/>
    <n v="222"/>
    <n v="24.6666666666667"/>
    <n v="244.85393258427001"/>
    <m/>
    <n v="106134.2697"/>
    <x v="0"/>
    <n v="15903.125"/>
    <x v="395"/>
    <x v="0"/>
    <m/>
  </r>
  <r>
    <d v="2022-09-03T03:31:00"/>
    <x v="9"/>
    <n v="27"/>
    <s v="DURANGO DAVID JOSE"/>
    <x v="3"/>
    <x v="0"/>
    <n v="267"/>
    <n v="26.7"/>
    <n v="272.05992509363301"/>
    <m/>
    <n v="117926.9663"/>
    <x v="0"/>
    <n v="15903.125"/>
    <x v="395"/>
    <x v="0"/>
    <m/>
  </r>
  <r>
    <d v="2022-09-03T03:31:01"/>
    <x v="9"/>
    <n v="28"/>
    <s v="HINCAPIE GALLEGO YEISON ANDRES"/>
    <x v="3"/>
    <x v="0"/>
    <n v="279"/>
    <n v="27.9"/>
    <n v="272.05992509363301"/>
    <s v="2 Descuentos (Usuarios desubicados)"/>
    <n v="117926.9663"/>
    <x v="0"/>
    <n v="15903.125"/>
    <x v="395"/>
    <x v="0"/>
    <m/>
  </r>
  <r>
    <d v="2022-09-03T03:31:01"/>
    <x v="9"/>
    <n v="29"/>
    <s v="VALENCIA MENDOZA JHON"/>
    <x v="3"/>
    <x v="0"/>
    <n v="278"/>
    <n v="27.8"/>
    <n v="272.05992509363301"/>
    <m/>
    <n v="117926.9663"/>
    <x v="0"/>
    <n v="15903.125"/>
    <x v="395"/>
    <x v="0"/>
    <m/>
  </r>
  <r>
    <d v="2022-09-03T03:31:01"/>
    <x v="9"/>
    <n v="30"/>
    <s v="ORTEGA ARROYAVE JUAN PABLO"/>
    <x v="0"/>
    <x v="0"/>
    <n v="220"/>
    <n v="24.4444444444444"/>
    <n v="244.85393258427001"/>
    <s v="1 Descuento (Despachador Jose)"/>
    <n v="106134.2697"/>
    <x v="0"/>
    <n v="15903.125"/>
    <x v="395"/>
    <x v="0"/>
    <m/>
  </r>
  <r>
    <d v="2022-09-03T03:31:01"/>
    <x v="1"/>
    <n v="31"/>
    <s v="LONDOO CADAVID DAVID SANTIAGO"/>
    <x v="0"/>
    <x v="0"/>
    <n v="262"/>
    <n v="29.1111111111111"/>
    <n v="244.85393258427001"/>
    <m/>
    <n v="106134.2697"/>
    <x v="0"/>
    <n v="15903.125"/>
    <x v="395"/>
    <x v="0"/>
    <m/>
  </r>
  <r>
    <d v="2022-09-03T03:31:02"/>
    <x v="1"/>
    <n v="32"/>
    <s v="ESCOBAR BRAN MATEO"/>
    <x v="6"/>
    <x v="0"/>
    <n v="195"/>
    <n v="26"/>
    <n v="204.044943820225"/>
    <s v="1 Descuento (Despachador Jose)"/>
    <n v="88445.224700000006"/>
    <x v="0"/>
    <n v="15903.125"/>
    <x v="395"/>
    <x v="0"/>
    <m/>
  </r>
  <r>
    <d v="2022-09-03T03:31:02"/>
    <x v="1"/>
    <n v="34"/>
    <s v="MONTOYA OSPINA GILBERTO ANTONIO"/>
    <x v="9"/>
    <x v="0"/>
    <n v="339"/>
    <n v="28.25"/>
    <n v="326.47191011235998"/>
    <s v="2 Descuentos (Conduct y Propietario)"/>
    <n v="141512.3596"/>
    <x v="0"/>
    <n v="15903.125"/>
    <x v="395"/>
    <x v="0"/>
    <m/>
  </r>
  <r>
    <d v="2022-09-03T03:31:02"/>
    <x v="1"/>
    <n v="35"/>
    <s v="GARCIA DAVID WILSON ALBERTO"/>
    <x v="3"/>
    <x v="0"/>
    <n v="242"/>
    <n v="24.2"/>
    <n v="272.05992509363301"/>
    <s v="2 Descuentos x Usuario con movilidad reducida"/>
    <n v="117926.9663"/>
    <x v="1"/>
    <n v="15903.125"/>
    <x v="395"/>
    <x v="0"/>
    <m/>
  </r>
  <r>
    <d v="2022-09-03T03:31:03"/>
    <x v="1"/>
    <n v="37"/>
    <s v="PIEDRAHITA MADRID SANTIAGO"/>
    <x v="0"/>
    <x v="0"/>
    <n v="220"/>
    <n v="24.4444444444444"/>
    <n v="244.85393258427001"/>
    <m/>
    <n v="106134.2697"/>
    <x v="1"/>
    <n v="15903.125"/>
    <x v="395"/>
    <x v="0"/>
    <m/>
  </r>
  <r>
    <d v="2022-09-03T03:31:03"/>
    <x v="1"/>
    <n v="39"/>
    <s v="GONZALEZ MONTAO HERNAN DARIO"/>
    <x v="0"/>
    <x v="0"/>
    <n v="216"/>
    <n v="24"/>
    <n v="244.85393258427001"/>
    <m/>
    <n v="106134.2697"/>
    <x v="0"/>
    <n v="15903.125"/>
    <x v="395"/>
    <x v="0"/>
    <m/>
  </r>
  <r>
    <d v="2022-09-03T03:31:03"/>
    <x v="1"/>
    <n v="40"/>
    <s v="CASTAEDA DIEGO ALEJANDRO"/>
    <x v="3"/>
    <x v="0"/>
    <n v="292"/>
    <n v="29.2"/>
    <n v="272.05992509363301"/>
    <m/>
    <n v="117926.9663"/>
    <x v="0"/>
    <n v="15903.125"/>
    <x v="395"/>
    <x v="0"/>
    <m/>
  </r>
  <r>
    <d v="2022-09-03T03:31:03"/>
    <x v="1"/>
    <n v="42"/>
    <s v="CASTRILLON CLAVIJO CRISTIAN JESIC"/>
    <x v="11"/>
    <x v="0"/>
    <n v="65"/>
    <n v="26"/>
    <n v="68.014981273408196"/>
    <m/>
    <n v="29481.741600000001"/>
    <x v="0"/>
    <n v="15903.125"/>
    <x v="395"/>
    <x v="0"/>
    <m/>
  </r>
  <r>
    <d v="2022-09-04T08:10:56"/>
    <x v="1"/>
    <n v="12"/>
    <s v="MARULANDA JARAMILLO DAWER ANDRES"/>
    <x v="3"/>
    <x v="0"/>
    <n v="215"/>
    <n v="21.5"/>
    <n v="215"/>
    <m/>
    <n v="92250"/>
    <x v="0"/>
    <n v="10100"/>
    <x v="396"/>
    <x v="0"/>
    <m/>
  </r>
  <r>
    <d v="2022-09-04T08:10:57"/>
    <x v="1"/>
    <n v="26"/>
    <s v="VERENZUELA MARTINEZ ALEXANDER"/>
    <x v="0"/>
    <x v="0"/>
    <n v="165"/>
    <n v="18.3333333333333"/>
    <n v="165"/>
    <m/>
    <n v="70200"/>
    <x v="0"/>
    <n v="10100"/>
    <x v="396"/>
    <x v="0"/>
    <m/>
  </r>
  <r>
    <d v="2022-09-04T08:10:57"/>
    <x v="0"/>
    <n v="35"/>
    <s v="GARCIA DAVID WILSON ALBERTO"/>
    <x v="3"/>
    <x v="0"/>
    <n v="218"/>
    <n v="21.8"/>
    <n v="218"/>
    <s v="2 Descuentos x Usuario con movilidad reducida "/>
    <n v="93600"/>
    <x v="1"/>
    <n v="10100"/>
    <x v="396"/>
    <x v="0"/>
    <m/>
  </r>
  <r>
    <d v="2022-09-04T08:10:57"/>
    <x v="0"/>
    <n v="39"/>
    <s v="GONZALEZ MONTAO HERNAN DARIO"/>
    <x v="4"/>
    <x v="0"/>
    <n v="125"/>
    <n v="17.8571428571429"/>
    <n v="125"/>
    <m/>
    <n v="53100"/>
    <x v="0"/>
    <n v="10100"/>
    <x v="396"/>
    <x v="0"/>
    <m/>
  </r>
  <r>
    <d v="2022-09-04T08:11:08"/>
    <x v="9"/>
    <n v="1"/>
    <s v="LUJAN LOPERA FABIAN ALEXIS"/>
    <x v="0"/>
    <x v="0"/>
    <n v="265"/>
    <n v="29.4444444444444"/>
    <n v="235.173913043478"/>
    <m/>
    <n v="101778.26089999999"/>
    <x v="0"/>
    <n v="14925.806500000001"/>
    <x v="396"/>
    <x v="0"/>
    <m/>
  </r>
  <r>
    <d v="2022-09-04T08:11:08"/>
    <x v="9"/>
    <n v="2"/>
    <s v="ZAPATA MARULANDA JUAN DIEGO"/>
    <x v="0"/>
    <x v="0"/>
    <n v="228"/>
    <n v="25.3333333333333"/>
    <n v="235.173913043478"/>
    <m/>
    <n v="101778.26089999999"/>
    <x v="1"/>
    <n v="14925.806500000001"/>
    <x v="396"/>
    <x v="0"/>
    <m/>
  </r>
  <r>
    <d v="2022-09-04T08:11:08"/>
    <x v="9"/>
    <n v="5"/>
    <s v="LOAIZA GAVIRIA EDIXON ANDRES"/>
    <x v="3"/>
    <x v="1"/>
    <n v="325"/>
    <n v="32.5"/>
    <n v="261.304347826087"/>
    <m/>
    <n v="113086.9565"/>
    <x v="1"/>
    <n v="14925.806500000001"/>
    <x v="396"/>
    <x v="0"/>
    <m/>
  </r>
  <r>
    <d v="2022-09-04T08:11:08"/>
    <x v="9"/>
    <n v="6"/>
    <s v="VARGAS ROJAS DIELMER AUGUSTO"/>
    <x v="6"/>
    <x v="0"/>
    <n v="198"/>
    <n v="23.294117647058801"/>
    <n v="222.10869565217399"/>
    <m/>
    <n v="96123.913"/>
    <x v="0"/>
    <n v="14925.806500000001"/>
    <x v="396"/>
    <x v="0"/>
    <m/>
  </r>
  <r>
    <d v="2022-09-04T08:11:08"/>
    <x v="9"/>
    <n v="7"/>
    <s v="HERNANDEZ MACIAS GILBERTO"/>
    <x v="6"/>
    <x v="0"/>
    <n v="268"/>
    <n v="35.733333333333299"/>
    <n v="195.97826086956499"/>
    <m/>
    <n v="84815.217399999994"/>
    <x v="1"/>
    <n v="14925.806500000001"/>
    <x v="396"/>
    <x v="0"/>
    <m/>
  </r>
  <r>
    <d v="2022-09-04T08:11:09"/>
    <x v="9"/>
    <n v="8"/>
    <s v="LONDOO CADAVID DAVID SANTIAGO"/>
    <x v="6"/>
    <x v="0"/>
    <n v="227"/>
    <n v="28.375"/>
    <n v="209.04347826086999"/>
    <m/>
    <n v="90469.565199999997"/>
    <x v="1"/>
    <n v="14925.806500000001"/>
    <x v="396"/>
    <x v="0"/>
    <m/>
  </r>
  <r>
    <d v="2022-09-04T08:11:09"/>
    <x v="9"/>
    <n v="9"/>
    <s v="PINEDA ESTRADA CRISTIAN JOHAN"/>
    <x v="2"/>
    <x v="3"/>
    <n v="137"/>
    <n v="22.8333333333333"/>
    <n v="156.78260869565199"/>
    <m/>
    <n v="67852.173899999994"/>
    <x v="0"/>
    <n v="14925.806500000001"/>
    <x v="396"/>
    <x v="0"/>
    <m/>
  </r>
  <r>
    <d v="2022-09-04T08:11:09"/>
    <x v="9"/>
    <n v="10"/>
    <s v="MONSALVE OCAMPO EDISON GUSTAVO"/>
    <x v="0"/>
    <x v="0"/>
    <n v="216"/>
    <n v="24"/>
    <n v="235.173913043478"/>
    <m/>
    <n v="101778.26089999999"/>
    <x v="0"/>
    <n v="14925.806500000001"/>
    <x v="396"/>
    <x v="0"/>
    <m/>
  </r>
  <r>
    <d v="2022-09-04T08:11:09"/>
    <x v="9"/>
    <n v="11"/>
    <s v="PEREZ BORJA JUAN CARLOS"/>
    <x v="3"/>
    <x v="0"/>
    <n v="306"/>
    <n v="30.6"/>
    <n v="261.304347826087"/>
    <m/>
    <n v="113086.9565"/>
    <x v="0"/>
    <n v="14925.806500000001"/>
    <x v="396"/>
    <x v="0"/>
    <m/>
  </r>
  <r>
    <d v="2022-09-04T08:11:09"/>
    <x v="1"/>
    <n v="13"/>
    <s v="MORALES CASTAEDA JONNY EDISON"/>
    <x v="3"/>
    <x v="0"/>
    <n v="278"/>
    <n v="27.8"/>
    <n v="261.304347826087"/>
    <m/>
    <n v="113086.9565"/>
    <x v="0"/>
    <n v="14925.806500000001"/>
    <x v="396"/>
    <x v="0"/>
    <m/>
  </r>
  <r>
    <d v="2022-09-04T08:11:10"/>
    <x v="1"/>
    <n v="14"/>
    <s v="CASTAEDA DIEGO ALEJANDRO"/>
    <x v="0"/>
    <x v="0"/>
    <n v="234"/>
    <n v="26"/>
    <n v="235.173913043478"/>
    <m/>
    <n v="101778.26089999999"/>
    <x v="1"/>
    <n v="14925.806500000001"/>
    <x v="396"/>
    <x v="0"/>
    <m/>
  </r>
  <r>
    <d v="2022-09-04T08:11:10"/>
    <x v="1"/>
    <n v="15"/>
    <s v="LONDOO LOPERA DUVAN ANDRES"/>
    <x v="0"/>
    <x v="0"/>
    <n v="209"/>
    <n v="23.2222222222222"/>
    <n v="235.173913043478"/>
    <m/>
    <n v="101778.26089999999"/>
    <x v="0"/>
    <n v="14925.806500000001"/>
    <x v="396"/>
    <x v="0"/>
    <m/>
  </r>
  <r>
    <d v="2022-09-04T08:11:10"/>
    <x v="1"/>
    <n v="16"/>
    <s v="LONDOO ORTIZ ARNOLD DAVID"/>
    <x v="0"/>
    <x v="0"/>
    <n v="226"/>
    <n v="25.1111111111111"/>
    <n v="235.173913043478"/>
    <s v="1 Descuento (Jose despachador) "/>
    <n v="101778.26089999999"/>
    <x v="0"/>
    <n v="14925.806500000001"/>
    <x v="396"/>
    <x v="0"/>
    <m/>
  </r>
  <r>
    <d v="2022-09-04T08:11:10"/>
    <x v="1"/>
    <n v="17"/>
    <s v="FRANCO BRAVO JHOAN FERNANDO"/>
    <x v="0"/>
    <x v="0"/>
    <n v="207"/>
    <n v="23"/>
    <n v="235.173913043478"/>
    <m/>
    <n v="101778.26089999999"/>
    <x v="0"/>
    <n v="14925.806500000001"/>
    <x v="396"/>
    <x v="0"/>
    <m/>
  </r>
  <r>
    <d v="2022-09-04T08:11:11"/>
    <x v="1"/>
    <n v="18"/>
    <s v="RENDON VIANA HUMBERTO DE JESUS"/>
    <x v="11"/>
    <x v="0"/>
    <n v="67"/>
    <n v="26.8"/>
    <n v="65.326086956521706"/>
    <m/>
    <n v="28271.739099999999"/>
    <x v="0"/>
    <n v="14925.806500000001"/>
    <x v="396"/>
    <x v="0"/>
    <m/>
  </r>
  <r>
    <d v="2022-09-04T08:11:11"/>
    <x v="1"/>
    <n v="20"/>
    <s v="MEDINA PARRA JONATHAN ESTIVEN"/>
    <x v="0"/>
    <x v="0"/>
    <n v="261"/>
    <n v="29"/>
    <n v="235.173913043478"/>
    <m/>
    <n v="101778.26089999999"/>
    <x v="0"/>
    <n v="14925.806500000001"/>
    <x v="396"/>
    <x v="0"/>
    <m/>
  </r>
  <r>
    <d v="2022-09-04T08:11:11"/>
    <x v="1"/>
    <n v="21"/>
    <s v="REYES ALVARADO ARIEL"/>
    <x v="0"/>
    <x v="0"/>
    <n v="204"/>
    <n v="22.6666666666667"/>
    <n v="235.173913043478"/>
    <m/>
    <n v="101778.26089999999"/>
    <x v="0"/>
    <n v="14925.806500000001"/>
    <x v="396"/>
    <x v="0"/>
    <m/>
  </r>
  <r>
    <d v="2022-09-04T08:11:11"/>
    <x v="1"/>
    <n v="22"/>
    <s v="QUIRAMA CASTAEDA JHON JADER"/>
    <x v="0"/>
    <x v="0"/>
    <n v="256"/>
    <n v="28.4444444444444"/>
    <n v="235.173913043478"/>
    <m/>
    <n v="101778.26089999999"/>
    <x v="1"/>
    <n v="14925.806500000001"/>
    <x v="396"/>
    <x v="0"/>
    <m/>
  </r>
  <r>
    <d v="2022-09-04T08:11:12"/>
    <x v="1"/>
    <n v="23"/>
    <s v="RUA OCHOA JARAD"/>
    <x v="0"/>
    <x v="0"/>
    <n v="246"/>
    <n v="27.3333333333333"/>
    <n v="235.173913043478"/>
    <m/>
    <n v="101778.26089999999"/>
    <x v="2"/>
    <n v="14925.806500000001"/>
    <x v="396"/>
    <x v="0"/>
    <m/>
  </r>
  <r>
    <d v="2022-09-04T08:11:12"/>
    <x v="1"/>
    <n v="27"/>
    <s v="DURANGO DAVID JOSE"/>
    <x v="3"/>
    <x v="1"/>
    <n v="235"/>
    <n v="23.5"/>
    <n v="261.304347826087"/>
    <m/>
    <n v="113086.9565"/>
    <x v="0"/>
    <n v="14925.806500000001"/>
    <x v="396"/>
    <x v="0"/>
    <m/>
  </r>
  <r>
    <d v="2022-09-04T08:11:12"/>
    <x v="1"/>
    <n v="28"/>
    <s v="HINCAPIE GALLEGO YEISON ANDRES"/>
    <x v="0"/>
    <x v="0"/>
    <n v="227"/>
    <n v="25.2222222222222"/>
    <n v="235.173913043478"/>
    <m/>
    <n v="101778.26089999999"/>
    <x v="0"/>
    <n v="14925.806500000001"/>
    <x v="396"/>
    <x v="0"/>
    <m/>
  </r>
  <r>
    <d v="2022-09-04T08:11:12"/>
    <x v="1"/>
    <n v="29"/>
    <s v="VALENCIA MENDOZA JHON"/>
    <x v="6"/>
    <x v="0"/>
    <n v="177"/>
    <n v="22.125"/>
    <n v="209.04347826086999"/>
    <m/>
    <n v="90469.565199999997"/>
    <x v="0"/>
    <n v="14925.806500000001"/>
    <x v="396"/>
    <x v="0"/>
    <m/>
  </r>
  <r>
    <d v="2022-09-04T08:11:13"/>
    <x v="9"/>
    <n v="30"/>
    <s v="ESCOBAR BRAN MATEO"/>
    <x v="4"/>
    <x v="1"/>
    <n v="204"/>
    <n v="29.1428571428571"/>
    <n v="182.91304347826099"/>
    <m/>
    <n v="79160.869600000005"/>
    <x v="0"/>
    <n v="14925.806500000001"/>
    <x v="396"/>
    <x v="0"/>
    <m/>
  </r>
  <r>
    <d v="2022-09-04T08:11:13"/>
    <x v="9"/>
    <n v="31"/>
    <s v="LONDOO URREGO DANIEL ANDRES"/>
    <x v="0"/>
    <x v="0"/>
    <n v="215"/>
    <n v="23.8888888888889"/>
    <n v="235.173913043478"/>
    <s v="2 Descuentos (Usuarios desubicados) "/>
    <n v="101778.26089999999"/>
    <x v="0"/>
    <n v="14925.806500000001"/>
    <x v="396"/>
    <x v="0"/>
    <m/>
  </r>
  <r>
    <d v="2022-09-04T08:11:13"/>
    <x v="9"/>
    <n v="34"/>
    <s v="MONTOYA OSPINA GILBERTO ANTONIO"/>
    <x v="3"/>
    <x v="0"/>
    <n v="241"/>
    <n v="24.1"/>
    <n v="261.304347826087"/>
    <m/>
    <n v="113086.9565"/>
    <x v="0"/>
    <n v="14925.806500000001"/>
    <x v="396"/>
    <x v="0"/>
    <m/>
  </r>
  <r>
    <d v="2022-09-04T08:11:13"/>
    <x v="9"/>
    <n v="36"/>
    <s v="MARTINEZ CHAVERRA LUIS NORBERTO"/>
    <x v="0"/>
    <x v="0"/>
    <n v="207"/>
    <n v="23"/>
    <n v="235.173913043478"/>
    <m/>
    <n v="101778.26089999999"/>
    <x v="0"/>
    <n v="14925.806500000001"/>
    <x v="396"/>
    <x v="0"/>
    <m/>
  </r>
  <r>
    <d v="2022-09-04T08:11:14"/>
    <x v="9"/>
    <n v="37"/>
    <s v="HOYOS HENAO SANTIAGO"/>
    <x v="6"/>
    <x v="0"/>
    <n v="200"/>
    <n v="25"/>
    <n v="209.04347826086999"/>
    <m/>
    <n v="90469.565199999997"/>
    <x v="1"/>
    <n v="14925.806500000001"/>
    <x v="396"/>
    <x v="0"/>
    <m/>
  </r>
  <r>
    <d v="2022-09-04T08:11:14"/>
    <x v="9"/>
    <n v="38"/>
    <s v="ZAPATA POSSO FERNEY"/>
    <x v="6"/>
    <x v="0"/>
    <n v="220"/>
    <n v="27.5"/>
    <n v="209.04347826086999"/>
    <m/>
    <n v="90469.565199999997"/>
    <x v="0"/>
    <n v="14925.806500000001"/>
    <x v="396"/>
    <x v="0"/>
    <m/>
  </r>
  <r>
    <d v="2022-09-04T08:11:14"/>
    <x v="9"/>
    <n v="40"/>
    <s v="OCAMPO OCAMPO ANTONIO JOSE"/>
    <x v="2"/>
    <x v="1"/>
    <n v="158"/>
    <n v="26.3333333333333"/>
    <n v="156.78260869565199"/>
    <m/>
    <n v="67852.173899999994"/>
    <x v="0"/>
    <n v="14925.806500000001"/>
    <x v="396"/>
    <x v="0"/>
    <m/>
  </r>
  <r>
    <d v="2022-09-04T08:11:14"/>
    <x v="9"/>
    <n v="42"/>
    <s v="CASTRILLON CLAVIJO CRISTIAN JESIC"/>
    <x v="6"/>
    <x v="0"/>
    <n v="169"/>
    <n v="22.533333333333299"/>
    <n v="195.97826086956499"/>
    <m/>
    <n v="84815.217399999994"/>
    <x v="0"/>
    <n v="14925.806500000001"/>
    <x v="396"/>
    <x v="0"/>
    <m/>
  </r>
  <r>
    <d v="2022-09-05T13:44:20"/>
    <x v="8"/>
    <n v="12"/>
    <s v="MARULANDA JARAMILLO DAWER ANDRES"/>
    <x v="6"/>
    <x v="0"/>
    <n v="130"/>
    <n v="17.3333333333333"/>
    <n v="130"/>
    <m/>
    <n v="55125"/>
    <x v="0"/>
    <n v="10333.3333"/>
    <x v="397"/>
    <x v="0"/>
    <m/>
  </r>
  <r>
    <d v="2022-09-05T13:44:20"/>
    <x v="8"/>
    <n v="18"/>
    <s v="RENDON VIANA HUMBERTO DE JESUS"/>
    <x v="3"/>
    <x v="0"/>
    <n v="180"/>
    <n v="18"/>
    <n v="180"/>
    <s v="CRISTIAN CASTRILLON Realiz 2 viajes donde moviliz 23 Usuarios "/>
    <n v="76500"/>
    <x v="0"/>
    <n v="10333.3333"/>
    <x v="397"/>
    <x v="0"/>
    <m/>
  </r>
  <r>
    <d v="2022-09-05T13:44:26"/>
    <x v="8"/>
    <n v="1"/>
    <s v="BERRIO GIL YEYSON DARIO"/>
    <x v="0"/>
    <x v="0"/>
    <n v="213"/>
    <n v="23.6666666666667"/>
    <n v="213.905660377359"/>
    <m/>
    <n v="92207.547200000001"/>
    <x v="0"/>
    <n v="14766.6667"/>
    <x v="397"/>
    <x v="0"/>
    <m/>
  </r>
  <r>
    <d v="2022-09-05T13:44:26"/>
    <x v="8"/>
    <n v="2"/>
    <s v="ZAPATA MARULANDA JUAN DIEGO"/>
    <x v="0"/>
    <x v="0"/>
    <n v="189"/>
    <n v="21"/>
    <n v="213.905660377359"/>
    <m/>
    <n v="92207.547200000001"/>
    <x v="1"/>
    <n v="14766.6667"/>
    <x v="397"/>
    <x v="0"/>
    <m/>
  </r>
  <r>
    <d v="2022-09-05T13:44:27"/>
    <x v="8"/>
    <n v="3"/>
    <s v="ESPINOZA CHAVARRIA GUILLERMO LEON"/>
    <x v="6"/>
    <x v="0"/>
    <n v="200"/>
    <n v="25"/>
    <n v="190.138364779874"/>
    <m/>
    <n v="81962.264200000005"/>
    <x v="0"/>
    <n v="14766.6667"/>
    <x v="397"/>
    <x v="0"/>
    <m/>
  </r>
  <r>
    <d v="2022-09-05T13:44:27"/>
    <x v="8"/>
    <n v="7"/>
    <s v="LONDOO CADAVID DAVID SANTIAGO"/>
    <x v="0"/>
    <x v="0"/>
    <n v="237"/>
    <n v="26.3333333333333"/>
    <n v="213.905660377359"/>
    <m/>
    <n v="92207.547200000001"/>
    <x v="1"/>
    <n v="14766.6667"/>
    <x v="397"/>
    <x v="0"/>
    <m/>
  </r>
  <r>
    <d v="2022-09-05T13:44:27"/>
    <x v="8"/>
    <n v="8"/>
    <s v="VACA FIERRO ROBINSON"/>
    <x v="1"/>
    <x v="0"/>
    <n v="305"/>
    <n v="27.727272727272702"/>
    <n v="261.44025157232699"/>
    <m/>
    <n v="112698.11320000001"/>
    <x v="1"/>
    <n v="14766.6667"/>
    <x v="397"/>
    <x v="0"/>
    <m/>
  </r>
  <r>
    <d v="2022-09-05T13:44:27"/>
    <x v="8"/>
    <n v="9"/>
    <s v="PINEDA ESTRADA CRISTIAN JOHAN"/>
    <x v="2"/>
    <x v="0"/>
    <n v="121"/>
    <n v="20.1666666666667"/>
    <n v="142.60377358490601"/>
    <m/>
    <n v="61471.698100000001"/>
    <x v="0"/>
    <n v="14766.6667"/>
    <x v="397"/>
    <x v="0"/>
    <m/>
  </r>
  <r>
    <d v="2022-09-05T13:44:27"/>
    <x v="8"/>
    <n v="10"/>
    <s v="LUJAN LOPERA FABIAN ALEXIS"/>
    <x v="1"/>
    <x v="0"/>
    <n v="251"/>
    <n v="22.818181818181799"/>
    <n v="261.44025157232699"/>
    <m/>
    <n v="112698.11320000001"/>
    <x v="0"/>
    <n v="14766.6667"/>
    <x v="397"/>
    <x v="0"/>
    <m/>
  </r>
  <r>
    <d v="2022-09-05T13:44:27"/>
    <x v="8"/>
    <n v="11"/>
    <s v="PEREZ BORJA JUAN CARLOS"/>
    <x v="3"/>
    <x v="0"/>
    <n v="269"/>
    <n v="26.9"/>
    <n v="237.67295597484301"/>
    <m/>
    <n v="102452.8302"/>
    <x v="0"/>
    <n v="14766.6667"/>
    <x v="397"/>
    <x v="0"/>
    <m/>
  </r>
  <r>
    <d v="2022-09-05T13:44:27"/>
    <x v="8"/>
    <n v="13"/>
    <s v="MORALES CASTAEDA JONNY EDISON"/>
    <x v="3"/>
    <x v="0"/>
    <n v="262"/>
    <n v="26.2"/>
    <n v="237.67295597484301"/>
    <m/>
    <n v="102452.8302"/>
    <x v="0"/>
    <n v="14766.6667"/>
    <x v="397"/>
    <x v="0"/>
    <m/>
  </r>
  <r>
    <d v="2022-09-05T13:44:28"/>
    <x v="8"/>
    <n v="15"/>
    <s v="LONDOO LOPERA DUVAN ANDRES"/>
    <x v="1"/>
    <x v="0"/>
    <n v="218"/>
    <n v="19.818181818181799"/>
    <n v="261.44025157232699"/>
    <m/>
    <n v="112698.11320000001"/>
    <x v="0"/>
    <n v="14766.6667"/>
    <x v="397"/>
    <x v="0"/>
    <m/>
  </r>
  <r>
    <d v="2022-09-05T13:44:28"/>
    <x v="8"/>
    <n v="16"/>
    <s v="LONDOO ORTIZ ARNOLD DAVID"/>
    <x v="1"/>
    <x v="0"/>
    <n v="231"/>
    <n v="21"/>
    <n v="261.44025157232699"/>
    <m/>
    <n v="112698.11320000001"/>
    <x v="0"/>
    <n v="14766.6667"/>
    <x v="397"/>
    <x v="0"/>
    <m/>
  </r>
  <r>
    <d v="2022-09-05T13:44:28"/>
    <x v="8"/>
    <n v="21"/>
    <s v="REYES ALVARADO ARIEL"/>
    <x v="0"/>
    <x v="0"/>
    <n v="210"/>
    <n v="23.3333333333333"/>
    <n v="213.905660377359"/>
    <m/>
    <n v="92207.547200000001"/>
    <x v="0"/>
    <n v="14766.6667"/>
    <x v="397"/>
    <x v="0"/>
    <m/>
  </r>
  <r>
    <d v="2022-09-05T13:44:28"/>
    <x v="8"/>
    <n v="22"/>
    <s v="QUIRAMA CASTAEDA JHON JADER"/>
    <x v="6"/>
    <x v="0"/>
    <n v="175"/>
    <n v="21.875"/>
    <n v="190.138364779874"/>
    <m/>
    <n v="81962.264200000005"/>
    <x v="1"/>
    <n v="14766.6667"/>
    <x v="397"/>
    <x v="0"/>
    <m/>
  </r>
  <r>
    <d v="2022-09-05T13:44:28"/>
    <x v="8"/>
    <n v="27"/>
    <s v="ZAPATA POSSO FERNEY"/>
    <x v="3"/>
    <x v="0"/>
    <n v="251"/>
    <n v="25.1"/>
    <n v="237.67295597484301"/>
    <m/>
    <n v="102452.8302"/>
    <x v="0"/>
    <n v="14766.6667"/>
    <x v="397"/>
    <x v="0"/>
    <m/>
  </r>
  <r>
    <d v="2022-09-05T13:44:28"/>
    <x v="8"/>
    <n v="30"/>
    <s v="ORTEGA ARROYAVE JUAN PABLO"/>
    <x v="0"/>
    <x v="0"/>
    <n v="189"/>
    <n v="21"/>
    <n v="213.905660377359"/>
    <m/>
    <n v="92207.547200000001"/>
    <x v="0"/>
    <n v="14766.6667"/>
    <x v="397"/>
    <x v="0"/>
    <m/>
  </r>
  <r>
    <d v="2022-09-05T13:44:28"/>
    <x v="8"/>
    <n v="32"/>
    <s v="VARGAS ROJAS DIELMER AUGUSTO"/>
    <x v="0"/>
    <x v="0"/>
    <n v="243"/>
    <n v="27"/>
    <n v="213.905660377359"/>
    <m/>
    <n v="92207.547200000001"/>
    <x v="0"/>
    <n v="14766.6667"/>
    <x v="397"/>
    <x v="0"/>
    <m/>
  </r>
  <r>
    <d v="2022-09-05T13:44:29"/>
    <x v="8"/>
    <n v="37"/>
    <s v="ESCOBAR BRAN MATEO"/>
    <x v="0"/>
    <x v="0"/>
    <n v="215"/>
    <n v="23.8888888888889"/>
    <n v="213.905660377359"/>
    <m/>
    <n v="92207.547200000001"/>
    <x v="1"/>
    <n v="14766.6667"/>
    <x v="397"/>
    <x v="0"/>
    <m/>
  </r>
  <r>
    <d v="2022-09-06T01:55:04"/>
    <x v="1"/>
    <n v="12"/>
    <s v="ZAPATA POSSO FERNEY"/>
    <x v="2"/>
    <x v="0"/>
    <n v="123"/>
    <n v="21.5"/>
    <n v="123"/>
    <s v="11 Descuentos (Transbordo veh 42)"/>
    <n v="52650"/>
    <x v="0"/>
    <n v="6000"/>
    <x v="398"/>
    <x v="0"/>
    <m/>
  </r>
  <r>
    <d v="2022-09-06T01:55:04"/>
    <x v="1"/>
    <n v="16"/>
    <s v="CASTRILLON CLAVIJO CRISTIAN JESIC"/>
    <x v="7"/>
    <x v="2"/>
    <n v="63"/>
    <n v="21"/>
    <n v="63"/>
    <m/>
    <n v="27000"/>
    <x v="0"/>
    <n v="6000"/>
    <x v="398"/>
    <x v="0"/>
    <m/>
  </r>
  <r>
    <d v="2022-09-06T01:55:05"/>
    <x v="1"/>
    <n v="17"/>
    <s v="FRANCO BRAVO JHOAN FERNANDO"/>
    <x v="10"/>
    <x v="2"/>
    <n v="83"/>
    <n v="21.3"/>
    <n v="83"/>
    <s v="3 Descuentos (Incidente con Usuarios) "/>
    <n v="35550"/>
    <x v="0"/>
    <n v="6000"/>
    <x v="398"/>
    <x v="0"/>
    <m/>
  </r>
  <r>
    <d v="2022-09-06T01:55:05"/>
    <x v="1"/>
    <n v="42"/>
    <s v="CASTRILLON CLAVIJO CRISTIAN JESIC"/>
    <x v="11"/>
    <x v="0"/>
    <n v="31"/>
    <n v="20.6666666666667"/>
    <n v="31"/>
    <m/>
    <n v="13275"/>
    <x v="0"/>
    <n v="6000"/>
    <x v="398"/>
    <x v="0"/>
    <m/>
  </r>
  <r>
    <d v="2022-09-06T01:55:43"/>
    <x v="9"/>
    <n v="1"/>
    <s v="BERRIO GIL YEYSON DARIO"/>
    <x v="0"/>
    <x v="0"/>
    <n v="215"/>
    <n v="23.8888888888889"/>
    <n v="243.51381215469601"/>
    <s v="2 Descuentos (Conducts)"/>
    <n v="105531.21550000001"/>
    <x v="0"/>
    <n v="14368.75"/>
    <x v="398"/>
    <x v="0"/>
    <m/>
  </r>
  <r>
    <d v="2022-09-06T01:55:43"/>
    <x v="9"/>
    <n v="2"/>
    <s v="ZAPATA MARULANDA JUAN DIEGO"/>
    <x v="6"/>
    <x v="0"/>
    <n v="206"/>
    <n v="27.466666666666701"/>
    <n v="202.92817679557999"/>
    <s v="4 Descuentos (Transbordo) "/>
    <n v="87942.679600000003"/>
    <x v="1"/>
    <n v="14368.75"/>
    <x v="398"/>
    <x v="0"/>
    <m/>
  </r>
  <r>
    <d v="2022-09-06T01:55:43"/>
    <x v="9"/>
    <n v="3"/>
    <s v="CANO JIMENEZ ESNEIDER"/>
    <x v="0"/>
    <x v="0"/>
    <n v="214"/>
    <n v="23.7777777777778"/>
    <n v="243.51381215469601"/>
    <m/>
    <n v="105531.21550000001"/>
    <x v="0"/>
    <n v="14368.75"/>
    <x v="398"/>
    <x v="0"/>
    <m/>
  </r>
  <r>
    <d v="2022-09-06T01:55:43"/>
    <x v="9"/>
    <n v="5"/>
    <s v="GONZALEZ MONTAO HERNAN DARIO"/>
    <x v="3"/>
    <x v="0"/>
    <n v="312"/>
    <n v="31.2"/>
    <n v="270.57090239410701"/>
    <m/>
    <n v="117256.90609999999"/>
    <x v="1"/>
    <n v="14368.75"/>
    <x v="398"/>
    <x v="0"/>
    <m/>
  </r>
  <r>
    <d v="2022-09-06T01:55:43"/>
    <x v="9"/>
    <n v="6"/>
    <s v="VARGAS ROJAS DIELMER AUGUSTO"/>
    <x v="1"/>
    <x v="0"/>
    <n v="288"/>
    <n v="26.181818181818201"/>
    <n v="297.62799263351701"/>
    <s v="1 Descuento (Jose despachador)"/>
    <n v="128982.59669999999"/>
    <x v="0"/>
    <n v="14368.75"/>
    <x v="398"/>
    <x v="0"/>
    <m/>
  </r>
  <r>
    <d v="2022-09-06T01:55:43"/>
    <x v="9"/>
    <n v="7"/>
    <s v="HERNANDEZ MACIAS GILBERTO"/>
    <x v="3"/>
    <x v="0"/>
    <n v="260"/>
    <n v="26"/>
    <n v="270.57090239410701"/>
    <m/>
    <n v="117256.90609999999"/>
    <x v="1"/>
    <n v="14368.75"/>
    <x v="398"/>
    <x v="0"/>
    <m/>
  </r>
  <r>
    <d v="2022-09-06T01:55:43"/>
    <x v="9"/>
    <n v="8"/>
    <s v="VACA FIERRO ROBINSON"/>
    <x v="6"/>
    <x v="0"/>
    <n v="247"/>
    <n v="32.933333333333302"/>
    <n v="202.92817679557999"/>
    <m/>
    <n v="87942.679600000003"/>
    <x v="1"/>
    <n v="14368.75"/>
    <x v="398"/>
    <x v="0"/>
    <m/>
  </r>
  <r>
    <d v="2022-09-06T01:55:44"/>
    <x v="9"/>
    <n v="10"/>
    <s v="PIEDRAHITA MADRID SANTIAGO"/>
    <x v="6"/>
    <x v="0"/>
    <n v="190"/>
    <n v="23.75"/>
    <n v="216.45672191528499"/>
    <m/>
    <n v="93805.524900000004"/>
    <x v="0"/>
    <n v="14368.75"/>
    <x v="398"/>
    <x v="0"/>
    <m/>
  </r>
  <r>
    <d v="2022-09-06T01:55:44"/>
    <x v="9"/>
    <n v="11"/>
    <s v="PEREZ BORJA JUAN CARLOS"/>
    <x v="3"/>
    <x v="3"/>
    <n v="272"/>
    <n v="27.2"/>
    <n v="270.57090239410701"/>
    <m/>
    <n v="117256.90609999999"/>
    <x v="0"/>
    <n v="14368.75"/>
    <x v="398"/>
    <x v="0"/>
    <m/>
  </r>
  <r>
    <d v="2022-09-06T01:55:44"/>
    <x v="1"/>
    <n v="13"/>
    <s v="MORALES CASTAEDA JONNY EDISON"/>
    <x v="2"/>
    <x v="0"/>
    <n v="165"/>
    <n v="27.5"/>
    <n v="162.34254143646399"/>
    <m/>
    <n v="70354.143599999996"/>
    <x v="0"/>
    <n v="14368.75"/>
    <x v="398"/>
    <x v="0"/>
    <m/>
  </r>
  <r>
    <d v="2022-09-06T01:55:44"/>
    <x v="1"/>
    <n v="14"/>
    <s v="CARVAJAL SALAZAR HECTOR MARINO"/>
    <x v="3"/>
    <x v="0"/>
    <n v="271"/>
    <n v="27.1"/>
    <n v="270.57090239410701"/>
    <m/>
    <n v="117256.90609999999"/>
    <x v="1"/>
    <n v="14368.75"/>
    <x v="398"/>
    <x v="0"/>
    <m/>
  </r>
  <r>
    <d v="2022-09-06T01:55:44"/>
    <x v="1"/>
    <n v="15"/>
    <s v="LOPERA AGUDELO LUIS FRANCISCO"/>
    <x v="0"/>
    <x v="0"/>
    <n v="204"/>
    <n v="22.6666666666667"/>
    <n v="243.51381215469601"/>
    <m/>
    <n v="105531.21550000001"/>
    <x v="0"/>
    <n v="14368.75"/>
    <x v="398"/>
    <x v="0"/>
    <m/>
  </r>
  <r>
    <d v="2022-09-06T01:55:44"/>
    <x v="1"/>
    <n v="18"/>
    <s v="RENDON VIANA HUMBERTO DE JESUS"/>
    <x v="0"/>
    <x v="0"/>
    <n v="238"/>
    <n v="26.4444444444444"/>
    <n v="243.51381215469601"/>
    <m/>
    <n v="105531.21550000001"/>
    <x v="0"/>
    <n v="14368.75"/>
    <x v="398"/>
    <x v="0"/>
    <m/>
  </r>
  <r>
    <d v="2022-09-06T01:55:45"/>
    <x v="1"/>
    <n v="19"/>
    <s v="HURTADO MADRID JUAN ESTEBAN"/>
    <x v="10"/>
    <x v="3"/>
    <n v="103"/>
    <n v="25.75"/>
    <n v="108.22836095764301"/>
    <s v="6 Descuentos (Transbordo veh 17)"/>
    <n v="46902.7624"/>
    <x v="0"/>
    <n v="14368.75"/>
    <x v="398"/>
    <x v="0"/>
    <m/>
  </r>
  <r>
    <d v="2022-09-06T01:55:45"/>
    <x v="1"/>
    <n v="20"/>
    <s v="TABORDA ROJAS DIEGO ALEJANDRO"/>
    <x v="1"/>
    <x v="0"/>
    <n v="299"/>
    <n v="27.181818181818201"/>
    <n v="297.62799263351701"/>
    <m/>
    <n v="128982.59669999999"/>
    <x v="0"/>
    <n v="14368.75"/>
    <x v="398"/>
    <x v="0"/>
    <m/>
  </r>
  <r>
    <d v="2022-09-06T01:55:45"/>
    <x v="1"/>
    <n v="22"/>
    <s v="QUIRAMA CASTAEDA JHON JADER"/>
    <x v="0"/>
    <x v="0"/>
    <n v="269"/>
    <n v="29.8888888888889"/>
    <n v="243.51381215469601"/>
    <m/>
    <n v="105531.21550000001"/>
    <x v="1"/>
    <n v="14368.75"/>
    <x v="398"/>
    <x v="0"/>
    <m/>
  </r>
  <r>
    <d v="2022-09-06T01:55:45"/>
    <x v="1"/>
    <n v="23"/>
    <s v="RUA OCHOA JARAD"/>
    <x v="1"/>
    <x v="0"/>
    <n v="292"/>
    <n v="26.545454545454501"/>
    <n v="297.62799263351701"/>
    <m/>
    <n v="128982.59669999999"/>
    <x v="2"/>
    <n v="14368.75"/>
    <x v="398"/>
    <x v="0"/>
    <m/>
  </r>
  <r>
    <d v="2022-09-06T01:55:45"/>
    <x v="1"/>
    <n v="25"/>
    <s v="SANCHEZ DIAZ EDISON ANDRES"/>
    <x v="3"/>
    <x v="3"/>
    <n v="345"/>
    <n v="34.5"/>
    <n v="270.57090239410701"/>
    <s v="3 Descuentos (Transbordo) "/>
    <n v="117256.90609999999"/>
    <x v="1"/>
    <n v="14368.75"/>
    <x v="398"/>
    <x v="0"/>
    <m/>
  </r>
  <r>
    <d v="2022-09-06T01:55:46"/>
    <x v="1"/>
    <n v="26"/>
    <s v="VERENZUELA MARTINEZ ALEXANDER"/>
    <x v="3"/>
    <x v="0"/>
    <n v="265"/>
    <n v="26.5"/>
    <n v="270.57090239410701"/>
    <m/>
    <n v="117256.90609999999"/>
    <x v="0"/>
    <n v="14368.75"/>
    <x v="398"/>
    <x v="0"/>
    <m/>
  </r>
  <r>
    <d v="2022-09-06T01:55:46"/>
    <x v="1"/>
    <n v="27"/>
    <s v="HENAO MUOZ FERNEY"/>
    <x v="1"/>
    <x v="0"/>
    <n v="261"/>
    <n v="23.727272727272702"/>
    <n v="297.62799263351701"/>
    <m/>
    <n v="128982.59669999999"/>
    <x v="0"/>
    <n v="14368.75"/>
    <x v="398"/>
    <x v="0"/>
    <m/>
  </r>
  <r>
    <d v="2022-09-06T01:55:46"/>
    <x v="1"/>
    <n v="28"/>
    <s v="HINCAPIE GALLEGO YEISON ANDRES"/>
    <x v="0"/>
    <x v="0"/>
    <n v="199"/>
    <n v="22.1111111111111"/>
    <n v="243.51381215469601"/>
    <s v="1 Descuento (Jose despachador)"/>
    <n v="105531.21550000001"/>
    <x v="0"/>
    <n v="14368.75"/>
    <x v="398"/>
    <x v="0"/>
    <m/>
  </r>
  <r>
    <d v="2022-09-06T01:55:46"/>
    <x v="1"/>
    <n v="29"/>
    <s v="VALENCIA MENDOZA JHON"/>
    <x v="0"/>
    <x v="0"/>
    <n v="257"/>
    <n v="28.5555555555556"/>
    <n v="243.51381215469601"/>
    <m/>
    <n v="105531.21550000001"/>
    <x v="0"/>
    <n v="14368.75"/>
    <x v="398"/>
    <x v="0"/>
    <m/>
  </r>
  <r>
    <d v="2022-09-06T01:55:46"/>
    <x v="9"/>
    <n v="30"/>
    <s v="ORTEGA ARROYAVE JUAN PABLO"/>
    <x v="5"/>
    <x v="0"/>
    <n v="29"/>
    <n v="29"/>
    <n v="27.057090239410702"/>
    <m/>
    <n v="11725.6906"/>
    <x v="0"/>
    <n v="14368.75"/>
    <x v="398"/>
    <x v="0"/>
    <m/>
  </r>
  <r>
    <d v="2022-09-06T01:55:46"/>
    <x v="9"/>
    <n v="31"/>
    <s v="LONDOO URREGO DANIEL ANDRES"/>
    <x v="0"/>
    <x v="0"/>
    <n v="236"/>
    <n v="26.2222222222222"/>
    <n v="243.51381215469601"/>
    <m/>
    <n v="105531.21550000001"/>
    <x v="0"/>
    <n v="14368.75"/>
    <x v="398"/>
    <x v="0"/>
    <m/>
  </r>
  <r>
    <d v="2022-09-06T01:55:46"/>
    <x v="9"/>
    <n v="32"/>
    <s v="ESCOBAR BRAN MATEO"/>
    <x v="6"/>
    <x v="0"/>
    <n v="230"/>
    <n v="28.75"/>
    <n v="216.45672191528499"/>
    <m/>
    <n v="93805.524900000004"/>
    <x v="0"/>
    <n v="14368.75"/>
    <x v="398"/>
    <x v="0"/>
    <m/>
  </r>
  <r>
    <d v="2022-09-06T01:55:47"/>
    <x v="9"/>
    <n v="34"/>
    <s v="MONTOYA OSPINA GILBERTO ANTONIO"/>
    <x v="1"/>
    <x v="0"/>
    <n v="375"/>
    <n v="34.090909090909101"/>
    <n v="297.62799263351701"/>
    <s v="3 Descuentos (Propietario y 2 Conduct) "/>
    <n v="128982.59669999999"/>
    <x v="0"/>
    <n v="14368.75"/>
    <x v="398"/>
    <x v="0"/>
    <m/>
  </r>
  <r>
    <d v="2022-09-06T01:55:47"/>
    <x v="9"/>
    <n v="35"/>
    <s v="LONDOO CADAVID DAVID SANTIAGO"/>
    <x v="1"/>
    <x v="0"/>
    <n v="267"/>
    <n v="24.272727272727298"/>
    <n v="297.62799263351701"/>
    <m/>
    <n v="128982.59669999999"/>
    <x v="1"/>
    <n v="14368.75"/>
    <x v="398"/>
    <x v="0"/>
    <m/>
  </r>
  <r>
    <d v="2022-09-06T01:55:47"/>
    <x v="9"/>
    <n v="36"/>
    <s v="MARTINEZ CHAVERRA LUIS NORBERTO"/>
    <x v="2"/>
    <x v="0"/>
    <n v="139"/>
    <n v="25.272727272727298"/>
    <n v="148.81399631675899"/>
    <m/>
    <n v="64491.298300000002"/>
    <x v="0"/>
    <n v="14368.75"/>
    <x v="398"/>
    <x v="0"/>
    <m/>
  </r>
  <r>
    <d v="2022-09-06T01:55:47"/>
    <x v="9"/>
    <n v="37"/>
    <s v="HOYOS HENAO SANTIAGO"/>
    <x v="3"/>
    <x v="0"/>
    <n v="279"/>
    <n v="27.9"/>
    <n v="270.57090239410701"/>
    <m/>
    <n v="117256.90609999999"/>
    <x v="1"/>
    <n v="14368.75"/>
    <x v="398"/>
    <x v="0"/>
    <m/>
  </r>
  <r>
    <d v="2022-09-06T01:55:47"/>
    <x v="9"/>
    <n v="39"/>
    <s v="LONDOO LOPERA DUVAN ANDRES"/>
    <x v="10"/>
    <x v="0"/>
    <n v="122"/>
    <n v="30.5"/>
    <n v="108.22836095764301"/>
    <m/>
    <n v="46902.7624"/>
    <x v="0"/>
    <n v="14368.75"/>
    <x v="398"/>
    <x v="0"/>
    <m/>
  </r>
  <r>
    <d v="2022-09-06T01:55:47"/>
    <x v="9"/>
    <n v="40"/>
    <s v="OCAMPO OCAMPO ANTONIO JOSE"/>
    <x v="9"/>
    <x v="3"/>
    <n v="297"/>
    <n v="24.75"/>
    <n v="324.68508287292798"/>
    <m/>
    <n v="140708.2873"/>
    <x v="0"/>
    <n v="14368.75"/>
    <x v="398"/>
    <x v="0"/>
    <m/>
  </r>
  <r>
    <d v="2022-09-07T01:31:28"/>
    <x v="1"/>
    <n v="1"/>
    <s v="LUJAN LOPERA FABIAN ALEXIS"/>
    <x v="6"/>
    <x v="0"/>
    <n v="174"/>
    <n v="19.6666666666667"/>
    <n v="174"/>
    <s v="6 Descuentos (Transbordo veh 03)"/>
    <n v="75600"/>
    <x v="0"/>
    <n v="16080"/>
    <x v="399"/>
    <x v="0"/>
    <m/>
  </r>
  <r>
    <d v="2022-09-07T01:31:29"/>
    <x v="1"/>
    <n v="6"/>
    <s v="VARGAS ROJAS DIELMER AUGUSTO"/>
    <x v="3"/>
    <x v="0"/>
    <n v="226"/>
    <n v="22.6"/>
    <n v="226"/>
    <m/>
    <n v="97200"/>
    <x v="0"/>
    <n v="16080"/>
    <x v="399"/>
    <x v="0"/>
    <m/>
  </r>
  <r>
    <d v="2022-09-07T01:31:29"/>
    <x v="1"/>
    <n v="26"/>
    <s v="VERENZUELA MARTINEZ ALEXANDER"/>
    <x v="0"/>
    <x v="0"/>
    <n v="199"/>
    <n v="22.1111111111111"/>
    <n v="199"/>
    <m/>
    <n v="85500"/>
    <x v="0"/>
    <n v="16080"/>
    <x v="399"/>
    <x v="0"/>
    <m/>
  </r>
  <r>
    <d v="2022-09-07T01:31:29"/>
    <x v="0"/>
    <n v="39"/>
    <s v="LONDOO LOPERA DUVAN ANDRES"/>
    <x v="0"/>
    <x v="3"/>
    <n v="205"/>
    <n v="22.7777777777778"/>
    <n v="205"/>
    <m/>
    <n v="88200"/>
    <x v="0"/>
    <n v="16080"/>
    <x v="399"/>
    <x v="0"/>
    <m/>
  </r>
  <r>
    <d v="2022-09-07T01:31:34"/>
    <x v="1"/>
    <n v="2"/>
    <s v="ZAPATA MARULANDA JUAN DIEGO"/>
    <x v="0"/>
    <x v="0"/>
    <n v="263"/>
    <n v="29.2222222222222"/>
    <n v="243"/>
    <m/>
    <n v="105300"/>
    <x v="1"/>
    <n v="13362.5"/>
    <x v="399"/>
    <x v="0"/>
    <m/>
  </r>
  <r>
    <d v="2022-09-07T01:31:34"/>
    <x v="1"/>
    <n v="3"/>
    <s v="CANO JIMENEZ ESNEIDER"/>
    <x v="4"/>
    <x v="0"/>
    <n v="168"/>
    <n v="24"/>
    <n v="189"/>
    <m/>
    <n v="81900"/>
    <x v="0"/>
    <n v="13362.5"/>
    <x v="399"/>
    <x v="0"/>
    <m/>
  </r>
  <r>
    <d v="2022-09-07T01:31:34"/>
    <x v="1"/>
    <n v="5"/>
    <s v="GONZALEZ MONTAO HERNAN DARIO"/>
    <x v="0"/>
    <x v="0"/>
    <n v="236"/>
    <n v="26.2222222222222"/>
    <n v="243"/>
    <m/>
    <n v="105300"/>
    <x v="1"/>
    <n v="13362.5"/>
    <x v="399"/>
    <x v="0"/>
    <m/>
  </r>
  <r>
    <d v="2022-09-07T01:31:34"/>
    <x v="1"/>
    <n v="7"/>
    <s v="HERNANDEZ MACIAS GILBERTO"/>
    <x v="3"/>
    <x v="0"/>
    <n v="243"/>
    <n v="24.3"/>
    <n v="270"/>
    <m/>
    <n v="117000"/>
    <x v="1"/>
    <n v="13362.5"/>
    <x v="399"/>
    <x v="0"/>
    <m/>
  </r>
  <r>
    <d v="2022-09-07T01:31:34"/>
    <x v="1"/>
    <n v="8"/>
    <s v="VACA FIERRO ROBINSON"/>
    <x v="1"/>
    <x v="3"/>
    <n v="310"/>
    <n v="28.181818181818201"/>
    <n v="297"/>
    <m/>
    <n v="128700"/>
    <x v="1"/>
    <n v="13362.5"/>
    <x v="399"/>
    <x v="0"/>
    <m/>
  </r>
  <r>
    <d v="2022-09-07T01:31:35"/>
    <x v="1"/>
    <n v="10"/>
    <s v="MONSALVE OCAMPO EDISON GUSTAVO"/>
    <x v="3"/>
    <x v="0"/>
    <n v="236"/>
    <n v="23.6"/>
    <n v="270"/>
    <m/>
    <n v="117000"/>
    <x v="0"/>
    <n v="13362.5"/>
    <x v="399"/>
    <x v="0"/>
    <m/>
  </r>
  <r>
    <d v="2022-09-07T01:31:35"/>
    <x v="9"/>
    <n v="12"/>
    <s v="MARULANDA JARAMILLO DAWER ANDRES"/>
    <x v="4"/>
    <x v="0"/>
    <n v="182"/>
    <n v="26"/>
    <n v="189"/>
    <m/>
    <n v="81900"/>
    <x v="0"/>
    <n v="13362.5"/>
    <x v="399"/>
    <x v="0"/>
    <m/>
  </r>
  <r>
    <d v="2022-09-07T01:31:35"/>
    <x v="9"/>
    <n v="13"/>
    <s v="MORALES CASTAEDA JONNY EDISON"/>
    <x v="6"/>
    <x v="0"/>
    <n v="242"/>
    <n v="30.25"/>
    <n v="216"/>
    <m/>
    <n v="93600"/>
    <x v="0"/>
    <n v="13362.5"/>
    <x v="399"/>
    <x v="0"/>
    <m/>
  </r>
  <r>
    <d v="2022-09-07T01:31:35"/>
    <x v="9"/>
    <n v="14"/>
    <s v="CARVAJAL SALAZAR HECTOR MARINO"/>
    <x v="0"/>
    <x v="0"/>
    <n v="252"/>
    <n v="28"/>
    <n v="243"/>
    <m/>
    <n v="105300"/>
    <x v="1"/>
    <n v="13362.5"/>
    <x v="399"/>
    <x v="0"/>
    <m/>
  </r>
  <r>
    <d v="2022-09-07T01:31:35"/>
    <x v="9"/>
    <n v="15"/>
    <s v="LOPERA AGUDELO LUIS FRANCISCO"/>
    <x v="0"/>
    <x v="0"/>
    <n v="240"/>
    <n v="26.6666666666667"/>
    <n v="243"/>
    <m/>
    <n v="105300"/>
    <x v="0"/>
    <n v="13362.5"/>
    <x v="399"/>
    <x v="0"/>
    <m/>
  </r>
  <r>
    <d v="2022-09-07T01:31:35"/>
    <x v="9"/>
    <n v="16"/>
    <s v="LONDOO ORTIZ ARNOLD DAVID"/>
    <x v="6"/>
    <x v="0"/>
    <n v="221"/>
    <n v="27.625"/>
    <n v="216"/>
    <m/>
    <n v="93600"/>
    <x v="0"/>
    <n v="13362.5"/>
    <x v="399"/>
    <x v="0"/>
    <m/>
  </r>
  <r>
    <d v="2022-09-07T01:31:35"/>
    <x v="9"/>
    <n v="17"/>
    <s v="FRANCO BRAVO JHOAN FERNANDO"/>
    <x v="6"/>
    <x v="0"/>
    <n v="206"/>
    <n v="25.75"/>
    <n v="216"/>
    <m/>
    <n v="93600"/>
    <x v="0"/>
    <n v="13362.5"/>
    <x v="399"/>
    <x v="0"/>
    <m/>
  </r>
  <r>
    <d v="2022-09-07T01:31:36"/>
    <x v="9"/>
    <n v="19"/>
    <s v="HURTADO MADRID JUAN ESTEBAN"/>
    <x v="7"/>
    <x v="0"/>
    <n v="109"/>
    <n v="36.3333333333333"/>
    <n v="81"/>
    <s v="3 Descuentos (2 Propietario y Usuario desubicado) "/>
    <n v="35100"/>
    <x v="0"/>
    <n v="13362.5"/>
    <x v="399"/>
    <x v="0"/>
    <m/>
  </r>
  <r>
    <d v="2022-09-07T01:31:36"/>
    <x v="9"/>
    <n v="20"/>
    <s v="TABORDA ROJAS DIEGO ALEJANDRO"/>
    <x v="3"/>
    <x v="0"/>
    <n v="340"/>
    <n v="34"/>
    <n v="270"/>
    <m/>
    <n v="117000"/>
    <x v="0"/>
    <n v="13362.5"/>
    <x v="399"/>
    <x v="0"/>
    <m/>
  </r>
  <r>
    <d v="2022-09-07T01:31:36"/>
    <x v="9"/>
    <n v="21"/>
    <s v="REYES ALVARADO ARIEL"/>
    <x v="6"/>
    <x v="0"/>
    <n v="185"/>
    <n v="24.6666666666667"/>
    <n v="202.5"/>
    <m/>
    <n v="87750"/>
    <x v="0"/>
    <n v="13362.5"/>
    <x v="399"/>
    <x v="0"/>
    <m/>
  </r>
  <r>
    <d v="2022-09-07T01:31:36"/>
    <x v="9"/>
    <n v="22"/>
    <s v="QUIRAMA CASTAEDA JHON JADER"/>
    <x v="3"/>
    <x v="3"/>
    <n v="309"/>
    <n v="30.9"/>
    <n v="270"/>
    <m/>
    <n v="117000"/>
    <x v="1"/>
    <n v="13362.5"/>
    <x v="399"/>
    <x v="0"/>
    <m/>
  </r>
  <r>
    <d v="2022-09-07T01:31:36"/>
    <x v="9"/>
    <n v="23"/>
    <s v="BERRIO GIL YEYSON DARIO"/>
    <x v="3"/>
    <x v="0"/>
    <n v="284"/>
    <n v="28.4"/>
    <n v="270"/>
    <s v="20 Descuentos (Transbordo veh 21) "/>
    <n v="117000"/>
    <x v="2"/>
    <n v="13362.5"/>
    <x v="399"/>
    <x v="0"/>
    <m/>
  </r>
  <r>
    <d v="2022-09-07T01:31:36"/>
    <x v="9"/>
    <n v="25"/>
    <s v="SANCHEZ DIAZ EDISON ANDRES"/>
    <x v="6"/>
    <x v="0"/>
    <n v="198"/>
    <n v="24.75"/>
    <n v="216"/>
    <m/>
    <n v="93600"/>
    <x v="1"/>
    <n v="13362.5"/>
    <x v="399"/>
    <x v="0"/>
    <m/>
  </r>
  <r>
    <d v="2022-09-07T01:31:37"/>
    <x v="9"/>
    <n v="27"/>
    <s v="ZAPATA POSSO FERNEY"/>
    <x v="0"/>
    <x v="0"/>
    <n v="224"/>
    <n v="24.8888888888889"/>
    <n v="243"/>
    <s v="JOSE DURANGO Realiz 2 viajes donde moviliz 69 Usuarios "/>
    <n v="105300"/>
    <x v="0"/>
    <n v="13362.5"/>
    <x v="399"/>
    <x v="0"/>
    <m/>
  </r>
  <r>
    <d v="2022-09-07T01:31:37"/>
    <x v="9"/>
    <n v="28"/>
    <s v="HINCAPIE GALLEGO YEISON ANDRES"/>
    <x v="6"/>
    <x v="0"/>
    <n v="203"/>
    <n v="25.375"/>
    <n v="216"/>
    <m/>
    <n v="93600"/>
    <x v="0"/>
    <n v="13362.5"/>
    <x v="399"/>
    <x v="0"/>
    <m/>
  </r>
  <r>
    <d v="2022-09-07T01:31:37"/>
    <x v="9"/>
    <n v="29"/>
    <s v="VALENCIA MENDOZA JHON"/>
    <x v="6"/>
    <x v="0"/>
    <n v="208"/>
    <n v="26"/>
    <n v="216"/>
    <m/>
    <n v="93600"/>
    <x v="0"/>
    <n v="13362.5"/>
    <x v="399"/>
    <x v="0"/>
    <m/>
  </r>
  <r>
    <d v="2022-09-07T01:31:37"/>
    <x v="1"/>
    <n v="30"/>
    <s v="PINEDA ESTRADA CRISTIAN JOHAN"/>
    <x v="7"/>
    <x v="0"/>
    <n v="77"/>
    <n v="25.6666666666667"/>
    <n v="81"/>
    <s v="1 Descuento (Conduct) "/>
    <n v="35100"/>
    <x v="0"/>
    <n v="13362.5"/>
    <x v="399"/>
    <x v="0"/>
    <m/>
  </r>
  <r>
    <d v="2022-09-07T01:31:37"/>
    <x v="1"/>
    <n v="31"/>
    <s v="LONDOO URREGO DANIEL ANDRES"/>
    <x v="0"/>
    <x v="0"/>
    <n v="227"/>
    <n v="25.2222222222222"/>
    <n v="243"/>
    <m/>
    <n v="105300"/>
    <x v="0"/>
    <n v="13362.5"/>
    <x v="399"/>
    <x v="0"/>
    <m/>
  </r>
  <r>
    <d v="2022-09-07T01:31:38"/>
    <x v="1"/>
    <n v="32"/>
    <s v="ESCOBAR BRAN MATEO"/>
    <x v="6"/>
    <x v="0"/>
    <n v="212"/>
    <n v="26.5"/>
    <n v="216"/>
    <m/>
    <n v="93600"/>
    <x v="0"/>
    <n v="13362.5"/>
    <x v="399"/>
    <x v="0"/>
    <m/>
  </r>
  <r>
    <d v="2022-09-07T01:31:38"/>
    <x v="1"/>
    <n v="34"/>
    <s v="ESPINOZA CHAVARRIA GUILLERMO LEON"/>
    <x v="0"/>
    <x v="0"/>
    <n v="206"/>
    <n v="22.8888888888889"/>
    <n v="243"/>
    <m/>
    <n v="105300"/>
    <x v="0"/>
    <n v="13362.5"/>
    <x v="399"/>
    <x v="0"/>
    <m/>
  </r>
  <r>
    <d v="2022-09-07T01:31:38"/>
    <x v="1"/>
    <n v="35"/>
    <s v="GARCIA DAVID WILSON ALBERTO"/>
    <x v="3"/>
    <x v="0"/>
    <n v="274"/>
    <n v="27.4"/>
    <n v="270"/>
    <s v="3 Descuentos  (2 x Usuario con movilidad reducida. Jose despachador) "/>
    <n v="117000"/>
    <x v="1"/>
    <n v="13362.5"/>
    <x v="399"/>
    <x v="0"/>
    <m/>
  </r>
  <r>
    <d v="2022-09-07T01:31:38"/>
    <x v="1"/>
    <n v="36"/>
    <s v="MARTINEZ CHAVERRA LUIS NORBERTO"/>
    <x v="3"/>
    <x v="3"/>
    <n v="219"/>
    <n v="23.052631578947398"/>
    <n v="256.5"/>
    <m/>
    <n v="111150"/>
    <x v="0"/>
    <n v="13362.5"/>
    <x v="399"/>
    <x v="0"/>
    <m/>
  </r>
  <r>
    <d v="2022-09-07T01:31:38"/>
    <x v="1"/>
    <n v="37"/>
    <s v="HOYOS HENAO SANTIAGO"/>
    <x v="3"/>
    <x v="3"/>
    <n v="321"/>
    <n v="32.1"/>
    <n v="270"/>
    <m/>
    <n v="117000"/>
    <x v="1"/>
    <n v="13362.5"/>
    <x v="399"/>
    <x v="0"/>
    <m/>
  </r>
  <r>
    <d v="2022-09-07T01:31:38"/>
    <x v="1"/>
    <n v="38"/>
    <s v="MEDINA PARRA JONATHAN ESTIVEN"/>
    <x v="0"/>
    <x v="0"/>
    <n v="256"/>
    <n v="28.4444444444444"/>
    <n v="243"/>
    <m/>
    <n v="105300"/>
    <x v="0"/>
    <n v="13362.5"/>
    <x v="399"/>
    <x v="0"/>
    <m/>
  </r>
  <r>
    <d v="2022-09-07T01:31:39"/>
    <x v="1"/>
    <n v="40"/>
    <s v="OCAMPO OCAMPO ANTONIO JOSE"/>
    <x v="3"/>
    <x v="0"/>
    <n v="262"/>
    <n v="26.2"/>
    <n v="270"/>
    <s v="1 Descuento (Jose despachador) "/>
    <n v="117000"/>
    <x v="0"/>
    <n v="13362.5"/>
    <x v="399"/>
    <x v="0"/>
    <m/>
  </r>
  <r>
    <d v="2022-09-07T01:31:39"/>
    <x v="1"/>
    <n v="42"/>
    <s v="CASTRILLON CLAVIJO CRISTIAN JESIC"/>
    <x v="11"/>
    <x v="0"/>
    <n v="53"/>
    <n v="26.5"/>
    <n v="54"/>
    <m/>
    <n v="23400"/>
    <x v="0"/>
    <n v="13362.5"/>
    <x v="399"/>
    <x v="0"/>
    <m/>
  </r>
  <r>
    <d v="2022-09-08T02:01:55"/>
    <x v="1"/>
    <n v="12"/>
    <s v="MARULANDA JARAMILLO DAWER ANDRES"/>
    <x v="6"/>
    <x v="0"/>
    <n v="160"/>
    <n v="20"/>
    <n v="160"/>
    <m/>
    <n v="67050"/>
    <x v="0"/>
    <n v="14820"/>
    <x v="400"/>
    <x v="0"/>
    <m/>
  </r>
  <r>
    <d v="2022-09-08T02:01:55"/>
    <x v="1"/>
    <n v="13"/>
    <s v="MORALES CASTAEDA JONNY EDISON"/>
    <x v="1"/>
    <x v="0"/>
    <n v="218"/>
    <n v="19.818181818181799"/>
    <n v="218"/>
    <m/>
    <n v="93150"/>
    <x v="0"/>
    <n v="14820"/>
    <x v="400"/>
    <x v="0"/>
    <m/>
  </r>
  <r>
    <d v="2022-09-08T02:01:55"/>
    <x v="9"/>
    <n v="30"/>
    <s v="ORTEGA ARROYAVE JUAN PABLO"/>
    <x v="0"/>
    <x v="0"/>
    <n v="166"/>
    <n v="18.4444444444444"/>
    <n v="166"/>
    <s v="1 Descuento (Propietario)"/>
    <n v="71100"/>
    <x v="0"/>
    <n v="14820"/>
    <x v="400"/>
    <x v="0"/>
    <m/>
  </r>
  <r>
    <d v="2022-09-08T02:01:56"/>
    <x v="9"/>
    <n v="31"/>
    <s v="LONDOO URREGO DANIEL ANDRES"/>
    <x v="3"/>
    <x v="0"/>
    <n v="197"/>
    <n v="19.7"/>
    <n v="197"/>
    <m/>
    <n v="84150"/>
    <x v="0"/>
    <n v="14820"/>
    <x v="400"/>
    <x v="0"/>
    <m/>
  </r>
  <r>
    <d v="2022-09-08T02:02:30"/>
    <x v="9"/>
    <n v="1"/>
    <s v="LUJAN LOPERA FABIAN ALEXIS"/>
    <x v="0"/>
    <x v="0"/>
    <n v="223"/>
    <n v="24.7777777777778"/>
    <n v="223.22603978300199"/>
    <s v="6 Descuentos (Transbordo veh 16 y Propietario) "/>
    <n v="96401.717900000003"/>
    <x v="0"/>
    <n v="15078.125"/>
    <x v="400"/>
    <x v="0"/>
    <m/>
  </r>
  <r>
    <d v="2022-09-08T02:02:30"/>
    <x v="9"/>
    <n v="3"/>
    <s v="CANO JIMENEZ ESNEIDER"/>
    <x v="1"/>
    <x v="0"/>
    <n v="270"/>
    <n v="24.545454545454501"/>
    <n v="272.83182640144702"/>
    <m/>
    <n v="117824.3219"/>
    <x v="0"/>
    <n v="15078.125"/>
    <x v="400"/>
    <x v="0"/>
    <m/>
  </r>
  <r>
    <d v="2022-09-08T02:02:30"/>
    <x v="9"/>
    <n v="5"/>
    <s v="GONZALEZ MONTAO HERNAN DARIO"/>
    <x v="6"/>
    <x v="0"/>
    <n v="189"/>
    <n v="23.625"/>
    <n v="198.42314647377901"/>
    <m/>
    <n v="85690.415900000007"/>
    <x v="1"/>
    <n v="15078.125"/>
    <x v="400"/>
    <x v="0"/>
    <m/>
  </r>
  <r>
    <d v="2022-09-08T02:02:30"/>
    <x v="9"/>
    <n v="6"/>
    <s v="VARGAS ROJAS DIELMER AUGUSTO"/>
    <x v="6"/>
    <x v="0"/>
    <n v="198"/>
    <n v="24.75"/>
    <n v="198.42314647377901"/>
    <m/>
    <n v="85690.415900000007"/>
    <x v="0"/>
    <n v="15078.125"/>
    <x v="400"/>
    <x v="0"/>
    <m/>
  </r>
  <r>
    <d v="2022-09-08T02:02:30"/>
    <x v="9"/>
    <n v="7"/>
    <s v="HERNANDEZ MACIAS GILBERTO"/>
    <x v="0"/>
    <x v="0"/>
    <n v="227"/>
    <n v="25.2222222222222"/>
    <n v="223.22603978300199"/>
    <m/>
    <n v="96401.717900000003"/>
    <x v="1"/>
    <n v="15078.125"/>
    <x v="400"/>
    <x v="0"/>
    <m/>
  </r>
  <r>
    <d v="2022-09-08T02:02:31"/>
    <x v="9"/>
    <n v="8"/>
    <s v="VACA FIERRO ROBINSON"/>
    <x v="3"/>
    <x v="0"/>
    <n v="269"/>
    <n v="26.9"/>
    <n v="248.02893309222401"/>
    <m/>
    <n v="107113.0199"/>
    <x v="1"/>
    <n v="15078.125"/>
    <x v="400"/>
    <x v="0"/>
    <m/>
  </r>
  <r>
    <d v="2022-09-08T02:02:31"/>
    <x v="9"/>
    <n v="10"/>
    <s v="PIEDRAHITA MADRID SANTIAGO"/>
    <x v="4"/>
    <x v="0"/>
    <n v="152"/>
    <n v="21.714285714285701"/>
    <n v="173.620253164557"/>
    <m/>
    <n v="74979.113899999997"/>
    <x v="0"/>
    <n v="15078.125"/>
    <x v="400"/>
    <x v="0"/>
    <m/>
  </r>
  <r>
    <d v="2022-09-08T02:02:31"/>
    <x v="1"/>
    <n v="11"/>
    <s v="PEREZ BORJA JUAN CARLOS"/>
    <x v="3"/>
    <x v="3"/>
    <n v="246"/>
    <n v="24.6"/>
    <n v="248.02893309222401"/>
    <m/>
    <n v="107113.0199"/>
    <x v="0"/>
    <n v="15078.125"/>
    <x v="400"/>
    <x v="0"/>
    <m/>
  </r>
  <r>
    <d v="2022-09-08T02:02:31"/>
    <x v="1"/>
    <n v="14"/>
    <s v="ZAPATA POSSO FERNEY"/>
    <x v="0"/>
    <x v="0"/>
    <n v="207"/>
    <n v="23"/>
    <n v="223.22603978300199"/>
    <m/>
    <n v="96401.717900000003"/>
    <x v="1"/>
    <n v="15078.125"/>
    <x v="400"/>
    <x v="0"/>
    <m/>
  </r>
  <r>
    <d v="2022-09-08T02:02:31"/>
    <x v="1"/>
    <n v="15"/>
    <s v="LOPERA AGUDELO LUIS FRANCISCO"/>
    <x v="6"/>
    <x v="0"/>
    <n v="162"/>
    <n v="20.25"/>
    <n v="198.42314647377901"/>
    <m/>
    <n v="85690.415900000007"/>
    <x v="0"/>
    <n v="15078.125"/>
    <x v="400"/>
    <x v="0"/>
    <m/>
  </r>
  <r>
    <d v="2022-09-08T02:02:31"/>
    <x v="1"/>
    <n v="16"/>
    <s v="LONDOO ORTIZ ARNOLD DAVID"/>
    <x v="1"/>
    <x v="0"/>
    <n v="263"/>
    <n v="23.909090909090899"/>
    <n v="272.83182640144702"/>
    <m/>
    <n v="117824.3219"/>
    <x v="0"/>
    <n v="15078.125"/>
    <x v="400"/>
    <x v="0"/>
    <m/>
  </r>
  <r>
    <d v="2022-09-08T02:02:31"/>
    <x v="1"/>
    <n v="17"/>
    <s v="FRANCO BRAVO JHOAN FERNANDO"/>
    <x v="4"/>
    <x v="0"/>
    <n v="196"/>
    <n v="28"/>
    <n v="173.620253164557"/>
    <m/>
    <n v="74979.113899999997"/>
    <x v="0"/>
    <n v="15078.125"/>
    <x v="400"/>
    <x v="0"/>
    <m/>
  </r>
  <r>
    <d v="2022-09-08T02:02:32"/>
    <x v="1"/>
    <n v="18"/>
    <s v="RENDON VIANA HUMBERTO DE JESUS"/>
    <x v="6"/>
    <x v="0"/>
    <n v="193"/>
    <n v="24.125"/>
    <n v="198.42314647377901"/>
    <m/>
    <n v="85690.415900000007"/>
    <x v="0"/>
    <n v="15078.125"/>
    <x v="400"/>
    <x v="0"/>
    <m/>
  </r>
  <r>
    <d v="2022-09-08T02:02:32"/>
    <x v="1"/>
    <n v="19"/>
    <s v="HURTADO MADRID JUAN ESTEBAN"/>
    <x v="0"/>
    <x v="0"/>
    <n v="219"/>
    <n v="24.3333333333333"/>
    <n v="223.22603978300199"/>
    <s v="2 Descuentos (Propietario) "/>
    <n v="96401.717900000003"/>
    <x v="0"/>
    <n v="15078.125"/>
    <x v="400"/>
    <x v="0"/>
    <m/>
  </r>
  <r>
    <d v="2022-09-08T02:02:32"/>
    <x v="1"/>
    <n v="20"/>
    <s v="TABORDA ROJAS DIEGO ALEJANDRO"/>
    <x v="0"/>
    <x v="0"/>
    <n v="217"/>
    <n v="24.1111111111111"/>
    <n v="223.22603978300199"/>
    <m/>
    <n v="96401.717900000003"/>
    <x v="0"/>
    <n v="15078.125"/>
    <x v="400"/>
    <x v="0"/>
    <m/>
  </r>
  <r>
    <d v="2022-09-08T02:02:32"/>
    <x v="1"/>
    <n v="21"/>
    <s v="REYES ALVARADO ARIEL"/>
    <x v="11"/>
    <x v="0"/>
    <n v="67"/>
    <n v="26.8"/>
    <n v="62.007233273056102"/>
    <m/>
    <n v="26778.255000000001"/>
    <x v="0"/>
    <n v="15078.125"/>
    <x v="400"/>
    <x v="0"/>
    <m/>
  </r>
  <r>
    <d v="2022-09-08T02:02:32"/>
    <x v="1"/>
    <n v="22"/>
    <s v="QUIRAMA CASTAEDA JHON JADER"/>
    <x v="12"/>
    <x v="0"/>
    <n v="319"/>
    <n v="24.538461538461501"/>
    <n v="322.43761301989201"/>
    <s v="12 Descuentos (Transbordo) "/>
    <n v="139246.9259"/>
    <x v="1"/>
    <n v="15078.125"/>
    <x v="400"/>
    <x v="0"/>
    <m/>
  </r>
  <r>
    <d v="2022-09-08T02:02:32"/>
    <x v="1"/>
    <n v="23"/>
    <s v="BERRIO GIL YEYSON DARIO"/>
    <x v="0"/>
    <x v="0"/>
    <n v="186"/>
    <n v="20.6666666666667"/>
    <n v="223.22603978300199"/>
    <s v="6 Descuentos (Transbordo veh 13 dia 5/09)"/>
    <n v="96401.717900000003"/>
    <x v="2"/>
    <n v="15078.125"/>
    <x v="400"/>
    <x v="0"/>
    <m/>
  </r>
  <r>
    <d v="2022-09-08T02:02:33"/>
    <x v="1"/>
    <n v="25"/>
    <s v="SANCHEZ DIAZ EDISON ANDRES"/>
    <x v="0"/>
    <x v="0"/>
    <n v="262"/>
    <n v="29.1111111111111"/>
    <n v="223.22603978300199"/>
    <m/>
    <n v="96401.717900000003"/>
    <x v="1"/>
    <n v="15078.125"/>
    <x v="400"/>
    <x v="0"/>
    <m/>
  </r>
  <r>
    <d v="2022-09-08T02:02:33"/>
    <x v="1"/>
    <n v="26"/>
    <s v="ESPINOZA CHAVARRIA GUILLERMO LEON"/>
    <x v="0"/>
    <x v="0"/>
    <n v="206"/>
    <n v="22.8888888888889"/>
    <n v="223.22603978300199"/>
    <m/>
    <n v="96401.717900000003"/>
    <x v="0"/>
    <n v="15078.125"/>
    <x v="400"/>
    <x v="0"/>
    <m/>
  </r>
  <r>
    <d v="2022-09-08T02:02:33"/>
    <x v="1"/>
    <n v="27"/>
    <s v="DURANGO DAVID JOSE"/>
    <x v="0"/>
    <x v="0"/>
    <n v="220"/>
    <n v="24.4444444444444"/>
    <n v="223.22603978300199"/>
    <s v="1 Descuento (Jose despachador) "/>
    <n v="96401.717900000003"/>
    <x v="0"/>
    <n v="15078.125"/>
    <x v="400"/>
    <x v="0"/>
    <m/>
  </r>
  <r>
    <d v="2022-09-08T02:02:33"/>
    <x v="1"/>
    <n v="28"/>
    <s v="PINEDA ESTRADA CRISTIAN JOHAN"/>
    <x v="6"/>
    <x v="3"/>
    <n v="191"/>
    <n v="23.875"/>
    <n v="198.42314647377901"/>
    <m/>
    <n v="85690.415900000007"/>
    <x v="0"/>
    <n v="15078.125"/>
    <x v="400"/>
    <x v="0"/>
    <m/>
  </r>
  <r>
    <d v="2022-09-08T02:02:33"/>
    <x v="1"/>
    <n v="29"/>
    <s v="LONDOO CADAVID DAVID SANTIAGO"/>
    <x v="3"/>
    <x v="0"/>
    <n v="221"/>
    <n v="22.1"/>
    <n v="248.02893309222401"/>
    <m/>
    <n v="107113.0199"/>
    <x v="0"/>
    <n v="15078.125"/>
    <x v="400"/>
    <x v="0"/>
    <m/>
  </r>
  <r>
    <d v="2022-09-08T02:02:33"/>
    <x v="9"/>
    <n v="32"/>
    <s v="ESCOBAR BRAN MATEO"/>
    <x v="6"/>
    <x v="0"/>
    <n v="210"/>
    <n v="26.25"/>
    <n v="198.42314647377901"/>
    <s v="1 Descuento (Propietario) "/>
    <n v="85690.415900000007"/>
    <x v="0"/>
    <n v="15078.125"/>
    <x v="400"/>
    <x v="0"/>
    <m/>
  </r>
  <r>
    <d v="2022-09-08T02:02:34"/>
    <x v="9"/>
    <n v="34"/>
    <s v="MONTOYA OSPINA GILBERTO ANTONIO"/>
    <x v="1"/>
    <x v="0"/>
    <n v="305"/>
    <n v="27.727272727272702"/>
    <n v="272.83182640144702"/>
    <m/>
    <n v="117824.3219"/>
    <x v="0"/>
    <n v="15078.125"/>
    <x v="400"/>
    <x v="0"/>
    <m/>
  </r>
  <r>
    <d v="2022-09-08T02:02:34"/>
    <x v="9"/>
    <n v="35"/>
    <s v="GARCIA DAVID WILSON ALBERTO"/>
    <x v="0"/>
    <x v="0"/>
    <n v="251"/>
    <n v="27.8888888888889"/>
    <n v="223.22603978300199"/>
    <s v="3 Descuentos (Jose despachador y 2 x Usuario con movilidad reducida) "/>
    <n v="96401.717900000003"/>
    <x v="1"/>
    <n v="15078.125"/>
    <x v="400"/>
    <x v="0"/>
    <m/>
  </r>
  <r>
    <d v="2022-09-08T02:02:34"/>
    <x v="9"/>
    <n v="36"/>
    <s v="MARTINEZ CHAVERRA LUIS NORBERTO"/>
    <x v="1"/>
    <x v="0"/>
    <n v="287"/>
    <n v="26.090909090909101"/>
    <n v="272.83182640144702"/>
    <m/>
    <n v="117824.3219"/>
    <x v="0"/>
    <n v="15078.125"/>
    <x v="400"/>
    <x v="0"/>
    <m/>
  </r>
  <r>
    <d v="2022-09-08T02:02:34"/>
    <x v="9"/>
    <n v="37"/>
    <s v="HOYOS HENAO SANTIAGO"/>
    <x v="2"/>
    <x v="1"/>
    <n v="123"/>
    <n v="20.5"/>
    <n v="148.81735985533501"/>
    <m/>
    <n v="64267.811900000001"/>
    <x v="1"/>
    <n v="15078.125"/>
    <x v="400"/>
    <x v="0"/>
    <m/>
  </r>
  <r>
    <d v="2022-09-08T02:02:34"/>
    <x v="9"/>
    <n v="38"/>
    <s v="MEDINA PARRA JONATHAN ESTIVEN"/>
    <x v="6"/>
    <x v="0"/>
    <n v="210"/>
    <n v="26.25"/>
    <n v="198.42314647377901"/>
    <m/>
    <n v="85690.415900000007"/>
    <x v="0"/>
    <n v="15078.125"/>
    <x v="400"/>
    <x v="0"/>
    <m/>
  </r>
  <r>
    <d v="2022-09-08T02:02:34"/>
    <x v="9"/>
    <n v="39"/>
    <s v="LONDOO LOPERA DUVAN ANDRES"/>
    <x v="6"/>
    <x v="3"/>
    <n v="210"/>
    <n v="28"/>
    <n v="186.02169981916799"/>
    <m/>
    <n v="80334.764899999995"/>
    <x v="0"/>
    <n v="15078.125"/>
    <x v="400"/>
    <x v="0"/>
    <m/>
  </r>
  <r>
    <d v="2022-09-08T02:02:34"/>
    <x v="9"/>
    <n v="40"/>
    <s v="OCAMPO OCAMPO ANTONIO JOSE"/>
    <x v="0"/>
    <x v="0"/>
    <n v="252"/>
    <n v="28"/>
    <n v="223.22603978300199"/>
    <m/>
    <n v="96401.717900000003"/>
    <x v="0"/>
    <n v="15078.125"/>
    <x v="400"/>
    <x v="0"/>
    <m/>
  </r>
  <r>
    <d v="2022-09-08T02:02:35"/>
    <x v="9"/>
    <n v="42"/>
    <s v="CASTRILLON CLAVIJO CRISTIAN JESIC"/>
    <x v="10"/>
    <x v="0"/>
    <n v="107"/>
    <n v="23.7777777777778"/>
    <n v="111.613019891501"/>
    <s v="1 Descuento (Usuario desubicado)"/>
    <n v="48200.858999999997"/>
    <x v="0"/>
    <n v="15078.125"/>
    <x v="400"/>
    <x v="0"/>
    <m/>
  </r>
  <r>
    <d v="2022-09-09T02:03:01"/>
    <x v="1"/>
    <n v="1"/>
    <s v="LUJAN LOPERA FABIAN ALEXIS"/>
    <x v="2"/>
    <x v="0"/>
    <n v="141"/>
    <n v="23.5"/>
    <n v="151.595744680851"/>
    <m/>
    <n v="65518.085099999997"/>
    <x v="0"/>
    <n v="15912.5"/>
    <x v="401"/>
    <x v="0"/>
    <m/>
  </r>
  <r>
    <d v="2022-09-09T02:03:02"/>
    <x v="1"/>
    <n v="2"/>
    <s v="ZAPATA MARULANDA JUAN DIEGO"/>
    <x v="0"/>
    <x v="0"/>
    <n v="219"/>
    <n v="24.3333333333333"/>
    <n v="227.39361702127701"/>
    <m/>
    <n v="98277.127699999997"/>
    <x v="1"/>
    <n v="15912.5"/>
    <x v="401"/>
    <x v="0"/>
    <m/>
  </r>
  <r>
    <d v="2022-09-09T02:03:02"/>
    <x v="1"/>
    <n v="5"/>
    <s v="GONZALEZ MONTAO HERNAN DARIO"/>
    <x v="0"/>
    <x v="0"/>
    <n v="224"/>
    <n v="24.8888888888889"/>
    <n v="227.39361702127701"/>
    <m/>
    <n v="98277.127699999997"/>
    <x v="1"/>
    <n v="15912.5"/>
    <x v="401"/>
    <x v="0"/>
    <m/>
  </r>
  <r>
    <d v="2022-09-09T02:03:02"/>
    <x v="1"/>
    <n v="6"/>
    <s v="ESPINOZA CHAVARRIA GUILLERMO LEON"/>
    <x v="0"/>
    <x v="0"/>
    <n v="241"/>
    <n v="26.7777777777778"/>
    <n v="227.39361702127701"/>
    <m/>
    <n v="98277.127699999997"/>
    <x v="0"/>
    <n v="15912.5"/>
    <x v="401"/>
    <x v="0"/>
    <m/>
  </r>
  <r>
    <d v="2022-09-09T02:03:03"/>
    <x v="1"/>
    <n v="8"/>
    <s v="VACA FIERRO ROBINSON"/>
    <x v="9"/>
    <x v="0"/>
    <n v="334"/>
    <n v="27.8333333333333"/>
    <n v="303.191489361702"/>
    <s v="16 Descuentos (Transbordo veh 34) "/>
    <n v="131036.17019999999"/>
    <x v="1"/>
    <n v="15912.5"/>
    <x v="401"/>
    <x v="0"/>
    <m/>
  </r>
  <r>
    <d v="2022-09-09T02:03:03"/>
    <x v="1"/>
    <n v="9"/>
    <s v="PINEDA ESTRADA CRISTIAN JOHAN"/>
    <x v="10"/>
    <x v="0"/>
    <n v="91"/>
    <n v="22.75"/>
    <n v="101.063829787234"/>
    <m/>
    <n v="43678.723400000003"/>
    <x v="0"/>
    <n v="15912.5"/>
    <x v="401"/>
    <x v="0"/>
    <m/>
  </r>
  <r>
    <d v="2022-09-09T02:03:03"/>
    <x v="1"/>
    <n v="10"/>
    <s v="MONSALVE OCAMPO EDISON GUSTAVO"/>
    <x v="0"/>
    <x v="0"/>
    <n v="203"/>
    <n v="22.5555555555556"/>
    <n v="227.39361702127701"/>
    <m/>
    <n v="98277.127699999997"/>
    <x v="0"/>
    <n v="15912.5"/>
    <x v="401"/>
    <x v="0"/>
    <m/>
  </r>
  <r>
    <d v="2022-09-09T02:03:04"/>
    <x v="9"/>
    <n v="11"/>
    <s v="PEREZ BORJA JUAN CARLOS"/>
    <x v="6"/>
    <x v="0"/>
    <n v="197"/>
    <n v="26.266666666666701"/>
    <n v="189.494680851064"/>
    <m/>
    <n v="81897.606400000004"/>
    <x v="0"/>
    <n v="15912.5"/>
    <x v="401"/>
    <x v="0"/>
    <m/>
  </r>
  <r>
    <d v="2022-09-09T02:03:04"/>
    <x v="9"/>
    <n v="12"/>
    <s v="ZAPATA POSSO FERNEY"/>
    <x v="6"/>
    <x v="0"/>
    <n v="190"/>
    <n v="23.75"/>
    <n v="202.127659574468"/>
    <m/>
    <n v="87357.446800000005"/>
    <x v="0"/>
    <n v="15912.5"/>
    <x v="401"/>
    <x v="0"/>
    <m/>
  </r>
  <r>
    <d v="2022-09-09T02:03:04"/>
    <x v="9"/>
    <n v="13"/>
    <s v="MORALES CASTAEDA JONNY EDISON"/>
    <x v="3"/>
    <x v="0"/>
    <n v="296"/>
    <n v="29.6"/>
    <n v="252.659574468085"/>
    <m/>
    <n v="109196.8085"/>
    <x v="0"/>
    <n v="15912.5"/>
    <x v="401"/>
    <x v="0"/>
    <m/>
  </r>
  <r>
    <d v="2022-09-09T02:03:05"/>
    <x v="9"/>
    <n v="14"/>
    <s v="CARVAJAL SALAZAR HECTOR MARINO"/>
    <x v="3"/>
    <x v="0"/>
    <n v="237"/>
    <n v="23.7"/>
    <n v="252.659574468085"/>
    <m/>
    <n v="109196.8085"/>
    <x v="1"/>
    <n v="15912.5"/>
    <x v="401"/>
    <x v="0"/>
    <m/>
  </r>
  <r>
    <d v="2022-09-09T02:03:05"/>
    <x v="9"/>
    <n v="15"/>
    <s v="LOPERA AGUDELO LUIS FRANCISCO"/>
    <x v="8"/>
    <x v="0"/>
    <n v="124"/>
    <n v="24.8"/>
    <n v="126.329787234043"/>
    <m/>
    <n v="54598.404300000002"/>
    <x v="0"/>
    <n v="15912.5"/>
    <x v="401"/>
    <x v="0"/>
    <m/>
  </r>
  <r>
    <d v="2022-09-09T02:03:05"/>
    <x v="9"/>
    <n v="16"/>
    <s v="LONDOO ORTIZ ARNOLD DAVID"/>
    <x v="0"/>
    <x v="0"/>
    <n v="218"/>
    <n v="24.2222222222222"/>
    <n v="227.39361702127701"/>
    <s v="2 Descuentos (Transbordo veh 08 y Lorena Recaudo)"/>
    <n v="98277.127699999997"/>
    <x v="0"/>
    <n v="15912.5"/>
    <x v="401"/>
    <x v="0"/>
    <m/>
  </r>
  <r>
    <d v="2022-09-09T02:03:06"/>
    <x v="9"/>
    <n v="17"/>
    <s v="FRANCO BRAVO JHOAN FERNANDO"/>
    <x v="0"/>
    <x v="1"/>
    <n v="200"/>
    <n v="22.2222222222222"/>
    <n v="227.39361702127701"/>
    <s v="1 Descuento (Conduct) "/>
    <n v="98277.127699999997"/>
    <x v="0"/>
    <n v="15912.5"/>
    <x v="401"/>
    <x v="0"/>
    <m/>
  </r>
  <r>
    <d v="2022-09-09T02:03:06"/>
    <x v="9"/>
    <n v="18"/>
    <s v="RENDON VIANA HUMBERTO DE JESUS"/>
    <x v="0"/>
    <x v="0"/>
    <n v="255"/>
    <n v="28.3333333333333"/>
    <n v="227.39361702127701"/>
    <m/>
    <n v="98277.127699999997"/>
    <x v="0"/>
    <n v="15912.5"/>
    <x v="401"/>
    <x v="0"/>
    <m/>
  </r>
  <r>
    <d v="2022-09-09T02:03:06"/>
    <x v="9"/>
    <n v="19"/>
    <s v="HURTADO MADRID JUAN ESTEBAN"/>
    <x v="6"/>
    <x v="0"/>
    <n v="199"/>
    <n v="24.875"/>
    <n v="202.127659574468"/>
    <m/>
    <n v="87357.446800000005"/>
    <x v="0"/>
    <n v="15912.5"/>
    <x v="401"/>
    <x v="0"/>
    <m/>
  </r>
  <r>
    <d v="2022-09-09T02:03:06"/>
    <x v="9"/>
    <n v="20"/>
    <s v="TABORDA ROJAS DIEGO ALEJANDRO"/>
    <x v="1"/>
    <x v="0"/>
    <n v="293"/>
    <n v="26.636363636363601"/>
    <n v="277.92553191489401"/>
    <m/>
    <n v="120116.48940000001"/>
    <x v="0"/>
    <n v="15912.5"/>
    <x v="401"/>
    <x v="0"/>
    <m/>
  </r>
  <r>
    <d v="2022-09-09T02:03:07"/>
    <x v="9"/>
    <n v="22"/>
    <s v="QUIRAMA CASTAEDA JHON JADER"/>
    <x v="3"/>
    <x v="3"/>
    <n v="235"/>
    <n v="23.5"/>
    <n v="252.659574468085"/>
    <s v="8 Descuentos (Transbordo veh 34) "/>
    <n v="109196.8085"/>
    <x v="1"/>
    <n v="15912.5"/>
    <x v="401"/>
    <x v="0"/>
    <m/>
  </r>
  <r>
    <d v="2022-09-09T02:03:07"/>
    <x v="9"/>
    <n v="23"/>
    <s v="RUA OCHOA JARAD"/>
    <x v="3"/>
    <x v="0"/>
    <n v="248"/>
    <n v="26.105263157894701"/>
    <n v="240.026595744681"/>
    <s v="6 Descuentos (Transbordo veh 08)"/>
    <n v="103736.9681"/>
    <x v="2"/>
    <n v="15912.5"/>
    <x v="401"/>
    <x v="0"/>
    <m/>
  </r>
  <r>
    <d v="2022-09-09T02:03:07"/>
    <x v="9"/>
    <n v="25"/>
    <s v="SANCHEZ DIAZ EDISON ANDRES"/>
    <x v="10"/>
    <x v="2"/>
    <n v="116"/>
    <n v="33.142857142857103"/>
    <n v="88.430851063829806"/>
    <m/>
    <n v="38218.883000000002"/>
    <x v="1"/>
    <n v="15912.5"/>
    <x v="401"/>
    <x v="0"/>
    <m/>
  </r>
  <r>
    <d v="2022-09-09T02:03:08"/>
    <x v="9"/>
    <n v="26"/>
    <s v="VERENZUELA MARTINEZ ALEXANDER"/>
    <x v="3"/>
    <x v="0"/>
    <n v="224"/>
    <n v="22.4"/>
    <n v="252.659574468085"/>
    <m/>
    <n v="109196.8085"/>
    <x v="0"/>
    <n v="15912.5"/>
    <x v="401"/>
    <x v="0"/>
    <m/>
  </r>
  <r>
    <d v="2022-09-09T02:03:08"/>
    <x v="9"/>
    <n v="27"/>
    <s v="DURANGO DAVID JOSE"/>
    <x v="6"/>
    <x v="0"/>
    <n v="197"/>
    <n v="26.266666666666701"/>
    <n v="189.494680851064"/>
    <s v="1 Descuento (Usuario desubicado) "/>
    <n v="81897.606400000004"/>
    <x v="0"/>
    <n v="15912.5"/>
    <x v="401"/>
    <x v="0"/>
    <m/>
  </r>
  <r>
    <d v="2022-09-09T02:03:08"/>
    <x v="9"/>
    <n v="29"/>
    <s v="MEDINA PARRA JONATHAN ESTIVEN"/>
    <x v="3"/>
    <x v="0"/>
    <n v="241"/>
    <n v="24.1"/>
    <n v="252.659574468085"/>
    <s v="11 Descuentos (9 Transbordo veh 37 y 2 Propietarios) "/>
    <n v="109196.8085"/>
    <x v="0"/>
    <n v="15912.5"/>
    <x v="401"/>
    <x v="0"/>
    <m/>
  </r>
  <r>
    <d v="2022-09-09T02:03:08"/>
    <x v="1"/>
    <n v="30"/>
    <s v="ORTEGA ARROYAVE JUAN PABLO"/>
    <x v="0"/>
    <x v="0"/>
    <n v="209"/>
    <n v="23.2222222222222"/>
    <n v="227.39361702127701"/>
    <m/>
    <n v="98277.127699999997"/>
    <x v="0"/>
    <n v="15912.5"/>
    <x v="401"/>
    <x v="0"/>
    <m/>
  </r>
  <r>
    <d v="2022-09-09T02:03:09"/>
    <x v="1"/>
    <n v="31"/>
    <s v="LONDOO URREGO DANIEL ANDRES"/>
    <x v="14"/>
    <x v="0"/>
    <n v="27"/>
    <n v="54"/>
    <n v="12.6329787234043"/>
    <m/>
    <n v="5459.8404"/>
    <x v="0"/>
    <n v="15912.5"/>
    <x v="401"/>
    <x v="0"/>
    <m/>
  </r>
  <r>
    <d v="2022-09-09T02:03:09"/>
    <x v="1"/>
    <n v="32"/>
    <s v="ESCOBAR BRAN MATEO"/>
    <x v="3"/>
    <x v="0"/>
    <n v="245"/>
    <n v="24.5"/>
    <n v="252.659574468085"/>
    <s v="26 Descuentos (Transbordo veh 08) "/>
    <n v="109196.8085"/>
    <x v="0"/>
    <n v="15912.5"/>
    <x v="401"/>
    <x v="0"/>
    <m/>
  </r>
  <r>
    <d v="2022-09-09T02:03:09"/>
    <x v="1"/>
    <n v="34"/>
    <s v="MONTOYA OSPINA GILBERTO ANTONIO"/>
    <x v="9"/>
    <x v="0"/>
    <n v="330"/>
    <n v="28.695652173913"/>
    <n v="290.558510638298"/>
    <m/>
    <n v="125576.32980000001"/>
    <x v="0"/>
    <n v="15912.5"/>
    <x v="401"/>
    <x v="0"/>
    <m/>
  </r>
  <r>
    <d v="2022-09-09T02:03:09"/>
    <x v="1"/>
    <n v="35"/>
    <s v="GARCIA DAVID WILSON ALBERTO"/>
    <x v="1"/>
    <x v="0"/>
    <n v="284"/>
    <n v="25.818181818181799"/>
    <n v="277.92553191489401"/>
    <s v="4 Descuentos (Conduct, 2 x Usuario con movilidad reducida y Despachador jose) "/>
    <n v="120116.48940000001"/>
    <x v="1"/>
    <n v="15912.5"/>
    <x v="401"/>
    <x v="0"/>
    <m/>
  </r>
  <r>
    <d v="2022-09-09T02:03:10"/>
    <x v="1"/>
    <n v="36"/>
    <s v="MARTINEZ CHAVERRA LUIS NORBERTO"/>
    <x v="9"/>
    <x v="0"/>
    <n v="279"/>
    <n v="23.25"/>
    <n v="303.191489361702"/>
    <s v="1 Descuento (Jose despachador) "/>
    <n v="131036.17019999999"/>
    <x v="0"/>
    <n v="15912.5"/>
    <x v="401"/>
    <x v="0"/>
    <m/>
  </r>
  <r>
    <d v="2022-09-09T02:03:10"/>
    <x v="1"/>
    <n v="37"/>
    <s v="PIEDRAHITA MADRID SANTIAGO"/>
    <x v="8"/>
    <x v="1"/>
    <n v="136"/>
    <n v="27.2"/>
    <n v="126.329787234043"/>
    <m/>
    <n v="54598.404300000002"/>
    <x v="1"/>
    <n v="15912.5"/>
    <x v="401"/>
    <x v="0"/>
    <m/>
  </r>
  <r>
    <d v="2022-09-09T02:03:10"/>
    <x v="1"/>
    <n v="38"/>
    <s v="LONDOO URREGO DANIEL ANDRES"/>
    <x v="6"/>
    <x v="0"/>
    <n v="174"/>
    <n v="21.75"/>
    <n v="202.127659574468"/>
    <m/>
    <n v="87357.446800000005"/>
    <x v="0"/>
    <n v="15912.5"/>
    <x v="401"/>
    <x v="0"/>
    <m/>
  </r>
  <r>
    <d v="2022-09-09T02:03:11"/>
    <x v="1"/>
    <n v="40"/>
    <s v="OCAMPO OCAMPO ANTONIO JOSE"/>
    <x v="1"/>
    <x v="0"/>
    <n v="304"/>
    <n v="27.636363636363601"/>
    <n v="277.92553191489401"/>
    <m/>
    <n v="120116.48940000001"/>
    <x v="0"/>
    <n v="15912.5"/>
    <x v="401"/>
    <x v="0"/>
    <m/>
  </r>
  <r>
    <d v="2022-09-09T02:03:11"/>
    <x v="1"/>
    <n v="42"/>
    <s v="CASTRILLON CLAVIJO CRISTIAN JESIC"/>
    <x v="0"/>
    <x v="0"/>
    <n v="214"/>
    <n v="23.7777777777778"/>
    <n v="227.39361702127701"/>
    <s v="3 Descuentos (Transbordo) "/>
    <n v="98277.127699999997"/>
    <x v="0"/>
    <n v="15912.5"/>
    <x v="401"/>
    <x v="0"/>
    <m/>
  </r>
  <r>
    <d v="2022-09-09T02:03:22"/>
    <x v="1"/>
    <n v="3"/>
    <s v="CANO JIMENEZ ESNEIDER"/>
    <x v="6"/>
    <x v="1"/>
    <n v="164"/>
    <n v="20.5"/>
    <n v="164"/>
    <m/>
    <n v="70200"/>
    <x v="0"/>
    <n v="7920"/>
    <x v="401"/>
    <x v="0"/>
    <m/>
  </r>
  <r>
    <d v="2022-09-09T02:03:23"/>
    <x v="1"/>
    <n v="7"/>
    <s v="LONDOO CADAVID DAVID SANTIAGO"/>
    <x v="0"/>
    <x v="0"/>
    <n v="193"/>
    <n v="21.4444444444444"/>
    <n v="193"/>
    <m/>
    <n v="82800"/>
    <x v="1"/>
    <n v="7920"/>
    <x v="401"/>
    <x v="0"/>
    <m/>
  </r>
  <r>
    <d v="2022-09-09T02:03:23"/>
    <x v="9"/>
    <n v="21"/>
    <s v="REYES ALVARADO ARIEL"/>
    <x v="4"/>
    <x v="0"/>
    <n v="141"/>
    <n v="20.1428571428571"/>
    <n v="141"/>
    <m/>
    <n v="60300"/>
    <x v="0"/>
    <n v="7920"/>
    <x v="401"/>
    <x v="0"/>
    <m/>
  </r>
  <r>
    <d v="2022-09-09T02:03:23"/>
    <x v="9"/>
    <n v="28"/>
    <s v="PINEDA ESTRADA CRISTIAN JOHAN"/>
    <x v="8"/>
    <x v="0"/>
    <n v="91"/>
    <n v="18.2"/>
    <n v="91"/>
    <s v="1 Descuento (Usuario desubicado) "/>
    <n v="38700"/>
    <x v="0"/>
    <n v="7920"/>
    <x v="401"/>
    <x v="0"/>
    <m/>
  </r>
  <r>
    <d v="2022-09-10T03:03:24"/>
    <x v="1"/>
    <n v="11"/>
    <s v="PEREZ BORJA JUAN CARLOS"/>
    <x v="3"/>
    <x v="0"/>
    <n v="201"/>
    <n v="20.100000000000001"/>
    <n v="201"/>
    <m/>
    <n v="85950"/>
    <x v="0"/>
    <n v="12780"/>
    <x v="402"/>
    <x v="0"/>
    <m/>
  </r>
  <r>
    <d v="2022-09-10T03:03:24"/>
    <x v="1"/>
    <n v="17"/>
    <s v="FRANCO BRAVO JHOAN FERNANDO"/>
    <x v="4"/>
    <x v="0"/>
    <n v="146"/>
    <n v="20.8571428571429"/>
    <n v="146"/>
    <m/>
    <n v="62550"/>
    <x v="0"/>
    <n v="12780"/>
    <x v="402"/>
    <x v="0"/>
    <m/>
  </r>
  <r>
    <d v="2022-09-10T03:03:24"/>
    <x v="1"/>
    <n v="21"/>
    <s v="MARULANDA JARAMILLO DAWER ANDRES"/>
    <x v="3"/>
    <x v="0"/>
    <n v="202"/>
    <n v="20.2"/>
    <n v="202"/>
    <m/>
    <n v="86400"/>
    <x v="0"/>
    <n v="12780"/>
    <x v="402"/>
    <x v="0"/>
    <m/>
  </r>
  <r>
    <d v="2022-09-10T03:03:25"/>
    <x v="9"/>
    <n v="32"/>
    <s v="ESCOBAR BRAN MATEO"/>
    <x v="10"/>
    <x v="0"/>
    <n v="90"/>
    <n v="20"/>
    <n v="90"/>
    <m/>
    <n v="38475"/>
    <x v="0"/>
    <n v="12780"/>
    <x v="402"/>
    <x v="0"/>
    <m/>
  </r>
  <r>
    <d v="2022-09-10T03:03:30"/>
    <x v="9"/>
    <n v="1"/>
    <s v="BERRIO GIL YEYSON DARIO"/>
    <x v="0"/>
    <x v="0"/>
    <n v="269"/>
    <n v="29.8888888888889"/>
    <n v="231.97826086956499"/>
    <m/>
    <n v="100340.21739999999"/>
    <x v="0"/>
    <n v="14137.5"/>
    <x v="402"/>
    <x v="0"/>
    <m/>
  </r>
  <r>
    <d v="2022-09-10T03:03:31"/>
    <x v="9"/>
    <n v="2"/>
    <s v="ZAPATA MARULANDA JUAN DIEGO"/>
    <x v="4"/>
    <x v="0"/>
    <n v="188"/>
    <n v="26.8571428571429"/>
    <n v="180.42753623188401"/>
    <m/>
    <n v="78042.391300000003"/>
    <x v="1"/>
    <n v="14137.5"/>
    <x v="402"/>
    <x v="0"/>
    <m/>
  </r>
  <r>
    <d v="2022-09-10T03:03:31"/>
    <x v="9"/>
    <n v="3"/>
    <s v="CANO JIMENEZ ESNEIDER"/>
    <x v="10"/>
    <x v="0"/>
    <n v="106"/>
    <n v="26.5"/>
    <n v="103.101449275362"/>
    <m/>
    <n v="44595.652199999997"/>
    <x v="0"/>
    <n v="14137.5"/>
    <x v="402"/>
    <x v="0"/>
    <m/>
  </r>
  <r>
    <d v="2022-09-10T03:03:31"/>
    <x v="9"/>
    <n v="5"/>
    <s v="GONZALEZ MONTAO HERNAN DARIO"/>
    <x v="0"/>
    <x v="0"/>
    <n v="236"/>
    <n v="26.2222222222222"/>
    <n v="231.97826086956499"/>
    <m/>
    <n v="100340.21739999999"/>
    <x v="1"/>
    <n v="14137.5"/>
    <x v="402"/>
    <x v="0"/>
    <m/>
  </r>
  <r>
    <d v="2022-09-10T03:03:31"/>
    <x v="9"/>
    <n v="6"/>
    <s v="VARGAS ROJAS DIELMER AUGUSTO"/>
    <x v="3"/>
    <x v="0"/>
    <n v="241"/>
    <n v="24.1"/>
    <n v="257.75362318840598"/>
    <s v="2 Descuentos (Jefe de ruta) "/>
    <n v="111489.13039999999"/>
    <x v="0"/>
    <n v="14137.5"/>
    <x v="402"/>
    <x v="0"/>
    <m/>
  </r>
  <r>
    <d v="2022-09-10T03:03:31"/>
    <x v="9"/>
    <n v="7"/>
    <s v="HERNANDEZ MACIAS GILBERTO"/>
    <x v="3"/>
    <x v="0"/>
    <n v="220"/>
    <n v="22"/>
    <n v="257.75362318840598"/>
    <m/>
    <n v="111489.13039999999"/>
    <x v="1"/>
    <n v="14137.5"/>
    <x v="402"/>
    <x v="0"/>
    <m/>
  </r>
  <r>
    <d v="2022-09-10T03:03:31"/>
    <x v="9"/>
    <n v="8"/>
    <s v="VACA FIERRO ROBINSON"/>
    <x v="1"/>
    <x v="0"/>
    <n v="325"/>
    <n v="29.545454545454501"/>
    <n v="283.52898550724598"/>
    <s v="6 Descuentos (Incidente con Usuarios y Despachador estiven) "/>
    <n v="122638.0435"/>
    <x v="1"/>
    <n v="14137.5"/>
    <x v="402"/>
    <x v="0"/>
    <m/>
  </r>
  <r>
    <d v="2022-09-10T03:03:32"/>
    <x v="9"/>
    <n v="9"/>
    <s v="PINEDA ESTRADA CRISTIAN JOHAN"/>
    <x v="4"/>
    <x v="0"/>
    <n v="191"/>
    <n v="27.285714285714299"/>
    <n v="180.42753623188401"/>
    <m/>
    <n v="78042.391300000003"/>
    <x v="0"/>
    <n v="14137.5"/>
    <x v="402"/>
    <x v="0"/>
    <m/>
  </r>
  <r>
    <d v="2022-09-10T03:03:32"/>
    <x v="9"/>
    <n v="10"/>
    <s v="MONSALVE OCAMPO EDISON GUSTAVO"/>
    <x v="0"/>
    <x v="0"/>
    <n v="256"/>
    <n v="28.4444444444444"/>
    <n v="231.97826086956499"/>
    <s v="1 Descuento (Jefe de ruta) "/>
    <n v="100340.21739999999"/>
    <x v="0"/>
    <n v="14137.5"/>
    <x v="402"/>
    <x v="0"/>
    <m/>
  </r>
  <r>
    <d v="2022-09-10T03:03:32"/>
    <x v="1"/>
    <n v="12"/>
    <s v="ZAPATA POSSO FERNEY"/>
    <x v="0"/>
    <x v="0"/>
    <n v="196"/>
    <n v="21.7777777777778"/>
    <n v="231.97826086956499"/>
    <s v="1 Descuento (Jefe de ruta) "/>
    <n v="100340.21739999999"/>
    <x v="0"/>
    <n v="14137.5"/>
    <x v="402"/>
    <x v="0"/>
    <m/>
  </r>
  <r>
    <d v="2022-09-10T03:03:32"/>
    <x v="1"/>
    <n v="13"/>
    <s v="MORALES CASTAEDA JONNY EDISON"/>
    <x v="3"/>
    <x v="0"/>
    <n v="238"/>
    <n v="23.8"/>
    <n v="257.75362318840598"/>
    <m/>
    <n v="111489.13039999999"/>
    <x v="0"/>
    <n v="14137.5"/>
    <x v="402"/>
    <x v="0"/>
    <m/>
  </r>
  <r>
    <d v="2022-09-10T03:03:32"/>
    <x v="1"/>
    <n v="14"/>
    <s v="JIMENEZ JIMENEZ OMAR DAVID"/>
    <x v="3"/>
    <x v="0"/>
    <n v="292"/>
    <n v="29.2"/>
    <n v="257.75362318840598"/>
    <m/>
    <n v="111489.13039999999"/>
    <x v="1"/>
    <n v="14137.5"/>
    <x v="402"/>
    <x v="0"/>
    <m/>
  </r>
  <r>
    <d v="2022-09-10T03:03:33"/>
    <x v="1"/>
    <n v="15"/>
    <s v="LONDOO LOPERA DUVAN ANDRES"/>
    <x v="3"/>
    <x v="0"/>
    <n v="226"/>
    <n v="22.6"/>
    <n v="257.75362318840598"/>
    <s v="6 Descuentos (Transbordo)"/>
    <n v="111489.13039999999"/>
    <x v="0"/>
    <n v="14137.5"/>
    <x v="402"/>
    <x v="0"/>
    <m/>
  </r>
  <r>
    <d v="2022-09-10T03:03:33"/>
    <x v="1"/>
    <n v="16"/>
    <s v="LONDOO ORTIZ ARNOLD DAVID"/>
    <x v="14"/>
    <x v="0"/>
    <n v="14"/>
    <n v="28"/>
    <n v="12.8876811594203"/>
    <m/>
    <n v="5574.4565000000002"/>
    <x v="0"/>
    <n v="14137.5"/>
    <x v="402"/>
    <x v="0"/>
    <m/>
  </r>
  <r>
    <d v="2022-09-10T03:03:33"/>
    <x v="1"/>
    <n v="18"/>
    <s v="RENDON VIANA HUMBERTO DE JESUS"/>
    <x v="0"/>
    <x v="0"/>
    <n v="213"/>
    <n v="23.6666666666667"/>
    <n v="231.97826086956499"/>
    <m/>
    <n v="100340.21739999999"/>
    <x v="0"/>
    <n v="14137.5"/>
    <x v="402"/>
    <x v="0"/>
    <m/>
  </r>
  <r>
    <d v="2022-09-10T03:03:33"/>
    <x v="1"/>
    <n v="19"/>
    <s v="HURTADO MADRID JUAN ESTEBAN"/>
    <x v="2"/>
    <x v="1"/>
    <n v="186"/>
    <n v="31"/>
    <n v="154.65217391304299"/>
    <s v="2 Descuentos (Propietario) "/>
    <n v="66893.478300000002"/>
    <x v="0"/>
    <n v="14137.5"/>
    <x v="402"/>
    <x v="0"/>
    <m/>
  </r>
  <r>
    <d v="2022-09-10T03:03:33"/>
    <x v="1"/>
    <n v="20"/>
    <s v="MEDINA PARRA JONATHAN ESTIVEN"/>
    <x v="3"/>
    <x v="0"/>
    <n v="248"/>
    <n v="24.8"/>
    <n v="257.75362318840598"/>
    <s v="1 Descuento (Jefe de ruta) "/>
    <n v="111489.13039999999"/>
    <x v="0"/>
    <n v="14137.5"/>
    <x v="402"/>
    <x v="0"/>
    <m/>
  </r>
  <r>
    <d v="2022-09-10T03:03:33"/>
    <x v="1"/>
    <n v="22"/>
    <s v="QUIRAMA CASTAEDA JHON JADER"/>
    <x v="0"/>
    <x v="3"/>
    <n v="257"/>
    <n v="28.5555555555556"/>
    <n v="231.97826086956499"/>
    <m/>
    <n v="100340.21739999999"/>
    <x v="1"/>
    <n v="14137.5"/>
    <x v="402"/>
    <x v="0"/>
    <m/>
  </r>
  <r>
    <d v="2022-09-10T03:03:34"/>
    <x v="1"/>
    <n v="23"/>
    <s v="RUA OCHOA JARAD"/>
    <x v="1"/>
    <x v="3"/>
    <n v="265"/>
    <n v="24.090909090909101"/>
    <n v="283.52898550724598"/>
    <m/>
    <n v="122638.0435"/>
    <x v="2"/>
    <n v="14137.5"/>
    <x v="402"/>
    <x v="0"/>
    <m/>
  </r>
  <r>
    <d v="2022-09-10T03:03:34"/>
    <x v="1"/>
    <n v="25"/>
    <s v="SANCHEZ DIAZ EDISON ANDRES"/>
    <x v="1"/>
    <x v="0"/>
    <n v="348"/>
    <n v="31.636363636363601"/>
    <n v="283.52898550724598"/>
    <s v="1 Descuento (Jose despachador) "/>
    <n v="122638.0435"/>
    <x v="1"/>
    <n v="14137.5"/>
    <x v="402"/>
    <x v="0"/>
    <m/>
  </r>
  <r>
    <d v="2022-09-10T03:03:34"/>
    <x v="1"/>
    <n v="26"/>
    <s v="VERENZUELA MARTINEZ ALEXANDER"/>
    <x v="3"/>
    <x v="0"/>
    <n v="217"/>
    <n v="21.7"/>
    <n v="257.75362318840598"/>
    <m/>
    <n v="111489.13039999999"/>
    <x v="0"/>
    <n v="14137.5"/>
    <x v="402"/>
    <x v="0"/>
    <m/>
  </r>
  <r>
    <d v="2022-09-10T03:03:34"/>
    <x v="1"/>
    <n v="27"/>
    <s v="DURANGO DAVID JOSE"/>
    <x v="0"/>
    <x v="0"/>
    <n v="242"/>
    <n v="26.8888888888889"/>
    <n v="231.97826086956499"/>
    <m/>
    <n v="100340.21739999999"/>
    <x v="0"/>
    <n v="14137.5"/>
    <x v="402"/>
    <x v="0"/>
    <m/>
  </r>
  <r>
    <d v="2022-09-10T03:03:34"/>
    <x v="1"/>
    <n v="28"/>
    <s v="ESCOBAR BRAN MATEO"/>
    <x v="10"/>
    <x v="0"/>
    <n v="120"/>
    <n v="26.6666666666667"/>
    <n v="115.98913043478299"/>
    <m/>
    <n v="50170.108699999997"/>
    <x v="0"/>
    <n v="14137.5"/>
    <x v="402"/>
    <x v="0"/>
    <m/>
  </r>
  <r>
    <d v="2022-09-10T03:03:35"/>
    <x v="9"/>
    <n v="30"/>
    <s v="ORTEGA ARROYAVE JUAN PABLO"/>
    <x v="4"/>
    <x v="0"/>
    <n v="186"/>
    <n v="26.571428571428601"/>
    <n v="180.42753623188401"/>
    <s v="1 Descuento (Jose despachador) "/>
    <n v="78042.391300000003"/>
    <x v="0"/>
    <n v="14137.5"/>
    <x v="402"/>
    <x v="0"/>
    <m/>
  </r>
  <r>
    <d v="2022-09-10T03:03:35"/>
    <x v="9"/>
    <n v="33"/>
    <s v="TABORDA ROJAS DIEGO ALEJANDRO"/>
    <x v="6"/>
    <x v="0"/>
    <n v="207"/>
    <n v="25.875"/>
    <n v="206.202898550725"/>
    <m/>
    <n v="89191.304300000003"/>
    <x v="0"/>
    <n v="14137.5"/>
    <x v="402"/>
    <x v="0"/>
    <m/>
  </r>
  <r>
    <d v="2022-09-10T03:03:35"/>
    <x v="9"/>
    <n v="35"/>
    <s v="GARCIA DAVID WILSON ALBERTO"/>
    <x v="3"/>
    <x v="0"/>
    <n v="266"/>
    <n v="26.6"/>
    <n v="257.75362318840598"/>
    <s v="2 Descuentos x Usuario con movilidad reducida) "/>
    <n v="111489.13039999999"/>
    <x v="1"/>
    <n v="14137.5"/>
    <x v="402"/>
    <x v="0"/>
    <m/>
  </r>
  <r>
    <d v="2022-09-10T03:03:35"/>
    <x v="9"/>
    <n v="36"/>
    <s v="LONDOO CADAVID DAVID SANTIAGO"/>
    <x v="0"/>
    <x v="0"/>
    <n v="229"/>
    <n v="25.4444444444444"/>
    <n v="231.97826086956499"/>
    <s v="2 Descuentos (Conducts) "/>
    <n v="100340.21739999999"/>
    <x v="0"/>
    <n v="14137.5"/>
    <x v="402"/>
    <x v="0"/>
    <m/>
  </r>
  <r>
    <d v="2022-09-10T03:03:35"/>
    <x v="9"/>
    <n v="37"/>
    <s v="PIEDRAHITA MADRID SANTIAGO"/>
    <x v="6"/>
    <x v="0"/>
    <n v="193"/>
    <n v="24.125"/>
    <n v="206.202898550725"/>
    <m/>
    <n v="89191.304300000003"/>
    <x v="1"/>
    <n v="14137.5"/>
    <x v="402"/>
    <x v="0"/>
    <m/>
  </r>
  <r>
    <d v="2022-09-10T03:03:35"/>
    <x v="9"/>
    <n v="38"/>
    <s v="LONDOO URREGO DANIEL ANDRES"/>
    <x v="6"/>
    <x v="0"/>
    <n v="216"/>
    <n v="27"/>
    <n v="206.202898550725"/>
    <m/>
    <n v="89191.304300000003"/>
    <x v="0"/>
    <n v="14137.5"/>
    <x v="402"/>
    <x v="0"/>
    <m/>
  </r>
  <r>
    <d v="2022-09-10T03:03:36"/>
    <x v="9"/>
    <n v="39"/>
    <s v="POSSO SANTIAGO"/>
    <x v="0"/>
    <x v="0"/>
    <n v="188"/>
    <n v="20.8888888888889"/>
    <n v="231.97826086956499"/>
    <m/>
    <n v="100340.21739999999"/>
    <x v="0"/>
    <n v="14137.5"/>
    <x v="402"/>
    <x v="0"/>
    <m/>
  </r>
  <r>
    <d v="2022-09-10T03:03:36"/>
    <x v="9"/>
    <n v="40"/>
    <s v="OCAMPO OCAMPO ANTONIO JOSE"/>
    <x v="9"/>
    <x v="3"/>
    <n v="295"/>
    <n v="24.5833333333333"/>
    <n v="309.304347826087"/>
    <m/>
    <n v="133786.9565"/>
    <x v="0"/>
    <n v="14137.5"/>
    <x v="402"/>
    <x v="0"/>
    <m/>
  </r>
  <r>
    <d v="2022-09-10T03:03:36"/>
    <x v="9"/>
    <n v="42"/>
    <s v="CASTRILLON CLAVIJO CRISTIAN JESIC"/>
    <x v="3"/>
    <x v="3"/>
    <n v="240"/>
    <n v="24"/>
    <n v="257.75362318840598"/>
    <m/>
    <n v="111489.13039999999"/>
    <x v="0"/>
    <n v="14137.5"/>
    <x v="402"/>
    <x v="0"/>
    <m/>
  </r>
  <r>
    <d v="2022-09-11T03:58:43"/>
    <x v="1"/>
    <n v="3"/>
    <s v="CANO JIMENEZ ESNEIDER"/>
    <x v="0"/>
    <x v="3"/>
    <n v="183"/>
    <n v="20.3333333333333"/>
    <n v="183"/>
    <m/>
    <n v="78300"/>
    <x v="0"/>
    <n v="8500"/>
    <x v="403"/>
    <x v="0"/>
    <m/>
  </r>
  <r>
    <d v="2022-09-11T03:58:43"/>
    <x v="9"/>
    <n v="14"/>
    <s v="JIMENEZ JIMENEZ OMAR DAVID"/>
    <x v="6"/>
    <x v="0"/>
    <n v="163"/>
    <n v="20.375"/>
    <n v="163"/>
    <m/>
    <n v="69750"/>
    <x v="1"/>
    <n v="8500"/>
    <x v="403"/>
    <x v="0"/>
    <m/>
  </r>
  <r>
    <d v="2022-09-11T03:58:43"/>
    <x v="9"/>
    <n v="17"/>
    <s v="ESPINOZA CHAVARRIA GUILLERMO LEON"/>
    <x v="6"/>
    <x v="0"/>
    <n v="167"/>
    <n v="20.875"/>
    <n v="167"/>
    <m/>
    <n v="71550"/>
    <x v="0"/>
    <n v="8500"/>
    <x v="403"/>
    <x v="0"/>
    <m/>
  </r>
  <r>
    <d v="2022-09-11T03:58:43"/>
    <x v="1"/>
    <n v="32"/>
    <s v="ESCOBAR BRAN MATEO"/>
    <x v="10"/>
    <x v="0"/>
    <n v="75"/>
    <n v="18.75"/>
    <n v="75"/>
    <m/>
    <n v="31950"/>
    <x v="0"/>
    <n v="8500"/>
    <x v="403"/>
    <x v="0"/>
    <m/>
  </r>
  <r>
    <d v="2022-09-11T03:58:48"/>
    <x v="1"/>
    <n v="1"/>
    <s v="LUJAN LOPERA FABIAN ALEXIS"/>
    <x v="6"/>
    <x v="0"/>
    <n v="162"/>
    <n v="20.25"/>
    <n v="190.48608534322801"/>
    <s v="14 Descuentos (Transbordo) "/>
    <n v="82118.738400000002"/>
    <x v="0"/>
    <n v="14603.125"/>
    <x v="403"/>
    <x v="0"/>
    <m/>
  </r>
  <r>
    <d v="2022-09-11T03:58:48"/>
    <x v="1"/>
    <n v="2"/>
    <s v="ZAPATA MARULANDA JUAN DIEGO"/>
    <x v="6"/>
    <x v="0"/>
    <n v="175"/>
    <n v="21.875"/>
    <n v="190.48608534322801"/>
    <s v="4 Descuentos (2 Jefe de ruta y Propietarios) "/>
    <n v="82118.738400000002"/>
    <x v="1"/>
    <n v="14603.125"/>
    <x v="403"/>
    <x v="0"/>
    <m/>
  </r>
  <r>
    <d v="2022-09-11T03:58:48"/>
    <x v="1"/>
    <n v="5"/>
    <s v="GONZALEZ MONTAO HERNAN DARIO"/>
    <x v="6"/>
    <x v="0"/>
    <n v="176"/>
    <n v="22"/>
    <n v="190.48608534322801"/>
    <m/>
    <n v="82118.738400000002"/>
    <x v="1"/>
    <n v="14603.125"/>
    <x v="403"/>
    <x v="0"/>
    <m/>
  </r>
  <r>
    <d v="2022-09-11T03:58:49"/>
    <x v="1"/>
    <n v="6"/>
    <s v="VARGAS ROJAS DIELMER AUGUSTO"/>
    <x v="0"/>
    <x v="0"/>
    <n v="188"/>
    <n v="20.8888888888889"/>
    <n v="214.296846011132"/>
    <m/>
    <n v="92383.580700000006"/>
    <x v="0"/>
    <n v="14603.125"/>
    <x v="403"/>
    <x v="0"/>
    <m/>
  </r>
  <r>
    <d v="2022-09-11T03:58:49"/>
    <x v="1"/>
    <n v="7"/>
    <s v="HERNANDEZ MACIAS GILBERTO"/>
    <x v="0"/>
    <x v="3"/>
    <n v="213"/>
    <n v="23.6666666666667"/>
    <n v="214.296846011132"/>
    <m/>
    <n v="92383.580700000006"/>
    <x v="1"/>
    <n v="14603.125"/>
    <x v="403"/>
    <x v="0"/>
    <m/>
  </r>
  <r>
    <d v="2022-09-11T03:58:49"/>
    <x v="1"/>
    <n v="8"/>
    <s v="VACA FIERRO ROBINSON"/>
    <x v="2"/>
    <x v="0"/>
    <n v="172"/>
    <n v="26.461538461538499"/>
    <n v="154.76994434137299"/>
    <m/>
    <n v="66721.475000000006"/>
    <x v="1"/>
    <n v="14603.125"/>
    <x v="403"/>
    <x v="0"/>
    <m/>
  </r>
  <r>
    <d v="2022-09-11T03:58:49"/>
    <x v="1"/>
    <n v="9"/>
    <s v="PINEDA ESTRADA CRISTIAN JOHAN"/>
    <x v="6"/>
    <x v="3"/>
    <n v="179"/>
    <n v="21.0588235294118"/>
    <n v="202.39146567718001"/>
    <m/>
    <n v="87251.159599999999"/>
    <x v="0"/>
    <n v="14603.125"/>
    <x v="403"/>
    <x v="0"/>
    <m/>
  </r>
  <r>
    <d v="2022-09-11T03:58:49"/>
    <x v="1"/>
    <n v="10"/>
    <s v="MONSALVE OCAMPO EDISON GUSTAVO"/>
    <x v="2"/>
    <x v="0"/>
    <n v="142"/>
    <n v="21.846153846153801"/>
    <n v="154.76994434137299"/>
    <s v="1 Descuento (Estiven despachador) "/>
    <n v="66721.475000000006"/>
    <x v="0"/>
    <n v="14603.125"/>
    <x v="403"/>
    <x v="0"/>
    <m/>
  </r>
  <r>
    <d v="2022-09-11T03:58:49"/>
    <x v="9"/>
    <n v="11"/>
    <s v="PEREZ BORJA JUAN CARLOS"/>
    <x v="3"/>
    <x v="3"/>
    <n v="232"/>
    <n v="23.2"/>
    <n v="238.107606679035"/>
    <m/>
    <n v="102648.423"/>
    <x v="0"/>
    <n v="14603.125"/>
    <x v="403"/>
    <x v="0"/>
    <m/>
  </r>
  <r>
    <d v="2022-09-11T03:58:50"/>
    <x v="9"/>
    <n v="12"/>
    <s v="ROJAS QUINTERO MIGUEL ANTONIO"/>
    <x v="4"/>
    <x v="0"/>
    <n v="185"/>
    <n v="26.428571428571399"/>
    <n v="166.67532467532499"/>
    <m/>
    <n v="71853.896099999998"/>
    <x v="0"/>
    <n v="14603.125"/>
    <x v="403"/>
    <x v="0"/>
    <m/>
  </r>
  <r>
    <d v="2022-09-11T03:58:50"/>
    <x v="9"/>
    <n v="13"/>
    <s v="MORALES CASTAEDA JONNY EDISON"/>
    <x v="4"/>
    <x v="0"/>
    <n v="251"/>
    <n v="35.857142857142897"/>
    <n v="166.67532467532499"/>
    <m/>
    <n v="71853.896099999998"/>
    <x v="0"/>
    <n v="14603.125"/>
    <x v="403"/>
    <x v="0"/>
    <m/>
  </r>
  <r>
    <d v="2022-09-11T03:58:50"/>
    <x v="9"/>
    <n v="15"/>
    <s v="LONDOO LOPERA DUVAN ANDRES"/>
    <x v="6"/>
    <x v="0"/>
    <n v="177"/>
    <n v="22.125"/>
    <n v="190.48608534322801"/>
    <m/>
    <n v="82118.738400000002"/>
    <x v="0"/>
    <n v="14603.125"/>
    <x v="403"/>
    <x v="0"/>
    <m/>
  </r>
  <r>
    <d v="2022-09-11T03:58:50"/>
    <x v="9"/>
    <n v="18"/>
    <s v="RENDON VIANA HUMBERTO DE JESUS"/>
    <x v="6"/>
    <x v="0"/>
    <n v="179"/>
    <n v="22.375"/>
    <n v="190.48608534322801"/>
    <m/>
    <n v="82118.738400000002"/>
    <x v="0"/>
    <n v="14603.125"/>
    <x v="403"/>
    <x v="0"/>
    <m/>
  </r>
  <r>
    <d v="2022-09-11T03:58:50"/>
    <x v="9"/>
    <n v="19"/>
    <s v="HURTADO MADRID JUAN ESTEBAN"/>
    <x v="0"/>
    <x v="0"/>
    <n v="212"/>
    <n v="23.5555555555556"/>
    <n v="214.296846011132"/>
    <s v="2 Descuentos (Usuarios desubicados) "/>
    <n v="92383.580700000006"/>
    <x v="0"/>
    <n v="14603.125"/>
    <x v="403"/>
    <x v="0"/>
    <m/>
  </r>
  <r>
    <d v="2022-09-11T03:58:51"/>
    <x v="9"/>
    <n v="20"/>
    <s v="TABORDA ROJAS DIEGO ALEJANDRO"/>
    <x v="2"/>
    <x v="1"/>
    <n v="126"/>
    <n v="21"/>
    <n v="142.864564007421"/>
    <m/>
    <n v="61589.053800000002"/>
    <x v="0"/>
    <n v="14603.125"/>
    <x v="403"/>
    <x v="0"/>
    <m/>
  </r>
  <r>
    <d v="2022-09-11T03:58:51"/>
    <x v="9"/>
    <n v="21"/>
    <s v="MARULANDA JARAMILLO DAWER ANDRES"/>
    <x v="10"/>
    <x v="0"/>
    <n v="117"/>
    <n v="26"/>
    <n v="107.148423005566"/>
    <m/>
    <n v="46191.790399999998"/>
    <x v="0"/>
    <n v="14603.125"/>
    <x v="403"/>
    <x v="0"/>
    <m/>
  </r>
  <r>
    <d v="2022-09-11T03:58:51"/>
    <x v="9"/>
    <n v="22"/>
    <s v="QUIRAMA CASTAEDA JHON JADER"/>
    <x v="2"/>
    <x v="0"/>
    <n v="140"/>
    <n v="25.454545454545499"/>
    <n v="130.959183673469"/>
    <m/>
    <n v="56456.632700000002"/>
    <x v="1"/>
    <n v="14603.125"/>
    <x v="403"/>
    <x v="0"/>
    <m/>
  </r>
  <r>
    <d v="2022-09-11T03:58:51"/>
    <x v="9"/>
    <n v="23"/>
    <s v="RUA OCHOA JARAD"/>
    <x v="2"/>
    <x v="3"/>
    <n v="163"/>
    <n v="27.1666666666667"/>
    <n v="142.864564007421"/>
    <s v="1 Descuento (Despachador Jose) "/>
    <n v="61589.053800000002"/>
    <x v="2"/>
    <n v="14603.125"/>
    <x v="403"/>
    <x v="0"/>
    <m/>
  </r>
  <r>
    <d v="2022-09-11T03:58:51"/>
    <x v="9"/>
    <n v="25"/>
    <s v="SANCHEZ DIAZ EDISON ANDRES"/>
    <x v="0"/>
    <x v="0"/>
    <n v="257"/>
    <n v="28.5555555555556"/>
    <n v="214.296846011132"/>
    <s v="2 Descuentos x Usuario con movilidad reducida"/>
    <n v="92383.580700000006"/>
    <x v="1"/>
    <n v="14603.125"/>
    <x v="403"/>
    <x v="0"/>
    <m/>
  </r>
  <r>
    <d v="2022-09-11T03:58:51"/>
    <x v="9"/>
    <n v="26"/>
    <s v="VERENZUELA MARTINEZ ALEXANDER"/>
    <x v="6"/>
    <x v="0"/>
    <n v="190"/>
    <n v="23.75"/>
    <n v="190.48608534322801"/>
    <s v="2 Descuentos (Usuarios desubicados) "/>
    <n v="82118.738400000002"/>
    <x v="0"/>
    <n v="14603.125"/>
    <x v="403"/>
    <x v="0"/>
    <m/>
  </r>
  <r>
    <d v="2022-09-11T03:58:52"/>
    <x v="9"/>
    <n v="27"/>
    <s v="DURANGO DAVID JOSE"/>
    <x v="6"/>
    <x v="0"/>
    <n v="186"/>
    <n v="23.25"/>
    <n v="190.48608534322801"/>
    <s v="2 Descuentos (Usuarios desubicados) "/>
    <n v="82118.738400000002"/>
    <x v="0"/>
    <n v="14603.125"/>
    <x v="403"/>
    <x v="0"/>
    <m/>
  </r>
  <r>
    <d v="2022-09-11T03:58:52"/>
    <x v="9"/>
    <n v="28"/>
    <s v="HINCAPIE GALLEGO YEISON ANDRES"/>
    <x v="3"/>
    <x v="3"/>
    <n v="218"/>
    <n v="21.8"/>
    <n v="238.107606679035"/>
    <s v="2 Descuentos (Conducts)"/>
    <n v="102648.423"/>
    <x v="0"/>
    <n v="14603.125"/>
    <x v="403"/>
    <x v="0"/>
    <m/>
  </r>
  <r>
    <d v="2022-09-11T03:58:52"/>
    <x v="9"/>
    <n v="29"/>
    <s v="MEDINA PARRA JONATHAN ESTIVEN"/>
    <x v="3"/>
    <x v="0"/>
    <n v="255"/>
    <n v="25.5"/>
    <n v="238.107606679035"/>
    <m/>
    <n v="102648.423"/>
    <x v="0"/>
    <n v="14603.125"/>
    <x v="403"/>
    <x v="0"/>
    <m/>
  </r>
  <r>
    <d v="2022-09-11T03:58:52"/>
    <x v="1"/>
    <n v="30"/>
    <s v="ORTEGA ARROYAVE JUAN PABLO"/>
    <x v="6"/>
    <x v="0"/>
    <n v="172"/>
    <n v="21.5"/>
    <n v="190.48608534322801"/>
    <m/>
    <n v="82118.738400000002"/>
    <x v="0"/>
    <n v="14603.125"/>
    <x v="403"/>
    <x v="0"/>
    <m/>
  </r>
  <r>
    <d v="2022-09-11T03:58:52"/>
    <x v="1"/>
    <n v="33"/>
    <s v="GARCIA DAVID WILSON ALBERTO"/>
    <x v="6"/>
    <x v="0"/>
    <n v="207"/>
    <n v="25.875"/>
    <n v="190.48608534322801"/>
    <s v="1 Descuento (Jefe de ruta)"/>
    <n v="82118.738400000002"/>
    <x v="0"/>
    <n v="14603.125"/>
    <x v="403"/>
    <x v="0"/>
    <m/>
  </r>
  <r>
    <d v="2022-09-11T03:58:53"/>
    <x v="1"/>
    <n v="34"/>
    <s v="MONTOYA OSPINA GILBERTO ANTONIO"/>
    <x v="12"/>
    <x v="0"/>
    <n v="310"/>
    <n v="23.846153846153801"/>
    <n v="309.53988868274598"/>
    <s v="4 Descuentos (2 X Usuario con movilidad reducida y Jose despachador) "/>
    <n v="133442.94990000001"/>
    <x v="0"/>
    <n v="14603.125"/>
    <x v="403"/>
    <x v="0"/>
    <m/>
  </r>
  <r>
    <d v="2022-09-11T03:58:53"/>
    <x v="1"/>
    <n v="35"/>
    <s v="URIBE HERRERA JUAN ESTEBAN"/>
    <x v="0"/>
    <x v="0"/>
    <n v="228"/>
    <n v="25.3333333333333"/>
    <n v="214.296846011132"/>
    <s v="2 Descuentos x Usuario con movilidad reducida"/>
    <n v="92383.580700000006"/>
    <x v="1"/>
    <n v="14603.125"/>
    <x v="403"/>
    <x v="0"/>
    <m/>
  </r>
  <r>
    <d v="2022-09-11T03:58:53"/>
    <x v="1"/>
    <n v="36"/>
    <s v="MARTINEZ CHAVERRA LUIS NORBERTO"/>
    <x v="0"/>
    <x v="3"/>
    <n v="194"/>
    <n v="21.5555555555556"/>
    <n v="214.296846011132"/>
    <m/>
    <n v="92383.580700000006"/>
    <x v="0"/>
    <n v="14603.125"/>
    <x v="403"/>
    <x v="0"/>
    <m/>
  </r>
  <r>
    <d v="2022-09-11T03:58:53"/>
    <x v="1"/>
    <n v="37"/>
    <s v="PIEDRAHITA MADRID SANTIAGO"/>
    <x v="0"/>
    <x v="3"/>
    <n v="220"/>
    <n v="24.4444444444444"/>
    <n v="214.296846011132"/>
    <m/>
    <n v="92383.580700000006"/>
    <x v="1"/>
    <n v="14603.125"/>
    <x v="403"/>
    <x v="0"/>
    <m/>
  </r>
  <r>
    <d v="2022-09-11T03:58:53"/>
    <x v="1"/>
    <n v="38"/>
    <s v="ZAPATA MUOZ JOSE SEBASTIAN"/>
    <x v="6"/>
    <x v="0"/>
    <n v="171"/>
    <n v="21.375"/>
    <n v="190.48608534322801"/>
    <m/>
    <n v="82118.738400000002"/>
    <x v="0"/>
    <n v="14603.125"/>
    <x v="403"/>
    <x v="0"/>
    <m/>
  </r>
  <r>
    <d v="2022-09-11T03:58:54"/>
    <x v="1"/>
    <n v="39"/>
    <s v="POSSO SANTIAGO"/>
    <x v="6"/>
    <x v="0"/>
    <n v="186"/>
    <n v="23.25"/>
    <n v="190.48608534322801"/>
    <m/>
    <n v="82118.738400000002"/>
    <x v="0"/>
    <n v="14603.125"/>
    <x v="403"/>
    <x v="0"/>
    <m/>
  </r>
  <r>
    <d v="2022-09-11T03:58:54"/>
    <x v="1"/>
    <n v="40"/>
    <s v="OCAMPO OCAMPO ANTONIO JOSE"/>
    <x v="3"/>
    <x v="3"/>
    <n v="231"/>
    <n v="23.1"/>
    <n v="238.107606679035"/>
    <m/>
    <n v="102648.423"/>
    <x v="0"/>
    <n v="14603.125"/>
    <x v="403"/>
    <x v="0"/>
    <m/>
  </r>
  <r>
    <d v="2022-09-11T03:58:54"/>
    <x v="1"/>
    <n v="42"/>
    <s v="CASTRILLON CLAVIJO CRISTIAN JESIC"/>
    <x v="6"/>
    <x v="0"/>
    <n v="203"/>
    <n v="25.375"/>
    <n v="190.48608534322801"/>
    <s v="ARNOLD LONDOO Realiz 3 viajes donde moviliz 96 Usuarios  "/>
    <n v="82118.738400000002"/>
    <x v="0"/>
    <n v="14603.125"/>
    <x v="403"/>
    <x v="0"/>
    <m/>
  </r>
  <r>
    <d v="2022-09-12T00:31:44"/>
    <x v="10"/>
    <n v="21"/>
    <s v="MARULANDA JARAMILLO DAWER ANDRES"/>
    <x v="2"/>
    <x v="0"/>
    <n v="112"/>
    <n v="18.6666666666667"/>
    <n v="112"/>
    <m/>
    <n v="47700"/>
    <x v="0"/>
    <n v="6800"/>
    <x v="404"/>
    <x v="0"/>
    <m/>
  </r>
  <r>
    <d v="2022-09-12T00:31:44"/>
    <x v="10"/>
    <n v="42"/>
    <s v="LONDOO ORTIZ ARNOLD DAVID"/>
    <x v="8"/>
    <x v="3"/>
    <n v="92"/>
    <n v="18.399999999999999"/>
    <n v="92"/>
    <s v="CRISTIAN CASTRILLON Realiz 3 viajes donde moviliz 52 Usuarios "/>
    <n v="39150"/>
    <x v="0"/>
    <n v="6800"/>
    <x v="404"/>
    <x v="0"/>
    <m/>
  </r>
  <r>
    <d v="2022-09-12T00:31:52"/>
    <x v="10"/>
    <n v="6"/>
    <s v="HINCAPIE GALLEGO YEISON ANDRES"/>
    <x v="0"/>
    <x v="0"/>
    <n v="168"/>
    <n v="18.6666666666667"/>
    <n v="204.85975609756099"/>
    <m/>
    <n v="88136.890199999994"/>
    <x v="0"/>
    <n v="15284.210499999999"/>
    <x v="404"/>
    <x v="0"/>
    <m/>
  </r>
  <r>
    <d v="2022-09-12T00:31:52"/>
    <x v="10"/>
    <n v="9"/>
    <s v="ORTEGA ARROYAVE JUAN PABLO"/>
    <x v="0"/>
    <x v="0"/>
    <n v="225"/>
    <n v="25"/>
    <n v="204.85975609756099"/>
    <s v="2 Descuentos (Usuarios desubicados) "/>
    <n v="88136.890199999994"/>
    <x v="0"/>
    <n v="15284.210499999999"/>
    <x v="404"/>
    <x v="0"/>
    <m/>
  </r>
  <r>
    <d v="2022-09-12T00:31:53"/>
    <x v="10"/>
    <n v="11"/>
    <s v="PEREZ BORJA JUAN CARLOS"/>
    <x v="0"/>
    <x v="0"/>
    <n v="189"/>
    <n v="21"/>
    <n v="204.85975609756099"/>
    <s v="2 Descuentos (Propietarios) "/>
    <n v="88136.890199999994"/>
    <x v="0"/>
    <n v="15284.210499999999"/>
    <x v="404"/>
    <x v="0"/>
    <m/>
  </r>
  <r>
    <d v="2022-09-12T00:31:53"/>
    <x v="10"/>
    <n v="12"/>
    <s v="ZAPATA POSSO FERNEY"/>
    <x v="6"/>
    <x v="0"/>
    <n v="184"/>
    <n v="23"/>
    <n v="182.09756097561001"/>
    <s v="2 Descuentos (Usuarios desubicados) "/>
    <n v="78343.902400000006"/>
    <x v="0"/>
    <n v="15284.210499999999"/>
    <x v="404"/>
    <x v="0"/>
    <m/>
  </r>
  <r>
    <d v="2022-09-12T00:31:53"/>
    <x v="10"/>
    <n v="22"/>
    <s v="QUIRAMA CASTAEDA JHON JADER"/>
    <x v="0"/>
    <x v="0"/>
    <n v="226"/>
    <n v="25.1111111111111"/>
    <n v="204.85975609756099"/>
    <m/>
    <n v="88136.890199999994"/>
    <x v="1"/>
    <n v="15284.210499999999"/>
    <x v="404"/>
    <x v="0"/>
    <m/>
  </r>
  <r>
    <d v="2022-09-12T00:31:53"/>
    <x v="10"/>
    <n v="25"/>
    <s v="SANCHEZ DIAZ EDISON ANDRES"/>
    <x v="0"/>
    <x v="0"/>
    <n v="253"/>
    <n v="28.1111111111111"/>
    <n v="204.85975609756099"/>
    <m/>
    <n v="88136.890199999994"/>
    <x v="1"/>
    <n v="15284.210499999999"/>
    <x v="404"/>
    <x v="0"/>
    <m/>
  </r>
  <r>
    <d v="2022-09-12T00:31:53"/>
    <x v="10"/>
    <n v="26"/>
    <s v="VERENZUELA MARTINEZ ALEXANDER"/>
    <x v="0"/>
    <x v="0"/>
    <n v="218"/>
    <n v="24.2222222222222"/>
    <n v="204.85975609756099"/>
    <m/>
    <n v="88136.890199999994"/>
    <x v="0"/>
    <n v="15284.210499999999"/>
    <x v="404"/>
    <x v="0"/>
    <m/>
  </r>
  <r>
    <d v="2022-09-12T00:31:53"/>
    <x v="10"/>
    <n v="27"/>
    <s v="DURANGO DAVID JOSE"/>
    <x v="0"/>
    <x v="0"/>
    <n v="227"/>
    <n v="25.2222222222222"/>
    <n v="204.85975609756099"/>
    <m/>
    <n v="88136.890199999994"/>
    <x v="0"/>
    <n v="15284.210499999999"/>
    <x v="404"/>
    <x v="0"/>
    <m/>
  </r>
  <r>
    <d v="2022-09-12T00:31:53"/>
    <x v="10"/>
    <n v="29"/>
    <s v="VALENCIA MENDOZA JHON"/>
    <x v="3"/>
    <x v="0"/>
    <n v="206"/>
    <n v="20.6"/>
    <n v="227.621951219512"/>
    <m/>
    <n v="97929.877999999997"/>
    <x v="0"/>
    <n v="15284.210499999999"/>
    <x v="404"/>
    <x v="0"/>
    <m/>
  </r>
  <r>
    <d v="2022-09-12T00:31:53"/>
    <x v="10"/>
    <n v="31"/>
    <s v="LONDOO URREGO DANIEL ANDRES"/>
    <x v="3"/>
    <x v="0"/>
    <n v="209"/>
    <n v="20.9"/>
    <n v="227.621951219512"/>
    <m/>
    <n v="97929.877999999997"/>
    <x v="0"/>
    <n v="15284.210499999999"/>
    <x v="404"/>
    <x v="0"/>
    <m/>
  </r>
  <r>
    <d v="2022-09-12T00:31:54"/>
    <x v="10"/>
    <n v="33"/>
    <s v="GARCIA DAVID WILSON ALBERTO"/>
    <x v="1"/>
    <x v="0"/>
    <n v="238"/>
    <n v="21.636363636363601"/>
    <n v="250.38414634146301"/>
    <s v="1 Descuento (Conduct) "/>
    <n v="107722.8659"/>
    <x v="0"/>
    <n v="15284.210499999999"/>
    <x v="404"/>
    <x v="0"/>
    <m/>
  </r>
  <r>
    <d v="2022-09-12T00:31:54"/>
    <x v="10"/>
    <n v="34"/>
    <s v="MONTOYA OSPINA GILBERTO ANTONIO"/>
    <x v="3"/>
    <x v="0"/>
    <n v="277"/>
    <n v="27.7"/>
    <n v="227.621951219512"/>
    <m/>
    <n v="97929.877999999997"/>
    <x v="0"/>
    <n v="15284.210499999999"/>
    <x v="404"/>
    <x v="0"/>
    <m/>
  </r>
  <r>
    <d v="2022-09-12T00:31:54"/>
    <x v="10"/>
    <n v="35"/>
    <s v="URIBE HERRERA JUAN ESTEBAN"/>
    <x v="3"/>
    <x v="0"/>
    <n v="216"/>
    <n v="21.6"/>
    <n v="227.621951219512"/>
    <s v="2 Descuentos x Usuario con movilidad reducida "/>
    <n v="97929.877999999997"/>
    <x v="1"/>
    <n v="15284.210499999999"/>
    <x v="404"/>
    <x v="0"/>
    <m/>
  </r>
  <r>
    <d v="2022-09-12T00:31:54"/>
    <x v="10"/>
    <n v="36"/>
    <s v="MEDINA PARRA JONATHAN ESTIVEN"/>
    <x v="6"/>
    <x v="0"/>
    <n v="191"/>
    <n v="23.875"/>
    <n v="182.09756097561001"/>
    <m/>
    <n v="78343.902400000006"/>
    <x v="0"/>
    <n v="15284.210499999999"/>
    <x v="404"/>
    <x v="0"/>
    <m/>
  </r>
  <r>
    <d v="2022-09-12T00:31:54"/>
    <x v="10"/>
    <n v="37"/>
    <s v="PIEDRAHITA MADRID SANTIAGO"/>
    <x v="4"/>
    <x v="0"/>
    <n v="134"/>
    <n v="19.1428571428571"/>
    <n v="159.335365853659"/>
    <s v="1 Descuento (Despachador) "/>
    <n v="68550.914600000004"/>
    <x v="1"/>
    <n v="15284.210499999999"/>
    <x v="404"/>
    <x v="0"/>
    <m/>
  </r>
  <r>
    <d v="2022-09-12T00:31:54"/>
    <x v="10"/>
    <n v="38"/>
    <s v="ZAPATA MUOZ JOSE SEBASTIAN"/>
    <x v="6"/>
    <x v="0"/>
    <n v="159"/>
    <n v="19.875"/>
    <n v="182.09756097561001"/>
    <m/>
    <n v="78343.902400000006"/>
    <x v="0"/>
    <n v="15284.210499999999"/>
    <x v="404"/>
    <x v="0"/>
    <m/>
  </r>
  <r>
    <d v="2022-09-12T00:31:54"/>
    <x v="10"/>
    <n v="39"/>
    <s v="POSSO SANTIAGO"/>
    <x v="0"/>
    <x v="0"/>
    <n v="172"/>
    <n v="19.1111111111111"/>
    <n v="204.85975609756099"/>
    <m/>
    <n v="88136.890199999994"/>
    <x v="0"/>
    <n v="15284.210499999999"/>
    <x v="404"/>
    <x v="0"/>
    <m/>
  </r>
  <r>
    <d v="2022-09-12T00:31:55"/>
    <x v="10"/>
    <n v="40"/>
    <s v="OCAMPO OCAMPO ANTONIO JOSE"/>
    <x v="3"/>
    <x v="0"/>
    <n v="241"/>
    <n v="24.1"/>
    <n v="227.621951219512"/>
    <m/>
    <n v="97929.877999999997"/>
    <x v="0"/>
    <n v="15284.210499999999"/>
    <x v="404"/>
    <x v="0"/>
    <m/>
  </r>
  <r>
    <d v="2022-09-13T02:20:21"/>
    <x v="1"/>
    <n v="1"/>
    <s v="BERRIO GIL YEYSON DARIO"/>
    <x v="0"/>
    <x v="1"/>
    <n v="185"/>
    <n v="20.6666666666667"/>
    <n v="185"/>
    <s v="1 Descuento (Jose despachador) "/>
    <n v="79200"/>
    <x v="0"/>
    <n v="11340"/>
    <x v="405"/>
    <x v="0"/>
    <m/>
  </r>
  <r>
    <d v="2022-09-13T02:20:21"/>
    <x v="9"/>
    <n v="26"/>
    <s v="VERENZUELA MARTINEZ ALEXANDER"/>
    <x v="2"/>
    <x v="3"/>
    <n v="121"/>
    <n v="20.1666666666667"/>
    <n v="121"/>
    <m/>
    <n v="51750"/>
    <x v="0"/>
    <n v="11340"/>
    <x v="405"/>
    <x v="0"/>
    <m/>
  </r>
  <r>
    <d v="2022-09-13T02:20:21"/>
    <x v="9"/>
    <n v="39"/>
    <s v="POSSO SANTIAGO"/>
    <x v="3"/>
    <x v="0"/>
    <n v="200"/>
    <n v="20"/>
    <n v="200"/>
    <m/>
    <n v="85500"/>
    <x v="0"/>
    <n v="11340"/>
    <x v="405"/>
    <x v="0"/>
    <m/>
  </r>
  <r>
    <d v="2022-09-13T02:20:22"/>
    <x v="1"/>
    <n v="33"/>
    <s v="ZAPATA POSSO FERNEY"/>
    <x v="7"/>
    <x v="0"/>
    <n v="61"/>
    <n v="20.3"/>
    <n v="61"/>
    <m/>
    <n v="26100"/>
    <x v="0"/>
    <n v="11340"/>
    <x v="405"/>
    <x v="0"/>
    <m/>
  </r>
  <r>
    <d v="2022-09-13T02:20:27"/>
    <x v="1"/>
    <n v="3"/>
    <s v="CANO JIMENEZ ESNEIDER"/>
    <x v="3"/>
    <x v="3"/>
    <n v="220"/>
    <n v="22"/>
    <n v="252.36036036036"/>
    <m/>
    <n v="109062.16220000001"/>
    <x v="0"/>
    <n v="15371.875"/>
    <x v="405"/>
    <x v="0"/>
    <m/>
  </r>
  <r>
    <d v="2022-09-13T02:20:27"/>
    <x v="1"/>
    <n v="5"/>
    <s v="GONZALEZ MONTAO HERNAN DARIO"/>
    <x v="0"/>
    <x v="0"/>
    <n v="263"/>
    <n v="29.2222222222222"/>
    <n v="227.12432432432399"/>
    <m/>
    <n v="98155.945900000006"/>
    <x v="1"/>
    <n v="15371.875"/>
    <x v="405"/>
    <x v="0"/>
    <m/>
  </r>
  <r>
    <d v="2022-09-13T02:20:27"/>
    <x v="1"/>
    <n v="6"/>
    <s v="VARGAS ROJAS DIELMER AUGUSTO"/>
    <x v="3"/>
    <x v="0"/>
    <n v="228"/>
    <n v="22.8"/>
    <n v="252.36036036036"/>
    <m/>
    <n v="109062.16220000001"/>
    <x v="0"/>
    <n v="15371.875"/>
    <x v="405"/>
    <x v="0"/>
    <m/>
  </r>
  <r>
    <d v="2022-09-13T02:20:27"/>
    <x v="1"/>
    <n v="7"/>
    <s v="HERNANDEZ MACIAS GILBERTO"/>
    <x v="3"/>
    <x v="0"/>
    <n v="263"/>
    <n v="26.3"/>
    <n v="252.36036036036"/>
    <s v="1 Descuento (Usuario desubicado) "/>
    <n v="109062.16220000001"/>
    <x v="1"/>
    <n v="15371.875"/>
    <x v="405"/>
    <x v="0"/>
    <m/>
  </r>
  <r>
    <d v="2022-09-13T02:20:27"/>
    <x v="1"/>
    <n v="8"/>
    <s v="VACA FIERRO ROBINSON"/>
    <x v="1"/>
    <x v="0"/>
    <n v="308"/>
    <n v="28"/>
    <n v="277.59639639639602"/>
    <s v="8 Descuentos (1 Propietario y 2 Jefe de ruta, 5 Transbordo veh 24) "/>
    <n v="119968.3784"/>
    <x v="1"/>
    <n v="15371.875"/>
    <x v="405"/>
    <x v="0"/>
    <m/>
  </r>
  <r>
    <d v="2022-09-13T02:20:28"/>
    <x v="1"/>
    <n v="9"/>
    <s v="PINEDA ESTRADA CRISTIAN JOHAN"/>
    <x v="0"/>
    <x v="3"/>
    <n v="194"/>
    <n v="21.5555555555556"/>
    <n v="227.12432432432399"/>
    <s v="1 Descuento (Jose despachador) "/>
    <n v="98155.945900000006"/>
    <x v="0"/>
    <n v="15371.875"/>
    <x v="405"/>
    <x v="0"/>
    <m/>
  </r>
  <r>
    <d v="2022-09-13T02:20:28"/>
    <x v="9"/>
    <n v="11"/>
    <s v="PEREZ BORJA JUAN CARLOS"/>
    <x v="6"/>
    <x v="3"/>
    <n v="230"/>
    <n v="28.75"/>
    <n v="201.88828828828801"/>
    <m/>
    <n v="87249.729699999996"/>
    <x v="0"/>
    <n v="15371.875"/>
    <x v="405"/>
    <x v="0"/>
    <m/>
  </r>
  <r>
    <d v="2022-09-13T02:20:28"/>
    <x v="9"/>
    <n v="12"/>
    <s v="ROJAS QUINTERO MIGUEL ANTONIO"/>
    <x v="3"/>
    <x v="0"/>
    <n v="218"/>
    <n v="21.8"/>
    <n v="252.36036036036"/>
    <s v="2 Descuentos (Propietario y Jefe de ruta) "/>
    <n v="109062.16220000001"/>
    <x v="0"/>
    <n v="15371.875"/>
    <x v="405"/>
    <x v="0"/>
    <m/>
  </r>
  <r>
    <d v="2022-09-13T02:20:28"/>
    <x v="9"/>
    <n v="13"/>
    <s v="MORALES CASTAEDA JONNY EDISON"/>
    <x v="5"/>
    <x v="0"/>
    <n v="45"/>
    <n v="45"/>
    <n v="25.236036036036001"/>
    <s v="3 Descuentos (Propietarios) "/>
    <n v="10906.216200000001"/>
    <x v="0"/>
    <n v="15371.875"/>
    <x v="405"/>
    <x v="0"/>
    <m/>
  </r>
  <r>
    <d v="2022-09-13T02:20:28"/>
    <x v="9"/>
    <n v="14"/>
    <s v="JIMENEZ JIMENEZ OMAR DAVID"/>
    <x v="9"/>
    <x v="3"/>
    <n v="336"/>
    <n v="28"/>
    <n v="302.83243243243197"/>
    <m/>
    <n v="130874.5946"/>
    <x v="1"/>
    <n v="15371.875"/>
    <x v="405"/>
    <x v="0"/>
    <m/>
  </r>
  <r>
    <d v="2022-09-13T02:20:28"/>
    <x v="9"/>
    <n v="15"/>
    <s v="LOPERA AGUDELO LUIS FRANCISCO"/>
    <x v="0"/>
    <x v="0"/>
    <n v="234"/>
    <n v="26"/>
    <n v="227.12432432432399"/>
    <m/>
    <n v="98155.945900000006"/>
    <x v="0"/>
    <n v="15371.875"/>
    <x v="405"/>
    <x v="0"/>
    <m/>
  </r>
  <r>
    <d v="2022-09-13T02:20:29"/>
    <x v="9"/>
    <n v="16"/>
    <s v="LONDOO ORTIZ ARNOLD DAVID"/>
    <x v="2"/>
    <x v="0"/>
    <n v="165"/>
    <n v="25.384615384615401"/>
    <n v="164.03423423423399"/>
    <m/>
    <n v="70890.405400000003"/>
    <x v="0"/>
    <n v="15371.875"/>
    <x v="405"/>
    <x v="0"/>
    <m/>
  </r>
  <r>
    <d v="2022-09-13T02:20:29"/>
    <x v="9"/>
    <n v="17"/>
    <s v="ESPINOZA CHAVARRIA GUILLERMO LEON"/>
    <x v="6"/>
    <x v="0"/>
    <n v="204"/>
    <n v="25.5"/>
    <n v="201.88828828828801"/>
    <m/>
    <n v="87249.729699999996"/>
    <x v="0"/>
    <n v="15371.875"/>
    <x v="405"/>
    <x v="0"/>
    <m/>
  </r>
  <r>
    <d v="2022-09-13T02:20:29"/>
    <x v="9"/>
    <n v="19"/>
    <s v="HURTADO MADRID JUAN ESTEBAN"/>
    <x v="6"/>
    <x v="1"/>
    <n v="235"/>
    <n v="29.375"/>
    <n v="201.88828828828801"/>
    <m/>
    <n v="87249.729699999996"/>
    <x v="0"/>
    <n v="15371.875"/>
    <x v="405"/>
    <x v="0"/>
    <m/>
  </r>
  <r>
    <d v="2022-09-13T02:20:29"/>
    <x v="9"/>
    <n v="20"/>
    <s v="TABORDA ROJAS DIEGO ALEJANDRO"/>
    <x v="3"/>
    <x v="0"/>
    <n v="244"/>
    <n v="24.4"/>
    <n v="252.36036036036"/>
    <m/>
    <n v="109062.16220000001"/>
    <x v="0"/>
    <n v="15371.875"/>
    <x v="405"/>
    <x v="0"/>
    <m/>
  </r>
  <r>
    <d v="2022-09-13T02:20:29"/>
    <x v="9"/>
    <n v="21"/>
    <s v="MARULANDA JARAMILLO DAWER ANDRES"/>
    <x v="10"/>
    <x v="0"/>
    <n v="98"/>
    <n v="24.5"/>
    <n v="100.944144144144"/>
    <s v="4 Descuentos (2 Propietarios y 2 Conducts) "/>
    <n v="43624.8649"/>
    <x v="0"/>
    <n v="15371.875"/>
    <x v="405"/>
    <x v="0"/>
    <m/>
  </r>
  <r>
    <d v="2022-09-13T02:20:30"/>
    <x v="9"/>
    <n v="22"/>
    <s v="QUIRAMA CASTAEDA JHON JADER"/>
    <x v="0"/>
    <x v="0"/>
    <n v="252"/>
    <n v="28"/>
    <n v="227.12432432432399"/>
    <m/>
    <n v="98155.945900000006"/>
    <x v="1"/>
    <n v="15371.875"/>
    <x v="405"/>
    <x v="0"/>
    <m/>
  </r>
  <r>
    <d v="2022-09-13T02:20:30"/>
    <x v="9"/>
    <n v="24"/>
    <s v="MORALES CASTAEDA JONNY EDISON"/>
    <x v="6"/>
    <x v="0"/>
    <n v="192"/>
    <n v="24"/>
    <n v="201.88828828828801"/>
    <m/>
    <n v="87249.729699999996"/>
    <x v="0"/>
    <n v="15371.875"/>
    <x v="405"/>
    <x v="0"/>
    <m/>
  </r>
  <r>
    <d v="2022-09-13T02:20:30"/>
    <x v="9"/>
    <n v="25"/>
    <s v="SANCHEZ DIAZ EDISON ANDRES"/>
    <x v="3"/>
    <x v="0"/>
    <n v="298"/>
    <n v="29.8"/>
    <n v="252.36036036036"/>
    <m/>
    <n v="109062.16220000001"/>
    <x v="1"/>
    <n v="15371.875"/>
    <x v="405"/>
    <x v="0"/>
    <m/>
  </r>
  <r>
    <d v="2022-09-13T02:20:30"/>
    <x v="9"/>
    <n v="27"/>
    <s v="HENAO MUOZ FERNEY"/>
    <x v="3"/>
    <x v="0"/>
    <n v="256"/>
    <n v="25.6"/>
    <n v="252.36036036036"/>
    <m/>
    <n v="109062.16220000001"/>
    <x v="0"/>
    <n v="15371.875"/>
    <x v="405"/>
    <x v="0"/>
    <m/>
  </r>
  <r>
    <d v="2022-09-13T02:20:30"/>
    <x v="9"/>
    <n v="28"/>
    <s v="HINCAPIE GALLEGO YEISON ANDRES"/>
    <x v="0"/>
    <x v="0"/>
    <n v="212"/>
    <n v="23.5555555555556"/>
    <n v="227.12432432432399"/>
    <m/>
    <n v="98155.945900000006"/>
    <x v="0"/>
    <n v="15371.875"/>
    <x v="405"/>
    <x v="0"/>
    <m/>
  </r>
  <r>
    <d v="2022-09-13T02:20:30"/>
    <x v="9"/>
    <n v="29"/>
    <s v="VALENCIA MENDOZA JHON"/>
    <x v="6"/>
    <x v="3"/>
    <n v="204"/>
    <n v="25.5"/>
    <n v="201.88828828828801"/>
    <m/>
    <n v="87249.729699999996"/>
    <x v="0"/>
    <n v="15371.875"/>
    <x v="405"/>
    <x v="0"/>
    <m/>
  </r>
  <r>
    <d v="2022-09-13T02:20:31"/>
    <x v="1"/>
    <n v="30"/>
    <s v="ORTEGA ARROYAVE JUAN PABLO"/>
    <x v="0"/>
    <x v="3"/>
    <n v="244"/>
    <n v="27.1111111111111"/>
    <n v="227.12432432432399"/>
    <m/>
    <n v="98155.945900000006"/>
    <x v="0"/>
    <n v="15371.875"/>
    <x v="405"/>
    <x v="0"/>
    <m/>
  </r>
  <r>
    <d v="2022-09-13T02:20:31"/>
    <x v="1"/>
    <n v="31"/>
    <s v="LONDOO URREGO DANIEL ANDRES"/>
    <x v="2"/>
    <x v="0"/>
    <n v="153"/>
    <n v="25.5"/>
    <n v="151.41621621621599"/>
    <m/>
    <n v="65437.297299999998"/>
    <x v="0"/>
    <n v="15371.875"/>
    <x v="405"/>
    <x v="0"/>
    <m/>
  </r>
  <r>
    <d v="2022-09-13T02:20:31"/>
    <x v="1"/>
    <n v="32"/>
    <s v="ESCOBAR BRAN MATEO"/>
    <x v="6"/>
    <x v="0"/>
    <n v="175"/>
    <n v="21.875"/>
    <n v="201.88828828828801"/>
    <m/>
    <n v="87249.729699999996"/>
    <x v="0"/>
    <n v="15371.875"/>
    <x v="405"/>
    <x v="0"/>
    <m/>
  </r>
  <r>
    <d v="2022-09-13T02:20:31"/>
    <x v="1"/>
    <n v="34"/>
    <s v="MONTOYA OSPINA GILBERTO ANTONIO"/>
    <x v="9"/>
    <x v="0"/>
    <n v="299"/>
    <n v="24.9166666666667"/>
    <n v="302.83243243243197"/>
    <m/>
    <n v="130874.5946"/>
    <x v="0"/>
    <n v="15371.875"/>
    <x v="405"/>
    <x v="0"/>
    <m/>
  </r>
  <r>
    <d v="2022-09-13T02:20:31"/>
    <x v="1"/>
    <n v="35"/>
    <s v="URIBE HERRERA JUAN ESTEBAN"/>
    <x v="12"/>
    <x v="0"/>
    <n v="292"/>
    <n v="22.461538461538499"/>
    <n v="328.06846846846901"/>
    <m/>
    <n v="141780.81080000001"/>
    <x v="1"/>
    <n v="15371.875"/>
    <x v="405"/>
    <x v="0"/>
    <m/>
  </r>
  <r>
    <d v="2022-09-13T02:20:32"/>
    <x v="1"/>
    <n v="36"/>
    <s v="MARTINEZ CHAVERRA LUIS NORBERTO"/>
    <x v="3"/>
    <x v="0"/>
    <n v="256"/>
    <n v="25.6"/>
    <n v="252.36036036036"/>
    <m/>
    <n v="109062.16220000001"/>
    <x v="0"/>
    <n v="15371.875"/>
    <x v="405"/>
    <x v="0"/>
    <m/>
  </r>
  <r>
    <d v="2022-09-13T02:20:32"/>
    <x v="1"/>
    <n v="37"/>
    <s v="HOYOS HENAO SANTIAGO"/>
    <x v="7"/>
    <x v="0"/>
    <n v="72"/>
    <n v="24"/>
    <n v="75.708108108108107"/>
    <m/>
    <n v="32718.6486"/>
    <x v="1"/>
    <n v="15371.875"/>
    <x v="405"/>
    <x v="0"/>
    <m/>
  </r>
  <r>
    <d v="2022-09-13T02:20:32"/>
    <x v="1"/>
    <n v="38"/>
    <s v="ZAPATA MUOZ JOSE SEBASTIAN"/>
    <x v="3"/>
    <x v="0"/>
    <n v="222"/>
    <n v="22.2"/>
    <n v="252.36036036036"/>
    <m/>
    <n v="109062.16220000001"/>
    <x v="0"/>
    <n v="15371.875"/>
    <x v="405"/>
    <x v="0"/>
    <m/>
  </r>
  <r>
    <d v="2022-09-13T02:20:32"/>
    <x v="1"/>
    <n v="40"/>
    <s v="MEDINA PARRA JONATHAN ESTIVEN"/>
    <x v="3"/>
    <x v="0"/>
    <n v="222"/>
    <n v="22.2"/>
    <n v="252.36036036036"/>
    <m/>
    <n v="109062.16220000001"/>
    <x v="0"/>
    <n v="15371.875"/>
    <x v="405"/>
    <x v="0"/>
    <m/>
  </r>
  <r>
    <d v="2022-09-13T02:20:33"/>
    <x v="1"/>
    <n v="42"/>
    <s v="CASTRILLON CLAVIJO CRISTIAN JESIC"/>
    <x v="4"/>
    <x v="0"/>
    <n v="169"/>
    <n v="24.1428571428571"/>
    <n v="176.652252252252"/>
    <s v="1 Descuento (Usuario desubicado) "/>
    <n v="76343.513500000001"/>
    <x v="0"/>
    <n v="15371.875"/>
    <x v="405"/>
    <x v="0"/>
    <m/>
  </r>
  <r>
    <d v="2022-09-14T01:38:47"/>
    <x v="1"/>
    <n v="12"/>
    <s v="ROJAS QUINTERO MIGUEL ANTONIO"/>
    <x v="1"/>
    <x v="0"/>
    <n v="234"/>
    <n v="21.272727272727298"/>
    <n v="234"/>
    <m/>
    <n v="100350"/>
    <x v="0"/>
    <n v="12640"/>
    <x v="406"/>
    <x v="0"/>
    <m/>
  </r>
  <r>
    <d v="2022-09-14T01:38:47"/>
    <x v="1"/>
    <n v="16"/>
    <s v="LONDOO ORTIZ ARNOLD DAVID"/>
    <x v="10"/>
    <x v="0"/>
    <n v="66"/>
    <n v="18.8571428571429"/>
    <n v="66"/>
    <m/>
    <n v="28125"/>
    <x v="0"/>
    <n v="12640"/>
    <x v="406"/>
    <x v="0"/>
    <m/>
  </r>
  <r>
    <d v="2022-09-14T01:38:47"/>
    <x v="1"/>
    <n v="26"/>
    <s v="VERENZUELA MARTINEZ ALEXANDER"/>
    <x v="6"/>
    <x v="0"/>
    <n v="172"/>
    <n v="21.5"/>
    <n v="172"/>
    <s v="1 Descuento (Usuario desubicado)"/>
    <n v="73800"/>
    <x v="0"/>
    <n v="12640"/>
    <x v="406"/>
    <x v="0"/>
    <m/>
  </r>
  <r>
    <d v="2022-09-14T01:38:48"/>
    <x v="9"/>
    <n v="32"/>
    <s v="ESCOBAR BRAN MATEO"/>
    <x v="6"/>
    <x v="0"/>
    <n v="160"/>
    <n v="20"/>
    <n v="160"/>
    <m/>
    <n v="68400"/>
    <x v="0"/>
    <n v="12640"/>
    <x v="406"/>
    <x v="0"/>
    <m/>
  </r>
  <r>
    <d v="2022-09-14T01:38:52"/>
    <x v="9"/>
    <n v="1"/>
    <s v="LUJAN LOPERA FABIAN ALEXIS"/>
    <x v="6"/>
    <x v="0"/>
    <n v="197"/>
    <n v="24.625"/>
    <n v="203.17367458866499"/>
    <s v="1 Descuento (Conduct)"/>
    <n v="87828.153600000005"/>
    <x v="0"/>
    <n v="15009.090899999999"/>
    <x v="406"/>
    <x v="0"/>
    <m/>
  </r>
  <r>
    <d v="2022-09-14T01:38:52"/>
    <x v="9"/>
    <n v="2"/>
    <s v="ZAPATA MARULANDA JUAN DIEGO"/>
    <x v="4"/>
    <x v="0"/>
    <n v="194"/>
    <n v="27.714285714285701"/>
    <n v="177.776965265082"/>
    <m/>
    <n v="76849.634399999995"/>
    <x v="1"/>
    <n v="15009.090899999999"/>
    <x v="406"/>
    <x v="0"/>
    <m/>
  </r>
  <r>
    <d v="2022-09-14T01:38:52"/>
    <x v="9"/>
    <n v="3"/>
    <s v="CANO JIMENEZ ESNEIDER"/>
    <x v="6"/>
    <x v="0"/>
    <n v="214"/>
    <n v="26.75"/>
    <n v="203.17367458866499"/>
    <s v="1 Descuento (Transbordo)"/>
    <n v="87828.153600000005"/>
    <x v="0"/>
    <n v="15009.090899999999"/>
    <x v="406"/>
    <x v="0"/>
    <m/>
  </r>
  <r>
    <d v="2022-09-14T01:38:53"/>
    <x v="9"/>
    <n v="5"/>
    <s v="GONZALEZ MONTAO HERNAN DARIO"/>
    <x v="6"/>
    <x v="0"/>
    <n v="263"/>
    <n v="35.066666666666698"/>
    <n v="190.47531992687399"/>
    <m/>
    <n v="82338.894"/>
    <x v="1"/>
    <n v="15009.090899999999"/>
    <x v="406"/>
    <x v="0"/>
    <m/>
  </r>
  <r>
    <d v="2022-09-14T01:38:53"/>
    <x v="9"/>
    <n v="6"/>
    <s v="VARGAS ROJAS DIELMER AUGUSTO"/>
    <x v="0"/>
    <x v="0"/>
    <n v="231"/>
    <n v="25.6666666666667"/>
    <n v="228.57038391224901"/>
    <s v="4 Descuentos (Conducts) "/>
    <n v="98806.6728"/>
    <x v="0"/>
    <n v="15009.090899999999"/>
    <x v="406"/>
    <x v="0"/>
    <m/>
  </r>
  <r>
    <d v="2022-09-14T01:38:53"/>
    <x v="9"/>
    <n v="7"/>
    <s v="HERNANDEZ MACIAS GILBERTO"/>
    <x v="6"/>
    <x v="1"/>
    <n v="198"/>
    <n v="24.75"/>
    <n v="203.17367458866499"/>
    <s v="Se descuenta el viaje de 4 28 pm ya que abandona ruta sin autorizacin ni justificacin "/>
    <n v="87828.153600000005"/>
    <x v="1"/>
    <n v="15009.090899999999"/>
    <x v="406"/>
    <x v="0"/>
    <m/>
  </r>
  <r>
    <d v="2022-09-14T01:38:53"/>
    <x v="9"/>
    <n v="8"/>
    <s v="VACA FIERRO ROBINSON"/>
    <x v="9"/>
    <x v="0"/>
    <n v="326"/>
    <n v="27.1666666666667"/>
    <n v="304.760511882998"/>
    <m/>
    <n v="131742.2303"/>
    <x v="1"/>
    <n v="15009.090899999999"/>
    <x v="406"/>
    <x v="0"/>
    <m/>
  </r>
  <r>
    <d v="2022-09-14T01:38:53"/>
    <x v="9"/>
    <n v="9"/>
    <s v="PINEDA ESTRADA CRISTIAN JOHAN"/>
    <x v="0"/>
    <x v="0"/>
    <n v="203"/>
    <n v="22.5555555555556"/>
    <n v="228.57038391224901"/>
    <m/>
    <n v="98806.6728"/>
    <x v="0"/>
    <n v="15009.090899999999"/>
    <x v="406"/>
    <x v="0"/>
    <m/>
  </r>
  <r>
    <d v="2022-09-14T01:38:54"/>
    <x v="9"/>
    <n v="10"/>
    <s v="MONSALVE OCAMPO EDISON GUSTAVO"/>
    <x v="0"/>
    <x v="0"/>
    <n v="199"/>
    <n v="22.1111111111111"/>
    <n v="228.57038391224901"/>
    <s v="1 Descuento (Despachador)"/>
    <n v="98806.6728"/>
    <x v="0"/>
    <n v="15009.090899999999"/>
    <x v="406"/>
    <x v="0"/>
    <m/>
  </r>
  <r>
    <d v="2022-09-14T01:38:54"/>
    <x v="1"/>
    <n v="14"/>
    <s v="CARVAJAL SALAZAR HECTOR MARINO"/>
    <x v="9"/>
    <x v="0"/>
    <n v="310"/>
    <n v="25.8333333333333"/>
    <n v="304.760511882998"/>
    <s v="3 Descuentos (Jose despachador y 2 Conducts)"/>
    <n v="131742.2303"/>
    <x v="1"/>
    <n v="15009.090899999999"/>
    <x v="406"/>
    <x v="0"/>
    <m/>
  </r>
  <r>
    <d v="2022-09-14T01:38:54"/>
    <x v="1"/>
    <n v="15"/>
    <s v="LOPERA AGUDELO LUIS FRANCISCO"/>
    <x v="0"/>
    <x v="0"/>
    <n v="199"/>
    <n v="22.1111111111111"/>
    <n v="228.57038391224901"/>
    <m/>
    <n v="98806.6728"/>
    <x v="0"/>
    <n v="15009.090899999999"/>
    <x v="406"/>
    <x v="0"/>
    <m/>
  </r>
  <r>
    <d v="2022-09-14T01:38:54"/>
    <x v="1"/>
    <n v="17"/>
    <s v="FRANCO BRAVO JHOAN FERNANDO"/>
    <x v="3"/>
    <x v="0"/>
    <n v="232"/>
    <n v="23.2"/>
    <n v="253.96709323583201"/>
    <m/>
    <n v="109785.192"/>
    <x v="0"/>
    <n v="15009.090899999999"/>
    <x v="406"/>
    <x v="0"/>
    <m/>
  </r>
  <r>
    <d v="2022-09-14T01:38:54"/>
    <x v="1"/>
    <n v="18"/>
    <s v="RENDON VIANA HUMBERTO DE JESUS"/>
    <x v="6"/>
    <x v="0"/>
    <n v="223"/>
    <n v="26.235294117647101"/>
    <n v="215.87202925045699"/>
    <m/>
    <n v="93317.413199999995"/>
    <x v="0"/>
    <n v="15009.090899999999"/>
    <x v="406"/>
    <x v="0"/>
    <m/>
  </r>
  <r>
    <d v="2022-09-14T01:38:54"/>
    <x v="1"/>
    <n v="19"/>
    <s v="HURTADO MADRID JUAN ESTEBAN"/>
    <x v="6"/>
    <x v="0"/>
    <n v="188"/>
    <n v="23.5"/>
    <n v="203.17367458866499"/>
    <s v="2 Descuentos (Usuarios desubicados)"/>
    <n v="87828.153600000005"/>
    <x v="0"/>
    <n v="15009.090899999999"/>
    <x v="406"/>
    <x v="0"/>
    <m/>
  </r>
  <r>
    <d v="2022-09-14T01:38:55"/>
    <x v="1"/>
    <n v="20"/>
    <s v="TABORDA ROJAS DIEGO ALEJANDRO"/>
    <x v="3"/>
    <x v="0"/>
    <n v="258"/>
    <n v="25.8"/>
    <n v="253.96709323583201"/>
    <s v="18 Descuentos (Transbordo veh 20) "/>
    <n v="109785.192"/>
    <x v="0"/>
    <n v="15009.090899999999"/>
    <x v="406"/>
    <x v="0"/>
    <m/>
  </r>
  <r>
    <d v="2022-09-14T01:38:55"/>
    <x v="1"/>
    <n v="22"/>
    <s v="QUIRAMA CASTAEDA JHON JADER"/>
    <x v="4"/>
    <x v="0"/>
    <n v="165"/>
    <n v="23.571428571428601"/>
    <n v="177.776965265082"/>
    <s v="9 Descuentos (Transbordo veh 13 10/09)"/>
    <n v="76849.634399999995"/>
    <x v="1"/>
    <n v="15009.090899999999"/>
    <x v="406"/>
    <x v="0"/>
    <m/>
  </r>
  <r>
    <d v="2022-09-14T01:38:55"/>
    <x v="1"/>
    <n v="23"/>
    <s v="BERRIO GIL YEYSON DARIO"/>
    <x v="6"/>
    <x v="0"/>
    <n v="173"/>
    <n v="21.625"/>
    <n v="203.17367458866499"/>
    <m/>
    <n v="87828.153600000005"/>
    <x v="2"/>
    <n v="15009.090899999999"/>
    <x v="406"/>
    <x v="0"/>
    <m/>
  </r>
  <r>
    <d v="2022-09-14T01:38:55"/>
    <x v="1"/>
    <n v="24"/>
    <s v="MORALES CASTAEDA JONNY EDISON"/>
    <x v="6"/>
    <x v="1"/>
    <n v="203"/>
    <n v="25.375"/>
    <n v="203.17367458866499"/>
    <s v="1 Descuento (Jose despachador)"/>
    <n v="87828.153600000005"/>
    <x v="0"/>
    <n v="15009.090899999999"/>
    <x v="406"/>
    <x v="0"/>
    <m/>
  </r>
  <r>
    <d v="2022-09-14T01:38:55"/>
    <x v="1"/>
    <n v="25"/>
    <s v="SANCHEZ DIAZ EDISON ANDRES"/>
    <x v="5"/>
    <x v="1"/>
    <n v="35"/>
    <n v="35"/>
    <n v="25.396709323583199"/>
    <m/>
    <n v="10978.519200000001"/>
    <x v="1"/>
    <n v="15009.090899999999"/>
    <x v="406"/>
    <x v="0"/>
    <m/>
  </r>
  <r>
    <d v="2022-09-14T01:38:56"/>
    <x v="1"/>
    <n v="27"/>
    <s v="DURANGO DAVID JOSE"/>
    <x v="1"/>
    <x v="0"/>
    <n v="256"/>
    <n v="23.272727272727298"/>
    <n v="279.36380255941498"/>
    <s v="FERNEY ZAPATA Realiz 5 viajes donde moviliz 125 Usuarios "/>
    <n v="120763.71120000001"/>
    <x v="0"/>
    <n v="15009.090899999999"/>
    <x v="406"/>
    <x v="0"/>
    <m/>
  </r>
  <r>
    <d v="2022-09-14T01:38:56"/>
    <x v="1"/>
    <n v="28"/>
    <s v="HINCAPIE GALLEGO YEISON ANDRES"/>
    <x v="1"/>
    <x v="0"/>
    <n v="254"/>
    <n v="23.090909090909101"/>
    <n v="279.36380255941498"/>
    <m/>
    <n v="120763.71120000001"/>
    <x v="0"/>
    <n v="15009.090899999999"/>
    <x v="406"/>
    <x v="0"/>
    <m/>
  </r>
  <r>
    <d v="2022-09-14T01:38:56"/>
    <x v="1"/>
    <n v="29"/>
    <s v="LONDOO CADAVID DAVID SANTIAGO"/>
    <x v="3"/>
    <x v="0"/>
    <n v="268"/>
    <n v="26.8"/>
    <n v="253.96709323583201"/>
    <s v="6 Descuentos (Jefe de ruta) "/>
    <n v="109785.192"/>
    <x v="0"/>
    <n v="15009.090899999999"/>
    <x v="406"/>
    <x v="0"/>
    <m/>
  </r>
  <r>
    <d v="2022-09-14T01:38:56"/>
    <x v="9"/>
    <n v="30"/>
    <s v="ORTEGA ARROYAVE JUAN PABLO"/>
    <x v="4"/>
    <x v="0"/>
    <n v="192"/>
    <n v="27.428571428571399"/>
    <n v="177.776965265082"/>
    <m/>
    <n v="76849.634399999995"/>
    <x v="0"/>
    <n v="15009.090899999999"/>
    <x v="406"/>
    <x v="0"/>
    <m/>
  </r>
  <r>
    <d v="2022-09-14T01:38:56"/>
    <x v="9"/>
    <n v="31"/>
    <s v="LONDOO URREGO DANIEL ANDRES"/>
    <x v="10"/>
    <x v="0"/>
    <n v="110"/>
    <n v="24.4444444444444"/>
    <n v="114.285191956124"/>
    <s v="3 Descuentos (Jefe de ruta) "/>
    <n v="49403.3364"/>
    <x v="0"/>
    <n v="15009.090899999999"/>
    <x v="406"/>
    <x v="0"/>
    <m/>
  </r>
  <r>
    <d v="2022-09-14T01:38:57"/>
    <x v="9"/>
    <n v="33"/>
    <s v="GARCIA DAVID WILSON ALBERTO"/>
    <x v="1"/>
    <x v="0"/>
    <n v="306"/>
    <n v="27.818181818181799"/>
    <n v="279.36380255941498"/>
    <s v="5 Descuentos (Conducts)"/>
    <n v="120763.71120000001"/>
    <x v="0"/>
    <n v="15009.090899999999"/>
    <x v="406"/>
    <x v="0"/>
    <m/>
  </r>
  <r>
    <d v="2022-09-14T01:38:57"/>
    <x v="9"/>
    <n v="34"/>
    <s v="MONTOYA OSPINA GILBERTO ANTONIO"/>
    <x v="0"/>
    <x v="0"/>
    <n v="243"/>
    <n v="27"/>
    <n v="228.57038391224901"/>
    <m/>
    <n v="98806.6728"/>
    <x v="0"/>
    <n v="15009.090899999999"/>
    <x v="406"/>
    <x v="0"/>
    <m/>
  </r>
  <r>
    <d v="2022-09-14T01:38:57"/>
    <x v="9"/>
    <n v="35"/>
    <s v="URIBE HERRERA JUAN ESTEBAN"/>
    <x v="0"/>
    <x v="0"/>
    <n v="205"/>
    <n v="22.7777777777778"/>
    <n v="228.57038391224901"/>
    <m/>
    <n v="98806.6728"/>
    <x v="1"/>
    <n v="15009.090899999999"/>
    <x v="406"/>
    <x v="0"/>
    <m/>
  </r>
  <r>
    <d v="2022-09-14T01:38:57"/>
    <x v="9"/>
    <n v="36"/>
    <s v="MARTINEZ CHAVERRA LUIS NORBERTO"/>
    <x v="0"/>
    <x v="0"/>
    <n v="225"/>
    <n v="25"/>
    <n v="228.57038391224901"/>
    <s v="2 Descuentos (Despachadoras) "/>
    <n v="98806.6728"/>
    <x v="0"/>
    <n v="15009.090899999999"/>
    <x v="406"/>
    <x v="0"/>
    <m/>
  </r>
  <r>
    <d v="2022-09-14T01:38:57"/>
    <x v="9"/>
    <n v="37"/>
    <s v="PIEDRAHITA MADRID SANTIAGO"/>
    <x v="8"/>
    <x v="0"/>
    <n v="124"/>
    <n v="24.8"/>
    <n v="126.98354661791601"/>
    <m/>
    <n v="54892.595999999998"/>
    <x v="1"/>
    <n v="15009.090899999999"/>
    <x v="406"/>
    <x v="0"/>
    <m/>
  </r>
  <r>
    <d v="2022-09-14T01:38:58"/>
    <x v="9"/>
    <n v="38"/>
    <s v="ZAPATA MUOZ JOSE SEBASTIAN"/>
    <x v="10"/>
    <x v="0"/>
    <n v="128"/>
    <n v="32"/>
    <n v="101.58683729433299"/>
    <m/>
    <n v="43914.076800000003"/>
    <x v="0"/>
    <n v="15009.090899999999"/>
    <x v="406"/>
    <x v="0"/>
    <m/>
  </r>
  <r>
    <d v="2022-09-14T01:38:58"/>
    <x v="9"/>
    <n v="39"/>
    <s v="LONDOO LOPERA DUVAN ANDRES"/>
    <x v="0"/>
    <x v="0"/>
    <n v="236"/>
    <n v="26.2222222222222"/>
    <n v="228.57038391224901"/>
    <m/>
    <n v="98806.6728"/>
    <x v="0"/>
    <n v="15009.090899999999"/>
    <x v="406"/>
    <x v="0"/>
    <m/>
  </r>
  <r>
    <d v="2022-09-14T01:38:58"/>
    <x v="9"/>
    <n v="40"/>
    <s v="OCAMPO OCAMPO ANTONIO JOSE"/>
    <x v="6"/>
    <x v="0"/>
    <n v="192"/>
    <n v="25.6"/>
    <n v="190.47531992687399"/>
    <m/>
    <n v="82338.894"/>
    <x v="0"/>
    <n v="15009.090899999999"/>
    <x v="406"/>
    <x v="0"/>
    <m/>
  </r>
  <r>
    <d v="2022-09-14T01:38:58"/>
    <x v="9"/>
    <n v="42"/>
    <s v="CASTRILLON CLAVIJO CRISTIAN JESIC"/>
    <x v="6"/>
    <x v="2"/>
    <n v="196"/>
    <n v="26.133333333333301"/>
    <n v="190.47531992687399"/>
    <m/>
    <n v="82338.894"/>
    <x v="0"/>
    <n v="15009.090899999999"/>
    <x v="406"/>
    <x v="0"/>
    <m/>
  </r>
  <r>
    <d v="2022-09-15T02:18:30"/>
    <x v="1"/>
    <n v="6"/>
    <s v="VARGAS ROJAS DIELMER AUGUSTO"/>
    <x v="3"/>
    <x v="0"/>
    <n v="213"/>
    <n v="21.4"/>
    <n v="213"/>
    <s v="1 Descuento (Despachador estiven) "/>
    <n v="91800"/>
    <x v="0"/>
    <n v="11520"/>
    <x v="407"/>
    <x v="0"/>
    <m/>
  </r>
  <r>
    <d v="2022-09-15T02:18:30"/>
    <x v="9"/>
    <n v="16"/>
    <s v="LONDOO ORTIZ ARNOLD DAVID"/>
    <x v="10"/>
    <x v="0"/>
    <n v="84"/>
    <n v="21"/>
    <n v="84"/>
    <m/>
    <n v="36000"/>
    <x v="0"/>
    <n v="11520"/>
    <x v="407"/>
    <x v="0"/>
    <m/>
  </r>
  <r>
    <d v="2022-09-15T02:18:30"/>
    <x v="9"/>
    <n v="17"/>
    <s v="FRANCO BRAVO JHOAN FERNANDO"/>
    <x v="6"/>
    <x v="1"/>
    <n v="149"/>
    <n v="18.625"/>
    <n v="149"/>
    <m/>
    <n v="63450"/>
    <x v="0"/>
    <n v="11520"/>
    <x v="407"/>
    <x v="0"/>
    <m/>
  </r>
  <r>
    <d v="2022-09-15T02:18:31"/>
    <x v="9"/>
    <n v="21"/>
    <s v="MARULANDA JARAMILLO DAWER ANDRES"/>
    <x v="2"/>
    <x v="0"/>
    <n v="130"/>
    <n v="20"/>
    <n v="130"/>
    <m/>
    <n v="55575"/>
    <x v="0"/>
    <n v="11520"/>
    <x v="407"/>
    <x v="0"/>
    <m/>
  </r>
  <r>
    <d v="2022-09-15T02:18:45"/>
    <x v="1"/>
    <n v="1"/>
    <s v="LUJAN LOPERA FABIAN ALEXIS"/>
    <x v="6"/>
    <x v="0"/>
    <n v="186"/>
    <n v="23.25"/>
    <n v="194.82685512367499"/>
    <m/>
    <n v="84072.084799999997"/>
    <x v="0"/>
    <n v="14306.060600000001"/>
    <x v="407"/>
    <x v="0"/>
    <m/>
  </r>
  <r>
    <d v="2022-09-15T02:18:45"/>
    <x v="1"/>
    <n v="2"/>
    <s v="ZAPATA MARULANDA JUAN DIEGO"/>
    <x v="1"/>
    <x v="0"/>
    <n v="293"/>
    <n v="26.636363636363601"/>
    <n v="267.886925795053"/>
    <s v="1 Descuento (Jose despachador) "/>
    <n v="115599.11659999999"/>
    <x v="1"/>
    <n v="14306.060600000001"/>
    <x v="407"/>
    <x v="0"/>
    <m/>
  </r>
  <r>
    <d v="2022-09-15T02:18:45"/>
    <x v="1"/>
    <n v="3"/>
    <s v="CANO JIMENEZ ESNEIDER"/>
    <x v="0"/>
    <x v="3"/>
    <n v="196"/>
    <n v="21.7777777777778"/>
    <n v="219.18021201413401"/>
    <m/>
    <n v="94581.095400000006"/>
    <x v="0"/>
    <n v="14306.060600000001"/>
    <x v="407"/>
    <x v="0"/>
    <m/>
  </r>
  <r>
    <d v="2022-09-15T02:18:45"/>
    <x v="1"/>
    <n v="5"/>
    <s v="GONZALEZ MONTAO HERNAN DARIO"/>
    <x v="6"/>
    <x v="0"/>
    <n v="235"/>
    <n v="29.375"/>
    <n v="194.82685512367499"/>
    <m/>
    <n v="84072.084799999997"/>
    <x v="1"/>
    <n v="14306.060600000001"/>
    <x v="407"/>
    <x v="0"/>
    <m/>
  </r>
  <r>
    <d v="2022-09-15T02:18:45"/>
    <x v="1"/>
    <n v="7"/>
    <s v="HERNANDEZ MACIAS GILBERTO"/>
    <x v="0"/>
    <x v="0"/>
    <n v="242"/>
    <n v="26.8888888888889"/>
    <n v="219.18021201413401"/>
    <s v="1 Descuento (Conduct) "/>
    <n v="94581.095400000006"/>
    <x v="1"/>
    <n v="14306.060600000001"/>
    <x v="407"/>
    <x v="0"/>
    <m/>
  </r>
  <r>
    <d v="2022-09-15T02:18:46"/>
    <x v="1"/>
    <n v="8"/>
    <s v="VACA FIERRO ROBINSON"/>
    <x v="13"/>
    <x v="0"/>
    <n v="301"/>
    <n v="21.5"/>
    <n v="340.94699646643102"/>
    <m/>
    <n v="147126.14840000001"/>
    <x v="1"/>
    <n v="14306.060600000001"/>
    <x v="407"/>
    <x v="0"/>
    <m/>
  </r>
  <r>
    <d v="2022-09-15T02:18:46"/>
    <x v="1"/>
    <n v="9"/>
    <s v="PINEDA ESTRADA CRISTIAN JOHAN"/>
    <x v="6"/>
    <x v="0"/>
    <n v="171"/>
    <n v="21.375"/>
    <n v="194.82685512367499"/>
    <m/>
    <n v="84072.084799999997"/>
    <x v="0"/>
    <n v="14306.060600000001"/>
    <x v="407"/>
    <x v="0"/>
    <m/>
  </r>
  <r>
    <d v="2022-09-15T02:18:46"/>
    <x v="1"/>
    <n v="10"/>
    <s v="MONSALVE OCAMPO EDISON GUSTAVO"/>
    <x v="0"/>
    <x v="0"/>
    <n v="230"/>
    <n v="25.5555555555556"/>
    <n v="219.18021201413401"/>
    <m/>
    <n v="94581.095400000006"/>
    <x v="0"/>
    <n v="14306.060600000001"/>
    <x v="407"/>
    <x v="0"/>
    <m/>
  </r>
  <r>
    <d v="2022-09-15T02:18:46"/>
    <x v="9"/>
    <n v="11"/>
    <s v="PEREZ BORJA JUAN CARLOS"/>
    <x v="3"/>
    <x v="0"/>
    <n v="242"/>
    <n v="24.2"/>
    <n v="243.53356890459401"/>
    <m/>
    <n v="105090.106"/>
    <x v="0"/>
    <n v="14306.060600000001"/>
    <x v="407"/>
    <x v="0"/>
    <m/>
  </r>
  <r>
    <d v="2022-09-15T02:18:46"/>
    <x v="9"/>
    <n v="12"/>
    <s v="ZAPATA POSSO FERNEY"/>
    <x v="6"/>
    <x v="0"/>
    <n v="205"/>
    <n v="25.625"/>
    <n v="194.82685512367499"/>
    <m/>
    <n v="84072.084799999997"/>
    <x v="0"/>
    <n v="14306.060600000001"/>
    <x v="407"/>
    <x v="0"/>
    <m/>
  </r>
  <r>
    <d v="2022-09-15T02:18:47"/>
    <x v="9"/>
    <n v="13"/>
    <s v="MORALES CASTAEDA JONNY EDISON"/>
    <x v="2"/>
    <x v="0"/>
    <n v="132"/>
    <n v="22"/>
    <n v="146.120141342756"/>
    <m/>
    <n v="63054.063600000001"/>
    <x v="0"/>
    <n v="14306.060600000001"/>
    <x v="407"/>
    <x v="0"/>
    <m/>
  </r>
  <r>
    <d v="2022-09-15T02:18:47"/>
    <x v="9"/>
    <n v="14"/>
    <s v="JIMENEZ JIMENEZ OMAR DAVID"/>
    <x v="0"/>
    <x v="0"/>
    <n v="247"/>
    <n v="27.4444444444444"/>
    <n v="219.18021201413401"/>
    <m/>
    <n v="94581.095400000006"/>
    <x v="1"/>
    <n v="14306.060600000001"/>
    <x v="407"/>
    <x v="0"/>
    <m/>
  </r>
  <r>
    <d v="2022-09-15T02:18:47"/>
    <x v="9"/>
    <n v="15"/>
    <s v="LOPERA AGUDELO LUIS FRANCISCO"/>
    <x v="6"/>
    <x v="0"/>
    <n v="176"/>
    <n v="23.466666666666701"/>
    <n v="182.65017667844501"/>
    <m/>
    <n v="78817.579500000007"/>
    <x v="0"/>
    <n v="14306.060600000001"/>
    <x v="407"/>
    <x v="0"/>
    <m/>
  </r>
  <r>
    <d v="2022-09-15T02:18:47"/>
    <x v="9"/>
    <n v="18"/>
    <s v="RENDON VIANA HUMBERTO DE JESUS"/>
    <x v="6"/>
    <x v="0"/>
    <n v="187"/>
    <n v="22"/>
    <n v="207.003533568905"/>
    <s v="3 Descuentos x Usuario con Movilidad reducida"/>
    <n v="89326.590100000001"/>
    <x v="0"/>
    <n v="14306.060600000001"/>
    <x v="407"/>
    <x v="0"/>
    <m/>
  </r>
  <r>
    <d v="2022-09-15T02:18:47"/>
    <x v="9"/>
    <n v="19"/>
    <s v="HURTADO MADRID JUAN ESTEBAN"/>
    <x v="0"/>
    <x v="0"/>
    <n v="222"/>
    <n v="24.6666666666667"/>
    <n v="219.18021201413401"/>
    <m/>
    <n v="94581.095400000006"/>
    <x v="0"/>
    <n v="14306.060600000001"/>
    <x v="407"/>
    <x v="0"/>
    <m/>
  </r>
  <r>
    <d v="2022-09-15T02:18:48"/>
    <x v="9"/>
    <n v="20"/>
    <s v="TABORDA ROJAS DIEGO ALEJANDRO"/>
    <x v="1"/>
    <x v="3"/>
    <n v="241"/>
    <n v="21.909090909090899"/>
    <n v="267.886925795053"/>
    <m/>
    <n v="115599.11659999999"/>
    <x v="0"/>
    <n v="14306.060600000001"/>
    <x v="407"/>
    <x v="0"/>
    <m/>
  </r>
  <r>
    <d v="2022-09-15T02:18:48"/>
    <x v="9"/>
    <n v="22"/>
    <s v="QUIRAMA CASTAEDA JHON JADER"/>
    <x v="0"/>
    <x v="3"/>
    <n v="202"/>
    <n v="22.4444444444444"/>
    <n v="219.18021201413401"/>
    <m/>
    <n v="94581.095400000006"/>
    <x v="1"/>
    <n v="14306.060600000001"/>
    <x v="407"/>
    <x v="0"/>
    <m/>
  </r>
  <r>
    <d v="2022-09-15T02:18:48"/>
    <x v="9"/>
    <n v="23"/>
    <s v="BERRIO GIL YEYSON DARIO"/>
    <x v="1"/>
    <x v="0"/>
    <n v="249"/>
    <n v="22.636363636363601"/>
    <n v="267.886925795053"/>
    <s v="1 Descuento (Despachador estiven) "/>
    <n v="115599.11659999999"/>
    <x v="2"/>
    <n v="14306.060600000001"/>
    <x v="407"/>
    <x v="0"/>
    <m/>
  </r>
  <r>
    <d v="2022-09-15T02:18:48"/>
    <x v="9"/>
    <n v="24"/>
    <s v="MORALES CASTAEDA JONNY EDISON"/>
    <x v="11"/>
    <x v="0"/>
    <n v="55"/>
    <n v="36.6666666666667"/>
    <n v="36.530035335689"/>
    <m/>
    <n v="15763.5159"/>
    <x v="0"/>
    <n v="14306.060600000001"/>
    <x v="407"/>
    <x v="0"/>
    <m/>
  </r>
  <r>
    <d v="2022-09-15T02:18:48"/>
    <x v="9"/>
    <n v="26"/>
    <s v="ESPINOZA CHAVARRIA GUILLERMO LEON"/>
    <x v="7"/>
    <x v="0"/>
    <n v="70"/>
    <n v="23.3333333333333"/>
    <n v="73.060070671378099"/>
    <m/>
    <n v="31527.031800000001"/>
    <x v="0"/>
    <n v="14306.060600000001"/>
    <x v="407"/>
    <x v="0"/>
    <m/>
  </r>
  <r>
    <d v="2022-09-15T02:18:49"/>
    <x v="9"/>
    <n v="27"/>
    <s v="DURANGO DAVID JOSE"/>
    <x v="0"/>
    <x v="0"/>
    <n v="225"/>
    <n v="25"/>
    <n v="219.18021201413401"/>
    <m/>
    <n v="94581.095400000006"/>
    <x v="0"/>
    <n v="14306.060600000001"/>
    <x v="407"/>
    <x v="0"/>
    <m/>
  </r>
  <r>
    <d v="2022-09-15T02:18:49"/>
    <x v="9"/>
    <n v="28"/>
    <s v="HINCAPIE GALLEGO YEISON ANDRES"/>
    <x v="8"/>
    <x v="0"/>
    <n v="137"/>
    <n v="27.4"/>
    <n v="121.766784452297"/>
    <s v="1 Descuento (Despachador fernando)"/>
    <n v="52545.053"/>
    <x v="0"/>
    <n v="14306.060600000001"/>
    <x v="407"/>
    <x v="0"/>
    <m/>
  </r>
  <r>
    <d v="2022-09-15T02:18:49"/>
    <x v="9"/>
    <n v="29"/>
    <s v="VALENCIA MENDOZA JHON"/>
    <x v="3"/>
    <x v="0"/>
    <n v="216"/>
    <n v="21.6"/>
    <n v="243.53356890459401"/>
    <m/>
    <n v="105090.106"/>
    <x v="0"/>
    <n v="14306.060600000001"/>
    <x v="407"/>
    <x v="0"/>
    <m/>
  </r>
  <r>
    <d v="2022-09-15T02:18:49"/>
    <x v="1"/>
    <n v="32"/>
    <s v="ESCOBAR BRAN MATEO"/>
    <x v="2"/>
    <x v="0"/>
    <n v="161"/>
    <n v="24.769230769230798"/>
    <n v="158.29681978798601"/>
    <m/>
    <n v="68308.568899999998"/>
    <x v="0"/>
    <n v="14306.060600000001"/>
    <x v="407"/>
    <x v="0"/>
    <m/>
  </r>
  <r>
    <d v="2022-09-15T02:18:49"/>
    <x v="1"/>
    <n v="33"/>
    <s v="GARCIA DAVID WILSON ALBERTO"/>
    <x v="3"/>
    <x v="0"/>
    <n v="235"/>
    <n v="23.5"/>
    <n v="243.53356890459401"/>
    <m/>
    <n v="105090.106"/>
    <x v="0"/>
    <n v="14306.060600000001"/>
    <x v="407"/>
    <x v="0"/>
    <m/>
  </r>
  <r>
    <d v="2022-09-15T02:18:49"/>
    <x v="1"/>
    <n v="34"/>
    <s v="MONTOYA OSPINA GILBERTO ANTONIO"/>
    <x v="3"/>
    <x v="0"/>
    <n v="266"/>
    <n v="26.6"/>
    <n v="243.53356890459401"/>
    <m/>
    <n v="105090.106"/>
    <x v="0"/>
    <n v="14306.060600000001"/>
    <x v="407"/>
    <x v="0"/>
    <m/>
  </r>
  <r>
    <d v="2022-09-15T02:18:50"/>
    <x v="1"/>
    <n v="35"/>
    <s v="URIBE HERRERA JUAN ESTEBAN"/>
    <x v="3"/>
    <x v="0"/>
    <n v="245"/>
    <n v="24.5"/>
    <n v="243.53356890459401"/>
    <s v="2 Descuentos (Despachador Jose y Usuario desubicado)"/>
    <n v="105090.106"/>
    <x v="1"/>
    <n v="14306.060600000001"/>
    <x v="407"/>
    <x v="0"/>
    <m/>
  </r>
  <r>
    <d v="2022-09-15T02:18:50"/>
    <x v="1"/>
    <n v="36"/>
    <s v="MEDINA PARRA JONATHAN ESTIVEN"/>
    <x v="1"/>
    <x v="0"/>
    <n v="258"/>
    <n v="23.454545454545499"/>
    <n v="267.886925795053"/>
    <m/>
    <n v="115599.11659999999"/>
    <x v="0"/>
    <n v="14306.060600000001"/>
    <x v="407"/>
    <x v="0"/>
    <m/>
  </r>
  <r>
    <d v="2022-09-15T02:18:50"/>
    <x v="1"/>
    <n v="37"/>
    <s v="PIEDRAHITA MADRID SANTIAGO"/>
    <x v="4"/>
    <x v="0"/>
    <n v="157"/>
    <n v="22.428571428571399"/>
    <n v="170.47349823321599"/>
    <m/>
    <n v="73563.074200000003"/>
    <x v="1"/>
    <n v="14306.060600000001"/>
    <x v="407"/>
    <x v="0"/>
    <m/>
  </r>
  <r>
    <d v="2022-09-15T02:18:50"/>
    <x v="1"/>
    <n v="38"/>
    <s v="ZAPATA MUOZ JOSE SEBASTIAN"/>
    <x v="6"/>
    <x v="0"/>
    <n v="194"/>
    <n v="24.25"/>
    <n v="194.82685512367499"/>
    <m/>
    <n v="84072.084799999997"/>
    <x v="0"/>
    <n v="14306.060600000001"/>
    <x v="407"/>
    <x v="0"/>
    <m/>
  </r>
  <r>
    <d v="2022-09-15T02:18:50"/>
    <x v="1"/>
    <n v="39"/>
    <s v="LONDOO LOPERA DUVAN ANDRES"/>
    <x v="0"/>
    <x v="0"/>
    <n v="254"/>
    <n v="28.2222222222222"/>
    <n v="219.18021201413401"/>
    <m/>
    <n v="94581.095400000006"/>
    <x v="0"/>
    <n v="14306.060600000001"/>
    <x v="407"/>
    <x v="0"/>
    <m/>
  </r>
  <r>
    <d v="2022-09-15T02:18:51"/>
    <x v="1"/>
    <n v="40"/>
    <s v="OCAMPO OCAMPO ANTONIO JOSE"/>
    <x v="3"/>
    <x v="0"/>
    <n v="240"/>
    <n v="24"/>
    <n v="243.53356890459401"/>
    <m/>
    <n v="105090.106"/>
    <x v="0"/>
    <n v="14306.060600000001"/>
    <x v="407"/>
    <x v="0"/>
    <m/>
  </r>
  <r>
    <d v="2022-09-15T02:18:51"/>
    <x v="1"/>
    <n v="42"/>
    <s v="CASTRILLON CLAVIJO CRISTIAN JESIC"/>
    <x v="6"/>
    <x v="0"/>
    <n v="222"/>
    <n v="27.75"/>
    <n v="194.82685512367499"/>
    <m/>
    <n v="84072.084799999997"/>
    <x v="0"/>
    <n v="14306.060600000001"/>
    <x v="407"/>
    <x v="0"/>
    <m/>
  </r>
  <r>
    <d v="2022-09-16T02:13:48"/>
    <x v="9"/>
    <n v="10"/>
    <s v="MONSALVE OCAMPO EDISON GUSTAVO"/>
    <x v="3"/>
    <x v="1"/>
    <n v="193"/>
    <n v="19.3"/>
    <n v="193"/>
    <s v="7 Descuentos (Transbordo veh 17) "/>
    <n v="84600"/>
    <x v="0"/>
    <n v="12640"/>
    <x v="408"/>
    <x v="0"/>
    <m/>
  </r>
  <r>
    <d v="2022-09-16T02:13:48"/>
    <x v="1"/>
    <n v="11"/>
    <s v="ROJAS QUINTERO MIGUEL ANTONIO"/>
    <x v="1"/>
    <x v="0"/>
    <n v="229"/>
    <n v="20.818181818181799"/>
    <n v="229"/>
    <m/>
    <n v="98100"/>
    <x v="0"/>
    <n v="12640"/>
    <x v="408"/>
    <x v="0"/>
    <m/>
  </r>
  <r>
    <d v="2022-09-16T02:13:48"/>
    <x v="1"/>
    <n v="26"/>
    <s v="VERENZUELA MARTINEZ ALEXANDER"/>
    <x v="3"/>
    <x v="0"/>
    <n v="204"/>
    <n v="20.399999999999999"/>
    <n v="204"/>
    <m/>
    <n v="82800"/>
    <x v="0"/>
    <n v="12640"/>
    <x v="408"/>
    <x v="0"/>
    <m/>
  </r>
  <r>
    <d v="2022-09-16T02:13:49"/>
    <x v="1"/>
    <n v="29"/>
    <s v="VALENCIA MENDOZA JHON"/>
    <x v="5"/>
    <x v="2"/>
    <n v="6"/>
    <n v="6"/>
    <n v="6"/>
    <m/>
    <n v="2250"/>
    <x v="0"/>
    <n v="12640"/>
    <x v="408"/>
    <x v="0"/>
    <m/>
  </r>
  <r>
    <d v="2022-09-16T02:13:54"/>
    <x v="9"/>
    <n v="1"/>
    <s v="LUJAN LOPERA FABIAN ALEXIS"/>
    <x v="6"/>
    <x v="0"/>
    <n v="209"/>
    <n v="26.125"/>
    <n v="198.13698630137"/>
    <m/>
    <n v="85561.643800000005"/>
    <x v="0"/>
    <n v="15943.75"/>
    <x v="408"/>
    <x v="0"/>
    <m/>
  </r>
  <r>
    <d v="2022-09-16T02:13:55"/>
    <x v="9"/>
    <n v="2"/>
    <s v="ZAPATA MARULANDA JUAN DIEGO"/>
    <x v="0"/>
    <x v="0"/>
    <n v="233"/>
    <n v="25.8888888888889"/>
    <n v="222.90410958904101"/>
    <s v="2 Descuentos (Conducts) "/>
    <n v="96256.849300000002"/>
    <x v="1"/>
    <n v="15943.75"/>
    <x v="408"/>
    <x v="0"/>
    <m/>
  </r>
  <r>
    <d v="2022-09-16T02:13:55"/>
    <x v="9"/>
    <n v="3"/>
    <s v="ESPINOZA CHAVARRIA GUILLERMO LEON"/>
    <x v="6"/>
    <x v="0"/>
    <n v="188"/>
    <n v="23.5"/>
    <n v="198.13698630137"/>
    <s v="2 Descuentos (Usuario desubicado y Despachador)"/>
    <n v="85561.643800000005"/>
    <x v="0"/>
    <n v="15943.75"/>
    <x v="408"/>
    <x v="0"/>
    <m/>
  </r>
  <r>
    <d v="2022-09-16T02:13:55"/>
    <x v="9"/>
    <n v="5"/>
    <s v="GONZALEZ MONTAO HERNAN DARIO"/>
    <x v="10"/>
    <x v="0"/>
    <n v="114"/>
    <n v="28.5"/>
    <n v="99.068493150684901"/>
    <s v="5 Descuentos (Despachadores) "/>
    <n v="42780.821900000003"/>
    <x v="1"/>
    <n v="15943.75"/>
    <x v="408"/>
    <x v="0"/>
    <m/>
  </r>
  <r>
    <d v="2022-09-16T02:13:55"/>
    <x v="9"/>
    <n v="6"/>
    <s v="VARGAS ROJAS DIELMER AUGUSTO"/>
    <x v="6"/>
    <x v="0"/>
    <n v="177"/>
    <n v="22.125"/>
    <n v="198.13698630137"/>
    <m/>
    <n v="85561.643800000005"/>
    <x v="0"/>
    <n v="15943.75"/>
    <x v="408"/>
    <x v="0"/>
    <m/>
  </r>
  <r>
    <d v="2022-09-16T02:13:55"/>
    <x v="9"/>
    <n v="7"/>
    <s v="LONDOO CADAVID DAVID SANTIAGO"/>
    <x v="0"/>
    <x v="3"/>
    <n v="197"/>
    <n v="21.8888888888889"/>
    <n v="222.90410958904101"/>
    <m/>
    <n v="96256.849300000002"/>
    <x v="1"/>
    <n v="15943.75"/>
    <x v="408"/>
    <x v="0"/>
    <m/>
  </r>
  <r>
    <d v="2022-09-16T02:13:55"/>
    <x v="9"/>
    <n v="8"/>
    <s v="VACA FIERRO ROBINSON"/>
    <x v="1"/>
    <x v="0"/>
    <n v="263"/>
    <n v="23.909090909090899"/>
    <n v="272.438356164384"/>
    <s v="9 Descuentos (5 Conducts, 2 Despachadores y 2 x Usuario con movilidad reducida)"/>
    <n v="117647.26029999999"/>
    <x v="1"/>
    <n v="15943.75"/>
    <x v="408"/>
    <x v="0"/>
    <m/>
  </r>
  <r>
    <d v="2022-09-16T02:13:56"/>
    <x v="9"/>
    <n v="9"/>
    <s v="PINEDA ESTRADA CRISTIAN JOHAN"/>
    <x v="4"/>
    <x v="3"/>
    <n v="147"/>
    <n v="21"/>
    <n v="173.36986301369899"/>
    <m/>
    <n v="74866.438399999999"/>
    <x v="0"/>
    <n v="15943.75"/>
    <x v="408"/>
    <x v="0"/>
    <m/>
  </r>
  <r>
    <d v="2022-09-16T02:13:56"/>
    <x v="1"/>
    <n v="12"/>
    <s v="MARULANDA JARAMILLO DAWER ANDRES"/>
    <x v="0"/>
    <x v="3"/>
    <n v="196"/>
    <n v="21.7777777777778"/>
    <n v="222.90410958904101"/>
    <m/>
    <n v="96256.849300000002"/>
    <x v="0"/>
    <n v="15943.75"/>
    <x v="408"/>
    <x v="0"/>
    <m/>
  </r>
  <r>
    <d v="2022-09-16T02:13:56"/>
    <x v="1"/>
    <n v="13"/>
    <s v="MORALES CASTAEDA JONNY EDISON"/>
    <x v="3"/>
    <x v="0"/>
    <n v="287"/>
    <n v="28.7"/>
    <n v="247.671232876712"/>
    <m/>
    <n v="106952.0548"/>
    <x v="0"/>
    <n v="15943.75"/>
    <x v="408"/>
    <x v="0"/>
    <m/>
  </r>
  <r>
    <d v="2022-09-16T02:13:56"/>
    <x v="1"/>
    <n v="14"/>
    <s v="JIMENEZ JIMENEZ OMAR DAVID"/>
    <x v="1"/>
    <x v="0"/>
    <n v="273"/>
    <n v="24.818181818181799"/>
    <n v="272.438356164384"/>
    <s v="1 Descuento (Despachador Jose) "/>
    <n v="117647.26029999999"/>
    <x v="1"/>
    <n v="15943.75"/>
    <x v="408"/>
    <x v="0"/>
    <m/>
  </r>
  <r>
    <d v="2022-09-16T02:13:56"/>
    <x v="1"/>
    <n v="15"/>
    <s v="LOPERA AGUDELO LUIS FRANCISCO"/>
    <x v="3"/>
    <x v="0"/>
    <n v="220"/>
    <n v="22"/>
    <n v="247.671232876712"/>
    <m/>
    <n v="106952.0548"/>
    <x v="0"/>
    <n v="15943.75"/>
    <x v="408"/>
    <x v="0"/>
    <m/>
  </r>
  <r>
    <d v="2022-09-16T02:13:57"/>
    <x v="1"/>
    <n v="16"/>
    <s v="CASTRILLON CLAVIJO CRISTIAN JESIC"/>
    <x v="10"/>
    <x v="0"/>
    <n v="103"/>
    <n v="22.8888888888889"/>
    <n v="111.452054794521"/>
    <s v="16 Descuentos (Transbordo veh 25)"/>
    <n v="48128.424700000003"/>
    <x v="0"/>
    <n v="15943.75"/>
    <x v="408"/>
    <x v="0"/>
    <m/>
  </r>
  <r>
    <d v="2022-09-16T02:13:57"/>
    <x v="1"/>
    <n v="17"/>
    <s v="FRANCO BRAVO JHOAN FERNANDO"/>
    <x v="0"/>
    <x v="0"/>
    <n v="229"/>
    <n v="25.4444444444444"/>
    <n v="222.90410958904101"/>
    <m/>
    <n v="96256.849300000002"/>
    <x v="0"/>
    <n v="15943.75"/>
    <x v="408"/>
    <x v="0"/>
    <m/>
  </r>
  <r>
    <d v="2022-09-16T02:13:57"/>
    <x v="1"/>
    <n v="18"/>
    <s v="RENDON VIANA HUMBERTO DE JESUS"/>
    <x v="0"/>
    <x v="0"/>
    <n v="258"/>
    <n v="28.6666666666667"/>
    <n v="222.90410958904101"/>
    <s v="1 Descuento (Despachador Jose) "/>
    <n v="96256.849300000002"/>
    <x v="0"/>
    <n v="15943.75"/>
    <x v="408"/>
    <x v="0"/>
    <m/>
  </r>
  <r>
    <d v="2022-09-16T02:13:57"/>
    <x v="1"/>
    <n v="19"/>
    <s v="HURTADO MADRID JUAN ESTEBAN"/>
    <x v="0"/>
    <x v="0"/>
    <n v="214"/>
    <n v="23.7777777777778"/>
    <n v="222.90410958904101"/>
    <m/>
    <n v="96256.849300000002"/>
    <x v="0"/>
    <n v="15943.75"/>
    <x v="408"/>
    <x v="0"/>
    <m/>
  </r>
  <r>
    <d v="2022-09-16T02:13:57"/>
    <x v="1"/>
    <n v="20"/>
    <s v="TABORDA ROJAS DIEGO ALEJANDRO"/>
    <x v="4"/>
    <x v="0"/>
    <n v="200"/>
    <n v="28.571428571428601"/>
    <n v="173.36986301369899"/>
    <m/>
    <n v="74866.438399999999"/>
    <x v="0"/>
    <n v="15943.75"/>
    <x v="408"/>
    <x v="0"/>
    <m/>
  </r>
  <r>
    <d v="2022-09-16T02:13:58"/>
    <x v="1"/>
    <n v="21"/>
    <s v="REYES ALVARADO ARIEL"/>
    <x v="3"/>
    <x v="0"/>
    <n v="225"/>
    <n v="22.5"/>
    <n v="247.671232876712"/>
    <m/>
    <n v="106952.0548"/>
    <x v="0"/>
    <n v="15943.75"/>
    <x v="408"/>
    <x v="0"/>
    <m/>
  </r>
  <r>
    <d v="2022-09-16T02:13:58"/>
    <x v="1"/>
    <n v="22"/>
    <s v="QUIRAMA CASTAEDA JHON JADER"/>
    <x v="0"/>
    <x v="0"/>
    <n v="243"/>
    <n v="27"/>
    <n v="222.90410958904101"/>
    <m/>
    <n v="96256.849300000002"/>
    <x v="1"/>
    <n v="15943.75"/>
    <x v="408"/>
    <x v="0"/>
    <m/>
  </r>
  <r>
    <d v="2022-09-16T02:13:58"/>
    <x v="1"/>
    <n v="23"/>
    <s v="RUA OCHOA JARAD"/>
    <x v="6"/>
    <x v="0"/>
    <n v="180"/>
    <n v="22.5"/>
    <n v="198.13698630137"/>
    <m/>
    <n v="85561.643800000005"/>
    <x v="2"/>
    <n v="15943.75"/>
    <x v="408"/>
    <x v="0"/>
    <m/>
  </r>
  <r>
    <d v="2022-09-16T02:13:58"/>
    <x v="1"/>
    <n v="25"/>
    <s v="SANCHEZ DIAZ EDISON ANDRES"/>
    <x v="6"/>
    <x v="0"/>
    <n v="283"/>
    <n v="35.375"/>
    <n v="198.13698630137"/>
    <m/>
    <n v="85561.643800000005"/>
    <x v="1"/>
    <n v="15943.75"/>
    <x v="408"/>
    <x v="0"/>
    <m/>
  </r>
  <r>
    <d v="2022-09-16T02:13:58"/>
    <x v="1"/>
    <n v="27"/>
    <s v="DURANGO DAVID JOSE"/>
    <x v="2"/>
    <x v="0"/>
    <n v="138"/>
    <n v="23"/>
    <n v="148.60273972602701"/>
    <m/>
    <n v="64171.232900000003"/>
    <x v="0"/>
    <n v="15943.75"/>
    <x v="408"/>
    <x v="0"/>
    <m/>
  </r>
  <r>
    <d v="2022-09-16T02:13:58"/>
    <x v="1"/>
    <n v="28"/>
    <s v="HINCAPIE GALLEGO YEISON ANDRES"/>
    <x v="4"/>
    <x v="0"/>
    <n v="158"/>
    <n v="22.571428571428601"/>
    <n v="173.36986301369899"/>
    <m/>
    <n v="74866.438399999999"/>
    <x v="0"/>
    <n v="15943.75"/>
    <x v="408"/>
    <x v="0"/>
    <m/>
  </r>
  <r>
    <d v="2022-09-16T02:13:59"/>
    <x v="9"/>
    <n v="30"/>
    <s v="ORTEGA ARROYAVE JUAN PABLO"/>
    <x v="6"/>
    <x v="0"/>
    <n v="178"/>
    <n v="22.25"/>
    <n v="198.13698630137"/>
    <m/>
    <n v="85561.643800000005"/>
    <x v="0"/>
    <n v="15943.75"/>
    <x v="408"/>
    <x v="0"/>
    <m/>
  </r>
  <r>
    <d v="2022-09-16T02:13:59"/>
    <x v="9"/>
    <n v="31"/>
    <s v="LONDOO URREGO DANIEL ANDRES"/>
    <x v="6"/>
    <x v="0"/>
    <n v="186"/>
    <n v="23.25"/>
    <n v="198.13698630137"/>
    <m/>
    <n v="85561.643800000005"/>
    <x v="0"/>
    <n v="15943.75"/>
    <x v="408"/>
    <x v="0"/>
    <m/>
  </r>
  <r>
    <d v="2022-09-16T02:13:59"/>
    <x v="9"/>
    <n v="32"/>
    <s v="ESCOBAR BRAN MATEO"/>
    <x v="6"/>
    <x v="0"/>
    <n v="216"/>
    <n v="25.411764705882401"/>
    <n v="210.52054794520501"/>
    <m/>
    <n v="90909.246599999999"/>
    <x v="0"/>
    <n v="15943.75"/>
    <x v="408"/>
    <x v="0"/>
    <m/>
  </r>
  <r>
    <d v="2022-09-16T02:13:59"/>
    <x v="9"/>
    <n v="33"/>
    <s v="GARCIA DAVID WILSON ALBERTO"/>
    <x v="3"/>
    <x v="0"/>
    <n v="243"/>
    <n v="24.3"/>
    <n v="247.671232876712"/>
    <s v="1 Descuento (Usuario desubicado) "/>
    <n v="106952.0548"/>
    <x v="0"/>
    <n v="15943.75"/>
    <x v="408"/>
    <x v="0"/>
    <m/>
  </r>
  <r>
    <d v="2022-09-16T02:13:59"/>
    <x v="9"/>
    <n v="34"/>
    <s v="MONTOYA OSPINA GILBERTO ANTONIO"/>
    <x v="1"/>
    <x v="0"/>
    <n v="264"/>
    <n v="24"/>
    <n v="272.438356164384"/>
    <s v="12 Descuentos (3 Propietario, Jefe de ruta, despachadora y 7 Conducts)"/>
    <n v="117647.26029999999"/>
    <x v="0"/>
    <n v="15943.75"/>
    <x v="408"/>
    <x v="0"/>
    <m/>
  </r>
  <r>
    <d v="2022-09-16T02:13:59"/>
    <x v="9"/>
    <n v="35"/>
    <s v="URIBE HERRERA JUAN ESTEBAN"/>
    <x v="3"/>
    <x v="0"/>
    <n v="247"/>
    <n v="24.7"/>
    <n v="247.671232876712"/>
    <m/>
    <n v="106952.0548"/>
    <x v="1"/>
    <n v="15943.75"/>
    <x v="408"/>
    <x v="0"/>
    <m/>
  </r>
  <r>
    <d v="2022-09-16T02:14:00"/>
    <x v="9"/>
    <n v="36"/>
    <s v="MEDINA PARRA JONATHAN ESTIVEN"/>
    <x v="4"/>
    <x v="0"/>
    <n v="149"/>
    <n v="21.285714285714299"/>
    <n v="173.36986301369899"/>
    <m/>
    <n v="74866.438399999999"/>
    <x v="0"/>
    <n v="15943.75"/>
    <x v="408"/>
    <x v="0"/>
    <m/>
  </r>
  <r>
    <d v="2022-09-16T02:14:00"/>
    <x v="9"/>
    <n v="37"/>
    <s v="PIEDRAHITA MADRID SANTIAGO"/>
    <x v="7"/>
    <x v="0"/>
    <n v="97"/>
    <n v="32.3333333333333"/>
    <n v="74.301369863013704"/>
    <m/>
    <n v="32085.616399999999"/>
    <x v="1"/>
    <n v="15943.75"/>
    <x v="408"/>
    <x v="0"/>
    <m/>
  </r>
  <r>
    <d v="2022-09-16T02:14:00"/>
    <x v="9"/>
    <n v="38"/>
    <s v="ZAPATA MUOZ JOSE SEBASTIAN"/>
    <x v="3"/>
    <x v="0"/>
    <n v="267"/>
    <n v="26.7"/>
    <n v="247.671232876712"/>
    <m/>
    <n v="106952.0548"/>
    <x v="0"/>
    <n v="15943.75"/>
    <x v="408"/>
    <x v="0"/>
    <m/>
  </r>
  <r>
    <d v="2022-09-16T02:14:00"/>
    <x v="9"/>
    <n v="39"/>
    <s v="POSSO SANTIAGO"/>
    <x v="6"/>
    <x v="0"/>
    <n v="219"/>
    <n v="27.375"/>
    <n v="198.13698630137"/>
    <s v="2 Descuentos (Conducts) "/>
    <n v="85561.643800000005"/>
    <x v="0"/>
    <n v="15943.75"/>
    <x v="408"/>
    <x v="0"/>
    <m/>
  </r>
  <r>
    <d v="2022-09-16T02:14:01"/>
    <x v="9"/>
    <n v="40"/>
    <s v="OCAMPO OCAMPO ANTONIO JOSE"/>
    <x v="0"/>
    <x v="0"/>
    <n v="218"/>
    <n v="24.2222222222222"/>
    <n v="222.90410958904101"/>
    <m/>
    <n v="96256.849300000002"/>
    <x v="0"/>
    <n v="15943.75"/>
    <x v="408"/>
    <x v="0"/>
    <m/>
  </r>
  <r>
    <d v="2022-09-16T02:14:01"/>
    <x v="9"/>
    <n v="42"/>
    <s v="LONDOO LOPERA DUVAN ANDRES"/>
    <x v="0"/>
    <x v="1"/>
    <n v="213"/>
    <n v="23.6666666666667"/>
    <n v="222.90410958904101"/>
    <m/>
    <n v="96256.849300000002"/>
    <x v="0"/>
    <n v="15943.75"/>
    <x v="408"/>
    <x v="0"/>
    <m/>
  </r>
  <r>
    <d v="2022-09-17T01:48:55"/>
    <x v="1"/>
    <n v="9"/>
    <s v="PINEDA ESTRADA CRISTIAN JOHAN"/>
    <x v="4"/>
    <x v="0"/>
    <n v="127"/>
    <n v="21"/>
    <n v="127"/>
    <m/>
    <n v="63000"/>
    <x v="0"/>
    <n v="9500"/>
    <x v="409"/>
    <x v="0"/>
    <m/>
  </r>
  <r>
    <d v="2022-09-17T01:48:55"/>
    <x v="0"/>
    <n v="12"/>
    <s v="ZAPATA POSSO FERNEY"/>
    <x v="0"/>
    <x v="0"/>
    <n v="181"/>
    <n v="20.1111111111111"/>
    <n v="181"/>
    <m/>
    <n v="77400"/>
    <x v="0"/>
    <n v="9500"/>
    <x v="409"/>
    <x v="0"/>
    <m/>
  </r>
  <r>
    <d v="2022-09-17T01:48:55"/>
    <x v="0"/>
    <n v="21"/>
    <s v="REYES ALVARADO ARIEL"/>
    <x v="6"/>
    <x v="1"/>
    <n v="167"/>
    <n v="20.875"/>
    <n v="167"/>
    <m/>
    <n v="71550"/>
    <x v="0"/>
    <n v="9500"/>
    <x v="409"/>
    <x v="0"/>
    <m/>
  </r>
  <r>
    <d v="2022-09-17T01:48:56"/>
    <x v="1"/>
    <n v="37"/>
    <s v="PIEDRAHITA MADRID SANTIAGO"/>
    <x v="4"/>
    <x v="0"/>
    <n v="133"/>
    <n v="19"/>
    <n v="133"/>
    <m/>
    <n v="56700"/>
    <x v="1"/>
    <n v="9500"/>
    <x v="409"/>
    <x v="0"/>
    <m/>
  </r>
  <r>
    <d v="2022-09-17T01:49:00"/>
    <x v="1"/>
    <n v="1"/>
    <s v="BERRIO GIL YEYSON DARIO"/>
    <x v="0"/>
    <x v="0"/>
    <n v="246"/>
    <n v="27.3333333333333"/>
    <n v="253.19337016574599"/>
    <m/>
    <n v="109887.0166"/>
    <x v="0"/>
    <n v="17940.625"/>
    <x v="409"/>
    <x v="0"/>
    <m/>
  </r>
  <r>
    <d v="2022-09-17T01:49:01"/>
    <x v="1"/>
    <n v="3"/>
    <s v="CANO JIMENEZ ESNEIDER"/>
    <x v="6"/>
    <x v="0"/>
    <n v="226"/>
    <n v="28.25"/>
    <n v="225.06077348066299"/>
    <m/>
    <n v="97677.348100000003"/>
    <x v="0"/>
    <n v="17940.625"/>
    <x v="409"/>
    <x v="0"/>
    <m/>
  </r>
  <r>
    <d v="2022-09-17T01:49:01"/>
    <x v="1"/>
    <n v="5"/>
    <s v="GONZALEZ MONTAO HERNAN DARIO"/>
    <x v="1"/>
    <x v="0"/>
    <n v="323"/>
    <n v="29.363636363636399"/>
    <n v="309.45856353591199"/>
    <m/>
    <n v="134306.3536"/>
    <x v="1"/>
    <n v="17940.625"/>
    <x v="409"/>
    <x v="0"/>
    <m/>
  </r>
  <r>
    <d v="2022-09-17T01:49:01"/>
    <x v="1"/>
    <n v="6"/>
    <s v="VARGAS ROJAS DIELMER AUGUSTO"/>
    <x v="1"/>
    <x v="0"/>
    <n v="273"/>
    <n v="24.818181818181799"/>
    <n v="309.45856353591199"/>
    <m/>
    <n v="134306.3536"/>
    <x v="0"/>
    <n v="17940.625"/>
    <x v="409"/>
    <x v="0"/>
    <m/>
  </r>
  <r>
    <d v="2022-09-17T01:49:02"/>
    <x v="1"/>
    <n v="7"/>
    <s v="HERNANDEZ MACIAS GILBERTO"/>
    <x v="0"/>
    <x v="0"/>
    <n v="239"/>
    <n v="26.5555555555556"/>
    <n v="253.19337016574599"/>
    <m/>
    <n v="109887.0166"/>
    <x v="1"/>
    <n v="17940.625"/>
    <x v="409"/>
    <x v="0"/>
    <m/>
  </r>
  <r>
    <d v="2022-09-17T01:49:02"/>
    <x v="1"/>
    <n v="8"/>
    <s v="LONDOO CADAVID DAVID SANTIAGO"/>
    <x v="0"/>
    <x v="0"/>
    <n v="236"/>
    <n v="26.2222222222222"/>
    <n v="253.19337016574599"/>
    <s v="2 Descuentos x Usuario con movilidad reducida "/>
    <n v="109887.0166"/>
    <x v="1"/>
    <n v="17940.625"/>
    <x v="409"/>
    <x v="0"/>
    <m/>
  </r>
  <r>
    <d v="2022-09-17T01:49:02"/>
    <x v="1"/>
    <n v="10"/>
    <s v="MONSALVE OCAMPO EDISON GUSTAVO"/>
    <x v="3"/>
    <x v="0"/>
    <n v="252"/>
    <n v="25.2"/>
    <n v="281.32596685082899"/>
    <m/>
    <n v="122096.6851"/>
    <x v="0"/>
    <n v="17940.625"/>
    <x v="409"/>
    <x v="0"/>
    <m/>
  </r>
  <r>
    <d v="2022-09-17T01:49:02"/>
    <x v="9"/>
    <n v="11"/>
    <s v="PEREZ BORJA JUAN CARLOS"/>
    <x v="3"/>
    <x v="3"/>
    <n v="283"/>
    <n v="28.3"/>
    <n v="281.32596685082899"/>
    <m/>
    <n v="122096.6851"/>
    <x v="0"/>
    <n v="17940.625"/>
    <x v="409"/>
    <x v="0"/>
    <m/>
  </r>
  <r>
    <d v="2022-09-17T01:49:03"/>
    <x v="9"/>
    <n v="13"/>
    <s v="MORALES CASTAEDA JONNY EDISON"/>
    <x v="6"/>
    <x v="0"/>
    <n v="238"/>
    <n v="29.75"/>
    <n v="225.06077348066299"/>
    <s v="9 Descuentos (Transbordo veh 22 10/09)"/>
    <n v="97677.348100000003"/>
    <x v="0"/>
    <n v="17940.625"/>
    <x v="409"/>
    <x v="0"/>
    <m/>
  </r>
  <r>
    <d v="2022-09-17T01:49:03"/>
    <x v="9"/>
    <n v="14"/>
    <s v="CARVAJAL SALAZAR HECTOR MARINO"/>
    <x v="0"/>
    <x v="0"/>
    <n v="296"/>
    <n v="32.8888888888889"/>
    <n v="253.19337016574599"/>
    <m/>
    <n v="109887.0166"/>
    <x v="1"/>
    <n v="17940.625"/>
    <x v="409"/>
    <x v="0"/>
    <m/>
  </r>
  <r>
    <d v="2022-09-17T01:49:03"/>
    <x v="9"/>
    <n v="15"/>
    <s v="LONDOO LOPERA DUVAN ANDRES"/>
    <x v="0"/>
    <x v="0"/>
    <n v="203"/>
    <n v="22.5555555555556"/>
    <n v="253.19337016574599"/>
    <m/>
    <n v="109887.0166"/>
    <x v="0"/>
    <n v="17940.625"/>
    <x v="409"/>
    <x v="0"/>
    <m/>
  </r>
  <r>
    <d v="2022-09-17T01:49:03"/>
    <x v="9"/>
    <n v="17"/>
    <s v="FRANCO BRAVO JHOAN FERNANDO"/>
    <x v="0"/>
    <x v="0"/>
    <n v="253"/>
    <n v="28.1111111111111"/>
    <n v="253.19337016574599"/>
    <m/>
    <n v="109887.0166"/>
    <x v="0"/>
    <n v="17940.625"/>
    <x v="409"/>
    <x v="0"/>
    <m/>
  </r>
  <r>
    <d v="2022-09-17T01:49:04"/>
    <x v="9"/>
    <n v="18"/>
    <s v="RENDON VIANA HUMBERTO DE JESUS"/>
    <x v="0"/>
    <x v="0"/>
    <n v="262"/>
    <n v="29.1111111111111"/>
    <n v="253.19337016574599"/>
    <s v="1 Descuento (Despachador fernando)"/>
    <n v="109887.0166"/>
    <x v="0"/>
    <n v="17940.625"/>
    <x v="409"/>
    <x v="0"/>
    <m/>
  </r>
  <r>
    <d v="2022-09-17T01:49:04"/>
    <x v="9"/>
    <n v="19"/>
    <s v="HURTADO MADRID JUAN ESTEBAN"/>
    <x v="0"/>
    <x v="0"/>
    <n v="245"/>
    <n v="27.2222222222222"/>
    <n v="253.19337016574599"/>
    <m/>
    <n v="109887.0166"/>
    <x v="0"/>
    <n v="17940.625"/>
    <x v="409"/>
    <x v="0"/>
    <m/>
  </r>
  <r>
    <d v="2022-09-17T01:49:04"/>
    <x v="9"/>
    <n v="20"/>
    <s v="TABORDA ROJAS DIEGO ALEJANDRO"/>
    <x v="0"/>
    <x v="0"/>
    <n v="279"/>
    <n v="31"/>
    <n v="253.19337016574599"/>
    <s v="1 Descuento (Despachador fernando)"/>
    <n v="109887.0166"/>
    <x v="0"/>
    <n v="17940.625"/>
    <x v="409"/>
    <x v="0"/>
    <m/>
  </r>
  <r>
    <d v="2022-09-17T01:49:04"/>
    <x v="9"/>
    <n v="22"/>
    <s v="GARCIA DAVID WILSON ALBERTO"/>
    <x v="6"/>
    <x v="0"/>
    <n v="220"/>
    <n v="27.5"/>
    <n v="225.06077348066299"/>
    <s v="2 Descuentos x Usuario con movilidad reducida "/>
    <n v="97677.348100000003"/>
    <x v="1"/>
    <n v="17940.625"/>
    <x v="409"/>
    <x v="0"/>
    <m/>
  </r>
  <r>
    <d v="2022-09-17T01:49:05"/>
    <x v="9"/>
    <n v="23"/>
    <s v="RUA OCHOA JARAD"/>
    <x v="1"/>
    <x v="0"/>
    <n v="267"/>
    <n v="24.272727272727298"/>
    <n v="309.45856353591199"/>
    <s v="1 Descuento (Jefe de ruta) "/>
    <n v="134306.3536"/>
    <x v="2"/>
    <n v="17940.625"/>
    <x v="409"/>
    <x v="0"/>
    <m/>
  </r>
  <r>
    <d v="2022-09-17T01:49:05"/>
    <x v="9"/>
    <n v="26"/>
    <s v="VERENZUELA MARTINEZ ALEXANDER"/>
    <x v="0"/>
    <x v="3"/>
    <n v="240"/>
    <n v="26.6666666666667"/>
    <n v="253.19337016574599"/>
    <s v="8 Descuentos (Transbordo veh 32)"/>
    <n v="109887.0166"/>
    <x v="0"/>
    <n v="17940.625"/>
    <x v="409"/>
    <x v="0"/>
    <m/>
  </r>
  <r>
    <d v="2022-09-17T01:49:05"/>
    <x v="9"/>
    <n v="27"/>
    <s v="DURANGO DAVID JOSE"/>
    <x v="11"/>
    <x v="0"/>
    <n v="73"/>
    <n v="29.2"/>
    <n v="70.331491712707205"/>
    <m/>
    <n v="30524.171300000002"/>
    <x v="0"/>
    <n v="17940.625"/>
    <x v="409"/>
    <x v="0"/>
    <m/>
  </r>
  <r>
    <d v="2022-09-17T01:49:05"/>
    <x v="9"/>
    <n v="28"/>
    <s v="SANCHEZ DIAZ EDISON ANDRES"/>
    <x v="7"/>
    <x v="0"/>
    <n v="109"/>
    <n v="36.3333333333333"/>
    <n v="84.397790055248606"/>
    <s v="2 Descuentos (Jefe de ruta y Administrador)"/>
    <n v="36629.005499999999"/>
    <x v="0"/>
    <n v="17940.625"/>
    <x v="409"/>
    <x v="0"/>
    <m/>
  </r>
  <r>
    <d v="2022-09-17T01:49:06"/>
    <x v="9"/>
    <n v="29"/>
    <s v="VALENCIA MENDOZA JHON"/>
    <x v="3"/>
    <x v="0"/>
    <n v="295"/>
    <n v="29.5"/>
    <n v="281.32596685082899"/>
    <s v="10 Descuentos (Transbordo veh 40)"/>
    <n v="122096.6851"/>
    <x v="0"/>
    <n v="17940.625"/>
    <x v="409"/>
    <x v="0"/>
    <m/>
  </r>
  <r>
    <d v="2022-09-17T01:49:06"/>
    <x v="1"/>
    <n v="30"/>
    <s v="ORTEGA ARROYAVE JUAN PABLO"/>
    <x v="0"/>
    <x v="0"/>
    <n v="235"/>
    <n v="26.1111111111111"/>
    <n v="253.19337016574599"/>
    <m/>
    <n v="109887.0166"/>
    <x v="0"/>
    <n v="17940.625"/>
    <x v="409"/>
    <x v="0"/>
    <m/>
  </r>
  <r>
    <d v="2022-09-17T01:49:06"/>
    <x v="1"/>
    <n v="31"/>
    <s v="LONDOO URREGO DANIEL ANDRES"/>
    <x v="0"/>
    <x v="0"/>
    <n v="242"/>
    <n v="26.8888888888889"/>
    <n v="253.19337016574599"/>
    <m/>
    <n v="109887.0166"/>
    <x v="0"/>
    <n v="17940.625"/>
    <x v="409"/>
    <x v="0"/>
    <m/>
  </r>
  <r>
    <d v="2022-09-17T01:49:06"/>
    <x v="1"/>
    <n v="32"/>
    <s v="ESCOBAR BRAN MATEO"/>
    <x v="2"/>
    <x v="3"/>
    <n v="206"/>
    <n v="34.3333333333333"/>
    <n v="168.79558011049701"/>
    <m/>
    <n v="73258.010999999999"/>
    <x v="0"/>
    <n v="17940.625"/>
    <x v="409"/>
    <x v="0"/>
    <m/>
  </r>
  <r>
    <d v="2022-09-17T01:49:06"/>
    <x v="1"/>
    <n v="33"/>
    <s v="ROJAS QUINTERO MIGUEL ANTONIO"/>
    <x v="6"/>
    <x v="0"/>
    <n v="249"/>
    <n v="31.125"/>
    <n v="225.06077348066299"/>
    <m/>
    <n v="97677.348100000003"/>
    <x v="0"/>
    <n v="17940.625"/>
    <x v="409"/>
    <x v="0"/>
    <m/>
  </r>
  <r>
    <d v="2022-09-17T01:49:07"/>
    <x v="1"/>
    <n v="34"/>
    <s v="MONTOYA OSPINA GILBERTO ANTONIO"/>
    <x v="3"/>
    <x v="1"/>
    <n v="284"/>
    <n v="28.4"/>
    <n v="281.32596685082899"/>
    <m/>
    <n v="122096.6851"/>
    <x v="0"/>
    <n v="17940.625"/>
    <x v="409"/>
    <x v="0"/>
    <m/>
  </r>
  <r>
    <d v="2022-09-17T01:49:07"/>
    <x v="1"/>
    <n v="35"/>
    <s v="URIBE HERRERA JUAN ESTEBAN"/>
    <x v="0"/>
    <x v="0"/>
    <n v="316"/>
    <n v="35.1111111111111"/>
    <n v="253.19337016574599"/>
    <m/>
    <n v="109887.0166"/>
    <x v="1"/>
    <n v="17940.625"/>
    <x v="409"/>
    <x v="0"/>
    <m/>
  </r>
  <r>
    <d v="2022-09-17T01:49:07"/>
    <x v="1"/>
    <n v="36"/>
    <s v="MARTINEZ CHAVERRA LUIS NORBERTO"/>
    <x v="1"/>
    <x v="0"/>
    <n v="273"/>
    <n v="24.818181818181799"/>
    <n v="309.45856353591199"/>
    <m/>
    <n v="134306.3536"/>
    <x v="0"/>
    <n v="17940.625"/>
    <x v="409"/>
    <x v="0"/>
    <m/>
  </r>
  <r>
    <d v="2022-09-17T01:49:07"/>
    <x v="1"/>
    <n v="39"/>
    <s v="POSSO SANTIAGO"/>
    <x v="0"/>
    <x v="0"/>
    <n v="225"/>
    <n v="25"/>
    <n v="253.19337016574599"/>
    <m/>
    <n v="109887.0166"/>
    <x v="0"/>
    <n v="17940.625"/>
    <x v="409"/>
    <x v="0"/>
    <m/>
  </r>
  <r>
    <d v="2022-09-17T01:49:08"/>
    <x v="1"/>
    <n v="40"/>
    <s v="MEDINA PARRA JONATHAN ESTIVEN"/>
    <x v="0"/>
    <x v="0"/>
    <n v="270"/>
    <n v="30"/>
    <n v="253.19337016574599"/>
    <m/>
    <n v="109887.0166"/>
    <x v="0"/>
    <n v="17940.625"/>
    <x v="409"/>
    <x v="0"/>
    <m/>
  </r>
  <r>
    <d v="2022-09-17T01:49:08"/>
    <x v="1"/>
    <n v="42"/>
    <s v="CASTRILLON CLAVIJO CRISTIAN JESIC"/>
    <x v="0"/>
    <x v="0"/>
    <n v="280"/>
    <n v="31.1111111111111"/>
    <n v="253.19337016574599"/>
    <s v="2 Descuentos (Conducts) "/>
    <n v="109887.0166"/>
    <x v="0"/>
    <n v="17940.625"/>
    <x v="409"/>
    <x v="0"/>
    <m/>
  </r>
  <r>
    <d v="2022-09-18T02:23:33"/>
    <x v="1"/>
    <n v="21"/>
    <s v="REYES ALVARADO ARIEL"/>
    <x v="0"/>
    <x v="0"/>
    <n v="184"/>
    <n v="20.4444444444444"/>
    <n v="184"/>
    <m/>
    <n v="78750"/>
    <x v="0"/>
    <n v="10780"/>
    <x v="410"/>
    <x v="0"/>
    <m/>
  </r>
  <r>
    <d v="2022-09-18T02:23:33"/>
    <x v="1"/>
    <n v="23"/>
    <s v="RUA OCHOA JARAD"/>
    <x v="10"/>
    <x v="3"/>
    <n v="89"/>
    <n v="19.7777777777778"/>
    <n v="89"/>
    <m/>
    <n v="38025"/>
    <x v="2"/>
    <n v="10780"/>
    <x v="410"/>
    <x v="0"/>
    <m/>
  </r>
  <r>
    <d v="2022-09-18T02:23:33"/>
    <x v="1"/>
    <n v="26"/>
    <s v="VERENZUELA MARTINEZ ALEXANDER"/>
    <x v="0"/>
    <x v="0"/>
    <n v="148"/>
    <n v="16.4444444444444"/>
    <n v="148"/>
    <m/>
    <n v="62550"/>
    <x v="0"/>
    <n v="10780"/>
    <x v="410"/>
    <x v="0"/>
    <m/>
  </r>
  <r>
    <d v="2022-09-18T02:23:34"/>
    <x v="1"/>
    <n v="29"/>
    <s v="VALENCIA MENDOZA JHON "/>
    <x v="3"/>
    <x v="0"/>
    <n v="207"/>
    <n v="20.7"/>
    <n v="207"/>
    <m/>
    <n v="88650"/>
    <x v="0"/>
    <n v="10780"/>
    <x v="410"/>
    <x v="0"/>
    <m/>
  </r>
  <r>
    <d v="2022-09-18T02:23:38"/>
    <x v="9"/>
    <n v="1"/>
    <s v="LUJAN LOPERA FABIAN ALEXIS"/>
    <x v="0"/>
    <x v="0"/>
    <n v="276"/>
    <n v="30.6666666666667"/>
    <n v="234.898272552783"/>
    <s v="1 Descuento (Despachador fernando)"/>
    <n v="101654.22259999999"/>
    <x v="0"/>
    <n v="15975"/>
    <x v="410"/>
    <x v="0"/>
    <m/>
  </r>
  <r>
    <d v="2022-09-18T02:23:39"/>
    <x v="9"/>
    <n v="2"/>
    <s v="ZAPATA MARULANDA JUAN DIEGO"/>
    <x v="0"/>
    <x v="0"/>
    <n v="241"/>
    <n v="26.7777777777778"/>
    <n v="234.898272552783"/>
    <s v="2 Descuentos (Jefe de ruta y Peopietario) "/>
    <n v="101654.22259999999"/>
    <x v="1"/>
    <n v="15975"/>
    <x v="410"/>
    <x v="0"/>
    <m/>
  </r>
  <r>
    <d v="2022-09-18T02:23:39"/>
    <x v="9"/>
    <n v="3"/>
    <s v="CANO JIMENEZ ESNEIDER"/>
    <x v="10"/>
    <x v="0"/>
    <n v="106"/>
    <n v="26.5"/>
    <n v="104.39923224568101"/>
    <m/>
    <n v="45179.654499999997"/>
    <x v="0"/>
    <n v="15975"/>
    <x v="410"/>
    <x v="0"/>
    <m/>
  </r>
  <r>
    <d v="2022-09-18T02:23:39"/>
    <x v="9"/>
    <n v="5"/>
    <s v="GONZALEZ MONTAO HERNAN DARIO"/>
    <x v="2"/>
    <x v="3"/>
    <n v="128"/>
    <n v="21.3333333333333"/>
    <n v="156.598848368522"/>
    <m/>
    <n v="67769.481799999994"/>
    <x v="1"/>
    <n v="15975"/>
    <x v="410"/>
    <x v="0"/>
    <m/>
  </r>
  <r>
    <d v="2022-09-18T02:23:39"/>
    <x v="9"/>
    <n v="6"/>
    <s v="BERRIO GIL YEYSON DARIO"/>
    <x v="6"/>
    <x v="0"/>
    <n v="193"/>
    <n v="25.733333333333299"/>
    <n v="195.74856046065301"/>
    <m/>
    <n v="84711.852199999994"/>
    <x v="0"/>
    <n v="15975"/>
    <x v="410"/>
    <x v="0"/>
    <m/>
  </r>
  <r>
    <d v="2022-09-18T02:23:39"/>
    <x v="9"/>
    <n v="7"/>
    <s v="HERNANDEZ MACIAS GILBERTO"/>
    <x v="0"/>
    <x v="0"/>
    <n v="231"/>
    <n v="25.6666666666667"/>
    <n v="234.898272552783"/>
    <m/>
    <n v="101654.22259999999"/>
    <x v="1"/>
    <n v="15975"/>
    <x v="410"/>
    <x v="0"/>
    <m/>
  </r>
  <r>
    <d v="2022-09-18T02:23:39"/>
    <x v="9"/>
    <n v="8"/>
    <s v="LONDOO CADAVID DAVID SANTIAGO"/>
    <x v="6"/>
    <x v="0"/>
    <n v="258"/>
    <n v="32.25"/>
    <n v="208.79846449136301"/>
    <m/>
    <n v="90359.308999999994"/>
    <x v="1"/>
    <n v="15975"/>
    <x v="410"/>
    <x v="0"/>
    <m/>
  </r>
  <r>
    <d v="2022-09-18T02:23:40"/>
    <x v="9"/>
    <n v="9"/>
    <s v="SANCHEZ DIAZ EDISON ANDRES"/>
    <x v="6"/>
    <x v="0"/>
    <n v="262"/>
    <n v="32.75"/>
    <n v="208.79846449136301"/>
    <s v="3 Descuentos (Despachador fernando y 2 Usuarios desubicados)"/>
    <n v="90359.308999999994"/>
    <x v="0"/>
    <n v="15975"/>
    <x v="410"/>
    <x v="0"/>
    <m/>
  </r>
  <r>
    <d v="2022-09-18T02:23:40"/>
    <x v="9"/>
    <n v="10"/>
    <s v="MONSALVE OCAMPO EDISON GUSTAVO"/>
    <x v="0"/>
    <x v="0"/>
    <n v="212"/>
    <n v="23.5555555555556"/>
    <n v="234.898272552783"/>
    <m/>
    <n v="101654.22259999999"/>
    <x v="0"/>
    <n v="15975"/>
    <x v="410"/>
    <x v="0"/>
    <m/>
  </r>
  <r>
    <d v="2022-09-18T02:23:40"/>
    <x v="1"/>
    <n v="11"/>
    <s v="PEREZ BORJA JUAN CARLOS"/>
    <x v="3"/>
    <x v="0"/>
    <n v="251"/>
    <n v="25.1"/>
    <n v="260.99808061420299"/>
    <s v="15 Descuentos (Transbordo veh 17)"/>
    <n v="112949.1363"/>
    <x v="0"/>
    <n v="15975"/>
    <x v="410"/>
    <x v="0"/>
    <m/>
  </r>
  <r>
    <d v="2022-09-18T02:23:40"/>
    <x v="1"/>
    <n v="12"/>
    <s v="MARULANDA JARAMILLO DAWER ANDRES"/>
    <x v="0"/>
    <x v="0"/>
    <n v="199"/>
    <n v="22.1111111111111"/>
    <n v="234.898272552783"/>
    <m/>
    <n v="101654.22259999999"/>
    <x v="0"/>
    <n v="15975"/>
    <x v="410"/>
    <x v="0"/>
    <m/>
  </r>
  <r>
    <d v="2022-09-18T02:23:40"/>
    <x v="1"/>
    <n v="13"/>
    <s v="MORALES CASTAEDA JONNY EDISON"/>
    <x v="4"/>
    <x v="0"/>
    <n v="154"/>
    <n v="22"/>
    <n v="182.69865642994199"/>
    <m/>
    <n v="79064.395399999994"/>
    <x v="0"/>
    <n v="15975"/>
    <x v="410"/>
    <x v="0"/>
    <m/>
  </r>
  <r>
    <d v="2022-09-18T02:23:40"/>
    <x v="1"/>
    <n v="14"/>
    <s v="JIMENEZ JIMENEZ OMAR DAVID"/>
    <x v="0"/>
    <x v="0"/>
    <n v="220"/>
    <n v="24.4444444444444"/>
    <n v="234.898272552783"/>
    <m/>
    <n v="101654.22259999999"/>
    <x v="1"/>
    <n v="15975"/>
    <x v="410"/>
    <x v="0"/>
    <m/>
  </r>
  <r>
    <d v="2022-09-18T02:23:41"/>
    <x v="1"/>
    <n v="15"/>
    <s v="LONDOO LOPERA DUVAN ANDRES"/>
    <x v="0"/>
    <x v="0"/>
    <n v="248"/>
    <n v="27.5555555555556"/>
    <n v="234.898272552783"/>
    <m/>
    <n v="101654.22259999999"/>
    <x v="0"/>
    <n v="15975"/>
    <x v="410"/>
    <x v="0"/>
    <m/>
  </r>
  <r>
    <d v="2022-09-18T02:23:41"/>
    <x v="1"/>
    <n v="16"/>
    <s v="LONDOO ORTIZ ARNOLD DAVID"/>
    <x v="0"/>
    <x v="0"/>
    <n v="213"/>
    <n v="23.6666666666667"/>
    <n v="234.898272552783"/>
    <m/>
    <n v="101654.22259999999"/>
    <x v="0"/>
    <n v="15975"/>
    <x v="410"/>
    <x v="0"/>
    <m/>
  </r>
  <r>
    <d v="2022-09-18T02:23:41"/>
    <x v="1"/>
    <n v="17"/>
    <s v="FRANCO BRAVO JHOAN FERNANDO"/>
    <x v="6"/>
    <x v="1"/>
    <n v="195"/>
    <n v="24.375"/>
    <n v="208.79846449136301"/>
    <s v="1 Descuento (Conduct) "/>
    <n v="90359.308999999994"/>
    <x v="0"/>
    <n v="15975"/>
    <x v="410"/>
    <x v="0"/>
    <m/>
  </r>
  <r>
    <d v="2022-09-18T02:23:41"/>
    <x v="1"/>
    <n v="18"/>
    <s v="RENDON VIANA HUMBERTO DE JESUS"/>
    <x v="3"/>
    <x v="0"/>
    <n v="317"/>
    <n v="31.7"/>
    <n v="260.99808061420299"/>
    <s v="2 Descuentos (Usuarios desubicados) "/>
    <n v="112949.1363"/>
    <x v="0"/>
    <n v="15975"/>
    <x v="410"/>
    <x v="0"/>
    <m/>
  </r>
  <r>
    <d v="2022-09-18T02:23:41"/>
    <x v="1"/>
    <n v="20"/>
    <s v="MEDINA PARRA JONATHAN ESTIVEN"/>
    <x v="10"/>
    <x v="0"/>
    <n v="100"/>
    <n v="25"/>
    <n v="104.39923224568101"/>
    <m/>
    <n v="45179.654499999997"/>
    <x v="0"/>
    <n v="15975"/>
    <x v="410"/>
    <x v="0"/>
    <m/>
  </r>
  <r>
    <d v="2022-09-18T02:23:41"/>
    <x v="1"/>
    <n v="22"/>
    <s v="GARCIA DAVID WILSON ALBERTO"/>
    <x v="0"/>
    <x v="0"/>
    <n v="222"/>
    <n v="24.6666666666667"/>
    <n v="234.898272552783"/>
    <m/>
    <n v="101654.22259999999"/>
    <x v="1"/>
    <n v="15975"/>
    <x v="410"/>
    <x v="0"/>
    <m/>
  </r>
  <r>
    <d v="2022-09-18T02:23:42"/>
    <x v="1"/>
    <n v="27"/>
    <s v="DURANGO DAVID JOSE"/>
    <x v="2"/>
    <x v="0"/>
    <n v="145"/>
    <n v="26.363636363636399"/>
    <n v="143.548944337812"/>
    <m/>
    <n v="62122.025000000001"/>
    <x v="0"/>
    <n v="15975"/>
    <x v="410"/>
    <x v="0"/>
    <m/>
  </r>
  <r>
    <d v="2022-09-18T02:23:42"/>
    <x v="1"/>
    <n v="28"/>
    <s v="HINCAPIE GALLEGO YEISON ANDRES"/>
    <x v="8"/>
    <x v="0"/>
    <n v="140"/>
    <n v="28"/>
    <n v="130.49904030710201"/>
    <m/>
    <n v="56474.568099999997"/>
    <x v="0"/>
    <n v="15975"/>
    <x v="410"/>
    <x v="0"/>
    <m/>
  </r>
  <r>
    <d v="2022-09-18T02:23:42"/>
    <x v="9"/>
    <n v="30"/>
    <s v="ORTEGA ARROYAVE JUAN PABLO"/>
    <x v="4"/>
    <x v="0"/>
    <n v="180"/>
    <n v="25.714285714285701"/>
    <n v="182.69865642994199"/>
    <m/>
    <n v="79064.395399999994"/>
    <x v="0"/>
    <n v="15975"/>
    <x v="410"/>
    <x v="0"/>
    <m/>
  </r>
  <r>
    <d v="2022-09-18T02:23:42"/>
    <x v="9"/>
    <n v="31"/>
    <s v="LONDOO URREGO DANIEL ANDRES"/>
    <x v="6"/>
    <x v="0"/>
    <n v="211"/>
    <n v="26.375"/>
    <n v="208.79846449136301"/>
    <m/>
    <n v="90359.308999999994"/>
    <x v="0"/>
    <n v="15975"/>
    <x v="410"/>
    <x v="0"/>
    <m/>
  </r>
  <r>
    <d v="2022-09-18T02:23:42"/>
    <x v="9"/>
    <n v="32"/>
    <s v="VARGAS ROJAS DIELMER AUGUSTO"/>
    <x v="2"/>
    <x v="0"/>
    <n v="150"/>
    <n v="25"/>
    <n v="156.598848368522"/>
    <m/>
    <n v="67769.481799999994"/>
    <x v="0"/>
    <n v="15975"/>
    <x v="410"/>
    <x v="0"/>
    <m/>
  </r>
  <r>
    <d v="2022-09-18T02:23:42"/>
    <x v="9"/>
    <n v="33"/>
    <s v="HENAO MUOZ FERNEY"/>
    <x v="4"/>
    <x v="0"/>
    <n v="212"/>
    <n v="30.285714285714299"/>
    <n v="182.69865642994199"/>
    <m/>
    <n v="79064.395399999994"/>
    <x v="0"/>
    <n v="15975"/>
    <x v="410"/>
    <x v="0"/>
    <m/>
  </r>
  <r>
    <d v="2022-09-18T02:23:43"/>
    <x v="9"/>
    <n v="34"/>
    <s v="MONTOYA OSPINA GILBERTO ANTONIO"/>
    <x v="3"/>
    <x v="0"/>
    <n v="303"/>
    <n v="30.3"/>
    <n v="260.99808061420299"/>
    <s v="2 Descuentos (Propietario) "/>
    <n v="112949.1363"/>
    <x v="0"/>
    <n v="15975"/>
    <x v="410"/>
    <x v="0"/>
    <m/>
  </r>
  <r>
    <d v="2022-09-18T02:23:43"/>
    <x v="9"/>
    <n v="35"/>
    <s v="URIBE HERRERA JUAN ESTEBAN"/>
    <x v="3"/>
    <x v="0"/>
    <n v="228"/>
    <n v="22.8"/>
    <n v="260.99808061420299"/>
    <m/>
    <n v="112949.1363"/>
    <x v="1"/>
    <n v="15975"/>
    <x v="410"/>
    <x v="0"/>
    <m/>
  </r>
  <r>
    <d v="2022-09-18T02:23:43"/>
    <x v="9"/>
    <n v="36"/>
    <s v="MARTINEZ CHAVERRA LUIS NORBERTO"/>
    <x v="3"/>
    <x v="0"/>
    <n v="230"/>
    <n v="23"/>
    <n v="260.99808061420299"/>
    <m/>
    <n v="112949.1363"/>
    <x v="0"/>
    <n v="15975"/>
    <x v="410"/>
    <x v="0"/>
    <m/>
  </r>
  <r>
    <d v="2022-09-18T02:23:43"/>
    <x v="9"/>
    <n v="37"/>
    <s v="PIEDRAHITA MADRID SANTIAGO"/>
    <x v="4"/>
    <x v="0"/>
    <n v="159"/>
    <n v="22.714285714285701"/>
    <n v="182.69865642994199"/>
    <m/>
    <n v="79064.395399999994"/>
    <x v="1"/>
    <n v="15975"/>
    <x v="410"/>
    <x v="0"/>
    <m/>
  </r>
  <r>
    <d v="2022-09-18T02:23:43"/>
    <x v="9"/>
    <n v="38"/>
    <s v="ZAPATA MUOZ JOSE SEBASTIAN"/>
    <x v="6"/>
    <x v="0"/>
    <n v="197"/>
    <n v="24.625"/>
    <n v="208.79846449136301"/>
    <m/>
    <n v="90359.308999999994"/>
    <x v="0"/>
    <n v="15975"/>
    <x v="410"/>
    <x v="0"/>
    <m/>
  </r>
  <r>
    <d v="2022-09-18T02:23:43"/>
    <x v="9"/>
    <n v="39"/>
    <s v="POSSO CORREA SANTIAGO ELIECER"/>
    <x v="6"/>
    <x v="0"/>
    <n v="206"/>
    <n v="27.466666666666701"/>
    <n v="195.74856046065301"/>
    <m/>
    <n v="84711.852199999994"/>
    <x v="0"/>
    <n v="15975"/>
    <x v="410"/>
    <x v="0"/>
    <m/>
  </r>
  <r>
    <d v="2022-09-18T02:23:44"/>
    <x v="9"/>
    <n v="40"/>
    <s v="ZAPATA POSSO FERNEY"/>
    <x v="6"/>
    <x v="1"/>
    <n v="223"/>
    <n v="27.875"/>
    <n v="208.79846449136301"/>
    <s v="JHONATAN MEDINA Realiz 3 viajes donde moviliz 68 Usuarios, Se descuenta el viaje de 11 30 am ya que abandona ruta sin autorizacin  "/>
    <n v="90359.308999999994"/>
    <x v="0"/>
    <n v="15975"/>
    <x v="410"/>
    <x v="0"/>
    <m/>
  </r>
  <r>
    <d v="2022-09-18T02:23:44"/>
    <x v="9"/>
    <n v="42"/>
    <s v="CASTRILLON CLAVIJO CRISTIAN JESIC"/>
    <x v="6"/>
    <x v="3"/>
    <n v="189"/>
    <n v="23.625"/>
    <n v="208.79846449136301"/>
    <s v="1 Descuento (Jefe de ruta) "/>
    <n v="90359.308999999994"/>
    <x v="0"/>
    <n v="15975"/>
    <x v="410"/>
    <x v="0"/>
    <m/>
  </r>
  <r>
    <d v="2022-09-19T01:43:23"/>
    <x v="8"/>
    <n v="15"/>
    <s v="LONDOO LOPERA DUVAN ANDRES"/>
    <x v="3"/>
    <x v="3"/>
    <n v="203"/>
    <n v="20.3"/>
    <n v="203"/>
    <m/>
    <n v="86850"/>
    <x v="0"/>
    <n v="12933.3333"/>
    <x v="411"/>
    <x v="0"/>
    <m/>
  </r>
  <r>
    <d v="2022-09-19T01:43:24"/>
    <x v="8"/>
    <n v="18"/>
    <s v="RENDON VIANA HUMBERTO DE JESUS"/>
    <x v="0"/>
    <x v="0"/>
    <n v="185"/>
    <n v="20.5555555555556"/>
    <n v="185"/>
    <m/>
    <n v="79200"/>
    <x v="0"/>
    <n v="12933.3333"/>
    <x v="411"/>
    <x v="0"/>
    <m/>
  </r>
  <r>
    <d v="2022-09-19T01:43:27"/>
    <x v="8"/>
    <n v="1"/>
    <s v="BERRIO GIL YEYSON DARIO"/>
    <x v="0"/>
    <x v="0"/>
    <n v="235"/>
    <n v="26.1111111111111"/>
    <n v="215.811188811189"/>
    <m/>
    <n v="93065.035000000003"/>
    <x v="0"/>
    <n v="15488.2353"/>
    <x v="411"/>
    <x v="0"/>
    <m/>
  </r>
  <r>
    <d v="2022-09-19T01:43:28"/>
    <x v="8"/>
    <n v="2"/>
    <s v="ZAPATA MARULANDA JUAN DIEGO"/>
    <x v="10"/>
    <x v="0"/>
    <n v="126"/>
    <n v="28"/>
    <n v="107.905594405594"/>
    <m/>
    <n v="46532.517500000002"/>
    <x v="1"/>
    <n v="15488.2353"/>
    <x v="411"/>
    <x v="0"/>
    <m/>
  </r>
  <r>
    <d v="2022-09-19T01:43:28"/>
    <x v="8"/>
    <n v="3"/>
    <s v="CANO JIMENEZ ESNEIDER"/>
    <x v="1"/>
    <x v="3"/>
    <n v="270"/>
    <n v="24.545454545454501"/>
    <n v="263.769230769231"/>
    <m/>
    <n v="113746.1538"/>
    <x v="0"/>
    <n v="15488.2353"/>
    <x v="411"/>
    <x v="0"/>
    <m/>
  </r>
  <r>
    <d v="2022-09-19T01:43:28"/>
    <x v="8"/>
    <n v="6"/>
    <s v="VARGAS ROJAS DIELMER AUGUSTO"/>
    <x v="0"/>
    <x v="0"/>
    <n v="234"/>
    <n v="26"/>
    <n v="215.811188811189"/>
    <m/>
    <n v="93065.035000000003"/>
    <x v="0"/>
    <n v="15488.2353"/>
    <x v="411"/>
    <x v="0"/>
    <m/>
  </r>
  <r>
    <d v="2022-09-19T01:43:28"/>
    <x v="8"/>
    <n v="7"/>
    <s v="HERNANDEZ MACIAS GILBERTO"/>
    <x v="0"/>
    <x v="0"/>
    <n v="204"/>
    <n v="22.6666666666667"/>
    <n v="215.811188811189"/>
    <m/>
    <n v="93065.035000000003"/>
    <x v="1"/>
    <n v="15488.2353"/>
    <x v="411"/>
    <x v="0"/>
    <m/>
  </r>
  <r>
    <d v="2022-09-19T01:43:28"/>
    <x v="8"/>
    <n v="8"/>
    <s v="VACA FIERRO ROBINSON"/>
    <x v="6"/>
    <x v="0"/>
    <n v="198"/>
    <n v="26.4"/>
    <n v="179.84265734265699"/>
    <m/>
    <n v="77554.195800000001"/>
    <x v="1"/>
    <n v="15488.2353"/>
    <x v="411"/>
    <x v="0"/>
    <m/>
  </r>
  <r>
    <d v="2022-09-19T01:43:28"/>
    <x v="8"/>
    <n v="9"/>
    <s v="PINEDA ESTRADA CRISTIAN JOHAN"/>
    <x v="3"/>
    <x v="0"/>
    <n v="244"/>
    <n v="24.4"/>
    <n v="239.79020979021001"/>
    <m/>
    <n v="103405.5944"/>
    <x v="0"/>
    <n v="15488.2353"/>
    <x v="411"/>
    <x v="0"/>
    <m/>
  </r>
  <r>
    <d v="2022-09-19T01:43:29"/>
    <x v="8"/>
    <n v="10"/>
    <s v="LUJAN LOPERA FABIAN ALEXIS"/>
    <x v="0"/>
    <x v="3"/>
    <n v="196"/>
    <n v="21.7777777777778"/>
    <n v="215.811188811189"/>
    <m/>
    <n v="93065.035000000003"/>
    <x v="0"/>
    <n v="15488.2353"/>
    <x v="411"/>
    <x v="0"/>
    <m/>
  </r>
  <r>
    <d v="2022-09-19T01:43:29"/>
    <x v="8"/>
    <n v="13"/>
    <s v="MORALES CASTAEDA JONNY EDISON"/>
    <x v="3"/>
    <x v="3"/>
    <n v="258"/>
    <n v="25.8"/>
    <n v="239.79020979021001"/>
    <m/>
    <n v="103405.5944"/>
    <x v="0"/>
    <n v="15488.2353"/>
    <x v="411"/>
    <x v="0"/>
    <m/>
  </r>
  <r>
    <d v="2022-09-19T01:43:29"/>
    <x v="8"/>
    <n v="14"/>
    <s v="JIMENEZ JIMENEZ OMAR DAVID"/>
    <x v="9"/>
    <x v="3"/>
    <n v="268"/>
    <n v="22.3333333333333"/>
    <n v="287.74825174825202"/>
    <m/>
    <n v="124086.7133"/>
    <x v="1"/>
    <n v="15488.2353"/>
    <x v="411"/>
    <x v="0"/>
    <m/>
  </r>
  <r>
    <d v="2022-09-19T01:43:29"/>
    <x v="8"/>
    <n v="16"/>
    <s v="LONDOO ORTIZ ARNOLD DAVID"/>
    <x v="0"/>
    <x v="0"/>
    <n v="215"/>
    <n v="23.8888888888889"/>
    <n v="215.811188811189"/>
    <m/>
    <n v="93065.035000000003"/>
    <x v="0"/>
    <n v="15488.2353"/>
    <x v="411"/>
    <x v="0"/>
    <m/>
  </r>
  <r>
    <d v="2022-09-19T01:43:29"/>
    <x v="8"/>
    <n v="19"/>
    <s v="HURTADO MADRID JUAN ESTEBAN"/>
    <x v="0"/>
    <x v="0"/>
    <n v="221"/>
    <n v="24.5555555555556"/>
    <n v="215.811188811189"/>
    <s v="7 Descuentos (Incidente con Usuarios) "/>
    <n v="93065.035000000003"/>
    <x v="0"/>
    <n v="15488.2353"/>
    <x v="411"/>
    <x v="0"/>
    <m/>
  </r>
  <r>
    <d v="2022-09-19T01:43:29"/>
    <x v="8"/>
    <n v="20"/>
    <s v="LONDOO CADAVID DAVID SANTIAGO"/>
    <x v="6"/>
    <x v="3"/>
    <n v="198"/>
    <n v="24.75"/>
    <n v="191.83216783216801"/>
    <m/>
    <n v="82724.4755"/>
    <x v="0"/>
    <n v="15488.2353"/>
    <x v="411"/>
    <x v="0"/>
    <m/>
  </r>
  <r>
    <d v="2022-09-19T01:43:29"/>
    <x v="8"/>
    <n v="21"/>
    <s v="REYES ALVARADO ARIEL"/>
    <x v="0"/>
    <x v="0"/>
    <n v="188"/>
    <n v="20.8888888888889"/>
    <n v="215.811188811189"/>
    <m/>
    <n v="93065.035000000003"/>
    <x v="0"/>
    <n v="15488.2353"/>
    <x v="411"/>
    <x v="0"/>
    <m/>
  </r>
  <r>
    <d v="2022-09-19T01:43:30"/>
    <x v="8"/>
    <n v="27"/>
    <s v="ZAPATA POSSO FERNEY"/>
    <x v="6"/>
    <x v="0"/>
    <n v="188"/>
    <n v="23.5"/>
    <n v="191.83216783216801"/>
    <m/>
    <n v="82724.4755"/>
    <x v="0"/>
    <n v="15488.2353"/>
    <x v="411"/>
    <x v="0"/>
    <m/>
  </r>
  <r>
    <d v="2022-09-19T01:43:30"/>
    <x v="8"/>
    <n v="32"/>
    <s v="ORTEGA ARROYAVE JUAN PABLO"/>
    <x v="0"/>
    <x v="0"/>
    <n v="186"/>
    <n v="20.6666666666667"/>
    <n v="215.811188811189"/>
    <m/>
    <n v="93065.035000000003"/>
    <x v="0"/>
    <n v="15488.2353"/>
    <x v="411"/>
    <x v="0"/>
    <m/>
  </r>
  <r>
    <d v="2022-09-20T01:55:06"/>
    <x v="1"/>
    <n v="3"/>
    <s v="CANO JIMENEZ ESNEIDER"/>
    <x v="0"/>
    <x v="0"/>
    <n v="191"/>
    <n v="21.2222222222222"/>
    <n v="191"/>
    <m/>
    <n v="81900"/>
    <x v="0"/>
    <n v="13700"/>
    <x v="412"/>
    <x v="0"/>
    <m/>
  </r>
  <r>
    <d v="2022-09-20T01:55:06"/>
    <x v="9"/>
    <n v="12"/>
    <s v="MARULANDA JARAMILLO DAWER ANDRES"/>
    <x v="2"/>
    <x v="0"/>
    <n v="136"/>
    <n v="20.923076923076898"/>
    <n v="136"/>
    <m/>
    <n v="58275"/>
    <x v="0"/>
    <n v="13700"/>
    <x v="412"/>
    <x v="0"/>
    <m/>
  </r>
  <r>
    <d v="2022-09-20T01:55:07"/>
    <x v="1"/>
    <n v="21"/>
    <s v="REYES ALVARADO ARIEL"/>
    <x v="3"/>
    <x v="0"/>
    <n v="184"/>
    <n v="18.399999999999999"/>
    <n v="184"/>
    <m/>
    <n v="78300"/>
    <x v="0"/>
    <n v="13700"/>
    <x v="412"/>
    <x v="0"/>
    <m/>
  </r>
  <r>
    <d v="2022-09-20T01:55:07"/>
    <x v="9"/>
    <n v="15"/>
    <s v="LONDOO LOPERA DUVAN ANDRES"/>
    <x v="0"/>
    <x v="0"/>
    <n v="174"/>
    <n v="19.3"/>
    <n v="174"/>
    <m/>
    <n v="74250"/>
    <x v="0"/>
    <n v="13700"/>
    <x v="412"/>
    <x v="0"/>
    <m/>
  </r>
  <r>
    <d v="2022-09-20T01:55:12"/>
    <x v="1"/>
    <n v="1"/>
    <s v="BERRIO GIL YEYSON DARIO"/>
    <x v="6"/>
    <x v="0"/>
    <n v="182"/>
    <n v="22.75"/>
    <n v="204.237037037037"/>
    <m/>
    <n v="88306.666700000002"/>
    <x v="0"/>
    <n v="16913.333299999998"/>
    <x v="412"/>
    <x v="0"/>
    <m/>
  </r>
  <r>
    <d v="2022-09-20T01:55:12"/>
    <x v="1"/>
    <n v="6"/>
    <s v="VARGAS ROJAS DIELMER AUGUSTO"/>
    <x v="6"/>
    <x v="0"/>
    <n v="176"/>
    <n v="22"/>
    <n v="204.237037037037"/>
    <m/>
    <n v="88306.666700000002"/>
    <x v="0"/>
    <n v="16913.333299999998"/>
    <x v="412"/>
    <x v="0"/>
    <m/>
  </r>
  <r>
    <d v="2022-09-20T01:55:12"/>
    <x v="1"/>
    <n v="7"/>
    <s v="LONDOO CADAVID DAVID SANTIAGO"/>
    <x v="3"/>
    <x v="0"/>
    <n v="255"/>
    <n v="25.5"/>
    <n v="255.29629629629599"/>
    <s v="4 Descuentos (Propietario y Jefe de ruta) "/>
    <n v="110383.3333"/>
    <x v="1"/>
    <n v="16913.333299999998"/>
    <x v="412"/>
    <x v="0"/>
    <m/>
  </r>
  <r>
    <d v="2022-09-20T01:55:12"/>
    <x v="1"/>
    <n v="8"/>
    <s v="VACA FIERRO ROBINSON"/>
    <x v="4"/>
    <x v="0"/>
    <n v="170"/>
    <n v="24.285714285714299"/>
    <n v="178.707407407407"/>
    <m/>
    <n v="77268.333299999998"/>
    <x v="1"/>
    <n v="16913.333299999998"/>
    <x v="412"/>
    <x v="0"/>
    <m/>
  </r>
  <r>
    <d v="2022-09-20T01:55:12"/>
    <x v="1"/>
    <n v="9"/>
    <s v="PINEDA ESTRADA CRISTIAN JOHAN"/>
    <x v="4"/>
    <x v="3"/>
    <n v="154"/>
    <n v="22"/>
    <n v="178.707407407407"/>
    <m/>
    <n v="77268.333299999998"/>
    <x v="0"/>
    <n v="16913.333299999998"/>
    <x v="412"/>
    <x v="0"/>
    <m/>
  </r>
  <r>
    <d v="2022-09-20T01:55:13"/>
    <x v="1"/>
    <n v="10"/>
    <s v="LUJAN LOPERA FABIAN ALEXIS"/>
    <x v="6"/>
    <x v="0"/>
    <n v="240"/>
    <n v="30"/>
    <n v="204.237037037037"/>
    <m/>
    <n v="88306.666700000002"/>
    <x v="0"/>
    <n v="16913.333299999998"/>
    <x v="412"/>
    <x v="0"/>
    <m/>
  </r>
  <r>
    <d v="2022-09-20T01:55:13"/>
    <x v="9"/>
    <n v="13"/>
    <s v="MORALES CASTAEDA JONNY EDISON"/>
    <x v="3"/>
    <x v="0"/>
    <n v="262"/>
    <n v="27.578947368421101"/>
    <n v="242.53148148148099"/>
    <m/>
    <n v="104864.1667"/>
    <x v="0"/>
    <n v="16913.333299999998"/>
    <x v="412"/>
    <x v="0"/>
    <m/>
  </r>
  <r>
    <d v="2022-09-20T01:55:13"/>
    <x v="9"/>
    <n v="14"/>
    <s v="CARVAJAL SALAZAR HECTOR MARINO"/>
    <x v="6"/>
    <x v="0"/>
    <n v="240"/>
    <n v="32"/>
    <n v="191.472222222222"/>
    <m/>
    <n v="82787.5"/>
    <x v="1"/>
    <n v="16913.333299999998"/>
    <x v="412"/>
    <x v="0"/>
    <m/>
  </r>
  <r>
    <d v="2022-09-20T01:55:13"/>
    <x v="9"/>
    <n v="16"/>
    <s v="LONDOO ORTIZ ARNOLD DAVID"/>
    <x v="0"/>
    <x v="0"/>
    <n v="222"/>
    <n v="24.6666666666667"/>
    <n v="229.76666666666699"/>
    <m/>
    <n v="99345"/>
    <x v="0"/>
    <n v="16913.333299999998"/>
    <x v="412"/>
    <x v="0"/>
    <m/>
  </r>
  <r>
    <d v="2022-09-20T01:55:13"/>
    <x v="9"/>
    <n v="17"/>
    <s v="ESPINOZA CHAVARRIA GUILLERMO LEON"/>
    <x v="0"/>
    <x v="1"/>
    <n v="231"/>
    <n v="25.6666666666667"/>
    <n v="229.76666666666699"/>
    <m/>
    <n v="99345"/>
    <x v="0"/>
    <n v="16913.333299999998"/>
    <x v="412"/>
    <x v="0"/>
    <m/>
  </r>
  <r>
    <d v="2022-09-20T01:55:14"/>
    <x v="9"/>
    <n v="19"/>
    <s v="HURTADO MADRID JUAN ESTEBAN"/>
    <x v="0"/>
    <x v="0"/>
    <n v="227"/>
    <n v="25.2222222222222"/>
    <n v="229.76666666666699"/>
    <m/>
    <n v="99345"/>
    <x v="0"/>
    <n v="16913.333299999998"/>
    <x v="412"/>
    <x v="0"/>
    <m/>
  </r>
  <r>
    <d v="2022-09-20T01:55:14"/>
    <x v="9"/>
    <n v="20"/>
    <s v="TABORDA ROJAS DIEGO ALEJANDRO"/>
    <x v="1"/>
    <x v="0"/>
    <n v="285"/>
    <n v="25.909090909090899"/>
    <n v="280.82592592592601"/>
    <m/>
    <n v="121421.6667"/>
    <x v="0"/>
    <n v="16913.333299999998"/>
    <x v="412"/>
    <x v="0"/>
    <m/>
  </r>
  <r>
    <d v="2022-09-20T01:55:14"/>
    <x v="9"/>
    <n v="22"/>
    <s v="QUIRAMA CASTAEDA JHON JADER"/>
    <x v="3"/>
    <x v="0"/>
    <n v="307"/>
    <n v="30.7"/>
    <n v="255.29629629629599"/>
    <m/>
    <n v="110383.3333"/>
    <x v="1"/>
    <n v="16913.333299999998"/>
    <x v="412"/>
    <x v="0"/>
    <m/>
  </r>
  <r>
    <d v="2022-09-20T01:55:15"/>
    <x v="1"/>
    <n v="23"/>
    <s v="RUA OCHOA JARAD"/>
    <x v="12"/>
    <x v="1"/>
    <n v="336"/>
    <n v="25.846153846153801"/>
    <n v="331.88518518518498"/>
    <m/>
    <n v="143498.3333"/>
    <x v="2"/>
    <n v="16913.333299999998"/>
    <x v="412"/>
    <x v="0"/>
    <m/>
  </r>
  <r>
    <d v="2022-09-20T01:55:15"/>
    <x v="1"/>
    <n v="26"/>
    <s v="VERENZUELA MARTINEZ ALEXANDER"/>
    <x v="3"/>
    <x v="1"/>
    <n v="242"/>
    <n v="24.2"/>
    <n v="255.29629629629599"/>
    <m/>
    <n v="110383.3333"/>
    <x v="0"/>
    <n v="16913.333299999998"/>
    <x v="412"/>
    <x v="0"/>
    <m/>
  </r>
  <r>
    <d v="2022-09-20T01:55:15"/>
    <x v="1"/>
    <n v="27"/>
    <s v="HENAO MUOZ FERNEY"/>
    <x v="11"/>
    <x v="0"/>
    <n v="51"/>
    <n v="25.5"/>
    <n v="51.059259259259299"/>
    <m/>
    <n v="22076.666700000002"/>
    <x v="0"/>
    <n v="16913.333299999998"/>
    <x v="412"/>
    <x v="0"/>
    <m/>
  </r>
  <r>
    <d v="2022-09-20T01:55:15"/>
    <x v="1"/>
    <n v="28"/>
    <s v="HINCAPIE GALLEGO YEISON ANDRES"/>
    <x v="0"/>
    <x v="0"/>
    <n v="236"/>
    <n v="26.2222222222222"/>
    <n v="229.76666666666699"/>
    <m/>
    <n v="99345"/>
    <x v="0"/>
    <n v="16913.333299999998"/>
    <x v="412"/>
    <x v="0"/>
    <m/>
  </r>
  <r>
    <d v="2022-09-20T01:55:16"/>
    <x v="1"/>
    <n v="29"/>
    <s v="VALENCIA MENDOZA JHON "/>
    <x v="1"/>
    <x v="0"/>
    <n v="266"/>
    <n v="24.181818181818201"/>
    <n v="280.82592592592601"/>
    <m/>
    <n v="121421.6667"/>
    <x v="0"/>
    <n v="16913.333299999998"/>
    <x v="412"/>
    <x v="0"/>
    <m/>
  </r>
  <r>
    <d v="2022-09-20T01:55:16"/>
    <x v="1"/>
    <n v="30"/>
    <s v="SANCHEZ DIAZ EDISON ANDRES"/>
    <x v="2"/>
    <x v="0"/>
    <n v="134"/>
    <n v="22.3333333333333"/>
    <n v="153.177777777778"/>
    <s v="1 Descuento (Conduct) "/>
    <n v="66230"/>
    <x v="0"/>
    <n v="16913.333299999998"/>
    <x v="412"/>
    <x v="0"/>
    <m/>
  </r>
  <r>
    <d v="2022-09-20T01:55:16"/>
    <x v="9"/>
    <n v="31"/>
    <s v="LONDOO URREGO DANIEL ANDRES"/>
    <x v="0"/>
    <x v="3"/>
    <n v="239"/>
    <n v="26.5555555555556"/>
    <n v="229.76666666666699"/>
    <m/>
    <n v="99345"/>
    <x v="0"/>
    <n v="16913.333299999998"/>
    <x v="412"/>
    <x v="0"/>
    <m/>
  </r>
  <r>
    <d v="2022-09-20T01:55:17"/>
    <x v="9"/>
    <n v="32"/>
    <s v="ESCOBAR BRAN MATEO"/>
    <x v="3"/>
    <x v="0"/>
    <n v="274"/>
    <n v="27.4"/>
    <n v="255.29629629629599"/>
    <m/>
    <n v="110383.3333"/>
    <x v="0"/>
    <n v="16913.333299999998"/>
    <x v="412"/>
    <x v="0"/>
    <m/>
  </r>
  <r>
    <d v="2022-09-20T01:55:17"/>
    <x v="9"/>
    <n v="33"/>
    <s v="GARCIA DAVID WILSON ALBERTO"/>
    <x v="6"/>
    <x v="0"/>
    <n v="219"/>
    <n v="27.375"/>
    <n v="204.237037037037"/>
    <m/>
    <n v="88306.666700000002"/>
    <x v="0"/>
    <n v="16913.333299999998"/>
    <x v="412"/>
    <x v="0"/>
    <m/>
  </r>
  <r>
    <d v="2022-09-20T01:55:17"/>
    <x v="9"/>
    <n v="34"/>
    <s v="MONTOYA OSPINA GILBERTO ANTONIO"/>
    <x v="3"/>
    <x v="0"/>
    <n v="279"/>
    <n v="27.9"/>
    <n v="255.29629629629599"/>
    <s v="YEISON BERRIO Realiz 1 viaje donde moviliz 38 Usuarios. 3 Descuentos (Jefe de ruta, Propietario y Conduct)"/>
    <n v="110383.3333"/>
    <x v="0"/>
    <n v="16913.333299999998"/>
    <x v="412"/>
    <x v="0"/>
    <m/>
  </r>
  <r>
    <d v="2022-09-20T01:55:17"/>
    <x v="9"/>
    <n v="35"/>
    <s v="URIBE HERRERA JUAN ESTEBAN"/>
    <x v="15"/>
    <x v="0"/>
    <n v="322"/>
    <n v="21.466666666666701"/>
    <n v="382.944444444444"/>
    <m/>
    <n v="165575"/>
    <x v="1"/>
    <n v="16913.333299999998"/>
    <x v="412"/>
    <x v="0"/>
    <m/>
  </r>
  <r>
    <d v="2022-09-20T01:55:18"/>
    <x v="9"/>
    <n v="36"/>
    <s v="MARTINEZ CHAVERRA LUIS NORBERTO"/>
    <x v="1"/>
    <x v="0"/>
    <n v="262"/>
    <n v="23.818181818181799"/>
    <n v="280.82592592592601"/>
    <s v="1 Descuento (Despachador fernando) "/>
    <n v="121421.6667"/>
    <x v="0"/>
    <n v="16913.333299999998"/>
    <x v="412"/>
    <x v="0"/>
    <m/>
  </r>
  <r>
    <d v="2022-09-20T01:55:18"/>
    <x v="9"/>
    <n v="37"/>
    <s v="PIEDRAHITA MADRID SANTIAGO"/>
    <x v="4"/>
    <x v="0"/>
    <n v="189"/>
    <n v="27"/>
    <n v="178.707407407407"/>
    <m/>
    <n v="77268.333299999998"/>
    <x v="1"/>
    <n v="16913.333299999998"/>
    <x v="412"/>
    <x v="0"/>
    <m/>
  </r>
  <r>
    <d v="2022-09-20T01:55:18"/>
    <x v="9"/>
    <n v="38"/>
    <s v="ZAPATA MUOZ JOSE SEBASTIAN"/>
    <x v="1"/>
    <x v="0"/>
    <n v="281"/>
    <n v="25.545454545454501"/>
    <n v="280.82592592592601"/>
    <s v="1 Descuento (Despachador fernando) "/>
    <n v="121421.6667"/>
    <x v="0"/>
    <n v="16913.333299999998"/>
    <x v="412"/>
    <x v="0"/>
    <m/>
  </r>
  <r>
    <d v="2022-09-20T01:55:19"/>
    <x v="9"/>
    <n v="40"/>
    <s v="ZAPATA POSSO FERNEY"/>
    <x v="9"/>
    <x v="1"/>
    <n v="312"/>
    <n v="26"/>
    <n v="306.35555555555601"/>
    <s v="2 Descuentos (Propietario)"/>
    <n v="132460"/>
    <x v="0"/>
    <n v="16913.333299999998"/>
    <x v="412"/>
    <x v="0"/>
    <m/>
  </r>
  <r>
    <d v="2022-09-20T01:55:19"/>
    <x v="9"/>
    <n v="42"/>
    <s v="CASTRILLON CLAVIJO CRISTIAN JESIC"/>
    <x v="12"/>
    <x v="0"/>
    <n v="300"/>
    <n v="23.076923076923102"/>
    <n v="331.88518518518498"/>
    <s v="2 Descuentos (Jefe de ruta y Conduct) "/>
    <n v="143498.3333"/>
    <x v="0"/>
    <n v="16913.333299999998"/>
    <x v="412"/>
    <x v="0"/>
    <m/>
  </r>
  <r>
    <d v="2022-09-21T01:44:58"/>
    <x v="9"/>
    <n v="28"/>
    <s v="HINCAPIE GALLEGO YEISON ANDRES"/>
    <x v="0"/>
    <x v="0"/>
    <n v="191"/>
    <n v="21.2222222222222"/>
    <n v="191"/>
    <m/>
    <n v="81900"/>
    <x v="0"/>
    <n v="11820"/>
    <x v="413"/>
    <x v="0"/>
    <m/>
  </r>
  <r>
    <d v="2022-09-21T01:44:59"/>
    <x v="1"/>
    <n v="15"/>
    <s v="LONDOO LOPERA DUVAN ANDRES"/>
    <x v="3"/>
    <x v="0"/>
    <n v="203"/>
    <n v="20.3"/>
    <n v="203"/>
    <m/>
    <n v="86850"/>
    <x v="0"/>
    <n v="11820"/>
    <x v="413"/>
    <x v="0"/>
    <m/>
  </r>
  <r>
    <d v="2022-09-21T01:44:59"/>
    <x v="1"/>
    <n v="19"/>
    <s v="HURTADO MADRID JUAN ESTEBAN"/>
    <x v="2"/>
    <x v="0"/>
    <n v="109"/>
    <n v="19.818181818181799"/>
    <n v="109"/>
    <m/>
    <n v="46575"/>
    <x v="0"/>
    <n v="11820"/>
    <x v="413"/>
    <x v="0"/>
    <m/>
  </r>
  <r>
    <d v="2022-09-21T01:44:59"/>
    <x v="9"/>
    <n v="30"/>
    <s v="ORTEGA ARROYAVE JUAN PABLO"/>
    <x v="10"/>
    <x v="0"/>
    <n v="88"/>
    <n v="19.5555555555556"/>
    <n v="88"/>
    <m/>
    <n v="37575"/>
    <x v="0"/>
    <n v="11820"/>
    <x v="413"/>
    <x v="0"/>
    <m/>
  </r>
  <r>
    <d v="2022-09-21T01:45:04"/>
    <x v="9"/>
    <n v="1"/>
    <s v="BERRIO GIL YEYSON DARIO"/>
    <x v="1"/>
    <x v="0"/>
    <n v="249"/>
    <n v="22.636363636363601"/>
    <n v="279.052631578947"/>
    <s v="1 Descuento (Transbordo veh 20) "/>
    <n v="120623.6842"/>
    <x v="0"/>
    <n v="16150"/>
    <x v="413"/>
    <x v="0"/>
    <m/>
  </r>
  <r>
    <d v="2022-09-21T01:45:05"/>
    <x v="9"/>
    <n v="3"/>
    <s v="CANO JIMENEZ ESNEIDER"/>
    <x v="0"/>
    <x v="0"/>
    <n v="206"/>
    <n v="22.8888888888889"/>
    <n v="228.31578947368399"/>
    <m/>
    <n v="98692.105299999996"/>
    <x v="0"/>
    <n v="16150"/>
    <x v="413"/>
    <x v="0"/>
    <m/>
  </r>
  <r>
    <d v="2022-09-21T01:45:05"/>
    <x v="9"/>
    <n v="5"/>
    <s v="GONZALEZ MONTAO HERNAN DARIO"/>
    <x v="6"/>
    <x v="2"/>
    <n v="190"/>
    <n v="25.3333333333333"/>
    <n v="190.26315789473699"/>
    <m/>
    <n v="82243.421100000007"/>
    <x v="1"/>
    <n v="16150"/>
    <x v="413"/>
    <x v="0"/>
    <m/>
  </r>
  <r>
    <d v="2022-09-21T01:45:05"/>
    <x v="9"/>
    <n v="6"/>
    <s v="SANCHEZ DIAZ EDISON ANDRES"/>
    <x v="13"/>
    <x v="0"/>
    <n v="354"/>
    <n v="25.285714285714299"/>
    <n v="355.15789473684202"/>
    <s v="1 Descuento (Despachador fernando) "/>
    <n v="153521.0526"/>
    <x v="0"/>
    <n v="16150"/>
    <x v="413"/>
    <x v="0"/>
    <m/>
  </r>
  <r>
    <d v="2022-09-21T01:45:05"/>
    <x v="9"/>
    <n v="7"/>
    <s v="LONDOO CADAVID DAVID SANTIAGO"/>
    <x v="0"/>
    <x v="0"/>
    <n v="286"/>
    <n v="31.7777777777778"/>
    <n v="228.31578947368399"/>
    <m/>
    <n v="98692.105299999996"/>
    <x v="1"/>
    <n v="16150"/>
    <x v="413"/>
    <x v="0"/>
    <m/>
  </r>
  <r>
    <d v="2022-09-21T01:45:05"/>
    <x v="9"/>
    <n v="8"/>
    <s v="VACA FIERRO ROBINSON"/>
    <x v="1"/>
    <x v="0"/>
    <n v="306"/>
    <n v="27.818181818181799"/>
    <n v="279.052631578947"/>
    <m/>
    <n v="120623.6842"/>
    <x v="1"/>
    <n v="16150"/>
    <x v="413"/>
    <x v="0"/>
    <m/>
  </r>
  <r>
    <d v="2022-09-21T01:45:06"/>
    <x v="9"/>
    <n v="9"/>
    <s v="PINEDA ESTRADA CRISTIAN JOHAN"/>
    <x v="0"/>
    <x v="0"/>
    <n v="199"/>
    <n v="22.1111111111111"/>
    <n v="228.31578947368399"/>
    <m/>
    <n v="98692.105299999996"/>
    <x v="0"/>
    <n v="16150"/>
    <x v="413"/>
    <x v="0"/>
    <m/>
  </r>
  <r>
    <d v="2022-09-21T01:45:06"/>
    <x v="9"/>
    <n v="10"/>
    <s v="MONSALVE OCAMPO EDISON GUSTAVO"/>
    <x v="3"/>
    <x v="0"/>
    <n v="246"/>
    <n v="24.6"/>
    <n v="253.68421052631601"/>
    <m/>
    <n v="109657.8947"/>
    <x v="0"/>
    <n v="16150"/>
    <x v="413"/>
    <x v="0"/>
    <m/>
  </r>
  <r>
    <d v="2022-09-21T01:45:06"/>
    <x v="1"/>
    <n v="12"/>
    <s v="ROJAS QUINTERO MIGUEL ANTONIO"/>
    <x v="10"/>
    <x v="0"/>
    <n v="84"/>
    <n v="24"/>
    <n v="88.789473684210506"/>
    <m/>
    <n v="38380.263200000001"/>
    <x v="0"/>
    <n v="16150"/>
    <x v="413"/>
    <x v="0"/>
    <m/>
  </r>
  <r>
    <d v="2022-09-21T01:45:07"/>
    <x v="1"/>
    <n v="13"/>
    <s v="MORALES CASTAEDA JONNY EDISON"/>
    <x v="9"/>
    <x v="0"/>
    <n v="343"/>
    <n v="28.5833333333333"/>
    <n v="304.42105263157902"/>
    <m/>
    <n v="131589.4737"/>
    <x v="0"/>
    <n v="16150"/>
    <x v="413"/>
    <x v="0"/>
    <m/>
  </r>
  <r>
    <d v="2022-09-21T01:45:07"/>
    <x v="1"/>
    <n v="14"/>
    <s v="JIMENEZ JIMENEZ OMAR DAVID"/>
    <x v="3"/>
    <x v="0"/>
    <n v="273"/>
    <n v="27.3"/>
    <n v="253.68421052631601"/>
    <m/>
    <n v="109657.8947"/>
    <x v="1"/>
    <n v="16150"/>
    <x v="413"/>
    <x v="0"/>
    <m/>
  </r>
  <r>
    <d v="2022-09-21T01:45:07"/>
    <x v="1"/>
    <n v="16"/>
    <s v="LONDOO ORTIZ ARNOLD DAVID"/>
    <x v="1"/>
    <x v="0"/>
    <n v="258"/>
    <n v="23.454545454545499"/>
    <n v="279.052631578947"/>
    <s v="5 Descuentos (3 jefe de ruta, conduct y Propietario) "/>
    <n v="120623.6842"/>
    <x v="0"/>
    <n v="16150"/>
    <x v="413"/>
    <x v="0"/>
    <m/>
  </r>
  <r>
    <d v="2022-09-21T01:45:07"/>
    <x v="1"/>
    <n v="20"/>
    <s v="TABORDA ROJAS DIEGO ALEJANDRO"/>
    <x v="9"/>
    <x v="3"/>
    <n v="303"/>
    <n v="25.25"/>
    <n v="304.42105263157902"/>
    <m/>
    <n v="131589.4737"/>
    <x v="0"/>
    <n v="16150"/>
    <x v="413"/>
    <x v="0"/>
    <m/>
  </r>
  <r>
    <d v="2022-09-21T01:45:08"/>
    <x v="9"/>
    <n v="21"/>
    <s v="MARULANDA JARAMILLO DAWER ANDRES"/>
    <x v="0"/>
    <x v="0"/>
    <n v="212"/>
    <n v="23.5555555555556"/>
    <n v="228.31578947368399"/>
    <m/>
    <n v="98692.105299999996"/>
    <x v="0"/>
    <n v="16150"/>
    <x v="413"/>
    <x v="0"/>
    <m/>
  </r>
  <r>
    <d v="2022-09-21T01:45:08"/>
    <x v="9"/>
    <n v="22"/>
    <s v="QUIRAMA CASTAEDA JHON JADER"/>
    <x v="9"/>
    <x v="0"/>
    <n v="324"/>
    <n v="27"/>
    <n v="304.42105263157902"/>
    <m/>
    <n v="131589.4737"/>
    <x v="1"/>
    <n v="16150"/>
    <x v="413"/>
    <x v="0"/>
    <m/>
  </r>
  <r>
    <d v="2022-09-21T01:45:08"/>
    <x v="9"/>
    <n v="23"/>
    <s v="RUA OCHOA JARAD"/>
    <x v="10"/>
    <x v="3"/>
    <n v="98"/>
    <n v="21.7777777777778"/>
    <n v="114.157894736842"/>
    <m/>
    <n v="49346.052600000003"/>
    <x v="2"/>
    <n v="16150"/>
    <x v="413"/>
    <x v="0"/>
    <m/>
  </r>
  <r>
    <d v="2022-09-21T01:45:08"/>
    <x v="9"/>
    <n v="26"/>
    <s v="VERENZUELA MARTINEZ ALEXANDER"/>
    <x v="14"/>
    <x v="3"/>
    <n v="17"/>
    <n v="34"/>
    <n v="12.6842105263158"/>
    <m/>
    <n v="5482.8946999999998"/>
    <x v="0"/>
    <n v="16150"/>
    <x v="413"/>
    <x v="0"/>
    <m/>
  </r>
  <r>
    <d v="2022-09-21T01:45:09"/>
    <x v="9"/>
    <n v="29"/>
    <s v="VALENCIA MENDOZA JHON "/>
    <x v="1"/>
    <x v="0"/>
    <n v="239"/>
    <n v="21.727272727272702"/>
    <n v="279.052631578947"/>
    <m/>
    <n v="120623.6842"/>
    <x v="0"/>
    <n v="16150"/>
    <x v="413"/>
    <x v="0"/>
    <m/>
  </r>
  <r>
    <d v="2022-09-21T01:45:09"/>
    <x v="1"/>
    <n v="31"/>
    <s v="LONDOO URREGO DANIEL ANDRES"/>
    <x v="3"/>
    <x v="0"/>
    <n v="235"/>
    <n v="23.5"/>
    <n v="253.68421052631601"/>
    <m/>
    <n v="109657.8947"/>
    <x v="0"/>
    <n v="16150"/>
    <x v="413"/>
    <x v="0"/>
    <m/>
  </r>
  <r>
    <d v="2022-09-21T01:45:09"/>
    <x v="1"/>
    <n v="32"/>
    <s v="ESCOBAR BRAN MATEO"/>
    <x v="3"/>
    <x v="0"/>
    <n v="253"/>
    <n v="25.3"/>
    <n v="253.68421052631601"/>
    <m/>
    <n v="109657.8947"/>
    <x v="0"/>
    <n v="16150"/>
    <x v="413"/>
    <x v="0"/>
    <m/>
  </r>
  <r>
    <d v="2022-09-21T01:45:09"/>
    <x v="1"/>
    <n v="33"/>
    <s v="GARCIA DAVID WILSON ALBERTO"/>
    <x v="1"/>
    <x v="0"/>
    <n v="258"/>
    <n v="23.454545454545499"/>
    <n v="279.052631578947"/>
    <s v="1 Descuento (Conduct) "/>
    <n v="120623.6842"/>
    <x v="0"/>
    <n v="16150"/>
    <x v="413"/>
    <x v="0"/>
    <m/>
  </r>
  <r>
    <d v="2022-09-21T01:45:10"/>
    <x v="1"/>
    <n v="34"/>
    <s v="ESPINOZA CHAVARRIA GUILLERMO LEON"/>
    <x v="6"/>
    <x v="0"/>
    <n v="230"/>
    <n v="28.75"/>
    <n v="202.947368421053"/>
    <s v="6 Descuentos (Transbordo veh 42) "/>
    <n v="87726.315799999997"/>
    <x v="0"/>
    <n v="16150"/>
    <x v="413"/>
    <x v="0"/>
    <m/>
  </r>
  <r>
    <d v="2022-09-21T01:45:10"/>
    <x v="1"/>
    <n v="35"/>
    <s v="URIBE HERRERA JUAN ESTEBAN"/>
    <x v="0"/>
    <x v="0"/>
    <n v="248"/>
    <n v="27.5555555555556"/>
    <n v="228.31578947368399"/>
    <s v="2 Descuentos x Usuario con movilidad reducida "/>
    <n v="98692.105299999996"/>
    <x v="1"/>
    <n v="16150"/>
    <x v="413"/>
    <x v="0"/>
    <m/>
  </r>
  <r>
    <d v="2022-09-21T01:45:10"/>
    <x v="1"/>
    <n v="36"/>
    <s v="MEDINA PARRA JONATHAN ESTIVEN"/>
    <x v="0"/>
    <x v="0"/>
    <n v="211"/>
    <n v="23.4444444444444"/>
    <n v="228.31578947368399"/>
    <m/>
    <n v="98692.105299999996"/>
    <x v="0"/>
    <n v="16150"/>
    <x v="413"/>
    <x v="0"/>
    <m/>
  </r>
  <r>
    <d v="2022-09-21T01:45:10"/>
    <x v="1"/>
    <n v="37"/>
    <s v="PIEDRAHITA MADRID SANTIAGO"/>
    <x v="2"/>
    <x v="0"/>
    <n v="178"/>
    <n v="29.6666666666667"/>
    <n v="152.210526315789"/>
    <m/>
    <n v="65794.736799999999"/>
    <x v="1"/>
    <n v="16150"/>
    <x v="413"/>
    <x v="0"/>
    <m/>
  </r>
  <r>
    <d v="2022-09-21T01:45:11"/>
    <x v="1"/>
    <n v="38"/>
    <s v="ZAPATA MUOZ JOSE SEBASTIAN"/>
    <x v="6"/>
    <x v="0"/>
    <n v="185"/>
    <n v="23.125"/>
    <n v="202.947368421053"/>
    <m/>
    <n v="87726.315799999997"/>
    <x v="0"/>
    <n v="16150"/>
    <x v="413"/>
    <x v="0"/>
    <m/>
  </r>
  <r>
    <d v="2022-09-21T01:45:11"/>
    <x v="1"/>
    <n v="39"/>
    <s v="POSSO CORREA SANTIAGO ELIECER"/>
    <x v="0"/>
    <x v="0"/>
    <n v="210"/>
    <n v="23.3333333333333"/>
    <n v="228.31578947368399"/>
    <s v="3 Descuentos (Transbordo veh 07) "/>
    <n v="98692.105299999996"/>
    <x v="0"/>
    <n v="16150"/>
    <x v="413"/>
    <x v="0"/>
    <m/>
  </r>
  <r>
    <d v="2022-09-21T01:45:11"/>
    <x v="1"/>
    <n v="40"/>
    <s v="OCAMPO OCAMPO ANTONIO JOSE"/>
    <x v="1"/>
    <x v="0"/>
    <n v="336"/>
    <n v="30.545454545454501"/>
    <n v="279.052631578947"/>
    <m/>
    <n v="120623.6842"/>
    <x v="0"/>
    <n v="16150"/>
    <x v="413"/>
    <x v="0"/>
    <m/>
  </r>
  <r>
    <d v="2022-09-21T01:45:11"/>
    <x v="1"/>
    <n v="42"/>
    <s v="CASTRILLON CLAVIJO CRISTIAN JESIC"/>
    <x v="0"/>
    <x v="0"/>
    <n v="217"/>
    <n v="24.1111111111111"/>
    <n v="228.31578947368399"/>
    <s v="2 Descuentos (Despachador fernando y Usuario desubicado) "/>
    <n v="98692.105299999996"/>
    <x v="0"/>
    <n v="16150"/>
    <x v="413"/>
    <x v="0"/>
    <m/>
  </r>
  <r>
    <d v="2022-09-22T02:03:49"/>
    <x v="9"/>
    <n v="16"/>
    <s v="LONDOO ORTIZ ARNOLD DAVID"/>
    <x v="2"/>
    <x v="1"/>
    <n v="136"/>
    <n v="19.428571428571399"/>
    <n v="136"/>
    <s v="Se descuenta el viaje de 4 38 pm ya que no ingresa a la minorista sin autorizacin "/>
    <n v="58050"/>
    <x v="0"/>
    <n v="9080"/>
    <x v="414"/>
    <x v="0"/>
    <m/>
  </r>
  <r>
    <d v="2022-09-22T02:03:49"/>
    <x v="1"/>
    <n v="21"/>
    <s v="REYES ALVARADO ARIEL"/>
    <x v="6"/>
    <x v="0"/>
    <n v="152"/>
    <n v="19"/>
    <n v="152"/>
    <m/>
    <n v="64800"/>
    <x v="0"/>
    <n v="9080"/>
    <x v="414"/>
    <x v="0"/>
    <m/>
  </r>
  <r>
    <d v="2022-09-22T02:03:49"/>
    <x v="1"/>
    <n v="22"/>
    <s v="QUIRAMA CASTAEDA JHON JADER"/>
    <x v="12"/>
    <x v="0"/>
    <n v="277"/>
    <n v="21.307692307692299"/>
    <n v="277"/>
    <m/>
    <n v="118800"/>
    <x v="1"/>
    <n v="9080"/>
    <x v="414"/>
    <x v="0"/>
    <m/>
  </r>
  <r>
    <d v="2022-09-22T02:03:49"/>
    <x v="1"/>
    <n v="30"/>
    <s v="ORTEGA ARROYAVE JUAN PABLO"/>
    <x v="6"/>
    <x v="0"/>
    <n v="166"/>
    <n v="20.75"/>
    <n v="166"/>
    <m/>
    <n v="71100"/>
    <x v="0"/>
    <n v="9080"/>
    <x v="414"/>
    <x v="0"/>
    <m/>
  </r>
  <r>
    <d v="2022-09-22T02:03:54"/>
    <x v="1"/>
    <n v="1"/>
    <s v="MARULANDA JARAMILLO DAWER ANDRES"/>
    <x v="0"/>
    <x v="0"/>
    <n v="208"/>
    <n v="23.1111111111111"/>
    <n v="235.35164835164801"/>
    <s v="YEISON BERRIO Realiz 3 viajes donde moviliz 82 Usuarios "/>
    <n v="101858.2418"/>
    <x v="0"/>
    <n v="16753.125"/>
    <x v="414"/>
    <x v="0"/>
    <m/>
  </r>
  <r>
    <d v="2022-09-22T02:03:54"/>
    <x v="1"/>
    <n v="2"/>
    <s v="DURANGO DAVID JOSE"/>
    <x v="0"/>
    <x v="0"/>
    <n v="227"/>
    <n v="25.2222222222222"/>
    <n v="235.35164835164801"/>
    <m/>
    <n v="101858.2418"/>
    <x v="1"/>
    <n v="16753.125"/>
    <x v="414"/>
    <x v="0"/>
    <m/>
  </r>
  <r>
    <d v="2022-09-22T02:03:54"/>
    <x v="1"/>
    <n v="3"/>
    <s v="CANO JIMENEZ ESNEIDER"/>
    <x v="0"/>
    <x v="0"/>
    <n v="246"/>
    <n v="27.3333333333333"/>
    <n v="235.35164835164801"/>
    <s v="JHOAN FRANCO Realiz 2 viajes donde moviliz 51 Usuarios "/>
    <n v="101858.2418"/>
    <x v="0"/>
    <n v="16753.125"/>
    <x v="414"/>
    <x v="0"/>
    <m/>
  </r>
  <r>
    <d v="2022-09-22T02:03:54"/>
    <x v="1"/>
    <n v="5"/>
    <s v="GONZALEZ MONTAO HERNAN DARIO"/>
    <x v="2"/>
    <x v="0"/>
    <n v="182"/>
    <n v="30.3333333333333"/>
    <n v="156.901098901099"/>
    <s v="1 Descuento (Usuario Desubicado) "/>
    <n v="67905.494500000001"/>
    <x v="1"/>
    <n v="16753.125"/>
    <x v="414"/>
    <x v="0"/>
    <m/>
  </r>
  <r>
    <d v="2022-09-22T02:03:55"/>
    <x v="1"/>
    <n v="6"/>
    <s v="SANCHEZ DIAZ EDISON ANDRES"/>
    <x v="0"/>
    <x v="0"/>
    <n v="227"/>
    <n v="25.2222222222222"/>
    <n v="235.35164835164801"/>
    <s v="1 Descuento (Jefe de ruta) "/>
    <n v="101858.2418"/>
    <x v="0"/>
    <n v="16753.125"/>
    <x v="414"/>
    <x v="0"/>
    <m/>
  </r>
  <r>
    <d v="2022-09-22T02:03:55"/>
    <x v="1"/>
    <n v="8"/>
    <s v="VACA FIERRO ROBINSON"/>
    <x v="9"/>
    <x v="0"/>
    <n v="349"/>
    <n v="29.0833333333333"/>
    <n v="313.80219780219801"/>
    <m/>
    <n v="135810.989"/>
    <x v="1"/>
    <n v="16753.125"/>
    <x v="414"/>
    <x v="0"/>
    <m/>
  </r>
  <r>
    <d v="2022-09-22T02:03:55"/>
    <x v="1"/>
    <n v="9"/>
    <s v="PINEDA ESTRADA CRISTIAN JOHAN"/>
    <x v="0"/>
    <x v="1"/>
    <n v="215"/>
    <n v="23.8888888888889"/>
    <n v="235.35164835164801"/>
    <m/>
    <n v="101858.2418"/>
    <x v="0"/>
    <n v="16753.125"/>
    <x v="414"/>
    <x v="0"/>
    <m/>
  </r>
  <r>
    <d v="2022-09-22T02:03:55"/>
    <x v="1"/>
    <n v="10"/>
    <s v="MONSALVE OCAMPO EDISON GUSTAVO"/>
    <x v="8"/>
    <x v="0"/>
    <n v="131"/>
    <n v="26.2"/>
    <n v="130.75091575091599"/>
    <m/>
    <n v="56587.912100000001"/>
    <x v="0"/>
    <n v="16753.125"/>
    <x v="414"/>
    <x v="0"/>
    <m/>
  </r>
  <r>
    <d v="2022-09-22T02:03:55"/>
    <x v="9"/>
    <n v="12"/>
    <s v="ROJAS QUINTERO MIGUEL ANTONIO"/>
    <x v="0"/>
    <x v="0"/>
    <n v="208"/>
    <n v="23.1111111111111"/>
    <n v="235.35164835164801"/>
    <s v="7 Descuentos (Incidente con Usuarios)"/>
    <n v="101858.2418"/>
    <x v="0"/>
    <n v="16753.125"/>
    <x v="414"/>
    <x v="0"/>
    <m/>
  </r>
  <r>
    <d v="2022-09-22T02:03:55"/>
    <x v="9"/>
    <n v="13"/>
    <s v="MORALES CASTAEDA JONNY EDISON"/>
    <x v="4"/>
    <x v="0"/>
    <n v="196"/>
    <n v="28"/>
    <n v="183.05128205128199"/>
    <m/>
    <n v="79223.0769"/>
    <x v="0"/>
    <n v="16753.125"/>
    <x v="414"/>
    <x v="0"/>
    <m/>
  </r>
  <r>
    <d v="2022-09-22T02:03:55"/>
    <x v="9"/>
    <n v="14"/>
    <s v="JIMENEZ JIMENEZ OMAR DAVID"/>
    <x v="0"/>
    <x v="0"/>
    <n v="310"/>
    <n v="34.4444444444444"/>
    <n v="235.35164835164801"/>
    <m/>
    <n v="101858.2418"/>
    <x v="1"/>
    <n v="16753.125"/>
    <x v="414"/>
    <x v="0"/>
    <m/>
  </r>
  <r>
    <d v="2022-09-22T02:03:56"/>
    <x v="9"/>
    <n v="15"/>
    <s v="LOPERA AGUDELO LUIS FRANCISCO"/>
    <x v="0"/>
    <x v="0"/>
    <n v="247"/>
    <n v="27.4444444444444"/>
    <n v="235.35164835164801"/>
    <m/>
    <n v="101858.2418"/>
    <x v="0"/>
    <n v="16753.125"/>
    <x v="414"/>
    <x v="0"/>
    <m/>
  </r>
  <r>
    <d v="2022-09-22T02:03:56"/>
    <x v="9"/>
    <n v="17"/>
    <s v="FRANCO BRAVO JHOAN FERNANDO"/>
    <x v="2"/>
    <x v="0"/>
    <n v="146"/>
    <n v="26.545454545454501"/>
    <n v="143.82600732600699"/>
    <m/>
    <n v="62246.703300000001"/>
    <x v="0"/>
    <n v="16753.125"/>
    <x v="414"/>
    <x v="0"/>
    <m/>
  </r>
  <r>
    <d v="2022-09-22T02:03:56"/>
    <x v="9"/>
    <n v="18"/>
    <s v="RENDON VIANA HUMBERTO DE JESUS"/>
    <x v="3"/>
    <x v="0"/>
    <n v="236"/>
    <n v="23.6"/>
    <n v="261.50183150183102"/>
    <s v="1 Descuento (Usuario Desubicado) "/>
    <n v="113175.8242"/>
    <x v="0"/>
    <n v="16753.125"/>
    <x v="414"/>
    <x v="0"/>
    <m/>
  </r>
  <r>
    <d v="2022-09-22T02:03:56"/>
    <x v="9"/>
    <n v="19"/>
    <s v="HURTADO MADRID JUAN ESTEBAN"/>
    <x v="10"/>
    <x v="1"/>
    <n v="95"/>
    <n v="23.75"/>
    <n v="104.600732600733"/>
    <s v="1 Descuento (Despachador fernando) "/>
    <n v="45270.329700000002"/>
    <x v="0"/>
    <n v="16753.125"/>
    <x v="414"/>
    <x v="0"/>
    <m/>
  </r>
  <r>
    <d v="2022-09-22T02:03:56"/>
    <x v="9"/>
    <n v="20"/>
    <s v="LONDOO CADAVID DAVID SANTIAGO"/>
    <x v="6"/>
    <x v="0"/>
    <n v="208"/>
    <n v="26"/>
    <n v="209.201465201465"/>
    <m/>
    <n v="90540.659299999999"/>
    <x v="0"/>
    <n v="16753.125"/>
    <x v="414"/>
    <x v="0"/>
    <m/>
  </r>
  <r>
    <d v="2022-09-22T02:03:56"/>
    <x v="1"/>
    <n v="23"/>
    <s v="RUA OCHOA JARAD"/>
    <x v="3"/>
    <x v="0"/>
    <n v="234"/>
    <n v="23.4"/>
    <n v="261.50183150183102"/>
    <m/>
    <n v="113175.8242"/>
    <x v="2"/>
    <n v="16753.125"/>
    <x v="414"/>
    <x v="0"/>
    <m/>
  </r>
  <r>
    <d v="2022-09-22T02:03:56"/>
    <x v="1"/>
    <n v="24"/>
    <s v="VERENZUELA MARTINEZ ALEXANDER"/>
    <x v="3"/>
    <x v="0"/>
    <n v="240"/>
    <n v="24"/>
    <n v="261.50183150183102"/>
    <m/>
    <n v="113175.8242"/>
    <x v="0"/>
    <n v="16753.125"/>
    <x v="414"/>
    <x v="0"/>
    <m/>
  </r>
  <r>
    <d v="2022-09-22T02:03:57"/>
    <x v="1"/>
    <n v="28"/>
    <s v="HINCAPIE GALLEGO YEISON ANDRES"/>
    <x v="0"/>
    <x v="0"/>
    <n v="195"/>
    <n v="21.6666666666667"/>
    <n v="235.35164835164801"/>
    <m/>
    <n v="101858.2418"/>
    <x v="0"/>
    <n v="16753.125"/>
    <x v="414"/>
    <x v="0"/>
    <m/>
  </r>
  <r>
    <d v="2022-09-22T02:03:57"/>
    <x v="1"/>
    <n v="29"/>
    <s v="VALENCIA MENDOZA JHON "/>
    <x v="0"/>
    <x v="0"/>
    <n v="245"/>
    <n v="27.2222222222222"/>
    <n v="235.35164835164801"/>
    <m/>
    <n v="101858.2418"/>
    <x v="0"/>
    <n v="16753.125"/>
    <x v="414"/>
    <x v="0"/>
    <m/>
  </r>
  <r>
    <d v="2022-09-22T02:03:57"/>
    <x v="1"/>
    <n v="31"/>
    <s v="LONDOO URREGO DANIEL ANDRES"/>
    <x v="0"/>
    <x v="0"/>
    <n v="248"/>
    <n v="27.5555555555556"/>
    <n v="235.35164835164801"/>
    <s v="2 Descuentos (Usuarios Desubicados)"/>
    <n v="101858.2418"/>
    <x v="0"/>
    <n v="16753.125"/>
    <x v="414"/>
    <x v="0"/>
    <m/>
  </r>
  <r>
    <d v="2022-09-22T02:03:57"/>
    <x v="1"/>
    <n v="32"/>
    <s v="ESCOBAR BRAN MATEO"/>
    <x v="3"/>
    <x v="0"/>
    <n v="288"/>
    <n v="28.8"/>
    <n v="261.50183150183102"/>
    <m/>
    <n v="113175.8242"/>
    <x v="0"/>
    <n v="16753.125"/>
    <x v="414"/>
    <x v="0"/>
    <m/>
  </r>
  <r>
    <d v="2022-09-22T02:03:57"/>
    <x v="9"/>
    <n v="33"/>
    <s v="GARCIA DAVID WILSON ALBERTO"/>
    <x v="1"/>
    <x v="0"/>
    <n v="263"/>
    <n v="23.909090909090899"/>
    <n v="287.652014652015"/>
    <s v="2 Descuentos (Conducts) "/>
    <n v="124493.4066"/>
    <x v="0"/>
    <n v="16753.125"/>
    <x v="414"/>
    <x v="0"/>
    <m/>
  </r>
  <r>
    <d v="2022-09-22T02:03:57"/>
    <x v="9"/>
    <n v="34"/>
    <s v="MONTOYA OSPINA GILBERTO ANTONIO"/>
    <x v="12"/>
    <x v="0"/>
    <n v="335"/>
    <n v="25.769230769230798"/>
    <n v="339.95238095238102"/>
    <s v="3 Descuentos (Jefe de ruta Despachador fernando y Lorena Recaudo) "/>
    <n v="147128.57139999999"/>
    <x v="0"/>
    <n v="16753.125"/>
    <x v="414"/>
    <x v="0"/>
    <m/>
  </r>
  <r>
    <d v="2022-09-22T02:03:57"/>
    <x v="9"/>
    <n v="35"/>
    <s v="URIBE HERRERA JUAN ESTEBAN"/>
    <x v="3"/>
    <x v="0"/>
    <n v="247"/>
    <n v="24.7"/>
    <n v="261.50183150183102"/>
    <m/>
    <n v="113175.8242"/>
    <x v="1"/>
    <n v="16753.125"/>
    <x v="414"/>
    <x v="0"/>
    <m/>
  </r>
  <r>
    <d v="2022-09-22T02:03:58"/>
    <x v="9"/>
    <n v="36"/>
    <s v="MARTINEZ CHAVERRA LUIS NORBERTO"/>
    <x v="2"/>
    <x v="0"/>
    <n v="149"/>
    <n v="24.8333333333333"/>
    <n v="156.901098901099"/>
    <m/>
    <n v="67905.494500000001"/>
    <x v="0"/>
    <n v="16753.125"/>
    <x v="414"/>
    <x v="0"/>
    <m/>
  </r>
  <r>
    <d v="2022-09-22T02:03:58"/>
    <x v="9"/>
    <n v="37"/>
    <s v="PIEDRAHITA MADRID SANTIAGO"/>
    <x v="6"/>
    <x v="0"/>
    <n v="229"/>
    <n v="28.625"/>
    <n v="209.201465201465"/>
    <m/>
    <n v="90540.659299999999"/>
    <x v="1"/>
    <n v="16753.125"/>
    <x v="414"/>
    <x v="0"/>
    <m/>
  </r>
  <r>
    <d v="2022-09-22T02:03:58"/>
    <x v="9"/>
    <n v="38"/>
    <s v="ZAPATA MUOZ JOSE SEBASTIAN"/>
    <x v="0"/>
    <x v="1"/>
    <n v="241"/>
    <n v="26.7777777777778"/>
    <n v="235.35164835164801"/>
    <m/>
    <n v="101858.2418"/>
    <x v="0"/>
    <n v="16753.125"/>
    <x v="414"/>
    <x v="0"/>
    <m/>
  </r>
  <r>
    <d v="2022-09-22T02:03:58"/>
    <x v="9"/>
    <n v="39"/>
    <s v="POSSO CORREA SANTIAGO ELIECER"/>
    <x v="3"/>
    <x v="0"/>
    <n v="287"/>
    <n v="28.7"/>
    <n v="261.50183150183102"/>
    <s v="3 Descuentos (Jefe de ruta, conduct y Lorena recaudo)"/>
    <n v="113175.8242"/>
    <x v="0"/>
    <n v="16753.125"/>
    <x v="414"/>
    <x v="0"/>
    <m/>
  </r>
  <r>
    <d v="2022-09-22T02:03:58"/>
    <x v="9"/>
    <n v="40"/>
    <s v="OCAMPO OCAMPO ANTONIO JOSE"/>
    <x v="3"/>
    <x v="0"/>
    <n v="282"/>
    <n v="28.2"/>
    <n v="261.50183150183102"/>
    <m/>
    <n v="113175.8242"/>
    <x v="0"/>
    <n v="16753.125"/>
    <x v="414"/>
    <x v="0"/>
    <m/>
  </r>
  <r>
    <d v="2022-09-22T02:03:58"/>
    <x v="9"/>
    <n v="42"/>
    <s v="CASTRILLON CLAVIJO CRISTIAN JESIC"/>
    <x v="3"/>
    <x v="0"/>
    <n v="225"/>
    <n v="23.684210526315798"/>
    <n v="248.42673992674"/>
    <s v="2 Descuentos (Lorena Recaudo y Usuario desubicado) "/>
    <n v="107517.033"/>
    <x v="0"/>
    <n v="16753.125"/>
    <x v="414"/>
    <x v="0"/>
    <m/>
  </r>
  <r>
    <d v="2022-09-23T03:21:26"/>
    <x v="9"/>
    <n v="1"/>
    <s v="BERRIO GIL YEYSON DARIO"/>
    <x v="3"/>
    <x v="0"/>
    <n v="302"/>
    <n v="30.2"/>
    <n v="269.561904761905"/>
    <s v="1 Descuento (Jefe de ruta)"/>
    <n v="116802.85709999999"/>
    <x v="0"/>
    <n v="15993.5484"/>
    <x v="415"/>
    <x v="0"/>
    <m/>
  </r>
  <r>
    <d v="2022-09-23T03:21:26"/>
    <x v="9"/>
    <n v="2"/>
    <s v="GARCIA DAVID WILSON ALBERTO"/>
    <x v="4"/>
    <x v="0"/>
    <n v="177"/>
    <n v="25.285714285714299"/>
    <n v="188.69333333333299"/>
    <s v="1 Descuento (Propietario), JUAN ZAPATA Realiz 2 viajes donde moviliz 50 Usuarios "/>
    <n v="81762"/>
    <x v="1"/>
    <n v="15993.5484"/>
    <x v="415"/>
    <x v="0"/>
    <m/>
  </r>
  <r>
    <d v="2022-09-23T03:21:27"/>
    <x v="9"/>
    <n v="3"/>
    <s v="CANO JIMENEZ ESNEIDER"/>
    <x v="0"/>
    <x v="0"/>
    <n v="235"/>
    <n v="26.1111111111111"/>
    <n v="242.60571428571399"/>
    <m/>
    <n v="105122.5714"/>
    <x v="0"/>
    <n v="15993.5484"/>
    <x v="415"/>
    <x v="0"/>
    <m/>
  </r>
  <r>
    <d v="2022-09-23T03:21:27"/>
    <x v="9"/>
    <n v="5"/>
    <s v="GONZALEZ MONTAO HERNAN DARIO"/>
    <x v="0"/>
    <x v="0"/>
    <n v="270"/>
    <n v="30"/>
    <n v="242.60571428571399"/>
    <m/>
    <n v="105122.5714"/>
    <x v="1"/>
    <n v="15993.5484"/>
    <x v="415"/>
    <x v="0"/>
    <m/>
  </r>
  <r>
    <d v="2022-09-23T03:21:27"/>
    <x v="9"/>
    <n v="6"/>
    <s v="VARGAS ROJAS DIELMER AUGUSTO"/>
    <x v="0"/>
    <x v="0"/>
    <n v="204"/>
    <n v="22.6666666666667"/>
    <n v="242.60571428571399"/>
    <m/>
    <n v="105122.5714"/>
    <x v="0"/>
    <n v="15993.5484"/>
    <x v="415"/>
    <x v="0"/>
    <m/>
  </r>
  <r>
    <d v="2022-09-23T03:21:27"/>
    <x v="9"/>
    <n v="7"/>
    <s v="MUOZ LOZANO VICTOR LEONIDAS"/>
    <x v="6"/>
    <x v="2"/>
    <n v="237"/>
    <n v="29.625"/>
    <n v="215.649523809524"/>
    <s v="13 Descuentos (Devolucion de Dinero) "/>
    <n v="93442.285699999993"/>
    <x v="1"/>
    <n v="15993.5484"/>
    <x v="415"/>
    <x v="0"/>
    <m/>
  </r>
  <r>
    <d v="2022-09-23T03:21:27"/>
    <x v="9"/>
    <n v="8"/>
    <s v="LONDOO CADAVID DAVID SANTIAGO"/>
    <x v="6"/>
    <x v="0"/>
    <n v="237"/>
    <n v="29.625"/>
    <n v="215.649523809524"/>
    <m/>
    <n v="93442.285699999993"/>
    <x v="1"/>
    <n v="15993.5484"/>
    <x v="415"/>
    <x v="0"/>
    <m/>
  </r>
  <r>
    <d v="2022-09-23T03:21:28"/>
    <x v="1"/>
    <n v="13"/>
    <s v="MORALES CASTAEDA JONNY EDISON"/>
    <x v="3"/>
    <x v="0"/>
    <n v="236"/>
    <n v="23.6"/>
    <n v="269.561904761905"/>
    <m/>
    <n v="116802.85709999999"/>
    <x v="0"/>
    <n v="15993.5484"/>
    <x v="415"/>
    <x v="0"/>
    <m/>
  </r>
  <r>
    <d v="2022-09-23T03:21:28"/>
    <x v="1"/>
    <n v="14"/>
    <s v="CARVAJAL SALAZAR HECTOR MARINO"/>
    <x v="1"/>
    <x v="0"/>
    <n v="262"/>
    <n v="23.818181818181799"/>
    <n v="296.51809523809499"/>
    <m/>
    <n v="128483.14290000001"/>
    <x v="1"/>
    <n v="15993.5484"/>
    <x v="415"/>
    <x v="0"/>
    <m/>
  </r>
  <r>
    <d v="2022-09-23T03:21:28"/>
    <x v="1"/>
    <n v="15"/>
    <s v="LONDOO LOPERA DUVAN ANDRES"/>
    <x v="0"/>
    <x v="0"/>
    <n v="204"/>
    <n v="22.6666666666667"/>
    <n v="242.60571428571399"/>
    <m/>
    <n v="105122.5714"/>
    <x v="0"/>
    <n v="15993.5484"/>
    <x v="415"/>
    <x v="0"/>
    <m/>
  </r>
  <r>
    <d v="2022-09-23T03:21:28"/>
    <x v="1"/>
    <n v="17"/>
    <s v="FRANCO BRAVO JHOAN FERNANDO"/>
    <x v="0"/>
    <x v="0"/>
    <n v="241"/>
    <n v="26.7777777777778"/>
    <n v="242.60571428571399"/>
    <m/>
    <n v="105122.5714"/>
    <x v="0"/>
    <n v="15993.5484"/>
    <x v="415"/>
    <x v="0"/>
    <m/>
  </r>
  <r>
    <d v="2022-09-23T03:21:28"/>
    <x v="1"/>
    <n v="19"/>
    <s v="HURTADO MADRID JUAN ESTEBAN"/>
    <x v="6"/>
    <x v="0"/>
    <n v="216"/>
    <n v="27"/>
    <n v="215.649523809524"/>
    <s v="1 Descuento (Propietario) "/>
    <n v="93442.285699999993"/>
    <x v="0"/>
    <n v="15993.5484"/>
    <x v="415"/>
    <x v="0"/>
    <m/>
  </r>
  <r>
    <d v="2022-09-23T03:21:28"/>
    <x v="1"/>
    <n v="20"/>
    <s v="TABORDA ROJAS DIEGO ALEJANDRO"/>
    <x v="0"/>
    <x v="3"/>
    <n v="258"/>
    <n v="28.6666666666667"/>
    <n v="242.60571428571399"/>
    <m/>
    <n v="105122.5714"/>
    <x v="0"/>
    <n v="15993.5484"/>
    <x v="415"/>
    <x v="0"/>
    <m/>
  </r>
  <r>
    <d v="2022-09-23T03:21:29"/>
    <x v="1"/>
    <n v="21"/>
    <s v="REYES ALVARADO ARIEL"/>
    <x v="0"/>
    <x v="0"/>
    <n v="247"/>
    <n v="27.4444444444444"/>
    <n v="242.60571428571399"/>
    <s v="1 Descuento (Despachador fernando) "/>
    <n v="105122.5714"/>
    <x v="0"/>
    <n v="15993.5484"/>
    <x v="415"/>
    <x v="0"/>
    <m/>
  </r>
  <r>
    <d v="2022-09-23T03:21:29"/>
    <x v="9"/>
    <n v="22"/>
    <s v="QUIRAMA CASTAEDA JHON JADER"/>
    <x v="6"/>
    <x v="0"/>
    <n v="253"/>
    <n v="31.625"/>
    <n v="215.649523809524"/>
    <m/>
    <n v="93442.285699999993"/>
    <x v="1"/>
    <n v="15993.5484"/>
    <x v="415"/>
    <x v="0"/>
    <m/>
  </r>
  <r>
    <d v="2022-09-23T03:21:29"/>
    <x v="9"/>
    <n v="23"/>
    <s v="RUA OCHOA JARAD"/>
    <x v="6"/>
    <x v="0"/>
    <n v="187"/>
    <n v="23.375"/>
    <n v="215.649523809524"/>
    <m/>
    <n v="93442.285699999993"/>
    <x v="2"/>
    <n v="15993.5484"/>
    <x v="415"/>
    <x v="0"/>
    <m/>
  </r>
  <r>
    <d v="2022-09-23T03:21:29"/>
    <x v="9"/>
    <n v="26"/>
    <s v="VERENZUELA MARTINEZ ALEXANDER"/>
    <x v="11"/>
    <x v="0"/>
    <n v="62"/>
    <n v="24.8"/>
    <n v="67.390476190476207"/>
    <s v="1 Descuento (Jefe de ruta)"/>
    <n v="29200.7143"/>
    <x v="0"/>
    <n v="15993.5484"/>
    <x v="415"/>
    <x v="0"/>
    <m/>
  </r>
  <r>
    <d v="2022-09-23T03:21:29"/>
    <x v="9"/>
    <n v="28"/>
    <s v="HINCAPIE GALLEGO YEISON ANDRES"/>
    <x v="0"/>
    <x v="0"/>
    <n v="252"/>
    <n v="28"/>
    <n v="242.60571428571399"/>
    <m/>
    <n v="105122.5714"/>
    <x v="0"/>
    <n v="15993.5484"/>
    <x v="415"/>
    <x v="0"/>
    <m/>
  </r>
  <r>
    <d v="2022-09-23T03:21:30"/>
    <x v="9"/>
    <n v="29"/>
    <s v="VALENCIA MENDOZA JHON "/>
    <x v="3"/>
    <x v="0"/>
    <n v="297"/>
    <n v="29.7"/>
    <n v="269.561904761905"/>
    <s v="2 Descuentos (Despachador fernando y Conduct) "/>
    <n v="116802.85709999999"/>
    <x v="0"/>
    <n v="15993.5484"/>
    <x v="415"/>
    <x v="0"/>
    <m/>
  </r>
  <r>
    <d v="2022-09-23T03:21:30"/>
    <x v="9"/>
    <n v="30"/>
    <s v="ORTEGA ARROYAVE JUAN PABLO"/>
    <x v="4"/>
    <x v="0"/>
    <n v="181"/>
    <n v="25.8571428571429"/>
    <n v="188.69333333333299"/>
    <m/>
    <n v="81762"/>
    <x v="0"/>
    <n v="15993.5484"/>
    <x v="415"/>
    <x v="0"/>
    <m/>
  </r>
  <r>
    <d v="2022-09-23T03:21:30"/>
    <x v="9"/>
    <n v="31"/>
    <s v="LONDOO CADAVID DAVID SANTIAGO"/>
    <x v="6"/>
    <x v="0"/>
    <n v="222"/>
    <n v="27.75"/>
    <n v="215.649523809524"/>
    <m/>
    <n v="93442.285699999993"/>
    <x v="0"/>
    <n v="15993.5484"/>
    <x v="415"/>
    <x v="0"/>
    <m/>
  </r>
  <r>
    <d v="2022-09-23T03:21:30"/>
    <x v="9"/>
    <n v="32"/>
    <s v="ESCOBAR BRAN MATEO"/>
    <x v="0"/>
    <x v="0"/>
    <n v="244"/>
    <n v="27.1111111111111"/>
    <n v="242.60571428571399"/>
    <m/>
    <n v="105122.5714"/>
    <x v="0"/>
    <n v="15993.5484"/>
    <x v="415"/>
    <x v="0"/>
    <m/>
  </r>
  <r>
    <d v="2022-09-23T03:21:30"/>
    <x v="1"/>
    <n v="33"/>
    <s v="DURANGO DAVID JOSE"/>
    <x v="0"/>
    <x v="0"/>
    <n v="263"/>
    <n v="29.2222222222222"/>
    <n v="242.60571428571399"/>
    <m/>
    <n v="105122.5714"/>
    <x v="0"/>
    <n v="15993.5484"/>
    <x v="415"/>
    <x v="0"/>
    <m/>
  </r>
  <r>
    <d v="2022-09-23T03:21:31"/>
    <x v="1"/>
    <n v="34"/>
    <s v="MONTOYA OSPINA GILBERTO ANTONIO"/>
    <x v="3"/>
    <x v="0"/>
    <n v="318"/>
    <n v="31.8"/>
    <n v="269.561904761905"/>
    <s v="2 Descuentos (Jefe de ruta) "/>
    <n v="116802.85709999999"/>
    <x v="0"/>
    <n v="15993.5484"/>
    <x v="415"/>
    <x v="0"/>
    <m/>
  </r>
  <r>
    <d v="2022-09-23T03:21:31"/>
    <x v="1"/>
    <n v="35"/>
    <s v="URIBE HERRERA JUAN ESTEBAN"/>
    <x v="9"/>
    <x v="0"/>
    <n v="336"/>
    <n v="28"/>
    <n v="323.474285714286"/>
    <s v="2 Descuentos x Usuario con movilidad reducida "/>
    <n v="140163.42860000001"/>
    <x v="1"/>
    <n v="15993.5484"/>
    <x v="415"/>
    <x v="0"/>
    <m/>
  </r>
  <r>
    <d v="2022-09-23T03:21:31"/>
    <x v="1"/>
    <n v="36"/>
    <s v="MARTINEZ CHAVERRA LUIS NORBERTO"/>
    <x v="1"/>
    <x v="0"/>
    <n v="268"/>
    <n v="24.363636363636399"/>
    <n v="296.51809523809499"/>
    <m/>
    <n v="128483.14290000001"/>
    <x v="0"/>
    <n v="15993.5484"/>
    <x v="415"/>
    <x v="0"/>
    <m/>
  </r>
  <r>
    <d v="2022-09-23T03:21:31"/>
    <x v="1"/>
    <n v="37"/>
    <s v="PIEDRAHITA MADRID SANTIAGO"/>
    <x v="2"/>
    <x v="0"/>
    <n v="159"/>
    <n v="26.5"/>
    <n v="161.737142857143"/>
    <m/>
    <n v="70081.714300000007"/>
    <x v="1"/>
    <n v="15993.5484"/>
    <x v="415"/>
    <x v="0"/>
    <m/>
  </r>
  <r>
    <d v="2022-09-23T03:21:31"/>
    <x v="1"/>
    <n v="39"/>
    <s v="POSSO CORREA SANTIAGO ELIECER"/>
    <x v="0"/>
    <x v="1"/>
    <n v="218"/>
    <n v="24.2222222222222"/>
    <n v="242.60571428571399"/>
    <s v="2 Descuentos (Devolucin de dinero) "/>
    <n v="105122.5714"/>
    <x v="0"/>
    <n v="15993.5484"/>
    <x v="415"/>
    <x v="0"/>
    <m/>
  </r>
  <r>
    <d v="2022-09-23T03:21:32"/>
    <x v="1"/>
    <n v="40"/>
    <s v="OCAMPO OCAMPO ANTONIO JOSE"/>
    <x v="1"/>
    <x v="0"/>
    <n v="289"/>
    <n v="26.272727272727298"/>
    <n v="296.51809523809499"/>
    <m/>
    <n v="128483.14290000001"/>
    <x v="0"/>
    <n v="15993.5484"/>
    <x v="415"/>
    <x v="0"/>
    <m/>
  </r>
  <r>
    <d v="2022-09-23T03:21:32"/>
    <x v="1"/>
    <n v="42"/>
    <s v="MARULANDA JARAMILLO DAWER ANDRES"/>
    <x v="6"/>
    <x v="0"/>
    <n v="201"/>
    <n v="25.125"/>
    <n v="215.649523809524"/>
    <m/>
    <n v="93442.285699999993"/>
    <x v="0"/>
    <n v="15993.5484"/>
    <x v="415"/>
    <x v="0"/>
    <m/>
  </r>
  <r>
    <d v="2022-09-23T03:21:42"/>
    <x v="9"/>
    <n v="9"/>
    <s v="PINEDA ESTRADA CRISTIAN JOHAN"/>
    <x v="8"/>
    <x v="0"/>
    <n v="94"/>
    <n v="18.8"/>
    <n v="94"/>
    <m/>
    <n v="40050"/>
    <x v="0"/>
    <n v="7880"/>
    <x v="415"/>
    <x v="0"/>
    <m/>
  </r>
  <r>
    <d v="2022-09-23T03:21:42"/>
    <x v="1"/>
    <n v="10"/>
    <s v="MONSALVE OCAMPO EDISON GUSTAVO"/>
    <x v="2"/>
    <x v="0"/>
    <n v="128"/>
    <n v="21.3333333333333"/>
    <n v="128"/>
    <m/>
    <n v="54900"/>
    <x v="0"/>
    <n v="7880"/>
    <x v="415"/>
    <x v="0"/>
    <m/>
  </r>
  <r>
    <d v="2022-09-23T03:21:43"/>
    <x v="1"/>
    <n v="12"/>
    <s v="ROJAS QUINTERO MIGUEL ANTONIO"/>
    <x v="11"/>
    <x v="3"/>
    <n v="58"/>
    <n v="19.3333333333333"/>
    <n v="58"/>
    <m/>
    <n v="24750"/>
    <x v="0"/>
    <n v="7880"/>
    <x v="415"/>
    <x v="0"/>
    <m/>
  </r>
  <r>
    <d v="2022-09-23T03:21:43"/>
    <x v="1"/>
    <n v="18"/>
    <s v="RENDON VIANA HUMBERTO DE JESUS"/>
    <x v="2"/>
    <x v="0"/>
    <n v="114"/>
    <n v="19"/>
    <n v="114"/>
    <s v="MIGUEL VANEGAS Realiz 2 viajes donde moviliz 41 Usuarios "/>
    <n v="48600"/>
    <x v="0"/>
    <n v="7880"/>
    <x v="415"/>
    <x v="0"/>
    <m/>
  </r>
  <r>
    <d v="2022-09-24T01:45:45"/>
    <x v="1"/>
    <n v="9"/>
    <s v="PINEDA ESTRADA CRISTIAN JOHAN"/>
    <x v="1"/>
    <x v="0"/>
    <n v="204"/>
    <n v="18.545454545454501"/>
    <n v="204"/>
    <m/>
    <n v="86850"/>
    <x v="0"/>
    <n v="9780"/>
    <x v="416"/>
    <x v="0"/>
    <m/>
  </r>
  <r>
    <d v="2022-09-24T01:45:45"/>
    <x v="0"/>
    <n v="19"/>
    <s v="HURTADO MADRID JUAN ESTEBAN"/>
    <x v="10"/>
    <x v="0"/>
    <n v="90"/>
    <n v="20"/>
    <n v="90"/>
    <m/>
    <n v="38475"/>
    <x v="0"/>
    <n v="9780"/>
    <x v="416"/>
    <x v="0"/>
    <m/>
  </r>
  <r>
    <d v="2022-09-24T01:45:45"/>
    <x v="1"/>
    <n v="21"/>
    <s v="REYES ALVARADO ARIEL"/>
    <x v="3"/>
    <x v="0"/>
    <n v="195"/>
    <n v="19.5"/>
    <n v="195"/>
    <m/>
    <n v="83250"/>
    <x v="0"/>
    <n v="9780"/>
    <x v="416"/>
    <x v="0"/>
    <m/>
  </r>
  <r>
    <d v="2022-09-24T01:45:45"/>
    <x v="0"/>
    <n v="37"/>
    <s v="PIEDRAHITA MADRID SANTIAGO"/>
    <x v="11"/>
    <x v="0"/>
    <n v="37"/>
    <n v="18.5"/>
    <n v="37"/>
    <m/>
    <n v="15750"/>
    <x v="1"/>
    <n v="9780"/>
    <x v="416"/>
    <x v="0"/>
    <m/>
  </r>
  <r>
    <d v="2022-09-24T01:45:50"/>
    <x v="1"/>
    <n v="1"/>
    <s v="BERRIO GIL YEYSON DARIO"/>
    <x v="0"/>
    <x v="0"/>
    <n v="224"/>
    <n v="24.8888888888889"/>
    <n v="230.741379310345"/>
    <m/>
    <n v="99783.620699999999"/>
    <x v="0"/>
    <n v="16671.875"/>
    <x v="416"/>
    <x v="0"/>
    <m/>
  </r>
  <r>
    <d v="2022-09-24T01:45:50"/>
    <x v="1"/>
    <n v="2"/>
    <s v="GARCIA DAVID WILSON ALBERTO"/>
    <x v="3"/>
    <x v="0"/>
    <n v="294"/>
    <n v="29.4"/>
    <n v="256.37931034482801"/>
    <s v="4 Descuentos (2 x Usuario con movilidad reducida, 2 Transbordo)"/>
    <n v="110870.6897"/>
    <x v="1"/>
    <n v="16671.875"/>
    <x v="416"/>
    <x v="0"/>
    <m/>
  </r>
  <r>
    <d v="2022-09-24T01:45:50"/>
    <x v="1"/>
    <n v="3"/>
    <s v="ESPINOZA CHAVARRIA GUILLERMO LEON"/>
    <x v="0"/>
    <x v="0"/>
    <n v="226"/>
    <n v="25.1111111111111"/>
    <n v="230.741379310345"/>
    <m/>
    <n v="99783.620699999999"/>
    <x v="0"/>
    <n v="16671.875"/>
    <x v="416"/>
    <x v="0"/>
    <m/>
  </r>
  <r>
    <d v="2022-09-24T01:45:50"/>
    <x v="1"/>
    <n v="5"/>
    <s v="GONZALEZ MONTAO HERNAN DARIO"/>
    <x v="6"/>
    <x v="0"/>
    <n v="231"/>
    <n v="28.875"/>
    <n v="205.10344827586201"/>
    <s v="2 Descuentos (Conducts)"/>
    <n v="88696.551699999996"/>
    <x v="1"/>
    <n v="16671.875"/>
    <x v="416"/>
    <x v="0"/>
    <m/>
  </r>
  <r>
    <d v="2022-09-24T01:45:50"/>
    <x v="1"/>
    <n v="6"/>
    <s v="VARGAS ROJAS DIELMER AUGUSTO"/>
    <x v="3"/>
    <x v="0"/>
    <n v="243"/>
    <n v="24.3"/>
    <n v="256.37931034482801"/>
    <m/>
    <n v="110870.6897"/>
    <x v="0"/>
    <n v="16671.875"/>
    <x v="416"/>
    <x v="0"/>
    <m/>
  </r>
  <r>
    <d v="2022-09-24T01:45:51"/>
    <x v="1"/>
    <n v="7"/>
    <s v="MUOZ LOZANO VICTOR LEONIDAS"/>
    <x v="6"/>
    <x v="0"/>
    <n v="184"/>
    <n v="23"/>
    <n v="205.10344827586201"/>
    <m/>
    <n v="88696.551699999996"/>
    <x v="1"/>
    <n v="16671.875"/>
    <x v="416"/>
    <x v="0"/>
    <m/>
  </r>
  <r>
    <d v="2022-09-24T01:45:51"/>
    <x v="1"/>
    <n v="8"/>
    <s v="VACA FIERRO ROBINSON"/>
    <x v="1"/>
    <x v="0"/>
    <n v="316"/>
    <n v="28.727272727272702"/>
    <n v="282.01724137931001"/>
    <m/>
    <n v="121957.7586"/>
    <x v="1"/>
    <n v="16671.875"/>
    <x v="416"/>
    <x v="0"/>
    <m/>
  </r>
  <r>
    <d v="2022-09-24T01:45:51"/>
    <x v="1"/>
    <n v="10"/>
    <s v="MONSALVE OCAMPO EDISON GUSTAVO"/>
    <x v="0"/>
    <x v="0"/>
    <n v="210"/>
    <n v="23.3333333333333"/>
    <n v="230.741379310345"/>
    <s v="2 Descuentos (Conducts)"/>
    <n v="99783.620699999999"/>
    <x v="0"/>
    <n v="16671.875"/>
    <x v="416"/>
    <x v="0"/>
    <m/>
  </r>
  <r>
    <d v="2022-09-24T01:45:51"/>
    <x v="9"/>
    <n v="11"/>
    <s v="HURTADO MADRID JUAN ESTEBAN"/>
    <x v="2"/>
    <x v="1"/>
    <n v="149"/>
    <n v="24.8333333333333"/>
    <n v="153.827586206897"/>
    <s v="HUMBERTO RENDON Realiz 1 viaje donde moviliz 20 Usuarios "/>
    <n v="66522.413799999995"/>
    <x v="0"/>
    <n v="16671.875"/>
    <x v="416"/>
    <x v="0"/>
    <m/>
  </r>
  <r>
    <d v="2022-09-24T01:45:51"/>
    <x v="9"/>
    <n v="13"/>
    <s v="MORALES CASTAEDA JONNY EDISON"/>
    <x v="2"/>
    <x v="0"/>
    <n v="160"/>
    <n v="26.6666666666667"/>
    <n v="153.827586206897"/>
    <m/>
    <n v="66522.413799999995"/>
    <x v="0"/>
    <n v="16671.875"/>
    <x v="416"/>
    <x v="0"/>
    <m/>
  </r>
  <r>
    <d v="2022-09-24T01:45:51"/>
    <x v="9"/>
    <n v="14"/>
    <s v="JIMENEZ JIMENEZ OMAR DAVID"/>
    <x v="3"/>
    <x v="0"/>
    <n v="253"/>
    <n v="25.3"/>
    <n v="256.37931034482801"/>
    <m/>
    <n v="110870.6897"/>
    <x v="1"/>
    <n v="16671.875"/>
    <x v="416"/>
    <x v="0"/>
    <m/>
  </r>
  <r>
    <d v="2022-09-24T01:45:52"/>
    <x v="9"/>
    <n v="15"/>
    <s v="LONDOO LOPERA DUVAN ANDRES"/>
    <x v="0"/>
    <x v="0"/>
    <n v="232"/>
    <n v="25.7777777777778"/>
    <n v="230.741379310345"/>
    <m/>
    <n v="99783.620699999999"/>
    <x v="0"/>
    <n v="16671.875"/>
    <x v="416"/>
    <x v="0"/>
    <m/>
  </r>
  <r>
    <d v="2022-09-24T01:45:52"/>
    <x v="9"/>
    <n v="16"/>
    <s v="LONDOO ORTIZ ARNOLD DAVID"/>
    <x v="6"/>
    <x v="3"/>
    <n v="175"/>
    <n v="21.875"/>
    <n v="205.10344827586201"/>
    <m/>
    <n v="88696.551699999996"/>
    <x v="0"/>
    <n v="16671.875"/>
    <x v="416"/>
    <x v="0"/>
    <m/>
  </r>
  <r>
    <d v="2022-09-24T01:45:52"/>
    <x v="9"/>
    <n v="17"/>
    <s v="FRANCO BRAVO JHOAN FERNANDO"/>
    <x v="4"/>
    <x v="0"/>
    <n v="179"/>
    <n v="25.571428571428601"/>
    <n v="179.46551724137899"/>
    <s v="2 Descuentos (Icindente con Usuarios)"/>
    <n v="77609.482799999998"/>
    <x v="0"/>
    <n v="16671.875"/>
    <x v="416"/>
    <x v="0"/>
    <m/>
  </r>
  <r>
    <d v="2022-09-24T01:45:52"/>
    <x v="9"/>
    <n v="18"/>
    <s v="VANEGAS RAMOS MIGUEL ANGEL"/>
    <x v="3"/>
    <x v="0"/>
    <n v="223"/>
    <n v="22.3"/>
    <n v="256.37931034482801"/>
    <m/>
    <n v="110870.6897"/>
    <x v="0"/>
    <n v="16671.875"/>
    <x v="416"/>
    <x v="0"/>
    <m/>
  </r>
  <r>
    <d v="2022-09-24T01:45:52"/>
    <x v="9"/>
    <n v="20"/>
    <s v="TABORDA ROJAS DIEGO ALEJANDRO"/>
    <x v="1"/>
    <x v="0"/>
    <n v="292"/>
    <n v="26.545454545454501"/>
    <n v="282.01724137931001"/>
    <m/>
    <n v="121957.7586"/>
    <x v="0"/>
    <n v="16671.875"/>
    <x v="416"/>
    <x v="0"/>
    <m/>
  </r>
  <r>
    <d v="2022-09-24T01:45:52"/>
    <x v="1"/>
    <n v="22"/>
    <s v="QUIRAMA CASTAEDA JHON JADER"/>
    <x v="3"/>
    <x v="0"/>
    <n v="271"/>
    <n v="27.1"/>
    <n v="256.37931034482801"/>
    <m/>
    <n v="110870.6897"/>
    <x v="1"/>
    <n v="16671.875"/>
    <x v="416"/>
    <x v="0"/>
    <m/>
  </r>
  <r>
    <d v="2022-09-24T01:45:52"/>
    <x v="1"/>
    <n v="23"/>
    <s v="ZAPATA POSSO FERNEY"/>
    <x v="0"/>
    <x v="1"/>
    <n v="245"/>
    <n v="27.2222222222222"/>
    <n v="230.741379310345"/>
    <s v="Se descuenta el viaje de 8 50 am ya que no ingresa al paradero, se desvia de la ruta sin autorizacin "/>
    <n v="99783.620699999999"/>
    <x v="2"/>
    <n v="16671.875"/>
    <x v="416"/>
    <x v="0"/>
    <m/>
  </r>
  <r>
    <d v="2022-09-24T01:45:53"/>
    <x v="1"/>
    <n v="26"/>
    <s v="VERENZUELA MARTINEZ ALEXANDER"/>
    <x v="2"/>
    <x v="0"/>
    <n v="147"/>
    <n v="24.5"/>
    <n v="153.827586206897"/>
    <m/>
    <n v="66522.413799999995"/>
    <x v="0"/>
    <n v="16671.875"/>
    <x v="416"/>
    <x v="0"/>
    <m/>
  </r>
  <r>
    <d v="2022-09-24T01:45:53"/>
    <x v="1"/>
    <n v="28"/>
    <s v="HINCAPIE GALLEGO YEISON ANDRES"/>
    <x v="3"/>
    <x v="0"/>
    <n v="247"/>
    <n v="24.7"/>
    <n v="256.37931034482801"/>
    <m/>
    <n v="110870.6897"/>
    <x v="0"/>
    <n v="16671.875"/>
    <x v="416"/>
    <x v="0"/>
    <m/>
  </r>
  <r>
    <d v="2022-09-24T01:45:53"/>
    <x v="1"/>
    <n v="29"/>
    <s v="VALENCIA MENDOZA JHON "/>
    <x v="3"/>
    <x v="0"/>
    <n v="251"/>
    <n v="25.1"/>
    <n v="256.37931034482801"/>
    <m/>
    <n v="110870.6897"/>
    <x v="0"/>
    <n v="16671.875"/>
    <x v="416"/>
    <x v="0"/>
    <m/>
  </r>
  <r>
    <d v="2022-09-24T01:45:53"/>
    <x v="1"/>
    <n v="30"/>
    <s v="ORTEGA ARROYAVE JUAN PABLO"/>
    <x v="0"/>
    <x v="0"/>
    <n v="199"/>
    <n v="22.1111111111111"/>
    <n v="230.741379310345"/>
    <m/>
    <n v="99783.620699999999"/>
    <x v="0"/>
    <n v="16671.875"/>
    <x v="416"/>
    <x v="0"/>
    <m/>
  </r>
  <r>
    <d v="2022-09-24T01:45:53"/>
    <x v="9"/>
    <n v="31"/>
    <s v="LONDOO URREGO DANIEL ANDRES"/>
    <x v="0"/>
    <x v="0"/>
    <n v="240"/>
    <n v="26.6666666666667"/>
    <n v="230.741379310345"/>
    <s v="2 Descuentos (Transbordo veh 29)"/>
    <n v="99783.620699999999"/>
    <x v="0"/>
    <n v="16671.875"/>
    <x v="416"/>
    <x v="0"/>
    <m/>
  </r>
  <r>
    <d v="2022-09-24T01:45:53"/>
    <x v="9"/>
    <n v="32"/>
    <s v="SANCHEZ DIAZ EDISON ANDRES"/>
    <x v="3"/>
    <x v="0"/>
    <n v="272"/>
    <n v="27.2"/>
    <n v="256.37931034482801"/>
    <m/>
    <n v="110870.6897"/>
    <x v="0"/>
    <n v="16671.875"/>
    <x v="416"/>
    <x v="0"/>
    <m/>
  </r>
  <r>
    <d v="2022-09-24T01:45:54"/>
    <x v="9"/>
    <n v="33"/>
    <s v="DURANGO DAVID JOSE"/>
    <x v="0"/>
    <x v="0"/>
    <n v="210"/>
    <n v="23.3333333333333"/>
    <n v="230.741379310345"/>
    <s v="3 Descuentos (2 Jefe de ruta y Despachador Fernando) "/>
    <n v="99783.620699999999"/>
    <x v="0"/>
    <n v="16671.875"/>
    <x v="416"/>
    <x v="0"/>
    <m/>
  </r>
  <r>
    <d v="2022-09-24T01:45:54"/>
    <x v="9"/>
    <n v="34"/>
    <s v="MONTOYA OSPINA GILBERTO ANTONIO"/>
    <x v="1"/>
    <x v="0"/>
    <n v="300"/>
    <n v="27.272727272727298"/>
    <n v="282.01724137931001"/>
    <s v="2 Descuentos (Propietario y Jefe de ruta) "/>
    <n v="121957.7586"/>
    <x v="0"/>
    <n v="16671.875"/>
    <x v="416"/>
    <x v="0"/>
    <m/>
  </r>
  <r>
    <d v="2022-09-24T01:45:54"/>
    <x v="9"/>
    <n v="35"/>
    <s v="URIBE HERRERA JUAN ESTEBAN"/>
    <x v="1"/>
    <x v="0"/>
    <n v="306"/>
    <n v="27.818181818181799"/>
    <n v="282.01724137931001"/>
    <s v="1 Descuento (Despachador Fernando) "/>
    <n v="121957.7586"/>
    <x v="1"/>
    <n v="16671.875"/>
    <x v="416"/>
    <x v="0"/>
    <m/>
  </r>
  <r>
    <d v="2022-09-24T01:45:54"/>
    <x v="9"/>
    <n v="36"/>
    <s v="MARTINEZ CHAVERRA LUIS NORBERTO"/>
    <x v="3"/>
    <x v="0"/>
    <n v="261"/>
    <n v="26.1"/>
    <n v="256.37931034482801"/>
    <m/>
    <n v="110870.6897"/>
    <x v="0"/>
    <n v="16671.875"/>
    <x v="416"/>
    <x v="0"/>
    <m/>
  </r>
  <r>
    <d v="2022-09-24T01:45:54"/>
    <x v="9"/>
    <n v="38"/>
    <s v="ZAPATA MARULANDA JUAN DIEGO"/>
    <x v="2"/>
    <x v="0"/>
    <n v="164"/>
    <n v="27.3333333333333"/>
    <n v="153.827586206897"/>
    <s v="SEBASTIAN ZAPATA Realiz 1 viaje donde moviliz 37 Usuarios "/>
    <n v="66522.413799999995"/>
    <x v="0"/>
    <n v="16671.875"/>
    <x v="416"/>
    <x v="0"/>
    <m/>
  </r>
  <r>
    <d v="2022-09-24T01:45:54"/>
    <x v="9"/>
    <n v="39"/>
    <s v="POSSO CORREA SANTIAGO ELIECER"/>
    <x v="0"/>
    <x v="0"/>
    <n v="229"/>
    <n v="25.4444444444444"/>
    <n v="230.741379310345"/>
    <m/>
    <n v="99783.620699999999"/>
    <x v="0"/>
    <n v="16671.875"/>
    <x v="416"/>
    <x v="0"/>
    <m/>
  </r>
  <r>
    <d v="2022-09-24T01:45:55"/>
    <x v="9"/>
    <n v="40"/>
    <s v="OCAMPO OCAMPO ANTONIO JOSE"/>
    <x v="0"/>
    <x v="0"/>
    <n v="253"/>
    <n v="28.1111111111111"/>
    <n v="230.741379310345"/>
    <m/>
    <n v="99783.620699999999"/>
    <x v="0"/>
    <n v="16671.875"/>
    <x v="416"/>
    <x v="0"/>
    <m/>
  </r>
  <r>
    <d v="2022-09-24T01:45:55"/>
    <x v="9"/>
    <n v="42"/>
    <s v="CASTRILLON CLAVIJO CRISTIAN JESIC"/>
    <x v="1"/>
    <x v="0"/>
    <n v="249"/>
    <n v="22.636363636363601"/>
    <n v="282.01724137931001"/>
    <s v="1 Descuento (Conduct)"/>
    <n v="121957.7586"/>
    <x v="0"/>
    <n v="16671.875"/>
    <x v="416"/>
    <x v="0"/>
    <m/>
  </r>
  <r>
    <d v="2022-09-25T02:23:55"/>
    <x v="1"/>
    <n v="13"/>
    <s v="MORALES CASTAEDA JONNY EDISON"/>
    <x v="3"/>
    <x v="0"/>
    <n v="209"/>
    <n v="20.9"/>
    <n v="209"/>
    <m/>
    <n v="89550"/>
    <x v="0"/>
    <n v="10840"/>
    <x v="417"/>
    <x v="0"/>
    <m/>
  </r>
  <r>
    <d v="2022-09-25T02:23:55"/>
    <x v="1"/>
    <n v="15"/>
    <s v="LONDOO LOPERA DUVAN ANDRES"/>
    <x v="6"/>
    <x v="1"/>
    <n v="170"/>
    <n v="21.25"/>
    <n v="170"/>
    <m/>
    <n v="72900"/>
    <x v="0"/>
    <n v="10840"/>
    <x v="417"/>
    <x v="0"/>
    <m/>
  </r>
  <r>
    <d v="2022-09-25T02:23:55"/>
    <x v="1"/>
    <n v="16"/>
    <s v="LONDOO ORTIZ ARNOLD DAVID"/>
    <x v="2"/>
    <x v="3"/>
    <n v="131"/>
    <n v="20.153846153846199"/>
    <n v="131"/>
    <m/>
    <n v="56025"/>
    <x v="0"/>
    <n v="10840"/>
    <x v="417"/>
    <x v="0"/>
    <m/>
  </r>
  <r>
    <d v="2022-09-25T02:23:56"/>
    <x v="0"/>
    <n v="31"/>
    <s v="LONDOO URREGO DANIEL ANDRES"/>
    <x v="11"/>
    <x v="0"/>
    <n v="32"/>
    <n v="16"/>
    <n v="32"/>
    <m/>
    <n v="13500"/>
    <x v="0"/>
    <n v="10840"/>
    <x v="417"/>
    <x v="0"/>
    <m/>
  </r>
  <r>
    <d v="2022-09-25T02:24:01"/>
    <x v="9"/>
    <n v="1"/>
    <s v="BERRIO GIL YEYSON DARIO"/>
    <x v="0"/>
    <x v="0"/>
    <n v="203"/>
    <n v="22.5555555555556"/>
    <n v="230.74015748031499"/>
    <m/>
    <n v="99783.070900000006"/>
    <x v="0"/>
    <n v="14763.3333"/>
    <x v="417"/>
    <x v="0"/>
    <m/>
  </r>
  <r>
    <d v="2022-09-25T02:24:01"/>
    <x v="9"/>
    <n v="2"/>
    <s v="GARCIA DAVID WILSON ALBERTO"/>
    <x v="3"/>
    <x v="0"/>
    <n v="257"/>
    <n v="25.7"/>
    <n v="256.37795275590599"/>
    <s v="2 Descuentos x Usuario con movilidad reducida "/>
    <n v="110870.0787"/>
    <x v="1"/>
    <n v="14763.3333"/>
    <x v="417"/>
    <x v="0"/>
    <m/>
  </r>
  <r>
    <d v="2022-09-25T02:24:02"/>
    <x v="9"/>
    <n v="3"/>
    <s v="CANO JIMENEZ ESNEIDER"/>
    <x v="6"/>
    <x v="1"/>
    <n v="199"/>
    <n v="24.875"/>
    <n v="205.10236220472399"/>
    <m/>
    <n v="88696.062999999995"/>
    <x v="0"/>
    <n v="14763.3333"/>
    <x v="417"/>
    <x v="0"/>
    <m/>
  </r>
  <r>
    <d v="2022-09-25T02:24:02"/>
    <x v="9"/>
    <n v="5"/>
    <s v="GONZALEZ MONTAO HERNAN DARIO"/>
    <x v="4"/>
    <x v="0"/>
    <n v="194"/>
    <n v="27.714285714285701"/>
    <n v="179.46456692913401"/>
    <m/>
    <n v="77609.055099999998"/>
    <x v="1"/>
    <n v="14763.3333"/>
    <x v="417"/>
    <x v="0"/>
    <m/>
  </r>
  <r>
    <d v="2022-09-25T02:24:02"/>
    <x v="9"/>
    <n v="6"/>
    <s v="ESPINOZA CHAVARRIA GUILLERMO LEON"/>
    <x v="6"/>
    <x v="0"/>
    <n v="203"/>
    <n v="25.375"/>
    <n v="205.10236220472399"/>
    <s v="2 Descuentos (Usuarios desubicados) "/>
    <n v="88696.062999999995"/>
    <x v="0"/>
    <n v="14763.3333"/>
    <x v="417"/>
    <x v="0"/>
    <m/>
  </r>
  <r>
    <d v="2022-09-25T02:24:02"/>
    <x v="9"/>
    <n v="7"/>
    <s v="MUOZ LOZANO VICTOR LEONIDAS"/>
    <x v="2"/>
    <x v="1"/>
    <n v="156"/>
    <n v="26"/>
    <n v="153.82677165354301"/>
    <m/>
    <n v="66522.047200000001"/>
    <x v="1"/>
    <n v="14763.3333"/>
    <x v="417"/>
    <x v="0"/>
    <m/>
  </r>
  <r>
    <d v="2022-09-25T02:24:03"/>
    <x v="9"/>
    <n v="8"/>
    <s v="VACA FIERRO ROBINSON"/>
    <x v="2"/>
    <x v="0"/>
    <n v="234"/>
    <n v="36"/>
    <n v="166.645669291339"/>
    <s v="5 Descuentos (Incidente con Usuarios) "/>
    <n v="72065.551200000002"/>
    <x v="1"/>
    <n v="14763.3333"/>
    <x v="417"/>
    <x v="0"/>
    <m/>
  </r>
  <r>
    <d v="2022-09-25T02:24:03"/>
    <x v="9"/>
    <n v="10"/>
    <s v="MARULANDA JARAMILLO DAWER ANDRES"/>
    <x v="0"/>
    <x v="0"/>
    <n v="199"/>
    <n v="22.1111111111111"/>
    <n v="230.74015748031499"/>
    <m/>
    <n v="99783.070900000006"/>
    <x v="0"/>
    <n v="14763.3333"/>
    <x v="417"/>
    <x v="0"/>
    <m/>
  </r>
  <r>
    <d v="2022-09-25T02:24:03"/>
    <x v="1"/>
    <n v="11"/>
    <s v="RENDON VIANA HUMBERTO DE JESUS"/>
    <x v="6"/>
    <x v="0"/>
    <n v="231"/>
    <n v="27.176470588235301"/>
    <n v="217.92125984251999"/>
    <m/>
    <n v="94239.566900000005"/>
    <x v="0"/>
    <n v="14763.3333"/>
    <x v="417"/>
    <x v="0"/>
    <m/>
  </r>
  <r>
    <d v="2022-09-25T02:24:03"/>
    <x v="1"/>
    <n v="14"/>
    <s v="CARVAJAL SALAZAR HECTOR MARINO"/>
    <x v="3"/>
    <x v="0"/>
    <n v="225"/>
    <n v="22.5"/>
    <n v="256.37795275590599"/>
    <m/>
    <n v="110870.0787"/>
    <x v="1"/>
    <n v="14763.3333"/>
    <x v="417"/>
    <x v="0"/>
    <m/>
  </r>
  <r>
    <d v="2022-09-25T02:24:04"/>
    <x v="1"/>
    <n v="17"/>
    <s v="FRANCO BRAVO JHOAN FERNANDO"/>
    <x v="0"/>
    <x v="0"/>
    <n v="198"/>
    <n v="22"/>
    <n v="230.74015748031499"/>
    <m/>
    <n v="99783.070900000006"/>
    <x v="0"/>
    <n v="14763.3333"/>
    <x v="417"/>
    <x v="0"/>
    <m/>
  </r>
  <r>
    <d v="2022-09-25T02:24:04"/>
    <x v="1"/>
    <n v="18"/>
    <s v="VANEGAS RAMOS MIGUEL ANGEL"/>
    <x v="0"/>
    <x v="0"/>
    <n v="258"/>
    <n v="28.6666666666667"/>
    <n v="230.74015748031499"/>
    <m/>
    <n v="99783.070900000006"/>
    <x v="0"/>
    <n v="14763.3333"/>
    <x v="417"/>
    <x v="0"/>
    <m/>
  </r>
  <r>
    <d v="2022-09-25T02:24:04"/>
    <x v="1"/>
    <n v="20"/>
    <s v="TABORDA ROJAS DIEGO ALEJANDRO"/>
    <x v="4"/>
    <x v="0"/>
    <n v="183"/>
    <n v="26.1428571428571"/>
    <n v="179.46456692913401"/>
    <m/>
    <n v="77609.055099999998"/>
    <x v="0"/>
    <n v="14763.3333"/>
    <x v="417"/>
    <x v="0"/>
    <m/>
  </r>
  <r>
    <d v="2022-09-25T02:24:04"/>
    <x v="9"/>
    <n v="21"/>
    <s v="REYES ALVARADO ARIEL"/>
    <x v="0"/>
    <x v="0"/>
    <n v="206"/>
    <n v="22.8888888888889"/>
    <n v="230.74015748031499"/>
    <s v="1 Descuento (Despachador Fernando) "/>
    <n v="99783.070900000006"/>
    <x v="0"/>
    <n v="14763.3333"/>
    <x v="417"/>
    <x v="0"/>
    <m/>
  </r>
  <r>
    <d v="2022-09-25T02:24:05"/>
    <x v="9"/>
    <n v="22"/>
    <s v="QUIRAMA CASTAEDA JHON JADER"/>
    <x v="1"/>
    <x v="0"/>
    <n v="286"/>
    <n v="26"/>
    <n v="282.015748031496"/>
    <m/>
    <n v="121957.0866"/>
    <x v="1"/>
    <n v="14763.3333"/>
    <x v="417"/>
    <x v="0"/>
    <m/>
  </r>
  <r>
    <d v="2022-09-25T02:24:05"/>
    <x v="9"/>
    <n v="23"/>
    <s v="RUA OCHOA JARAD"/>
    <x v="1"/>
    <x v="0"/>
    <n v="306"/>
    <n v="27.818181818181799"/>
    <n v="282.015748031496"/>
    <m/>
    <n v="121957.0866"/>
    <x v="2"/>
    <n v="14763.3333"/>
    <x v="417"/>
    <x v="0"/>
    <m/>
  </r>
  <r>
    <d v="2022-09-25T02:24:05"/>
    <x v="9"/>
    <n v="26"/>
    <s v="VERENZUELA MARTINEZ ALEXANDER"/>
    <x v="0"/>
    <x v="0"/>
    <n v="245"/>
    <n v="27.2222222222222"/>
    <n v="230.74015748031499"/>
    <m/>
    <n v="99783.070900000006"/>
    <x v="0"/>
    <n v="14763.3333"/>
    <x v="417"/>
    <x v="0"/>
    <m/>
  </r>
  <r>
    <d v="2022-09-25T02:24:05"/>
    <x v="9"/>
    <n v="28"/>
    <s v="SANCHEZ DIAZ EDISON ANDRES"/>
    <x v="0"/>
    <x v="0"/>
    <n v="239"/>
    <n v="26.5555555555556"/>
    <n v="230.74015748031499"/>
    <m/>
    <n v="99783.070900000006"/>
    <x v="0"/>
    <n v="14763.3333"/>
    <x v="417"/>
    <x v="0"/>
    <m/>
  </r>
  <r>
    <d v="2022-09-25T02:24:06"/>
    <x v="9"/>
    <n v="29"/>
    <s v="JIMENEZ JIMENEZ OMAR DAVID"/>
    <x v="0"/>
    <x v="0"/>
    <n v="206"/>
    <n v="22.8888888888889"/>
    <n v="230.74015748031499"/>
    <m/>
    <n v="99783.070900000006"/>
    <x v="0"/>
    <n v="14763.3333"/>
    <x v="417"/>
    <x v="0"/>
    <m/>
  </r>
  <r>
    <d v="2022-09-25T02:24:06"/>
    <x v="9"/>
    <n v="30"/>
    <s v="ORTEGA ARROYAVE JUAN PABLO"/>
    <x v="6"/>
    <x v="0"/>
    <n v="195"/>
    <n v="24.375"/>
    <n v="205.10236220472399"/>
    <m/>
    <n v="88696.062999999995"/>
    <x v="0"/>
    <n v="14763.3333"/>
    <x v="417"/>
    <x v="0"/>
    <m/>
  </r>
  <r>
    <d v="2022-09-25T02:24:06"/>
    <x v="9"/>
    <n v="32"/>
    <s v="ESCOBAR BRAN MATEO"/>
    <x v="0"/>
    <x v="0"/>
    <n v="229"/>
    <n v="25.4444444444444"/>
    <n v="230.74015748031499"/>
    <m/>
    <n v="99783.070900000006"/>
    <x v="0"/>
    <n v="14763.3333"/>
    <x v="417"/>
    <x v="0"/>
    <m/>
  </r>
  <r>
    <d v="2022-09-25T02:24:06"/>
    <x v="1"/>
    <n v="34"/>
    <s v="MONTOYA OSPINA GILBERTO ANTONIO"/>
    <x v="1"/>
    <x v="0"/>
    <n v="252"/>
    <n v="22.909090909090899"/>
    <n v="282.015748031496"/>
    <m/>
    <n v="121957.0866"/>
    <x v="0"/>
    <n v="14763.3333"/>
    <x v="417"/>
    <x v="0"/>
    <m/>
  </r>
  <r>
    <d v="2022-09-25T02:24:07"/>
    <x v="1"/>
    <n v="35"/>
    <s v="URIBE HERRERA JUAN ESTEBAN"/>
    <x v="0"/>
    <x v="0"/>
    <n v="225"/>
    <n v="25"/>
    <n v="230.74015748031499"/>
    <m/>
    <n v="99783.070900000006"/>
    <x v="1"/>
    <n v="14763.3333"/>
    <x v="417"/>
    <x v="0"/>
    <m/>
  </r>
  <r>
    <d v="2022-09-25T02:24:07"/>
    <x v="1"/>
    <n v="36"/>
    <s v="MEDINA PARRA JONATHAN ESTIVEN"/>
    <x v="3"/>
    <x v="0"/>
    <n v="304"/>
    <n v="30.4"/>
    <n v="256.37795275590599"/>
    <m/>
    <n v="110870.0787"/>
    <x v="0"/>
    <n v="14763.3333"/>
    <x v="417"/>
    <x v="0"/>
    <m/>
  </r>
  <r>
    <d v="2022-09-25T02:24:07"/>
    <x v="1"/>
    <n v="37"/>
    <s v="DURANGO DAVID JOSE"/>
    <x v="6"/>
    <x v="0"/>
    <n v="200"/>
    <n v="25"/>
    <n v="205.10236220472399"/>
    <m/>
    <n v="88696.062999999995"/>
    <x v="1"/>
    <n v="14763.3333"/>
    <x v="417"/>
    <x v="0"/>
    <m/>
  </r>
  <r>
    <d v="2022-09-25T02:24:07"/>
    <x v="1"/>
    <n v="38"/>
    <s v="ZAPATA MARULANDA JUAN DIEGO"/>
    <x v="0"/>
    <x v="0"/>
    <n v="218"/>
    <n v="24.2222222222222"/>
    <n v="230.74015748031499"/>
    <m/>
    <n v="99783.070900000006"/>
    <x v="0"/>
    <n v="14763.3333"/>
    <x v="417"/>
    <x v="0"/>
    <m/>
  </r>
  <r>
    <d v="2022-09-25T02:24:08"/>
    <x v="1"/>
    <n v="39"/>
    <s v="POSSO CORREA SANTIAGO ELIECER"/>
    <x v="6"/>
    <x v="0"/>
    <n v="179"/>
    <n v="22.375"/>
    <n v="205.10236220472399"/>
    <m/>
    <n v="88696.062999999995"/>
    <x v="0"/>
    <n v="14763.3333"/>
    <x v="417"/>
    <x v="0"/>
    <m/>
  </r>
  <r>
    <d v="2022-09-25T02:24:08"/>
    <x v="1"/>
    <n v="40"/>
    <s v="OCAMPO OCAMPO ANTONIO JOSE"/>
    <x v="3"/>
    <x v="0"/>
    <n v="288"/>
    <n v="28.8"/>
    <n v="256.37795275590599"/>
    <m/>
    <n v="110870.0787"/>
    <x v="0"/>
    <n v="14763.3333"/>
    <x v="417"/>
    <x v="0"/>
    <m/>
  </r>
  <r>
    <d v="2022-09-25T02:24:08"/>
    <x v="1"/>
    <n v="42"/>
    <s v="CASTRILLON CLAVIJO CRISTIAN JESIC"/>
    <x v="4"/>
    <x v="0"/>
    <n v="194"/>
    <n v="27.714285714285701"/>
    <n v="179.46456692913401"/>
    <s v="1 Descuento (Despachador Fernando) "/>
    <n v="77609.055099999998"/>
    <x v="0"/>
    <n v="14763.3333"/>
    <x v="417"/>
    <x v="0"/>
    <m/>
  </r>
  <r>
    <d v="2022-09-26T01:17:08"/>
    <x v="10"/>
    <n v="2"/>
    <s v="MUOZ LOZANO VICTOR LEONIDAS"/>
    <x v="0"/>
    <x v="1"/>
    <n v="197"/>
    <n v="21.8888888888889"/>
    <n v="210.15286624203799"/>
    <s v="2 Descuentos (Despachadora Isabel) "/>
    <n v="90518.789799999999"/>
    <x v="1"/>
    <n v="13400"/>
    <x v="418"/>
    <x v="0"/>
    <m/>
  </r>
  <r>
    <d v="2022-09-26T01:17:08"/>
    <x v="10"/>
    <n v="6"/>
    <s v="SANCHEZ DIAZ EDISON ANDRES"/>
    <x v="4"/>
    <x v="3"/>
    <n v="150"/>
    <n v="21.428571428571399"/>
    <n v="163.45222929936301"/>
    <m/>
    <n v="70403.503200000006"/>
    <x v="0"/>
    <n v="13400"/>
    <x v="418"/>
    <x v="0"/>
    <m/>
  </r>
  <r>
    <d v="2022-09-26T01:17:09"/>
    <x v="10"/>
    <n v="15"/>
    <s v="LONDOO LOPERA DUVAN ANDRES"/>
    <x v="6"/>
    <x v="0"/>
    <n v="154"/>
    <n v="19.25"/>
    <n v="186.80254777070101"/>
    <m/>
    <n v="65700"/>
    <x v="0"/>
    <n v="13400"/>
    <x v="418"/>
    <x v="0"/>
    <m/>
  </r>
  <r>
    <d v="2022-09-26T01:17:09"/>
    <x v="10"/>
    <n v="20"/>
    <s v="VALENCIA MENDOZA JHON "/>
    <x v="1"/>
    <x v="3"/>
    <n v="300"/>
    <n v="27.272727272727298"/>
    <n v="256.85350318471302"/>
    <m/>
    <n v="110634.07640000001"/>
    <x v="0"/>
    <n v="13400"/>
    <x v="418"/>
    <x v="0"/>
    <m/>
  </r>
  <r>
    <d v="2022-09-26T01:17:09"/>
    <x v="10"/>
    <n v="21"/>
    <s v="REYES ALVARADO ARIEL"/>
    <x v="6"/>
    <x v="0"/>
    <n v="152"/>
    <n v="19"/>
    <n v="186.80254777070101"/>
    <m/>
    <n v="64800"/>
    <x v="0"/>
    <n v="13400"/>
    <x v="418"/>
    <x v="0"/>
    <m/>
  </r>
  <r>
    <d v="2022-09-26T01:17:09"/>
    <x v="10"/>
    <n v="22"/>
    <s v="QUIRAMA CASTAEDA JHON JADER"/>
    <x v="3"/>
    <x v="0"/>
    <n v="284"/>
    <n v="28.4"/>
    <n v="233.50318471337599"/>
    <m/>
    <n v="100576.43309999999"/>
    <x v="1"/>
    <n v="13400"/>
    <x v="418"/>
    <x v="0"/>
    <m/>
  </r>
  <r>
    <d v="2022-09-26T01:17:09"/>
    <x v="10"/>
    <n v="23"/>
    <s v="RUA OCHOA JARAD"/>
    <x v="0"/>
    <x v="0"/>
    <n v="232"/>
    <n v="25.7777777777778"/>
    <n v="210.15286624203799"/>
    <m/>
    <n v="90518.789799999999"/>
    <x v="2"/>
    <n v="13400"/>
    <x v="418"/>
    <x v="0"/>
    <m/>
  </r>
  <r>
    <d v="2022-09-26T01:17:09"/>
    <x v="10"/>
    <n v="26"/>
    <s v="VERENZUELA MARTINEZ ALEXANDER"/>
    <x v="3"/>
    <x v="0"/>
    <n v="246"/>
    <n v="24.6"/>
    <n v="233.50318471337599"/>
    <m/>
    <n v="100576.43309999999"/>
    <x v="0"/>
    <n v="13400"/>
    <x v="418"/>
    <x v="0"/>
    <m/>
  </r>
  <r>
    <d v="2022-09-26T01:17:10"/>
    <x v="10"/>
    <n v="32"/>
    <s v="ORTEGA ARROYAVE JUAN PABLO"/>
    <x v="6"/>
    <x v="0"/>
    <n v="183"/>
    <n v="22.875"/>
    <n v="186.80254777070101"/>
    <s v="3 Descuentos (Usuarios desubicados) "/>
    <n v="80461.146500000003"/>
    <x v="0"/>
    <n v="13400"/>
    <x v="418"/>
    <x v="0"/>
    <m/>
  </r>
  <r>
    <d v="2022-09-26T01:17:10"/>
    <x v="10"/>
    <n v="33"/>
    <s v="GARCIA DAVID WILSON ALBERTO"/>
    <x v="3"/>
    <x v="0"/>
    <n v="239"/>
    <n v="23.9"/>
    <n v="233.50318471337599"/>
    <s v="2 Descuentos (Conduct y Usuario desubicado) "/>
    <n v="100576.43309999999"/>
    <x v="0"/>
    <n v="13400"/>
    <x v="418"/>
    <x v="0"/>
    <m/>
  </r>
  <r>
    <d v="2022-09-26T01:17:10"/>
    <x v="10"/>
    <n v="34"/>
    <s v="MONTOYA OSPINA GILBERTO ANTONIO"/>
    <x v="0"/>
    <x v="0"/>
    <n v="236"/>
    <n v="26.2222222222222"/>
    <n v="210.15286624203799"/>
    <m/>
    <n v="90518.789799999999"/>
    <x v="0"/>
    <n v="13400"/>
    <x v="418"/>
    <x v="0"/>
    <m/>
  </r>
  <r>
    <d v="2022-09-26T01:17:10"/>
    <x v="10"/>
    <n v="35"/>
    <s v="URIBE HERRERA JUAN ESTEBAN"/>
    <x v="0"/>
    <x v="0"/>
    <n v="197"/>
    <n v="21.8888888888889"/>
    <n v="210.15286624203799"/>
    <m/>
    <n v="90518.789799999999"/>
    <x v="1"/>
    <n v="13400"/>
    <x v="418"/>
    <x v="0"/>
    <m/>
  </r>
  <r>
    <d v="2022-09-26T01:17:11"/>
    <x v="10"/>
    <n v="36"/>
    <s v="MEDINA PARRA JONATHAN ESTIVEN"/>
    <x v="0"/>
    <x v="0"/>
    <n v="211"/>
    <n v="23.4444444444444"/>
    <n v="210.15286624203799"/>
    <m/>
    <n v="90518.789799999999"/>
    <x v="0"/>
    <n v="13400"/>
    <x v="418"/>
    <x v="0"/>
    <m/>
  </r>
  <r>
    <d v="2022-09-26T01:17:11"/>
    <x v="10"/>
    <n v="37"/>
    <s v="LONDOO CADAVID DAVID SANTIAGO"/>
    <x v="0"/>
    <x v="0"/>
    <n v="210"/>
    <n v="23.3333333333333"/>
    <n v="210.15286624203799"/>
    <s v="1 Descuento (Conduct) "/>
    <n v="90518.789799999999"/>
    <x v="1"/>
    <n v="13400"/>
    <x v="418"/>
    <x v="0"/>
    <m/>
  </r>
  <r>
    <d v="2022-09-26T01:17:11"/>
    <x v="10"/>
    <n v="38"/>
    <s v="ZAPATA MARULANDA JUAN DIEGO"/>
    <x v="7"/>
    <x v="0"/>
    <n v="67"/>
    <n v="22.3333333333333"/>
    <n v="70.050955414012705"/>
    <m/>
    <n v="30172.929899999999"/>
    <x v="0"/>
    <n v="13400"/>
    <x v="418"/>
    <x v="0"/>
    <m/>
  </r>
  <r>
    <d v="2022-09-26T01:17:11"/>
    <x v="10"/>
    <n v="39"/>
    <s v="POSSO CORREA SANTIAGO ELIECER"/>
    <x v="0"/>
    <x v="0"/>
    <n v="200"/>
    <n v="22.2222222222222"/>
    <n v="210.15286624203799"/>
    <m/>
    <n v="90518.789799999999"/>
    <x v="0"/>
    <n v="13400"/>
    <x v="418"/>
    <x v="0"/>
    <m/>
  </r>
  <r>
    <d v="2022-09-26T01:17:12"/>
    <x v="10"/>
    <n v="40"/>
    <s v="OCAMPO OCAMPO ANTONIO JOSE"/>
    <x v="0"/>
    <x v="0"/>
    <n v="212"/>
    <n v="23.5555555555556"/>
    <n v="210.15286624203799"/>
    <m/>
    <n v="90518.789799999999"/>
    <x v="0"/>
    <n v="13400"/>
    <x v="418"/>
    <x v="0"/>
    <m/>
  </r>
  <r>
    <d v="2022-09-26T01:17:12"/>
    <x v="10"/>
    <n v="42"/>
    <s v="CASTRILLON CLAVIJO CRISTIAN JESIC"/>
    <x v="3"/>
    <x v="0"/>
    <n v="196"/>
    <n v="19.600000000000001"/>
    <n v="233.50318471337599"/>
    <s v="2 Descuentos (Conduct y Despachador Camilo)"/>
    <n v="100576.43309999999"/>
    <x v="0"/>
    <n v="13400"/>
    <x v="418"/>
    <x v="0"/>
    <m/>
  </r>
  <r>
    <d v="2022-09-26T01:17:24"/>
    <x v="10"/>
    <n v="14"/>
    <s v="JIMENEZ JIMENEZ OMAR DAVID"/>
    <x v="0"/>
    <x v="0"/>
    <n v="169"/>
    <n v="18.7777777777778"/>
    <n v="169"/>
    <m/>
    <n v="72000"/>
    <x v="1"/>
    <n v="2766.6667000000002"/>
    <x v="418"/>
    <x v="0"/>
    <m/>
  </r>
  <r>
    <d v="2022-09-26T01:17:24"/>
    <x v="10"/>
    <n v="16"/>
    <s v="VANEGAS RAMOS MIGUEL ANGEL"/>
    <x v="8"/>
    <x v="0"/>
    <n v="83"/>
    <n v="16.600000000000001"/>
    <n v="83"/>
    <m/>
    <n v="35100"/>
    <x v="0"/>
    <n v="2766.6667000000002"/>
    <x v="418"/>
    <x v="0"/>
    <m/>
  </r>
  <r>
    <d v="2022-09-27T00:54:42"/>
    <x v="9"/>
    <n v="12"/>
    <s v="ZAPATA POSSO FERNEY"/>
    <x v="10"/>
    <x v="1"/>
    <n v="70"/>
    <n v="17.5"/>
    <n v="70"/>
    <m/>
    <n v="29700"/>
    <x v="0"/>
    <n v="11183.3333"/>
    <x v="419"/>
    <x v="0"/>
    <m/>
  </r>
  <r>
    <d v="2022-09-27T00:54:43"/>
    <x v="9"/>
    <n v="17"/>
    <s v="ESPINOZA CHAVARRIA GUILLERMO LEON"/>
    <x v="1"/>
    <x v="0"/>
    <n v="233"/>
    <n v="21.363636363636399"/>
    <n v="233"/>
    <s v="2 Descuentos (Conduct y Despachdor fernando) "/>
    <n v="100800"/>
    <x v="0"/>
    <n v="11183.3333"/>
    <x v="419"/>
    <x v="0"/>
    <m/>
  </r>
  <r>
    <d v="2022-09-27T00:54:43"/>
    <x v="1"/>
    <n v="23"/>
    <s v="RUA OCHOA JARAD"/>
    <x v="3"/>
    <x v="0"/>
    <n v="219"/>
    <n v="21.9"/>
    <n v="219"/>
    <m/>
    <n v="94050"/>
    <x v="2"/>
    <n v="11183.3333"/>
    <x v="419"/>
    <x v="0"/>
    <m/>
  </r>
  <r>
    <d v="2022-09-27T00:54:43"/>
    <x v="1"/>
    <n v="28"/>
    <s v="HINCAPIE GALLEGO YEISON ANDRES"/>
    <x v="4"/>
    <x v="0"/>
    <n v="149"/>
    <n v="21.285714285714299"/>
    <n v="149"/>
    <m/>
    <n v="63900"/>
    <x v="0"/>
    <n v="11183.3333"/>
    <x v="419"/>
    <x v="0"/>
    <m/>
  </r>
  <r>
    <d v="2022-09-27T00:54:43"/>
    <x v="1"/>
    <n v="36"/>
    <s v="MARTINEZ CHAVERRA LUIS NORBERTO"/>
    <x v="3"/>
    <x v="0"/>
    <n v="219"/>
    <n v="21.9"/>
    <n v="219"/>
    <s v="1 Descuento (Conduct) "/>
    <n v="94050"/>
    <x v="0"/>
    <n v="11183.3333"/>
    <x v="419"/>
    <x v="0"/>
    <m/>
  </r>
  <r>
    <d v="2022-09-27T00:54:47"/>
    <x v="1"/>
    <n v="1"/>
    <s v="BERRIO GIL YEYSON DARIO"/>
    <x v="9"/>
    <x v="0"/>
    <n v="289"/>
    <n v="24.0833333333333"/>
    <n v="323.578125"/>
    <s v="1 Descuento (Conduct) "/>
    <n v="140210.1562"/>
    <x v="0"/>
    <n v="15926.6667"/>
    <x v="419"/>
    <x v="0"/>
    <m/>
  </r>
  <r>
    <d v="2022-09-27T00:54:48"/>
    <x v="1"/>
    <n v="2"/>
    <s v="DURANGO DAVID JOSE"/>
    <x v="0"/>
    <x v="0"/>
    <n v="283"/>
    <n v="31.4444444444444"/>
    <n v="242.68359375"/>
    <m/>
    <n v="105157.61719999999"/>
    <x v="1"/>
    <n v="15926.6667"/>
    <x v="419"/>
    <x v="0"/>
    <m/>
  </r>
  <r>
    <d v="2022-09-27T00:54:48"/>
    <x v="1"/>
    <n v="3"/>
    <s v="CANO JIMENEZ ESNEIDER"/>
    <x v="4"/>
    <x v="0"/>
    <n v="172"/>
    <n v="24.571428571428601"/>
    <n v="188.75390625"/>
    <m/>
    <n v="81789.257800000007"/>
    <x v="0"/>
    <n v="15926.6667"/>
    <x v="419"/>
    <x v="0"/>
    <m/>
  </r>
  <r>
    <d v="2022-09-27T00:54:48"/>
    <x v="1"/>
    <n v="5"/>
    <s v="HENAO MUOZ FERNEY"/>
    <x v="3"/>
    <x v="0"/>
    <n v="346"/>
    <n v="34.6"/>
    <n v="269.6484375"/>
    <m/>
    <n v="116841.7969"/>
    <x v="1"/>
    <n v="15926.6667"/>
    <x v="419"/>
    <x v="0"/>
    <m/>
  </r>
  <r>
    <d v="2022-09-27T00:54:48"/>
    <x v="1"/>
    <n v="6"/>
    <s v="VARGAS ROJAS DIELMER AUGUSTO"/>
    <x v="3"/>
    <x v="0"/>
    <n v="244"/>
    <n v="24.4"/>
    <n v="269.6484375"/>
    <m/>
    <n v="116841.7969"/>
    <x v="0"/>
    <n v="15926.6667"/>
    <x v="419"/>
    <x v="0"/>
    <m/>
  </r>
  <r>
    <d v="2022-09-27T00:54:48"/>
    <x v="1"/>
    <n v="7"/>
    <s v="MUOZ LOZANO VICTOR LEONIDAS"/>
    <x v="0"/>
    <x v="0"/>
    <n v="244"/>
    <n v="27.1111111111111"/>
    <n v="242.68359375"/>
    <m/>
    <n v="105157.61719999999"/>
    <x v="1"/>
    <n v="15926.6667"/>
    <x v="419"/>
    <x v="0"/>
    <m/>
  </r>
  <r>
    <d v="2022-09-27T00:54:49"/>
    <x v="1"/>
    <n v="8"/>
    <s v="VACA FIERRO ROBINSON"/>
    <x v="8"/>
    <x v="0"/>
    <n v="147"/>
    <n v="29.4"/>
    <n v="134.82421875"/>
    <m/>
    <n v="58420.898399999998"/>
    <x v="1"/>
    <n v="15926.6667"/>
    <x v="419"/>
    <x v="0"/>
    <m/>
  </r>
  <r>
    <d v="2022-09-27T00:54:49"/>
    <x v="1"/>
    <n v="9"/>
    <s v="PINEDA ESTRADA CRISTIAN JOHAN"/>
    <x v="8"/>
    <x v="0"/>
    <n v="113"/>
    <n v="22.6"/>
    <n v="134.82421875"/>
    <m/>
    <n v="58420.898399999998"/>
    <x v="0"/>
    <n v="15926.6667"/>
    <x v="419"/>
    <x v="0"/>
    <m/>
  </r>
  <r>
    <d v="2022-09-27T00:54:49"/>
    <x v="1"/>
    <n v="10"/>
    <s v="HURTADO MADRID JUAN ESTEBAN"/>
    <x v="4"/>
    <x v="0"/>
    <n v="198"/>
    <n v="28.285714285714299"/>
    <n v="188.75390625"/>
    <m/>
    <n v="81789.257800000007"/>
    <x v="0"/>
    <n v="15926.6667"/>
    <x v="419"/>
    <x v="0"/>
    <m/>
  </r>
  <r>
    <d v="2022-09-27T00:54:49"/>
    <x v="9"/>
    <n v="11"/>
    <s v="RENDON VIANA HUMBERTO DE JESUS"/>
    <x v="2"/>
    <x v="0"/>
    <n v="146"/>
    <n v="24.3333333333333"/>
    <n v="161.7890625"/>
    <m/>
    <n v="70105.078099999999"/>
    <x v="0"/>
    <n v="15926.6667"/>
    <x v="419"/>
    <x v="0"/>
    <m/>
  </r>
  <r>
    <d v="2022-09-27T00:54:49"/>
    <x v="9"/>
    <n v="14"/>
    <s v="CARVAJAL SALAZAR HECTOR MARINO"/>
    <x v="1"/>
    <x v="0"/>
    <n v="254"/>
    <n v="23.090909090909101"/>
    <n v="296.61328125"/>
    <s v="1 Descuento (Conduct) "/>
    <n v="128525.97659999999"/>
    <x v="1"/>
    <n v="15926.6667"/>
    <x v="419"/>
    <x v="0"/>
    <m/>
  </r>
  <r>
    <d v="2022-09-27T00:54:49"/>
    <x v="9"/>
    <n v="15"/>
    <s v="LOPERA AGUDELO LUIS FRANCISCO"/>
    <x v="3"/>
    <x v="0"/>
    <n v="259"/>
    <n v="25.9"/>
    <n v="269.6484375"/>
    <s v="2 Descuentos (Conducts)"/>
    <n v="116841.7969"/>
    <x v="0"/>
    <n v="15926.6667"/>
    <x v="419"/>
    <x v="0"/>
    <m/>
  </r>
  <r>
    <d v="2022-09-27T00:54:50"/>
    <x v="9"/>
    <n v="16"/>
    <s v="LONDOO ORTIZ ARNOLD DAVID"/>
    <x v="7"/>
    <x v="1"/>
    <n v="101"/>
    <n v="33.6666666666667"/>
    <n v="80.89453125"/>
    <m/>
    <n v="35052.539100000002"/>
    <x v="0"/>
    <n v="15926.6667"/>
    <x v="419"/>
    <x v="0"/>
    <m/>
  </r>
  <r>
    <d v="2022-09-27T00:54:50"/>
    <x v="9"/>
    <n v="18"/>
    <s v="VANEGAS RAMOS MIGUEL ANGEL"/>
    <x v="3"/>
    <x v="0"/>
    <n v="289"/>
    <n v="28.9"/>
    <n v="269.6484375"/>
    <m/>
    <n v="116841.7969"/>
    <x v="0"/>
    <n v="15926.6667"/>
    <x v="419"/>
    <x v="0"/>
    <m/>
  </r>
  <r>
    <d v="2022-09-27T00:54:50"/>
    <x v="9"/>
    <n v="20"/>
    <s v="TABORDA ROJAS DIEGO ALEJANDRO"/>
    <x v="0"/>
    <x v="0"/>
    <n v="285"/>
    <n v="31.6666666666667"/>
    <n v="242.68359375"/>
    <s v="1 Descuento (Despachador Fernando) "/>
    <n v="105157.61719999999"/>
    <x v="0"/>
    <n v="15926.6667"/>
    <x v="419"/>
    <x v="0"/>
    <m/>
  </r>
  <r>
    <d v="2022-09-27T00:54:50"/>
    <x v="1"/>
    <n v="21"/>
    <s v="ROJAS QUINTERO MIGUEL ANTONIO"/>
    <x v="3"/>
    <x v="0"/>
    <n v="253"/>
    <n v="25.3"/>
    <n v="269.6484375"/>
    <m/>
    <n v="116841.7969"/>
    <x v="0"/>
    <n v="15926.6667"/>
    <x v="419"/>
    <x v="0"/>
    <m/>
  </r>
  <r>
    <d v="2022-09-27T00:54:50"/>
    <x v="1"/>
    <n v="22"/>
    <s v="QUIRAMA CASTAEDA JHON JADER"/>
    <x v="3"/>
    <x v="0"/>
    <n v="289"/>
    <n v="28.9"/>
    <n v="269.6484375"/>
    <m/>
    <n v="116841.7969"/>
    <x v="1"/>
    <n v="15926.6667"/>
    <x v="419"/>
    <x v="0"/>
    <m/>
  </r>
  <r>
    <d v="2022-09-27T00:54:50"/>
    <x v="1"/>
    <n v="26"/>
    <s v="VERENZUELA MARTINEZ ALEXANDER"/>
    <x v="6"/>
    <x v="0"/>
    <n v="227"/>
    <n v="28.375"/>
    <n v="215.71875"/>
    <m/>
    <n v="93473.4375"/>
    <x v="0"/>
    <n v="15926.6667"/>
    <x v="419"/>
    <x v="0"/>
    <m/>
  </r>
  <r>
    <d v="2022-09-27T00:54:51"/>
    <x v="1"/>
    <n v="29"/>
    <s v="LONDOO CADAVID DAVID SANTIAGO"/>
    <x v="0"/>
    <x v="0"/>
    <n v="245"/>
    <n v="27.2222222222222"/>
    <n v="242.68359375"/>
    <m/>
    <n v="105157.61719999999"/>
    <x v="0"/>
    <n v="15926.6667"/>
    <x v="419"/>
    <x v="0"/>
    <m/>
  </r>
  <r>
    <d v="2022-09-27T00:54:51"/>
    <x v="1"/>
    <n v="30"/>
    <s v="ORTEGA ARROYAVE JUAN PABLO"/>
    <x v="6"/>
    <x v="0"/>
    <n v="200"/>
    <n v="23.529411764705898"/>
    <n v="229.201171875"/>
    <m/>
    <n v="99315.527300000002"/>
    <x v="0"/>
    <n v="15926.6667"/>
    <x v="419"/>
    <x v="0"/>
    <m/>
  </r>
  <r>
    <d v="2022-09-27T00:54:51"/>
    <x v="9"/>
    <n v="31"/>
    <s v="LONDOO URREGO DANIEL ANDRES"/>
    <x v="3"/>
    <x v="0"/>
    <n v="250"/>
    <n v="25"/>
    <n v="269.6484375"/>
    <m/>
    <n v="116841.7969"/>
    <x v="0"/>
    <n v="15926.6667"/>
    <x v="419"/>
    <x v="0"/>
    <m/>
  </r>
  <r>
    <d v="2022-09-27T00:54:51"/>
    <x v="9"/>
    <n v="32"/>
    <s v="ESCOBAR BRAN MATEO"/>
    <x v="3"/>
    <x v="0"/>
    <n v="269"/>
    <n v="26.9"/>
    <n v="269.6484375"/>
    <m/>
    <n v="116841.7969"/>
    <x v="0"/>
    <n v="15926.6667"/>
    <x v="419"/>
    <x v="0"/>
    <m/>
  </r>
  <r>
    <d v="2022-09-27T00:54:51"/>
    <x v="9"/>
    <n v="33"/>
    <s v="GARCIA DAVID WILSON ALBERTO"/>
    <x v="1"/>
    <x v="0"/>
    <n v="273"/>
    <n v="24.818181818181799"/>
    <n v="296.61328125"/>
    <m/>
    <n v="128525.97659999999"/>
    <x v="0"/>
    <n v="15926.6667"/>
    <x v="419"/>
    <x v="0"/>
    <m/>
  </r>
  <r>
    <d v="2022-09-27T00:54:51"/>
    <x v="9"/>
    <n v="34"/>
    <s v="MONTOYA OSPINA GILBERTO ANTONIO"/>
    <x v="3"/>
    <x v="3"/>
    <n v="301"/>
    <n v="30.1"/>
    <n v="269.6484375"/>
    <m/>
    <n v="116841.7969"/>
    <x v="0"/>
    <n v="15926.6667"/>
    <x v="419"/>
    <x v="0"/>
    <m/>
  </r>
  <r>
    <d v="2022-09-27T00:54:52"/>
    <x v="9"/>
    <n v="35"/>
    <s v="URIBE HERRERA JUAN ESTEBAN"/>
    <x v="13"/>
    <x v="0"/>
    <n v="340"/>
    <n v="24.285714285714299"/>
    <n v="377.5078125"/>
    <m/>
    <n v="163578.51560000001"/>
    <x v="1"/>
    <n v="15926.6667"/>
    <x v="419"/>
    <x v="0"/>
    <m/>
  </r>
  <r>
    <d v="2022-09-27T00:54:52"/>
    <x v="9"/>
    <n v="37"/>
    <s v="PIEDRAHITA MADRID SANTIAGO"/>
    <x v="6"/>
    <x v="0"/>
    <n v="222"/>
    <n v="27.75"/>
    <n v="215.71875"/>
    <m/>
    <n v="93473.4375"/>
    <x v="1"/>
    <n v="15926.6667"/>
    <x v="419"/>
    <x v="0"/>
    <m/>
  </r>
  <r>
    <d v="2022-09-27T00:54:52"/>
    <x v="9"/>
    <n v="39"/>
    <s v="LONDOO LOPERA DUVAN ANDRES"/>
    <x v="2"/>
    <x v="0"/>
    <n v="207"/>
    <n v="31.846153846153801"/>
    <n v="175.271484375"/>
    <m/>
    <n v="75947.168000000005"/>
    <x v="0"/>
    <n v="15926.6667"/>
    <x v="419"/>
    <x v="0"/>
    <m/>
  </r>
  <r>
    <d v="2022-09-27T00:54:52"/>
    <x v="9"/>
    <n v="40"/>
    <s v="MEDINA PARRA JONATHAN ESTIVEN"/>
    <x v="1"/>
    <x v="0"/>
    <n v="255"/>
    <n v="23.181818181818201"/>
    <n v="296.61328125"/>
    <m/>
    <n v="128525.97659999999"/>
    <x v="0"/>
    <n v="15926.6667"/>
    <x v="419"/>
    <x v="0"/>
    <m/>
  </r>
  <r>
    <d v="2022-09-27T00:54:52"/>
    <x v="9"/>
    <n v="42"/>
    <s v="CASTRILLON CLAVIJO CRISTIAN JESIC"/>
    <x v="4"/>
    <x v="1"/>
    <n v="202"/>
    <n v="28.8571428571429"/>
    <n v="188.75390625"/>
    <m/>
    <n v="81789.257800000007"/>
    <x v="0"/>
    <n v="15926.6667"/>
    <x v="419"/>
    <x v="0"/>
    <m/>
  </r>
  <r>
    <d v="2022-09-28T02:42:06"/>
    <x v="9"/>
    <n v="3"/>
    <s v="CANO JIMENEZ ESNEIDER"/>
    <x v="8"/>
    <x v="0"/>
    <n v="97"/>
    <n v="19.399999999999999"/>
    <n v="97"/>
    <m/>
    <n v="41400"/>
    <x v="0"/>
    <n v="10320"/>
    <x v="420"/>
    <x v="0"/>
    <m/>
  </r>
  <r>
    <d v="2022-09-28T02:42:06"/>
    <x v="1"/>
    <n v="13"/>
    <s v="MORALES CASTAEDA JONNY EDISON"/>
    <x v="1"/>
    <x v="0"/>
    <n v="232"/>
    <n v="21.090909090909101"/>
    <n v="232"/>
    <m/>
    <n v="99450"/>
    <x v="0"/>
    <n v="10320"/>
    <x v="420"/>
    <x v="0"/>
    <m/>
  </r>
  <r>
    <d v="2022-09-28T02:42:07"/>
    <x v="1"/>
    <n v="33"/>
    <s v="LONDOO CADAVID DAVID SANTIAGO"/>
    <x v="0"/>
    <x v="3"/>
    <n v="187"/>
    <n v="20.7777777777778"/>
    <n v="187"/>
    <m/>
    <n v="80100"/>
    <x v="0"/>
    <n v="10320"/>
    <x v="420"/>
    <x v="0"/>
    <m/>
  </r>
  <r>
    <d v="2022-09-28T02:42:07"/>
    <x v="1"/>
    <n v="37"/>
    <s v="PIEDRAHITA MADRID SANTIAGO"/>
    <x v="4"/>
    <x v="0"/>
    <n v="134"/>
    <n v="19.1428571428571"/>
    <n v="134"/>
    <m/>
    <n v="57150"/>
    <x v="1"/>
    <n v="10320"/>
    <x v="420"/>
    <x v="0"/>
    <m/>
  </r>
  <r>
    <d v="2022-09-28T02:42:13"/>
    <x v="9"/>
    <n v="1"/>
    <s v="BERRIO GIL YEYSON DARIO"/>
    <x v="3"/>
    <x v="0"/>
    <n v="269"/>
    <n v="26.9"/>
    <n v="258.42490842490798"/>
    <s v="1 Descuento (Despachador fernando) "/>
    <n v="111791.20879999999"/>
    <x v="0"/>
    <n v="16825"/>
    <x v="420"/>
    <x v="0"/>
    <m/>
  </r>
  <r>
    <d v="2022-09-28T02:42:13"/>
    <x v="9"/>
    <n v="5"/>
    <s v="GONZALEZ MONTAO HERNAN DARIO"/>
    <x v="6"/>
    <x v="1"/>
    <n v="217"/>
    <n v="27.125"/>
    <n v="206.739926739927"/>
    <m/>
    <n v="89432.967000000004"/>
    <x v="1"/>
    <n v="16825"/>
    <x v="420"/>
    <x v="0"/>
    <m/>
  </r>
  <r>
    <d v="2022-09-28T02:42:13"/>
    <x v="9"/>
    <n v="6"/>
    <s v="VARGAS ROJAS DIELMER AUGUSTO"/>
    <x v="3"/>
    <x v="0"/>
    <n v="285"/>
    <n v="28.5"/>
    <n v="258.42490842490798"/>
    <m/>
    <n v="111791.20879999999"/>
    <x v="0"/>
    <n v="16825"/>
    <x v="420"/>
    <x v="0"/>
    <m/>
  </r>
  <r>
    <d v="2022-09-28T02:42:13"/>
    <x v="9"/>
    <n v="7"/>
    <s v="MUOZ LOZANO VICTOR LEONIDAS"/>
    <x v="6"/>
    <x v="0"/>
    <n v="204"/>
    <n v="25.5"/>
    <n v="206.739926739927"/>
    <m/>
    <n v="89432.967000000004"/>
    <x v="1"/>
    <n v="16825"/>
    <x v="420"/>
    <x v="0"/>
    <m/>
  </r>
  <r>
    <d v="2022-09-28T02:42:14"/>
    <x v="9"/>
    <n v="8"/>
    <s v="VACA FIERRO ROBINSON"/>
    <x v="3"/>
    <x v="0"/>
    <n v="273"/>
    <n v="27.3"/>
    <n v="258.42490842490798"/>
    <s v="3 Descuentos (Jefe de ruta y 2 Propietarios) "/>
    <n v="111791.20879999999"/>
    <x v="1"/>
    <n v="16825"/>
    <x v="420"/>
    <x v="0"/>
    <m/>
  </r>
  <r>
    <d v="2022-09-28T02:42:14"/>
    <x v="9"/>
    <n v="9"/>
    <s v="PINEDA ESTRADA CRISTIAN JOHAN"/>
    <x v="6"/>
    <x v="0"/>
    <n v="168"/>
    <n v="22.4"/>
    <n v="193.818681318681"/>
    <m/>
    <n v="83843.406600000002"/>
    <x v="0"/>
    <n v="16825"/>
    <x v="420"/>
    <x v="0"/>
    <m/>
  </r>
  <r>
    <d v="2022-09-28T02:42:14"/>
    <x v="9"/>
    <n v="10"/>
    <s v="ACEVEDO JHON FREDY"/>
    <x v="8"/>
    <x v="0"/>
    <n v="154"/>
    <n v="30.8"/>
    <n v="129.21245421245399"/>
    <m/>
    <n v="55895.604399999997"/>
    <x v="0"/>
    <n v="16825"/>
    <x v="420"/>
    <x v="0"/>
    <m/>
  </r>
  <r>
    <d v="2022-09-28T02:42:14"/>
    <x v="1"/>
    <n v="11"/>
    <s v="RENDON VIANA HUMBERTO DE JESUS"/>
    <x v="3"/>
    <x v="0"/>
    <n v="246"/>
    <n v="24.6"/>
    <n v="258.42490842490798"/>
    <m/>
    <n v="111791.20879999999"/>
    <x v="0"/>
    <n v="16825"/>
    <x v="420"/>
    <x v="0"/>
    <m/>
  </r>
  <r>
    <d v="2022-09-28T02:42:14"/>
    <x v="1"/>
    <n v="12"/>
    <s v="ROJAS QUINTERO MIGUEL ANTONIO"/>
    <x v="3"/>
    <x v="0"/>
    <n v="239"/>
    <n v="23.9"/>
    <n v="258.42490842490798"/>
    <s v="FERNEY ZAPATA Realiz 5 viajes donde moviliz 136 Usuarios "/>
    <n v="111791.20879999999"/>
    <x v="0"/>
    <n v="16825"/>
    <x v="420"/>
    <x v="0"/>
    <m/>
  </r>
  <r>
    <d v="2022-09-28T02:42:14"/>
    <x v="1"/>
    <n v="14"/>
    <s v="JIMENEZ JIMENEZ OMAR DAVID"/>
    <x v="3"/>
    <x v="0"/>
    <n v="250"/>
    <n v="25"/>
    <n v="258.42490842490798"/>
    <m/>
    <n v="111791.20879999999"/>
    <x v="1"/>
    <n v="16825"/>
    <x v="420"/>
    <x v="0"/>
    <m/>
  </r>
  <r>
    <d v="2022-09-28T02:42:14"/>
    <x v="1"/>
    <n v="15"/>
    <s v="LOPERA AGUDELO LUIS FRANCISCO"/>
    <x v="2"/>
    <x v="0"/>
    <n v="157"/>
    <n v="26.1666666666667"/>
    <n v="155.05494505494499"/>
    <m/>
    <n v="67074.725300000006"/>
    <x v="0"/>
    <n v="16825"/>
    <x v="420"/>
    <x v="0"/>
    <m/>
  </r>
  <r>
    <d v="2022-09-28T02:42:15"/>
    <x v="1"/>
    <n v="16"/>
    <s v="LONDOO ORTIZ ARNOLD DAVID"/>
    <x v="3"/>
    <x v="0"/>
    <n v="273"/>
    <n v="27.3"/>
    <n v="258.42490842490798"/>
    <s v="14 Descuentos (Transbordo veh 31 y Lorena Recaudo) "/>
    <n v="111791.20879999999"/>
    <x v="0"/>
    <n v="16825"/>
    <x v="420"/>
    <x v="0"/>
    <m/>
  </r>
  <r>
    <d v="2022-09-28T02:42:15"/>
    <x v="1"/>
    <n v="17"/>
    <s v="FRANCO BRAVO JHOAN FERNANDO"/>
    <x v="12"/>
    <x v="0"/>
    <n v="278"/>
    <n v="21.384615384615401"/>
    <n v="335.95238095238102"/>
    <m/>
    <n v="145328.57139999999"/>
    <x v="0"/>
    <n v="16825"/>
    <x v="420"/>
    <x v="0"/>
    <m/>
  </r>
  <r>
    <d v="2022-09-28T02:42:15"/>
    <x v="1"/>
    <n v="18"/>
    <s v="VANEGAS RAMOS MIGUEL ANGEL"/>
    <x v="1"/>
    <x v="0"/>
    <n v="250"/>
    <n v="22.727272727272702"/>
    <n v="284.26739926739901"/>
    <m/>
    <n v="122970.3297"/>
    <x v="0"/>
    <n v="16825"/>
    <x v="420"/>
    <x v="0"/>
    <m/>
  </r>
  <r>
    <d v="2022-09-28T02:42:15"/>
    <x v="1"/>
    <n v="20"/>
    <s v="TABORDA ROJAS DIEGO ALEJANDRO"/>
    <x v="0"/>
    <x v="0"/>
    <n v="219"/>
    <n v="24.3333333333333"/>
    <n v="232.582417582418"/>
    <m/>
    <n v="100612.0879"/>
    <x v="0"/>
    <n v="16825"/>
    <x v="420"/>
    <x v="0"/>
    <m/>
  </r>
  <r>
    <d v="2022-09-28T02:42:16"/>
    <x v="9"/>
    <n v="21"/>
    <s v="REYES ALVARADO ARIEL"/>
    <x v="6"/>
    <x v="0"/>
    <n v="185"/>
    <n v="24.6666666666667"/>
    <n v="193.818681318681"/>
    <m/>
    <n v="83843.406600000002"/>
    <x v="0"/>
    <n v="16825"/>
    <x v="420"/>
    <x v="0"/>
    <m/>
  </r>
  <r>
    <d v="2022-09-28T02:42:16"/>
    <x v="9"/>
    <n v="22"/>
    <s v="QUIRAMA CASTAEDA JHON JADER"/>
    <x v="4"/>
    <x v="0"/>
    <n v="184"/>
    <n v="26.285714285714299"/>
    <n v="180.897435897436"/>
    <m/>
    <n v="78253.8462"/>
    <x v="1"/>
    <n v="16825"/>
    <x v="420"/>
    <x v="0"/>
    <m/>
  </r>
  <r>
    <d v="2022-09-28T02:42:16"/>
    <x v="9"/>
    <n v="23"/>
    <s v="MEDINA PARRA JONATHAN ESTIVEN"/>
    <x v="3"/>
    <x v="0"/>
    <n v="288"/>
    <n v="28.8"/>
    <n v="258.42490842490798"/>
    <m/>
    <n v="111791.20879999999"/>
    <x v="2"/>
    <n v="16825"/>
    <x v="420"/>
    <x v="0"/>
    <m/>
  </r>
  <r>
    <d v="2022-09-28T02:42:17"/>
    <x v="9"/>
    <n v="24"/>
    <s v="VERENZUELA MARTINEZ ALEXANDER"/>
    <x v="6"/>
    <x v="0"/>
    <n v="232"/>
    <n v="29"/>
    <n v="206.739926739927"/>
    <s v="1 Descuento (Propietario)"/>
    <n v="89432.967000000004"/>
    <x v="0"/>
    <n v="16825"/>
    <x v="420"/>
    <x v="0"/>
    <m/>
  </r>
  <r>
    <d v="2022-09-28T02:42:17"/>
    <x v="9"/>
    <n v="26"/>
    <s v="ESPINOZA CHAVARRIA GUILLERMO LEON"/>
    <x v="6"/>
    <x v="0"/>
    <n v="214"/>
    <n v="26.75"/>
    <n v="206.739926739927"/>
    <m/>
    <n v="89432.967000000004"/>
    <x v="0"/>
    <n v="16825"/>
    <x v="420"/>
    <x v="0"/>
    <m/>
  </r>
  <r>
    <d v="2022-09-28T02:42:17"/>
    <x v="9"/>
    <n v="28"/>
    <s v="HINCAPIE GALLEGO YEISON ANDRES"/>
    <x v="6"/>
    <x v="1"/>
    <n v="216"/>
    <n v="27"/>
    <n v="206.739926739927"/>
    <s v="3 Descuentos (Propietarios) "/>
    <n v="89432.967000000004"/>
    <x v="0"/>
    <n v="16825"/>
    <x v="420"/>
    <x v="0"/>
    <m/>
  </r>
  <r>
    <d v="2022-09-28T02:42:17"/>
    <x v="9"/>
    <n v="29"/>
    <s v="VALENCIA MENDOZA JHON "/>
    <x v="3"/>
    <x v="0"/>
    <n v="248"/>
    <n v="24.8"/>
    <n v="258.42490842490798"/>
    <s v="1 Descuento (Despachador fernando) "/>
    <n v="111791.20879999999"/>
    <x v="0"/>
    <n v="16825"/>
    <x v="420"/>
    <x v="0"/>
    <m/>
  </r>
  <r>
    <d v="2022-09-28T02:42:18"/>
    <x v="9"/>
    <n v="30"/>
    <s v="SANCHEZ DIAZ EDISON ANDRES"/>
    <x v="0"/>
    <x v="0"/>
    <n v="250"/>
    <n v="27.7777777777778"/>
    <n v="232.582417582418"/>
    <s v="4 Descuentos (Transbordo) "/>
    <n v="100612.0879"/>
    <x v="0"/>
    <n v="16825"/>
    <x v="420"/>
    <x v="0"/>
    <m/>
  </r>
  <r>
    <d v="2022-09-28T02:42:18"/>
    <x v="1"/>
    <n v="31"/>
    <s v="LONDOO URREGO DANIEL ANDRES"/>
    <x v="2"/>
    <x v="0"/>
    <n v="175"/>
    <n v="26.923076923076898"/>
    <n v="167.97619047619"/>
    <s v="4 Descuentos (Transbordo veh 28) "/>
    <n v="72664.285699999993"/>
    <x v="0"/>
    <n v="16825"/>
    <x v="420"/>
    <x v="0"/>
    <m/>
  </r>
  <r>
    <d v="2022-09-28T02:42:18"/>
    <x v="1"/>
    <n v="32"/>
    <s v="ESCOBAR BRAN MATEO"/>
    <x v="6"/>
    <x v="1"/>
    <n v="204"/>
    <n v="25.5"/>
    <n v="206.739926739927"/>
    <m/>
    <n v="89432.967000000004"/>
    <x v="0"/>
    <n v="16825"/>
    <x v="420"/>
    <x v="0"/>
    <m/>
  </r>
  <r>
    <d v="2022-09-28T02:42:18"/>
    <x v="1"/>
    <n v="34"/>
    <s v="MONTOYA OSPINA GILBERTO ANTONIO"/>
    <x v="3"/>
    <x v="0"/>
    <n v="289"/>
    <n v="28.9"/>
    <n v="258.42490842490798"/>
    <s v="3 Descuentos (Jefe de ruta y Conducts) "/>
    <n v="111791.20879999999"/>
    <x v="0"/>
    <n v="16825"/>
    <x v="420"/>
    <x v="0"/>
    <m/>
  </r>
  <r>
    <d v="2022-09-28T02:42:18"/>
    <x v="1"/>
    <n v="35"/>
    <s v="URIBE HERRERA JUAN ESTEBAN"/>
    <x v="9"/>
    <x v="0"/>
    <n v="255"/>
    <n v="21.25"/>
    <n v="310.10989010988999"/>
    <m/>
    <n v="134149.45050000001"/>
    <x v="1"/>
    <n v="16825"/>
    <x v="420"/>
    <x v="0"/>
    <m/>
  </r>
  <r>
    <d v="2022-09-28T02:42:19"/>
    <x v="1"/>
    <n v="36"/>
    <s v="MARTINEZ CHAVERRA LUIS NORBERTO"/>
    <x v="1"/>
    <x v="0"/>
    <n v="277"/>
    <n v="25.181818181818201"/>
    <n v="284.26739926739901"/>
    <m/>
    <n v="122970.3297"/>
    <x v="0"/>
    <n v="16825"/>
    <x v="420"/>
    <x v="0"/>
    <m/>
  </r>
  <r>
    <d v="2022-09-28T02:42:19"/>
    <x v="1"/>
    <n v="39"/>
    <s v="LONDOO LOPERA DUVAN ANDRES"/>
    <x v="8"/>
    <x v="2"/>
    <n v="115"/>
    <n v="23"/>
    <n v="129.21245421245399"/>
    <m/>
    <n v="55895.604399999997"/>
    <x v="0"/>
    <n v="16825"/>
    <x v="420"/>
    <x v="0"/>
    <m/>
  </r>
  <r>
    <d v="2022-09-28T02:42:19"/>
    <x v="1"/>
    <n v="40"/>
    <s v="OCAMPO OCAMPO ANTONIO JOSE"/>
    <x v="3"/>
    <x v="3"/>
    <n v="304"/>
    <n v="30.4"/>
    <n v="258.42490842490798"/>
    <m/>
    <n v="111791.20879999999"/>
    <x v="0"/>
    <n v="16825"/>
    <x v="420"/>
    <x v="0"/>
    <m/>
  </r>
  <r>
    <d v="2022-09-28T02:42:20"/>
    <x v="1"/>
    <n v="42"/>
    <s v="CASTRILLON CLAVIJO CRISTIAN JESIC"/>
    <x v="2"/>
    <x v="0"/>
    <n v="137"/>
    <n v="24.909090909090899"/>
    <n v="142.13369963369999"/>
    <s v="1 Descuento (Conduct) "/>
    <n v="61485.164799999999"/>
    <x v="0"/>
    <n v="16825"/>
    <x v="420"/>
    <x v="0"/>
    <m/>
  </r>
  <r>
    <d v="2022-09-29T01:22:40"/>
    <x v="1"/>
    <n v="5"/>
    <s v="GONZALEZ MONTAO HERNAN DARIO"/>
    <x v="0"/>
    <x v="0"/>
    <n v="262"/>
    <n v="29.1111111111111"/>
    <n v="235.39009900990101"/>
    <m/>
    <n v="101875.54459999999"/>
    <x v="1"/>
    <n v="14626.6667"/>
    <x v="421"/>
    <x v="0"/>
    <m/>
  </r>
  <r>
    <d v="2022-09-29T01:22:40"/>
    <x v="1"/>
    <n v="6"/>
    <s v="VARGAS ROJAS DIELMER AUGUSTO"/>
    <x v="9"/>
    <x v="0"/>
    <n v="284"/>
    <n v="23.6666666666667"/>
    <n v="313.85346534653502"/>
    <m/>
    <n v="135834.0594"/>
    <x v="0"/>
    <n v="14626.6667"/>
    <x v="421"/>
    <x v="0"/>
    <m/>
  </r>
  <r>
    <d v="2022-09-29T01:22:41"/>
    <x v="1"/>
    <n v="7"/>
    <s v="MUOZ LOZANO VICTOR LEONIDAS"/>
    <x v="0"/>
    <x v="0"/>
    <n v="248"/>
    <n v="27.5555555555556"/>
    <n v="235.39009900990101"/>
    <s v="6 Descuentos (Incidente con Usuarios) "/>
    <n v="101875.54459999999"/>
    <x v="1"/>
    <n v="14626.6667"/>
    <x v="421"/>
    <x v="0"/>
    <m/>
  </r>
  <r>
    <d v="2022-09-29T01:22:41"/>
    <x v="1"/>
    <n v="8"/>
    <s v="VACA FIERRO ROBINSON"/>
    <x v="3"/>
    <x v="0"/>
    <n v="249"/>
    <n v="24.9"/>
    <n v="261.54455445544602"/>
    <m/>
    <n v="113195.04949999999"/>
    <x v="1"/>
    <n v="14626.6667"/>
    <x v="421"/>
    <x v="0"/>
    <m/>
  </r>
  <r>
    <d v="2022-09-29T01:22:41"/>
    <x v="1"/>
    <n v="9"/>
    <s v="PINEDA ESTRADA CRISTIAN JOHAN"/>
    <x v="3"/>
    <x v="1"/>
    <n v="242"/>
    <n v="24.2"/>
    <n v="261.54455445544602"/>
    <m/>
    <n v="113195.04949999999"/>
    <x v="0"/>
    <n v="14626.6667"/>
    <x v="421"/>
    <x v="0"/>
    <m/>
  </r>
  <r>
    <d v="2022-09-29T01:22:41"/>
    <x v="1"/>
    <n v="10"/>
    <s v="HINCAPIE GALLEGO YEISON ANDRES"/>
    <x v="6"/>
    <x v="0"/>
    <n v="213"/>
    <n v="26.625"/>
    <n v="209.235643564356"/>
    <s v="1 Descuento (Conduct) "/>
    <n v="90556.039600000004"/>
    <x v="0"/>
    <n v="14626.6667"/>
    <x v="421"/>
    <x v="0"/>
    <m/>
  </r>
  <r>
    <d v="2022-09-29T01:22:41"/>
    <x v="9"/>
    <n v="11"/>
    <s v="RENDON VIANA HUMBERTO DE JESUS"/>
    <x v="0"/>
    <x v="0"/>
    <n v="259"/>
    <n v="28.7777777777778"/>
    <n v="235.39009900990101"/>
    <m/>
    <n v="101875.54459999999"/>
    <x v="0"/>
    <n v="14626.6667"/>
    <x v="421"/>
    <x v="0"/>
    <m/>
  </r>
  <r>
    <d v="2022-09-29T01:22:41"/>
    <x v="9"/>
    <n v="12"/>
    <s v="ROJAS QUINTERO MIGUEL ANTONIO"/>
    <x v="0"/>
    <x v="0"/>
    <n v="229"/>
    <n v="25.4444444444444"/>
    <n v="235.39009900990101"/>
    <m/>
    <n v="101875.54459999999"/>
    <x v="0"/>
    <n v="14626.6667"/>
    <x v="421"/>
    <x v="0"/>
    <m/>
  </r>
  <r>
    <d v="2022-09-29T01:22:41"/>
    <x v="9"/>
    <n v="13"/>
    <s v="MORALES CASTAEDA JONNY EDISON"/>
    <x v="11"/>
    <x v="0"/>
    <n v="69"/>
    <n v="34.5"/>
    <n v="52.308910891089099"/>
    <m/>
    <n v="22639.009900000001"/>
    <x v="0"/>
    <n v="14626.6667"/>
    <x v="421"/>
    <x v="0"/>
    <m/>
  </r>
  <r>
    <d v="2022-09-29T01:22:42"/>
    <x v="9"/>
    <n v="14"/>
    <s v="CARVAJAL SALAZAR HECTOR MARINO"/>
    <x v="9"/>
    <x v="0"/>
    <n v="338"/>
    <n v="28.1666666666667"/>
    <n v="313.85346534653502"/>
    <s v="OMAR JIMENEZ Realiz 5 viajes donde moviliz 199 Usuarios "/>
    <n v="135834.0594"/>
    <x v="1"/>
    <n v="14626.6667"/>
    <x v="421"/>
    <x v="0"/>
    <m/>
  </r>
  <r>
    <d v="2022-09-29T01:22:42"/>
    <x v="9"/>
    <n v="16"/>
    <s v="CASTRILLON CLAVIJO CRISTIAN JESIC"/>
    <x v="5"/>
    <x v="0"/>
    <n v="23"/>
    <n v="23"/>
    <n v="26.154455445544599"/>
    <m/>
    <n v="11319.504999999999"/>
    <x v="0"/>
    <n v="14626.6667"/>
    <x v="421"/>
    <x v="0"/>
    <m/>
  </r>
  <r>
    <d v="2022-09-29T01:22:42"/>
    <x v="9"/>
    <n v="17"/>
    <s v="FRANCO BRAVO JHOAN FERNANDO"/>
    <x v="9"/>
    <x v="0"/>
    <n v="256"/>
    <n v="21.3333333333333"/>
    <n v="313.85346534653502"/>
    <m/>
    <n v="135834.0594"/>
    <x v="0"/>
    <n v="14626.6667"/>
    <x v="421"/>
    <x v="0"/>
    <m/>
  </r>
  <r>
    <d v="2022-09-29T01:22:42"/>
    <x v="9"/>
    <n v="18"/>
    <s v="VANEGAS RAMOS MIGUEL ANGEL"/>
    <x v="6"/>
    <x v="0"/>
    <n v="203"/>
    <n v="25.375"/>
    <n v="209.235643564356"/>
    <s v="3 Descuentos (Despachador fernando y 2 Usuarios desubicados) "/>
    <n v="90556.039600000004"/>
    <x v="0"/>
    <n v="14626.6667"/>
    <x v="421"/>
    <x v="0"/>
    <m/>
  </r>
  <r>
    <d v="2022-09-29T01:22:42"/>
    <x v="9"/>
    <n v="20"/>
    <s v="TABORDA ROJAS DIEGO ALEJANDRO"/>
    <x v="1"/>
    <x v="0"/>
    <n v="248"/>
    <n v="22.545454545454501"/>
    <n v="287.69900990099001"/>
    <m/>
    <n v="124514.5545"/>
    <x v="0"/>
    <n v="14626.6667"/>
    <x v="421"/>
    <x v="0"/>
    <m/>
  </r>
  <r>
    <d v="2022-09-29T01:22:42"/>
    <x v="1"/>
    <n v="21"/>
    <s v="REYES ALVARADO ARIEL"/>
    <x v="0"/>
    <x v="0"/>
    <n v="200"/>
    <n v="22.2222222222222"/>
    <n v="235.39009900990101"/>
    <m/>
    <n v="101875.54459999999"/>
    <x v="0"/>
    <n v="14626.6667"/>
    <x v="421"/>
    <x v="0"/>
    <m/>
  </r>
  <r>
    <d v="2022-09-29T01:22:42"/>
    <x v="1"/>
    <n v="22"/>
    <s v="QUIRAMA CASTAEDA JHON JADER"/>
    <x v="9"/>
    <x v="0"/>
    <n v="404"/>
    <n v="33.6666666666667"/>
    <n v="313.85346534653502"/>
    <m/>
    <n v="135834.0594"/>
    <x v="1"/>
    <n v="14626.6667"/>
    <x v="421"/>
    <x v="0"/>
    <m/>
  </r>
  <r>
    <d v="2022-09-29T01:22:43"/>
    <x v="1"/>
    <n v="23"/>
    <s v="MEDINA PARRA JONATHAN ESTIVEN"/>
    <x v="0"/>
    <x v="0"/>
    <n v="223"/>
    <n v="24.7777777777778"/>
    <n v="235.39009900990101"/>
    <s v="3 Descuentos (Usuarios desubicados) "/>
    <n v="101875.54459999999"/>
    <x v="2"/>
    <n v="14626.6667"/>
    <x v="421"/>
    <x v="0"/>
    <m/>
  </r>
  <r>
    <d v="2022-09-29T01:22:43"/>
    <x v="1"/>
    <n v="26"/>
    <s v="VERENZUELA MARTINEZ ALEXANDER"/>
    <x v="3"/>
    <x v="0"/>
    <n v="247"/>
    <n v="24.7"/>
    <n v="261.54455445544602"/>
    <m/>
    <n v="113195.04949999999"/>
    <x v="0"/>
    <n v="14626.6667"/>
    <x v="421"/>
    <x v="0"/>
    <m/>
  </r>
  <r>
    <d v="2022-09-29T01:22:43"/>
    <x v="1"/>
    <n v="30"/>
    <s v="ORTEGA ARROYAVE JUAN PABLO"/>
    <x v="0"/>
    <x v="1"/>
    <n v="205"/>
    <n v="22.7777777777778"/>
    <n v="235.39009900990101"/>
    <m/>
    <n v="101875.54459999999"/>
    <x v="0"/>
    <n v="14626.6667"/>
    <x v="421"/>
    <x v="0"/>
    <m/>
  </r>
  <r>
    <d v="2022-09-29T01:22:43"/>
    <x v="1"/>
    <n v="31"/>
    <s v="LONDOO URREGO DANIEL ANDRES"/>
    <x v="6"/>
    <x v="0"/>
    <n v="212"/>
    <n v="26.5"/>
    <n v="209.235643564356"/>
    <m/>
    <n v="90556.039600000004"/>
    <x v="0"/>
    <n v="14626.6667"/>
    <x v="421"/>
    <x v="0"/>
    <m/>
  </r>
  <r>
    <d v="2022-09-29T01:22:43"/>
    <x v="9"/>
    <n v="32"/>
    <s v="ACEVEDO JHON FREDY"/>
    <x v="0"/>
    <x v="0"/>
    <n v="205"/>
    <n v="22.7777777777778"/>
    <n v="235.39009900990101"/>
    <s v="2 Descuentos (Propietarios)"/>
    <n v="101875.54459999999"/>
    <x v="0"/>
    <n v="14626.6667"/>
    <x v="421"/>
    <x v="0"/>
    <m/>
  </r>
  <r>
    <d v="2022-09-29T01:22:43"/>
    <x v="9"/>
    <n v="33"/>
    <s v="GARCIA DAVID WILSON ALBERTO"/>
    <x v="1"/>
    <x v="0"/>
    <n v="286"/>
    <n v="26"/>
    <n v="287.69900990099001"/>
    <s v="2 Descuentos (Conducts) "/>
    <n v="124514.5545"/>
    <x v="0"/>
    <n v="14626.6667"/>
    <x v="421"/>
    <x v="0"/>
    <m/>
  </r>
  <r>
    <d v="2022-09-29T01:22:44"/>
    <x v="9"/>
    <n v="34"/>
    <s v="MONTOYA OSPINA GILBERTO ANTONIO"/>
    <x v="1"/>
    <x v="0"/>
    <n v="320"/>
    <n v="29.090909090909101"/>
    <n v="287.69900990099001"/>
    <s v="2 Descuentos (Propietario y despachador fernando) "/>
    <n v="124514.5545"/>
    <x v="0"/>
    <n v="14626.6667"/>
    <x v="421"/>
    <x v="0"/>
    <m/>
  </r>
  <r>
    <d v="2022-09-29T01:22:44"/>
    <x v="9"/>
    <n v="35"/>
    <s v="URIBE HERRERA JUAN ESTEBAN"/>
    <x v="1"/>
    <x v="0"/>
    <n v="307"/>
    <n v="27.909090909090899"/>
    <n v="287.69900990099001"/>
    <s v="1 Descuento (Usuario desubicado) "/>
    <n v="124514.5545"/>
    <x v="1"/>
    <n v="14626.6667"/>
    <x v="421"/>
    <x v="0"/>
    <m/>
  </r>
  <r>
    <d v="2022-09-29T01:22:44"/>
    <x v="9"/>
    <n v="36"/>
    <s v="MARTINEZ CHAVERRA LUIS NORBERTO"/>
    <x v="0"/>
    <x v="0"/>
    <n v="274"/>
    <n v="30.4444444444444"/>
    <n v="235.39009900990101"/>
    <s v="1 Descuento (Propietario)"/>
    <n v="101875.54459999999"/>
    <x v="0"/>
    <n v="14626.6667"/>
    <x v="421"/>
    <x v="0"/>
    <m/>
  </r>
  <r>
    <d v="2022-09-29T01:22:44"/>
    <x v="9"/>
    <n v="37"/>
    <s v="LONDOO CADAVID DAVID SANTIAGO"/>
    <x v="4"/>
    <x v="0"/>
    <n v="185"/>
    <n v="26.428571428571399"/>
    <n v="183.08118811881201"/>
    <m/>
    <n v="79236.534700000004"/>
    <x v="1"/>
    <n v="14626.6667"/>
    <x v="421"/>
    <x v="0"/>
    <m/>
  </r>
  <r>
    <d v="2022-09-29T01:22:44"/>
    <x v="9"/>
    <n v="39"/>
    <s v="POSSO CORREA SANTIAGO ELIECER"/>
    <x v="11"/>
    <x v="1"/>
    <n v="45"/>
    <n v="22.5"/>
    <n v="52.308910891089099"/>
    <m/>
    <n v="22639.009900000001"/>
    <x v="0"/>
    <n v="14626.6667"/>
    <x v="421"/>
    <x v="0"/>
    <m/>
  </r>
  <r>
    <d v="2022-09-29T01:22:44"/>
    <x v="9"/>
    <n v="40"/>
    <s v="OCAMPO OCAMPO ANTONIO JOSE"/>
    <x v="3"/>
    <x v="0"/>
    <n v="262"/>
    <n v="26.2"/>
    <n v="261.54455445544602"/>
    <m/>
    <n v="113195.04949999999"/>
    <x v="0"/>
    <n v="14626.6667"/>
    <x v="421"/>
    <x v="0"/>
    <m/>
  </r>
  <r>
    <d v="2022-09-29T01:22:44"/>
    <x v="9"/>
    <n v="42"/>
    <s v="CASTRILLON CLAVIJO CRISTIAN JESIC"/>
    <x v="10"/>
    <x v="0"/>
    <n v="106"/>
    <n v="30.285714285714299"/>
    <n v="91.540594059405905"/>
    <m/>
    <n v="39618.2673"/>
    <x v="0"/>
    <n v="14626.6667"/>
    <x v="421"/>
    <x v="0"/>
    <m/>
  </r>
  <r>
    <d v="2022-09-29T01:26:50"/>
    <x v="1"/>
    <n v="1"/>
    <s v="ZAPATA POSSO FERNEY"/>
    <x v="3"/>
    <x v="0"/>
    <n v="213"/>
    <n v="21.3"/>
    <n v="213"/>
    <s v="YEISON BERRIO Realiz 3 viajes donde moviliz 56 Usuarios "/>
    <n v="91350"/>
    <x v="0"/>
    <n v="14640"/>
    <x v="421"/>
    <x v="0"/>
    <m/>
  </r>
  <r>
    <d v="2022-09-29T01:26:50"/>
    <x v="1"/>
    <n v="3"/>
    <s v="CANO JIMENEZ ESNEIDER"/>
    <x v="3"/>
    <x v="0"/>
    <n v="206"/>
    <n v="20.6"/>
    <n v="206"/>
    <m/>
    <n v="88200"/>
    <x v="0"/>
    <n v="14640"/>
    <x v="421"/>
    <x v="0"/>
    <m/>
  </r>
  <r>
    <d v="2022-09-29T01:26:50"/>
    <x v="1"/>
    <n v="24"/>
    <s v="PACHECO ELIAS"/>
    <x v="0"/>
    <x v="0"/>
    <n v="155"/>
    <n v="17.5555555555556"/>
    <n v="155"/>
    <s v="3 Descuentos (Incidente con Usuarios)"/>
    <n v="67050"/>
    <x v="0"/>
    <n v="14640"/>
    <x v="421"/>
    <x v="0"/>
    <m/>
  </r>
  <r>
    <d v="2022-09-29T01:26:50"/>
    <x v="1"/>
    <n v="29"/>
    <s v="VALENCIA MENDOZA JHON "/>
    <x v="6"/>
    <x v="0"/>
    <n v="158"/>
    <n v="19.75"/>
    <n v="158"/>
    <m/>
    <n v="67500"/>
    <x v="0"/>
    <n v="14640"/>
    <x v="421"/>
    <x v="0"/>
    <m/>
  </r>
  <r>
    <d v="2022-09-30T01:09:34"/>
    <x v="9"/>
    <n v="1"/>
    <s v="BERRIO GIL YEYSON DARIO"/>
    <x v="9"/>
    <x v="0"/>
    <n v="276"/>
    <n v="23"/>
    <n v="305.25430210325101"/>
    <m/>
    <n v="131964.43590000001"/>
    <x v="0"/>
    <n v="14153.125"/>
    <x v="422"/>
    <x v="0"/>
    <m/>
  </r>
  <r>
    <d v="2022-09-30T01:09:34"/>
    <x v="9"/>
    <n v="2"/>
    <s v="CAAS LEZCANO IVAN ARTURO"/>
    <x v="6"/>
    <x v="0"/>
    <n v="211"/>
    <n v="26.375"/>
    <n v="203.502868068834"/>
    <s v="2 Descuentos (Usuarios desubicados) "/>
    <n v="87976.290599999993"/>
    <x v="1"/>
    <n v="14153.125"/>
    <x v="422"/>
    <x v="0"/>
    <m/>
  </r>
  <r>
    <d v="2022-09-30T01:09:34"/>
    <x v="9"/>
    <n v="3"/>
    <s v="ESPINOZA CHAVARRIA GUILLERMO LEON"/>
    <x v="2"/>
    <x v="0"/>
    <n v="133"/>
    <n v="24.181818181818201"/>
    <n v="139.90822179732299"/>
    <s v="2 Descuentos (Despachador fernando y Usuario desubicado) "/>
    <n v="60483.699800000002"/>
    <x v="0"/>
    <n v="14153.125"/>
    <x v="422"/>
    <x v="0"/>
    <m/>
  </r>
  <r>
    <d v="2022-09-30T01:09:34"/>
    <x v="9"/>
    <n v="5"/>
    <s v="GONZALEZ MONTAO HERNAN DARIO"/>
    <x v="6"/>
    <x v="0"/>
    <n v="274"/>
    <n v="34.25"/>
    <n v="203.502868068834"/>
    <m/>
    <n v="87976.290599999993"/>
    <x v="1"/>
    <n v="14153.125"/>
    <x v="422"/>
    <x v="0"/>
    <m/>
  </r>
  <r>
    <d v="2022-09-30T01:09:34"/>
    <x v="9"/>
    <n v="7"/>
    <s v="MUOZ LOZANO VICTOR LEONIDAS"/>
    <x v="3"/>
    <x v="0"/>
    <n v="214"/>
    <n v="21.4"/>
    <n v="254.37858508604199"/>
    <m/>
    <n v="109970.3633"/>
    <x v="1"/>
    <n v="14153.125"/>
    <x v="422"/>
    <x v="0"/>
    <m/>
  </r>
  <r>
    <d v="2022-09-30T01:09:34"/>
    <x v="9"/>
    <n v="8"/>
    <s v="LONDOO CADAVID DAVID SANTIAGO"/>
    <x v="0"/>
    <x v="0"/>
    <n v="240"/>
    <n v="26.6666666666667"/>
    <n v="228.940726577438"/>
    <s v="12 Descuentos (Incidente con Usuarios) "/>
    <n v="98973.327000000005"/>
    <x v="1"/>
    <n v="14153.125"/>
    <x v="422"/>
    <x v="0"/>
    <m/>
  </r>
  <r>
    <d v="2022-09-30T01:09:35"/>
    <x v="9"/>
    <n v="10"/>
    <s v="PIEDRAHITA MADRID SANTIAGO"/>
    <x v="5"/>
    <x v="0"/>
    <n v="32"/>
    <n v="32"/>
    <n v="25.437858508604201"/>
    <m/>
    <n v="10997.0363"/>
    <x v="0"/>
    <n v="14153.125"/>
    <x v="422"/>
    <x v="0"/>
    <m/>
  </r>
  <r>
    <d v="2022-09-30T01:09:35"/>
    <x v="1"/>
    <n v="11"/>
    <s v="RENDON VIANA HUMBERTO DE JESUS"/>
    <x v="1"/>
    <x v="0"/>
    <n v="263"/>
    <n v="23.909090909090899"/>
    <n v="279.81644359464599"/>
    <m/>
    <n v="120967.3996"/>
    <x v="0"/>
    <n v="14153.125"/>
    <x v="422"/>
    <x v="0"/>
    <m/>
  </r>
  <r>
    <d v="2022-09-30T01:09:35"/>
    <x v="1"/>
    <n v="13"/>
    <s v="MORALES CASTAEDA JONNY EDISON"/>
    <x v="0"/>
    <x v="0"/>
    <n v="217"/>
    <n v="24.1111111111111"/>
    <n v="228.940726577438"/>
    <m/>
    <n v="98973.327000000005"/>
    <x v="0"/>
    <n v="14153.125"/>
    <x v="422"/>
    <x v="0"/>
    <m/>
  </r>
  <r>
    <d v="2022-09-30T01:09:35"/>
    <x v="1"/>
    <n v="14"/>
    <s v="JIMENEZ JIMENEZ OMAR DAVID"/>
    <x v="0"/>
    <x v="0"/>
    <n v="229"/>
    <n v="25.4444444444444"/>
    <n v="228.940726577438"/>
    <m/>
    <n v="98973.327000000005"/>
    <x v="1"/>
    <n v="14153.125"/>
    <x v="422"/>
    <x v="0"/>
    <m/>
  </r>
  <r>
    <d v="2022-09-30T01:09:35"/>
    <x v="1"/>
    <n v="15"/>
    <s v="LONDOO LOPERA DUVAN ANDRES"/>
    <x v="0"/>
    <x v="0"/>
    <n v="198"/>
    <n v="22"/>
    <n v="228.940726577438"/>
    <s v="1 Descuento (Despachador fernando)"/>
    <n v="98973.327000000005"/>
    <x v="0"/>
    <n v="14153.125"/>
    <x v="422"/>
    <x v="0"/>
    <m/>
  </r>
  <r>
    <d v="2022-09-30T01:09:35"/>
    <x v="1"/>
    <n v="16"/>
    <s v="LONDOO ORTIZ ARNOLD DAVID"/>
    <x v="11"/>
    <x v="2"/>
    <n v="79"/>
    <n v="31.6"/>
    <n v="63.594646271510499"/>
    <m/>
    <n v="27492.590800000002"/>
    <x v="0"/>
    <n v="14153.125"/>
    <x v="422"/>
    <x v="0"/>
    <m/>
  </r>
  <r>
    <d v="2022-09-30T01:09:35"/>
    <x v="1"/>
    <n v="17"/>
    <s v="FRANCO BRAVO JHOAN FERNANDO"/>
    <x v="9"/>
    <x v="0"/>
    <n v="299"/>
    <n v="24.9166666666667"/>
    <n v="305.25430210325101"/>
    <s v="4 Descuentos (Conduct, Usuario desubicado y 2 Propietarios) "/>
    <n v="131964.43590000001"/>
    <x v="0"/>
    <n v="14153.125"/>
    <x v="422"/>
    <x v="0"/>
    <m/>
  </r>
  <r>
    <d v="2022-09-30T01:09:35"/>
    <x v="1"/>
    <n v="20"/>
    <s v="TABORDA ROJAS DIEGO ALEJANDRO"/>
    <x v="3"/>
    <x v="0"/>
    <n v="306"/>
    <n v="30.6"/>
    <n v="254.37858508604199"/>
    <m/>
    <n v="109970.3633"/>
    <x v="0"/>
    <n v="14153.125"/>
    <x v="422"/>
    <x v="0"/>
    <m/>
  </r>
  <r>
    <d v="2022-09-30T01:09:36"/>
    <x v="9"/>
    <n v="21"/>
    <s v="REYES ALVARADO ARIEL"/>
    <x v="0"/>
    <x v="0"/>
    <n v="200"/>
    <n v="22.2222222222222"/>
    <n v="228.940726577438"/>
    <m/>
    <n v="98973.327000000005"/>
    <x v="0"/>
    <n v="14153.125"/>
    <x v="422"/>
    <x v="0"/>
    <m/>
  </r>
  <r>
    <d v="2022-09-30T01:09:36"/>
    <x v="9"/>
    <n v="22"/>
    <s v="QUIRAMA CASTAEDA JHON JADER"/>
    <x v="0"/>
    <x v="0"/>
    <n v="226"/>
    <n v="25.1111111111111"/>
    <n v="228.940726577438"/>
    <m/>
    <n v="98973.327000000005"/>
    <x v="1"/>
    <n v="14153.125"/>
    <x v="422"/>
    <x v="0"/>
    <m/>
  </r>
  <r>
    <d v="2022-09-30T01:09:36"/>
    <x v="9"/>
    <n v="23"/>
    <s v="MEDINA PARRA JONATHAN ESTIVEN"/>
    <x v="2"/>
    <x v="0"/>
    <n v="144"/>
    <n v="24"/>
    <n v="152.62715105162499"/>
    <s v="JARAD RUA Realiz 2 viajes donde moviliz 37 Usuarios "/>
    <n v="65982.217999999993"/>
    <x v="2"/>
    <n v="14153.125"/>
    <x v="422"/>
    <x v="0"/>
    <m/>
  </r>
  <r>
    <d v="2022-09-30T01:09:36"/>
    <x v="9"/>
    <n v="24"/>
    <s v="PACHECO ELIAS"/>
    <x v="6"/>
    <x v="3"/>
    <n v="241"/>
    <n v="30.125"/>
    <n v="203.502868068834"/>
    <s v="4 Descuentos (2 jefe de ruta y 2 Conducts) "/>
    <n v="87976.290599999993"/>
    <x v="0"/>
    <n v="14153.125"/>
    <x v="422"/>
    <x v="0"/>
    <m/>
  </r>
  <r>
    <d v="2022-09-30T01:09:36"/>
    <x v="9"/>
    <n v="26"/>
    <s v="VERENZUELA MARTINEZ ALEXANDER"/>
    <x v="10"/>
    <x v="2"/>
    <n v="99"/>
    <n v="22"/>
    <n v="114.470363288719"/>
    <m/>
    <n v="49486.663500000002"/>
    <x v="0"/>
    <n v="14153.125"/>
    <x v="422"/>
    <x v="0"/>
    <m/>
  </r>
  <r>
    <d v="2022-09-30T01:09:36"/>
    <x v="9"/>
    <n v="29"/>
    <s v="VALENCIA MENDOZA JHON "/>
    <x v="10"/>
    <x v="0"/>
    <n v="123"/>
    <n v="27.3333333333333"/>
    <n v="114.470363288719"/>
    <m/>
    <n v="49486.663500000002"/>
    <x v="0"/>
    <n v="14153.125"/>
    <x v="422"/>
    <x v="0"/>
    <m/>
  </r>
  <r>
    <d v="2022-09-30T01:09:36"/>
    <x v="9"/>
    <n v="30"/>
    <s v="ACEVEDO JHON FREDY"/>
    <x v="0"/>
    <x v="0"/>
    <n v="240"/>
    <n v="26.6666666666667"/>
    <n v="228.940726577438"/>
    <m/>
    <n v="98973.327000000005"/>
    <x v="0"/>
    <n v="14153.125"/>
    <x v="422"/>
    <x v="0"/>
    <m/>
  </r>
  <r>
    <d v="2022-09-30T01:09:37"/>
    <x v="1"/>
    <n v="31"/>
    <s v="LONDOO URREGO DANIEL ANDRES"/>
    <x v="4"/>
    <x v="0"/>
    <n v="157"/>
    <n v="22.428571428571399"/>
    <n v="178.06500956022899"/>
    <s v="4 Descuentos (Incidente con Usuarios) "/>
    <n v="76979.254300000001"/>
    <x v="0"/>
    <n v="14153.125"/>
    <x v="422"/>
    <x v="0"/>
    <m/>
  </r>
  <r>
    <d v="2022-09-30T01:09:37"/>
    <x v="1"/>
    <n v="32"/>
    <s v="ESCOBAR BRAN MATEO"/>
    <x v="0"/>
    <x v="0"/>
    <n v="209"/>
    <n v="23.2222222222222"/>
    <n v="228.940726577438"/>
    <m/>
    <n v="98973.327000000005"/>
    <x v="0"/>
    <n v="14153.125"/>
    <x v="422"/>
    <x v="0"/>
    <m/>
  </r>
  <r>
    <d v="2022-09-30T01:09:37"/>
    <x v="1"/>
    <n v="33"/>
    <s v="GARCIA DAVID WILSON ALBERTO"/>
    <x v="1"/>
    <x v="0"/>
    <n v="268"/>
    <n v="24.363636363636399"/>
    <n v="279.81644359464599"/>
    <s v="3 Descuentos (2 x Usuario con movilidad reduciday Usuario desubicado) "/>
    <n v="120967.3996"/>
    <x v="0"/>
    <n v="14153.125"/>
    <x v="422"/>
    <x v="0"/>
    <m/>
  </r>
  <r>
    <d v="2022-09-30T01:09:37"/>
    <x v="1"/>
    <n v="34"/>
    <s v="MONTOYA OSPINA GILBERTO ANTONIO"/>
    <x v="9"/>
    <x v="0"/>
    <n v="347"/>
    <n v="28.9166666666667"/>
    <n v="305.25430210325101"/>
    <m/>
    <n v="131964.43590000001"/>
    <x v="0"/>
    <n v="14153.125"/>
    <x v="422"/>
    <x v="0"/>
    <m/>
  </r>
  <r>
    <d v="2022-09-30T01:09:37"/>
    <x v="1"/>
    <n v="35"/>
    <s v="URIBE HERRERA JUAN ESTEBAN"/>
    <x v="12"/>
    <x v="0"/>
    <n v="324"/>
    <n v="24.923076923076898"/>
    <n v="330.692160611855"/>
    <s v="2 Descuentos (Conduct)"/>
    <n v="142961.47229999999"/>
    <x v="1"/>
    <n v="14153.125"/>
    <x v="422"/>
    <x v="0"/>
    <m/>
  </r>
  <r>
    <d v="2022-09-30T01:09:37"/>
    <x v="1"/>
    <n v="36"/>
    <s v="MARTINEZ CHAVERRA LUIS NORBERTO"/>
    <x v="3"/>
    <x v="0"/>
    <n v="219"/>
    <n v="23.052631578947398"/>
    <n v="241.65965583174"/>
    <m/>
    <n v="104471.84510000001"/>
    <x v="0"/>
    <n v="14153.125"/>
    <x v="422"/>
    <x v="0"/>
    <m/>
  </r>
  <r>
    <d v="2022-09-30T01:09:37"/>
    <x v="1"/>
    <n v="37"/>
    <s v="DURANGO DAVID JOSE"/>
    <x v="0"/>
    <x v="0"/>
    <n v="261"/>
    <n v="29"/>
    <n v="228.940726577438"/>
    <s v="2 Descuentos (Transbordo veh 22) "/>
    <n v="98973.327000000005"/>
    <x v="1"/>
    <n v="14153.125"/>
    <x v="422"/>
    <x v="0"/>
    <m/>
  </r>
  <r>
    <d v="2022-09-30T01:09:38"/>
    <x v="1"/>
    <n v="39"/>
    <s v="POSSO CORREA SANTIAGO ELIECER"/>
    <x v="8"/>
    <x v="2"/>
    <n v="128"/>
    <n v="25.6"/>
    <n v="127.189292543021"/>
    <s v="3 Descuentos (2Propietario y Conduct) "/>
    <n v="54985.181600000004"/>
    <x v="0"/>
    <n v="14153.125"/>
    <x v="422"/>
    <x v="0"/>
    <m/>
  </r>
  <r>
    <d v="2022-09-30T01:09:38"/>
    <x v="1"/>
    <n v="40"/>
    <s v="OCAMPO OCAMPO ANTONIO JOSE"/>
    <x v="1"/>
    <x v="3"/>
    <n v="296"/>
    <n v="26.909090909090899"/>
    <n v="279.81644359464599"/>
    <m/>
    <n v="120967.3996"/>
    <x v="0"/>
    <n v="14153.125"/>
    <x v="422"/>
    <x v="0"/>
    <m/>
  </r>
  <r>
    <d v="2022-09-30T01:09:38"/>
    <x v="1"/>
    <n v="42"/>
    <s v="CASTRILLON CLAVIJO CRISTIAN JESIC"/>
    <x v="0"/>
    <x v="3"/>
    <n v="199"/>
    <n v="22.1111111111111"/>
    <n v="228.940726577438"/>
    <m/>
    <n v="98973.327000000005"/>
    <x v="0"/>
    <n v="14153.125"/>
    <x v="422"/>
    <x v="0"/>
    <m/>
  </r>
  <r>
    <d v="2022-09-30T01:09:49"/>
    <x v="9"/>
    <n v="6"/>
    <s v="VARGAS ROJAS DIELMER AUGUSTO"/>
    <x v="0"/>
    <x v="0"/>
    <n v="158"/>
    <n v="17.5555555555556"/>
    <n v="158"/>
    <m/>
    <n v="67050"/>
    <x v="0"/>
    <n v="13760"/>
    <x v="422"/>
    <x v="0"/>
    <m/>
  </r>
  <r>
    <d v="2022-09-30T01:09:49"/>
    <x v="9"/>
    <n v="9"/>
    <s v="PINEDA ESTRADA CRISTIAN JOHAN"/>
    <x v="0"/>
    <x v="0"/>
    <n v="185"/>
    <n v="20.5555555555556"/>
    <n v="185"/>
    <m/>
    <n v="79200"/>
    <x v="0"/>
    <n v="13760"/>
    <x v="422"/>
    <x v="0"/>
    <m/>
  </r>
  <r>
    <d v="2022-09-30T01:09:49"/>
    <x v="1"/>
    <n v="12"/>
    <s v="ROJAS QUINTERO MIGUEL ANTONIO"/>
    <x v="1"/>
    <x v="1"/>
    <n v="186"/>
    <n v="16.909090909090899"/>
    <n v="186"/>
    <s v="FERNEY ZAPATA Realiz 5 viajes donde moviliz 93 Usuarios "/>
    <n v="78750"/>
    <x v="0"/>
    <n v="13760"/>
    <x v="422"/>
    <x v="0"/>
    <m/>
  </r>
  <r>
    <d v="2022-09-30T01:09:49"/>
    <x v="1"/>
    <n v="18"/>
    <s v="VANEGAS RAMOS MIGUEL ANGEL"/>
    <x v="6"/>
    <x v="0"/>
    <n v="159"/>
    <n v="19.875"/>
    <n v="159"/>
    <m/>
    <n v="67950"/>
    <x v="0"/>
    <n v="13760"/>
    <x v="422"/>
    <x v="0"/>
    <m/>
  </r>
  <r>
    <d v="2022-10-01T09:44:12"/>
    <x v="1"/>
    <n v="1"/>
    <s v="BERRIO GIL YEYSON DARIO"/>
    <x v="1"/>
    <x v="3"/>
    <n v="411"/>
    <n v="37.363636363636402"/>
    <n v="313.19619047619"/>
    <m/>
    <n v="135988.28570000001"/>
    <x v="0"/>
    <n v="17010"/>
    <x v="423"/>
    <x v="0"/>
    <m/>
  </r>
  <r>
    <d v="2022-10-01T09:44:12"/>
    <x v="1"/>
    <n v="2"/>
    <s v="CAAS LEZCANO IVAN ARTURO"/>
    <x v="3"/>
    <x v="3"/>
    <n v="336"/>
    <n v="33.6"/>
    <n v="284.72380952381002"/>
    <m/>
    <n v="123625.71430000001"/>
    <x v="1"/>
    <n v="17010"/>
    <x v="423"/>
    <x v="0"/>
    <m/>
  </r>
  <r>
    <d v="2022-10-01T09:44:12"/>
    <x v="1"/>
    <n v="3"/>
    <s v="CANO JIMENEZ ESNEIDER"/>
    <x v="0"/>
    <x v="3"/>
    <n v="240"/>
    <n v="26.6666666666667"/>
    <n v="256.25142857142902"/>
    <m/>
    <n v="111263.14290000001"/>
    <x v="0"/>
    <n v="17010"/>
    <x v="423"/>
    <x v="0"/>
    <m/>
  </r>
  <r>
    <d v="2022-10-01T09:44:12"/>
    <x v="1"/>
    <n v="5"/>
    <s v="GONZALEZ MONTAO HERNAN DARIO"/>
    <x v="3"/>
    <x v="3"/>
    <n v="340"/>
    <n v="34"/>
    <n v="284.72380952381002"/>
    <m/>
    <n v="123625.71430000001"/>
    <x v="1"/>
    <n v="17010"/>
    <x v="423"/>
    <x v="0"/>
    <m/>
  </r>
  <r>
    <d v="2022-10-01T09:44:13"/>
    <x v="1"/>
    <n v="6"/>
    <s v="VARGAS ROJAS DIELMER AUGUSTO"/>
    <x v="1"/>
    <x v="3"/>
    <n v="323"/>
    <n v="29.363636363636399"/>
    <n v="313.19619047619"/>
    <m/>
    <n v="135988.28570000001"/>
    <x v="0"/>
    <n v="17010"/>
    <x v="423"/>
    <x v="0"/>
    <m/>
  </r>
  <r>
    <d v="2022-10-01T09:44:13"/>
    <x v="1"/>
    <n v="7"/>
    <s v="MUOZ LOZANO VICTOR LEONIDAS"/>
    <x v="6"/>
    <x v="3"/>
    <n v="182"/>
    <n v="22.75"/>
    <n v="227.77904761904799"/>
    <m/>
    <n v="98900.571400000001"/>
    <x v="1"/>
    <n v="17010"/>
    <x v="423"/>
    <x v="0"/>
    <m/>
  </r>
  <r>
    <d v="2022-10-01T09:44:13"/>
    <x v="1"/>
    <n v="8"/>
    <s v="VACA FIERRO ROBINSON"/>
    <x v="6"/>
    <x v="3"/>
    <n v="283"/>
    <n v="33.294117647058798"/>
    <n v="242.015238095238"/>
    <m/>
    <n v="105081.85709999999"/>
    <x v="1"/>
    <n v="17010"/>
    <x v="423"/>
    <x v="0"/>
    <m/>
  </r>
  <r>
    <d v="2022-10-01T09:44:13"/>
    <x v="1"/>
    <n v="9"/>
    <s v="PINEDA ESTRADA CRISTIAN JOHAN"/>
    <x v="0"/>
    <x v="0"/>
    <n v="217"/>
    <n v="24.1111111111111"/>
    <n v="256.25142857142902"/>
    <m/>
    <n v="111263.14290000001"/>
    <x v="0"/>
    <n v="17010"/>
    <x v="423"/>
    <x v="0"/>
    <m/>
  </r>
  <r>
    <d v="2022-10-01T09:44:13"/>
    <x v="1"/>
    <n v="11"/>
    <s v="RENDON VIANA HUMBERTO DE JESUS"/>
    <x v="0"/>
    <x v="3"/>
    <n v="230"/>
    <n v="25.5555555555556"/>
    <n v="256.25142857142902"/>
    <s v="MIGUEL VANEGAS Realiz 6 viajes donde moviliz 140 Usuarios "/>
    <n v="111263.14290000001"/>
    <x v="0"/>
    <n v="17010"/>
    <x v="423"/>
    <x v="0"/>
    <m/>
  </r>
  <r>
    <d v="2022-10-01T09:44:14"/>
    <x v="1"/>
    <n v="12"/>
    <s v="MARULANDA JARAMILLO DAWER ANDRES"/>
    <x v="2"/>
    <x v="3"/>
    <n v="154"/>
    <n v="25.6666666666667"/>
    <n v="170.83428571428601"/>
    <m/>
    <n v="74175.428599999999"/>
    <x v="0"/>
    <n v="17010"/>
    <x v="423"/>
    <x v="0"/>
    <m/>
  </r>
  <r>
    <d v="2022-10-01T09:44:14"/>
    <x v="9"/>
    <n v="13"/>
    <s v="MORALES CASTAEDA JONNY EDISON"/>
    <x v="0"/>
    <x v="3"/>
    <n v="277"/>
    <n v="30.7777777777778"/>
    <n v="256.25142857142902"/>
    <m/>
    <n v="111263.14290000001"/>
    <x v="0"/>
    <n v="17010"/>
    <x v="423"/>
    <x v="0"/>
    <m/>
  </r>
  <r>
    <d v="2022-10-01T09:44:14"/>
    <x v="9"/>
    <n v="14"/>
    <s v="JIMENEZ JIMENEZ OMAR DAVID"/>
    <x v="3"/>
    <x v="3"/>
    <n v="304"/>
    <n v="30.4"/>
    <n v="284.72380952381002"/>
    <m/>
    <n v="123625.71430000001"/>
    <x v="1"/>
    <n v="17010"/>
    <x v="423"/>
    <x v="0"/>
    <m/>
  </r>
  <r>
    <d v="2022-10-01T09:44:14"/>
    <x v="9"/>
    <n v="17"/>
    <s v="FRANCO BRAVO JHOAN FERNANDO"/>
    <x v="1"/>
    <x v="3"/>
    <n v="275"/>
    <n v="25"/>
    <n v="313.19619047619"/>
    <m/>
    <n v="135988.28570000001"/>
    <x v="0"/>
    <n v="17010"/>
    <x v="423"/>
    <x v="0"/>
    <m/>
  </r>
  <r>
    <d v="2022-10-01T09:44:14"/>
    <x v="9"/>
    <n v="18"/>
    <s v="VANEGAS RAMOS MIGUEL ANGEL"/>
    <x v="10"/>
    <x v="3"/>
    <n v="110"/>
    <n v="27.5"/>
    <n v="113.88952380952399"/>
    <m/>
    <n v="49450.2857"/>
    <x v="0"/>
    <n v="17010"/>
    <x v="423"/>
    <x v="0"/>
    <m/>
  </r>
  <r>
    <d v="2022-10-01T09:44:14"/>
    <x v="9"/>
    <n v="20"/>
    <s v="TABORDA ROJAS DIEGO ALEJANDRO"/>
    <x v="10"/>
    <x v="3"/>
    <n v="154"/>
    <n v="38.5"/>
    <n v="113.88952380952399"/>
    <m/>
    <n v="49450.2857"/>
    <x v="0"/>
    <n v="17010"/>
    <x v="423"/>
    <x v="0"/>
    <m/>
  </r>
  <r>
    <d v="2022-10-01T09:44:15"/>
    <x v="9"/>
    <n v="22"/>
    <s v="QUIRAMA CASTAEDA JHON JADER"/>
    <x v="0"/>
    <x v="0"/>
    <n v="277"/>
    <n v="30.7777777777778"/>
    <n v="256.25142857142902"/>
    <m/>
    <n v="111263.14290000001"/>
    <x v="1"/>
    <n v="17010"/>
    <x v="423"/>
    <x v="0"/>
    <m/>
  </r>
  <r>
    <d v="2022-10-01T09:44:15"/>
    <x v="9"/>
    <n v="23"/>
    <s v="RUA OCHOA JARAD"/>
    <x v="0"/>
    <x v="3"/>
    <n v="226"/>
    <n v="25.1111111111111"/>
    <n v="256.25142857142902"/>
    <s v="FERNEY ZAPATA Realiz 5 viajes donde moviliz 145 Usuarios "/>
    <n v="111263.14290000001"/>
    <x v="2"/>
    <n v="17010"/>
    <x v="423"/>
    <x v="0"/>
    <m/>
  </r>
  <r>
    <d v="2022-10-01T09:44:15"/>
    <x v="9"/>
    <n v="26"/>
    <s v="VERENZUELA MARTINEZ ALEXANDER"/>
    <x v="1"/>
    <x v="0"/>
    <n v="255"/>
    <n v="23.181818181818201"/>
    <n v="313.19619047619"/>
    <m/>
    <n v="135988.28570000001"/>
    <x v="0"/>
    <n v="17010"/>
    <x v="423"/>
    <x v="0"/>
    <m/>
  </r>
  <r>
    <d v="2022-10-01T09:44:16"/>
    <x v="9"/>
    <n v="29"/>
    <s v="VALENCIA MENDOZA JHON "/>
    <x v="9"/>
    <x v="0"/>
    <n v="322"/>
    <n v="26.8333333333333"/>
    <n v="341.668571428571"/>
    <m/>
    <n v="148350.85709999999"/>
    <x v="0"/>
    <n v="17010"/>
    <x v="423"/>
    <x v="0"/>
    <m/>
  </r>
  <r>
    <d v="2022-10-01T09:44:16"/>
    <x v="9"/>
    <n v="30"/>
    <s v="OCAMPO OCAMPO ANTONIO JOSE"/>
    <x v="6"/>
    <x v="3"/>
    <n v="223"/>
    <n v="27.875"/>
    <n v="227.77904761904799"/>
    <m/>
    <n v="98900.571400000001"/>
    <x v="0"/>
    <n v="17010"/>
    <x v="423"/>
    <x v="0"/>
    <m/>
  </r>
  <r>
    <d v="2022-10-01T09:44:16"/>
    <x v="9"/>
    <n v="32"/>
    <s v="HINCAPIE GALLEGO YEISON ANDRES"/>
    <x v="0"/>
    <x v="1"/>
    <n v="282"/>
    <n v="31.3333333333333"/>
    <n v="256.25142857142902"/>
    <m/>
    <n v="111263.14290000001"/>
    <x v="0"/>
    <n v="17010"/>
    <x v="423"/>
    <x v="0"/>
    <m/>
  </r>
  <r>
    <d v="2022-10-01T09:44:16"/>
    <x v="1"/>
    <n v="33"/>
    <s v="GARCIA DAVID WILSON ALBERTO"/>
    <x v="3"/>
    <x v="0"/>
    <n v="276"/>
    <n v="27.6"/>
    <n v="284.72380952381002"/>
    <m/>
    <n v="123625.71430000001"/>
    <x v="0"/>
    <n v="17010"/>
    <x v="423"/>
    <x v="0"/>
    <m/>
  </r>
  <r>
    <d v="2022-10-01T09:44:17"/>
    <x v="1"/>
    <n v="34"/>
    <s v="MONTOYA OSPINA GILBERTO ANTONIO"/>
    <x v="9"/>
    <x v="0"/>
    <n v="320"/>
    <n v="26.6666666666667"/>
    <n v="341.668571428571"/>
    <m/>
    <n v="148350.85709999999"/>
    <x v="0"/>
    <n v="17010"/>
    <x v="423"/>
    <x v="0"/>
    <m/>
  </r>
  <r>
    <d v="2022-10-01T09:44:17"/>
    <x v="1"/>
    <n v="35"/>
    <s v="URIBE HERRERA JUAN ESTEBAN"/>
    <x v="9"/>
    <x v="0"/>
    <n v="270"/>
    <n v="22.5"/>
    <n v="341.668571428571"/>
    <m/>
    <n v="148350.85709999999"/>
    <x v="1"/>
    <n v="17010"/>
    <x v="423"/>
    <x v="0"/>
    <m/>
  </r>
  <r>
    <d v="2022-10-01T09:44:17"/>
    <x v="1"/>
    <n v="36"/>
    <s v="MEDINA PARRA JONATHAN ESTIVEN"/>
    <x v="0"/>
    <x v="0"/>
    <n v="274"/>
    <n v="30.4444444444444"/>
    <n v="256.25142857142902"/>
    <s v="4 Descuentos (Transbordo veh 20) "/>
    <n v="111263.14290000001"/>
    <x v="0"/>
    <n v="17010"/>
    <x v="423"/>
    <x v="0"/>
    <m/>
  </r>
  <r>
    <d v="2022-10-01T09:44:18"/>
    <x v="1"/>
    <n v="37"/>
    <s v="DURANGO DAVID JOSE"/>
    <x v="2"/>
    <x v="3"/>
    <n v="153"/>
    <n v="25.5"/>
    <n v="170.83428571428601"/>
    <m/>
    <n v="74175.428599999999"/>
    <x v="1"/>
    <n v="17010"/>
    <x v="423"/>
    <x v="0"/>
    <m/>
  </r>
  <r>
    <d v="2022-10-01T09:44:18"/>
    <x v="1"/>
    <n v="39"/>
    <s v="POSSO CORREA SANTIAGO ELIECER"/>
    <x v="6"/>
    <x v="0"/>
    <n v="255"/>
    <n v="31.875"/>
    <n v="227.77904761904799"/>
    <m/>
    <n v="98900.571400000001"/>
    <x v="0"/>
    <n v="17010"/>
    <x v="423"/>
    <x v="0"/>
    <m/>
  </r>
  <r>
    <d v="2022-10-01T09:44:18"/>
    <x v="1"/>
    <n v="40"/>
    <s v="OCAMPO OCAMPO ANTONIO JOSE"/>
    <x v="3"/>
    <x v="0"/>
    <n v="284"/>
    <n v="28.4"/>
    <n v="284.72380952381002"/>
    <m/>
    <n v="123625.71430000001"/>
    <x v="0"/>
    <n v="17010"/>
    <x v="423"/>
    <x v="0"/>
    <m/>
  </r>
  <r>
    <d v="2022-10-01T09:44:18"/>
    <x v="1"/>
    <n v="42"/>
    <s v="CASTRILLON CLAVIJO CRISTIAN JESIC"/>
    <x v="6"/>
    <x v="3"/>
    <n v="221"/>
    <n v="27.625"/>
    <n v="227.77904761904799"/>
    <m/>
    <n v="98900.571400000001"/>
    <x v="0"/>
    <n v="17010"/>
    <x v="423"/>
    <x v="0"/>
    <m/>
  </r>
  <r>
    <d v="2022-10-01T09:45:48"/>
    <x v="9"/>
    <n v="15"/>
    <s v="LONDOO LOPERA DUVAN ANDRES"/>
    <x v="3"/>
    <x v="0"/>
    <n v="215"/>
    <n v="21.5"/>
    <n v="215"/>
    <s v="2 Descuentos (conduct y Usuario desubicado)"/>
    <n v="92250"/>
    <x v="0"/>
    <n v="12000"/>
    <x v="423"/>
    <x v="0"/>
    <m/>
  </r>
  <r>
    <d v="2022-10-01T09:45:49"/>
    <x v="1"/>
    <n v="21"/>
    <s v="REYES ALVARADO ARIEL"/>
    <x v="6"/>
    <x v="1"/>
    <n v="177"/>
    <n v="22.125"/>
    <n v="177"/>
    <m/>
    <n v="76050"/>
    <x v="0"/>
    <n v="12000"/>
    <x v="423"/>
    <x v="0"/>
    <m/>
  </r>
  <r>
    <d v="2022-10-01T09:45:49"/>
    <x v="1"/>
    <n v="24"/>
    <s v="PACHECO ELIAS"/>
    <x v="6"/>
    <x v="0"/>
    <n v="170"/>
    <n v="21.625"/>
    <n v="170"/>
    <s v="4 Descuentos (Transabordo) "/>
    <n v="74250"/>
    <x v="0"/>
    <n v="12000"/>
    <x v="423"/>
    <x v="0"/>
    <m/>
  </r>
  <r>
    <d v="2022-10-01T09:45:49"/>
    <x v="9"/>
    <n v="31"/>
    <s v="LONDOO URREGO DANIEL ANDRES"/>
    <x v="11"/>
    <x v="0"/>
    <n v="38"/>
    <n v="19"/>
    <n v="38"/>
    <m/>
    <n v="16200"/>
    <x v="0"/>
    <n v="12000"/>
    <x v="423"/>
    <x v="0"/>
    <m/>
  </r>
  <r>
    <d v="2022-10-02T01:39:58"/>
    <x v="9"/>
    <n v="1"/>
    <s v="BERRIO GIL YEYSON DARIO"/>
    <x v="9"/>
    <x v="3"/>
    <n v="290"/>
    <n v="24.1666666666667"/>
    <n v="333"/>
    <s v="3 Descuentos (Conduct, Usuario desubicado y Despachador fdo) "/>
    <n v="144450"/>
    <x v="0"/>
    <n v="14810"/>
    <x v="424"/>
    <x v="0"/>
    <m/>
  </r>
  <r>
    <d v="2022-10-02T01:39:58"/>
    <x v="9"/>
    <n v="2"/>
    <s v="CAAS LEZCANO IVAN ARTURO"/>
    <x v="2"/>
    <x v="3"/>
    <n v="199"/>
    <n v="33.1666666666667"/>
    <n v="166.5"/>
    <m/>
    <n v="72225"/>
    <x v="1"/>
    <n v="14810"/>
    <x v="424"/>
    <x v="0"/>
    <m/>
  </r>
  <r>
    <d v="2022-10-02T01:39:58"/>
    <x v="9"/>
    <n v="3"/>
    <s v="CANO JIMENEZ ESNEIDER"/>
    <x v="6"/>
    <x v="3"/>
    <n v="174"/>
    <n v="23.2"/>
    <n v="208.125"/>
    <s v="4 Descuentos (Incidente con Usuarios y Despachadora Angela) "/>
    <n v="90281.25"/>
    <x v="0"/>
    <n v="14810"/>
    <x v="424"/>
    <x v="0"/>
    <m/>
  </r>
  <r>
    <d v="2022-10-02T01:39:58"/>
    <x v="9"/>
    <n v="5"/>
    <s v="GONZALEZ MONTAO HERNAN DARIO"/>
    <x v="0"/>
    <x v="0"/>
    <n v="264"/>
    <n v="29.3333333333333"/>
    <n v="249.75"/>
    <m/>
    <n v="108337.5"/>
    <x v="1"/>
    <n v="14810"/>
    <x v="424"/>
    <x v="0"/>
    <m/>
  </r>
  <r>
    <d v="2022-10-02T01:39:59"/>
    <x v="9"/>
    <n v="7"/>
    <s v="MUOZ LOZANO VICTOR LEONIDAS"/>
    <x v="0"/>
    <x v="3"/>
    <n v="270"/>
    <n v="30"/>
    <n v="249.75"/>
    <m/>
    <n v="108337.5"/>
    <x v="1"/>
    <n v="14810"/>
    <x v="424"/>
    <x v="0"/>
    <m/>
  </r>
  <r>
    <d v="2022-10-02T01:39:59"/>
    <x v="9"/>
    <n v="8"/>
    <s v="VACA FIERRO ROBINSON"/>
    <x v="3"/>
    <x v="3"/>
    <n v="312"/>
    <n v="31.2"/>
    <n v="277.5"/>
    <m/>
    <n v="120375"/>
    <x v="1"/>
    <n v="14810"/>
    <x v="424"/>
    <x v="0"/>
    <m/>
  </r>
  <r>
    <d v="2022-10-02T01:39:59"/>
    <x v="9"/>
    <n v="9"/>
    <s v="PINEDA ESTRADA CRISTIAN JOHAN"/>
    <x v="10"/>
    <x v="3"/>
    <n v="136"/>
    <n v="38.857142857142897"/>
    <n v="97.125"/>
    <s v="Se descuenta 1 viaje pagado anticipadamente."/>
    <n v="42131.25"/>
    <x v="0"/>
    <n v="14810"/>
    <x v="424"/>
    <x v="0"/>
    <m/>
  </r>
  <r>
    <d v="2022-10-02T01:39:59"/>
    <x v="1"/>
    <n v="10"/>
    <s v="PIEDRAHITA MADRID SANTIAGO"/>
    <x v="6"/>
    <x v="3"/>
    <n v="203"/>
    <n v="25.375"/>
    <n v="222"/>
    <m/>
    <n v="96300"/>
    <x v="0"/>
    <n v="14810"/>
    <x v="424"/>
    <x v="0"/>
    <m/>
  </r>
  <r>
    <d v="2022-10-02T01:40:00"/>
    <x v="1"/>
    <n v="11"/>
    <s v="VANEGAS RAMOS MIGUEL ANGEL"/>
    <x v="4"/>
    <x v="3"/>
    <n v="166"/>
    <n v="23.714285714285701"/>
    <n v="194.25"/>
    <s v="24 Descuentos (Incidente con Usuarios) "/>
    <n v="84262.5"/>
    <x v="0"/>
    <n v="14810"/>
    <x v="424"/>
    <x v="0"/>
    <m/>
  </r>
  <r>
    <d v="2022-10-02T01:40:00"/>
    <x v="1"/>
    <n v="12"/>
    <s v="ROJAS QUINTERO MIGUEL ANTONIO"/>
    <x v="3"/>
    <x v="3"/>
    <n v="235"/>
    <n v="23.5"/>
    <n v="277.5"/>
    <s v="1 Descuento (Conduct) "/>
    <n v="120375"/>
    <x v="0"/>
    <n v="14810"/>
    <x v="424"/>
    <x v="0"/>
    <m/>
  </r>
  <r>
    <d v="2022-10-02T01:40:00"/>
    <x v="1"/>
    <n v="13"/>
    <s v="MORALES CASTAEDA JONNY EDISON"/>
    <x v="3"/>
    <x v="3"/>
    <n v="253"/>
    <n v="25.3"/>
    <n v="277.5"/>
    <s v="1 Descuento (Despachador Fdo)"/>
    <n v="120375"/>
    <x v="0"/>
    <n v="14810"/>
    <x v="424"/>
    <x v="0"/>
    <m/>
  </r>
  <r>
    <d v="2022-10-02T01:40:00"/>
    <x v="1"/>
    <n v="14"/>
    <s v="CARVAJAL SALAZAR HECTOR MARINO"/>
    <x v="6"/>
    <x v="3"/>
    <n v="211"/>
    <n v="26.375"/>
    <n v="222"/>
    <m/>
    <n v="96300"/>
    <x v="1"/>
    <n v="14810"/>
    <x v="424"/>
    <x v="0"/>
    <m/>
  </r>
  <r>
    <d v="2022-10-02T01:40:01"/>
    <x v="1"/>
    <n v="20"/>
    <s v="TABORDA ROJAS DIEGO ALEJANDRO"/>
    <x v="7"/>
    <x v="1"/>
    <n v="90"/>
    <n v="30"/>
    <n v="83.25"/>
    <s v="13 Descuentos (Incidente con Usuarios) "/>
    <n v="36112.5"/>
    <x v="0"/>
    <n v="14810"/>
    <x v="424"/>
    <x v="0"/>
    <m/>
  </r>
  <r>
    <d v="2022-10-02T01:40:01"/>
    <x v="9"/>
    <n v="21"/>
    <s v="REYES ALVARADO ARIEL"/>
    <x v="0"/>
    <x v="0"/>
    <n v="224"/>
    <n v="24.8888888888889"/>
    <n v="249.75"/>
    <m/>
    <n v="108337.5"/>
    <x v="0"/>
    <n v="14810"/>
    <x v="424"/>
    <x v="0"/>
    <m/>
  </r>
  <r>
    <d v="2022-10-02T01:40:01"/>
    <x v="9"/>
    <n v="22"/>
    <s v="QUIRAMA CASTAEDA JHON JADER"/>
    <x v="0"/>
    <x v="0"/>
    <n v="245"/>
    <n v="27.2222222222222"/>
    <n v="249.75"/>
    <s v="5 Descuentos (Trnasbordo) "/>
    <n v="108337.5"/>
    <x v="1"/>
    <n v="14810"/>
    <x v="424"/>
    <x v="0"/>
    <m/>
  </r>
  <r>
    <d v="2022-10-02T01:40:02"/>
    <x v="9"/>
    <n v="23"/>
    <s v="ZAPATA POSSO FERNEY"/>
    <x v="10"/>
    <x v="0"/>
    <n v="125"/>
    <n v="31.25"/>
    <n v="111"/>
    <m/>
    <n v="48150"/>
    <x v="2"/>
    <n v="14810"/>
    <x v="424"/>
    <x v="0"/>
    <m/>
  </r>
  <r>
    <d v="2022-10-02T01:40:02"/>
    <x v="9"/>
    <n v="26"/>
    <s v="VERENZUELA MARTINEZ ALEXANDER"/>
    <x v="0"/>
    <x v="0"/>
    <n v="253"/>
    <n v="28.1111111111111"/>
    <n v="249.75"/>
    <m/>
    <n v="108337.5"/>
    <x v="0"/>
    <n v="14810"/>
    <x v="424"/>
    <x v="0"/>
    <m/>
  </r>
  <r>
    <d v="2022-10-02T01:40:02"/>
    <x v="9"/>
    <n v="29"/>
    <s v="VALENCIA MENDOZA JHON "/>
    <x v="0"/>
    <x v="0"/>
    <n v="242"/>
    <n v="26.8888888888889"/>
    <n v="249.75"/>
    <m/>
    <n v="108337.5"/>
    <x v="0"/>
    <n v="14810"/>
    <x v="424"/>
    <x v="0"/>
    <m/>
  </r>
  <r>
    <d v="2022-10-02T01:40:03"/>
    <x v="9"/>
    <n v="30"/>
    <s v="ORTEGA ARROYAVE JUAN PABLO"/>
    <x v="0"/>
    <x v="3"/>
    <n v="237"/>
    <n v="26.3333333333333"/>
    <n v="249.75"/>
    <s v="7 Descuentos (Transbordo) "/>
    <n v="108337.5"/>
    <x v="0"/>
    <n v="14810"/>
    <x v="424"/>
    <x v="0"/>
    <m/>
  </r>
  <r>
    <d v="2022-10-02T01:40:03"/>
    <x v="1"/>
    <n v="31"/>
    <s v="ESCOBAR BRAN MATEO"/>
    <x v="4"/>
    <x v="0"/>
    <n v="270"/>
    <n v="38.571428571428598"/>
    <n v="194.25"/>
    <s v="Se descuentan 2 viajes pagados anticipadamente "/>
    <n v="84262.5"/>
    <x v="0"/>
    <n v="14810"/>
    <x v="424"/>
    <x v="0"/>
    <m/>
  </r>
  <r>
    <d v="2022-10-02T01:40:03"/>
    <x v="1"/>
    <n v="32"/>
    <s v="ACEVEDO JHON FREDY"/>
    <x v="1"/>
    <x v="0"/>
    <n v="281"/>
    <n v="25.545454545454501"/>
    <n v="305.25"/>
    <s v="9 Descuentos (Transbordo) "/>
    <n v="132412.5"/>
    <x v="0"/>
    <n v="14810"/>
    <x v="424"/>
    <x v="0"/>
    <m/>
  </r>
  <r>
    <d v="2022-10-02T01:40:03"/>
    <x v="1"/>
    <n v="33"/>
    <s v="GARCIA DAVID WILSON ALBERTO"/>
    <x v="3"/>
    <x v="0"/>
    <n v="296"/>
    <n v="29.6"/>
    <n v="277.5"/>
    <s v="3 Descuentos (Conduct y 2 Usuarios desubicados) "/>
    <n v="120375"/>
    <x v="0"/>
    <n v="14810"/>
    <x v="424"/>
    <x v="0"/>
    <m/>
  </r>
  <r>
    <d v="2022-10-02T01:40:04"/>
    <x v="1"/>
    <n v="34"/>
    <s v="MONTOYA OSPINA GILBERTO ANTONIO"/>
    <x v="0"/>
    <x v="0"/>
    <n v="226"/>
    <n v="25.1111111111111"/>
    <n v="249.75"/>
    <s v="2 Descuentos (Fernando despachador y Propietario) "/>
    <n v="108337.5"/>
    <x v="0"/>
    <n v="14810"/>
    <x v="424"/>
    <x v="0"/>
    <m/>
  </r>
  <r>
    <d v="2022-10-02T01:40:04"/>
    <x v="1"/>
    <n v="35"/>
    <s v="URIBE HERRERA JUAN ESTEBAN"/>
    <x v="0"/>
    <x v="3"/>
    <n v="223"/>
    <n v="24.7777777777778"/>
    <n v="249.75"/>
    <s v="3 Descuentos (2 x Usuario con movilidad reducida y Despachador fdo)"/>
    <n v="108337.5"/>
    <x v="1"/>
    <n v="14810"/>
    <x v="424"/>
    <x v="0"/>
    <m/>
  </r>
  <r>
    <d v="2022-10-02T01:40:04"/>
    <x v="1"/>
    <n v="36"/>
    <s v="MEDINA PARRA JONATHAN ESTIVEN"/>
    <x v="2"/>
    <x v="0"/>
    <n v="184"/>
    <n v="30.6666666666667"/>
    <n v="166.5"/>
    <s v="4 Descuentos (Transbordo) "/>
    <n v="72225"/>
    <x v="0"/>
    <n v="14810"/>
    <x v="424"/>
    <x v="0"/>
    <m/>
  </r>
  <r>
    <d v="2022-10-02T01:40:05"/>
    <x v="1"/>
    <n v="37"/>
    <s v="DURANGO DAVID JOSE"/>
    <x v="0"/>
    <x v="0"/>
    <n v="257"/>
    <n v="28.5555555555556"/>
    <n v="249.75"/>
    <m/>
    <n v="108337.5"/>
    <x v="1"/>
    <n v="14810"/>
    <x v="424"/>
    <x v="0"/>
    <m/>
  </r>
  <r>
    <d v="2022-10-02T01:40:05"/>
    <x v="1"/>
    <n v="39"/>
    <s v="POSSO CORREA SANTIAGO ELIECER"/>
    <x v="0"/>
    <x v="0"/>
    <n v="265"/>
    <n v="29.4444444444444"/>
    <n v="249.75"/>
    <m/>
    <n v="108337.5"/>
    <x v="0"/>
    <n v="14810"/>
    <x v="424"/>
    <x v="0"/>
    <m/>
  </r>
  <r>
    <d v="2022-10-02T01:40:05"/>
    <x v="1"/>
    <n v="40"/>
    <s v="OCAMPO OCAMPO ANTONIO JOSE"/>
    <x v="8"/>
    <x v="3"/>
    <n v="147"/>
    <n v="29.4"/>
    <n v="138.75"/>
    <m/>
    <n v="60187.5"/>
    <x v="0"/>
    <n v="14810"/>
    <x v="424"/>
    <x v="0"/>
    <m/>
  </r>
  <r>
    <d v="2022-10-02T01:40:05"/>
    <x v="1"/>
    <n v="42"/>
    <s v="CASTRILLON CLAVIJO CRISTIAN JESIC"/>
    <x v="0"/>
    <x v="3"/>
    <n v="271"/>
    <n v="30.1111111111111"/>
    <n v="249.75"/>
    <s v="ARNOLD LONDOO Realiz 4 viajes donde moviliz 135 Usuarios "/>
    <n v="108337.5"/>
    <x v="0"/>
    <n v="14810"/>
    <x v="424"/>
    <x v="0"/>
    <m/>
  </r>
  <r>
    <d v="2022-10-03T00:07:01"/>
    <x v="10"/>
    <n v="12"/>
    <s v="MARULANDA JARAMILLO DAWER ANDRES"/>
    <x v="3"/>
    <x v="0"/>
    <n v="225"/>
    <n v="22.5"/>
    <n v="225"/>
    <m/>
    <n v="96750"/>
    <x v="0"/>
    <n v="15633.3333"/>
    <x v="425"/>
    <x v="0"/>
    <m/>
  </r>
  <r>
    <d v="2022-10-03T00:07:01"/>
    <x v="10"/>
    <n v="13"/>
    <s v="MORALES CASTAEDA JONNY EDISON"/>
    <x v="3"/>
    <x v="0"/>
    <n v="244"/>
    <n v="24.4"/>
    <n v="244"/>
    <m/>
    <n v="105300"/>
    <x v="0"/>
    <n v="15633.3333"/>
    <x v="425"/>
    <x v="0"/>
    <m/>
  </r>
  <r>
    <d v="2022-10-03T00:07:08"/>
    <x v="10"/>
    <n v="2"/>
    <s v="CAAS LEZCANO IVAN ARTURO"/>
    <x v="0"/>
    <x v="0"/>
    <n v="235"/>
    <n v="26.1111111111111"/>
    <n v="260.3671875"/>
    <m/>
    <n v="113115.2344"/>
    <x v="1"/>
    <n v="15466.6667"/>
    <x v="425"/>
    <x v="0"/>
    <m/>
  </r>
  <r>
    <d v="2022-10-03T00:07:08"/>
    <x v="10"/>
    <n v="3"/>
    <s v="CANO JIMENEZ ESNEIDER"/>
    <x v="0"/>
    <x v="0"/>
    <n v="247"/>
    <n v="27.4444444444444"/>
    <n v="260.3671875"/>
    <m/>
    <n v="113115.2344"/>
    <x v="0"/>
    <n v="15466.6667"/>
    <x v="425"/>
    <x v="0"/>
    <m/>
  </r>
  <r>
    <d v="2022-10-03T00:07:08"/>
    <x v="10"/>
    <n v="6"/>
    <s v="SANCHEZ DIAZ EDISON ANDRES"/>
    <x v="3"/>
    <x v="0"/>
    <n v="316"/>
    <n v="31.6"/>
    <n v="289.296875"/>
    <m/>
    <n v="125683.5938"/>
    <x v="0"/>
    <n v="15466.6667"/>
    <x v="425"/>
    <x v="0"/>
    <m/>
  </r>
  <r>
    <d v="2022-10-03T00:07:08"/>
    <x v="10"/>
    <n v="7"/>
    <s v="ESCOBAR BRAN MATEO"/>
    <x v="0"/>
    <x v="0"/>
    <n v="246"/>
    <n v="27.3333333333333"/>
    <n v="260.3671875"/>
    <m/>
    <n v="113115.2344"/>
    <x v="1"/>
    <n v="15466.6667"/>
    <x v="425"/>
    <x v="0"/>
    <m/>
  </r>
  <r>
    <d v="2022-10-03T00:07:09"/>
    <x v="10"/>
    <n v="8"/>
    <s v="VACA FIERRO ROBINSON"/>
    <x v="3"/>
    <x v="0"/>
    <n v="299"/>
    <n v="29.9"/>
    <n v="289.296875"/>
    <m/>
    <n v="125683.5938"/>
    <x v="1"/>
    <n v="15466.6667"/>
    <x v="425"/>
    <x v="0"/>
    <m/>
  </r>
  <r>
    <d v="2022-10-03T00:07:09"/>
    <x v="10"/>
    <n v="10"/>
    <s v="LONDOO CADAVID DAVID SANTIAGO"/>
    <x v="3"/>
    <x v="0"/>
    <n v="297"/>
    <n v="29.7"/>
    <n v="289.296875"/>
    <m/>
    <n v="125683.5938"/>
    <x v="0"/>
    <n v="15466.6667"/>
    <x v="425"/>
    <x v="0"/>
    <m/>
  </r>
  <r>
    <d v="2022-10-03T00:07:09"/>
    <x v="10"/>
    <n v="11"/>
    <s v="VANEGAS RAMOS MIGUEL ANGEL"/>
    <x v="6"/>
    <x v="1"/>
    <n v="231"/>
    <n v="28.875"/>
    <n v="231.4375"/>
    <s v="5 Descuentos (Incidente con Usuarios) "/>
    <n v="100546.875"/>
    <x v="0"/>
    <n v="15466.6667"/>
    <x v="425"/>
    <x v="0"/>
    <m/>
  </r>
  <r>
    <d v="2022-10-03T00:07:09"/>
    <x v="10"/>
    <n v="14"/>
    <s v="JIMENEZ JIMENEZ OMAR DAVID"/>
    <x v="1"/>
    <x v="0"/>
    <n v="291"/>
    <n v="26.454545454545499"/>
    <n v="318.2265625"/>
    <s v="6 Descuentos (Transbordo veh 11)"/>
    <n v="138251.95310000001"/>
    <x v="1"/>
    <n v="15466.6667"/>
    <x v="425"/>
    <x v="0"/>
    <m/>
  </r>
  <r>
    <d v="2022-10-03T00:07:09"/>
    <x v="10"/>
    <n v="15"/>
    <s v="LONDOO LOPERA DUVAN ANDRES"/>
    <x v="4"/>
    <x v="0"/>
    <n v="203"/>
    <n v="29"/>
    <n v="202.5078125"/>
    <m/>
    <n v="87978.515599999999"/>
    <x v="0"/>
    <n v="15466.6667"/>
    <x v="425"/>
    <x v="0"/>
    <m/>
  </r>
  <r>
    <d v="2022-10-03T00:07:10"/>
    <x v="10"/>
    <n v="17"/>
    <s v="FRANCO BRAVO JHOAN FERNANDO"/>
    <x v="0"/>
    <x v="0"/>
    <n v="289"/>
    <n v="32.1111111111111"/>
    <n v="260.3671875"/>
    <m/>
    <n v="113115.2344"/>
    <x v="0"/>
    <n v="15466.6667"/>
    <x v="425"/>
    <x v="0"/>
    <m/>
  </r>
  <r>
    <d v="2022-10-03T00:07:10"/>
    <x v="10"/>
    <n v="20"/>
    <s v="MEDINA PARRA JONATHAN ESTIVEN"/>
    <x v="0"/>
    <x v="0"/>
    <n v="246"/>
    <n v="27.3333333333333"/>
    <n v="260.3671875"/>
    <m/>
    <n v="113115.2344"/>
    <x v="0"/>
    <n v="15466.6667"/>
    <x v="425"/>
    <x v="0"/>
    <m/>
  </r>
  <r>
    <d v="2022-10-03T00:07:10"/>
    <x v="10"/>
    <n v="32"/>
    <s v="ACEVEDO JHON FREDY"/>
    <x v="0"/>
    <x v="0"/>
    <n v="224"/>
    <n v="24.8888888888889"/>
    <n v="260.3671875"/>
    <m/>
    <n v="113115.2344"/>
    <x v="0"/>
    <n v="15466.6667"/>
    <x v="425"/>
    <x v="0"/>
    <m/>
  </r>
  <r>
    <d v="2022-10-03T00:07:10"/>
    <x v="10"/>
    <n v="37"/>
    <s v="DURANGO DAVID JOSE"/>
    <x v="3"/>
    <x v="0"/>
    <n v="312"/>
    <n v="31.2"/>
    <n v="289.296875"/>
    <m/>
    <n v="125683.5938"/>
    <x v="1"/>
    <n v="15466.6667"/>
    <x v="425"/>
    <x v="0"/>
    <m/>
  </r>
  <r>
    <d v="2022-10-03T00:07:11"/>
    <x v="10"/>
    <n v="42"/>
    <s v="LONDOO ORTIZ ARNOLD DAVID"/>
    <x v="6"/>
    <x v="0"/>
    <n v="267"/>
    <n v="33.375"/>
    <n v="231.4375"/>
    <m/>
    <n v="100546.875"/>
    <x v="0"/>
    <n v="15466.6667"/>
    <x v="425"/>
    <x v="0"/>
    <m/>
  </r>
  <r>
    <d v="2022-10-04T01:06:37"/>
    <x v="1"/>
    <n v="2"/>
    <s v="CAAS LEZCANO IVAN ARTURO"/>
    <x v="1"/>
    <x v="1"/>
    <n v="311"/>
    <n v="28.272727272727298"/>
    <n v="320.375"/>
    <m/>
    <n v="139218.75"/>
    <x v="1"/>
    <n v="16239.2857"/>
    <x v="426"/>
    <x v="0"/>
    <m/>
  </r>
  <r>
    <d v="2022-10-04T01:06:37"/>
    <x v="1"/>
    <n v="5"/>
    <s v="DURANGO DAVID JOSE"/>
    <x v="3"/>
    <x v="0"/>
    <n v="324"/>
    <n v="32.4"/>
    <n v="291.25"/>
    <s v="1 Descuento (Propietario)"/>
    <n v="126562.5"/>
    <x v="1"/>
    <n v="16239.2857"/>
    <x v="426"/>
    <x v="0"/>
    <m/>
  </r>
  <r>
    <d v="2022-10-04T01:06:37"/>
    <x v="1"/>
    <n v="7"/>
    <s v="MUOZ LOZANO VICTOR LEONIDAS"/>
    <x v="1"/>
    <x v="0"/>
    <n v="299"/>
    <n v="27.181818181818201"/>
    <n v="320.375"/>
    <s v="2 Descuentos (Usuarios desubicados)"/>
    <n v="139218.75"/>
    <x v="1"/>
    <n v="16239.2857"/>
    <x v="426"/>
    <x v="0"/>
    <m/>
  </r>
  <r>
    <d v="2022-10-04T01:06:37"/>
    <x v="1"/>
    <n v="8"/>
    <s v="VACA FIERRO ROBINSON"/>
    <x v="9"/>
    <x v="0"/>
    <n v="348"/>
    <n v="29"/>
    <n v="349.5"/>
    <m/>
    <n v="151875"/>
    <x v="1"/>
    <n v="16239.2857"/>
    <x v="426"/>
    <x v="0"/>
    <m/>
  </r>
  <r>
    <d v="2022-10-04T01:06:37"/>
    <x v="1"/>
    <n v="9"/>
    <s v="PINEDA ESTRADA CRISTIAN JOHAN"/>
    <x v="0"/>
    <x v="1"/>
    <n v="272"/>
    <n v="30.2222222222222"/>
    <n v="262.125"/>
    <m/>
    <n v="113906.25"/>
    <x v="0"/>
    <n v="16239.2857"/>
    <x v="426"/>
    <x v="0"/>
    <m/>
  </r>
  <r>
    <d v="2022-10-04T01:06:38"/>
    <x v="1"/>
    <n v="10"/>
    <s v="JIMENEZ JIMENEZ OMAR DAVID"/>
    <x v="9"/>
    <x v="0"/>
    <n v="366"/>
    <n v="30.5"/>
    <n v="349.5"/>
    <m/>
    <n v="151875"/>
    <x v="0"/>
    <n v="16239.2857"/>
    <x v="426"/>
    <x v="0"/>
    <m/>
  </r>
  <r>
    <d v="2022-10-04T01:06:38"/>
    <x v="9"/>
    <n v="11"/>
    <s v="RENDON VIANA HUMBERTO DE JESUS"/>
    <x v="3"/>
    <x v="0"/>
    <n v="278"/>
    <n v="27.8"/>
    <n v="291.25"/>
    <s v="1 Descuento (Despachador camilo) "/>
    <n v="126562.5"/>
    <x v="0"/>
    <n v="16239.2857"/>
    <x v="426"/>
    <x v="0"/>
    <m/>
  </r>
  <r>
    <d v="2022-10-04T01:06:38"/>
    <x v="9"/>
    <n v="12"/>
    <s v="MARULANDA JARAMILLO DAWER ANDRES"/>
    <x v="5"/>
    <x v="0"/>
    <n v="52"/>
    <n v="52"/>
    <n v="29.125"/>
    <m/>
    <n v="12656.25"/>
    <x v="0"/>
    <n v="16239.2857"/>
    <x v="426"/>
    <x v="0"/>
    <m/>
  </r>
  <r>
    <d v="2022-10-04T01:06:38"/>
    <x v="9"/>
    <n v="13"/>
    <s v="MORALES CASTAEDA JONNY EDISON"/>
    <x v="6"/>
    <x v="0"/>
    <n v="260"/>
    <n v="32.5"/>
    <n v="233"/>
    <m/>
    <n v="101250"/>
    <x v="0"/>
    <n v="16239.2857"/>
    <x v="426"/>
    <x v="0"/>
    <m/>
  </r>
  <r>
    <d v="2022-10-04T01:06:38"/>
    <x v="9"/>
    <n v="14"/>
    <s v="CARVAJAL SALAZAR HECTOR MARINO"/>
    <x v="1"/>
    <x v="0"/>
    <n v="301"/>
    <n v="27.363636363636399"/>
    <n v="320.375"/>
    <m/>
    <n v="139218.75"/>
    <x v="1"/>
    <n v="16239.2857"/>
    <x v="426"/>
    <x v="0"/>
    <m/>
  </r>
  <r>
    <d v="2022-10-04T01:06:38"/>
    <x v="9"/>
    <n v="15"/>
    <s v="LOPERA AGUDELO LUIS FRANCISCO"/>
    <x v="3"/>
    <x v="0"/>
    <n v="262"/>
    <n v="26.2"/>
    <n v="291.25"/>
    <m/>
    <n v="126562.5"/>
    <x v="0"/>
    <n v="16239.2857"/>
    <x v="426"/>
    <x v="0"/>
    <m/>
  </r>
  <r>
    <d v="2022-10-04T01:06:39"/>
    <x v="9"/>
    <n v="17"/>
    <s v="ESPINOZA CHAVARRIA GUILLERMO LEON"/>
    <x v="10"/>
    <x v="0"/>
    <n v="99"/>
    <n v="24.75"/>
    <n v="116.5"/>
    <m/>
    <n v="50625"/>
    <x v="0"/>
    <n v="16239.2857"/>
    <x v="426"/>
    <x v="0"/>
    <m/>
  </r>
  <r>
    <d v="2022-10-04T01:06:39"/>
    <x v="9"/>
    <n v="20"/>
    <s v="TABORDA ROJAS DIEGO ALEJANDRO"/>
    <x v="0"/>
    <x v="0"/>
    <n v="251"/>
    <n v="27.8888888888889"/>
    <n v="262.125"/>
    <m/>
    <n v="113906.25"/>
    <x v="0"/>
    <n v="16239.2857"/>
    <x v="426"/>
    <x v="0"/>
    <m/>
  </r>
  <r>
    <d v="2022-10-04T01:06:39"/>
    <x v="9"/>
    <n v="21"/>
    <s v="REYES ALVARADO ARIEL"/>
    <x v="8"/>
    <x v="2"/>
    <n v="123"/>
    <n v="24.6"/>
    <n v="145.625"/>
    <m/>
    <n v="63281.25"/>
    <x v="0"/>
    <n v="16239.2857"/>
    <x v="426"/>
    <x v="0"/>
    <m/>
  </r>
  <r>
    <d v="2022-10-04T01:06:39"/>
    <x v="9"/>
    <n v="22"/>
    <s v="QUIRAMA CASTAEDA JHON JADER"/>
    <x v="3"/>
    <x v="0"/>
    <n v="333"/>
    <n v="33.299999999999997"/>
    <n v="291.25"/>
    <s v="1Descuento (Usuario desubicado) "/>
    <n v="126562.5"/>
    <x v="1"/>
    <n v="16239.2857"/>
    <x v="426"/>
    <x v="0"/>
    <m/>
  </r>
  <r>
    <d v="2022-10-04T01:06:39"/>
    <x v="9"/>
    <n v="23"/>
    <s v="MEDINA PARRA JONATHAN ESTIVEN"/>
    <x v="2"/>
    <x v="0"/>
    <n v="155"/>
    <n v="25.8333333333333"/>
    <n v="174.75"/>
    <m/>
    <n v="75937.5"/>
    <x v="2"/>
    <n v="16239.2857"/>
    <x v="426"/>
    <x v="0"/>
    <m/>
  </r>
  <r>
    <d v="2022-10-04T01:06:40"/>
    <x v="9"/>
    <n v="24"/>
    <s v="PACHECO ELIAS"/>
    <x v="6"/>
    <x v="1"/>
    <n v="221"/>
    <n v="27.625"/>
    <n v="233"/>
    <s v="1 Descuento (Despachador camilo) "/>
    <n v="101250"/>
    <x v="0"/>
    <n v="16239.2857"/>
    <x v="426"/>
    <x v="0"/>
    <m/>
  </r>
  <r>
    <d v="2022-10-04T01:06:40"/>
    <x v="9"/>
    <n v="27"/>
    <s v="ESCOBAR BRAN MATEO"/>
    <x v="0"/>
    <x v="3"/>
    <n v="226"/>
    <n v="25.1111111111111"/>
    <n v="262.125"/>
    <s v="2 Descuentos (Despachador fernando y Usuario desubicado) "/>
    <n v="113906.25"/>
    <x v="0"/>
    <n v="16239.2857"/>
    <x v="426"/>
    <x v="0"/>
    <m/>
  </r>
  <r>
    <d v="2022-10-04T01:06:40"/>
    <x v="9"/>
    <n v="29"/>
    <s v="VALENCIA MENDOZA JHON "/>
    <x v="6"/>
    <x v="1"/>
    <n v="218"/>
    <n v="27.25"/>
    <n v="233"/>
    <m/>
    <n v="101250"/>
    <x v="0"/>
    <n v="16239.2857"/>
    <x v="426"/>
    <x v="0"/>
    <m/>
  </r>
  <r>
    <d v="2022-10-04T01:06:40"/>
    <x v="9"/>
    <n v="30"/>
    <s v="ORTEGA ARROYAVE JUAN PABLO"/>
    <x v="5"/>
    <x v="0"/>
    <n v="44"/>
    <n v="44"/>
    <n v="29.125"/>
    <m/>
    <n v="12656.25"/>
    <x v="0"/>
    <n v="16239.2857"/>
    <x v="426"/>
    <x v="0"/>
    <m/>
  </r>
  <r>
    <d v="2022-10-04T01:06:40"/>
    <x v="1"/>
    <n v="32"/>
    <s v="VARGAS ROJAS DIELMER AUGUSTO"/>
    <x v="3"/>
    <x v="0"/>
    <n v="292"/>
    <n v="29.2"/>
    <n v="291.25"/>
    <m/>
    <n v="126562.5"/>
    <x v="0"/>
    <n v="16239.2857"/>
    <x v="426"/>
    <x v="0"/>
    <m/>
  </r>
  <r>
    <d v="2022-10-04T01:06:40"/>
    <x v="1"/>
    <n v="34"/>
    <s v="MONTOYA OSPINA GILBERTO ANTONIO"/>
    <x v="12"/>
    <x v="0"/>
    <n v="413"/>
    <n v="31.769230769230798"/>
    <n v="378.625"/>
    <m/>
    <n v="164531.25"/>
    <x v="0"/>
    <n v="16239.2857"/>
    <x v="426"/>
    <x v="0"/>
    <m/>
  </r>
  <r>
    <d v="2022-10-04T01:06:41"/>
    <x v="1"/>
    <n v="35"/>
    <s v="URIBE HERRERA JUAN ESTEBAN"/>
    <x v="9"/>
    <x v="0"/>
    <n v="372"/>
    <n v="31"/>
    <n v="349.5"/>
    <s v="1 Descuento (Conduct) "/>
    <n v="151875"/>
    <x v="1"/>
    <n v="16239.2857"/>
    <x v="426"/>
    <x v="0"/>
    <m/>
  </r>
  <r>
    <d v="2022-10-04T01:06:41"/>
    <x v="1"/>
    <n v="36"/>
    <s v="MARTINEZ CHAVERRA LUIS NORBERTO"/>
    <x v="0"/>
    <x v="1"/>
    <n v="309"/>
    <n v="34.3333333333333"/>
    <n v="262.125"/>
    <s v="1 Descuento (Usuario desubicado) "/>
    <n v="113906.25"/>
    <x v="0"/>
    <n v="16239.2857"/>
    <x v="426"/>
    <x v="0"/>
    <m/>
  </r>
  <r>
    <d v="2022-10-04T01:06:41"/>
    <x v="1"/>
    <n v="39"/>
    <s v="POSSO CORREA SANTIAGO ELIECER"/>
    <x v="0"/>
    <x v="0"/>
    <n v="243"/>
    <n v="27"/>
    <n v="262.125"/>
    <m/>
    <n v="113906.25"/>
    <x v="0"/>
    <n v="16239.2857"/>
    <x v="426"/>
    <x v="0"/>
    <m/>
  </r>
  <r>
    <d v="2022-10-04T01:06:41"/>
    <x v="1"/>
    <n v="40"/>
    <s v="OCAMPO OCAMPO ANTONIO JOSE"/>
    <x v="12"/>
    <x v="0"/>
    <n v="358"/>
    <n v="27.538461538461501"/>
    <n v="378.625"/>
    <s v="1 Descuento (Despachadora Angela) "/>
    <n v="164531.25"/>
    <x v="0"/>
    <n v="16239.2857"/>
    <x v="426"/>
    <x v="0"/>
    <m/>
  </r>
  <r>
    <d v="2022-10-04T01:06:41"/>
    <x v="1"/>
    <n v="42"/>
    <s v="CASTRILLON CLAVIJO CRISTIAN JESIC"/>
    <x v="0"/>
    <x v="0"/>
    <n v="260"/>
    <n v="28.8888888888889"/>
    <n v="262.125"/>
    <m/>
    <n v="113906.25"/>
    <x v="0"/>
    <n v="16239.2857"/>
    <x v="426"/>
    <x v="0"/>
    <m/>
  </r>
  <r>
    <d v="2022-10-04T01:06:45"/>
    <x v="9"/>
    <n v="3"/>
    <s v="CANO JIMENEZ ESNEIDER"/>
    <x v="0"/>
    <x v="3"/>
    <n v="208"/>
    <n v="23.1111111111111"/>
    <n v="208"/>
    <m/>
    <n v="89550"/>
    <x v="0"/>
    <n v="16360"/>
    <x v="426"/>
    <x v="0"/>
    <m/>
  </r>
  <r>
    <d v="2022-10-04T01:06:45"/>
    <x v="9"/>
    <n v="18"/>
    <s v="VANEGAS RAMOS MIGUEL ANGEL"/>
    <x v="2"/>
    <x v="0"/>
    <n v="158"/>
    <n v="24.307692307692299"/>
    <n v="158"/>
    <m/>
    <n v="11925"/>
    <x v="0"/>
    <n v="16360"/>
    <x v="426"/>
    <x v="0"/>
    <m/>
  </r>
  <r>
    <d v="2022-10-04T01:06:45"/>
    <x v="1"/>
    <n v="33"/>
    <s v="GARCIA DAVID WILSON ALBERTO"/>
    <x v="1"/>
    <x v="0"/>
    <n v="268"/>
    <n v="24.363636363636399"/>
    <n v="268"/>
    <s v="1 Descuento (Propietario) "/>
    <n v="116100"/>
    <x v="0"/>
    <n v="16360"/>
    <x v="426"/>
    <x v="0"/>
    <m/>
  </r>
  <r>
    <d v="2022-10-04T01:06:45"/>
    <x v="1"/>
    <n v="26"/>
    <s v="VERENZUELA MARTINEZ ALEXANDER"/>
    <x v="0"/>
    <x v="0"/>
    <n v="184"/>
    <n v="20.4444444444444"/>
    <n v="184"/>
    <s v="1 Descuento (Despachador fernando) "/>
    <n v="78750"/>
    <x v="0"/>
    <n v="16360"/>
    <x v="426"/>
    <x v="0"/>
    <m/>
  </r>
  <r>
    <d v="2022-10-05T02:07:57"/>
    <x v="9"/>
    <n v="1"/>
    <s v="BERRIO GIL YEYSON DARIO"/>
    <x v="11"/>
    <x v="0"/>
    <n v="72"/>
    <n v="28.8"/>
    <n v="70.3"/>
    <m/>
    <n v="30510"/>
    <x v="0"/>
    <n v="16174.193499999999"/>
    <x v="427"/>
    <x v="0"/>
    <m/>
  </r>
  <r>
    <d v="2022-10-05T02:07:57"/>
    <x v="9"/>
    <n v="2"/>
    <s v="CAAS LEZCANO IVAN ARTURO"/>
    <x v="10"/>
    <x v="3"/>
    <n v="112"/>
    <n v="28"/>
    <n v="112.48"/>
    <m/>
    <n v="48816"/>
    <x v="1"/>
    <n v="16174.193499999999"/>
    <x v="427"/>
    <x v="0"/>
    <m/>
  </r>
  <r>
    <d v="2022-10-05T02:07:57"/>
    <x v="9"/>
    <n v="5"/>
    <s v="GONZALEZ MONTAO HERNAN DARIO"/>
    <x v="6"/>
    <x v="0"/>
    <n v="262"/>
    <n v="30.823529411764699"/>
    <n v="239.02"/>
    <m/>
    <n v="103734"/>
    <x v="1"/>
    <n v="16174.193499999999"/>
    <x v="427"/>
    <x v="0"/>
    <m/>
  </r>
  <r>
    <d v="2022-10-05T02:07:58"/>
    <x v="9"/>
    <n v="6"/>
    <s v="VARGAS ROJAS DIELMER AUGUSTO"/>
    <x v="3"/>
    <x v="0"/>
    <n v="276"/>
    <n v="27.6"/>
    <n v="281.2"/>
    <m/>
    <n v="122040"/>
    <x v="0"/>
    <n v="16174.193499999999"/>
    <x v="427"/>
    <x v="0"/>
    <m/>
  </r>
  <r>
    <d v="2022-10-05T02:07:58"/>
    <x v="9"/>
    <n v="7"/>
    <s v="MUOZ LOZANO VICTOR LEONIDAS"/>
    <x v="2"/>
    <x v="0"/>
    <n v="147"/>
    <n v="24.5"/>
    <n v="168.72"/>
    <m/>
    <n v="73224"/>
    <x v="1"/>
    <n v="16174.193499999999"/>
    <x v="427"/>
    <x v="0"/>
    <m/>
  </r>
  <r>
    <d v="2022-10-05T02:07:58"/>
    <x v="9"/>
    <n v="8"/>
    <s v="VACA FIERRO ROBINSON"/>
    <x v="1"/>
    <x v="0"/>
    <n v="310"/>
    <n v="28.181818181818201"/>
    <n v="309.32"/>
    <s v="16 Descuentos (Conduct, despachadora Angela, 8 Transbordo veh 05 y 5 Incidente con Usuarios) "/>
    <n v="134244"/>
    <x v="1"/>
    <n v="16174.193499999999"/>
    <x v="427"/>
    <x v="0"/>
    <m/>
  </r>
  <r>
    <d v="2022-10-05T02:07:58"/>
    <x v="9"/>
    <n v="9"/>
    <s v="SANCHEZ DIAZ EDISON ANDRES"/>
    <x v="10"/>
    <x v="0"/>
    <n v="127"/>
    <n v="31.75"/>
    <n v="112.48"/>
    <m/>
    <n v="48816"/>
    <x v="0"/>
    <n v="16174.193499999999"/>
    <x v="427"/>
    <x v="0"/>
    <m/>
  </r>
  <r>
    <d v="2022-10-05T02:07:58"/>
    <x v="9"/>
    <n v="10"/>
    <s v="LONDOO CADAVID DAVID SANTIAGO"/>
    <x v="0"/>
    <x v="0"/>
    <n v="277"/>
    <n v="30.7777777777778"/>
    <n v="253.08"/>
    <m/>
    <n v="109836"/>
    <x v="0"/>
    <n v="16174.193499999999"/>
    <x v="427"/>
    <x v="0"/>
    <m/>
  </r>
  <r>
    <d v="2022-10-05T02:07:58"/>
    <x v="1"/>
    <n v="11"/>
    <s v="RENDON VIANA HUMBERTO DE JESUS"/>
    <x v="3"/>
    <x v="0"/>
    <n v="265"/>
    <n v="26.5"/>
    <n v="281.2"/>
    <m/>
    <n v="122040"/>
    <x v="0"/>
    <n v="16174.193499999999"/>
    <x v="427"/>
    <x v="0"/>
    <m/>
  </r>
  <r>
    <d v="2022-10-05T02:07:59"/>
    <x v="1"/>
    <n v="13"/>
    <s v="MORALES CASTAEDA JONNY EDISON"/>
    <x v="6"/>
    <x v="1"/>
    <n v="226"/>
    <n v="28.25"/>
    <n v="224.96"/>
    <m/>
    <n v="97632"/>
    <x v="0"/>
    <n v="16174.193499999999"/>
    <x v="427"/>
    <x v="0"/>
    <m/>
  </r>
  <r>
    <d v="2022-10-05T02:07:59"/>
    <x v="1"/>
    <n v="14"/>
    <s v="JIMENEZ JIMENEZ OMAR DAVID"/>
    <x v="1"/>
    <x v="0"/>
    <n v="340"/>
    <n v="30.909090909090899"/>
    <n v="309.32"/>
    <s v="1 Descuento (Propietario) "/>
    <n v="134244"/>
    <x v="1"/>
    <n v="16174.193499999999"/>
    <x v="427"/>
    <x v="0"/>
    <m/>
  </r>
  <r>
    <d v="2022-10-05T02:07:59"/>
    <x v="1"/>
    <n v="15"/>
    <s v="LOPERA AGUDELO LUIS FRANCISCO"/>
    <x v="0"/>
    <x v="0"/>
    <n v="230"/>
    <n v="25.5555555555556"/>
    <n v="253.08"/>
    <m/>
    <n v="109836"/>
    <x v="0"/>
    <n v="16174.193499999999"/>
    <x v="427"/>
    <x v="0"/>
    <m/>
  </r>
  <r>
    <d v="2022-10-05T02:07:59"/>
    <x v="1"/>
    <n v="16"/>
    <s v="LONDOO ORTIZ ARNOLD DAVID"/>
    <x v="14"/>
    <x v="0"/>
    <n v="23"/>
    <n v="46"/>
    <n v="14.06"/>
    <m/>
    <n v="6102"/>
    <x v="0"/>
    <n v="16174.193499999999"/>
    <x v="427"/>
    <x v="0"/>
    <m/>
  </r>
  <r>
    <d v="2022-10-05T02:07:59"/>
    <x v="1"/>
    <n v="17"/>
    <s v="FRANCO BRAVO JHOAN FERNANDO"/>
    <x v="6"/>
    <x v="1"/>
    <n v="207"/>
    <n v="25.875"/>
    <n v="224.96"/>
    <m/>
    <n v="97632"/>
    <x v="0"/>
    <n v="16174.193499999999"/>
    <x v="427"/>
    <x v="0"/>
    <m/>
  </r>
  <r>
    <d v="2022-10-05T02:07:59"/>
    <x v="1"/>
    <n v="18"/>
    <s v="VANEGAS RAMOS MIGUEL ANGEL"/>
    <x v="3"/>
    <x v="0"/>
    <n v="237"/>
    <n v="24.947368421052602"/>
    <n v="267.14"/>
    <m/>
    <n v="115938"/>
    <x v="0"/>
    <n v="16174.193499999999"/>
    <x v="427"/>
    <x v="0"/>
    <m/>
  </r>
  <r>
    <d v="2022-10-05T02:08:00"/>
    <x v="1"/>
    <n v="20"/>
    <s v="TABORDA ROJAS DIEGO ALEJANDRO"/>
    <x v="1"/>
    <x v="0"/>
    <n v="307"/>
    <n v="27.909090909090899"/>
    <n v="309.32"/>
    <m/>
    <n v="134244"/>
    <x v="0"/>
    <n v="16174.193499999999"/>
    <x v="427"/>
    <x v="0"/>
    <m/>
  </r>
  <r>
    <d v="2022-10-05T02:08:00"/>
    <x v="9"/>
    <n v="21"/>
    <s v="REYES ALVARADO ARIEL"/>
    <x v="0"/>
    <x v="0"/>
    <n v="228"/>
    <n v="25.3333333333333"/>
    <n v="253.08"/>
    <m/>
    <n v="109836"/>
    <x v="0"/>
    <n v="16174.193499999999"/>
    <x v="427"/>
    <x v="0"/>
    <m/>
  </r>
  <r>
    <d v="2022-10-05T02:08:00"/>
    <x v="9"/>
    <n v="22"/>
    <s v="QUIRAMA CASTAEDA JHON JADER"/>
    <x v="0"/>
    <x v="0"/>
    <n v="292"/>
    <n v="32.4444444444444"/>
    <n v="253.08"/>
    <m/>
    <n v="109836"/>
    <x v="1"/>
    <n v="16174.193499999999"/>
    <x v="427"/>
    <x v="0"/>
    <m/>
  </r>
  <r>
    <d v="2022-10-05T02:08:00"/>
    <x v="9"/>
    <n v="24"/>
    <s v="PACHECO ELIAS"/>
    <x v="0"/>
    <x v="0"/>
    <n v="248"/>
    <n v="27.5555555555556"/>
    <n v="253.08"/>
    <s v="3 Descuentos (Usuarios desubicados y Angela despachadora) "/>
    <n v="109836"/>
    <x v="0"/>
    <n v="16174.193499999999"/>
    <x v="427"/>
    <x v="0"/>
    <m/>
  </r>
  <r>
    <d v="2022-10-05T02:08:00"/>
    <x v="9"/>
    <n v="26"/>
    <s v="VERENZUELA MARTINEZ ALEXANDER"/>
    <x v="0"/>
    <x v="3"/>
    <n v="243"/>
    <n v="27"/>
    <n v="253.08"/>
    <m/>
    <n v="109836"/>
    <x v="0"/>
    <n v="16174.193499999999"/>
    <x v="427"/>
    <x v="0"/>
    <m/>
  </r>
  <r>
    <d v="2022-10-05T02:08:01"/>
    <x v="9"/>
    <n v="29"/>
    <s v="VALENCIA MENDOZA JHON "/>
    <x v="3"/>
    <x v="0"/>
    <n v="300"/>
    <n v="30"/>
    <n v="281.2"/>
    <m/>
    <n v="122040"/>
    <x v="0"/>
    <n v="16174.193499999999"/>
    <x v="427"/>
    <x v="0"/>
    <m/>
  </r>
  <r>
    <d v="2022-10-05T02:08:01"/>
    <x v="9"/>
    <n v="32"/>
    <s v="SANCHEZ DIAZ EDISON ANDRES"/>
    <x v="11"/>
    <x v="1"/>
    <n v="51"/>
    <n v="25.5"/>
    <n v="56.24"/>
    <m/>
    <n v="24408"/>
    <x v="0"/>
    <n v="16174.193499999999"/>
    <x v="427"/>
    <x v="0"/>
    <m/>
  </r>
  <r>
    <d v="2022-10-05T02:08:01"/>
    <x v="1"/>
    <n v="33"/>
    <s v="GARCIA DAVID WILSON ALBERTO"/>
    <x v="1"/>
    <x v="0"/>
    <n v="277"/>
    <n v="25.181818181818201"/>
    <n v="309.32"/>
    <m/>
    <n v="134244"/>
    <x v="0"/>
    <n v="16174.193499999999"/>
    <x v="427"/>
    <x v="0"/>
    <m/>
  </r>
  <r>
    <d v="2022-10-05T02:08:01"/>
    <x v="1"/>
    <n v="34"/>
    <s v="MONTOYA OSPINA GILBERTO ANTONIO"/>
    <x v="1"/>
    <x v="0"/>
    <n v="300"/>
    <n v="27.272727272727298"/>
    <n v="309.32"/>
    <s v="5 Descuentos (Despachador fernando y Propietarios, Jefe de ruta) "/>
    <n v="134244"/>
    <x v="0"/>
    <n v="16174.193499999999"/>
    <x v="427"/>
    <x v="0"/>
    <m/>
  </r>
  <r>
    <d v="2022-10-05T02:08:02"/>
    <x v="1"/>
    <n v="35"/>
    <s v="URIBE HERRERA JUAN ESTEBAN"/>
    <x v="3"/>
    <x v="1"/>
    <n v="318"/>
    <n v="31.8"/>
    <n v="281.2"/>
    <s v="2 Descuentos (Usuarios desubicados) "/>
    <n v="122040"/>
    <x v="1"/>
    <n v="16174.193499999999"/>
    <x v="427"/>
    <x v="0"/>
    <m/>
  </r>
  <r>
    <d v="2022-10-05T02:08:02"/>
    <x v="1"/>
    <n v="36"/>
    <s v="MARTINEZ CHAVERRA LUIS NORBERTO"/>
    <x v="9"/>
    <x v="0"/>
    <n v="300"/>
    <n v="25"/>
    <n v="337.44"/>
    <m/>
    <n v="146448"/>
    <x v="0"/>
    <n v="16174.193499999999"/>
    <x v="427"/>
    <x v="0"/>
    <m/>
  </r>
  <r>
    <d v="2022-10-05T02:08:02"/>
    <x v="1"/>
    <n v="37"/>
    <s v="PIEDRAHITA MADRID SANTIAGO"/>
    <x v="6"/>
    <x v="1"/>
    <n v="235"/>
    <n v="29.375"/>
    <n v="224.96"/>
    <m/>
    <n v="97632"/>
    <x v="1"/>
    <n v="16174.193499999999"/>
    <x v="427"/>
    <x v="0"/>
    <m/>
  </r>
  <r>
    <d v="2022-10-05T02:08:02"/>
    <x v="1"/>
    <n v="39"/>
    <s v="POSSO CORREA SANTIAGO ELIECER"/>
    <x v="3"/>
    <x v="0"/>
    <n v="312"/>
    <n v="31.2"/>
    <n v="281.2"/>
    <m/>
    <n v="122040"/>
    <x v="0"/>
    <n v="16174.193499999999"/>
    <x v="427"/>
    <x v="0"/>
    <m/>
  </r>
  <r>
    <d v="2022-10-05T02:08:03"/>
    <x v="1"/>
    <n v="40"/>
    <s v="OCAMPO OCAMPO ANTONIO JOSE"/>
    <x v="9"/>
    <x v="0"/>
    <n v="355"/>
    <n v="29.5833333333333"/>
    <n v="337.44"/>
    <s v="1 Descuento (Despachador fernando)"/>
    <n v="146448"/>
    <x v="0"/>
    <n v="16174.193499999999"/>
    <x v="427"/>
    <x v="0"/>
    <m/>
  </r>
  <r>
    <d v="2022-10-05T02:08:03"/>
    <x v="1"/>
    <n v="42"/>
    <s v="CASTRILLON CLAVIJO CRISTIAN JESIC"/>
    <x v="2"/>
    <x v="0"/>
    <n v="153"/>
    <n v="25.5"/>
    <n v="168.72"/>
    <m/>
    <n v="73224"/>
    <x v="0"/>
    <n v="16174.193499999999"/>
    <x v="427"/>
    <x v="0"/>
    <m/>
  </r>
  <r>
    <d v="2022-10-05T02:08:15"/>
    <x v="9"/>
    <n v="3"/>
    <s v="CANO JIMENEZ ESNEIDER"/>
    <x v="0"/>
    <x v="0"/>
    <n v="185"/>
    <n v="20.6666666666667"/>
    <n v="185"/>
    <s v="1 Descuento (Propietario) "/>
    <n v="79650"/>
    <x v="0"/>
    <n v="11100"/>
    <x v="427"/>
    <x v="0"/>
    <m/>
  </r>
  <r>
    <d v="2022-10-05T02:08:16"/>
    <x v="1"/>
    <n v="12"/>
    <s v="MARULANDA JARAMILLO DAWER ANDRES"/>
    <x v="0"/>
    <x v="0"/>
    <n v="183"/>
    <n v="20.3333333333333"/>
    <n v="183"/>
    <m/>
    <n v="78300"/>
    <x v="0"/>
    <n v="11100"/>
    <x v="427"/>
    <x v="0"/>
    <m/>
  </r>
  <r>
    <d v="2022-10-05T02:08:16"/>
    <x v="9"/>
    <n v="23"/>
    <s v="MEDINA PARRA JONATHAN ESTIVEN"/>
    <x v="10"/>
    <x v="0"/>
    <n v="77"/>
    <n v="22"/>
    <n v="77"/>
    <m/>
    <n v="33075"/>
    <x v="2"/>
    <n v="11100"/>
    <x v="427"/>
    <x v="0"/>
    <m/>
  </r>
  <r>
    <d v="2022-10-05T02:08:16"/>
    <x v="9"/>
    <n v="27"/>
    <s v="ESCOBAR BRAN MATEO"/>
    <x v="6"/>
    <x v="0"/>
    <n v="187"/>
    <n v="22"/>
    <n v="187"/>
    <m/>
    <n v="80325"/>
    <x v="0"/>
    <n v="11100"/>
    <x v="427"/>
    <x v="0"/>
    <m/>
  </r>
  <r>
    <d v="2022-10-06T01:42:05"/>
    <x v="1"/>
    <n v="1"/>
    <s v="BERRIO GIL YEYSON DARIO"/>
    <x v="0"/>
    <x v="0"/>
    <n v="244"/>
    <n v="27.1111111111111"/>
    <n v="246.771929824561"/>
    <s v="1 Descuento (Conduct) "/>
    <n v="106997.36840000001"/>
    <x v="0"/>
    <n v="14800"/>
    <x v="428"/>
    <x v="0"/>
    <m/>
  </r>
  <r>
    <d v="2022-10-06T01:42:06"/>
    <x v="1"/>
    <n v="2"/>
    <s v="CAAS LEZCANO IVAN ARTURO"/>
    <x v="6"/>
    <x v="0"/>
    <n v="214"/>
    <n v="26.75"/>
    <n v="219.352826510721"/>
    <m/>
    <n v="95108.771900000007"/>
    <x v="1"/>
    <n v="14800"/>
    <x v="428"/>
    <x v="0"/>
    <m/>
  </r>
  <r>
    <d v="2022-10-06T01:42:06"/>
    <x v="1"/>
    <n v="5"/>
    <s v="GONZALEZ MONTAO HERNAN DARIO"/>
    <x v="4"/>
    <x v="0"/>
    <n v="219"/>
    <n v="31.285714285714299"/>
    <n v="191.933723196881"/>
    <m/>
    <n v="83220.175399999993"/>
    <x v="1"/>
    <n v="14800"/>
    <x v="428"/>
    <x v="0"/>
    <m/>
  </r>
  <r>
    <d v="2022-10-06T01:42:06"/>
    <x v="1"/>
    <n v="6"/>
    <s v="VARGAS ROJAS DIELMER AUGUSTO"/>
    <x v="0"/>
    <x v="0"/>
    <n v="275"/>
    <n v="30.5555555555556"/>
    <n v="246.771929824561"/>
    <s v="1 Descuento (Usuario desubicado) "/>
    <n v="106997.36840000001"/>
    <x v="0"/>
    <n v="14800"/>
    <x v="428"/>
    <x v="0"/>
    <m/>
  </r>
  <r>
    <d v="2022-10-06T01:42:06"/>
    <x v="1"/>
    <n v="7"/>
    <s v="MUOZ LOZANO VICTOR LEONIDAS"/>
    <x v="3"/>
    <x v="3"/>
    <n v="296"/>
    <n v="29.6"/>
    <n v="274.19103313840202"/>
    <m/>
    <n v="118885.96490000001"/>
    <x v="1"/>
    <n v="14800"/>
    <x v="428"/>
    <x v="0"/>
    <m/>
  </r>
  <r>
    <d v="2022-10-06T01:42:06"/>
    <x v="1"/>
    <n v="8"/>
    <s v="VACA FIERRO ROBINSON"/>
    <x v="3"/>
    <x v="0"/>
    <n v="292"/>
    <n v="29.2"/>
    <n v="274.19103313840202"/>
    <s v="1 Descuento (Despachador fernando) "/>
    <n v="118885.96490000001"/>
    <x v="1"/>
    <n v="14800"/>
    <x v="428"/>
    <x v="0"/>
    <m/>
  </r>
  <r>
    <d v="2022-10-06T01:42:06"/>
    <x v="1"/>
    <n v="9"/>
    <s v="PINEDA ESTRADA CRISTIAN JOHAN"/>
    <x v="6"/>
    <x v="3"/>
    <n v="231"/>
    <n v="28.875"/>
    <n v="219.352826510721"/>
    <m/>
    <n v="95108.771900000007"/>
    <x v="0"/>
    <n v="14800"/>
    <x v="428"/>
    <x v="0"/>
    <m/>
  </r>
  <r>
    <d v="2022-10-06T01:42:07"/>
    <x v="1"/>
    <n v="10"/>
    <s v="PIEDRAHITA MADRID SANTIAGO"/>
    <x v="4"/>
    <x v="0"/>
    <n v="180"/>
    <n v="25.714285714285701"/>
    <n v="191.933723196881"/>
    <m/>
    <n v="83220.175399999993"/>
    <x v="0"/>
    <n v="14800"/>
    <x v="428"/>
    <x v="0"/>
    <m/>
  </r>
  <r>
    <d v="2022-10-06T01:42:07"/>
    <x v="9"/>
    <n v="11"/>
    <s v="RENDON VIANA HUMBERTO DE JESUS"/>
    <x v="6"/>
    <x v="0"/>
    <n v="223"/>
    <n v="27.875"/>
    <n v="219.352826510721"/>
    <s v="1 Descuento (Conduct) "/>
    <n v="95108.771900000007"/>
    <x v="0"/>
    <n v="14800"/>
    <x v="428"/>
    <x v="0"/>
    <m/>
  </r>
  <r>
    <d v="2022-10-06T01:42:07"/>
    <x v="9"/>
    <n v="13"/>
    <s v="MORALES CASTAEDA JONNY EDISON"/>
    <x v="10"/>
    <x v="0"/>
    <n v="154"/>
    <n v="44"/>
    <n v="95.966861598440502"/>
    <m/>
    <n v="41610.087699999996"/>
    <x v="0"/>
    <n v="14800"/>
    <x v="428"/>
    <x v="0"/>
    <m/>
  </r>
  <r>
    <d v="2022-10-06T01:42:08"/>
    <x v="9"/>
    <n v="14"/>
    <s v="CARVAJAL SALAZAR HECTOR MARINO"/>
    <x v="3"/>
    <x v="0"/>
    <n v="234"/>
    <n v="23.4"/>
    <n v="274.19103313840202"/>
    <m/>
    <n v="118885.96490000001"/>
    <x v="1"/>
    <n v="14800"/>
    <x v="428"/>
    <x v="0"/>
    <m/>
  </r>
  <r>
    <d v="2022-10-06T01:42:08"/>
    <x v="9"/>
    <n v="15"/>
    <s v="LOPERA AGUDELO LUIS FRANCISCO"/>
    <x v="6"/>
    <x v="0"/>
    <n v="214"/>
    <n v="26.75"/>
    <n v="219.352826510721"/>
    <m/>
    <n v="95108.771900000007"/>
    <x v="0"/>
    <n v="14800"/>
    <x v="428"/>
    <x v="0"/>
    <m/>
  </r>
  <r>
    <d v="2022-10-06T01:42:08"/>
    <x v="9"/>
    <n v="16"/>
    <s v="LONDOO ORTIZ ARNOLD DAVID"/>
    <x v="10"/>
    <x v="0"/>
    <n v="120"/>
    <n v="26.6666666666667"/>
    <n v="123.385964912281"/>
    <s v="2 Descuentos (Transbordo veh 34) "/>
    <n v="53498.684200000003"/>
    <x v="0"/>
    <n v="14800"/>
    <x v="428"/>
    <x v="0"/>
    <m/>
  </r>
  <r>
    <d v="2022-10-06T01:42:08"/>
    <x v="9"/>
    <n v="17"/>
    <s v="FRANCO BRAVO JHOAN FERNANDO"/>
    <x v="0"/>
    <x v="0"/>
    <n v="220"/>
    <n v="24.4444444444444"/>
    <n v="246.771929824561"/>
    <s v="4 Descuentos (2 Conduct y 2 Propietarios) "/>
    <n v="106997.36840000001"/>
    <x v="0"/>
    <n v="14800"/>
    <x v="428"/>
    <x v="0"/>
    <m/>
  </r>
  <r>
    <d v="2022-10-06T01:42:09"/>
    <x v="9"/>
    <n v="20"/>
    <s v="LONDOO CADAVID DAVID SANTIAGO"/>
    <x v="6"/>
    <x v="0"/>
    <n v="201"/>
    <n v="25.125"/>
    <n v="219.352826510721"/>
    <s v="4 Descuentos (Transbordo) "/>
    <n v="95108.771900000007"/>
    <x v="0"/>
    <n v="14800"/>
    <x v="428"/>
    <x v="0"/>
    <m/>
  </r>
  <r>
    <d v="2022-10-06T01:42:09"/>
    <x v="9"/>
    <n v="21"/>
    <s v="REYES ALVARADO ARIEL"/>
    <x v="6"/>
    <x v="3"/>
    <n v="215"/>
    <n v="26.875"/>
    <n v="219.352826510721"/>
    <m/>
    <n v="95108.771900000007"/>
    <x v="0"/>
    <n v="14800"/>
    <x v="428"/>
    <x v="0"/>
    <m/>
  </r>
  <r>
    <d v="2022-10-06T01:42:09"/>
    <x v="1"/>
    <n v="22"/>
    <s v="QUIRAMA CASTAEDA JHON JADER"/>
    <x v="2"/>
    <x v="3"/>
    <n v="209"/>
    <n v="32.153846153846203"/>
    <n v="178.22417153996099"/>
    <s v="2 Descuentos x Usuario con movilidad reducida "/>
    <n v="77275.877200000003"/>
    <x v="1"/>
    <n v="14800"/>
    <x v="428"/>
    <x v="0"/>
    <m/>
  </r>
  <r>
    <d v="2022-10-06T01:42:09"/>
    <x v="1"/>
    <n v="23"/>
    <s v="MEDINA PARRA JONATHAN ESTIVEN"/>
    <x v="1"/>
    <x v="3"/>
    <n v="299"/>
    <n v="27.181818181818201"/>
    <n v="301.61013645224199"/>
    <s v="2 Descuentos (Propietario y conduct) "/>
    <n v="130774.56140000001"/>
    <x v="2"/>
    <n v="14800"/>
    <x v="428"/>
    <x v="0"/>
    <m/>
  </r>
  <r>
    <d v="2022-10-06T01:42:09"/>
    <x v="1"/>
    <n v="24"/>
    <s v="PACHECO ELIAS"/>
    <x v="0"/>
    <x v="0"/>
    <n v="223"/>
    <n v="24.7777777777778"/>
    <n v="246.771929824561"/>
    <m/>
    <n v="106997.36840000001"/>
    <x v="0"/>
    <n v="14800"/>
    <x v="428"/>
    <x v="0"/>
    <m/>
  </r>
  <r>
    <d v="2022-10-06T01:42:10"/>
    <x v="1"/>
    <n v="26"/>
    <s v="ESPINOZA CHAVARRIA GUILLERMO LEON"/>
    <x v="6"/>
    <x v="1"/>
    <n v="200"/>
    <n v="25"/>
    <n v="219.352826510721"/>
    <s v="2 Descuentos (Usuarios desubicados) "/>
    <n v="95108.771900000007"/>
    <x v="0"/>
    <n v="14800"/>
    <x v="428"/>
    <x v="0"/>
    <m/>
  </r>
  <r>
    <d v="2022-10-06T01:42:10"/>
    <x v="1"/>
    <n v="29"/>
    <s v="VALENCIA MENDOZA JHON "/>
    <x v="0"/>
    <x v="3"/>
    <n v="251"/>
    <n v="27.8888888888889"/>
    <n v="246.771929824561"/>
    <s v="14 Descuentos (Transbordo veh 13)"/>
    <n v="106997.36840000001"/>
    <x v="0"/>
    <n v="14800"/>
    <x v="428"/>
    <x v="0"/>
    <m/>
  </r>
  <r>
    <d v="2022-10-06T01:42:10"/>
    <x v="1"/>
    <n v="31"/>
    <s v="IDARRAGA GARCIA MIGUEL ANGEL"/>
    <x v="2"/>
    <x v="3"/>
    <n v="161"/>
    <n v="24.769230769230798"/>
    <n v="178.22417153996099"/>
    <m/>
    <n v="77275.877200000003"/>
    <x v="0"/>
    <n v="14800"/>
    <x v="428"/>
    <x v="0"/>
    <m/>
  </r>
  <r>
    <d v="2022-10-06T01:42:10"/>
    <x v="1"/>
    <n v="32"/>
    <s v="HINCAPIE GALLEGO YEISON ANDRES"/>
    <x v="2"/>
    <x v="3"/>
    <n v="169"/>
    <n v="28.1666666666667"/>
    <n v="164.51461988304101"/>
    <m/>
    <n v="71331.578899999993"/>
    <x v="0"/>
    <n v="14800"/>
    <x v="428"/>
    <x v="0"/>
    <m/>
  </r>
  <r>
    <d v="2022-10-06T01:42:11"/>
    <x v="9"/>
    <n v="33"/>
    <s v="GARCIA DAVID WILSON ALBERTO"/>
    <x v="3"/>
    <x v="3"/>
    <n v="231"/>
    <n v="23.1"/>
    <n v="274.19103313840202"/>
    <s v="ALEXIS TEJADA Realiz 6 viajes donde moviliz 117 Usuarios "/>
    <n v="118885.96490000001"/>
    <x v="0"/>
    <n v="14800"/>
    <x v="428"/>
    <x v="0"/>
    <m/>
  </r>
  <r>
    <d v="2022-10-06T01:42:11"/>
    <x v="9"/>
    <n v="34"/>
    <s v="MONTOYA OSPINA GILBERTO ANTONIO"/>
    <x v="4"/>
    <x v="3"/>
    <n v="178"/>
    <n v="25.428571428571399"/>
    <n v="191.933723196881"/>
    <m/>
    <n v="83220.175399999993"/>
    <x v="0"/>
    <n v="14800"/>
    <x v="428"/>
    <x v="0"/>
    <m/>
  </r>
  <r>
    <d v="2022-10-06T01:42:11"/>
    <x v="9"/>
    <n v="35"/>
    <s v="URIBE HERRERA JUAN ESTEBAN"/>
    <x v="0"/>
    <x v="3"/>
    <n v="264"/>
    <n v="29.3333333333333"/>
    <n v="246.771929824561"/>
    <s v="1 Descuento (Despachadora Angela) "/>
    <n v="106997.36840000001"/>
    <x v="1"/>
    <n v="14800"/>
    <x v="428"/>
    <x v="0"/>
    <m/>
  </r>
  <r>
    <d v="2022-10-06T01:42:11"/>
    <x v="9"/>
    <n v="36"/>
    <s v="MARTINEZ CHAVERRA LUIS NORBERTO"/>
    <x v="0"/>
    <x v="0"/>
    <n v="254"/>
    <n v="28.2222222222222"/>
    <n v="246.771929824561"/>
    <s v="1 Descuento (Despachador Camilo) "/>
    <n v="106997.36840000001"/>
    <x v="0"/>
    <n v="14800"/>
    <x v="428"/>
    <x v="0"/>
    <m/>
  </r>
  <r>
    <d v="2022-10-06T01:42:11"/>
    <x v="9"/>
    <n v="37"/>
    <s v="DURANGO DAVID JOSE"/>
    <x v="0"/>
    <x v="0"/>
    <n v="270"/>
    <n v="30"/>
    <n v="246.771929824561"/>
    <m/>
    <n v="106997.36840000001"/>
    <x v="1"/>
    <n v="14800"/>
    <x v="428"/>
    <x v="0"/>
    <m/>
  </r>
  <r>
    <d v="2022-10-06T01:42:12"/>
    <x v="9"/>
    <n v="38"/>
    <s v="GARCIA DAVID WILSON ALBERTO"/>
    <x v="8"/>
    <x v="3"/>
    <n v="145"/>
    <n v="29"/>
    <n v="137.09551656920101"/>
    <m/>
    <n v="59442.982499999998"/>
    <x v="0"/>
    <n v="14800"/>
    <x v="428"/>
    <x v="0"/>
    <m/>
  </r>
  <r>
    <d v="2022-10-06T01:42:12"/>
    <x v="9"/>
    <n v="39"/>
    <s v="POSSO CORREA SANTIAGO ELIECER"/>
    <x v="6"/>
    <x v="3"/>
    <n v="205"/>
    <n v="25.625"/>
    <n v="219.352826510721"/>
    <s v="4 Descuentos (Transbordo) "/>
    <n v="95108.771900000007"/>
    <x v="0"/>
    <n v="14800"/>
    <x v="428"/>
    <x v="0"/>
    <m/>
  </r>
  <r>
    <d v="2022-10-06T01:42:12"/>
    <x v="9"/>
    <n v="40"/>
    <s v="OCAMPO OCAMPO ANTONIO JOSE"/>
    <x v="2"/>
    <x v="0"/>
    <n v="167"/>
    <n v="30.363636363636399"/>
    <n v="150.80506822612099"/>
    <m/>
    <n v="65387.280700000003"/>
    <x v="0"/>
    <n v="14800"/>
    <x v="428"/>
    <x v="0"/>
    <m/>
  </r>
  <r>
    <d v="2022-10-06T01:42:12"/>
    <x v="9"/>
    <n v="42"/>
    <s v="CASTRILLON CLAVIJO CRISTIAN JESIC"/>
    <x v="1"/>
    <x v="3"/>
    <n v="275"/>
    <n v="25"/>
    <n v="301.61013645224199"/>
    <m/>
    <n v="130774.56140000001"/>
    <x v="0"/>
    <n v="14800"/>
    <x v="428"/>
    <x v="0"/>
    <m/>
  </r>
  <r>
    <d v="2022-10-06T02:02:16"/>
    <x v="1"/>
    <n v="3"/>
    <s v="CANO JIMENEZ ESNEIDER"/>
    <x v="8"/>
    <x v="3"/>
    <n v="88"/>
    <n v="17.600000000000001"/>
    <n v="88"/>
    <m/>
    <n v="37350"/>
    <x v="0"/>
    <n v="11260"/>
    <x v="428"/>
    <x v="0"/>
    <m/>
  </r>
  <r>
    <d v="2022-10-06T02:02:16"/>
    <x v="9"/>
    <n v="18"/>
    <s v="VANEGAS RAMOS MIGUEL ANGEL"/>
    <x v="6"/>
    <x v="0"/>
    <n v="176"/>
    <n v="22.25"/>
    <n v="176"/>
    <s v="2 Descuentos (Despachador y Conduct) "/>
    <n v="76500"/>
    <x v="0"/>
    <n v="11260"/>
    <x v="428"/>
    <x v="0"/>
    <m/>
  </r>
  <r>
    <d v="2022-10-06T02:02:16"/>
    <x v="1"/>
    <n v="27"/>
    <s v="ESCOBAR BRAN MATEO"/>
    <x v="1"/>
    <x v="0"/>
    <n v="216"/>
    <n v="19.727272727272702"/>
    <n v="216"/>
    <s v="2 Descuentos (Despachador fernando y conduct) "/>
    <n v="92700"/>
    <x v="0"/>
    <n v="11260"/>
    <x v="428"/>
    <x v="0"/>
    <m/>
  </r>
  <r>
    <d v="2022-10-06T02:02:17"/>
    <x v="1"/>
    <n v="30"/>
    <s v="HINCAPIE GALLEGO YEISON ANDRES"/>
    <x v="10"/>
    <x v="0"/>
    <n v="83"/>
    <n v="20.75"/>
    <n v="83"/>
    <m/>
    <n v="35550"/>
    <x v="0"/>
    <n v="11260"/>
    <x v="428"/>
    <x v="0"/>
    <m/>
  </r>
  <r>
    <d v="2022-10-07T01:43:38"/>
    <x v="9"/>
    <n v="1"/>
    <s v="BERRIO GIL YEYSON DARIO"/>
    <x v="3"/>
    <x v="0"/>
    <n v="263"/>
    <n v="26.3"/>
    <n v="259.443413729128"/>
    <m/>
    <n v="112249.5362"/>
    <x v="0"/>
    <n v="15028.125"/>
    <x v="429"/>
    <x v="0"/>
    <m/>
  </r>
  <r>
    <d v="2022-10-07T01:43:39"/>
    <x v="9"/>
    <n v="2"/>
    <s v="CAAS LEZCANO IVAN ARTURO"/>
    <x v="6"/>
    <x v="3"/>
    <n v="217"/>
    <n v="27.125"/>
    <n v="207.55473098330199"/>
    <m/>
    <n v="89799.628899999996"/>
    <x v="1"/>
    <n v="15028.125"/>
    <x v="429"/>
    <x v="0"/>
    <m/>
  </r>
  <r>
    <d v="2022-10-07T01:43:39"/>
    <x v="9"/>
    <n v="5"/>
    <s v="GONZALEZ MONTAO HERNAN DARIO"/>
    <x v="6"/>
    <x v="0"/>
    <n v="213"/>
    <n v="26.625"/>
    <n v="207.55473098330199"/>
    <m/>
    <n v="89799.628899999996"/>
    <x v="1"/>
    <n v="15028.125"/>
    <x v="429"/>
    <x v="0"/>
    <m/>
  </r>
  <r>
    <d v="2022-10-07T01:43:39"/>
    <x v="9"/>
    <n v="6"/>
    <s v="VARGAS ROJAS DIELMER AUGUSTO"/>
    <x v="0"/>
    <x v="1"/>
    <n v="231"/>
    <n v="25.6666666666667"/>
    <n v="233.49907235621501"/>
    <m/>
    <n v="101024.58259999999"/>
    <x v="0"/>
    <n v="15028.125"/>
    <x v="429"/>
    <x v="0"/>
    <m/>
  </r>
  <r>
    <d v="2022-10-07T01:43:39"/>
    <x v="9"/>
    <n v="7"/>
    <s v="MUOZ LOZANO VICTOR LEONIDAS"/>
    <x v="4"/>
    <x v="1"/>
    <n v="173"/>
    <n v="24.714285714285701"/>
    <n v="181.61038961039"/>
    <m/>
    <n v="78574.675300000003"/>
    <x v="1"/>
    <n v="15028.125"/>
    <x v="429"/>
    <x v="0"/>
    <m/>
  </r>
  <r>
    <d v="2022-10-07T01:43:39"/>
    <x v="9"/>
    <n v="8"/>
    <s v="VACA FIERRO ROBINSON"/>
    <x v="1"/>
    <x v="0"/>
    <n v="295"/>
    <n v="26.818181818181799"/>
    <n v="285.38775510204101"/>
    <s v="2 Descuentos (Despachadora Angela y Propietario) "/>
    <n v="123474.4898"/>
    <x v="1"/>
    <n v="15028.125"/>
    <x v="429"/>
    <x v="0"/>
    <m/>
  </r>
  <r>
    <d v="2022-10-07T01:43:39"/>
    <x v="9"/>
    <n v="9"/>
    <s v="PINEDA ESTRADA CRISTIAN JOHAN"/>
    <x v="4"/>
    <x v="0"/>
    <n v="199"/>
    <n v="28.428571428571399"/>
    <n v="181.61038961039"/>
    <m/>
    <n v="78574.675300000003"/>
    <x v="0"/>
    <n v="15028.125"/>
    <x v="429"/>
    <x v="0"/>
    <m/>
  </r>
  <r>
    <d v="2022-10-07T01:43:40"/>
    <x v="1"/>
    <n v="10"/>
    <s v="PIEDRAHITA MADRID SANTIAGO"/>
    <x v="10"/>
    <x v="0"/>
    <n v="124"/>
    <n v="31"/>
    <n v="103.777365491651"/>
    <m/>
    <n v="44899.8145"/>
    <x v="0"/>
    <n v="15028.125"/>
    <x v="429"/>
    <x v="0"/>
    <m/>
  </r>
  <r>
    <d v="2022-10-07T01:43:40"/>
    <x v="1"/>
    <n v="11"/>
    <s v="RENDON VIANA HUMBERTO DE JESUS"/>
    <x v="0"/>
    <x v="0"/>
    <n v="222"/>
    <n v="24.6666666666667"/>
    <n v="233.49907235621501"/>
    <m/>
    <n v="101024.58259999999"/>
    <x v="0"/>
    <n v="15028.125"/>
    <x v="429"/>
    <x v="0"/>
    <m/>
  </r>
  <r>
    <d v="2022-10-07T01:43:40"/>
    <x v="1"/>
    <n v="12"/>
    <s v="GUIRAL WILSON"/>
    <x v="3"/>
    <x v="0"/>
    <n v="225"/>
    <n v="22.5"/>
    <n v="259.443413729128"/>
    <m/>
    <n v="112249.5362"/>
    <x v="0"/>
    <n v="15028.125"/>
    <x v="429"/>
    <x v="0"/>
    <m/>
  </r>
  <r>
    <d v="2022-10-07T01:43:40"/>
    <x v="1"/>
    <n v="13"/>
    <s v="MORALES CASTAEDA JONNY EDISON"/>
    <x v="0"/>
    <x v="0"/>
    <n v="228"/>
    <n v="25.3333333333333"/>
    <n v="233.49907235621501"/>
    <m/>
    <n v="101024.58259999999"/>
    <x v="0"/>
    <n v="15028.125"/>
    <x v="429"/>
    <x v="0"/>
    <m/>
  </r>
  <r>
    <d v="2022-10-07T01:43:40"/>
    <x v="1"/>
    <n v="14"/>
    <s v="JIMENEZ JIMENEZ OMAR DAVID"/>
    <x v="3"/>
    <x v="0"/>
    <n v="258"/>
    <n v="25.8"/>
    <n v="259.443413729128"/>
    <m/>
    <n v="112249.5362"/>
    <x v="1"/>
    <n v="15028.125"/>
    <x v="429"/>
    <x v="0"/>
    <m/>
  </r>
  <r>
    <d v="2022-10-07T01:43:41"/>
    <x v="1"/>
    <n v="17"/>
    <s v="FRANCO BRAVO JHOAN FERNANDO"/>
    <x v="6"/>
    <x v="0"/>
    <n v="217"/>
    <n v="27.125"/>
    <n v="207.55473098330199"/>
    <m/>
    <n v="89799.628899999996"/>
    <x v="0"/>
    <n v="15028.125"/>
    <x v="429"/>
    <x v="0"/>
    <m/>
  </r>
  <r>
    <d v="2022-10-07T01:43:41"/>
    <x v="1"/>
    <n v="18"/>
    <s v="VANEGAS RAMOS MIGUEL ANGEL"/>
    <x v="8"/>
    <x v="0"/>
    <n v="147"/>
    <n v="29.4"/>
    <n v="129.721706864564"/>
    <m/>
    <n v="56124.768100000001"/>
    <x v="0"/>
    <n v="15028.125"/>
    <x v="429"/>
    <x v="0"/>
    <m/>
  </r>
  <r>
    <d v="2022-10-07T01:43:41"/>
    <x v="1"/>
    <n v="20"/>
    <s v="TABORDA ROJAS DIEGO ALEJANDRO"/>
    <x v="0"/>
    <x v="1"/>
    <n v="246"/>
    <n v="27.3333333333333"/>
    <n v="233.49907235621501"/>
    <m/>
    <n v="101024.58259999999"/>
    <x v="0"/>
    <n v="15028.125"/>
    <x v="429"/>
    <x v="0"/>
    <m/>
  </r>
  <r>
    <d v="2022-10-07T01:43:41"/>
    <x v="9"/>
    <n v="21"/>
    <s v="REYES ALVARADO ARIEL"/>
    <x v="6"/>
    <x v="0"/>
    <n v="211"/>
    <n v="26.375"/>
    <n v="207.55473098330199"/>
    <s v="2 Descuentos (Conducts)"/>
    <n v="89799.628899999996"/>
    <x v="0"/>
    <n v="15028.125"/>
    <x v="429"/>
    <x v="0"/>
    <m/>
  </r>
  <r>
    <d v="2022-10-07T01:43:41"/>
    <x v="9"/>
    <n v="22"/>
    <s v="QUIRAMA CASTAEDA JHON JADER"/>
    <x v="0"/>
    <x v="0"/>
    <n v="252"/>
    <n v="28"/>
    <n v="233.49907235621501"/>
    <m/>
    <n v="101024.58259999999"/>
    <x v="1"/>
    <n v="15028.125"/>
    <x v="429"/>
    <x v="0"/>
    <m/>
  </r>
  <r>
    <d v="2022-10-07T01:43:41"/>
    <x v="9"/>
    <n v="23"/>
    <s v="MEDINA PARRA JONATHAN ESTIVEN"/>
    <x v="0"/>
    <x v="0"/>
    <n v="190"/>
    <n v="21.1111111111111"/>
    <n v="233.49907235621501"/>
    <m/>
    <n v="101024.58259999999"/>
    <x v="2"/>
    <n v="15028.125"/>
    <x v="429"/>
    <x v="0"/>
    <m/>
  </r>
  <r>
    <d v="2022-10-07T01:43:42"/>
    <x v="9"/>
    <n v="24"/>
    <s v="PACHECO ELIAS"/>
    <x v="3"/>
    <x v="0"/>
    <n v="217"/>
    <n v="21.7"/>
    <n v="259.443413729128"/>
    <m/>
    <n v="112249.5362"/>
    <x v="0"/>
    <n v="15028.125"/>
    <x v="429"/>
    <x v="0"/>
    <m/>
  </r>
  <r>
    <d v="2022-10-07T01:43:42"/>
    <x v="9"/>
    <n v="26"/>
    <s v="VERENZUELA MARTINEZ ALEXANDER"/>
    <x v="8"/>
    <x v="0"/>
    <n v="140"/>
    <n v="28"/>
    <n v="129.721706864564"/>
    <m/>
    <n v="56124.768100000001"/>
    <x v="0"/>
    <n v="15028.125"/>
    <x v="429"/>
    <x v="0"/>
    <m/>
  </r>
  <r>
    <d v="2022-10-07T01:43:42"/>
    <x v="9"/>
    <n v="27"/>
    <s v="ESCOBAR BRAN MATEO"/>
    <x v="0"/>
    <x v="0"/>
    <n v="234"/>
    <n v="26"/>
    <n v="233.49907235621501"/>
    <m/>
    <n v="101024.58259999999"/>
    <x v="0"/>
    <n v="15028.125"/>
    <x v="429"/>
    <x v="0"/>
    <m/>
  </r>
  <r>
    <d v="2022-10-07T01:43:42"/>
    <x v="9"/>
    <n v="29"/>
    <s v="LONDOO CADAVID DAVID SANTIAGO"/>
    <x v="6"/>
    <x v="1"/>
    <n v="199"/>
    <n v="24.875"/>
    <n v="207.55473098330199"/>
    <m/>
    <n v="89799.628899999996"/>
    <x v="0"/>
    <n v="15028.125"/>
    <x v="429"/>
    <x v="0"/>
    <m/>
  </r>
  <r>
    <d v="2022-10-07T01:43:42"/>
    <x v="1"/>
    <n v="32"/>
    <s v="HINCAPIE GALLEGO YEISON ANDRES"/>
    <x v="6"/>
    <x v="1"/>
    <n v="229"/>
    <n v="28.625"/>
    <n v="207.55473098330199"/>
    <s v="8 Descuentos (Transbordo) "/>
    <n v="89799.628899999996"/>
    <x v="0"/>
    <n v="15028.125"/>
    <x v="429"/>
    <x v="0"/>
    <m/>
  </r>
  <r>
    <d v="2022-10-07T01:43:42"/>
    <x v="1"/>
    <n v="33"/>
    <s v="TEJADA PEREZ JHON ALEXIS"/>
    <x v="3"/>
    <x v="0"/>
    <n v="230"/>
    <n v="24.210526315789501"/>
    <n v="246.471243042672"/>
    <s v="1 Descuento (Despachador Fernando) "/>
    <n v="106637.0594"/>
    <x v="0"/>
    <n v="15028.125"/>
    <x v="429"/>
    <x v="0"/>
    <m/>
  </r>
  <r>
    <d v="2022-10-07T01:43:43"/>
    <x v="1"/>
    <n v="34"/>
    <s v="MONTOYA OSPINA GILBERTO ANTONIO"/>
    <x v="9"/>
    <x v="3"/>
    <n v="321"/>
    <n v="26.75"/>
    <n v="311.33209647495403"/>
    <m/>
    <n v="134699.44339999999"/>
    <x v="0"/>
    <n v="15028.125"/>
    <x v="429"/>
    <x v="0"/>
    <m/>
  </r>
  <r>
    <d v="2022-10-07T01:43:43"/>
    <x v="1"/>
    <n v="35"/>
    <s v="URIBE HERRERA JUAN ESTEBAN"/>
    <x v="3"/>
    <x v="0"/>
    <n v="282"/>
    <n v="28.2"/>
    <n v="259.443413729128"/>
    <s v="1 Descuento (Usuario desubicado) "/>
    <n v="112249.5362"/>
    <x v="1"/>
    <n v="15028.125"/>
    <x v="429"/>
    <x v="0"/>
    <m/>
  </r>
  <r>
    <d v="2022-10-07T01:43:43"/>
    <x v="1"/>
    <n v="36"/>
    <s v="MARTINEZ CHAVERRA LUIS NORBERTO"/>
    <x v="6"/>
    <x v="1"/>
    <n v="230"/>
    <n v="28.75"/>
    <n v="207.55473098330199"/>
    <s v="2 Descuentos x Usuario con movilidad reducida "/>
    <n v="89799.628899999996"/>
    <x v="0"/>
    <n v="15028.125"/>
    <x v="429"/>
    <x v="0"/>
    <m/>
  </r>
  <r>
    <d v="2022-10-07T01:43:43"/>
    <x v="1"/>
    <n v="37"/>
    <s v="DURANGO DAVID JOSE"/>
    <x v="2"/>
    <x v="3"/>
    <n v="171"/>
    <n v="28.5"/>
    <n v="155.66604823747701"/>
    <m/>
    <n v="67349.721699999995"/>
    <x v="1"/>
    <n v="15028.125"/>
    <x v="429"/>
    <x v="0"/>
    <m/>
  </r>
  <r>
    <d v="2022-10-07T01:43:43"/>
    <x v="1"/>
    <n v="38"/>
    <s v="ACEVEDO JHON FREDY"/>
    <x v="1"/>
    <x v="0"/>
    <n v="236"/>
    <n v="21.454545454545499"/>
    <n v="285.38775510204101"/>
    <m/>
    <n v="123474.4898"/>
    <x v="0"/>
    <n v="15028.125"/>
    <x v="429"/>
    <x v="0"/>
    <m/>
  </r>
  <r>
    <d v="2022-10-07T01:43:44"/>
    <x v="1"/>
    <n v="39"/>
    <s v="POSSO CORREA SANTIAGO ELIECER"/>
    <x v="0"/>
    <x v="0"/>
    <n v="208"/>
    <n v="23.1111111111111"/>
    <n v="233.49907235621501"/>
    <m/>
    <n v="101024.58259999999"/>
    <x v="0"/>
    <n v="15028.125"/>
    <x v="429"/>
    <x v="0"/>
    <m/>
  </r>
  <r>
    <d v="2022-10-07T01:43:44"/>
    <x v="1"/>
    <n v="40"/>
    <s v="OCAMPO OCAMPO ANTONIO JOSE"/>
    <x v="0"/>
    <x v="0"/>
    <n v="252"/>
    <n v="28"/>
    <n v="233.49907235621501"/>
    <m/>
    <n v="101024.58259999999"/>
    <x v="0"/>
    <n v="15028.125"/>
    <x v="429"/>
    <x v="0"/>
    <m/>
  </r>
  <r>
    <d v="2022-10-07T01:43:44"/>
    <x v="1"/>
    <n v="41"/>
    <s v="GARCIA DAVID WILSON ALBERTO"/>
    <x v="8"/>
    <x v="0"/>
    <n v="132"/>
    <n v="26.4"/>
    <n v="129.721706864564"/>
    <s v="2 Descuentos (Conducts)"/>
    <n v="56124.768100000001"/>
    <x v="1"/>
    <n v="15028.125"/>
    <x v="429"/>
    <x v="0"/>
    <m/>
  </r>
  <r>
    <d v="2022-10-07T01:44:19"/>
    <x v="9"/>
    <n v="3"/>
    <s v="CANO JIMENEZ ESNEIDER"/>
    <x v="0"/>
    <x v="0"/>
    <n v="166"/>
    <n v="18.4444444444444"/>
    <n v="166"/>
    <s v="1 Descuento (Despachador fernando) "/>
    <n v="70650"/>
    <x v="0"/>
    <n v="12350"/>
    <x v="429"/>
    <x v="0"/>
    <m/>
  </r>
  <r>
    <d v="2022-10-07T01:44:19"/>
    <x v="1"/>
    <n v="15"/>
    <s v="LONDOO LOPERA DUVAN ANDRES"/>
    <x v="6"/>
    <x v="0"/>
    <n v="146"/>
    <n v="18.25"/>
    <n v="146"/>
    <s v="10 Descuentos (Transbordo) "/>
    <n v="65700"/>
    <x v="0"/>
    <n v="12350"/>
    <x v="429"/>
    <x v="0"/>
    <m/>
  </r>
  <r>
    <d v="2022-10-07T01:44:19"/>
    <x v="1"/>
    <n v="16"/>
    <s v="LONDOO ORTIZ ARNOLD DAVID"/>
    <x v="6"/>
    <x v="0"/>
    <n v="164"/>
    <n v="20.5"/>
    <n v="164"/>
    <m/>
    <n v="70200"/>
    <x v="0"/>
    <n v="12350"/>
    <x v="429"/>
    <x v="0"/>
    <m/>
  </r>
  <r>
    <d v="2022-10-07T01:44:19"/>
    <x v="1"/>
    <n v="31"/>
    <s v="IDARRAGA GARCIA MIGUEL ANGEL"/>
    <x v="8"/>
    <x v="1"/>
    <n v="101"/>
    <n v="20.2"/>
    <n v="101"/>
    <m/>
    <n v="43200"/>
    <x v="0"/>
    <n v="12350"/>
    <x v="429"/>
    <x v="0"/>
    <m/>
  </r>
  <r>
    <d v="2022-10-07T01:44:20"/>
    <x v="9"/>
    <n v="42"/>
    <s v="CASTRILLON CLAVIJO CRISTIAN JESIC"/>
    <x v="6"/>
    <x v="0"/>
    <n v="164"/>
    <n v="20.5"/>
    <n v="164"/>
    <s v="1 Descuento (Despachadora Angela) "/>
    <n v="70200"/>
    <x v="0"/>
    <n v="12350"/>
    <x v="429"/>
    <x v="0"/>
    <m/>
  </r>
  <r>
    <d v="2022-10-08T01:59:52"/>
    <x v="1"/>
    <n v="1"/>
    <s v="BERRIO GIL YEYSON DARIO"/>
    <x v="0"/>
    <x v="0"/>
    <n v="222"/>
    <n v="24.6666666666667"/>
    <n v="234.53731343283599"/>
    <m/>
    <n v="101491.791"/>
    <x v="0"/>
    <n v="13983.870999999999"/>
    <x v="430"/>
    <x v="0"/>
    <m/>
  </r>
  <r>
    <d v="2022-10-08T01:59:52"/>
    <x v="1"/>
    <n v="2"/>
    <s v="CAAS LEZCANO IVAN ARTURO"/>
    <x v="0"/>
    <x v="1"/>
    <n v="261"/>
    <n v="29"/>
    <n v="234.53731343283599"/>
    <m/>
    <n v="101491.791"/>
    <x v="1"/>
    <n v="13983.870999999999"/>
    <x v="430"/>
    <x v="0"/>
    <m/>
  </r>
  <r>
    <d v="2022-10-08T01:59:52"/>
    <x v="1"/>
    <n v="5"/>
    <s v="GONZALEZ MONTAO HERNAN DARIO"/>
    <x v="3"/>
    <x v="0"/>
    <n v="288"/>
    <n v="28.8"/>
    <n v="260.597014925373"/>
    <m/>
    <n v="112768.65670000001"/>
    <x v="1"/>
    <n v="13983.870999999999"/>
    <x v="430"/>
    <x v="0"/>
    <m/>
  </r>
  <r>
    <d v="2022-10-08T01:59:52"/>
    <x v="1"/>
    <n v="6"/>
    <s v="VARGAS ROJAS DIELMER AUGUSTO"/>
    <x v="6"/>
    <x v="0"/>
    <n v="192"/>
    <n v="24"/>
    <n v="208.477611940299"/>
    <m/>
    <n v="90214.925399999993"/>
    <x v="0"/>
    <n v="13983.870999999999"/>
    <x v="430"/>
    <x v="0"/>
    <m/>
  </r>
  <r>
    <d v="2022-10-08T01:59:52"/>
    <x v="1"/>
    <n v="7"/>
    <s v="MUOZ LOZANO VICTOR LEONIDAS"/>
    <x v="1"/>
    <x v="0"/>
    <n v="303"/>
    <n v="27.545454545454501"/>
    <n v="286.65671641790999"/>
    <m/>
    <n v="124045.5224"/>
    <x v="1"/>
    <n v="13983.870999999999"/>
    <x v="430"/>
    <x v="0"/>
    <m/>
  </r>
  <r>
    <d v="2022-10-08T01:59:52"/>
    <x v="1"/>
    <n v="8"/>
    <s v="VACA FIERRO ROBINSON"/>
    <x v="1"/>
    <x v="0"/>
    <n v="315"/>
    <n v="28.636363636363601"/>
    <n v="286.65671641790999"/>
    <m/>
    <n v="124045.5224"/>
    <x v="1"/>
    <n v="13983.870999999999"/>
    <x v="430"/>
    <x v="0"/>
    <m/>
  </r>
  <r>
    <d v="2022-10-08T01:59:53"/>
    <x v="1"/>
    <n v="9"/>
    <s v="PINEDA ESTRADA CRISTIAN JOHAN"/>
    <x v="10"/>
    <x v="0"/>
    <n v="84"/>
    <n v="21"/>
    <n v="104.238805970149"/>
    <m/>
    <n v="45107.462699999996"/>
    <x v="0"/>
    <n v="13983.870999999999"/>
    <x v="430"/>
    <x v="0"/>
    <m/>
  </r>
  <r>
    <d v="2022-10-08T01:59:53"/>
    <x v="9"/>
    <n v="10"/>
    <s v="RESTREPO RODRIGUEZ LIBARDO ANDRES"/>
    <x v="3"/>
    <x v="0"/>
    <n v="236"/>
    <n v="23.6"/>
    <n v="260.597014925373"/>
    <s v="SANTIAGO PIEDRAHITA Realiz 3 viajes donde moviliz 53 Usuarios "/>
    <n v="112768.65670000001"/>
    <x v="0"/>
    <n v="13983.870999999999"/>
    <x v="430"/>
    <x v="0"/>
    <m/>
  </r>
  <r>
    <d v="2022-10-08T01:59:53"/>
    <x v="9"/>
    <n v="11"/>
    <s v="RENDON VIANA HUMBERTO DE JESUS"/>
    <x v="6"/>
    <x v="0"/>
    <n v="210"/>
    <n v="28"/>
    <n v="195.44776119402999"/>
    <m/>
    <n v="84576.492499999993"/>
    <x v="0"/>
    <n v="13983.870999999999"/>
    <x v="430"/>
    <x v="0"/>
    <m/>
  </r>
  <r>
    <d v="2022-10-08T01:59:53"/>
    <x v="9"/>
    <n v="13"/>
    <s v="MORALES CASTAEDA JONNY EDISON"/>
    <x v="2"/>
    <x v="0"/>
    <n v="137"/>
    <n v="22.8333333333333"/>
    <n v="156.358208955224"/>
    <s v="2 Descuentos (Jefe de ruta y Despachadora Angela) "/>
    <n v="67661.194000000003"/>
    <x v="0"/>
    <n v="13983.870999999999"/>
    <x v="430"/>
    <x v="0"/>
    <m/>
  </r>
  <r>
    <d v="2022-10-08T01:59:53"/>
    <x v="9"/>
    <n v="14"/>
    <s v="JIMENEZ JIMENEZ OMAR DAVID"/>
    <x v="3"/>
    <x v="0"/>
    <n v="235"/>
    <n v="23.5"/>
    <n v="260.597014925373"/>
    <s v="HECTOR CARVAJAL Realiz 6 viajes donde moviliz 133 Usuarios "/>
    <n v="112768.65670000001"/>
    <x v="1"/>
    <n v="13983.870999999999"/>
    <x v="430"/>
    <x v="0"/>
    <m/>
  </r>
  <r>
    <d v="2022-10-08T01:59:53"/>
    <x v="9"/>
    <n v="17"/>
    <s v="FRANCO BRAVO JHOAN FERNANDO"/>
    <x v="3"/>
    <x v="0"/>
    <n v="238"/>
    <n v="23.8"/>
    <n v="260.597014925373"/>
    <m/>
    <n v="112768.65670000001"/>
    <x v="0"/>
    <n v="13983.870999999999"/>
    <x v="430"/>
    <x v="0"/>
    <m/>
  </r>
  <r>
    <d v="2022-10-08T01:59:54"/>
    <x v="9"/>
    <n v="20"/>
    <s v="TABORDA ROJAS DIEGO ALEJANDRO"/>
    <x v="0"/>
    <x v="1"/>
    <n v="292"/>
    <n v="32.4444444444444"/>
    <n v="234.53731343283599"/>
    <s v="Se descuenta el viaje de 2 08 pm, No ingresa a la plazoleta sin autorizacin "/>
    <n v="101491.791"/>
    <x v="0"/>
    <n v="13983.870999999999"/>
    <x v="430"/>
    <x v="0"/>
    <m/>
  </r>
  <r>
    <d v="2022-10-08T01:59:54"/>
    <x v="1"/>
    <n v="21"/>
    <s v="REYES ALVARADO ARIEL"/>
    <x v="10"/>
    <x v="0"/>
    <n v="116"/>
    <n v="25.7777777777778"/>
    <n v="117.26865671641799"/>
    <m/>
    <n v="50745.895499999999"/>
    <x v="0"/>
    <n v="13983.870999999999"/>
    <x v="430"/>
    <x v="0"/>
    <m/>
  </r>
  <r>
    <d v="2022-10-08T01:59:54"/>
    <x v="1"/>
    <n v="22"/>
    <s v="QUIRAMA CASTAEDA JHON JADER"/>
    <x v="1"/>
    <x v="0"/>
    <n v="252"/>
    <n v="22.909090909090899"/>
    <n v="286.65671641790999"/>
    <s v="2 Descuentos x Usuario con movilidad reducida "/>
    <n v="124045.5224"/>
    <x v="1"/>
    <n v="13983.870999999999"/>
    <x v="430"/>
    <x v="0"/>
    <m/>
  </r>
  <r>
    <d v="2022-10-08T01:59:54"/>
    <x v="1"/>
    <n v="23"/>
    <s v="MEDINA PARRA JONATHAN ESTIVEN"/>
    <x v="1"/>
    <x v="0"/>
    <n v="258"/>
    <n v="23.454545454545499"/>
    <n v="286.65671641790999"/>
    <s v="3 Descuentos (Propietario y 2 Conducts) "/>
    <n v="124045.5224"/>
    <x v="2"/>
    <n v="13983.870999999999"/>
    <x v="430"/>
    <x v="0"/>
    <m/>
  </r>
  <r>
    <d v="2022-10-08T01:59:54"/>
    <x v="1"/>
    <n v="24"/>
    <s v="PACHECO ELIAS"/>
    <x v="6"/>
    <x v="2"/>
    <n v="224"/>
    <n v="26.352941176470601"/>
    <n v="221.50746268656701"/>
    <s v="4 Descuentos (3 Usuarios desubicados y Propietario)"/>
    <n v="95853.358200000002"/>
    <x v="0"/>
    <n v="13983.870999999999"/>
    <x v="430"/>
    <x v="0"/>
    <m/>
  </r>
  <r>
    <d v="2022-10-08T01:59:54"/>
    <x v="1"/>
    <n v="26"/>
    <s v="VERENZUELA MARTINEZ ALEXANDER"/>
    <x v="11"/>
    <x v="0"/>
    <n v="67"/>
    <n v="26.8"/>
    <n v="65.149253731343293"/>
    <m/>
    <n v="28192.164199999999"/>
    <x v="0"/>
    <n v="13983.870999999999"/>
    <x v="430"/>
    <x v="0"/>
    <m/>
  </r>
  <r>
    <d v="2022-10-08T01:59:55"/>
    <x v="1"/>
    <n v="29"/>
    <s v="VALENCIA MENDOZA JHON "/>
    <x v="3"/>
    <x v="3"/>
    <n v="249"/>
    <n v="24.9"/>
    <n v="260.597014925373"/>
    <s v="2 Descuentos (Usuarios desubicados) "/>
    <n v="112768.65670000001"/>
    <x v="0"/>
    <n v="13983.870999999999"/>
    <x v="430"/>
    <x v="0"/>
    <m/>
  </r>
  <r>
    <d v="2022-10-08T01:59:55"/>
    <x v="1"/>
    <n v="31"/>
    <s v="IDARRAGA GARCIA MIGUEL ANGEL"/>
    <x v="6"/>
    <x v="3"/>
    <n v="171"/>
    <n v="21.375"/>
    <n v="208.477611940299"/>
    <m/>
    <n v="90214.925399999993"/>
    <x v="0"/>
    <n v="13983.870999999999"/>
    <x v="430"/>
    <x v="0"/>
    <m/>
  </r>
  <r>
    <d v="2022-10-08T01:59:55"/>
    <x v="1"/>
    <n v="32"/>
    <s v="HINCAPIE GALLEGO YEISON ANDRES"/>
    <x v="3"/>
    <x v="0"/>
    <n v="294"/>
    <n v="29.4"/>
    <n v="260.597014925373"/>
    <s v="2 Descuentos (Despachadora Angela y Conduct) "/>
    <n v="112768.65670000001"/>
    <x v="0"/>
    <n v="13983.870999999999"/>
    <x v="430"/>
    <x v="0"/>
    <m/>
  </r>
  <r>
    <d v="2022-10-08T01:59:55"/>
    <x v="9"/>
    <n v="33"/>
    <s v="TEJADA PEREZ JHON ALEXIS"/>
    <x v="6"/>
    <x v="0"/>
    <n v="208"/>
    <n v="24.470588235294102"/>
    <n v="221.50746268656701"/>
    <m/>
    <n v="95853.358200000002"/>
    <x v="0"/>
    <n v="13983.870999999999"/>
    <x v="430"/>
    <x v="0"/>
    <m/>
  </r>
  <r>
    <d v="2022-10-08T01:59:55"/>
    <x v="9"/>
    <n v="34"/>
    <s v="MONTOYA OSPINA GILBERTO ANTONIO"/>
    <x v="3"/>
    <x v="0"/>
    <n v="289"/>
    <n v="28.9"/>
    <n v="260.597014925373"/>
    <s v="4 Descuentos (2 Propietarios Conduct y Jefe de ruta) "/>
    <n v="112768.65670000001"/>
    <x v="0"/>
    <n v="13983.870999999999"/>
    <x v="430"/>
    <x v="0"/>
    <m/>
  </r>
  <r>
    <d v="2022-10-08T01:59:55"/>
    <x v="9"/>
    <n v="35"/>
    <s v="URIBE HERRERA JUAN ESTEBAN"/>
    <x v="4"/>
    <x v="1"/>
    <n v="231"/>
    <n v="33"/>
    <n v="182.41791044776099"/>
    <s v="Se descuenta el viaje de 5 36 pm, abandono de ruta sin autorizacion, 1 Descuento (Incidente con Usuario)  "/>
    <n v="78938.059699999998"/>
    <x v="1"/>
    <n v="13983.870999999999"/>
    <x v="430"/>
    <x v="0"/>
    <m/>
  </r>
  <r>
    <d v="2022-10-08T01:59:56"/>
    <x v="9"/>
    <n v="36"/>
    <s v="MARTINEZ CHAVERRA LUIS NORBERTO"/>
    <x v="3"/>
    <x v="0"/>
    <n v="250"/>
    <n v="25"/>
    <n v="260.597014925373"/>
    <s v="1 Descuento (Conduct) "/>
    <n v="112768.65670000001"/>
    <x v="0"/>
    <n v="13983.870999999999"/>
    <x v="430"/>
    <x v="0"/>
    <m/>
  </r>
  <r>
    <d v="2022-10-08T01:59:56"/>
    <x v="9"/>
    <n v="37"/>
    <s v="DURANGO DAVID JOSE"/>
    <x v="0"/>
    <x v="0"/>
    <n v="276"/>
    <n v="30.6666666666667"/>
    <n v="234.53731343283599"/>
    <m/>
    <n v="101491.791"/>
    <x v="1"/>
    <n v="13983.870999999999"/>
    <x v="430"/>
    <x v="0"/>
    <m/>
  </r>
  <r>
    <d v="2022-10-08T01:59:56"/>
    <x v="9"/>
    <n v="38"/>
    <s v="ACEVEDO JHON FREDY"/>
    <x v="2"/>
    <x v="0"/>
    <n v="157"/>
    <n v="28.545454545454501"/>
    <n v="143.328358208955"/>
    <m/>
    <n v="62022.761200000001"/>
    <x v="0"/>
    <n v="13983.870999999999"/>
    <x v="430"/>
    <x v="0"/>
    <m/>
  </r>
  <r>
    <d v="2022-10-08T01:59:56"/>
    <x v="9"/>
    <n v="39"/>
    <s v="POSSO CORREA SANTIAGO ELIECER"/>
    <x v="0"/>
    <x v="0"/>
    <n v="219"/>
    <n v="24.3333333333333"/>
    <n v="234.53731343283599"/>
    <m/>
    <n v="101491.791"/>
    <x v="0"/>
    <n v="13983.870999999999"/>
    <x v="430"/>
    <x v="0"/>
    <m/>
  </r>
  <r>
    <d v="2022-10-08T01:59:56"/>
    <x v="9"/>
    <n v="40"/>
    <s v="OCAMPO OCAMPO ANTONIO JOSE"/>
    <x v="3"/>
    <x v="0"/>
    <n v="257"/>
    <n v="25.7"/>
    <n v="260.597014925373"/>
    <m/>
    <n v="112768.65670000001"/>
    <x v="0"/>
    <n v="13983.870999999999"/>
    <x v="430"/>
    <x v="0"/>
    <m/>
  </r>
  <r>
    <d v="2022-10-08T01:59:56"/>
    <x v="9"/>
    <n v="41"/>
    <s v="GARCIA DAVID WILSON ALBERTO"/>
    <x v="0"/>
    <x v="0"/>
    <n v="230"/>
    <n v="25.5555555555556"/>
    <n v="234.53731343283599"/>
    <s v="3 Descuentos (Jefe de ruta, Despachador Fernando y Conduct) "/>
    <n v="101491.791"/>
    <x v="1"/>
    <n v="13983.870999999999"/>
    <x v="430"/>
    <x v="0"/>
    <m/>
  </r>
  <r>
    <d v="2022-10-08T01:59:56"/>
    <x v="9"/>
    <n v="42"/>
    <s v="CASTRILLON CLAVIJO CRISTIAN JESIC"/>
    <x v="3"/>
    <x v="3"/>
    <n v="223"/>
    <n v="22.3"/>
    <n v="260.597014925373"/>
    <s v="11 Descuentos (Transbordo, y Despachador Fernando) "/>
    <n v="112768.65670000001"/>
    <x v="0"/>
    <n v="13983.870999999999"/>
    <x v="430"/>
    <x v="0"/>
    <m/>
  </r>
  <r>
    <d v="2022-10-08T02:00:05"/>
    <x v="1"/>
    <n v="3"/>
    <s v="ESPINOZA CHAVARRIA GUILLERMO LEON"/>
    <x v="6"/>
    <x v="0"/>
    <n v="158"/>
    <n v="18.588235294117599"/>
    <n v="158"/>
    <m/>
    <n v="65025"/>
    <x v="0"/>
    <n v="14066.6667"/>
    <x v="430"/>
    <x v="0"/>
    <m/>
  </r>
  <r>
    <d v="2022-10-08T02:00:05"/>
    <x v="9"/>
    <n v="12"/>
    <s v="MARULANDA JARAMILLO DAWER ANDRES"/>
    <x v="0"/>
    <x v="3"/>
    <n v="175"/>
    <n v="19.4444444444444"/>
    <n v="175"/>
    <m/>
    <n v="74700"/>
    <x v="0"/>
    <n v="14066.6667"/>
    <x v="430"/>
    <x v="0"/>
    <m/>
  </r>
  <r>
    <d v="2022-10-08T02:00:05"/>
    <x v="9"/>
    <n v="15"/>
    <s v="LONDOO LOPERA DUVAN ANDRES"/>
    <x v="6"/>
    <x v="0"/>
    <n v="165"/>
    <n v="20.625"/>
    <n v="165"/>
    <m/>
    <n v="70650"/>
    <x v="0"/>
    <n v="14066.6667"/>
    <x v="430"/>
    <x v="0"/>
    <m/>
  </r>
  <r>
    <d v="2022-10-08T02:00:05"/>
    <x v="1"/>
    <n v="18"/>
    <s v="VANEGAS RAMOS MIGUEL ANGEL"/>
    <x v="0"/>
    <x v="0"/>
    <n v="180"/>
    <n v="20"/>
    <n v="180"/>
    <m/>
    <n v="76950"/>
    <x v="0"/>
    <n v="14066.6667"/>
    <x v="430"/>
    <x v="0"/>
    <m/>
  </r>
  <r>
    <d v="2022-10-08T02:00:05"/>
    <x v="9"/>
    <n v="16"/>
    <s v="LONDOO ORTIZ ARNOLD DAVID"/>
    <x v="6"/>
    <x v="0"/>
    <n v="166"/>
    <n v="20.75"/>
    <n v="166"/>
    <m/>
    <n v="112768.65670000001"/>
    <x v="0"/>
    <n v="14066.6667"/>
    <x v="430"/>
    <x v="0"/>
    <m/>
  </r>
  <r>
    <d v="2022-10-09T03:01:48"/>
    <x v="12"/>
    <n v="3"/>
    <s v="CANO JIMENEZ ESNEIDER"/>
    <x v="8"/>
    <x v="0"/>
    <n v="108"/>
    <n v="21.6"/>
    <n v="108"/>
    <m/>
    <n v="46350"/>
    <x v="0"/>
    <n v="14666.6667"/>
    <x v="431"/>
    <x v="0"/>
    <m/>
  </r>
  <r>
    <d v="2022-10-09T03:01:48"/>
    <x v="1"/>
    <n v="33"/>
    <s v="TEJADA PEREZ JHON ALEXIS"/>
    <x v="2"/>
    <x v="1"/>
    <n v="140"/>
    <n v="23.3333333333333"/>
    <n v="140"/>
    <m/>
    <n v="60300"/>
    <x v="0"/>
    <n v="14666.6667"/>
    <x v="431"/>
    <x v="0"/>
    <m/>
  </r>
  <r>
    <d v="2022-10-09T03:01:48"/>
    <x v="1"/>
    <n v="34"/>
    <s v="MONTOYA OSPINA GILBERTO ANTONIO"/>
    <x v="3"/>
    <x v="0"/>
    <n v="238"/>
    <n v="22.6666666666667"/>
    <n v="238"/>
    <s v="2 Descuentos (Conducts) "/>
    <n v="102375"/>
    <x v="0"/>
    <n v="14666.6667"/>
    <x v="431"/>
    <x v="0"/>
    <m/>
  </r>
  <r>
    <d v="2022-10-09T03:01:49"/>
    <x v="1"/>
    <n v="39"/>
    <s v="POSSO CORREA SANTIAGO ELIECER"/>
    <x v="3"/>
    <x v="0"/>
    <n v="206"/>
    <n v="21.684210526315798"/>
    <n v="206"/>
    <m/>
    <n v="88425"/>
    <x v="0"/>
    <n v="14666.6667"/>
    <x v="431"/>
    <x v="0"/>
    <m/>
  </r>
  <r>
    <d v="2022-10-09T03:01:49"/>
    <x v="1"/>
    <n v="38"/>
    <s v="ACEVEDO JHON FREDY"/>
    <x v="0"/>
    <x v="0"/>
    <n v="188"/>
    <n v="20.8888888888889"/>
    <n v="188"/>
    <m/>
    <n v="80550"/>
    <x v="0"/>
    <n v="14666.6667"/>
    <x v="431"/>
    <x v="0"/>
    <m/>
  </r>
  <r>
    <d v="2022-10-09T03:02:08"/>
    <x v="9"/>
    <n v="1"/>
    <s v="BERRIO GIL YEYSON DARIO"/>
    <x v="0"/>
    <x v="0"/>
    <n v="237"/>
    <n v="26.3333333333333"/>
    <n v="241.547085201794"/>
    <m/>
    <n v="104646.18829999999"/>
    <x v="0"/>
    <n v="12527.5862"/>
    <x v="431"/>
    <x v="0"/>
    <m/>
  </r>
  <r>
    <d v="2022-10-09T03:02:08"/>
    <x v="9"/>
    <n v="2"/>
    <s v="ALQUICHIRE ACEVEDO NELSON JOSE"/>
    <x v="6"/>
    <x v="3"/>
    <n v="206"/>
    <n v="25.75"/>
    <n v="214.70852017937199"/>
    <m/>
    <n v="93018.834099999993"/>
    <x v="1"/>
    <n v="12527.5862"/>
    <x v="431"/>
    <x v="0"/>
    <m/>
  </r>
  <r>
    <d v="2022-10-09T03:02:08"/>
    <x v="9"/>
    <n v="5"/>
    <s v="GONZALEZ MONTAO HERNAN DARIO"/>
    <x v="2"/>
    <x v="0"/>
    <n v="198"/>
    <n v="33"/>
    <n v="161.031390134529"/>
    <m/>
    <n v="69764.125599999999"/>
    <x v="1"/>
    <n v="12527.5862"/>
    <x v="431"/>
    <x v="0"/>
    <m/>
  </r>
  <r>
    <d v="2022-10-09T03:02:09"/>
    <x v="9"/>
    <n v="7"/>
    <s v="MUOZ LOZANO VICTOR LEONIDAS"/>
    <x v="4"/>
    <x v="0"/>
    <n v="184"/>
    <n v="26.285714285714299"/>
    <n v="187.86995515695099"/>
    <m/>
    <n v="81391.479800000001"/>
    <x v="1"/>
    <n v="12527.5862"/>
    <x v="431"/>
    <x v="0"/>
    <m/>
  </r>
  <r>
    <d v="2022-10-09T03:02:09"/>
    <x v="9"/>
    <n v="8"/>
    <s v="LONDOO CADAVID DAVID SANTIAGO"/>
    <x v="6"/>
    <x v="0"/>
    <n v="234"/>
    <n v="29.25"/>
    <n v="214.70852017937199"/>
    <s v="5 Descuentos (Transbordo veh 22)"/>
    <n v="93018.834099999993"/>
    <x v="1"/>
    <n v="12527.5862"/>
    <x v="431"/>
    <x v="0"/>
    <m/>
  </r>
  <r>
    <d v="2022-10-09T03:02:09"/>
    <x v="9"/>
    <n v="10"/>
    <s v="PIEDRAHITA MADRID SANTIAGO"/>
    <x v="8"/>
    <x v="0"/>
    <n v="135"/>
    <n v="27"/>
    <n v="134.19282511210801"/>
    <m/>
    <n v="58136.7713"/>
    <x v="0"/>
    <n v="12527.5862"/>
    <x v="431"/>
    <x v="0"/>
    <m/>
  </r>
  <r>
    <d v="2022-10-09T03:02:09"/>
    <x v="9"/>
    <n v="11"/>
    <s v="RENDON VIANA HUMBERTO DE JESUS"/>
    <x v="8"/>
    <x v="0"/>
    <n v="163"/>
    <n v="32.6"/>
    <n v="134.19282511210801"/>
    <m/>
    <n v="58136.7713"/>
    <x v="0"/>
    <n v="12527.5862"/>
    <x v="431"/>
    <x v="0"/>
    <m/>
  </r>
  <r>
    <d v="2022-10-09T03:02:09"/>
    <x v="9"/>
    <n v="12"/>
    <s v="MARULANDA JARAMILLO DAWER ANDRES"/>
    <x v="2"/>
    <x v="0"/>
    <n v="157"/>
    <n v="26.1666666666667"/>
    <n v="161.031390134529"/>
    <m/>
    <n v="69764.125599999999"/>
    <x v="0"/>
    <n v="12527.5862"/>
    <x v="431"/>
    <x v="0"/>
    <m/>
  </r>
  <r>
    <d v="2022-10-09T03:02:09"/>
    <x v="9"/>
    <n v="13"/>
    <s v="MORALES CASTAEDA JONNY EDISON"/>
    <x v="3"/>
    <x v="0"/>
    <n v="250"/>
    <n v="25"/>
    <n v="268.385650224215"/>
    <s v="1 Descuento (Propietario) "/>
    <n v="116273.5426"/>
    <x v="0"/>
    <n v="12527.5862"/>
    <x v="431"/>
    <x v="0"/>
    <m/>
  </r>
  <r>
    <d v="2022-10-09T03:02:10"/>
    <x v="1"/>
    <n v="14"/>
    <s v="JIMENEZ JIMENEZ OMAR DAVID"/>
    <x v="3"/>
    <x v="0"/>
    <n v="270"/>
    <n v="27"/>
    <n v="268.385650224215"/>
    <m/>
    <n v="116273.5426"/>
    <x v="1"/>
    <n v="12527.5862"/>
    <x v="431"/>
    <x v="0"/>
    <m/>
  </r>
  <r>
    <d v="2022-10-09T03:02:10"/>
    <x v="1"/>
    <n v="15"/>
    <s v="LONDOO LOPERA DUVAN ANDRES"/>
    <x v="6"/>
    <x v="0"/>
    <n v="203"/>
    <n v="25.375"/>
    <n v="214.70852017937199"/>
    <m/>
    <n v="93018.834099999993"/>
    <x v="0"/>
    <n v="12527.5862"/>
    <x v="431"/>
    <x v="0"/>
    <m/>
  </r>
  <r>
    <d v="2022-10-09T03:02:10"/>
    <x v="1"/>
    <n v="16"/>
    <s v="LONDOO ORTIZ ARNOLD DAVID"/>
    <x v="4"/>
    <x v="0"/>
    <n v="183"/>
    <n v="26.1428571428571"/>
    <n v="187.86995515695099"/>
    <m/>
    <n v="81391.479800000001"/>
    <x v="0"/>
    <n v="12527.5862"/>
    <x v="431"/>
    <x v="0"/>
    <m/>
  </r>
  <r>
    <d v="2022-10-09T03:02:10"/>
    <x v="1"/>
    <n v="17"/>
    <s v="FRANCO BRAVO JHOAN FERNANDO"/>
    <x v="0"/>
    <x v="0"/>
    <n v="217"/>
    <n v="24.1111111111111"/>
    <n v="241.547085201794"/>
    <m/>
    <n v="104646.18829999999"/>
    <x v="0"/>
    <n v="12527.5862"/>
    <x v="431"/>
    <x v="0"/>
    <m/>
  </r>
  <r>
    <d v="2022-10-09T03:02:11"/>
    <x v="1"/>
    <n v="18"/>
    <s v="VANEGAS RAMOS MIGUEL ANGEL"/>
    <x v="6"/>
    <x v="0"/>
    <n v="206"/>
    <n v="24.235294117647101"/>
    <n v="228.127802690583"/>
    <s v="1 Descuento x Usuario con movilidad reducida"/>
    <n v="98832.511199999994"/>
    <x v="0"/>
    <n v="12527.5862"/>
    <x v="431"/>
    <x v="0"/>
    <m/>
  </r>
  <r>
    <d v="2022-10-09T03:02:11"/>
    <x v="1"/>
    <n v="20"/>
    <s v="TABORDA ROJAS DIEGO ALEJANDRO"/>
    <x v="6"/>
    <x v="0"/>
    <n v="199"/>
    <n v="24.875"/>
    <n v="214.70852017937199"/>
    <m/>
    <n v="93018.834099999993"/>
    <x v="0"/>
    <n v="12527.5862"/>
    <x v="431"/>
    <x v="0"/>
    <m/>
  </r>
  <r>
    <d v="2022-10-09T03:02:11"/>
    <x v="9"/>
    <n v="22"/>
    <s v="QUIRAMA CASTAEDA JHON JADER"/>
    <x v="0"/>
    <x v="0"/>
    <n v="266"/>
    <n v="29.5555555555556"/>
    <n v="241.547085201794"/>
    <m/>
    <n v="104646.18829999999"/>
    <x v="1"/>
    <n v="12527.5862"/>
    <x v="431"/>
    <x v="0"/>
    <m/>
  </r>
  <r>
    <d v="2022-10-09T03:02:11"/>
    <x v="9"/>
    <n v="23"/>
    <s v="MEDINA PARRA JONATHAN ESTIVEN"/>
    <x v="3"/>
    <x v="0"/>
    <n v="236"/>
    <n v="23.6"/>
    <n v="268.385650224215"/>
    <m/>
    <n v="116273.5426"/>
    <x v="2"/>
    <n v="12527.5862"/>
    <x v="431"/>
    <x v="0"/>
    <m/>
  </r>
  <r>
    <d v="2022-10-09T03:02:12"/>
    <x v="9"/>
    <n v="24"/>
    <s v="PACHECO ELIAS"/>
    <x v="0"/>
    <x v="0"/>
    <n v="268"/>
    <n v="29.7777777777778"/>
    <n v="241.547085201794"/>
    <s v="5 Descuentos (2 Conducts, 2 Despachadores y Usuario desubicado) "/>
    <n v="104646.18829999999"/>
    <x v="0"/>
    <n v="12527.5862"/>
    <x v="431"/>
    <x v="0"/>
    <m/>
  </r>
  <r>
    <d v="2022-10-09T03:02:12"/>
    <x v="9"/>
    <n v="26"/>
    <s v="ESPINOZA CHAVARRIA GUILLERMO LEON"/>
    <x v="0"/>
    <x v="0"/>
    <n v="232"/>
    <n v="25.7777777777778"/>
    <n v="241.547085201794"/>
    <s v="1 Descuento (Despachadora Angela) "/>
    <n v="104646.18829999999"/>
    <x v="0"/>
    <n v="12527.5862"/>
    <x v="431"/>
    <x v="0"/>
    <m/>
  </r>
  <r>
    <d v="2022-10-09T03:02:12"/>
    <x v="9"/>
    <n v="29"/>
    <s v="VALENCIA MENDOZA JHON "/>
    <x v="0"/>
    <x v="3"/>
    <n v="223"/>
    <n v="24.7777777777778"/>
    <n v="241.547085201794"/>
    <m/>
    <n v="104646.18829999999"/>
    <x v="0"/>
    <n v="12527.5862"/>
    <x v="431"/>
    <x v="0"/>
    <m/>
  </r>
  <r>
    <d v="2022-10-09T03:02:12"/>
    <x v="9"/>
    <n v="31"/>
    <s v="IDARRAGA GARCIA MIGUEL ANGEL"/>
    <x v="8"/>
    <x v="0"/>
    <n v="149"/>
    <n v="29.8"/>
    <n v="134.19282511210801"/>
    <m/>
    <n v="58136.7713"/>
    <x v="0"/>
    <n v="12527.5862"/>
    <x v="431"/>
    <x v="0"/>
    <m/>
  </r>
  <r>
    <d v="2022-10-09T03:02:13"/>
    <x v="1"/>
    <n v="32"/>
    <s v="HINCAPIE GALLEGO YEISON ANDRES"/>
    <x v="2"/>
    <x v="0"/>
    <n v="158"/>
    <n v="26.3333333333333"/>
    <n v="161.031390134529"/>
    <m/>
    <n v="69764.125599999999"/>
    <x v="0"/>
    <n v="12527.5862"/>
    <x v="431"/>
    <x v="0"/>
    <m/>
  </r>
  <r>
    <d v="2022-10-09T03:02:13"/>
    <x v="1"/>
    <n v="35"/>
    <s v="URIBE HERRERA JUAN ESTEBAN"/>
    <x v="6"/>
    <x v="0"/>
    <n v="218"/>
    <n v="27.25"/>
    <n v="214.70852017937199"/>
    <s v="2 Descuentos (Conducts) "/>
    <n v="93018.834099999993"/>
    <x v="1"/>
    <n v="12527.5862"/>
    <x v="431"/>
    <x v="0"/>
    <m/>
  </r>
  <r>
    <d v="2022-10-09T03:02:13"/>
    <x v="1"/>
    <n v="36"/>
    <s v="MARTINEZ CHAVERRA LUIS NORBERTO"/>
    <x v="6"/>
    <x v="0"/>
    <n v="235"/>
    <n v="27.647058823529399"/>
    <n v="228.127802690583"/>
    <s v="2 Descuentos (Despachador fernando y Usuario desubicado) "/>
    <n v="98832.511199999994"/>
    <x v="0"/>
    <n v="12527.5862"/>
    <x v="431"/>
    <x v="0"/>
    <m/>
  </r>
  <r>
    <d v="2022-10-09T03:02:13"/>
    <x v="1"/>
    <n v="37"/>
    <s v="RESTREPO RODRIGUEZ LIBARDO ANDRES"/>
    <x v="0"/>
    <x v="3"/>
    <n v="262"/>
    <n v="29.1111111111111"/>
    <n v="241.547085201794"/>
    <m/>
    <n v="104646.18829999999"/>
    <x v="1"/>
    <n v="12527.5862"/>
    <x v="431"/>
    <x v="0"/>
    <m/>
  </r>
  <r>
    <d v="2022-10-09T03:02:14"/>
    <x v="1"/>
    <n v="40"/>
    <s v="OCAMPO OCAMPO ANTONIO JOSE"/>
    <x v="0"/>
    <x v="0"/>
    <n v="245"/>
    <n v="27.2222222222222"/>
    <n v="241.547085201794"/>
    <m/>
    <n v="104646.18829999999"/>
    <x v="0"/>
    <n v="12527.5862"/>
    <x v="431"/>
    <x v="0"/>
    <m/>
  </r>
  <r>
    <d v="2022-10-09T03:02:14"/>
    <x v="1"/>
    <n v="41"/>
    <s v="GARCIA DAVID WILSON ALBERTO"/>
    <x v="3"/>
    <x v="0"/>
    <n v="278"/>
    <n v="27.8"/>
    <n v="268.385650224215"/>
    <s v="3 Descuentos (2 x Usuario con mivilidad reducida y Despachador Fernando) "/>
    <n v="116273.5426"/>
    <x v="1"/>
    <n v="12527.5862"/>
    <x v="431"/>
    <x v="0"/>
    <m/>
  </r>
  <r>
    <d v="2022-10-09T03:02:14"/>
    <x v="1"/>
    <n v="42"/>
    <s v="CASTRILLON CLAVIJO CRISTIAN JESIC"/>
    <x v="4"/>
    <x v="0"/>
    <n v="173"/>
    <n v="24.714285714285701"/>
    <n v="187.86995515695099"/>
    <m/>
    <n v="81391.479800000001"/>
    <x v="0"/>
    <n v="12527.5862"/>
    <x v="431"/>
    <x v="0"/>
    <m/>
  </r>
  <r>
    <d v="2022-10-10T00:25:27"/>
    <x v="10"/>
    <n v="6"/>
    <s v="ESCOBAR BRAN MATEO"/>
    <x v="0"/>
    <x v="0"/>
    <n v="200"/>
    <n v="22.2222222222222"/>
    <n v="218.889632107023"/>
    <m/>
    <n v="94450.334400000007"/>
    <x v="0"/>
    <n v="15972.2222"/>
    <x v="432"/>
    <x v="0"/>
    <m/>
  </r>
  <r>
    <d v="2022-10-10T00:25:27"/>
    <x v="10"/>
    <n v="9"/>
    <s v="PINEDA ESTRADA CRISTIAN JOHAN"/>
    <x v="3"/>
    <x v="0"/>
    <n v="242"/>
    <n v="24.2"/>
    <n v="243.21070234113699"/>
    <m/>
    <n v="104944.8161"/>
    <x v="0"/>
    <n v="15972.2222"/>
    <x v="432"/>
    <x v="0"/>
    <m/>
  </r>
  <r>
    <d v="2022-10-10T00:25:27"/>
    <x v="10"/>
    <n v="12"/>
    <s v="VANEGAS RAMOS MIGUEL ANGEL"/>
    <x v="0"/>
    <x v="0"/>
    <n v="192"/>
    <n v="21.3333333333333"/>
    <n v="218.889632107023"/>
    <m/>
    <n v="94450.334400000007"/>
    <x v="0"/>
    <n v="15972.2222"/>
    <x v="432"/>
    <x v="0"/>
    <m/>
  </r>
  <r>
    <d v="2022-10-10T00:25:27"/>
    <x v="10"/>
    <n v="17"/>
    <s v="FRANCO BRAVO JHOAN FERNANDO"/>
    <x v="6"/>
    <x v="0"/>
    <n v="166"/>
    <n v="20.75"/>
    <n v="194.56856187291001"/>
    <s v="3 Descuentos (Transbordo) "/>
    <n v="83955.852799999993"/>
    <x v="0"/>
    <n v="15972.2222"/>
    <x v="432"/>
    <x v="0"/>
    <m/>
  </r>
  <r>
    <d v="2022-10-10T00:25:27"/>
    <x v="10"/>
    <n v="23"/>
    <s v="MEDINA PARRA JONATHAN ESTIVEN"/>
    <x v="0"/>
    <x v="0"/>
    <n v="223"/>
    <n v="24.7777777777778"/>
    <n v="218.889632107023"/>
    <m/>
    <n v="94450.334400000007"/>
    <x v="2"/>
    <n v="15972.2222"/>
    <x v="432"/>
    <x v="0"/>
    <m/>
  </r>
  <r>
    <d v="2022-10-10T00:25:27"/>
    <x v="10"/>
    <n v="24"/>
    <s v="PACHECO MOGOLLON ELIAS ISIDRO"/>
    <x v="3"/>
    <x v="0"/>
    <n v="251"/>
    <n v="25.1"/>
    <n v="243.21070234113699"/>
    <m/>
    <n v="104944.8161"/>
    <x v="0"/>
    <n v="15972.2222"/>
    <x v="432"/>
    <x v="0"/>
    <m/>
  </r>
  <r>
    <d v="2022-10-10T00:25:28"/>
    <x v="10"/>
    <n v="26"/>
    <s v="CANO JIMENEZ ESNEIDER"/>
    <x v="0"/>
    <x v="0"/>
    <n v="222"/>
    <n v="24.6666666666667"/>
    <n v="218.889632107023"/>
    <m/>
    <n v="94450.334400000007"/>
    <x v="0"/>
    <n v="15972.2222"/>
    <x v="432"/>
    <x v="0"/>
    <m/>
  </r>
  <r>
    <d v="2022-10-10T00:25:28"/>
    <x v="10"/>
    <n v="27"/>
    <s v="HINCAPIE GALLEGO YEISON ANDRES"/>
    <x v="6"/>
    <x v="1"/>
    <n v="186"/>
    <n v="23.25"/>
    <n v="194.56856187291001"/>
    <m/>
    <n v="83955.852799999993"/>
    <x v="0"/>
    <n v="15972.2222"/>
    <x v="432"/>
    <x v="0"/>
    <m/>
  </r>
  <r>
    <d v="2022-10-10T00:25:28"/>
    <x v="10"/>
    <n v="33"/>
    <s v="TEJADA PEREZ JHON ALEXIS"/>
    <x v="3"/>
    <x v="0"/>
    <n v="261"/>
    <n v="26.1"/>
    <n v="243.21070234113699"/>
    <s v="1 Descuento (Usuario desubicado) "/>
    <n v="104944.8161"/>
    <x v="0"/>
    <n v="15972.2222"/>
    <x v="432"/>
    <x v="0"/>
    <m/>
  </r>
  <r>
    <d v="2022-10-10T00:25:28"/>
    <x v="10"/>
    <n v="34"/>
    <s v="MONTOYA OSPINA GILBERTO ANTONIO"/>
    <x v="3"/>
    <x v="0"/>
    <n v="270"/>
    <n v="27"/>
    <n v="243.21070234113699"/>
    <m/>
    <n v="104944.8161"/>
    <x v="0"/>
    <n v="15972.2222"/>
    <x v="432"/>
    <x v="0"/>
    <m/>
  </r>
  <r>
    <d v="2022-10-10T00:25:28"/>
    <x v="10"/>
    <n v="35"/>
    <s v="URIBE HERRERA JUAN ESTEBAN"/>
    <x v="3"/>
    <x v="0"/>
    <n v="261"/>
    <n v="26.1"/>
    <n v="243.21070234113699"/>
    <m/>
    <n v="104944.8161"/>
    <x v="1"/>
    <n v="15972.2222"/>
    <x v="432"/>
    <x v="0"/>
    <m/>
  </r>
  <r>
    <d v="2022-10-10T00:25:28"/>
    <x v="10"/>
    <n v="36"/>
    <s v="LONDOO CADAVID DAVID SANTIAGO"/>
    <x v="0"/>
    <x v="0"/>
    <n v="186"/>
    <n v="20.6666666666667"/>
    <n v="218.889632107023"/>
    <m/>
    <n v="94450.334400000007"/>
    <x v="0"/>
    <n v="15972.2222"/>
    <x v="432"/>
    <x v="0"/>
    <m/>
  </r>
  <r>
    <d v="2022-10-10T00:25:28"/>
    <x v="10"/>
    <n v="37"/>
    <s v="RESTREPO RODRIGUEZ LIBARDO ANDRES"/>
    <x v="3"/>
    <x v="0"/>
    <n v="277"/>
    <n v="27.7"/>
    <n v="243.21070234113699"/>
    <m/>
    <n v="104944.8161"/>
    <x v="1"/>
    <n v="15972.2222"/>
    <x v="432"/>
    <x v="0"/>
    <m/>
  </r>
  <r>
    <d v="2022-10-10T00:25:28"/>
    <x v="10"/>
    <n v="38"/>
    <s v="ACEVEDO JHON FREDY"/>
    <x v="0"/>
    <x v="0"/>
    <n v="202"/>
    <n v="22.4444444444444"/>
    <n v="218.889632107023"/>
    <m/>
    <n v="94450.334400000007"/>
    <x v="0"/>
    <n v="15972.2222"/>
    <x v="432"/>
    <x v="0"/>
    <m/>
  </r>
  <r>
    <d v="2022-10-10T00:25:29"/>
    <x v="10"/>
    <n v="39"/>
    <s v="POSSO CORREA SANTIAGO ELIECER"/>
    <x v="2"/>
    <x v="1"/>
    <n v="129"/>
    <n v="21.5"/>
    <n v="145.926421404682"/>
    <m/>
    <n v="62966.889600000002"/>
    <x v="0"/>
    <n v="15972.2222"/>
    <x v="432"/>
    <x v="0"/>
    <m/>
  </r>
  <r>
    <d v="2022-10-10T00:25:29"/>
    <x v="10"/>
    <n v="40"/>
    <s v="OCAMPO OCAMPO ANTONIO JOSE"/>
    <x v="3"/>
    <x v="0"/>
    <n v="267"/>
    <n v="26.7"/>
    <n v="243.21070234113699"/>
    <s v="5 Descuentos (Transbordo veh 24)"/>
    <n v="104944.8161"/>
    <x v="0"/>
    <n v="15972.2222"/>
    <x v="432"/>
    <x v="0"/>
    <m/>
  </r>
  <r>
    <d v="2022-10-10T00:25:29"/>
    <x v="10"/>
    <n v="42"/>
    <s v="CASTRILLON CLAVIJO CRISTIAN JESIC"/>
    <x v="10"/>
    <x v="2"/>
    <n v="101"/>
    <n v="28.8571428571429"/>
    <n v="85.123745819397996"/>
    <m/>
    <n v="36730.685599999997"/>
    <x v="0"/>
    <n v="15972.2222"/>
    <x v="432"/>
    <x v="0"/>
    <m/>
  </r>
  <r>
    <d v="2022-10-10T00:25:34"/>
    <x v="10"/>
    <n v="22"/>
    <s v="ALQUICHIRE ACEVEDO NELSON JOSE"/>
    <x v="6"/>
    <x v="1"/>
    <n v="135"/>
    <n v="16.875"/>
    <n v="135"/>
    <m/>
    <n v="57150"/>
    <x v="1"/>
    <n v="5933.3333000000002"/>
    <x v="432"/>
    <x v="0"/>
    <m/>
  </r>
  <r>
    <d v="2022-10-10T00:25:34"/>
    <x v="10"/>
    <n v="31"/>
    <s v="IDARRAGA GARCIA MIGUEL ANGEL"/>
    <x v="0"/>
    <x v="0"/>
    <n v="178"/>
    <n v="19.7777777777778"/>
    <n v="178"/>
    <m/>
    <n v="76050"/>
    <x v="0"/>
    <n v="5933.3333000000002"/>
    <x v="432"/>
    <x v="0"/>
    <m/>
  </r>
  <r>
    <d v="2022-10-11T09:07:43"/>
    <x v="1"/>
    <n v="2"/>
    <s v="CAAS LEZCANO IVAN ARTURO"/>
    <x v="0"/>
    <x v="0"/>
    <n v="234"/>
    <n v="26"/>
    <n v="248.68322981366501"/>
    <s v="1 Descuento (conduct) "/>
    <n v="107857.4534"/>
    <x v="1"/>
    <n v="13787.096799999999"/>
    <x v="433"/>
    <x v="0"/>
    <m/>
  </r>
  <r>
    <d v="2022-10-11T09:07:44"/>
    <x v="1"/>
    <n v="5"/>
    <s v="DURANGO DAVID JOSE"/>
    <x v="2"/>
    <x v="1"/>
    <n v="165"/>
    <n v="27.5"/>
    <n v="165.788819875776"/>
    <m/>
    <n v="71904.968900000007"/>
    <x v="1"/>
    <n v="13787.096799999999"/>
    <x v="433"/>
    <x v="0"/>
    <m/>
  </r>
  <r>
    <d v="2022-10-11T09:07:44"/>
    <x v="1"/>
    <n v="6"/>
    <s v="VARGAS ROJAS DIELMER AUGUSTO"/>
    <x v="0"/>
    <x v="1"/>
    <n v="228"/>
    <n v="25.3333333333333"/>
    <n v="248.68322981366501"/>
    <s v="4 Descuentos (Jefe de ruta) "/>
    <n v="107857.4534"/>
    <x v="0"/>
    <n v="13787.096799999999"/>
    <x v="433"/>
    <x v="0"/>
    <m/>
  </r>
  <r>
    <d v="2022-10-11T09:07:44"/>
    <x v="1"/>
    <n v="7"/>
    <s v="MUOZ LOZANO VICTOR LEONIDAS"/>
    <x v="0"/>
    <x v="0"/>
    <n v="279"/>
    <n v="31"/>
    <n v="248.68322981366501"/>
    <m/>
    <n v="107857.4534"/>
    <x v="1"/>
    <n v="13787.096799999999"/>
    <x v="433"/>
    <x v="0"/>
    <m/>
  </r>
  <r>
    <d v="2022-10-11T09:07:44"/>
    <x v="1"/>
    <n v="8"/>
    <s v="VACA FIERRO ROBINSON"/>
    <x v="3"/>
    <x v="0"/>
    <n v="268"/>
    <n v="28.210526315789501"/>
    <n v="262.49896480331302"/>
    <m/>
    <n v="113849.53419999999"/>
    <x v="1"/>
    <n v="13787.096799999999"/>
    <x v="433"/>
    <x v="0"/>
    <m/>
  </r>
  <r>
    <d v="2022-10-11T09:07:44"/>
    <x v="9"/>
    <n v="11"/>
    <s v="RENDON VIANA HUMBERTO DE JESUS"/>
    <x v="11"/>
    <x v="0"/>
    <n v="49"/>
    <n v="24.5"/>
    <n v="55.262939958592099"/>
    <m/>
    <n v="23968.323"/>
    <x v="0"/>
    <n v="13787.096799999999"/>
    <x v="433"/>
    <x v="0"/>
    <m/>
  </r>
  <r>
    <d v="2022-10-11T09:07:44"/>
    <x v="9"/>
    <n v="12"/>
    <s v="MARULANDA JARAMILLO DAWER ANDRES"/>
    <x v="3"/>
    <x v="0"/>
    <n v="250"/>
    <n v="25"/>
    <n v="276.31469979296099"/>
    <m/>
    <n v="119841.6149"/>
    <x v="0"/>
    <n v="13787.096799999999"/>
    <x v="433"/>
    <x v="0"/>
    <m/>
  </r>
  <r>
    <d v="2022-10-11T09:07:45"/>
    <x v="9"/>
    <n v="13"/>
    <s v="MORALES CASTAEDA JONNY EDISON"/>
    <x v="3"/>
    <x v="0"/>
    <n v="262"/>
    <n v="26.2"/>
    <n v="276.31469979296099"/>
    <s v="1 Descuento (Despachadora Angela) "/>
    <n v="119841.6149"/>
    <x v="0"/>
    <n v="13787.096799999999"/>
    <x v="433"/>
    <x v="0"/>
    <m/>
  </r>
  <r>
    <d v="2022-10-11T09:07:45"/>
    <x v="9"/>
    <n v="14"/>
    <s v="CARVAJAL SALAZAR HECTOR MARINO"/>
    <x v="3"/>
    <x v="1"/>
    <n v="248"/>
    <n v="24.8"/>
    <n v="276.31469979296099"/>
    <m/>
    <n v="119841.6149"/>
    <x v="1"/>
    <n v="13787.096799999999"/>
    <x v="433"/>
    <x v="0"/>
    <m/>
  </r>
  <r>
    <d v="2022-10-11T09:07:45"/>
    <x v="9"/>
    <n v="15"/>
    <s v="LOPERA AGUDELO LUIS FRANCISCO"/>
    <x v="2"/>
    <x v="0"/>
    <n v="158"/>
    <n v="24.307692307692299"/>
    <n v="179.60455486542401"/>
    <m/>
    <n v="77897.049700000003"/>
    <x v="0"/>
    <n v="13787.096799999999"/>
    <x v="433"/>
    <x v="0"/>
    <m/>
  </r>
  <r>
    <d v="2022-10-11T09:07:45"/>
    <x v="9"/>
    <n v="16"/>
    <s v="LONDOO ORTIZ ARNOLD DAVID"/>
    <x v="6"/>
    <x v="0"/>
    <n v="212"/>
    <n v="26.5"/>
    <n v="221.05175983436899"/>
    <s v="2 Descuentos (Transbordo) "/>
    <n v="95873.291899999997"/>
    <x v="0"/>
    <n v="13787.096799999999"/>
    <x v="433"/>
    <x v="0"/>
    <m/>
  </r>
  <r>
    <d v="2022-10-11T09:07:45"/>
    <x v="9"/>
    <n v="18"/>
    <s v="VANEGAS RAMOS MIGUEL ANGEL"/>
    <x v="10"/>
    <x v="3"/>
    <n v="99"/>
    <n v="28.285714285714299"/>
    <n v="96.710144927536206"/>
    <s v="5 Descuentos (2 Despachadores, Propietariom conduct y Usuario desubicado) "/>
    <n v="41944.565199999997"/>
    <x v="0"/>
    <n v="13787.096799999999"/>
    <x v="433"/>
    <x v="0"/>
    <m/>
  </r>
  <r>
    <d v="2022-10-11T09:07:45"/>
    <x v="9"/>
    <n v="20"/>
    <s v="TABORDA ROJAS DIEGO ALEJANDRO"/>
    <x v="3"/>
    <x v="0"/>
    <n v="272"/>
    <n v="27.2"/>
    <n v="276.31469979296099"/>
    <m/>
    <n v="119841.6149"/>
    <x v="0"/>
    <n v="13787.096799999999"/>
    <x v="433"/>
    <x v="0"/>
    <m/>
  </r>
  <r>
    <d v="2022-10-11T09:07:46"/>
    <x v="9"/>
    <n v="22"/>
    <s v="QUIRAMA CASTAEDA JHON JADER"/>
    <x v="2"/>
    <x v="0"/>
    <n v="220"/>
    <n v="33.846153846153797"/>
    <n v="179.60455486542401"/>
    <m/>
    <n v="77897.049700000003"/>
    <x v="1"/>
    <n v="13787.096799999999"/>
    <x v="433"/>
    <x v="0"/>
    <m/>
  </r>
  <r>
    <d v="2022-10-11T09:07:46"/>
    <x v="9"/>
    <n v="23"/>
    <s v="MEDINA PARRA JONATHAN ESTIVEN"/>
    <x v="11"/>
    <x v="1"/>
    <n v="39"/>
    <n v="26"/>
    <n v="41.447204968944099"/>
    <s v="25 Descuentos (Trasbordo veh 34) "/>
    <n v="17976.242200000001"/>
    <x v="2"/>
    <n v="13787.096799999999"/>
    <x v="433"/>
    <x v="0"/>
    <m/>
  </r>
  <r>
    <d v="2022-10-11T09:07:46"/>
    <x v="9"/>
    <n v="24"/>
    <s v="ALQUICHIRE ACEVEDO NELSON JOSE"/>
    <x v="0"/>
    <x v="0"/>
    <n v="241"/>
    <n v="26.7777777777778"/>
    <n v="248.68322981366501"/>
    <m/>
    <n v="107857.4534"/>
    <x v="0"/>
    <n v="13787.096799999999"/>
    <x v="433"/>
    <x v="0"/>
    <m/>
  </r>
  <r>
    <d v="2022-10-11T09:07:46"/>
    <x v="9"/>
    <n v="26"/>
    <s v="ESPINOZA CHAVARRIA GUILLERMO LEON"/>
    <x v="6"/>
    <x v="0"/>
    <n v="245"/>
    <n v="30.625"/>
    <n v="221.05175983436899"/>
    <m/>
    <n v="95873.291899999997"/>
    <x v="0"/>
    <n v="13787.096799999999"/>
    <x v="433"/>
    <x v="0"/>
    <m/>
  </r>
  <r>
    <d v="2022-10-11T09:07:46"/>
    <x v="9"/>
    <n v="27"/>
    <s v="ESCOBAR BRAN MATEO"/>
    <x v="8"/>
    <x v="0"/>
    <n v="176"/>
    <n v="35.200000000000003"/>
    <n v="138.15734989648001"/>
    <m/>
    <n v="59920.807500000003"/>
    <x v="0"/>
    <n v="13787.096799999999"/>
    <x v="433"/>
    <x v="0"/>
    <m/>
  </r>
  <r>
    <d v="2022-10-11T09:07:46"/>
    <x v="9"/>
    <n v="29"/>
    <s v="LONDOO CADAVID DAVID SANTIAGO"/>
    <x v="0"/>
    <x v="0"/>
    <n v="270"/>
    <n v="30"/>
    <n v="248.68322981366501"/>
    <s v="4 Descuentos (Transbordo) "/>
    <n v="107857.4534"/>
    <x v="0"/>
    <n v="13787.096799999999"/>
    <x v="433"/>
    <x v="0"/>
    <m/>
  </r>
  <r>
    <d v="2022-10-11T09:07:46"/>
    <x v="1"/>
    <n v="31"/>
    <s v="IDARRAGA GARCIA MIGUEL ANGEL"/>
    <x v="0"/>
    <x v="0"/>
    <n v="260"/>
    <n v="28.8888888888889"/>
    <n v="248.68322981366501"/>
    <m/>
    <n v="107857.4534"/>
    <x v="0"/>
    <n v="13787.096799999999"/>
    <x v="433"/>
    <x v="0"/>
    <m/>
  </r>
  <r>
    <d v="2022-10-11T09:07:47"/>
    <x v="1"/>
    <n v="32"/>
    <s v="HINCAPIE GALLEGO YEISON ANDRES"/>
    <x v="6"/>
    <x v="0"/>
    <n v="201"/>
    <n v="26.8"/>
    <n v="207.23602484472099"/>
    <m/>
    <n v="89881.211200000005"/>
    <x v="0"/>
    <n v="13787.096799999999"/>
    <x v="433"/>
    <x v="0"/>
    <m/>
  </r>
  <r>
    <d v="2022-10-11T09:07:47"/>
    <x v="1"/>
    <n v="33"/>
    <s v="TEJADA PEREZ JHON ALEXIS"/>
    <x v="0"/>
    <x v="0"/>
    <n v="256"/>
    <n v="28.4444444444444"/>
    <n v="248.68322981366501"/>
    <s v="1 Descuento (Conduct) "/>
    <n v="107857.4534"/>
    <x v="0"/>
    <n v="13787.096799999999"/>
    <x v="433"/>
    <x v="0"/>
    <m/>
  </r>
  <r>
    <d v="2022-10-11T09:07:47"/>
    <x v="1"/>
    <n v="34"/>
    <s v="MONTOYA OSPINA GILBERTO ANTONIO"/>
    <x v="6"/>
    <x v="0"/>
    <n v="219"/>
    <n v="27.375"/>
    <n v="221.05175983436899"/>
    <s v="22 Descuentos (Transbordo veh 32)"/>
    <n v="95873.291899999997"/>
    <x v="0"/>
    <n v="13787.096799999999"/>
    <x v="433"/>
    <x v="0"/>
    <m/>
  </r>
  <r>
    <d v="2022-10-11T09:07:47"/>
    <x v="1"/>
    <n v="35"/>
    <s v="URIBE HERRERA JUAN ESTEBAN"/>
    <x v="9"/>
    <x v="0"/>
    <n v="299"/>
    <n v="24.9166666666667"/>
    <n v="331.57763975155302"/>
    <s v="1 Descuento Despachador fernando) "/>
    <n v="143809.93789999999"/>
    <x v="1"/>
    <n v="13787.096799999999"/>
    <x v="433"/>
    <x v="0"/>
    <m/>
  </r>
  <r>
    <d v="2022-10-11T09:07:47"/>
    <x v="1"/>
    <n v="37"/>
    <s v="RESTREPO RODRIGUEZ LIBARDO ANDRES"/>
    <x v="3"/>
    <x v="0"/>
    <n v="334"/>
    <n v="33.4"/>
    <n v="276.31469979296099"/>
    <m/>
    <n v="119841.6149"/>
    <x v="1"/>
    <n v="13787.096799999999"/>
    <x v="433"/>
    <x v="0"/>
    <m/>
  </r>
  <r>
    <d v="2022-10-11T09:07:47"/>
    <x v="1"/>
    <n v="38"/>
    <s v="ACEVEDO JHON FREDY"/>
    <x v="0"/>
    <x v="0"/>
    <n v="220"/>
    <n v="24.4444444444444"/>
    <n v="248.68322981366501"/>
    <m/>
    <n v="107857.4534"/>
    <x v="0"/>
    <n v="13787.096799999999"/>
    <x v="433"/>
    <x v="0"/>
    <m/>
  </r>
  <r>
    <d v="2022-10-11T09:07:48"/>
    <x v="1"/>
    <n v="39"/>
    <s v="LONDOO LOPERA DUVAN ANDRES"/>
    <x v="2"/>
    <x v="0"/>
    <n v="155"/>
    <n v="25.8333333333333"/>
    <n v="165.788819875776"/>
    <m/>
    <n v="71904.968900000007"/>
    <x v="0"/>
    <n v="13787.096799999999"/>
    <x v="433"/>
    <x v="0"/>
    <m/>
  </r>
  <r>
    <d v="2022-10-11T09:07:48"/>
    <x v="1"/>
    <n v="40"/>
    <s v="OCAMPO OCAMPO ANTONIO JOSE"/>
    <x v="1"/>
    <x v="0"/>
    <n v="290"/>
    <n v="26.363636363636399"/>
    <n v="303.94616977225701"/>
    <m/>
    <n v="131825.7764"/>
    <x v="0"/>
    <n v="13787.096799999999"/>
    <x v="433"/>
    <x v="0"/>
    <m/>
  </r>
  <r>
    <d v="2022-10-11T09:07:48"/>
    <x v="1"/>
    <n v="41"/>
    <s v="GARCIA DAVID WILSON ALBERTO"/>
    <x v="1"/>
    <x v="0"/>
    <n v="313"/>
    <n v="28.454545454545499"/>
    <n v="303.94616977225701"/>
    <s v="2 Descuentos x Usuario con movilidad reducida "/>
    <n v="131825.7764"/>
    <x v="1"/>
    <n v="13787.096799999999"/>
    <x v="433"/>
    <x v="0"/>
    <m/>
  </r>
  <r>
    <d v="2022-10-11T09:07:48"/>
    <x v="1"/>
    <n v="42"/>
    <s v="CASTRILLON CLAVIJO CRISTIAN JESIC"/>
    <x v="6"/>
    <x v="0"/>
    <n v="211"/>
    <n v="28.133333333333301"/>
    <n v="207.23602484472099"/>
    <m/>
    <n v="89881.211200000005"/>
    <x v="0"/>
    <n v="13787.096799999999"/>
    <x v="433"/>
    <x v="0"/>
    <m/>
  </r>
  <r>
    <d v="2022-10-11T09:07:52"/>
    <x v="9"/>
    <n v="1"/>
    <s v="BERRIO GIL YEYSON DARIO"/>
    <x v="3"/>
    <x v="0"/>
    <n v="213"/>
    <n v="22.421052631578899"/>
    <n v="213"/>
    <s v="SANTIAGO VELEZ Realiz 6 viajes donde moviliz 125 Usuarios "/>
    <n v="91575"/>
    <x v="0"/>
    <n v="17083.333299999998"/>
    <x v="433"/>
    <x v="0"/>
    <m/>
  </r>
  <r>
    <d v="2022-10-11T09:07:52"/>
    <x v="1"/>
    <n v="9"/>
    <s v="PINEDA ESTRADA CRISTIAN JOHAN"/>
    <x v="0"/>
    <x v="0"/>
    <n v="185"/>
    <n v="20.5555555555556"/>
    <n v="185"/>
    <m/>
    <n v="79200"/>
    <x v="0"/>
    <n v="17083.333299999998"/>
    <x v="433"/>
    <x v="0"/>
    <m/>
  </r>
  <r>
    <d v="2022-10-11T09:07:52"/>
    <x v="9"/>
    <n v="17"/>
    <s v="FRANCO BRAVO JHOAN FERNANDO"/>
    <x v="3"/>
    <x v="0"/>
    <n v="213"/>
    <n v="21.3"/>
    <n v="213"/>
    <m/>
    <n v="91350"/>
    <x v="0"/>
    <n v="17083.333299999998"/>
    <x v="433"/>
    <x v="0"/>
    <m/>
  </r>
  <r>
    <d v="2022-10-11T09:07:52"/>
    <x v="9"/>
    <n v="10"/>
    <s v="PIEDRAHITA MADRID SANTIAGO"/>
    <x v="6"/>
    <x v="3"/>
    <n v="155"/>
    <n v="19.399999999999999"/>
    <n v="155"/>
    <s v="1 Descuento (Despachador fernando) "/>
    <n v="66150"/>
    <x v="0"/>
    <n v="17083.333299999998"/>
    <x v="433"/>
    <x v="0"/>
    <m/>
  </r>
  <r>
    <d v="2022-10-11T09:07:52"/>
    <x v="1"/>
    <n v="36"/>
    <s v="MARTINEZ CHAVERRA LUIS NORBERTO"/>
    <x v="1"/>
    <x v="0"/>
    <n v="259"/>
    <n v="23.545454545454501"/>
    <n v="259"/>
    <m/>
    <n v="111600"/>
    <x v="0"/>
    <n v="17083.333299999998"/>
    <x v="433"/>
    <x v="0"/>
    <m/>
  </r>
  <r>
    <d v="2022-10-12T02:27:24"/>
    <x v="9"/>
    <n v="1"/>
    <s v="VELEZ ZAPATA SANTIAGO"/>
    <x v="6"/>
    <x v="0"/>
    <n v="207"/>
    <n v="25.875"/>
    <n v="206.41221374045799"/>
    <m/>
    <n v="89285.496199999994"/>
    <x v="0"/>
    <n v="14359.375"/>
    <x v="434"/>
    <x v="0"/>
    <m/>
  </r>
  <r>
    <d v="2022-10-12T02:27:24"/>
    <x v="9"/>
    <n v="3"/>
    <s v="CANO JIMENEZ ESNEIDER"/>
    <x v="0"/>
    <x v="0"/>
    <n v="207"/>
    <n v="23"/>
    <n v="232.213740458015"/>
    <m/>
    <n v="100446.1832"/>
    <x v="0"/>
    <n v="14359.375"/>
    <x v="434"/>
    <x v="0"/>
    <m/>
  </r>
  <r>
    <d v="2022-10-12T02:27:24"/>
    <x v="9"/>
    <n v="5"/>
    <s v="GONZALEZ MONTAO HERNAN DARIO"/>
    <x v="1"/>
    <x v="0"/>
    <n v="299"/>
    <n v="27.181818181818201"/>
    <n v="283.81679389313001"/>
    <m/>
    <n v="122767.5573"/>
    <x v="1"/>
    <n v="14359.375"/>
    <x v="434"/>
    <x v="0"/>
    <m/>
  </r>
  <r>
    <d v="2022-10-12T02:27:25"/>
    <x v="9"/>
    <n v="6"/>
    <s v="VARGAS ROJAS DIELMER AUGUSTO"/>
    <x v="11"/>
    <x v="0"/>
    <n v="70"/>
    <n v="35"/>
    <n v="51.603053435114496"/>
    <s v="Taller, Varada"/>
    <n v="22321.374"/>
    <x v="0"/>
    <n v="14359.375"/>
    <x v="434"/>
    <x v="0"/>
    <m/>
  </r>
  <r>
    <d v="2022-10-12T02:27:25"/>
    <x v="9"/>
    <n v="7"/>
    <s v="MUOZ LOZANO VICTOR LEONIDAS"/>
    <x v="6"/>
    <x v="0"/>
    <n v="196"/>
    <n v="24.5"/>
    <n v="206.41221374045799"/>
    <m/>
    <n v="89285.496199999994"/>
    <x v="1"/>
    <n v="14359.375"/>
    <x v="434"/>
    <x v="0"/>
    <m/>
  </r>
  <r>
    <d v="2022-10-12T02:27:25"/>
    <x v="9"/>
    <n v="8"/>
    <s v="VACA FIERRO ROBINSON"/>
    <x v="9"/>
    <x v="0"/>
    <n v="319"/>
    <n v="26.5833333333333"/>
    <n v="309.61832061068702"/>
    <m/>
    <n v="133928.24429999999"/>
    <x v="1"/>
    <n v="14359.375"/>
    <x v="434"/>
    <x v="0"/>
    <m/>
  </r>
  <r>
    <d v="2022-10-12T02:27:25"/>
    <x v="9"/>
    <n v="9"/>
    <s v="PINEDA ESTRADA CRISTIAN JOHAN"/>
    <x v="0"/>
    <x v="0"/>
    <n v="218"/>
    <n v="24.2222222222222"/>
    <n v="232.213740458015"/>
    <m/>
    <n v="100446.1832"/>
    <x v="0"/>
    <n v="14359.375"/>
    <x v="434"/>
    <x v="0"/>
    <m/>
  </r>
  <r>
    <d v="2022-10-12T02:27:25"/>
    <x v="9"/>
    <n v="10"/>
    <s v="PIEDRAHITA MADRID SANTIAGO"/>
    <x v="7"/>
    <x v="0"/>
    <n v="80"/>
    <n v="26.6666666666667"/>
    <n v="77.404580152671798"/>
    <s v="Taller, Varada"/>
    <n v="33482.061099999999"/>
    <x v="0"/>
    <n v="14359.375"/>
    <x v="434"/>
    <x v="0"/>
    <m/>
  </r>
  <r>
    <d v="2022-10-12T02:27:26"/>
    <x v="1"/>
    <n v="11"/>
    <s v="RENDON VIANA HUMBERTO DE JESUS"/>
    <x v="9"/>
    <x v="0"/>
    <n v="302"/>
    <n v="25.1666666666667"/>
    <n v="309.61832061068702"/>
    <m/>
    <n v="133928.24429999999"/>
    <x v="0"/>
    <n v="14359.375"/>
    <x v="434"/>
    <x v="0"/>
    <m/>
  </r>
  <r>
    <d v="2022-10-12T02:27:26"/>
    <x v="1"/>
    <n v="12"/>
    <s v="MARULANDA JARAMILLO DAWER ANDRES"/>
    <x v="2"/>
    <x v="0"/>
    <n v="152"/>
    <n v="23.384615384615401"/>
    <n v="167.70992366412199"/>
    <s v="Taller, Varada"/>
    <n v="72544.465599999996"/>
    <x v="0"/>
    <n v="14359.375"/>
    <x v="434"/>
    <x v="0"/>
    <m/>
  </r>
  <r>
    <d v="2022-10-12T02:27:26"/>
    <x v="1"/>
    <n v="13"/>
    <s v="MORALES CASTAEDA JONNY EDISON"/>
    <x v="6"/>
    <x v="0"/>
    <n v="229"/>
    <n v="28.625"/>
    <n v="206.41221374045799"/>
    <m/>
    <n v="89285.496199999994"/>
    <x v="0"/>
    <n v="14359.375"/>
    <x v="434"/>
    <x v="0"/>
    <m/>
  </r>
  <r>
    <d v="2022-10-12T02:27:26"/>
    <x v="1"/>
    <n v="14"/>
    <s v="JIMENEZ JIMENEZ OMAR DAVID"/>
    <x v="0"/>
    <x v="0"/>
    <n v="227"/>
    <n v="25.2222222222222"/>
    <n v="232.213740458015"/>
    <m/>
    <n v="100446.1832"/>
    <x v="1"/>
    <n v="14359.375"/>
    <x v="434"/>
    <x v="0"/>
    <m/>
  </r>
  <r>
    <d v="2022-10-12T02:27:26"/>
    <x v="1"/>
    <n v="17"/>
    <s v="FRANCO BRAVO JHOAN FERNANDO"/>
    <x v="1"/>
    <x v="0"/>
    <n v="278"/>
    <n v="25.272727272727298"/>
    <n v="283.81679389313001"/>
    <m/>
    <n v="122767.5573"/>
    <x v="0"/>
    <n v="14359.375"/>
    <x v="434"/>
    <x v="0"/>
    <m/>
  </r>
  <r>
    <d v="2022-10-12T02:27:26"/>
    <x v="1"/>
    <n v="18"/>
    <s v="VANEGAS RAMOS MIGUEL ANGEL"/>
    <x v="4"/>
    <x v="0"/>
    <n v="175"/>
    <n v="25"/>
    <n v="180.610687022901"/>
    <m/>
    <n v="78124.809200000003"/>
    <x v="0"/>
    <n v="14359.375"/>
    <x v="434"/>
    <x v="0"/>
    <m/>
  </r>
  <r>
    <d v="2022-10-12T02:27:27"/>
    <x v="1"/>
    <n v="20"/>
    <s v="TABORDA ROJAS DIEGO ALEJANDRO"/>
    <x v="3"/>
    <x v="0"/>
    <n v="298"/>
    <n v="29.8"/>
    <n v="258.01526717557198"/>
    <s v="2 Descuentos , Despachador."/>
    <n v="111606.8702"/>
    <x v="0"/>
    <n v="14359.375"/>
    <x v="434"/>
    <x v="0"/>
    <m/>
  </r>
  <r>
    <d v="2022-10-12T02:27:27"/>
    <x v="1"/>
    <n v="23"/>
    <s v="MEDINA PARRA JONATHAN ESTIVEN"/>
    <x v="1"/>
    <x v="0"/>
    <n v="252"/>
    <n v="22.909090909090899"/>
    <n v="283.81679389313001"/>
    <m/>
    <n v="122767.5573"/>
    <x v="2"/>
    <n v="14359.375"/>
    <x v="434"/>
    <x v="0"/>
    <m/>
  </r>
  <r>
    <d v="2022-10-12T02:27:27"/>
    <x v="1"/>
    <n v="24"/>
    <s v="PACHECO MOGOLLON ELIAS ISIDRO"/>
    <x v="4"/>
    <x v="0"/>
    <n v="197"/>
    <n v="28.1428571428571"/>
    <n v="180.610687022901"/>
    <m/>
    <n v="78124.809200000003"/>
    <x v="0"/>
    <n v="14359.375"/>
    <x v="434"/>
    <x v="0"/>
    <m/>
  </r>
  <r>
    <d v="2022-10-12T02:27:27"/>
    <x v="1"/>
    <n v="26"/>
    <s v="ESPINOZA CHAVARRIA GUILLERMO LEON"/>
    <x v="6"/>
    <x v="0"/>
    <n v="197"/>
    <n v="24.625"/>
    <n v="206.41221374045799"/>
    <m/>
    <n v="89285.496199999994"/>
    <x v="0"/>
    <n v="14359.375"/>
    <x v="434"/>
    <x v="0"/>
    <m/>
  </r>
  <r>
    <d v="2022-10-12T02:27:27"/>
    <x v="1"/>
    <n v="27"/>
    <s v="ESCOBAR BRAN MATEO"/>
    <x v="6"/>
    <x v="0"/>
    <n v="192"/>
    <n v="24"/>
    <n v="206.41221374045799"/>
    <m/>
    <n v="89285.496199999994"/>
    <x v="0"/>
    <n v="14359.375"/>
    <x v="434"/>
    <x v="0"/>
    <m/>
  </r>
  <r>
    <d v="2022-10-12T02:27:28"/>
    <x v="1"/>
    <n v="29"/>
    <s v="LONDOO CADAVID DAVID SANTIAGO"/>
    <x v="6"/>
    <x v="0"/>
    <n v="201"/>
    <n v="25.125"/>
    <n v="206.41221374045799"/>
    <m/>
    <n v="89285.496199999994"/>
    <x v="0"/>
    <n v="14359.375"/>
    <x v="434"/>
    <x v="0"/>
    <m/>
  </r>
  <r>
    <d v="2022-10-12T02:27:28"/>
    <x v="9"/>
    <n v="31"/>
    <s v="IDARRAGA GARCIA MIGUEL ANGEL"/>
    <x v="4"/>
    <x v="0"/>
    <n v="190"/>
    <n v="27.1428571428571"/>
    <n v="180.610687022901"/>
    <m/>
    <n v="78124.809200000003"/>
    <x v="0"/>
    <n v="14359.375"/>
    <x v="434"/>
    <x v="0"/>
    <m/>
  </r>
  <r>
    <d v="2022-10-12T02:27:28"/>
    <x v="9"/>
    <n v="32"/>
    <s v="HINCAPIE GALLEGO YEISON ANDRES"/>
    <x v="8"/>
    <x v="0"/>
    <n v="155"/>
    <n v="31"/>
    <n v="129.00763358778599"/>
    <m/>
    <n v="55803.435100000002"/>
    <x v="0"/>
    <n v="14359.375"/>
    <x v="434"/>
    <x v="0"/>
    <m/>
  </r>
  <r>
    <d v="2022-10-12T02:27:28"/>
    <x v="9"/>
    <n v="2"/>
    <s v="CAAS LEZCANO IVAN ARTURO"/>
    <x v="2"/>
    <x v="1"/>
    <n v="203"/>
    <n v="33.8333333333333"/>
    <n v="154.80916030534399"/>
    <s v="Realizo 2 Vueltas medias."/>
    <n v="66964.122099999993"/>
    <x v="1"/>
    <n v="14359.375"/>
    <x v="434"/>
    <x v="0"/>
    <m/>
  </r>
  <r>
    <d v="2022-10-12T02:27:28"/>
    <x v="9"/>
    <n v="33"/>
    <s v="TEJADA PEREZ JHON ALEXIS"/>
    <x v="0"/>
    <x v="0"/>
    <n v="207"/>
    <n v="23"/>
    <n v="232.213740458015"/>
    <m/>
    <n v="100446.1832"/>
    <x v="0"/>
    <n v="14359.375"/>
    <x v="434"/>
    <x v="0"/>
    <m/>
  </r>
  <r>
    <d v="2022-10-12T02:27:28"/>
    <x v="9"/>
    <n v="34"/>
    <s v="LONDOO CADAVID DAVID SANTIAGO"/>
    <x v="0"/>
    <x v="0"/>
    <n v="217"/>
    <n v="24.1111111111111"/>
    <n v="232.213740458015"/>
    <m/>
    <n v="100446.1832"/>
    <x v="0"/>
    <n v="14359.375"/>
    <x v="434"/>
    <x v="0"/>
    <m/>
  </r>
  <r>
    <d v="2022-10-12T02:27:29"/>
    <x v="9"/>
    <n v="35"/>
    <s v="URIBE HERRERA JUAN ESTEBAN"/>
    <x v="0"/>
    <x v="0"/>
    <n v="207"/>
    <n v="23"/>
    <n v="232.213740458015"/>
    <s v="7 Descuentos x Transbordo realizado."/>
    <n v="100446.1832"/>
    <x v="1"/>
    <n v="14359.375"/>
    <x v="434"/>
    <x v="0"/>
    <m/>
  </r>
  <r>
    <d v="2022-10-12T02:27:29"/>
    <x v="9"/>
    <n v="36"/>
    <s v="MARTINEZ CHAVERRA LUIS NORBERTO"/>
    <x v="6"/>
    <x v="0"/>
    <n v="182"/>
    <n v="22.75"/>
    <n v="206.41221374045799"/>
    <m/>
    <n v="89285.496199999994"/>
    <x v="0"/>
    <n v="14359.375"/>
    <x v="434"/>
    <x v="0"/>
    <m/>
  </r>
  <r>
    <d v="2022-10-12T02:27:29"/>
    <x v="9"/>
    <n v="37"/>
    <s v="RESTREPO RODRIGUEZ LIBARDO ANDRES"/>
    <x v="2"/>
    <x v="0"/>
    <n v="148"/>
    <n v="24.6666666666667"/>
    <n v="154.80916030534399"/>
    <m/>
    <n v="66964.122099999993"/>
    <x v="1"/>
    <n v="14359.375"/>
    <x v="434"/>
    <x v="0"/>
    <m/>
  </r>
  <r>
    <d v="2022-10-12T02:27:29"/>
    <x v="9"/>
    <n v="38"/>
    <s v="ALQUICHIRE ACEVEDO NELSON JOSE"/>
    <x v="6"/>
    <x v="0"/>
    <n v="177"/>
    <n v="23.6"/>
    <n v="193.511450381679"/>
    <m/>
    <n v="83705.152700000006"/>
    <x v="0"/>
    <n v="14359.375"/>
    <x v="434"/>
    <x v="0"/>
    <m/>
  </r>
  <r>
    <d v="2022-10-12T02:27:29"/>
    <x v="1"/>
    <n v="15"/>
    <s v="LOPERA AGUDELO LUIS FRANCISCO"/>
    <x v="1"/>
    <x v="0"/>
    <n v="231"/>
    <n v="11"/>
    <n v="231"/>
    <m/>
    <n v="99000"/>
    <x v="0"/>
    <n v="13420"/>
    <x v="434"/>
    <x v="0"/>
    <m/>
  </r>
  <r>
    <d v="2022-10-12T02:27:29"/>
    <x v="1"/>
    <n v="16"/>
    <s v="LONDOO ORTIZ ARNOLD DAVID"/>
    <x v="3"/>
    <x v="0"/>
    <n v="216"/>
    <n v="10"/>
    <n v="216"/>
    <m/>
    <n v="92700"/>
    <x v="0"/>
    <n v="13420"/>
    <x v="434"/>
    <x v="0"/>
    <m/>
  </r>
  <r>
    <d v="2022-10-12T02:27:29"/>
    <x v="9"/>
    <n v="39"/>
    <s v="POSSO CORREA SANTIAGO ELIECER"/>
    <x v="6"/>
    <x v="1"/>
    <n v="222"/>
    <n v="27.75"/>
    <n v="206.41221374045799"/>
    <s v="Realizo 2 Vueltas medias."/>
    <n v="89285.496199999994"/>
    <x v="0"/>
    <n v="14359.375"/>
    <x v="434"/>
    <x v="0"/>
    <m/>
  </r>
  <r>
    <d v="2022-10-12T02:27:29"/>
    <x v="9"/>
    <n v="40"/>
    <s v="BERRIO GIL YEYSON DARIO"/>
    <x v="0"/>
    <x v="0"/>
    <n v="242"/>
    <n v="26.8888888888889"/>
    <n v="232.213740458015"/>
    <m/>
    <n v="100446.1832"/>
    <x v="0"/>
    <n v="14359.375"/>
    <x v="434"/>
    <x v="0"/>
    <m/>
  </r>
  <r>
    <d v="2022-10-12T02:27:29"/>
    <x v="1"/>
    <n v="22"/>
    <s v="QUIRAMA CASTAEDA JHON JADER"/>
    <x v="7"/>
    <x v="0"/>
    <n v="59"/>
    <n v="3"/>
    <n v="59"/>
    <m/>
    <n v="25200"/>
    <x v="1"/>
    <n v="13420"/>
    <x v="434"/>
    <x v="0"/>
    <m/>
  </r>
  <r>
    <d v="2022-10-12T02:27:30"/>
    <x v="1"/>
    <n v="42"/>
    <s v="CASTRILLON CLAVIJO CRISTIAN JESIC"/>
    <x v="3"/>
    <x v="0"/>
    <n v="224"/>
    <n v="10"/>
    <n v="224"/>
    <m/>
    <n v="96300"/>
    <x v="0"/>
    <n v="13420"/>
    <x v="434"/>
    <x v="0"/>
    <m/>
  </r>
  <r>
    <d v="2022-10-12T02:27:30"/>
    <x v="1"/>
    <n v="41"/>
    <s v="GARCIA DAVID WILSON ALBERTO"/>
    <x v="1"/>
    <x v="0"/>
    <n v="314"/>
    <n v="28.545454545454501"/>
    <n v="283.81679389313001"/>
    <s v="7 Descuentos x Transbordo realizado / 4 Descuentos x Usuario desubicado"/>
    <n v="122767.5573"/>
    <x v="1"/>
    <n v="14359.375"/>
    <x v="434"/>
    <x v="0"/>
    <m/>
  </r>
  <r>
    <d v="2022-10-13T02:10:06"/>
    <x v="1"/>
    <n v="1"/>
    <s v="VELEZ ZAPATA SANTIAG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2"/>
    <s v="CAAS LEZCANO IVAN ARTURO"/>
    <x v="3"/>
    <x v="0"/>
    <n v="267"/>
    <n v="26.7"/>
    <n v="243.03142329020301"/>
    <m/>
    <n v="104864.14049999999"/>
    <x v="1"/>
    <n v="13929.032300000001"/>
    <x v="435"/>
    <x v="0"/>
    <m/>
  </r>
  <r>
    <d v="2022-10-13T02:10:07"/>
    <x v="1"/>
    <n v="5"/>
    <s v="GONZALEZ MONTAO HERNAN DARIO"/>
    <x v="1"/>
    <x v="0"/>
    <n v="317"/>
    <n v="28.818181818181799"/>
    <n v="267.33456561922401"/>
    <m/>
    <n v="115350.5545"/>
    <x v="1"/>
    <n v="13929.032300000001"/>
    <x v="435"/>
    <x v="0"/>
    <m/>
  </r>
  <r>
    <d v="2022-10-13T02:10:07"/>
    <x v="1"/>
    <n v="6"/>
    <s v="ESCOBAR BRAN MATE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8"/>
    <s v="VACA FIERRO ROBINSON"/>
    <x v="12"/>
    <x v="0"/>
    <n v="287"/>
    <n v="22.076923076923102"/>
    <n v="315.94085027726402"/>
    <s v="Se descuentan 6 Pasajeros por Transbordo realizado / -2 Despachador."/>
    <n v="136323.38260000001"/>
    <x v="1"/>
    <n v="13929.032300000001"/>
    <x v="435"/>
    <x v="0"/>
    <m/>
  </r>
  <r>
    <d v="2022-10-13T02:10:07"/>
    <x v="1"/>
    <n v="9"/>
    <s v="PINEDA ESTRADA CRISTIAN JOHAN"/>
    <x v="3"/>
    <x v="0"/>
    <n v="200"/>
    <n v="20"/>
    <n v="243.03142329020301"/>
    <s v="Se descuentan 3 Usuarios desubicados."/>
    <n v="104864.14049999999"/>
    <x v="0"/>
    <n v="13929.032300000001"/>
    <x v="435"/>
    <x v="0"/>
    <m/>
  </r>
  <r>
    <d v="2022-10-13T02:10:07"/>
    <x v="9"/>
    <n v="11"/>
    <s v="RENDON VIANA HUMBERTO DE JESUS"/>
    <x v="0"/>
    <x v="0"/>
    <n v="232"/>
    <n v="25.7777777777778"/>
    <n v="218.728280961183"/>
    <s v="Se descuentan 2 Usuarios, Despachador."/>
    <n v="94377.7264"/>
    <x v="0"/>
    <n v="13929.032300000001"/>
    <x v="435"/>
    <x v="0"/>
    <m/>
  </r>
  <r>
    <d v="2022-10-13T02:10:08"/>
    <x v="9"/>
    <n v="12"/>
    <s v="MARULANDA JARAMILLO DAWER ANDRES"/>
    <x v="8"/>
    <x v="0"/>
    <n v="104"/>
    <n v="20.8"/>
    <n v="121.515711645102"/>
    <m/>
    <n v="52432.070200000002"/>
    <x v="0"/>
    <n v="13929.032300000001"/>
    <x v="435"/>
    <x v="0"/>
    <m/>
  </r>
  <r>
    <d v="2022-10-13T02:10:08"/>
    <x v="9"/>
    <n v="13"/>
    <s v="ALQUICHIRE ACEVEDO NELSON JOSE"/>
    <x v="6"/>
    <x v="0"/>
    <n v="212"/>
    <n v="26.5"/>
    <n v="194.425138632163"/>
    <m/>
    <n v="83891.312399999995"/>
    <x v="0"/>
    <n v="13929.032300000001"/>
    <x v="435"/>
    <x v="0"/>
    <m/>
  </r>
  <r>
    <d v="2022-10-13T02:10:08"/>
    <x v="9"/>
    <n v="14"/>
    <s v="JIMENEZ JIMENEZ OMAR DAVID"/>
    <x v="0"/>
    <x v="0"/>
    <n v="232"/>
    <n v="25.7777777777778"/>
    <n v="218.728280961183"/>
    <m/>
    <n v="94377.7264"/>
    <x v="1"/>
    <n v="13929.032300000001"/>
    <x v="435"/>
    <x v="0"/>
    <m/>
  </r>
  <r>
    <d v="2022-10-13T02:10:09"/>
    <x v="9"/>
    <n v="15"/>
    <s v="LOPERA AGUDELO LUIS FRANCISCO"/>
    <x v="0"/>
    <x v="0"/>
    <n v="230"/>
    <n v="25.5555555555556"/>
    <n v="218.728280961183"/>
    <m/>
    <n v="94377.7264"/>
    <x v="0"/>
    <n v="13929.032300000001"/>
    <x v="435"/>
    <x v="0"/>
    <m/>
  </r>
  <r>
    <d v="2022-10-13T02:10:09"/>
    <x v="9"/>
    <n v="17"/>
    <s v="FRANCO BRAVO JHOAN FERNANDO"/>
    <x v="1"/>
    <x v="0"/>
    <n v="229"/>
    <n v="20.818181818181799"/>
    <n v="267.33456561922401"/>
    <m/>
    <n v="115350.5545"/>
    <x v="0"/>
    <n v="13929.032300000001"/>
    <x v="435"/>
    <x v="0"/>
    <m/>
  </r>
  <r>
    <d v="2022-10-13T02:10:09"/>
    <x v="9"/>
    <n v="20"/>
    <s v="TABORDA ROJAS DIEGO ALEJANDRO"/>
    <x v="3"/>
    <x v="0"/>
    <n v="281"/>
    <n v="28.1"/>
    <n v="243.03142329020301"/>
    <m/>
    <n v="104864.14049999999"/>
    <x v="0"/>
    <n v="13929.032300000001"/>
    <x v="435"/>
    <x v="0"/>
    <m/>
  </r>
  <r>
    <d v="2022-10-13T02:10:10"/>
    <x v="9"/>
    <n v="22"/>
    <s v="QUIRAMA CASTAEDA JHON JADER"/>
    <x v="0"/>
    <x v="0"/>
    <n v="296"/>
    <n v="32.8888888888889"/>
    <n v="218.728280961183"/>
    <m/>
    <n v="94377.7264"/>
    <x v="1"/>
    <n v="13929.032300000001"/>
    <x v="435"/>
    <x v="0"/>
    <m/>
  </r>
  <r>
    <d v="2022-10-13T02:10:10"/>
    <x v="9"/>
    <n v="23"/>
    <s v="MEDINA PARRA JONATHAN ESTIVEN"/>
    <x v="0"/>
    <x v="0"/>
    <n v="225"/>
    <n v="25"/>
    <n v="218.728280961183"/>
    <m/>
    <n v="94377.7264"/>
    <x v="2"/>
    <n v="13929.032300000001"/>
    <x v="435"/>
    <x v="0"/>
    <m/>
  </r>
  <r>
    <d v="2022-10-13T02:10:10"/>
    <x v="9"/>
    <n v="24"/>
    <s v="PACHECO MOGOLLON ELIAS ISIDRO"/>
    <x v="6"/>
    <x v="0"/>
    <n v="192"/>
    <n v="25.6"/>
    <n v="182.27356746765199"/>
    <s v="Se descuentan 11 Usuarios de un transbordo."/>
    <n v="78648.1054"/>
    <x v="0"/>
    <n v="13929.032300000001"/>
    <x v="435"/>
    <x v="0"/>
    <m/>
  </r>
  <r>
    <d v="2022-10-13T02:10:10"/>
    <x v="9"/>
    <n v="26"/>
    <s v="ESPINOZA CHAVARRIA GUILLERMO LEON"/>
    <x v="2"/>
    <x v="0"/>
    <n v="143"/>
    <n v="23.8333333333333"/>
    <n v="145.81885397412199"/>
    <m/>
    <n v="62918.484299999996"/>
    <x v="0"/>
    <n v="13929.032300000001"/>
    <x v="435"/>
    <x v="0"/>
    <m/>
  </r>
  <r>
    <d v="2022-10-13T02:10:11"/>
    <x v="9"/>
    <n v="29"/>
    <s v="LONDOO CADAVID DAVID SANTIAGO"/>
    <x v="6"/>
    <x v="0"/>
    <n v="203"/>
    <n v="25.375"/>
    <n v="194.425138632163"/>
    <s v="se descuentan 2 Usarios desubicados"/>
    <n v="83891.312399999995"/>
    <x v="0"/>
    <n v="13929.032300000001"/>
    <x v="435"/>
    <x v="0"/>
    <m/>
  </r>
  <r>
    <d v="2022-10-13T02:10:11"/>
    <x v="12"/>
    <n v="31"/>
    <s v="IDARRAGA GARCIA MIGUEL ANGEL"/>
    <x v="0"/>
    <x v="1"/>
    <n v="213"/>
    <n v="23.6666666666667"/>
    <n v="218.728280961183"/>
    <s v="No realizo un recorrido por choque."/>
    <n v="94377.7264"/>
    <x v="0"/>
    <n v="13929.032300000001"/>
    <x v="435"/>
    <x v="0"/>
    <m/>
  </r>
  <r>
    <d v="2022-10-13T02:10:11"/>
    <x v="9"/>
    <n v="32"/>
    <s v="HINCAPIE GALLEGO YEISON ANDRES"/>
    <x v="6"/>
    <x v="0"/>
    <n v="202"/>
    <n v="25.25"/>
    <n v="194.425138632163"/>
    <m/>
    <n v="83891.312399999995"/>
    <x v="0"/>
    <n v="13929.032300000001"/>
    <x v="435"/>
    <x v="0"/>
    <m/>
  </r>
  <r>
    <d v="2022-10-13T02:10:12"/>
    <x v="1"/>
    <n v="33"/>
    <s v="TEJADA PEREZ JHON ALEXIS"/>
    <x v="0"/>
    <x v="0"/>
    <n v="176"/>
    <n v="19.5555555555556"/>
    <n v="218.728280961183"/>
    <m/>
    <n v="94377.7264"/>
    <x v="0"/>
    <n v="13929.032300000001"/>
    <x v="435"/>
    <x v="0"/>
    <m/>
  </r>
  <r>
    <d v="2022-10-13T02:10:12"/>
    <x v="1"/>
    <n v="34"/>
    <s v="LONDOO LOPERA DUVAN ANDRES"/>
    <x v="3"/>
    <x v="0"/>
    <n v="198"/>
    <n v="19.8"/>
    <n v="243.03142329020301"/>
    <m/>
    <n v="104864.14049999999"/>
    <x v="0"/>
    <n v="13929.032300000001"/>
    <x v="435"/>
    <x v="0"/>
    <m/>
  </r>
  <r>
    <d v="2022-10-13T02:10:12"/>
    <x v="1"/>
    <n v="35"/>
    <s v="URIBE HERRERA JUAN ESTEBAN"/>
    <x v="9"/>
    <x v="0"/>
    <n v="309"/>
    <n v="25.75"/>
    <n v="291.63770794824399"/>
    <m/>
    <n v="125836.96859999999"/>
    <x v="1"/>
    <n v="13929.032300000001"/>
    <x v="435"/>
    <x v="0"/>
    <m/>
  </r>
  <r>
    <d v="2022-10-13T02:10:12"/>
    <x v="1"/>
    <n v="36"/>
    <s v="MARTINEZ CHAVERRA LUIS NORBERTO"/>
    <x v="1"/>
    <x v="0"/>
    <n v="241"/>
    <n v="21.909090909090899"/>
    <n v="267.33456561922401"/>
    <m/>
    <n v="115350.5545"/>
    <x v="0"/>
    <n v="13929.032300000001"/>
    <x v="435"/>
    <x v="0"/>
    <m/>
  </r>
  <r>
    <d v="2022-10-13T02:10:13"/>
    <x v="1"/>
    <n v="37"/>
    <s v="RESTREPO RODRIGUEZ LIBARDO ANDRES"/>
    <x v="11"/>
    <x v="0"/>
    <n v="58"/>
    <n v="29"/>
    <n v="48.6062846580407"/>
    <m/>
    <n v="20972.828099999999"/>
    <x v="1"/>
    <n v="13929.032300000001"/>
    <x v="435"/>
    <x v="0"/>
    <m/>
  </r>
  <r>
    <d v="2022-10-13T02:10:13"/>
    <x v="1"/>
    <n v="38"/>
    <s v="ACEVEDO JHON FREDY"/>
    <x v="0"/>
    <x v="0"/>
    <n v="248"/>
    <n v="27.5555555555556"/>
    <n v="218.728280961183"/>
    <m/>
    <n v="94377.7264"/>
    <x v="0"/>
    <n v="13929.032300000001"/>
    <x v="435"/>
    <x v="0"/>
    <m/>
  </r>
  <r>
    <d v="2022-10-13T02:10:13"/>
    <x v="1"/>
    <n v="39"/>
    <s v="POSSO CORREA SANTIAGO ELIECER"/>
    <x v="0"/>
    <x v="0"/>
    <n v="197"/>
    <n v="21.8888888888889"/>
    <n v="218.728280961183"/>
    <m/>
    <n v="94377.7264"/>
    <x v="0"/>
    <n v="13929.032300000001"/>
    <x v="435"/>
    <x v="0"/>
    <m/>
  </r>
  <r>
    <d v="2022-10-13T02:10:13"/>
    <x v="1"/>
    <n v="40"/>
    <s v="BERRIO GIL YEYSON DARIO"/>
    <x v="1"/>
    <x v="0"/>
    <n v="254"/>
    <n v="23.090909090909101"/>
    <n v="267.33456561922401"/>
    <m/>
    <n v="115350.5545"/>
    <x v="0"/>
    <n v="13929.032300000001"/>
    <x v="435"/>
    <x v="0"/>
    <m/>
  </r>
  <r>
    <d v="2022-10-13T02:10:14"/>
    <x v="1"/>
    <n v="41"/>
    <s v="GARCIA DAVID WILSON ALBERTO"/>
    <x v="3"/>
    <x v="0"/>
    <n v="265"/>
    <n v="26.5"/>
    <n v="243.03142329020301"/>
    <m/>
    <n v="104864.14049999999"/>
    <x v="1"/>
    <n v="13929.032300000001"/>
    <x v="435"/>
    <x v="0"/>
    <m/>
  </r>
  <r>
    <d v="2022-10-13T02:10:14"/>
    <x v="1"/>
    <n v="42"/>
    <s v="CASTRILLON CLAVIJO CRISTIAN JESIC"/>
    <x v="6"/>
    <x v="0"/>
    <n v="177"/>
    <n v="22.125"/>
    <n v="194.425138632163"/>
    <m/>
    <n v="83891.312399999995"/>
    <x v="0"/>
    <n v="13929.032300000001"/>
    <x v="435"/>
    <x v="0"/>
    <m/>
  </r>
  <r>
    <d v="2022-10-13T02:10:23"/>
    <x v="1"/>
    <n v="3"/>
    <s v="CANO JIMENEZ ESNEIDER"/>
    <x v="0"/>
    <x v="3"/>
    <n v="163"/>
    <n v="18.1111111111111"/>
    <n v="163"/>
    <m/>
    <n v="69300"/>
    <x v="0"/>
    <n v="10080"/>
    <x v="435"/>
    <x v="0"/>
    <m/>
  </r>
  <r>
    <d v="2022-10-13T02:10:23"/>
    <x v="1"/>
    <n v="7"/>
    <s v="MUOZ LOZANO VICTOR LEONIDAS"/>
    <x v="1"/>
    <x v="3"/>
    <n v="213"/>
    <n v="19.363636363636399"/>
    <n v="213"/>
    <m/>
    <n v="90900"/>
    <x v="1"/>
    <n v="10080"/>
    <x v="435"/>
    <x v="0"/>
    <m/>
  </r>
  <r>
    <d v="2022-10-13T02:10:23"/>
    <x v="1"/>
    <n v="16"/>
    <s v="LONDOO ORTIZ ARNOLD DAVID"/>
    <x v="3"/>
    <x v="3"/>
    <n v="185"/>
    <n v="18.5"/>
    <n v="185"/>
    <m/>
    <n v="78750"/>
    <x v="0"/>
    <n v="10080"/>
    <x v="435"/>
    <x v="0"/>
    <m/>
  </r>
  <r>
    <d v="2022-10-13T02:10:24"/>
    <x v="1"/>
    <n v="18"/>
    <s v="VANEGAS RAMOS MIGUEL ANGEL"/>
    <x v="6"/>
    <x v="3"/>
    <n v="156"/>
    <n v="19.5"/>
    <n v="156"/>
    <s v="Se descuentan 4 Usuarios por  ingreso de propietario y conductor"/>
    <n v="66600"/>
    <x v="0"/>
    <n v="10080"/>
    <x v="435"/>
    <x v="0"/>
    <m/>
  </r>
  <r>
    <d v="2022-10-14T08:36:02"/>
    <x v="9"/>
    <n v="2"/>
    <s v="CAAS LEZCANO IVAN ARTURO"/>
    <x v="0"/>
    <x v="0"/>
    <n v="216"/>
    <n v="24"/>
    <n v="229.27810650887599"/>
    <m/>
    <n v="99125.147899999996"/>
    <x v="1"/>
    <n v="14836.6667"/>
    <x v="436"/>
    <x v="0"/>
    <m/>
  </r>
  <r>
    <d v="2022-10-14T08:36:02"/>
    <x v="9"/>
    <n v="5"/>
    <s v="GONZALEZ MONTAO HERNAN DARIO"/>
    <x v="0"/>
    <x v="0"/>
    <n v="205"/>
    <n v="22.7777777777778"/>
    <n v="229.27810650887599"/>
    <s v="Se descuenta 1 pasajero desubicado"/>
    <n v="99125.147899999996"/>
    <x v="1"/>
    <n v="14836.6667"/>
    <x v="436"/>
    <x v="0"/>
    <m/>
  </r>
  <r>
    <d v="2022-10-14T08:36:02"/>
    <x v="9"/>
    <n v="6"/>
    <s v="VARGAS ROJAS DIELMER AUGUSTO"/>
    <x v="1"/>
    <x v="0"/>
    <n v="283"/>
    <n v="25.727272727272702"/>
    <n v="280.22879684418098"/>
    <m/>
    <n v="121152.9586"/>
    <x v="0"/>
    <n v="14836.6667"/>
    <x v="436"/>
    <x v="0"/>
    <m/>
  </r>
  <r>
    <d v="2022-10-14T08:36:02"/>
    <x v="9"/>
    <n v="8"/>
    <s v="VACA FIERRO ROBINSON"/>
    <x v="0"/>
    <x v="0"/>
    <n v="280"/>
    <n v="31.1111111111111"/>
    <n v="229.27810650887599"/>
    <m/>
    <n v="99125.147899999996"/>
    <x v="1"/>
    <n v="14836.6667"/>
    <x v="436"/>
    <x v="0"/>
    <m/>
  </r>
  <r>
    <d v="2022-10-14T08:36:03"/>
    <x v="9"/>
    <n v="9"/>
    <s v="PINEDA ESTRADA CRISTIAN JOHAN"/>
    <x v="4"/>
    <x v="1"/>
    <n v="201"/>
    <n v="28.714285714285701"/>
    <n v="178.32741617356999"/>
    <m/>
    <n v="77097.337299999999"/>
    <x v="0"/>
    <n v="14836.6667"/>
    <x v="436"/>
    <x v="0"/>
    <m/>
  </r>
  <r>
    <d v="2022-10-14T08:36:03"/>
    <x v="13"/>
    <n v="10"/>
    <s v="PIEDRAHITA MADRID SANTIAGO"/>
    <x v="6"/>
    <x v="0"/>
    <n v="182"/>
    <n v="22.75"/>
    <n v="203.802761341223"/>
    <m/>
    <n v="88111.242599999998"/>
    <x v="0"/>
    <n v="14836.6667"/>
    <x v="436"/>
    <x v="0"/>
    <m/>
  </r>
  <r>
    <d v="2022-10-14T08:36:03"/>
    <x v="9"/>
    <n v="11"/>
    <s v="RENDON VIANA HUMBERTO DE JESUS"/>
    <x v="1"/>
    <x v="0"/>
    <n v="288"/>
    <n v="26.181818181818201"/>
    <n v="280.22879684418098"/>
    <m/>
    <n v="121152.9586"/>
    <x v="0"/>
    <n v="14836.6667"/>
    <x v="436"/>
    <x v="0"/>
    <m/>
  </r>
  <r>
    <d v="2022-10-14T08:36:04"/>
    <x v="9"/>
    <n v="13"/>
    <s v="MORALES CASTAEDA JONNY EDISON"/>
    <x v="4"/>
    <x v="0"/>
    <n v="192"/>
    <n v="27.428571428571399"/>
    <n v="178.32741617356999"/>
    <s v="Realizo 2 medias vueltas"/>
    <n v="77097.337299999999"/>
    <x v="0"/>
    <n v="14836.6667"/>
    <x v="436"/>
    <x v="0"/>
    <m/>
  </r>
  <r>
    <d v="2022-10-14T08:36:04"/>
    <x v="9"/>
    <n v="14"/>
    <s v="JIMENEZ JIMENEZ OMAR DAVID"/>
    <x v="9"/>
    <x v="0"/>
    <n v="261"/>
    <n v="21.75"/>
    <n v="305.70414201183399"/>
    <m/>
    <n v="132166.8639"/>
    <x v="1"/>
    <n v="14836.6667"/>
    <x v="436"/>
    <x v="0"/>
    <m/>
  </r>
  <r>
    <d v="2022-10-14T08:36:04"/>
    <x v="9"/>
    <n v="16"/>
    <s v="LONDOO ORTIZ ARNOLD DAVID"/>
    <x v="0"/>
    <x v="0"/>
    <n v="201"/>
    <n v="22.3333333333333"/>
    <n v="229.27810650887599"/>
    <m/>
    <n v="99125.147899999996"/>
    <x v="0"/>
    <n v="14836.6667"/>
    <x v="436"/>
    <x v="0"/>
    <m/>
  </r>
  <r>
    <d v="2022-10-14T08:36:04"/>
    <x v="9"/>
    <n v="18"/>
    <s v="VANEGAS RAMOS MIGUEL ANGEL"/>
    <x v="4"/>
    <x v="0"/>
    <n v="189"/>
    <n v="27"/>
    <n v="178.32741617356999"/>
    <m/>
    <n v="77097.337299999999"/>
    <x v="0"/>
    <n v="14836.6667"/>
    <x v="436"/>
    <x v="0"/>
    <m/>
  </r>
  <r>
    <d v="2022-10-14T08:36:05"/>
    <x v="9"/>
    <n v="20"/>
    <s v="TABORDA ROJAS DIEGO ALEJANDRO"/>
    <x v="1"/>
    <x v="0"/>
    <n v="304"/>
    <n v="27.636363636363601"/>
    <n v="280.22879684418098"/>
    <m/>
    <n v="121152.9586"/>
    <x v="0"/>
    <n v="14836.6667"/>
    <x v="436"/>
    <x v="0"/>
    <m/>
  </r>
  <r>
    <d v="2022-10-14T08:36:05"/>
    <x v="1"/>
    <n v="22"/>
    <s v="QUIRAMA CASTAEDA JHON JADER"/>
    <x v="3"/>
    <x v="0"/>
    <n v="259"/>
    <n v="25.9"/>
    <n v="254.75345167652901"/>
    <m/>
    <n v="110139.0533"/>
    <x v="1"/>
    <n v="14836.6667"/>
    <x v="436"/>
    <x v="0"/>
    <m/>
  </r>
  <r>
    <d v="2022-10-14T08:36:05"/>
    <x v="1"/>
    <n v="23"/>
    <s v="MEDINA PARRA JONATHAN ESTIVEN"/>
    <x v="0"/>
    <x v="0"/>
    <n v="212"/>
    <n v="23.5555555555556"/>
    <n v="229.27810650887599"/>
    <m/>
    <n v="99125.147899999996"/>
    <x v="2"/>
    <n v="14836.6667"/>
    <x v="436"/>
    <x v="0"/>
    <m/>
  </r>
  <r>
    <d v="2022-10-14T08:36:05"/>
    <x v="1"/>
    <n v="24"/>
    <s v="PACHECO MOGOLLON ELIAS ISIDRO"/>
    <x v="0"/>
    <x v="0"/>
    <n v="235"/>
    <n v="26.1111111111111"/>
    <n v="229.27810650887599"/>
    <m/>
    <n v="99125.147899999996"/>
    <x v="0"/>
    <n v="14836.6667"/>
    <x v="436"/>
    <x v="0"/>
    <m/>
  </r>
  <r>
    <d v="2022-10-14T08:36:05"/>
    <x v="1"/>
    <n v="26"/>
    <s v="ESPINOZA CHAVARRIA GUILLERMO LEON"/>
    <x v="0"/>
    <x v="0"/>
    <n v="195"/>
    <n v="21.6666666666667"/>
    <n v="229.27810650887599"/>
    <s v="Se descuenta pasajero desubicado."/>
    <n v="99125.147899999996"/>
    <x v="0"/>
    <n v="14836.6667"/>
    <x v="436"/>
    <x v="0"/>
    <m/>
  </r>
  <r>
    <d v="2022-10-14T08:36:06"/>
    <x v="1"/>
    <n v="27"/>
    <s v="ESCOBAR BRAN MATEO"/>
    <x v="0"/>
    <x v="0"/>
    <n v="190"/>
    <n v="21.1111111111111"/>
    <n v="229.27810650887599"/>
    <m/>
    <n v="99125.147899999996"/>
    <x v="0"/>
    <n v="14836.6667"/>
    <x v="436"/>
    <x v="0"/>
    <m/>
  </r>
  <r>
    <d v="2022-10-14T08:36:06"/>
    <x v="1"/>
    <n v="31"/>
    <s v="ALQUICHIRE ACEVEDO NELSON JOSE"/>
    <x v="8"/>
    <x v="0"/>
    <n v="134"/>
    <n v="26.8"/>
    <n v="127.37672583826399"/>
    <s v="Taller , Se descuenta un pasajero desubicado"/>
    <n v="55069.526599999997"/>
    <x v="0"/>
    <n v="14836.6667"/>
    <x v="436"/>
    <x v="0"/>
    <m/>
  </r>
  <r>
    <d v="2022-10-14T08:36:06"/>
    <x v="9"/>
    <n v="32"/>
    <s v="HINCAPIE GALLEGO YEISON ANDRES"/>
    <x v="6"/>
    <x v="1"/>
    <n v="189"/>
    <n v="23.625"/>
    <n v="203.802761341223"/>
    <s v="Se descuentan 4 Pasajeros  Conductor y propietario"/>
    <n v="88111.242599999998"/>
    <x v="0"/>
    <n v="14836.6667"/>
    <x v="436"/>
    <x v="0"/>
    <m/>
  </r>
  <r>
    <d v="2022-10-14T08:36:06"/>
    <x v="9"/>
    <n v="33"/>
    <s v="TEJADA PEREZ JHON ALEXIS"/>
    <x v="0"/>
    <x v="0"/>
    <n v="224"/>
    <n v="24.8888888888889"/>
    <n v="229.27810650887599"/>
    <m/>
    <n v="99125.147899999996"/>
    <x v="0"/>
    <n v="14836.6667"/>
    <x v="436"/>
    <x v="0"/>
    <m/>
  </r>
  <r>
    <d v="2022-10-14T08:36:07"/>
    <x v="9"/>
    <n v="34"/>
    <s v="MONTOYA OSPINA GILBERTO ANTONIO"/>
    <x v="3"/>
    <x v="0"/>
    <n v="238"/>
    <n v="23.8"/>
    <n v="254.75345167652901"/>
    <s v="Se descuentan 24 Pasajeros de un transbordo."/>
    <n v="110139.0533"/>
    <x v="0"/>
    <n v="14836.6667"/>
    <x v="436"/>
    <x v="0"/>
    <m/>
  </r>
  <r>
    <d v="2022-10-14T08:36:07"/>
    <x v="9"/>
    <n v="35"/>
    <s v="URIBE HERRERA JUAN ESTEBAN"/>
    <x v="11"/>
    <x v="2"/>
    <n v="70"/>
    <n v="35"/>
    <n v="50.950690335305701"/>
    <s v="Taller."/>
    <n v="22027.810700000002"/>
    <x v="1"/>
    <n v="14836.6667"/>
    <x v="436"/>
    <x v="0"/>
    <m/>
  </r>
  <r>
    <d v="2022-10-14T08:36:07"/>
    <x v="9"/>
    <n v="36"/>
    <s v="LONDOO CADAVID DAVID SANTIAGO"/>
    <x v="6"/>
    <x v="0"/>
    <n v="217"/>
    <n v="27.125"/>
    <n v="203.802761341223"/>
    <m/>
    <n v="88111.242599999998"/>
    <x v="0"/>
    <n v="14836.6667"/>
    <x v="436"/>
    <x v="0"/>
    <m/>
  </r>
  <r>
    <d v="2022-10-14T08:36:07"/>
    <x v="9"/>
    <n v="37"/>
    <s v="RESTREPO RODRIGUEZ LIBARDO ANDRES"/>
    <x v="6"/>
    <x v="0"/>
    <n v="227"/>
    <n v="28.375"/>
    <n v="203.802761341223"/>
    <s v="Se descuenta 1 pasajero (Propietario Vh 19)"/>
    <n v="88111.242599999998"/>
    <x v="1"/>
    <n v="14836.6667"/>
    <x v="436"/>
    <x v="0"/>
    <m/>
  </r>
  <r>
    <d v="2022-10-14T08:36:08"/>
    <x v="9"/>
    <n v="38"/>
    <s v="ACEVEDO JHON FREDY"/>
    <x v="0"/>
    <x v="0"/>
    <n v="239"/>
    <n v="26.5555555555556"/>
    <n v="229.27810650887599"/>
    <m/>
    <n v="99125.147899999996"/>
    <x v="0"/>
    <n v="14836.6667"/>
    <x v="436"/>
    <x v="0"/>
    <m/>
  </r>
  <r>
    <d v="2022-10-14T08:36:08"/>
    <x v="9"/>
    <n v="3"/>
    <s v="CANO JIMENEZ ESNEIDER"/>
    <x v="3"/>
    <x v="0"/>
    <n v="186"/>
    <n v="10"/>
    <n v="186"/>
    <m/>
    <n v="79200"/>
    <x v="0"/>
    <n v="14580"/>
    <x v="436"/>
    <x v="0"/>
    <m/>
  </r>
  <r>
    <d v="2022-10-14T08:36:08"/>
    <x v="1"/>
    <n v="12"/>
    <s v="MARULANDA JARAMILLO DAWER ANDRES"/>
    <x v="3"/>
    <x v="0"/>
    <n v="190"/>
    <n v="10"/>
    <n v="190"/>
    <m/>
    <n v="81000"/>
    <x v="0"/>
    <n v="14580"/>
    <x v="436"/>
    <x v="0"/>
    <m/>
  </r>
  <r>
    <d v="2022-10-14T08:36:08"/>
    <x v="9"/>
    <n v="39"/>
    <s v="POSSO CORREA SANTIAGO ELIECER"/>
    <x v="6"/>
    <x v="0"/>
    <n v="221"/>
    <n v="26"/>
    <n v="216.540433925049"/>
    <m/>
    <n v="93618.195300000007"/>
    <x v="0"/>
    <n v="14836.6667"/>
    <x v="436"/>
    <x v="0"/>
    <m/>
  </r>
  <r>
    <d v="2022-10-14T08:36:08"/>
    <x v="1"/>
    <n v="15"/>
    <s v="LOPERA AGUDELO LUIS FRANCISCO"/>
    <x v="3"/>
    <x v="0"/>
    <n v="196"/>
    <n v="10"/>
    <n v="196"/>
    <m/>
    <n v="83700"/>
    <x v="0"/>
    <n v="14580"/>
    <x v="436"/>
    <x v="0"/>
    <m/>
  </r>
  <r>
    <d v="2022-10-14T08:36:08"/>
    <x v="9"/>
    <n v="40"/>
    <s v="OCAMPO OCAMPO ANTONIO JOSE"/>
    <x v="3"/>
    <x v="0"/>
    <n v="286"/>
    <n v="28.6"/>
    <n v="254.75345167652901"/>
    <m/>
    <n v="110139.0533"/>
    <x v="0"/>
    <n v="14836.6667"/>
    <x v="436"/>
    <x v="0"/>
    <m/>
  </r>
  <r>
    <d v="2022-10-14T08:36:08"/>
    <x v="1"/>
    <n v="17"/>
    <s v="FRANCO BRAVO JHOAN FERNANDO"/>
    <x v="6"/>
    <x v="1"/>
    <n v="157"/>
    <n v="8"/>
    <n v="157"/>
    <m/>
    <n v="67050"/>
    <x v="0"/>
    <n v="14580"/>
    <x v="436"/>
    <x v="0"/>
    <m/>
  </r>
  <r>
    <d v="2022-10-14T08:36:08"/>
    <x v="9"/>
    <n v="41"/>
    <s v="GARCIA DAVID WILSON ALBERTO"/>
    <x v="1"/>
    <x v="0"/>
    <n v="277"/>
    <n v="25.181818181818201"/>
    <n v="280.22879684418098"/>
    <m/>
    <n v="121152.9586"/>
    <x v="1"/>
    <n v="14836.6667"/>
    <x v="436"/>
    <x v="0"/>
    <m/>
  </r>
  <r>
    <d v="2022-10-14T08:36:08"/>
    <x v="9"/>
    <n v="42"/>
    <s v="CASTRILLON CLAVIJO CRISTIAN JESIC"/>
    <x v="0"/>
    <x v="0"/>
    <n v="243"/>
    <n v="27"/>
    <n v="229.27810650887599"/>
    <s v="Se descuenta 1 pasajeros desubicado"/>
    <n v="99125.147899999996"/>
    <x v="0"/>
    <n v="14836.6667"/>
    <x v="436"/>
    <x v="0"/>
    <m/>
  </r>
  <r>
    <d v="2022-10-15T02:57:39"/>
    <x v="9"/>
    <n v="1"/>
    <s v="VELEZ ZAPATA SANTIAGO"/>
    <x v="3"/>
    <x v="0"/>
    <n v="215"/>
    <n v="21.5"/>
    <n v="258.54477611940302"/>
    <m/>
    <n v="111845.1493"/>
    <x v="0"/>
    <n v="15061.290300000001"/>
    <x v="437"/>
    <x v="0"/>
    <m/>
  </r>
  <r>
    <d v="2022-10-15T02:57:40"/>
    <x v="9"/>
    <n v="2"/>
    <s v="JIMENEZ JIMENEZ OMAR DAVID"/>
    <x v="0"/>
    <x v="0"/>
    <n v="261"/>
    <n v="29"/>
    <n v="232.69029850746301"/>
    <s v="Descuento de 2 pasajeros (Despachador)"/>
    <n v="100660.63430000001"/>
    <x v="1"/>
    <n v="15061.290300000001"/>
    <x v="437"/>
    <x v="0"/>
    <m/>
  </r>
  <r>
    <d v="2022-10-15T02:57:40"/>
    <x v="1"/>
    <n v="5"/>
    <s v="GONZALEZ MONTAO HERNAN DARIO"/>
    <x v="3"/>
    <x v="0"/>
    <n v="259"/>
    <n v="25.9"/>
    <n v="258.54477611940302"/>
    <m/>
    <n v="111845.1493"/>
    <x v="1"/>
    <n v="15061.290300000001"/>
    <x v="437"/>
    <x v="0"/>
    <m/>
  </r>
  <r>
    <d v="2022-10-15T02:57:40"/>
    <x v="1"/>
    <n v="6"/>
    <s v="VARGAS ROJAS DIELMER AUGUSTO"/>
    <x v="0"/>
    <x v="0"/>
    <n v="225"/>
    <n v="25"/>
    <n v="232.69029850746301"/>
    <m/>
    <n v="100660.63430000001"/>
    <x v="0"/>
    <n v="15061.290300000001"/>
    <x v="437"/>
    <x v="0"/>
    <m/>
  </r>
  <r>
    <d v="2022-10-15T02:57:40"/>
    <x v="1"/>
    <n v="7"/>
    <s v="MUOZ LOZANO VICTOR LEONIDAS"/>
    <x v="6"/>
    <x v="0"/>
    <n v="191"/>
    <n v="22.470588235294102"/>
    <n v="219.76305970149301"/>
    <s v="Descuento de 6  pasajeros (Despachador y Transbordo) "/>
    <n v="95068.376900000003"/>
    <x v="1"/>
    <n v="15061.290300000001"/>
    <x v="437"/>
    <x v="0"/>
    <m/>
  </r>
  <r>
    <d v="2022-10-15T02:57:40"/>
    <x v="1"/>
    <n v="8"/>
    <s v="VACA FIERRO ROBINSON"/>
    <x v="13"/>
    <x v="0"/>
    <n v="347"/>
    <n v="24.785714285714299"/>
    <n v="361.96268656716398"/>
    <s v="Descuento de 2 pasajeros (Propietario)"/>
    <n v="156583.209"/>
    <x v="1"/>
    <n v="15061.290300000001"/>
    <x v="437"/>
    <x v="0"/>
    <m/>
  </r>
  <r>
    <d v="2022-10-15T02:57:40"/>
    <x v="1"/>
    <n v="11"/>
    <s v="RENDON VIANA HUMBERTO DE JESUS"/>
    <x v="0"/>
    <x v="0"/>
    <n v="232"/>
    <n v="25.7777777777778"/>
    <n v="232.69029850746301"/>
    <s v="Descuento de 2 pasajeros (Despachador)"/>
    <n v="100660.63430000001"/>
    <x v="0"/>
    <n v="15061.290300000001"/>
    <x v="437"/>
    <x v="0"/>
    <m/>
  </r>
  <r>
    <d v="2022-10-15T02:57:40"/>
    <x v="1"/>
    <n v="12"/>
    <s v="MARULANDA JARAMILLO DAWER ANDRES"/>
    <x v="7"/>
    <x v="0"/>
    <n v="93"/>
    <n v="31"/>
    <n v="77.563432835820905"/>
    <m/>
    <n v="33553.544800000003"/>
    <x v="0"/>
    <n v="15061.290300000001"/>
    <x v="437"/>
    <x v="0"/>
    <m/>
  </r>
  <r>
    <d v="2022-10-15T02:57:41"/>
    <x v="1"/>
    <n v="13"/>
    <s v="MORALES CASTAEDA JONNY EDISON"/>
    <x v="3"/>
    <x v="0"/>
    <n v="250"/>
    <n v="25"/>
    <n v="258.54477611940302"/>
    <m/>
    <n v="111845.1493"/>
    <x v="0"/>
    <n v="15061.290300000001"/>
    <x v="437"/>
    <x v="0"/>
    <m/>
  </r>
  <r>
    <d v="2022-10-15T02:57:41"/>
    <x v="9"/>
    <n v="14"/>
    <s v="JIMENEZ JIMENEZ OMAR DAVID"/>
    <x v="1"/>
    <x v="0"/>
    <n v="319"/>
    <n v="29"/>
    <n v="284.39925373134298"/>
    <s v="Descuento de 1 pasajero(Despachador)"/>
    <n v="123029.6642"/>
    <x v="1"/>
    <n v="15061.290300000001"/>
    <x v="437"/>
    <x v="0"/>
    <m/>
  </r>
  <r>
    <d v="2022-10-15T02:57:41"/>
    <x v="9"/>
    <n v="15"/>
    <s v="LOPERA AGUDELO LUIS FRANCISCO"/>
    <x v="6"/>
    <x v="0"/>
    <n v="186"/>
    <n v="23.25"/>
    <n v="206.83582089552201"/>
    <m/>
    <n v="89476.119399999996"/>
    <x v="0"/>
    <n v="15061.290300000001"/>
    <x v="437"/>
    <x v="0"/>
    <m/>
  </r>
  <r>
    <d v="2022-10-15T02:57:41"/>
    <x v="9"/>
    <n v="16"/>
    <s v="LONDOO CADAVID DAVID SANTIAGO"/>
    <x v="0"/>
    <x v="0"/>
    <n v="221"/>
    <n v="24.5555555555556"/>
    <n v="232.69029850746301"/>
    <m/>
    <n v="100660.63430000001"/>
    <x v="0"/>
    <n v="15061.290300000001"/>
    <x v="437"/>
    <x v="0"/>
    <m/>
  </r>
  <r>
    <d v="2022-10-15T02:57:41"/>
    <x v="9"/>
    <n v="17"/>
    <s v="FRANCO BRAVO JHOAN FERNANDO"/>
    <x v="11"/>
    <x v="1"/>
    <n v="50"/>
    <n v="25"/>
    <n v="51.708955223880601"/>
    <s v="Varada , Taller."/>
    <n v="22369.029900000001"/>
    <x v="0"/>
    <n v="15061.290300000001"/>
    <x v="437"/>
    <x v="0"/>
    <m/>
  </r>
  <r>
    <d v="2022-10-15T02:57:42"/>
    <x v="9"/>
    <n v="19"/>
    <s v="HIGUITA YEFERSON"/>
    <x v="6"/>
    <x v="0"/>
    <n v="214"/>
    <n v="26.75"/>
    <n v="206.83582089552201"/>
    <m/>
    <n v="89476.119399999996"/>
    <x v="0"/>
    <n v="15061.290300000001"/>
    <x v="437"/>
    <x v="0"/>
    <m/>
  </r>
  <r>
    <d v="2022-10-15T02:57:42"/>
    <x v="9"/>
    <n v="20"/>
    <s v="VELEZ ZAPATA SANTIAGO"/>
    <x v="0"/>
    <x v="0"/>
    <n v="245"/>
    <n v="27.2222222222222"/>
    <n v="232.69029850746301"/>
    <m/>
    <n v="100660.63430000001"/>
    <x v="0"/>
    <n v="15061.290300000001"/>
    <x v="437"/>
    <x v="0"/>
    <m/>
  </r>
  <r>
    <d v="2022-10-15T02:57:42"/>
    <x v="9"/>
    <n v="22"/>
    <s v="QUIRAMA CASTAEDA JHON JADER"/>
    <x v="0"/>
    <x v="0"/>
    <n v="292"/>
    <n v="32.4444444444444"/>
    <n v="232.69029850746301"/>
    <m/>
    <n v="100660.63430000001"/>
    <x v="1"/>
    <n v="15061.290300000001"/>
    <x v="437"/>
    <x v="0"/>
    <m/>
  </r>
  <r>
    <d v="2022-10-15T02:57:42"/>
    <x v="9"/>
    <n v="24"/>
    <s v="PACHECO MOGOLLON ELIAS ISIDRO"/>
    <x v="0"/>
    <x v="0"/>
    <n v="196"/>
    <n v="21.7777777777778"/>
    <n v="232.69029850746301"/>
    <s v="Descuento de 3 pasajeros (Propietario)"/>
    <n v="100660.63430000001"/>
    <x v="0"/>
    <n v="15061.290300000001"/>
    <x v="437"/>
    <x v="0"/>
    <m/>
  </r>
  <r>
    <d v="2022-10-15T02:57:42"/>
    <x v="9"/>
    <n v="26"/>
    <s v="ESPINOZA CHAVARRIA GUILLERMO LEON"/>
    <x v="0"/>
    <x v="0"/>
    <n v="239"/>
    <n v="26.5555555555556"/>
    <n v="232.69029850746301"/>
    <m/>
    <n v="100660.63430000001"/>
    <x v="0"/>
    <n v="15061.290300000001"/>
    <x v="437"/>
    <x v="0"/>
    <m/>
  </r>
  <r>
    <d v="2022-10-15T02:57:42"/>
    <x v="9"/>
    <n v="27"/>
    <s v="ESCOBAR BRAN MATEO"/>
    <x v="0"/>
    <x v="0"/>
    <n v="231"/>
    <n v="25.6666666666667"/>
    <n v="232.69029850746301"/>
    <m/>
    <n v="100660.63430000001"/>
    <x v="0"/>
    <n v="15061.290300000001"/>
    <x v="437"/>
    <x v="0"/>
    <m/>
  </r>
  <r>
    <d v="2022-10-15T02:57:43"/>
    <x v="9"/>
    <n v="29"/>
    <s v="LONDOO CADAVID DAVID SANTIAGO"/>
    <x v="0"/>
    <x v="0"/>
    <n v="232"/>
    <n v="25.7777777777778"/>
    <n v="232.69029850746301"/>
    <m/>
    <n v="100660.63430000001"/>
    <x v="0"/>
    <n v="15061.290300000001"/>
    <x v="437"/>
    <x v="0"/>
    <m/>
  </r>
  <r>
    <d v="2022-10-15T02:57:43"/>
    <x v="9"/>
    <n v="32"/>
    <s v="HINCAPIE GALLEGO YEISON ANDRES"/>
    <x v="3"/>
    <x v="0"/>
    <n v="248"/>
    <n v="24.8"/>
    <n v="258.54477611940302"/>
    <m/>
    <n v="111845.1493"/>
    <x v="0"/>
    <n v="15061.290300000001"/>
    <x v="437"/>
    <x v="0"/>
    <m/>
  </r>
  <r>
    <d v="2022-10-15T02:57:43"/>
    <x v="9"/>
    <n v="33"/>
    <s v="TEJADA PEREZ JHON ALEXIS"/>
    <x v="0"/>
    <x v="1"/>
    <n v="210"/>
    <n v="23.3333333333333"/>
    <n v="232.69029850746301"/>
    <m/>
    <n v="100660.63430000001"/>
    <x v="0"/>
    <n v="15061.290300000001"/>
    <x v="437"/>
    <x v="0"/>
    <m/>
  </r>
  <r>
    <d v="2022-10-15T02:57:43"/>
    <x v="1"/>
    <n v="34"/>
    <s v="MONTOYA OSPINA GILBERTO ANTONIO"/>
    <x v="9"/>
    <x v="0"/>
    <n v="322"/>
    <n v="26.8333333333333"/>
    <n v="310.25373134328402"/>
    <s v="Se descuentan 4 usuarios desubicados."/>
    <n v="134214.17910000001"/>
    <x v="0"/>
    <n v="15061.290300000001"/>
    <x v="437"/>
    <x v="0"/>
    <m/>
  </r>
  <r>
    <d v="2022-10-15T02:57:43"/>
    <x v="9"/>
    <n v="36"/>
    <s v="MARTINEZ CHAVERRA LUIS NORBERTO"/>
    <x v="1"/>
    <x v="0"/>
    <n v="273"/>
    <n v="24.818181818181799"/>
    <n v="284.39925373134298"/>
    <m/>
    <n v="123029.6642"/>
    <x v="0"/>
    <n v="15061.290300000001"/>
    <x v="437"/>
    <x v="0"/>
    <m/>
  </r>
  <r>
    <d v="2022-10-15T02:57:43"/>
    <x v="1"/>
    <n v="37"/>
    <s v="RESTREPO RODRIGUEZ LIBARDO ANDRES"/>
    <x v="3"/>
    <x v="0"/>
    <n v="313"/>
    <n v="31.3"/>
    <n v="258.54477611940302"/>
    <m/>
    <n v="111845.1493"/>
    <x v="1"/>
    <n v="15061.290300000001"/>
    <x v="437"/>
    <x v="0"/>
    <m/>
  </r>
  <r>
    <d v="2022-10-15T02:57:43"/>
    <x v="1"/>
    <n v="38"/>
    <s v="ALQUICHIRE ACEVEDO NELSON JOSE"/>
    <x v="6"/>
    <x v="0"/>
    <n v="185"/>
    <n v="23.125"/>
    <n v="206.83582089552201"/>
    <m/>
    <n v="89476.119399999996"/>
    <x v="0"/>
    <n v="15061.290300000001"/>
    <x v="437"/>
    <x v="0"/>
    <m/>
  </r>
  <r>
    <d v="2022-10-15T02:57:44"/>
    <x v="1"/>
    <n v="3"/>
    <s v="CANO JIMENEZ ESNEIDER"/>
    <x v="3"/>
    <x v="0"/>
    <n v="189"/>
    <n v="10"/>
    <n v="189"/>
    <m/>
    <n v="80550"/>
    <x v="0"/>
    <n v="10620"/>
    <x v="437"/>
    <x v="0"/>
    <m/>
  </r>
  <r>
    <d v="2022-10-15T02:57:44"/>
    <x v="1"/>
    <n v="39"/>
    <s v="POSSO CORREA SANTIAGO ELIECER"/>
    <x v="3"/>
    <x v="0"/>
    <n v="251"/>
    <n v="25.1"/>
    <n v="258.54477611940302"/>
    <s v="Descuento de 1 pasajero desubicado"/>
    <n v="111845.1493"/>
    <x v="0"/>
    <n v="15061.290300000001"/>
    <x v="437"/>
    <x v="0"/>
    <m/>
  </r>
  <r>
    <d v="2022-10-15T02:57:44"/>
    <x v="1"/>
    <n v="40"/>
    <s v="OCAMPO OCAMPO ANTONIO JOSE"/>
    <x v="3"/>
    <x v="0"/>
    <n v="236"/>
    <n v="23.6"/>
    <n v="258.54477611940302"/>
    <m/>
    <n v="111845.1493"/>
    <x v="0"/>
    <n v="15061.290300000001"/>
    <x v="437"/>
    <x v="0"/>
    <m/>
  </r>
  <r>
    <d v="2022-10-15T02:57:44"/>
    <x v="1"/>
    <n v="9"/>
    <s v="PINEDA ESTRADA CRISTIAN JOHAN"/>
    <x v="1"/>
    <x v="0"/>
    <n v="219"/>
    <n v="11"/>
    <n v="219"/>
    <m/>
    <n v="93600"/>
    <x v="0"/>
    <n v="10620"/>
    <x v="437"/>
    <x v="0"/>
    <m/>
  </r>
  <r>
    <d v="2022-10-15T02:57:44"/>
    <x v="9"/>
    <n v="41"/>
    <s v="GARCIA DAVID WILSON ALBERTO"/>
    <x v="3"/>
    <x v="0"/>
    <n v="278"/>
    <n v="27.8"/>
    <n v="258.54477611940302"/>
    <m/>
    <n v="111845.1493"/>
    <x v="1"/>
    <n v="15061.290300000001"/>
    <x v="437"/>
    <x v="0"/>
    <m/>
  </r>
  <r>
    <d v="2022-10-15T02:57:44"/>
    <x v="1"/>
    <n v="23"/>
    <s v="MEDINA PARRA JONATHAN ESTIVEN"/>
    <x v="4"/>
    <x v="0"/>
    <n v="144"/>
    <n v="7"/>
    <n v="144"/>
    <m/>
    <n v="61650"/>
    <x v="0"/>
    <n v="10620"/>
    <x v="437"/>
    <x v="0"/>
    <m/>
  </r>
  <r>
    <d v="2022-10-15T02:57:44"/>
    <x v="1"/>
    <n v="42"/>
    <s v="CASTRILLON CLAVIJO CRISTIAN JESIC"/>
    <x v="10"/>
    <x v="0"/>
    <n v="115"/>
    <n v="32.857142857142897"/>
    <n v="90.490671641790996"/>
    <s v="Descuento de 1 pasajero (Despachador) - Varada, Taller."/>
    <n v="39145.802199999998"/>
    <x v="0"/>
    <n v="15061.290300000001"/>
    <x v="437"/>
    <x v="0"/>
    <m/>
  </r>
  <r>
    <d v="2022-10-15T02:57:44"/>
    <x v="1"/>
    <n v="31"/>
    <s v="IDARRAGA GARCIA MIGUEL ANGEL"/>
    <x v="2"/>
    <x v="1"/>
    <n v="123"/>
    <n v="5.5"/>
    <n v="123"/>
    <m/>
    <n v="52425"/>
    <x v="0"/>
    <n v="10620"/>
    <x v="437"/>
    <x v="0"/>
    <m/>
  </r>
  <r>
    <d v="2022-10-16T12:39:06"/>
    <x v="9"/>
    <n v="1"/>
    <s v="BERRIO GIL YEYSON DARIO"/>
    <x v="0"/>
    <x v="0"/>
    <n v="222"/>
    <n v="24.6666666666667"/>
    <n v="235.847908745247"/>
    <m/>
    <n v="102081.5589"/>
    <x v="0"/>
    <n v="14490.909100000001"/>
    <x v="438"/>
    <x v="0"/>
    <m/>
  </r>
  <r>
    <d v="2022-10-16T12:39:06"/>
    <x v="9"/>
    <n v="2"/>
    <s v="CAAS LEZCANO IVAN ARTURO"/>
    <x v="4"/>
    <x v="0"/>
    <n v="142"/>
    <n v="20.285714285714299"/>
    <n v="183.437262357414"/>
    <m/>
    <n v="79396.768100000001"/>
    <x v="1"/>
    <n v="14490.909100000001"/>
    <x v="438"/>
    <x v="0"/>
    <m/>
  </r>
  <r>
    <d v="2022-10-16T12:39:07"/>
    <x v="9"/>
    <n v="3"/>
    <s v="CANO JIMENEZ ESNEIDER"/>
    <x v="0"/>
    <x v="0"/>
    <n v="183"/>
    <n v="20.3333333333333"/>
    <n v="235.847908745247"/>
    <m/>
    <n v="102081.5589"/>
    <x v="0"/>
    <n v="14490.909100000001"/>
    <x v="438"/>
    <x v="0"/>
    <m/>
  </r>
  <r>
    <d v="2022-10-16T12:39:07"/>
    <x v="9"/>
    <n v="5"/>
    <s v="GONZALEZ MONTAO HERNAN DARIO"/>
    <x v="0"/>
    <x v="0"/>
    <n v="290"/>
    <n v="32.2222222222222"/>
    <n v="235.847908745247"/>
    <m/>
    <n v="102081.5589"/>
    <x v="1"/>
    <n v="14490.909100000001"/>
    <x v="438"/>
    <x v="0"/>
    <m/>
  </r>
  <r>
    <d v="2022-10-16T12:39:07"/>
    <x v="9"/>
    <n v="6"/>
    <s v="VARGAS ROJAS DIELMER AUGUSTO"/>
    <x v="0"/>
    <x v="0"/>
    <n v="230"/>
    <n v="25.5555555555556"/>
    <n v="235.847908745247"/>
    <m/>
    <n v="102081.5589"/>
    <x v="0"/>
    <n v="14490.909100000001"/>
    <x v="438"/>
    <x v="0"/>
    <m/>
  </r>
  <r>
    <d v="2022-10-16T12:39:07"/>
    <x v="9"/>
    <n v="7"/>
    <s v="ACEVEDO JHON FREDY"/>
    <x v="6"/>
    <x v="0"/>
    <n v="207"/>
    <n v="25.875"/>
    <n v="209.642585551331"/>
    <m/>
    <n v="90739.163499999995"/>
    <x v="1"/>
    <n v="14490.909100000001"/>
    <x v="438"/>
    <x v="0"/>
    <m/>
  </r>
  <r>
    <d v="2022-10-16T12:39:07"/>
    <x v="9"/>
    <n v="8"/>
    <s v="DURANGO DAVID JOSE"/>
    <x v="4"/>
    <x v="0"/>
    <n v="239"/>
    <n v="34.142857142857103"/>
    <n v="183.437262357414"/>
    <s v="Se descuenta pasajero (Transbordo)"/>
    <n v="79396.768100000001"/>
    <x v="1"/>
    <n v="14490.909100000001"/>
    <x v="438"/>
    <x v="0"/>
    <m/>
  </r>
  <r>
    <d v="2022-10-16T12:39:08"/>
    <x v="9"/>
    <n v="9"/>
    <s v="PINEDA ESTRADA CRISTIAN JOHA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08"/>
    <x v="9"/>
    <n v="10"/>
    <s v="PIEDRAHITA MADRID SANTIAGO"/>
    <x v="0"/>
    <x v="0"/>
    <n v="240"/>
    <n v="26.6666666666667"/>
    <n v="235.847908745247"/>
    <m/>
    <n v="102081.5589"/>
    <x v="0"/>
    <n v="14490.909100000001"/>
    <x v="438"/>
    <x v="0"/>
    <m/>
  </r>
  <r>
    <d v="2022-10-16T12:39:08"/>
    <x v="9"/>
    <n v="11"/>
    <s v="RENDON VIANA HUMBERTO DE JESUS"/>
    <x v="2"/>
    <x v="0"/>
    <n v="174"/>
    <n v="29"/>
    <n v="157.231939163498"/>
    <m/>
    <n v="68054.372600000002"/>
    <x v="0"/>
    <n v="14490.909100000001"/>
    <x v="438"/>
    <x v="0"/>
    <m/>
  </r>
  <r>
    <d v="2022-10-16T12:39:09"/>
    <x v="1"/>
    <n v="12"/>
    <s v="MARULANDA JARAMILLO DAWER ANDRES"/>
    <x v="4"/>
    <x v="1"/>
    <n v="144"/>
    <n v="20.571428571428601"/>
    <n v="183.437262357414"/>
    <s v="Varada - Taller"/>
    <n v="79396.768100000001"/>
    <x v="0"/>
    <n v="14490.909100000001"/>
    <x v="438"/>
    <x v="0"/>
    <m/>
  </r>
  <r>
    <d v="2022-10-16T12:39:09"/>
    <x v="1"/>
    <n v="13"/>
    <s v="MORALES CASTAEDA JONNY EDISON"/>
    <x v="3"/>
    <x v="0"/>
    <n v="308"/>
    <n v="30.8"/>
    <n v="262.05323193916303"/>
    <m/>
    <n v="113423.9544"/>
    <x v="0"/>
    <n v="14490.909100000001"/>
    <x v="438"/>
    <x v="0"/>
    <m/>
  </r>
  <r>
    <d v="2022-10-16T12:39:09"/>
    <x v="1"/>
    <n v="14"/>
    <s v="JIMENEZ JIMENEZ OMAR DAVID"/>
    <x v="0"/>
    <x v="0"/>
    <n v="212"/>
    <n v="23.5555555555556"/>
    <n v="235.847908745247"/>
    <m/>
    <n v="102081.5589"/>
    <x v="1"/>
    <n v="14490.909100000001"/>
    <x v="438"/>
    <x v="0"/>
    <m/>
  </r>
  <r>
    <d v="2022-10-16T12:39:09"/>
    <x v="1"/>
    <n v="15"/>
    <s v="LONDOO LOPERA DUVAN ANDRES"/>
    <x v="0"/>
    <x v="0"/>
    <n v="220"/>
    <n v="24.4444444444444"/>
    <n v="235.847908745247"/>
    <s v="Se descuenta pasajero (Transbordo)"/>
    <n v="102081.5589"/>
    <x v="0"/>
    <n v="14490.909100000001"/>
    <x v="438"/>
    <x v="0"/>
    <m/>
  </r>
  <r>
    <d v="2022-10-16T12:39:10"/>
    <x v="1"/>
    <n v="16"/>
    <s v="LONDOO ORTIZ ARNOLD DAVID"/>
    <x v="2"/>
    <x v="0"/>
    <n v="147"/>
    <n v="22.615384615384599"/>
    <n v="170.334600760456"/>
    <m/>
    <n v="73725.570300000007"/>
    <x v="0"/>
    <n v="14490.909100000001"/>
    <x v="438"/>
    <x v="0"/>
    <m/>
  </r>
  <r>
    <d v="2022-10-16T12:39:10"/>
    <x v="1"/>
    <n v="18"/>
    <s v="VANEGAS RAMOS MIGUEL ANGEL"/>
    <x v="9"/>
    <x v="0"/>
    <n v="242"/>
    <n v="20.1666666666667"/>
    <n v="314.463878326996"/>
    <m/>
    <n v="136108.7452"/>
    <x v="0"/>
    <n v="14490.909100000001"/>
    <x v="438"/>
    <x v="0"/>
    <m/>
  </r>
  <r>
    <d v="2022-10-16T12:39:11"/>
    <x v="1"/>
    <n v="19"/>
    <s v="HURTADO MADRID JUAN ESTEBAN"/>
    <x v="3"/>
    <x v="0"/>
    <n v="298"/>
    <n v="29.8"/>
    <n v="262.05323193916303"/>
    <m/>
    <n v="102082"/>
    <x v="0"/>
    <n v="14490.909100000001"/>
    <x v="438"/>
    <x v="0"/>
    <m/>
  </r>
  <r>
    <d v="2022-10-16T12:39:11"/>
    <x v="1"/>
    <n v="20"/>
    <s v="TABORDA ROJAS DIEGO ALEJANDRO"/>
    <x v="3"/>
    <x v="0"/>
    <n v="320"/>
    <n v="32"/>
    <n v="262.05323193916303"/>
    <m/>
    <n v="113423.9544"/>
    <x v="0"/>
    <n v="14490.909100000001"/>
    <x v="438"/>
    <x v="0"/>
    <m/>
  </r>
  <r>
    <d v="2022-10-16T12:39:11"/>
    <x v="1"/>
    <n v="22"/>
    <s v="QUIRAMA CASTAEDA JHON JADER"/>
    <x v="0"/>
    <x v="0"/>
    <n v="256"/>
    <n v="28.4444444444444"/>
    <n v="235.847908745247"/>
    <m/>
    <n v="102081.5589"/>
    <x v="1"/>
    <n v="14490.909100000001"/>
    <x v="438"/>
    <x v="0"/>
    <m/>
  </r>
  <r>
    <d v="2022-10-16T12:39:11"/>
    <x v="1"/>
    <n v="23"/>
    <s v="MEDINA PARRA JONATHAN ESTIVEN"/>
    <x v="6"/>
    <x v="0"/>
    <n v="203"/>
    <n v="25.375"/>
    <n v="209.642585551331"/>
    <m/>
    <n v="90739.163499999995"/>
    <x v="2"/>
    <n v="14490.909100000001"/>
    <x v="438"/>
    <x v="0"/>
    <m/>
  </r>
  <r>
    <d v="2022-10-16T12:39:12"/>
    <x v="9"/>
    <n v="27"/>
    <s v="ESCOBAR BRAN MATEO"/>
    <x v="0"/>
    <x v="0"/>
    <n v="221"/>
    <n v="24.5555555555556"/>
    <n v="235.847908745247"/>
    <m/>
    <n v="102081.5589"/>
    <x v="0"/>
    <n v="14490.909100000001"/>
    <x v="438"/>
    <x v="0"/>
    <m/>
  </r>
  <r>
    <d v="2022-10-16T12:39:12"/>
    <x v="9"/>
    <n v="29"/>
    <s v="LONDOO CADAVID DAVID SANTIAGO"/>
    <x v="0"/>
    <x v="0"/>
    <n v="200"/>
    <n v="22.2222222222222"/>
    <n v="235.847908745247"/>
    <s v="Se descuentan 5 pasajeros (Transbordo)"/>
    <n v="102081.5589"/>
    <x v="0"/>
    <n v="14490.909100000001"/>
    <x v="438"/>
    <x v="0"/>
    <m/>
  </r>
  <r>
    <d v="2022-10-16T12:39:12"/>
    <x v="9"/>
    <n v="30"/>
    <s v="HIGUITA YEFERSO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12"/>
    <x v="9"/>
    <n v="32"/>
    <s v="HINCAPIE GALLEGO YEISON ANDRES"/>
    <x v="2"/>
    <x v="1"/>
    <n v="144"/>
    <n v="24"/>
    <n v="157.231939163498"/>
    <s v="Varada - Taller"/>
    <n v="68054.372600000002"/>
    <x v="0"/>
    <n v="14490.909100000001"/>
    <x v="438"/>
    <x v="0"/>
    <m/>
  </r>
  <r>
    <d v="2022-10-16T12:39:13"/>
    <x v="9"/>
    <n v="33"/>
    <s v="TEJADA PEREZ JHON ALEXIS"/>
    <x v="0"/>
    <x v="0"/>
    <n v="198"/>
    <n v="22"/>
    <n v="235.847908745247"/>
    <m/>
    <n v="102081.5589"/>
    <x v="0"/>
    <n v="14490.909100000001"/>
    <x v="438"/>
    <x v="0"/>
    <m/>
  </r>
  <r>
    <d v="2022-10-16T12:39:13"/>
    <x v="9"/>
    <n v="34"/>
    <s v="MONTOYA OSPINA GILBERTO ANTONIO"/>
    <x v="6"/>
    <x v="0"/>
    <n v="190"/>
    <n v="23.75"/>
    <n v="209.642585551331"/>
    <s v="Se descuentan 4 pasajeros (Transbordo)"/>
    <n v="90739.163499999995"/>
    <x v="0"/>
    <n v="14490.909100000001"/>
    <x v="438"/>
    <x v="0"/>
    <m/>
  </r>
  <r>
    <d v="2022-10-16T12:39:13"/>
    <x v="9"/>
    <n v="36"/>
    <s v="MARTINEZ CHAVERRA LUIS NORBERTO"/>
    <x v="6"/>
    <x v="0"/>
    <n v="211"/>
    <n v="26.375"/>
    <n v="209.642585551331"/>
    <m/>
    <n v="90739.163499999995"/>
    <x v="0"/>
    <n v="14490.909100000001"/>
    <x v="438"/>
    <x v="0"/>
    <m/>
  </r>
  <r>
    <d v="2022-10-16T12:39:14"/>
    <x v="9"/>
    <n v="37"/>
    <s v="RESTREPO RODRIGUEZ LIBARDO ANDRES"/>
    <x v="0"/>
    <x v="0"/>
    <n v="323"/>
    <n v="35.8888888888889"/>
    <n v="235.847908745247"/>
    <s v="Se descuentan 7 pasajeros (Transbordo)"/>
    <n v="102081.5589"/>
    <x v="1"/>
    <n v="14490.909100000001"/>
    <x v="438"/>
    <x v="0"/>
    <m/>
  </r>
  <r>
    <d v="2022-10-16T12:39:14"/>
    <x v="9"/>
    <n v="38"/>
    <s v="ALQUICHIRE ACEVEDO NELSON JOSE"/>
    <x v="11"/>
    <x v="0"/>
    <n v="30"/>
    <n v="20"/>
    <n v="39.307984790874499"/>
    <s v="Conductor Enfermo"/>
    <n v="17013.593199999999"/>
    <x v="0"/>
    <n v="14490.909100000001"/>
    <x v="438"/>
    <x v="0"/>
    <m/>
  </r>
  <r>
    <d v="2022-10-16T12:39:14"/>
    <x v="9"/>
    <n v="39"/>
    <s v="POSSO CORREA SANTIAGO ELIECER"/>
    <x v="11"/>
    <x v="0"/>
    <n v="60"/>
    <n v="30"/>
    <n v="52.410646387832699"/>
    <m/>
    <n v="22684.7909"/>
    <x v="0"/>
    <n v="14490.909100000001"/>
    <x v="438"/>
    <x v="0"/>
    <m/>
  </r>
  <r>
    <d v="2022-10-16T12:39:14"/>
    <x v="9"/>
    <n v="40"/>
    <s v="OCAMPO OCAMPO ANTONIO JOSE"/>
    <x v="0"/>
    <x v="0"/>
    <n v="249"/>
    <n v="27.6666666666667"/>
    <n v="235.847908745247"/>
    <m/>
    <n v="102081.5589"/>
    <x v="0"/>
    <n v="14490.909100000001"/>
    <x v="438"/>
    <x v="0"/>
    <m/>
  </r>
  <r>
    <d v="2022-10-16T12:39:15"/>
    <x v="9"/>
    <n v="41"/>
    <s v="GARCIA DAVID WILSON ALBERTO"/>
    <x v="0"/>
    <x v="0"/>
    <n v="238"/>
    <n v="26.4444444444444"/>
    <n v="235.847908745247"/>
    <s v="Se descuentan 9 pasajeros (Transbordo)"/>
    <n v="102081.5589"/>
    <x v="1"/>
    <n v="14490.909100000001"/>
    <x v="438"/>
    <x v="0"/>
    <m/>
  </r>
  <r>
    <d v="2022-10-16T12:39:15"/>
    <x v="9"/>
    <n v="42"/>
    <s v="CASTRILLON CLAVIJO CRISTIAN JESIC"/>
    <x v="6"/>
    <x v="0"/>
    <n v="207"/>
    <n v="25.875"/>
    <n v="209.642585551331"/>
    <m/>
    <n v="90739.163499999995"/>
    <x v="0"/>
    <n v="14490.909100000001"/>
    <x v="438"/>
    <x v="0"/>
    <m/>
  </r>
  <r>
    <d v="2022-10-16T12:39:35"/>
    <x v="9"/>
    <n v="21"/>
    <s v="REYES ALVARADO ARIEL"/>
    <x v="2"/>
    <x v="0"/>
    <n v="59"/>
    <n v="1.6666666666666701"/>
    <n v="59"/>
    <m/>
    <n v="1800"/>
    <x v="0"/>
    <n v="10640"/>
    <x v="438"/>
    <x v="0"/>
    <m/>
  </r>
  <r>
    <d v="2022-10-16T12:39:35"/>
    <x v="1"/>
    <n v="24"/>
    <s v="PACHECO MOGOLLON ELIAS ISIDRO"/>
    <x v="0"/>
    <x v="0"/>
    <n v="173"/>
    <n v="19.2222222222222"/>
    <n v="173"/>
    <m/>
    <n v="73800"/>
    <x v="0"/>
    <n v="10640"/>
    <x v="438"/>
    <x v="0"/>
    <m/>
  </r>
  <r>
    <d v="2022-10-16T12:39:35"/>
    <x v="1"/>
    <n v="26"/>
    <s v="FRANCO BRAVO JHOAN FERNANDO"/>
    <x v="6"/>
    <x v="0"/>
    <n v="159"/>
    <n v="19.875"/>
    <n v="159"/>
    <m/>
    <n v="67950"/>
    <x v="0"/>
    <n v="10640"/>
    <x v="438"/>
    <x v="0"/>
    <m/>
  </r>
  <r>
    <d v="2022-10-16T12:39:36"/>
    <x v="9"/>
    <n v="31"/>
    <s v="IDARRAGA GARCIA MIGUEL ANGEL"/>
    <x v="0"/>
    <x v="0"/>
    <n v="141"/>
    <n v="17.8888888888889"/>
    <n v="141"/>
    <s v="Se descuentan 20 pasajeros ( Transbordo)"/>
    <n v="68400"/>
    <x v="0"/>
    <n v="10640"/>
    <x v="438"/>
    <x v="0"/>
    <m/>
  </r>
  <r>
    <d v="2022-10-20T08:58:05"/>
    <x v="9"/>
    <n v="2"/>
    <s v="CAAS LEZCANO IVAN ARTURO"/>
    <x v="6"/>
    <x v="0"/>
    <n v="270"/>
    <n v="33.75"/>
    <n v="214.99813084112199"/>
    <m/>
    <n v="93149.158899999995"/>
    <x v="1"/>
    <n v="16435.483899999999"/>
    <x v="439"/>
    <x v="0"/>
    <m/>
  </r>
  <r>
    <d v="2022-10-20T08:58:06"/>
    <x v="9"/>
    <n v="1"/>
    <s v="VELEZ ZAPATA SANTIAGO"/>
    <x v="0"/>
    <x v="0"/>
    <n v="230"/>
    <n v="25.5555555555556"/>
    <n v="241.87289719626199"/>
    <m/>
    <n v="75683.691588785005"/>
    <x v="0"/>
    <n v="16983.333299999998"/>
    <x v="439"/>
    <x v="0"/>
    <m/>
  </r>
  <r>
    <d v="2022-10-20T08:58:06"/>
    <x v="9"/>
    <n v="3"/>
    <s v="CANO JIMENEZ ESNEIDER"/>
    <x v="2"/>
    <x v="0"/>
    <n v="132"/>
    <n v="20.307692307692299"/>
    <n v="174.68598130841099"/>
    <m/>
    <n v="75683.691600000006"/>
    <x v="0"/>
    <n v="16435.483899999999"/>
    <x v="439"/>
    <x v="0"/>
    <m/>
  </r>
  <r>
    <d v="2022-10-20T08:58:06"/>
    <x v="9"/>
    <n v="5"/>
    <s v="GONZALEZ MONTAO HERNAN DARIO"/>
    <x v="6"/>
    <x v="0"/>
    <n v="243"/>
    <n v="30.375"/>
    <n v="214.99813084112199"/>
    <m/>
    <n v="93149.158899999995"/>
    <x v="1"/>
    <n v="16435.483899999999"/>
    <x v="439"/>
    <x v="0"/>
    <m/>
  </r>
  <r>
    <d v="2022-10-20T08:58:06"/>
    <x v="9"/>
    <n v="6"/>
    <s v="VARGAS ROJAS DIELMER AUGUSTO"/>
    <x v="0"/>
    <x v="0"/>
    <n v="223"/>
    <n v="24.7777777777778"/>
    <n v="241.87289719626199"/>
    <m/>
    <n v="104792.8037"/>
    <x v="0"/>
    <n v="16435.483899999999"/>
    <x v="439"/>
    <x v="0"/>
    <m/>
  </r>
  <r>
    <d v="2022-10-20T08:58:06"/>
    <x v="9"/>
    <n v="7"/>
    <s v="ACEVEDO JHON FREDY"/>
    <x v="10"/>
    <x v="0"/>
    <n v="111"/>
    <n v="27.75"/>
    <n v="107.499065420561"/>
    <m/>
    <n v="46574.579400000002"/>
    <x v="1"/>
    <n v="16435.483899999999"/>
    <x v="439"/>
    <x v="0"/>
    <m/>
  </r>
  <r>
    <d v="2022-10-20T08:58:06"/>
    <x v="9"/>
    <n v="8"/>
    <s v="VACA FIERRO ROBINSON"/>
    <x v="3"/>
    <x v="0"/>
    <n v="260"/>
    <n v="26"/>
    <n v="268.74766355140201"/>
    <m/>
    <n v="116436.4486"/>
    <x v="1"/>
    <n v="16435.483899999999"/>
    <x v="439"/>
    <x v="0"/>
    <m/>
  </r>
  <r>
    <d v="2022-10-20T08:58:07"/>
    <x v="9"/>
    <n v="9"/>
    <s v="PINEDA ESTRADA CRISTIAN JOHAN"/>
    <x v="4"/>
    <x v="0"/>
    <n v="191"/>
    <n v="27.285714285714299"/>
    <n v="188.123364485981"/>
    <m/>
    <n v="81505.513999999996"/>
    <x v="0"/>
    <n v="16435.483899999999"/>
    <x v="439"/>
    <x v="0"/>
    <m/>
  </r>
  <r>
    <d v="2022-10-20T08:58:07"/>
    <x v="9"/>
    <n v="10"/>
    <s v="MONTOYA OSPINA GILBERTO ANTONIO"/>
    <x v="1"/>
    <x v="0"/>
    <n v="350"/>
    <n v="31.818181818181799"/>
    <n v="295.62242990654198"/>
    <m/>
    <n v="128080.0935"/>
    <x v="0"/>
    <n v="16435.483899999999"/>
    <x v="439"/>
    <x v="0"/>
    <m/>
  </r>
  <r>
    <d v="2022-10-20T08:58:07"/>
    <x v="1"/>
    <n v="11"/>
    <s v="RENDON VIANA HUMBERTO DE JESUS"/>
    <x v="0"/>
    <x v="0"/>
    <n v="240"/>
    <n v="26.6666666666667"/>
    <n v="241.87289719626199"/>
    <m/>
    <n v="104792.8037"/>
    <x v="0"/>
    <n v="16435.483899999999"/>
    <x v="439"/>
    <x v="0"/>
    <m/>
  </r>
  <r>
    <d v="2022-10-20T08:58:07"/>
    <x v="1"/>
    <n v="13"/>
    <s v="FRANCO BRAVO JHOAN FERNANDO"/>
    <x v="3"/>
    <x v="0"/>
    <n v="278"/>
    <n v="27.8"/>
    <n v="268.74766355140201"/>
    <m/>
    <n v="116436.4486"/>
    <x v="0"/>
    <n v="16435.483899999999"/>
    <x v="439"/>
    <x v="0"/>
    <m/>
  </r>
  <r>
    <d v="2022-10-20T08:58:08"/>
    <x v="1"/>
    <n v="14"/>
    <s v="JIMENEZ JIMENEZ OMAR DAVID"/>
    <x v="3"/>
    <x v="0"/>
    <n v="263"/>
    <n v="26.3"/>
    <n v="268.74766355140201"/>
    <m/>
    <n v="116436.4486"/>
    <x v="1"/>
    <n v="16435.483899999999"/>
    <x v="439"/>
    <x v="0"/>
    <m/>
  </r>
  <r>
    <d v="2022-10-20T08:58:08"/>
    <x v="1"/>
    <n v="18"/>
    <s v="VANEGAS RAMOS MIGUEL ANGEL"/>
    <x v="7"/>
    <x v="0"/>
    <n v="78"/>
    <n v="26"/>
    <n v="80.624299065420601"/>
    <m/>
    <n v="34930.934600000001"/>
    <x v="0"/>
    <n v="16435.483899999999"/>
    <x v="439"/>
    <x v="0"/>
    <m/>
  </r>
  <r>
    <d v="2022-10-20T08:58:08"/>
    <x v="1"/>
    <n v="20"/>
    <s v="TABORDA ROJAS DIEGO ALEJANDRO"/>
    <x v="12"/>
    <x v="0"/>
    <n v="321"/>
    <n v="24.692307692307701"/>
    <n v="349.37196261682197"/>
    <m/>
    <n v="34930.934600000001"/>
    <x v="0"/>
    <n v="16435.483899999999"/>
    <x v="439"/>
    <x v="0"/>
    <m/>
  </r>
  <r>
    <d v="2022-10-20T08:58:09"/>
    <x v="1"/>
    <n v="21"/>
    <s v="HIGUITA YEFERSON"/>
    <x v="3"/>
    <x v="0"/>
    <n v="267"/>
    <n v="26.7"/>
    <n v="268.74766355140201"/>
    <m/>
    <n v="116436.448598131"/>
    <x v="0"/>
    <n v="16435.483899999999"/>
    <x v="439"/>
    <x v="0"/>
    <m/>
  </r>
  <r>
    <d v="2022-10-20T08:58:09"/>
    <x v="1"/>
    <n v="22"/>
    <s v="QUIRAMA CASTAEDA JHON JADER"/>
    <x v="3"/>
    <x v="0"/>
    <n v="296"/>
    <n v="29.6"/>
    <n v="268.74766355140201"/>
    <m/>
    <n v="116436.4486"/>
    <x v="1"/>
    <n v="16435.483899999999"/>
    <x v="439"/>
    <x v="0"/>
    <m/>
  </r>
  <r>
    <d v="2022-10-20T08:58:09"/>
    <x v="1"/>
    <n v="23"/>
    <s v="HIGUITA YEFERSON"/>
    <x v="0"/>
    <x v="1"/>
    <n v="229"/>
    <n v="25.4444444444444"/>
    <n v="241.87289719626199"/>
    <m/>
    <n v="104792.8037"/>
    <x v="2"/>
    <n v="16435.483899999999"/>
    <x v="439"/>
    <x v="0"/>
    <m/>
  </r>
  <r>
    <d v="2022-10-20T08:58:09"/>
    <x v="1"/>
    <n v="24"/>
    <s v="PACHECO MOGOLLON ELIAS ISIDRO"/>
    <x v="4"/>
    <x v="0"/>
    <n v="219"/>
    <n v="31.285714285714299"/>
    <n v="188.123364485981"/>
    <m/>
    <n v="81505.513999999996"/>
    <x v="0"/>
    <n v="16435.483899999999"/>
    <x v="439"/>
    <x v="0"/>
    <m/>
  </r>
  <r>
    <d v="2022-10-20T08:58:10"/>
    <x v="9"/>
    <n v="26"/>
    <s v="ESPINOZA CHAVARRIA GUILLERMO LEON"/>
    <x v="3"/>
    <x v="0"/>
    <n v="251"/>
    <n v="25.1"/>
    <n v="268.74766355140201"/>
    <m/>
    <n v="116436.4486"/>
    <x v="0"/>
    <n v="16435.483899999999"/>
    <x v="439"/>
    <x v="0"/>
    <m/>
  </r>
  <r>
    <d v="2022-10-20T08:58:10"/>
    <x v="9"/>
    <n v="27"/>
    <s v="ESCOBAR BRAN MATEO"/>
    <x v="1"/>
    <x v="0"/>
    <n v="296"/>
    <n v="26.909090909090899"/>
    <n v="295.62242990654198"/>
    <m/>
    <n v="128080.0935"/>
    <x v="0"/>
    <n v="16435.483899999999"/>
    <x v="439"/>
    <x v="0"/>
    <m/>
  </r>
  <r>
    <d v="2022-10-20T08:58:10"/>
    <x v="9"/>
    <n v="29"/>
    <s v="VALENCIA MENDOZA JHON "/>
    <x v="1"/>
    <x v="0"/>
    <n v="304"/>
    <n v="27.636363636363601"/>
    <n v="295.62242990654198"/>
    <m/>
    <n v="128080.0935"/>
    <x v="0"/>
    <n v="16435.483899999999"/>
    <x v="439"/>
    <x v="0"/>
    <m/>
  </r>
  <r>
    <d v="2022-10-20T08:58:11"/>
    <x v="9"/>
    <n v="31"/>
    <s v="IDARRAGA GARCIA MIGUEL ANGEL"/>
    <x v="0"/>
    <x v="0"/>
    <n v="228"/>
    <n v="25.3333333333333"/>
    <n v="241.87289719626199"/>
    <m/>
    <n v="104792.8037"/>
    <x v="0"/>
    <n v="16435.483899999999"/>
    <x v="439"/>
    <x v="0"/>
    <m/>
  </r>
  <r>
    <d v="2022-10-20T08:58:11"/>
    <x v="9"/>
    <n v="32"/>
    <s v="HINCAPIE GALLEGO YEISON ANDRES"/>
    <x v="0"/>
    <x v="0"/>
    <n v="281"/>
    <n v="31.2222222222222"/>
    <n v="241.87289719626199"/>
    <m/>
    <n v="104792.8037"/>
    <x v="0"/>
    <n v="16435.483899999999"/>
    <x v="439"/>
    <x v="0"/>
    <m/>
  </r>
  <r>
    <d v="2022-10-20T08:58:11"/>
    <x v="9"/>
    <n v="33"/>
    <s v="TEJADA PEREZ JHON ALEXIS"/>
    <x v="6"/>
    <x v="0"/>
    <n v="219"/>
    <n v="27.375"/>
    <n v="214.99813084112199"/>
    <s v="Se descuentan 2 pasajeros ( Usuario desubicado)"/>
    <n v="93149.158899999995"/>
    <x v="0"/>
    <n v="16435.483899999999"/>
    <x v="439"/>
    <x v="0"/>
    <m/>
  </r>
  <r>
    <d v="2022-10-20T08:58:11"/>
    <x v="9"/>
    <n v="36"/>
    <s v="MARTINEZ CHAVERRA LUIS NORBERTO"/>
    <x v="1"/>
    <x v="0"/>
    <n v="240"/>
    <n v="21.818181818181799"/>
    <n v="295.62242990654198"/>
    <m/>
    <n v="128080.0935"/>
    <x v="0"/>
    <n v="16435.483899999999"/>
    <x v="439"/>
    <x v="0"/>
    <m/>
  </r>
  <r>
    <d v="2022-10-20T08:58:12"/>
    <x v="9"/>
    <n v="37"/>
    <s v="RESTREPO RODRIGUEZ LIBARDO ANDRES"/>
    <x v="8"/>
    <x v="0"/>
    <n v="140"/>
    <n v="28"/>
    <n v="134.37383177570101"/>
    <s v="Taller"/>
    <n v="58218.224300000002"/>
    <x v="1"/>
    <n v="16435.483899999999"/>
    <x v="439"/>
    <x v="0"/>
    <m/>
  </r>
  <r>
    <d v="2022-10-20T08:58:12"/>
    <x v="9"/>
    <n v="38"/>
    <s v="URIBE HERRERA JUAN ESTEBAN"/>
    <x v="0"/>
    <x v="0"/>
    <n v="218"/>
    <n v="24.2222222222222"/>
    <n v="241.87289719626199"/>
    <s v="Taller"/>
    <n v="104792.8037"/>
    <x v="0"/>
    <n v="16435.483899999999"/>
    <x v="439"/>
    <x v="0"/>
    <m/>
  </r>
  <r>
    <d v="2022-10-20T08:58:12"/>
    <x v="9"/>
    <n v="39"/>
    <s v="POSSO CORREA SANTIAGO ELIECER"/>
    <x v="3"/>
    <x v="0"/>
    <n v="266"/>
    <n v="26.6"/>
    <n v="268.74766355140201"/>
    <m/>
    <n v="116436.4486"/>
    <x v="0"/>
    <n v="16435.483899999999"/>
    <x v="439"/>
    <x v="0"/>
    <m/>
  </r>
  <r>
    <d v="2022-10-20T08:58:13"/>
    <x v="1"/>
    <n v="40"/>
    <s v="OCAMPO OCAMPO ANTONIO JOSE"/>
    <x v="3"/>
    <x v="0"/>
    <n v="263"/>
    <n v="26.3"/>
    <n v="268.74766355140201"/>
    <m/>
    <n v="116436.4486"/>
    <x v="0"/>
    <n v="16435.483899999999"/>
    <x v="439"/>
    <x v="0"/>
    <m/>
  </r>
  <r>
    <d v="2022-10-20T08:58:13"/>
    <x v="1"/>
    <n v="41"/>
    <s v="GARCIA DAVID WILSON ALBERTO"/>
    <x v="1"/>
    <x v="0"/>
    <n v="282"/>
    <n v="25.636363636363601"/>
    <n v="295.62242990654198"/>
    <s v="Se descuentan 2 pasajeros ( Usuario con movilidad reducida)"/>
    <n v="128080.0935"/>
    <x v="1"/>
    <n v="16435.483899999999"/>
    <x v="439"/>
    <x v="0"/>
    <m/>
  </r>
  <r>
    <d v="2022-10-22T03:47:57"/>
    <x v="9"/>
    <n v="1"/>
    <s v="VELEZ ZAPATA SANTIAGO"/>
    <x v="3"/>
    <x v="0"/>
    <n v="261"/>
    <n v="26.1"/>
    <n v="269.281767955801"/>
    <m/>
    <n v="110842.955801105"/>
    <x v="0"/>
    <n v="17003.2258"/>
    <x v="440"/>
    <x v="0"/>
    <m/>
  </r>
  <r>
    <d v="2022-10-22T03:47:57"/>
    <x v="9"/>
    <n v="2"/>
    <s v="CANO JIMENEZ ESNEIDER"/>
    <x v="3"/>
    <x v="0"/>
    <n v="280"/>
    <n v="29.473684210526301"/>
    <n v="255.81767955801101"/>
    <m/>
    <n v="110842.9558"/>
    <x v="1"/>
    <n v="17570"/>
    <x v="440"/>
    <x v="0"/>
    <m/>
  </r>
  <r>
    <d v="2022-10-22T03:47:57"/>
    <x v="9"/>
    <n v="6"/>
    <s v="VARGAS ROJAS DIELMER AUGUSTO"/>
    <x v="3"/>
    <x v="0"/>
    <n v="248"/>
    <n v="24.8"/>
    <n v="269.281767955801"/>
    <m/>
    <n v="116676.7956"/>
    <x v="0"/>
    <n v="17570"/>
    <x v="440"/>
    <x v="0"/>
    <m/>
  </r>
  <r>
    <d v="2022-10-22T03:47:57"/>
    <x v="9"/>
    <n v="7"/>
    <s v="DURANGO DAVID JOSE"/>
    <x v="0"/>
    <x v="0"/>
    <n v="241"/>
    <n v="26.7777777777778"/>
    <n v="242.35359116022099"/>
    <m/>
    <n v="105009.11599999999"/>
    <x v="1"/>
    <n v="17570"/>
    <x v="440"/>
    <x v="0"/>
    <m/>
  </r>
  <r>
    <d v="2022-10-22T03:47:58"/>
    <x v="9"/>
    <n v="8"/>
    <s v="LONDOO CADAVID DAVID SANTIAGO"/>
    <x v="0"/>
    <x v="0"/>
    <n v="215"/>
    <n v="23.8888888888889"/>
    <n v="242.35359116022099"/>
    <s v="Se descuentan 3 pasajeros (Despachador)"/>
    <n v="105009.11599999999"/>
    <x v="1"/>
    <n v="17570"/>
    <x v="440"/>
    <x v="0"/>
    <m/>
  </r>
  <r>
    <d v="2022-10-22T03:47:58"/>
    <x v="9"/>
    <n v="9"/>
    <s v="HIGUITA YEFERSON"/>
    <x v="3"/>
    <x v="0"/>
    <n v="281"/>
    <n v="28.1"/>
    <n v="269.281767955801"/>
    <m/>
    <n v="116676.7956"/>
    <x v="0"/>
    <n v="17570"/>
    <x v="440"/>
    <x v="0"/>
    <m/>
  </r>
  <r>
    <d v="2022-10-22T03:47:58"/>
    <x v="1"/>
    <n v="10"/>
    <s v="PIEDRAHITA MADRID SANTIAGO"/>
    <x v="2"/>
    <x v="0"/>
    <n v="166"/>
    <n v="27.6666666666667"/>
    <n v="161.569060773481"/>
    <m/>
    <n v="70006.077300000004"/>
    <x v="0"/>
    <n v="17570"/>
    <x v="440"/>
    <x v="0"/>
    <m/>
  </r>
  <r>
    <d v="2022-10-22T03:47:58"/>
    <x v="1"/>
    <n v="11"/>
    <s v="RENDON VIANA HUMBERTO DE JESUS"/>
    <x v="4"/>
    <x v="0"/>
    <n v="184"/>
    <n v="26.285714285714299"/>
    <n v="188.49723756906101"/>
    <m/>
    <n v="81673.756899999993"/>
    <x v="0"/>
    <n v="17570"/>
    <x v="440"/>
    <x v="0"/>
    <m/>
  </r>
  <r>
    <d v="2022-10-22T03:47:58"/>
    <x v="1"/>
    <n v="12"/>
    <s v="GUIRAL WILSON"/>
    <x v="1"/>
    <x v="0"/>
    <n v="281"/>
    <n v="25.545454545454501"/>
    <n v="296.20994475138099"/>
    <m/>
    <n v="128344.4751"/>
    <x v="0"/>
    <n v="17570"/>
    <x v="440"/>
    <x v="0"/>
    <m/>
  </r>
  <r>
    <d v="2022-10-22T03:47:59"/>
    <x v="1"/>
    <n v="13"/>
    <s v="FRANCO BRAVO JHOAN FERNANDO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4"/>
    <s v="JIMENEZ JIMENEZ OMAR DAVID"/>
    <x v="1"/>
    <x v="0"/>
    <n v="260"/>
    <n v="23.636363636363601"/>
    <n v="296.20994475138099"/>
    <m/>
    <n v="128344.4751"/>
    <x v="1"/>
    <n v="17570"/>
    <x v="440"/>
    <x v="0"/>
    <m/>
  </r>
  <r>
    <d v="2022-10-22T03:47:59"/>
    <x v="1"/>
    <n v="16"/>
    <s v="MEJIA YEISON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7"/>
    <s v="FRANCO BRAVO JHOAN FERNANDO"/>
    <x v="2"/>
    <x v="0"/>
    <n v="170"/>
    <n v="28.3333333333333"/>
    <n v="161.569060773481"/>
    <m/>
    <n v="70006.077300000004"/>
    <x v="0"/>
    <n v="17570"/>
    <x v="440"/>
    <x v="0"/>
    <m/>
  </r>
  <r>
    <d v="2022-10-22T03:48:00"/>
    <x v="1"/>
    <n v="18"/>
    <s v="VANEGAS RAMOS MIGUEL ANGEL"/>
    <x v="0"/>
    <x v="0"/>
    <n v="219"/>
    <n v="24.3333333333333"/>
    <n v="242.35359116022099"/>
    <m/>
    <n v="105009.11599999999"/>
    <x v="0"/>
    <n v="17570"/>
    <x v="440"/>
    <x v="0"/>
    <m/>
  </r>
  <r>
    <d v="2022-10-22T03:48:00"/>
    <x v="1"/>
    <n v="20"/>
    <s v="TABORDA ROJAS DIEGO ALEJANDRO"/>
    <x v="1"/>
    <x v="0"/>
    <n v="301"/>
    <n v="27.363636363636399"/>
    <n v="296.20994475138099"/>
    <m/>
    <n v="128344.4751"/>
    <x v="0"/>
    <n v="17570"/>
    <x v="440"/>
    <x v="0"/>
    <m/>
  </r>
  <r>
    <d v="2022-10-22T03:48:00"/>
    <x v="1"/>
    <n v="21"/>
    <s v="REYES ALVARADO ARIEL"/>
    <x v="0"/>
    <x v="0"/>
    <n v="232"/>
    <n v="25.7777777777778"/>
    <n v="242.35359116022099"/>
    <m/>
    <n v="4050"/>
    <x v="0"/>
    <n v="17003.2258"/>
    <x v="440"/>
    <x v="0"/>
    <m/>
  </r>
  <r>
    <d v="2022-10-22T03:48:00"/>
    <x v="9"/>
    <n v="22"/>
    <s v="QUIRAMA CASTAEDA JHON JADER"/>
    <x v="0"/>
    <x v="0"/>
    <n v="235"/>
    <n v="26.1111111111111"/>
    <n v="242.35359116022099"/>
    <m/>
    <n v="105009.11599999999"/>
    <x v="1"/>
    <n v="17570"/>
    <x v="440"/>
    <x v="0"/>
    <m/>
  </r>
  <r>
    <d v="2022-10-22T03:48:01"/>
    <x v="9"/>
    <n v="23"/>
    <s v="MEDINA PARRA JONATHAN ESTIVEN"/>
    <x v="6"/>
    <x v="0"/>
    <n v="201"/>
    <n v="25.125"/>
    <n v="215.425414364641"/>
    <m/>
    <n v="93341.436499999996"/>
    <x v="2"/>
    <n v="17570"/>
    <x v="440"/>
    <x v="0"/>
    <m/>
  </r>
  <r>
    <d v="2022-10-22T03:48:01"/>
    <x v="9"/>
    <n v="24"/>
    <s v="PACHECO MOGOLLON ELIAS ISIDRO"/>
    <x v="0"/>
    <x v="0"/>
    <n v="238"/>
    <n v="26.4444444444444"/>
    <n v="242.35359116022099"/>
    <s v="Se descuentan 7 Pasajeros (Transbordo)"/>
    <n v="105009.11599999999"/>
    <x v="0"/>
    <n v="17570"/>
    <x v="440"/>
    <x v="0"/>
    <m/>
  </r>
  <r>
    <d v="2022-10-22T03:48:01"/>
    <x v="9"/>
    <n v="26"/>
    <s v="MONTOYA OSPINA GILBERTO ANTONIO"/>
    <x v="12"/>
    <x v="0"/>
    <n v="342"/>
    <n v="26.307692307692299"/>
    <n v="350.06629834254102"/>
    <s v="Se descuentan 4 Pasajeros (Transbordo)"/>
    <n v="151679.83429999999"/>
    <x v="0"/>
    <n v="17570"/>
    <x v="440"/>
    <x v="0"/>
    <m/>
  </r>
  <r>
    <d v="2022-10-22T03:48:02"/>
    <x v="1"/>
    <n v="27"/>
    <s v="ESCOBAR BRAN MATEO"/>
    <x v="4"/>
    <x v="0"/>
    <n v="194"/>
    <n v="27.714285714285701"/>
    <n v="188.49723756906101"/>
    <m/>
    <n v="81673.756899999993"/>
    <x v="0"/>
    <n v="17570"/>
    <x v="440"/>
    <x v="0"/>
    <m/>
  </r>
  <r>
    <d v="2022-10-22T03:48:02"/>
    <x v="1"/>
    <n v="29"/>
    <s v="VALENCIA MENDOZA JHON "/>
    <x v="7"/>
    <x v="0"/>
    <n v="78"/>
    <n v="26"/>
    <n v="80.7845303867403"/>
    <m/>
    <n v="35003.038699999997"/>
    <x v="0"/>
    <n v="17570"/>
    <x v="440"/>
    <x v="0"/>
    <m/>
  </r>
  <r>
    <d v="2022-10-22T03:48:02"/>
    <x v="1"/>
    <n v="31"/>
    <s v="IDARRAGA GARCIA MIGUEL ANGEL"/>
    <x v="6"/>
    <x v="0"/>
    <n v="200"/>
    <n v="25"/>
    <n v="215.425414364641"/>
    <m/>
    <n v="93341.436499999996"/>
    <x v="0"/>
    <n v="17570"/>
    <x v="440"/>
    <x v="0"/>
    <m/>
  </r>
  <r>
    <d v="2022-10-22T03:48:03"/>
    <x v="1"/>
    <n v="32"/>
    <s v="HINCAPIE GALLEGO YEISON ANDRES"/>
    <x v="0"/>
    <x v="0"/>
    <n v="279"/>
    <n v="31"/>
    <n v="242.35359116022099"/>
    <m/>
    <n v="105009.11599999999"/>
    <x v="0"/>
    <n v="17570"/>
    <x v="440"/>
    <x v="0"/>
    <m/>
  </r>
  <r>
    <d v="2022-10-22T03:48:03"/>
    <x v="9"/>
    <n v="33"/>
    <s v="TEJADA PEREZ JHON ALEXIS"/>
    <x v="3"/>
    <x v="0"/>
    <n v="304"/>
    <n v="30.4"/>
    <n v="269.281767955801"/>
    <m/>
    <n v="116676.7956"/>
    <x v="0"/>
    <n v="17570"/>
    <x v="440"/>
    <x v="0"/>
    <m/>
  </r>
  <r>
    <d v="2022-10-22T03:48:03"/>
    <x v="9"/>
    <n v="36"/>
    <s v="LONDOO ORTIZ ARNOLD DAVID"/>
    <x v="3"/>
    <x v="0"/>
    <n v="259"/>
    <n v="25.9"/>
    <n v="269.281767955801"/>
    <m/>
    <n v="116676.7956"/>
    <x v="0"/>
    <n v="17570"/>
    <x v="440"/>
    <x v="0"/>
    <m/>
  </r>
  <r>
    <d v="2022-10-22T03:48:03"/>
    <x v="9"/>
    <n v="37"/>
    <s v="RESTREPO RODRIGUEZ LIBARDO ANDRES"/>
    <x v="0"/>
    <x v="0"/>
    <n v="332"/>
    <n v="36.8888888888889"/>
    <n v="242.35359116022099"/>
    <m/>
    <n v="105009.11599999999"/>
    <x v="1"/>
    <n v="17570"/>
    <x v="440"/>
    <x v="0"/>
    <m/>
  </r>
  <r>
    <d v="2022-10-22T03:48:04"/>
    <x v="9"/>
    <n v="38"/>
    <s v="URIBE HERRERA JUAN ESTEBAN"/>
    <x v="0"/>
    <x v="0"/>
    <n v="277"/>
    <n v="30.7777777777778"/>
    <n v="242.35359116022099"/>
    <m/>
    <n v="105009.11599999999"/>
    <x v="0"/>
    <n v="17570"/>
    <x v="440"/>
    <x v="0"/>
    <m/>
  </r>
  <r>
    <d v="2022-10-22T03:48:04"/>
    <x v="9"/>
    <n v="40"/>
    <s v="BERRIO GIL YEYSON DARIO"/>
    <x v="3"/>
    <x v="0"/>
    <n v="255"/>
    <n v="25.5"/>
    <n v="269.281767955801"/>
    <m/>
    <n v="116676.7956"/>
    <x v="0"/>
    <n v="17570"/>
    <x v="440"/>
    <x v="0"/>
    <m/>
  </r>
  <r>
    <d v="2022-10-22T03:48:04"/>
    <x v="1"/>
    <n v="41"/>
    <s v="GARCIA DAVID WILSON ALBERTO"/>
    <x v="3"/>
    <x v="0"/>
    <n v="276"/>
    <n v="27.6"/>
    <n v="269.281767955801"/>
    <s v="Se descuentan 2 pasajeros (Jefe de trafico)"/>
    <n v="116676.7956"/>
    <x v="1"/>
    <n v="17570"/>
    <x v="440"/>
    <x v="0"/>
    <m/>
  </r>
  <r>
    <d v="2022-10-22T03:50:04"/>
    <x v="9"/>
    <n v="3"/>
    <s v="CANO JIMENEZ ESNEIDER"/>
    <x v="2"/>
    <x v="0"/>
    <n v="110"/>
    <n v="18.3333333333333"/>
    <n v="124.25"/>
    <m/>
    <n v="46800"/>
    <x v="0"/>
    <n v="11040"/>
    <x v="433"/>
    <x v="0"/>
    <m/>
  </r>
  <r>
    <d v="2022-10-22T03:50:04"/>
    <x v="1"/>
    <n v="15"/>
    <s v="LONDOO LOPERA DUVAN ANDRES"/>
    <x v="6"/>
    <x v="0"/>
    <n v="166"/>
    <n v="20.75"/>
    <n v="165.666666666667"/>
    <s v="Se descuenta 1 pasajero, (Compaero)"/>
    <n v="96406.281400000007"/>
    <x v="0"/>
    <n v="11040"/>
    <x v="433"/>
    <x v="0"/>
    <m/>
  </r>
  <r>
    <d v="2022-10-22T03:50:04"/>
    <x v="9"/>
    <n v="39"/>
    <s v="POSSO CORREA SANTIAGO ELIECER"/>
    <x v="4"/>
    <x v="0"/>
    <n v="157"/>
    <n v="22.428571428571399"/>
    <n v="144.958333333333"/>
    <m/>
    <n v="64270.854299999999"/>
    <x v="0"/>
    <n v="13800"/>
    <x v="433"/>
    <x v="0"/>
    <m/>
  </r>
  <r>
    <d v="2022-10-22T03:50:05"/>
    <x v="9"/>
    <n v="42"/>
    <s v="CASTRILLON CLAVIJO CRISTIAN JESIC"/>
    <x v="2"/>
    <x v="0"/>
    <n v="119"/>
    <n v="19.8333333333333"/>
    <n v="124.25"/>
    <m/>
    <n v="50850"/>
    <x v="0"/>
    <n v="11040"/>
    <x v="433"/>
    <x v="0"/>
    <m/>
  </r>
  <r>
    <d v="2022-10-25T02:57:03"/>
    <x v="9"/>
    <n v="3"/>
    <s v="ALQUICHIRE ACEVEDO NELSON JOSE"/>
    <x v="6"/>
    <x v="0"/>
    <n v="142"/>
    <n v="17.75"/>
    <n v="142"/>
    <m/>
    <n v="60300"/>
    <x v="0"/>
    <n v="12900"/>
    <x v="441"/>
    <x v="0"/>
    <m/>
  </r>
  <r>
    <d v="2022-10-25T02:57:03"/>
    <x v="9"/>
    <n v="10"/>
    <s v="PIEDRAHITA MADRID SANTIAGO"/>
    <x v="6"/>
    <x v="0"/>
    <n v="150"/>
    <n v="18.75"/>
    <n v="150"/>
    <s v="Realizo 2 medias vueltas."/>
    <n v="63900"/>
    <x v="0"/>
    <n v="12900"/>
    <x v="441"/>
    <x v="0"/>
    <m/>
  </r>
  <r>
    <d v="2022-10-25T02:57:03"/>
    <x v="9"/>
    <n v="21"/>
    <s v="REYES ALVARADO ARIEL"/>
    <x v="6"/>
    <x v="0"/>
    <n v="159"/>
    <n v="19.875"/>
    <n v="159"/>
    <m/>
    <n v="67950"/>
    <x v="0"/>
    <n v="12900"/>
    <x v="441"/>
    <x v="0"/>
    <m/>
  </r>
  <r>
    <d v="2022-10-25T02:57:04"/>
    <x v="9"/>
    <n v="26"/>
    <s v="ESPINOZA CHAVARRIA GUILLERMO LEON"/>
    <x v="0"/>
    <x v="0"/>
    <n v="194"/>
    <n v="21.5555555555556"/>
    <n v="194"/>
    <s v="Laboro con dos conductores Johan Franco y Guillermo E."/>
    <n v="83250"/>
    <x v="0"/>
    <n v="12900"/>
    <x v="441"/>
    <x v="0"/>
    <m/>
  </r>
  <r>
    <d v="2022-10-25T02:57:08"/>
    <x v="9"/>
    <n v="1"/>
    <s v="VELEZ ZAPATA SANTIAGO"/>
    <x v="4"/>
    <x v="0"/>
    <n v="205"/>
    <n v="29.285714285714299"/>
    <n v="191.248995983936"/>
    <m/>
    <n v="82912.048192771093"/>
    <x v="0"/>
    <n v="15296.6667"/>
    <x v="441"/>
    <x v="0"/>
    <m/>
  </r>
  <r>
    <d v="2022-10-25T02:57:09"/>
    <x v="9"/>
    <n v="2"/>
    <s v="CAAS LEZCANO IVAN ARTURO"/>
    <x v="0"/>
    <x v="0"/>
    <n v="322"/>
    <n v="35.7777777777778"/>
    <n v="245.89156626505999"/>
    <m/>
    <n v="106601.20480000001"/>
    <x v="1"/>
    <n v="15296.6667"/>
    <x v="441"/>
    <x v="0"/>
    <m/>
  </r>
  <r>
    <d v="2022-10-25T02:57:09"/>
    <x v="9"/>
    <n v="6"/>
    <s v="VARGAS ROJAS DIELMER AUGUSTO"/>
    <x v="3"/>
    <x v="0"/>
    <n v="264"/>
    <n v="26.4"/>
    <n v="273.21285140562202"/>
    <m/>
    <n v="118445.7831"/>
    <x v="0"/>
    <n v="15296.6667"/>
    <x v="441"/>
    <x v="0"/>
    <m/>
  </r>
  <r>
    <d v="2022-10-25T02:57:09"/>
    <x v="9"/>
    <n v="7"/>
    <s v="ACEVEDO JHON FREDY"/>
    <x v="3"/>
    <x v="0"/>
    <n v="252"/>
    <n v="25.2"/>
    <n v="273.21285140562202"/>
    <m/>
    <n v="118445.7831"/>
    <x v="1"/>
    <n v="15296.6667"/>
    <x v="441"/>
    <x v="0"/>
    <m/>
  </r>
  <r>
    <d v="2022-10-25T02:57:09"/>
    <x v="9"/>
    <n v="8"/>
    <s v="LONDOO CADAVID DAVID SANTIAGO"/>
    <x v="4"/>
    <x v="0"/>
    <n v="204"/>
    <n v="29.1428571428571"/>
    <n v="191.248995983936"/>
    <s v="Se descuentan 6 Usuarios (Transbordo)"/>
    <n v="82912.048200000005"/>
    <x v="1"/>
    <n v="15296.6667"/>
    <x v="441"/>
    <x v="0"/>
    <m/>
  </r>
  <r>
    <d v="2022-10-25T02:57:10"/>
    <x v="9"/>
    <n v="9"/>
    <s v="PINEDA ESTRADA CRISTIAN JOHAN"/>
    <x v="2"/>
    <x v="0"/>
    <n v="173"/>
    <n v="28.8333333333333"/>
    <n v="163.92771084337301"/>
    <m/>
    <n v="71067.469899999996"/>
    <x v="0"/>
    <n v="15296.6667"/>
    <x v="441"/>
    <x v="0"/>
    <m/>
  </r>
  <r>
    <d v="2022-10-25T02:57:10"/>
    <x v="1"/>
    <n v="11"/>
    <s v="RENDON VIANA HUMBERTO DE JESUS"/>
    <x v="3"/>
    <x v="0"/>
    <n v="291"/>
    <n v="29.1"/>
    <n v="273.21285140562202"/>
    <m/>
    <n v="118445.7831"/>
    <x v="0"/>
    <n v="15296.6667"/>
    <x v="441"/>
    <x v="0"/>
    <m/>
  </r>
  <r>
    <d v="2022-10-25T02:57:10"/>
    <x v="1"/>
    <n v="13"/>
    <s v="FRANCO BRAVO JHOAN FERNANDO"/>
    <x v="12"/>
    <x v="0"/>
    <n v="369"/>
    <n v="28.384615384615401"/>
    <n v="355.17670682730898"/>
    <m/>
    <n v="153979.51809999999"/>
    <x v="0"/>
    <n v="15296.6667"/>
    <x v="441"/>
    <x v="0"/>
    <m/>
  </r>
  <r>
    <d v="2022-10-25T02:57:11"/>
    <x v="1"/>
    <n v="14"/>
    <s v="JIMENEZ JIMENEZ OMAR DAVID"/>
    <x v="4"/>
    <x v="0"/>
    <n v="224"/>
    <n v="32"/>
    <n v="191.248995983936"/>
    <m/>
    <n v="82912.048200000005"/>
    <x v="1"/>
    <n v="15296.6667"/>
    <x v="441"/>
    <x v="0"/>
    <m/>
  </r>
  <r>
    <d v="2022-10-25T02:57:11"/>
    <x v="1"/>
    <n v="15"/>
    <s v="LONDOO LOPERA DUVAN ANDRES"/>
    <x v="3"/>
    <x v="0"/>
    <n v="233"/>
    <n v="23.3"/>
    <n v="273.21285140562202"/>
    <m/>
    <n v="118445.7831"/>
    <x v="0"/>
    <n v="15296.6667"/>
    <x v="441"/>
    <x v="0"/>
    <m/>
  </r>
  <r>
    <d v="2022-10-25T02:57:11"/>
    <x v="1"/>
    <n v="16"/>
    <s v="LONDOO ORTIZ ARNOLD DAVID"/>
    <x v="10"/>
    <x v="0"/>
    <n v="123"/>
    <n v="30.75"/>
    <n v="109.285140562249"/>
    <m/>
    <n v="47378.313300000002"/>
    <x v="0"/>
    <n v="15296.6667"/>
    <x v="441"/>
    <x v="0"/>
    <m/>
  </r>
  <r>
    <d v="2022-10-25T02:57:12"/>
    <x v="1"/>
    <n v="17"/>
    <s v="FRANCO BRAVO JHOAN FERNANDO"/>
    <x v="10"/>
    <x v="0"/>
    <n v="108"/>
    <n v="27"/>
    <n v="109.285140562249"/>
    <m/>
    <n v="47378.313300000002"/>
    <x v="0"/>
    <n v="15296.6667"/>
    <x v="441"/>
    <x v="0"/>
    <m/>
  </r>
  <r>
    <d v="2022-10-25T02:57:12"/>
    <x v="1"/>
    <n v="18"/>
    <s v="MEJIA YEISON"/>
    <x v="0"/>
    <x v="0"/>
    <n v="254"/>
    <n v="28.2222222222222"/>
    <n v="245.89156626505999"/>
    <s v="Se descuentan 2 usuarios desubicados."/>
    <n v="106601.20480000001"/>
    <x v="0"/>
    <n v="15296.6667"/>
    <x v="441"/>
    <x v="0"/>
    <m/>
  </r>
  <r>
    <d v="2022-10-25T02:57:12"/>
    <x v="1"/>
    <n v="20"/>
    <s v="TABORDA ROJAS DIEGO ALEJANDRO"/>
    <x v="1"/>
    <x v="0"/>
    <n v="309"/>
    <n v="28.090909090909101"/>
    <n v="300.53413654618498"/>
    <m/>
    <n v="130290.361445783"/>
    <x v="0"/>
    <n v="15296.6667"/>
    <x v="441"/>
    <x v="0"/>
    <m/>
  </r>
  <r>
    <d v="2022-10-25T02:57:13"/>
    <x v="9"/>
    <n v="22"/>
    <s v="DURANGO DAVID JOSE"/>
    <x v="6"/>
    <x v="1"/>
    <n v="220"/>
    <n v="27.5"/>
    <n v="218.570281124498"/>
    <s v="Varada -  Plumilla"/>
    <n v="106601.204819277"/>
    <x v="1"/>
    <n v="15296.6667"/>
    <x v="441"/>
    <x v="0"/>
    <m/>
  </r>
  <r>
    <d v="2022-10-25T02:57:13"/>
    <x v="9"/>
    <n v="23"/>
    <s v="MEDINA PARRA JONATHAN ESTIVEN"/>
    <x v="0"/>
    <x v="0"/>
    <n v="261"/>
    <n v="29"/>
    <n v="245.89156626505999"/>
    <s v="Se descuentan 2 usuarios desubicados."/>
    <n v="106601.20480000001"/>
    <x v="2"/>
    <n v="15296.6667"/>
    <x v="441"/>
    <x v="0"/>
    <m/>
  </r>
  <r>
    <d v="2022-10-25T02:57:13"/>
    <x v="9"/>
    <n v="24"/>
    <s v="PACHECO MOGOLLON ELIAS ISIDRO"/>
    <x v="0"/>
    <x v="0"/>
    <n v="257"/>
    <n v="28.5555555555556"/>
    <n v="245.89156626505999"/>
    <s v="Se descuentan 3 usuarios (Propietarios)"/>
    <n v="106601.20480000001"/>
    <x v="0"/>
    <n v="15296.6667"/>
    <x v="441"/>
    <x v="0"/>
    <m/>
  </r>
  <r>
    <d v="2022-10-25T02:57:14"/>
    <x v="9"/>
    <n v="27"/>
    <s v="BERRIO GIL YEYSON DARIO"/>
    <x v="3"/>
    <x v="0"/>
    <n v="260"/>
    <n v="26"/>
    <n v="273.21285140562202"/>
    <m/>
    <n v="118445.7831"/>
    <x v="0"/>
    <n v="15296.6667"/>
    <x v="441"/>
    <x v="0"/>
    <m/>
  </r>
  <r>
    <d v="2022-10-25T02:57:14"/>
    <x v="9"/>
    <n v="29"/>
    <s v="VALENCIA MENDOZA JHON "/>
    <x v="2"/>
    <x v="0"/>
    <n v="157"/>
    <n v="26.1666666666667"/>
    <n v="163.92771084337301"/>
    <m/>
    <n v="71067.469899999996"/>
    <x v="0"/>
    <n v="15296.6667"/>
    <x v="441"/>
    <x v="0"/>
    <m/>
  </r>
  <r>
    <d v="2022-10-25T02:57:14"/>
    <x v="9"/>
    <n v="30"/>
    <s v="HIGUITA YEFERSON"/>
    <x v="0"/>
    <x v="0"/>
    <n v="199"/>
    <n v="22.1111111111111"/>
    <n v="245.89156626505999"/>
    <m/>
    <n v="106601.20480000001"/>
    <x v="0"/>
    <n v="15296.6667"/>
    <x v="441"/>
    <x v="0"/>
    <m/>
  </r>
  <r>
    <d v="2022-10-25T02:57:15"/>
    <x v="1"/>
    <n v="31"/>
    <s v="IDARRAGA GARCIA MIGUEL ANGEL"/>
    <x v="3"/>
    <x v="0"/>
    <n v="263"/>
    <n v="26.3"/>
    <n v="273.21285140562202"/>
    <m/>
    <n v="118445.7831"/>
    <x v="0"/>
    <n v="15296.6667"/>
    <x v="441"/>
    <x v="0"/>
    <m/>
  </r>
  <r>
    <d v="2022-10-25T02:57:15"/>
    <x v="1"/>
    <n v="33"/>
    <s v="TEJADA PEREZ JHON ALEXIS"/>
    <x v="0"/>
    <x v="0"/>
    <n v="268"/>
    <n v="29.7777777777778"/>
    <n v="245.89156626505999"/>
    <m/>
    <n v="106601.20480000001"/>
    <x v="0"/>
    <n v="15296.6667"/>
    <x v="441"/>
    <x v="0"/>
    <m/>
  </r>
  <r>
    <d v="2022-10-25T02:57:15"/>
    <x v="1"/>
    <n v="35"/>
    <s v="URIBE HERRERA JUAN ESTEBAN"/>
    <x v="0"/>
    <x v="0"/>
    <n v="231"/>
    <n v="25.6666666666667"/>
    <n v="245.89156626505999"/>
    <m/>
    <n v="106601.20480000001"/>
    <x v="1"/>
    <n v="15296.6667"/>
    <x v="441"/>
    <x v="0"/>
    <m/>
  </r>
  <r>
    <d v="2022-10-25T02:57:16"/>
    <x v="1"/>
    <n v="36"/>
    <s v="MARTINEZ CHAVERRA LUIS NORBERTO"/>
    <x v="1"/>
    <x v="0"/>
    <n v="258"/>
    <n v="23.454545454545499"/>
    <n v="300.53413654618498"/>
    <m/>
    <n v="130290.36139999999"/>
    <x v="0"/>
    <n v="15296.6667"/>
    <x v="441"/>
    <x v="0"/>
    <m/>
  </r>
  <r>
    <d v="2022-10-25T02:57:16"/>
    <x v="1"/>
    <n v="37"/>
    <s v="RESTREPO RODRIGUEZ LIBARDO ANDRES"/>
    <x v="0"/>
    <x v="0"/>
    <n v="246"/>
    <n v="27.3333333333333"/>
    <n v="245.89156626505999"/>
    <m/>
    <n v="106601.20480000001"/>
    <x v="1"/>
    <n v="15296.6667"/>
    <x v="441"/>
    <x v="0"/>
    <m/>
  </r>
  <r>
    <d v="2022-10-25T02:57:16"/>
    <x v="1"/>
    <n v="39"/>
    <s v="POSSO CORREA SANTIAGO ELIECER"/>
    <x v="10"/>
    <x v="0"/>
    <n v="100"/>
    <n v="25"/>
    <n v="109.285140562249"/>
    <m/>
    <n v="47378.313300000002"/>
    <x v="0"/>
    <n v="15296.6667"/>
    <x v="441"/>
    <x v="0"/>
    <m/>
  </r>
  <r>
    <d v="2022-10-25T02:57:17"/>
    <x v="1"/>
    <n v="40"/>
    <s v="OCAMPO OCAMPO ANTONIO JOSE"/>
    <x v="1"/>
    <x v="0"/>
    <n v="254"/>
    <n v="23.090909090909101"/>
    <n v="300.53413654618498"/>
    <m/>
    <n v="130290.36139999999"/>
    <x v="0"/>
    <n v="15296.6667"/>
    <x v="441"/>
    <x v="0"/>
    <m/>
  </r>
  <r>
    <d v="2022-10-25T02:57:17"/>
    <x v="1"/>
    <n v="41"/>
    <s v="GARCIA DAVID WILSON ALBERTO"/>
    <x v="0"/>
    <x v="0"/>
    <n v="254"/>
    <n v="28.2222222222222"/>
    <n v="245.89156626505999"/>
    <m/>
    <n v="106601.20480000001"/>
    <x v="1"/>
    <n v="15296.6667"/>
    <x v="441"/>
    <x v="0"/>
    <m/>
  </r>
  <r>
    <d v="2022-10-25T02:57:17"/>
    <x v="1"/>
    <n v="42"/>
    <s v="CASTRILLON CLAVIJO CRISTIAN JESIC"/>
    <x v="0"/>
    <x v="0"/>
    <n v="244"/>
    <n v="27.1111111111111"/>
    <n v="245.89156626505999"/>
    <s v="Se descuenta 1 usuario desubicado."/>
    <n v="106601.20480000001"/>
    <x v="0"/>
    <n v="15296.6667"/>
    <x v="441"/>
    <x v="0"/>
    <m/>
  </r>
  <r>
    <d v="2022-10-27T02:10:35"/>
    <x v="1"/>
    <n v="1"/>
    <s v="VELEZ ZAPATA SANTIAGO"/>
    <x v="3"/>
    <x v="0"/>
    <n v="241"/>
    <n v="24.1"/>
    <n v="262.70462633452001"/>
    <s v="Se Descuenta un usuario ( Despachadora)"/>
    <n v="90973.665500000003"/>
    <x v="0"/>
    <n v="14594.1176"/>
    <x v="442"/>
    <x v="0"/>
    <m/>
  </r>
  <r>
    <d v="2022-10-27T02:10:35"/>
    <x v="1"/>
    <n v="2"/>
    <s v="CAAS LEZCANO IVAN ARTURO"/>
    <x v="6"/>
    <x v="0"/>
    <n v="271"/>
    <n v="33.875"/>
    <n v="210.16370106761599"/>
    <m/>
    <n v="85287.811400000006"/>
    <x v="1"/>
    <n v="14594.1176"/>
    <x v="442"/>
    <x v="0"/>
    <m/>
  </r>
  <r>
    <d v="2022-10-27T02:10:35"/>
    <x v="1"/>
    <n v="3"/>
    <s v="CANO JIMENEZ ESNEIDER"/>
    <x v="6"/>
    <x v="0"/>
    <n v="158"/>
    <n v="21.066666666666698"/>
    <n v="197.02846975089"/>
    <m/>
    <n v="113717.0819"/>
    <x v="0"/>
    <n v="14594.1176"/>
    <x v="442"/>
    <x v="0"/>
    <m/>
  </r>
  <r>
    <d v="2022-10-27T02:10:36"/>
    <x v="1"/>
    <n v="5"/>
    <s v="GOMEZ HERNAN"/>
    <x v="9"/>
    <x v="0"/>
    <n v="324"/>
    <n v="27"/>
    <n v="315.24555160142302"/>
    <m/>
    <n v="45486.832699999999"/>
    <x v="1"/>
    <n v="14177.142900000001"/>
    <x v="442"/>
    <x v="0"/>
    <m/>
  </r>
  <r>
    <d v="2022-10-27T02:10:36"/>
    <x v="1"/>
    <n v="6"/>
    <s v="VARGAS ROJAS DIELMER AUGUSTO"/>
    <x v="0"/>
    <x v="0"/>
    <n v="258"/>
    <n v="28.6666666666667"/>
    <n v="236.434163701068"/>
    <m/>
    <n v="102345.3737"/>
    <x v="0"/>
    <n v="14594.1176"/>
    <x v="442"/>
    <x v="0"/>
    <m/>
  </r>
  <r>
    <d v="2022-10-27T02:10:36"/>
    <x v="1"/>
    <n v="8"/>
    <s v="LONDOO CADAVID DAVID SANTIAGO"/>
    <x v="3"/>
    <x v="0"/>
    <n v="270"/>
    <n v="27"/>
    <n v="262.70462633452001"/>
    <s v="Se Descuenta un usuario ( Despachadora)"/>
    <n v="90973.665500000003"/>
    <x v="1"/>
    <n v="14594.1176"/>
    <x v="442"/>
    <x v="0"/>
    <m/>
  </r>
  <r>
    <d v="2022-10-27T02:10:36"/>
    <x v="1"/>
    <n v="10"/>
    <s v="PIEDRAHITA MADRID SANTIAGO"/>
    <x v="10"/>
    <x v="0"/>
    <n v="105"/>
    <n v="26.25"/>
    <n v="105.08185053380799"/>
    <m/>
    <n v="113717.0819"/>
    <x v="0"/>
    <n v="14594.1176"/>
    <x v="442"/>
    <x v="0"/>
    <m/>
  </r>
  <r>
    <d v="2022-10-27T02:10:36"/>
    <x v="1"/>
    <n v="11"/>
    <s v="RENDON VIANA HUMBERTO DE JESUS"/>
    <x v="0"/>
    <x v="0"/>
    <n v="290"/>
    <n v="32.2222222222222"/>
    <n v="236.434163701068"/>
    <m/>
    <n v="102345.3737"/>
    <x v="0"/>
    <n v="14594.1176"/>
    <x v="442"/>
    <x v="0"/>
    <m/>
  </r>
  <r>
    <d v="2022-10-27T02:10:37"/>
    <x v="1"/>
    <n v="12"/>
    <s v="MARULANDA JARAMILLO DAWER ANDRES"/>
    <x v="4"/>
    <x v="0"/>
    <n v="178"/>
    <n v="25.428571428571399"/>
    <n v="183.893238434164"/>
    <m/>
    <n v="102345.3737"/>
    <x v="0"/>
    <n v="14177.142900000001"/>
    <x v="442"/>
    <x v="0"/>
    <m/>
  </r>
  <r>
    <d v="2022-10-27T02:10:37"/>
    <x v="1"/>
    <n v="13"/>
    <s v="ATEHORTUA HERNANDO"/>
    <x v="6"/>
    <x v="0"/>
    <n v="209"/>
    <n v="26.125"/>
    <n v="210.16370106761599"/>
    <m/>
    <n v="102345.3737"/>
    <x v="0"/>
    <n v="14594.1176"/>
    <x v="442"/>
    <x v="0"/>
    <m/>
  </r>
  <r>
    <d v="2022-10-27T02:10:37"/>
    <x v="9"/>
    <n v="14"/>
    <s v="JIMENEZ JIMENEZ OMAR DAVID"/>
    <x v="3"/>
    <x v="0"/>
    <n v="240"/>
    <n v="24"/>
    <n v="262.70462633452001"/>
    <m/>
    <n v="90973.665500000003"/>
    <x v="1"/>
    <n v="14594.1176"/>
    <x v="442"/>
    <x v="0"/>
    <m/>
  </r>
  <r>
    <d v="2022-10-27T02:10:37"/>
    <x v="9"/>
    <n v="15"/>
    <s v="LONDOO LOPERA DUVAN ANDRES"/>
    <x v="0"/>
    <x v="0"/>
    <n v="207"/>
    <n v="23"/>
    <n v="236.434163701068"/>
    <m/>
    <n v="0"/>
    <x v="0"/>
    <n v="14594.1176"/>
    <x v="442"/>
    <x v="0"/>
    <m/>
  </r>
  <r>
    <d v="2022-10-27T02:10:37"/>
    <x v="9"/>
    <n v="16"/>
    <s v="LONDOO ORTIZ ARNOLD DAVID"/>
    <x v="0"/>
    <x v="0"/>
    <n v="196"/>
    <n v="21.7777777777778"/>
    <n v="236.434163701068"/>
    <m/>
    <n v="125088.79"/>
    <x v="0"/>
    <n v="14594.1176"/>
    <x v="442"/>
    <x v="0"/>
    <m/>
  </r>
  <r>
    <d v="2022-10-27T02:10:38"/>
    <x v="9"/>
    <n v="17"/>
    <s v="FRANCO BRAVO JHOAN FERNANDO"/>
    <x v="6"/>
    <x v="0"/>
    <n v="191"/>
    <n v="23.875"/>
    <n v="210.16370106761599"/>
    <m/>
    <n v="90973.665500000003"/>
    <x v="0"/>
    <n v="14594.1176"/>
    <x v="442"/>
    <x v="0"/>
    <m/>
  </r>
  <r>
    <d v="2022-10-27T02:10:38"/>
    <x v="9"/>
    <n v="18"/>
    <s v="VANEGAS RAMOS MIGUEL ANGEL"/>
    <x v="10"/>
    <x v="0"/>
    <n v="106"/>
    <n v="26.5"/>
    <n v="105.08185053380799"/>
    <m/>
    <n v="90973.665500000003"/>
    <x v="0"/>
    <n v="14594.1176"/>
    <x v="442"/>
    <x v="0"/>
    <m/>
  </r>
  <r>
    <d v="2022-10-27T02:10:38"/>
    <x v="9"/>
    <n v="20"/>
    <s v="TABORDA ROJAS DIEGO ALEJANDRO"/>
    <x v="1"/>
    <x v="0"/>
    <n v="310"/>
    <n v="28.181818181818201"/>
    <n v="288.97508896797098"/>
    <m/>
    <n v="45486.832699999999"/>
    <x v="0"/>
    <n v="14594.1176"/>
    <x v="442"/>
    <x v="0"/>
    <m/>
  </r>
  <r>
    <d v="2022-10-27T02:10:38"/>
    <x v="9"/>
    <n v="22"/>
    <s v="QUIRAMA CASTAEDA JHON JADER"/>
    <x v="0"/>
    <x v="0"/>
    <n v="223"/>
    <n v="24.7777777777778"/>
    <n v="236.434163701068"/>
    <m/>
    <n v="90973.665500000003"/>
    <x v="1"/>
    <n v="14177.142900000001"/>
    <x v="442"/>
    <x v="0"/>
    <m/>
  </r>
  <r>
    <d v="2022-10-27T02:10:38"/>
    <x v="1"/>
    <n v="23"/>
    <s v="MEDINA PARRA JONATHAN ESTIVEN"/>
    <x v="6"/>
    <x v="0"/>
    <n v="224"/>
    <n v="28"/>
    <n v="210.16370106761599"/>
    <m/>
    <n v="90973.665500000003"/>
    <x v="2"/>
    <n v="14594.1176"/>
    <x v="442"/>
    <x v="0"/>
    <m/>
  </r>
  <r>
    <d v="2022-10-27T02:10:39"/>
    <x v="1"/>
    <n v="24"/>
    <s v="PACHECO MOGOLLON ELIAS ISIDRO"/>
    <x v="6"/>
    <x v="0"/>
    <n v="189"/>
    <n v="23.625"/>
    <n v="210.16370106761599"/>
    <m/>
    <n v="79601.957299999995"/>
    <x v="0"/>
    <n v="14594.1176"/>
    <x v="442"/>
    <x v="0"/>
    <m/>
  </r>
  <r>
    <d v="2022-10-27T02:10:39"/>
    <x v="1"/>
    <n v="25"/>
    <s v="ESCOBAR BRAN MATEO"/>
    <x v="10"/>
    <x v="0"/>
    <n v="129"/>
    <n v="32.25"/>
    <n v="105.08185053380799"/>
    <m/>
    <n v="113717.0819"/>
    <x v="1"/>
    <n v="14594.1176"/>
    <x v="442"/>
    <x v="0"/>
    <m/>
  </r>
  <r>
    <d v="2022-10-27T02:10:39"/>
    <x v="1"/>
    <n v="27"/>
    <s v="ATEHORTUA HERNANDO"/>
    <x v="6"/>
    <x v="0"/>
    <n v="190"/>
    <n v="23.75"/>
    <n v="210.16370106761599"/>
    <m/>
    <n v="90973.665500000003"/>
    <x v="0"/>
    <n v="14594.1176"/>
    <x v="442"/>
    <x v="0"/>
    <m/>
  </r>
  <r>
    <d v="2022-10-27T02:10:39"/>
    <x v="1"/>
    <n v="29"/>
    <s v="VALENCIA MENDOZA JHON "/>
    <x v="4"/>
    <x v="0"/>
    <n v="195"/>
    <n v="27.8571428571429"/>
    <n v="183.893238434164"/>
    <m/>
    <n v="90973.665500000003"/>
    <x v="0"/>
    <n v="14594.1176"/>
    <x v="442"/>
    <x v="0"/>
    <m/>
  </r>
  <r>
    <d v="2022-10-27T02:10:39"/>
    <x v="1"/>
    <n v="30"/>
    <s v="HIGUITA YEFERSON"/>
    <x v="3"/>
    <x v="0"/>
    <n v="237"/>
    <n v="23.7"/>
    <n v="262.70462633452001"/>
    <m/>
    <n v="102345.3737"/>
    <x v="0"/>
    <n v="14594.1176"/>
    <x v="442"/>
    <x v="0"/>
    <m/>
  </r>
  <r>
    <d v="2022-10-27T02:10:39"/>
    <x v="9"/>
    <n v="31"/>
    <s v="IDARRAGA GARCIA MIGUEL ANGEL"/>
    <x v="6"/>
    <x v="0"/>
    <n v="186"/>
    <n v="23.25"/>
    <n v="210.16370106761599"/>
    <m/>
    <n v="90973.665500000003"/>
    <x v="0"/>
    <n v="14594.1176"/>
    <x v="442"/>
    <x v="0"/>
    <m/>
  </r>
  <r>
    <d v="2022-10-27T02:10:40"/>
    <x v="9"/>
    <n v="33"/>
    <s v="TEJADA PEREZ JHON ALEXIS"/>
    <x v="6"/>
    <x v="0"/>
    <n v="227"/>
    <n v="28.375"/>
    <n v="210.16370106761599"/>
    <m/>
    <n v="90973.665500000003"/>
    <x v="0"/>
    <n v="14594.1176"/>
    <x v="442"/>
    <x v="0"/>
    <m/>
  </r>
  <r>
    <d v="2022-10-27T02:10:40"/>
    <x v="9"/>
    <n v="34"/>
    <s v="MONTOYA OSPINA GILBERTO ANTONIO"/>
    <x v="0"/>
    <x v="0"/>
    <n v="249"/>
    <n v="27.6666666666667"/>
    <n v="236.434163701068"/>
    <m/>
    <n v="102345.3737"/>
    <x v="0"/>
    <n v="14594.1176"/>
    <x v="442"/>
    <x v="0"/>
    <m/>
  </r>
  <r>
    <d v="2022-10-27T02:10:40"/>
    <x v="9"/>
    <n v="35"/>
    <s v="URIBE HERRERA JUAN ESTEBAN"/>
    <x v="4"/>
    <x v="0"/>
    <n v="261"/>
    <n v="37.285714285714299"/>
    <n v="183.893238434164"/>
    <m/>
    <n v="79601.957299999995"/>
    <x v="1"/>
    <n v="14594.1176"/>
    <x v="442"/>
    <x v="0"/>
    <m/>
  </r>
  <r>
    <d v="2022-10-27T02:10:40"/>
    <x v="9"/>
    <n v="36"/>
    <s v="MARTINEZ CHAVERRA LUIS NORBERTO"/>
    <x v="4"/>
    <x v="0"/>
    <n v="165"/>
    <n v="23.571428571428601"/>
    <n v="183.893238434164"/>
    <m/>
    <n v="79601.957299999995"/>
    <x v="0"/>
    <n v="14594.1176"/>
    <x v="442"/>
    <x v="0"/>
    <m/>
  </r>
  <r>
    <d v="2022-10-27T02:10:41"/>
    <x v="9"/>
    <n v="37"/>
    <s v="RESTREPO RODRIGUEZ LIBARDO ANDRES"/>
    <x v="0"/>
    <x v="0"/>
    <n v="247"/>
    <n v="27.4444444444444"/>
    <n v="236.434163701068"/>
    <m/>
    <n v="102345.3737"/>
    <x v="1"/>
    <n v="14594.1176"/>
    <x v="442"/>
    <x v="0"/>
    <m/>
  </r>
  <r>
    <d v="2022-10-27T02:10:41"/>
    <x v="9"/>
    <n v="38"/>
    <s v="URIBE HERRERA JUAN ESTEBAN"/>
    <x v="3"/>
    <x v="0"/>
    <n v="209"/>
    <n v="20.9"/>
    <n v="262.70462633452001"/>
    <m/>
    <n v="113717.0819"/>
    <x v="0"/>
    <n v="14594.1176"/>
    <x v="442"/>
    <x v="0"/>
    <m/>
  </r>
  <r>
    <d v="2022-10-27T02:10:41"/>
    <x v="9"/>
    <n v="39"/>
    <s v="POSSO CORREA SANTIAGO ELIECER"/>
    <x v="0"/>
    <x v="0"/>
    <n v="231"/>
    <n v="25.6666666666667"/>
    <n v="236.434163701068"/>
    <m/>
    <n v="0"/>
    <x v="0"/>
    <n v="14177.142900000001"/>
    <x v="442"/>
    <x v="0"/>
    <m/>
  </r>
  <r>
    <d v="2022-10-27T02:10:41"/>
    <x v="9"/>
    <n v="40"/>
    <s v="OCAMPO OCAMPO ANTONIO JOSE"/>
    <x v="0"/>
    <x v="0"/>
    <n v="269"/>
    <n v="29.8888888888889"/>
    <n v="236.434163701068"/>
    <m/>
    <n v="102345.3737"/>
    <x v="0"/>
    <n v="14594.1176"/>
    <x v="442"/>
    <x v="0"/>
    <m/>
  </r>
  <r>
    <d v="2022-10-27T02:10:41"/>
    <x v="1"/>
    <n v="41"/>
    <s v="GARCIA DAVID WILSON ALBERTO"/>
    <x v="0"/>
    <x v="0"/>
    <n v="231"/>
    <n v="25.6666666666667"/>
    <n v="236.434163701068"/>
    <m/>
    <n v="102345.3737"/>
    <x v="1"/>
    <n v="14594.1176"/>
    <x v="442"/>
    <x v="0"/>
    <m/>
  </r>
  <r>
    <d v="2022-10-27T02:10:41"/>
    <x v="9"/>
    <n v="42"/>
    <s v="CASTRILLON CLAVIJO CRISTIAN JESIC"/>
    <x v="2"/>
    <x v="0"/>
    <n v="166"/>
    <n v="25.538461538461501"/>
    <n v="170.75800711743801"/>
    <m/>
    <n v="0"/>
    <x v="0"/>
    <n v="14594.1176"/>
    <x v="442"/>
    <x v="0"/>
    <m/>
  </r>
  <r>
    <d v="2022-10-27T02:10:46"/>
    <x v="1"/>
    <n v="7"/>
    <s v="ACEVEDO JHON FREDY"/>
    <x v="0"/>
    <x v="0"/>
    <n v="188"/>
    <n v="20.8888888888889"/>
    <n v="188"/>
    <m/>
    <n v="80550"/>
    <x v="1"/>
    <n v="6540"/>
    <x v="442"/>
    <x v="0"/>
    <m/>
  </r>
  <r>
    <d v="2022-10-27T02:10:46"/>
    <x v="1"/>
    <n v="21"/>
    <s v="MEJIA YEISON"/>
    <x v="2"/>
    <x v="0"/>
    <n v="105"/>
    <n v="19.090909090909101"/>
    <n v="105"/>
    <s v="Tuvo dos conductores , YEISON MEJIA - ARIEL REYES"/>
    <n v="44775"/>
    <x v="0"/>
    <n v="6540"/>
    <x v="442"/>
    <x v="0"/>
    <m/>
  </r>
  <r>
    <d v="2022-10-27T02:10:46"/>
    <x v="1"/>
    <n v="26"/>
    <s v="MONTOYA OSPINA GILBERTO ANTONIO"/>
    <x v="0"/>
    <x v="0"/>
    <n v="185"/>
    <n v="20.5555555555556"/>
    <n v="185"/>
    <m/>
    <n v="79200"/>
    <x v="0"/>
    <n v="6540"/>
    <x v="442"/>
    <x v="0"/>
    <m/>
  </r>
  <r>
    <d v="2022-10-27T02:10:46"/>
    <x v="9"/>
    <n v="32"/>
    <s v="HINCAPIE GALLEGO YEISON ANDRES"/>
    <x v="11"/>
    <x v="1"/>
    <n v="37"/>
    <n v="18.5"/>
    <n v="37"/>
    <m/>
    <n v="15750"/>
    <x v="0"/>
    <n v="6540"/>
    <x v="442"/>
    <x v="0"/>
    <m/>
  </r>
  <r>
    <d v="2022-10-28T16:51:43"/>
    <x v="9"/>
    <n v="6"/>
    <s v="ESCOBAR BRAN MATEO"/>
    <x v="7"/>
    <x v="0"/>
    <n v="76"/>
    <n v="25.3333333333333"/>
    <n v="64.346289752650193"/>
    <m/>
    <n v="27605.830399999999"/>
    <x v="0"/>
    <n v="13405.8824"/>
    <x v="443"/>
    <x v="0"/>
    <m/>
  </r>
  <r>
    <d v="2022-10-28T16:51:43"/>
    <x v="9"/>
    <n v="12"/>
    <s v="MARULANDA JARAMILLO DAWER ANDRES"/>
    <x v="0"/>
    <x v="0"/>
    <n v="187"/>
    <n v="20.7777777777778"/>
    <n v="193.03886925795101"/>
    <m/>
    <n v="82817.491200000004"/>
    <x v="0"/>
    <n v="13405.8824"/>
    <x v="443"/>
    <x v="0"/>
    <m/>
  </r>
  <r>
    <d v="2022-10-28T16:51:43"/>
    <x v="9"/>
    <n v="18"/>
    <s v="VANEGAS RAMOS MIGUEL ANGEL"/>
    <x v="8"/>
    <x v="0"/>
    <n v="157"/>
    <n v="31.4"/>
    <n v="107.243816254417"/>
    <m/>
    <n v="46009.717299999997"/>
    <x v="0"/>
    <n v="13405.8824"/>
    <x v="443"/>
    <x v="0"/>
    <m/>
  </r>
  <r>
    <d v="2022-10-28T16:51:43"/>
    <x v="9"/>
    <n v="21"/>
    <s v="REYES ALVARADO ARIEL"/>
    <x v="9"/>
    <x v="0"/>
    <n v="223"/>
    <n v="18.5833333333333"/>
    <n v="257.385159010601"/>
    <m/>
    <n v="110423.3216"/>
    <x v="0"/>
    <n v="13405.8824"/>
    <x v="443"/>
    <x v="0"/>
    <m/>
  </r>
  <r>
    <d v="2022-10-28T16:51:43"/>
    <x v="9"/>
    <n v="22"/>
    <s v="QUIRAMA CASTAEDA JHON JADER"/>
    <x v="3"/>
    <x v="0"/>
    <n v="231"/>
    <n v="23.1"/>
    <n v="214.487632508834"/>
    <m/>
    <n v="92019.434599999993"/>
    <x v="1"/>
    <n v="13405.8824"/>
    <x v="443"/>
    <x v="0"/>
    <m/>
  </r>
  <r>
    <d v="2022-10-28T16:51:43"/>
    <x v="9"/>
    <n v="23"/>
    <s v="MEDINA PARRA JONATHAN ESTIVEN"/>
    <x v="1"/>
    <x v="0"/>
    <n v="240"/>
    <n v="21.818181818181799"/>
    <n v="235.93639575971699"/>
    <m/>
    <n v="101221.3781"/>
    <x v="2"/>
    <n v="13405.8824"/>
    <x v="443"/>
    <x v="0"/>
    <m/>
  </r>
  <r>
    <d v="2022-10-28T16:51:44"/>
    <x v="9"/>
    <n v="24"/>
    <s v="PACHECO MOGOLLON ELIAS ISIDRO"/>
    <x v="1"/>
    <x v="0"/>
    <n v="286"/>
    <n v="26"/>
    <n v="235.93639575971699"/>
    <m/>
    <n v="101221.3781"/>
    <x v="0"/>
    <n v="13405.8824"/>
    <x v="443"/>
    <x v="0"/>
    <m/>
  </r>
  <r>
    <d v="2022-10-28T16:51:44"/>
    <x v="9"/>
    <n v="26"/>
    <s v="ESPINOZA CHAVARRIA GUILLERMO LEON"/>
    <x v="11"/>
    <x v="0"/>
    <n v="46"/>
    <n v="18.399999999999999"/>
    <n v="53.621908127208499"/>
    <m/>
    <n v="23004.858700000001"/>
    <x v="0"/>
    <n v="13405.8824"/>
    <x v="443"/>
    <x v="0"/>
    <m/>
  </r>
  <r>
    <d v="2022-10-28T16:51:44"/>
    <x v="1"/>
    <n v="30"/>
    <s v="HIGUITA YEFERSON"/>
    <x v="0"/>
    <x v="0"/>
    <n v="157"/>
    <n v="17.4444444444444"/>
    <n v="193.03886925795101"/>
    <m/>
    <n v="82817.491200000004"/>
    <x v="0"/>
    <n v="13405.8824"/>
    <x v="443"/>
    <x v="0"/>
    <m/>
  </r>
  <r>
    <d v="2022-10-28T16:51:44"/>
    <x v="1"/>
    <n v="31"/>
    <s v="IDARRAGA GARCIA MIGUEL ANGEL"/>
    <x v="3"/>
    <x v="0"/>
    <n v="183"/>
    <n v="18.3"/>
    <n v="214.487632508834"/>
    <m/>
    <n v="92019.434599999993"/>
    <x v="0"/>
    <n v="13405.8824"/>
    <x v="443"/>
    <x v="0"/>
    <m/>
  </r>
  <r>
    <d v="2022-10-28T16:51:44"/>
    <x v="1"/>
    <n v="33"/>
    <s v="TEJADA PEREZ JHON ALEXIS"/>
    <x v="0"/>
    <x v="0"/>
    <n v="161"/>
    <n v="17.8888888888889"/>
    <n v="193.03886925795101"/>
    <m/>
    <n v="82817.491200000004"/>
    <x v="0"/>
    <n v="13405.8824"/>
    <x v="443"/>
    <x v="0"/>
    <m/>
  </r>
  <r>
    <d v="2022-10-28T16:51:44"/>
    <x v="1"/>
    <n v="36"/>
    <s v="MARTINEZ CHAVERRA LUIS NORBERTO"/>
    <x v="0"/>
    <x v="0"/>
    <n v="162"/>
    <n v="18"/>
    <n v="193.03886925795101"/>
    <m/>
    <n v="82817.491200000004"/>
    <x v="0"/>
    <n v="13405.8824"/>
    <x v="443"/>
    <x v="0"/>
    <m/>
  </r>
  <r>
    <d v="2022-10-28T16:51:45"/>
    <x v="1"/>
    <n v="38"/>
    <s v="ZAPATA MARULANDA JUAN DIEGO"/>
    <x v="0"/>
    <x v="0"/>
    <n v="191"/>
    <n v="21.2222222222222"/>
    <n v="193.03886925795101"/>
    <m/>
    <n v="82817.491200000004"/>
    <x v="0"/>
    <n v="13405.8824"/>
    <x v="443"/>
    <x v="0"/>
    <m/>
  </r>
  <r>
    <d v="2022-10-28T16:51:45"/>
    <x v="1"/>
    <n v="40"/>
    <s v="OCAMPO OCAMPO ANTONIO JOSE"/>
    <x v="1"/>
    <x v="0"/>
    <n v="230"/>
    <n v="20.909090909090899"/>
    <n v="235.93639575971699"/>
    <m/>
    <n v="101221.3781"/>
    <x v="0"/>
    <n v="13405.8824"/>
    <x v="443"/>
    <x v="0"/>
    <m/>
  </r>
  <r>
    <d v="2022-10-28T16:51:45"/>
    <x v="1"/>
    <n v="41"/>
    <s v="GARCIA DAVID WILSON ALBERTO"/>
    <x v="9"/>
    <x v="0"/>
    <n v="285"/>
    <n v="23.75"/>
    <n v="257.385159010601"/>
    <m/>
    <n v="110423.3216"/>
    <x v="1"/>
    <n v="13405.8824"/>
    <x v="443"/>
    <x v="0"/>
    <m/>
  </r>
  <r>
    <d v="2022-10-28T16:51:45"/>
    <x v="9"/>
    <n v="42"/>
    <s v="CASTRILLON CLAVIJO CRISTIAN JESIC"/>
    <x v="0"/>
    <x v="0"/>
    <n v="220"/>
    <n v="24.4444444444444"/>
    <n v="193.03886925795101"/>
    <m/>
    <n v="82817.491200000004"/>
    <x v="0"/>
    <n v="13405.8824"/>
    <x v="443"/>
    <x v="0"/>
    <m/>
  </r>
  <r>
    <d v="2022-10-28T16:51:54"/>
    <x v="1"/>
    <n v="27"/>
    <s v="ESCOBAR BRAN MATEO"/>
    <x v="4"/>
    <x v="0"/>
    <n v="110"/>
    <n v="15.714285714285699"/>
    <n v="110"/>
    <m/>
    <n v="46350"/>
    <x v="0"/>
    <n v="6700"/>
    <x v="443"/>
    <x v="0"/>
    <m/>
  </r>
  <r>
    <d v="2022-10-28T16:51:54"/>
    <x v="1"/>
    <n v="29"/>
    <s v="LONDOO CADAVID DAVID SANTIAGO"/>
    <x v="2"/>
    <x v="0"/>
    <n v="91"/>
    <n v="16.545454545454501"/>
    <n v="91"/>
    <m/>
    <n v="38475"/>
    <x v="0"/>
    <n v="6700"/>
    <x v="443"/>
    <x v="0"/>
    <m/>
  </r>
  <r>
    <d v="2022-10-28T17:15:57"/>
    <x v="9"/>
    <n v="6"/>
    <s v="VARGAS ROJAS DIELMER AUGUSTO"/>
    <x v="0"/>
    <x v="0"/>
    <n v="283"/>
    <n v="31.4444444444444"/>
    <n v="259.5"/>
    <m/>
    <n v="112725"/>
    <x v="0"/>
    <n v="13640"/>
    <x v="444"/>
    <x v="0"/>
    <m/>
  </r>
  <r>
    <d v="2022-10-28T17:15:57"/>
    <x v="9"/>
    <n v="7"/>
    <s v="ACEVEDO JHON FREDY"/>
    <x v="3"/>
    <x v="0"/>
    <n v="347"/>
    <n v="34.700000000000003"/>
    <n v="288.33333333333297"/>
    <m/>
    <n v="125250"/>
    <x v="1"/>
    <n v="13640"/>
    <x v="444"/>
    <x v="0"/>
    <m/>
  </r>
  <r>
    <d v="2022-10-28T17:15:57"/>
    <x v="9"/>
    <n v="8"/>
    <s v="DURANGO DAVID JOSE"/>
    <x v="1"/>
    <x v="0"/>
    <n v="297"/>
    <n v="27"/>
    <n v="317.16666666666703"/>
    <m/>
    <n v="137775"/>
    <x v="1"/>
    <n v="13640"/>
    <x v="444"/>
    <x v="0"/>
    <m/>
  </r>
  <r>
    <d v="2022-10-28T17:15:57"/>
    <x v="9"/>
    <n v="9"/>
    <s v="PINEDA ESTRADA CRISTIAN JOHAN"/>
    <x v="3"/>
    <x v="0"/>
    <n v="290"/>
    <n v="29"/>
    <n v="288.33333333333297"/>
    <m/>
    <n v="125250"/>
    <x v="0"/>
    <n v="13640"/>
    <x v="444"/>
    <x v="0"/>
    <m/>
  </r>
  <r>
    <d v="2022-10-28T17:15:57"/>
    <x v="9"/>
    <n v="13"/>
    <s v="MORALES CASTAEDA JONNY EDISON"/>
    <x v="11"/>
    <x v="0"/>
    <n v="37"/>
    <n v="24.6666666666667"/>
    <n v="43.25"/>
    <m/>
    <n v="18787.5"/>
    <x v="0"/>
    <n v="13640"/>
    <x v="444"/>
    <x v="0"/>
    <m/>
  </r>
  <r>
    <d v="2022-10-28T17:15:58"/>
    <x v="9"/>
    <n v="14"/>
    <s v="JIMENEZ JIMENEZ OMAR DAVID"/>
    <x v="1"/>
    <x v="0"/>
    <n v="288"/>
    <n v="26.181818181818201"/>
    <n v="317.16666666666703"/>
    <m/>
    <n v="137775"/>
    <x v="1"/>
    <n v="13640"/>
    <x v="444"/>
    <x v="0"/>
    <m/>
  </r>
  <r>
    <d v="2022-10-28T17:15:58"/>
    <x v="12"/>
    <n v="15"/>
    <s v="LONDOO LOPERA DUVAN ANDRES"/>
    <x v="3"/>
    <x v="0"/>
    <n v="245"/>
    <n v="24.5"/>
    <n v="288.33333333333297"/>
    <m/>
    <n v="125250"/>
    <x v="0"/>
    <n v="13640"/>
    <x v="444"/>
    <x v="0"/>
    <m/>
  </r>
  <r>
    <d v="2022-10-28T17:15:58"/>
    <x v="9"/>
    <n v="16"/>
    <s v="LONDOO ORTIZ ARNOLD DAVID"/>
    <x v="5"/>
    <x v="0"/>
    <n v="24"/>
    <n v="24"/>
    <n v="28.8333333333333"/>
    <m/>
    <n v="12525"/>
    <x v="0"/>
    <n v="13640"/>
    <x v="444"/>
    <x v="0"/>
    <m/>
  </r>
  <r>
    <d v="2022-10-28T17:15:58"/>
    <x v="1"/>
    <n v="18"/>
    <s v="VANEGAS RAMOS MIGUEL ANGEL"/>
    <x v="10"/>
    <x v="0"/>
    <n v="88"/>
    <n v="22"/>
    <n v="115.333333333333"/>
    <s v="Varado Por Clutch"/>
    <n v="50100"/>
    <x v="0"/>
    <n v="13640"/>
    <x v="444"/>
    <x v="0"/>
    <m/>
  </r>
  <r>
    <d v="2022-10-28T17:15:58"/>
    <x v="1"/>
    <n v="19"/>
    <s v="JARAMILLO EDWIN"/>
    <x v="3"/>
    <x v="0"/>
    <n v="266"/>
    <n v="26.6"/>
    <n v="288.33333333333297"/>
    <m/>
    <n v="125250"/>
    <x v="0"/>
    <n v="13640"/>
    <x v="444"/>
    <x v="0"/>
    <m/>
  </r>
  <r>
    <d v="2022-10-28T17:15:58"/>
    <x v="1"/>
    <n v="30"/>
    <s v="HIGUITA YEFERSON"/>
    <x v="1"/>
    <x v="0"/>
    <n v="354"/>
    <n v="32.181818181818201"/>
    <n v="317.16666666666703"/>
    <m/>
    <n v="137775"/>
    <x v="0"/>
    <n v="13640"/>
    <x v="444"/>
    <x v="0"/>
    <m/>
  </r>
  <r>
    <d v="2022-10-28T17:15:59"/>
    <x v="1"/>
    <n v="36"/>
    <s v="VACA FIERRO ROBINSON"/>
    <x v="1"/>
    <x v="0"/>
    <n v="328"/>
    <n v="29.818181818181799"/>
    <n v="317.16666666666703"/>
    <s v="Descuento de 3 Pasaeros desubicados "/>
    <n v="137775"/>
    <x v="0"/>
    <n v="13640"/>
    <x v="444"/>
    <x v="0"/>
    <m/>
  </r>
  <r>
    <d v="2022-10-28T17:15:59"/>
    <x v="1"/>
    <n v="37"/>
    <s v="RESTREPO RODRIGUEZ LIBARDO ANDRES"/>
    <x v="1"/>
    <x v="0"/>
    <n v="309"/>
    <n v="28.090909090909101"/>
    <n v="317.16666666666703"/>
    <m/>
    <n v="137775"/>
    <x v="1"/>
    <n v="13640"/>
    <x v="444"/>
    <x v="0"/>
    <m/>
  </r>
  <r>
    <d v="2022-10-28T17:15:59"/>
    <x v="1"/>
    <n v="42"/>
    <s v="LONDOO ORTIZ ARNOLD DAVID"/>
    <x v="10"/>
    <x v="0"/>
    <n v="131"/>
    <n v="37.428571428571402"/>
    <n v="100.916666666667"/>
    <m/>
    <n v="43837.5"/>
    <x v="0"/>
    <n v="13640"/>
    <x v="444"/>
    <x v="0"/>
    <m/>
  </r>
  <r>
    <d v="2022-10-28T17:16:06"/>
    <x v="9"/>
    <n v="1"/>
    <s v="VELEZ ZAPATA SANTIAGO"/>
    <x v="0"/>
    <x v="0"/>
    <n v="177"/>
    <n v="19.6666666666667"/>
    <n v="177"/>
    <m/>
    <n v="75600"/>
    <x v="0"/>
    <n v="12266.6667"/>
    <x v="444"/>
    <x v="0"/>
    <m/>
  </r>
  <r>
    <d v="2022-10-28T17:16:06"/>
    <x v="9"/>
    <n v="3"/>
    <s v="CANO JIMENEZ ESNEIDER"/>
    <x v="3"/>
    <x v="0"/>
    <n v="191"/>
    <n v="19.100000000000001"/>
    <n v="191"/>
    <m/>
    <n v="81450"/>
    <x v="0"/>
    <n v="12266.6667"/>
    <x v="444"/>
    <x v="0"/>
    <m/>
  </r>
  <r>
    <d v="2022-10-28T17:23:35"/>
    <x v="1"/>
    <n v="1"/>
    <s v="BERRIO GIL YEYSON DARIO"/>
    <x v="12"/>
    <x v="0"/>
    <n v="334"/>
    <n v="25.692307692307701"/>
    <n v="378.15939278937401"/>
    <m/>
    <n v="164321.7268"/>
    <x v="0"/>
    <n v="16216.129000000001"/>
    <x v="445"/>
    <x v="0"/>
    <m/>
  </r>
  <r>
    <d v="2022-10-28T17:23:35"/>
    <x v="1"/>
    <n v="2"/>
    <s v="CAAS LEZCANO IVAN ARTURO"/>
    <x v="3"/>
    <x v="0"/>
    <n v="270"/>
    <n v="28.421052631578899"/>
    <n v="276.34724857685001"/>
    <s v="Taller "/>
    <n v="120081.2619"/>
    <x v="1"/>
    <n v="16216.129000000001"/>
    <x v="445"/>
    <x v="0"/>
    <m/>
  </r>
  <r>
    <d v="2022-10-28T17:23:35"/>
    <x v="1"/>
    <n v="3"/>
    <s v="CANO JIMENEZ ESNEIDER"/>
    <x v="0"/>
    <x v="0"/>
    <n v="223"/>
    <n v="24.7777777777778"/>
    <n v="261.80265654649003"/>
    <m/>
    <n v="113761.1954"/>
    <x v="0"/>
    <n v="16216.129000000001"/>
    <x v="445"/>
    <x v="0"/>
    <m/>
  </r>
  <r>
    <d v="2022-10-28T17:23:36"/>
    <x v="1"/>
    <n v="5"/>
    <s v="GONZALEZ MONTAO HERNAN DARIO"/>
    <x v="3"/>
    <x v="0"/>
    <n v="313"/>
    <n v="31.3"/>
    <n v="290.89184060721101"/>
    <s v="Se descuenta pasajero (Ingreso propietario)"/>
    <n v="126401.32829999999"/>
    <x v="1"/>
    <n v="16216.129000000001"/>
    <x v="445"/>
    <x v="0"/>
    <m/>
  </r>
  <r>
    <d v="2022-10-28T17:23:36"/>
    <x v="1"/>
    <n v="6"/>
    <s v="ESCOBAR BRAN MATEO"/>
    <x v="9"/>
    <x v="0"/>
    <n v="329"/>
    <n v="27.4166666666667"/>
    <n v="349.07020872865297"/>
    <m/>
    <n v="151681.59390000001"/>
    <x v="0"/>
    <n v="16216.129000000001"/>
    <x v="445"/>
    <x v="0"/>
    <m/>
  </r>
  <r>
    <d v="2022-10-28T17:23:36"/>
    <x v="1"/>
    <n v="7"/>
    <s v="ACEVEDO JHON FREDY"/>
    <x v="2"/>
    <x v="0"/>
    <n v="160"/>
    <n v="26.6666666666667"/>
    <n v="174.535104364326"/>
    <m/>
    <n v="75840.797000000006"/>
    <x v="1"/>
    <n v="16216.129000000001"/>
    <x v="445"/>
    <x v="0"/>
    <m/>
  </r>
  <r>
    <d v="2022-10-28T17:23:36"/>
    <x v="1"/>
    <n v="8"/>
    <s v="VACA FIERRO ROBINSON"/>
    <x v="9"/>
    <x v="0"/>
    <n v="388"/>
    <n v="32.3333333333333"/>
    <n v="349.07020872865297"/>
    <m/>
    <n v="151681.59390000001"/>
    <x v="1"/>
    <n v="16216.129000000001"/>
    <x v="445"/>
    <x v="0"/>
    <m/>
  </r>
  <r>
    <d v="2022-10-28T17:23:36"/>
    <x v="1"/>
    <n v="9"/>
    <s v="PINEDA ESTRADA CRISTIAN JOHAN"/>
    <x v="2"/>
    <x v="0"/>
    <n v="168"/>
    <n v="28"/>
    <n v="174.535104364326"/>
    <m/>
    <n v="75840.797000000006"/>
    <x v="0"/>
    <n v="16216.129000000001"/>
    <x v="445"/>
    <x v="0"/>
    <m/>
  </r>
  <r>
    <d v="2022-10-28T17:23:36"/>
    <x v="1"/>
    <n v="11"/>
    <s v="RENDON VIANA HUMBERTO DE JESUS"/>
    <x v="0"/>
    <x v="0"/>
    <n v="252"/>
    <n v="28"/>
    <n v="261.80265654649003"/>
    <m/>
    <n v="113761.1954"/>
    <x v="0"/>
    <n v="16216.129000000001"/>
    <x v="445"/>
    <x v="0"/>
    <m/>
  </r>
  <r>
    <d v="2022-10-28T17:23:37"/>
    <x v="1"/>
    <n v="14"/>
    <s v="JIMENEZ JIMENEZ OMAR DAVID"/>
    <x v="0"/>
    <x v="0"/>
    <n v="272"/>
    <n v="30.2222222222222"/>
    <n v="261.80265654649003"/>
    <m/>
    <n v="113761.1954"/>
    <x v="1"/>
    <n v="16216.129000000001"/>
    <x v="445"/>
    <x v="0"/>
    <m/>
  </r>
  <r>
    <d v="2022-10-28T17:23:37"/>
    <x v="9"/>
    <n v="16"/>
    <s v="LONDOO ORTIZ ARNOLD DAVID"/>
    <x v="11"/>
    <x v="0"/>
    <n v="51"/>
    <n v="34"/>
    <n v="43.6337760910816"/>
    <m/>
    <n v="18960.199199999999"/>
    <x v="0"/>
    <n v="16216.129000000001"/>
    <x v="445"/>
    <x v="0"/>
    <m/>
  </r>
  <r>
    <d v="2022-10-28T17:23:37"/>
    <x v="9"/>
    <n v="18"/>
    <s v="ACEVEDO JHON FREDY"/>
    <x v="0"/>
    <x v="0"/>
    <n v="275"/>
    <n v="30.5555555555556"/>
    <n v="261.80265654649003"/>
    <m/>
    <n v="113761.1954"/>
    <x v="0"/>
    <n v="16216.129000000001"/>
    <x v="445"/>
    <x v="0"/>
    <m/>
  </r>
  <r>
    <d v="2022-10-28T17:23:37"/>
    <x v="9"/>
    <n v="20"/>
    <s v="TABORDA ROJAS DIEGO ALEJANDRO"/>
    <x v="1"/>
    <x v="0"/>
    <n v="330"/>
    <n v="30"/>
    <n v="319.98102466793199"/>
    <s v="Se descuenta pasajero (Ingreso propietario)"/>
    <n v="139041.46109999999"/>
    <x v="0"/>
    <n v="16216.129000000001"/>
    <x v="445"/>
    <x v="0"/>
    <m/>
  </r>
  <r>
    <d v="2022-10-28T17:23:37"/>
    <x v="9"/>
    <n v="21"/>
    <s v="REYES ALVARADO ARIEL"/>
    <x v="3"/>
    <x v="0"/>
    <n v="247"/>
    <n v="24.7"/>
    <n v="290.89184060721101"/>
    <m/>
    <n v="126401.32829999999"/>
    <x v="0"/>
    <n v="16216.129000000001"/>
    <x v="445"/>
    <x v="0"/>
    <m/>
  </r>
  <r>
    <d v="2022-10-28T17:23:37"/>
    <x v="9"/>
    <n v="22"/>
    <s v="QUIRAMA CASTAEDA JHON JADER"/>
    <x v="3"/>
    <x v="0"/>
    <n v="349"/>
    <n v="34.9"/>
    <n v="290.89184060721101"/>
    <m/>
    <n v="126401.32829999999"/>
    <x v="1"/>
    <n v="16216.129000000001"/>
    <x v="445"/>
    <x v="0"/>
    <m/>
  </r>
  <r>
    <d v="2022-10-28T17:23:38"/>
    <x v="9"/>
    <n v="23"/>
    <s v="VELEZ ZAPATA SANTIAGO"/>
    <x v="0"/>
    <x v="0"/>
    <n v="292"/>
    <n v="32.4444444444444"/>
    <n v="261.80265654649003"/>
    <m/>
    <n v="113761.1954"/>
    <x v="2"/>
    <n v="16216.129000000001"/>
    <x v="445"/>
    <x v="0"/>
    <m/>
  </r>
  <r>
    <d v="2022-10-28T17:23:38"/>
    <x v="9"/>
    <n v="24"/>
    <s v="PACHECO MOGOLLON ELIAS ISIDRO"/>
    <x v="3"/>
    <x v="0"/>
    <n v="262"/>
    <n v="26.2"/>
    <n v="290.89184060721101"/>
    <m/>
    <n v="126401.32829999999"/>
    <x v="0"/>
    <n v="16216.129000000001"/>
    <x v="445"/>
    <x v="0"/>
    <m/>
  </r>
  <r>
    <d v="2022-10-28T17:23:38"/>
    <x v="9"/>
    <n v="26"/>
    <s v="ESPINOZA CHAVARRIA GUILLERMO LEON"/>
    <x v="11"/>
    <x v="0"/>
    <n v="78"/>
    <n v="31.2"/>
    <n v="72.722960151802695"/>
    <m/>
    <n v="31600.3321"/>
    <x v="0"/>
    <n v="16216.129000000001"/>
    <x v="445"/>
    <x v="0"/>
    <m/>
  </r>
  <r>
    <d v="2022-10-28T17:23:38"/>
    <x v="9"/>
    <n v="27"/>
    <s v="VARGAS ROJAS DIELMER AUGUSTO"/>
    <x v="8"/>
    <x v="0"/>
    <n v="153"/>
    <n v="30.6"/>
    <n v="145.44592030360499"/>
    <m/>
    <n v="63200.664100000002"/>
    <x v="0"/>
    <n v="16216.129000000001"/>
    <x v="445"/>
    <x v="0"/>
    <m/>
  </r>
  <r>
    <d v="2022-10-28T17:23:38"/>
    <x v="9"/>
    <n v="29"/>
    <s v="VALENCIA MENDOZA JHON "/>
    <x v="3"/>
    <x v="0"/>
    <n v="312"/>
    <n v="31.2"/>
    <n v="290.89184060721101"/>
    <s v="Se descuentan 3pasajeros por transbordo."/>
    <n v="126401.32829999999"/>
    <x v="0"/>
    <n v="16216.129000000001"/>
    <x v="445"/>
    <x v="0"/>
    <m/>
  </r>
  <r>
    <d v="2022-10-28T17:23:38"/>
    <x v="9"/>
    <n v="30"/>
    <s v="HIGUITA YEFERSON"/>
    <x v="7"/>
    <x v="0"/>
    <n v="86"/>
    <n v="28.6666666666667"/>
    <n v="87.2675521821632"/>
    <s v="Taller "/>
    <n v="37920.398500000003"/>
    <x v="0"/>
    <n v="16216.129000000001"/>
    <x v="445"/>
    <x v="0"/>
    <m/>
  </r>
  <r>
    <d v="2022-10-28T17:23:38"/>
    <x v="1"/>
    <n v="31"/>
    <s v="IDARRAGA GARCIA MIGUEL ANGEL"/>
    <x v="0"/>
    <x v="0"/>
    <n v="252"/>
    <n v="28"/>
    <n v="261.80265654649003"/>
    <s v="Se descuenta pasajero (Ingreso Compaero)"/>
    <n v="113761.1954"/>
    <x v="0"/>
    <n v="16216.129000000001"/>
    <x v="445"/>
    <x v="0"/>
    <m/>
  </r>
  <r>
    <d v="2022-10-28T17:23:39"/>
    <x v="1"/>
    <n v="32"/>
    <s v="HINCAPIE GALLEGO YEISON ANDRES"/>
    <x v="3"/>
    <x v="0"/>
    <n v="253"/>
    <n v="25.3"/>
    <n v="290.89184060721101"/>
    <s v="Se descuenta pasajero (Ingreso Compaero)"/>
    <n v="126401.32829999999"/>
    <x v="0"/>
    <n v="16216.129000000001"/>
    <x v="445"/>
    <x v="0"/>
    <m/>
  </r>
  <r>
    <d v="2022-10-28T17:23:39"/>
    <x v="1"/>
    <n v="33"/>
    <s v="TEJADA PEREZ JHON ALEXIS"/>
    <x v="1"/>
    <x v="0"/>
    <n v="319"/>
    <n v="29"/>
    <n v="319.98102466793199"/>
    <m/>
    <n v="139041.46109999999"/>
    <x v="0"/>
    <n v="16216.129000000001"/>
    <x v="445"/>
    <x v="0"/>
    <m/>
  </r>
  <r>
    <d v="2022-10-28T17:23:39"/>
    <x v="1"/>
    <n v="37"/>
    <s v="RESTREPO RODRIGUEZ LIBARDO ANDRES"/>
    <x v="4"/>
    <x v="0"/>
    <n v="267"/>
    <n v="38.142857142857103"/>
    <n v="203.62428842504701"/>
    <m/>
    <n v="88480.929799999998"/>
    <x v="1"/>
    <n v="16216.129000000001"/>
    <x v="445"/>
    <x v="0"/>
    <m/>
  </r>
  <r>
    <d v="2022-10-28T17:23:39"/>
    <x v="1"/>
    <n v="38"/>
    <s v="URIBE HERRERA JUAN ESTEBAN"/>
    <x v="0"/>
    <x v="0"/>
    <n v="279"/>
    <n v="31"/>
    <n v="261.80265654649003"/>
    <m/>
    <n v="113761.1954"/>
    <x v="0"/>
    <n v="16216.129000000001"/>
    <x v="445"/>
    <x v="0"/>
    <m/>
  </r>
  <r>
    <d v="2022-10-28T17:23:39"/>
    <x v="1"/>
    <n v="39"/>
    <s v="LONDOO LOPERA DUVAN ANDRES"/>
    <x v="0"/>
    <x v="0"/>
    <n v="233"/>
    <n v="25.8888888888889"/>
    <n v="261.80265654649003"/>
    <s v="Se descuenta pasajero (Ingreso propietario)"/>
    <n v="113761.1954"/>
    <x v="0"/>
    <n v="16216.129000000001"/>
    <x v="445"/>
    <x v="0"/>
    <m/>
  </r>
  <r>
    <d v="2022-10-28T17:23:39"/>
    <x v="9"/>
    <n v="40"/>
    <s v="OCAMPO OCAMPO ANTONIO JOSE"/>
    <x v="1"/>
    <x v="0"/>
    <n v="286"/>
    <n v="26"/>
    <n v="319.98102466793199"/>
    <s v="Se descuenta pasajero (Ingreso Compaero)"/>
    <n v="139041.46109999999"/>
    <x v="0"/>
    <n v="16216.129000000001"/>
    <x v="445"/>
    <x v="0"/>
    <m/>
  </r>
  <r>
    <d v="2022-10-28T17:23:40"/>
    <x v="1"/>
    <n v="41"/>
    <s v="GARCIA DAVID WILSON ALBERTO"/>
    <x v="1"/>
    <x v="0"/>
    <n v="327"/>
    <n v="29.727272727272702"/>
    <n v="319.98102466793199"/>
    <s v="Se descuentan 3 Pasajeros  Usuarios con movilidad reducida"/>
    <n v="139041.46109999999"/>
    <x v="1"/>
    <n v="16216.129000000001"/>
    <x v="445"/>
    <x v="0"/>
    <m/>
  </r>
  <r>
    <d v="2022-10-28T17:23:40"/>
    <x v="1"/>
    <n v="42"/>
    <s v="MEJIA YEISON"/>
    <x v="3"/>
    <x v="0"/>
    <n v="305"/>
    <n v="30.5"/>
    <n v="290.89184060721101"/>
    <m/>
    <n v="126401.32829999999"/>
    <x v="0"/>
    <n v="16216.129000000001"/>
    <x v="445"/>
    <x v="0"/>
    <m/>
  </r>
  <r>
    <d v="2022-10-28T17:23:44"/>
    <x v="9"/>
    <n v="12"/>
    <s v="MARULANDA JARAMILLO DAWER ANDRES"/>
    <x v="5"/>
    <x v="0"/>
    <n v="22"/>
    <n v="22"/>
    <n v="22"/>
    <s v="Taller- Varada, Solo 1 recorrido."/>
    <n v="9450"/>
    <x v="0"/>
    <n v="13300"/>
    <x v="445"/>
    <x v="0"/>
    <m/>
  </r>
  <r>
    <d v="2022-10-28T17:23:44"/>
    <x v="9"/>
    <n v="15"/>
    <s v="LOPERA AGUDELO LUIS FRANCISCO"/>
    <x v="6"/>
    <x v="0"/>
    <n v="193"/>
    <n v="24.125"/>
    <n v="193"/>
    <m/>
    <n v="83250"/>
    <x v="0"/>
    <n v="13300"/>
    <x v="445"/>
    <x v="0"/>
    <m/>
  </r>
  <r>
    <d v="2022-10-28T17:23:44"/>
    <x v="9"/>
    <n v="36"/>
    <s v="MARTINEZ CHAVERRA LUIS NORBERTO"/>
    <x v="12"/>
    <x v="0"/>
    <n v="317"/>
    <n v="24.384615384615401"/>
    <n v="317"/>
    <m/>
    <n v="136800"/>
    <x v="0"/>
    <n v="13300"/>
    <x v="445"/>
    <x v="0"/>
    <m/>
  </r>
  <r>
    <d v="2022-10-28T17:28:34"/>
    <x v="1"/>
    <n v="3"/>
    <s v="CANO JIMENEZ ESNEIDER"/>
    <x v="6"/>
    <x v="0"/>
    <n v="149"/>
    <n v="18.625"/>
    <n v="149"/>
    <m/>
    <n v="63450"/>
    <x v="0"/>
    <n v="7780"/>
    <x v="446"/>
    <x v="0"/>
    <m/>
  </r>
  <r>
    <d v="2022-10-28T17:28:34"/>
    <x v="1"/>
    <n v="5"/>
    <s v="GONZALEZ MONTAO HERNAN DARIO"/>
    <x v="5"/>
    <x v="0"/>
    <n v="21"/>
    <n v="21"/>
    <n v="21"/>
    <m/>
    <n v="9000"/>
    <x v="1"/>
    <n v="7780"/>
    <x v="446"/>
    <x v="0"/>
    <m/>
  </r>
  <r>
    <d v="2022-10-28T17:28:35"/>
    <x v="9"/>
    <n v="12"/>
    <s v="MARULANDA JARAMILLO DAWER ANDRES"/>
    <x v="10"/>
    <x v="0"/>
    <n v="74"/>
    <n v="21.1428571428571"/>
    <n v="74"/>
    <m/>
    <n v="31725"/>
    <x v="0"/>
    <n v="7780"/>
    <x v="446"/>
    <x v="0"/>
    <m/>
  </r>
  <r>
    <d v="2022-10-28T17:28:35"/>
    <x v="9"/>
    <n v="16"/>
    <s v="MEJIA YEISON"/>
    <x v="6"/>
    <x v="0"/>
    <n v="166"/>
    <n v="20.75"/>
    <n v="166"/>
    <s v="Se descuentan 4 pasajeros (TRansbordo)"/>
    <n v="71100"/>
    <x v="0"/>
    <n v="7780"/>
    <x v="446"/>
    <x v="0"/>
    <m/>
  </r>
  <r>
    <d v="2022-10-28T17:28:39"/>
    <x v="1"/>
    <n v="2"/>
    <s v="CAAS LEZCANO IVAN ARTURO"/>
    <x v="3"/>
    <x v="0"/>
    <n v="279"/>
    <n v="27.9"/>
    <n v="276.74329501915702"/>
    <m/>
    <n v="120034.4828"/>
    <x v="1"/>
    <n v="16730"/>
    <x v="446"/>
    <x v="0"/>
    <m/>
  </r>
  <r>
    <d v="2022-10-28T17:28:39"/>
    <x v="1"/>
    <n v="1"/>
    <s v="BERRIO GIL YEYSON DARIO"/>
    <x v="12"/>
    <x v="0"/>
    <n v="334"/>
    <n v="25.692307692307701"/>
    <n v="359.766283524904"/>
    <m/>
    <n v="156044.82759999999"/>
    <x v="0"/>
    <n v="16730"/>
    <x v="446"/>
    <x v="0"/>
    <m/>
  </r>
  <r>
    <d v="2022-10-28T17:28:39"/>
    <x v="1"/>
    <n v="6"/>
    <s v="VARGAS ROJAS DIELMER AUGUSTO"/>
    <x v="3"/>
    <x v="0"/>
    <n v="252"/>
    <n v="25.2"/>
    <n v="276.74329501915702"/>
    <m/>
    <n v="120034.4828"/>
    <x v="0"/>
    <n v="16730"/>
    <x v="446"/>
    <x v="0"/>
    <m/>
  </r>
  <r>
    <d v="2022-10-28T17:28:40"/>
    <x v="1"/>
    <n v="7"/>
    <s v="ACEVEDO JHON FREDY"/>
    <x v="0"/>
    <x v="0"/>
    <n v="246"/>
    <n v="27.3333333333333"/>
    <n v="249.068965517241"/>
    <m/>
    <n v="108031.03449999999"/>
    <x v="1"/>
    <n v="16730"/>
    <x v="446"/>
    <x v="0"/>
    <m/>
  </r>
  <r>
    <d v="2022-10-28T17:28:40"/>
    <x v="1"/>
    <n v="8"/>
    <s v="VACA FIERRO ROBINSON"/>
    <x v="1"/>
    <x v="0"/>
    <n v="301"/>
    <n v="27.363636363636399"/>
    <n v="304.41762452107298"/>
    <s v="Se descuentan 4 pasajeros (Transbordo)"/>
    <n v="132037.93100000001"/>
    <x v="1"/>
    <n v="16730"/>
    <x v="446"/>
    <x v="0"/>
    <m/>
  </r>
  <r>
    <d v="2022-10-28T17:28:40"/>
    <x v="1"/>
    <n v="9"/>
    <s v="PINEDA ESTRADA CRISTIAN JOHAN"/>
    <x v="4"/>
    <x v="0"/>
    <n v="182"/>
    <n v="26"/>
    <n v="193.72030651341001"/>
    <m/>
    <n v="84024.137900000002"/>
    <x v="0"/>
    <n v="16730"/>
    <x v="446"/>
    <x v="0"/>
    <m/>
  </r>
  <r>
    <d v="2022-10-28T17:28:40"/>
    <x v="1"/>
    <n v="10"/>
    <s v="PIEDRAHITA MADRID SANTIAGO"/>
    <x v="0"/>
    <x v="0"/>
    <n v="194"/>
    <n v="21.5555555555556"/>
    <n v="249.068965517241"/>
    <m/>
    <n v="108031.03449999999"/>
    <x v="0"/>
    <n v="16730"/>
    <x v="446"/>
    <x v="0"/>
    <m/>
  </r>
  <r>
    <d v="2022-10-28T17:28:40"/>
    <x v="1"/>
    <n v="11"/>
    <s v="RENDON VIANA HUMBERTO DE JESUS"/>
    <x v="0"/>
    <x v="0"/>
    <n v="292"/>
    <n v="32.4444444444444"/>
    <n v="249.068965517241"/>
    <m/>
    <n v="108031.03449999999"/>
    <x v="0"/>
    <n v="16730"/>
    <x v="446"/>
    <x v="0"/>
    <m/>
  </r>
  <r>
    <d v="2022-10-28T17:28:40"/>
    <x v="9"/>
    <n v="13"/>
    <s v="FRANCO BRAVO JHOAN FERNANDO"/>
    <x v="8"/>
    <x v="0"/>
    <n v="155"/>
    <n v="31"/>
    <n v="138.37164750957899"/>
    <m/>
    <n v="60017.241399999999"/>
    <x v="0"/>
    <n v="16730"/>
    <x v="446"/>
    <x v="0"/>
    <m/>
  </r>
  <r>
    <d v="2022-10-28T17:28:40"/>
    <x v="9"/>
    <n v="14"/>
    <s v="JIMENEZ JIMENEZ OMAR DAVID"/>
    <x v="0"/>
    <x v="0"/>
    <n v="256"/>
    <n v="28.4444444444444"/>
    <n v="249.068965517241"/>
    <m/>
    <n v="108031.03449999999"/>
    <x v="1"/>
    <n v="16730"/>
    <x v="446"/>
    <x v="0"/>
    <m/>
  </r>
  <r>
    <d v="2022-10-28T17:28:41"/>
    <x v="9"/>
    <n v="15"/>
    <s v="LONDOO LOPERA DUVAN ANDRES"/>
    <x v="0"/>
    <x v="0"/>
    <n v="234"/>
    <n v="26"/>
    <n v="249.068965517241"/>
    <m/>
    <n v="108031.03449999999"/>
    <x v="0"/>
    <n v="16730"/>
    <x v="446"/>
    <x v="0"/>
    <m/>
  </r>
  <r>
    <d v="2022-10-28T17:28:41"/>
    <x v="9"/>
    <n v="17"/>
    <s v="FRANCO BRAVO JHOAN FERNANDO"/>
    <x v="3"/>
    <x v="0"/>
    <n v="279"/>
    <n v="27.9"/>
    <n v="276.74329501915702"/>
    <m/>
    <n v="120034.4828"/>
    <x v="0"/>
    <n v="16730"/>
    <x v="446"/>
    <x v="0"/>
    <m/>
  </r>
  <r>
    <d v="2022-10-28T17:28:41"/>
    <x v="9"/>
    <n v="20"/>
    <s v="MONTOYA OSPINA GILBERTO ANTONIO"/>
    <x v="1"/>
    <x v="0"/>
    <n v="336"/>
    <n v="30.545454545454501"/>
    <n v="304.41762452107298"/>
    <s v="Se descuentan 3 pasajeros (propietarios)"/>
    <n v="132037.93100000001"/>
    <x v="0"/>
    <n v="16730"/>
    <x v="446"/>
    <x v="0"/>
    <m/>
  </r>
  <r>
    <d v="2022-10-28T17:28:41"/>
    <x v="9"/>
    <n v="21"/>
    <s v="REYES ALVARADO ARIEL"/>
    <x v="0"/>
    <x v="0"/>
    <n v="236"/>
    <n v="26.2222222222222"/>
    <n v="249.068965517241"/>
    <m/>
    <n v="108031.03449999999"/>
    <x v="0"/>
    <n v="16730"/>
    <x v="446"/>
    <x v="0"/>
    <m/>
  </r>
  <r>
    <d v="2022-10-28T17:28:41"/>
    <x v="9"/>
    <n v="22"/>
    <s v="QUIRAMA CASTAEDA JHON JADER"/>
    <x v="0"/>
    <x v="0"/>
    <n v="300"/>
    <n v="33.3333333333333"/>
    <n v="249.068965517241"/>
    <m/>
    <n v="108031.03449999999"/>
    <x v="1"/>
    <n v="16730"/>
    <x v="446"/>
    <x v="0"/>
    <m/>
  </r>
  <r>
    <d v="2022-10-28T17:28:41"/>
    <x v="9"/>
    <n v="23"/>
    <s v="MEDINA PARRA JONATHAN ESTIVEN"/>
    <x v="4"/>
    <x v="0"/>
    <n v="277"/>
    <n v="39.571428571428598"/>
    <n v="193.72030651341001"/>
    <s v="Se descuentan 2 pasajeros (Transbordo)"/>
    <n v="84024.137900000002"/>
    <x v="2"/>
    <n v="16730"/>
    <x v="446"/>
    <x v="0"/>
    <m/>
  </r>
  <r>
    <d v="2022-10-28T17:28:41"/>
    <x v="9"/>
    <n v="24"/>
    <s v="PACHECO MOGOLLON ELIAS ISIDRO"/>
    <x v="6"/>
    <x v="0"/>
    <n v="200"/>
    <n v="25"/>
    <n v="221.394636015326"/>
    <s v="Se descuentan 1 pasajero (Despachador)"/>
    <n v="96027.586200000005"/>
    <x v="0"/>
    <n v="16730"/>
    <x v="446"/>
    <x v="0"/>
    <m/>
  </r>
  <r>
    <d v="2022-10-28T17:28:42"/>
    <x v="9"/>
    <n v="26"/>
    <s v="ESPINOZA CHAVARRIA GUILLERMO LEON"/>
    <x v="6"/>
    <x v="0"/>
    <n v="216"/>
    <n v="27"/>
    <n v="221.394636015326"/>
    <m/>
    <n v="96027.586200000005"/>
    <x v="0"/>
    <n v="16730"/>
    <x v="446"/>
    <x v="0"/>
    <m/>
  </r>
  <r>
    <d v="2022-10-28T17:28:42"/>
    <x v="9"/>
    <n v="27"/>
    <s v="ESCOBAR BRAN MATEO"/>
    <x v="1"/>
    <x v="0"/>
    <n v="297"/>
    <n v="27"/>
    <n v="304.41762452107298"/>
    <m/>
    <n v="132037.93100000001"/>
    <x v="0"/>
    <n v="16730"/>
    <x v="446"/>
    <x v="0"/>
    <m/>
  </r>
  <r>
    <d v="2022-10-28T17:28:42"/>
    <x v="1"/>
    <n v="29"/>
    <s v="VALENCIA MENDOZA JHON "/>
    <x v="11"/>
    <x v="0"/>
    <n v="91"/>
    <n v="45.5"/>
    <n v="55.348659003831401"/>
    <m/>
    <n v="24006.8966"/>
    <x v="0"/>
    <n v="16730"/>
    <x v="446"/>
    <x v="0"/>
    <m/>
  </r>
  <r>
    <d v="2022-10-28T17:28:42"/>
    <x v="1"/>
    <n v="31"/>
    <s v="IDARRAGA GARCIA MIGUEL ANGEL"/>
    <x v="3"/>
    <x v="0"/>
    <n v="269"/>
    <n v="26.9"/>
    <n v="276.74329501915702"/>
    <m/>
    <n v="120034.4828"/>
    <x v="0"/>
    <n v="16730"/>
    <x v="446"/>
    <x v="0"/>
    <m/>
  </r>
  <r>
    <d v="2022-10-28T17:28:42"/>
    <x v="1"/>
    <n v="32"/>
    <s v="HINCAPIE GALLEGO YEISON ANDRES"/>
    <x v="0"/>
    <x v="0"/>
    <n v="241"/>
    <n v="26.7777777777778"/>
    <n v="249.068965517241"/>
    <m/>
    <n v="108031.03449999999"/>
    <x v="0"/>
    <n v="16730"/>
    <x v="446"/>
    <x v="0"/>
    <m/>
  </r>
  <r>
    <d v="2022-10-28T17:28:42"/>
    <x v="1"/>
    <n v="33"/>
    <s v="DURANGO DAVID JOSE"/>
    <x v="11"/>
    <x v="0"/>
    <n v="58"/>
    <n v="29"/>
    <n v="55.348659003831401"/>
    <m/>
    <n v="24006.8966"/>
    <x v="0"/>
    <n v="16730"/>
    <x v="446"/>
    <x v="0"/>
    <m/>
  </r>
  <r>
    <d v="2022-10-28T17:28:43"/>
    <x v="1"/>
    <n v="36"/>
    <s v="MARTINEZ CHAVERRA LUIS NORBERTO"/>
    <x v="3"/>
    <x v="0"/>
    <n v="234"/>
    <n v="23.4"/>
    <n v="276.74329501915702"/>
    <s v="Se descuentan 11 pasajeros (Transbordo)"/>
    <n v="120034.4828"/>
    <x v="0"/>
    <n v="16730"/>
    <x v="446"/>
    <x v="0"/>
    <m/>
  </r>
  <r>
    <d v="2022-10-28T17:28:43"/>
    <x v="1"/>
    <n v="37"/>
    <s v="RESTREPO RODRIGUEZ LIBARDO ANDRES"/>
    <x v="3"/>
    <x v="0"/>
    <n v="283"/>
    <n v="28.3"/>
    <n v="276.74329501915702"/>
    <m/>
    <n v="120034.4828"/>
    <x v="1"/>
    <n v="16730"/>
    <x v="446"/>
    <x v="0"/>
    <m/>
  </r>
  <r>
    <d v="2022-10-28T17:28:43"/>
    <x v="1"/>
    <n v="38"/>
    <s v="URIBE HERRERA JUAN ESTEBAN"/>
    <x v="1"/>
    <x v="0"/>
    <n v="300"/>
    <n v="27.272727272727298"/>
    <n v="304.41762452107298"/>
    <s v="Se descuentan 8 pasajeros (Transbordo)"/>
    <n v="132037.93100000001"/>
    <x v="0"/>
    <n v="16730"/>
    <x v="446"/>
    <x v="0"/>
    <m/>
  </r>
  <r>
    <d v="2022-10-28T17:28:43"/>
    <x v="1"/>
    <n v="39"/>
    <s v="POSSO CORREA SANTIAGO ELIECER"/>
    <x v="9"/>
    <x v="0"/>
    <n v="310"/>
    <n v="25.8333333333333"/>
    <n v="332.09195402298798"/>
    <s v="Se descuentan 3 pasajeros (Despachador - propietario - compaero)"/>
    <n v="144041.3793"/>
    <x v="0"/>
    <n v="16730"/>
    <x v="446"/>
    <x v="0"/>
    <m/>
  </r>
  <r>
    <d v="2022-10-28T17:28:43"/>
    <x v="1"/>
    <n v="40"/>
    <s v="OCAMPO OCAMPO ANTONIO JOSE"/>
    <x v="1"/>
    <x v="0"/>
    <n v="309"/>
    <n v="28.090909090909101"/>
    <n v="304.41762452107298"/>
    <m/>
    <n v="132037.93100000001"/>
    <x v="0"/>
    <n v="16730"/>
    <x v="446"/>
    <x v="0"/>
    <m/>
  </r>
  <r>
    <d v="2022-10-28T17:28:43"/>
    <x v="1"/>
    <n v="41"/>
    <s v="GARCIA DAVID WILSON ALBERTO"/>
    <x v="3"/>
    <x v="0"/>
    <n v="262"/>
    <n v="26.2"/>
    <n v="276.74329501915702"/>
    <s v="Se descuentan 17 pasajeros (Transbordo)"/>
    <n v="120034.4828"/>
    <x v="1"/>
    <n v="16730"/>
    <x v="446"/>
    <x v="0"/>
    <m/>
  </r>
  <r>
    <d v="2022-10-28T17:34:15"/>
    <x v="9"/>
    <n v="1"/>
    <s v="VELEZ ZAPATA SANTIAGO"/>
    <x v="0"/>
    <x v="3"/>
    <n v="209"/>
    <n v="23.2222222222222"/>
    <n v="212.1328125"/>
    <s v="El veiculo tuvo dos conductores. YEISON BERRIO "/>
    <n v="91409.765599999999"/>
    <x v="0"/>
    <n v="14507.142900000001"/>
    <x v="447"/>
    <x v="0"/>
    <m/>
  </r>
  <r>
    <d v="2022-10-28T17:34:15"/>
    <x v="9"/>
    <n v="2"/>
    <s v="CAAS LEZCANO IVAN ARTURO"/>
    <x v="1"/>
    <x v="3"/>
    <n v="263"/>
    <n v="23.909090909090899"/>
    <n v="259.2734375"/>
    <m/>
    <n v="111723.0469"/>
    <x v="1"/>
    <n v="14507.142900000001"/>
    <x v="447"/>
    <x v="0"/>
    <m/>
  </r>
  <r>
    <d v="2022-10-28T17:34:16"/>
    <x v="9"/>
    <n v="5"/>
    <s v="MEDINA PARRA JONATHAN ESTIVEN"/>
    <x v="3"/>
    <x v="3"/>
    <n v="230"/>
    <n v="23"/>
    <n v="235.703125"/>
    <m/>
    <n v="101566.4062"/>
    <x v="1"/>
    <n v="14507.142900000001"/>
    <x v="447"/>
    <x v="0"/>
    <m/>
  </r>
  <r>
    <d v="2022-10-28T17:34:16"/>
    <x v="9"/>
    <n v="6"/>
    <s v="VARGAS ROJAS DIELMER AUGUSTO"/>
    <x v="1"/>
    <x v="3"/>
    <n v="258"/>
    <n v="23.454545454545499"/>
    <n v="259.2734375"/>
    <m/>
    <n v="111723.0469"/>
    <x v="0"/>
    <n v="14507.142900000001"/>
    <x v="447"/>
    <x v="0"/>
    <m/>
  </r>
  <r>
    <d v="2022-10-28T17:34:16"/>
    <x v="9"/>
    <n v="8"/>
    <s v="LONDOO CADAVID DAVID SANTIAGO"/>
    <x v="1"/>
    <x v="3"/>
    <n v="240"/>
    <n v="21.818181818181799"/>
    <n v="259.2734375"/>
    <m/>
    <n v="111723.0469"/>
    <x v="1"/>
    <n v="14507.142900000001"/>
    <x v="447"/>
    <x v="0"/>
    <m/>
  </r>
  <r>
    <d v="2022-10-28T17:34:16"/>
    <x v="9"/>
    <n v="15"/>
    <s v="LONDOO LOPERA DUVAN ANDRES"/>
    <x v="3"/>
    <x v="3"/>
    <n v="223"/>
    <n v="22.3"/>
    <n v="235.703125"/>
    <m/>
    <n v="101566.4062"/>
    <x v="0"/>
    <n v="14507.142900000001"/>
    <x v="447"/>
    <x v="0"/>
    <m/>
  </r>
  <r>
    <d v="2022-10-28T17:34:16"/>
    <x v="1"/>
    <n v="16"/>
    <s v="MEJIA YEISON"/>
    <x v="0"/>
    <x v="3"/>
    <n v="211"/>
    <n v="23.4444444444444"/>
    <n v="212.1328125"/>
    <m/>
    <n v="91409.765599999999"/>
    <x v="0"/>
    <n v="14507.142900000001"/>
    <x v="447"/>
    <x v="0"/>
    <m/>
  </r>
  <r>
    <d v="2022-10-28T17:34:16"/>
    <x v="1"/>
    <n v="18"/>
    <s v="VANEGAS RAMOS MIGUEL ANGEL"/>
    <x v="6"/>
    <x v="3"/>
    <n v="212"/>
    <n v="26.5"/>
    <n v="188.5625"/>
    <s v="Se descuenta 1 pasajero (Propietario)"/>
    <n v="81253.125"/>
    <x v="0"/>
    <n v="14507.142900000001"/>
    <x v="447"/>
    <x v="0"/>
    <m/>
  </r>
  <r>
    <d v="2022-10-28T17:34:17"/>
    <x v="1"/>
    <n v="20"/>
    <s v="TABORDA ROJAS DIEGO ALEJANDRO"/>
    <x v="3"/>
    <x v="3"/>
    <n v="267"/>
    <n v="26.7"/>
    <n v="235.703125"/>
    <m/>
    <n v="101566.4062"/>
    <x v="0"/>
    <n v="14507.142900000001"/>
    <x v="447"/>
    <x v="0"/>
    <m/>
  </r>
  <r>
    <d v="2022-10-28T17:34:17"/>
    <x v="1"/>
    <n v="26"/>
    <s v="FRANCO BRAVO JHOAN FERNANDO"/>
    <x v="0"/>
    <x v="3"/>
    <n v="226"/>
    <n v="25.1111111111111"/>
    <n v="212.1328125"/>
    <m/>
    <n v="91409.765599999999"/>
    <x v="0"/>
    <n v="14507.142900000001"/>
    <x v="447"/>
    <x v="0"/>
    <m/>
  </r>
  <r>
    <d v="2022-10-28T17:34:17"/>
    <x v="1"/>
    <n v="30"/>
    <s v="HIGUITA YEFERSON"/>
    <x v="1"/>
    <x v="3"/>
    <n v="227"/>
    <n v="20.636363636363601"/>
    <n v="259.2734375"/>
    <m/>
    <n v="111723.0469"/>
    <x v="0"/>
    <n v="14507.142900000001"/>
    <x v="447"/>
    <x v="0"/>
    <m/>
  </r>
  <r>
    <d v="2022-10-28T17:34:17"/>
    <x v="9"/>
    <n v="37"/>
    <s v="DURANGO DAVID JOSE"/>
    <x v="3"/>
    <x v="3"/>
    <n v="253"/>
    <n v="25.3"/>
    <n v="235.703125"/>
    <m/>
    <n v="101566.4062"/>
    <x v="1"/>
    <n v="14507.142900000001"/>
    <x v="447"/>
    <x v="0"/>
    <m/>
  </r>
  <r>
    <d v="2022-10-28T17:34:17"/>
    <x v="9"/>
    <n v="42"/>
    <s v="LONDOO ORTIZ ARNOLD DAVID"/>
    <x v="0"/>
    <x v="3"/>
    <n v="198"/>
    <n v="22"/>
    <n v="212.1328125"/>
    <m/>
    <n v="91409.765599999999"/>
    <x v="0"/>
    <n v="14507.142900000001"/>
    <x v="447"/>
    <x v="0"/>
    <m/>
  </r>
  <r>
    <d v="2022-10-28T17:34:26"/>
    <x v="9"/>
    <n v="7"/>
    <s v="ACEVEDO JHON FREDY"/>
    <x v="9"/>
    <x v="3"/>
    <n v="231"/>
    <n v="19.25"/>
    <n v="231"/>
    <m/>
    <n v="98550"/>
    <x v="1"/>
    <n v="6640"/>
    <x v="447"/>
    <x v="0"/>
    <m/>
  </r>
  <r>
    <d v="2022-10-28T17:34:26"/>
    <x v="9"/>
    <n v="9"/>
    <s v="PINEDA ESTRADA CRISTIAN JOHAN"/>
    <x v="0"/>
    <x v="3"/>
    <n v="167"/>
    <n v="18.5555555555556"/>
    <n v="167"/>
    <m/>
    <n v="71100"/>
    <x v="0"/>
    <n v="6640"/>
    <x v="447"/>
    <x v="0"/>
    <m/>
  </r>
  <r>
    <d v="2022-10-28T17:34:27"/>
    <x v="9"/>
    <n v="10"/>
    <s v="PIEDRAHITA MADRID SANTIAGO"/>
    <x v="0"/>
    <x v="3"/>
    <n v="165"/>
    <n v="18.3333333333333"/>
    <n v="165"/>
    <m/>
    <n v="70200"/>
    <x v="0"/>
    <n v="6640"/>
    <x v="447"/>
    <x v="0"/>
    <m/>
  </r>
  <r>
    <d v="2022-10-28T17:34:27"/>
    <x v="9"/>
    <n v="14"/>
    <s v="JIMENEZ JIMENEZ OMAR DAVID"/>
    <x v="1"/>
    <x v="3"/>
    <n v="212"/>
    <n v="19.363636363636399"/>
    <n v="212"/>
    <s v=" se descuenta un usuario desubicado"/>
    <n v="90450"/>
    <x v="1"/>
    <n v="6640"/>
    <x v="447"/>
    <x v="0"/>
    <m/>
  </r>
  <r>
    <d v="2022-10-28T17:40:35"/>
    <x v="1"/>
    <n v="1"/>
    <s v="VELEZ ZAPATA SANTIAGO"/>
    <x v="2"/>
    <x v="0"/>
    <n v="166"/>
    <n v="27.6666666666667"/>
    <n v="167.15702479338799"/>
    <m/>
    <n v="72520.661200000002"/>
    <x v="0"/>
    <n v="13741.9355"/>
    <x v="448"/>
    <x v="0"/>
    <m/>
  </r>
  <r>
    <d v="2022-10-28T17:40:35"/>
    <x v="1"/>
    <n v="2"/>
    <s v="CAAS LEZCANO IVAN ARTURO"/>
    <x v="0"/>
    <x v="0"/>
    <n v="260"/>
    <n v="28.8888888888889"/>
    <n v="250.73553719008299"/>
    <m/>
    <n v="108780.9917"/>
    <x v="1"/>
    <n v="13741.9355"/>
    <x v="448"/>
    <x v="0"/>
    <m/>
  </r>
  <r>
    <d v="2022-10-28T17:40:36"/>
    <x v="1"/>
    <n v="3"/>
    <s v="CANO JIMENEZ ESNEIDER"/>
    <x v="3"/>
    <x v="0"/>
    <n v="226"/>
    <n v="22.6"/>
    <n v="278.59504132231399"/>
    <s v="Se descuenta 1 Pasajero ( Despachadora)"/>
    <n v="120867.7686"/>
    <x v="0"/>
    <n v="13741.9355"/>
    <x v="448"/>
    <x v="0"/>
    <m/>
  </r>
  <r>
    <d v="2022-10-28T17:40:36"/>
    <x v="1"/>
    <n v="5"/>
    <s v="DURANGO DAVID JOSE"/>
    <x v="0"/>
    <x v="0"/>
    <n v="253"/>
    <n v="28.1111111111111"/>
    <n v="250.73553719008299"/>
    <m/>
    <n v="108780.9917"/>
    <x v="1"/>
    <n v="13741.9355"/>
    <x v="448"/>
    <x v="0"/>
    <m/>
  </r>
  <r>
    <d v="2022-10-28T17:40:36"/>
    <x v="1"/>
    <n v="6"/>
    <s v="VARGAS ROJAS DIELMER AUGUSTO"/>
    <x v="2"/>
    <x v="0"/>
    <n v="192"/>
    <n v="32"/>
    <n v="167.15702479338799"/>
    <m/>
    <n v="72520.661200000002"/>
    <x v="0"/>
    <n v="13741.9355"/>
    <x v="448"/>
    <x v="0"/>
    <m/>
  </r>
  <r>
    <d v="2022-10-28T17:40:36"/>
    <x v="1"/>
    <n v="7"/>
    <s v="ACEVEDO JHON FREDY"/>
    <x v="6"/>
    <x v="1"/>
    <n v="182"/>
    <n v="22.75"/>
    <n v="222.876033057851"/>
    <m/>
    <n v="96694.214900000006"/>
    <x v="1"/>
    <n v="13741.9355"/>
    <x v="448"/>
    <x v="0"/>
    <m/>
  </r>
  <r>
    <d v="2022-10-28T17:40:36"/>
    <x v="1"/>
    <n v="8"/>
    <s v="VACA FIERRO ROBINSON"/>
    <x v="4"/>
    <x v="1"/>
    <n v="203"/>
    <n v="29"/>
    <n v="195.01652892562001"/>
    <m/>
    <n v="84607.437999999995"/>
    <x v="1"/>
    <n v="13741.9355"/>
    <x v="448"/>
    <x v="0"/>
    <m/>
  </r>
  <r>
    <d v="2022-10-28T17:40:37"/>
    <x v="9"/>
    <n v="9"/>
    <s v="PINEDA ESTRADA CRISTIAN JOHAN"/>
    <x v="8"/>
    <x v="0"/>
    <n v="133"/>
    <n v="26.6"/>
    <n v="139.29752066115699"/>
    <m/>
    <n v="60433.884299999998"/>
    <x v="0"/>
    <n v="13741.9355"/>
    <x v="448"/>
    <x v="0"/>
    <m/>
  </r>
  <r>
    <d v="2022-10-28T17:40:37"/>
    <x v="9"/>
    <n v="10"/>
    <s v="MONTOYA OSPINA GILBERTO ANTONIO"/>
    <x v="8"/>
    <x v="0"/>
    <n v="174"/>
    <n v="34.799999999999997"/>
    <n v="139.29752066115699"/>
    <m/>
    <n v="60433.884299999998"/>
    <x v="0"/>
    <n v="13741.9355"/>
    <x v="448"/>
    <x v="0"/>
    <m/>
  </r>
  <r>
    <d v="2022-10-28T17:40:37"/>
    <x v="9"/>
    <n v="12"/>
    <s v="MARULANDA JARAMILLO DAWER ANDRES"/>
    <x v="6"/>
    <x v="0"/>
    <n v="189"/>
    <n v="23.625"/>
    <n v="222.876033057851"/>
    <m/>
    <n v="96694.214900000006"/>
    <x v="0"/>
    <n v="13741.9355"/>
    <x v="448"/>
    <x v="0"/>
    <m/>
  </r>
  <r>
    <d v="2022-10-28T17:40:37"/>
    <x v="9"/>
    <n v="13"/>
    <s v="FRANCO BRAVO JHOAN FERNANDO"/>
    <x v="0"/>
    <x v="0"/>
    <n v="265"/>
    <n v="29.4444444444444"/>
    <n v="250.73553719008299"/>
    <m/>
    <n v="108780.9917"/>
    <x v="0"/>
    <n v="13741.9355"/>
    <x v="448"/>
    <x v="0"/>
    <m/>
  </r>
  <r>
    <d v="2022-10-28T17:40:37"/>
    <x v="9"/>
    <n v="14"/>
    <s v="JIMENEZ JIMENEZ OMAR DAVID"/>
    <x v="6"/>
    <x v="0"/>
    <n v="210"/>
    <n v="26.25"/>
    <n v="222.876033057851"/>
    <m/>
    <n v="96694.214900000006"/>
    <x v="1"/>
    <n v="13741.9355"/>
    <x v="448"/>
    <x v="0"/>
    <m/>
  </r>
  <r>
    <d v="2022-10-28T17:40:37"/>
    <x v="9"/>
    <n v="16"/>
    <s v="LONDOO ORTIZ ARNOLD DAVID"/>
    <x v="2"/>
    <x v="0"/>
    <n v="136"/>
    <n v="24.727272727272702"/>
    <n v="153.227272727273"/>
    <m/>
    <n v="66477.272700000001"/>
    <x v="0"/>
    <n v="13741.9355"/>
    <x v="448"/>
    <x v="0"/>
    <m/>
  </r>
  <r>
    <d v="2022-10-28T17:40:38"/>
    <x v="9"/>
    <n v="18"/>
    <s v="VANEGAS RAMOS MIGUEL ANGEL"/>
    <x v="4"/>
    <x v="0"/>
    <n v="183"/>
    <n v="26.1428571428571"/>
    <n v="195.01652892562001"/>
    <m/>
    <n v="84607.437999999995"/>
    <x v="0"/>
    <n v="13741.9355"/>
    <x v="448"/>
    <x v="0"/>
    <m/>
  </r>
  <r>
    <d v="2022-10-28T17:40:38"/>
    <x v="9"/>
    <n v="22"/>
    <s v="QUIRAMA CASTAEDA JHON JADER"/>
    <x v="6"/>
    <x v="0"/>
    <n v="239"/>
    <n v="29.875"/>
    <n v="222.876033057851"/>
    <m/>
    <n v="96694.214900000006"/>
    <x v="1"/>
    <n v="13741.9355"/>
    <x v="448"/>
    <x v="0"/>
    <m/>
  </r>
  <r>
    <d v="2022-10-28T17:40:38"/>
    <x v="9"/>
    <n v="23"/>
    <s v="MEDINA PARRA JONATHAN ESTIVEN"/>
    <x v="1"/>
    <x v="0"/>
    <n v="296"/>
    <n v="26.909090909090899"/>
    <n v="306.45454545454498"/>
    <m/>
    <n v="132954.54550000001"/>
    <x v="2"/>
    <n v="13741.9355"/>
    <x v="448"/>
    <x v="0"/>
    <m/>
  </r>
  <r>
    <d v="2022-10-28T17:40:38"/>
    <x v="9"/>
    <n v="24"/>
    <s v="PACHECO MOGOLLON ELIAS ISIDRO"/>
    <x v="3"/>
    <x v="0"/>
    <n v="327"/>
    <n v="32.700000000000003"/>
    <n v="278.59504132231399"/>
    <m/>
    <n v="120867.7686"/>
    <x v="0"/>
    <n v="13741.9355"/>
    <x v="448"/>
    <x v="0"/>
    <m/>
  </r>
  <r>
    <d v="2022-10-28T17:40:38"/>
    <x v="9"/>
    <n v="26"/>
    <s v="ESPINOZA CHAVARRIA GUILLERMO LEON"/>
    <x v="10"/>
    <x v="0"/>
    <n v="128"/>
    <n v="28.4444444444444"/>
    <n v="125.367768595041"/>
    <m/>
    <n v="54390.495900000002"/>
    <x v="0"/>
    <n v="13741.9355"/>
    <x v="448"/>
    <x v="0"/>
    <m/>
  </r>
  <r>
    <d v="2022-10-28T17:40:39"/>
    <x v="9"/>
    <n v="27"/>
    <s v="BERRIO GIL YEYSON DARIO"/>
    <x v="0"/>
    <x v="0"/>
    <n v="252"/>
    <n v="28"/>
    <n v="250.73553719008299"/>
    <m/>
    <n v="108780.9917"/>
    <x v="0"/>
    <n v="13741.9355"/>
    <x v="448"/>
    <x v="0"/>
    <m/>
  </r>
  <r>
    <d v="2022-10-28T17:40:39"/>
    <x v="1"/>
    <n v="30"/>
    <s v="HIGUITA YEFERSON"/>
    <x v="0"/>
    <x v="0"/>
    <n v="245"/>
    <n v="27.2222222222222"/>
    <n v="250.73553719008299"/>
    <m/>
    <n v="108780.9917"/>
    <x v="0"/>
    <n v="13741.9355"/>
    <x v="448"/>
    <x v="0"/>
    <m/>
  </r>
  <r>
    <d v="2022-10-28T17:40:39"/>
    <x v="1"/>
    <n v="31"/>
    <s v="IDARRAGA GARCIA MIGUEL ANGEL"/>
    <x v="0"/>
    <x v="0"/>
    <n v="263"/>
    <n v="29.2222222222222"/>
    <n v="250.73553719008299"/>
    <m/>
    <n v="108780.9917"/>
    <x v="0"/>
    <n v="13741.9355"/>
    <x v="448"/>
    <x v="0"/>
    <m/>
  </r>
  <r>
    <d v="2022-10-28T17:40:39"/>
    <x v="1"/>
    <n v="32"/>
    <s v="HINCAPIE GALLEGO YEISON ANDRES"/>
    <x v="10"/>
    <x v="0"/>
    <n v="160"/>
    <n v="35.5555555555556"/>
    <n v="125.367768595041"/>
    <m/>
    <n v="54390.495900000002"/>
    <x v="0"/>
    <n v="13741.9355"/>
    <x v="448"/>
    <x v="0"/>
    <m/>
  </r>
  <r>
    <d v="2022-10-28T17:40:39"/>
    <x v="1"/>
    <n v="33"/>
    <s v="TEJADA PEREZ JHON ALEXIS"/>
    <x v="0"/>
    <x v="0"/>
    <n v="199"/>
    <n v="22.1111111111111"/>
    <n v="250.73553719008299"/>
    <s v="Se descuenta 1 Pasajero ( Despachadora)"/>
    <n v="108780.9917"/>
    <x v="0"/>
    <n v="13741.9355"/>
    <x v="448"/>
    <x v="0"/>
    <m/>
  </r>
  <r>
    <d v="2022-10-28T17:40:39"/>
    <x v="1"/>
    <n v="35"/>
    <s v="URIBE HERRERA JUAN ESTEBAN"/>
    <x v="3"/>
    <x v="0"/>
    <n v="304"/>
    <n v="30.4"/>
    <n v="278.59504132231399"/>
    <m/>
    <n v="120867.7686"/>
    <x v="1"/>
    <n v="13741.9355"/>
    <x v="448"/>
    <x v="0"/>
    <m/>
  </r>
  <r>
    <d v="2022-10-28T17:40:40"/>
    <x v="1"/>
    <n v="36"/>
    <s v="MARTINEZ CHAVERRA LUIS NORBERTO"/>
    <x v="0"/>
    <x v="0"/>
    <n v="252"/>
    <n v="28"/>
    <n v="250.73553719008299"/>
    <s v="Se descuenta 1 Pasajero Desubicado"/>
    <n v="108780.9917"/>
    <x v="0"/>
    <n v="13741.9355"/>
    <x v="448"/>
    <x v="0"/>
    <m/>
  </r>
  <r>
    <d v="2022-10-28T17:40:40"/>
    <x v="1"/>
    <n v="37"/>
    <s v="RESTREPO RODRIGUEZ LIBARDO ANDRES"/>
    <x v="0"/>
    <x v="0"/>
    <n v="276"/>
    <n v="30.6666666666667"/>
    <n v="250.73553719008299"/>
    <m/>
    <n v="108780.9917"/>
    <x v="1"/>
    <n v="13741.9355"/>
    <x v="448"/>
    <x v="0"/>
    <m/>
  </r>
  <r>
    <d v="2022-10-28T17:40:40"/>
    <x v="1"/>
    <n v="39"/>
    <s v="POSSO CORREA SANTIAGO ELIECER"/>
    <x v="1"/>
    <x v="0"/>
    <n v="316"/>
    <n v="28.727272727272702"/>
    <n v="306.45454545454498"/>
    <m/>
    <n v="132954.54550000001"/>
    <x v="0"/>
    <n v="13741.9355"/>
    <x v="448"/>
    <x v="0"/>
    <m/>
  </r>
  <r>
    <d v="2022-10-28T17:40:40"/>
    <x v="1"/>
    <n v="40"/>
    <s v="OCAMPO OCAMPO ANTONIO JOSE"/>
    <x v="9"/>
    <x v="0"/>
    <n v="314"/>
    <n v="26.1666666666667"/>
    <n v="334.314049586777"/>
    <m/>
    <n v="145041.3223"/>
    <x v="0"/>
    <n v="13741.9355"/>
    <x v="448"/>
    <x v="0"/>
    <m/>
  </r>
  <r>
    <d v="2022-10-28T17:40:40"/>
    <x v="9"/>
    <n v="41"/>
    <s v="GARCIA DAVID WILSON ALBERTO"/>
    <x v="3"/>
    <x v="0"/>
    <n v="259"/>
    <n v="25.9"/>
    <n v="278.59504132231399"/>
    <m/>
    <n v="120867.7686"/>
    <x v="1"/>
    <n v="13741.9355"/>
    <x v="448"/>
    <x v="0"/>
    <m/>
  </r>
  <r>
    <d v="2022-10-28T17:40:40"/>
    <x v="9"/>
    <n v="42"/>
    <s v="CASTRILLON CLAVIJO CRISTIAN JESIC"/>
    <x v="10"/>
    <x v="0"/>
    <n v="140"/>
    <n v="31.1111111111111"/>
    <n v="125.367768595041"/>
    <m/>
    <n v="54390.495900000002"/>
    <x v="0"/>
    <n v="13741.9355"/>
    <x v="448"/>
    <x v="0"/>
    <m/>
  </r>
  <r>
    <d v="2022-10-28T17:42:02"/>
    <x v="12"/>
    <n v="20"/>
    <s v="TABORDA ROJAS DIEGO ALEJANDRO"/>
    <x v="4"/>
    <x v="0"/>
    <n v="149"/>
    <n v="21.285714285714299"/>
    <n v="149"/>
    <m/>
    <n v="63900"/>
    <x v="0"/>
    <n v="8750"/>
    <x v="448"/>
    <x v="0"/>
    <m/>
  </r>
  <r>
    <d v="2022-10-28T17:42:02"/>
    <x v="9"/>
    <n v="21"/>
    <s v="REYES ALVARADO ARIEL"/>
    <x v="11"/>
    <x v="0"/>
    <n v="5"/>
    <n v="2.5"/>
    <n v="5"/>
    <m/>
    <n v="1350"/>
    <x v="0"/>
    <n v="8750"/>
    <x v="448"/>
    <x v="0"/>
    <m/>
  </r>
  <r>
    <d v="2022-10-28T17:42:03"/>
    <x v="9"/>
    <n v="17"/>
    <s v="FRANCO BRAVO JHOAN FERNANDO"/>
    <x v="0"/>
    <x v="0"/>
    <n v="196"/>
    <n v="21.7777777777778"/>
    <n v="196"/>
    <m/>
    <n v="22784.765599999999"/>
    <x v="0"/>
    <n v="11666.6667"/>
    <x v="448"/>
    <x v="0"/>
    <m/>
  </r>
  <r>
    <d v="2022-10-28T17:46:07"/>
    <x v="1"/>
    <n v="2"/>
    <s v="CAAS LEZCANO IVAN ARTURO"/>
    <x v="0"/>
    <x v="0"/>
    <n v="223"/>
    <n v="24.7777777777778"/>
    <n v="245.24110671936799"/>
    <m/>
    <n v="106308.49800000001"/>
    <x v="1"/>
    <n v="16416.666700000002"/>
    <x v="449"/>
    <x v="0"/>
    <m/>
  </r>
  <r>
    <d v="2022-10-28T17:46:08"/>
    <x v="1"/>
    <n v="5"/>
    <s v="GONZALEZ MONTAO HERNAN DARIO"/>
    <x v="0"/>
    <x v="0"/>
    <n v="275"/>
    <n v="30.5555555555556"/>
    <n v="245.24110671936799"/>
    <m/>
    <n v="106308.49800000001"/>
    <x v="1"/>
    <n v="16416.666700000002"/>
    <x v="449"/>
    <x v="0"/>
    <m/>
  </r>
  <r>
    <d v="2022-10-28T17:46:08"/>
    <x v="1"/>
    <n v="6"/>
    <s v="VARGAS ROJAS DIELMER AUGUSTO"/>
    <x v="1"/>
    <x v="0"/>
    <n v="267"/>
    <n v="24.272727272727298"/>
    <n v="299.73913043478302"/>
    <m/>
    <n v="129932.6087"/>
    <x v="0"/>
    <n v="16416.666700000002"/>
    <x v="449"/>
    <x v="0"/>
    <m/>
  </r>
  <r>
    <d v="2022-10-28T17:46:08"/>
    <x v="1"/>
    <n v="7"/>
    <s v="GARCIA DAVID WILSON ALBERTO"/>
    <x v="6"/>
    <x v="1"/>
    <n v="298"/>
    <n v="37.25"/>
    <n v="217.99209486166001"/>
    <m/>
    <n v="94496.4427"/>
    <x v="1"/>
    <n v="16416.666700000002"/>
    <x v="449"/>
    <x v="0"/>
    <m/>
  </r>
  <r>
    <d v="2022-10-28T17:46:08"/>
    <x v="1"/>
    <n v="8"/>
    <s v="VACA FIERRO ROBINSON"/>
    <x v="4"/>
    <x v="0"/>
    <n v="217"/>
    <n v="31"/>
    <n v="190.74308300395299"/>
    <s v="Se descuenta 1 pasajero."/>
    <n v="82684.387400000007"/>
    <x v="1"/>
    <n v="16416.666700000002"/>
    <x v="449"/>
    <x v="0"/>
    <m/>
  </r>
  <r>
    <d v="2022-10-28T17:46:08"/>
    <x v="1"/>
    <n v="9"/>
    <s v="PINEDA ESTRADA CRISTIAN JOHAN"/>
    <x v="6"/>
    <x v="0"/>
    <n v="191"/>
    <n v="23.875"/>
    <n v="217.99209486166001"/>
    <m/>
    <n v="94496.4427"/>
    <x v="0"/>
    <n v="16416.666700000002"/>
    <x v="449"/>
    <x v="0"/>
    <m/>
  </r>
  <r>
    <d v="2022-10-28T17:46:08"/>
    <x v="1"/>
    <n v="10"/>
    <s v="PIEDRAHITA MADRID SANTIAGO"/>
    <x v="3"/>
    <x v="0"/>
    <n v="279"/>
    <n v="27.9"/>
    <n v="272.49011857707501"/>
    <m/>
    <n v="118120.5534"/>
    <x v="0"/>
    <n v="16416.666700000002"/>
    <x v="449"/>
    <x v="0"/>
    <m/>
  </r>
  <r>
    <d v="2022-10-28T17:46:09"/>
    <x v="1"/>
    <n v="11"/>
    <s v="RENDON VIANA HUMBERTO DE JESUS"/>
    <x v="0"/>
    <x v="0"/>
    <n v="243"/>
    <n v="27"/>
    <n v="245.24110671936799"/>
    <m/>
    <n v="106308.49800000001"/>
    <x v="0"/>
    <n v="16416.666700000002"/>
    <x v="449"/>
    <x v="0"/>
    <m/>
  </r>
  <r>
    <d v="2022-10-28T17:46:09"/>
    <x v="1"/>
    <n v="14"/>
    <s v="CARVAJAL SALAZAR HECTOR MARINO"/>
    <x v="12"/>
    <x v="0"/>
    <n v="300"/>
    <n v="23.076923076923102"/>
    <n v="354.23715415019802"/>
    <m/>
    <n v="153556.7194"/>
    <x v="1"/>
    <n v="16416.666700000002"/>
    <x v="449"/>
    <x v="0"/>
    <m/>
  </r>
  <r>
    <d v="2022-10-28T17:46:09"/>
    <x v="9"/>
    <n v="15"/>
    <s v="LOPERA AGUDELO LUIS FRANCISCO"/>
    <x v="0"/>
    <x v="0"/>
    <n v="257"/>
    <n v="28.5555555555556"/>
    <n v="245.24110671936799"/>
    <m/>
    <n v="106308.49800000001"/>
    <x v="0"/>
    <n v="16416.666700000002"/>
    <x v="449"/>
    <x v="0"/>
    <m/>
  </r>
  <r>
    <d v="2022-10-28T17:46:09"/>
    <x v="9"/>
    <n v="16"/>
    <s v="MEJIA YEISON"/>
    <x v="0"/>
    <x v="0"/>
    <n v="240"/>
    <n v="26.6666666666667"/>
    <n v="245.24110671936799"/>
    <m/>
    <n v="106308.49800000001"/>
    <x v="0"/>
    <n v="16416.666700000002"/>
    <x v="449"/>
    <x v="0"/>
    <m/>
  </r>
  <r>
    <d v="2022-10-28T17:46:10"/>
    <x v="9"/>
    <n v="17"/>
    <s v="FRANCO BRAVO JHOAN FERNANDO"/>
    <x v="3"/>
    <x v="0"/>
    <n v="278"/>
    <n v="27.8"/>
    <n v="272.49011857707501"/>
    <s v="Se descuentn 2 pasajeros (Personal de la alcaldia)"/>
    <n v="118120.5534"/>
    <x v="0"/>
    <n v="16416.666700000002"/>
    <x v="449"/>
    <x v="0"/>
    <m/>
  </r>
  <r>
    <d v="2022-10-28T17:46:10"/>
    <x v="9"/>
    <n v="18"/>
    <s v="VANEGAS RAMOS MIGUEL ANGEL"/>
    <x v="3"/>
    <x v="0"/>
    <n v="256"/>
    <n v="25.6"/>
    <n v="272.49011857707501"/>
    <m/>
    <n v="118120.5534"/>
    <x v="0"/>
    <n v="16416.666700000002"/>
    <x v="449"/>
    <x v="0"/>
    <m/>
  </r>
  <r>
    <d v="2022-10-28T17:46:10"/>
    <x v="9"/>
    <n v="20"/>
    <s v="TABORDA ROJAS DIEGO ALEJANDRO"/>
    <x v="4"/>
    <x v="1"/>
    <n v="202"/>
    <n v="28.8571428571429"/>
    <n v="190.74308300395299"/>
    <s v="Se descuentan 9 pasajeros (Transbordo)"/>
    <n v="82684.387400000007"/>
    <x v="0"/>
    <n v="16416.666700000002"/>
    <x v="449"/>
    <x v="0"/>
    <m/>
  </r>
  <r>
    <d v="2022-10-28T17:46:10"/>
    <x v="9"/>
    <n v="23"/>
    <s v="MEDINA PARRA JONATHAN ESTIVEN"/>
    <x v="8"/>
    <x v="0"/>
    <n v="141"/>
    <n v="28.2"/>
    <n v="136.24505928853799"/>
    <m/>
    <n v="59060.276700000002"/>
    <x v="2"/>
    <n v="16416.666700000002"/>
    <x v="449"/>
    <x v="0"/>
    <m/>
  </r>
  <r>
    <d v="2022-10-28T17:46:11"/>
    <x v="9"/>
    <n v="24"/>
    <s v="PACHECO MOGOLLON ELIAS ISIDRO"/>
    <x v="6"/>
    <x v="0"/>
    <n v="208"/>
    <n v="27.733333333333299"/>
    <n v="204.367588932806"/>
    <s v="Se descuentan 8 pasajeros (Transbordo)"/>
    <n v="88590.414999999994"/>
    <x v="0"/>
    <n v="16416.666700000002"/>
    <x v="449"/>
    <x v="0"/>
    <m/>
  </r>
  <r>
    <d v="2022-10-28T17:46:11"/>
    <x v="9"/>
    <n v="25"/>
    <s v="ESCOBAR BRAN MATEO"/>
    <x v="3"/>
    <x v="1"/>
    <n v="315"/>
    <n v="31.5"/>
    <n v="272.49011857707501"/>
    <s v="Se descuenta 25 pasjeros (Transbordo"/>
    <n v="118120.5534"/>
    <x v="1"/>
    <n v="16416.666700000002"/>
    <x v="449"/>
    <x v="0"/>
    <m/>
  </r>
  <r>
    <d v="2022-10-28T17:46:11"/>
    <x v="9"/>
    <n v="26"/>
    <s v="ESPINOZA CHAVARRIA GUILLERMO LEON"/>
    <x v="0"/>
    <x v="0"/>
    <n v="232"/>
    <n v="25.7777777777778"/>
    <n v="245.24110671936799"/>
    <m/>
    <n v="106308.49800000001"/>
    <x v="0"/>
    <n v="16416.666700000002"/>
    <x v="449"/>
    <x v="0"/>
    <m/>
  </r>
  <r>
    <d v="2022-10-28T17:46:11"/>
    <x v="9"/>
    <n v="29"/>
    <s v="VALENCIA MENDOZA JHON "/>
    <x v="4"/>
    <x v="0"/>
    <n v="188"/>
    <n v="26.8571428571429"/>
    <n v="190.74308300395299"/>
    <s v="Se descuentn 2 pasajeros (Personal de la alcaldia)"/>
    <n v="82684.387400000007"/>
    <x v="0"/>
    <n v="16416.666700000002"/>
    <x v="449"/>
    <x v="0"/>
    <m/>
  </r>
  <r>
    <d v="2022-10-28T17:46:11"/>
    <x v="9"/>
    <n v="30"/>
    <s v="HIGUITA YEFERSON"/>
    <x v="3"/>
    <x v="0"/>
    <n v="249"/>
    <n v="24.9"/>
    <n v="272.49011857707501"/>
    <m/>
    <n v="118120.5534"/>
    <x v="0"/>
    <n v="16416.666700000002"/>
    <x v="449"/>
    <x v="0"/>
    <m/>
  </r>
  <r>
    <d v="2022-10-28T17:46:12"/>
    <x v="9"/>
    <n v="32"/>
    <s v="HINCAPIE GALLEGO YEISON ANDRES"/>
    <x v="3"/>
    <x v="0"/>
    <n v="242"/>
    <n v="24.2"/>
    <n v="272.49011857707501"/>
    <m/>
    <n v="118120.5534"/>
    <x v="0"/>
    <n v="16416.666700000002"/>
    <x v="449"/>
    <x v="0"/>
    <m/>
  </r>
  <r>
    <d v="2022-10-28T17:46:12"/>
    <x v="9"/>
    <n v="33"/>
    <s v="TEJADA PEREZ JHON ALEXIS"/>
    <x v="2"/>
    <x v="0"/>
    <n v="144"/>
    <n v="24"/>
    <n v="163.49407114624501"/>
    <m/>
    <n v="70872.331999999995"/>
    <x v="0"/>
    <n v="16416.666700000002"/>
    <x v="449"/>
    <x v="0"/>
    <m/>
  </r>
  <r>
    <d v="2022-10-28T17:46:12"/>
    <x v="9"/>
    <n v="34"/>
    <s v="MONTOYA OSPINA GILBERTO ANTONIO"/>
    <x v="3"/>
    <x v="0"/>
    <n v="271"/>
    <n v="27.1"/>
    <n v="272.49011857707501"/>
    <s v="Se descuentn 3 pasajeros "/>
    <n v="118120.5534"/>
    <x v="0"/>
    <n v="16416.666700000002"/>
    <x v="449"/>
    <x v="0"/>
    <m/>
  </r>
  <r>
    <d v="2022-10-28T17:46:12"/>
    <x v="1"/>
    <n v="35"/>
    <s v="URIBE HERRERA JUAN ESTEBAN"/>
    <x v="2"/>
    <x v="0"/>
    <n v="200"/>
    <n v="33.3333333333333"/>
    <n v="163.49407114624501"/>
    <s v="Se descuentan 4 Pasajeros (Propietario , Despachador , Jefe de ruta)"/>
    <n v="70872.331999999995"/>
    <x v="1"/>
    <n v="16416.666700000002"/>
    <x v="449"/>
    <x v="0"/>
    <m/>
  </r>
  <r>
    <d v="2022-10-28T17:46:13"/>
    <x v="1"/>
    <n v="36"/>
    <s v="MARTINEZ CHAVERRA LUIS NORBERTO"/>
    <x v="0"/>
    <x v="0"/>
    <n v="295"/>
    <n v="32.7777777777778"/>
    <n v="245.24110671936799"/>
    <m/>
    <n v="106308.49800000001"/>
    <x v="0"/>
    <n v="16416.666700000002"/>
    <x v="449"/>
    <x v="0"/>
    <m/>
  </r>
  <r>
    <d v="2022-10-28T17:46:13"/>
    <x v="1"/>
    <n v="38"/>
    <s v="MEJIA YEISON"/>
    <x v="6"/>
    <x v="0"/>
    <n v="194"/>
    <n v="24.25"/>
    <n v="217.99209486166001"/>
    <s v="Se descuentn 2 pasajeros (Personal de la alcaldia)"/>
    <n v="94496.4427"/>
    <x v="0"/>
    <n v="16416.666700000002"/>
    <x v="449"/>
    <x v="0"/>
    <m/>
  </r>
  <r>
    <d v="2022-10-28T17:46:13"/>
    <x v="1"/>
    <n v="39"/>
    <s v="POSSO CORREA SANTIAGO ELIECER"/>
    <x v="0"/>
    <x v="0"/>
    <n v="216"/>
    <n v="24"/>
    <n v="245.24110671936799"/>
    <m/>
    <n v="106308.49800000001"/>
    <x v="0"/>
    <n v="16416.666700000002"/>
    <x v="449"/>
    <x v="0"/>
    <m/>
  </r>
  <r>
    <d v="2022-10-28T17:46:13"/>
    <x v="1"/>
    <n v="40"/>
    <s v="VELEZ ZAPATA SANTIAGO"/>
    <x v="3"/>
    <x v="0"/>
    <n v="287"/>
    <n v="28.7"/>
    <n v="272.49011857707501"/>
    <s v="Se descuentn 3 pasajeros "/>
    <n v="118120.5534"/>
    <x v="0"/>
    <n v="16416.666700000002"/>
    <x v="449"/>
    <x v="0"/>
    <m/>
  </r>
  <r>
    <d v="2022-10-28T17:46:14"/>
    <x v="9"/>
    <n v="42"/>
    <s v="CASTRILLON CLAVIJO CRISTIAN JESIC"/>
    <x v="6"/>
    <x v="0"/>
    <n v="186"/>
    <n v="24.8"/>
    <n v="204.367588932806"/>
    <m/>
    <n v="88590.414999999994"/>
    <x v="0"/>
    <n v="16416.666700000002"/>
    <x v="449"/>
    <x v="0"/>
    <m/>
  </r>
  <r>
    <d v="2022-10-28T17:46:18"/>
    <x v="1"/>
    <n v="3"/>
    <s v="CANO JIMENEZ ESNEIDER"/>
    <x v="6"/>
    <x v="0"/>
    <n v="129"/>
    <n v="15.176470588235301"/>
    <n v="129"/>
    <m/>
    <n v="54225"/>
    <x v="0"/>
    <n v="10220"/>
    <x v="449"/>
    <x v="0"/>
    <m/>
  </r>
  <r>
    <d v="2022-10-28T17:46:18"/>
    <x v="1"/>
    <n v="21"/>
    <s v="REYES ALVARADO ARIEL"/>
    <x v="4"/>
    <x v="0"/>
    <n v="198"/>
    <n v="21.285714285714299"/>
    <n v="198"/>
    <m/>
    <n v="85950"/>
    <x v="0"/>
    <n v="10220"/>
    <x v="449"/>
    <x v="0"/>
    <m/>
  </r>
  <r>
    <d v="2022-10-28T17:46:18"/>
    <x v="1"/>
    <n v="22"/>
    <s v="QUIRAMA CASTAEDA JHON JADER"/>
    <x v="0"/>
    <x v="0"/>
    <n v="213"/>
    <n v="2.5555555555555598"/>
    <n v="213"/>
    <m/>
    <n v="91800"/>
    <x v="1"/>
    <n v="10220"/>
    <x v="449"/>
    <x v="0"/>
    <m/>
  </r>
  <r>
    <d v="2022-10-28T17:46:18"/>
    <x v="1"/>
    <n v="31"/>
    <s v="IDARRAGA GARCIA MIGUEL ANGEL"/>
    <x v="0"/>
    <x v="0"/>
    <n v="184"/>
    <n v="20.4444444444444"/>
    <n v="184"/>
    <m/>
    <n v="78750"/>
    <x v="0"/>
    <n v="10220"/>
    <x v="449"/>
    <x v="0"/>
    <m/>
  </r>
  <r>
    <d v="2022-10-28T18:59:07"/>
    <x v="9"/>
    <n v="1"/>
    <s v="BERRIO GIL YEYSON DARIO"/>
    <x v="0"/>
    <x v="0"/>
    <n v="223"/>
    <n v="24.7777777777778"/>
    <n v="234.667903525046"/>
    <m/>
    <n v="101550.5566"/>
    <x v="0"/>
    <n v="15632.258099999999"/>
    <x v="450"/>
    <x v="0"/>
    <m/>
  </r>
  <r>
    <d v="2022-10-28T18:59:07"/>
    <x v="9"/>
    <n v="2"/>
    <s v="CAAS LEZCANO IVAN ARTURO"/>
    <x v="6"/>
    <x v="0"/>
    <n v="183"/>
    <n v="22.875"/>
    <n v="208.59369202226301"/>
    <m/>
    <n v="90267.161399999997"/>
    <x v="1"/>
    <n v="15632.258099999999"/>
    <x v="450"/>
    <x v="0"/>
    <m/>
  </r>
  <r>
    <d v="2022-10-28T18:59:08"/>
    <x v="9"/>
    <n v="5"/>
    <s v="GONZALEZ MONTAO HERNAN DARIO"/>
    <x v="6"/>
    <x v="0"/>
    <n v="225"/>
    <n v="28.125"/>
    <n v="208.59369202226301"/>
    <m/>
    <n v="90267.161399999997"/>
    <x v="1"/>
    <n v="15632.258099999999"/>
    <x v="450"/>
    <x v="0"/>
    <m/>
  </r>
  <r>
    <d v="2022-10-28T18:59:08"/>
    <x v="9"/>
    <n v="6"/>
    <s v="VELEZ ZAPATA SANTIAGO"/>
    <x v="0"/>
    <x v="1"/>
    <n v="245"/>
    <n v="27.2222222222222"/>
    <n v="234.667903525046"/>
    <m/>
    <n v="101550.5566"/>
    <x v="0"/>
    <n v="15632.258099999999"/>
    <x v="450"/>
    <x v="0"/>
    <m/>
  </r>
  <r>
    <d v="2022-10-28T18:59:08"/>
    <x v="9"/>
    <n v="7"/>
    <s v="ACEVEDO JHON FREDY"/>
    <x v="6"/>
    <x v="0"/>
    <n v="239"/>
    <n v="29.875"/>
    <n v="208.59369202226301"/>
    <s v="Se descuenta 1 pasajero."/>
    <n v="90267.161399999997"/>
    <x v="1"/>
    <n v="15632.258099999999"/>
    <x v="450"/>
    <x v="0"/>
    <m/>
  </r>
  <r>
    <d v="2022-10-28T18:59:08"/>
    <x v="9"/>
    <n v="8"/>
    <s v="VACA FIERRO ROBINSON"/>
    <x v="3"/>
    <x v="0"/>
    <n v="283"/>
    <n v="28.3"/>
    <n v="260.74211502782902"/>
    <m/>
    <n v="112833.9518"/>
    <x v="1"/>
    <n v="15632.258099999999"/>
    <x v="450"/>
    <x v="0"/>
    <m/>
  </r>
  <r>
    <d v="2022-10-28T18:59:08"/>
    <x v="9"/>
    <n v="10"/>
    <s v="PIEDRAHITA MADRID SANTIAGO"/>
    <x v="1"/>
    <x v="0"/>
    <n v="322"/>
    <n v="29.272727272727298"/>
    <n v="286.816326530612"/>
    <m/>
    <n v="124117.3469"/>
    <x v="0"/>
    <n v="15632.258099999999"/>
    <x v="450"/>
    <x v="0"/>
    <m/>
  </r>
  <r>
    <d v="2022-10-28T18:59:09"/>
    <x v="9"/>
    <n v="11"/>
    <s v="RENDON VIANA HUMBERTO DE JESUS"/>
    <x v="6"/>
    <x v="0"/>
    <n v="184"/>
    <n v="23"/>
    <n v="208.59369202226301"/>
    <m/>
    <n v="90267.161399999997"/>
    <x v="0"/>
    <n v="15632.258099999999"/>
    <x v="450"/>
    <x v="0"/>
    <m/>
  </r>
  <r>
    <d v="2022-10-28T18:59:09"/>
    <x v="1"/>
    <n v="13"/>
    <s v="FRANCO BRAVO JHOAN FERNANDO"/>
    <x v="6"/>
    <x v="0"/>
    <n v="187"/>
    <n v="23.375"/>
    <n v="208.59369202226301"/>
    <m/>
    <n v="90267.161399999997"/>
    <x v="0"/>
    <n v="15632.258099999999"/>
    <x v="450"/>
    <x v="0"/>
    <m/>
  </r>
  <r>
    <d v="2022-10-28T18:59:09"/>
    <x v="1"/>
    <n v="14"/>
    <s v="JIMENEZ JIMENEZ OMAR DAVID"/>
    <x v="0"/>
    <x v="0"/>
    <n v="262"/>
    <n v="29.1111111111111"/>
    <n v="234.667903525046"/>
    <m/>
    <n v="101550.5566"/>
    <x v="1"/>
    <n v="15632.258099999999"/>
    <x v="450"/>
    <x v="0"/>
    <m/>
  </r>
  <r>
    <d v="2022-10-28T18:59:09"/>
    <x v="1"/>
    <n v="15"/>
    <s v="LOPERA AGUDELO LUIS FRANCISCO"/>
    <x v="11"/>
    <x v="0"/>
    <n v="53"/>
    <n v="26.5"/>
    <n v="52.148423005565903"/>
    <m/>
    <n v="22566.790400000002"/>
    <x v="0"/>
    <n v="15632.258099999999"/>
    <x v="450"/>
    <x v="0"/>
    <m/>
  </r>
  <r>
    <d v="2022-10-28T18:59:10"/>
    <x v="1"/>
    <n v="16"/>
    <s v="LONDOO ORTIZ ARNOLD DAVID"/>
    <x v="3"/>
    <x v="0"/>
    <n v="237"/>
    <n v="23.7"/>
    <n v="260.74211502782902"/>
    <s v="Se descuentn 2 pasajeros (Personal de la alcaldia)"/>
    <n v="112833.9518"/>
    <x v="0"/>
    <n v="15632.258099999999"/>
    <x v="450"/>
    <x v="0"/>
    <m/>
  </r>
  <r>
    <d v="2022-10-28T18:59:10"/>
    <x v="1"/>
    <n v="17"/>
    <s v="FRANCO BRAVO JOHAN FERNANDO"/>
    <x v="6"/>
    <x v="0"/>
    <n v="202"/>
    <n v="23.764705882352899"/>
    <n v="221.63079777365499"/>
    <m/>
    <n v="95908.858999999997"/>
    <x v="0"/>
    <n v="15632.258099999999"/>
    <x v="450"/>
    <x v="0"/>
    <m/>
  </r>
  <r>
    <d v="2022-10-28T18:59:10"/>
    <x v="1"/>
    <n v="18"/>
    <s v="VANEGAS RAMOS MIGUEL ANGEL"/>
    <x v="8"/>
    <x v="1"/>
    <n v="120"/>
    <n v="24"/>
    <n v="130.37105751391499"/>
    <s v="Se descuentan 9 pasajeros (Transbordo)"/>
    <n v="56416.975899999998"/>
    <x v="0"/>
    <n v="15632.258099999999"/>
    <x v="450"/>
    <x v="0"/>
    <m/>
  </r>
  <r>
    <d v="2022-10-28T18:59:10"/>
    <x v="1"/>
    <n v="20"/>
    <s v="TABORDA ROJAS DIEGO ALEJANDRO"/>
    <x v="3"/>
    <x v="0"/>
    <n v="251"/>
    <n v="25.1"/>
    <n v="260.74211502782902"/>
    <m/>
    <n v="112833.9518"/>
    <x v="0"/>
    <n v="15632.258099999999"/>
    <x v="450"/>
    <x v="0"/>
    <m/>
  </r>
  <r>
    <d v="2022-10-28T18:59:11"/>
    <x v="1"/>
    <n v="22"/>
    <s v="QUIRAMA CASTAEDA JHON JADER"/>
    <x v="6"/>
    <x v="0"/>
    <n v="242"/>
    <n v="30.25"/>
    <n v="208.59369202226301"/>
    <s v="Se descuentan 8 pasajeros (Transbordo)"/>
    <n v="90267.161399999997"/>
    <x v="1"/>
    <n v="15632.258099999999"/>
    <x v="450"/>
    <x v="0"/>
    <m/>
  </r>
  <r>
    <d v="2022-10-28T18:59:11"/>
    <x v="9"/>
    <n v="23"/>
    <s v="MEDINA PARRA JONATHAN ESTIVEN"/>
    <x v="0"/>
    <x v="1"/>
    <n v="241"/>
    <n v="26.7777777777778"/>
    <n v="234.667903525046"/>
    <s v="Se descuenta 25 pasjeros (Transbordo"/>
    <n v="101550.5566"/>
    <x v="2"/>
    <n v="15632.258099999999"/>
    <x v="450"/>
    <x v="0"/>
    <m/>
  </r>
  <r>
    <d v="2022-10-28T18:59:11"/>
    <x v="9"/>
    <n v="24"/>
    <s v="PACHECO MOGOLLON ELIAS ISIDRO"/>
    <x v="6"/>
    <x v="0"/>
    <n v="239"/>
    <n v="29.875"/>
    <n v="208.59369202226301"/>
    <m/>
    <n v="90267.161399999997"/>
    <x v="0"/>
    <n v="15632.258099999999"/>
    <x v="450"/>
    <x v="0"/>
    <m/>
  </r>
  <r>
    <d v="2022-10-28T18:59:11"/>
    <x v="9"/>
    <n v="25"/>
    <s v="ESCOBAR BRAN MATEO"/>
    <x v="0"/>
    <x v="0"/>
    <n v="249"/>
    <n v="27.6666666666667"/>
    <n v="234.667903525046"/>
    <s v="Se descuentn 2 pasajeros (Personal de la alcaldia)"/>
    <n v="101550.5566"/>
    <x v="1"/>
    <n v="15632.258099999999"/>
    <x v="450"/>
    <x v="0"/>
    <m/>
  </r>
  <r>
    <d v="2022-10-28T18:59:12"/>
    <x v="9"/>
    <n v="26"/>
    <s v="ESPINOZA CHAVARRIA GUILLERMO LEON"/>
    <x v="6"/>
    <x v="0"/>
    <n v="210"/>
    <n v="26.25"/>
    <n v="208.59369202226301"/>
    <m/>
    <n v="90267.161399999997"/>
    <x v="0"/>
    <n v="15632.258099999999"/>
    <x v="450"/>
    <x v="0"/>
    <m/>
  </r>
  <r>
    <d v="2022-10-28T18:59:12"/>
    <x v="9"/>
    <n v="27"/>
    <s v="ATEHORTUA HERNANDO"/>
    <x v="6"/>
    <x v="0"/>
    <n v="200"/>
    <n v="25"/>
    <n v="208.59369202226301"/>
    <m/>
    <n v="90267.161399999997"/>
    <x v="0"/>
    <n v="15632.258099999999"/>
    <x v="450"/>
    <x v="0"/>
    <m/>
  </r>
  <r>
    <d v="2022-10-28T18:59:12"/>
    <x v="9"/>
    <n v="29"/>
    <s v="VALENCIA MENDOZA JHON"/>
    <x v="4"/>
    <x v="0"/>
    <n v="173"/>
    <n v="24.714285714285701"/>
    <n v="182.51948051948099"/>
    <m/>
    <n v="78983.766199999998"/>
    <x v="0"/>
    <n v="15632.258099999999"/>
    <x v="450"/>
    <x v="0"/>
    <m/>
  </r>
  <r>
    <d v="2022-10-28T18:59:12"/>
    <x v="9"/>
    <n v="30"/>
    <s v="HIGUITA YEFERSON"/>
    <x v="6"/>
    <x v="0"/>
    <n v="199"/>
    <n v="24.875"/>
    <n v="208.59369202226301"/>
    <s v="Se descuentn 3 pasajeros "/>
    <n v="90267.161399999997"/>
    <x v="0"/>
    <n v="15632.258099999999"/>
    <x v="450"/>
    <x v="0"/>
    <m/>
  </r>
  <r>
    <d v="2022-10-28T18:59:13"/>
    <x v="1"/>
    <n v="31"/>
    <s v="IDARRAGA GARCIA MIGUEL ANGEL"/>
    <x v="3"/>
    <x v="0"/>
    <n v="220"/>
    <n v="22"/>
    <n v="260.74211502782902"/>
    <s v="Se descuentan 4 Pasajeros (Propietario , Despachador , Jefe de ruta)"/>
    <n v="112833.9518"/>
    <x v="0"/>
    <n v="15632.258099999999"/>
    <x v="450"/>
    <x v="0"/>
    <m/>
  </r>
  <r>
    <d v="2022-10-28T18:59:13"/>
    <x v="1"/>
    <n v="32"/>
    <s v="HINCAPIE GALLEGO YEISON ANDRES"/>
    <x v="6"/>
    <x v="0"/>
    <n v="216"/>
    <n v="27"/>
    <n v="208.59369202226301"/>
    <m/>
    <n v="90267.161399999997"/>
    <x v="0"/>
    <n v="15632.258099999999"/>
    <x v="450"/>
    <x v="0"/>
    <m/>
  </r>
  <r>
    <d v="2022-10-28T18:59:13"/>
    <x v="1"/>
    <n v="33"/>
    <s v="TEJADA PEREZ JHON ALEXIS"/>
    <x v="6"/>
    <x v="0"/>
    <n v="208"/>
    <n v="26"/>
    <n v="208.59369202226301"/>
    <s v="Se descuentn 2 pasajeros (Personal de la alcaldia)"/>
    <n v="90267.161399999997"/>
    <x v="0"/>
    <n v="15632.258099999999"/>
    <x v="450"/>
    <x v="0"/>
    <m/>
  </r>
  <r>
    <d v="2022-10-28T18:59:13"/>
    <x v="1"/>
    <n v="34"/>
    <s v="MONTOYA OSPINA GILBERTO ANTONIO"/>
    <x v="1"/>
    <x v="0"/>
    <n v="306"/>
    <n v="27.818181818181799"/>
    <n v="286.816326530612"/>
    <m/>
    <n v="124117.3469"/>
    <x v="0"/>
    <n v="15632.258099999999"/>
    <x v="450"/>
    <x v="0"/>
    <m/>
  </r>
  <r>
    <d v="2022-10-28T18:59:14"/>
    <x v="1"/>
    <n v="35"/>
    <s v="URIBE HERRERA JUAN ESTEBAN"/>
    <x v="3"/>
    <x v="0"/>
    <n v="257"/>
    <n v="25.7"/>
    <n v="260.74211502782902"/>
    <s v="Se descuentn 3 pasajeros "/>
    <n v="112833.9518"/>
    <x v="1"/>
    <n v="15632.258099999999"/>
    <x v="450"/>
    <x v="0"/>
    <m/>
  </r>
  <r>
    <d v="2022-10-28T18:59:14"/>
    <x v="1"/>
    <n v="36"/>
    <s v="MARTINEZ CHAVERRA LUIS NORBERTO"/>
    <x v="3"/>
    <x v="0"/>
    <n v="237"/>
    <n v="23.7"/>
    <n v="260.74211502782902"/>
    <m/>
    <n v="112833.9518"/>
    <x v="0"/>
    <n v="15632.258099999999"/>
    <x v="450"/>
    <x v="0"/>
    <m/>
  </r>
  <r>
    <d v="2022-10-28T18:59:14"/>
    <x v="1"/>
    <n v="39"/>
    <s v="POSSO CORREA SANTIAGO ELIECER"/>
    <x v="0"/>
    <x v="0"/>
    <n v="224"/>
    <n v="24.8888888888889"/>
    <n v="234.667903525046"/>
    <m/>
    <n v="101550.5566"/>
    <x v="0"/>
    <n v="15632.258099999999"/>
    <x v="450"/>
    <x v="0"/>
    <m/>
  </r>
  <r>
    <d v="2022-10-28T18:59:14"/>
    <x v="1"/>
    <n v="40"/>
    <s v="OCAMPO OCAMPO ANTONIO JOSE"/>
    <x v="3"/>
    <x v="0"/>
    <n v="258"/>
    <n v="25.8"/>
    <n v="260.74211502782902"/>
    <m/>
    <n v="112833.9518"/>
    <x v="0"/>
    <n v="15632.258099999999"/>
    <x v="450"/>
    <x v="0"/>
    <m/>
  </r>
  <r>
    <d v="2022-10-28T18:59:15"/>
    <x v="1"/>
    <n v="42"/>
    <s v="CASTRILLON CLAVIJO CRISTIAN JESIC"/>
    <x v="8"/>
    <x v="0"/>
    <n v="132"/>
    <n v="26.4"/>
    <n v="130.37105751391499"/>
    <m/>
    <n v="56416.975899999998"/>
    <x v="0"/>
    <n v="15632.258099999999"/>
    <x v="450"/>
    <x v="0"/>
    <m/>
  </r>
  <r>
    <d v="2022-10-28T19:01:44"/>
    <x v="1"/>
    <n v="3"/>
    <s v="CANO JIMENEZ ESNEIDER"/>
    <x v="8"/>
    <x v="0"/>
    <n v="94"/>
    <n v="15.176470588235301"/>
    <n v="94"/>
    <m/>
    <n v="40050"/>
    <x v="0"/>
    <n v="8560"/>
    <x v="450"/>
    <x v="0"/>
    <m/>
  </r>
  <r>
    <d v="2022-10-28T19:01:44"/>
    <x v="1"/>
    <n v="21"/>
    <s v="REYES ALVARADO ARIEL"/>
    <x v="6"/>
    <x v="0"/>
    <n v="144"/>
    <n v="21.285714285714299"/>
    <n v="144"/>
    <m/>
    <n v="61200"/>
    <x v="0"/>
    <n v="8560"/>
    <x v="450"/>
    <x v="0"/>
    <m/>
  </r>
  <r>
    <d v="2022-10-28T19:01:44"/>
    <x v="1"/>
    <n v="41"/>
    <s v="GARCIA DAVID WILSON ALBERTO"/>
    <x v="7"/>
    <x v="0"/>
    <n v="62"/>
    <n v="2.5555555555555598"/>
    <n v="62"/>
    <m/>
    <n v="26550"/>
    <x v="1"/>
    <n v="8560"/>
    <x v="450"/>
    <x v="0"/>
    <m/>
  </r>
  <r>
    <d v="2022-10-28T19:01:44"/>
    <x v="1"/>
    <n v="38"/>
    <s v="MEJIA YEISON"/>
    <x v="0"/>
    <x v="0"/>
    <n v="190"/>
    <n v="20.4444444444444"/>
    <n v="190"/>
    <m/>
    <n v="81450"/>
    <x v="0"/>
    <n v="8560"/>
    <x v="450"/>
    <x v="0"/>
    <m/>
  </r>
  <r>
    <d v="2022-10-29T01:30:35"/>
    <x v="9"/>
    <n v="2"/>
    <s v="CAAS LEZCANO IVAN ARTURO"/>
    <x v="6"/>
    <x v="0"/>
    <n v="225"/>
    <n v="28.125"/>
    <n v="225.31092436974799"/>
    <m/>
    <n v="97789.915999999997"/>
    <x v="1"/>
    <n v="14835.483899999999"/>
    <x v="451"/>
    <x v="0"/>
    <m/>
  </r>
  <r>
    <d v="2022-10-29T01:30:35"/>
    <x v="9"/>
    <n v="3"/>
    <s v="CANO JIMENEZ ESNEIDER"/>
    <x v="14"/>
    <x v="0"/>
    <n v="21"/>
    <n v="42"/>
    <n v="14.0819327731092"/>
    <m/>
    <n v="6111.8697000000002"/>
    <x v="0"/>
    <n v="14835.483899999999"/>
    <x v="451"/>
    <x v="0"/>
    <m/>
  </r>
  <r>
    <d v="2022-10-29T01:30:35"/>
    <x v="9"/>
    <n v="5"/>
    <s v="GONZALEZ MONTAO HERNAN DARIO"/>
    <x v="4"/>
    <x v="0"/>
    <n v="265"/>
    <n v="37.857142857142897"/>
    <n v="197.14705882352899"/>
    <m/>
    <n v="85566.176500000001"/>
    <x v="1"/>
    <n v="14835.483899999999"/>
    <x v="451"/>
    <x v="0"/>
    <m/>
  </r>
  <r>
    <d v="2022-10-29T01:30:35"/>
    <x v="9"/>
    <n v="6"/>
    <s v="VARGAS ROJAS DIELMER AUGUSTO"/>
    <x v="6"/>
    <x v="0"/>
    <n v="218"/>
    <n v="27.25"/>
    <n v="225.31092436974799"/>
    <m/>
    <n v="97789.915999999997"/>
    <x v="0"/>
    <n v="14835.483899999999"/>
    <x v="451"/>
    <x v="0"/>
    <m/>
  </r>
  <r>
    <d v="2022-10-29T01:30:36"/>
    <x v="9"/>
    <n v="7"/>
    <s v="DURANGO DAVID JOSE"/>
    <x v="4"/>
    <x v="1"/>
    <n v="191"/>
    <n v="27.285714285714299"/>
    <n v="197.14705882352899"/>
    <m/>
    <n v="85566.176500000001"/>
    <x v="1"/>
    <n v="14835.483899999999"/>
    <x v="451"/>
    <x v="0"/>
    <m/>
  </r>
  <r>
    <d v="2022-10-29T01:30:36"/>
    <x v="9"/>
    <n v="8"/>
    <s v="VACA FIERRO ROBINSON"/>
    <x v="1"/>
    <x v="0"/>
    <n v="275"/>
    <n v="25"/>
    <n v="309.802521008403"/>
    <m/>
    <n v="134461.13449999999"/>
    <x v="1"/>
    <n v="14835.483899999999"/>
    <x v="451"/>
    <x v="0"/>
    <m/>
  </r>
  <r>
    <d v="2022-10-29T01:30:36"/>
    <x v="9"/>
    <n v="9"/>
    <s v="PINEDA ESTRADA CRISTIAN JOHAN"/>
    <x v="6"/>
    <x v="0"/>
    <n v="210"/>
    <n v="28"/>
    <n v="211.22899159663899"/>
    <m/>
    <n v="91678.046199999997"/>
    <x v="0"/>
    <n v="14835.483899999999"/>
    <x v="451"/>
    <x v="0"/>
    <m/>
  </r>
  <r>
    <d v="2022-10-29T01:30:36"/>
    <x v="1"/>
    <n v="10"/>
    <s v="LONDOO URREGO DANIEL ANDRES"/>
    <x v="0"/>
    <x v="0"/>
    <n v="268"/>
    <n v="29.7777777777778"/>
    <n v="253.474789915966"/>
    <s v="LIBARDO RESTREPO Realiz 2 viajes donde moviliz 39 Usuarios "/>
    <n v="110013.65549999999"/>
    <x v="0"/>
    <n v="14835.483899999999"/>
    <x v="451"/>
    <x v="0"/>
    <m/>
  </r>
  <r>
    <d v="2022-10-29T01:30:36"/>
    <x v="1"/>
    <n v="11"/>
    <s v="RENDON VIANA HUMBERTO DE JESUS"/>
    <x v="3"/>
    <x v="0"/>
    <n v="259"/>
    <n v="25.9"/>
    <n v="281.638655462185"/>
    <s v="14 Descuentos (11 Transbordo y 2 Secretaria de movilidad y Despachadora Angela) "/>
    <n v="122237.395"/>
    <x v="0"/>
    <n v="14835.483899999999"/>
    <x v="451"/>
    <x v="0"/>
    <m/>
  </r>
  <r>
    <d v="2022-10-29T01:30:36"/>
    <x v="1"/>
    <n v="13"/>
    <s v="FRANCO JUAN"/>
    <x v="3"/>
    <x v="0"/>
    <n v="290"/>
    <n v="27.619047619047599"/>
    <n v="295.72058823529397"/>
    <s v="1 Descuento (Conduct) "/>
    <n v="128349.2647"/>
    <x v="0"/>
    <n v="14835.483899999999"/>
    <x v="451"/>
    <x v="0"/>
    <m/>
  </r>
  <r>
    <d v="2022-10-29T01:30:36"/>
    <x v="1"/>
    <n v="14"/>
    <s v="JIMENEZ JIMENEZ OMAR DAVID"/>
    <x v="6"/>
    <x v="3"/>
    <n v="264"/>
    <n v="31.0588235294118"/>
    <n v="239.392857142857"/>
    <s v="2 Descuentos (Secretaria de movilidad) "/>
    <n v="103901.78569999999"/>
    <x v="1"/>
    <n v="14835.483899999999"/>
    <x v="451"/>
    <x v="0"/>
    <m/>
  </r>
  <r>
    <d v="2022-10-29T01:30:37"/>
    <x v="1"/>
    <n v="16"/>
    <s v="MEJIA YEISON"/>
    <x v="0"/>
    <x v="0"/>
    <n v="227"/>
    <n v="25.2222222222222"/>
    <n v="253.474789915966"/>
    <s v="2 Descuentos (Secretaria de movilidad) "/>
    <n v="110013.65549999999"/>
    <x v="0"/>
    <n v="14835.483899999999"/>
    <x v="451"/>
    <x v="0"/>
    <m/>
  </r>
  <r>
    <d v="2022-10-29T01:30:37"/>
    <x v="1"/>
    <n v="17"/>
    <s v="FRANCO BRAVO JHOAN FERNANDO"/>
    <x v="3"/>
    <x v="0"/>
    <n v="300"/>
    <n v="30"/>
    <n v="281.638655462185"/>
    <s v="3 Descuentos (2 Secretaria de movilidad y Despachadora Angela) "/>
    <n v="122237.395"/>
    <x v="0"/>
    <n v="14835.483899999999"/>
    <x v="451"/>
    <x v="0"/>
    <m/>
  </r>
  <r>
    <d v="2022-10-29T01:30:37"/>
    <x v="9"/>
    <n v="20"/>
    <s v="TABORDA ROJAS DIEGO ALEJANDRO"/>
    <x v="0"/>
    <x v="0"/>
    <n v="251"/>
    <n v="27.8888888888889"/>
    <n v="253.474789915966"/>
    <s v="2 Descuentos (Secretaria de movilidad) "/>
    <n v="110013.65549999999"/>
    <x v="0"/>
    <n v="14835.483899999999"/>
    <x v="451"/>
    <x v="0"/>
    <m/>
  </r>
  <r>
    <d v="2022-10-29T01:30:37"/>
    <x v="9"/>
    <n v="22"/>
    <s v="QUIRAMA CASTAEDA JHON JADER"/>
    <x v="4"/>
    <x v="0"/>
    <n v="179"/>
    <n v="25.571428571428601"/>
    <n v="197.14705882352899"/>
    <m/>
    <n v="85566.176500000001"/>
    <x v="1"/>
    <n v="14835.483899999999"/>
    <x v="451"/>
    <x v="0"/>
    <m/>
  </r>
  <r>
    <d v="2022-10-29T01:30:37"/>
    <x v="9"/>
    <n v="23"/>
    <s v="VELEZ ZAPATA SANTIAGO"/>
    <x v="6"/>
    <x v="0"/>
    <n v="234"/>
    <n v="29.25"/>
    <n v="225.31092436974799"/>
    <m/>
    <n v="97789.915999999997"/>
    <x v="2"/>
    <n v="14835.483899999999"/>
    <x v="451"/>
    <x v="0"/>
    <m/>
  </r>
  <r>
    <d v="2022-10-29T01:30:37"/>
    <x v="9"/>
    <n v="24"/>
    <s v="PACHECO MOGOLLON ELIAS ISIDRO"/>
    <x v="0"/>
    <x v="0"/>
    <n v="263"/>
    <n v="29.2222222222222"/>
    <n v="253.474789915966"/>
    <m/>
    <n v="110013.65549999999"/>
    <x v="0"/>
    <n v="14835.483899999999"/>
    <x v="451"/>
    <x v="0"/>
    <m/>
  </r>
  <r>
    <d v="2022-10-29T01:30:38"/>
    <x v="9"/>
    <n v="25"/>
    <s v="ESCOBAR BRAN MATEO"/>
    <x v="8"/>
    <x v="0"/>
    <n v="159"/>
    <n v="31.8"/>
    <n v="140.81932773109199"/>
    <m/>
    <n v="61118.697500000002"/>
    <x v="1"/>
    <n v="14835.483899999999"/>
    <x v="451"/>
    <x v="0"/>
    <m/>
  </r>
  <r>
    <d v="2022-10-29T01:30:38"/>
    <x v="9"/>
    <n v="26"/>
    <s v="ESPINOZA CHAVARRIA GUILLERMO LEON"/>
    <x v="6"/>
    <x v="0"/>
    <n v="205"/>
    <n v="25.625"/>
    <n v="225.31092436974799"/>
    <m/>
    <n v="97789.915999999997"/>
    <x v="0"/>
    <n v="14835.483899999999"/>
    <x v="451"/>
    <x v="0"/>
    <m/>
  </r>
  <r>
    <d v="2022-10-29T01:30:38"/>
    <x v="9"/>
    <n v="27"/>
    <s v="HINCAPIE GALLEGO YEISON ANDRES"/>
    <x v="2"/>
    <x v="0"/>
    <n v="172"/>
    <n v="28.6666666666667"/>
    <n v="168.98319327731099"/>
    <m/>
    <n v="73342.437000000005"/>
    <x v="0"/>
    <n v="14835.483899999999"/>
    <x v="451"/>
    <x v="0"/>
    <m/>
  </r>
  <r>
    <d v="2022-10-29T01:30:38"/>
    <x v="9"/>
    <n v="29"/>
    <s v="VALENCIA MENDOZA JHON "/>
    <x v="6"/>
    <x v="0"/>
    <n v="207"/>
    <n v="25.875"/>
    <n v="225.31092436974799"/>
    <s v="4 Descuentos (2 Secretaria de movilidad y 2 Transbordo) "/>
    <n v="97789.915999999997"/>
    <x v="0"/>
    <n v="14835.483899999999"/>
    <x v="451"/>
    <x v="0"/>
    <m/>
  </r>
  <r>
    <d v="2022-10-29T01:30:38"/>
    <x v="9"/>
    <n v="30"/>
    <s v="HIGUITA JHOSIMAR"/>
    <x v="0"/>
    <x v="0"/>
    <n v="258"/>
    <n v="28.6666666666667"/>
    <n v="253.474789915966"/>
    <s v="4 Descuentos (2 Propietarios y jefe de ruta) "/>
    <n v="110013.65549999999"/>
    <x v="0"/>
    <n v="14835.483899999999"/>
    <x v="451"/>
    <x v="0"/>
    <m/>
  </r>
  <r>
    <d v="2022-10-29T01:30:38"/>
    <x v="9"/>
    <n v="31"/>
    <s v="IDARRAGA GARCIA MIGUEL ANGEL"/>
    <x v="0"/>
    <x v="0"/>
    <n v="230"/>
    <n v="25.5555555555556"/>
    <n v="253.474789915966"/>
    <s v="2 Descuentos (Secretaria de movilidad) "/>
    <n v="110013.65549999999"/>
    <x v="0"/>
    <n v="14835.483899999999"/>
    <x v="451"/>
    <x v="0"/>
    <m/>
  </r>
  <r>
    <d v="2022-10-29T01:30:38"/>
    <x v="1"/>
    <n v="33"/>
    <s v="TEJADA PEREZ JHON ALEXIS"/>
    <x v="0"/>
    <x v="0"/>
    <n v="234"/>
    <n v="26"/>
    <n v="253.474789915966"/>
    <s v="4 Descuentos (2 Secretaria de movilidad y 2 Propietarios) "/>
    <n v="110013.65549999999"/>
    <x v="0"/>
    <n v="14835.483899999999"/>
    <x v="451"/>
    <x v="0"/>
    <m/>
  </r>
  <r>
    <d v="2022-10-29T01:30:39"/>
    <x v="1"/>
    <n v="34"/>
    <s v="MONTOYA OSPINA GILBERTO ANTONIO"/>
    <x v="1"/>
    <x v="0"/>
    <n v="317"/>
    <n v="28.818181818181799"/>
    <n v="309.802521008403"/>
    <s v="6 Descuentos (2 Secretaria de movilidad, 2 Propietarios Jefe de ruta y Conduct) "/>
    <n v="134461.13449999999"/>
    <x v="0"/>
    <n v="14835.483899999999"/>
    <x v="451"/>
    <x v="0"/>
    <m/>
  </r>
  <r>
    <d v="2022-10-29T01:30:39"/>
    <x v="1"/>
    <n v="37"/>
    <s v="RESTREPO RODRIGUEZ LIBARDO ANDRES"/>
    <x v="0"/>
    <x v="0"/>
    <n v="312"/>
    <n v="34.6666666666667"/>
    <n v="253.474789915966"/>
    <m/>
    <n v="110013.65549999999"/>
    <x v="1"/>
    <n v="14835.483899999999"/>
    <x v="451"/>
    <x v="0"/>
    <m/>
  </r>
  <r>
    <d v="2022-10-29T01:30:39"/>
    <x v="1"/>
    <n v="38"/>
    <s v="MESA RAFAEL"/>
    <x v="10"/>
    <x v="0"/>
    <n v="117"/>
    <n v="26"/>
    <n v="126.737394957983"/>
    <s v="2 Descuentos (Secretaria de movilidad) "/>
    <n v="55006.827700000002"/>
    <x v="0"/>
    <n v="14835.483899999999"/>
    <x v="451"/>
    <x v="0"/>
    <m/>
  </r>
  <r>
    <d v="2022-10-29T01:30:39"/>
    <x v="1"/>
    <n v="39"/>
    <s v="POSSO CORREA SANTIAGO ELIECER"/>
    <x v="2"/>
    <x v="0"/>
    <n v="176"/>
    <n v="29.3333333333333"/>
    <n v="168.98319327731099"/>
    <s v="2 Descuentos (Secretaria de movilidad) "/>
    <n v="73342.437000000005"/>
    <x v="0"/>
    <n v="14835.483899999999"/>
    <x v="451"/>
    <x v="0"/>
    <m/>
  </r>
  <r>
    <d v="2022-10-29T01:30:39"/>
    <x v="1"/>
    <n v="40"/>
    <s v="OCAMPO OCAMPO ANTONIO JOSE"/>
    <x v="1"/>
    <x v="0"/>
    <n v="268"/>
    <n v="24.363636363636399"/>
    <n v="309.802521008403"/>
    <s v="2 Descuentos (Secretaria de movilidad) "/>
    <n v="134461.13449999999"/>
    <x v="0"/>
    <n v="14835.483899999999"/>
    <x v="451"/>
    <x v="0"/>
    <m/>
  </r>
  <r>
    <d v="2022-10-29T01:30:39"/>
    <x v="1"/>
    <n v="42"/>
    <s v="CASTRILLON CLAVIJO CRISTIAN JESIC"/>
    <x v="10"/>
    <x v="0"/>
    <n v="108"/>
    <n v="30.8571428571429"/>
    <n v="98.573529411764696"/>
    <m/>
    <n v="42783.088199999998"/>
    <x v="0"/>
    <n v="14835.483899999999"/>
    <x v="451"/>
    <x v="0"/>
    <m/>
  </r>
  <r>
    <d v="2022-10-29T01:30:46"/>
    <x v="9"/>
    <n v="1"/>
    <s v="BERRIO GIL YEYSON DARIO"/>
    <x v="1"/>
    <x v="0"/>
    <n v="254"/>
    <n v="23.090909090909101"/>
    <n v="254"/>
    <m/>
    <n v="109350"/>
    <x v="0"/>
    <n v="14140"/>
    <x v="451"/>
    <x v="0"/>
    <m/>
  </r>
  <r>
    <d v="2022-10-29T01:30:47"/>
    <x v="1"/>
    <n v="15"/>
    <s v="LONDOO LOPERA DUVAN ANDRES"/>
    <x v="3"/>
    <x v="0"/>
    <n v="228"/>
    <n v="22.8"/>
    <n v="228"/>
    <m/>
    <n v="98100"/>
    <x v="0"/>
    <n v="14140"/>
    <x v="451"/>
    <x v="0"/>
    <m/>
  </r>
  <r>
    <d v="2022-10-29T01:30:47"/>
    <x v="1"/>
    <n v="35"/>
    <s v="URIBE HERRERA JUAN ESTEBAN"/>
    <x v="3"/>
    <x v="0"/>
    <n v="236"/>
    <n v="23.6"/>
    <n v="236"/>
    <s v="5 Descuentos (4 Secretaria de movilidad y Usuario movilidad reducida) "/>
    <n v="101700"/>
    <x v="1"/>
    <n v="14140"/>
    <x v="451"/>
    <x v="0"/>
    <m/>
  </r>
  <r>
    <d v="2022-10-29T01:30:47"/>
    <x v="1"/>
    <n v="36"/>
    <s v="LONDOO CADAVID DAVID SANTIAGO"/>
    <x v="3"/>
    <x v="0"/>
    <n v="225"/>
    <n v="22.5"/>
    <n v="225"/>
    <s v="8 Descuentos (2 Secretaria de movilidad 6 Descuentos 2 Propietarios 2 jefe de ruta y Despachadores) "/>
    <n v="96750"/>
    <x v="0"/>
    <n v="14140"/>
    <x v="451"/>
    <x v="0"/>
    <m/>
  </r>
  <r>
    <d v="2022-10-30T02:18:53"/>
    <x v="1"/>
    <n v="1"/>
    <s v="BERRIO GIL YEYSON DARIO"/>
    <x v="6"/>
    <x v="3"/>
    <n v="234"/>
    <n v="29.25"/>
    <n v="234.19130434782599"/>
    <m/>
    <n v="101786.087"/>
    <x v="0"/>
    <n v="13596.875"/>
    <x v="452"/>
    <x v="0"/>
    <m/>
  </r>
  <r>
    <d v="2022-10-30T02:18:53"/>
    <x v="1"/>
    <n v="2"/>
    <s v="CAAS LEZCANO IVAN ARTURO"/>
    <x v="2"/>
    <x v="0"/>
    <n v="224"/>
    <n v="37.3333333333333"/>
    <n v="175.64347826087001"/>
    <m/>
    <n v="76339.565199999997"/>
    <x v="1"/>
    <n v="13596.875"/>
    <x v="452"/>
    <x v="0"/>
    <m/>
  </r>
  <r>
    <d v="2022-10-30T02:18:53"/>
    <x v="1"/>
    <n v="3"/>
    <s v="CANO JIMENEZ ESNEIDER"/>
    <x v="0"/>
    <x v="0"/>
    <n v="225"/>
    <n v="25"/>
    <n v="263.46521739130401"/>
    <s v="2 Descuentos (Despachadora Angela) "/>
    <n v="114509.3478"/>
    <x v="0"/>
    <n v="13596.875"/>
    <x v="452"/>
    <x v="0"/>
    <m/>
  </r>
  <r>
    <d v="2022-10-30T02:18:54"/>
    <x v="1"/>
    <n v="5"/>
    <s v="GONZALEZ MONTAO HERNAN DARIO"/>
    <x v="7"/>
    <x v="0"/>
    <n v="85"/>
    <n v="28.3333333333333"/>
    <n v="87.821739130434807"/>
    <m/>
    <n v="38169.782599999999"/>
    <x v="1"/>
    <n v="13596.875"/>
    <x v="452"/>
    <x v="0"/>
    <m/>
  </r>
  <r>
    <d v="2022-10-30T02:18:54"/>
    <x v="1"/>
    <n v="7"/>
    <s v="ACEVEDO JHON FREDY"/>
    <x v="6"/>
    <x v="0"/>
    <n v="274"/>
    <n v="34.25"/>
    <n v="234.19130434782599"/>
    <m/>
    <n v="101786.087"/>
    <x v="1"/>
    <n v="13596.875"/>
    <x v="452"/>
    <x v="0"/>
    <m/>
  </r>
  <r>
    <d v="2022-10-30T02:18:54"/>
    <x v="1"/>
    <n v="8"/>
    <s v="VACA FIERRO ROBINSON"/>
    <x v="6"/>
    <x v="0"/>
    <n v="240"/>
    <n v="30"/>
    <n v="234.19130434782599"/>
    <s v="1 Descuento (Conduct) "/>
    <n v="101786.087"/>
    <x v="1"/>
    <n v="13596.875"/>
    <x v="452"/>
    <x v="0"/>
    <m/>
  </r>
  <r>
    <d v="2022-10-30T02:18:54"/>
    <x v="1"/>
    <n v="9"/>
    <s v="PINEDA ESTRADA CRISTIAN JOHAN"/>
    <x v="2"/>
    <x v="1"/>
    <n v="164"/>
    <n v="27.3333333333333"/>
    <n v="175.64347826087001"/>
    <m/>
    <n v="76339.565199999997"/>
    <x v="0"/>
    <n v="13596.875"/>
    <x v="452"/>
    <x v="0"/>
    <m/>
  </r>
  <r>
    <d v="2022-10-30T02:18:54"/>
    <x v="9"/>
    <n v="11"/>
    <s v="VANEGAS RAMOS MIGUEL ANGEL"/>
    <x v="6"/>
    <x v="0"/>
    <n v="222"/>
    <n v="29.6"/>
    <n v="219.554347826087"/>
    <s v="HUMBERTO RENDON Realiz 2 viajes donde moviliz 84 Usuarios. 24 Descuentos (Transbordo)"/>
    <n v="95424.4565"/>
    <x v="0"/>
    <n v="13596.875"/>
    <x v="452"/>
    <x v="0"/>
    <m/>
  </r>
  <r>
    <d v="2022-10-30T02:18:54"/>
    <x v="9"/>
    <n v="13"/>
    <s v="FRANCO JUAN"/>
    <x v="10"/>
    <x v="1"/>
    <n v="149"/>
    <n v="37.25"/>
    <n v="117.095652173913"/>
    <m/>
    <n v="50893.0435"/>
    <x v="0"/>
    <n v="13596.875"/>
    <x v="452"/>
    <x v="0"/>
    <m/>
  </r>
  <r>
    <d v="2022-10-30T02:18:54"/>
    <x v="9"/>
    <n v="14"/>
    <s v="JIMENEZ JIMENEZ OMAR DAVID"/>
    <x v="1"/>
    <x v="0"/>
    <n v="273"/>
    <n v="24.818181818181799"/>
    <n v="322.01304347826101"/>
    <s v="HECTOR CARVAJAL Realiz 5 viajes donde moviliz 89 Usuarios "/>
    <n v="139955.86960000001"/>
    <x v="1"/>
    <n v="13596.875"/>
    <x v="452"/>
    <x v="0"/>
    <m/>
  </r>
  <r>
    <d v="2022-10-30T02:18:55"/>
    <x v="9"/>
    <n v="15"/>
    <s v="LONDOO LOPERA DUVAN ANDRES"/>
    <x v="6"/>
    <x v="0"/>
    <n v="213"/>
    <n v="26.625"/>
    <n v="234.19130434782599"/>
    <s v="13 Descuentos (Transbordo veh 26) "/>
    <n v="101786.087"/>
    <x v="0"/>
    <n v="13596.875"/>
    <x v="452"/>
    <x v="0"/>
    <m/>
  </r>
  <r>
    <d v="2022-10-30T02:18:55"/>
    <x v="9"/>
    <n v="16"/>
    <s v="LONDOO ORTIZ ARNOLD DAVID"/>
    <x v="0"/>
    <x v="3"/>
    <n v="289"/>
    <n v="32.1111111111111"/>
    <n v="263.46521739130401"/>
    <m/>
    <n v="114509.3478"/>
    <x v="0"/>
    <n v="13596.875"/>
    <x v="452"/>
    <x v="0"/>
    <m/>
  </r>
  <r>
    <d v="2022-10-30T02:18:55"/>
    <x v="9"/>
    <n v="18"/>
    <s v="VANEGAS RAMOS MIGUEL ANGEL"/>
    <x v="14"/>
    <x v="0"/>
    <n v="23"/>
    <n v="46"/>
    <n v="14.6369565217391"/>
    <m/>
    <n v="6361.6304"/>
    <x v="0"/>
    <n v="13596.875"/>
    <x v="452"/>
    <x v="0"/>
    <m/>
  </r>
  <r>
    <d v="2022-10-30T02:18:55"/>
    <x v="9"/>
    <n v="20"/>
    <s v="LONDOO CADAVID DAVID SANTIAGO"/>
    <x v="0"/>
    <x v="0"/>
    <n v="212"/>
    <n v="23.5555555555556"/>
    <n v="263.46521739130401"/>
    <m/>
    <n v="114509.3478"/>
    <x v="0"/>
    <n v="13596.875"/>
    <x v="452"/>
    <x v="0"/>
    <m/>
  </r>
  <r>
    <d v="2022-10-30T02:18:55"/>
    <x v="1"/>
    <n v="22"/>
    <s v="GARCIA DAVID WILSON ALBERTO"/>
    <x v="6"/>
    <x v="0"/>
    <n v="207"/>
    <n v="25.875"/>
    <n v="234.19130434782599"/>
    <s v="4 Descuentos (Propietario, Conduct, despachadora y Usuario movilidad reducida)"/>
    <n v="101786.087"/>
    <x v="1"/>
    <n v="13596.875"/>
    <x v="452"/>
    <x v="0"/>
    <m/>
  </r>
  <r>
    <d v="2022-10-30T02:18:55"/>
    <x v="1"/>
    <n v="23"/>
    <s v="VELEZ ZAPATA SANTIAGO"/>
    <x v="6"/>
    <x v="0"/>
    <n v="231"/>
    <n v="28.875"/>
    <n v="234.19130434782599"/>
    <m/>
    <n v="101786.087"/>
    <x v="2"/>
    <n v="13596.875"/>
    <x v="452"/>
    <x v="0"/>
    <m/>
  </r>
  <r>
    <d v="2022-10-30T02:18:55"/>
    <x v="1"/>
    <n v="24"/>
    <s v="PACHECO MOGOLLON ELIAS ISIDRO"/>
    <x v="8"/>
    <x v="0"/>
    <n v="160"/>
    <n v="32"/>
    <n v="146.369565217391"/>
    <s v="1 Descuento (Usuario desubicado) "/>
    <n v="63616.304300000003"/>
    <x v="0"/>
    <n v="13596.875"/>
    <x v="452"/>
    <x v="0"/>
    <m/>
  </r>
  <r>
    <d v="2022-10-30T02:18:56"/>
    <x v="1"/>
    <n v="25"/>
    <s v="ESCOBAR BRAN MATEO"/>
    <x v="6"/>
    <x v="0"/>
    <n v="250"/>
    <n v="31.25"/>
    <n v="234.19130434782599"/>
    <m/>
    <n v="101786.087"/>
    <x v="1"/>
    <n v="13596.875"/>
    <x v="452"/>
    <x v="0"/>
    <m/>
  </r>
  <r>
    <d v="2022-10-30T02:18:56"/>
    <x v="1"/>
    <n v="26"/>
    <s v="FRANCO BRAVO JHOAN FERNANDO"/>
    <x v="6"/>
    <x v="0"/>
    <n v="194"/>
    <n v="25.866666666666699"/>
    <n v="219.554347826087"/>
    <m/>
    <n v="95424.4565"/>
    <x v="0"/>
    <n v="13596.875"/>
    <x v="452"/>
    <x v="0"/>
    <m/>
  </r>
  <r>
    <d v="2022-10-30T02:18:56"/>
    <x v="1"/>
    <n v="27"/>
    <s v="HINCAPIE GALLEGO YEISON ANDRES"/>
    <x v="6"/>
    <x v="0"/>
    <n v="206"/>
    <n v="25.75"/>
    <n v="234.19130434782599"/>
    <m/>
    <n v="101786.087"/>
    <x v="0"/>
    <n v="13596.875"/>
    <x v="452"/>
    <x v="0"/>
    <m/>
  </r>
  <r>
    <d v="2022-10-30T02:18:56"/>
    <x v="1"/>
    <n v="29"/>
    <s v="VALENCIA MENDOZA JHON"/>
    <x v="6"/>
    <x v="0"/>
    <n v="188"/>
    <n v="23.5"/>
    <n v="234.19130434782599"/>
    <s v="DIEGO TABORDA Realiz 2 viajes donde moviliz 68 Usuarios "/>
    <n v="101786.087"/>
    <x v="0"/>
    <n v="13596.875"/>
    <x v="452"/>
    <x v="0"/>
    <m/>
  </r>
  <r>
    <d v="2022-10-30T02:18:56"/>
    <x v="1"/>
    <n v="30"/>
    <s v="HIGUITA JHOSIMAR"/>
    <x v="6"/>
    <x v="0"/>
    <n v="223"/>
    <n v="29.733333333333299"/>
    <n v="219.554347826087"/>
    <m/>
    <n v="95424.4565"/>
    <x v="0"/>
    <n v="13596.875"/>
    <x v="452"/>
    <x v="0"/>
    <m/>
  </r>
  <r>
    <d v="2022-10-30T02:18:56"/>
    <x v="9"/>
    <n v="32"/>
    <s v="VARGAS ROJAS DIELMER AUGUSTO"/>
    <x v="6"/>
    <x v="0"/>
    <n v="250"/>
    <n v="31.25"/>
    <n v="234.19130434782599"/>
    <m/>
    <n v="101786.087"/>
    <x v="0"/>
    <n v="13596.875"/>
    <x v="452"/>
    <x v="0"/>
    <m/>
  </r>
  <r>
    <d v="2022-10-30T02:18:56"/>
    <x v="9"/>
    <n v="33"/>
    <s v="TEJADA PEREZ JHON ALEXIS"/>
    <x v="6"/>
    <x v="0"/>
    <n v="206"/>
    <n v="25.75"/>
    <n v="234.19130434782599"/>
    <m/>
    <n v="101786.087"/>
    <x v="0"/>
    <n v="13596.875"/>
    <x v="452"/>
    <x v="0"/>
    <m/>
  </r>
  <r>
    <d v="2022-10-30T02:18:57"/>
    <x v="9"/>
    <n v="34"/>
    <s v="DURANGO DAVID JOSE"/>
    <x v="6"/>
    <x v="0"/>
    <n v="231"/>
    <n v="28.875"/>
    <n v="234.19130434782599"/>
    <m/>
    <n v="101786.087"/>
    <x v="0"/>
    <n v="13596.875"/>
    <x v="452"/>
    <x v="0"/>
    <m/>
  </r>
  <r>
    <d v="2022-10-30T02:18:57"/>
    <x v="9"/>
    <n v="35"/>
    <s v="URIBE HERRERA JUAN ESTEBAN"/>
    <x v="0"/>
    <x v="0"/>
    <n v="338"/>
    <n v="37.5555555555556"/>
    <n v="263.46521739130401"/>
    <m/>
    <n v="114509.3478"/>
    <x v="1"/>
    <n v="13596.875"/>
    <x v="452"/>
    <x v="0"/>
    <m/>
  </r>
  <r>
    <d v="2022-10-30T02:18:57"/>
    <x v="9"/>
    <n v="36"/>
    <s v="VALENCIA MENDOZA JHON"/>
    <x v="3"/>
    <x v="0"/>
    <n v="262"/>
    <n v="26.2"/>
    <n v="292.73913043478302"/>
    <m/>
    <n v="127232.6087"/>
    <x v="0"/>
    <n v="13596.875"/>
    <x v="452"/>
    <x v="0"/>
    <m/>
  </r>
  <r>
    <d v="2022-10-30T02:18:57"/>
    <x v="9"/>
    <n v="37"/>
    <s v="RESTREPO RODRIGUEZ LIBARDO ANDRES"/>
    <x v="4"/>
    <x v="0"/>
    <n v="260"/>
    <n v="37.142857142857103"/>
    <n v="204.917391304348"/>
    <m/>
    <n v="89062.826100000006"/>
    <x v="1"/>
    <n v="13596.875"/>
    <x v="452"/>
    <x v="0"/>
    <m/>
  </r>
  <r>
    <d v="2022-10-30T02:18:57"/>
    <x v="9"/>
    <n v="39"/>
    <s v="POSSO CORREA SANTIAGO ELIECER"/>
    <x v="6"/>
    <x v="0"/>
    <n v="222"/>
    <n v="27.75"/>
    <n v="234.19130434782599"/>
    <s v="11 Descuentos (Transbordo veh 13)"/>
    <n v="101786.087"/>
    <x v="0"/>
    <n v="13596.875"/>
    <x v="452"/>
    <x v="0"/>
    <m/>
  </r>
  <r>
    <d v="2022-10-30T02:18:57"/>
    <x v="9"/>
    <n v="40"/>
    <s v="OCAMPO OCAMPO ANTONIO JOSE"/>
    <x v="6"/>
    <x v="0"/>
    <n v="269"/>
    <n v="33.625"/>
    <n v="234.19130434782599"/>
    <m/>
    <n v="101786.087"/>
    <x v="0"/>
    <n v="13596.875"/>
    <x v="452"/>
    <x v="0"/>
    <m/>
  </r>
  <r>
    <d v="2022-10-30T02:18:57"/>
    <x v="9"/>
    <n v="42"/>
    <s v="CASTRILLON CLAVIJO CRISTIAN JESIC"/>
    <x v="4"/>
    <x v="0"/>
    <n v="209"/>
    <n v="29.8571428571429"/>
    <n v="204.917391304348"/>
    <s v="4 Descuentos (2 Propietarios y 2 Usuarios desubicados) "/>
    <n v="89062.826100000006"/>
    <x v="0"/>
    <n v="13596.875"/>
    <x v="452"/>
    <x v="0"/>
    <m/>
  </r>
  <r>
    <d v="2022-10-30T02:19:02"/>
    <x v="1"/>
    <n v="21"/>
    <s v="REYES ALVARADO ARIEL"/>
    <x v="2"/>
    <x v="0"/>
    <n v="134"/>
    <n v="20.615384615384599"/>
    <n v="134"/>
    <m/>
    <n v="57375"/>
    <x v="0"/>
    <n v="10640"/>
    <x v="452"/>
    <x v="0"/>
    <m/>
  </r>
  <r>
    <d v="2022-10-30T02:19:02"/>
    <x v="1"/>
    <n v="10"/>
    <s v="LONDOO URREGO DANIEL ANDRES"/>
    <x v="10"/>
    <x v="3"/>
    <n v="82"/>
    <n v="20.5"/>
    <n v="82"/>
    <s v="21 Descuentos (Transbordo veh 13)"/>
    <n v="35100"/>
    <x v="0"/>
    <n v="10640"/>
    <x v="452"/>
    <x v="0"/>
    <m/>
  </r>
  <r>
    <d v="2022-10-30T02:19:02"/>
    <x v="9"/>
    <n v="31"/>
    <s v="IDARRAGA GARCIA MIGUEL ANGEL"/>
    <x v="6"/>
    <x v="0"/>
    <n v="169"/>
    <n v="21.125"/>
    <n v="169"/>
    <m/>
    <n v="72450"/>
    <x v="0"/>
    <n v="10640"/>
    <x v="452"/>
    <x v="0"/>
    <m/>
  </r>
  <r>
    <d v="2022-10-30T02:19:02"/>
    <x v="9"/>
    <n v="38"/>
    <s v="MESA RAFAEL"/>
    <x v="4"/>
    <x v="0"/>
    <n v="147"/>
    <n v="21"/>
    <n v="147"/>
    <m/>
    <n v="63000"/>
    <x v="0"/>
    <n v="10640"/>
    <x v="452"/>
    <x v="0"/>
    <m/>
  </r>
  <r>
    <d v="2022-11-01T00:47:51"/>
    <x v="10"/>
    <n v="1"/>
    <s v="BERRIO GIL YEYSON DARIO"/>
    <x v="0"/>
    <x v="0"/>
    <n v="231"/>
    <n v="25.6666666666667"/>
    <n v="214.94769230769199"/>
    <m/>
    <n v="92676.461500000005"/>
    <x v="0"/>
    <n v="14568.4211"/>
    <x v="453"/>
    <x v="0"/>
    <m/>
  </r>
  <r>
    <d v="2022-11-01T00:47:52"/>
    <x v="10"/>
    <n v="7"/>
    <s v="GARCIA DAVID WILSON ALBERTO"/>
    <x v="3"/>
    <x v="0"/>
    <n v="224"/>
    <n v="22.4"/>
    <n v="238.83076923076899"/>
    <s v="1 Descuento x Usuario con movilidad reducida "/>
    <n v="102973.8462"/>
    <x v="1"/>
    <n v="14568.4211"/>
    <x v="453"/>
    <x v="0"/>
    <m/>
  </r>
  <r>
    <d v="2022-11-01T00:47:52"/>
    <x v="10"/>
    <n v="14"/>
    <s v="JIMENEZ JIMENEZ OMAR DAVID"/>
    <x v="0"/>
    <x v="0"/>
    <n v="201"/>
    <n v="22.3333333333333"/>
    <n v="214.94769230769199"/>
    <m/>
    <n v="92676.461500000005"/>
    <x v="1"/>
    <n v="14568.4211"/>
    <x v="453"/>
    <x v="0"/>
    <m/>
  </r>
  <r>
    <d v="2022-11-01T00:47:53"/>
    <x v="10"/>
    <n v="16"/>
    <s v="LONDOO ORTIZ ARNOLD DAVID"/>
    <x v="6"/>
    <x v="0"/>
    <n v="179"/>
    <n v="23.866666666666699"/>
    <n v="179.12307692307701"/>
    <m/>
    <n v="77230.384600000005"/>
    <x v="0"/>
    <n v="14568.4211"/>
    <x v="453"/>
    <x v="0"/>
    <m/>
  </r>
  <r>
    <d v="2022-11-01T00:47:53"/>
    <x v="10"/>
    <n v="22"/>
    <s v="QUIRAMA CASTAEDA JHON JADER"/>
    <x v="3"/>
    <x v="3"/>
    <n v="210"/>
    <n v="21"/>
    <n v="238.83076923076899"/>
    <m/>
    <n v="102973.8462"/>
    <x v="1"/>
    <n v="14568.4211"/>
    <x v="453"/>
    <x v="0"/>
    <m/>
  </r>
  <r>
    <d v="2022-11-01T00:47:53"/>
    <x v="10"/>
    <n v="21"/>
    <s v="REYES ALVARADO ARIEL"/>
    <x v="3"/>
    <x v="3"/>
    <n v="205"/>
    <n v="20.5"/>
    <n v="238.83076923076899"/>
    <m/>
    <n v="102973.8462"/>
    <x v="0"/>
    <n v="14568.4211"/>
    <x v="453"/>
    <x v="0"/>
    <m/>
  </r>
  <r>
    <d v="2022-11-01T00:47:54"/>
    <x v="10"/>
    <n v="24"/>
    <s v="PACHECO MOGOLLON ELIAS ISIDRO"/>
    <x v="0"/>
    <x v="0"/>
    <n v="217"/>
    <n v="24.1111111111111"/>
    <n v="214.94769230769199"/>
    <s v="3 Descuentos (Conduct y 2 Usuarios desubicados) "/>
    <n v="92676.461500000005"/>
    <x v="0"/>
    <n v="14568.4211"/>
    <x v="453"/>
    <x v="0"/>
    <m/>
  </r>
  <r>
    <d v="2022-11-01T00:47:54"/>
    <x v="10"/>
    <n v="26"/>
    <s v="ESPINOZA CHAVARRIA GUILLERMO LEON"/>
    <x v="6"/>
    <x v="0"/>
    <n v="177"/>
    <n v="22.125"/>
    <n v="191.064615384615"/>
    <m/>
    <n v="82379.0769"/>
    <x v="0"/>
    <n v="14568.4211"/>
    <x v="453"/>
    <x v="0"/>
    <m/>
  </r>
  <r>
    <d v="2022-11-01T00:47:54"/>
    <x v="10"/>
    <n v="29"/>
    <s v="LONDOO CADAVID DAVID SANTIAGO"/>
    <x v="0"/>
    <x v="0"/>
    <n v="250"/>
    <n v="27.7777777777778"/>
    <n v="214.94769230769199"/>
    <m/>
    <n v="92676.461500000005"/>
    <x v="0"/>
    <n v="14568.4211"/>
    <x v="453"/>
    <x v="0"/>
    <m/>
  </r>
  <r>
    <d v="2022-11-01T00:47:55"/>
    <x v="10"/>
    <n v="33"/>
    <s v="TEJADA PEREZ JHON ALEXIS"/>
    <x v="0"/>
    <x v="0"/>
    <n v="211"/>
    <n v="23.4444444444444"/>
    <n v="214.94769230769199"/>
    <s v="2 Descuentos (Usuarios desubicados) "/>
    <n v="92676.461500000005"/>
    <x v="0"/>
    <n v="14568.4211"/>
    <x v="453"/>
    <x v="0"/>
    <m/>
  </r>
  <r>
    <d v="2022-11-01T00:47:55"/>
    <x v="10"/>
    <n v="34"/>
    <s v="MONTOYA OSPINA GILBERTO ANTONIO"/>
    <x v="1"/>
    <x v="3"/>
    <n v="292"/>
    <n v="26.545454545454501"/>
    <n v="262.71384615384602"/>
    <m/>
    <n v="113271.2308"/>
    <x v="0"/>
    <n v="14568.4211"/>
    <x v="453"/>
    <x v="0"/>
    <m/>
  </r>
  <r>
    <d v="2022-11-01T00:47:56"/>
    <x v="10"/>
    <n v="35"/>
    <s v="DURANGO DAVID JOSE"/>
    <x v="0"/>
    <x v="0"/>
    <n v="253"/>
    <n v="28.1111111111111"/>
    <n v="214.94769230769199"/>
    <s v="1 Descuento (Propietario)"/>
    <n v="92676.461500000005"/>
    <x v="1"/>
    <n v="14568.4211"/>
    <x v="453"/>
    <x v="0"/>
    <m/>
  </r>
  <r>
    <d v="2022-11-01T00:47:56"/>
    <x v="10"/>
    <n v="36"/>
    <s v="VALENCIA MENDOZA JHON"/>
    <x v="3"/>
    <x v="3"/>
    <n v="275"/>
    <n v="27.5"/>
    <n v="238.83076923076899"/>
    <m/>
    <n v="102973.8462"/>
    <x v="0"/>
    <n v="14568.4211"/>
    <x v="453"/>
    <x v="0"/>
    <m/>
  </r>
  <r>
    <d v="2022-11-01T00:47:56"/>
    <x v="10"/>
    <n v="37"/>
    <s v="RESTREPO RODRIGUEZ LIBARDO ANDRES"/>
    <x v="3"/>
    <x v="3"/>
    <n v="225"/>
    <n v="22.5"/>
    <n v="238.83076923076899"/>
    <m/>
    <n v="102973.8462"/>
    <x v="1"/>
    <n v="14568.4211"/>
    <x v="453"/>
    <x v="0"/>
    <m/>
  </r>
  <r>
    <d v="2022-11-01T00:47:57"/>
    <x v="10"/>
    <n v="38"/>
    <s v="MESA RAFAEL"/>
    <x v="0"/>
    <x v="0"/>
    <n v="193"/>
    <n v="21.4444444444444"/>
    <n v="214.94769230769199"/>
    <m/>
    <n v="92676.461500000005"/>
    <x v="0"/>
    <n v="14568.4211"/>
    <x v="453"/>
    <x v="0"/>
    <m/>
  </r>
  <r>
    <d v="2022-11-01T00:47:57"/>
    <x v="10"/>
    <n v="39"/>
    <s v="LONDOO LOPERA DUVAN ANDRES"/>
    <x v="6"/>
    <x v="1"/>
    <n v="210"/>
    <n v="26.25"/>
    <n v="191.064615384615"/>
    <s v="Se descuenta el viaje de 8 35 am ya que NO cumple con el tiempo indicado para salir "/>
    <n v="82379.0769"/>
    <x v="0"/>
    <n v="14568.4211"/>
    <x v="453"/>
    <x v="0"/>
    <m/>
  </r>
  <r>
    <d v="2022-11-01T00:47:57"/>
    <x v="10"/>
    <n v="40"/>
    <s v="OCAMPO OCAMPO ANTONIO JOSE"/>
    <x v="1"/>
    <x v="3"/>
    <n v="236"/>
    <n v="21.454545454545499"/>
    <n v="262.71384615384602"/>
    <m/>
    <n v="113271.2308"/>
    <x v="0"/>
    <n v="14568.4211"/>
    <x v="453"/>
    <x v="0"/>
    <m/>
  </r>
  <r>
    <d v="2022-11-01T00:47:58"/>
    <x v="10"/>
    <n v="42"/>
    <s v="MEJIA YEISON"/>
    <x v="10"/>
    <x v="0"/>
    <n v="92"/>
    <n v="23"/>
    <n v="95.532307692307697"/>
    <m/>
    <n v="41189.538500000002"/>
    <x v="0"/>
    <n v="14568.4211"/>
    <x v="453"/>
    <x v="0"/>
    <m/>
  </r>
  <r>
    <d v="2022-11-01T00:48:05"/>
    <x v="10"/>
    <n v="25"/>
    <s v="ESCOBAR BRAN MATEO"/>
    <x v="0"/>
    <x v="0"/>
    <n v="183"/>
    <n v="20.3333333333333"/>
    <n v="183"/>
    <m/>
    <n v="78300"/>
    <x v="1"/>
    <n v="5066.6666999999998"/>
    <x v="453"/>
    <x v="0"/>
    <m/>
  </r>
  <r>
    <d v="2022-11-01T00:48:05"/>
    <x v="10"/>
    <n v="31"/>
    <s v="VANEGAS RAMOS MIGUEL ANGEL"/>
    <x v="6"/>
    <x v="0"/>
    <n v="152"/>
    <n v="19"/>
    <n v="152"/>
    <s v="2 Descuentos (Despachador y Usuario desubicado) "/>
    <n v="64800"/>
    <x v="0"/>
    <n v="5066.6666999999998"/>
    <x v="453"/>
    <x v="0"/>
    <m/>
  </r>
  <r>
    <d v="2022-11-01T01:41:06"/>
    <x v="1"/>
    <n v="2"/>
    <s v="DURANGO DAVID JOSE"/>
    <x v="0"/>
    <x v="0"/>
    <n v="267"/>
    <n v="29.6666666666667"/>
    <n v="258.33214285714303"/>
    <s v="1 Descuento (Despachador fernando) "/>
    <n v="112199.46430000001"/>
    <x v="1"/>
    <n v="15884.8485"/>
    <x v="454"/>
    <x v="0"/>
    <m/>
  </r>
  <r>
    <d v="2022-11-01T01:41:07"/>
    <x v="1"/>
    <n v="5"/>
    <s v="HENAO MUOZ FERNEY"/>
    <x v="3"/>
    <x v="0"/>
    <n v="338"/>
    <n v="33.799999999999997"/>
    <n v="287.03571428571399"/>
    <s v="3 Descuentos (Propietario y 2 Usuarios desubicados) "/>
    <n v="124666.0714"/>
    <x v="1"/>
    <n v="15884.8485"/>
    <x v="454"/>
    <x v="0"/>
    <m/>
  </r>
  <r>
    <d v="2022-11-01T01:41:07"/>
    <x v="1"/>
    <n v="6"/>
    <s v="VARGAS ROJAS DIELMER AUGUSTO"/>
    <x v="8"/>
    <x v="0"/>
    <n v="125"/>
    <n v="25"/>
    <n v="143.517857142857"/>
    <m/>
    <n v="62333.0357"/>
    <x v="0"/>
    <n v="15884.8485"/>
    <x v="454"/>
    <x v="0"/>
    <m/>
  </r>
  <r>
    <d v="2022-11-01T01:41:07"/>
    <x v="1"/>
    <n v="7"/>
    <s v="ACEVEDO JHON FREDY"/>
    <x v="6"/>
    <x v="0"/>
    <n v="189"/>
    <n v="23.625"/>
    <n v="229.62857142857101"/>
    <s v="WILSON GARCIA Realiz 5 viajes donde moviliz 141 Usuarios. 1 Descuento (Usuario desubicado) "/>
    <n v="99732.857099999994"/>
    <x v="1"/>
    <n v="15884.8485"/>
    <x v="454"/>
    <x v="0"/>
    <m/>
  </r>
  <r>
    <d v="2022-11-01T01:41:07"/>
    <x v="1"/>
    <n v="8"/>
    <s v="VACA FIERRO ROBINSON"/>
    <x v="1"/>
    <x v="0"/>
    <n v="327"/>
    <n v="29.727272727272702"/>
    <n v="315.73928571428598"/>
    <m/>
    <n v="137132.67860000001"/>
    <x v="1"/>
    <n v="15884.8485"/>
    <x v="454"/>
    <x v="0"/>
    <m/>
  </r>
  <r>
    <d v="2022-11-01T01:41:07"/>
    <x v="1"/>
    <n v="9"/>
    <s v="PINEDA ESTRADA CRISTIAN JOHAN"/>
    <x v="10"/>
    <x v="3"/>
    <n v="108"/>
    <n v="27"/>
    <n v="114.814285714286"/>
    <m/>
    <n v="49866.428599999999"/>
    <x v="0"/>
    <n v="15884.8485"/>
    <x v="454"/>
    <x v="0"/>
    <m/>
  </r>
  <r>
    <d v="2022-11-01T01:41:07"/>
    <x v="1"/>
    <n v="11"/>
    <s v="RENDON VIANA HUMBERTO DE JESUS"/>
    <x v="8"/>
    <x v="0"/>
    <n v="127"/>
    <n v="25.4"/>
    <n v="143.517857142857"/>
    <s v="MIGUEL VANEGAS Realiz 1 viaje donde moviliz 35 Usuarios, 1 Descuento (Despachadora Angela) "/>
    <n v="62333.0357"/>
    <x v="0"/>
    <n v="15884.8485"/>
    <x v="454"/>
    <x v="0"/>
    <m/>
  </r>
  <r>
    <d v="2022-11-01T01:41:07"/>
    <x v="9"/>
    <n v="12"/>
    <s v="GUIRAL WILSON"/>
    <x v="2"/>
    <x v="0"/>
    <n v="197"/>
    <n v="35.818181818181799"/>
    <n v="157.86964285714299"/>
    <m/>
    <n v="68566.339300000007"/>
    <x v="0"/>
    <n v="15884.8485"/>
    <x v="454"/>
    <x v="0"/>
    <m/>
  </r>
  <r>
    <d v="2022-11-01T01:41:08"/>
    <x v="9"/>
    <n v="13"/>
    <s v="FRANCO JUAN"/>
    <x v="0"/>
    <x v="0"/>
    <n v="281"/>
    <n v="31.2222222222222"/>
    <n v="258.33214285714303"/>
    <m/>
    <n v="112199.46430000001"/>
    <x v="0"/>
    <n v="15884.8485"/>
    <x v="454"/>
    <x v="0"/>
    <m/>
  </r>
  <r>
    <d v="2022-11-01T01:41:08"/>
    <x v="9"/>
    <n v="14"/>
    <s v="JIMENEZ JIMENEZ OMAR DAVID"/>
    <x v="0"/>
    <x v="0"/>
    <n v="207"/>
    <n v="23"/>
    <n v="258.33214285714303"/>
    <m/>
    <n v="112199.46430000001"/>
    <x v="1"/>
    <n v="15884.8485"/>
    <x v="454"/>
    <x v="0"/>
    <m/>
  </r>
  <r>
    <d v="2022-11-01T01:41:08"/>
    <x v="9"/>
    <n v="16"/>
    <s v="LONDOO ORTIZ ARNOLD DAVID"/>
    <x v="2"/>
    <x v="0"/>
    <n v="145"/>
    <n v="24.1666666666667"/>
    <n v="172.22142857142899"/>
    <m/>
    <n v="74799.642900000006"/>
    <x v="0"/>
    <n v="15884.8485"/>
    <x v="454"/>
    <x v="0"/>
    <m/>
  </r>
  <r>
    <d v="2022-11-01T01:41:09"/>
    <x v="9"/>
    <n v="17"/>
    <s v="FRANCO BRAVO JHOAN FERNANDO"/>
    <x v="0"/>
    <x v="0"/>
    <n v="236"/>
    <n v="26.2222222222222"/>
    <n v="258.33214285714303"/>
    <m/>
    <n v="112199.46430000001"/>
    <x v="0"/>
    <n v="15884.8485"/>
    <x v="454"/>
    <x v="0"/>
    <m/>
  </r>
  <r>
    <d v="2022-11-01T01:41:09"/>
    <x v="9"/>
    <n v="18"/>
    <s v="VANEGAS RAMOS MIGUEL ANGEL"/>
    <x v="11"/>
    <x v="0"/>
    <n v="84"/>
    <n v="33.6"/>
    <n v="71.758928571428598"/>
    <s v="1 Descuento (Usuario desubicado) "/>
    <n v="31166.517899999999"/>
    <x v="0"/>
    <n v="15884.8485"/>
    <x v="454"/>
    <x v="0"/>
    <m/>
  </r>
  <r>
    <d v="2022-11-01T01:41:09"/>
    <x v="1"/>
    <n v="20"/>
    <s v="TABORDA ROJAS DIEGO ALEJANDRO"/>
    <x v="9"/>
    <x v="0"/>
    <n v="343"/>
    <n v="28.5833333333333"/>
    <n v="344.44285714285701"/>
    <s v="JHON VALENCIA Realiz 5 viajes donde moviliz 175 Usuarios "/>
    <n v="149599.28570000001"/>
    <x v="0"/>
    <n v="15884.8485"/>
    <x v="454"/>
    <x v="0"/>
    <m/>
  </r>
  <r>
    <d v="2022-11-01T01:41:09"/>
    <x v="1"/>
    <n v="21"/>
    <s v="REYES ALVARADO ARIEL"/>
    <x v="3"/>
    <x v="0"/>
    <n v="275"/>
    <n v="27.5"/>
    <n v="287.03571428571399"/>
    <m/>
    <n v="124666.0714"/>
    <x v="0"/>
    <n v="15884.8485"/>
    <x v="454"/>
    <x v="0"/>
    <m/>
  </r>
  <r>
    <d v="2022-11-01T01:41:10"/>
    <x v="1"/>
    <n v="22"/>
    <s v="QUIRAMA CASTAEDA JHON JADER"/>
    <x v="6"/>
    <x v="0"/>
    <n v="300"/>
    <n v="37.5"/>
    <n v="229.62857142857101"/>
    <m/>
    <n v="99732.857099999994"/>
    <x v="1"/>
    <n v="15884.8485"/>
    <x v="454"/>
    <x v="0"/>
    <m/>
  </r>
  <r>
    <d v="2022-11-01T01:41:10"/>
    <x v="1"/>
    <n v="23"/>
    <s v="MEDINA PARRA JONATHAN ESTIVEN"/>
    <x v="3"/>
    <x v="0"/>
    <n v="280"/>
    <n v="28"/>
    <n v="287.03571428571399"/>
    <m/>
    <n v="124666.0714"/>
    <x v="2"/>
    <n v="15884.8485"/>
    <x v="454"/>
    <x v="0"/>
    <m/>
  </r>
  <r>
    <d v="2022-11-01T01:41:10"/>
    <x v="1"/>
    <n v="24"/>
    <s v="PACHECO MOGOLLON ELIAS ISIDRO"/>
    <x v="6"/>
    <x v="0"/>
    <n v="235"/>
    <n v="29.375"/>
    <n v="229.62857142857101"/>
    <m/>
    <n v="99732.857099999994"/>
    <x v="0"/>
    <n v="15884.8485"/>
    <x v="454"/>
    <x v="0"/>
    <m/>
  </r>
  <r>
    <d v="2022-11-01T01:41:10"/>
    <x v="1"/>
    <n v="25"/>
    <s v="ESCOBAR BRAN MATEO"/>
    <x v="3"/>
    <x v="0"/>
    <n v="336"/>
    <n v="35.368421052631597"/>
    <n v="272.68392857142902"/>
    <s v="1 Descuento (Despachadora Angela) "/>
    <n v="118432.76790000001"/>
    <x v="1"/>
    <n v="15884.8485"/>
    <x v="454"/>
    <x v="0"/>
    <m/>
  </r>
  <r>
    <d v="2022-11-01T01:41:11"/>
    <x v="1"/>
    <n v="26"/>
    <s v="ESPINOZA CHAVARRIA GUILLERMO LEON"/>
    <x v="0"/>
    <x v="0"/>
    <n v="206"/>
    <n v="22.8888888888889"/>
    <n v="258.33214285714303"/>
    <s v="1 Descuento (Conduct) "/>
    <n v="112199.46430000001"/>
    <x v="0"/>
    <n v="15884.8485"/>
    <x v="454"/>
    <x v="0"/>
    <m/>
  </r>
  <r>
    <d v="2022-11-01T01:41:11"/>
    <x v="1"/>
    <n v="27"/>
    <s v="HINCAPIE GALLEGO YEISON ANDRES"/>
    <x v="3"/>
    <x v="0"/>
    <n v="265"/>
    <n v="26.5"/>
    <n v="287.03571428571399"/>
    <s v="1 Descuento (Jefe de ruta) "/>
    <n v="124666.0714"/>
    <x v="0"/>
    <n v="15884.8485"/>
    <x v="454"/>
    <x v="0"/>
    <m/>
  </r>
  <r>
    <d v="2022-11-01T01:41:11"/>
    <x v="1"/>
    <n v="29"/>
    <s v="LONDOO CADAVID DAVID SANTIAGO"/>
    <x v="3"/>
    <x v="0"/>
    <n v="259"/>
    <n v="25.9"/>
    <n v="287.03571428571399"/>
    <s v="5 Descuentos (Transbordo) "/>
    <n v="124666.0714"/>
    <x v="0"/>
    <n v="15884.8485"/>
    <x v="454"/>
    <x v="0"/>
    <m/>
  </r>
  <r>
    <d v="2022-11-01T01:41:12"/>
    <x v="9"/>
    <n v="30"/>
    <s v="HIGUITA JHOSIMAR"/>
    <x v="0"/>
    <x v="0"/>
    <n v="242"/>
    <n v="26.8888888888889"/>
    <n v="258.33214285714303"/>
    <m/>
    <n v="112199.46430000001"/>
    <x v="0"/>
    <n v="15884.8485"/>
    <x v="454"/>
    <x v="0"/>
    <m/>
  </r>
  <r>
    <d v="2022-11-01T01:41:12"/>
    <x v="9"/>
    <n v="31"/>
    <s v="IDARRAGA GARCIA MIGUEL ANGEL"/>
    <x v="6"/>
    <x v="0"/>
    <n v="192"/>
    <n v="24"/>
    <n v="229.62857142857101"/>
    <s v="2 Descuentos (Usuario desubicado y Despachadora Isabel) "/>
    <n v="99732.857099999994"/>
    <x v="0"/>
    <n v="15884.8485"/>
    <x v="454"/>
    <x v="0"/>
    <m/>
  </r>
  <r>
    <d v="2022-11-01T01:41:12"/>
    <x v="9"/>
    <n v="33"/>
    <s v="TEJADA PEREZ JHON ALEXIS"/>
    <x v="0"/>
    <x v="1"/>
    <n v="268"/>
    <n v="29.7777777777778"/>
    <n v="258.33214285714303"/>
    <s v="Se descuenta el viaje de 10 am ya que no ingresa al paradero y abandona ruta sin autorizacin "/>
    <n v="112199.46430000001"/>
    <x v="0"/>
    <n v="15884.8485"/>
    <x v="454"/>
    <x v="0"/>
    <m/>
  </r>
  <r>
    <d v="2022-11-01T01:41:12"/>
    <x v="9"/>
    <n v="34"/>
    <s v="MONTOYA OSPINA GILBERTO ANTONIO"/>
    <x v="1"/>
    <x v="0"/>
    <n v="375"/>
    <n v="34.090909090909101"/>
    <n v="315.73928571428598"/>
    <s v="2 Descuentos (Jefe de ruta) "/>
    <n v="137132.67860000001"/>
    <x v="0"/>
    <n v="15884.8485"/>
    <x v="454"/>
    <x v="0"/>
    <m/>
  </r>
  <r>
    <d v="2022-11-01T01:41:13"/>
    <x v="9"/>
    <n v="35"/>
    <s v="URIBE HERRERA JUAN ESTEBAN"/>
    <x v="1"/>
    <x v="0"/>
    <n v="343"/>
    <n v="31.181818181818201"/>
    <n v="315.73928571428598"/>
    <m/>
    <n v="137132.67860000001"/>
    <x v="1"/>
    <n v="15884.8485"/>
    <x v="454"/>
    <x v="0"/>
    <m/>
  </r>
  <r>
    <d v="2022-11-01T01:41:13"/>
    <x v="9"/>
    <n v="36"/>
    <s v="MARTINEZ CHAVERRA LUIS NORBERTO"/>
    <x v="3"/>
    <x v="0"/>
    <n v="281"/>
    <n v="28.1"/>
    <n v="287.03571428571399"/>
    <s v="1 Descuento (Jefe de ruta) "/>
    <n v="124666.0714"/>
    <x v="0"/>
    <n v="15884.8485"/>
    <x v="454"/>
    <x v="0"/>
    <m/>
  </r>
  <r>
    <d v="2022-11-01T01:41:13"/>
    <x v="9"/>
    <n v="37"/>
    <s v="RESTREPO RODRIGUEZ LIBARDO ANDRES"/>
    <x v="2"/>
    <x v="0"/>
    <n v="208"/>
    <n v="37.818181818181799"/>
    <n v="157.86964285714299"/>
    <s v="1 Descuento (Conduct) "/>
    <n v="68566.339300000007"/>
    <x v="1"/>
    <n v="15884.8485"/>
    <x v="454"/>
    <x v="0"/>
    <m/>
  </r>
  <r>
    <d v="2022-11-01T01:41:13"/>
    <x v="9"/>
    <n v="38"/>
    <s v="ALQUICHIRE ACEVEDO NELSON JOSE"/>
    <x v="0"/>
    <x v="3"/>
    <n v="229"/>
    <n v="25.4444444444444"/>
    <n v="258.33214285714303"/>
    <m/>
    <n v="112199.46430000001"/>
    <x v="0"/>
    <n v="15884.8485"/>
    <x v="454"/>
    <x v="0"/>
    <m/>
  </r>
  <r>
    <d v="2022-11-01T01:41:14"/>
    <x v="9"/>
    <n v="39"/>
    <s v="POSSO CORREA SANTIAGO ELIECER"/>
    <x v="0"/>
    <x v="0"/>
    <n v="237"/>
    <n v="26.3333333333333"/>
    <n v="258.33214285714303"/>
    <s v="10 Descuentos (Transbordo veh 11) "/>
    <n v="112199.46430000001"/>
    <x v="0"/>
    <n v="15884.8485"/>
    <x v="454"/>
    <x v="0"/>
    <m/>
  </r>
  <r>
    <d v="2022-11-01T01:41:14"/>
    <x v="9"/>
    <n v="40"/>
    <s v="OCAMPO OCAMPO ANTONIO JOSE"/>
    <x v="3"/>
    <x v="3"/>
    <n v="294"/>
    <n v="29.4"/>
    <n v="287.03571428571399"/>
    <m/>
    <n v="124666.0714"/>
    <x v="0"/>
    <n v="15884.8485"/>
    <x v="454"/>
    <x v="0"/>
    <m/>
  </r>
  <r>
    <d v="2022-11-01T01:41:14"/>
    <x v="9"/>
    <n v="42"/>
    <s v="CASTRILLON CLAVIJO CRISTIAN JESIC"/>
    <x v="0"/>
    <x v="0"/>
    <n v="238"/>
    <n v="26.4444444444444"/>
    <n v="258.33214285714303"/>
    <s v="ARNOLD LONDOO Realiz 2 viajes donde moviliz 46 Usuarios "/>
    <n v="112199.46430000001"/>
    <x v="0"/>
    <n v="15884.8485"/>
    <x v="454"/>
    <x v="0"/>
    <m/>
  </r>
  <r>
    <d v="2022-11-01T01:41:18"/>
    <x v="1"/>
    <n v="1"/>
    <s v="VELEZ ZAPATA SANTIAGO"/>
    <x v="0"/>
    <x v="0"/>
    <n v="192"/>
    <n v="21.3333333333333"/>
    <n v="192"/>
    <s v="1 Descuento (Conduct) "/>
    <n v="82800"/>
    <x v="0"/>
    <n v="15260"/>
    <x v="454"/>
    <x v="0"/>
    <m/>
  </r>
  <r>
    <d v="2022-11-01T01:41:18"/>
    <x v="1"/>
    <n v="3"/>
    <s v="CANO JIMENEZ ESNEIDER"/>
    <x v="6"/>
    <x v="3"/>
    <n v="181"/>
    <n v="22.625"/>
    <n v="181"/>
    <s v="1 Descuento (Despachador Fernando) "/>
    <n v="78300"/>
    <x v="0"/>
    <n v="15260"/>
    <x v="454"/>
    <x v="0"/>
    <m/>
  </r>
  <r>
    <d v="2022-11-01T01:41:19"/>
    <x v="9"/>
    <n v="15"/>
    <s v="LONDOO LOPERA DUVAN ANDRES"/>
    <x v="3"/>
    <x v="0"/>
    <n v="214"/>
    <n v="21.4"/>
    <n v="214"/>
    <m/>
    <n v="91800"/>
    <x v="0"/>
    <n v="15260"/>
    <x v="454"/>
    <x v="0"/>
    <m/>
  </r>
  <r>
    <d v="2022-11-01T01:41:19"/>
    <x v="1"/>
    <n v="10"/>
    <s v="MEJIA YEISON"/>
    <x v="6"/>
    <x v="0"/>
    <n v="176"/>
    <n v="22"/>
    <n v="176"/>
    <m/>
    <n v="75600"/>
    <x v="0"/>
    <n v="15260"/>
    <x v="454"/>
    <x v="0"/>
    <m/>
  </r>
  <r>
    <d v="2022-11-02T01:28:56"/>
    <x v="9"/>
    <n v="1"/>
    <s v="VELEZ ZAPATA SANTIAGO"/>
    <x v="4"/>
    <x v="0"/>
    <n v="192"/>
    <n v="27.428571428571399"/>
    <n v="201.58945386063999"/>
    <m/>
    <n v="87565.254199999996"/>
    <x v="0"/>
    <n v="14893.75"/>
    <x v="455"/>
    <x v="0"/>
    <m/>
  </r>
  <r>
    <d v="2022-11-02T01:28:56"/>
    <x v="9"/>
    <n v="2"/>
    <s v="CAAS LEZCANO IVAN ARTURO"/>
    <x v="6"/>
    <x v="0"/>
    <n v="229"/>
    <n v="28.625"/>
    <n v="230.387947269303"/>
    <m/>
    <n v="100074.5763"/>
    <x v="1"/>
    <n v="14893.75"/>
    <x v="455"/>
    <x v="0"/>
    <m/>
  </r>
  <r>
    <d v="2022-11-02T01:28:56"/>
    <x v="9"/>
    <n v="5"/>
    <s v="GONZALEZ MONTAO HERNAN DARIO"/>
    <x v="0"/>
    <x v="0"/>
    <n v="259"/>
    <n v="28.7777777777778"/>
    <n v="259.186440677966"/>
    <s v="1 Descuento (Despachadora Isabel) "/>
    <n v="112583.8983"/>
    <x v="1"/>
    <n v="14893.75"/>
    <x v="455"/>
    <x v="0"/>
    <m/>
  </r>
  <r>
    <d v="2022-11-02T01:28:56"/>
    <x v="9"/>
    <n v="7"/>
    <s v="FRANCO JUAN"/>
    <x v="3"/>
    <x v="0"/>
    <n v="346"/>
    <n v="34.6"/>
    <n v="287.98493408662898"/>
    <s v="2 Descuentos (Conduct)"/>
    <n v="125093.2203"/>
    <x v="1"/>
    <n v="14893.75"/>
    <x v="455"/>
    <x v="0"/>
    <m/>
  </r>
  <r>
    <d v="2022-11-02T01:28:56"/>
    <x v="9"/>
    <n v="8"/>
    <s v="VACA FIERRO ROBINSON"/>
    <x v="3"/>
    <x v="0"/>
    <n v="336"/>
    <n v="33.6"/>
    <n v="287.98493408662898"/>
    <s v="3 Descuentos (2 Conducts y Usuario desubicado) "/>
    <n v="125093.2203"/>
    <x v="1"/>
    <n v="14893.75"/>
    <x v="455"/>
    <x v="0"/>
    <m/>
  </r>
  <r>
    <d v="2022-11-02T01:28:57"/>
    <x v="9"/>
    <n v="10"/>
    <s v="LONDOO URREGO DANIEL ANDRES"/>
    <x v="0"/>
    <x v="0"/>
    <n v="235"/>
    <n v="26.1111111111111"/>
    <n v="259.186440677966"/>
    <m/>
    <n v="112583.8983"/>
    <x v="0"/>
    <n v="14893.75"/>
    <x v="455"/>
    <x v="0"/>
    <m/>
  </r>
  <r>
    <d v="2022-11-02T01:28:57"/>
    <x v="1"/>
    <n v="11"/>
    <s v="RENDON VIANA HUMBERTO DE JESUS"/>
    <x v="3"/>
    <x v="0"/>
    <n v="277"/>
    <n v="27.7"/>
    <n v="287.98493408662898"/>
    <m/>
    <n v="125093.2203"/>
    <x v="0"/>
    <n v="14893.75"/>
    <x v="455"/>
    <x v="0"/>
    <m/>
  </r>
  <r>
    <d v="2022-11-02T01:28:57"/>
    <x v="1"/>
    <n v="12"/>
    <s v="GUIRAL WILSON"/>
    <x v="2"/>
    <x v="0"/>
    <n v="168"/>
    <n v="25.846153846153801"/>
    <n v="187.19020715630899"/>
    <s v="DAWER MARULANDA Realiz 4 viajes donde moviliz 108 Usuarios "/>
    <n v="81310.593200000003"/>
    <x v="0"/>
    <n v="14893.75"/>
    <x v="455"/>
    <x v="0"/>
    <m/>
  </r>
  <r>
    <d v="2022-11-02T01:28:57"/>
    <x v="1"/>
    <n v="13"/>
    <s v="ALQUICHIRE ACEVEDO NELSON JOSE"/>
    <x v="6"/>
    <x v="0"/>
    <n v="200"/>
    <n v="25"/>
    <n v="230.387947269303"/>
    <m/>
    <n v="100074.5763"/>
    <x v="0"/>
    <n v="14893.75"/>
    <x v="455"/>
    <x v="0"/>
    <m/>
  </r>
  <r>
    <d v="2022-11-02T01:28:57"/>
    <x v="1"/>
    <n v="14"/>
    <s v="CARVAJAL SALAZAR HECTOR MARINO"/>
    <x v="1"/>
    <x v="0"/>
    <n v="285"/>
    <n v="25.909090909090899"/>
    <n v="316.78342749529202"/>
    <m/>
    <n v="137602.54240000001"/>
    <x v="1"/>
    <n v="14893.75"/>
    <x v="455"/>
    <x v="0"/>
    <m/>
  </r>
  <r>
    <d v="2022-11-02T01:28:58"/>
    <x v="1"/>
    <n v="15"/>
    <s v="LOPERA AGUDELO LUIS FRANCISCO"/>
    <x v="3"/>
    <x v="0"/>
    <n v="249"/>
    <n v="24.9"/>
    <n v="287.98493408662898"/>
    <m/>
    <n v="125093.2203"/>
    <x v="0"/>
    <n v="14893.75"/>
    <x v="455"/>
    <x v="0"/>
    <m/>
  </r>
  <r>
    <d v="2022-11-02T01:28:58"/>
    <x v="1"/>
    <n v="16"/>
    <s v="LONDOO ORTIZ ARNOLD DAVID"/>
    <x v="11"/>
    <x v="0"/>
    <n v="36"/>
    <n v="24"/>
    <n v="43.197740112994403"/>
    <m/>
    <n v="18763.983100000001"/>
    <x v="0"/>
    <n v="14893.75"/>
    <x v="455"/>
    <x v="0"/>
    <m/>
  </r>
  <r>
    <d v="2022-11-02T01:28:58"/>
    <x v="1"/>
    <n v="18"/>
    <s v="MEJIA YEISON"/>
    <x v="2"/>
    <x v="0"/>
    <n v="187"/>
    <n v="31.1666666666667"/>
    <n v="172.79096045197701"/>
    <s v="3 Descuentos (Usuarios desubicados) "/>
    <n v="75055.932199999996"/>
    <x v="0"/>
    <n v="14893.75"/>
    <x v="455"/>
    <x v="0"/>
    <m/>
  </r>
  <r>
    <d v="2022-11-02T01:28:58"/>
    <x v="1"/>
    <n v="20"/>
    <s v="TABORDA ROJAS DIEGO ALEJANDRO"/>
    <x v="0"/>
    <x v="0"/>
    <n v="258"/>
    <n v="28.6666666666667"/>
    <n v="259.186440677966"/>
    <m/>
    <n v="112583.8983"/>
    <x v="0"/>
    <n v="14893.75"/>
    <x v="455"/>
    <x v="0"/>
    <m/>
  </r>
  <r>
    <d v="2022-11-02T01:28:58"/>
    <x v="9"/>
    <n v="21"/>
    <s v="REYES ALVARADO ARIEL"/>
    <x v="10"/>
    <x v="0"/>
    <n v="109"/>
    <n v="27.25"/>
    <n v="115.193973634652"/>
    <m/>
    <n v="50037.288099999998"/>
    <x v="0"/>
    <n v="14893.75"/>
    <x v="455"/>
    <x v="0"/>
    <m/>
  </r>
  <r>
    <d v="2022-11-02T01:28:58"/>
    <x v="9"/>
    <n v="22"/>
    <s v="QUIRAMA CASTAEDA JHON JADER"/>
    <x v="0"/>
    <x v="0"/>
    <n v="301"/>
    <n v="33.4444444444444"/>
    <n v="259.186440677966"/>
    <s v="1 Descuento (Conduct) "/>
    <n v="112583.8983"/>
    <x v="1"/>
    <n v="14893.75"/>
    <x v="455"/>
    <x v="0"/>
    <m/>
  </r>
  <r>
    <d v="2022-11-02T01:28:59"/>
    <x v="9"/>
    <n v="23"/>
    <s v="MEDINA PARRA JONATHAN ESTIVEN"/>
    <x v="8"/>
    <x v="0"/>
    <n v="143"/>
    <n v="28.6"/>
    <n v="143.99246704331401"/>
    <s v="4 Descuentos (3 conducts y Jefe ruta) "/>
    <n v="62546.610200000003"/>
    <x v="2"/>
    <n v="14893.75"/>
    <x v="455"/>
    <x v="0"/>
    <m/>
  </r>
  <r>
    <d v="2022-11-02T01:28:59"/>
    <x v="9"/>
    <n v="24"/>
    <s v="PACHECO MOGOLLON ELIAS ISIDRO"/>
    <x v="0"/>
    <x v="0"/>
    <n v="252"/>
    <n v="28"/>
    <n v="259.186440677966"/>
    <m/>
    <n v="112583.8983"/>
    <x v="0"/>
    <n v="14893.75"/>
    <x v="455"/>
    <x v="0"/>
    <m/>
  </r>
  <r>
    <d v="2022-11-02T01:28:59"/>
    <x v="9"/>
    <n v="25"/>
    <s v="ESCOBAR BRAN MATEO"/>
    <x v="3"/>
    <x v="0"/>
    <n v="303"/>
    <n v="30.3"/>
    <n v="287.98493408662898"/>
    <m/>
    <n v="125093.2203"/>
    <x v="1"/>
    <n v="14893.75"/>
    <x v="455"/>
    <x v="0"/>
    <m/>
  </r>
  <r>
    <d v="2022-11-02T01:28:59"/>
    <x v="9"/>
    <n v="26"/>
    <s v="ESPINOZA CHAVARRIA GUILLERMO LEON"/>
    <x v="2"/>
    <x v="0"/>
    <n v="206"/>
    <n v="31.692307692307701"/>
    <n v="187.19020715630899"/>
    <m/>
    <n v="81310.593200000003"/>
    <x v="0"/>
    <n v="14893.75"/>
    <x v="455"/>
    <x v="0"/>
    <m/>
  </r>
  <r>
    <d v="2022-11-02T01:28:59"/>
    <x v="9"/>
    <n v="29"/>
    <s v="VALENCIA MENDOZA JHON"/>
    <x v="3"/>
    <x v="0"/>
    <n v="324"/>
    <n v="32.4"/>
    <n v="287.98493408662898"/>
    <s v="DAVID LONDOO Realiz 4 viajes donde moviliz 116 Usuarios. 1 Descuento (Usuario desubicado) "/>
    <n v="125093.2203"/>
    <x v="0"/>
    <n v="14893.75"/>
    <x v="455"/>
    <x v="0"/>
    <m/>
  </r>
  <r>
    <d v="2022-11-02T01:28:59"/>
    <x v="9"/>
    <n v="30"/>
    <s v="HIGUITA JHOSIMAR"/>
    <x v="0"/>
    <x v="0"/>
    <n v="213"/>
    <n v="23.6666666666667"/>
    <n v="259.186440677966"/>
    <m/>
    <n v="112583.8983"/>
    <x v="0"/>
    <n v="14893.75"/>
    <x v="455"/>
    <x v="0"/>
    <m/>
  </r>
  <r>
    <d v="2022-11-02T01:29:00"/>
    <x v="1"/>
    <n v="31"/>
    <s v="IDARRAGA GARCIA MIGUEL ANGEL"/>
    <x v="0"/>
    <x v="0"/>
    <n v="228"/>
    <n v="25.3333333333333"/>
    <n v="259.186440677966"/>
    <m/>
    <n v="112583.8983"/>
    <x v="0"/>
    <n v="14893.75"/>
    <x v="455"/>
    <x v="0"/>
    <m/>
  </r>
  <r>
    <d v="2022-11-02T01:29:00"/>
    <x v="1"/>
    <n v="33"/>
    <s v="TEJADA PEREZ JHON ALEXIS"/>
    <x v="4"/>
    <x v="0"/>
    <n v="208"/>
    <n v="29.714285714285701"/>
    <n v="201.58945386063999"/>
    <m/>
    <n v="87565.254199999996"/>
    <x v="0"/>
    <n v="14893.75"/>
    <x v="455"/>
    <x v="0"/>
    <m/>
  </r>
  <r>
    <d v="2022-11-02T01:29:00"/>
    <x v="1"/>
    <n v="34"/>
    <s v="MONTOYA OSPINA GILBERTO ANTONIO"/>
    <x v="12"/>
    <x v="0"/>
    <n v="399"/>
    <n v="30.692307692307701"/>
    <n v="374.38041431261797"/>
    <m/>
    <n v="162621.18640000001"/>
    <x v="0"/>
    <n v="14893.75"/>
    <x v="455"/>
    <x v="0"/>
    <m/>
  </r>
  <r>
    <d v="2022-11-02T01:29:00"/>
    <x v="1"/>
    <n v="35"/>
    <s v="URIBE HERRERA JUAN ESTEBAN"/>
    <x v="3"/>
    <x v="0"/>
    <n v="383"/>
    <n v="38.299999999999997"/>
    <n v="287.98493408662898"/>
    <m/>
    <n v="125093.2203"/>
    <x v="1"/>
    <n v="14893.75"/>
    <x v="455"/>
    <x v="0"/>
    <m/>
  </r>
  <r>
    <d v="2022-11-02T01:29:01"/>
    <x v="1"/>
    <n v="36"/>
    <s v="MARTINEZ CHAVERRA LUIS NORBERTO"/>
    <x v="1"/>
    <x v="0"/>
    <n v="308"/>
    <n v="28"/>
    <n v="316.78342749529202"/>
    <m/>
    <n v="137602.54240000001"/>
    <x v="0"/>
    <n v="14893.75"/>
    <x v="455"/>
    <x v="0"/>
    <m/>
  </r>
  <r>
    <d v="2022-11-02T01:29:01"/>
    <x v="1"/>
    <n v="37"/>
    <s v="RESTREPO RODRIGUEZ LIBARDO ANDRES"/>
    <x v="1"/>
    <x v="0"/>
    <n v="295"/>
    <n v="26.818181818181799"/>
    <n v="316.78342749529202"/>
    <m/>
    <n v="137602.54240000001"/>
    <x v="1"/>
    <n v="14893.75"/>
    <x v="455"/>
    <x v="0"/>
    <m/>
  </r>
  <r>
    <d v="2022-11-02T01:29:01"/>
    <x v="1"/>
    <n v="38"/>
    <s v="MESA RAFAEL"/>
    <x v="9"/>
    <x v="0"/>
    <n v="277"/>
    <n v="23.0833333333333"/>
    <n v="345.58192090395499"/>
    <m/>
    <n v="150111.86439999999"/>
    <x v="0"/>
    <n v="14893.75"/>
    <x v="455"/>
    <x v="0"/>
    <m/>
  </r>
  <r>
    <d v="2022-11-02T01:29:02"/>
    <x v="1"/>
    <n v="40"/>
    <s v="OCAMPO OCAMPO ANTONIO JOSE"/>
    <x v="9"/>
    <x v="0"/>
    <n v="360"/>
    <n v="30"/>
    <n v="345.58192090395499"/>
    <m/>
    <n v="150111.86439999999"/>
    <x v="0"/>
    <n v="14893.75"/>
    <x v="455"/>
    <x v="0"/>
    <m/>
  </r>
  <r>
    <d v="2022-11-02T01:29:02"/>
    <x v="1"/>
    <n v="42"/>
    <s v="CASTRILLON CLAVIJO CRISTIAN JESIC"/>
    <x v="7"/>
    <x v="3"/>
    <n v="80"/>
    <n v="26.6666666666667"/>
    <n v="86.395480225988706"/>
    <m/>
    <n v="37527.966099999998"/>
    <x v="0"/>
    <n v="14893.75"/>
    <x v="455"/>
    <x v="0"/>
    <m/>
  </r>
  <r>
    <d v="2022-11-02T01:29:06"/>
    <x v="9"/>
    <n v="6"/>
    <s v="VARGAS ROJAS DIELMER AUGUSTO"/>
    <x v="0"/>
    <x v="0"/>
    <n v="190"/>
    <n v="21.5555555555556"/>
    <n v="190"/>
    <s v="7 Descuentos (Conducts) "/>
    <n v="83250"/>
    <x v="0"/>
    <n v="9880"/>
    <x v="455"/>
    <x v="0"/>
    <m/>
  </r>
  <r>
    <d v="2022-11-02T01:29:06"/>
    <x v="1"/>
    <n v="9"/>
    <s v="PINEDA ESTRADA CRISTIAN JOHAN"/>
    <x v="7"/>
    <x v="0"/>
    <n v="68"/>
    <n v="22.6666666666667"/>
    <n v="68"/>
    <m/>
    <n v="29250"/>
    <x v="0"/>
    <n v="9880"/>
    <x v="455"/>
    <x v="0"/>
    <m/>
  </r>
  <r>
    <d v="2022-11-02T01:29:06"/>
    <x v="9"/>
    <n v="27"/>
    <s v="HINCAPIE GALLEGO YEISON ANDRES"/>
    <x v="3"/>
    <x v="0"/>
    <n v="220"/>
    <n v="22"/>
    <n v="220"/>
    <m/>
    <n v="94500"/>
    <x v="0"/>
    <n v="9880"/>
    <x v="455"/>
    <x v="0"/>
    <m/>
  </r>
  <r>
    <d v="2022-11-02T01:29:07"/>
    <x v="9"/>
    <n v="39"/>
    <s v="VALENCIA MENDOZA JHON"/>
    <x v="5"/>
    <x v="0"/>
    <n v="16"/>
    <n v="16"/>
    <n v="16"/>
    <m/>
    <n v="6750"/>
    <x v="0"/>
    <n v="9880"/>
    <x v="455"/>
    <x v="0"/>
    <m/>
  </r>
  <r>
    <d v="2022-11-03T01:09:55"/>
    <x v="1"/>
    <n v="1"/>
    <s v="BERRIO GIL YEYSON DARIO"/>
    <x v="3"/>
    <x v="0"/>
    <n v="257"/>
    <n v="25.7"/>
    <n v="276.88461538461502"/>
    <m/>
    <n v="120098.0769"/>
    <x v="0"/>
    <n v="15071.875"/>
    <x v="456"/>
    <x v="0"/>
    <m/>
  </r>
  <r>
    <d v="2022-11-03T01:09:56"/>
    <x v="1"/>
    <n v="2"/>
    <s v="CAAS LEZCANO IVAN ARTURO"/>
    <x v="4"/>
    <x v="0"/>
    <n v="212"/>
    <n v="30.285714285714299"/>
    <n v="193.81923076923101"/>
    <m/>
    <n v="84068.6538"/>
    <x v="1"/>
    <n v="15071.875"/>
    <x v="456"/>
    <x v="0"/>
    <m/>
  </r>
  <r>
    <d v="2022-11-03T01:09:56"/>
    <x v="1"/>
    <n v="5"/>
    <s v="GONZALEZ MONTAO HERNAN DARIO"/>
    <x v="0"/>
    <x v="0"/>
    <n v="214"/>
    <n v="23.7777777777778"/>
    <n v="249.196153846154"/>
    <m/>
    <n v="108088.2692"/>
    <x v="1"/>
    <n v="15071.875"/>
    <x v="456"/>
    <x v="0"/>
    <m/>
  </r>
  <r>
    <d v="2022-11-03T01:09:56"/>
    <x v="1"/>
    <n v="6"/>
    <s v="VARGAS ROJAS DIELMER AUGUSTO"/>
    <x v="0"/>
    <x v="0"/>
    <n v="231"/>
    <n v="25.6666666666667"/>
    <n v="249.196153846154"/>
    <m/>
    <n v="108088.2692"/>
    <x v="0"/>
    <n v="15071.875"/>
    <x v="456"/>
    <x v="0"/>
    <m/>
  </r>
  <r>
    <d v="2022-11-03T01:09:56"/>
    <x v="1"/>
    <n v="7"/>
    <s v="FRANCO JUAN"/>
    <x v="0"/>
    <x v="0"/>
    <n v="215"/>
    <n v="23.8888888888889"/>
    <n v="249.196153846154"/>
    <m/>
    <n v="108088.2692"/>
    <x v="1"/>
    <n v="15071.875"/>
    <x v="456"/>
    <x v="0"/>
    <m/>
  </r>
  <r>
    <d v="2022-11-03T01:09:56"/>
    <x v="1"/>
    <n v="8"/>
    <s v="VACA FIERRO ROBINSON"/>
    <x v="1"/>
    <x v="0"/>
    <n v="360"/>
    <n v="32.727272727272698"/>
    <n v="304.573076923077"/>
    <s v="2 Descuentos (Conduct y Propietario) "/>
    <n v="132107.88459999999"/>
    <x v="1"/>
    <n v="15071.875"/>
    <x v="456"/>
    <x v="0"/>
    <m/>
  </r>
  <r>
    <d v="2022-11-03T01:09:56"/>
    <x v="1"/>
    <n v="10"/>
    <s v="LONDOO URREGO DANIEL ANDRES"/>
    <x v="6"/>
    <x v="0"/>
    <n v="203"/>
    <n v="25.375"/>
    <n v="221.507692307692"/>
    <m/>
    <n v="96078.461500000005"/>
    <x v="0"/>
    <n v="15071.875"/>
    <x v="456"/>
    <x v="0"/>
    <m/>
  </r>
  <r>
    <d v="2022-11-03T01:09:57"/>
    <x v="9"/>
    <n v="11"/>
    <s v="RENDON VIANA HUMBERTO DE JESUS"/>
    <x v="3"/>
    <x v="0"/>
    <n v="265"/>
    <n v="26.5"/>
    <n v="276.88461538461502"/>
    <m/>
    <n v="120098.0769"/>
    <x v="0"/>
    <n v="15071.875"/>
    <x v="456"/>
    <x v="0"/>
    <m/>
  </r>
  <r>
    <d v="2022-11-03T01:09:57"/>
    <x v="9"/>
    <n v="12"/>
    <s v="MARULANDA JARAMILLO DAWER ANDRES"/>
    <x v="0"/>
    <x v="0"/>
    <n v="268"/>
    <n v="29.7777777777778"/>
    <n v="249.196153846154"/>
    <s v="1 Descuento (Despachadora Isabel) "/>
    <n v="108088.2692"/>
    <x v="0"/>
    <n v="15071.875"/>
    <x v="456"/>
    <x v="0"/>
    <m/>
  </r>
  <r>
    <d v="2022-11-03T01:09:57"/>
    <x v="9"/>
    <n v="13"/>
    <s v="ALQUICHIRE ACEVEDO NELSON JOSE"/>
    <x v="6"/>
    <x v="0"/>
    <n v="263"/>
    <n v="32.875"/>
    <n v="221.507692307692"/>
    <m/>
    <n v="96078.461500000005"/>
    <x v="0"/>
    <n v="15071.875"/>
    <x v="456"/>
    <x v="0"/>
    <m/>
  </r>
  <r>
    <d v="2022-11-03T01:09:57"/>
    <x v="9"/>
    <n v="14"/>
    <s v="JIMENEZ JIMENEZ OMAR DAVID"/>
    <x v="3"/>
    <x v="0"/>
    <n v="357"/>
    <n v="35.700000000000003"/>
    <n v="276.88461538461502"/>
    <m/>
    <n v="120098.0769"/>
    <x v="1"/>
    <n v="15071.875"/>
    <x v="456"/>
    <x v="0"/>
    <m/>
  </r>
  <r>
    <d v="2022-11-03T01:09:57"/>
    <x v="9"/>
    <n v="15"/>
    <s v="LOPERA AGUDELO LUIS FRANCISCO"/>
    <x v="0"/>
    <x v="0"/>
    <n v="279"/>
    <n v="31"/>
    <n v="249.196153846154"/>
    <m/>
    <n v="108088.2692"/>
    <x v="0"/>
    <n v="15071.875"/>
    <x v="456"/>
    <x v="0"/>
    <m/>
  </r>
  <r>
    <d v="2022-11-03T01:09:58"/>
    <x v="9"/>
    <n v="16"/>
    <s v="LONDOO ORTIZ ARNOLD DAVID"/>
    <x v="6"/>
    <x v="0"/>
    <n v="197"/>
    <n v="24.625"/>
    <n v="221.507692307692"/>
    <m/>
    <n v="96078.461500000005"/>
    <x v="0"/>
    <n v="15071.875"/>
    <x v="456"/>
    <x v="0"/>
    <m/>
  </r>
  <r>
    <d v="2022-11-03T01:09:58"/>
    <x v="9"/>
    <n v="17"/>
    <s v="FRANCO BRAVO JHOAN FERNANDO"/>
    <x v="2"/>
    <x v="0"/>
    <n v="159"/>
    <n v="24.461538461538499"/>
    <n v="179.97499999999999"/>
    <m/>
    <n v="78063.75"/>
    <x v="0"/>
    <n v="15071.875"/>
    <x v="456"/>
    <x v="0"/>
    <m/>
  </r>
  <r>
    <d v="2022-11-03T01:09:58"/>
    <x v="9"/>
    <n v="18"/>
    <s v="MEJIA YEISON"/>
    <x v="0"/>
    <x v="0"/>
    <n v="290"/>
    <n v="32.2222222222222"/>
    <n v="249.196153846154"/>
    <m/>
    <n v="108088.2692"/>
    <x v="0"/>
    <n v="15071.875"/>
    <x v="456"/>
    <x v="0"/>
    <m/>
  </r>
  <r>
    <d v="2022-11-03T01:09:58"/>
    <x v="9"/>
    <n v="20"/>
    <s v="VALENCIA MENDOZA JHON"/>
    <x v="0"/>
    <x v="0"/>
    <n v="221"/>
    <n v="24.5555555555556"/>
    <n v="249.196153846154"/>
    <m/>
    <n v="108088.2692"/>
    <x v="0"/>
    <n v="15071.875"/>
    <x v="456"/>
    <x v="0"/>
    <m/>
  </r>
  <r>
    <d v="2022-11-03T01:09:58"/>
    <x v="1"/>
    <n v="22"/>
    <s v="QUIRAMA CASTAEDA JHON JADER"/>
    <x v="10"/>
    <x v="0"/>
    <n v="114"/>
    <n v="32.571428571428598"/>
    <n v="96.909615384615407"/>
    <m/>
    <n v="42034.3269"/>
    <x v="1"/>
    <n v="15071.875"/>
    <x v="456"/>
    <x v="0"/>
    <m/>
  </r>
  <r>
    <d v="2022-11-03T01:09:59"/>
    <x v="1"/>
    <n v="23"/>
    <s v="MEDINA PARRA JONATHAN ESTIVEN"/>
    <x v="4"/>
    <x v="3"/>
    <n v="185"/>
    <n v="26.428571428571399"/>
    <n v="193.81923076923101"/>
    <m/>
    <n v="84068.6538"/>
    <x v="2"/>
    <n v="15071.875"/>
    <x v="456"/>
    <x v="0"/>
    <m/>
  </r>
  <r>
    <d v="2022-11-03T01:09:59"/>
    <x v="1"/>
    <n v="24"/>
    <s v="PACHECO MOGOLLON ELIAS ISIDRO"/>
    <x v="0"/>
    <x v="0"/>
    <n v="208"/>
    <n v="23.1111111111111"/>
    <n v="249.196153846154"/>
    <s v="6 Descuentos (Conducts)"/>
    <n v="108088.2692"/>
    <x v="0"/>
    <n v="15071.875"/>
    <x v="456"/>
    <x v="0"/>
    <m/>
  </r>
  <r>
    <d v="2022-11-03T01:09:59"/>
    <x v="1"/>
    <n v="25"/>
    <s v="DURANGO DAVID JOSE"/>
    <x v="10"/>
    <x v="0"/>
    <n v="137"/>
    <n v="34.25"/>
    <n v="110.753846153846"/>
    <m/>
    <n v="48039.230799999998"/>
    <x v="1"/>
    <n v="15071.875"/>
    <x v="456"/>
    <x v="0"/>
    <m/>
  </r>
  <r>
    <d v="2022-11-03T01:09:59"/>
    <x v="1"/>
    <n v="26"/>
    <s v="ESPINOZA CHAVARRIA GUILLERMO LEON"/>
    <x v="3"/>
    <x v="0"/>
    <n v="226"/>
    <n v="23.789473684210499"/>
    <n v="263.04038461538499"/>
    <m/>
    <n v="114093.1731"/>
    <x v="0"/>
    <n v="15071.875"/>
    <x v="456"/>
    <x v="0"/>
    <m/>
  </r>
  <r>
    <d v="2022-11-03T01:09:59"/>
    <x v="1"/>
    <n v="29"/>
    <s v="LONDOO CADAVID DAVID SANTIAGO"/>
    <x v="3"/>
    <x v="0"/>
    <n v="266"/>
    <n v="26.6"/>
    <n v="276.88461538461502"/>
    <m/>
    <n v="120098.0769"/>
    <x v="0"/>
    <n v="15071.875"/>
    <x v="456"/>
    <x v="0"/>
    <m/>
  </r>
  <r>
    <d v="2022-11-03T01:09:59"/>
    <x v="1"/>
    <n v="30"/>
    <s v="HIGUITA JHOSIMAR"/>
    <x v="3"/>
    <x v="0"/>
    <n v="218"/>
    <n v="22.947368421052602"/>
    <n v="263.04038461538499"/>
    <m/>
    <n v="114093.1731"/>
    <x v="0"/>
    <n v="15071.875"/>
    <x v="456"/>
    <x v="0"/>
    <m/>
  </r>
  <r>
    <d v="2022-11-03T01:10:00"/>
    <x v="9"/>
    <n v="31"/>
    <s v="IDARRAGA GARCIA MIGUEL ANGEL"/>
    <x v="6"/>
    <x v="0"/>
    <n v="189"/>
    <n v="25.2"/>
    <n v="207.663461538462"/>
    <m/>
    <n v="90073.557700000005"/>
    <x v="0"/>
    <n v="15071.875"/>
    <x v="456"/>
    <x v="0"/>
    <m/>
  </r>
  <r>
    <d v="2022-11-03T01:10:00"/>
    <x v="9"/>
    <n v="33"/>
    <s v="TEJADA PEREZ JHON ALEXIS"/>
    <x v="0"/>
    <x v="0"/>
    <n v="229"/>
    <n v="25.4444444444444"/>
    <n v="249.196153846154"/>
    <m/>
    <n v="108088.2692"/>
    <x v="0"/>
    <n v="15071.875"/>
    <x v="456"/>
    <x v="0"/>
    <m/>
  </r>
  <r>
    <d v="2022-11-03T01:10:00"/>
    <x v="9"/>
    <n v="34"/>
    <s v="MONTOYA OSPINA GILBERTO ANTONIO"/>
    <x v="9"/>
    <x v="0"/>
    <n v="351"/>
    <n v="29.25"/>
    <n v="332.26153846153801"/>
    <s v="3 Descuentos (Conducts)"/>
    <n v="144117.6923"/>
    <x v="0"/>
    <n v="15071.875"/>
    <x v="456"/>
    <x v="0"/>
    <m/>
  </r>
  <r>
    <d v="2022-11-03T01:10:01"/>
    <x v="9"/>
    <n v="35"/>
    <s v="URIBE HERRERA JUAN ESTEBAN"/>
    <x v="0"/>
    <x v="1"/>
    <n v="271"/>
    <n v="30.1111111111111"/>
    <n v="249.196153846154"/>
    <m/>
    <n v="108088.2692"/>
    <x v="1"/>
    <n v="15071.875"/>
    <x v="456"/>
    <x v="0"/>
    <m/>
  </r>
  <r>
    <d v="2022-11-03T01:10:01"/>
    <x v="9"/>
    <n v="36"/>
    <s v="MARTINEZ CHAVERRA LUIS NORBERTO"/>
    <x v="0"/>
    <x v="0"/>
    <n v="257"/>
    <n v="28.5555555555556"/>
    <n v="249.196153846154"/>
    <m/>
    <n v="108088.2692"/>
    <x v="0"/>
    <n v="15071.875"/>
    <x v="456"/>
    <x v="0"/>
    <m/>
  </r>
  <r>
    <d v="2022-11-03T01:10:01"/>
    <x v="9"/>
    <n v="37"/>
    <s v="PIEDRAHITA MADRID SANTIAGO"/>
    <x v="10"/>
    <x v="0"/>
    <n v="130"/>
    <n v="28.8888888888889"/>
    <n v="124.598076923077"/>
    <m/>
    <n v="54044.134599999998"/>
    <x v="1"/>
    <n v="15071.875"/>
    <x v="456"/>
    <x v="0"/>
    <m/>
  </r>
  <r>
    <d v="2022-11-03T01:10:01"/>
    <x v="9"/>
    <n v="40"/>
    <s v="VELEZ ZAPATA SANTIAGO"/>
    <x v="0"/>
    <x v="0"/>
    <n v="246"/>
    <n v="27.3333333333333"/>
    <n v="249.196153846154"/>
    <m/>
    <n v="108088.2692"/>
    <x v="0"/>
    <n v="15071.875"/>
    <x v="456"/>
    <x v="0"/>
    <m/>
  </r>
  <r>
    <d v="2022-11-03T01:10:02"/>
    <x v="9"/>
    <n v="41"/>
    <s v="GARCIA DAVID WILSON ALBERTO"/>
    <x v="2"/>
    <x v="0"/>
    <n v="181"/>
    <n v="30.1666666666667"/>
    <n v="166.130769230769"/>
    <m/>
    <n v="72058.8462"/>
    <x v="1"/>
    <n v="15071.875"/>
    <x v="456"/>
    <x v="0"/>
    <m/>
  </r>
  <r>
    <d v="2022-11-03T01:10:11"/>
    <x v="1"/>
    <n v="3"/>
    <s v="CANO JIMENEZ ESNEIDER"/>
    <x v="3"/>
    <x v="3"/>
    <n v="226"/>
    <n v="22.6"/>
    <n v="226"/>
    <m/>
    <n v="97200"/>
    <x v="0"/>
    <n v="16460"/>
    <x v="456"/>
    <x v="0"/>
    <m/>
  </r>
  <r>
    <d v="2022-11-03T01:10:11"/>
    <x v="1"/>
    <n v="9"/>
    <s v="PINEDA ESTRADA CRISTIAN JOHAN"/>
    <x v="6"/>
    <x v="0"/>
    <n v="174"/>
    <n v="21.75"/>
    <n v="174"/>
    <m/>
    <n v="74700"/>
    <x v="0"/>
    <n v="16460"/>
    <x v="456"/>
    <x v="0"/>
    <m/>
  </r>
  <r>
    <d v="2022-11-03T01:10:11"/>
    <x v="1"/>
    <n v="27"/>
    <s v="HINCAPIE GALLEGO YEISON ANDRES"/>
    <x v="0"/>
    <x v="3"/>
    <n v="198"/>
    <n v="22.1111111111111"/>
    <n v="198"/>
    <s v="2 Descuentos (Jefe de ruta) "/>
    <n v="85500"/>
    <x v="0"/>
    <n v="16460"/>
    <x v="456"/>
    <x v="0"/>
    <m/>
  </r>
  <r>
    <d v="2022-11-03T01:10:11"/>
    <x v="1"/>
    <n v="39"/>
    <s v="POSSO CORREA SANTIAGO ELIECER"/>
    <x v="3"/>
    <x v="0"/>
    <n v="225"/>
    <n v="22.5"/>
    <n v="225"/>
    <s v="1 Descuento (Propietario)"/>
    <n v="96750"/>
    <x v="0"/>
    <n v="16460"/>
    <x v="456"/>
    <x v="0"/>
    <m/>
  </r>
  <r>
    <d v="2022-11-04T01:23:06"/>
    <x v="9"/>
    <n v="1"/>
    <s v="BERRIO GIL YEYSON DARIO"/>
    <x v="6"/>
    <x v="0"/>
    <n v="225"/>
    <n v="26.470588235294102"/>
    <n v="236.78330019880701"/>
    <s v="2 Descuentos (Usuario desubicado y conduct) "/>
    <n v="102727.48510000001"/>
    <x v="0"/>
    <n v="14230"/>
    <x v="457"/>
    <x v="0"/>
    <m/>
  </r>
  <r>
    <d v="2022-11-04T01:23:06"/>
    <x v="9"/>
    <n v="2"/>
    <s v="CAAS LEZCANO IVAN ARTURO"/>
    <x v="3"/>
    <x v="0"/>
    <n v="289"/>
    <n v="28.9"/>
    <n v="278.56858846918499"/>
    <s v="1 Descuento (Transbordo veh 26) "/>
    <n v="120855.8648"/>
    <x v="1"/>
    <n v="14230"/>
    <x v="457"/>
    <x v="0"/>
    <m/>
  </r>
  <r>
    <d v="2022-11-04T01:23:06"/>
    <x v="9"/>
    <n v="5"/>
    <s v="GONZALEZ MONTAO HERNAN DARIO"/>
    <x v="0"/>
    <x v="0"/>
    <n v="261"/>
    <n v="29"/>
    <n v="250.71172962226601"/>
    <m/>
    <n v="108770.27830000001"/>
    <x v="1"/>
    <n v="14230"/>
    <x v="457"/>
    <x v="0"/>
    <m/>
  </r>
  <r>
    <d v="2022-11-04T01:23:06"/>
    <x v="9"/>
    <n v="6"/>
    <s v="VARGAS ROJAS DIELMER AUGUSTO"/>
    <x v="8"/>
    <x v="1"/>
    <n v="156"/>
    <n v="31.2"/>
    <n v="139.28429423459201"/>
    <m/>
    <n v="60427.932399999998"/>
    <x v="0"/>
    <n v="14230"/>
    <x v="457"/>
    <x v="0"/>
    <m/>
  </r>
  <r>
    <d v="2022-11-04T01:23:07"/>
    <x v="9"/>
    <n v="7"/>
    <s v="FRANCO JUAN"/>
    <x v="3"/>
    <x v="0"/>
    <n v="303"/>
    <n v="30.3"/>
    <n v="278.56858846918499"/>
    <m/>
    <n v="120855.8648"/>
    <x v="1"/>
    <n v="14230"/>
    <x v="457"/>
    <x v="0"/>
    <m/>
  </r>
  <r>
    <d v="2022-11-04T01:23:07"/>
    <x v="9"/>
    <n v="8"/>
    <s v="VACA FIERRO ROBINSON"/>
    <x v="1"/>
    <x v="0"/>
    <n v="331"/>
    <n v="30.090909090909101"/>
    <n v="306.42544731610298"/>
    <s v="2 Descuentos (Usuario desubicado y despachadora Isabel)"/>
    <n v="132941.45129999999"/>
    <x v="1"/>
    <n v="14230"/>
    <x v="457"/>
    <x v="0"/>
    <m/>
  </r>
  <r>
    <d v="2022-11-04T01:23:07"/>
    <x v="9"/>
    <n v="10"/>
    <s v="LONDOO URREGO DANIEL ANDRES"/>
    <x v="6"/>
    <x v="0"/>
    <n v="220"/>
    <n v="27.5"/>
    <n v="222.85487077534799"/>
    <s v="2 Descuentos (Jefe de ruta) "/>
    <n v="96684.691800000001"/>
    <x v="0"/>
    <n v="14230"/>
    <x v="457"/>
    <x v="0"/>
    <m/>
  </r>
  <r>
    <d v="2022-11-04T01:23:07"/>
    <x v="1"/>
    <n v="11"/>
    <s v="VANEGAS RAMOS MIGUEL ANGEL"/>
    <x v="0"/>
    <x v="3"/>
    <n v="232"/>
    <n v="25.7777777777778"/>
    <n v="250.71172962226601"/>
    <s v="22 Descuentos (Transbordo) "/>
    <n v="108770.27830000001"/>
    <x v="0"/>
    <n v="14230"/>
    <x v="457"/>
    <x v="0"/>
    <m/>
  </r>
  <r>
    <d v="2022-11-04T01:23:07"/>
    <x v="1"/>
    <n v="13"/>
    <s v="ALQUICHIRE ACEVEDO NELSON JOSE"/>
    <x v="3"/>
    <x v="0"/>
    <n v="269"/>
    <n v="26.9"/>
    <n v="278.56858846918499"/>
    <m/>
    <n v="120855.8648"/>
    <x v="0"/>
    <n v="14230"/>
    <x v="457"/>
    <x v="0"/>
    <m/>
  </r>
  <r>
    <d v="2022-11-04T01:23:08"/>
    <x v="1"/>
    <n v="14"/>
    <s v="CARVAJAL SALAZAR HECTOR MARINO"/>
    <x v="3"/>
    <x v="0"/>
    <n v="281"/>
    <n v="28.1"/>
    <n v="278.56858846918499"/>
    <s v="OMAR JIMENEZ Realiz 6 viajes donde moviliz 173 Usuarios "/>
    <n v="120855.8648"/>
    <x v="1"/>
    <n v="14230"/>
    <x v="457"/>
    <x v="0"/>
    <m/>
  </r>
  <r>
    <d v="2022-11-04T01:23:08"/>
    <x v="1"/>
    <n v="15"/>
    <s v="LOPERA AGUDELO LUIS FRANCISCO"/>
    <x v="0"/>
    <x v="0"/>
    <n v="230"/>
    <n v="25.5555555555556"/>
    <n v="250.71172962226601"/>
    <m/>
    <n v="108770.27830000001"/>
    <x v="0"/>
    <n v="14230"/>
    <x v="457"/>
    <x v="0"/>
    <m/>
  </r>
  <r>
    <d v="2022-11-04T01:23:08"/>
    <x v="1"/>
    <n v="16"/>
    <s v="LONDOO ORTIZ ARNOLD DAVID"/>
    <x v="6"/>
    <x v="3"/>
    <n v="215"/>
    <n v="28.6666666666667"/>
    <n v="208.926441351889"/>
    <m/>
    <n v="90641.8986"/>
    <x v="0"/>
    <n v="14230"/>
    <x v="457"/>
    <x v="0"/>
    <m/>
  </r>
  <r>
    <d v="2022-11-04T01:23:09"/>
    <x v="1"/>
    <n v="20"/>
    <s v="TABORDA ROJAS DIEGO ALEJANDRO"/>
    <x v="9"/>
    <x v="0"/>
    <n v="299"/>
    <n v="24.9166666666667"/>
    <n v="334.28230616302199"/>
    <s v="JUAN VALENCIA Realiz 1 viaje donde moviliz 14 Usuarios "/>
    <n v="145027.03779999999"/>
    <x v="0"/>
    <n v="14230"/>
    <x v="457"/>
    <x v="0"/>
    <m/>
  </r>
  <r>
    <d v="2022-11-04T01:23:09"/>
    <x v="9"/>
    <n v="22"/>
    <s v="QUIRAMA CASTAEDA JHON JADER"/>
    <x v="10"/>
    <x v="0"/>
    <n v="148"/>
    <n v="32.8888888888889"/>
    <n v="125.355864811133"/>
    <s v="1 Descuento (Usuario Desubicado) "/>
    <n v="54385.139199999998"/>
    <x v="1"/>
    <n v="14230"/>
    <x v="457"/>
    <x v="0"/>
    <m/>
  </r>
  <r>
    <d v="2022-11-04T01:23:09"/>
    <x v="9"/>
    <n v="23"/>
    <s v="VELEZ ZAPATA SANTIAGO"/>
    <x v="3"/>
    <x v="0"/>
    <n v="240"/>
    <n v="24"/>
    <n v="278.56858846918499"/>
    <m/>
    <n v="120855.8648"/>
    <x v="2"/>
    <n v="14230"/>
    <x v="457"/>
    <x v="0"/>
    <m/>
  </r>
  <r>
    <d v="2022-11-04T01:23:09"/>
    <x v="9"/>
    <n v="25"/>
    <s v="ESCOBAR BRAN MATEO"/>
    <x v="11"/>
    <x v="0"/>
    <n v="63"/>
    <n v="31.5"/>
    <n v="55.713717693836998"/>
    <m/>
    <n v="24171.172999999999"/>
    <x v="1"/>
    <n v="14230"/>
    <x v="457"/>
    <x v="0"/>
    <m/>
  </r>
  <r>
    <d v="2022-11-04T01:23:10"/>
    <x v="9"/>
    <n v="26"/>
    <s v="FRANCO BRAVO JHOAN FERNANDO"/>
    <x v="1"/>
    <x v="0"/>
    <n v="272"/>
    <n v="24.727272727272702"/>
    <n v="306.42544731610298"/>
    <m/>
    <n v="132941.45129999999"/>
    <x v="0"/>
    <n v="14230"/>
    <x v="457"/>
    <x v="0"/>
    <m/>
  </r>
  <r>
    <d v="2022-11-04T01:23:10"/>
    <x v="9"/>
    <n v="27"/>
    <s v="HINCAPIE GALLEGO YEISON ANDRES"/>
    <x v="6"/>
    <x v="0"/>
    <n v="244"/>
    <n v="30.5"/>
    <n v="222.85487077534799"/>
    <m/>
    <n v="96684.691800000001"/>
    <x v="0"/>
    <n v="14230"/>
    <x v="457"/>
    <x v="0"/>
    <m/>
  </r>
  <r>
    <d v="2022-11-04T01:23:10"/>
    <x v="9"/>
    <n v="29"/>
    <s v="VALENCIA MENDOZA JHON"/>
    <x v="6"/>
    <x v="0"/>
    <n v="230"/>
    <n v="30.6666666666667"/>
    <n v="208.926441351889"/>
    <m/>
    <n v="90641.8986"/>
    <x v="0"/>
    <n v="14230"/>
    <x v="457"/>
    <x v="0"/>
    <m/>
  </r>
  <r>
    <d v="2022-11-04T01:23:11"/>
    <x v="9"/>
    <n v="30"/>
    <s v="HIGUITA JHOSIMAR"/>
    <x v="3"/>
    <x v="0"/>
    <n v="246"/>
    <n v="24.6"/>
    <n v="278.56858846918499"/>
    <m/>
    <n v="120855.8648"/>
    <x v="0"/>
    <n v="14230"/>
    <x v="457"/>
    <x v="0"/>
    <m/>
  </r>
  <r>
    <d v="2022-11-04T01:23:11"/>
    <x v="9"/>
    <n v="31"/>
    <s v="IDARRAGA GARCIA MIGUEL ANGEL"/>
    <x v="3"/>
    <x v="0"/>
    <n v="293"/>
    <n v="29.3"/>
    <n v="278.56858846918499"/>
    <m/>
    <n v="120855.8648"/>
    <x v="0"/>
    <n v="14230"/>
    <x v="457"/>
    <x v="0"/>
    <m/>
  </r>
  <r>
    <d v="2022-11-04T01:23:11"/>
    <x v="1"/>
    <n v="33"/>
    <s v="TEJADA PEREZ JHON ALEXIS"/>
    <x v="1"/>
    <x v="0"/>
    <n v="294"/>
    <n v="26.727272727272702"/>
    <n v="306.42544731610298"/>
    <m/>
    <n v="132941.45129999999"/>
    <x v="0"/>
    <n v="14230"/>
    <x v="457"/>
    <x v="0"/>
    <m/>
  </r>
  <r>
    <d v="2022-11-04T01:23:11"/>
    <x v="1"/>
    <n v="34"/>
    <s v="LONDOO LOPERA DUVAN ANDRES"/>
    <x v="6"/>
    <x v="0"/>
    <n v="209"/>
    <n v="24.588235294117599"/>
    <n v="236.78330019880701"/>
    <s v="3 Descuentos (2 Conducts y Propietario) "/>
    <n v="102727.48510000001"/>
    <x v="0"/>
    <n v="14230"/>
    <x v="457"/>
    <x v="0"/>
    <m/>
  </r>
  <r>
    <d v="2022-11-04T01:23:12"/>
    <x v="1"/>
    <n v="35"/>
    <s v="DURANGO DAVID JOSE"/>
    <x v="1"/>
    <x v="0"/>
    <n v="331"/>
    <n v="30.090909090909101"/>
    <n v="306.42544731610298"/>
    <s v="3 Descuentos (Usuarios desubicados) "/>
    <n v="132941.45129999999"/>
    <x v="1"/>
    <n v="14230"/>
    <x v="457"/>
    <x v="0"/>
    <m/>
  </r>
  <r>
    <d v="2022-11-04T01:23:12"/>
    <x v="1"/>
    <n v="36"/>
    <s v="VALENCIA MENDOZA JHON"/>
    <x v="4"/>
    <x v="0"/>
    <n v="221"/>
    <n v="31.571428571428601"/>
    <n v="194.99801192842901"/>
    <m/>
    <n v="84599.1054"/>
    <x v="0"/>
    <n v="14230"/>
    <x v="457"/>
    <x v="0"/>
    <m/>
  </r>
  <r>
    <d v="2022-11-04T01:23:12"/>
    <x v="1"/>
    <n v="37"/>
    <s v="PIEDRAHITA MADRID SANTIAGO"/>
    <x v="6"/>
    <x v="0"/>
    <n v="221"/>
    <n v="27.625"/>
    <n v="222.85487077534799"/>
    <m/>
    <n v="96684.691800000001"/>
    <x v="1"/>
    <n v="14230"/>
    <x v="457"/>
    <x v="0"/>
    <m/>
  </r>
  <r>
    <d v="2022-11-04T01:23:12"/>
    <x v="1"/>
    <n v="40"/>
    <s v="OCAMPO OCAMPO ANTONIO JOSE"/>
    <x v="6"/>
    <x v="0"/>
    <n v="231"/>
    <n v="28.875"/>
    <n v="222.85487077534799"/>
    <m/>
    <n v="96684.691800000001"/>
    <x v="0"/>
    <n v="14230"/>
    <x v="457"/>
    <x v="0"/>
    <m/>
  </r>
  <r>
    <d v="2022-11-04T01:23:13"/>
    <x v="1"/>
    <n v="41"/>
    <s v="GARCIA DAVID WILSON ALBERTO"/>
    <x v="3"/>
    <x v="0"/>
    <n v="269"/>
    <n v="26.9"/>
    <n v="278.56858846918499"/>
    <s v="3 Descuentos (2 Conducts y Usuario con movilidad reducida) "/>
    <n v="120855.8648"/>
    <x v="1"/>
    <n v="14230"/>
    <x v="457"/>
    <x v="0"/>
    <m/>
  </r>
  <r>
    <d v="2022-11-04T01:23:13"/>
    <x v="1"/>
    <n v="42"/>
    <s v="MEJIA YEISON"/>
    <x v="2"/>
    <x v="0"/>
    <n v="183"/>
    <n v="30.5"/>
    <n v="167.14115308151099"/>
    <m/>
    <n v="72513.518899999995"/>
    <x v="0"/>
    <n v="14230"/>
    <x v="457"/>
    <x v="0"/>
    <m/>
  </r>
  <r>
    <d v="2022-11-04T01:23:19"/>
    <x v="9"/>
    <n v="3"/>
    <s v="CANO JIMENEZ ESNEIDER"/>
    <x v="4"/>
    <x v="0"/>
    <n v="137"/>
    <n v="19.571428571428601"/>
    <n v="137"/>
    <m/>
    <n v="58500"/>
    <x v="0"/>
    <n v="14840"/>
    <x v="457"/>
    <x v="0"/>
    <m/>
  </r>
  <r>
    <d v="2022-11-04T01:23:19"/>
    <x v="9"/>
    <n v="9"/>
    <s v="PINEDA ESTRADA CRISTIAN JOHAN"/>
    <x v="9"/>
    <x v="0"/>
    <n v="287"/>
    <n v="23.9166666666667"/>
    <n v="287"/>
    <s v="JUAN PABLO ORTEGA Realiz 6 viajes donde moviliz 148 Usuarios "/>
    <n v="123750"/>
    <x v="0"/>
    <n v="14840"/>
    <x v="457"/>
    <x v="0"/>
    <m/>
  </r>
  <r>
    <d v="2022-11-04T01:23:19"/>
    <x v="1"/>
    <n v="17"/>
    <s v="GALINDEZ CHAVARRIAGA LUIS FERNANDO"/>
    <x v="8"/>
    <x v="0"/>
    <n v="107"/>
    <n v="21.4"/>
    <n v="107"/>
    <m/>
    <n v="45900"/>
    <x v="0"/>
    <n v="14840"/>
    <x v="457"/>
    <x v="0"/>
    <m/>
  </r>
  <r>
    <d v="2022-11-04T01:23:19"/>
    <x v="9"/>
    <n v="24"/>
    <s v="PACHECO MOGOLLON ELIAS ISIDRO"/>
    <x v="3"/>
    <x v="0"/>
    <n v="211"/>
    <n v="21.2"/>
    <n v="211"/>
    <s v="2 Descuentos (Despachadora Isabel) "/>
    <n v="90900"/>
    <x v="0"/>
    <n v="14840"/>
    <x v="457"/>
    <x v="0"/>
    <m/>
  </r>
  <r>
    <d v="2022-11-05T01:35:14"/>
    <x v="1"/>
    <n v="1"/>
    <s v="BERRIO GIL YEYSON DARIO"/>
    <x v="0"/>
    <x v="0"/>
    <n v="208"/>
    <n v="23.1111111111111"/>
    <n v="249.238834951456"/>
    <s v="1 Descuento (Propietario) "/>
    <n v="108107.4757"/>
    <x v="0"/>
    <n v="15100"/>
    <x v="458"/>
    <x v="0"/>
    <m/>
  </r>
  <r>
    <d v="2022-11-05T01:35:14"/>
    <x v="1"/>
    <n v="2"/>
    <s v="CAAS LEZCANO IVAN ARTURO"/>
    <x v="2"/>
    <x v="0"/>
    <n v="216"/>
    <n v="33.230769230769198"/>
    <n v="180.005825242718"/>
    <m/>
    <n v="78077.621400000004"/>
    <x v="1"/>
    <n v="15100"/>
    <x v="458"/>
    <x v="0"/>
    <m/>
  </r>
  <r>
    <d v="2022-11-05T01:35:14"/>
    <x v="1"/>
    <n v="5"/>
    <s v="GONZALEZ MONTAO HERNAN DARIO"/>
    <x v="3"/>
    <x v="0"/>
    <n v="290"/>
    <n v="29"/>
    <n v="276.93203883495102"/>
    <m/>
    <n v="120119.4175"/>
    <x v="1"/>
    <n v="15100"/>
    <x v="458"/>
    <x v="0"/>
    <m/>
  </r>
  <r>
    <d v="2022-11-05T01:35:14"/>
    <x v="1"/>
    <n v="6"/>
    <s v="HINCAPIE GALLEGO YEISON ANDRES"/>
    <x v="0"/>
    <x v="0"/>
    <n v="226"/>
    <n v="25.1111111111111"/>
    <n v="249.238834951456"/>
    <m/>
    <n v="108107.4757"/>
    <x v="0"/>
    <n v="15100"/>
    <x v="458"/>
    <x v="0"/>
    <m/>
  </r>
  <r>
    <d v="2022-11-05T01:35:14"/>
    <x v="1"/>
    <n v="7"/>
    <s v="FRANCO JUAN"/>
    <x v="6"/>
    <x v="0"/>
    <n v="227"/>
    <n v="28.375"/>
    <n v="221.54563106796101"/>
    <m/>
    <n v="96095.534"/>
    <x v="1"/>
    <n v="15100"/>
    <x v="458"/>
    <x v="0"/>
    <m/>
  </r>
  <r>
    <d v="2022-11-05T01:35:15"/>
    <x v="1"/>
    <n v="8"/>
    <s v="VACA FIERRO ROBINSON"/>
    <x v="0"/>
    <x v="0"/>
    <n v="249"/>
    <n v="27.6666666666667"/>
    <n v="249.238834951456"/>
    <s v="1 Descuento (Propietario) "/>
    <n v="108107.4757"/>
    <x v="1"/>
    <n v="15100"/>
    <x v="458"/>
    <x v="0"/>
    <m/>
  </r>
  <r>
    <d v="2022-11-05T01:35:15"/>
    <x v="1"/>
    <n v="10"/>
    <s v="LONDOO URREGO DANIEL ANDRES"/>
    <x v="0"/>
    <x v="0"/>
    <n v="250"/>
    <n v="27.7777777777778"/>
    <n v="249.238834951456"/>
    <s v="3 Descuentos (2 Propietario y Conduct) "/>
    <n v="108107.4757"/>
    <x v="0"/>
    <n v="15100"/>
    <x v="458"/>
    <x v="0"/>
    <m/>
  </r>
  <r>
    <d v="2022-11-05T01:35:15"/>
    <x v="9"/>
    <n v="11"/>
    <s v="MEJIA YEISON"/>
    <x v="0"/>
    <x v="0"/>
    <n v="229"/>
    <n v="25.4444444444444"/>
    <n v="249.238834951456"/>
    <s v="2 Descuentos (Conduct y Usuario desubicado) "/>
    <n v="108107.4757"/>
    <x v="0"/>
    <n v="15100"/>
    <x v="458"/>
    <x v="0"/>
    <m/>
  </r>
  <r>
    <d v="2022-11-05T01:35:15"/>
    <x v="9"/>
    <n v="12"/>
    <s v="MARULANDA JARAMILLO DAWER ANDRES"/>
    <x v="10"/>
    <x v="0"/>
    <n v="86"/>
    <n v="24.571428571428601"/>
    <n v="96.926213592232997"/>
    <m/>
    <n v="42041.7961"/>
    <x v="0"/>
    <n v="15100"/>
    <x v="458"/>
    <x v="0"/>
    <m/>
  </r>
  <r>
    <d v="2022-11-05T01:35:15"/>
    <x v="9"/>
    <n v="13"/>
    <s v="ALQUICHIRE ACEVEDO NELSON JOSE"/>
    <x v="6"/>
    <x v="0"/>
    <n v="200"/>
    <n v="25"/>
    <n v="221.54563106796101"/>
    <m/>
    <n v="96095.534"/>
    <x v="0"/>
    <n v="15100"/>
    <x v="458"/>
    <x v="0"/>
    <m/>
  </r>
  <r>
    <d v="2022-11-05T01:35:15"/>
    <x v="9"/>
    <n v="14"/>
    <s v="JIMENEZ JIMENEZ OMAR DAVID"/>
    <x v="3"/>
    <x v="0"/>
    <n v="241"/>
    <n v="24.1"/>
    <n v="276.93203883495102"/>
    <m/>
    <n v="120119.4175"/>
    <x v="1"/>
    <n v="15100"/>
    <x v="458"/>
    <x v="0"/>
    <m/>
  </r>
  <r>
    <d v="2022-11-05T01:35:16"/>
    <x v="9"/>
    <n v="15"/>
    <s v="LONDOO LOPERA DUVAN ANDRES"/>
    <x v="0"/>
    <x v="0"/>
    <n v="206"/>
    <n v="22.8888888888889"/>
    <n v="249.238834951456"/>
    <m/>
    <n v="108107.4757"/>
    <x v="0"/>
    <n v="15100"/>
    <x v="458"/>
    <x v="0"/>
    <m/>
  </r>
  <r>
    <d v="2022-11-05T01:35:16"/>
    <x v="9"/>
    <n v="16"/>
    <s v="LONDOO ORTIZ ARNOLD DAVID"/>
    <x v="4"/>
    <x v="0"/>
    <n v="205"/>
    <n v="29.285714285714299"/>
    <n v="193.85242718446599"/>
    <s v="3 Descuentos (Jefe de ruta) "/>
    <n v="84083.592199999999"/>
    <x v="0"/>
    <n v="15100"/>
    <x v="458"/>
    <x v="0"/>
    <m/>
  </r>
  <r>
    <d v="2022-11-05T01:35:16"/>
    <x v="9"/>
    <n v="17"/>
    <s v="GALINDEZ CHAVARRIAGA LUIS FERNANDO"/>
    <x v="3"/>
    <x v="0"/>
    <n v="269"/>
    <n v="26.9"/>
    <n v="276.93203883495102"/>
    <s v="6 Descuentos (Transbordo) "/>
    <n v="120119.4175"/>
    <x v="0"/>
    <n v="15100"/>
    <x v="458"/>
    <x v="0"/>
    <m/>
  </r>
  <r>
    <d v="2022-11-05T01:35:16"/>
    <x v="9"/>
    <n v="20"/>
    <s v="TABORDA ROJAS DIEGO ALEJANDRO"/>
    <x v="3"/>
    <x v="0"/>
    <n v="276"/>
    <n v="27.6"/>
    <n v="276.93203883495102"/>
    <m/>
    <n v="120119.4175"/>
    <x v="0"/>
    <n v="15100"/>
    <x v="458"/>
    <x v="0"/>
    <m/>
  </r>
  <r>
    <d v="2022-11-05T01:35:16"/>
    <x v="1"/>
    <n v="22"/>
    <s v="QUIRAMA CASTAEDA JHON JADER"/>
    <x v="4"/>
    <x v="0"/>
    <n v="216"/>
    <n v="30.8571428571429"/>
    <n v="193.85242718446599"/>
    <s v="1 Descuento (Conduct) "/>
    <n v="84083.592199999999"/>
    <x v="1"/>
    <n v="15100"/>
    <x v="458"/>
    <x v="0"/>
    <m/>
  </r>
  <r>
    <d v="2022-11-05T01:35:17"/>
    <x v="1"/>
    <n v="23"/>
    <s v="MEDINA PARRA JONATHAN ESTIVEN"/>
    <x v="4"/>
    <x v="0"/>
    <n v="204"/>
    <n v="29.1428571428571"/>
    <n v="193.85242718446599"/>
    <m/>
    <n v="84083.592199999999"/>
    <x v="2"/>
    <n v="15100"/>
    <x v="458"/>
    <x v="0"/>
    <m/>
  </r>
  <r>
    <d v="2022-11-05T01:35:17"/>
    <x v="1"/>
    <n v="24"/>
    <s v="VANEGAS RAMOS MIGUEL ANGEL"/>
    <x v="3"/>
    <x v="0"/>
    <n v="255"/>
    <n v="25.5"/>
    <n v="276.93203883495102"/>
    <s v="1 Descuento (Usuario desubicado) "/>
    <n v="120119.4175"/>
    <x v="0"/>
    <n v="15100"/>
    <x v="458"/>
    <x v="0"/>
    <m/>
  </r>
  <r>
    <d v="2022-11-05T01:35:17"/>
    <x v="1"/>
    <n v="26"/>
    <s v="FRANCO BRAVO JHOAN FERNANDO"/>
    <x v="2"/>
    <x v="0"/>
    <n v="146"/>
    <n v="26.545454545454501"/>
    <n v="152.31262135922299"/>
    <m/>
    <n v="66065.679600000003"/>
    <x v="0"/>
    <n v="15100"/>
    <x v="458"/>
    <x v="0"/>
    <m/>
  </r>
  <r>
    <d v="2022-11-05T01:35:17"/>
    <x v="1"/>
    <n v="27"/>
    <s v="ORTEGA ARROYAVE JUAN PABLO"/>
    <x v="0"/>
    <x v="0"/>
    <n v="234"/>
    <n v="26"/>
    <n v="249.238834951456"/>
    <s v="1 Descuento (Usuario desubicado) "/>
    <n v="108107.4757"/>
    <x v="0"/>
    <n v="15100"/>
    <x v="458"/>
    <x v="0"/>
    <m/>
  </r>
  <r>
    <d v="2022-11-05T01:35:18"/>
    <x v="1"/>
    <n v="29"/>
    <s v="VALENCIA MENDOZA JHON"/>
    <x v="4"/>
    <x v="0"/>
    <n v="176"/>
    <n v="25.1428571428571"/>
    <n v="193.85242718446599"/>
    <m/>
    <n v="84083.592199999999"/>
    <x v="0"/>
    <n v="15100"/>
    <x v="458"/>
    <x v="0"/>
    <m/>
  </r>
  <r>
    <d v="2022-11-05T01:35:18"/>
    <x v="9"/>
    <n v="33"/>
    <s v="VELEZ ZAPATA SANTIAGO"/>
    <x v="6"/>
    <x v="0"/>
    <n v="223"/>
    <n v="27.875"/>
    <n v="221.54563106796101"/>
    <m/>
    <n v="96095.534"/>
    <x v="0"/>
    <n v="15100"/>
    <x v="458"/>
    <x v="0"/>
    <m/>
  </r>
  <r>
    <d v="2022-11-05T01:35:18"/>
    <x v="9"/>
    <n v="34"/>
    <s v="MONTOYA OSPINA GILBERTO ANTONIO"/>
    <x v="1"/>
    <x v="0"/>
    <n v="362"/>
    <n v="32.909090909090899"/>
    <n v="304.625242718447"/>
    <s v="3 Descuentos (2 Conducts y Jefe de ruta) "/>
    <n v="132131.35920000001"/>
    <x v="0"/>
    <n v="15100"/>
    <x v="458"/>
    <x v="0"/>
    <m/>
  </r>
  <r>
    <d v="2022-11-05T01:35:18"/>
    <x v="9"/>
    <n v="35"/>
    <s v="URIBE HERRERA JUAN ESTEBAN"/>
    <x v="6"/>
    <x v="0"/>
    <n v="231"/>
    <n v="28.875"/>
    <n v="221.54563106796101"/>
    <s v="7 Descuentos (Transbordo) "/>
    <n v="96095.534"/>
    <x v="1"/>
    <n v="15100"/>
    <x v="458"/>
    <x v="0"/>
    <m/>
  </r>
  <r>
    <d v="2022-11-05T01:35:19"/>
    <x v="9"/>
    <n v="36"/>
    <s v="VALENCIA MENDOZA JHON"/>
    <x v="3"/>
    <x v="0"/>
    <n v="290"/>
    <n v="29"/>
    <n v="276.93203883495102"/>
    <s v="1 Descuento (Propietario) "/>
    <n v="120119.4175"/>
    <x v="0"/>
    <n v="15100"/>
    <x v="458"/>
    <x v="0"/>
    <m/>
  </r>
  <r>
    <d v="2022-11-05T01:35:19"/>
    <x v="9"/>
    <n v="37"/>
    <s v="RESTREPO RODRIGUEZ LIBARDO ANDRES"/>
    <x v="3"/>
    <x v="0"/>
    <n v="323"/>
    <n v="32.299999999999997"/>
    <n v="276.93203883495102"/>
    <m/>
    <n v="120119.4175"/>
    <x v="1"/>
    <n v="15100"/>
    <x v="458"/>
    <x v="0"/>
    <m/>
  </r>
  <r>
    <d v="2022-11-05T01:35:19"/>
    <x v="9"/>
    <n v="39"/>
    <s v="POSSO CORREA SANTIAGO ELIECER"/>
    <x v="3"/>
    <x v="0"/>
    <n v="282"/>
    <n v="28.2"/>
    <n v="276.93203883495102"/>
    <s v="1 Descuento (Despachadora Isabel) "/>
    <n v="120119.4175"/>
    <x v="0"/>
    <n v="15100"/>
    <x v="458"/>
    <x v="0"/>
    <m/>
  </r>
  <r>
    <d v="2022-11-05T01:35:19"/>
    <x v="9"/>
    <n v="40"/>
    <s v="OCAMPO OCAMPO ANTONIO JOSE"/>
    <x v="0"/>
    <x v="0"/>
    <n v="294"/>
    <n v="32.6666666666667"/>
    <n v="249.238834951456"/>
    <m/>
    <n v="108107.4757"/>
    <x v="0"/>
    <n v="15100"/>
    <x v="458"/>
    <x v="0"/>
    <m/>
  </r>
  <r>
    <d v="2022-11-05T01:35:20"/>
    <x v="9"/>
    <n v="41"/>
    <s v="GARCIA DAVID WILSON ALBERTO"/>
    <x v="0"/>
    <x v="1"/>
    <n v="253"/>
    <n v="28.1111111111111"/>
    <n v="249.238834951456"/>
    <s v="1 Descuento (Usuario con movilidad reducida) "/>
    <n v="108107.4757"/>
    <x v="1"/>
    <n v="15100"/>
    <x v="458"/>
    <x v="0"/>
    <m/>
  </r>
  <r>
    <d v="2022-11-05T01:35:20"/>
    <x v="9"/>
    <n v="42"/>
    <s v="CASTRILLON CLAVIJO CRISTIAN JESIC"/>
    <x v="3"/>
    <x v="0"/>
    <n v="264"/>
    <n v="26.4"/>
    <n v="276.93203883495102"/>
    <s v="11 Descuentos (Transbordo veh 03) "/>
    <n v="120119.4175"/>
    <x v="0"/>
    <n v="15100"/>
    <x v="458"/>
    <x v="0"/>
    <m/>
  </r>
  <r>
    <d v="2022-11-05T01:35:54"/>
    <x v="1"/>
    <n v="3"/>
    <s v="CANO JIMENEZ ESNEIDER"/>
    <x v="10"/>
    <x v="3"/>
    <n v="103"/>
    <n v="22.8888888888889"/>
    <n v="103"/>
    <m/>
    <n v="44325"/>
    <x v="0"/>
    <n v="14140"/>
    <x v="458"/>
    <x v="0"/>
    <m/>
  </r>
  <r>
    <d v="2022-11-05T01:35:54"/>
    <x v="1"/>
    <n v="9"/>
    <s v="PINEDA ESTRADA CRISTIAN JOHAN"/>
    <x v="6"/>
    <x v="0"/>
    <n v="162"/>
    <n v="20.25"/>
    <n v="162"/>
    <m/>
    <n v="69300"/>
    <x v="0"/>
    <n v="14140"/>
    <x v="458"/>
    <x v="0"/>
    <m/>
  </r>
  <r>
    <d v="2022-11-05T01:35:54"/>
    <x v="9"/>
    <n v="30"/>
    <s v="HIGUITA JHOSIMAR"/>
    <x v="1"/>
    <x v="0"/>
    <n v="247"/>
    <n v="22.454545454545499"/>
    <n v="247"/>
    <m/>
    <n v="106200"/>
    <x v="0"/>
    <n v="14140"/>
    <x v="458"/>
    <x v="0"/>
    <m/>
  </r>
  <r>
    <d v="2022-11-05T01:35:54"/>
    <x v="9"/>
    <n v="31"/>
    <s v="IDARRAGA GARCIA MIGUEL ANGEL"/>
    <x v="0"/>
    <x v="3"/>
    <n v="195"/>
    <n v="21.7"/>
    <n v="195"/>
    <m/>
    <n v="83700"/>
    <x v="0"/>
    <n v="14140"/>
    <x v="458"/>
    <x v="0"/>
    <m/>
  </r>
  <r>
    <d v="2022-11-06T01:18:58"/>
    <x v="9"/>
    <n v="1"/>
    <s v="BERRIO GIL YEYSON DARIO"/>
    <x v="0"/>
    <x v="0"/>
    <n v="218"/>
    <n v="24.2222222222222"/>
    <n v="232.31578947368399"/>
    <m/>
    <n v="100492.1053"/>
    <x v="0"/>
    <n v="13581.25"/>
    <x v="459"/>
    <x v="0"/>
    <m/>
  </r>
  <r>
    <d v="2022-11-06T01:18:58"/>
    <x v="9"/>
    <n v="2"/>
    <s v="CAAS LEZCANO IVAN ARTURO"/>
    <x v="6"/>
    <x v="0"/>
    <n v="234"/>
    <n v="29.25"/>
    <n v="206.502923976608"/>
    <m/>
    <n v="89326.315799999997"/>
    <x v="1"/>
    <n v="13581.25"/>
    <x v="459"/>
    <x v="0"/>
    <m/>
  </r>
  <r>
    <d v="2022-11-06T01:18:59"/>
    <x v="9"/>
    <n v="3"/>
    <s v="CANO JIMENEZ ESNEIDER"/>
    <x v="6"/>
    <x v="0"/>
    <n v="187"/>
    <n v="23.375"/>
    <n v="206.502923976608"/>
    <m/>
    <n v="89326.315799999997"/>
    <x v="0"/>
    <n v="13581.25"/>
    <x v="459"/>
    <x v="0"/>
    <m/>
  </r>
  <r>
    <d v="2022-11-06T01:18:59"/>
    <x v="9"/>
    <n v="5"/>
    <s v="GONZALEZ MONTAO HERNAN DARIO"/>
    <x v="6"/>
    <x v="1"/>
    <n v="215"/>
    <n v="26.875"/>
    <n v="206.502923976608"/>
    <m/>
    <n v="89326.315799999997"/>
    <x v="1"/>
    <n v="13581.25"/>
    <x v="459"/>
    <x v="0"/>
    <m/>
  </r>
  <r>
    <d v="2022-11-06T01:18:59"/>
    <x v="9"/>
    <n v="6"/>
    <s v="VARGAS ROJAS DIELMER AUGUSTO"/>
    <x v="6"/>
    <x v="0"/>
    <n v="204"/>
    <n v="25.5"/>
    <n v="206.502923976608"/>
    <m/>
    <n v="89326.315799999997"/>
    <x v="0"/>
    <n v="13581.25"/>
    <x v="459"/>
    <x v="0"/>
    <m/>
  </r>
  <r>
    <d v="2022-11-06T01:18:59"/>
    <x v="9"/>
    <n v="7"/>
    <s v="FRANCO JUAN"/>
    <x v="0"/>
    <x v="3"/>
    <n v="237"/>
    <n v="26.3333333333333"/>
    <n v="232.31578947368399"/>
    <m/>
    <n v="100492.1053"/>
    <x v="1"/>
    <n v="13581.25"/>
    <x v="459"/>
    <x v="0"/>
    <m/>
  </r>
  <r>
    <d v="2022-11-06T01:18:59"/>
    <x v="9"/>
    <n v="8"/>
    <s v="LONDOO CADAVID DAVID SANTIAGO"/>
    <x v="6"/>
    <x v="0"/>
    <n v="213"/>
    <n v="28.4"/>
    <n v="193.59649122806999"/>
    <m/>
    <n v="83743.421100000007"/>
    <x v="1"/>
    <n v="13581.25"/>
    <x v="459"/>
    <x v="0"/>
    <m/>
  </r>
  <r>
    <d v="2022-11-06T01:18:59"/>
    <x v="9"/>
    <n v="9"/>
    <s v="PINEDA ESTRADA CRISTIAN JOHAN"/>
    <x v="6"/>
    <x v="1"/>
    <n v="176"/>
    <n v="22"/>
    <n v="206.502923976608"/>
    <m/>
    <n v="89326.315799999997"/>
    <x v="0"/>
    <n v="13581.25"/>
    <x v="459"/>
    <x v="0"/>
    <m/>
  </r>
  <r>
    <d v="2022-11-06T01:18:59"/>
    <x v="9"/>
    <n v="10"/>
    <s v="LONDOO URREGO DANIEL ANDRES"/>
    <x v="4"/>
    <x v="0"/>
    <n v="191"/>
    <n v="27.285714285714299"/>
    <n v="180.69005847953201"/>
    <m/>
    <n v="78160.526299999998"/>
    <x v="0"/>
    <n v="13581.25"/>
    <x v="459"/>
    <x v="0"/>
    <m/>
  </r>
  <r>
    <d v="2022-11-06T01:19:00"/>
    <x v="1"/>
    <n v="11"/>
    <s v="MEJIA YEISON"/>
    <x v="0"/>
    <x v="0"/>
    <n v="233"/>
    <n v="25.8888888888889"/>
    <n v="232.31578947368399"/>
    <m/>
    <n v="100492.1053"/>
    <x v="0"/>
    <n v="13581.25"/>
    <x v="459"/>
    <x v="0"/>
    <m/>
  </r>
  <r>
    <d v="2022-11-06T01:19:00"/>
    <x v="1"/>
    <n v="12"/>
    <s v="MARULANDA JARAMILLO DAWER ANDRES"/>
    <x v="8"/>
    <x v="0"/>
    <n v="142"/>
    <n v="28.4"/>
    <n v="129.06432748538001"/>
    <m/>
    <n v="55828.947399999997"/>
    <x v="0"/>
    <n v="13581.25"/>
    <x v="459"/>
    <x v="0"/>
    <m/>
  </r>
  <r>
    <d v="2022-11-06T01:19:00"/>
    <x v="1"/>
    <n v="13"/>
    <s v="ALQUICHIRE ACEVEDO NELSON JOSE"/>
    <x v="0"/>
    <x v="0"/>
    <n v="229"/>
    <n v="25.4444444444444"/>
    <n v="232.31578947368399"/>
    <s v="1 Descuento (Propietario) "/>
    <n v="100492.1053"/>
    <x v="0"/>
    <n v="13581.25"/>
    <x v="459"/>
    <x v="0"/>
    <m/>
  </r>
  <r>
    <d v="2022-11-06T01:19:00"/>
    <x v="1"/>
    <n v="14"/>
    <s v="CARVAJAL SALAZAR HECTOR MARINO"/>
    <x v="3"/>
    <x v="3"/>
    <n v="235"/>
    <n v="23.5"/>
    <n v="258.12865497076001"/>
    <m/>
    <n v="111657.8947"/>
    <x v="1"/>
    <n v="13581.25"/>
    <x v="459"/>
    <x v="0"/>
    <m/>
  </r>
  <r>
    <d v="2022-11-06T01:19:00"/>
    <x v="1"/>
    <n v="15"/>
    <s v="LONDOO LOPERA DUVAN ANDRES"/>
    <x v="0"/>
    <x v="0"/>
    <n v="199"/>
    <n v="22.1111111111111"/>
    <n v="232.31578947368399"/>
    <s v="1 Descuento (Usuario desubicado) "/>
    <n v="100492.1053"/>
    <x v="0"/>
    <n v="13581.25"/>
    <x v="459"/>
    <x v="0"/>
    <m/>
  </r>
  <r>
    <d v="2022-11-06T01:19:01"/>
    <x v="1"/>
    <n v="16"/>
    <s v="LONDOO ORTIZ ARNOLD DAVID"/>
    <x v="6"/>
    <x v="0"/>
    <n v="192"/>
    <n v="24"/>
    <n v="206.502923976608"/>
    <m/>
    <n v="89326.315799999997"/>
    <x v="0"/>
    <n v="13581.25"/>
    <x v="459"/>
    <x v="0"/>
    <m/>
  </r>
  <r>
    <d v="2022-11-06T01:19:01"/>
    <x v="1"/>
    <n v="17"/>
    <s v="GALINDEZ CHAVARRIAGA LUIS FERNANDO"/>
    <x v="3"/>
    <x v="0"/>
    <n v="257"/>
    <n v="25.7"/>
    <n v="258.12865497076001"/>
    <m/>
    <n v="111657.8947"/>
    <x v="0"/>
    <n v="13581.25"/>
    <x v="459"/>
    <x v="0"/>
    <m/>
  </r>
  <r>
    <d v="2022-11-06T01:19:01"/>
    <x v="1"/>
    <n v="20"/>
    <s v="TABORDA ROJAS DIEGO ALEJANDRO"/>
    <x v="4"/>
    <x v="0"/>
    <n v="195"/>
    <n v="27.8571428571429"/>
    <n v="180.69005847953201"/>
    <m/>
    <n v="78160.526299999998"/>
    <x v="0"/>
    <n v="13581.25"/>
    <x v="459"/>
    <x v="0"/>
    <m/>
  </r>
  <r>
    <d v="2022-11-06T01:19:01"/>
    <x v="9"/>
    <n v="22"/>
    <s v="QUIRAMA CASTAEDA JHON JADER"/>
    <x v="6"/>
    <x v="0"/>
    <n v="228"/>
    <n v="28.5"/>
    <n v="206.502923976608"/>
    <m/>
    <n v="89326.315799999997"/>
    <x v="1"/>
    <n v="13581.25"/>
    <x v="459"/>
    <x v="0"/>
    <m/>
  </r>
  <r>
    <d v="2022-11-06T01:19:02"/>
    <x v="9"/>
    <n v="23"/>
    <s v="MEDINA PARRA JONATHAN ESTIVEN"/>
    <x v="2"/>
    <x v="0"/>
    <n v="158"/>
    <n v="26.3333333333333"/>
    <n v="154.87719298245599"/>
    <s v="3 Descuentos (2 Usuarios desubicados y Despachadora Isabel) "/>
    <n v="66994.736799999999"/>
    <x v="2"/>
    <n v="13581.25"/>
    <x v="459"/>
    <x v="0"/>
    <m/>
  </r>
  <r>
    <d v="2022-11-06T01:19:02"/>
    <x v="9"/>
    <n v="24"/>
    <s v="VANEGAS RAMOS MIGUEL ANGEL"/>
    <x v="3"/>
    <x v="3"/>
    <n v="224"/>
    <n v="22.4"/>
    <n v="258.12865497076001"/>
    <m/>
    <n v="111657.8947"/>
    <x v="0"/>
    <n v="13581.25"/>
    <x v="459"/>
    <x v="0"/>
    <m/>
  </r>
  <r>
    <d v="2022-11-06T01:19:02"/>
    <x v="9"/>
    <n v="26"/>
    <s v="ESPINOZA CHAVARRIA GUILLERMO LEON"/>
    <x v="8"/>
    <x v="0"/>
    <n v="137"/>
    <n v="27.4"/>
    <n v="129.06432748538001"/>
    <m/>
    <n v="55828.947399999997"/>
    <x v="0"/>
    <n v="13581.25"/>
    <x v="459"/>
    <x v="0"/>
    <m/>
  </r>
  <r>
    <d v="2022-11-06T01:19:02"/>
    <x v="9"/>
    <n v="29"/>
    <s v="VALENCIA MENDOZA JHON"/>
    <x v="4"/>
    <x v="0"/>
    <n v="183"/>
    <n v="26.1428571428571"/>
    <n v="180.69005847953201"/>
    <m/>
    <n v="78160.526299999998"/>
    <x v="0"/>
    <n v="13581.25"/>
    <x v="459"/>
    <x v="0"/>
    <m/>
  </r>
  <r>
    <d v="2022-11-06T01:19:03"/>
    <x v="9"/>
    <n v="30"/>
    <s v="HIGUITA JHOSIMAR"/>
    <x v="0"/>
    <x v="0"/>
    <n v="215"/>
    <n v="23.8888888888889"/>
    <n v="232.31578947368399"/>
    <m/>
    <n v="100492.1053"/>
    <x v="0"/>
    <n v="13581.25"/>
    <x v="459"/>
    <x v="0"/>
    <m/>
  </r>
  <r>
    <d v="2022-11-06T01:19:03"/>
    <x v="1"/>
    <n v="33"/>
    <s v="VELEZ ZAPATA SANTIAGO"/>
    <x v="0"/>
    <x v="0"/>
    <n v="227"/>
    <n v="25.2222222222222"/>
    <n v="232.31578947368399"/>
    <m/>
    <n v="100492.1053"/>
    <x v="0"/>
    <n v="13581.25"/>
    <x v="459"/>
    <x v="0"/>
    <m/>
  </r>
  <r>
    <d v="2022-11-06T01:19:03"/>
    <x v="1"/>
    <n v="34"/>
    <s v="MONTOYA OSPINA GILBERTO ANTONIO"/>
    <x v="3"/>
    <x v="3"/>
    <n v="274"/>
    <n v="27.4"/>
    <n v="258.12865497076001"/>
    <m/>
    <n v="111657.8947"/>
    <x v="0"/>
    <n v="13581.25"/>
    <x v="459"/>
    <x v="0"/>
    <m/>
  </r>
  <r>
    <d v="2022-11-06T01:19:03"/>
    <x v="1"/>
    <n v="35"/>
    <s v="URIBE HERRERA JUAN ESTEBAN"/>
    <x v="6"/>
    <x v="0"/>
    <n v="222"/>
    <n v="27.75"/>
    <n v="206.502923976608"/>
    <m/>
    <n v="89326.315799999997"/>
    <x v="1"/>
    <n v="13581.25"/>
    <x v="459"/>
    <x v="0"/>
    <m/>
  </r>
  <r>
    <d v="2022-11-06T01:19:04"/>
    <x v="1"/>
    <n v="36"/>
    <s v="MARTINEZ CHAVERRA LUIS NORBERTO"/>
    <x v="3"/>
    <x v="0"/>
    <n v="250"/>
    <n v="25"/>
    <n v="258.12865497076001"/>
    <m/>
    <n v="111657.8947"/>
    <x v="0"/>
    <n v="13581.25"/>
    <x v="459"/>
    <x v="0"/>
    <m/>
  </r>
  <r>
    <d v="2022-11-06T01:19:04"/>
    <x v="1"/>
    <n v="37"/>
    <s v="RESTREPO RODRIGUEZ LIBARDO ANDRES"/>
    <x v="3"/>
    <x v="0"/>
    <n v="319"/>
    <n v="31.9"/>
    <n v="258.12865497076001"/>
    <m/>
    <n v="111657.8947"/>
    <x v="1"/>
    <n v="13581.25"/>
    <x v="459"/>
    <x v="0"/>
    <m/>
  </r>
  <r>
    <d v="2022-11-06T01:19:04"/>
    <x v="1"/>
    <n v="39"/>
    <s v="POSSO CORREA SANTIAGO ELIECER"/>
    <x v="6"/>
    <x v="0"/>
    <n v="183"/>
    <n v="22.875"/>
    <n v="206.502923976608"/>
    <m/>
    <n v="89326.315799999997"/>
    <x v="0"/>
    <n v="13581.25"/>
    <x v="459"/>
    <x v="0"/>
    <m/>
  </r>
  <r>
    <d v="2022-11-06T01:19:04"/>
    <x v="1"/>
    <n v="41"/>
    <s v="GARCIA DAVID WILSON ALBERTO"/>
    <x v="0"/>
    <x v="0"/>
    <n v="214"/>
    <n v="23.7777777777778"/>
    <n v="232.31578947368399"/>
    <m/>
    <n v="100492.1053"/>
    <x v="1"/>
    <n v="13581.25"/>
    <x v="459"/>
    <x v="0"/>
    <m/>
  </r>
  <r>
    <d v="2022-11-06T01:19:05"/>
    <x v="1"/>
    <n v="42"/>
    <s v="CASTRILLON CLAVIJO CRISTIAN JESIC"/>
    <x v="6"/>
    <x v="0"/>
    <n v="230"/>
    <n v="28.75"/>
    <n v="206.502923976608"/>
    <m/>
    <n v="89326.315799999997"/>
    <x v="0"/>
    <n v="13581.25"/>
    <x v="459"/>
    <x v="0"/>
    <m/>
  </r>
  <r>
    <d v="2022-11-06T01:19:41"/>
    <x v="1"/>
    <n v="18"/>
    <s v="RENDON VIANA HUMBERTO DE JESUS"/>
    <x v="0"/>
    <x v="0"/>
    <n v="194"/>
    <n v="21.5555555555556"/>
    <n v="194"/>
    <m/>
    <n v="83250"/>
    <x v="0"/>
    <n v="14980"/>
    <x v="459"/>
    <x v="0"/>
    <m/>
  </r>
  <r>
    <d v="2022-11-06T01:19:41"/>
    <x v="9"/>
    <n v="27"/>
    <s v="ORTEGA ARROYAVE JUAN PABLO"/>
    <x v="4"/>
    <x v="0"/>
    <n v="152"/>
    <n v="21.714285714285701"/>
    <n v="152"/>
    <s v="1 Descuento (Conduct) "/>
    <n v="65250"/>
    <x v="0"/>
    <n v="14980"/>
    <x v="459"/>
    <x v="0"/>
    <m/>
  </r>
  <r>
    <d v="2022-11-06T01:19:41"/>
    <x v="1"/>
    <n v="31"/>
    <s v="IDARRAGA GARCIA MIGUEL ANGEL"/>
    <x v="6"/>
    <x v="3"/>
    <n v="165"/>
    <n v="20.625"/>
    <n v="165"/>
    <m/>
    <n v="70650"/>
    <x v="0"/>
    <n v="14980"/>
    <x v="459"/>
    <x v="0"/>
    <m/>
  </r>
  <r>
    <d v="2022-11-06T01:19:42"/>
    <x v="1"/>
    <n v="40"/>
    <s v="OCAMPO OCAMPO ANTONIO JOSE"/>
    <x v="1"/>
    <x v="0"/>
    <n v="238"/>
    <n v="21.636363636363601"/>
    <n v="238"/>
    <m/>
    <n v="102150"/>
    <x v="0"/>
    <n v="14980"/>
    <x v="459"/>
    <x v="0"/>
    <m/>
  </r>
  <r>
    <d v="2022-11-06T23:11:40"/>
    <x v="8"/>
    <n v="5"/>
    <s v="GONZALEZ MONTAO HERNAN DARIO"/>
    <x v="1"/>
    <x v="0"/>
    <n v="195"/>
    <n v="17.727272727272702"/>
    <n v="237.49855907781"/>
    <m/>
    <n v="101924.35159999999"/>
    <x v="1"/>
    <n v="12950"/>
    <x v="460"/>
    <x v="0"/>
    <m/>
  </r>
  <r>
    <d v="2022-11-06T23:11:40"/>
    <x v="8"/>
    <n v="6"/>
    <s v="VARGAS ROJAS DIELMER AUGUSTO"/>
    <x v="3"/>
    <x v="0"/>
    <n v="224"/>
    <n v="22.4"/>
    <n v="215.90778097982701"/>
    <m/>
    <n v="92658.501399999994"/>
    <x v="0"/>
    <n v="12950"/>
    <x v="460"/>
    <x v="0"/>
    <m/>
  </r>
  <r>
    <d v="2022-11-06T23:11:40"/>
    <x v="8"/>
    <n v="7"/>
    <s v="FRANCO JUAN"/>
    <x v="0"/>
    <x v="0"/>
    <n v="158"/>
    <n v="17.5555555555556"/>
    <n v="194.31700288184399"/>
    <m/>
    <n v="83392.651299999998"/>
    <x v="1"/>
    <n v="12950"/>
    <x v="460"/>
    <x v="0"/>
    <m/>
  </r>
  <r>
    <d v="2022-11-06T23:11:41"/>
    <x v="8"/>
    <n v="8"/>
    <s v="LONDOO CADAVID DAVID SANTIAGO"/>
    <x v="6"/>
    <x v="0"/>
    <n v="183"/>
    <n v="22.875"/>
    <n v="172.72622478386199"/>
    <m/>
    <n v="74126.801200000002"/>
    <x v="1"/>
    <n v="12950"/>
    <x v="460"/>
    <x v="0"/>
    <m/>
  </r>
  <r>
    <d v="2022-11-06T23:11:41"/>
    <x v="8"/>
    <n v="9"/>
    <s v="PINEDA ESTRADA CRISTIAN JOHAN"/>
    <x v="8"/>
    <x v="0"/>
    <n v="109"/>
    <n v="21.8"/>
    <n v="107.953890489914"/>
    <m/>
    <n v="46329.250699999997"/>
    <x v="0"/>
    <n v="12950"/>
    <x v="460"/>
    <x v="0"/>
    <m/>
  </r>
  <r>
    <d v="2022-11-06T23:11:41"/>
    <x v="8"/>
    <n v="10"/>
    <s v="MEJIA YEISON"/>
    <x v="0"/>
    <x v="0"/>
    <n v="181"/>
    <n v="20.1111111111111"/>
    <n v="194.31700288184399"/>
    <s v="3 Descuentos (Usuarios desubicados) "/>
    <n v="83392.651299999998"/>
    <x v="0"/>
    <n v="12950"/>
    <x v="460"/>
    <x v="0"/>
    <m/>
  </r>
  <r>
    <d v="2022-11-06T23:11:41"/>
    <x v="8"/>
    <n v="11"/>
    <s v="VANEGAS RAMOS MIGUEL ANGEL"/>
    <x v="0"/>
    <x v="0"/>
    <n v="219"/>
    <n v="24.3333333333333"/>
    <n v="194.31700288184399"/>
    <s v="1 Descuento (Transbordo veh 27) "/>
    <n v="83392.651299999998"/>
    <x v="0"/>
    <n v="12950"/>
    <x v="460"/>
    <x v="0"/>
    <m/>
  </r>
  <r>
    <d v="2022-11-06T23:11:41"/>
    <x v="8"/>
    <n v="12"/>
    <s v="OCAMPO OCAMPO ANTONIO JOSE"/>
    <x v="0"/>
    <x v="0"/>
    <n v="180"/>
    <n v="20"/>
    <n v="194.31700288184399"/>
    <m/>
    <n v="83392.651299999998"/>
    <x v="0"/>
    <n v="12950"/>
    <x v="460"/>
    <x v="0"/>
    <m/>
  </r>
  <r>
    <d v="2022-11-06T23:11:41"/>
    <x v="8"/>
    <n v="14"/>
    <s v="CARVAJAL SALAZAR HECTOR MARINO"/>
    <x v="3"/>
    <x v="0"/>
    <n v="245"/>
    <n v="24.5"/>
    <n v="215.90778097982701"/>
    <m/>
    <n v="92658.501399999994"/>
    <x v="1"/>
    <n v="12950"/>
    <x v="460"/>
    <x v="0"/>
    <m/>
  </r>
  <r>
    <d v="2022-11-06T23:11:42"/>
    <x v="8"/>
    <n v="15"/>
    <s v="LONDOO LOPERA DUVAN ANDRES"/>
    <x v="0"/>
    <x v="0"/>
    <n v="177"/>
    <n v="19.6666666666667"/>
    <n v="194.31700288184399"/>
    <m/>
    <n v="83392.651299999998"/>
    <x v="0"/>
    <n v="12950"/>
    <x v="460"/>
    <x v="0"/>
    <m/>
  </r>
  <r>
    <d v="2022-11-06T23:11:42"/>
    <x v="8"/>
    <n v="16"/>
    <s v="LONDOO ORTIZ ARNOLD DAVID"/>
    <x v="3"/>
    <x v="0"/>
    <n v="225"/>
    <n v="22.5"/>
    <n v="215.90778097982701"/>
    <m/>
    <n v="92658.501399999994"/>
    <x v="0"/>
    <n v="12950"/>
    <x v="460"/>
    <x v="0"/>
    <m/>
  </r>
  <r>
    <d v="2022-11-06T23:11:42"/>
    <x v="8"/>
    <n v="17"/>
    <s v="GALINDEZ CHAVARRIAGA LUIS FERNANDO"/>
    <x v="1"/>
    <x v="0"/>
    <n v="265"/>
    <n v="24.090909090909101"/>
    <n v="237.49855907781"/>
    <s v="3 Descuentos (Angela despachadora y 2 Incidente con Usuario) "/>
    <n v="101924.35159999999"/>
    <x v="0"/>
    <n v="12950"/>
    <x v="460"/>
    <x v="0"/>
    <m/>
  </r>
  <r>
    <d v="2022-11-06T23:11:42"/>
    <x v="8"/>
    <n v="18"/>
    <s v="RENDON VIANA HUMBERTO DE JESUS"/>
    <x v="4"/>
    <x v="0"/>
    <n v="156"/>
    <n v="22.285714285714299"/>
    <n v="151.135446685879"/>
    <m/>
    <n v="64860.951000000001"/>
    <x v="0"/>
    <n v="12950"/>
    <x v="460"/>
    <x v="0"/>
    <m/>
  </r>
  <r>
    <d v="2022-11-06T23:11:42"/>
    <x v="8"/>
    <n v="20"/>
    <s v="TABORDA ROJAS DIEGO ALEJANDRO"/>
    <x v="3"/>
    <x v="0"/>
    <n v="248"/>
    <n v="24.8"/>
    <n v="215.90778097982701"/>
    <m/>
    <n v="92658.501399999994"/>
    <x v="0"/>
    <n v="12950"/>
    <x v="460"/>
    <x v="0"/>
    <m/>
  </r>
  <r>
    <d v="2022-11-06T23:11:43"/>
    <x v="8"/>
    <n v="23"/>
    <s v="MEDINA PARRA JONATHAN ESTIVEN"/>
    <x v="6"/>
    <x v="0"/>
    <n v="174"/>
    <n v="21.75"/>
    <n v="172.72622478386199"/>
    <s v="1 Descuento (Conduct) "/>
    <n v="74126.801200000002"/>
    <x v="2"/>
    <n v="12950"/>
    <x v="460"/>
    <x v="0"/>
    <m/>
  </r>
  <r>
    <d v="2022-11-06T23:11:43"/>
    <x v="8"/>
    <n v="27"/>
    <s v="ORTEGA ARROYAVE JUAN PABLO"/>
    <x v="1"/>
    <x v="0"/>
    <n v="260"/>
    <n v="23.636363636363601"/>
    <n v="237.49855907781"/>
    <m/>
    <n v="101924.35159999999"/>
    <x v="0"/>
    <n v="12950"/>
    <x v="460"/>
    <x v="0"/>
    <m/>
  </r>
  <r>
    <d v="2022-11-06T23:11:43"/>
    <x v="8"/>
    <n v="31"/>
    <s v="IDARRAGA GARCIA MIGUEL ANGEL"/>
    <x v="3"/>
    <x v="0"/>
    <n v="204"/>
    <n v="21.473684210526301"/>
    <n v="205.112391930836"/>
    <m/>
    <n v="88025.576400000005"/>
    <x v="0"/>
    <n v="12950"/>
    <x v="460"/>
    <x v="0"/>
    <m/>
  </r>
  <r>
    <d v="2022-11-06T23:11:43"/>
    <x v="8"/>
    <n v="41"/>
    <s v="GARCIA DAVID WILSON ALBERTO"/>
    <x v="3"/>
    <x v="1"/>
    <n v="201"/>
    <n v="20.100000000000001"/>
    <n v="215.90778097982701"/>
    <m/>
    <n v="92658.501399999994"/>
    <x v="1"/>
    <n v="12950"/>
    <x v="460"/>
    <x v="0"/>
    <m/>
  </r>
  <r>
    <d v="2022-11-06T23:11:43"/>
    <x v="8"/>
    <n v="42"/>
    <s v="CASTRILLON CLAVIJO CRISTIAN JESIC"/>
    <x v="6"/>
    <x v="0"/>
    <n v="142"/>
    <n v="17.75"/>
    <n v="172.72622478386199"/>
    <s v="1 Descuento (Conduct) "/>
    <n v="74126.801200000002"/>
    <x v="0"/>
    <n v="12950"/>
    <x v="460"/>
    <x v="0"/>
    <m/>
  </r>
  <r>
    <d v="2022-11-06T23:11:48"/>
    <x v="8"/>
    <n v="1"/>
    <s v="VELEZ ZAPATA SANTIAGO"/>
    <x v="1"/>
    <x v="0"/>
    <n v="187"/>
    <n v="17"/>
    <n v="187"/>
    <m/>
    <n v="79200"/>
    <x v="0"/>
    <n v="10833.3333"/>
    <x v="460"/>
    <x v="0"/>
    <m/>
  </r>
  <r>
    <d v="2022-11-06T23:11:48"/>
    <x v="8"/>
    <n v="3"/>
    <s v="CANO JIMENEZ ESNEIDER"/>
    <x v="0"/>
    <x v="0"/>
    <n v="138"/>
    <n v="15.3333333333333"/>
    <n v="138"/>
    <m/>
    <n v="58050"/>
    <x v="0"/>
    <n v="10833.3333"/>
    <x v="460"/>
    <x v="0"/>
    <m/>
  </r>
  <r>
    <d v="2022-11-08T00:31:43"/>
    <x v="10"/>
    <n v="2"/>
    <s v="CAAS LEZCANO IVAN ARTURO"/>
    <x v="2"/>
    <x v="0"/>
    <n v="120"/>
    <n v="20"/>
    <n v="108.69109947644"/>
    <m/>
    <n v="46210.9948"/>
    <x v="1"/>
    <n v="12000"/>
    <x v="461"/>
    <x v="0"/>
    <m/>
  </r>
  <r>
    <d v="2022-11-08T00:31:44"/>
    <x v="10"/>
    <n v="3"/>
    <s v="CANO JIMENEZ ESNEIDER"/>
    <x v="3"/>
    <x v="0"/>
    <n v="184"/>
    <n v="18.399999999999999"/>
    <n v="181.151832460733"/>
    <m/>
    <n v="77018.324600000007"/>
    <x v="0"/>
    <n v="12000"/>
    <x v="461"/>
    <x v="0"/>
    <m/>
  </r>
  <r>
    <d v="2022-11-08T00:31:44"/>
    <x v="10"/>
    <n v="7"/>
    <s v="QUIRAMA CASTAEDA JHON JADER"/>
    <x v="1"/>
    <x v="0"/>
    <n v="228"/>
    <n v="20.727272727272702"/>
    <n v="199.26701570680601"/>
    <m/>
    <n v="84720.157099999997"/>
    <x v="1"/>
    <n v="12000"/>
    <x v="461"/>
    <x v="0"/>
    <m/>
  </r>
  <r>
    <d v="2022-11-08T00:31:44"/>
    <x v="10"/>
    <n v="12"/>
    <s v="MARULANDA JARAMILLO DAWER ANDRES"/>
    <x v="6"/>
    <x v="0"/>
    <n v="132"/>
    <n v="16.5"/>
    <n v="144.92146596858601"/>
    <m/>
    <n v="61614.659699999997"/>
    <x v="0"/>
    <n v="12000"/>
    <x v="461"/>
    <x v="0"/>
    <m/>
  </r>
  <r>
    <d v="2022-11-08T00:31:44"/>
    <x v="10"/>
    <n v="13"/>
    <s v="ALQUICHIRE ACEVEDO NELSON JOSE"/>
    <x v="1"/>
    <x v="0"/>
    <n v="185"/>
    <n v="16.818181818181799"/>
    <n v="199.26701570680601"/>
    <m/>
    <n v="84720.157099999997"/>
    <x v="0"/>
    <n v="12000"/>
    <x v="461"/>
    <x v="0"/>
    <m/>
  </r>
  <r>
    <d v="2022-11-08T00:31:44"/>
    <x v="10"/>
    <n v="15"/>
    <s v="LONDOO LOPERA DUVAN ANDRES"/>
    <x v="3"/>
    <x v="0"/>
    <n v="161"/>
    <n v="16.100000000000001"/>
    <n v="181.151832460733"/>
    <m/>
    <n v="77018.324600000007"/>
    <x v="0"/>
    <n v="12000"/>
    <x v="461"/>
    <x v="0"/>
    <m/>
  </r>
  <r>
    <d v="2022-11-08T00:31:45"/>
    <x v="10"/>
    <n v="23"/>
    <s v="VELEZ ZAPATA SANTIAGO"/>
    <x v="6"/>
    <x v="0"/>
    <n v="133"/>
    <n v="16.625"/>
    <n v="144.92146596858601"/>
    <s v="2 Descuentos (Usuario desubicado y Conduct) "/>
    <n v="61614.659699999997"/>
    <x v="2"/>
    <n v="12000"/>
    <x v="461"/>
    <x v="0"/>
    <m/>
  </r>
  <r>
    <d v="2022-11-08T00:31:45"/>
    <x v="10"/>
    <n v="26"/>
    <s v="FRANCO BRAVO JHOAN FERNANDO"/>
    <x v="3"/>
    <x v="0"/>
    <n v="194"/>
    <n v="19.399999999999999"/>
    <n v="181.151832460733"/>
    <m/>
    <n v="77018.324600000007"/>
    <x v="0"/>
    <n v="12000"/>
    <x v="461"/>
    <x v="0"/>
    <m/>
  </r>
  <r>
    <d v="2022-11-08T00:31:45"/>
    <x v="10"/>
    <n v="29"/>
    <s v="VALENCIA MENDOZA JHON"/>
    <x v="2"/>
    <x v="0"/>
    <n v="110"/>
    <n v="18.3333333333333"/>
    <n v="108.69109947644"/>
    <m/>
    <n v="46210.9948"/>
    <x v="0"/>
    <n v="12000"/>
    <x v="461"/>
    <x v="0"/>
    <m/>
  </r>
  <r>
    <d v="2022-11-08T00:31:45"/>
    <x v="10"/>
    <n v="30"/>
    <s v="HIGUITA JHOSIMAR"/>
    <x v="3"/>
    <x v="0"/>
    <n v="145"/>
    <n v="14.5"/>
    <n v="181.151832460733"/>
    <s v="1 Descuento (Conduct) "/>
    <n v="77018.324600000007"/>
    <x v="0"/>
    <n v="12000"/>
    <x v="461"/>
    <x v="0"/>
    <m/>
  </r>
  <r>
    <d v="2022-11-08T00:31:45"/>
    <x v="10"/>
    <n v="31"/>
    <s v="IDARRAGA GARCIA MIGUEL ANGEL"/>
    <x v="1"/>
    <x v="0"/>
    <n v="179"/>
    <n v="16.272727272727298"/>
    <n v="199.26701570680601"/>
    <m/>
    <n v="84720.157099999997"/>
    <x v="0"/>
    <n v="12000"/>
    <x v="461"/>
    <x v="0"/>
    <m/>
  </r>
  <r>
    <d v="2022-11-08T00:31:46"/>
    <x v="10"/>
    <n v="32"/>
    <s v="HINCAPIE GALLEGO YEISON ANDRES"/>
    <x v="4"/>
    <x v="0"/>
    <n v="123"/>
    <n v="17.571428571428601"/>
    <n v="126.806282722513"/>
    <m/>
    <n v="53912.8272"/>
    <x v="0"/>
    <n v="12000"/>
    <x v="461"/>
    <x v="0"/>
    <m/>
  </r>
  <r>
    <d v="2022-11-08T00:31:46"/>
    <x v="10"/>
    <n v="33"/>
    <s v="TEJADA PEREZ JHON ALEXIS"/>
    <x v="3"/>
    <x v="0"/>
    <n v="187"/>
    <n v="18.7"/>
    <n v="181.151832460733"/>
    <m/>
    <n v="77018.324600000007"/>
    <x v="0"/>
    <n v="12000"/>
    <x v="461"/>
    <x v="0"/>
    <m/>
  </r>
  <r>
    <d v="2022-11-08T00:31:46"/>
    <x v="10"/>
    <n v="34"/>
    <s v="MONTOYA OSPINA GILBERTO ANTONIO"/>
    <x v="9"/>
    <x v="0"/>
    <n v="246"/>
    <n v="20.5"/>
    <n v="217.38219895288"/>
    <m/>
    <n v="92421.989499999996"/>
    <x v="0"/>
    <n v="12000"/>
    <x v="461"/>
    <x v="0"/>
    <m/>
  </r>
  <r>
    <d v="2022-11-08T00:31:46"/>
    <x v="10"/>
    <n v="35"/>
    <s v="URIBE HERRERA JUAN ESTEBAN"/>
    <x v="0"/>
    <x v="0"/>
    <n v="201"/>
    <n v="22.3333333333333"/>
    <n v="163.03664921466"/>
    <s v="1 Descuento (Transbordo) "/>
    <n v="69316.492100000003"/>
    <x v="1"/>
    <n v="12000"/>
    <x v="461"/>
    <x v="0"/>
    <m/>
  </r>
  <r>
    <d v="2022-11-08T00:31:46"/>
    <x v="10"/>
    <n v="36"/>
    <s v="MARTINEZ CHAVERRA LUIS NORBERTO"/>
    <x v="1"/>
    <x v="0"/>
    <n v="205"/>
    <n v="18.636363636363601"/>
    <n v="199.26701570680601"/>
    <m/>
    <n v="84720.157099999997"/>
    <x v="0"/>
    <n v="12000"/>
    <x v="461"/>
    <x v="0"/>
    <m/>
  </r>
  <r>
    <d v="2022-11-08T00:31:46"/>
    <x v="10"/>
    <n v="37"/>
    <s v="LONDOO ORTIZ ARNOLD DAVID"/>
    <x v="6"/>
    <x v="0"/>
    <n v="138"/>
    <n v="17.25"/>
    <n v="144.92146596858601"/>
    <m/>
    <n v="61614.659699999997"/>
    <x v="1"/>
    <n v="12000"/>
    <x v="461"/>
    <x v="0"/>
    <m/>
  </r>
  <r>
    <d v="2022-11-08T00:31:47"/>
    <x v="10"/>
    <n v="38"/>
    <s v="PACHECO MOGOLLON ELIAS ISIDRO"/>
    <x v="0"/>
    <x v="0"/>
    <n v="152"/>
    <n v="16.8888888888889"/>
    <n v="163.03664921466"/>
    <s v="2 Descuentos (Usuarios desubicados) "/>
    <n v="69316.492100000003"/>
    <x v="0"/>
    <n v="12000"/>
    <x v="461"/>
    <x v="0"/>
    <m/>
  </r>
  <r>
    <d v="2022-11-08T00:31:47"/>
    <x v="10"/>
    <n v="39"/>
    <s v="POSSO CORREA SANTIAGO ELIECER"/>
    <x v="0"/>
    <x v="0"/>
    <n v="149"/>
    <n v="16.5555555555556"/>
    <n v="163.03664921466"/>
    <m/>
    <n v="69316.492100000003"/>
    <x v="0"/>
    <n v="12000"/>
    <x v="461"/>
    <x v="0"/>
    <m/>
  </r>
  <r>
    <d v="2022-11-08T00:31:47"/>
    <x v="10"/>
    <n v="40"/>
    <s v="OCAMPO OCAMPO ANTONIO JOSE"/>
    <x v="9"/>
    <x v="0"/>
    <n v="247"/>
    <n v="20.5833333333333"/>
    <n v="217.38219895288"/>
    <m/>
    <n v="92421.989499999996"/>
    <x v="0"/>
    <n v="12000"/>
    <x v="461"/>
    <x v="0"/>
    <m/>
  </r>
  <r>
    <d v="2022-11-08T00:31:47"/>
    <x v="10"/>
    <n v="42"/>
    <s v="CASTRILLON CLAVIJO CRISTIAN JESIC"/>
    <x v="7"/>
    <x v="1"/>
    <n v="41"/>
    <n v="13.6666666666667"/>
    <n v="54.345549738219901"/>
    <s v="1 Descuento (Conduct) "/>
    <n v="23105.4974"/>
    <x v="0"/>
    <n v="12000"/>
    <x v="461"/>
    <x v="0"/>
    <m/>
  </r>
  <r>
    <d v="2022-11-08T00:32:00"/>
    <x v="10"/>
    <n v="6"/>
    <s v="ORTEGA ARROYAVE JUAN PABLO"/>
    <x v="3"/>
    <x v="0"/>
    <n v="134"/>
    <n v="13.4"/>
    <n v="134"/>
    <s v="1 Descuento (Conduct) "/>
    <n v="55800"/>
    <x v="0"/>
    <n v="5566.6666999999998"/>
    <x v="461"/>
    <x v="0"/>
    <m/>
  </r>
  <r>
    <d v="2022-11-08T00:32:00"/>
    <x v="10"/>
    <n v="10"/>
    <s v="LONDOO ORTIZ ARNOLD DAVID"/>
    <x v="7"/>
    <x v="0"/>
    <n v="33"/>
    <n v="11"/>
    <n v="33"/>
    <m/>
    <n v="13500"/>
    <x v="0"/>
    <n v="5566.6666999999998"/>
    <x v="461"/>
    <x v="0"/>
    <m/>
  </r>
  <r>
    <d v="2022-11-09T20:32:10"/>
    <x v="9"/>
    <n v="1"/>
    <s v="BERRIO GIL YEYSON DARIO"/>
    <x v="3"/>
    <x v="0"/>
    <n v="258"/>
    <n v="27.157894736842099"/>
    <n v="287.64347826086998"/>
    <s v="2 Descuentos (Conduct y Despachadora Isabel) "/>
    <n v="125164.5652"/>
    <x v="0"/>
    <n v="15874.0741"/>
    <x v="462"/>
    <x v="0"/>
    <m/>
  </r>
  <r>
    <d v="2022-11-09T20:32:11"/>
    <x v="9"/>
    <n v="2"/>
    <s v="CAAS LEZCANO IVAN ARTURO"/>
    <x v="4"/>
    <x v="0"/>
    <n v="238"/>
    <n v="34"/>
    <n v="211.94782608695701"/>
    <m/>
    <n v="92226.521699999998"/>
    <x v="1"/>
    <n v="15874.0741"/>
    <x v="462"/>
    <x v="0"/>
    <m/>
  </r>
  <r>
    <d v="2022-11-09T20:32:11"/>
    <x v="9"/>
    <n v="3"/>
    <s v="CANO JIMENEZ ESNEIDER"/>
    <x v="4"/>
    <x v="0"/>
    <n v="194"/>
    <n v="27.714285714285701"/>
    <n v="211.94782608695701"/>
    <s v="1 Descuento (Despachadora Isabel) "/>
    <n v="92226.521699999998"/>
    <x v="0"/>
    <n v="15874.0741"/>
    <x v="462"/>
    <x v="0"/>
    <m/>
  </r>
  <r>
    <d v="2022-11-09T20:32:11"/>
    <x v="9"/>
    <n v="5"/>
    <s v="GONZALEZ MONTAO HERNAN DARIO"/>
    <x v="6"/>
    <x v="0"/>
    <n v="278"/>
    <n v="34.75"/>
    <n v="242.22608695652201"/>
    <m/>
    <n v="105401.73910000001"/>
    <x v="1"/>
    <n v="15874.0741"/>
    <x v="462"/>
    <x v="0"/>
    <m/>
  </r>
  <r>
    <d v="2022-11-09T20:32:12"/>
    <x v="9"/>
    <n v="6"/>
    <s v="VARGAS ROJAS DIELMER AUGUSTO"/>
    <x v="3"/>
    <x v="0"/>
    <n v="324"/>
    <n v="32.4"/>
    <n v="302.78260869565202"/>
    <s v="1 Descuento (Jefe de ruta) "/>
    <n v="131752.17389999999"/>
    <x v="0"/>
    <n v="15874.0741"/>
    <x v="462"/>
    <x v="0"/>
    <m/>
  </r>
  <r>
    <d v="2022-11-09T20:32:12"/>
    <x v="9"/>
    <n v="7"/>
    <s v="FRANCO JUAN"/>
    <x v="9"/>
    <x v="0"/>
    <n v="382"/>
    <n v="31.8333333333333"/>
    <n v="363.33913043478299"/>
    <m/>
    <n v="158102.60870000001"/>
    <x v="1"/>
    <n v="15874.0741"/>
    <x v="462"/>
    <x v="0"/>
    <m/>
  </r>
  <r>
    <d v="2022-11-09T20:32:12"/>
    <x v="9"/>
    <n v="8"/>
    <s v="VACA FIERRO ROBINSON"/>
    <x v="9"/>
    <x v="0"/>
    <n v="435"/>
    <n v="36.25"/>
    <n v="363.33913043478299"/>
    <m/>
    <n v="158102.60870000001"/>
    <x v="1"/>
    <n v="15874.0741"/>
    <x v="462"/>
    <x v="0"/>
    <m/>
  </r>
  <r>
    <d v="2022-11-09T20:32:12"/>
    <x v="9"/>
    <n v="9"/>
    <s v="PINEDA ESTRADA CRISTIAN JOHAN"/>
    <x v="6"/>
    <x v="0"/>
    <n v="212"/>
    <n v="26.5"/>
    <n v="242.22608695652201"/>
    <m/>
    <n v="105401.73910000001"/>
    <x v="0"/>
    <n v="15874.0741"/>
    <x v="462"/>
    <x v="0"/>
    <m/>
  </r>
  <r>
    <d v="2022-11-09T20:32:13"/>
    <x v="9"/>
    <n v="10"/>
    <s v="LONDOO URREGO DANIEL ANDRES"/>
    <x v="3"/>
    <x v="0"/>
    <n v="278"/>
    <n v="27.8"/>
    <n v="302.78260869565202"/>
    <m/>
    <n v="131752.17389999999"/>
    <x v="0"/>
    <n v="15874.0741"/>
    <x v="462"/>
    <x v="0"/>
    <m/>
  </r>
  <r>
    <d v="2022-11-09T20:32:13"/>
    <x v="1"/>
    <n v="12"/>
    <s v="MARULANDA JARAMILLO DAWER ANDRES"/>
    <x v="4"/>
    <x v="0"/>
    <n v="185"/>
    <n v="26.428571428571399"/>
    <n v="211.94782608695701"/>
    <m/>
    <n v="92226.521699999998"/>
    <x v="0"/>
    <n v="15874.0741"/>
    <x v="462"/>
    <x v="0"/>
    <m/>
  </r>
  <r>
    <d v="2022-11-09T20:32:13"/>
    <x v="1"/>
    <n v="13"/>
    <s v="ALQUICHIRE ACEVEDO NELSON JOSE"/>
    <x v="10"/>
    <x v="0"/>
    <n v="136"/>
    <n v="30.2222222222222"/>
    <n v="136.25217391304301"/>
    <s v="3 Descuentos (Incidente con Usuarios) "/>
    <n v="59288.478300000002"/>
    <x v="0"/>
    <n v="15874.0741"/>
    <x v="462"/>
    <x v="0"/>
    <m/>
  </r>
  <r>
    <d v="2022-11-09T20:32:13"/>
    <x v="1"/>
    <n v="14"/>
    <s v="JIMENEZ JIMENEZ OMAR DAVID"/>
    <x v="3"/>
    <x v="0"/>
    <n v="338"/>
    <n v="33.799999999999997"/>
    <n v="302.78260869565202"/>
    <m/>
    <n v="131752.17389999999"/>
    <x v="1"/>
    <n v="15874.0741"/>
    <x v="462"/>
    <x v="0"/>
    <m/>
  </r>
  <r>
    <d v="2022-11-09T20:32:14"/>
    <x v="1"/>
    <n v="15"/>
    <s v="LOPERA AGUDELO LUIS FRANCISCO"/>
    <x v="0"/>
    <x v="0"/>
    <n v="246"/>
    <n v="27.3333333333333"/>
    <n v="272.50434782608698"/>
    <m/>
    <n v="118576.9565"/>
    <x v="0"/>
    <n v="15874.0741"/>
    <x v="462"/>
    <x v="0"/>
    <m/>
  </r>
  <r>
    <d v="2022-11-09T20:32:14"/>
    <x v="1"/>
    <n v="16"/>
    <s v="MEJIA YEISON"/>
    <x v="6"/>
    <x v="1"/>
    <n v="231"/>
    <n v="28.875"/>
    <n v="242.22608695652201"/>
    <m/>
    <n v="105401.73910000001"/>
    <x v="0"/>
    <n v="15874.0741"/>
    <x v="462"/>
    <x v="0"/>
    <m/>
  </r>
  <r>
    <d v="2022-11-09T20:32:14"/>
    <x v="1"/>
    <n v="17"/>
    <s v="GALINDEZ CHAVARRIAGA LUIS FERNANDO"/>
    <x v="1"/>
    <x v="0"/>
    <n v="313"/>
    <n v="28.454545454545499"/>
    <n v="333.06086956521699"/>
    <m/>
    <n v="144927.39129999999"/>
    <x v="0"/>
    <n v="15874.0741"/>
    <x v="462"/>
    <x v="0"/>
    <m/>
  </r>
  <r>
    <d v="2022-11-09T20:32:14"/>
    <x v="1"/>
    <n v="23"/>
    <s v="MEDINA PARRA JONATHAN ESTIVEN"/>
    <x v="0"/>
    <x v="0"/>
    <n v="251"/>
    <n v="27.8888888888889"/>
    <n v="272.50434782608698"/>
    <m/>
    <n v="118576.9565"/>
    <x v="2"/>
    <n v="15874.0741"/>
    <x v="462"/>
    <x v="0"/>
    <m/>
  </r>
  <r>
    <d v="2022-11-09T20:32:14"/>
    <x v="1"/>
    <n v="27"/>
    <s v="ORTEGA ARROYAVE JUAN PABLO"/>
    <x v="6"/>
    <x v="0"/>
    <n v="215"/>
    <n v="26.875"/>
    <n v="242.22608695652201"/>
    <m/>
    <n v="105401.73910000001"/>
    <x v="0"/>
    <n v="15874.0741"/>
    <x v="462"/>
    <x v="0"/>
    <m/>
  </r>
  <r>
    <d v="2022-11-09T20:32:15"/>
    <x v="9"/>
    <n v="32"/>
    <s v="HINCAPIE GALLEGO YEISON ANDRES"/>
    <x v="6"/>
    <x v="1"/>
    <n v="245"/>
    <n v="30.625"/>
    <n v="242.22608695652201"/>
    <s v="1 Descuento (Conduct) "/>
    <n v="105401.73910000001"/>
    <x v="0"/>
    <n v="15874.0741"/>
    <x v="462"/>
    <x v="0"/>
    <m/>
  </r>
  <r>
    <d v="2022-11-09T20:32:15"/>
    <x v="9"/>
    <n v="33"/>
    <s v="TEJADA PEREZ JHON ALEXIS"/>
    <x v="0"/>
    <x v="0"/>
    <n v="270"/>
    <n v="30"/>
    <n v="272.50434782608698"/>
    <m/>
    <n v="118576.9565"/>
    <x v="0"/>
    <n v="15874.0741"/>
    <x v="462"/>
    <x v="0"/>
    <m/>
  </r>
  <r>
    <d v="2022-11-09T20:32:16"/>
    <x v="9"/>
    <n v="34"/>
    <s v="MONTOYA OSPINA GILBERTO ANTONIO"/>
    <x v="1"/>
    <x v="0"/>
    <n v="335"/>
    <n v="30.454545454545499"/>
    <n v="333.06086956521699"/>
    <m/>
    <n v="144927.39129999999"/>
    <x v="0"/>
    <n v="15874.0741"/>
    <x v="462"/>
    <x v="0"/>
    <m/>
  </r>
  <r>
    <d v="2022-11-09T20:32:16"/>
    <x v="9"/>
    <n v="35"/>
    <s v="URIBE HERRERA JUAN ESTEBAN"/>
    <x v="0"/>
    <x v="0"/>
    <n v="264"/>
    <n v="29.3333333333333"/>
    <n v="272.50434782608698"/>
    <s v="2 Descuentos (Usuarios desubicados) "/>
    <n v="118576.9565"/>
    <x v="1"/>
    <n v="15874.0741"/>
    <x v="462"/>
    <x v="0"/>
    <m/>
  </r>
  <r>
    <d v="2022-11-09T20:32:16"/>
    <x v="9"/>
    <n v="36"/>
    <s v="MARTINEZ CHAVERRA LUIS NORBERTO"/>
    <x v="3"/>
    <x v="0"/>
    <n v="329"/>
    <n v="32.9"/>
    <n v="302.78260869565202"/>
    <m/>
    <n v="131752.17389999999"/>
    <x v="0"/>
    <n v="15874.0741"/>
    <x v="462"/>
    <x v="0"/>
    <m/>
  </r>
  <r>
    <d v="2022-11-09T20:32:17"/>
    <x v="9"/>
    <n v="37"/>
    <s v="RESTREPO RODRIGUEZ LIBARDO ANDRES"/>
    <x v="0"/>
    <x v="0"/>
    <n v="284"/>
    <n v="31.5555555555556"/>
    <n v="272.50434782608698"/>
    <m/>
    <n v="118576.9565"/>
    <x v="1"/>
    <n v="15874.0741"/>
    <x v="462"/>
    <x v="0"/>
    <m/>
  </r>
  <r>
    <d v="2022-11-09T20:32:17"/>
    <x v="9"/>
    <n v="38"/>
    <s v="PACHECO MOGOLLON ELIAS ISIDRO"/>
    <x v="0"/>
    <x v="0"/>
    <n v="250"/>
    <n v="27.7777777777778"/>
    <n v="272.50434782608698"/>
    <s v="5 Descuentos (Incidente con Usuarios) "/>
    <n v="118576.9565"/>
    <x v="0"/>
    <n v="15874.0741"/>
    <x v="462"/>
    <x v="0"/>
    <m/>
  </r>
  <r>
    <d v="2022-11-09T20:32:17"/>
    <x v="9"/>
    <n v="40"/>
    <s v="VELEZ ZAPATA SANTIAGO"/>
    <x v="0"/>
    <x v="3"/>
    <n v="265"/>
    <n v="29.4444444444444"/>
    <n v="272.50434782608698"/>
    <m/>
    <n v="118576.9565"/>
    <x v="0"/>
    <n v="15874.0741"/>
    <x v="462"/>
    <x v="0"/>
    <m/>
  </r>
  <r>
    <d v="2022-11-09T20:32:18"/>
    <x v="9"/>
    <n v="41"/>
    <s v="GARCIA DAVID WILSON ALBERTO"/>
    <x v="2"/>
    <x v="0"/>
    <n v="208"/>
    <n v="34.6666666666667"/>
    <n v="181.66956521739101"/>
    <s v="1 Descuento (Usuario con Movilidad reducida) "/>
    <n v="79051.304300000003"/>
    <x v="1"/>
    <n v="15874.0741"/>
    <x v="462"/>
    <x v="0"/>
    <m/>
  </r>
  <r>
    <d v="2022-11-09T20:32:23"/>
    <x v="1"/>
    <n v="20"/>
    <s v="TABORDA ROJAS DIEGO ALEJANDRO"/>
    <x v="9"/>
    <x v="0"/>
    <n v="309"/>
    <n v="25.75"/>
    <n v="309"/>
    <m/>
    <n v="133650"/>
    <x v="0"/>
    <n v="21060"/>
    <x v="462"/>
    <x v="0"/>
    <m/>
  </r>
  <r>
    <d v="2022-11-09T20:32:24"/>
    <x v="1"/>
    <n v="26"/>
    <s v="FRANCO BRAVO JHOAN FERNANDO"/>
    <x v="3"/>
    <x v="0"/>
    <n v="261"/>
    <n v="26.3"/>
    <n v="261"/>
    <s v="2 Descuentos (Conducts) "/>
    <n v="112950"/>
    <x v="0"/>
    <n v="21060"/>
    <x v="462"/>
    <x v="0"/>
    <m/>
  </r>
  <r>
    <d v="2022-11-09T20:32:24"/>
    <x v="9"/>
    <n v="31"/>
    <s v="IDARRAGA GARCIA MIGUEL ANGEL"/>
    <x v="0"/>
    <x v="3"/>
    <n v="231"/>
    <n v="25.7777777777778"/>
    <n v="231"/>
    <s v="3 Descuentos (Jefe de ruta) "/>
    <n v="99900"/>
    <x v="0"/>
    <n v="21060"/>
    <x v="462"/>
    <x v="0"/>
    <m/>
  </r>
  <r>
    <d v="2022-11-09T20:32:24"/>
    <x v="9"/>
    <n v="30"/>
    <s v="HIGUITA JHOSIMAR"/>
    <x v="1"/>
    <x v="0"/>
    <n v="252"/>
    <n v="23"/>
    <n v="252"/>
    <s v="2 Descuentos (Jefe de ruta) "/>
    <n v="108450"/>
    <x v="0"/>
    <n v="21060"/>
    <x v="462"/>
    <x v="0"/>
    <m/>
  </r>
  <r>
    <d v="2022-11-10T01:23:47"/>
    <x v="1"/>
    <n v="1"/>
    <s v="BERRIO GIL YEYSON DARIO"/>
    <x v="3"/>
    <x v="0"/>
    <n v="234"/>
    <n v="23.4"/>
    <n v="286.150627615063"/>
    <m/>
    <n v="124267.7824"/>
    <x v="0"/>
    <n v="14140"/>
    <x v="463"/>
    <x v="0"/>
    <m/>
  </r>
  <r>
    <d v="2022-11-10T01:23:47"/>
    <x v="1"/>
    <n v="2"/>
    <s v="CAAS LEZCANO IVAN ARTURO"/>
    <x v="3"/>
    <x v="0"/>
    <n v="318"/>
    <n v="31.8"/>
    <n v="286.150627615063"/>
    <m/>
    <n v="124267.7824"/>
    <x v="1"/>
    <n v="14140"/>
    <x v="463"/>
    <x v="0"/>
    <m/>
  </r>
  <r>
    <d v="2022-11-10T01:23:48"/>
    <x v="1"/>
    <n v="5"/>
    <s v="GONZALEZ MONTAO HERNAN DARIO"/>
    <x v="3"/>
    <x v="0"/>
    <n v="300"/>
    <n v="30"/>
    <n v="286.150627615063"/>
    <s v="4 Descuentos (3 conducts y Propietario) "/>
    <n v="124267.7824"/>
    <x v="1"/>
    <n v="14140"/>
    <x v="463"/>
    <x v="0"/>
    <m/>
  </r>
  <r>
    <d v="2022-11-10T01:23:48"/>
    <x v="1"/>
    <n v="6"/>
    <s v="VARGAS ROJAS DIELMER AUGUSTO"/>
    <x v="10"/>
    <x v="0"/>
    <n v="136"/>
    <n v="30.2222222222222"/>
    <n v="128.76778242677801"/>
    <m/>
    <n v="55920.502099999998"/>
    <x v="0"/>
    <n v="14140"/>
    <x v="463"/>
    <x v="0"/>
    <m/>
  </r>
  <r>
    <d v="2022-11-10T01:23:48"/>
    <x v="1"/>
    <n v="7"/>
    <s v="FRANCO JUAN"/>
    <x v="6"/>
    <x v="3"/>
    <n v="317"/>
    <n v="37.294117647058798"/>
    <n v="243.22803347280299"/>
    <m/>
    <n v="105627.6151"/>
    <x v="1"/>
    <n v="14140"/>
    <x v="463"/>
    <x v="0"/>
    <m/>
  </r>
  <r>
    <d v="2022-11-10T01:23:48"/>
    <x v="1"/>
    <n v="8"/>
    <s v="VACA FIERRO ROBINSON"/>
    <x v="3"/>
    <x v="0"/>
    <n v="277"/>
    <n v="27.7"/>
    <n v="286.150627615063"/>
    <s v="1 Descuento (Propietario) "/>
    <n v="124267.7824"/>
    <x v="1"/>
    <n v="14140"/>
    <x v="463"/>
    <x v="0"/>
    <m/>
  </r>
  <r>
    <d v="2022-11-10T01:23:48"/>
    <x v="1"/>
    <n v="9"/>
    <s v="PINEDA ESTRADA CRISTIAN JOHAN"/>
    <x v="0"/>
    <x v="1"/>
    <n v="247"/>
    <n v="27.4444444444444"/>
    <n v="257.53556485355602"/>
    <s v="2 Descuentos (Propietario y Usuario Desubicado) "/>
    <n v="111841.0042"/>
    <x v="0"/>
    <n v="14140"/>
    <x v="463"/>
    <x v="0"/>
    <m/>
  </r>
  <r>
    <d v="2022-11-10T01:23:49"/>
    <x v="1"/>
    <n v="10"/>
    <s v="LONDOO URREGO DANIEL ANDRES"/>
    <x v="6"/>
    <x v="1"/>
    <n v="255"/>
    <n v="31.875"/>
    <n v="228.92050209204999"/>
    <s v="2 Descuentos (Conduct y Usuario desubicado) "/>
    <n v="99414.225900000005"/>
    <x v="0"/>
    <n v="14140"/>
    <x v="463"/>
    <x v="0"/>
    <m/>
  </r>
  <r>
    <d v="2022-11-10T01:23:49"/>
    <x v="9"/>
    <n v="11"/>
    <s v="VANEGAS RAMOS MIGUEL ANGEL"/>
    <x v="8"/>
    <x v="0"/>
    <n v="185"/>
    <n v="37"/>
    <n v="143.07531380753099"/>
    <m/>
    <n v="62133.891199999998"/>
    <x v="0"/>
    <n v="14140"/>
    <x v="463"/>
    <x v="0"/>
    <m/>
  </r>
  <r>
    <d v="2022-11-10T01:23:49"/>
    <x v="9"/>
    <n v="12"/>
    <s v="MARULANDA JARAMILLO DAWER ANDRES"/>
    <x v="6"/>
    <x v="0"/>
    <n v="205"/>
    <n v="25.625"/>
    <n v="228.92050209204999"/>
    <s v="4 Descuentos (Conducts) "/>
    <n v="99414.225900000005"/>
    <x v="0"/>
    <n v="14140"/>
    <x v="463"/>
    <x v="0"/>
    <m/>
  </r>
  <r>
    <d v="2022-11-10T01:23:49"/>
    <x v="9"/>
    <n v="14"/>
    <s v="JIMENEZ JIMENEZ OMAR DAVID"/>
    <x v="3"/>
    <x v="0"/>
    <n v="258"/>
    <n v="25.8"/>
    <n v="286.150627615063"/>
    <s v="2 Descuentos (Conducts) "/>
    <n v="124267.7824"/>
    <x v="1"/>
    <n v="14140"/>
    <x v="463"/>
    <x v="0"/>
    <m/>
  </r>
  <r>
    <d v="2022-11-10T01:23:49"/>
    <x v="9"/>
    <n v="15"/>
    <s v="LOPERA AGUDELO LUIS FRANCISCO"/>
    <x v="0"/>
    <x v="0"/>
    <n v="232"/>
    <n v="25.7777777777778"/>
    <n v="257.53556485355602"/>
    <m/>
    <n v="111841.0042"/>
    <x v="0"/>
    <n v="14140"/>
    <x v="463"/>
    <x v="0"/>
    <m/>
  </r>
  <r>
    <d v="2022-11-10T01:23:49"/>
    <x v="9"/>
    <n v="16"/>
    <s v="MEJIA YEISON"/>
    <x v="0"/>
    <x v="0"/>
    <n v="254"/>
    <n v="28.2222222222222"/>
    <n v="257.53556485355602"/>
    <m/>
    <n v="111841.0042"/>
    <x v="0"/>
    <n v="14140"/>
    <x v="463"/>
    <x v="0"/>
    <m/>
  </r>
  <r>
    <d v="2022-11-10T01:23:50"/>
    <x v="9"/>
    <n v="18"/>
    <s v="RENDON VIANA HUMBERTO DE JESUS"/>
    <x v="3"/>
    <x v="3"/>
    <n v="235"/>
    <n v="23.5"/>
    <n v="286.150627615063"/>
    <m/>
    <n v="124267.7824"/>
    <x v="0"/>
    <n v="14140"/>
    <x v="463"/>
    <x v="0"/>
    <m/>
  </r>
  <r>
    <d v="2022-11-10T01:23:50"/>
    <x v="9"/>
    <n v="20"/>
    <s v="TABORDA ROJAS DIEGO ALEJANDRO"/>
    <x v="0"/>
    <x v="0"/>
    <n v="252"/>
    <n v="28"/>
    <n v="257.53556485355602"/>
    <s v="2 Descuentos (Despachadora Isabel y Usuario desubicado) "/>
    <n v="111841.0042"/>
    <x v="0"/>
    <n v="14140"/>
    <x v="463"/>
    <x v="0"/>
    <m/>
  </r>
  <r>
    <d v="2022-11-10T01:23:50"/>
    <x v="9"/>
    <n v="22"/>
    <s v="QUIRAMA CASTAEDA JHON JADER"/>
    <x v="0"/>
    <x v="0"/>
    <n v="318"/>
    <n v="35.3333333333333"/>
    <n v="257.53556485355602"/>
    <m/>
    <n v="111841.0042"/>
    <x v="1"/>
    <n v="14140"/>
    <x v="463"/>
    <x v="0"/>
    <m/>
  </r>
  <r>
    <d v="2022-11-10T01:23:50"/>
    <x v="9"/>
    <n v="23"/>
    <s v="MEDINA PARRA JONATHAN ESTIVEN"/>
    <x v="6"/>
    <x v="0"/>
    <n v="237"/>
    <n v="29.625"/>
    <n v="228.92050209204999"/>
    <m/>
    <n v="99414.225900000005"/>
    <x v="2"/>
    <n v="14140"/>
    <x v="463"/>
    <x v="0"/>
    <m/>
  </r>
  <r>
    <d v="2022-11-10T01:23:50"/>
    <x v="9"/>
    <n v="26"/>
    <s v="FRANCO BRAVO JHOAN FERNANDO"/>
    <x v="11"/>
    <x v="0"/>
    <n v="59"/>
    <n v="29.5"/>
    <n v="57.230125523012603"/>
    <s v="1 Descuento (Propietario) "/>
    <n v="24853.556499999999"/>
    <x v="0"/>
    <n v="14140"/>
    <x v="463"/>
    <x v="0"/>
    <m/>
  </r>
  <r>
    <d v="2022-11-10T01:23:50"/>
    <x v="9"/>
    <n v="27"/>
    <s v="ORTEGA ARROYAVE JUAN PABLO"/>
    <x v="0"/>
    <x v="0"/>
    <n v="224"/>
    <n v="24.8888888888889"/>
    <n v="257.53556485355602"/>
    <m/>
    <n v="111841.0042"/>
    <x v="0"/>
    <n v="14140"/>
    <x v="463"/>
    <x v="0"/>
    <m/>
  </r>
  <r>
    <d v="2022-11-10T01:23:51"/>
    <x v="9"/>
    <n v="29"/>
    <s v="VALENCIA MENDOZA JHON"/>
    <x v="6"/>
    <x v="0"/>
    <n v="219"/>
    <n v="27.375"/>
    <n v="228.92050209204999"/>
    <s v="3 Descuentos (Despachadora Isabel y 2 Conducts) "/>
    <n v="99414.225900000005"/>
    <x v="0"/>
    <n v="14140"/>
    <x v="463"/>
    <x v="0"/>
    <m/>
  </r>
  <r>
    <d v="2022-11-10T01:23:51"/>
    <x v="1"/>
    <n v="31"/>
    <s v="IDARRAGA GARCIA MIGUEL ANGEL"/>
    <x v="6"/>
    <x v="1"/>
    <n v="253"/>
    <n v="31.625"/>
    <n v="228.92050209204999"/>
    <s v="4 Descuentos (Transbordo veh 16) "/>
    <n v="99414.225900000005"/>
    <x v="0"/>
    <n v="14140"/>
    <x v="463"/>
    <x v="0"/>
    <m/>
  </r>
  <r>
    <d v="2022-11-10T01:23:51"/>
    <x v="1"/>
    <n v="32"/>
    <s v="HINCAPIE GALLEGO YEISON ANDRES"/>
    <x v="1"/>
    <x v="0"/>
    <n v="282"/>
    <n v="25.636363636363601"/>
    <n v="314.76569037656901"/>
    <m/>
    <n v="136694.5607"/>
    <x v="0"/>
    <n v="14140"/>
    <x v="463"/>
    <x v="0"/>
    <m/>
  </r>
  <r>
    <d v="2022-11-10T01:23:51"/>
    <x v="1"/>
    <n v="33"/>
    <s v="TEJADA PEREZ JHON ALEXIS"/>
    <x v="0"/>
    <x v="0"/>
    <n v="214"/>
    <n v="23.7777777777778"/>
    <n v="257.53556485355602"/>
    <s v="2 Descuentos (Conducts) "/>
    <n v="111841.0042"/>
    <x v="0"/>
    <n v="14140"/>
    <x v="463"/>
    <x v="0"/>
    <m/>
  </r>
  <r>
    <d v="2022-11-10T01:23:51"/>
    <x v="1"/>
    <n v="34"/>
    <s v="MONTOYA OSPINA GILBERTO ANTONIO"/>
    <x v="7"/>
    <x v="0"/>
    <n v="95"/>
    <n v="31.6666666666667"/>
    <n v="85.845188284518798"/>
    <m/>
    <n v="37280.334699999999"/>
    <x v="0"/>
    <n v="14140"/>
    <x v="463"/>
    <x v="0"/>
    <m/>
  </r>
  <r>
    <d v="2022-11-10T01:23:52"/>
    <x v="1"/>
    <n v="35"/>
    <s v="URIBE HERRERA JUAN ESTEBAN"/>
    <x v="3"/>
    <x v="0"/>
    <n v="273"/>
    <n v="27.3"/>
    <n v="286.150627615063"/>
    <m/>
    <n v="124267.7824"/>
    <x v="1"/>
    <n v="14140"/>
    <x v="463"/>
    <x v="0"/>
    <m/>
  </r>
  <r>
    <d v="2022-11-10T01:23:52"/>
    <x v="1"/>
    <n v="36"/>
    <s v="LONDOO CADAVID DAVID SANTIAGO"/>
    <x v="3"/>
    <x v="0"/>
    <n v="236"/>
    <n v="23.6"/>
    <n v="286.150627615063"/>
    <s v="4 Descuentos (Conducts) "/>
    <n v="124267.7824"/>
    <x v="0"/>
    <n v="14140"/>
    <x v="463"/>
    <x v="0"/>
    <m/>
  </r>
  <r>
    <d v="2022-11-10T01:23:52"/>
    <x v="1"/>
    <n v="39"/>
    <s v="POSSO CORREA SANTIAGO ELIECER"/>
    <x v="8"/>
    <x v="1"/>
    <n v="136"/>
    <n v="27.2"/>
    <n v="143.07531380753099"/>
    <m/>
    <n v="62133.891199999998"/>
    <x v="0"/>
    <n v="14140"/>
    <x v="463"/>
    <x v="0"/>
    <m/>
  </r>
  <r>
    <d v="2022-11-10T01:23:52"/>
    <x v="1"/>
    <n v="40"/>
    <s v="OCAMPO OCAMPO ANTONIO JOSE"/>
    <x v="0"/>
    <x v="0"/>
    <n v="289"/>
    <n v="32.1111111111111"/>
    <n v="257.53556485355602"/>
    <m/>
    <n v="111841.0042"/>
    <x v="0"/>
    <n v="14140"/>
    <x v="463"/>
    <x v="0"/>
    <m/>
  </r>
  <r>
    <d v="2022-11-10T01:23:52"/>
    <x v="1"/>
    <n v="41"/>
    <s v="GARCIA DAVID WILSON ALBERTO"/>
    <x v="6"/>
    <x v="0"/>
    <n v="299"/>
    <n v="37.375"/>
    <n v="228.92050209204999"/>
    <s v="1 Descuento (Usuario con movilidad reducida) "/>
    <n v="99414.225900000005"/>
    <x v="1"/>
    <n v="14140"/>
    <x v="463"/>
    <x v="0"/>
    <m/>
  </r>
  <r>
    <d v="2022-11-10T01:24:45"/>
    <x v="9"/>
    <n v="3"/>
    <s v="CANO JIMENEZ ESNEIDER"/>
    <x v="0"/>
    <x v="3"/>
    <n v="204"/>
    <n v="22.6666666666667"/>
    <n v="204"/>
    <m/>
    <n v="87750"/>
    <x v="0"/>
    <n v="9160"/>
    <x v="463"/>
    <x v="0"/>
    <m/>
  </r>
  <r>
    <d v="2022-11-10T01:24:45"/>
    <x v="9"/>
    <n v="25"/>
    <s v="VARGAS ROJAS DIELMER AUGUSTO"/>
    <x v="5"/>
    <x v="0"/>
    <n v="20"/>
    <n v="20"/>
    <n v="20"/>
    <s v="6 Descuentos (Conducts) "/>
    <n v="8550"/>
    <x v="1"/>
    <n v="9160"/>
    <x v="463"/>
    <x v="0"/>
    <m/>
  </r>
  <r>
    <d v="2022-11-10T01:24:45"/>
    <x v="1"/>
    <n v="30"/>
    <s v="HIGUITA JHOSIMAR"/>
    <x v="1"/>
    <x v="3"/>
    <n v="254"/>
    <n v="23.090909090909101"/>
    <n v="254"/>
    <m/>
    <n v="109350"/>
    <x v="0"/>
    <n v="9160"/>
    <x v="463"/>
    <x v="0"/>
    <m/>
  </r>
  <r>
    <d v="2022-11-10T01:24:45"/>
    <x v="9"/>
    <n v="37"/>
    <s v="PIEDRAHITA MADRID SANTIAGO"/>
    <x v="8"/>
    <x v="0"/>
    <n v="114"/>
    <n v="22.8"/>
    <n v="114"/>
    <m/>
    <n v="49050"/>
    <x v="1"/>
    <n v="9160"/>
    <x v="463"/>
    <x v="0"/>
    <m/>
  </r>
  <r>
    <d v="2022-11-11T00:25:23"/>
    <x v="9"/>
    <n v="10"/>
    <s v="PIEDRAHITA MADRID SANTIAGO"/>
    <x v="0"/>
    <x v="0"/>
    <n v="194"/>
    <n v="21.5555555555556"/>
    <n v="194"/>
    <m/>
    <n v="83250"/>
    <x v="0"/>
    <n v="15400"/>
    <x v="464"/>
    <x v="0"/>
    <m/>
  </r>
  <r>
    <d v="2022-11-11T00:25:23"/>
    <x v="1"/>
    <n v="11"/>
    <s v="DURANGO MANCO ANDRES DE JESUS"/>
    <x v="0"/>
    <x v="0"/>
    <n v="188"/>
    <n v="20.8888888888889"/>
    <n v="188"/>
    <m/>
    <n v="80550"/>
    <x v="0"/>
    <n v="15400"/>
    <x v="464"/>
    <x v="0"/>
    <m/>
  </r>
  <r>
    <d v="2022-11-11T00:25:23"/>
    <x v="1"/>
    <n v="26"/>
    <s v="FRANCO BRAVO JHOAN FERNANDO"/>
    <x v="1"/>
    <x v="0"/>
    <n v="244"/>
    <n v="22.272727272727298"/>
    <n v="244"/>
    <s v="1 Descuento (Propietario) "/>
    <n v="105300"/>
    <x v="0"/>
    <n v="15400"/>
    <x v="464"/>
    <x v="0"/>
    <m/>
  </r>
  <r>
    <d v="2022-11-11T00:25:23"/>
    <x v="1"/>
    <n v="42"/>
    <s v="MEJIA YEISON"/>
    <x v="6"/>
    <x v="0"/>
    <n v="144"/>
    <n v="19.2"/>
    <n v="144"/>
    <m/>
    <n v="61425"/>
    <x v="0"/>
    <n v="15400"/>
    <x v="464"/>
    <x v="0"/>
    <m/>
  </r>
  <r>
    <d v="2022-11-11T00:26:21"/>
    <x v="9"/>
    <n v="1"/>
    <s v="CASTRILLON CLAVIJO CRISTIAN JESIC"/>
    <x v="11"/>
    <x v="0"/>
    <n v="43"/>
    <n v="28.6666666666667"/>
    <n v="41.481765834932801"/>
    <m/>
    <n v="17991.794600000001"/>
    <x v="0"/>
    <n v="14328.125"/>
    <x v="464"/>
    <x v="0"/>
    <m/>
  </r>
  <r>
    <d v="2022-11-11T00:26:21"/>
    <x v="9"/>
    <n v="2"/>
    <s v="CAAS LEZCANO IVAN ARTURO"/>
    <x v="6"/>
    <x v="0"/>
    <n v="246"/>
    <n v="30.75"/>
    <n v="221.23608445297501"/>
    <m/>
    <n v="95956.237999999998"/>
    <x v="1"/>
    <n v="14328.125"/>
    <x v="464"/>
    <x v="0"/>
    <m/>
  </r>
  <r>
    <d v="2022-11-11T00:26:21"/>
    <x v="9"/>
    <n v="3"/>
    <s v="CANO JIMENEZ ESNEIDER"/>
    <x v="2"/>
    <x v="0"/>
    <n v="166"/>
    <n v="25.538461538461501"/>
    <n v="179.75431861804199"/>
    <m/>
    <n v="77964.443400000004"/>
    <x v="0"/>
    <n v="14328.125"/>
    <x v="464"/>
    <x v="0"/>
    <m/>
  </r>
  <r>
    <d v="2022-11-11T00:26:22"/>
    <x v="9"/>
    <n v="5"/>
    <s v="GONZALEZ MONTAO HERNAN DARIO"/>
    <x v="0"/>
    <x v="0"/>
    <n v="305"/>
    <n v="33.8888888888889"/>
    <n v="248.89059500959701"/>
    <m/>
    <n v="107950.7678"/>
    <x v="1"/>
    <n v="14328.125"/>
    <x v="464"/>
    <x v="0"/>
    <m/>
  </r>
  <r>
    <d v="2022-11-11T00:26:22"/>
    <x v="9"/>
    <n v="6"/>
    <s v="VARGAS ROJAS DIELMER AUGUSTO"/>
    <x v="1"/>
    <x v="0"/>
    <n v="252"/>
    <n v="22.909090909090899"/>
    <n v="304.19961612284101"/>
    <s v="1 Descuento (Despachadora Isabel) "/>
    <n v="131939.8273"/>
    <x v="0"/>
    <n v="14328.125"/>
    <x v="464"/>
    <x v="0"/>
    <m/>
  </r>
  <r>
    <d v="2022-11-11T00:26:22"/>
    <x v="9"/>
    <n v="7"/>
    <s v="FRANCO JUAN"/>
    <x v="0"/>
    <x v="0"/>
    <n v="324"/>
    <n v="36"/>
    <n v="248.89059500959701"/>
    <s v="1 Descuento (Usuario desubicado) "/>
    <n v="107950.7678"/>
    <x v="1"/>
    <n v="14328.125"/>
    <x v="464"/>
    <x v="0"/>
    <m/>
  </r>
  <r>
    <d v="2022-11-11T00:26:22"/>
    <x v="9"/>
    <n v="8"/>
    <s v="VACA FIERRO ROBINSON"/>
    <x v="3"/>
    <x v="0"/>
    <n v="303"/>
    <n v="30.3"/>
    <n v="276.54510556621898"/>
    <s v="22 Descuentos (Transbordo veh 17) "/>
    <n v="119945.2975"/>
    <x v="1"/>
    <n v="14328.125"/>
    <x v="464"/>
    <x v="0"/>
    <m/>
  </r>
  <r>
    <d v="2022-11-11T00:26:22"/>
    <x v="9"/>
    <n v="9"/>
    <s v="PINEDA ESTRADA CRISTIAN JOHAN"/>
    <x v="2"/>
    <x v="0"/>
    <n v="150"/>
    <n v="25"/>
    <n v="165.92706333973101"/>
    <m/>
    <n v="71967.178499999995"/>
    <x v="0"/>
    <n v="14328.125"/>
    <x v="464"/>
    <x v="0"/>
    <m/>
  </r>
  <r>
    <d v="2022-11-11T00:26:23"/>
    <x v="1"/>
    <n v="12"/>
    <s v="MARULANDA JARAMILLO DAWER ANDRES"/>
    <x v="4"/>
    <x v="0"/>
    <n v="181"/>
    <n v="25.8571428571429"/>
    <n v="193.58157389635301"/>
    <m/>
    <n v="83961.708299999998"/>
    <x v="0"/>
    <n v="14328.125"/>
    <x v="464"/>
    <x v="0"/>
    <m/>
  </r>
  <r>
    <d v="2022-11-11T00:26:23"/>
    <x v="1"/>
    <n v="14"/>
    <s v="CARVAJAL SALAZAR HECTOR MARINO"/>
    <x v="9"/>
    <x v="0"/>
    <n v="309"/>
    <n v="25.75"/>
    <n v="331.85412667946298"/>
    <s v="OMAR JIMENEZ Realiz 7 viajes donde moviliz 214 Usuarios "/>
    <n v="143934.35699999999"/>
    <x v="1"/>
    <n v="14328.125"/>
    <x v="464"/>
    <x v="0"/>
    <m/>
  </r>
  <r>
    <d v="2022-11-11T00:26:23"/>
    <x v="1"/>
    <n v="15"/>
    <s v="LOPERA AGUDELO LUIS FRANCISCO"/>
    <x v="0"/>
    <x v="0"/>
    <n v="223"/>
    <n v="24.7777777777778"/>
    <n v="248.89059500959701"/>
    <m/>
    <n v="107950.7678"/>
    <x v="0"/>
    <n v="14328.125"/>
    <x v="464"/>
    <x v="0"/>
    <m/>
  </r>
  <r>
    <d v="2022-11-11T00:26:23"/>
    <x v="1"/>
    <n v="16"/>
    <s v="LONDOO ORTIZ ARNOLD DAVID"/>
    <x v="2"/>
    <x v="0"/>
    <n v="158"/>
    <n v="24.307692307692299"/>
    <n v="179.75431861804199"/>
    <m/>
    <n v="77964.443400000004"/>
    <x v="0"/>
    <n v="14328.125"/>
    <x v="464"/>
    <x v="0"/>
    <m/>
  </r>
  <r>
    <d v="2022-11-11T00:26:23"/>
    <x v="1"/>
    <n v="17"/>
    <s v="GALINDEZ CHAVARRIAGA LUIS FERNANDO"/>
    <x v="3"/>
    <x v="0"/>
    <n v="313"/>
    <n v="32.947368421052602"/>
    <n v="262.71785028790799"/>
    <m/>
    <n v="113948.03260000001"/>
    <x v="0"/>
    <n v="14328.125"/>
    <x v="464"/>
    <x v="0"/>
    <m/>
  </r>
  <r>
    <d v="2022-11-11T00:26:23"/>
    <x v="1"/>
    <n v="18"/>
    <s v="RENDON VIANA HUMBERTO DE JESUS"/>
    <x v="3"/>
    <x v="0"/>
    <n v="269"/>
    <n v="26.9"/>
    <n v="276.54510556621898"/>
    <m/>
    <n v="119945.2975"/>
    <x v="0"/>
    <n v="14328.125"/>
    <x v="464"/>
    <x v="0"/>
    <m/>
  </r>
  <r>
    <d v="2022-11-11T00:26:24"/>
    <x v="1"/>
    <n v="20"/>
    <s v="TABORDA ROJAS DIEGO ALEJANDRO"/>
    <x v="4"/>
    <x v="0"/>
    <n v="219"/>
    <n v="31.285714285714299"/>
    <n v="193.58157389635301"/>
    <m/>
    <n v="83961.708299999998"/>
    <x v="0"/>
    <n v="14328.125"/>
    <x v="464"/>
    <x v="0"/>
    <m/>
  </r>
  <r>
    <d v="2022-11-11T00:26:24"/>
    <x v="1"/>
    <n v="22"/>
    <s v="QUIRAMA CASTAEDA JHON JADER"/>
    <x v="6"/>
    <x v="0"/>
    <n v="256"/>
    <n v="32"/>
    <n v="221.23608445297501"/>
    <m/>
    <n v="95956.237999999998"/>
    <x v="1"/>
    <n v="14328.125"/>
    <x v="464"/>
    <x v="0"/>
    <m/>
  </r>
  <r>
    <d v="2022-11-11T00:26:24"/>
    <x v="1"/>
    <n v="23"/>
    <s v="VELEZ ZAPATA SANTIAGO"/>
    <x v="3"/>
    <x v="0"/>
    <n v="227"/>
    <n v="22.7"/>
    <n v="276.54510556621898"/>
    <m/>
    <n v="119945.2975"/>
    <x v="2"/>
    <n v="14328.125"/>
    <x v="464"/>
    <x v="0"/>
    <m/>
  </r>
  <r>
    <d v="2022-11-11T00:26:24"/>
    <x v="1"/>
    <n v="27"/>
    <s v="ORTEGA ARROYAVE JUAN PABLO"/>
    <x v="3"/>
    <x v="0"/>
    <n v="271"/>
    <n v="27.1"/>
    <n v="276.54510556621898"/>
    <s v="11 Descuentos (Transbordo veh 11)"/>
    <n v="119945.2975"/>
    <x v="0"/>
    <n v="14328.125"/>
    <x v="464"/>
    <x v="0"/>
    <m/>
  </r>
  <r>
    <d v="2022-11-11T00:26:24"/>
    <x v="1"/>
    <n v="29"/>
    <s v="LONDOO CADAVID DAVID SANTIAGO"/>
    <x v="6"/>
    <x v="0"/>
    <n v="217"/>
    <n v="27.125"/>
    <n v="221.23608445297501"/>
    <m/>
    <n v="95956.237999999998"/>
    <x v="0"/>
    <n v="14328.125"/>
    <x v="464"/>
    <x v="0"/>
    <m/>
  </r>
  <r>
    <d v="2022-11-11T00:26:25"/>
    <x v="9"/>
    <n v="30"/>
    <s v="HIGUITA JHOSIMAR"/>
    <x v="0"/>
    <x v="0"/>
    <n v="212"/>
    <n v="23.5555555555556"/>
    <n v="248.89059500959701"/>
    <m/>
    <n v="107950.7678"/>
    <x v="0"/>
    <n v="14328.125"/>
    <x v="464"/>
    <x v="0"/>
    <m/>
  </r>
  <r>
    <d v="2022-11-11T00:26:25"/>
    <x v="9"/>
    <n v="31"/>
    <s v="IDARRAGA GARCIA MIGUEL ANGEL"/>
    <x v="6"/>
    <x v="0"/>
    <n v="249"/>
    <n v="31.125"/>
    <n v="221.23608445297501"/>
    <s v="1 Descuento (Usuario desubicado) "/>
    <n v="95956.237999999998"/>
    <x v="0"/>
    <n v="14328.125"/>
    <x v="464"/>
    <x v="0"/>
    <m/>
  </r>
  <r>
    <d v="2022-11-11T00:26:25"/>
    <x v="9"/>
    <n v="32"/>
    <s v="HINCAPIE GALLEGO YEISON ANDRES"/>
    <x v="8"/>
    <x v="0"/>
    <n v="124"/>
    <n v="24.8"/>
    <n v="138.27255278310901"/>
    <m/>
    <n v="59972.648800000003"/>
    <x v="0"/>
    <n v="14328.125"/>
    <x v="464"/>
    <x v="0"/>
    <m/>
  </r>
  <r>
    <d v="2022-11-11T00:26:25"/>
    <x v="9"/>
    <n v="33"/>
    <s v="TEJADA PEREZ JHON ALEXIS"/>
    <x v="0"/>
    <x v="0"/>
    <n v="273"/>
    <n v="30.3333333333333"/>
    <n v="248.89059500959701"/>
    <s v="1 Descuento (Usuario desubicado) "/>
    <n v="107950.7678"/>
    <x v="0"/>
    <n v="14328.125"/>
    <x v="464"/>
    <x v="0"/>
    <m/>
  </r>
  <r>
    <d v="2022-11-11T00:26:25"/>
    <x v="9"/>
    <n v="34"/>
    <s v="LONDOO LOPERA DUVAN ANDRES"/>
    <x v="0"/>
    <x v="0"/>
    <n v="220"/>
    <n v="24.4444444444444"/>
    <n v="248.89059500959701"/>
    <m/>
    <n v="107950.7678"/>
    <x v="0"/>
    <n v="14328.125"/>
    <x v="464"/>
    <x v="0"/>
    <m/>
  </r>
  <r>
    <d v="2022-11-11T00:26:26"/>
    <x v="9"/>
    <n v="35"/>
    <s v="DURANGO DAVID JOSE"/>
    <x v="6"/>
    <x v="1"/>
    <n v="208"/>
    <n v="26"/>
    <n v="221.23608445297501"/>
    <s v="11 Descuentos (10 Transbordo veh 01 y Despachadora Isabel)"/>
    <n v="95956.237999999998"/>
    <x v="1"/>
    <n v="14328.125"/>
    <x v="464"/>
    <x v="0"/>
    <m/>
  </r>
  <r>
    <d v="2022-11-11T00:26:26"/>
    <x v="9"/>
    <n v="36"/>
    <s v="VALENCIA MENDOZA JHON"/>
    <x v="3"/>
    <x v="0"/>
    <n v="273"/>
    <n v="27.3"/>
    <n v="276.54510556621898"/>
    <m/>
    <n v="119945.2975"/>
    <x v="0"/>
    <n v="14328.125"/>
    <x v="464"/>
    <x v="0"/>
    <m/>
  </r>
  <r>
    <d v="2022-11-11T00:26:26"/>
    <x v="9"/>
    <n v="37"/>
    <s v="RESTREPO RODRIGUEZ LIBARDO ANDRES"/>
    <x v="2"/>
    <x v="0"/>
    <n v="169"/>
    <n v="30.727272727272702"/>
    <n v="152.09980806141999"/>
    <m/>
    <n v="65969.9136"/>
    <x v="1"/>
    <n v="14328.125"/>
    <x v="464"/>
    <x v="0"/>
    <m/>
  </r>
  <r>
    <d v="2022-11-11T00:26:26"/>
    <x v="9"/>
    <n v="38"/>
    <s v="PACHECO MOGOLLON ELIAS ISIDRO"/>
    <x v="0"/>
    <x v="0"/>
    <n v="234"/>
    <n v="26"/>
    <n v="248.89059500959701"/>
    <s v="1 Descuento (Usuario desubicado) "/>
    <n v="107950.7678"/>
    <x v="0"/>
    <n v="14328.125"/>
    <x v="464"/>
    <x v="0"/>
    <m/>
  </r>
  <r>
    <d v="2022-11-11T00:26:27"/>
    <x v="9"/>
    <n v="39"/>
    <s v="POSSO CORREA SANTIAGO ELIECER"/>
    <x v="3"/>
    <x v="0"/>
    <n v="249"/>
    <n v="24.9"/>
    <n v="276.54510556621898"/>
    <m/>
    <n v="119945.2975"/>
    <x v="0"/>
    <n v="14328.125"/>
    <x v="464"/>
    <x v="0"/>
    <m/>
  </r>
  <r>
    <d v="2022-11-11T00:26:27"/>
    <x v="9"/>
    <n v="40"/>
    <s v="OCAMPO OCAMPO ANTONIO JOSE"/>
    <x v="3"/>
    <x v="0"/>
    <n v="289"/>
    <n v="28.9"/>
    <n v="276.54510556621898"/>
    <m/>
    <n v="119945.2975"/>
    <x v="0"/>
    <n v="14328.125"/>
    <x v="464"/>
    <x v="0"/>
    <m/>
  </r>
  <r>
    <d v="2022-11-11T00:26:27"/>
    <x v="9"/>
    <n v="41"/>
    <s v="GARCIA DAVID WILSON ALBERTO"/>
    <x v="3"/>
    <x v="0"/>
    <n v="272"/>
    <n v="27.2"/>
    <n v="276.54510556621898"/>
    <s v="3 Descuentos (2 Conducts y Usuario con movilidad reducida) "/>
    <n v="119945.2975"/>
    <x v="1"/>
    <n v="14328.125"/>
    <x v="464"/>
    <x v="0"/>
    <m/>
  </r>
  <r>
    <d v="2022-11-12T00:14:09"/>
    <x v="1"/>
    <n v="1"/>
    <s v="BERRIO GIL YEYSON DARIO"/>
    <x v="3"/>
    <x v="0"/>
    <n v="254"/>
    <n v="25.4"/>
    <n v="277.196261682243"/>
    <m/>
    <n v="120238.3178"/>
    <x v="0"/>
    <n v="15916.129000000001"/>
    <x v="465"/>
    <x v="0"/>
    <m/>
  </r>
  <r>
    <d v="2022-11-12T00:14:09"/>
    <x v="1"/>
    <n v="2"/>
    <s v="CAAS LEZCANO IVAN ARTURO"/>
    <x v="6"/>
    <x v="1"/>
    <n v="271"/>
    <n v="33.875"/>
    <n v="221.75700934579399"/>
    <s v="Se descuenta el viaje de 8 40 am ya que no ingresa al paradero, abandona ruta sin autorizacin, 1 Descuento (Usuario desubicado)"/>
    <n v="96190.654200000004"/>
    <x v="1"/>
    <n v="15916.129000000001"/>
    <x v="465"/>
    <x v="0"/>
    <m/>
  </r>
  <r>
    <d v="2022-11-12T00:14:09"/>
    <x v="1"/>
    <n v="5"/>
    <s v="GONZALEZ MONTAO HERNAN DARIO"/>
    <x v="6"/>
    <x v="0"/>
    <n v="243"/>
    <n v="28.588235294117599"/>
    <n v="235.61682242990699"/>
    <m/>
    <n v="102202.5701"/>
    <x v="1"/>
    <n v="15916.129000000001"/>
    <x v="465"/>
    <x v="0"/>
    <m/>
  </r>
  <r>
    <d v="2022-11-12T00:14:09"/>
    <x v="1"/>
    <n v="6"/>
    <s v="VARGAS ROJAS DIELMER AUGUSTO"/>
    <x v="3"/>
    <x v="0"/>
    <n v="238"/>
    <n v="23.8"/>
    <n v="277.196261682243"/>
    <m/>
    <n v="120238.3178"/>
    <x v="0"/>
    <n v="15916.129000000001"/>
    <x v="465"/>
    <x v="0"/>
    <m/>
  </r>
  <r>
    <d v="2022-11-12T00:14:10"/>
    <x v="1"/>
    <n v="7"/>
    <s v="FRANCO JUAN"/>
    <x v="0"/>
    <x v="0"/>
    <n v="302"/>
    <n v="33.5555555555556"/>
    <n v="249.47663551401899"/>
    <m/>
    <n v="108214.486"/>
    <x v="1"/>
    <n v="15916.129000000001"/>
    <x v="465"/>
    <x v="0"/>
    <m/>
  </r>
  <r>
    <d v="2022-11-12T00:14:10"/>
    <x v="1"/>
    <n v="8"/>
    <s v="VACA FIERRO ROBINSON"/>
    <x v="12"/>
    <x v="0"/>
    <n v="361"/>
    <n v="27.769230769230798"/>
    <n v="360.355140186916"/>
    <m/>
    <n v="156309.8131"/>
    <x v="1"/>
    <n v="15916.129000000001"/>
    <x v="465"/>
    <x v="0"/>
    <m/>
  </r>
  <r>
    <d v="2022-11-12T00:14:10"/>
    <x v="1"/>
    <n v="10"/>
    <s v="LONDOO URREGO DANIEL ANDRES"/>
    <x v="3"/>
    <x v="0"/>
    <n v="264"/>
    <n v="26.4"/>
    <n v="277.196261682243"/>
    <s v="3 Descuentos (2 Conducts y Propietario) "/>
    <n v="120238.3178"/>
    <x v="0"/>
    <n v="15916.129000000001"/>
    <x v="465"/>
    <x v="0"/>
    <m/>
  </r>
  <r>
    <d v="2022-11-12T00:14:10"/>
    <x v="9"/>
    <n v="11"/>
    <s v="DURANGO MANCO ANDRES DE JESUS"/>
    <x v="3"/>
    <x v="0"/>
    <n v="268"/>
    <n v="26.8"/>
    <n v="277.196261682243"/>
    <m/>
    <n v="120238.3178"/>
    <x v="0"/>
    <n v="15916.129000000001"/>
    <x v="465"/>
    <x v="0"/>
    <m/>
  </r>
  <r>
    <d v="2022-11-12T00:14:10"/>
    <x v="9"/>
    <n v="12"/>
    <s v="MARULANDA JARAMILLO DAWER ANDRES"/>
    <x v="6"/>
    <x v="0"/>
    <n v="210"/>
    <n v="26.25"/>
    <n v="221.75700934579399"/>
    <m/>
    <n v="96190.654200000004"/>
    <x v="0"/>
    <n v="15916.129000000001"/>
    <x v="465"/>
    <x v="0"/>
    <m/>
  </r>
  <r>
    <d v="2022-11-12T00:14:10"/>
    <x v="9"/>
    <n v="13"/>
    <s v="DURANGO DAVID JOSE"/>
    <x v="10"/>
    <x v="0"/>
    <n v="118"/>
    <n v="33.714285714285701"/>
    <n v="97.018691588785003"/>
    <m/>
    <n v="42083.411200000002"/>
    <x v="0"/>
    <n v="15916.129000000001"/>
    <x v="465"/>
    <x v="0"/>
    <m/>
  </r>
  <r>
    <d v="2022-11-12T00:14:11"/>
    <x v="9"/>
    <n v="14"/>
    <s v="JIMENEZ JIMENEZ OMAR DAVID"/>
    <x v="3"/>
    <x v="0"/>
    <n v="303"/>
    <n v="30.3"/>
    <n v="277.196261682243"/>
    <m/>
    <n v="120238.3178"/>
    <x v="1"/>
    <n v="15916.129000000001"/>
    <x v="465"/>
    <x v="0"/>
    <m/>
  </r>
  <r>
    <d v="2022-11-12T00:14:11"/>
    <x v="9"/>
    <n v="15"/>
    <s v="LONDOO LOPERA DUVAN ANDRES"/>
    <x v="0"/>
    <x v="0"/>
    <n v="211"/>
    <n v="23.4444444444444"/>
    <n v="249.47663551401899"/>
    <m/>
    <n v="108214.486"/>
    <x v="0"/>
    <n v="15916.129000000001"/>
    <x v="465"/>
    <x v="0"/>
    <m/>
  </r>
  <r>
    <d v="2022-11-12T00:14:11"/>
    <x v="9"/>
    <n v="16"/>
    <s v="LONDOO ORTIZ ARNOLD DAVID"/>
    <x v="2"/>
    <x v="0"/>
    <n v="140"/>
    <n v="25.454545454545499"/>
    <n v="152.45794392523399"/>
    <m/>
    <n v="66131.074800000002"/>
    <x v="0"/>
    <n v="15916.129000000001"/>
    <x v="465"/>
    <x v="0"/>
    <m/>
  </r>
  <r>
    <d v="2022-11-12T00:14:11"/>
    <x v="9"/>
    <n v="18"/>
    <s v="RENDON VIANA HUMBERTO DE JESUS"/>
    <x v="3"/>
    <x v="0"/>
    <n v="272"/>
    <n v="27.2"/>
    <n v="277.196261682243"/>
    <s v="1 Descuento (Despachadora Isabel) "/>
    <n v="120238.3178"/>
    <x v="0"/>
    <n v="15916.129000000001"/>
    <x v="465"/>
    <x v="0"/>
    <m/>
  </r>
  <r>
    <d v="2022-11-12T00:14:12"/>
    <x v="9"/>
    <n v="20"/>
    <s v="LONDOO CADAVID DAVID SANTIAGO"/>
    <x v="0"/>
    <x v="0"/>
    <n v="249"/>
    <n v="27.6666666666667"/>
    <n v="249.47663551401899"/>
    <s v="6 Descuentos (Transbordo)"/>
    <n v="108214.486"/>
    <x v="0"/>
    <n v="15916.129000000001"/>
    <x v="465"/>
    <x v="0"/>
    <m/>
  </r>
  <r>
    <d v="2022-11-12T00:14:12"/>
    <x v="9"/>
    <n v="22"/>
    <s v="QUIRAMA CASTAEDA JHON JADER"/>
    <x v="4"/>
    <x v="0"/>
    <n v="195"/>
    <n v="27.8571428571429"/>
    <n v="194.03738317757001"/>
    <m/>
    <n v="84166.822400000005"/>
    <x v="1"/>
    <n v="15916.129000000001"/>
    <x v="465"/>
    <x v="0"/>
    <m/>
  </r>
  <r>
    <d v="2022-11-12T00:14:12"/>
    <x v="9"/>
    <n v="26"/>
    <s v="FRANCO BRAVO JHOAN FERNANDO"/>
    <x v="6"/>
    <x v="0"/>
    <n v="209"/>
    <n v="26.125"/>
    <n v="221.75700934579399"/>
    <s v="2 Descuentos (Despachadora isabel y Usuario desubicado) "/>
    <n v="96190.654200000004"/>
    <x v="0"/>
    <n v="15916.129000000001"/>
    <x v="465"/>
    <x v="0"/>
    <m/>
  </r>
  <r>
    <d v="2022-11-12T00:14:13"/>
    <x v="9"/>
    <n v="27"/>
    <s v="ORTEGA ARROYAVE JUAN PABLO"/>
    <x v="0"/>
    <x v="0"/>
    <n v="233"/>
    <n v="25.8888888888889"/>
    <n v="249.47663551401899"/>
    <m/>
    <n v="108214.486"/>
    <x v="0"/>
    <n v="15916.129000000001"/>
    <x v="465"/>
    <x v="0"/>
    <m/>
  </r>
  <r>
    <d v="2022-11-12T00:14:13"/>
    <x v="9"/>
    <n v="29"/>
    <s v="VALENCIA MENDOZA JHON"/>
    <x v="6"/>
    <x v="0"/>
    <n v="290"/>
    <n v="34.117647058823501"/>
    <n v="235.61682242990699"/>
    <m/>
    <n v="102202.5701"/>
    <x v="0"/>
    <n v="15916.129000000001"/>
    <x v="465"/>
    <x v="0"/>
    <m/>
  </r>
  <r>
    <d v="2022-11-12T00:14:13"/>
    <x v="9"/>
    <n v="30"/>
    <s v="HIGUITA JHOSIMAR"/>
    <x v="3"/>
    <x v="0"/>
    <n v="241"/>
    <n v="24.1"/>
    <n v="277.196261682243"/>
    <m/>
    <n v="120238.3178"/>
    <x v="0"/>
    <n v="15916.129000000001"/>
    <x v="465"/>
    <x v="0"/>
    <m/>
  </r>
  <r>
    <d v="2022-11-12T00:14:13"/>
    <x v="1"/>
    <n v="31"/>
    <s v="IDARRAGA GARCIA MIGUEL ANGEL"/>
    <x v="2"/>
    <x v="0"/>
    <n v="184"/>
    <n v="30.6666666666667"/>
    <n v="166.317757009346"/>
    <m/>
    <n v="72142.990699999995"/>
    <x v="0"/>
    <n v="15916.129000000001"/>
    <x v="465"/>
    <x v="0"/>
    <m/>
  </r>
  <r>
    <d v="2022-11-12T00:14:14"/>
    <x v="1"/>
    <n v="33"/>
    <s v="VELEZ ZAPATA SANTIAGO"/>
    <x v="0"/>
    <x v="0"/>
    <n v="234"/>
    <n v="26"/>
    <n v="249.47663551401899"/>
    <m/>
    <n v="108214.486"/>
    <x v="0"/>
    <n v="15916.129000000001"/>
    <x v="465"/>
    <x v="0"/>
    <m/>
  </r>
  <r>
    <d v="2022-11-12T00:14:14"/>
    <x v="1"/>
    <n v="34"/>
    <s v="MONTOYA OSPINA GILBERTO ANTONIO"/>
    <x v="1"/>
    <x v="0"/>
    <n v="288"/>
    <n v="26.181818181818201"/>
    <n v="304.91588785046702"/>
    <s v="3 Descuentos (Conducts) "/>
    <n v="132262.1495"/>
    <x v="0"/>
    <n v="15916.129000000001"/>
    <x v="465"/>
    <x v="0"/>
    <m/>
  </r>
  <r>
    <d v="2022-11-12T00:14:14"/>
    <x v="1"/>
    <n v="35"/>
    <s v="URIBE HERRERA JUAN ESTEBAN"/>
    <x v="0"/>
    <x v="0"/>
    <n v="261"/>
    <n v="29"/>
    <n v="249.47663551401899"/>
    <m/>
    <n v="108214.486"/>
    <x v="1"/>
    <n v="15916.129000000001"/>
    <x v="465"/>
    <x v="0"/>
    <m/>
  </r>
  <r>
    <d v="2022-11-12T00:14:14"/>
    <x v="1"/>
    <n v="36"/>
    <s v="VALENCIA MENDOZA JHON"/>
    <x v="3"/>
    <x v="1"/>
    <n v="289"/>
    <n v="28.9"/>
    <n v="277.196261682243"/>
    <s v="Se descuenta el viaje de 10 46 am ya que no espera el tiempo indicado en el paradero. "/>
    <n v="120238.3178"/>
    <x v="0"/>
    <n v="15916.129000000001"/>
    <x v="465"/>
    <x v="0"/>
    <m/>
  </r>
  <r>
    <d v="2022-11-12T00:14:15"/>
    <x v="1"/>
    <n v="37"/>
    <s v="RESTREPO RODRIGUEZ LIBARDO ANDRES"/>
    <x v="1"/>
    <x v="0"/>
    <n v="254"/>
    <n v="23.090909090909101"/>
    <n v="304.91588785046702"/>
    <s v="1 Descuento (Propietario) "/>
    <n v="132262.1495"/>
    <x v="1"/>
    <n v="15916.129000000001"/>
    <x v="465"/>
    <x v="0"/>
    <m/>
  </r>
  <r>
    <d v="2022-11-12T00:14:15"/>
    <x v="1"/>
    <n v="38"/>
    <s v="PACHECO MOGOLLON ELIAS ISIDRO"/>
    <x v="2"/>
    <x v="0"/>
    <n v="193"/>
    <n v="29.692307692307701"/>
    <n v="180.177570093458"/>
    <m/>
    <n v="78154.906499999997"/>
    <x v="0"/>
    <n v="15916.129000000001"/>
    <x v="465"/>
    <x v="0"/>
    <m/>
  </r>
  <r>
    <d v="2022-11-12T00:14:15"/>
    <x v="1"/>
    <n v="39"/>
    <s v="POSSO CORREA SANTIAGO ELIECER"/>
    <x v="0"/>
    <x v="1"/>
    <n v="274"/>
    <n v="30.4444444444444"/>
    <n v="249.47663551401899"/>
    <s v="Se descuenta el viaje de 5 38 am ya que NO ingresa al 13 sin autorizacin, 1 Descuento (Conduct) "/>
    <n v="108214.486"/>
    <x v="0"/>
    <n v="15916.129000000001"/>
    <x v="465"/>
    <x v="0"/>
    <m/>
  </r>
  <r>
    <d v="2022-11-12T00:14:16"/>
    <x v="1"/>
    <n v="40"/>
    <s v="OCAMPO OCAMPO ANTONIO JOSE"/>
    <x v="3"/>
    <x v="0"/>
    <n v="275"/>
    <n v="27.5"/>
    <n v="277.196261682243"/>
    <m/>
    <n v="120238.3178"/>
    <x v="0"/>
    <n v="15916.129000000001"/>
    <x v="465"/>
    <x v="0"/>
    <m/>
  </r>
  <r>
    <d v="2022-11-12T00:14:16"/>
    <x v="1"/>
    <n v="41"/>
    <s v="GARCIA DAVID WILSON ALBERTO"/>
    <x v="3"/>
    <x v="0"/>
    <n v="291"/>
    <n v="29.1"/>
    <n v="277.196261682243"/>
    <m/>
    <n v="120238.3178"/>
    <x v="1"/>
    <n v="15916.129000000001"/>
    <x v="465"/>
    <x v="0"/>
    <m/>
  </r>
  <r>
    <d v="2022-11-12T00:14:20"/>
    <x v="1"/>
    <n v="3"/>
    <s v="CANO JIMENEZ ESNEIDER"/>
    <x v="6"/>
    <x v="0"/>
    <n v="177"/>
    <n v="22.125"/>
    <n v="177"/>
    <m/>
    <n v="76050"/>
    <x v="0"/>
    <n v="8633.3333000000002"/>
    <x v="465"/>
    <x v="0"/>
    <m/>
  </r>
  <r>
    <d v="2022-11-12T00:14:21"/>
    <x v="1"/>
    <n v="9"/>
    <s v="PINEDA ESTRADA CRISTIAN JOHAN"/>
    <x v="6"/>
    <x v="0"/>
    <n v="177"/>
    <n v="22.125"/>
    <n v="177"/>
    <m/>
    <n v="76050"/>
    <x v="0"/>
    <n v="8633.3333000000002"/>
    <x v="465"/>
    <x v="0"/>
    <m/>
  </r>
  <r>
    <d v="2022-11-12T00:14:21"/>
    <x v="9"/>
    <n v="23"/>
    <s v="MEDINA PARRA JONATHAN ESTIVEN"/>
    <x v="11"/>
    <x v="0"/>
    <n v="23"/>
    <n v="11.5"/>
    <n v="23"/>
    <m/>
    <n v="9450"/>
    <x v="2"/>
    <n v="8633.3333000000002"/>
    <x v="465"/>
    <x v="0"/>
    <m/>
  </r>
  <r>
    <d v="2022-11-12T00:14:21"/>
    <x v="1"/>
    <n v="32"/>
    <s v="HINCAPIE GALLEGO YEISON ANDRES"/>
    <x v="2"/>
    <x v="0"/>
    <n v="120"/>
    <n v="20"/>
    <n v="120"/>
    <m/>
    <n v="51300"/>
    <x v="0"/>
    <n v="8633.3333000000002"/>
    <x v="465"/>
    <x v="0"/>
    <m/>
  </r>
  <r>
    <d v="2022-11-12T00:14:21"/>
    <x v="1"/>
    <n v="42"/>
    <s v="MEJIA YEISON"/>
    <x v="11"/>
    <x v="0"/>
    <n v="44"/>
    <n v="22"/>
    <n v="44"/>
    <m/>
    <n v="18900"/>
    <x v="0"/>
    <n v="8633.3333000000002"/>
    <x v="465"/>
    <x v="0"/>
    <m/>
  </r>
  <r>
    <d v="2022-11-13T00:26:11"/>
    <x v="9"/>
    <n v="1"/>
    <s v="BERRIO GIL YEYSON DARIO"/>
    <x v="0"/>
    <x v="0"/>
    <n v="257"/>
    <n v="28.5555555555556"/>
    <n v="240.5625"/>
    <m/>
    <n v="104203.125"/>
    <x v="0"/>
    <n v="12593.75"/>
    <x v="466"/>
    <x v="0"/>
    <m/>
  </r>
  <r>
    <d v="2022-11-13T00:26:12"/>
    <x v="9"/>
    <n v="2"/>
    <s v="CAAS LEZCANO IVAN ARTURO"/>
    <x v="0"/>
    <x v="0"/>
    <n v="244"/>
    <n v="27.1111111111111"/>
    <n v="240.5625"/>
    <m/>
    <n v="104203.125"/>
    <x v="1"/>
    <n v="12593.75"/>
    <x v="466"/>
    <x v="0"/>
    <m/>
  </r>
  <r>
    <d v="2022-11-13T00:26:12"/>
    <x v="9"/>
    <n v="5"/>
    <s v="MEDINA PARRA JONATHAN ESTIVEN"/>
    <x v="3"/>
    <x v="0"/>
    <n v="275"/>
    <n v="27.5"/>
    <n v="267.29166666666703"/>
    <m/>
    <n v="115781.25"/>
    <x v="1"/>
    <n v="12593.75"/>
    <x v="466"/>
    <x v="0"/>
    <m/>
  </r>
  <r>
    <d v="2022-11-13T00:26:12"/>
    <x v="9"/>
    <n v="6"/>
    <s v="VARGAS ROJAS DIELMER AUGUSTO"/>
    <x v="3"/>
    <x v="0"/>
    <n v="278"/>
    <n v="27.8"/>
    <n v="267.29166666666703"/>
    <m/>
    <n v="115781.25"/>
    <x v="0"/>
    <n v="12593.75"/>
    <x v="466"/>
    <x v="0"/>
    <m/>
  </r>
  <r>
    <d v="2022-11-13T00:26:12"/>
    <x v="9"/>
    <n v="7"/>
    <s v="FRANCO JUAN"/>
    <x v="0"/>
    <x v="0"/>
    <n v="299"/>
    <n v="33.2222222222222"/>
    <n v="240.5625"/>
    <m/>
    <n v="104203.125"/>
    <x v="1"/>
    <n v="12593.75"/>
    <x v="466"/>
    <x v="0"/>
    <m/>
  </r>
  <r>
    <d v="2022-11-13T00:26:12"/>
    <x v="9"/>
    <n v="8"/>
    <s v="VACA FIERRO ROBINSON"/>
    <x v="2"/>
    <x v="0"/>
    <n v="142"/>
    <n v="23.6666666666667"/>
    <n v="160.375"/>
    <m/>
    <n v="69468.75"/>
    <x v="1"/>
    <n v="12593.75"/>
    <x v="466"/>
    <x v="0"/>
    <m/>
  </r>
  <r>
    <d v="2022-11-13T00:26:12"/>
    <x v="9"/>
    <n v="10"/>
    <s v="LONDOO URREGO DANIEL ANDRES"/>
    <x v="8"/>
    <x v="1"/>
    <n v="188"/>
    <n v="37.6"/>
    <n v="133.645833333333"/>
    <s v="Se descuenta el viaje de 8 am ya que no espera el tiempo indicado en el paradero"/>
    <n v="57890.625"/>
    <x v="0"/>
    <n v="12593.75"/>
    <x v="466"/>
    <x v="0"/>
    <m/>
  </r>
  <r>
    <d v="2022-11-13T00:26:12"/>
    <x v="1"/>
    <n v="14"/>
    <s v="CARVAJAL SALAZAR HECTOR MARINO"/>
    <x v="3"/>
    <x v="0"/>
    <n v="258"/>
    <n v="25.8"/>
    <n v="267.29166666666703"/>
    <s v="OMAR JIMENEZ Realiz 5 viajes donde moviliz 161 Usuarios "/>
    <n v="115781.25"/>
    <x v="1"/>
    <n v="12593.75"/>
    <x v="466"/>
    <x v="0"/>
    <m/>
  </r>
  <r>
    <d v="2022-11-13T00:26:13"/>
    <x v="1"/>
    <n v="16"/>
    <s v="LONDOO ORTIZ ARNOLD DAVID"/>
    <x v="14"/>
    <x v="1"/>
    <n v="24"/>
    <n v="48"/>
    <n v="13.3645833333333"/>
    <m/>
    <n v="5789.0625"/>
    <x v="0"/>
    <n v="12593.75"/>
    <x v="466"/>
    <x v="0"/>
    <m/>
  </r>
  <r>
    <d v="2022-11-13T00:26:13"/>
    <x v="1"/>
    <n v="17"/>
    <s v="GALINDEZ CHAVARRIAGA LUIS FERNANDO"/>
    <x v="3"/>
    <x v="0"/>
    <n v="261"/>
    <n v="26.1"/>
    <n v="267.29166666666703"/>
    <m/>
    <n v="115781.25"/>
    <x v="0"/>
    <n v="12593.75"/>
    <x v="466"/>
    <x v="0"/>
    <m/>
  </r>
  <r>
    <d v="2022-11-13T00:26:13"/>
    <x v="1"/>
    <n v="18"/>
    <s v="DURANGO MANCO ANDRES DE JESUS"/>
    <x v="6"/>
    <x v="0"/>
    <n v="217"/>
    <n v="27.125"/>
    <n v="213.833333333333"/>
    <s v="HUMBERTO RENDON Realiz 3 viajes donde moviliz 56 Usuarios "/>
    <n v="92625"/>
    <x v="0"/>
    <n v="12593.75"/>
    <x v="466"/>
    <x v="0"/>
    <m/>
  </r>
  <r>
    <d v="2022-11-13T00:26:13"/>
    <x v="1"/>
    <n v="19"/>
    <s v="ALQUICHIRE ACEVEDO NELSON JOSE"/>
    <x v="6"/>
    <x v="0"/>
    <n v="217"/>
    <n v="27.125"/>
    <n v="213.833333333333"/>
    <m/>
    <n v="92625"/>
    <x v="0"/>
    <n v="12593.75"/>
    <x v="466"/>
    <x v="0"/>
    <m/>
  </r>
  <r>
    <d v="2022-11-13T00:26:13"/>
    <x v="1"/>
    <n v="20"/>
    <s v="VALENCIA MENDOZA JHON"/>
    <x v="0"/>
    <x v="0"/>
    <n v="270"/>
    <n v="30"/>
    <n v="240.5625"/>
    <m/>
    <n v="104203.125"/>
    <x v="0"/>
    <n v="12593.75"/>
    <x v="466"/>
    <x v="0"/>
    <m/>
  </r>
  <r>
    <d v="2022-11-13T00:26:13"/>
    <x v="1"/>
    <n v="22"/>
    <s v="QUIRAMA CASTAEDA JHON JADER"/>
    <x v="4"/>
    <x v="0"/>
    <n v="187"/>
    <n v="26.714285714285701"/>
    <n v="187.104166666667"/>
    <s v="16 Descuentos (Transbordo) "/>
    <n v="81046.875"/>
    <x v="1"/>
    <n v="12593.75"/>
    <x v="466"/>
    <x v="0"/>
    <m/>
  </r>
  <r>
    <d v="2022-11-13T00:26:14"/>
    <x v="1"/>
    <n v="23"/>
    <s v="DURANGO DAVID JOSE"/>
    <x v="4"/>
    <x v="0"/>
    <n v="162"/>
    <n v="23.1428571428571"/>
    <n v="187.104166666667"/>
    <m/>
    <n v="81046.875"/>
    <x v="2"/>
    <n v="12593.75"/>
    <x v="466"/>
    <x v="0"/>
    <m/>
  </r>
  <r>
    <d v="2022-11-13T00:26:14"/>
    <x v="1"/>
    <n v="26"/>
    <s v="ESPINOZA CHAVARRIA GUILLERMO LEON"/>
    <x v="6"/>
    <x v="0"/>
    <n v="195"/>
    <n v="24.375"/>
    <n v="213.833333333333"/>
    <m/>
    <n v="92625"/>
    <x v="0"/>
    <n v="12593.75"/>
    <x v="466"/>
    <x v="0"/>
    <m/>
  </r>
  <r>
    <d v="2022-11-13T00:26:14"/>
    <x v="1"/>
    <n v="27"/>
    <s v="ORTEGA ARROYAVE JUAN PABLO"/>
    <x v="2"/>
    <x v="0"/>
    <n v="164"/>
    <n v="27.3333333333333"/>
    <n v="160.375"/>
    <s v="1 Descuento (Propietario) "/>
    <n v="69468.75"/>
    <x v="0"/>
    <n v="12593.75"/>
    <x v="466"/>
    <x v="0"/>
    <m/>
  </r>
  <r>
    <d v="2022-11-13T00:26:14"/>
    <x v="1"/>
    <n v="29"/>
    <s v="VALENCIA MENDOZA JHON"/>
    <x v="2"/>
    <x v="0"/>
    <n v="172"/>
    <n v="28.6666666666667"/>
    <n v="160.375"/>
    <m/>
    <n v="69468.75"/>
    <x v="0"/>
    <n v="12593.75"/>
    <x v="466"/>
    <x v="0"/>
    <m/>
  </r>
  <r>
    <d v="2022-11-13T00:26:15"/>
    <x v="1"/>
    <n v="30"/>
    <s v="HIGUITA JHOSIMAR"/>
    <x v="11"/>
    <x v="0"/>
    <n v="44"/>
    <n v="29.3333333333333"/>
    <n v="40.09375"/>
    <m/>
    <n v="17367.1875"/>
    <x v="0"/>
    <n v="12593.75"/>
    <x v="466"/>
    <x v="0"/>
    <m/>
  </r>
  <r>
    <d v="2022-11-13T00:26:15"/>
    <x v="9"/>
    <n v="31"/>
    <s v="IDARRAGA GARCIA MIGUEL ANGEL"/>
    <x v="0"/>
    <x v="0"/>
    <n v="210"/>
    <n v="23.3333333333333"/>
    <n v="240.5625"/>
    <m/>
    <n v="104203.125"/>
    <x v="0"/>
    <n v="12593.75"/>
    <x v="466"/>
    <x v="0"/>
    <m/>
  </r>
  <r>
    <d v="2022-11-13T00:26:15"/>
    <x v="9"/>
    <n v="32"/>
    <s v="HINCAPIE GALLEGO YEISON ANDRES"/>
    <x v="6"/>
    <x v="0"/>
    <n v="184"/>
    <n v="23"/>
    <n v="213.833333333333"/>
    <m/>
    <n v="92625"/>
    <x v="0"/>
    <n v="12593.75"/>
    <x v="466"/>
    <x v="0"/>
    <m/>
  </r>
  <r>
    <d v="2022-11-13T00:26:15"/>
    <x v="9"/>
    <n v="33"/>
    <s v="VELEZ ZAPATA SANTIAGO"/>
    <x v="0"/>
    <x v="0"/>
    <n v="208"/>
    <n v="23.1111111111111"/>
    <n v="240.5625"/>
    <m/>
    <n v="104203.125"/>
    <x v="0"/>
    <n v="12593.75"/>
    <x v="466"/>
    <x v="0"/>
    <m/>
  </r>
  <r>
    <d v="2022-11-13T00:26:16"/>
    <x v="9"/>
    <n v="34"/>
    <s v="MONTOYA OSPINA GILBERTO ANTONIO"/>
    <x v="3"/>
    <x v="0"/>
    <n v="261"/>
    <n v="26.1"/>
    <n v="267.29166666666703"/>
    <m/>
    <n v="115781.25"/>
    <x v="0"/>
    <n v="12593.75"/>
    <x v="466"/>
    <x v="0"/>
    <m/>
  </r>
  <r>
    <d v="2022-11-13T00:26:16"/>
    <x v="9"/>
    <n v="35"/>
    <s v="URIBE HERRERA JUAN ESTEBAN"/>
    <x v="0"/>
    <x v="0"/>
    <n v="239"/>
    <n v="26.5555555555556"/>
    <n v="240.5625"/>
    <s v="6 Descuentos (Transbordo) "/>
    <n v="104203.125"/>
    <x v="1"/>
    <n v="12593.75"/>
    <x v="466"/>
    <x v="0"/>
    <m/>
  </r>
  <r>
    <d v="2022-11-13T00:26:16"/>
    <x v="9"/>
    <n v="36"/>
    <s v="LONDOO CADAVID DAVID SANTIAGO"/>
    <x v="4"/>
    <x v="0"/>
    <n v="180"/>
    <n v="25.714285714285701"/>
    <n v="187.104166666667"/>
    <m/>
    <n v="81046.875"/>
    <x v="0"/>
    <n v="12593.75"/>
    <x v="466"/>
    <x v="0"/>
    <m/>
  </r>
  <r>
    <d v="2022-11-13T00:26:16"/>
    <x v="9"/>
    <n v="37"/>
    <s v="RESTREPO RODRIGUEZ LIBARDO ANDRES"/>
    <x v="9"/>
    <x v="0"/>
    <n v="339"/>
    <n v="28.25"/>
    <n v="320.75"/>
    <m/>
    <n v="138937.5"/>
    <x v="1"/>
    <n v="12593.75"/>
    <x v="466"/>
    <x v="0"/>
    <m/>
  </r>
  <r>
    <d v="2022-11-13T00:26:17"/>
    <x v="9"/>
    <n v="38"/>
    <s v="PACHECO MOGOLLON ELIAS ISIDRO"/>
    <x v="0"/>
    <x v="0"/>
    <n v="224"/>
    <n v="24.8888888888889"/>
    <n v="240.5625"/>
    <m/>
    <n v="104203.125"/>
    <x v="0"/>
    <n v="12593.75"/>
    <x v="466"/>
    <x v="0"/>
    <m/>
  </r>
  <r>
    <d v="2022-11-13T00:26:17"/>
    <x v="9"/>
    <n v="39"/>
    <s v="POSSO CORREA SANTIAGO ELIECER"/>
    <x v="6"/>
    <x v="0"/>
    <n v="204"/>
    <n v="25.5"/>
    <n v="213.833333333333"/>
    <m/>
    <n v="92625"/>
    <x v="0"/>
    <n v="12593.75"/>
    <x v="466"/>
    <x v="0"/>
    <m/>
  </r>
  <r>
    <d v="2022-11-13T00:26:17"/>
    <x v="9"/>
    <n v="40"/>
    <s v="OCAMPO OCAMPO ANTONIO JOSE"/>
    <x v="4"/>
    <x v="0"/>
    <n v="168"/>
    <n v="24"/>
    <n v="187.104166666667"/>
    <m/>
    <n v="81046.875"/>
    <x v="0"/>
    <n v="12593.75"/>
    <x v="466"/>
    <x v="0"/>
    <m/>
  </r>
  <r>
    <d v="2022-11-13T00:26:17"/>
    <x v="9"/>
    <n v="41"/>
    <s v="GARCIA DAVID WILSON ALBERTO"/>
    <x v="0"/>
    <x v="0"/>
    <n v="240"/>
    <n v="26.6666666666667"/>
    <n v="240.5625"/>
    <s v="1 Descuento (Usuario con movilidad reducida) "/>
    <n v="104203.125"/>
    <x v="1"/>
    <n v="12593.75"/>
    <x v="466"/>
    <x v="0"/>
    <m/>
  </r>
  <r>
    <d v="2022-11-13T00:26:18"/>
    <x v="9"/>
    <n v="42"/>
    <s v="MEJIA YEISON"/>
    <x v="10"/>
    <x v="0"/>
    <n v="104"/>
    <n v="26"/>
    <n v="106.916666666667"/>
    <s v="1 Descuento (Conduct) "/>
    <n v="46312.5"/>
    <x v="0"/>
    <n v="12593.75"/>
    <x v="466"/>
    <x v="0"/>
    <m/>
  </r>
  <r>
    <d v="2022-11-13T00:26:23"/>
    <x v="9"/>
    <n v="3"/>
    <s v="CANO JIMENEZ ESNEIDER"/>
    <x v="3"/>
    <x v="0"/>
    <n v="221"/>
    <n v="22.1"/>
    <n v="221"/>
    <m/>
    <n v="94950"/>
    <x v="0"/>
    <n v="12080"/>
    <x v="466"/>
    <x v="0"/>
    <m/>
  </r>
  <r>
    <d v="2022-11-13T00:26:23"/>
    <x v="9"/>
    <n v="9"/>
    <s v="HIGUITA JHOSIMAR"/>
    <x v="8"/>
    <x v="0"/>
    <n v="114"/>
    <n v="22.8"/>
    <n v="114"/>
    <s v="CRISTIAN PINEDA Realiz 1 viaje donde moviliz 26 Usuarios "/>
    <n v="49050"/>
    <x v="0"/>
    <n v="12080"/>
    <x v="466"/>
    <x v="0"/>
    <m/>
  </r>
  <r>
    <d v="2022-11-13T00:26:23"/>
    <x v="1"/>
    <n v="11"/>
    <s v="DURANGO MANCO ANDRES DE JESUS"/>
    <x v="7"/>
    <x v="0"/>
    <n v="55"/>
    <n v="18.3333333333333"/>
    <n v="55"/>
    <m/>
    <n v="23400"/>
    <x v="0"/>
    <n v="12080"/>
    <x v="466"/>
    <x v="0"/>
    <m/>
  </r>
  <r>
    <d v="2022-11-13T00:26:24"/>
    <x v="1"/>
    <n v="15"/>
    <s v="LONDOO LOPERA DUVAN ANDRES"/>
    <x v="3"/>
    <x v="0"/>
    <n v="214"/>
    <n v="21.4"/>
    <n v="214"/>
    <s v="1 Descuento (Conduct) "/>
    <n v="91800"/>
    <x v="0"/>
    <n v="12080"/>
    <x v="466"/>
    <x v="0"/>
    <m/>
  </r>
  <r>
    <d v="2022-11-13T23:12:59"/>
    <x v="8"/>
    <n v="1"/>
    <s v="BERRIO GIL YEYSON DARIO"/>
    <x v="1"/>
    <x v="0"/>
    <n v="271"/>
    <n v="24.636363636363601"/>
    <n v="281.707317073171"/>
    <m/>
    <n v="121818.29270000001"/>
    <x v="0"/>
    <n v="14877.7778"/>
    <x v="467"/>
    <x v="0"/>
    <m/>
  </r>
  <r>
    <d v="2022-11-13T23:12:59"/>
    <x v="8"/>
    <n v="2"/>
    <s v="CAAS LEZCANO IVAN ARTURO"/>
    <x v="2"/>
    <x v="3"/>
    <n v="170"/>
    <n v="26.153846153846199"/>
    <n v="166.46341463414601"/>
    <m/>
    <n v="71983.536600000007"/>
    <x v="1"/>
    <n v="14877.7778"/>
    <x v="467"/>
    <x v="0"/>
    <m/>
  </r>
  <r>
    <d v="2022-11-13T23:13:00"/>
    <x v="8"/>
    <n v="6"/>
    <s v="VARGAS ROJAS DIELMER AUGUSTO"/>
    <x v="6"/>
    <x v="0"/>
    <n v="211"/>
    <n v="26.375"/>
    <n v="204.878048780488"/>
    <m/>
    <n v="88595.122000000003"/>
    <x v="0"/>
    <n v="14877.7778"/>
    <x v="467"/>
    <x v="0"/>
    <m/>
  </r>
  <r>
    <d v="2022-11-13T23:13:00"/>
    <x v="8"/>
    <n v="7"/>
    <s v="FRANCO JUAN"/>
    <x v="2"/>
    <x v="3"/>
    <n v="153"/>
    <n v="23.538461538461501"/>
    <n v="166.46341463414601"/>
    <m/>
    <n v="71983.536600000007"/>
    <x v="1"/>
    <n v="14877.7778"/>
    <x v="467"/>
    <x v="0"/>
    <m/>
  </r>
  <r>
    <d v="2022-11-13T23:13:00"/>
    <x v="8"/>
    <n v="8"/>
    <s v="LONDOO CADAVID DAVID SANTIAGO"/>
    <x v="0"/>
    <x v="0"/>
    <n v="222"/>
    <n v="24.6666666666667"/>
    <n v="230.48780487804899"/>
    <m/>
    <n v="99669.512199999997"/>
    <x v="1"/>
    <n v="14877.7778"/>
    <x v="467"/>
    <x v="0"/>
    <m/>
  </r>
  <r>
    <d v="2022-11-13T23:13:00"/>
    <x v="8"/>
    <n v="12"/>
    <s v="MARULANDA JARAMILLO DAWER ANDRES"/>
    <x v="10"/>
    <x v="1"/>
    <n v="108"/>
    <n v="27"/>
    <n v="102.439024390244"/>
    <m/>
    <n v="44297.561000000002"/>
    <x v="0"/>
    <n v="14877.7778"/>
    <x v="467"/>
    <x v="0"/>
    <m/>
  </r>
  <r>
    <d v="2022-11-13T23:13:00"/>
    <x v="8"/>
    <n v="14"/>
    <s v="JIMENEZ JIMENEZ OMAR DAVID"/>
    <x v="3"/>
    <x v="3"/>
    <n v="257"/>
    <n v="25.7"/>
    <n v="256.09756097561001"/>
    <m/>
    <n v="110743.90240000001"/>
    <x v="1"/>
    <n v="14877.7778"/>
    <x v="467"/>
    <x v="0"/>
    <m/>
  </r>
  <r>
    <d v="2022-11-13T23:13:01"/>
    <x v="8"/>
    <n v="15"/>
    <s v="LONDOO LOPERA DUVAN ANDRES"/>
    <x v="0"/>
    <x v="0"/>
    <n v="202"/>
    <n v="22.4444444444444"/>
    <n v="230.48780487804899"/>
    <m/>
    <n v="99669.512199999997"/>
    <x v="0"/>
    <n v="14877.7778"/>
    <x v="467"/>
    <x v="0"/>
    <m/>
  </r>
  <r>
    <d v="2022-11-13T23:13:01"/>
    <x v="8"/>
    <n v="16"/>
    <s v="LONDOO ORTIZ ARNOLD DAVID"/>
    <x v="6"/>
    <x v="0"/>
    <n v="195"/>
    <n v="26"/>
    <n v="192.07317073170699"/>
    <m/>
    <n v="83057.926800000001"/>
    <x v="0"/>
    <n v="14877.7778"/>
    <x v="467"/>
    <x v="0"/>
    <m/>
  </r>
  <r>
    <d v="2022-11-13T23:13:01"/>
    <x v="8"/>
    <n v="17"/>
    <s v="GALINDEZ CHAVARRIAGA LUIS FERNANDO"/>
    <x v="3"/>
    <x v="3"/>
    <n v="265"/>
    <n v="26.5"/>
    <n v="256.09756097561001"/>
    <m/>
    <n v="110743.90240000001"/>
    <x v="0"/>
    <n v="14877.7778"/>
    <x v="467"/>
    <x v="0"/>
    <m/>
  </r>
  <r>
    <d v="2022-11-13T23:13:01"/>
    <x v="8"/>
    <n v="19"/>
    <s v="ALQUICHIRE ACEVEDO NELSON JOSE"/>
    <x v="3"/>
    <x v="3"/>
    <n v="271"/>
    <n v="27.1"/>
    <n v="256.09756097561001"/>
    <s v="13 Descuentos (Transbordo veh 12) "/>
    <n v="110743.90240000001"/>
    <x v="0"/>
    <n v="14877.7778"/>
    <x v="467"/>
    <x v="0"/>
    <m/>
  </r>
  <r>
    <d v="2022-11-13T23:13:02"/>
    <x v="8"/>
    <n v="26"/>
    <s v="CANO JIMENEZ ESNEIDER"/>
    <x v="6"/>
    <x v="3"/>
    <n v="216"/>
    <n v="27"/>
    <n v="204.878048780488"/>
    <m/>
    <n v="88595.122000000003"/>
    <x v="0"/>
    <n v="14877.7778"/>
    <x v="467"/>
    <x v="0"/>
    <m/>
  </r>
  <r>
    <d v="2022-11-13T23:13:02"/>
    <x v="8"/>
    <n v="32"/>
    <s v="PINEDA ESTRADA CRISTIAN JOHAN"/>
    <x v="6"/>
    <x v="0"/>
    <n v="223"/>
    <n v="27.875"/>
    <n v="204.878048780488"/>
    <m/>
    <n v="88595.122000000003"/>
    <x v="0"/>
    <n v="14877.7778"/>
    <x v="467"/>
    <x v="0"/>
    <m/>
  </r>
  <r>
    <d v="2022-11-13T23:13:02"/>
    <x v="8"/>
    <n v="33"/>
    <s v="TEJADA PEREZ JHON ALEXIS"/>
    <x v="0"/>
    <x v="0"/>
    <n v="226"/>
    <n v="25.1111111111111"/>
    <n v="230.48780487804899"/>
    <m/>
    <n v="99669.512199999997"/>
    <x v="0"/>
    <n v="14877.7778"/>
    <x v="467"/>
    <x v="0"/>
    <m/>
  </r>
  <r>
    <d v="2022-11-13T23:13:03"/>
    <x v="8"/>
    <n v="35"/>
    <s v="DURANGO DAVID JOSE"/>
    <x v="6"/>
    <x v="0"/>
    <n v="195"/>
    <n v="24.375"/>
    <n v="204.878048780488"/>
    <s v="3 Descuentos (Propietario y 2 conducts) "/>
    <n v="88595.122000000003"/>
    <x v="1"/>
    <n v="14877.7778"/>
    <x v="467"/>
    <x v="0"/>
    <m/>
  </r>
  <r>
    <d v="2022-11-13T23:13:03"/>
    <x v="8"/>
    <n v="36"/>
    <s v="VALENCIA MENDOZA JHON"/>
    <x v="3"/>
    <x v="1"/>
    <n v="268"/>
    <n v="26.8"/>
    <n v="256.09756097561001"/>
    <s v="2 Descuentos (Transbordo)"/>
    <n v="110743.90240000001"/>
    <x v="0"/>
    <n v="14877.7778"/>
    <x v="467"/>
    <x v="0"/>
    <m/>
  </r>
  <r>
    <d v="2022-11-13T23:13:03"/>
    <x v="8"/>
    <n v="42"/>
    <s v="MEJIA YEISON"/>
    <x v="0"/>
    <x v="0"/>
    <n v="222"/>
    <n v="24.6666666666667"/>
    <n v="230.48780487804899"/>
    <m/>
    <n v="99669.512199999997"/>
    <x v="0"/>
    <n v="14877.7778"/>
    <x v="467"/>
    <x v="0"/>
    <m/>
  </r>
  <r>
    <d v="2022-11-13T23:13:14"/>
    <x v="8"/>
    <n v="10"/>
    <s v="LONDOO URREGO DANIEL ANDRES"/>
    <x v="6"/>
    <x v="0"/>
    <n v="171"/>
    <n v="21.375"/>
    <n v="171"/>
    <m/>
    <n v="73350"/>
    <x v="0"/>
    <n v="11500"/>
    <x v="467"/>
    <x v="0"/>
    <m/>
  </r>
  <r>
    <d v="2022-11-13T23:13:14"/>
    <x v="8"/>
    <n v="27"/>
    <s v="ORTEGA ARROYAVE JUAN PABLO"/>
    <x v="0"/>
    <x v="0"/>
    <n v="174"/>
    <n v="19.3333333333333"/>
    <n v="174"/>
    <m/>
    <n v="74250"/>
    <x v="0"/>
    <n v="11500"/>
    <x v="467"/>
    <x v="0"/>
    <m/>
  </r>
  <r>
    <d v="2022-11-15T00:15:50"/>
    <x v="8"/>
    <n v="2"/>
    <s v="CAAS LEZCANO IVAN ARTURO"/>
    <x v="0"/>
    <x v="0"/>
    <n v="195"/>
    <n v="21.6666666666667"/>
    <n v="201.11320754716999"/>
    <m/>
    <n v="86450.943400000004"/>
    <x v="1"/>
    <n v="12680"/>
    <x v="468"/>
    <x v="0"/>
    <m/>
  </r>
  <r>
    <d v="2022-11-15T00:15:50"/>
    <x v="8"/>
    <n v="6"/>
    <s v="BERRIO GIL YEYSON DARIO"/>
    <x v="6"/>
    <x v="1"/>
    <n v="153"/>
    <n v="19.125"/>
    <n v="178.76729559748401"/>
    <s v="1 Descuento (Propietario) "/>
    <n v="76845.282999999996"/>
    <x v="0"/>
    <n v="12680"/>
    <x v="468"/>
    <x v="0"/>
    <m/>
  </r>
  <r>
    <d v="2022-11-15T00:15:51"/>
    <x v="8"/>
    <n v="7"/>
    <s v="DURANGO DAVID JOSE"/>
    <x v="6"/>
    <x v="0"/>
    <n v="188"/>
    <n v="23.5"/>
    <n v="178.76729559748401"/>
    <m/>
    <n v="76845.282999999996"/>
    <x v="1"/>
    <n v="12680"/>
    <x v="468"/>
    <x v="0"/>
    <m/>
  </r>
  <r>
    <d v="2022-11-15T00:15:51"/>
    <x v="8"/>
    <n v="10"/>
    <s v="RESTREPO RODRIGUEZ LIBARDO ANDRES"/>
    <x v="2"/>
    <x v="0"/>
    <n v="172"/>
    <n v="28.6666666666667"/>
    <n v="134.07547169811301"/>
    <s v="8 Descuentos (7 Transbordo veh 31 y Despachador Camilo)"/>
    <n v="57633.962299999999"/>
    <x v="0"/>
    <n v="12680"/>
    <x v="468"/>
    <x v="0"/>
    <m/>
  </r>
  <r>
    <d v="2022-11-15T00:15:51"/>
    <x v="8"/>
    <n v="12"/>
    <s v="MARULANDA JARAMILLO DAWER ANDRES"/>
    <x v="10"/>
    <x v="0"/>
    <n v="120"/>
    <n v="30"/>
    <n v="89.383647798742103"/>
    <m/>
    <n v="38422.641499999998"/>
    <x v="0"/>
    <n v="12680"/>
    <x v="468"/>
    <x v="0"/>
    <m/>
  </r>
  <r>
    <d v="2022-11-15T00:15:51"/>
    <x v="8"/>
    <n v="20"/>
    <s v="VALENCIA MENDOZA JHON"/>
    <x v="11"/>
    <x v="3"/>
    <n v="48"/>
    <n v="24"/>
    <n v="44.691823899371101"/>
    <m/>
    <n v="19211.320800000001"/>
    <x v="0"/>
    <n v="12680"/>
    <x v="468"/>
    <x v="0"/>
    <m/>
  </r>
  <r>
    <d v="2022-11-15T00:15:51"/>
    <x v="8"/>
    <n v="22"/>
    <s v="QUIRAMA CASTAEDA JHON JADER"/>
    <x v="0"/>
    <x v="0"/>
    <n v="190"/>
    <n v="21.1111111111111"/>
    <n v="201.11320754716999"/>
    <m/>
    <n v="86450.943400000004"/>
    <x v="1"/>
    <n v="12680"/>
    <x v="468"/>
    <x v="0"/>
    <m/>
  </r>
  <r>
    <d v="2022-11-15T00:15:51"/>
    <x v="8"/>
    <n v="23"/>
    <s v="MEDINA PARRA JONATHAN ESTIVEN"/>
    <x v="3"/>
    <x v="0"/>
    <n v="224"/>
    <n v="22.4"/>
    <n v="223.45911949685501"/>
    <m/>
    <n v="96056.603799999997"/>
    <x v="2"/>
    <n v="12680"/>
    <x v="468"/>
    <x v="0"/>
    <m/>
  </r>
  <r>
    <d v="2022-11-15T00:15:51"/>
    <x v="8"/>
    <n v="26"/>
    <s v="FRANCO BRAVO JHOAN FERNANDO"/>
    <x v="6"/>
    <x v="0"/>
    <n v="166"/>
    <n v="20.75"/>
    <n v="178.76729559748401"/>
    <m/>
    <n v="76845.282999999996"/>
    <x v="0"/>
    <n v="12680"/>
    <x v="468"/>
    <x v="0"/>
    <m/>
  </r>
  <r>
    <d v="2022-11-15T00:15:52"/>
    <x v="8"/>
    <n v="27"/>
    <s v="HIGUITA JHOSIMAR"/>
    <x v="1"/>
    <x v="3"/>
    <n v="185"/>
    <n v="16.818181818181799"/>
    <n v="245.80503144654099"/>
    <m/>
    <n v="105662.26420000001"/>
    <x v="0"/>
    <n v="12680"/>
    <x v="468"/>
    <x v="0"/>
    <m/>
  </r>
  <r>
    <d v="2022-11-15T00:15:52"/>
    <x v="8"/>
    <n v="29"/>
    <s v="VALENCIA MENDOZA JHON"/>
    <x v="6"/>
    <x v="3"/>
    <n v="203"/>
    <n v="25.375"/>
    <n v="178.76729559748401"/>
    <m/>
    <n v="76845.282999999996"/>
    <x v="0"/>
    <n v="12680"/>
    <x v="468"/>
    <x v="0"/>
    <m/>
  </r>
  <r>
    <d v="2022-11-15T00:15:52"/>
    <x v="8"/>
    <n v="31"/>
    <s v="VANEGAS RAMOS MIGUEL ANGEL"/>
    <x v="6"/>
    <x v="2"/>
    <n v="171"/>
    <n v="21.375"/>
    <n v="178.76729559748401"/>
    <m/>
    <n v="76845.282999999996"/>
    <x v="0"/>
    <n v="12680"/>
    <x v="468"/>
    <x v="0"/>
    <m/>
  </r>
  <r>
    <d v="2022-11-15T00:15:52"/>
    <x v="8"/>
    <n v="33"/>
    <s v="TEJADA PEREZ JHON ALEXIS"/>
    <x v="3"/>
    <x v="0"/>
    <n v="230"/>
    <n v="23"/>
    <n v="223.45911949685501"/>
    <m/>
    <n v="96056.603799999997"/>
    <x v="0"/>
    <n v="12680"/>
    <x v="468"/>
    <x v="0"/>
    <m/>
  </r>
  <r>
    <d v="2022-11-15T00:15:52"/>
    <x v="8"/>
    <n v="34"/>
    <s v="ESPINOZA CHAVARRIA GUILLERMO LEON"/>
    <x v="6"/>
    <x v="0"/>
    <n v="188"/>
    <n v="23.5"/>
    <n v="178.76729559748401"/>
    <m/>
    <n v="76845.282999999996"/>
    <x v="0"/>
    <n v="12680"/>
    <x v="468"/>
    <x v="0"/>
    <m/>
  </r>
  <r>
    <d v="2022-11-15T00:15:52"/>
    <x v="8"/>
    <n v="35"/>
    <s v="URIBE HERRERA JUAN ESTEBAN"/>
    <x v="1"/>
    <x v="0"/>
    <n v="220"/>
    <n v="20"/>
    <n v="245.80503144654099"/>
    <m/>
    <n v="105662.26420000001"/>
    <x v="1"/>
    <n v="12680"/>
    <x v="468"/>
    <x v="0"/>
    <m/>
  </r>
  <r>
    <d v="2022-11-15T00:15:53"/>
    <x v="8"/>
    <n v="36"/>
    <s v="VALENCIA MENDOZA JHON"/>
    <x v="1"/>
    <x v="3"/>
    <n v="241"/>
    <n v="21.909090909090899"/>
    <n v="245.80503144654099"/>
    <m/>
    <n v="105662.26420000001"/>
    <x v="0"/>
    <n v="12680"/>
    <x v="468"/>
    <x v="0"/>
    <m/>
  </r>
  <r>
    <d v="2022-11-15T00:15:53"/>
    <x v="8"/>
    <n v="39"/>
    <s v="POSSO CORREA SANTIAGO ELIECER"/>
    <x v="0"/>
    <x v="3"/>
    <n v="230"/>
    <n v="25.5555555555556"/>
    <n v="201.11320754716999"/>
    <m/>
    <n v="86450.943400000004"/>
    <x v="0"/>
    <n v="12680"/>
    <x v="468"/>
    <x v="0"/>
    <m/>
  </r>
  <r>
    <d v="2022-11-15T00:15:53"/>
    <x v="8"/>
    <n v="40"/>
    <s v="OCAMPO OCAMPO ANTONIO JOSE"/>
    <x v="3"/>
    <x v="0"/>
    <n v="232"/>
    <n v="23.2"/>
    <n v="223.45911949685501"/>
    <s v="11 Descuentos (Trasnbordo veh 26)"/>
    <n v="96056.603799999997"/>
    <x v="0"/>
    <n v="12680"/>
    <x v="468"/>
    <x v="0"/>
    <m/>
  </r>
  <r>
    <d v="2022-11-15T00:15:53"/>
    <x v="8"/>
    <n v="42"/>
    <s v="MEJIA YEISON"/>
    <x v="0"/>
    <x v="0"/>
    <n v="197"/>
    <n v="21.8888888888889"/>
    <n v="201.11320754716999"/>
    <m/>
    <n v="86450.943400000004"/>
    <x v="0"/>
    <n v="12680"/>
    <x v="468"/>
    <x v="0"/>
    <m/>
  </r>
  <r>
    <d v="2022-11-15T00:16:37"/>
    <x v="8"/>
    <n v="38"/>
    <s v="DURANGO MANCO ANDRES DE JESUS"/>
    <x v="11"/>
    <x v="0"/>
    <n v="31"/>
    <n v="12.4"/>
    <n v="31"/>
    <m/>
    <n v="12825"/>
    <x v="0"/>
    <n v="2100"/>
    <x v="468"/>
    <x v="0"/>
    <m/>
  </r>
  <r>
    <d v="2022-11-15T00:16:37"/>
    <x v="8"/>
    <n v="16"/>
    <s v="LONDOO ORTIZ ARNOLD DAVID"/>
    <x v="11"/>
    <x v="0"/>
    <n v="32"/>
    <n v="16"/>
    <n v="32"/>
    <m/>
    <n v="13500"/>
    <x v="0"/>
    <n v="2100"/>
    <x v="468"/>
    <x v="0"/>
    <m/>
  </r>
  <r>
    <d v="2022-11-16T00:39:31"/>
    <x v="1"/>
    <n v="2"/>
    <s v="VELEZ ZAPATA SANTIAGO"/>
    <x v="3"/>
    <x v="0"/>
    <n v="241"/>
    <n v="24.1"/>
    <n v="289.14498141263903"/>
    <m/>
    <n v="125615.24159999999"/>
    <x v="1"/>
    <n v="17982.758600000001"/>
    <x v="469"/>
    <x v="0"/>
    <m/>
  </r>
  <r>
    <d v="2022-11-16T00:39:31"/>
    <x v="1"/>
    <n v="5"/>
    <s v="GONZALEZ MONTAO HERNAN DARIO"/>
    <x v="0"/>
    <x v="0"/>
    <n v="282"/>
    <n v="31.3333333333333"/>
    <n v="260.23048327137502"/>
    <m/>
    <n v="113053.7175"/>
    <x v="1"/>
    <n v="17982.758600000001"/>
    <x v="469"/>
    <x v="0"/>
    <m/>
  </r>
  <r>
    <d v="2022-11-16T00:39:32"/>
    <x v="1"/>
    <n v="6"/>
    <s v="VARGAS ROJAS DIELMER AUGUSTO"/>
    <x v="3"/>
    <x v="0"/>
    <n v="297"/>
    <n v="29.7"/>
    <n v="289.14498141263903"/>
    <m/>
    <n v="125615.24159999999"/>
    <x v="0"/>
    <n v="17982.758600000001"/>
    <x v="469"/>
    <x v="0"/>
    <m/>
  </r>
  <r>
    <d v="2022-11-16T00:39:32"/>
    <x v="1"/>
    <n v="8"/>
    <s v="VACA FIERRO ROBINSON"/>
    <x v="1"/>
    <x v="0"/>
    <n v="376"/>
    <n v="34.181818181818201"/>
    <n v="318.05947955390297"/>
    <s v="JOSE DURANGO Realiz 4 viajes donde moviliz 142 Usuarios "/>
    <n v="138176.76579999999"/>
    <x v="1"/>
    <n v="17982.758600000001"/>
    <x v="469"/>
    <x v="0"/>
    <m/>
  </r>
  <r>
    <d v="2022-11-16T00:39:32"/>
    <x v="1"/>
    <n v="10"/>
    <s v="LONDOO URREGO DANIEL ANDRES"/>
    <x v="0"/>
    <x v="0"/>
    <n v="253"/>
    <n v="28.1111111111111"/>
    <n v="260.23048327137502"/>
    <m/>
    <n v="113053.7175"/>
    <x v="0"/>
    <n v="17982.758600000001"/>
    <x v="469"/>
    <x v="0"/>
    <m/>
  </r>
  <r>
    <d v="2022-11-16T00:39:32"/>
    <x v="9"/>
    <n v="11"/>
    <s v="VANEGAS RAMOS MIGUEL ANGEL"/>
    <x v="8"/>
    <x v="0"/>
    <n v="139"/>
    <n v="27.8"/>
    <n v="144.57249070632"/>
    <m/>
    <n v="62807.620799999997"/>
    <x v="0"/>
    <n v="17982.758600000001"/>
    <x v="469"/>
    <x v="0"/>
    <m/>
  </r>
  <r>
    <d v="2022-11-16T00:39:32"/>
    <x v="9"/>
    <n v="14"/>
    <s v="JIMENEZ JIMENEZ OMAR DAVID"/>
    <x v="0"/>
    <x v="3"/>
    <n v="246"/>
    <n v="27.3333333333333"/>
    <n v="260.23048327137502"/>
    <m/>
    <n v="113053.7175"/>
    <x v="1"/>
    <n v="17982.758600000001"/>
    <x v="469"/>
    <x v="0"/>
    <m/>
  </r>
  <r>
    <d v="2022-11-16T00:39:33"/>
    <x v="9"/>
    <n v="15"/>
    <s v="LOPERA AGUDELO LUIS FRANCISCO"/>
    <x v="0"/>
    <x v="0"/>
    <n v="225"/>
    <n v="25"/>
    <n v="260.23048327137502"/>
    <m/>
    <n v="113053.7175"/>
    <x v="0"/>
    <n v="17982.758600000001"/>
    <x v="469"/>
    <x v="0"/>
    <m/>
  </r>
  <r>
    <d v="2022-11-16T00:39:33"/>
    <x v="9"/>
    <n v="17"/>
    <s v="GALINDEZ CHAVARRIAGA LUIS FERNANDO"/>
    <x v="1"/>
    <x v="1"/>
    <n v="299"/>
    <n v="27.181818181818201"/>
    <n v="318.05947955390297"/>
    <s v="Se descuenta el viaje de 11 50 am ya que abandona ruta sin autorizacin"/>
    <n v="138176.76579999999"/>
    <x v="0"/>
    <n v="17982.758600000001"/>
    <x v="469"/>
    <x v="0"/>
    <m/>
  </r>
  <r>
    <d v="2022-11-16T00:39:33"/>
    <x v="9"/>
    <n v="18"/>
    <s v="RENDON VIANA HUMBERTO DE JESUS"/>
    <x v="0"/>
    <x v="3"/>
    <n v="219"/>
    <n v="24.3333333333333"/>
    <n v="260.23048327137502"/>
    <m/>
    <n v="113053.7175"/>
    <x v="0"/>
    <n v="17982.758600000001"/>
    <x v="469"/>
    <x v="0"/>
    <m/>
  </r>
  <r>
    <d v="2022-11-16T00:39:33"/>
    <x v="9"/>
    <n v="20"/>
    <s v="TABORDA ROJAS DIEGO ALEJANDRO"/>
    <x v="0"/>
    <x v="0"/>
    <n v="284"/>
    <n v="31.5555555555556"/>
    <n v="260.23048327137502"/>
    <m/>
    <n v="113053.7175"/>
    <x v="0"/>
    <n v="17982.758600000001"/>
    <x v="469"/>
    <x v="0"/>
    <m/>
  </r>
  <r>
    <d v="2022-11-16T00:39:34"/>
    <x v="9"/>
    <n v="22"/>
    <s v="LONDOO CADAVID DAVID SANTIAGO"/>
    <x v="6"/>
    <x v="1"/>
    <n v="250"/>
    <n v="31.25"/>
    <n v="231.31598513011201"/>
    <s v="Se descuenta el viaje de 2 34 pm ya que NO ingresa al 13 sin autorizacin 1 Descuento (Despachadora Isabel)"/>
    <n v="100492.1933"/>
    <x v="1"/>
    <n v="17982.758600000001"/>
    <x v="469"/>
    <x v="0"/>
    <m/>
  </r>
  <r>
    <d v="2022-11-16T00:39:34"/>
    <x v="9"/>
    <n v="23"/>
    <s v="MEDINA PARRA JONATHAN ESTIVEN"/>
    <x v="0"/>
    <x v="3"/>
    <n v="283"/>
    <n v="31.4444444444444"/>
    <n v="260.23048327137502"/>
    <m/>
    <n v="113053.7175"/>
    <x v="2"/>
    <n v="17982.758600000001"/>
    <x v="469"/>
    <x v="0"/>
    <m/>
  </r>
  <r>
    <d v="2022-11-16T00:39:34"/>
    <x v="9"/>
    <n v="24"/>
    <s v="PACHECO MOGOLLON ELIAS ISIDRO"/>
    <x v="0"/>
    <x v="3"/>
    <n v="266"/>
    <n v="29.5555555555556"/>
    <n v="260.23048327137502"/>
    <m/>
    <n v="113053.7175"/>
    <x v="0"/>
    <n v="17982.758600000001"/>
    <x v="469"/>
    <x v="0"/>
    <m/>
  </r>
  <r>
    <d v="2022-11-16T00:39:34"/>
    <x v="9"/>
    <n v="26"/>
    <s v="FRANCO BRAVO JHOAN FERNANDO"/>
    <x v="9"/>
    <x v="3"/>
    <n v="301"/>
    <n v="25.0833333333333"/>
    <n v="346.97397769516698"/>
    <m/>
    <n v="150738.29"/>
    <x v="0"/>
    <n v="17982.758600000001"/>
    <x v="469"/>
    <x v="0"/>
    <m/>
  </r>
  <r>
    <d v="2022-11-16T00:39:34"/>
    <x v="9"/>
    <n v="27"/>
    <s v="ORTEGA ARROYAVE JUAN PABLO"/>
    <x v="0"/>
    <x v="3"/>
    <n v="231"/>
    <n v="25.6666666666667"/>
    <n v="260.23048327137502"/>
    <m/>
    <n v="113053.7175"/>
    <x v="0"/>
    <n v="17982.758600000001"/>
    <x v="469"/>
    <x v="0"/>
    <m/>
  </r>
  <r>
    <d v="2022-11-16T00:39:35"/>
    <x v="9"/>
    <n v="29"/>
    <s v="VALENCIA MENDOZA JHON"/>
    <x v="3"/>
    <x v="3"/>
    <n v="311"/>
    <n v="31.1"/>
    <n v="289.14498141263903"/>
    <m/>
    <n v="125615.24159999999"/>
    <x v="0"/>
    <n v="17982.758600000001"/>
    <x v="469"/>
    <x v="0"/>
    <m/>
  </r>
  <r>
    <d v="2022-11-16T00:39:35"/>
    <x v="1"/>
    <n v="31"/>
    <s v="IDARRAGA GARCIA MIGUEL ANGEL"/>
    <x v="0"/>
    <x v="0"/>
    <n v="262"/>
    <n v="29.1111111111111"/>
    <n v="260.23048327137502"/>
    <s v="1 Descuento (Usuario con movilidad reducida) "/>
    <n v="113053.7175"/>
    <x v="0"/>
    <n v="17982.758600000001"/>
    <x v="469"/>
    <x v="0"/>
    <m/>
  </r>
  <r>
    <d v="2022-11-16T00:39:35"/>
    <x v="1"/>
    <n v="32"/>
    <s v="HIGUITA JHOSIMAR"/>
    <x v="0"/>
    <x v="3"/>
    <n v="286"/>
    <n v="31.7777777777778"/>
    <n v="260.23048327137502"/>
    <m/>
    <n v="113053.7175"/>
    <x v="0"/>
    <n v="17982.758600000001"/>
    <x v="469"/>
    <x v="0"/>
    <m/>
  </r>
  <r>
    <d v="2022-11-16T00:39:35"/>
    <x v="1"/>
    <n v="33"/>
    <s v="TEJADA PEREZ JHON ALEXIS"/>
    <x v="3"/>
    <x v="0"/>
    <n v="297"/>
    <n v="29.7"/>
    <n v="289.14498141263903"/>
    <s v="7 Descuentos (Incidente con Usuarios) "/>
    <n v="125615.24159999999"/>
    <x v="0"/>
    <n v="17982.758600000001"/>
    <x v="469"/>
    <x v="0"/>
    <m/>
  </r>
  <r>
    <d v="2022-11-16T00:39:35"/>
    <x v="1"/>
    <n v="34"/>
    <s v="MONTOYA OSPINA GILBERTO ANTONIO"/>
    <x v="9"/>
    <x v="3"/>
    <n v="398"/>
    <n v="33.1666666666667"/>
    <n v="346.97397769516698"/>
    <m/>
    <n v="150738.29"/>
    <x v="0"/>
    <n v="17982.758600000001"/>
    <x v="469"/>
    <x v="0"/>
    <m/>
  </r>
  <r>
    <d v="2022-11-16T00:39:36"/>
    <x v="1"/>
    <n v="35"/>
    <s v="URIBE HERRERA JUAN ESTEBAN"/>
    <x v="3"/>
    <x v="0"/>
    <n v="324"/>
    <n v="32.4"/>
    <n v="289.14498141263903"/>
    <s v="1 Descuento (Usuario desubicado)"/>
    <n v="125615.24159999999"/>
    <x v="1"/>
    <n v="17982.758600000001"/>
    <x v="469"/>
    <x v="0"/>
    <m/>
  </r>
  <r>
    <d v="2022-11-16T00:39:36"/>
    <x v="1"/>
    <n v="36"/>
    <s v="MARTINEZ CHAVERRA LUIS NORBERTO"/>
    <x v="3"/>
    <x v="0"/>
    <n v="269"/>
    <n v="26.9"/>
    <n v="289.14498141263903"/>
    <m/>
    <n v="125615.24159999999"/>
    <x v="0"/>
    <n v="17982.758600000001"/>
    <x v="469"/>
    <x v="0"/>
    <m/>
  </r>
  <r>
    <d v="2022-11-16T00:39:36"/>
    <x v="1"/>
    <n v="37"/>
    <s v="RESTREPO RODRIGUEZ LIBARDO ANDRES"/>
    <x v="3"/>
    <x v="0"/>
    <n v="254"/>
    <n v="25.4"/>
    <n v="289.14498141263903"/>
    <m/>
    <n v="125615.24159999999"/>
    <x v="1"/>
    <n v="17982.758600000001"/>
    <x v="469"/>
    <x v="0"/>
    <m/>
  </r>
  <r>
    <d v="2022-11-16T00:39:36"/>
    <x v="1"/>
    <n v="39"/>
    <s v="POSSO CORREA SANTIAGO ELIECER"/>
    <x v="3"/>
    <x v="3"/>
    <n v="272"/>
    <n v="27.2"/>
    <n v="289.14498141263903"/>
    <m/>
    <n v="125615.24159999999"/>
    <x v="0"/>
    <n v="17982.758600000001"/>
    <x v="469"/>
    <x v="0"/>
    <m/>
  </r>
  <r>
    <d v="2022-11-16T00:39:36"/>
    <x v="1"/>
    <n v="40"/>
    <s v="OCAMPO OCAMPO ANTONIO JOSE"/>
    <x v="9"/>
    <x v="0"/>
    <n v="328"/>
    <n v="27.3333333333333"/>
    <n v="346.97397769516698"/>
    <s v="1 Descuento (Conduct) "/>
    <n v="150738.29"/>
    <x v="0"/>
    <n v="17982.758600000001"/>
    <x v="469"/>
    <x v="0"/>
    <m/>
  </r>
  <r>
    <d v="2022-11-16T00:39:36"/>
    <x v="1"/>
    <n v="41"/>
    <s v="GARCIA DAVID WILSON ALBERTO"/>
    <x v="3"/>
    <x v="3"/>
    <n v="307"/>
    <n v="30.7"/>
    <n v="289.14498141263903"/>
    <s v="2 Descuentos (Propietario y Usuario con movilidad reducida) "/>
    <n v="125615.24159999999"/>
    <x v="1"/>
    <n v="17982.758600000001"/>
    <x v="469"/>
    <x v="0"/>
    <m/>
  </r>
  <r>
    <d v="2022-11-16T00:39:37"/>
    <x v="1"/>
    <n v="42"/>
    <s v="MEJIA YEISON"/>
    <x v="0"/>
    <x v="3"/>
    <n v="278"/>
    <n v="30.8888888888889"/>
    <n v="260.23048327137502"/>
    <m/>
    <n v="113053.7175"/>
    <x v="0"/>
    <n v="17982.758600000001"/>
    <x v="469"/>
    <x v="0"/>
    <m/>
  </r>
  <r>
    <d v="2022-11-16T00:39:46"/>
    <x v="1"/>
    <n v="1"/>
    <s v="BERRIO GIL YEYSON DARIO"/>
    <x v="3"/>
    <x v="0"/>
    <n v="226"/>
    <n v="22.7"/>
    <n v="226"/>
    <s v="1 Descuento (Conduct) "/>
    <n v="97650"/>
    <x v="0"/>
    <n v="15020"/>
    <x v="469"/>
    <x v="0"/>
    <m/>
  </r>
  <r>
    <d v="2022-11-16T00:39:46"/>
    <x v="1"/>
    <n v="3"/>
    <s v="CANO JIMENEZ ESNEIDER"/>
    <x v="3"/>
    <x v="0"/>
    <n v="214"/>
    <n v="21.4"/>
    <n v="214"/>
    <m/>
    <n v="91800"/>
    <x v="0"/>
    <n v="15020"/>
    <x v="469"/>
    <x v="0"/>
    <m/>
  </r>
  <r>
    <d v="2022-11-16T00:39:46"/>
    <x v="0"/>
    <n v="19"/>
    <s v="ALQUICHIRE ACEVEDO NELSON JOSE"/>
    <x v="8"/>
    <x v="0"/>
    <n v="96"/>
    <n v="19.2"/>
    <n v="96"/>
    <m/>
    <n v="40950"/>
    <x v="0"/>
    <n v="15020"/>
    <x v="469"/>
    <x v="0"/>
    <m/>
  </r>
  <r>
    <d v="2022-11-16T00:39:46"/>
    <x v="1"/>
    <n v="38"/>
    <s v="DURANGO MANCO ANDRES DE JESUS"/>
    <x v="3"/>
    <x v="3"/>
    <n v="215"/>
    <n v="21.5"/>
    <n v="215"/>
    <m/>
    <n v="92250"/>
    <x v="0"/>
    <n v="15020"/>
    <x v="469"/>
    <x v="0"/>
    <m/>
  </r>
  <r>
    <d v="2022-11-17T01:09:53"/>
    <x v="1"/>
    <n v="1"/>
    <s v="VELEZ ZAPATA SANTIAGO"/>
    <x v="3"/>
    <x v="0"/>
    <n v="238"/>
    <n v="24"/>
    <n v="238"/>
    <s v="3 Descuentos (Jefe de ruta y 2 conducts)"/>
    <n v="102600"/>
    <x v="0"/>
    <n v="11066.6667"/>
    <x v="470"/>
    <x v="0"/>
    <m/>
  </r>
  <r>
    <d v="2022-11-17T01:09:53"/>
    <x v="1"/>
    <n v="23"/>
    <s v="MEDINA PARRA JONATHAN ESTIVEN"/>
    <x v="11"/>
    <x v="0"/>
    <n v="42"/>
    <n v="21"/>
    <n v="42"/>
    <m/>
    <n v="18000"/>
    <x v="2"/>
    <n v="11066.6667"/>
    <x v="470"/>
    <x v="0"/>
    <m/>
  </r>
  <r>
    <d v="2022-11-17T01:09:54"/>
    <x v="1"/>
    <n v="26"/>
    <s v="FRANCO BRAVO JHOAN FERNANDO"/>
    <x v="1"/>
    <x v="3"/>
    <n v="248"/>
    <n v="22.727272727272702"/>
    <n v="248"/>
    <s v="3 Descuentos (Despachadora Isabel) "/>
    <n v="106650"/>
    <x v="0"/>
    <n v="11066.6667"/>
    <x v="470"/>
    <x v="0"/>
    <m/>
  </r>
  <r>
    <d v="2022-11-17T01:09:54"/>
    <x v="9"/>
    <n v="33"/>
    <s v="TEJADA PEREZ JHON ALEXIS"/>
    <x v="4"/>
    <x v="0"/>
    <n v="174"/>
    <n v="24.8571428571429"/>
    <n v="174"/>
    <m/>
    <n v="75150"/>
    <x v="0"/>
    <n v="11066.6667"/>
    <x v="470"/>
    <x v="0"/>
    <m/>
  </r>
  <r>
    <d v="2022-11-17T01:09:54"/>
    <x v="1"/>
    <n v="42"/>
    <s v="LONDOO ORTIZ ARNOLD DAVID"/>
    <x v="14"/>
    <x v="0"/>
    <n v="4"/>
    <n v="4"/>
    <n v="4"/>
    <m/>
    <n v="1575"/>
    <x v="0"/>
    <n v="11066.6667"/>
    <x v="470"/>
    <x v="0"/>
    <m/>
  </r>
  <r>
    <d v="2022-11-17T01:10:05"/>
    <x v="9"/>
    <n v="2"/>
    <s v="CAAS LEZCANO IVAN ARTURO"/>
    <x v="0"/>
    <x v="3"/>
    <n v="275"/>
    <n v="30.5555555555556"/>
    <n v="258.87523992322502"/>
    <m/>
    <n v="112443.85799999999"/>
    <x v="1"/>
    <n v="17187.096799999999"/>
    <x v="470"/>
    <x v="0"/>
    <m/>
  </r>
  <r>
    <d v="2022-11-17T01:10:05"/>
    <x v="9"/>
    <n v="3"/>
    <s v="CANO JIMENEZ ESNEIDER"/>
    <x v="0"/>
    <x v="0"/>
    <n v="233"/>
    <n v="25.8888888888889"/>
    <n v="258.87523992322502"/>
    <s v="1 Descuento (Despachadora Angela) "/>
    <n v="112443.85799999999"/>
    <x v="0"/>
    <n v="17187.096799999999"/>
    <x v="470"/>
    <x v="0"/>
    <m/>
  </r>
  <r>
    <d v="2022-11-17T01:10:05"/>
    <x v="9"/>
    <n v="6"/>
    <s v="VARGAS ROJAS DIELMER AUGUSTO"/>
    <x v="3"/>
    <x v="0"/>
    <n v="277"/>
    <n v="27.7"/>
    <n v="287.63915547024999"/>
    <m/>
    <n v="124937.62"/>
    <x v="0"/>
    <n v="17187.096799999999"/>
    <x v="470"/>
    <x v="0"/>
    <m/>
  </r>
  <r>
    <d v="2022-11-17T01:10:05"/>
    <x v="9"/>
    <n v="7"/>
    <s v="DURANGO DAVID JOSE"/>
    <x v="0"/>
    <x v="0"/>
    <n v="232"/>
    <n v="25.7777777777778"/>
    <n v="258.87523992322502"/>
    <s v="3 Descuentos (Jefe de ruta y 2 Conducts) "/>
    <n v="112443.85799999999"/>
    <x v="1"/>
    <n v="17187.096799999999"/>
    <x v="470"/>
    <x v="0"/>
    <m/>
  </r>
  <r>
    <d v="2022-11-17T01:10:06"/>
    <x v="9"/>
    <n v="8"/>
    <s v="VACA FIERRO ROBINSON"/>
    <x v="1"/>
    <x v="0"/>
    <n v="326"/>
    <n v="29.636363636363601"/>
    <n v="316.40307101727399"/>
    <m/>
    <n v="137431.38200000001"/>
    <x v="1"/>
    <n v="17187.096799999999"/>
    <x v="470"/>
    <x v="0"/>
    <m/>
  </r>
  <r>
    <d v="2022-11-17T01:10:06"/>
    <x v="9"/>
    <n v="9"/>
    <s v="PINEDA ESTRADA CRISTIAN JOHAN"/>
    <x v="4"/>
    <x v="0"/>
    <n v="193"/>
    <n v="27.571428571428601"/>
    <n v="201.34740882917501"/>
    <m/>
    <n v="87456.334000000003"/>
    <x v="0"/>
    <n v="17187.096799999999"/>
    <x v="470"/>
    <x v="0"/>
    <m/>
  </r>
  <r>
    <d v="2022-11-17T01:10:06"/>
    <x v="9"/>
    <n v="10"/>
    <s v="LONDOO URREGO DANIEL ANDRES"/>
    <x v="6"/>
    <x v="0"/>
    <n v="220"/>
    <n v="27.5"/>
    <n v="230.1113243762"/>
    <m/>
    <n v="99950.096000000005"/>
    <x v="0"/>
    <n v="17187.096799999999"/>
    <x v="470"/>
    <x v="0"/>
    <m/>
  </r>
  <r>
    <d v="2022-11-17T01:10:06"/>
    <x v="9"/>
    <n v="13"/>
    <s v="FRANCO JUAN"/>
    <x v="4"/>
    <x v="0"/>
    <n v="237"/>
    <n v="33.857142857142897"/>
    <n v="201.34740882917501"/>
    <m/>
    <n v="87456.334000000003"/>
    <x v="0"/>
    <n v="17187.096799999999"/>
    <x v="470"/>
    <x v="0"/>
    <m/>
  </r>
  <r>
    <d v="2022-11-17T01:10:07"/>
    <x v="1"/>
    <n v="14"/>
    <s v="CARVAJAL SALAZAR HECTOR MARINO"/>
    <x v="1"/>
    <x v="0"/>
    <n v="310"/>
    <n v="28.181818181818201"/>
    <n v="316.40307101727399"/>
    <s v="OMAR JIMENEZ Realiz 6 viajes donde moviliz 198 Usuarios "/>
    <n v="137431.38200000001"/>
    <x v="1"/>
    <n v="17187.096799999999"/>
    <x v="470"/>
    <x v="0"/>
    <m/>
  </r>
  <r>
    <d v="2022-11-17T01:10:07"/>
    <x v="1"/>
    <n v="15"/>
    <s v="LOPERA AGUDELO LUIS FRANCISCO"/>
    <x v="0"/>
    <x v="0"/>
    <n v="225"/>
    <n v="25"/>
    <n v="258.87523992322502"/>
    <m/>
    <n v="112443.85799999999"/>
    <x v="0"/>
    <n v="17187.096799999999"/>
    <x v="470"/>
    <x v="0"/>
    <m/>
  </r>
  <r>
    <d v="2022-11-17T01:10:07"/>
    <x v="1"/>
    <n v="16"/>
    <s v="LONDOO ORTIZ ARNOLD DAVID"/>
    <x v="8"/>
    <x v="0"/>
    <n v="128"/>
    <n v="25.6"/>
    <n v="143.81957773512499"/>
    <m/>
    <n v="62468.81"/>
    <x v="0"/>
    <n v="17187.096799999999"/>
    <x v="470"/>
    <x v="0"/>
    <m/>
  </r>
  <r>
    <d v="2022-11-17T01:10:08"/>
    <x v="1"/>
    <n v="17"/>
    <s v="GALINDEZ CHAVARRIAGA LUIS FERNANDO"/>
    <x v="3"/>
    <x v="0"/>
    <n v="264"/>
    <n v="26.4"/>
    <n v="287.63915547024999"/>
    <m/>
    <n v="124937.62"/>
    <x v="0"/>
    <n v="17187.096799999999"/>
    <x v="470"/>
    <x v="0"/>
    <m/>
  </r>
  <r>
    <d v="2022-11-17T01:10:08"/>
    <x v="1"/>
    <n v="18"/>
    <s v="RENDON VIANA HUMBERTO DE JESUS"/>
    <x v="1"/>
    <x v="0"/>
    <n v="372"/>
    <n v="33.818181818181799"/>
    <n v="316.40307101727399"/>
    <m/>
    <n v="137431.38200000001"/>
    <x v="0"/>
    <n v="17187.096799999999"/>
    <x v="470"/>
    <x v="0"/>
    <m/>
  </r>
  <r>
    <d v="2022-11-17T01:10:08"/>
    <x v="1"/>
    <n v="19"/>
    <s v="ALQUICHIRE ACEVEDO NELSON JOSE"/>
    <x v="3"/>
    <x v="0"/>
    <n v="283"/>
    <n v="28.3"/>
    <n v="287.63915547024999"/>
    <m/>
    <n v="124937.62"/>
    <x v="0"/>
    <n v="17187.096799999999"/>
    <x v="470"/>
    <x v="0"/>
    <m/>
  </r>
  <r>
    <d v="2022-11-17T01:10:08"/>
    <x v="1"/>
    <n v="20"/>
    <s v="TABORDA ROJAS DIEGO ALEJANDRO"/>
    <x v="0"/>
    <x v="0"/>
    <n v="259"/>
    <n v="28.7777777777778"/>
    <n v="258.87523992322502"/>
    <s v="2 Descuentos (Conduct y Propietario) "/>
    <n v="112443.85799999999"/>
    <x v="0"/>
    <n v="17187.096799999999"/>
    <x v="470"/>
    <x v="0"/>
    <m/>
  </r>
  <r>
    <d v="2022-11-17T01:10:09"/>
    <x v="1"/>
    <n v="22"/>
    <s v="QUIRAMA CASTAEDA JHON JADER"/>
    <x v="0"/>
    <x v="3"/>
    <n v="257"/>
    <n v="28.5555555555556"/>
    <n v="258.87523992322502"/>
    <s v="1 Descuento (Despachadora Angela) "/>
    <n v="112443.85799999999"/>
    <x v="1"/>
    <n v="17187.096799999999"/>
    <x v="470"/>
    <x v="0"/>
    <m/>
  </r>
  <r>
    <d v="2022-11-17T01:10:09"/>
    <x v="1"/>
    <n v="24"/>
    <s v="PACHECO MOGOLLON ELIAS ISIDRO"/>
    <x v="6"/>
    <x v="0"/>
    <n v="245"/>
    <n v="30.625"/>
    <n v="230.1113243762"/>
    <m/>
    <n v="99950.096000000005"/>
    <x v="0"/>
    <n v="17187.096799999999"/>
    <x v="470"/>
    <x v="0"/>
    <m/>
  </r>
  <r>
    <d v="2022-11-17T01:10:09"/>
    <x v="1"/>
    <n v="27"/>
    <s v="ORTEGA ARROYAVE JUAN PABLO"/>
    <x v="6"/>
    <x v="0"/>
    <n v="227"/>
    <n v="28.375"/>
    <n v="230.1113243762"/>
    <m/>
    <n v="99950.096000000005"/>
    <x v="0"/>
    <n v="17187.096799999999"/>
    <x v="470"/>
    <x v="0"/>
    <m/>
  </r>
  <r>
    <d v="2022-11-17T01:10:10"/>
    <x v="1"/>
    <n v="29"/>
    <s v="LONDOO CADAVID DAVID SANTIAGO"/>
    <x v="0"/>
    <x v="0"/>
    <n v="272"/>
    <n v="30.2222222222222"/>
    <n v="258.87523992322502"/>
    <s v="1 Descuento (Despachadora Isabel) "/>
    <n v="112443.85799999999"/>
    <x v="0"/>
    <n v="17187.096799999999"/>
    <x v="470"/>
    <x v="0"/>
    <m/>
  </r>
  <r>
    <d v="2022-11-17T01:10:10"/>
    <x v="9"/>
    <n v="30"/>
    <s v="PINEDA ESTRADA CRISTIAN JOHAN"/>
    <x v="5"/>
    <x v="0"/>
    <n v="25"/>
    <n v="25"/>
    <n v="28.763915547025"/>
    <m/>
    <n v="12493.762000000001"/>
    <x v="0"/>
    <n v="17187.096799999999"/>
    <x v="470"/>
    <x v="0"/>
    <m/>
  </r>
  <r>
    <d v="2022-11-17T01:10:10"/>
    <x v="9"/>
    <n v="31"/>
    <s v="IDARRAGA GARCIA MIGUEL ANGEL"/>
    <x v="0"/>
    <x v="0"/>
    <n v="274"/>
    <n v="30.4444444444444"/>
    <n v="258.87523992322502"/>
    <m/>
    <n v="112443.85799999999"/>
    <x v="0"/>
    <n v="17187.096799999999"/>
    <x v="470"/>
    <x v="0"/>
    <m/>
  </r>
  <r>
    <d v="2022-11-17T01:10:10"/>
    <x v="9"/>
    <n v="32"/>
    <s v="HIGUITA JHOSIMAR"/>
    <x v="0"/>
    <x v="0"/>
    <n v="316"/>
    <n v="35.1111111111111"/>
    <n v="258.87523992322502"/>
    <s v="2 Descuentos (Conducts) "/>
    <n v="112443.85799999999"/>
    <x v="0"/>
    <n v="17187.096799999999"/>
    <x v="470"/>
    <x v="0"/>
    <m/>
  </r>
  <r>
    <d v="2022-11-17T01:10:11"/>
    <x v="9"/>
    <n v="34"/>
    <s v="MONTOYA OSPINA GILBERTO ANTONIO"/>
    <x v="1"/>
    <x v="0"/>
    <n v="339"/>
    <n v="30.818181818181799"/>
    <n v="316.40307101727399"/>
    <m/>
    <n v="137431.38200000001"/>
    <x v="0"/>
    <n v="17187.096799999999"/>
    <x v="470"/>
    <x v="0"/>
    <m/>
  </r>
  <r>
    <d v="2022-11-17T01:10:11"/>
    <x v="9"/>
    <n v="35"/>
    <s v="URIBE HERRERA JUAN ESTEBAN"/>
    <x v="0"/>
    <x v="0"/>
    <n v="261"/>
    <n v="29"/>
    <n v="258.87523992322502"/>
    <s v="2 Descuentos (Conduct y Usuario desubicado) "/>
    <n v="112443.85799999999"/>
    <x v="1"/>
    <n v="17187.096799999999"/>
    <x v="470"/>
    <x v="0"/>
    <m/>
  </r>
  <r>
    <d v="2022-11-17T01:10:11"/>
    <x v="9"/>
    <n v="36"/>
    <s v="MARTINEZ CHAVERRA LUIS NORBERTO"/>
    <x v="4"/>
    <x v="0"/>
    <n v="194"/>
    <n v="27.714285714285701"/>
    <n v="201.34740882917501"/>
    <m/>
    <n v="87456.334000000003"/>
    <x v="0"/>
    <n v="17187.096799999999"/>
    <x v="470"/>
    <x v="0"/>
    <m/>
  </r>
  <r>
    <d v="2022-11-17T01:10:11"/>
    <x v="9"/>
    <n v="37"/>
    <s v="PIEDRAHITA MADRID SANTIAGO"/>
    <x v="6"/>
    <x v="0"/>
    <n v="216"/>
    <n v="27"/>
    <n v="230.1113243762"/>
    <m/>
    <n v="99950.096000000005"/>
    <x v="1"/>
    <n v="17187.096799999999"/>
    <x v="470"/>
    <x v="0"/>
    <m/>
  </r>
  <r>
    <d v="2022-11-17T01:10:12"/>
    <x v="9"/>
    <n v="38"/>
    <s v="DURANGO MANCO ANDRES DE JESUS"/>
    <x v="6"/>
    <x v="0"/>
    <n v="224"/>
    <n v="29.866666666666699"/>
    <n v="215.72936660268701"/>
    <s v="1 Descuento (Usuario desubicado) "/>
    <n v="93703.214999999997"/>
    <x v="0"/>
    <n v="17187.096799999999"/>
    <x v="470"/>
    <x v="0"/>
    <m/>
  </r>
  <r>
    <d v="2022-11-17T01:10:12"/>
    <x v="9"/>
    <n v="39"/>
    <s v="POSSO CORREA SANTIAGO ELIECER"/>
    <x v="0"/>
    <x v="0"/>
    <n v="245"/>
    <n v="27.2222222222222"/>
    <n v="258.87523992322502"/>
    <m/>
    <n v="112443.85799999999"/>
    <x v="0"/>
    <n v="17187.096799999999"/>
    <x v="470"/>
    <x v="0"/>
    <m/>
  </r>
  <r>
    <d v="2022-11-17T01:10:12"/>
    <x v="9"/>
    <n v="40"/>
    <s v="OCAMPO OCAMPO ANTONIO JOSE"/>
    <x v="1"/>
    <x v="0"/>
    <n v="276"/>
    <n v="25.090909090909101"/>
    <n v="316.40307101727399"/>
    <m/>
    <n v="137431.38200000001"/>
    <x v="0"/>
    <n v="17187.096799999999"/>
    <x v="470"/>
    <x v="0"/>
    <m/>
  </r>
  <r>
    <d v="2022-11-17T01:10:12"/>
    <x v="9"/>
    <n v="41"/>
    <s v="GARCIA DAVID WILSON ALBERTO"/>
    <x v="3"/>
    <x v="0"/>
    <n v="288"/>
    <n v="28.8"/>
    <n v="287.63915547024999"/>
    <s v="1 Descuento (Usuario con movilidad reducida) "/>
    <n v="124937.62"/>
    <x v="1"/>
    <n v="17187.096799999999"/>
    <x v="470"/>
    <x v="0"/>
    <m/>
  </r>
  <r>
    <d v="2022-11-18T01:16:11"/>
    <x v="1"/>
    <n v="1"/>
    <s v="VELEZ ZAPATA SANTIAGO"/>
    <x v="0"/>
    <x v="0"/>
    <n v="225"/>
    <n v="25"/>
    <n v="256.28399999999999"/>
    <m/>
    <n v="111277.8"/>
    <x v="0"/>
    <n v="15341.9355"/>
    <x v="471"/>
    <x v="0"/>
    <m/>
  </r>
  <r>
    <d v="2022-11-18T01:16:12"/>
    <x v="1"/>
    <n v="2"/>
    <s v="CAAS LEZCANO IVAN ARTURO"/>
    <x v="4"/>
    <x v="0"/>
    <n v="205"/>
    <n v="29.285714285714299"/>
    <n v="199.33199999999999"/>
    <m/>
    <n v="86549.4"/>
    <x v="1"/>
    <n v="15341.9355"/>
    <x v="471"/>
    <x v="0"/>
    <m/>
  </r>
  <r>
    <d v="2022-11-18T01:16:12"/>
    <x v="1"/>
    <n v="5"/>
    <s v="MEDINA PARRA JONATHAN ESTIVEN"/>
    <x v="3"/>
    <x v="1"/>
    <n v="329"/>
    <n v="32.9"/>
    <n v="284.76"/>
    <s v="Se descuenta el viaje de 8 38 am ya que NO ingresa al 13 sin autorizacin"/>
    <n v="123642"/>
    <x v="1"/>
    <n v="15341.9355"/>
    <x v="471"/>
    <x v="0"/>
    <m/>
  </r>
  <r>
    <d v="2022-11-18T01:16:12"/>
    <x v="1"/>
    <n v="6"/>
    <s v="VARGAS ROJAS DIELMER AUGUSTO"/>
    <x v="0"/>
    <x v="1"/>
    <n v="268"/>
    <n v="29.7777777777778"/>
    <n v="256.28399999999999"/>
    <s v="Se descuenta el viaje de 12 08 pm ya que NO ingresa al 13 sin autorizacin"/>
    <n v="111277.8"/>
    <x v="0"/>
    <n v="15341.9355"/>
    <x v="471"/>
    <x v="0"/>
    <m/>
  </r>
  <r>
    <d v="2022-11-18T01:16:12"/>
    <x v="1"/>
    <n v="7"/>
    <s v="DURANGO DAVID JOSE"/>
    <x v="6"/>
    <x v="0"/>
    <n v="211"/>
    <n v="28.133333333333301"/>
    <n v="213.57"/>
    <s v="5 Descuentos (Despachadora Isabel y 4 Transbordo veh 37)"/>
    <n v="92731.5"/>
    <x v="1"/>
    <n v="15341.9355"/>
    <x v="471"/>
    <x v="0"/>
    <m/>
  </r>
  <r>
    <d v="2022-11-18T01:16:13"/>
    <x v="1"/>
    <n v="8"/>
    <s v="VACA FIERRO ROBINSON"/>
    <x v="1"/>
    <x v="0"/>
    <n v="335"/>
    <n v="30.454545454545499"/>
    <n v="313.23599999999999"/>
    <s v="4 Descuentos (Jefe de ruta) "/>
    <n v="136006.20000000001"/>
    <x v="1"/>
    <n v="15341.9355"/>
    <x v="471"/>
    <x v="0"/>
    <m/>
  </r>
  <r>
    <d v="2022-11-18T01:16:13"/>
    <x v="1"/>
    <n v="10"/>
    <s v="LONDOO URREGO DANIEL ANDRES"/>
    <x v="10"/>
    <x v="0"/>
    <n v="101"/>
    <n v="25.25"/>
    <n v="113.904"/>
    <m/>
    <n v="49456.800000000003"/>
    <x v="0"/>
    <n v="15341.9355"/>
    <x v="471"/>
    <x v="0"/>
    <m/>
  </r>
  <r>
    <d v="2022-11-18T01:16:13"/>
    <x v="9"/>
    <n v="13"/>
    <s v="FRANCO JUAN"/>
    <x v="10"/>
    <x v="0"/>
    <n v="130"/>
    <n v="32.5"/>
    <n v="113.904"/>
    <m/>
    <n v="49456.800000000003"/>
    <x v="0"/>
    <n v="15341.9355"/>
    <x v="471"/>
    <x v="0"/>
    <m/>
  </r>
  <r>
    <d v="2022-11-18T01:16:13"/>
    <x v="9"/>
    <n v="14"/>
    <s v="CARVAJAL SALAZAR HECTOR MARINO"/>
    <x v="0"/>
    <x v="0"/>
    <n v="248"/>
    <n v="27.5555555555556"/>
    <n v="256.28399999999999"/>
    <m/>
    <n v="111277.8"/>
    <x v="1"/>
    <n v="15341.9355"/>
    <x v="471"/>
    <x v="0"/>
    <m/>
  </r>
  <r>
    <d v="2022-11-18T01:16:13"/>
    <x v="9"/>
    <n v="15"/>
    <s v="LONDOO LOPERA DUVAN ANDRES"/>
    <x v="0"/>
    <x v="0"/>
    <n v="216"/>
    <n v="24"/>
    <n v="256.28399999999999"/>
    <m/>
    <n v="111277.8"/>
    <x v="0"/>
    <n v="15341.9355"/>
    <x v="471"/>
    <x v="0"/>
    <m/>
  </r>
  <r>
    <d v="2022-11-18T01:16:14"/>
    <x v="9"/>
    <n v="16"/>
    <s v="LONDOO ORTIZ ARNOLD DAVID"/>
    <x v="0"/>
    <x v="0"/>
    <n v="229"/>
    <n v="25.4444444444444"/>
    <n v="256.28399999999999"/>
    <s v="3 Descuentos (Incidente con Usuarios) "/>
    <n v="111277.8"/>
    <x v="0"/>
    <n v="15341.9355"/>
    <x v="471"/>
    <x v="0"/>
    <m/>
  </r>
  <r>
    <d v="2022-11-18T01:16:14"/>
    <x v="9"/>
    <n v="17"/>
    <s v="ESPINOZA CHAVARRIA GUILLERMO LEON"/>
    <x v="6"/>
    <x v="0"/>
    <n v="230"/>
    <n v="28.75"/>
    <n v="227.80799999999999"/>
    <s v="1 Descuento (Conduct) "/>
    <n v="98913.600000000006"/>
    <x v="0"/>
    <n v="15341.9355"/>
    <x v="471"/>
    <x v="0"/>
    <m/>
  </r>
  <r>
    <d v="2022-11-18T01:16:14"/>
    <x v="9"/>
    <n v="18"/>
    <s v="RENDON VIANA HUMBERTO DE JESUS"/>
    <x v="4"/>
    <x v="0"/>
    <n v="200"/>
    <n v="28.571428571428601"/>
    <n v="199.33199999999999"/>
    <m/>
    <n v="86549.4"/>
    <x v="0"/>
    <n v="15341.9355"/>
    <x v="471"/>
    <x v="0"/>
    <m/>
  </r>
  <r>
    <d v="2022-11-18T01:16:14"/>
    <x v="9"/>
    <n v="20"/>
    <s v="TABORDA ROJAS DIEGO ALEJANDRO"/>
    <x v="6"/>
    <x v="1"/>
    <n v="236"/>
    <n v="29.5"/>
    <n v="227.80799999999999"/>
    <s v="Se descuenta el viaje de 5 15 pm ya que abandona ruta y NO ingresa a la minorista sin autorizacin "/>
    <n v="98913.600000000006"/>
    <x v="0"/>
    <n v="15341.9355"/>
    <x v="471"/>
    <x v="0"/>
    <m/>
  </r>
  <r>
    <d v="2022-11-18T01:16:14"/>
    <x v="9"/>
    <n v="23"/>
    <s v="LONDOO CADAVID DAVID SANTIAGO"/>
    <x v="6"/>
    <x v="0"/>
    <n v="221"/>
    <n v="27.625"/>
    <n v="227.80799999999999"/>
    <s v="4 Descuentos (Jefe de ruta) "/>
    <n v="98913.600000000006"/>
    <x v="2"/>
    <n v="15341.9355"/>
    <x v="471"/>
    <x v="0"/>
    <m/>
  </r>
  <r>
    <d v="2022-11-18T01:16:15"/>
    <x v="9"/>
    <n v="24"/>
    <s v="PACHECO MOGOLLON ELIAS ISIDRO"/>
    <x v="0"/>
    <x v="0"/>
    <n v="297"/>
    <n v="33"/>
    <n v="256.28399999999999"/>
    <s v="2 Descuentos (Usuarios desubicados)"/>
    <n v="111277.8"/>
    <x v="0"/>
    <n v="15341.9355"/>
    <x v="471"/>
    <x v="0"/>
    <m/>
  </r>
  <r>
    <d v="2022-11-18T01:16:15"/>
    <x v="9"/>
    <n v="26"/>
    <s v="FRANCO BRAVO JHOAN FERNANDO"/>
    <x v="0"/>
    <x v="3"/>
    <n v="237"/>
    <n v="26.3333333333333"/>
    <n v="256.28399999999999"/>
    <m/>
    <n v="111277.8"/>
    <x v="0"/>
    <n v="15341.9355"/>
    <x v="471"/>
    <x v="0"/>
    <m/>
  </r>
  <r>
    <d v="2022-11-18T01:16:15"/>
    <x v="9"/>
    <n v="27"/>
    <s v="ORTEGA ARROYAVE JUAN PABLO"/>
    <x v="7"/>
    <x v="0"/>
    <n v="77"/>
    <n v="25.6666666666667"/>
    <n v="85.427999999999997"/>
    <m/>
    <n v="37092.6"/>
    <x v="0"/>
    <n v="15341.9355"/>
    <x v="471"/>
    <x v="0"/>
    <m/>
  </r>
  <r>
    <d v="2022-11-18T01:16:16"/>
    <x v="9"/>
    <n v="30"/>
    <s v="HIGUITA JHOSIMAR"/>
    <x v="0"/>
    <x v="0"/>
    <n v="268"/>
    <n v="29.7777777777778"/>
    <n v="256.28399999999999"/>
    <m/>
    <n v="111277.8"/>
    <x v="0"/>
    <n v="15341.9355"/>
    <x v="471"/>
    <x v="0"/>
    <m/>
  </r>
  <r>
    <d v="2022-11-18T01:16:16"/>
    <x v="1"/>
    <n v="31"/>
    <s v="IDARRAGA GARCIA MIGUEL ANGEL"/>
    <x v="3"/>
    <x v="0"/>
    <n v="267"/>
    <n v="26.7"/>
    <n v="284.76"/>
    <m/>
    <n v="123642"/>
    <x v="0"/>
    <n v="15341.9355"/>
    <x v="471"/>
    <x v="0"/>
    <m/>
  </r>
  <r>
    <d v="2022-11-18T01:16:16"/>
    <x v="1"/>
    <n v="32"/>
    <s v="PINEDA ESTRADA CRISTIAN JOHAN"/>
    <x v="6"/>
    <x v="0"/>
    <n v="218"/>
    <n v="27.25"/>
    <n v="227.80799999999999"/>
    <m/>
    <n v="98913.600000000006"/>
    <x v="0"/>
    <n v="15341.9355"/>
    <x v="471"/>
    <x v="0"/>
    <m/>
  </r>
  <r>
    <d v="2022-11-18T01:16:17"/>
    <x v="1"/>
    <n v="33"/>
    <s v="TEJADA PEREZ JHON ALEXIS"/>
    <x v="0"/>
    <x v="0"/>
    <n v="230"/>
    <n v="25.5555555555556"/>
    <n v="256.28399999999999"/>
    <m/>
    <n v="111277.8"/>
    <x v="0"/>
    <n v="15341.9355"/>
    <x v="471"/>
    <x v="0"/>
    <m/>
  </r>
  <r>
    <d v="2022-11-18T01:16:17"/>
    <x v="1"/>
    <n v="34"/>
    <s v="MONTOYA OSPINA GILBERTO ANTONIO"/>
    <x v="9"/>
    <x v="0"/>
    <n v="300"/>
    <n v="25"/>
    <n v="341.71199999999999"/>
    <s v="5 Descuentos (3 Conducts y 2 Jefe de ruta) "/>
    <n v="148370.4"/>
    <x v="0"/>
    <n v="15341.9355"/>
    <x v="471"/>
    <x v="0"/>
    <m/>
  </r>
  <r>
    <d v="2022-11-18T01:16:17"/>
    <x v="1"/>
    <n v="35"/>
    <s v="QUIRAMA CASTAEDA JHON JADER"/>
    <x v="1"/>
    <x v="0"/>
    <n v="266"/>
    <n v="24.181818181818201"/>
    <n v="313.23599999999999"/>
    <m/>
    <n v="136006.20000000001"/>
    <x v="1"/>
    <n v="15341.9355"/>
    <x v="471"/>
    <x v="0"/>
    <m/>
  </r>
  <r>
    <d v="2022-11-18T01:16:18"/>
    <x v="1"/>
    <n v="36"/>
    <s v="MARTINEZ CHAVERRA LUIS NORBERTO"/>
    <x v="3"/>
    <x v="0"/>
    <n v="303"/>
    <n v="30.3"/>
    <n v="284.76"/>
    <m/>
    <n v="123642"/>
    <x v="0"/>
    <n v="15341.9355"/>
    <x v="471"/>
    <x v="0"/>
    <m/>
  </r>
  <r>
    <d v="2022-11-18T01:16:18"/>
    <x v="1"/>
    <n v="37"/>
    <s v="RESTREPO RODRIGUEZ LIBARDO ANDRES"/>
    <x v="4"/>
    <x v="0"/>
    <n v="239"/>
    <n v="34.142857142857103"/>
    <n v="199.33199999999999"/>
    <m/>
    <n v="86549.4"/>
    <x v="1"/>
    <n v="15341.9355"/>
    <x v="471"/>
    <x v="0"/>
    <m/>
  </r>
  <r>
    <d v="2022-11-18T01:16:18"/>
    <x v="1"/>
    <n v="38"/>
    <s v="DURANGO MANCO ANDRES DE JESUS"/>
    <x v="0"/>
    <x v="0"/>
    <n v="247"/>
    <n v="27.4444444444444"/>
    <n v="256.28399999999999"/>
    <s v="1 Descuento (Despachadora Isabel) "/>
    <n v="111277.8"/>
    <x v="0"/>
    <n v="15341.9355"/>
    <x v="471"/>
    <x v="0"/>
    <m/>
  </r>
  <r>
    <d v="2022-11-18T01:16:19"/>
    <x v="1"/>
    <n v="40"/>
    <s v="OCAMPO OCAMPO ANTONIO JOSE"/>
    <x v="3"/>
    <x v="0"/>
    <n v="307"/>
    <n v="30.7"/>
    <n v="284.76"/>
    <m/>
    <n v="123642"/>
    <x v="0"/>
    <n v="15341.9355"/>
    <x v="471"/>
    <x v="0"/>
    <m/>
  </r>
  <r>
    <d v="2022-11-18T01:16:19"/>
    <x v="1"/>
    <n v="41"/>
    <s v="GARCIA DAVID WILSON ALBERTO"/>
    <x v="0"/>
    <x v="0"/>
    <n v="309"/>
    <n v="34.3333333333333"/>
    <n v="256.28399999999999"/>
    <s v="1 Descuento (Usuario con movilidad reducida) "/>
    <n v="111277.8"/>
    <x v="1"/>
    <n v="15341.9355"/>
    <x v="471"/>
    <x v="0"/>
    <m/>
  </r>
  <r>
    <d v="2022-11-18T01:16:19"/>
    <x v="1"/>
    <n v="42"/>
    <s v="MEJIA YEISON"/>
    <x v="2"/>
    <x v="0"/>
    <n v="170"/>
    <n v="30.909090909090899"/>
    <n v="156.61799999999999"/>
    <m/>
    <n v="68003.100000000006"/>
    <x v="0"/>
    <n v="15341.9355"/>
    <x v="471"/>
    <x v="0"/>
    <m/>
  </r>
  <r>
    <d v="2022-11-18T01:16:27"/>
    <x v="1"/>
    <n v="3"/>
    <s v="CANO JIMENEZ ESNEIDER"/>
    <x v="3"/>
    <x v="0"/>
    <n v="193"/>
    <n v="19.3"/>
    <n v="193"/>
    <s v="1 Descuento (Propietario) "/>
    <n v="82350"/>
    <x v="0"/>
    <n v="13420"/>
    <x v="471"/>
    <x v="0"/>
    <m/>
  </r>
  <r>
    <d v="2022-11-18T01:16:27"/>
    <x v="9"/>
    <n v="19"/>
    <s v="ALQUICHIRE ACEVEDO NELSON JOSE"/>
    <x v="7"/>
    <x v="0"/>
    <n v="36"/>
    <n v="12"/>
    <n v="36"/>
    <m/>
    <n v="14850"/>
    <x v="0"/>
    <n v="13420"/>
    <x v="471"/>
    <x v="0"/>
    <m/>
  </r>
  <r>
    <d v="2022-11-18T01:16:27"/>
    <x v="1"/>
    <n v="29"/>
    <s v="VALENCIA MENDOZA JHON"/>
    <x v="0"/>
    <x v="1"/>
    <n v="206"/>
    <n v="22.5555555555556"/>
    <n v="206"/>
    <m/>
    <n v="87300"/>
    <x v="0"/>
    <n v="13420"/>
    <x v="471"/>
    <x v="0"/>
    <m/>
  </r>
  <r>
    <d v="2022-11-18T01:16:28"/>
    <x v="1"/>
    <n v="39"/>
    <s v="MACIAS HERNANDEZ JULIAN DAVID"/>
    <x v="3"/>
    <x v="3"/>
    <n v="236"/>
    <n v="23.6"/>
    <n v="236"/>
    <s v="2 Descuentos (Usuario desubicado y Despachador fernando) "/>
    <n v="101700"/>
    <x v="0"/>
    <n v="13420"/>
    <x v="471"/>
    <x v="0"/>
    <m/>
  </r>
  <r>
    <d v="2022-11-19T01:01:49"/>
    <x v="9"/>
    <n v="1"/>
    <s v="VELEZ ZAPATA SANTIAGO"/>
    <x v="0"/>
    <x v="0"/>
    <n v="227"/>
    <n v="25.2222222222222"/>
    <n v="259.20696324951598"/>
    <m/>
    <n v="112593.1335"/>
    <x v="0"/>
    <n v="17141.9355"/>
    <x v="472"/>
    <x v="0"/>
    <m/>
  </r>
  <r>
    <d v="2022-11-19T01:01:49"/>
    <x v="9"/>
    <n v="2"/>
    <s v="CAAS LEZCANO IVAN ARTURO"/>
    <x v="2"/>
    <x v="0"/>
    <n v="251"/>
    <n v="38.615384615384599"/>
    <n v="187.20502901354001"/>
    <s v="6 Descuentos (Jefe de ruta) "/>
    <n v="81317.263099999996"/>
    <x v="1"/>
    <n v="17141.9355"/>
    <x v="472"/>
    <x v="0"/>
    <m/>
  </r>
  <r>
    <d v="2022-11-19T01:01:50"/>
    <x v="9"/>
    <n v="3"/>
    <s v="ESPINOZA CHAVARRIA GUILLERMO LEON"/>
    <x v="7"/>
    <x v="0"/>
    <n v="84"/>
    <n v="28"/>
    <n v="86.402321083172197"/>
    <m/>
    <n v="37531.044500000004"/>
    <x v="0"/>
    <n v="17141.9355"/>
    <x v="472"/>
    <x v="0"/>
    <m/>
  </r>
  <r>
    <d v="2022-11-19T01:01:50"/>
    <x v="9"/>
    <n v="5"/>
    <s v="GONZALEZ MONTAO HERNAN DARIO"/>
    <x v="6"/>
    <x v="0"/>
    <n v="234"/>
    <n v="29.25"/>
    <n v="230.40618955512599"/>
    <s v="1 Descuento (Conduct) "/>
    <n v="100082.7853"/>
    <x v="1"/>
    <n v="17141.9355"/>
    <x v="472"/>
    <x v="0"/>
    <m/>
  </r>
  <r>
    <d v="2022-11-19T01:01:50"/>
    <x v="9"/>
    <n v="6"/>
    <s v="VARGAS ROJAS DIELMER AUGUSTO"/>
    <x v="0"/>
    <x v="0"/>
    <n v="281"/>
    <n v="31.2222222222222"/>
    <n v="259.20696324951598"/>
    <m/>
    <n v="112593.1335"/>
    <x v="0"/>
    <n v="17141.9355"/>
    <x v="472"/>
    <x v="0"/>
    <m/>
  </r>
  <r>
    <d v="2022-11-19T01:01:50"/>
    <x v="9"/>
    <n v="7"/>
    <s v="DURANGO DAVID JOSE"/>
    <x v="6"/>
    <x v="0"/>
    <n v="240"/>
    <n v="30"/>
    <n v="230.40618955512599"/>
    <m/>
    <n v="100082.7853"/>
    <x v="1"/>
    <n v="17141.9355"/>
    <x v="472"/>
    <x v="0"/>
    <m/>
  </r>
  <r>
    <d v="2022-11-19T01:01:50"/>
    <x v="9"/>
    <n v="8"/>
    <s v="VACA FIERRO ROBINSON"/>
    <x v="3"/>
    <x v="0"/>
    <n v="303"/>
    <n v="30.3"/>
    <n v="288.00773694390699"/>
    <s v="6 Descuentos (Conducts)"/>
    <n v="125103.4816"/>
    <x v="1"/>
    <n v="17141.9355"/>
    <x v="472"/>
    <x v="0"/>
    <m/>
  </r>
  <r>
    <d v="2022-11-19T01:01:50"/>
    <x v="9"/>
    <n v="9"/>
    <s v="PINEDA ESTRADA CRISTIAN JOHAN"/>
    <x v="2"/>
    <x v="0"/>
    <n v="162"/>
    <n v="27"/>
    <n v="172.804642166344"/>
    <s v="3 Descuentos (Conducts)"/>
    <n v="75062.089000000007"/>
    <x v="0"/>
    <n v="17141.9355"/>
    <x v="472"/>
    <x v="0"/>
    <m/>
  </r>
  <r>
    <d v="2022-11-19T01:01:51"/>
    <x v="9"/>
    <n v="10"/>
    <s v="MARULANDA JARAMILLO DAWER ANDRES"/>
    <x v="6"/>
    <x v="0"/>
    <n v="197"/>
    <n v="24.625"/>
    <n v="230.40618955512599"/>
    <m/>
    <n v="100082.7853"/>
    <x v="0"/>
    <n v="17141.9355"/>
    <x v="472"/>
    <x v="0"/>
    <m/>
  </r>
  <r>
    <d v="2022-11-19T01:01:51"/>
    <x v="1"/>
    <n v="13"/>
    <s v="FRANCO JUAN"/>
    <x v="0"/>
    <x v="0"/>
    <n v="324"/>
    <n v="36"/>
    <n v="259.20696324951598"/>
    <m/>
    <n v="112593.1335"/>
    <x v="0"/>
    <n v="17141.9355"/>
    <x v="472"/>
    <x v="0"/>
    <m/>
  </r>
  <r>
    <d v="2022-11-19T01:01:51"/>
    <x v="1"/>
    <n v="14"/>
    <s v="JIMENEZ JIMENEZ OMAR DAVID"/>
    <x v="3"/>
    <x v="0"/>
    <n v="245"/>
    <n v="24.5"/>
    <n v="288.00773694390699"/>
    <m/>
    <n v="125103.4816"/>
    <x v="1"/>
    <n v="17141.9355"/>
    <x v="472"/>
    <x v="0"/>
    <m/>
  </r>
  <r>
    <d v="2022-11-19T01:01:51"/>
    <x v="1"/>
    <n v="15"/>
    <s v="LONDOO LOPERA DUVAN ANDRES"/>
    <x v="0"/>
    <x v="0"/>
    <n v="247"/>
    <n v="27.4444444444444"/>
    <n v="259.20696324951598"/>
    <m/>
    <n v="112593.1335"/>
    <x v="0"/>
    <n v="17141.9355"/>
    <x v="472"/>
    <x v="0"/>
    <m/>
  </r>
  <r>
    <d v="2022-11-19T01:01:51"/>
    <x v="1"/>
    <n v="16"/>
    <s v="LONDOO ORTIZ ARNOLD DAVID"/>
    <x v="3"/>
    <x v="0"/>
    <n v="265"/>
    <n v="27.894736842105299"/>
    <n v="273.60735009671203"/>
    <m/>
    <n v="118848.3075"/>
    <x v="0"/>
    <n v="17141.9355"/>
    <x v="472"/>
    <x v="0"/>
    <m/>
  </r>
  <r>
    <d v="2022-11-19T01:01:51"/>
    <x v="1"/>
    <n v="17"/>
    <s v="GALINDEZ CHAVARRIAGA LUIS FERNANDO"/>
    <x v="6"/>
    <x v="0"/>
    <n v="194"/>
    <n v="24.25"/>
    <n v="230.40618955512599"/>
    <m/>
    <n v="100082.7853"/>
    <x v="0"/>
    <n v="17141.9355"/>
    <x v="472"/>
    <x v="0"/>
    <m/>
  </r>
  <r>
    <d v="2022-11-19T01:01:52"/>
    <x v="1"/>
    <n v="18"/>
    <s v="RENDON VIANA HUMBERTO DE JESUS"/>
    <x v="0"/>
    <x v="0"/>
    <n v="249"/>
    <n v="27.6666666666667"/>
    <n v="259.20696324951598"/>
    <m/>
    <n v="112593.1335"/>
    <x v="0"/>
    <n v="17141.9355"/>
    <x v="472"/>
    <x v="0"/>
    <m/>
  </r>
  <r>
    <d v="2022-11-19T01:01:52"/>
    <x v="1"/>
    <n v="20"/>
    <s v="VALENCIA MENDOZA JHON"/>
    <x v="3"/>
    <x v="0"/>
    <n v="284"/>
    <n v="28.4"/>
    <n v="288.00773694390699"/>
    <m/>
    <n v="125103.4816"/>
    <x v="0"/>
    <n v="17141.9355"/>
    <x v="472"/>
    <x v="0"/>
    <m/>
  </r>
  <r>
    <d v="2022-11-19T01:01:52"/>
    <x v="1"/>
    <n v="24"/>
    <s v="PACHECO MOGOLLON ELIAS ISIDRO"/>
    <x v="0"/>
    <x v="0"/>
    <n v="276"/>
    <n v="30.6666666666667"/>
    <n v="259.20696324951598"/>
    <m/>
    <n v="112593.1335"/>
    <x v="0"/>
    <n v="17141.9355"/>
    <x v="472"/>
    <x v="0"/>
    <m/>
  </r>
  <r>
    <d v="2022-11-19T01:01:52"/>
    <x v="1"/>
    <n v="29"/>
    <s v="VALENCIA MENDOZA JHON"/>
    <x v="4"/>
    <x v="1"/>
    <n v="249"/>
    <n v="35.571428571428598"/>
    <n v="201.60541586073501"/>
    <s v="2 Descuentos (Jefe de ruta) "/>
    <n v="87572.437099999996"/>
    <x v="0"/>
    <n v="17141.9355"/>
    <x v="472"/>
    <x v="0"/>
    <m/>
  </r>
  <r>
    <d v="2022-11-19T01:01:52"/>
    <x v="1"/>
    <n v="30"/>
    <s v="HIGUITA JHOSIMAR"/>
    <x v="0"/>
    <x v="0"/>
    <n v="233"/>
    <n v="25.8888888888889"/>
    <n v="259.20696324951598"/>
    <m/>
    <n v="112593.1335"/>
    <x v="0"/>
    <n v="17141.9355"/>
    <x v="472"/>
    <x v="0"/>
    <m/>
  </r>
  <r>
    <d v="2022-11-19T01:01:52"/>
    <x v="9"/>
    <n v="31"/>
    <s v="IDARRAGA GARCIA MIGUEL ANGEL"/>
    <x v="2"/>
    <x v="0"/>
    <n v="189"/>
    <n v="31.5"/>
    <n v="172.804642166344"/>
    <m/>
    <n v="75062.089000000007"/>
    <x v="0"/>
    <n v="17141.9355"/>
    <x v="472"/>
    <x v="0"/>
    <m/>
  </r>
  <r>
    <d v="2022-11-19T01:01:53"/>
    <x v="9"/>
    <n v="32"/>
    <s v="HINCAPIE GALLEGO YEISON ANDRES"/>
    <x v="3"/>
    <x v="0"/>
    <n v="283"/>
    <n v="28.3"/>
    <n v="288.00773694390699"/>
    <m/>
    <n v="125103.4816"/>
    <x v="0"/>
    <n v="17141.9355"/>
    <x v="472"/>
    <x v="0"/>
    <m/>
  </r>
  <r>
    <d v="2022-11-19T01:01:53"/>
    <x v="9"/>
    <n v="33"/>
    <s v="TEJADA PEREZ JHON ALEXIS"/>
    <x v="3"/>
    <x v="0"/>
    <n v="272"/>
    <n v="27.2"/>
    <n v="288.00773694390699"/>
    <m/>
    <n v="125103.4816"/>
    <x v="0"/>
    <n v="17141.9355"/>
    <x v="472"/>
    <x v="0"/>
    <m/>
  </r>
  <r>
    <d v="2022-11-19T01:01:53"/>
    <x v="9"/>
    <n v="34"/>
    <s v="MONTOYA OSPINA GILBERTO ANTONIO"/>
    <x v="1"/>
    <x v="0"/>
    <n v="330"/>
    <n v="30"/>
    <n v="316.808510638298"/>
    <s v="3 Descuentos (Jefe de ruta)"/>
    <n v="137613.82980000001"/>
    <x v="0"/>
    <n v="17141.9355"/>
    <x v="472"/>
    <x v="0"/>
    <m/>
  </r>
  <r>
    <d v="2022-11-19T01:01:53"/>
    <x v="9"/>
    <n v="35"/>
    <s v="QUIRAMA CASTAEDA JHON JADER"/>
    <x v="0"/>
    <x v="0"/>
    <n v="229"/>
    <n v="25.4444444444444"/>
    <n v="259.20696324951598"/>
    <s v="1 Descuento (Jefe de ruta) "/>
    <n v="112593.1335"/>
    <x v="1"/>
    <n v="17141.9355"/>
    <x v="472"/>
    <x v="0"/>
    <m/>
  </r>
  <r>
    <d v="2022-11-19T01:01:53"/>
    <x v="9"/>
    <n v="36"/>
    <s v="MARTINEZ CHAVERRA LUIS NORBERTO"/>
    <x v="1"/>
    <x v="0"/>
    <n v="273"/>
    <n v="24.818181818181799"/>
    <n v="316.808510638298"/>
    <m/>
    <n v="137613.82980000001"/>
    <x v="0"/>
    <n v="17141.9355"/>
    <x v="472"/>
    <x v="0"/>
    <m/>
  </r>
  <r>
    <d v="2022-11-19T01:01:53"/>
    <x v="9"/>
    <n v="37"/>
    <s v="RESTREPO RODRIGUEZ LIBARDO ANDRES"/>
    <x v="1"/>
    <x v="0"/>
    <n v="344"/>
    <n v="31.272727272727298"/>
    <n v="316.808510638298"/>
    <s v="2 Descuentos (Propietario y Usuario desubicado)"/>
    <n v="137613.82980000001"/>
    <x v="1"/>
    <n v="17141.9355"/>
    <x v="472"/>
    <x v="0"/>
    <m/>
  </r>
  <r>
    <d v="2022-11-19T01:01:54"/>
    <x v="9"/>
    <n v="38"/>
    <s v="DURANGO MANCO ANDRES DE JESUS"/>
    <x v="2"/>
    <x v="0"/>
    <n v="199"/>
    <n v="33.1666666666667"/>
    <n v="172.804642166344"/>
    <m/>
    <n v="75062.089000000007"/>
    <x v="0"/>
    <n v="17141.9355"/>
    <x v="472"/>
    <x v="0"/>
    <m/>
  </r>
  <r>
    <d v="2022-11-19T01:01:54"/>
    <x v="9"/>
    <n v="39"/>
    <s v="POSSO CORREA SANTIAGO ELIECER"/>
    <x v="6"/>
    <x v="0"/>
    <n v="214"/>
    <n v="28.533333333333299"/>
    <n v="216.00580270793"/>
    <m/>
    <n v="93827.611199999999"/>
    <x v="0"/>
    <n v="17141.9355"/>
    <x v="472"/>
    <x v="0"/>
    <m/>
  </r>
  <r>
    <d v="2022-11-19T01:01:54"/>
    <x v="9"/>
    <n v="40"/>
    <s v="BERRIO GIL YEYSON DARIO"/>
    <x v="3"/>
    <x v="3"/>
    <n v="282"/>
    <n v="28.2"/>
    <n v="288.00773694390699"/>
    <s v="6 Descuentos (Conducts)"/>
    <n v="125103.4816"/>
    <x v="0"/>
    <n v="17141.9355"/>
    <x v="472"/>
    <x v="0"/>
    <m/>
  </r>
  <r>
    <d v="2022-11-19T01:01:54"/>
    <x v="9"/>
    <n v="41"/>
    <s v="GARCIA DAVID WILSON ALBERTO"/>
    <x v="3"/>
    <x v="0"/>
    <n v="285"/>
    <n v="28.5"/>
    <n v="288.00773694390699"/>
    <s v="2 Descuentos (Usuario con movilidad reducida y Despachadora Isabel) "/>
    <n v="125103.4816"/>
    <x v="1"/>
    <n v="17141.9355"/>
    <x v="472"/>
    <x v="0"/>
    <m/>
  </r>
  <r>
    <d v="2022-11-19T01:02:57"/>
    <x v="1"/>
    <n v="23"/>
    <s v="MEDINA PARRA JONATHAN ESTIVEN"/>
    <x v="8"/>
    <x v="1"/>
    <n v="120"/>
    <n v="24"/>
    <n v="120"/>
    <m/>
    <n v="51750"/>
    <x v="2"/>
    <n v="11820"/>
    <x v="472"/>
    <x v="0"/>
    <m/>
  </r>
  <r>
    <d v="2022-11-19T01:02:57"/>
    <x v="1"/>
    <n v="26"/>
    <s v="FRANCO BRAVO JHOAN FERNANDO"/>
    <x v="9"/>
    <x v="3"/>
    <n v="274"/>
    <n v="22.8333333333333"/>
    <n v="274"/>
    <m/>
    <n v="117900"/>
    <x v="0"/>
    <n v="11820"/>
    <x v="472"/>
    <x v="0"/>
    <m/>
  </r>
  <r>
    <d v="2022-11-19T01:02:57"/>
    <x v="1"/>
    <n v="27"/>
    <s v="ORTEGA ARROYAVE JUAN PABLO"/>
    <x v="1"/>
    <x v="0"/>
    <n v="262"/>
    <n v="23.818181818181799"/>
    <n v="262"/>
    <s v="2 Descuentos (Usuario con movilidad reducida y Despachadora Isabel) "/>
    <n v="112950"/>
    <x v="0"/>
    <n v="11820"/>
    <x v="472"/>
    <x v="0"/>
    <m/>
  </r>
  <r>
    <d v="2022-11-19T01:02:58"/>
    <x v="1"/>
    <n v="42"/>
    <s v="MEJIA YEISON"/>
    <x v="11"/>
    <x v="3"/>
    <n v="55"/>
    <n v="22"/>
    <n v="55"/>
    <m/>
    <n v="23625"/>
    <x v="0"/>
    <n v="11820"/>
    <x v="472"/>
    <x v="0"/>
    <m/>
  </r>
  <r>
    <d v="2022-11-20T00:13:37"/>
    <x v="1"/>
    <n v="1"/>
    <s v="BERRIO GIL YEYSON DARIO"/>
    <x v="0"/>
    <x v="0"/>
    <n v="229"/>
    <n v="25.4444444444444"/>
    <n v="258.26582278480998"/>
    <m/>
    <n v="112169.6203"/>
    <x v="0"/>
    <n v="16653.333299999998"/>
    <x v="473"/>
    <x v="0"/>
    <m/>
  </r>
  <r>
    <d v="2022-11-20T00:13:37"/>
    <x v="1"/>
    <n v="2"/>
    <s v="CAAS LEZCANO IVAN ARTURO"/>
    <x v="6"/>
    <x v="0"/>
    <n v="255"/>
    <n v="31.875"/>
    <n v="229.569620253165"/>
    <m/>
    <n v="99706.329100000003"/>
    <x v="1"/>
    <n v="16653.333299999998"/>
    <x v="473"/>
    <x v="0"/>
    <m/>
  </r>
  <r>
    <d v="2022-11-20T00:13:37"/>
    <x v="1"/>
    <n v="6"/>
    <s v="VARGAS ROJAS DIELMER AUGUSTO"/>
    <x v="0"/>
    <x v="0"/>
    <n v="265"/>
    <n v="29.4444444444444"/>
    <n v="258.26582278480998"/>
    <m/>
    <n v="112169.6203"/>
    <x v="0"/>
    <n v="16653.333299999998"/>
    <x v="473"/>
    <x v="0"/>
    <m/>
  </r>
  <r>
    <d v="2022-11-20T00:13:37"/>
    <x v="1"/>
    <n v="7"/>
    <s v="DURANGO DAVID JOSE"/>
    <x v="0"/>
    <x v="0"/>
    <n v="254"/>
    <n v="28.2222222222222"/>
    <n v="258.26582278480998"/>
    <s v="1 Descuento (Despachadora Isabel) "/>
    <n v="112169.6203"/>
    <x v="1"/>
    <n v="16653.333299999998"/>
    <x v="473"/>
    <x v="0"/>
    <m/>
  </r>
  <r>
    <d v="2022-11-20T00:13:37"/>
    <x v="1"/>
    <n v="8"/>
    <s v="VACA FIERRO ROBINSON"/>
    <x v="0"/>
    <x v="0"/>
    <n v="266"/>
    <n v="29.5555555555556"/>
    <n v="258.26582278480998"/>
    <s v="3 Descuentos (2 conducts y Usuario desubicado) "/>
    <n v="112169.6203"/>
    <x v="1"/>
    <n v="16653.333299999998"/>
    <x v="473"/>
    <x v="0"/>
    <m/>
  </r>
  <r>
    <d v="2022-11-20T00:13:38"/>
    <x v="1"/>
    <n v="10"/>
    <s v="MARULANDA JARAMILLO DAWER ANDRES"/>
    <x v="8"/>
    <x v="0"/>
    <n v="163"/>
    <n v="32.6"/>
    <n v="143.481012658228"/>
    <m/>
    <n v="62316.455699999999"/>
    <x v="0"/>
    <n v="16653.333299999998"/>
    <x v="473"/>
    <x v="0"/>
    <m/>
  </r>
  <r>
    <d v="2022-11-20T00:13:38"/>
    <x v="9"/>
    <n v="13"/>
    <s v="FRANCO JUAN"/>
    <x v="3"/>
    <x v="0"/>
    <n v="300"/>
    <n v="30"/>
    <n v="286.96202531645599"/>
    <m/>
    <n v="124632.9114"/>
    <x v="0"/>
    <n v="16653.333299999998"/>
    <x v="473"/>
    <x v="0"/>
    <m/>
  </r>
  <r>
    <d v="2022-11-20T00:13:38"/>
    <x v="9"/>
    <n v="14"/>
    <s v="CARVAJAL SALAZAR HECTOR MARINO"/>
    <x v="0"/>
    <x v="0"/>
    <n v="254"/>
    <n v="28.2222222222222"/>
    <n v="258.26582278480998"/>
    <m/>
    <n v="112169.6203"/>
    <x v="1"/>
    <n v="16653.333299999998"/>
    <x v="473"/>
    <x v="0"/>
    <m/>
  </r>
  <r>
    <d v="2022-11-20T00:13:38"/>
    <x v="9"/>
    <n v="16"/>
    <s v="HURTADO MADRID JUAN ESTEBAN"/>
    <x v="6"/>
    <x v="0"/>
    <n v="212"/>
    <n v="26.5"/>
    <n v="229.569620253165"/>
    <m/>
    <n v="99706.329100000003"/>
    <x v="0"/>
    <n v="16653.333299999998"/>
    <x v="473"/>
    <x v="0"/>
    <m/>
  </r>
  <r>
    <d v="2022-11-20T00:13:38"/>
    <x v="9"/>
    <n v="17"/>
    <s v="GALINDEZ CHAVARRIAGA LUIS FERNANDO"/>
    <x v="0"/>
    <x v="0"/>
    <n v="263"/>
    <n v="29.2222222222222"/>
    <n v="258.26582278480998"/>
    <m/>
    <n v="112169.6203"/>
    <x v="0"/>
    <n v="16653.333299999998"/>
    <x v="473"/>
    <x v="0"/>
    <m/>
  </r>
  <r>
    <d v="2022-11-20T00:13:38"/>
    <x v="9"/>
    <n v="18"/>
    <s v="RENDON VIANA HUMBERTO DE JESUS"/>
    <x v="8"/>
    <x v="0"/>
    <n v="168"/>
    <n v="33.6"/>
    <n v="143.481012658228"/>
    <s v="2 Descuentos (Jefe de ruta y Conduct) "/>
    <n v="62316.455699999999"/>
    <x v="0"/>
    <n v="16653.333299999998"/>
    <x v="473"/>
    <x v="0"/>
    <m/>
  </r>
  <r>
    <d v="2022-11-20T00:13:39"/>
    <x v="9"/>
    <n v="20"/>
    <s v="TABORDA ROJAS DIEGO ALEJANDRO"/>
    <x v="6"/>
    <x v="3"/>
    <n v="224"/>
    <n v="28"/>
    <n v="229.569620253165"/>
    <m/>
    <n v="99706.329100000003"/>
    <x v="0"/>
    <n v="16653.333299999998"/>
    <x v="473"/>
    <x v="0"/>
    <m/>
  </r>
  <r>
    <d v="2022-11-20T00:13:39"/>
    <x v="9"/>
    <n v="24"/>
    <s v="PACHECO MOGOLLON ELIAS ISIDRO"/>
    <x v="6"/>
    <x v="0"/>
    <n v="271"/>
    <n v="33.875"/>
    <n v="229.569620253165"/>
    <s v="2 Descuentos (Usuarios desubicados) "/>
    <n v="99706.329100000003"/>
    <x v="0"/>
    <n v="16653.333299999998"/>
    <x v="473"/>
    <x v="0"/>
    <m/>
  </r>
  <r>
    <d v="2022-11-20T00:13:39"/>
    <x v="9"/>
    <n v="26"/>
    <s v="FRANCO BRAVO JHOAN FERNANDO"/>
    <x v="2"/>
    <x v="0"/>
    <n v="163"/>
    <n v="27.1666666666667"/>
    <n v="172.17721518987301"/>
    <m/>
    <n v="74779.746799999994"/>
    <x v="0"/>
    <n v="16653.333299999998"/>
    <x v="473"/>
    <x v="0"/>
    <m/>
  </r>
  <r>
    <d v="2022-11-20T00:13:39"/>
    <x v="9"/>
    <n v="27"/>
    <s v="MACIAS HERNANDEZ JULIAN DAVID"/>
    <x v="6"/>
    <x v="0"/>
    <n v="244"/>
    <n v="32.533333333333303"/>
    <n v="215.22151898734199"/>
    <m/>
    <n v="93474.683499999999"/>
    <x v="0"/>
    <n v="16653.333299999998"/>
    <x v="473"/>
    <x v="0"/>
    <m/>
  </r>
  <r>
    <d v="2022-11-20T00:13:39"/>
    <x v="9"/>
    <n v="29"/>
    <s v="LONDOO CADAVID DAVID SANTIAGO"/>
    <x v="6"/>
    <x v="0"/>
    <n v="232"/>
    <n v="30.933333333333302"/>
    <n v="215.22151898734199"/>
    <m/>
    <n v="93474.683499999999"/>
    <x v="0"/>
    <n v="16653.333299999998"/>
    <x v="473"/>
    <x v="0"/>
    <m/>
  </r>
  <r>
    <d v="2022-11-20T00:13:39"/>
    <x v="9"/>
    <n v="30"/>
    <s v="HIGUITA JHOSIMAR"/>
    <x v="6"/>
    <x v="1"/>
    <n v="207"/>
    <n v="25.875"/>
    <n v="229.569620253165"/>
    <m/>
    <n v="99706.329100000003"/>
    <x v="0"/>
    <n v="16653.333299999998"/>
    <x v="473"/>
    <x v="0"/>
    <m/>
  </r>
  <r>
    <d v="2022-11-20T00:13:39"/>
    <x v="1"/>
    <n v="31"/>
    <s v="IDARRAGA GARCIA MIGUEL ANGEL"/>
    <x v="3"/>
    <x v="0"/>
    <n v="246"/>
    <n v="24.6"/>
    <n v="286.96202531645599"/>
    <m/>
    <n v="124632.9114"/>
    <x v="0"/>
    <n v="16653.333299999998"/>
    <x v="473"/>
    <x v="0"/>
    <m/>
  </r>
  <r>
    <d v="2022-11-20T00:13:40"/>
    <x v="1"/>
    <n v="32"/>
    <s v="HINCAPIE GALLEGO YEISON ANDRES"/>
    <x v="2"/>
    <x v="0"/>
    <n v="166"/>
    <n v="30.181818181818201"/>
    <n v="157.829113924051"/>
    <m/>
    <n v="68548.101299999995"/>
    <x v="0"/>
    <n v="16653.333299999998"/>
    <x v="473"/>
    <x v="0"/>
    <m/>
  </r>
  <r>
    <d v="2022-11-20T00:13:40"/>
    <x v="1"/>
    <n v="33"/>
    <s v="TEJADA PEREZ JHON ALEXIS"/>
    <x v="0"/>
    <x v="1"/>
    <n v="280"/>
    <n v="31.1111111111111"/>
    <n v="258.26582278480998"/>
    <s v="Se descuenta el viaje de 9 08 am ya que NO espera el tiempo indicado en el paradero, 4 Descuentos (2 Despachador fernando, Isabel y Usuario Desubicado) "/>
    <n v="112169.6203"/>
    <x v="0"/>
    <n v="16653.333299999998"/>
    <x v="473"/>
    <x v="0"/>
    <m/>
  </r>
  <r>
    <d v="2022-11-20T00:13:40"/>
    <x v="1"/>
    <n v="34"/>
    <s v="MONTOYA OSPINA GILBERTO ANTONIO"/>
    <x v="1"/>
    <x v="0"/>
    <n v="334"/>
    <n v="30.363636363636399"/>
    <n v="315.65822784810098"/>
    <s v="2 Descuentos (Conducts) "/>
    <n v="137096.20250000001"/>
    <x v="0"/>
    <n v="16653.333299999998"/>
    <x v="473"/>
    <x v="0"/>
    <m/>
  </r>
  <r>
    <d v="2022-11-20T00:13:40"/>
    <x v="1"/>
    <n v="35"/>
    <s v="URIBE HERRERA JUAN ESTEBAN"/>
    <x v="1"/>
    <x v="0"/>
    <n v="298"/>
    <n v="27.090909090909101"/>
    <n v="315.65822784810098"/>
    <m/>
    <n v="137096.20250000001"/>
    <x v="1"/>
    <n v="16653.333299999998"/>
    <x v="473"/>
    <x v="0"/>
    <m/>
  </r>
  <r>
    <d v="2022-11-20T00:13:40"/>
    <x v="1"/>
    <n v="36"/>
    <s v="VALENCIA MENDOZA JHON"/>
    <x v="6"/>
    <x v="3"/>
    <n v="226"/>
    <n v="28.25"/>
    <n v="229.569620253165"/>
    <m/>
    <n v="99706.329100000003"/>
    <x v="0"/>
    <n v="16653.333299999998"/>
    <x v="473"/>
    <x v="0"/>
    <m/>
  </r>
  <r>
    <d v="2022-11-20T00:13:40"/>
    <x v="1"/>
    <n v="37"/>
    <s v="RESTREPO RODRIGUEZ LIBARDO ANDRES"/>
    <x v="2"/>
    <x v="0"/>
    <n v="220"/>
    <n v="33.846153846153797"/>
    <n v="186.52531645569599"/>
    <s v="2 Descuentos (Jefe de ruta) "/>
    <n v="81011.392399999997"/>
    <x v="1"/>
    <n v="16653.333299999998"/>
    <x v="473"/>
    <x v="0"/>
    <m/>
  </r>
  <r>
    <d v="2022-11-20T00:13:41"/>
    <x v="1"/>
    <n v="38"/>
    <s v="DURANGO MANCO ANDRES DE JESUS"/>
    <x v="4"/>
    <x v="0"/>
    <n v="183"/>
    <n v="26.1428571428571"/>
    <n v="200.87341772151899"/>
    <s v="14 Descuentos (Transbordo) "/>
    <n v="87243.038"/>
    <x v="0"/>
    <n v="16653.333299999998"/>
    <x v="473"/>
    <x v="0"/>
    <m/>
  </r>
  <r>
    <d v="2022-11-20T00:13:41"/>
    <x v="1"/>
    <n v="39"/>
    <s v="PIEDRAHITA MUOZ JUAN PABLO"/>
    <x v="0"/>
    <x v="0"/>
    <n v="213"/>
    <n v="23.6666666666667"/>
    <n v="258.26582278480998"/>
    <s v="7 Descuentos (Incidente con Usuarios) "/>
    <n v="112169.6203"/>
    <x v="0"/>
    <n v="16653.333299999998"/>
    <x v="473"/>
    <x v="0"/>
    <m/>
  </r>
  <r>
    <d v="2022-11-20T00:13:41"/>
    <x v="1"/>
    <n v="40"/>
    <s v="OCAMPO OCAMPO ANTONIO JOSE"/>
    <x v="3"/>
    <x v="0"/>
    <n v="247"/>
    <n v="24.7"/>
    <n v="286.96202531645599"/>
    <m/>
    <n v="124632.9114"/>
    <x v="0"/>
    <n v="16653.333299999998"/>
    <x v="473"/>
    <x v="0"/>
    <m/>
  </r>
  <r>
    <d v="2022-11-20T00:13:41"/>
    <x v="1"/>
    <n v="41"/>
    <s v="GARCIA DAVID WILSON ALBERTO"/>
    <x v="0"/>
    <x v="0"/>
    <n v="258"/>
    <n v="28.6666666666667"/>
    <n v="258.26582278480998"/>
    <s v="2 Descuentos (Usuarios con movilidad reducida) "/>
    <n v="112169.6203"/>
    <x v="1"/>
    <n v="16653.333299999998"/>
    <x v="473"/>
    <x v="0"/>
    <m/>
  </r>
  <r>
    <d v="2022-11-20T00:13:41"/>
    <x v="1"/>
    <n v="42"/>
    <s v="MEJIA YEISON"/>
    <x v="2"/>
    <x v="0"/>
    <n v="160"/>
    <n v="26.6666666666667"/>
    <n v="172.17721518987301"/>
    <m/>
    <n v="74779.746799999994"/>
    <x v="0"/>
    <n v="16653.333299999998"/>
    <x v="473"/>
    <x v="0"/>
    <m/>
  </r>
  <r>
    <d v="2022-11-20T00:13:56"/>
    <x v="9"/>
    <n v="3"/>
    <s v="CANO JIMENEZ ESNEIDER"/>
    <x v="6"/>
    <x v="0"/>
    <n v="177"/>
    <n v="22.125"/>
    <n v="177"/>
    <m/>
    <n v="76050"/>
    <x v="0"/>
    <n v="11100"/>
    <x v="473"/>
    <x v="0"/>
    <m/>
  </r>
  <r>
    <d v="2022-11-20T00:13:56"/>
    <x v="1"/>
    <n v="5"/>
    <s v="GONZALEZ MONTAO HERNAN DARIO"/>
    <x v="0"/>
    <x v="0"/>
    <n v="212"/>
    <n v="23.7777777777778"/>
    <n v="212"/>
    <m/>
    <n v="92250"/>
    <x v="1"/>
    <n v="11100"/>
    <x v="473"/>
    <x v="0"/>
    <m/>
  </r>
  <r>
    <d v="2022-11-20T00:13:56"/>
    <x v="1"/>
    <n v="9"/>
    <s v="PINEDA ESTRADA CRISTIAN JOHAN"/>
    <x v="6"/>
    <x v="0"/>
    <n v="192"/>
    <n v="24"/>
    <n v="192"/>
    <m/>
    <n v="82800"/>
    <x v="0"/>
    <n v="11100"/>
    <x v="473"/>
    <x v="0"/>
    <m/>
  </r>
  <r>
    <d v="2022-11-20T00:13:57"/>
    <x v="9"/>
    <n v="15"/>
    <s v="LONDOO LOPERA DUVAN ANDRES"/>
    <x v="6"/>
    <x v="0"/>
    <n v="186"/>
    <n v="23.25"/>
    <n v="186"/>
    <m/>
    <n v="80100"/>
    <x v="0"/>
    <n v="11100"/>
    <x v="473"/>
    <x v="0"/>
    <m/>
  </r>
  <r>
    <d v="2022-11-20T23:40:24"/>
    <x v="11"/>
    <n v="1"/>
    <s v="BERRIO GIL YEYSON DARIO"/>
    <x v="9"/>
    <x v="0"/>
    <n v="260"/>
    <n v="21.6666666666667"/>
    <n v="281.787234042553"/>
    <s v="1 Descuento (Conduct)"/>
    <n v="121404.2553"/>
    <x v="0"/>
    <n v="12935.294099999999"/>
    <x v="474"/>
    <x v="0"/>
    <m/>
  </r>
  <r>
    <d v="2022-11-20T23:40:24"/>
    <x v="11"/>
    <n v="7"/>
    <s v="QUIRAMA CASTAEDA JHON JADER"/>
    <x v="3"/>
    <x v="0"/>
    <n v="243"/>
    <n v="24.3"/>
    <n v="234.82269503546101"/>
    <m/>
    <n v="101170.21279999999"/>
    <x v="1"/>
    <n v="12935.294099999999"/>
    <x v="474"/>
    <x v="0"/>
    <m/>
  </r>
  <r>
    <d v="2022-11-20T23:40:24"/>
    <x v="11"/>
    <n v="8"/>
    <s v="VACA FIERRO ROBINSON"/>
    <x v="3"/>
    <x v="0"/>
    <n v="231"/>
    <n v="23.1"/>
    <n v="234.82269503546101"/>
    <m/>
    <n v="101170.21279999999"/>
    <x v="1"/>
    <n v="12935.294099999999"/>
    <x v="474"/>
    <x v="0"/>
    <m/>
  </r>
  <r>
    <d v="2022-11-20T23:40:24"/>
    <x v="11"/>
    <n v="9"/>
    <s v="MACIAS HERNANDEZ JULIAN DAVID"/>
    <x v="0"/>
    <x v="0"/>
    <n v="199"/>
    <n v="22.1111111111111"/>
    <n v="211.340425531915"/>
    <m/>
    <n v="91053.191500000001"/>
    <x v="0"/>
    <n v="12935.294099999999"/>
    <x v="474"/>
    <x v="0"/>
    <m/>
  </r>
  <r>
    <d v="2022-11-20T23:40:25"/>
    <x v="11"/>
    <n v="10"/>
    <s v="MARULANDA JARAMILLO DAWER ANDRES"/>
    <x v="0"/>
    <x v="0"/>
    <n v="219"/>
    <n v="24.3333333333333"/>
    <n v="211.340425531915"/>
    <s v="1 Descuento (Propietario) "/>
    <n v="91053.191500000001"/>
    <x v="0"/>
    <n v="12935.294099999999"/>
    <x v="474"/>
    <x v="0"/>
    <m/>
  </r>
  <r>
    <d v="2022-11-20T23:40:25"/>
    <x v="11"/>
    <n v="14"/>
    <s v="JIMENEZ JIMENEZ OMAR DAVID"/>
    <x v="6"/>
    <x v="0"/>
    <n v="172"/>
    <n v="21.5"/>
    <n v="187.858156028369"/>
    <m/>
    <n v="80936.170199999993"/>
    <x v="1"/>
    <n v="12935.294099999999"/>
    <x v="474"/>
    <x v="0"/>
    <m/>
  </r>
  <r>
    <d v="2022-11-20T23:40:25"/>
    <x v="11"/>
    <n v="15"/>
    <s v="LONDOO LOPERA DUVAN ANDRES"/>
    <x v="3"/>
    <x v="3"/>
    <n v="213"/>
    <n v="21.3"/>
    <n v="234.82269503546101"/>
    <m/>
    <n v="101170.21279999999"/>
    <x v="0"/>
    <n v="12935.294099999999"/>
    <x v="474"/>
    <x v="0"/>
    <m/>
  </r>
  <r>
    <d v="2022-11-20T23:40:25"/>
    <x v="11"/>
    <n v="16"/>
    <s v="HURTADO MADRID JUAN ESTEBAN"/>
    <x v="3"/>
    <x v="0"/>
    <n v="228"/>
    <n v="22.8"/>
    <n v="234.82269503546101"/>
    <m/>
    <n v="101170.21279999999"/>
    <x v="0"/>
    <n v="12935.294099999999"/>
    <x v="474"/>
    <x v="0"/>
    <m/>
  </r>
  <r>
    <d v="2022-11-20T23:40:25"/>
    <x v="11"/>
    <n v="17"/>
    <s v="GALINDEZ CHAVARRIAGA LUIS FERNANDO"/>
    <x v="11"/>
    <x v="0"/>
    <n v="63"/>
    <n v="31.5"/>
    <n v="46.964539007092199"/>
    <m/>
    <n v="20234.042600000001"/>
    <x v="0"/>
    <n v="12935.294099999999"/>
    <x v="474"/>
    <x v="0"/>
    <m/>
  </r>
  <r>
    <d v="2022-11-20T23:40:25"/>
    <x v="11"/>
    <n v="20"/>
    <s v="TABORDA ROJAS DIEGO ALEJANDRO"/>
    <x v="3"/>
    <x v="0"/>
    <n v="281"/>
    <n v="28.1"/>
    <n v="234.82269503546101"/>
    <m/>
    <n v="101170.21279999999"/>
    <x v="0"/>
    <n v="12935.294099999999"/>
    <x v="474"/>
    <x v="0"/>
    <m/>
  </r>
  <r>
    <d v="2022-11-20T23:40:26"/>
    <x v="11"/>
    <n v="26"/>
    <s v="GALINDEZ CHAVARRIAGA LUIS FERNANDO"/>
    <x v="10"/>
    <x v="0"/>
    <n v="81"/>
    <n v="23.1428571428571"/>
    <n v="82.187943262411395"/>
    <s v="16 Descuentos (Transbordo veh 42) "/>
    <n v="35409.574500000002"/>
    <x v="0"/>
    <n v="12935.294099999999"/>
    <x v="474"/>
    <x v="0"/>
    <m/>
  </r>
  <r>
    <d v="2022-11-20T23:40:26"/>
    <x v="11"/>
    <n v="27"/>
    <s v="HINCAPIE GALLEGO YEISON ANDRES"/>
    <x v="6"/>
    <x v="0"/>
    <n v="176"/>
    <n v="22"/>
    <n v="187.858156028369"/>
    <m/>
    <n v="80936.170199999993"/>
    <x v="0"/>
    <n v="12935.294099999999"/>
    <x v="474"/>
    <x v="0"/>
    <m/>
  </r>
  <r>
    <d v="2022-11-20T23:40:26"/>
    <x v="11"/>
    <n v="34"/>
    <s v="MONTOYA OSPINA GILBERTO ANTONIO"/>
    <x v="1"/>
    <x v="0"/>
    <n v="256"/>
    <n v="23.272727272727298"/>
    <n v="258.30496453900702"/>
    <m/>
    <n v="111287.234"/>
    <x v="0"/>
    <n v="12935.294099999999"/>
    <x v="474"/>
    <x v="0"/>
    <m/>
  </r>
  <r>
    <d v="2022-11-20T23:40:26"/>
    <x v="11"/>
    <n v="35"/>
    <s v="URIBE HERRERA JUAN ESTEBAN"/>
    <x v="6"/>
    <x v="0"/>
    <n v="182"/>
    <n v="22.75"/>
    <n v="187.858156028369"/>
    <s v="2 Descuentos (Transbordo veh 04) "/>
    <n v="80936.170199999993"/>
    <x v="1"/>
    <n v="12935.294099999999"/>
    <x v="474"/>
    <x v="0"/>
    <m/>
  </r>
  <r>
    <d v="2022-11-20T23:40:26"/>
    <x v="11"/>
    <n v="37"/>
    <s v="RESTREPO RODRIGUEZ LIBARDO ANDRES"/>
    <x v="3"/>
    <x v="0"/>
    <n v="284"/>
    <n v="27.047619047619001"/>
    <n v="246.563829787234"/>
    <s v="1 Descuento (Propietario) "/>
    <n v="106228.7234"/>
    <x v="1"/>
    <n v="12935.294099999999"/>
    <x v="474"/>
    <x v="0"/>
    <m/>
  </r>
  <r>
    <d v="2022-11-20T23:40:26"/>
    <x v="11"/>
    <n v="42"/>
    <s v="MEJIA YEISON"/>
    <x v="3"/>
    <x v="0"/>
    <n v="223"/>
    <n v="22.3"/>
    <n v="234.82269503546101"/>
    <m/>
    <n v="101170.21279999999"/>
    <x v="0"/>
    <n v="12935.294099999999"/>
    <x v="474"/>
    <x v="0"/>
    <m/>
  </r>
  <r>
    <d v="2022-11-20T23:40:32"/>
    <x v="11"/>
    <n v="2"/>
    <s v="CAAS LEZCANO IVAN ARTURO"/>
    <x v="0"/>
    <x v="0"/>
    <n v="183"/>
    <n v="20.3333333333333"/>
    <n v="183"/>
    <m/>
    <n v="78300"/>
    <x v="1"/>
    <n v="5683.3333000000002"/>
    <x v="474"/>
    <x v="0"/>
    <m/>
  </r>
  <r>
    <d v="2022-11-20T23:40:32"/>
    <x v="11"/>
    <n v="3"/>
    <s v="CANO JIMENEZ ESNEIDER"/>
    <x v="6"/>
    <x v="0"/>
    <n v="167"/>
    <n v="20.875"/>
    <n v="167"/>
    <m/>
    <n v="71550"/>
    <x v="0"/>
    <n v="5683.3333000000002"/>
    <x v="474"/>
    <x v="0"/>
    <m/>
  </r>
  <r>
    <d v="2022-11-20T23:40:32"/>
    <x v="11"/>
    <n v="4"/>
    <s v="ORTEGA ARROYAVE JUAN PABLO"/>
    <x v="6"/>
    <x v="0"/>
    <n v="167"/>
    <n v="20.875"/>
    <n v="167"/>
    <s v="1 Descuento (Usuario con movilidad reducida) "/>
    <n v="71550"/>
    <x v="0"/>
    <n v="5683.3333000000002"/>
    <x v="474"/>
    <x v="0"/>
    <m/>
  </r>
  <r>
    <d v="2022-11-20T23:40:32"/>
    <x v="11"/>
    <n v="5"/>
    <s v="LONDOO ORTIZ ARNOLD DAVID"/>
    <x v="0"/>
    <x v="0"/>
    <n v="169"/>
    <n v="18.7777777777778"/>
    <n v="169"/>
    <m/>
    <n v="71550"/>
    <x v="1"/>
    <n v="5683.3333000000002"/>
    <x v="474"/>
    <x v="0"/>
    <m/>
  </r>
  <r>
    <d v="2022-11-20T23:40:32"/>
    <x v="11"/>
    <n v="6"/>
    <s v="HINCAPIE GALLEGO YEISON ANDRES"/>
    <x v="5"/>
    <x v="0"/>
    <n v="7"/>
    <n v="7"/>
    <n v="7"/>
    <m/>
    <n v="2700"/>
    <x v="0"/>
    <n v="5683.3333000000002"/>
    <x v="474"/>
    <x v="0"/>
    <m/>
  </r>
  <r>
    <d v="2022-11-22T01:09:08"/>
    <x v="1"/>
    <n v="2"/>
    <s v="CAAS LEZCANO IVAN ARTURO"/>
    <x v="3"/>
    <x v="0"/>
    <n v="294"/>
    <n v="29.4"/>
    <n v="278.02419354838702"/>
    <m/>
    <n v="120610.88710000001"/>
    <x v="1"/>
    <n v="15460"/>
    <x v="475"/>
    <x v="0"/>
    <m/>
  </r>
  <r>
    <d v="2022-11-22T01:09:08"/>
    <x v="1"/>
    <n v="4"/>
    <s v="ORTEGA ARROYAVE JUAN PABLO"/>
    <x v="0"/>
    <x v="1"/>
    <n v="257"/>
    <n v="28.5555555555556"/>
    <n v="250.22177419354799"/>
    <m/>
    <n v="108549.7984"/>
    <x v="0"/>
    <n v="15460"/>
    <x v="475"/>
    <x v="0"/>
    <m/>
  </r>
  <r>
    <d v="2022-11-22T01:09:09"/>
    <x v="1"/>
    <n v="5"/>
    <s v="GONZALEZ MONTAO HERNAN DARIO"/>
    <x v="0"/>
    <x v="0"/>
    <n v="249"/>
    <n v="27.6666666666667"/>
    <n v="250.22177419354799"/>
    <m/>
    <n v="108549.7984"/>
    <x v="1"/>
    <n v="15460"/>
    <x v="475"/>
    <x v="0"/>
    <m/>
  </r>
  <r>
    <d v="2022-11-22T01:09:09"/>
    <x v="1"/>
    <n v="6"/>
    <s v="VARGAS ROJAS DIELMER AUGUSTO"/>
    <x v="1"/>
    <x v="0"/>
    <n v="296"/>
    <n v="26.909090909090899"/>
    <n v="305.82661290322602"/>
    <s v="2 Descuentos (Conduct y Usuario con movilidad reducida) "/>
    <n v="132671.97579999999"/>
    <x v="0"/>
    <n v="15460"/>
    <x v="475"/>
    <x v="0"/>
    <m/>
  </r>
  <r>
    <d v="2022-11-22T01:09:09"/>
    <x v="1"/>
    <n v="7"/>
    <s v="DURANGO DAVID JOSE"/>
    <x v="10"/>
    <x v="0"/>
    <n v="128"/>
    <n v="32"/>
    <n v="111.209677419355"/>
    <m/>
    <n v="48244.354800000001"/>
    <x v="1"/>
    <n v="15460"/>
    <x v="475"/>
    <x v="0"/>
    <m/>
  </r>
  <r>
    <d v="2022-11-22T01:09:09"/>
    <x v="1"/>
    <n v="8"/>
    <s v="VACA FIERRO ROBINSON"/>
    <x v="3"/>
    <x v="0"/>
    <n v="314"/>
    <n v="29.904761904761902"/>
    <n v="291.92540322580601"/>
    <m/>
    <n v="126641.43150000001"/>
    <x v="1"/>
    <n v="15460"/>
    <x v="475"/>
    <x v="0"/>
    <m/>
  </r>
  <r>
    <d v="2022-11-22T01:09:10"/>
    <x v="1"/>
    <n v="9"/>
    <s v="PINEDA ESTRADA CRISTIAN JOHAN"/>
    <x v="3"/>
    <x v="1"/>
    <n v="304"/>
    <n v="30.4"/>
    <n v="278.02419354838702"/>
    <m/>
    <n v="120610.88710000001"/>
    <x v="0"/>
    <n v="15460"/>
    <x v="475"/>
    <x v="0"/>
    <m/>
  </r>
  <r>
    <d v="2022-11-22T01:09:10"/>
    <x v="1"/>
    <n v="10"/>
    <s v="LONDOO URREGO DANIEL ANDRES"/>
    <x v="3"/>
    <x v="0"/>
    <n v="267"/>
    <n v="26.7"/>
    <n v="278.02419354838702"/>
    <m/>
    <n v="120610.88710000001"/>
    <x v="0"/>
    <n v="15460"/>
    <x v="475"/>
    <x v="0"/>
    <m/>
  </r>
  <r>
    <d v="2022-11-22T01:09:10"/>
    <x v="9"/>
    <n v="13"/>
    <s v="FRANCO JUAN"/>
    <x v="9"/>
    <x v="0"/>
    <n v="344"/>
    <n v="28.6666666666667"/>
    <n v="333.62903225806502"/>
    <m/>
    <n v="144733.06450000001"/>
    <x v="0"/>
    <n v="15460"/>
    <x v="475"/>
    <x v="0"/>
    <m/>
  </r>
  <r>
    <d v="2022-11-22T01:09:10"/>
    <x v="9"/>
    <n v="14"/>
    <s v="JIMENEZ JIMENEZ OMAR DAVID"/>
    <x v="3"/>
    <x v="0"/>
    <n v="264"/>
    <n v="26.4"/>
    <n v="278.02419354838702"/>
    <m/>
    <n v="120610.88710000001"/>
    <x v="1"/>
    <n v="15460"/>
    <x v="475"/>
    <x v="0"/>
    <m/>
  </r>
  <r>
    <d v="2022-11-22T01:09:11"/>
    <x v="9"/>
    <n v="15"/>
    <s v="LONDOO LOPERA DUVAN ANDRES"/>
    <x v="6"/>
    <x v="0"/>
    <n v="219"/>
    <n v="27.375"/>
    <n v="222.41935483871001"/>
    <m/>
    <n v="96488.709700000007"/>
    <x v="0"/>
    <n v="15460"/>
    <x v="475"/>
    <x v="0"/>
    <m/>
  </r>
  <r>
    <d v="2022-11-22T01:09:11"/>
    <x v="9"/>
    <n v="16"/>
    <s v="LONDOO ORTIZ ARNOLD DAVID"/>
    <x v="10"/>
    <x v="3"/>
    <n v="130"/>
    <n v="28.8888888888889"/>
    <n v="125.11088709677399"/>
    <m/>
    <n v="54274.8992"/>
    <x v="0"/>
    <n v="15460"/>
    <x v="475"/>
    <x v="0"/>
    <m/>
  </r>
  <r>
    <d v="2022-11-22T01:09:11"/>
    <x v="9"/>
    <n v="18"/>
    <s v="RENDON VIANA HUMBERTO DE JESUS"/>
    <x v="10"/>
    <x v="0"/>
    <n v="126"/>
    <n v="36"/>
    <n v="97.308467741935502"/>
    <m/>
    <n v="42213.8105"/>
    <x v="0"/>
    <n v="15460"/>
    <x v="475"/>
    <x v="0"/>
    <m/>
  </r>
  <r>
    <d v="2022-11-22T01:09:12"/>
    <x v="9"/>
    <n v="20"/>
    <s v="LONDOO CADAVID DAVID SANTIAGO"/>
    <x v="3"/>
    <x v="0"/>
    <n v="278"/>
    <n v="27.8"/>
    <n v="278.02419354838702"/>
    <s v="JUAN VALENCIA Realiz 1 viaje donde moviliz 23 Usuarios, 4 Descuentos (Jefe de ruta) "/>
    <n v="120610.88710000001"/>
    <x v="0"/>
    <n v="15460"/>
    <x v="475"/>
    <x v="0"/>
    <m/>
  </r>
  <r>
    <d v="2022-11-22T01:09:12"/>
    <x v="9"/>
    <n v="23"/>
    <s v="MEDINA PARRA JONATHAN ESTIVEN"/>
    <x v="0"/>
    <x v="0"/>
    <n v="250"/>
    <n v="27.7777777777778"/>
    <n v="250.22177419354799"/>
    <s v="12 Descuentos (Transbordo veh 16)"/>
    <n v="108549.7984"/>
    <x v="2"/>
    <n v="15460"/>
    <x v="475"/>
    <x v="0"/>
    <m/>
  </r>
  <r>
    <d v="2022-11-22T01:09:12"/>
    <x v="9"/>
    <n v="24"/>
    <s v="QUIRAMA CASTAEDA JHON JADER"/>
    <x v="10"/>
    <x v="3"/>
    <n v="112"/>
    <n v="32"/>
    <n v="97.308467741935502"/>
    <m/>
    <n v="42213.8105"/>
    <x v="0"/>
    <n v="15460"/>
    <x v="475"/>
    <x v="0"/>
    <m/>
  </r>
  <r>
    <d v="2022-11-22T01:09:13"/>
    <x v="9"/>
    <n v="27"/>
    <s v="DURANGO DAVID JOSE"/>
    <x v="11"/>
    <x v="0"/>
    <n v="60"/>
    <n v="30"/>
    <n v="55.604838709677402"/>
    <m/>
    <n v="24122.1774"/>
    <x v="0"/>
    <n v="15460"/>
    <x v="475"/>
    <x v="0"/>
    <m/>
  </r>
  <r>
    <d v="2022-11-22T01:09:13"/>
    <x v="9"/>
    <n v="28"/>
    <s v="HINCAPIE GALLEGO YEISON ANDRES"/>
    <x v="0"/>
    <x v="0"/>
    <n v="250"/>
    <n v="27.7777777777778"/>
    <n v="250.22177419354799"/>
    <s v="13 Descuentos (Transbordo) "/>
    <n v="108549.7984"/>
    <x v="0"/>
    <n v="15460"/>
    <x v="475"/>
    <x v="0"/>
    <m/>
  </r>
  <r>
    <d v="2022-11-22T01:09:14"/>
    <x v="9"/>
    <n v="29"/>
    <s v="VALENCIA MENDOZA JHON"/>
    <x v="2"/>
    <x v="0"/>
    <n v="149"/>
    <n v="24.8333333333333"/>
    <n v="166.814516129032"/>
    <m/>
    <n v="72366.532300000006"/>
    <x v="0"/>
    <n v="15460"/>
    <x v="475"/>
    <x v="0"/>
    <m/>
  </r>
  <r>
    <d v="2022-11-22T01:09:14"/>
    <x v="9"/>
    <n v="30"/>
    <s v="HIGUITA JHOSIMAR"/>
    <x v="0"/>
    <x v="3"/>
    <n v="252"/>
    <n v="28"/>
    <n v="250.22177419354799"/>
    <s v="3 Descuentos (Trasnbordo veh 08) "/>
    <n v="108549.7984"/>
    <x v="0"/>
    <n v="15460"/>
    <x v="475"/>
    <x v="0"/>
    <m/>
  </r>
  <r>
    <d v="2022-11-22T01:09:14"/>
    <x v="1"/>
    <n v="31"/>
    <s v="IDARRAGA GARCIA MIGUEL ANGEL"/>
    <x v="0"/>
    <x v="0"/>
    <n v="215"/>
    <n v="23.8888888888889"/>
    <n v="250.22177419354799"/>
    <m/>
    <n v="108549.7984"/>
    <x v="0"/>
    <n v="15460"/>
    <x v="475"/>
    <x v="0"/>
    <m/>
  </r>
  <r>
    <d v="2022-11-22T01:09:15"/>
    <x v="1"/>
    <n v="34"/>
    <s v="MONTOYA OSPINA GILBERTO ANTONIO"/>
    <x v="9"/>
    <x v="0"/>
    <n v="327"/>
    <n v="27.25"/>
    <n v="333.62903225806502"/>
    <s v="1 Descuento (Conduct) "/>
    <n v="144733.06450000001"/>
    <x v="0"/>
    <n v="15460"/>
    <x v="475"/>
    <x v="0"/>
    <m/>
  </r>
  <r>
    <d v="2022-11-22T01:09:15"/>
    <x v="1"/>
    <n v="35"/>
    <s v="URIBE HERRERA JUAN ESTEBAN"/>
    <x v="0"/>
    <x v="1"/>
    <n v="224"/>
    <n v="24.8888888888889"/>
    <n v="250.22177419354799"/>
    <s v="1 Descuento (Despachadora Isabel) "/>
    <n v="108549.7984"/>
    <x v="1"/>
    <n v="15460"/>
    <x v="475"/>
    <x v="0"/>
    <m/>
  </r>
  <r>
    <d v="2022-11-22T01:09:16"/>
    <x v="1"/>
    <n v="36"/>
    <s v="MARTINEZ CHAVERRA LUIS NORBERTO"/>
    <x v="3"/>
    <x v="0"/>
    <n v="239"/>
    <n v="23.9"/>
    <n v="278.02419354838702"/>
    <m/>
    <n v="120610.88710000001"/>
    <x v="0"/>
    <n v="15460"/>
    <x v="475"/>
    <x v="0"/>
    <m/>
  </r>
  <r>
    <d v="2022-11-22T01:09:16"/>
    <x v="1"/>
    <n v="37"/>
    <s v="RESTREPO RODRIGUEZ LIBARDO ANDRES"/>
    <x v="0"/>
    <x v="0"/>
    <n v="262"/>
    <n v="29.1111111111111"/>
    <n v="250.22177419354799"/>
    <m/>
    <n v="108549.7984"/>
    <x v="1"/>
    <n v="15460"/>
    <x v="475"/>
    <x v="0"/>
    <m/>
  </r>
  <r>
    <d v="2022-11-22T01:09:16"/>
    <x v="1"/>
    <n v="39"/>
    <s v="PIEDRAHITA MUOZ JUAN PABLO"/>
    <x v="3"/>
    <x v="0"/>
    <n v="304"/>
    <n v="30.4"/>
    <n v="278.02419354838702"/>
    <s v="2 Descuentos (Usuario Desubicado y Conduct) "/>
    <n v="120610.88710000001"/>
    <x v="0"/>
    <n v="15460"/>
    <x v="475"/>
    <x v="0"/>
    <m/>
  </r>
  <r>
    <d v="2022-11-22T01:09:17"/>
    <x v="1"/>
    <n v="40"/>
    <s v="OCAMPO OCAMPO ANTONIO JOSE"/>
    <x v="1"/>
    <x v="0"/>
    <n v="273"/>
    <n v="24.818181818181799"/>
    <n v="305.82661290322602"/>
    <m/>
    <n v="132671.97579999999"/>
    <x v="0"/>
    <n v="15460"/>
    <x v="475"/>
    <x v="0"/>
    <m/>
  </r>
  <r>
    <d v="2022-11-22T01:09:17"/>
    <x v="1"/>
    <n v="41"/>
    <s v="GARCIA DAVID WILSON ALBERTO"/>
    <x v="0"/>
    <x v="0"/>
    <n v="272"/>
    <n v="30.2222222222222"/>
    <n v="250.22177419354799"/>
    <s v="2 Descuentos (Usuarios con Movilidad reducida) "/>
    <n v="108549.7984"/>
    <x v="1"/>
    <n v="15460"/>
    <x v="475"/>
    <x v="0"/>
    <m/>
  </r>
  <r>
    <d v="2022-11-22T01:09:17"/>
    <x v="1"/>
    <n v="42"/>
    <s v="HURTADO MADRID JUAN ESTEBAN"/>
    <x v="0"/>
    <x v="0"/>
    <n v="236"/>
    <n v="26.2222222222222"/>
    <n v="250.22177419354799"/>
    <m/>
    <n v="108549.7984"/>
    <x v="0"/>
    <n v="15460"/>
    <x v="475"/>
    <x v="0"/>
    <m/>
  </r>
  <r>
    <d v="2022-11-22T22:06:52"/>
    <x v="1"/>
    <n v="1"/>
    <s v="BERRIO GIL YEYSON DARIO"/>
    <x v="1"/>
    <x v="0"/>
    <n v="258"/>
    <n v="23.454545454545499"/>
    <n v="258"/>
    <m/>
    <n v="111150"/>
    <x v="0"/>
    <n v="17760"/>
    <x v="475"/>
    <x v="0"/>
    <m/>
  </r>
  <r>
    <d v="2022-11-22T22:06:53"/>
    <x v="9"/>
    <n v="3"/>
    <s v="CANO JIMENEZ ESNEIDER"/>
    <x v="1"/>
    <x v="0"/>
    <n v="218"/>
    <n v="19.818181818181799"/>
    <n v="218"/>
    <s v="1 Descuento (Despachadora Isabel) "/>
    <n v="93150"/>
    <x v="0"/>
    <n v="17760"/>
    <x v="475"/>
    <x v="0"/>
    <m/>
  </r>
  <r>
    <d v="2022-11-22T22:06:53"/>
    <x v="1"/>
    <n v="33"/>
    <s v="VELEZ ZAPATA SANTIAGO"/>
    <x v="3"/>
    <x v="0"/>
    <n v="218"/>
    <n v="21.8"/>
    <n v="218"/>
    <m/>
    <n v="91350"/>
    <x v="0"/>
    <n v="17760"/>
    <x v="475"/>
    <x v="0"/>
    <m/>
  </r>
  <r>
    <d v="2022-11-22T22:06:54"/>
    <x v="9"/>
    <n v="38"/>
    <s v="DURANGO MANCO ANDRES DE JESUS"/>
    <x v="0"/>
    <x v="0"/>
    <n v="194"/>
    <n v="21.5555555555556"/>
    <n v="194"/>
    <m/>
    <n v="81000"/>
    <x v="0"/>
    <n v="17760"/>
    <x v="475"/>
    <x v="0"/>
    <m/>
  </r>
  <r>
    <d v="2022-11-23T01:41:57"/>
    <x v="1"/>
    <n v="1"/>
    <s v="BERRIO GIL YEYSON DARIO"/>
    <x v="3"/>
    <x v="0"/>
    <n v="305"/>
    <n v="30.5"/>
    <n v="280.86629001883199"/>
    <m/>
    <n v="121889.8305"/>
    <x v="0"/>
    <n v="16840.625"/>
    <x v="476"/>
    <x v="0"/>
    <m/>
  </r>
  <r>
    <d v="2022-11-23T01:41:57"/>
    <x v="1"/>
    <n v="2"/>
    <s v="QUIRAMA CASTAEDA JHON JADER"/>
    <x v="3"/>
    <x v="0"/>
    <n v="264"/>
    <n v="26.4"/>
    <n v="280.86629001883199"/>
    <m/>
    <n v="121889.8305"/>
    <x v="1"/>
    <n v="16840.625"/>
    <x v="476"/>
    <x v="0"/>
    <m/>
  </r>
  <r>
    <d v="2022-11-23T01:41:58"/>
    <x v="1"/>
    <n v="3"/>
    <s v="CANO JIMENEZ ESNEIDER"/>
    <x v="0"/>
    <x v="0"/>
    <n v="227"/>
    <n v="25.2222222222222"/>
    <n v="252.77966101694901"/>
    <m/>
    <n v="109700.8475"/>
    <x v="0"/>
    <n v="16840.625"/>
    <x v="476"/>
    <x v="0"/>
    <m/>
  </r>
  <r>
    <d v="2022-11-23T01:41:58"/>
    <x v="1"/>
    <n v="4"/>
    <s v="ORTEGA ARROYAVE JUAN PABLO"/>
    <x v="10"/>
    <x v="0"/>
    <n v="131"/>
    <n v="32.75"/>
    <n v="112.346516007533"/>
    <m/>
    <n v="48755.932200000003"/>
    <x v="0"/>
    <n v="16840.625"/>
    <x v="476"/>
    <x v="0"/>
    <m/>
  </r>
  <r>
    <d v="2022-11-23T01:41:58"/>
    <x v="1"/>
    <n v="5"/>
    <s v="GONZALEZ MONTAO HERNAN DARIO"/>
    <x v="6"/>
    <x v="0"/>
    <n v="204"/>
    <n v="27.2"/>
    <n v="210.64971751412401"/>
    <m/>
    <n v="91417.372900000002"/>
    <x v="1"/>
    <n v="16840.625"/>
    <x v="476"/>
    <x v="0"/>
    <m/>
  </r>
  <r>
    <d v="2022-11-23T01:41:58"/>
    <x v="1"/>
    <n v="6"/>
    <s v="VARGAS ROJAS DIELMER AUGUSTO"/>
    <x v="3"/>
    <x v="3"/>
    <n v="295"/>
    <n v="29.5"/>
    <n v="280.86629001883199"/>
    <m/>
    <n v="121889.8305"/>
    <x v="0"/>
    <n v="16840.625"/>
    <x v="476"/>
    <x v="0"/>
    <m/>
  </r>
  <r>
    <d v="2022-11-23T01:41:58"/>
    <x v="1"/>
    <n v="8"/>
    <s v="LONDOO CADAVID DAVID SANTIAGO"/>
    <x v="2"/>
    <x v="3"/>
    <n v="220"/>
    <n v="33.846153846153797"/>
    <n v="182.56308851224099"/>
    <m/>
    <n v="79228.389800000004"/>
    <x v="1"/>
    <n v="16840.625"/>
    <x v="476"/>
    <x v="0"/>
    <m/>
  </r>
  <r>
    <d v="2022-11-23T01:41:59"/>
    <x v="1"/>
    <n v="9"/>
    <s v="PINEDA ESTRADA CRISTIAN JOHAN"/>
    <x v="2"/>
    <x v="3"/>
    <n v="152"/>
    <n v="23.384615384615401"/>
    <n v="182.56308851224099"/>
    <m/>
    <n v="79228.389800000004"/>
    <x v="0"/>
    <n v="16840.625"/>
    <x v="476"/>
    <x v="0"/>
    <m/>
  </r>
  <r>
    <d v="2022-11-23T01:41:59"/>
    <x v="1"/>
    <n v="10"/>
    <s v="MARULANDA JARAMILLO DAWER ANDRES"/>
    <x v="0"/>
    <x v="0"/>
    <n v="245"/>
    <n v="27.2222222222222"/>
    <n v="252.77966101694901"/>
    <s v="DANIEL JARAMILLO Realiz 4 viajes donde moviliz 104 Usuarios, 9 Descuentos (Transbordo) "/>
    <n v="109700.8475"/>
    <x v="0"/>
    <n v="16840.625"/>
    <x v="476"/>
    <x v="0"/>
    <m/>
  </r>
  <r>
    <d v="2022-11-23T01:41:59"/>
    <x v="1"/>
    <n v="13"/>
    <s v="FRANCO JUAN"/>
    <x v="1"/>
    <x v="3"/>
    <n v="324"/>
    <n v="29.454545454545499"/>
    <n v="308.95291902071602"/>
    <s v="1 Descuento (Despachadora Isabel) "/>
    <n v="134078.81359999999"/>
    <x v="0"/>
    <n v="16840.625"/>
    <x v="476"/>
    <x v="0"/>
    <m/>
  </r>
  <r>
    <d v="2022-11-23T01:41:59"/>
    <x v="1"/>
    <n v="14"/>
    <s v="JIMENEZ JIMENEZ OMAR DAVID"/>
    <x v="1"/>
    <x v="0"/>
    <n v="356"/>
    <n v="32.363636363636402"/>
    <n v="308.95291902071602"/>
    <s v="HECTOR CARVAJAL Realiz 5 viajes donde moviliz 116 Usuarios "/>
    <n v="134078.81359999999"/>
    <x v="1"/>
    <n v="16840.625"/>
    <x v="476"/>
    <x v="0"/>
    <m/>
  </r>
  <r>
    <d v="2022-11-23T01:41:59"/>
    <x v="1"/>
    <n v="15"/>
    <s v="LOPERA AGUDELO LUIS FRANCISCO"/>
    <x v="6"/>
    <x v="3"/>
    <n v="191"/>
    <n v="25.466666666666701"/>
    <n v="210.64971751412401"/>
    <m/>
    <n v="91417.372900000002"/>
    <x v="0"/>
    <n v="16840.625"/>
    <x v="476"/>
    <x v="0"/>
    <m/>
  </r>
  <r>
    <d v="2022-11-23T01:42:00"/>
    <x v="1"/>
    <n v="16"/>
    <s v="LONDOO ORTIZ ARNOLD DAVID"/>
    <x v="6"/>
    <x v="3"/>
    <n v="228"/>
    <n v="26.823529411764699"/>
    <n v="238.73634651600801"/>
    <m/>
    <n v="103606.3559"/>
    <x v="0"/>
    <n v="16840.625"/>
    <x v="476"/>
    <x v="0"/>
    <m/>
  </r>
  <r>
    <d v="2022-11-23T01:42:00"/>
    <x v="1"/>
    <n v="18"/>
    <s v="RENDON VIANA HUMBERTO DE JESUS"/>
    <x v="3"/>
    <x v="3"/>
    <n v="258"/>
    <n v="25.8"/>
    <n v="280.86629001883199"/>
    <m/>
    <n v="121889.8305"/>
    <x v="0"/>
    <n v="16840.625"/>
    <x v="476"/>
    <x v="0"/>
    <m/>
  </r>
  <r>
    <d v="2022-11-23T01:42:00"/>
    <x v="9"/>
    <n v="20"/>
    <s v="VALENCIA MENDOZA JHON"/>
    <x v="3"/>
    <x v="3"/>
    <n v="275"/>
    <n v="27.5"/>
    <n v="280.86629001883199"/>
    <m/>
    <n v="121889.8305"/>
    <x v="0"/>
    <n v="16840.625"/>
    <x v="476"/>
    <x v="0"/>
    <m/>
  </r>
  <r>
    <d v="2022-11-23T01:42:01"/>
    <x v="9"/>
    <n v="23"/>
    <s v="MEDINA PARRA JONATHAN ESTIVEN"/>
    <x v="3"/>
    <x v="0"/>
    <n v="272"/>
    <n v="27.2"/>
    <n v="280.86629001883199"/>
    <s v="4 Descuentos (2 Usuarios desubicados y 2 Transbordo veh 16)"/>
    <n v="121889.8305"/>
    <x v="2"/>
    <n v="16840.625"/>
    <x v="476"/>
    <x v="0"/>
    <m/>
  </r>
  <r>
    <d v="2022-11-23T01:42:01"/>
    <x v="9"/>
    <n v="24"/>
    <s v="PACHECO MOGOLLON ELIAS ISIDRO"/>
    <x v="0"/>
    <x v="0"/>
    <n v="278"/>
    <n v="30.8888888888889"/>
    <n v="252.77966101694901"/>
    <s v="5 Descuentos (Transbordo veh 05) "/>
    <n v="109700.8475"/>
    <x v="0"/>
    <n v="16840.625"/>
    <x v="476"/>
    <x v="0"/>
    <m/>
  </r>
  <r>
    <d v="2022-11-23T01:42:01"/>
    <x v="9"/>
    <n v="27"/>
    <s v="DURANGO DAVID JOSE"/>
    <x v="2"/>
    <x v="0"/>
    <n v="186"/>
    <n v="31"/>
    <n v="168.51977401129901"/>
    <m/>
    <n v="73133.898300000001"/>
    <x v="0"/>
    <n v="16840.625"/>
    <x v="476"/>
    <x v="0"/>
    <m/>
  </r>
  <r>
    <d v="2022-11-23T01:42:02"/>
    <x v="9"/>
    <n v="28"/>
    <s v="MACIAS HERNANDEZ JULIAN DAVID"/>
    <x v="0"/>
    <x v="0"/>
    <n v="239"/>
    <n v="26.5555555555556"/>
    <n v="252.77966101694901"/>
    <m/>
    <n v="109700.8475"/>
    <x v="0"/>
    <n v="16840.625"/>
    <x v="476"/>
    <x v="0"/>
    <m/>
  </r>
  <r>
    <d v="2022-11-23T01:42:02"/>
    <x v="9"/>
    <n v="29"/>
    <s v="VALENCIA MENDOZA JHON"/>
    <x v="2"/>
    <x v="0"/>
    <n v="168"/>
    <n v="28"/>
    <n v="168.51977401129901"/>
    <m/>
    <n v="73133.898300000001"/>
    <x v="0"/>
    <n v="16840.625"/>
    <x v="476"/>
    <x v="0"/>
    <m/>
  </r>
  <r>
    <d v="2022-11-23T01:42:02"/>
    <x v="9"/>
    <n v="30"/>
    <s v="HIGUITA JHOSIMAR"/>
    <x v="3"/>
    <x v="0"/>
    <n v="234"/>
    <n v="23.4"/>
    <n v="280.86629001883199"/>
    <m/>
    <n v="121889.8305"/>
    <x v="0"/>
    <n v="16840.625"/>
    <x v="476"/>
    <x v="0"/>
    <m/>
  </r>
  <r>
    <d v="2022-11-23T01:42:03"/>
    <x v="9"/>
    <n v="31"/>
    <s v="IDARRAGA GARCIA MIGUEL ANGEL"/>
    <x v="0"/>
    <x v="0"/>
    <n v="249"/>
    <n v="27.6666666666667"/>
    <n v="252.77966101694901"/>
    <s v="2 Descuentos (Conduct y Despachadora isabel) "/>
    <n v="109700.8475"/>
    <x v="0"/>
    <n v="16840.625"/>
    <x v="476"/>
    <x v="0"/>
    <m/>
  </r>
  <r>
    <d v="2022-11-23T01:42:03"/>
    <x v="9"/>
    <n v="32"/>
    <s v="HINCAPIE GALLEGO YEISON ANDRES"/>
    <x v="8"/>
    <x v="0"/>
    <n v="126"/>
    <n v="25.2"/>
    <n v="140.43314500941599"/>
    <m/>
    <n v="60944.915300000001"/>
    <x v="0"/>
    <n v="16840.625"/>
    <x v="476"/>
    <x v="0"/>
    <m/>
  </r>
  <r>
    <d v="2022-11-23T01:42:03"/>
    <x v="9"/>
    <n v="33"/>
    <s v="VELEZ ZAPATA SANTIAGO"/>
    <x v="6"/>
    <x v="0"/>
    <n v="236"/>
    <n v="29.5"/>
    <n v="224.693032015066"/>
    <s v="1 Descuento (Transbordo) "/>
    <n v="97511.864400000006"/>
    <x v="0"/>
    <n v="16840.625"/>
    <x v="476"/>
    <x v="0"/>
    <m/>
  </r>
  <r>
    <d v="2022-11-23T01:42:04"/>
    <x v="9"/>
    <n v="35"/>
    <s v="URIBE HERRERA JUAN ESTEBAN"/>
    <x v="6"/>
    <x v="0"/>
    <n v="255"/>
    <n v="31.875"/>
    <n v="224.693032015066"/>
    <m/>
    <n v="97511.864400000006"/>
    <x v="1"/>
    <n v="16840.625"/>
    <x v="476"/>
    <x v="0"/>
    <m/>
  </r>
  <r>
    <d v="2022-11-23T01:42:04"/>
    <x v="9"/>
    <n v="37"/>
    <s v="PIEDRAHITA MADRID SANTIAGO"/>
    <x v="6"/>
    <x v="0"/>
    <n v="210"/>
    <n v="26.25"/>
    <n v="224.693032015066"/>
    <m/>
    <n v="97511.864400000006"/>
    <x v="1"/>
    <n v="16840.625"/>
    <x v="476"/>
    <x v="0"/>
    <m/>
  </r>
  <r>
    <d v="2022-11-23T01:42:04"/>
    <x v="9"/>
    <n v="38"/>
    <s v="DURANGO MANCO ANDRES DE JESUS"/>
    <x v="3"/>
    <x v="0"/>
    <n v="282"/>
    <n v="28.2"/>
    <n v="280.86629001883199"/>
    <s v="1 Descuento (Usuario desubicado) "/>
    <n v="121889.8305"/>
    <x v="0"/>
    <n v="16840.625"/>
    <x v="476"/>
    <x v="0"/>
    <m/>
  </r>
  <r>
    <d v="2022-11-23T01:42:05"/>
    <x v="9"/>
    <n v="39"/>
    <s v="POSSO CORREA SANTIAGO ELIECER"/>
    <x v="3"/>
    <x v="0"/>
    <n v="256"/>
    <n v="25.6"/>
    <n v="280.86629001883199"/>
    <s v="1 Descuento (Conduct)"/>
    <n v="121889.8305"/>
    <x v="0"/>
    <n v="16840.625"/>
    <x v="476"/>
    <x v="0"/>
    <m/>
  </r>
  <r>
    <d v="2022-11-23T01:42:05"/>
    <x v="9"/>
    <n v="40"/>
    <s v="OCAMPO OCAMPO ANTONIO JOSE"/>
    <x v="6"/>
    <x v="0"/>
    <n v="246"/>
    <n v="30.75"/>
    <n v="224.693032015066"/>
    <m/>
    <n v="97511.864400000006"/>
    <x v="0"/>
    <n v="16840.625"/>
    <x v="476"/>
    <x v="0"/>
    <m/>
  </r>
  <r>
    <d v="2022-11-23T01:42:05"/>
    <x v="9"/>
    <n v="41"/>
    <s v="GARCIA DAVID WILSON ALBERTO"/>
    <x v="3"/>
    <x v="0"/>
    <n v="287"/>
    <n v="28.7"/>
    <n v="280.86629001883199"/>
    <s v="2 Descuentos (Conduct y Propietario) "/>
    <n v="121889.8305"/>
    <x v="1"/>
    <n v="16840.625"/>
    <x v="476"/>
    <x v="0"/>
    <m/>
  </r>
  <r>
    <d v="2022-11-23T01:42:06"/>
    <x v="9"/>
    <n v="42"/>
    <s v="HURTADO MADRID JUAN ESTEBAN"/>
    <x v="0"/>
    <x v="0"/>
    <n v="258"/>
    <n v="28.6666666666667"/>
    <n v="252.77966101694901"/>
    <s v="2 Descuentos (Usuarios desubicados) "/>
    <n v="109700.8475"/>
    <x v="0"/>
    <n v="16840.625"/>
    <x v="476"/>
    <x v="0"/>
    <m/>
  </r>
  <r>
    <d v="2022-11-23T01:43:43"/>
    <x v="1"/>
    <n v="17"/>
    <s v="GALINDEZ CHAVARRIAGA LUIS FERNANDO"/>
    <x v="2"/>
    <x v="0"/>
    <n v="110"/>
    <n v="20.8333333333333"/>
    <n v="110"/>
    <s v="18 Descuentos (Transbordo) "/>
    <n v="53550"/>
    <x v="0"/>
    <n v="8140"/>
    <x v="476"/>
    <x v="0"/>
    <m/>
  </r>
  <r>
    <d v="2022-11-23T01:43:43"/>
    <x v="1"/>
    <n v="26"/>
    <s v="FRANCO BRAVO JHOAN FERNANDO"/>
    <x v="7"/>
    <x v="0"/>
    <n v="59"/>
    <n v="19.6666666666667"/>
    <n v="59"/>
    <m/>
    <n v="25200"/>
    <x v="0"/>
    <n v="8140"/>
    <x v="476"/>
    <x v="0"/>
    <m/>
  </r>
  <r>
    <d v="2022-11-23T01:43:43"/>
    <x v="9"/>
    <n v="34"/>
    <s v="LONDOO LOPERA DUVAN ANDRES"/>
    <x v="4"/>
    <x v="0"/>
    <n v="148"/>
    <n v="21.1428571428571"/>
    <n v="148"/>
    <m/>
    <n v="63450"/>
    <x v="0"/>
    <n v="8140"/>
    <x v="476"/>
    <x v="0"/>
    <m/>
  </r>
  <r>
    <d v="2022-11-23T01:43:43"/>
    <x v="9"/>
    <n v="36"/>
    <s v="MARTINEZ CHAVERRA LUIS NORBERTO"/>
    <x v="8"/>
    <x v="0"/>
    <n v="90"/>
    <n v="18"/>
    <n v="90"/>
    <m/>
    <n v="38250"/>
    <x v="0"/>
    <n v="8140"/>
    <x v="476"/>
    <x v="0"/>
    <m/>
  </r>
  <r>
    <d v="2022-11-24T01:06:07"/>
    <x v="1"/>
    <n v="2"/>
    <s v="QUIRAMA CASTAEDA JHON JADER"/>
    <x v="6"/>
    <x v="0"/>
    <n v="190"/>
    <n v="25.3333333333333"/>
    <n v="210.296442687747"/>
    <s v="17 Descuentos (Transbordo) "/>
    <n v="91258.3992"/>
    <x v="1"/>
    <n v="16181.25"/>
    <x v="477"/>
    <x v="0"/>
    <m/>
  </r>
  <r>
    <d v="2022-11-24T01:06:07"/>
    <x v="1"/>
    <n v="4"/>
    <s v="ORTEGA ARROYAVE JUAN PABLO"/>
    <x v="6"/>
    <x v="1"/>
    <n v="272"/>
    <n v="34"/>
    <n v="224.31620553359701"/>
    <s v="2 Descuentos (Despachadora Isabel y Usuario desubicado) "/>
    <n v="97342.292499999996"/>
    <x v="0"/>
    <n v="16181.25"/>
    <x v="477"/>
    <x v="0"/>
    <m/>
  </r>
  <r>
    <d v="2022-11-24T01:06:08"/>
    <x v="1"/>
    <n v="5"/>
    <s v="GONZALEZ MONTAO HERNAN DARIO"/>
    <x v="4"/>
    <x v="0"/>
    <n v="219"/>
    <n v="31.285714285714299"/>
    <n v="196.27667984189699"/>
    <m/>
    <n v="85174.505900000004"/>
    <x v="1"/>
    <n v="16181.25"/>
    <x v="477"/>
    <x v="0"/>
    <m/>
  </r>
  <r>
    <d v="2022-11-24T01:06:08"/>
    <x v="1"/>
    <n v="6"/>
    <s v="VARGAS ROJAS DIELMER AUGUSTO"/>
    <x v="6"/>
    <x v="0"/>
    <n v="241"/>
    <n v="30.125"/>
    <n v="224.31620553359701"/>
    <s v="1 Descuento (Propietario) "/>
    <n v="97342.292499999996"/>
    <x v="0"/>
    <n v="16181.25"/>
    <x v="477"/>
    <x v="0"/>
    <m/>
  </r>
  <r>
    <d v="2022-11-24T01:06:08"/>
    <x v="1"/>
    <n v="8"/>
    <s v="VACA FIERRO ROBINSON"/>
    <x v="9"/>
    <x v="3"/>
    <n v="322"/>
    <n v="28"/>
    <n v="322.45454545454498"/>
    <s v="3 Descuentos (Usuario con movilidad reducida) "/>
    <n v="139929.54550000001"/>
    <x v="1"/>
    <n v="16181.25"/>
    <x v="477"/>
    <x v="0"/>
    <m/>
  </r>
  <r>
    <d v="2022-11-24T01:06:08"/>
    <x v="1"/>
    <n v="9"/>
    <s v="PINEDA ESTRADA CRISTIAN JOHAN"/>
    <x v="4"/>
    <x v="0"/>
    <n v="179"/>
    <n v="25.571428571428601"/>
    <n v="196.27667984189699"/>
    <m/>
    <n v="85174.505900000004"/>
    <x v="0"/>
    <n v="16181.25"/>
    <x v="477"/>
    <x v="0"/>
    <m/>
  </r>
  <r>
    <d v="2022-11-24T01:06:09"/>
    <x v="9"/>
    <n v="10"/>
    <s v="MARULANDA JARAMILLO DAWER ANDRES"/>
    <x v="6"/>
    <x v="0"/>
    <n v="216"/>
    <n v="27"/>
    <n v="224.31620553359701"/>
    <s v="1 Descuento (Usuario Desubicado) "/>
    <n v="97342.292499999996"/>
    <x v="0"/>
    <n v="16181.25"/>
    <x v="477"/>
    <x v="0"/>
    <m/>
  </r>
  <r>
    <d v="2022-11-24T01:06:09"/>
    <x v="9"/>
    <n v="13"/>
    <s v="FRANCO JUAN"/>
    <x v="8"/>
    <x v="0"/>
    <n v="180"/>
    <n v="36"/>
    <n v="140.197628458498"/>
    <s v="1 Descuento (Propietario) "/>
    <n v="60838.932800000002"/>
    <x v="0"/>
    <n v="16181.25"/>
    <x v="477"/>
    <x v="0"/>
    <m/>
  </r>
  <r>
    <d v="2022-11-24T01:06:09"/>
    <x v="9"/>
    <n v="14"/>
    <s v="JIMENEZ JIMENEZ OMAR DAVID"/>
    <x v="0"/>
    <x v="0"/>
    <n v="256"/>
    <n v="28.4444444444444"/>
    <n v="252.35573122529601"/>
    <s v="HECTOR CARVAJAL Realiz 3 viajes donde moviliz 69 Usuarios "/>
    <n v="109510.0791"/>
    <x v="1"/>
    <n v="16181.25"/>
    <x v="477"/>
    <x v="0"/>
    <m/>
  </r>
  <r>
    <d v="2022-11-24T01:06:09"/>
    <x v="9"/>
    <n v="15"/>
    <s v="LOPERA AGUDELO LUIS FRANCISCO"/>
    <x v="6"/>
    <x v="0"/>
    <n v="209"/>
    <n v="26.125"/>
    <n v="224.31620553359701"/>
    <m/>
    <n v="97342.292499999996"/>
    <x v="0"/>
    <n v="16181.25"/>
    <x v="477"/>
    <x v="0"/>
    <m/>
  </r>
  <r>
    <d v="2022-11-24T01:06:10"/>
    <x v="9"/>
    <n v="17"/>
    <s v="ESPINOZA CHAVARRIA GUILLERMO LEON"/>
    <x v="2"/>
    <x v="1"/>
    <n v="173"/>
    <n v="28.8333333333333"/>
    <n v="168.23715415019799"/>
    <m/>
    <n v="73006.719400000002"/>
    <x v="0"/>
    <n v="16181.25"/>
    <x v="477"/>
    <x v="0"/>
    <m/>
  </r>
  <r>
    <d v="2022-11-24T01:06:10"/>
    <x v="9"/>
    <n v="18"/>
    <s v="RENDON VIANA HUMBERTO DE JESUS"/>
    <x v="0"/>
    <x v="0"/>
    <n v="268"/>
    <n v="29.7777777777778"/>
    <n v="252.35573122529601"/>
    <m/>
    <n v="109510.0791"/>
    <x v="0"/>
    <n v="16181.25"/>
    <x v="477"/>
    <x v="0"/>
    <m/>
  </r>
  <r>
    <d v="2022-11-24T01:06:10"/>
    <x v="9"/>
    <n v="20"/>
    <s v="TABORDA ROJAS DIEGO ALEJANDRO"/>
    <x v="3"/>
    <x v="0"/>
    <n v="310"/>
    <n v="31"/>
    <n v="280.395256916996"/>
    <m/>
    <n v="121677.8656"/>
    <x v="0"/>
    <n v="16181.25"/>
    <x v="477"/>
    <x v="0"/>
    <m/>
  </r>
  <r>
    <d v="2022-11-24T01:06:11"/>
    <x v="9"/>
    <n v="23"/>
    <s v="MEDINA PARRA JONATHAN ESTIVEN"/>
    <x v="0"/>
    <x v="0"/>
    <n v="231"/>
    <n v="25.6666666666667"/>
    <n v="252.35573122529601"/>
    <m/>
    <n v="109510.0791"/>
    <x v="2"/>
    <n v="16181.25"/>
    <x v="477"/>
    <x v="0"/>
    <m/>
  </r>
  <r>
    <d v="2022-11-24T01:06:11"/>
    <x v="9"/>
    <n v="24"/>
    <s v="PACHECO MOGOLLON ELIAS ISIDRO"/>
    <x v="8"/>
    <x v="0"/>
    <n v="164"/>
    <n v="32.799999999999997"/>
    <n v="140.197628458498"/>
    <m/>
    <n v="60838.932800000002"/>
    <x v="0"/>
    <n v="16181.25"/>
    <x v="477"/>
    <x v="0"/>
    <m/>
  </r>
  <r>
    <d v="2022-11-24T01:06:11"/>
    <x v="9"/>
    <n v="26"/>
    <s v="GALINDEZ CHAVARRIAGA LUIS FERNANDO"/>
    <x v="9"/>
    <x v="0"/>
    <n v="312"/>
    <n v="26"/>
    <n v="336.47430830039502"/>
    <m/>
    <n v="146013.4387"/>
    <x v="0"/>
    <n v="16181.25"/>
    <x v="477"/>
    <x v="0"/>
    <m/>
  </r>
  <r>
    <d v="2022-11-24T01:06:12"/>
    <x v="9"/>
    <n v="27"/>
    <s v="DURANGO DAVID JOSE"/>
    <x v="10"/>
    <x v="0"/>
    <n v="113"/>
    <n v="28.25"/>
    <n v="112.158102766798"/>
    <m/>
    <n v="48671.146200000003"/>
    <x v="0"/>
    <n v="16181.25"/>
    <x v="477"/>
    <x v="0"/>
    <m/>
  </r>
  <r>
    <d v="2022-11-24T01:06:12"/>
    <x v="9"/>
    <n v="29"/>
    <s v="VALENCIA MENDOZA JHON"/>
    <x v="6"/>
    <x v="0"/>
    <n v="242"/>
    <n v="30.25"/>
    <n v="224.31620553359701"/>
    <m/>
    <n v="97342.292499999996"/>
    <x v="0"/>
    <n v="16181.25"/>
    <x v="477"/>
    <x v="0"/>
    <m/>
  </r>
  <r>
    <d v="2022-11-24T01:06:12"/>
    <x v="9"/>
    <n v="30"/>
    <s v="HIGUITA JHOSIMAR"/>
    <x v="3"/>
    <x v="0"/>
    <n v="286"/>
    <n v="28.6"/>
    <n v="280.395256916996"/>
    <m/>
    <n v="121677.8656"/>
    <x v="0"/>
    <n v="16181.25"/>
    <x v="477"/>
    <x v="0"/>
    <m/>
  </r>
  <r>
    <d v="2022-11-24T01:06:12"/>
    <x v="9"/>
    <n v="31"/>
    <s v="IDARRAGA GARCIA MIGUEL ANGEL"/>
    <x v="4"/>
    <x v="0"/>
    <n v="182"/>
    <n v="26"/>
    <n v="196.27667984189699"/>
    <m/>
    <n v="85174.505900000004"/>
    <x v="0"/>
    <n v="16181.25"/>
    <x v="477"/>
    <x v="0"/>
    <m/>
  </r>
  <r>
    <d v="2022-11-24T01:06:13"/>
    <x v="9"/>
    <n v="32"/>
    <s v="HINCAPIE GALLEGO YEISON ANDRES"/>
    <x v="6"/>
    <x v="0"/>
    <n v="218"/>
    <n v="27.25"/>
    <n v="224.31620553359701"/>
    <m/>
    <n v="97342.292499999996"/>
    <x v="0"/>
    <n v="16181.25"/>
    <x v="477"/>
    <x v="0"/>
    <m/>
  </r>
  <r>
    <d v="2022-11-24T01:06:13"/>
    <x v="1"/>
    <n v="33"/>
    <s v="TEJADA PEREZ JHON ALEXIS"/>
    <x v="0"/>
    <x v="0"/>
    <n v="228"/>
    <n v="25.3333333333333"/>
    <n v="252.35573122529601"/>
    <s v="1 Descuento (Despachadora Isabel) "/>
    <n v="109510.0791"/>
    <x v="0"/>
    <n v="16181.25"/>
    <x v="477"/>
    <x v="0"/>
    <m/>
  </r>
  <r>
    <d v="2022-11-24T01:06:13"/>
    <x v="1"/>
    <n v="34"/>
    <s v="MONTOYA OSPINA GILBERTO ANTONIO"/>
    <x v="2"/>
    <x v="0"/>
    <n v="189"/>
    <n v="31.5"/>
    <n v="168.23715415019799"/>
    <m/>
    <n v="73006.719400000002"/>
    <x v="0"/>
    <n v="16181.25"/>
    <x v="477"/>
    <x v="0"/>
    <m/>
  </r>
  <r>
    <d v="2022-11-24T01:06:14"/>
    <x v="1"/>
    <n v="35"/>
    <s v="URIBE HERRERA JUAN ESTEBAN"/>
    <x v="0"/>
    <x v="0"/>
    <n v="224"/>
    <n v="24.8888888888889"/>
    <n v="252.35573122529601"/>
    <m/>
    <n v="109510.0791"/>
    <x v="1"/>
    <n v="16181.25"/>
    <x v="477"/>
    <x v="0"/>
    <m/>
  </r>
  <r>
    <d v="2022-11-24T01:06:14"/>
    <x v="1"/>
    <n v="36"/>
    <s v="MARTINEZ CHAVERRA LUIS NORBERTO"/>
    <x v="1"/>
    <x v="0"/>
    <n v="296"/>
    <n v="26.909090909090899"/>
    <n v="308.43478260869603"/>
    <m/>
    <n v="133845.65220000001"/>
    <x v="0"/>
    <n v="16181.25"/>
    <x v="477"/>
    <x v="0"/>
    <m/>
  </r>
  <r>
    <d v="2022-11-24T01:06:14"/>
    <x v="1"/>
    <n v="37"/>
    <s v="PIEDRAHITA MADRID SANTIAGO"/>
    <x v="6"/>
    <x v="0"/>
    <n v="190"/>
    <n v="23.75"/>
    <n v="224.31620553359701"/>
    <s v="1 Descuento (Usuario con movilidad reducida) "/>
    <n v="97342.292499999996"/>
    <x v="1"/>
    <n v="16181.25"/>
    <x v="477"/>
    <x v="0"/>
    <m/>
  </r>
  <r>
    <d v="2022-11-24T01:06:14"/>
    <x v="1"/>
    <n v="38"/>
    <s v="DURANGO MANCO ANDRES DE JESUS"/>
    <x v="4"/>
    <x v="0"/>
    <n v="215"/>
    <n v="30.714285714285701"/>
    <n v="196.27667984189699"/>
    <m/>
    <n v="85174.505900000004"/>
    <x v="0"/>
    <n v="16181.25"/>
    <x v="477"/>
    <x v="0"/>
    <m/>
  </r>
  <r>
    <d v="2022-11-24T01:06:15"/>
    <x v="1"/>
    <n v="39"/>
    <s v="POSSO CORREA SANTIAGO ELIECER"/>
    <x v="1"/>
    <x v="0"/>
    <n v="280"/>
    <n v="25.454545454545499"/>
    <n v="308.43478260869603"/>
    <m/>
    <n v="133845.65220000001"/>
    <x v="0"/>
    <n v="16181.25"/>
    <x v="477"/>
    <x v="0"/>
    <m/>
  </r>
  <r>
    <d v="2022-11-24T01:06:15"/>
    <x v="1"/>
    <n v="40"/>
    <s v="LONDOO CADAVID DAVID SANTIAGO"/>
    <x v="4"/>
    <x v="0"/>
    <n v="195"/>
    <n v="27.8571428571429"/>
    <n v="196.27667984189699"/>
    <s v="2 Descuentos (Incidente con Usuarios) "/>
    <n v="85174.505900000004"/>
    <x v="0"/>
    <n v="16181.25"/>
    <x v="477"/>
    <x v="0"/>
    <m/>
  </r>
  <r>
    <d v="2022-11-24T01:06:15"/>
    <x v="1"/>
    <n v="41"/>
    <s v="GARCIA DAVID WILSON ALBERTO"/>
    <x v="0"/>
    <x v="0"/>
    <n v="284"/>
    <n v="31.5555555555556"/>
    <n v="252.35573122529601"/>
    <s v="3 Descuentos (Usuario con movilidad reducida y 2 Conducts) "/>
    <n v="109510.0791"/>
    <x v="1"/>
    <n v="16181.25"/>
    <x v="477"/>
    <x v="0"/>
    <m/>
  </r>
  <r>
    <d v="2022-11-24T01:06:16"/>
    <x v="1"/>
    <n v="42"/>
    <s v="MEJIA YEISON"/>
    <x v="0"/>
    <x v="0"/>
    <n v="210"/>
    <n v="23.3333333333333"/>
    <n v="252.35573122529601"/>
    <m/>
    <n v="109510.0791"/>
    <x v="0"/>
    <n v="16181.25"/>
    <x v="477"/>
    <x v="0"/>
    <m/>
  </r>
  <r>
    <d v="2022-11-24T01:06:35"/>
    <x v="9"/>
    <n v="1"/>
    <s v="VELEZ ZAPATA SANTIAGO"/>
    <x v="3"/>
    <x v="0"/>
    <n v="217"/>
    <n v="21.8"/>
    <n v="217"/>
    <s v="1 Descuento (Jefe de ruta) "/>
    <n v="93600"/>
    <x v="0"/>
    <n v="15200"/>
    <x v="477"/>
    <x v="0"/>
    <m/>
  </r>
  <r>
    <d v="2022-11-24T01:06:35"/>
    <x v="9"/>
    <n v="3"/>
    <s v="PIEDRAHITA MUOZ JUAN PABLO"/>
    <x v="0"/>
    <x v="0"/>
    <n v="181"/>
    <n v="20.1111111111111"/>
    <n v="181"/>
    <m/>
    <n v="77400"/>
    <x v="0"/>
    <n v="15200"/>
    <x v="477"/>
    <x v="0"/>
    <m/>
  </r>
  <r>
    <d v="2022-11-24T01:06:36"/>
    <x v="1"/>
    <n v="16"/>
    <s v="HURTADO MADRID JUAN ESTEBAN"/>
    <x v="3"/>
    <x v="0"/>
    <n v="231"/>
    <n v="23.3"/>
    <n v="231"/>
    <s v="2 Descuentos (Jefe de ruta) "/>
    <n v="100350"/>
    <x v="0"/>
    <n v="15200"/>
    <x v="477"/>
    <x v="0"/>
    <m/>
  </r>
  <r>
    <d v="2022-11-24T01:06:36"/>
    <x v="9"/>
    <n v="28"/>
    <s v="MACIAS HERNANDEZ JULIAN DAVID"/>
    <x v="2"/>
    <x v="0"/>
    <n v="131"/>
    <n v="21.8333333333333"/>
    <n v="131"/>
    <m/>
    <n v="56250"/>
    <x v="0"/>
    <n v="15200"/>
    <x v="477"/>
    <x v="0"/>
    <m/>
  </r>
  <r>
    <d v="2022-11-25T01:48:36"/>
    <x v="9"/>
    <n v="1"/>
    <s v="VELEZ ZAPATA SANTIAGO"/>
    <x v="3"/>
    <x v="3"/>
    <n v="259"/>
    <n v="25.9"/>
    <n v="261.831775700935"/>
    <m/>
    <n v="113324.2991"/>
    <x v="0"/>
    <n v="15587.5"/>
    <x v="478"/>
    <x v="0"/>
    <m/>
  </r>
  <r>
    <d v="2022-11-25T01:48:37"/>
    <x v="9"/>
    <n v="2"/>
    <s v="CAAS LEZCANO IVAN ARTURO"/>
    <x v="0"/>
    <x v="0"/>
    <n v="272"/>
    <n v="30.2222222222222"/>
    <n v="235.64859813084101"/>
    <m/>
    <n v="101991.8692"/>
    <x v="1"/>
    <n v="15587.5"/>
    <x v="478"/>
    <x v="0"/>
    <m/>
  </r>
  <r>
    <d v="2022-11-25T01:48:37"/>
    <x v="9"/>
    <n v="4"/>
    <s v="ORTEGA ARROYAVE JUAN PABLO"/>
    <x v="6"/>
    <x v="0"/>
    <n v="203"/>
    <n v="25.375"/>
    <n v="209.46542056074799"/>
    <m/>
    <n v="90659.439299999998"/>
    <x v="0"/>
    <n v="15587.5"/>
    <x v="478"/>
    <x v="0"/>
    <m/>
  </r>
  <r>
    <d v="2022-11-25T01:48:37"/>
    <x v="9"/>
    <n v="5"/>
    <s v="GONZALEZ MONTAO HERNAN DARIO"/>
    <x v="0"/>
    <x v="0"/>
    <n v="258"/>
    <n v="28.6666666666667"/>
    <n v="235.64859813084101"/>
    <m/>
    <n v="101991.8692"/>
    <x v="1"/>
    <n v="15587.5"/>
    <x v="478"/>
    <x v="0"/>
    <m/>
  </r>
  <r>
    <d v="2022-11-25T01:48:37"/>
    <x v="9"/>
    <n v="6"/>
    <s v="VARGAS ROJAS DIELMER AUGUSTO"/>
    <x v="6"/>
    <x v="0"/>
    <n v="194"/>
    <n v="24.25"/>
    <n v="209.46542056074799"/>
    <m/>
    <n v="90659.439299999998"/>
    <x v="0"/>
    <n v="15587.5"/>
    <x v="478"/>
    <x v="0"/>
    <m/>
  </r>
  <r>
    <d v="2022-11-25T01:48:38"/>
    <x v="9"/>
    <n v="7"/>
    <s v="QUIRAMA CASTAEDA JHON JADER"/>
    <x v="0"/>
    <x v="0"/>
    <n v="261"/>
    <n v="29"/>
    <n v="235.64859813084101"/>
    <m/>
    <n v="101991.8692"/>
    <x v="1"/>
    <n v="15587.5"/>
    <x v="478"/>
    <x v="0"/>
    <m/>
  </r>
  <r>
    <d v="2022-11-25T01:48:38"/>
    <x v="9"/>
    <n v="8"/>
    <s v="VACA FIERRO ROBINSON"/>
    <x v="1"/>
    <x v="0"/>
    <n v="322"/>
    <n v="29.272727272727298"/>
    <n v="288.01495327102799"/>
    <m/>
    <n v="124656.72900000001"/>
    <x v="1"/>
    <n v="15587.5"/>
    <x v="478"/>
    <x v="0"/>
    <m/>
  </r>
  <r>
    <d v="2022-11-25T01:48:38"/>
    <x v="9"/>
    <n v="10"/>
    <s v="MARULANDA JARAMILLO DAWER ANDRES"/>
    <x v="5"/>
    <x v="0"/>
    <n v="34"/>
    <n v="34"/>
    <n v="26.183177570093498"/>
    <m/>
    <n v="11332.429899999999"/>
    <x v="0"/>
    <n v="15587.5"/>
    <x v="478"/>
    <x v="0"/>
    <m/>
  </r>
  <r>
    <d v="2022-11-25T01:48:38"/>
    <x v="1"/>
    <n v="15"/>
    <s v="LOPERA AGUDELO LUIS FRANCISCO"/>
    <x v="3"/>
    <x v="0"/>
    <n v="232"/>
    <n v="23.2"/>
    <n v="261.831775700935"/>
    <m/>
    <n v="113324.2991"/>
    <x v="0"/>
    <n v="15587.5"/>
    <x v="478"/>
    <x v="0"/>
    <m/>
  </r>
  <r>
    <d v="2022-11-25T01:48:38"/>
    <x v="1"/>
    <n v="16"/>
    <s v="HURTADO MADRID JUAN ESTEBAN"/>
    <x v="10"/>
    <x v="0"/>
    <n v="126"/>
    <n v="28"/>
    <n v="117.824299065421"/>
    <m/>
    <n v="50995.934600000001"/>
    <x v="0"/>
    <n v="15587.5"/>
    <x v="478"/>
    <x v="0"/>
    <m/>
  </r>
  <r>
    <d v="2022-11-25T01:48:39"/>
    <x v="1"/>
    <n v="17"/>
    <s v="ESPINOZA CHAVARRIA GUILLERMO LEON"/>
    <x v="0"/>
    <x v="0"/>
    <n v="240"/>
    <n v="26.6666666666667"/>
    <n v="235.64859813084101"/>
    <m/>
    <n v="101991.8692"/>
    <x v="0"/>
    <n v="15587.5"/>
    <x v="478"/>
    <x v="0"/>
    <m/>
  </r>
  <r>
    <d v="2022-11-25T01:48:39"/>
    <x v="1"/>
    <n v="18"/>
    <s v="RENDON VIANA HUMBERTO DE JESUS"/>
    <x v="3"/>
    <x v="0"/>
    <n v="232"/>
    <n v="23.2"/>
    <n v="261.831775700935"/>
    <m/>
    <n v="113324.2991"/>
    <x v="0"/>
    <n v="15587.5"/>
    <x v="478"/>
    <x v="0"/>
    <m/>
  </r>
  <r>
    <d v="2022-11-25T01:48:39"/>
    <x v="1"/>
    <n v="20"/>
    <s v="TABORDA ROJAS DIEGO ALEJANDRO"/>
    <x v="3"/>
    <x v="0"/>
    <n v="302"/>
    <n v="30.2"/>
    <n v="261.831775700935"/>
    <m/>
    <n v="113324.2991"/>
    <x v="0"/>
    <n v="15587.5"/>
    <x v="478"/>
    <x v="0"/>
    <m/>
  </r>
  <r>
    <d v="2022-11-25T01:48:39"/>
    <x v="1"/>
    <n v="23"/>
    <s v="MEDINA PARRA JONATHAN ESTIVEN"/>
    <x v="6"/>
    <x v="0"/>
    <n v="204"/>
    <n v="25.5"/>
    <n v="209.46542056074799"/>
    <m/>
    <n v="90659.439299999998"/>
    <x v="2"/>
    <n v="15587.5"/>
    <x v="478"/>
    <x v="0"/>
    <m/>
  </r>
  <r>
    <d v="2022-11-25T01:48:39"/>
    <x v="1"/>
    <n v="26"/>
    <s v="GALINDEZ CHAVARRIAGA LUIS FERNANDO"/>
    <x v="1"/>
    <x v="0"/>
    <n v="286"/>
    <n v="26"/>
    <n v="288.01495327102799"/>
    <m/>
    <n v="124656.72900000001"/>
    <x v="0"/>
    <n v="15587.5"/>
    <x v="478"/>
    <x v="0"/>
    <m/>
  </r>
  <r>
    <d v="2022-11-25T01:48:40"/>
    <x v="1"/>
    <n v="27"/>
    <s v="DURANGO DAVID JOSE"/>
    <x v="0"/>
    <x v="0"/>
    <n v="225"/>
    <n v="25"/>
    <n v="235.64859813084101"/>
    <m/>
    <n v="101991.8692"/>
    <x v="0"/>
    <n v="15587.5"/>
    <x v="478"/>
    <x v="0"/>
    <m/>
  </r>
  <r>
    <d v="2022-11-25T01:48:40"/>
    <x v="1"/>
    <n v="28"/>
    <s v="MACIAS HERNANDEZ JULIAN DAVID"/>
    <x v="0"/>
    <x v="0"/>
    <n v="213"/>
    <n v="23.6666666666667"/>
    <n v="235.64859813084101"/>
    <s v="1 Descuento (Despachadora Isabel) "/>
    <n v="101991.8692"/>
    <x v="0"/>
    <n v="15587.5"/>
    <x v="478"/>
    <x v="0"/>
    <m/>
  </r>
  <r>
    <d v="2022-11-25T01:48:40"/>
    <x v="1"/>
    <n v="29"/>
    <s v="VALENCIA MENDOZA JHON"/>
    <x v="6"/>
    <x v="0"/>
    <n v="193"/>
    <n v="24.125"/>
    <n v="209.46542056074799"/>
    <m/>
    <n v="90659.439299999998"/>
    <x v="0"/>
    <n v="15587.5"/>
    <x v="478"/>
    <x v="0"/>
    <m/>
  </r>
  <r>
    <d v="2022-11-25T01:48:40"/>
    <x v="1"/>
    <n v="30"/>
    <s v="HIGUITA JHOSIMAR"/>
    <x v="3"/>
    <x v="0"/>
    <n v="250"/>
    <n v="25"/>
    <n v="261.831775700935"/>
    <s v="22 Descuentos (Transbordo veh 34) "/>
    <n v="113324.2991"/>
    <x v="0"/>
    <n v="15587.5"/>
    <x v="478"/>
    <x v="0"/>
    <m/>
  </r>
  <r>
    <d v="2022-11-25T01:48:40"/>
    <x v="1"/>
    <n v="31"/>
    <s v="IDARRAGA GARCIA MIGUEL ANGEL"/>
    <x v="0"/>
    <x v="0"/>
    <n v="221"/>
    <n v="24.5555555555556"/>
    <n v="235.64859813084101"/>
    <m/>
    <n v="101991.8692"/>
    <x v="0"/>
    <n v="15587.5"/>
    <x v="478"/>
    <x v="0"/>
    <m/>
  </r>
  <r>
    <d v="2022-11-25T01:48:41"/>
    <x v="1"/>
    <n v="32"/>
    <s v="HINCAPIE GALLEGO YEISON ANDRES"/>
    <x v="10"/>
    <x v="0"/>
    <n v="103"/>
    <n v="25.75"/>
    <n v="104.73271028037399"/>
    <m/>
    <n v="45329.719599999997"/>
    <x v="0"/>
    <n v="15587.5"/>
    <x v="478"/>
    <x v="0"/>
    <m/>
  </r>
  <r>
    <d v="2022-11-25T01:48:41"/>
    <x v="9"/>
    <n v="33"/>
    <s v="TEJADA PEREZ JHON ALEXIS"/>
    <x v="0"/>
    <x v="0"/>
    <n v="228"/>
    <n v="25.3333333333333"/>
    <n v="235.64859813084101"/>
    <s v="2 Descuentos (Conducts) "/>
    <n v="101991.8692"/>
    <x v="0"/>
    <n v="15587.5"/>
    <x v="478"/>
    <x v="0"/>
    <m/>
  </r>
  <r>
    <d v="2022-11-25T01:48:41"/>
    <x v="9"/>
    <n v="34"/>
    <s v="MONTOYA OSPINA GILBERTO ANTONIO"/>
    <x v="0"/>
    <x v="0"/>
    <n v="230"/>
    <n v="25.5555555555556"/>
    <n v="235.64859813084101"/>
    <s v="14 Descuentos (Conduct) "/>
    <n v="101991.8692"/>
    <x v="0"/>
    <n v="15587.5"/>
    <x v="478"/>
    <x v="0"/>
    <m/>
  </r>
  <r>
    <d v="2022-11-25T01:48:41"/>
    <x v="9"/>
    <n v="35"/>
    <s v="URIBE HERRERA JUAN ESTEBAN"/>
    <x v="6"/>
    <x v="0"/>
    <n v="207"/>
    <n v="25.875"/>
    <n v="209.46542056074799"/>
    <m/>
    <n v="90659.439299999998"/>
    <x v="1"/>
    <n v="15587.5"/>
    <x v="478"/>
    <x v="0"/>
    <m/>
  </r>
  <r>
    <d v="2022-11-25T01:48:41"/>
    <x v="9"/>
    <n v="36"/>
    <s v="VALENCIA MENDOZA JHON"/>
    <x v="3"/>
    <x v="0"/>
    <n v="251"/>
    <n v="25.1"/>
    <n v="261.831775700935"/>
    <m/>
    <n v="113324.2991"/>
    <x v="0"/>
    <n v="15587.5"/>
    <x v="478"/>
    <x v="0"/>
    <m/>
  </r>
  <r>
    <d v="2022-11-25T01:48:42"/>
    <x v="9"/>
    <n v="37"/>
    <s v="RESTREPO RODRIGUEZ LIBARDO ANDRES"/>
    <x v="3"/>
    <x v="0"/>
    <n v="319"/>
    <n v="31.9"/>
    <n v="261.831775700935"/>
    <m/>
    <n v="113324.2991"/>
    <x v="1"/>
    <n v="15587.5"/>
    <x v="478"/>
    <x v="0"/>
    <m/>
  </r>
  <r>
    <d v="2022-11-25T01:48:42"/>
    <x v="9"/>
    <n v="38"/>
    <s v="BOLIVAR PARIAS RICARDO STIVEN"/>
    <x v="0"/>
    <x v="0"/>
    <n v="256"/>
    <n v="28.4444444444444"/>
    <n v="235.64859813084101"/>
    <m/>
    <n v="101991.8692"/>
    <x v="0"/>
    <n v="15587.5"/>
    <x v="478"/>
    <x v="0"/>
    <m/>
  </r>
  <r>
    <d v="2022-11-25T01:48:42"/>
    <x v="9"/>
    <n v="39"/>
    <s v="PIEDRAHITA MUOZ JUAN PABLO"/>
    <x v="0"/>
    <x v="0"/>
    <n v="226"/>
    <n v="25.1111111111111"/>
    <n v="235.64859813084101"/>
    <m/>
    <n v="101991.8692"/>
    <x v="0"/>
    <n v="15587.5"/>
    <x v="478"/>
    <x v="0"/>
    <m/>
  </r>
  <r>
    <d v="2022-11-25T01:48:42"/>
    <x v="9"/>
    <n v="40"/>
    <s v="OCAMPO OCAMPO ANTONIO JOSE"/>
    <x v="3"/>
    <x v="0"/>
    <n v="273"/>
    <n v="27.3"/>
    <n v="261.831775700935"/>
    <m/>
    <n v="113324.2991"/>
    <x v="0"/>
    <n v="15587.5"/>
    <x v="478"/>
    <x v="0"/>
    <m/>
  </r>
  <r>
    <d v="2022-11-25T01:48:42"/>
    <x v="9"/>
    <n v="41"/>
    <s v="LONDOO CADAVID DAVID SANTIAGO"/>
    <x v="6"/>
    <x v="0"/>
    <n v="173"/>
    <n v="21.625"/>
    <n v="209.46542056074799"/>
    <m/>
    <n v="90659.439299999998"/>
    <x v="1"/>
    <n v="15587.5"/>
    <x v="478"/>
    <x v="0"/>
    <m/>
  </r>
  <r>
    <d v="2022-11-25T01:48:42"/>
    <x v="9"/>
    <n v="42"/>
    <s v="MEJIA YEISON"/>
    <x v="0"/>
    <x v="0"/>
    <n v="211"/>
    <n v="23.4444444444444"/>
    <n v="235.64859813084101"/>
    <m/>
    <n v="101991.8692"/>
    <x v="0"/>
    <n v="15587.5"/>
    <x v="478"/>
    <x v="0"/>
    <m/>
  </r>
  <r>
    <d v="2022-11-25T01:48:47"/>
    <x v="9"/>
    <n v="3"/>
    <s v="CANO JIMENEZ ESNEIDER"/>
    <x v="3"/>
    <x v="3"/>
    <n v="212"/>
    <n v="21.2"/>
    <n v="212"/>
    <m/>
    <n v="86400"/>
    <x v="0"/>
    <n v="13700"/>
    <x v="478"/>
    <x v="0"/>
    <m/>
  </r>
  <r>
    <d v="2022-11-25T01:48:47"/>
    <x v="1"/>
    <n v="9"/>
    <s v="PINEDA ESTRADA CRISTIAN JOHAN"/>
    <x v="4"/>
    <x v="0"/>
    <n v="145"/>
    <n v="20.714285714285701"/>
    <n v="145"/>
    <m/>
    <n v="62100"/>
    <x v="0"/>
    <n v="13700"/>
    <x v="478"/>
    <x v="0"/>
    <m/>
  </r>
  <r>
    <d v="2022-11-25T01:48:47"/>
    <x v="1"/>
    <n v="14"/>
    <s v="CARVAJAL SALAZAR HECTOR MARINO"/>
    <x v="9"/>
    <x v="0"/>
    <n v="255"/>
    <n v="21.3333333333333"/>
    <n v="255"/>
    <s v="1 Descuento (Despachadora Isabel) "/>
    <n v="109800"/>
    <x v="1"/>
    <n v="13700"/>
    <x v="478"/>
    <x v="0"/>
    <m/>
  </r>
  <r>
    <d v="2022-11-25T01:48:47"/>
    <x v="9"/>
    <n v="24"/>
    <s v="PACHECO MOGOLLON ELIAS ISIDRO"/>
    <x v="0"/>
    <x v="0"/>
    <n v="191"/>
    <n v="21.2222222222222"/>
    <n v="191"/>
    <m/>
    <n v="81900"/>
    <x v="0"/>
    <n v="13700"/>
    <x v="478"/>
    <x v="0"/>
    <m/>
  </r>
  <r>
    <d v="2022-11-26T01:32:38"/>
    <x v="9"/>
    <n v="15"/>
    <s v="LONDOO LOPERA DUVAN ANDRES"/>
    <x v="4"/>
    <x v="0"/>
    <n v="158"/>
    <n v="22.571428571428601"/>
    <n v="158"/>
    <m/>
    <n v="67950"/>
    <x v="0"/>
    <n v="17160"/>
    <x v="479"/>
    <x v="0"/>
    <m/>
  </r>
  <r>
    <d v="2022-11-26T01:32:38"/>
    <x v="9"/>
    <n v="26"/>
    <s v="GALINDEZ CHAVARRIAGA LUIS FERNANDO"/>
    <x v="1"/>
    <x v="0"/>
    <n v="253"/>
    <n v="23"/>
    <n v="253"/>
    <s v="1 Descuento (Usuario desubicado) "/>
    <n v="108900"/>
    <x v="0"/>
    <n v="17160"/>
    <x v="479"/>
    <x v="0"/>
    <m/>
  </r>
  <r>
    <d v="2022-11-26T01:32:38"/>
    <x v="1"/>
    <n v="36"/>
    <s v="MARTINEZ CHAVERRA LUIS NORBERTO"/>
    <x v="3"/>
    <x v="0"/>
    <n v="220"/>
    <n v="22"/>
    <n v="220"/>
    <m/>
    <n v="94500"/>
    <x v="0"/>
    <n v="17160"/>
    <x v="479"/>
    <x v="0"/>
    <m/>
  </r>
  <r>
    <d v="2022-11-26T01:32:38"/>
    <x v="1"/>
    <n v="39"/>
    <s v="POSSO CORREA SANTIAGO ELIECER"/>
    <x v="3"/>
    <x v="0"/>
    <n v="227"/>
    <n v="22.7"/>
    <n v="227"/>
    <m/>
    <n v="97650"/>
    <x v="0"/>
    <n v="17160"/>
    <x v="479"/>
    <x v="0"/>
    <m/>
  </r>
  <r>
    <d v="2022-11-26T01:32:42"/>
    <x v="1"/>
    <n v="1"/>
    <s v="PIEDRAHITA MUOZ JUAN PABLO"/>
    <x v="3"/>
    <x v="0"/>
    <n v="244"/>
    <n v="24.4"/>
    <n v="265.58317399617601"/>
    <m/>
    <n v="115012.4283"/>
    <x v="0"/>
    <n v="15820"/>
    <x v="479"/>
    <x v="0"/>
    <m/>
  </r>
  <r>
    <d v="2022-11-26T01:32:42"/>
    <x v="1"/>
    <n v="2"/>
    <s v="CAAS LEZCANO IVAN ARTURO"/>
    <x v="1"/>
    <x v="3"/>
    <n v="298"/>
    <n v="27.090909090909101"/>
    <n v="292.14149139579303"/>
    <m/>
    <n v="126513.67110000001"/>
    <x v="1"/>
    <n v="15820"/>
    <x v="479"/>
    <x v="0"/>
    <m/>
  </r>
  <r>
    <d v="2022-11-26T01:32:42"/>
    <x v="1"/>
    <n v="3"/>
    <s v="CANO JIMENEZ ESNEIDER"/>
    <x v="0"/>
    <x v="0"/>
    <n v="225"/>
    <n v="25"/>
    <n v="239.02485659655801"/>
    <m/>
    <n v="103511.18550000001"/>
    <x v="0"/>
    <n v="15820"/>
    <x v="479"/>
    <x v="0"/>
    <m/>
  </r>
  <r>
    <d v="2022-11-26T01:32:42"/>
    <x v="1"/>
    <n v="4"/>
    <s v="ORTEGA ARROYAVE JUAN PABLO"/>
    <x v="0"/>
    <x v="0"/>
    <n v="260"/>
    <n v="28.8888888888889"/>
    <n v="239.02485659655801"/>
    <m/>
    <n v="103511.18550000001"/>
    <x v="0"/>
    <n v="15820"/>
    <x v="479"/>
    <x v="0"/>
    <m/>
  </r>
  <r>
    <d v="2022-11-26T01:32:42"/>
    <x v="1"/>
    <n v="5"/>
    <s v="GONZALEZ MONTAO HERNAN DARIO"/>
    <x v="6"/>
    <x v="0"/>
    <n v="205"/>
    <n v="25.625"/>
    <n v="212.466539196941"/>
    <s v="2 Descuentos (Conduct)"/>
    <n v="92009.942599999995"/>
    <x v="1"/>
    <n v="15820"/>
    <x v="479"/>
    <x v="0"/>
    <m/>
  </r>
  <r>
    <d v="2022-11-26T01:32:42"/>
    <x v="1"/>
    <n v="6"/>
    <s v="VARGAS ROJAS DIELMER AUGUSTO"/>
    <x v="1"/>
    <x v="0"/>
    <n v="268"/>
    <n v="24.363636363636399"/>
    <n v="292.14149139579303"/>
    <s v="1 Descuento (Conduct)"/>
    <n v="126513.67110000001"/>
    <x v="0"/>
    <n v="15820"/>
    <x v="479"/>
    <x v="0"/>
    <m/>
  </r>
  <r>
    <d v="2022-11-26T01:32:43"/>
    <x v="1"/>
    <n v="8"/>
    <s v="VACA FIERRO ROBINSON"/>
    <x v="1"/>
    <x v="0"/>
    <n v="297"/>
    <n v="27"/>
    <n v="292.14149139579303"/>
    <s v="3 Descuentos (Jefe de ruta y Desapchadora Isabel) "/>
    <n v="126513.67110000001"/>
    <x v="1"/>
    <n v="15820"/>
    <x v="479"/>
    <x v="0"/>
    <m/>
  </r>
  <r>
    <d v="2022-11-26T01:32:43"/>
    <x v="1"/>
    <n v="9"/>
    <s v="PINEDA ESTRADA CRISTIAN JOHAN"/>
    <x v="5"/>
    <x v="0"/>
    <n v="27"/>
    <n v="27"/>
    <n v="26.5583173996176"/>
    <m/>
    <n v="11501.2428"/>
    <x v="0"/>
    <n v="15820"/>
    <x v="479"/>
    <x v="0"/>
    <m/>
  </r>
  <r>
    <d v="2022-11-26T01:32:43"/>
    <x v="9"/>
    <n v="13"/>
    <s v="BOLIVAR PARIAS RICARDO STIVEN"/>
    <x v="3"/>
    <x v="0"/>
    <n v="286"/>
    <n v="28.6"/>
    <n v="265.58317399617601"/>
    <m/>
    <n v="115012.4283"/>
    <x v="0"/>
    <n v="15820"/>
    <x v="479"/>
    <x v="0"/>
    <m/>
  </r>
  <r>
    <d v="2022-11-26T01:32:43"/>
    <x v="9"/>
    <n v="14"/>
    <s v="JIMENEZ JIMENEZ OMAR DAVID"/>
    <x v="0"/>
    <x v="0"/>
    <n v="218"/>
    <n v="24.2222222222222"/>
    <n v="239.02485659655801"/>
    <m/>
    <n v="103511.18550000001"/>
    <x v="1"/>
    <n v="15820"/>
    <x v="479"/>
    <x v="0"/>
    <m/>
  </r>
  <r>
    <d v="2022-11-26T01:32:43"/>
    <x v="9"/>
    <n v="17"/>
    <s v="ESPINOZA CHAVARRIA GUILLERMO LEON"/>
    <x v="6"/>
    <x v="0"/>
    <n v="228"/>
    <n v="28.5"/>
    <n v="212.466539196941"/>
    <m/>
    <n v="92009.942599999995"/>
    <x v="0"/>
    <n v="15820"/>
    <x v="479"/>
    <x v="0"/>
    <m/>
  </r>
  <r>
    <d v="2022-11-26T01:32:43"/>
    <x v="9"/>
    <n v="20"/>
    <s v="TABORDA ROJAS DIEGO ALEJANDRO"/>
    <x v="1"/>
    <x v="0"/>
    <n v="301"/>
    <n v="27.363636363636399"/>
    <n v="292.14149139579303"/>
    <s v="1 Descuento (Mecanico) "/>
    <n v="126513.67110000001"/>
    <x v="0"/>
    <n v="15820"/>
    <x v="479"/>
    <x v="0"/>
    <m/>
  </r>
  <r>
    <d v="2022-11-26T01:32:43"/>
    <x v="9"/>
    <n v="22"/>
    <s v="QUIRAMA CASTAEDA JHON JADER"/>
    <x v="4"/>
    <x v="0"/>
    <n v="188"/>
    <n v="26.8571428571429"/>
    <n v="185.90822179732299"/>
    <s v="1 Descuento (Conduct)"/>
    <n v="80508.699800000002"/>
    <x v="1"/>
    <n v="15820"/>
    <x v="479"/>
    <x v="0"/>
    <m/>
  </r>
  <r>
    <d v="2022-11-26T01:32:44"/>
    <x v="9"/>
    <n v="23"/>
    <s v="MEDINA PARRA JONATHAN ESTIVEN"/>
    <x v="1"/>
    <x v="0"/>
    <n v="297"/>
    <n v="27"/>
    <n v="292.14149139579303"/>
    <s v="2 Descuentos (Despachadora Isabel y Conduct) "/>
    <n v="126513.67110000001"/>
    <x v="2"/>
    <n v="15820"/>
    <x v="479"/>
    <x v="0"/>
    <m/>
  </r>
  <r>
    <d v="2022-11-26T01:32:44"/>
    <x v="9"/>
    <n v="24"/>
    <s v="PACHECO MOGOLLON ELIAS ISIDRO"/>
    <x v="0"/>
    <x v="0"/>
    <n v="224"/>
    <n v="24.8888888888889"/>
    <n v="239.02485659655801"/>
    <m/>
    <n v="103511.18550000001"/>
    <x v="0"/>
    <n v="15820"/>
    <x v="479"/>
    <x v="0"/>
    <m/>
  </r>
  <r>
    <d v="2022-11-26T01:32:44"/>
    <x v="9"/>
    <n v="27"/>
    <s v="DURANGO DAVID JOSE"/>
    <x v="0"/>
    <x v="0"/>
    <n v="250"/>
    <n v="27.7777777777778"/>
    <n v="239.02485659655801"/>
    <m/>
    <n v="103511.18550000001"/>
    <x v="0"/>
    <n v="15820"/>
    <x v="479"/>
    <x v="0"/>
    <m/>
  </r>
  <r>
    <d v="2022-11-26T01:32:44"/>
    <x v="9"/>
    <n v="28"/>
    <s v="MACIAS HERNANDEZ JULIAN DAVID"/>
    <x v="0"/>
    <x v="0"/>
    <n v="279"/>
    <n v="31"/>
    <n v="239.02485659655801"/>
    <s v="1 Descuento (Jefe de ruta) "/>
    <n v="103511.18550000001"/>
    <x v="0"/>
    <n v="15820"/>
    <x v="479"/>
    <x v="0"/>
    <m/>
  </r>
  <r>
    <d v="2022-11-26T01:32:44"/>
    <x v="9"/>
    <n v="29"/>
    <s v="LONDOO CADAVID DAVID SANTIAGO"/>
    <x v="4"/>
    <x v="0"/>
    <n v="189"/>
    <n v="27"/>
    <n v="185.90822179732299"/>
    <m/>
    <n v="80508.699800000002"/>
    <x v="0"/>
    <n v="15820"/>
    <x v="479"/>
    <x v="0"/>
    <m/>
  </r>
  <r>
    <d v="2022-11-26T01:32:44"/>
    <x v="9"/>
    <n v="30"/>
    <s v="HIGUITA JHOSIMAR"/>
    <x v="1"/>
    <x v="0"/>
    <n v="312"/>
    <n v="28.363636363636399"/>
    <n v="292.14149139579303"/>
    <m/>
    <n v="126513.67110000001"/>
    <x v="0"/>
    <n v="15820"/>
    <x v="479"/>
    <x v="0"/>
    <m/>
  </r>
  <r>
    <d v="2022-11-26T01:32:45"/>
    <x v="1"/>
    <n v="31"/>
    <s v="IDARRAGA GARCIA MIGUEL ANGEL"/>
    <x v="3"/>
    <x v="0"/>
    <n v="277"/>
    <n v="27.7"/>
    <n v="265.58317399617601"/>
    <m/>
    <n v="115012.4283"/>
    <x v="0"/>
    <n v="15820"/>
    <x v="479"/>
    <x v="0"/>
    <m/>
  </r>
  <r>
    <d v="2022-11-26T01:32:45"/>
    <x v="1"/>
    <n v="32"/>
    <s v="HINCAPIE GALLEGO YEISON ANDRES"/>
    <x v="0"/>
    <x v="0"/>
    <n v="223"/>
    <n v="24.7777777777778"/>
    <n v="239.02485659655801"/>
    <s v="1 Descuento (Mecanico) "/>
    <n v="103511.18550000001"/>
    <x v="0"/>
    <n v="15820"/>
    <x v="479"/>
    <x v="0"/>
    <m/>
  </r>
  <r>
    <d v="2022-11-26T01:32:45"/>
    <x v="1"/>
    <n v="33"/>
    <s v="TEJADA PEREZ JHON ALEXIS"/>
    <x v="6"/>
    <x v="0"/>
    <n v="211"/>
    <n v="26.375"/>
    <n v="212.466539196941"/>
    <s v="1 Descuento (Jefe de ruta) "/>
    <n v="92009.942599999995"/>
    <x v="0"/>
    <n v="15820"/>
    <x v="479"/>
    <x v="0"/>
    <m/>
  </r>
  <r>
    <d v="2022-11-26T01:32:45"/>
    <x v="1"/>
    <n v="34"/>
    <s v="MONTOYA OSPINA GILBERTO ANTONIO"/>
    <x v="1"/>
    <x v="0"/>
    <n v="281"/>
    <n v="25.545454545454501"/>
    <n v="292.14149139579303"/>
    <s v="3 Descuentos (Mecanico, despachador y Conduct) "/>
    <n v="126513.67110000001"/>
    <x v="0"/>
    <n v="15820"/>
    <x v="479"/>
    <x v="0"/>
    <m/>
  </r>
  <r>
    <d v="2022-11-26T01:32:45"/>
    <x v="1"/>
    <n v="35"/>
    <s v="URIBE HERRERA JUAN ESTEBAN"/>
    <x v="0"/>
    <x v="0"/>
    <n v="233"/>
    <n v="25.8888888888889"/>
    <n v="239.02485659655801"/>
    <m/>
    <n v="103511.18550000001"/>
    <x v="1"/>
    <n v="15820"/>
    <x v="479"/>
    <x v="0"/>
    <m/>
  </r>
  <r>
    <d v="2022-11-26T01:32:46"/>
    <x v="1"/>
    <n v="37"/>
    <s v="RESTREPO RODRIGUEZ LIBARDO ANDRES"/>
    <x v="1"/>
    <x v="0"/>
    <n v="294"/>
    <n v="26.727272727272702"/>
    <n v="292.14149139579303"/>
    <s v="1 Descuento (Propietario) "/>
    <n v="126513.67110000001"/>
    <x v="1"/>
    <n v="15820"/>
    <x v="479"/>
    <x v="0"/>
    <m/>
  </r>
  <r>
    <d v="2022-11-26T01:32:46"/>
    <x v="1"/>
    <n v="38"/>
    <s v="DURANGO MANCO ANDRES DE JESUS"/>
    <x v="6"/>
    <x v="3"/>
    <n v="197"/>
    <n v="24.625"/>
    <n v="212.466539196941"/>
    <s v="2 Descuentos (Jefe de ruta) "/>
    <n v="92009.942599999995"/>
    <x v="0"/>
    <n v="15820"/>
    <x v="479"/>
    <x v="0"/>
    <m/>
  </r>
  <r>
    <d v="2022-11-26T01:32:46"/>
    <x v="1"/>
    <n v="40"/>
    <s v="OCAMPO OCAMPO ANTONIO JOSE"/>
    <x v="3"/>
    <x v="0"/>
    <n v="252"/>
    <n v="25.2"/>
    <n v="265.58317399617601"/>
    <m/>
    <n v="115012.4283"/>
    <x v="0"/>
    <n v="15820"/>
    <x v="479"/>
    <x v="0"/>
    <m/>
  </r>
  <r>
    <d v="2022-11-26T01:32:46"/>
    <x v="1"/>
    <n v="41"/>
    <s v="GARCIA DAVID WILSON ALBERTO"/>
    <x v="2"/>
    <x v="0"/>
    <n v="169"/>
    <n v="26"/>
    <n v="172.62906309751401"/>
    <s v="2 Descuentos (Usuario con Movilidad reducida y Transbordo) "/>
    <n v="74758.078399999999"/>
    <x v="1"/>
    <n v="15820"/>
    <x v="479"/>
    <x v="0"/>
    <m/>
  </r>
  <r>
    <d v="2022-11-26T01:32:46"/>
    <x v="1"/>
    <n v="42"/>
    <s v="MEJIA YEISON"/>
    <x v="6"/>
    <x v="0"/>
    <n v="212"/>
    <n v="26.5"/>
    <n v="212.466539196941"/>
    <m/>
    <n v="92009.942599999995"/>
    <x v="0"/>
    <n v="15820"/>
    <x v="479"/>
    <x v="0"/>
    <m/>
  </r>
  <r>
    <d v="2022-11-27T00:28:48"/>
    <x v="9"/>
    <n v="1"/>
    <s v="BERRIO GIL YEYSON DARIO"/>
    <x v="3"/>
    <x v="0"/>
    <n v="255"/>
    <n v="25.5"/>
    <n v="265.02970297029702"/>
    <s v="2 Descuentos (Despachador Fernando) "/>
    <n v="114763.36629999999"/>
    <x v="0"/>
    <n v="16462.069"/>
    <x v="480"/>
    <x v="0"/>
    <m/>
  </r>
  <r>
    <d v="2022-11-27T00:28:48"/>
    <x v="9"/>
    <n v="2"/>
    <s v="CAAS LEZCANO IVAN ARTURO"/>
    <x v="6"/>
    <x v="0"/>
    <n v="302"/>
    <n v="37.75"/>
    <n v="212.02376237623801"/>
    <m/>
    <n v="91810.693100000004"/>
    <x v="1"/>
    <n v="16462.069"/>
    <x v="480"/>
    <x v="0"/>
    <m/>
  </r>
  <r>
    <d v="2022-11-27T00:28:48"/>
    <x v="9"/>
    <n v="3"/>
    <s v="CANO JIMENEZ ESNEIDER"/>
    <x v="3"/>
    <x v="0"/>
    <n v="249"/>
    <n v="24.9"/>
    <n v="265.02970297029702"/>
    <s v="2 Descuentos Propietario y Jefe de ruta) "/>
    <n v="114763.36629999999"/>
    <x v="0"/>
    <n v="16462.069"/>
    <x v="480"/>
    <x v="0"/>
    <m/>
  </r>
  <r>
    <d v="2022-11-27T00:28:48"/>
    <x v="9"/>
    <n v="4"/>
    <s v="ORTEGA ARROYAVE JUAN PABLO"/>
    <x v="3"/>
    <x v="0"/>
    <n v="272"/>
    <n v="27.2"/>
    <n v="265.02970297029702"/>
    <m/>
    <n v="114763.36629999999"/>
    <x v="0"/>
    <n v="16462.069"/>
    <x v="480"/>
    <x v="0"/>
    <m/>
  </r>
  <r>
    <d v="2022-11-27T00:28:48"/>
    <x v="9"/>
    <n v="5"/>
    <s v="LONDOO ORTIZ ARNOLD DAVID"/>
    <x v="6"/>
    <x v="0"/>
    <n v="187"/>
    <n v="23.375"/>
    <n v="212.02376237623801"/>
    <m/>
    <n v="91810.693100000004"/>
    <x v="1"/>
    <n v="16462.069"/>
    <x v="480"/>
    <x v="0"/>
    <m/>
  </r>
  <r>
    <d v="2022-11-27T00:28:49"/>
    <x v="9"/>
    <n v="8"/>
    <s v="VACA FIERRO ROBINSON"/>
    <x v="0"/>
    <x v="0"/>
    <n v="239"/>
    <n v="26.5555555555556"/>
    <n v="238.52673267326699"/>
    <m/>
    <n v="103287.0297"/>
    <x v="1"/>
    <n v="16462.069"/>
    <x v="480"/>
    <x v="0"/>
    <m/>
  </r>
  <r>
    <d v="2022-11-27T00:28:49"/>
    <x v="9"/>
    <n v="10"/>
    <s v="VALENCIA MENDOZA JHON"/>
    <x v="0"/>
    <x v="0"/>
    <n v="278"/>
    <n v="30.8888888888889"/>
    <n v="238.52673267326699"/>
    <m/>
    <n v="103287.0297"/>
    <x v="0"/>
    <n v="16462.069"/>
    <x v="480"/>
    <x v="0"/>
    <m/>
  </r>
  <r>
    <d v="2022-11-27T00:28:49"/>
    <x v="1"/>
    <n v="13"/>
    <s v="BOLIVAR PARIAS RICARDO STIVEN"/>
    <x v="3"/>
    <x v="0"/>
    <n v="269"/>
    <n v="26.9"/>
    <n v="265.02970297029702"/>
    <m/>
    <n v="114763.36629999999"/>
    <x v="0"/>
    <n v="16462.069"/>
    <x v="480"/>
    <x v="0"/>
    <m/>
  </r>
  <r>
    <d v="2022-11-27T00:28:49"/>
    <x v="1"/>
    <n v="14"/>
    <s v="JIMENEZ JIMENEZ OMAR DAVID"/>
    <x v="3"/>
    <x v="0"/>
    <n v="272"/>
    <n v="27.2"/>
    <n v="265.02970297029702"/>
    <m/>
    <n v="114763.36629999999"/>
    <x v="1"/>
    <n v="16462.069"/>
    <x v="480"/>
    <x v="0"/>
    <m/>
  </r>
  <r>
    <d v="2022-11-27T00:28:49"/>
    <x v="1"/>
    <n v="17"/>
    <s v="GALINDEZ CHAVARRIAGA LUIS FERNANDO"/>
    <x v="1"/>
    <x v="0"/>
    <n v="322"/>
    <n v="29.272727272727298"/>
    <n v="291.53267326732703"/>
    <m/>
    <n v="126239.70299999999"/>
    <x v="0"/>
    <n v="16462.069"/>
    <x v="480"/>
    <x v="0"/>
    <m/>
  </r>
  <r>
    <d v="2022-11-27T00:28:49"/>
    <x v="1"/>
    <n v="18"/>
    <s v="PIEDRAHITA MUOZ JUAN PABLO"/>
    <x v="3"/>
    <x v="0"/>
    <n v="242"/>
    <n v="24.2"/>
    <n v="265.02970297029702"/>
    <s v="1 Descuento (Propietario) "/>
    <n v="114763.36629999999"/>
    <x v="0"/>
    <n v="16462.069"/>
    <x v="480"/>
    <x v="0"/>
    <m/>
  </r>
  <r>
    <d v="2022-11-27T00:28:50"/>
    <x v="1"/>
    <n v="20"/>
    <s v="TABORDA ROJAS DIEGO ALEJANDRO"/>
    <x v="4"/>
    <x v="0"/>
    <n v="235"/>
    <n v="33.571428571428598"/>
    <n v="185.52079207920801"/>
    <m/>
    <n v="80334.356400000004"/>
    <x v="0"/>
    <n v="16462.069"/>
    <x v="480"/>
    <x v="0"/>
    <m/>
  </r>
  <r>
    <d v="2022-11-27T00:28:50"/>
    <x v="1"/>
    <n v="22"/>
    <s v="QUIRAMA CASTAEDA JHON JADER"/>
    <x v="0"/>
    <x v="0"/>
    <n v="217"/>
    <n v="24.1111111111111"/>
    <n v="238.52673267326699"/>
    <s v="1 Descuento (Propietario) "/>
    <n v="103287.0297"/>
    <x v="1"/>
    <n v="16462.069"/>
    <x v="480"/>
    <x v="0"/>
    <m/>
  </r>
  <r>
    <d v="2022-11-27T00:28:50"/>
    <x v="1"/>
    <n v="23"/>
    <s v="MEDINA PARRA JONATHAN ESTIVEN"/>
    <x v="3"/>
    <x v="0"/>
    <n v="258"/>
    <n v="25.8"/>
    <n v="265.02970297029702"/>
    <m/>
    <n v="114763.36629999999"/>
    <x v="2"/>
    <n v="16462.069"/>
    <x v="480"/>
    <x v="0"/>
    <m/>
  </r>
  <r>
    <d v="2022-11-27T00:28:50"/>
    <x v="1"/>
    <n v="24"/>
    <s v="PACHECO MOGOLLON ELIAS ISIDRO"/>
    <x v="0"/>
    <x v="0"/>
    <n v="209"/>
    <n v="23.2222222222222"/>
    <n v="238.52673267326699"/>
    <m/>
    <n v="103287.0297"/>
    <x v="0"/>
    <n v="16462.069"/>
    <x v="480"/>
    <x v="0"/>
    <m/>
  </r>
  <r>
    <d v="2022-11-27T00:28:50"/>
    <x v="1"/>
    <n v="26"/>
    <s v="FRANCO BRAVO JHOAN FERNANDO"/>
    <x v="0"/>
    <x v="0"/>
    <n v="233"/>
    <n v="25.8888888888889"/>
    <n v="238.52673267326699"/>
    <m/>
    <n v="103287.0297"/>
    <x v="0"/>
    <n v="16462.069"/>
    <x v="480"/>
    <x v="0"/>
    <m/>
  </r>
  <r>
    <d v="2022-11-27T00:28:50"/>
    <x v="1"/>
    <n v="27"/>
    <s v="DURANGO DAVID JOSE"/>
    <x v="10"/>
    <x v="0"/>
    <n v="105"/>
    <n v="26.25"/>
    <n v="106.01188118811901"/>
    <m/>
    <n v="45905.3465"/>
    <x v="0"/>
    <n v="16462.069"/>
    <x v="480"/>
    <x v="0"/>
    <m/>
  </r>
  <r>
    <d v="2022-11-27T00:28:51"/>
    <x v="1"/>
    <n v="29"/>
    <s v="VALENCIA MENDOZA JHON"/>
    <x v="0"/>
    <x v="0"/>
    <n v="249"/>
    <n v="27.6666666666667"/>
    <n v="238.52673267326699"/>
    <s v="2 Descuentos (Conduct y Propietario) "/>
    <n v="103287.0297"/>
    <x v="0"/>
    <n v="16462.069"/>
    <x v="480"/>
    <x v="0"/>
    <m/>
  </r>
  <r>
    <d v="2022-11-27T00:28:51"/>
    <x v="1"/>
    <n v="30"/>
    <s v="HIGUITA JHOSIMAR"/>
    <x v="0"/>
    <x v="0"/>
    <n v="240"/>
    <n v="26.6666666666667"/>
    <n v="238.52673267326699"/>
    <m/>
    <n v="103287.0297"/>
    <x v="0"/>
    <n v="16462.069"/>
    <x v="480"/>
    <x v="0"/>
    <m/>
  </r>
  <r>
    <d v="2022-11-27T00:28:51"/>
    <x v="9"/>
    <n v="31"/>
    <s v="IDARRAGA GARCIA MIGUEL ANGEL"/>
    <x v="0"/>
    <x v="0"/>
    <n v="230"/>
    <n v="25.5555555555556"/>
    <n v="238.52673267326699"/>
    <s v="1 Descuento (Mecanico) "/>
    <n v="103287.0297"/>
    <x v="0"/>
    <n v="16462.069"/>
    <x v="480"/>
    <x v="0"/>
    <m/>
  </r>
  <r>
    <d v="2022-11-27T00:28:51"/>
    <x v="9"/>
    <n v="32"/>
    <s v="HINCAPIE GALLEGO YEISON ANDRES"/>
    <x v="3"/>
    <x v="3"/>
    <n v="233"/>
    <n v="23.3"/>
    <n v="265.02970297029702"/>
    <m/>
    <n v="114763.36629999999"/>
    <x v="0"/>
    <n v="16462.069"/>
    <x v="480"/>
    <x v="0"/>
    <m/>
  </r>
  <r>
    <d v="2022-11-27T00:28:51"/>
    <x v="9"/>
    <n v="34"/>
    <s v="VELEZ ZAPATA SANTIAGO"/>
    <x v="9"/>
    <x v="0"/>
    <n v="298"/>
    <n v="24.8333333333333"/>
    <n v="318.03564356435601"/>
    <m/>
    <n v="137716.03959999999"/>
    <x v="0"/>
    <n v="16462.069"/>
    <x v="480"/>
    <x v="0"/>
    <m/>
  </r>
  <r>
    <d v="2022-11-27T00:28:51"/>
    <x v="9"/>
    <n v="35"/>
    <s v="URIBE HERRERA JUAN ESTEBAN"/>
    <x v="0"/>
    <x v="0"/>
    <n v="242"/>
    <n v="26.8888888888889"/>
    <n v="238.52673267326699"/>
    <m/>
    <n v="103287.0297"/>
    <x v="1"/>
    <n v="16462.069"/>
    <x v="480"/>
    <x v="0"/>
    <m/>
  </r>
  <r>
    <d v="2022-11-27T00:28:52"/>
    <x v="9"/>
    <n v="36"/>
    <s v="MARTINEZ CHAVERRA LUIS NORBERTO"/>
    <x v="0"/>
    <x v="0"/>
    <n v="216"/>
    <n v="24"/>
    <n v="238.52673267326699"/>
    <m/>
    <n v="103287.0297"/>
    <x v="0"/>
    <n v="16462.069"/>
    <x v="480"/>
    <x v="0"/>
    <m/>
  </r>
  <r>
    <d v="2022-11-27T00:28:52"/>
    <x v="9"/>
    <n v="37"/>
    <s v="RESTREPO RODRIGUEZ LIBARDO ANDRES"/>
    <x v="6"/>
    <x v="0"/>
    <n v="201"/>
    <n v="25.125"/>
    <n v="212.02376237623801"/>
    <m/>
    <n v="91810.693100000004"/>
    <x v="1"/>
    <n v="16462.069"/>
    <x v="480"/>
    <x v="0"/>
    <m/>
  </r>
  <r>
    <d v="2022-11-27T00:28:52"/>
    <x v="9"/>
    <n v="38"/>
    <s v="DURANGO MANCO ANDRES DE JESUS"/>
    <x v="6"/>
    <x v="0"/>
    <n v="198"/>
    <n v="24.75"/>
    <n v="212.02376237623801"/>
    <m/>
    <n v="91810.693100000004"/>
    <x v="0"/>
    <n v="16462.069"/>
    <x v="480"/>
    <x v="0"/>
    <m/>
  </r>
  <r>
    <d v="2022-11-27T00:28:52"/>
    <x v="9"/>
    <n v="39"/>
    <s v="POSSO CORREA SANTIAGO ELIECER"/>
    <x v="0"/>
    <x v="0"/>
    <n v="233"/>
    <n v="25.8888888888889"/>
    <n v="238.52673267326699"/>
    <m/>
    <n v="103287.0297"/>
    <x v="0"/>
    <n v="16462.069"/>
    <x v="480"/>
    <x v="0"/>
    <m/>
  </r>
  <r>
    <d v="2022-11-27T00:28:52"/>
    <x v="9"/>
    <n v="40"/>
    <s v="OCAMPO OCAMPO ANTONIO JOSE"/>
    <x v="6"/>
    <x v="0"/>
    <n v="208"/>
    <n v="27.733333333333299"/>
    <n v="198.77227722772301"/>
    <m/>
    <n v="86072.524799999999"/>
    <x v="0"/>
    <n v="16462.069"/>
    <x v="480"/>
    <x v="0"/>
    <m/>
  </r>
  <r>
    <d v="2022-11-27T00:31:19"/>
    <x v="1"/>
    <n v="15"/>
    <s v="LONDOO LOPERA DUVAN ANDRES"/>
    <x v="4"/>
    <x v="0"/>
    <n v="135"/>
    <n v="19.285714285714299"/>
    <n v="135"/>
    <m/>
    <n v="57600"/>
    <x v="0"/>
    <n v="12700"/>
    <x v="480"/>
    <x v="0"/>
    <m/>
  </r>
  <r>
    <d v="2022-11-27T00:31:20"/>
    <x v="1"/>
    <n v="28"/>
    <s v="MACIAS HERNANDEZ JULIAN DAVID"/>
    <x v="10"/>
    <x v="0"/>
    <n v="93"/>
    <n v="23.25"/>
    <n v="93"/>
    <m/>
    <n v="38700"/>
    <x v="0"/>
    <n v="12700"/>
    <x v="480"/>
    <x v="0"/>
    <m/>
  </r>
  <r>
    <d v="2022-11-27T00:31:20"/>
    <x v="9"/>
    <n v="33"/>
    <s v="TEJADA PEREZ JHON ALEXIS"/>
    <x v="0"/>
    <x v="0"/>
    <n v="206"/>
    <n v="22.8888888888889"/>
    <n v="206"/>
    <s v="6 Descuentos (2 Despachador, Propietario y 3 Usuarios desubicados)"/>
    <n v="89550"/>
    <x v="0"/>
    <n v="12700"/>
    <x v="480"/>
    <x v="0"/>
    <m/>
  </r>
  <r>
    <d v="2022-11-27T00:31:20"/>
    <x v="1"/>
    <n v="42"/>
    <s v="HURTADO MADRID JUAN ESTEBAN"/>
    <x v="0"/>
    <x v="3"/>
    <n v="201"/>
    <n v="22.3333333333333"/>
    <n v="201"/>
    <m/>
    <n v="86400"/>
    <x v="0"/>
    <n v="12700"/>
    <x v="480"/>
    <x v="0"/>
    <m/>
  </r>
  <r>
    <d v="2022-11-28T00:32:08"/>
    <x v="11"/>
    <n v="9"/>
    <s v="HIGUITA JHOSIMAR"/>
    <x v="0"/>
    <x v="0"/>
    <n v="175"/>
    <n v="19.4444444444444"/>
    <n v="211.538461538462"/>
    <m/>
    <n v="91142.307700000005"/>
    <x v="0"/>
    <n v="12508.3333"/>
    <x v="481"/>
    <x v="0"/>
    <m/>
  </r>
  <r>
    <d v="2022-11-28T00:32:08"/>
    <x v="11"/>
    <n v="10"/>
    <s v="VALENCIA MENDOZA JHON"/>
    <x v="4"/>
    <x v="3"/>
    <n v="151"/>
    <n v="21.571428571428601"/>
    <n v="164.529914529915"/>
    <m/>
    <n v="70888.461500000005"/>
    <x v="0"/>
    <n v="12508.3333"/>
    <x v="481"/>
    <x v="0"/>
    <m/>
  </r>
  <r>
    <d v="2022-11-28T00:32:09"/>
    <x v="11"/>
    <n v="15"/>
    <s v="LONDOO LOPERA DUVAN ANDRES"/>
    <x v="6"/>
    <x v="0"/>
    <n v="155"/>
    <n v="19.375"/>
    <n v="188.03418803418799"/>
    <s v="6 Descuentos (Transbordo veh 26) "/>
    <n v="81015.384600000005"/>
    <x v="0"/>
    <n v="12508.3333"/>
    <x v="481"/>
    <x v="0"/>
    <m/>
  </r>
  <r>
    <d v="2022-11-28T00:32:09"/>
    <x v="11"/>
    <n v="16"/>
    <s v="MEJIA YEISON"/>
    <x v="6"/>
    <x v="0"/>
    <n v="174"/>
    <n v="21.75"/>
    <n v="188.03418803418799"/>
    <m/>
    <n v="81015.384600000005"/>
    <x v="0"/>
    <n v="12508.3333"/>
    <x v="481"/>
    <x v="0"/>
    <m/>
  </r>
  <r>
    <d v="2022-11-28T00:32:09"/>
    <x v="11"/>
    <n v="20"/>
    <s v="VALENCIA MENDOZA JHON"/>
    <x v="5"/>
    <x v="3"/>
    <n v="25"/>
    <n v="25"/>
    <n v="23.504273504273499"/>
    <m/>
    <n v="10126.9231"/>
    <x v="0"/>
    <n v="12508.3333"/>
    <x v="481"/>
    <x v="0"/>
    <m/>
  </r>
  <r>
    <d v="2022-11-28T00:32:09"/>
    <x v="11"/>
    <n v="22"/>
    <s v="QUIRAMA CASTAEDA JHON JADER"/>
    <x v="4"/>
    <x v="0"/>
    <n v="184"/>
    <n v="26.285714285714299"/>
    <n v="164.529914529915"/>
    <m/>
    <n v="70888.461500000005"/>
    <x v="1"/>
    <n v="12508.3333"/>
    <x v="481"/>
    <x v="0"/>
    <m/>
  </r>
  <r>
    <d v="2022-11-28T00:32:09"/>
    <x v="11"/>
    <n v="23"/>
    <s v="MEDINA PARRA JONATHAN ESTIVEN"/>
    <x v="0"/>
    <x v="0"/>
    <n v="220"/>
    <n v="24.4444444444444"/>
    <n v="211.538461538462"/>
    <m/>
    <n v="91142.307700000005"/>
    <x v="2"/>
    <n v="12508.3333"/>
    <x v="481"/>
    <x v="0"/>
    <m/>
  </r>
  <r>
    <d v="2022-11-28T00:32:10"/>
    <x v="11"/>
    <n v="24"/>
    <s v="PACHECO MOGOLLON ELIAS ISIDRO"/>
    <x v="4"/>
    <x v="3"/>
    <n v="177"/>
    <n v="25.285714285714299"/>
    <n v="164.529914529915"/>
    <m/>
    <n v="70888.461500000005"/>
    <x v="0"/>
    <n v="12508.3333"/>
    <x v="481"/>
    <x v="0"/>
    <m/>
  </r>
  <r>
    <d v="2022-11-28T00:32:10"/>
    <x v="11"/>
    <n v="26"/>
    <s v="FRANCO BRAVO JHOAN FERNANDO"/>
    <x v="11"/>
    <x v="0"/>
    <n v="64"/>
    <n v="25.6"/>
    <n v="58.760683760683797"/>
    <m/>
    <n v="25317.307700000001"/>
    <x v="0"/>
    <n v="12508.3333"/>
    <x v="481"/>
    <x v="0"/>
    <m/>
  </r>
  <r>
    <d v="2022-11-28T00:32:10"/>
    <x v="11"/>
    <n v="27"/>
    <s v="DURANGO DAVID JOSE"/>
    <x v="8"/>
    <x v="3"/>
    <n v="98"/>
    <n v="19.600000000000001"/>
    <n v="117.52136752136801"/>
    <m/>
    <n v="50634.615400000002"/>
    <x v="0"/>
    <n v="12508.3333"/>
    <x v="481"/>
    <x v="0"/>
    <m/>
  </r>
  <r>
    <d v="2022-11-28T00:32:10"/>
    <x v="11"/>
    <n v="29"/>
    <s v="VALENCIA MENDOZA JHON"/>
    <x v="4"/>
    <x v="3"/>
    <n v="165"/>
    <n v="23.571428571428601"/>
    <n v="164.529914529915"/>
    <s v="1 Descuento (Usuario desubicado) "/>
    <n v="70888.461500000005"/>
    <x v="0"/>
    <n v="12508.3333"/>
    <x v="481"/>
    <x v="0"/>
    <m/>
  </r>
  <r>
    <d v="2022-11-28T00:32:11"/>
    <x v="11"/>
    <n v="31"/>
    <s v="IDARRAGA GARCIA MIGUEL ANGEL"/>
    <x v="0"/>
    <x v="3"/>
    <n v="207"/>
    <n v="23"/>
    <n v="211.538461538462"/>
    <m/>
    <n v="91142.307700000005"/>
    <x v="0"/>
    <n v="12508.3333"/>
    <x v="481"/>
    <x v="0"/>
    <m/>
  </r>
  <r>
    <d v="2022-11-28T00:32:11"/>
    <x v="11"/>
    <n v="32"/>
    <s v="HINCAPIE GALLEGO YEISON ANDRES"/>
    <x v="2"/>
    <x v="0"/>
    <n v="150"/>
    <n v="27.272727272727298"/>
    <n v="129.27350427350399"/>
    <m/>
    <n v="55698.0769"/>
    <x v="0"/>
    <n v="12508.3333"/>
    <x v="481"/>
    <x v="0"/>
    <m/>
  </r>
  <r>
    <d v="2022-11-28T00:32:11"/>
    <x v="11"/>
    <n v="33"/>
    <s v="TEJADA PEREZ JHON ALEXIS"/>
    <x v="0"/>
    <x v="1"/>
    <n v="227"/>
    <n v="25.2222222222222"/>
    <n v="211.538461538462"/>
    <m/>
    <n v="91142.307700000005"/>
    <x v="0"/>
    <n v="12508.3333"/>
    <x v="481"/>
    <x v="0"/>
    <m/>
  </r>
  <r>
    <d v="2022-11-28T00:32:11"/>
    <x v="11"/>
    <n v="34"/>
    <s v="MONTOYA OSPINA GILBERTO ANTONIO"/>
    <x v="1"/>
    <x v="3"/>
    <n v="285"/>
    <n v="25.909090909090899"/>
    <n v="258.547008547009"/>
    <m/>
    <n v="111396.1538"/>
    <x v="0"/>
    <n v="12508.3333"/>
    <x v="481"/>
    <x v="0"/>
    <m/>
  </r>
  <r>
    <d v="2022-11-28T00:32:12"/>
    <x v="11"/>
    <n v="35"/>
    <s v="URIBE HERRERA JUAN ESTEBAN"/>
    <x v="1"/>
    <x v="0"/>
    <n v="281"/>
    <n v="25.545454545454501"/>
    <n v="258.547008547009"/>
    <m/>
    <n v="111396.1538"/>
    <x v="1"/>
    <n v="12508.3333"/>
    <x v="481"/>
    <x v="0"/>
    <m/>
  </r>
  <r>
    <d v="2022-11-28T00:32:12"/>
    <x v="11"/>
    <n v="36"/>
    <s v="MARTINEZ CHAVERRA LUIS NORBERTO"/>
    <x v="1"/>
    <x v="3"/>
    <n v="257"/>
    <n v="23.363636363636399"/>
    <n v="258.547008547009"/>
    <m/>
    <n v="111396.1538"/>
    <x v="0"/>
    <n v="12508.3333"/>
    <x v="481"/>
    <x v="0"/>
    <m/>
  </r>
  <r>
    <d v="2022-11-28T00:32:12"/>
    <x v="11"/>
    <n v="37"/>
    <s v="RESTREPO RODRIGUEZ LIBARDO ANDRES"/>
    <x v="3"/>
    <x v="3"/>
    <n v="238"/>
    <n v="23.8"/>
    <n v="235.04273504273499"/>
    <s v="1 Descuento (Despachador Camilo) "/>
    <n v="101269.2308"/>
    <x v="1"/>
    <n v="12508.3333"/>
    <x v="481"/>
    <x v="0"/>
    <m/>
  </r>
  <r>
    <d v="2022-11-28T00:32:12"/>
    <x v="11"/>
    <n v="38"/>
    <s v="DURANGO MANCO ANDRES DE JESUS"/>
    <x v="4"/>
    <x v="0"/>
    <n v="175"/>
    <n v="25"/>
    <n v="164.529914529915"/>
    <m/>
    <n v="70888.461500000005"/>
    <x v="0"/>
    <n v="12508.3333"/>
    <x v="481"/>
    <x v="0"/>
    <m/>
  </r>
  <r>
    <d v="2022-11-28T00:32:13"/>
    <x v="11"/>
    <n v="39"/>
    <s v="POSSO CORREA SANTIAGO ELIECER"/>
    <x v="0"/>
    <x v="0"/>
    <n v="210"/>
    <n v="23.3333333333333"/>
    <n v="211.538461538462"/>
    <m/>
    <n v="91142.307700000005"/>
    <x v="0"/>
    <n v="12508.3333"/>
    <x v="481"/>
    <x v="0"/>
    <m/>
  </r>
  <r>
    <d v="2022-11-28T00:32:13"/>
    <x v="11"/>
    <n v="40"/>
    <s v="OCAMPO OCAMPO ANTONIO JOSE"/>
    <x v="10"/>
    <x v="0"/>
    <n v="122"/>
    <n v="27.1111111111111"/>
    <n v="105.769230769231"/>
    <m/>
    <n v="45571.1538"/>
    <x v="0"/>
    <n v="12508.3333"/>
    <x v="481"/>
    <x v="0"/>
    <m/>
  </r>
  <r>
    <d v="2022-11-28T00:32:13"/>
    <x v="11"/>
    <n v="41"/>
    <s v="GARCIA DAVID WILSON ALBERTO"/>
    <x v="0"/>
    <x v="0"/>
    <n v="200"/>
    <n v="22.2222222222222"/>
    <n v="211.538461538462"/>
    <s v="8 Descuentos (Transbordo veh 40) "/>
    <n v="91142.307700000005"/>
    <x v="1"/>
    <n v="12508.3333"/>
    <x v="481"/>
    <x v="0"/>
    <m/>
  </r>
  <r>
    <d v="2022-11-28T00:32:13"/>
    <x v="11"/>
    <n v="42"/>
    <s v="LONDOO ORTIZ ARNOLD DAVID"/>
    <x v="0"/>
    <x v="0"/>
    <n v="185"/>
    <n v="20.5555555555556"/>
    <n v="211.538461538462"/>
    <m/>
    <n v="91142.307700000005"/>
    <x v="0"/>
    <n v="12508.3333"/>
    <x v="481"/>
    <x v="0"/>
    <m/>
  </r>
  <r>
    <d v="2022-11-28T00:34:11"/>
    <x v="11"/>
    <n v="6"/>
    <s v="VARGAS ROJAS DIELMER AUGUSTO"/>
    <x v="6"/>
    <x v="0"/>
    <n v="131"/>
    <n v="16.375"/>
    <n v="131"/>
    <m/>
    <n v="55350"/>
    <x v="0"/>
    <n v="10133.3333"/>
    <x v="481"/>
    <x v="0"/>
    <m/>
  </r>
  <r>
    <d v="2022-11-28T00:34:11"/>
    <x v="11"/>
    <n v="28"/>
    <s v="MACIAS HERNANDEZ JULIAN DAVID"/>
    <x v="0"/>
    <x v="0"/>
    <n v="173"/>
    <n v="19.2222222222222"/>
    <n v="173"/>
    <m/>
    <n v="73800"/>
    <x v="0"/>
    <n v="10133.3333"/>
    <x v="481"/>
    <x v="0"/>
    <m/>
  </r>
  <r>
    <d v="2022-11-29T00:57:02"/>
    <x v="1"/>
    <n v="1"/>
    <s v="BERRIO GIL YEYSON DARIO"/>
    <x v="9"/>
    <x v="0"/>
    <n v="277"/>
    <n v="23.0833333333333"/>
    <n v="328.86857142857099"/>
    <m/>
    <n v="142590.85709999999"/>
    <x v="0"/>
    <n v="15896.875"/>
    <x v="482"/>
    <x v="0"/>
    <m/>
  </r>
  <r>
    <d v="2022-11-29T00:57:03"/>
    <x v="1"/>
    <n v="3"/>
    <s v="CANO JIMENEZ ESNEIDER"/>
    <x v="5"/>
    <x v="3"/>
    <n v="27"/>
    <n v="27"/>
    <n v="27.4057142857143"/>
    <m/>
    <n v="11882.571400000001"/>
    <x v="0"/>
    <n v="15896.875"/>
    <x v="482"/>
    <x v="0"/>
    <m/>
  </r>
  <r>
    <d v="2022-11-29T00:57:03"/>
    <x v="1"/>
    <n v="5"/>
    <s v="VELEZ ZAPATA SANTIAGO"/>
    <x v="3"/>
    <x v="0"/>
    <n v="272"/>
    <n v="27.2"/>
    <n v="274.05714285714299"/>
    <m/>
    <n v="118825.71430000001"/>
    <x v="1"/>
    <n v="15896.875"/>
    <x v="482"/>
    <x v="0"/>
    <m/>
  </r>
  <r>
    <d v="2022-11-29T00:57:03"/>
    <x v="1"/>
    <n v="6"/>
    <s v="VARGAS ROJAS DIELMER AUGUSTO"/>
    <x v="0"/>
    <x v="0"/>
    <n v="239"/>
    <n v="26.5555555555556"/>
    <n v="246.65142857142899"/>
    <m/>
    <n v="106943.14290000001"/>
    <x v="0"/>
    <n v="15896.875"/>
    <x v="482"/>
    <x v="0"/>
    <m/>
  </r>
  <r>
    <d v="2022-11-29T00:57:03"/>
    <x v="1"/>
    <n v="7"/>
    <s v="LONDOO ORTIZ ARNOLD DAVID"/>
    <x v="0"/>
    <x v="0"/>
    <n v="205"/>
    <n v="22.7777777777778"/>
    <n v="246.65142857142899"/>
    <m/>
    <n v="106943.14290000001"/>
    <x v="1"/>
    <n v="15896.875"/>
    <x v="482"/>
    <x v="0"/>
    <m/>
  </r>
  <r>
    <d v="2022-11-29T00:57:04"/>
    <x v="1"/>
    <n v="8"/>
    <s v="VACA FIERRO ROBINSON"/>
    <x v="0"/>
    <x v="0"/>
    <n v="283"/>
    <n v="31.4444444444444"/>
    <n v="246.65142857142899"/>
    <m/>
    <n v="106943.14290000001"/>
    <x v="1"/>
    <n v="15896.875"/>
    <x v="482"/>
    <x v="0"/>
    <m/>
  </r>
  <r>
    <d v="2022-11-29T00:57:04"/>
    <x v="1"/>
    <n v="10"/>
    <s v="VALENCIA MENDOZA JHON"/>
    <x v="3"/>
    <x v="0"/>
    <n v="263"/>
    <n v="25.047619047619001"/>
    <n v="287.76"/>
    <m/>
    <n v="124767"/>
    <x v="0"/>
    <n v="15896.875"/>
    <x v="482"/>
    <x v="0"/>
    <m/>
  </r>
  <r>
    <d v="2022-11-29T00:57:04"/>
    <x v="9"/>
    <n v="12"/>
    <s v="MORALES CASTAEDA JONNY EDISON"/>
    <x v="4"/>
    <x v="3"/>
    <n v="214"/>
    <n v="30.571428571428601"/>
    <n v="191.84"/>
    <m/>
    <n v="83178"/>
    <x v="0"/>
    <n v="15896.875"/>
    <x v="482"/>
    <x v="0"/>
    <m/>
  </r>
  <r>
    <d v="2022-11-29T00:57:05"/>
    <x v="9"/>
    <n v="13"/>
    <s v="BOLIVAR PARIAS RICARDO STIVEN"/>
    <x v="6"/>
    <x v="0"/>
    <n v="240"/>
    <n v="30"/>
    <n v="219.245714285714"/>
    <m/>
    <n v="95060.571400000001"/>
    <x v="0"/>
    <n v="15896.875"/>
    <x v="482"/>
    <x v="0"/>
    <m/>
  </r>
  <r>
    <d v="2022-11-29T00:57:05"/>
    <x v="9"/>
    <n v="14"/>
    <s v="JIMENEZ JIMENEZ OMAR DAVID"/>
    <x v="2"/>
    <x v="0"/>
    <n v="160"/>
    <n v="26.6666666666667"/>
    <n v="164.43428571428601"/>
    <m/>
    <n v="71295.428599999999"/>
    <x v="1"/>
    <n v="15896.875"/>
    <x v="482"/>
    <x v="0"/>
    <m/>
  </r>
  <r>
    <d v="2022-11-29T00:57:05"/>
    <x v="9"/>
    <n v="15"/>
    <s v="LONDOO LOPERA DUVAN ANDRES"/>
    <x v="6"/>
    <x v="0"/>
    <n v="181"/>
    <n v="24.133333333333301"/>
    <n v="205.542857142857"/>
    <m/>
    <n v="89119.285699999993"/>
    <x v="0"/>
    <n v="15896.875"/>
    <x v="482"/>
    <x v="0"/>
    <m/>
  </r>
  <r>
    <d v="2022-11-29T00:57:06"/>
    <x v="9"/>
    <n v="16"/>
    <s v="HURTADO MADRID JUAN ESTEBAN"/>
    <x v="2"/>
    <x v="0"/>
    <n v="213"/>
    <n v="35.5"/>
    <n v="164.43428571428601"/>
    <m/>
    <n v="71295.428599999999"/>
    <x v="0"/>
    <n v="15896.875"/>
    <x v="482"/>
    <x v="0"/>
    <m/>
  </r>
  <r>
    <d v="2022-11-29T00:57:06"/>
    <x v="9"/>
    <n v="17"/>
    <s v="GALINDEZ CHAVARRIAGA LUIS FERNANDO"/>
    <x v="3"/>
    <x v="0"/>
    <n v="298"/>
    <n v="29.8"/>
    <n v="274.05714285714299"/>
    <s v="2 Descuentos (Propietario y Conduct)"/>
    <n v="118825.71430000001"/>
    <x v="0"/>
    <n v="15896.875"/>
    <x v="482"/>
    <x v="0"/>
    <m/>
  </r>
  <r>
    <d v="2022-11-29T00:57:06"/>
    <x v="9"/>
    <n v="18"/>
    <s v="RENDON VIANA HUMBERTO DE JESUS"/>
    <x v="6"/>
    <x v="0"/>
    <n v="193"/>
    <n v="24.125"/>
    <n v="219.245714285714"/>
    <m/>
    <n v="95060.571400000001"/>
    <x v="0"/>
    <n v="15896.875"/>
    <x v="482"/>
    <x v="0"/>
    <m/>
  </r>
  <r>
    <d v="2022-11-29T00:57:07"/>
    <x v="9"/>
    <n v="20"/>
    <s v="TABORDA ROJAS DIEGO ALEJANDRO"/>
    <x v="0"/>
    <x v="0"/>
    <n v="275"/>
    <n v="30.5555555555556"/>
    <n v="246.65142857142899"/>
    <s v="2 Descuentos (Propietario y Usuario desubicado) "/>
    <n v="106943.14290000001"/>
    <x v="0"/>
    <n v="15896.875"/>
    <x v="482"/>
    <x v="0"/>
    <m/>
  </r>
  <r>
    <d v="2022-11-29T00:57:07"/>
    <x v="9"/>
    <n v="22"/>
    <s v="QUIRAMA CASTAEDA JHON JADER"/>
    <x v="4"/>
    <x v="3"/>
    <n v="242"/>
    <n v="34.571428571428598"/>
    <n v="191.84"/>
    <m/>
    <n v="83178"/>
    <x v="1"/>
    <n v="15896.875"/>
    <x v="482"/>
    <x v="0"/>
    <m/>
  </r>
  <r>
    <d v="2022-11-29T00:57:07"/>
    <x v="9"/>
    <n v="23"/>
    <s v="MEDINA PARRA JONATHAN ESTIVEN"/>
    <x v="4"/>
    <x v="0"/>
    <n v="195"/>
    <n v="27.8571428571429"/>
    <n v="191.84"/>
    <s v="2 Descuentos (Propietario y Conduct)"/>
    <n v="83178"/>
    <x v="2"/>
    <n v="15896.875"/>
    <x v="482"/>
    <x v="0"/>
    <m/>
  </r>
  <r>
    <d v="2022-11-29T00:57:07"/>
    <x v="9"/>
    <n v="24"/>
    <s v="PACHECO MOGOLLON ELIAS ISIDRO"/>
    <x v="6"/>
    <x v="0"/>
    <n v="199"/>
    <n v="24.875"/>
    <n v="219.245714285714"/>
    <s v="1 Descuento (Conduct) "/>
    <n v="95060.571400000001"/>
    <x v="0"/>
    <n v="15896.875"/>
    <x v="482"/>
    <x v="0"/>
    <m/>
  </r>
  <r>
    <d v="2022-11-29T00:57:08"/>
    <x v="9"/>
    <n v="26"/>
    <s v="FRANCO BRAVO JHOAN FERNANDO"/>
    <x v="9"/>
    <x v="0"/>
    <n v="271"/>
    <n v="22.5833333333333"/>
    <n v="328.86857142857099"/>
    <m/>
    <n v="142590.85709999999"/>
    <x v="0"/>
    <n v="15896.875"/>
    <x v="482"/>
    <x v="0"/>
    <m/>
  </r>
  <r>
    <d v="2022-11-29T00:57:08"/>
    <x v="9"/>
    <n v="27"/>
    <s v="DURANGO DAVID JOSE"/>
    <x v="0"/>
    <x v="0"/>
    <n v="245"/>
    <n v="27.2222222222222"/>
    <n v="246.65142857142899"/>
    <m/>
    <n v="106943.14290000001"/>
    <x v="0"/>
    <n v="15896.875"/>
    <x v="482"/>
    <x v="0"/>
    <m/>
  </r>
  <r>
    <d v="2022-11-29T00:57:08"/>
    <x v="9"/>
    <n v="28"/>
    <s v="HIGUITA JHOSIMAR"/>
    <x v="0"/>
    <x v="0"/>
    <n v="230"/>
    <n v="25.5555555555556"/>
    <n v="246.65142857142899"/>
    <s v="1 Descuento (Propietario) "/>
    <n v="106943.14290000001"/>
    <x v="0"/>
    <n v="15896.875"/>
    <x v="482"/>
    <x v="0"/>
    <m/>
  </r>
  <r>
    <d v="2022-11-29T00:57:09"/>
    <x v="9"/>
    <n v="29"/>
    <s v="LONDOO CADAVID DAVID SANTIAGO"/>
    <x v="6"/>
    <x v="0"/>
    <n v="217"/>
    <n v="27.125"/>
    <n v="219.245714285714"/>
    <m/>
    <n v="95060.571400000001"/>
    <x v="0"/>
    <n v="15896.875"/>
    <x v="482"/>
    <x v="0"/>
    <m/>
  </r>
  <r>
    <d v="2022-11-29T00:57:09"/>
    <x v="1"/>
    <n v="31"/>
    <s v="IDARRAGA GARCIA MIGUEL ANGEL"/>
    <x v="0"/>
    <x v="1"/>
    <n v="250"/>
    <n v="27.7777777777778"/>
    <n v="246.65142857142899"/>
    <s v="Se descuenta el viaje de 4 38 pm ya que abandona ruta sin autorizacion, 6 Descuentos (Incidente con Usuarios) "/>
    <n v="106943.14290000001"/>
    <x v="0"/>
    <n v="15896.875"/>
    <x v="482"/>
    <x v="0"/>
    <m/>
  </r>
  <r>
    <d v="2022-11-29T00:57:09"/>
    <x v="1"/>
    <n v="33"/>
    <s v="TEJADA PEREZ JHON ALEXIS"/>
    <x v="3"/>
    <x v="0"/>
    <n v="270"/>
    <n v="27"/>
    <n v="274.05714285714299"/>
    <m/>
    <n v="118825.71430000001"/>
    <x v="0"/>
    <n v="15896.875"/>
    <x v="482"/>
    <x v="0"/>
    <m/>
  </r>
  <r>
    <d v="2022-11-29T00:57:10"/>
    <x v="1"/>
    <n v="34"/>
    <s v="MONTOYA OSPINA GILBERTO ANTONIO"/>
    <x v="3"/>
    <x v="0"/>
    <n v="277"/>
    <n v="27.7"/>
    <n v="274.05714285714299"/>
    <s v="1 Descuento (Despachadora Isabel) "/>
    <n v="118825.71430000001"/>
    <x v="0"/>
    <n v="15896.875"/>
    <x v="482"/>
    <x v="0"/>
    <m/>
  </r>
  <r>
    <d v="2022-11-29T00:57:10"/>
    <x v="1"/>
    <n v="35"/>
    <s v="URIBE HERRERA JUAN ESTEBAN"/>
    <x v="3"/>
    <x v="0"/>
    <n v="296"/>
    <n v="29.6"/>
    <n v="274.05714285714299"/>
    <s v="1 Descuento (Usuario con Movilidad reducida) "/>
    <n v="118825.71430000001"/>
    <x v="1"/>
    <n v="15896.875"/>
    <x v="482"/>
    <x v="0"/>
    <m/>
  </r>
  <r>
    <d v="2022-11-29T00:57:10"/>
    <x v="1"/>
    <n v="36"/>
    <s v="MARTINEZ CHAVERRA LUIS NORBERTO"/>
    <x v="1"/>
    <x v="3"/>
    <n v="287"/>
    <n v="26.090909090909101"/>
    <n v="301.46285714285699"/>
    <s v="1 Descuento (Despachadora Isabel) "/>
    <n v="130708.28569999999"/>
    <x v="0"/>
    <n v="15896.875"/>
    <x v="482"/>
    <x v="0"/>
    <m/>
  </r>
  <r>
    <d v="2022-11-29T00:57:11"/>
    <x v="1"/>
    <n v="37"/>
    <s v="RESTREPO RODRIGUEZ LIBARDO ANDRES"/>
    <x v="6"/>
    <x v="0"/>
    <n v="229"/>
    <n v="28.625"/>
    <n v="219.245714285714"/>
    <m/>
    <n v="95060.571400000001"/>
    <x v="1"/>
    <n v="15896.875"/>
    <x v="482"/>
    <x v="0"/>
    <m/>
  </r>
  <r>
    <d v="2022-11-29T00:57:11"/>
    <x v="1"/>
    <n v="40"/>
    <s v="OCAMPO OCAMPO ANTONIO JOSE"/>
    <x v="2"/>
    <x v="0"/>
    <n v="158"/>
    <n v="26.3333333333333"/>
    <n v="164.43428571428601"/>
    <m/>
    <n v="71295.428599999999"/>
    <x v="0"/>
    <n v="15896.875"/>
    <x v="482"/>
    <x v="0"/>
    <m/>
  </r>
  <r>
    <d v="2022-11-29T00:57:11"/>
    <x v="1"/>
    <n v="41"/>
    <s v="GARCIA DAVID WILSON ALBERTO"/>
    <x v="6"/>
    <x v="0"/>
    <n v="225"/>
    <n v="28.125"/>
    <n v="219.245714285714"/>
    <s v="2 Descuentos (Propietario) "/>
    <n v="95060.571400000001"/>
    <x v="1"/>
    <n v="15896.875"/>
    <x v="482"/>
    <x v="0"/>
    <m/>
  </r>
  <r>
    <d v="2022-11-29T00:57:12"/>
    <x v="1"/>
    <n v="42"/>
    <s v="BARRANTES GALLEGO DANIEL CAMILO"/>
    <x v="6"/>
    <x v="0"/>
    <n v="263"/>
    <n v="30.9411764705882"/>
    <n v="232.948571428571"/>
    <m/>
    <n v="101001.85709999999"/>
    <x v="0"/>
    <n v="15896.875"/>
    <x v="482"/>
    <x v="0"/>
    <m/>
  </r>
  <r>
    <d v="2022-11-29T00:57:27"/>
    <x v="1"/>
    <n v="2"/>
    <s v="CAAS LEZCANO IVAN ARTURO"/>
    <x v="0"/>
    <x v="0"/>
    <n v="193"/>
    <n v="21.5555555555556"/>
    <n v="193"/>
    <s v="1 Descuento (Despachadora Isabel) "/>
    <n v="82800"/>
    <x v="1"/>
    <n v="11780"/>
    <x v="482"/>
    <x v="0"/>
    <m/>
  </r>
  <r>
    <d v="2022-11-29T00:57:28"/>
    <x v="1"/>
    <n v="4"/>
    <s v="ORTEGA ARROYAVE JUAN PABLO"/>
    <x v="0"/>
    <x v="0"/>
    <n v="186"/>
    <n v="20.6666666666667"/>
    <n v="186"/>
    <m/>
    <n v="79650"/>
    <x v="0"/>
    <n v="11780"/>
    <x v="482"/>
    <x v="0"/>
    <m/>
  </r>
  <r>
    <d v="2022-11-29T00:57:28"/>
    <x v="1"/>
    <n v="9"/>
    <s v="PINEDA ESTRADA CRISTIAN JOHAN"/>
    <x v="0"/>
    <x v="0"/>
    <n v="203"/>
    <n v="22.6"/>
    <n v="203"/>
    <m/>
    <n v="87300"/>
    <x v="0"/>
    <n v="11780"/>
    <x v="482"/>
    <x v="0"/>
    <m/>
  </r>
  <r>
    <d v="2022-11-29T00:57:28"/>
    <x v="1"/>
    <n v="39"/>
    <s v="PIEDRAHITA MUOZ JUAN PABLO"/>
    <x v="0"/>
    <x v="0"/>
    <n v="200"/>
    <n v="22.2222222222222"/>
    <n v="200"/>
    <m/>
    <n v="85950"/>
    <x v="0"/>
    <n v="11780"/>
    <x v="482"/>
    <x v="0"/>
    <m/>
  </r>
  <r>
    <d v="2022-11-30T00:52:04"/>
    <x v="9"/>
    <n v="1"/>
    <s v="BERRIO GIL YEYSON DARIO"/>
    <x v="6"/>
    <x v="0"/>
    <n v="214"/>
    <n v="25.176470588235301"/>
    <n v="218.116607773852"/>
    <s v="12 Descuentos (10 Transbordo veh 39 y 2 Conducts) "/>
    <n v="94327.473499999993"/>
    <x v="0"/>
    <n v="14564.705900000001"/>
    <x v="483"/>
    <x v="0"/>
    <m/>
  </r>
  <r>
    <d v="2022-11-30T00:52:04"/>
    <x v="9"/>
    <n v="2"/>
    <s v="CAAS LEZCANO IVAN ARTURO"/>
    <x v="6"/>
    <x v="0"/>
    <n v="236"/>
    <n v="29.5"/>
    <n v="205.28621908127201"/>
    <m/>
    <n v="88778.798599999995"/>
    <x v="1"/>
    <n v="14564.705900000001"/>
    <x v="483"/>
    <x v="0"/>
    <m/>
  </r>
  <r>
    <d v="2022-11-30T00:52:04"/>
    <x v="9"/>
    <n v="3"/>
    <s v="CANO JIMENEZ ESNEIDER"/>
    <x v="4"/>
    <x v="0"/>
    <n v="172"/>
    <n v="24.571428571428601"/>
    <n v="179.625441696113"/>
    <m/>
    <n v="77681.448799999998"/>
    <x v="0"/>
    <n v="14564.705900000001"/>
    <x v="483"/>
    <x v="0"/>
    <m/>
  </r>
  <r>
    <d v="2022-11-30T00:52:04"/>
    <x v="9"/>
    <n v="5"/>
    <s v="GONZALEZ MONTAO HERNAN DARIO"/>
    <x v="0"/>
    <x v="0"/>
    <n v="253"/>
    <n v="28.1111111111111"/>
    <n v="230.94699646643099"/>
    <m/>
    <n v="99876.148400000005"/>
    <x v="1"/>
    <n v="14564.705900000001"/>
    <x v="483"/>
    <x v="0"/>
    <m/>
  </r>
  <r>
    <d v="2022-11-30T00:52:05"/>
    <x v="9"/>
    <n v="6"/>
    <s v="VARGAS ROJAS DIELMER AUGUSTO"/>
    <x v="3"/>
    <x v="0"/>
    <n v="256"/>
    <n v="25.6"/>
    <n v="256.60777385159003"/>
    <s v="1 Descuento (Conduct) "/>
    <n v="110973.4982"/>
    <x v="0"/>
    <n v="14564.705900000001"/>
    <x v="483"/>
    <x v="0"/>
    <m/>
  </r>
  <r>
    <d v="2022-11-30T00:52:05"/>
    <x v="9"/>
    <n v="7"/>
    <s v="LONDOO ORTIZ ARNOLD DAVID"/>
    <x v="0"/>
    <x v="0"/>
    <n v="228"/>
    <n v="25.3333333333333"/>
    <n v="230.94699646643099"/>
    <s v="1 Descuento (Propietario) "/>
    <n v="99876.148400000005"/>
    <x v="1"/>
    <n v="14564.705900000001"/>
    <x v="483"/>
    <x v="0"/>
    <m/>
  </r>
  <r>
    <d v="2022-11-30T00:52:05"/>
    <x v="9"/>
    <n v="8"/>
    <s v="VACA FIERRO ROBINSON"/>
    <x v="6"/>
    <x v="0"/>
    <n v="186"/>
    <n v="24.8"/>
    <n v="192.45583038869299"/>
    <s v="1 Descuento (Propietario) "/>
    <n v="83230.123699999996"/>
    <x v="1"/>
    <n v="14564.705900000001"/>
    <x v="483"/>
    <x v="0"/>
    <m/>
  </r>
  <r>
    <d v="2022-11-30T00:52:05"/>
    <x v="9"/>
    <n v="9"/>
    <s v="PINEDA ESTRADA CRISTIAN JOHAN"/>
    <x v="2"/>
    <x v="0"/>
    <n v="133"/>
    <n v="22.1666666666667"/>
    <n v="153.96466431095399"/>
    <m/>
    <n v="66584.098899999997"/>
    <x v="0"/>
    <n v="14564.705900000001"/>
    <x v="483"/>
    <x v="0"/>
    <m/>
  </r>
  <r>
    <d v="2022-11-30T00:52:06"/>
    <x v="1"/>
    <n v="11"/>
    <s v="HURTADO MADRID JUAN ESTEBAN"/>
    <x v="2"/>
    <x v="0"/>
    <n v="150"/>
    <n v="25"/>
    <n v="153.96466431095399"/>
    <m/>
    <n v="66584.098899999997"/>
    <x v="0"/>
    <n v="14564.705900000001"/>
    <x v="483"/>
    <x v="0"/>
    <m/>
  </r>
  <r>
    <d v="2022-11-30T00:52:06"/>
    <x v="1"/>
    <n v="13"/>
    <s v="BOLIVAR PARIAS RICARDO STIVEN"/>
    <x v="4"/>
    <x v="0"/>
    <n v="207"/>
    <n v="29.571428571428601"/>
    <n v="179.625441696113"/>
    <s v="2 Descuentos (Incidente con Usuarios) "/>
    <n v="77681.448799999998"/>
    <x v="0"/>
    <n v="14564.705900000001"/>
    <x v="483"/>
    <x v="0"/>
    <m/>
  </r>
  <r>
    <d v="2022-11-30T00:52:06"/>
    <x v="1"/>
    <n v="14"/>
    <s v="JIMENEZ JIMENEZ OMAR DAVID"/>
    <x v="0"/>
    <x v="0"/>
    <n v="250"/>
    <n v="27.7777777777778"/>
    <n v="230.94699646643099"/>
    <m/>
    <n v="99876.148400000005"/>
    <x v="1"/>
    <n v="14564.705900000001"/>
    <x v="483"/>
    <x v="0"/>
    <m/>
  </r>
  <r>
    <d v="2022-11-30T00:52:07"/>
    <x v="1"/>
    <n v="16"/>
    <s v="MEJIA YEISON"/>
    <x v="10"/>
    <x v="3"/>
    <n v="103"/>
    <n v="22.8888888888889"/>
    <n v="115.47349823321601"/>
    <m/>
    <n v="49938.074200000003"/>
    <x v="0"/>
    <n v="14564.705900000001"/>
    <x v="483"/>
    <x v="0"/>
    <m/>
  </r>
  <r>
    <d v="2022-11-30T00:52:07"/>
    <x v="1"/>
    <n v="17"/>
    <s v="GALINDEZ CHAVARRIAGA LUIS FERNANDO"/>
    <x v="3"/>
    <x v="0"/>
    <n v="237"/>
    <n v="23.7"/>
    <n v="256.60777385159003"/>
    <m/>
    <n v="110973.4982"/>
    <x v="0"/>
    <n v="14564.705900000001"/>
    <x v="483"/>
    <x v="0"/>
    <m/>
  </r>
  <r>
    <d v="2022-11-30T00:52:07"/>
    <x v="1"/>
    <n v="18"/>
    <s v="RENDON VIANA HUMBERTO DE JESUS"/>
    <x v="0"/>
    <x v="0"/>
    <n v="240"/>
    <n v="26.6666666666667"/>
    <n v="230.94699646643099"/>
    <m/>
    <n v="99876.148400000005"/>
    <x v="0"/>
    <n v="14564.705900000001"/>
    <x v="483"/>
    <x v="0"/>
    <m/>
  </r>
  <r>
    <d v="2022-11-30T00:52:08"/>
    <x v="1"/>
    <n v="20"/>
    <s v="TABORDA ROJAS DIEGO ALEJANDRO"/>
    <x v="1"/>
    <x v="0"/>
    <n v="298"/>
    <n v="27.090909090909101"/>
    <n v="282.26855123674898"/>
    <m/>
    <n v="122070.8481"/>
    <x v="0"/>
    <n v="14564.705900000001"/>
    <x v="483"/>
    <x v="0"/>
    <m/>
  </r>
  <r>
    <d v="2022-11-30T00:52:08"/>
    <x v="1"/>
    <n v="22"/>
    <s v="QUIRAMA CASTAEDA JHON JADER"/>
    <x v="1"/>
    <x v="0"/>
    <n v="268"/>
    <n v="24.363636363636399"/>
    <n v="282.26855123674898"/>
    <s v="1 Descuento (Conduct) "/>
    <n v="122070.8481"/>
    <x v="1"/>
    <n v="14564.705900000001"/>
    <x v="483"/>
    <x v="0"/>
    <m/>
  </r>
  <r>
    <d v="2022-11-30T00:52:08"/>
    <x v="1"/>
    <n v="23"/>
    <s v="VELEZ ZAPATA SANTIAGO"/>
    <x v="1"/>
    <x v="0"/>
    <n v="291"/>
    <n v="26.454545454545499"/>
    <n v="282.26855123674898"/>
    <m/>
    <n v="122070.8481"/>
    <x v="2"/>
    <n v="14564.705900000001"/>
    <x v="483"/>
    <x v="0"/>
    <m/>
  </r>
  <r>
    <d v="2022-11-30T00:52:08"/>
    <x v="1"/>
    <n v="24"/>
    <s v="PACHECO MOGOLLON ELIAS ISIDRO"/>
    <x v="0"/>
    <x v="0"/>
    <n v="255"/>
    <n v="28.3333333333333"/>
    <n v="230.94699646643099"/>
    <m/>
    <n v="99876.148400000005"/>
    <x v="0"/>
    <n v="14564.705900000001"/>
    <x v="483"/>
    <x v="0"/>
    <m/>
  </r>
  <r>
    <d v="2022-11-30T00:52:09"/>
    <x v="1"/>
    <n v="26"/>
    <s v="FRANCO BRAVO JHOAN FERNANDO"/>
    <x v="9"/>
    <x v="0"/>
    <n v="273"/>
    <n v="23.739130434782599"/>
    <n v="295.09893992932899"/>
    <m/>
    <n v="127619.523"/>
    <x v="0"/>
    <n v="14564.705900000001"/>
    <x v="483"/>
    <x v="0"/>
    <m/>
  </r>
  <r>
    <d v="2022-11-30T00:52:09"/>
    <x v="1"/>
    <n v="27"/>
    <s v="DURANGO DAVID JOSE"/>
    <x v="3"/>
    <x v="0"/>
    <n v="243"/>
    <n v="24.3"/>
    <n v="256.60777385159003"/>
    <m/>
    <n v="110973.4982"/>
    <x v="0"/>
    <n v="14564.705900000001"/>
    <x v="483"/>
    <x v="0"/>
    <m/>
  </r>
  <r>
    <d v="2022-11-30T00:52:09"/>
    <x v="1"/>
    <n v="28"/>
    <s v="MACIAS HERNANDEZ JULIAN DAVID"/>
    <x v="0"/>
    <x v="3"/>
    <n v="216"/>
    <n v="24"/>
    <n v="230.94699646643099"/>
    <m/>
    <n v="99876.148400000005"/>
    <x v="0"/>
    <n v="14564.705900000001"/>
    <x v="483"/>
    <x v="0"/>
    <m/>
  </r>
  <r>
    <d v="2022-11-30T00:52:10"/>
    <x v="1"/>
    <n v="29"/>
    <s v="VALENCIA MENDOZA JHON"/>
    <x v="4"/>
    <x v="0"/>
    <n v="165"/>
    <n v="23.571428571428601"/>
    <n v="179.625441696113"/>
    <m/>
    <n v="77681.448799999998"/>
    <x v="0"/>
    <n v="14564.705900000001"/>
    <x v="483"/>
    <x v="0"/>
    <m/>
  </r>
  <r>
    <d v="2022-11-30T00:52:10"/>
    <x v="9"/>
    <n v="30"/>
    <s v="HIGUITA JHOSIMAR"/>
    <x v="6"/>
    <x v="0"/>
    <n v="234"/>
    <n v="29.25"/>
    <n v="205.28621908127201"/>
    <m/>
    <n v="88778.798599999995"/>
    <x v="0"/>
    <n v="14564.705900000001"/>
    <x v="483"/>
    <x v="0"/>
    <m/>
  </r>
  <r>
    <d v="2022-11-30T00:52:10"/>
    <x v="9"/>
    <n v="31"/>
    <s v="IDARRAGA GARCIA MIGUEL ANGEL"/>
    <x v="0"/>
    <x v="0"/>
    <n v="235"/>
    <n v="26.1111111111111"/>
    <n v="230.94699646643099"/>
    <m/>
    <n v="99876.148400000005"/>
    <x v="0"/>
    <n v="14564.705900000001"/>
    <x v="483"/>
    <x v="0"/>
    <m/>
  </r>
  <r>
    <d v="2022-11-30T00:52:10"/>
    <x v="9"/>
    <n v="33"/>
    <s v="TEJADA PEREZ JHON ALEXIS"/>
    <x v="6"/>
    <x v="0"/>
    <n v="198"/>
    <n v="24.75"/>
    <n v="205.28621908127201"/>
    <m/>
    <n v="88778.798599999995"/>
    <x v="0"/>
    <n v="14564.705900000001"/>
    <x v="483"/>
    <x v="0"/>
    <m/>
  </r>
  <r>
    <d v="2022-11-30T00:52:11"/>
    <x v="9"/>
    <n v="34"/>
    <s v="MONTOYA OSPINA GILBERTO ANTONIO"/>
    <x v="0"/>
    <x v="0"/>
    <n v="236"/>
    <n v="26.2222222222222"/>
    <n v="230.94699646643099"/>
    <m/>
    <n v="99876.148400000005"/>
    <x v="0"/>
    <n v="14564.705900000001"/>
    <x v="483"/>
    <x v="0"/>
    <m/>
  </r>
  <r>
    <d v="2022-11-30T00:52:11"/>
    <x v="9"/>
    <n v="35"/>
    <s v="URIBE HERRERA JUAN ESTEBAN"/>
    <x v="6"/>
    <x v="0"/>
    <n v="228"/>
    <n v="28.5"/>
    <n v="205.28621908127201"/>
    <s v="1 Descuento (Conduct) "/>
    <n v="88778.798599999995"/>
    <x v="1"/>
    <n v="14564.705900000001"/>
    <x v="483"/>
    <x v="0"/>
    <m/>
  </r>
  <r>
    <d v="2022-11-30T00:52:11"/>
    <x v="9"/>
    <n v="36"/>
    <s v="MARTINEZ CHAVERRA LUIS NORBERTO"/>
    <x v="3"/>
    <x v="0"/>
    <n v="228"/>
    <n v="22.8"/>
    <n v="256.60777385159003"/>
    <m/>
    <n v="110973.4982"/>
    <x v="0"/>
    <n v="14564.705900000001"/>
    <x v="483"/>
    <x v="0"/>
    <m/>
  </r>
  <r>
    <d v="2022-11-30T00:52:12"/>
    <x v="9"/>
    <n v="37"/>
    <s v="RESTREPO RODRIGUEZ LIBARDO ANDRES"/>
    <x v="4"/>
    <x v="0"/>
    <n v="167"/>
    <n v="23.8571428571429"/>
    <n v="179.625441696113"/>
    <m/>
    <n v="77681.448799999998"/>
    <x v="1"/>
    <n v="14564.705900000001"/>
    <x v="483"/>
    <x v="0"/>
    <m/>
  </r>
  <r>
    <d v="2022-11-30T00:52:12"/>
    <x v="9"/>
    <n v="39"/>
    <s v="PIEDRAHITA MUOZ JUAN PABLO"/>
    <x v="6"/>
    <x v="1"/>
    <n v="200"/>
    <n v="25"/>
    <n v="205.28621908127201"/>
    <m/>
    <n v="88778.798599999995"/>
    <x v="0"/>
    <n v="14564.705900000001"/>
    <x v="483"/>
    <x v="0"/>
    <m/>
  </r>
  <r>
    <d v="2022-11-30T00:52:12"/>
    <x v="9"/>
    <n v="40"/>
    <s v="OCAMPO OCAMPO ANTONIO JOSE"/>
    <x v="3"/>
    <x v="0"/>
    <n v="271"/>
    <n v="27.1"/>
    <n v="256.60777385159003"/>
    <s v="4 Descuentos (3Conducts y Usuario desubicado) "/>
    <n v="110973.4982"/>
    <x v="0"/>
    <n v="14564.705900000001"/>
    <x v="483"/>
    <x v="0"/>
    <m/>
  </r>
  <r>
    <d v="2022-11-30T00:52:12"/>
    <x v="9"/>
    <n v="41"/>
    <s v="GARCIA DAVID WILSON ALBERTO"/>
    <x v="6"/>
    <x v="0"/>
    <n v="203"/>
    <n v="25.375"/>
    <n v="205.28621908127201"/>
    <s v="1 Descuento (Conduct) "/>
    <n v="88778.798599999995"/>
    <x v="1"/>
    <n v="14564.705900000001"/>
    <x v="483"/>
    <x v="0"/>
    <m/>
  </r>
  <r>
    <d v="2022-11-30T00:52:13"/>
    <x v="9"/>
    <n v="42"/>
    <s v="BARRANTES GALLEGO DANIEL CAMILO"/>
    <x v="6"/>
    <x v="0"/>
    <n v="188"/>
    <n v="23.5"/>
    <n v="205.28621908127201"/>
    <m/>
    <n v="88778.798599999995"/>
    <x v="0"/>
    <n v="14564.705900000001"/>
    <x v="483"/>
    <x v="0"/>
    <m/>
  </r>
  <r>
    <d v="2022-11-30T00:52:32"/>
    <x v="9"/>
    <n v="4"/>
    <s v="ORTEGA ARROYAVE JUAN PABLO"/>
    <x v="4"/>
    <x v="0"/>
    <n v="143"/>
    <n v="20.428571428571399"/>
    <n v="143"/>
    <m/>
    <n v="61200"/>
    <x v="0"/>
    <n v="11880"/>
    <x v="483"/>
    <x v="0"/>
    <m/>
  </r>
  <r>
    <d v="2022-11-30T00:52:32"/>
    <x v="9"/>
    <n v="10"/>
    <s v="LONDOO CADAVID DAVID SANTIAGO"/>
    <x v="6"/>
    <x v="0"/>
    <n v="168"/>
    <n v="21"/>
    <n v="168"/>
    <m/>
    <n v="72000"/>
    <x v="0"/>
    <n v="11880"/>
    <x v="483"/>
    <x v="0"/>
    <m/>
  </r>
  <r>
    <d v="2022-11-30T00:52:33"/>
    <x v="1"/>
    <n v="12"/>
    <s v="MORALES CASTAEDA JONNY EDISON"/>
    <x v="7"/>
    <x v="0"/>
    <n v="65"/>
    <n v="21.6666666666667"/>
    <n v="65"/>
    <m/>
    <n v="27900"/>
    <x v="0"/>
    <n v="11880"/>
    <x v="483"/>
    <x v="0"/>
    <m/>
  </r>
  <r>
    <d v="2022-11-30T00:52:33"/>
    <x v="1"/>
    <n v="15"/>
    <s v="LONDOO LOPERA DUVAN ANDRES"/>
    <x v="3"/>
    <x v="0"/>
    <n v="218"/>
    <n v="21.8"/>
    <n v="218"/>
    <m/>
    <n v="93600"/>
    <x v="0"/>
    <n v="11880"/>
    <x v="483"/>
    <x v="0"/>
    <m/>
  </r>
  <r>
    <d v="2022-12-01T00:36:26"/>
    <x v="1"/>
    <n v="1"/>
    <s v="PIEDRAHITA MUOZ JUAN PABLO"/>
    <x v="6"/>
    <x v="0"/>
    <n v="258"/>
    <n v="32.25"/>
    <n v="226.09187279151899"/>
    <s v="2 Descuentos (Conduct y jefe de ruta) "/>
    <n v="98141.342799999999"/>
    <x v="0"/>
    <n v="15232.3529"/>
    <x v="484"/>
    <x v="0"/>
    <m/>
  </r>
  <r>
    <d v="2022-12-01T00:36:27"/>
    <x v="1"/>
    <n v="2"/>
    <s v="CAAS LEZCANO IVAN ARTURO"/>
    <x v="10"/>
    <x v="0"/>
    <n v="119"/>
    <n v="29.75"/>
    <n v="113.04593639575999"/>
    <m/>
    <n v="49070.671399999999"/>
    <x v="1"/>
    <n v="15232.3529"/>
    <x v="484"/>
    <x v="0"/>
    <m/>
  </r>
  <r>
    <d v="2022-12-01T00:36:27"/>
    <x v="1"/>
    <n v="3"/>
    <s v="CANO JIMENEZ ESNEIDER"/>
    <x v="6"/>
    <x v="0"/>
    <n v="205"/>
    <n v="25.625"/>
    <n v="226.09187279151899"/>
    <m/>
    <n v="98141.342799999999"/>
    <x v="0"/>
    <n v="15232.3529"/>
    <x v="484"/>
    <x v="0"/>
    <m/>
  </r>
  <r>
    <d v="2022-12-01T00:36:27"/>
    <x v="1"/>
    <n v="5"/>
    <s v="GONZALEZ MONTAO HERNAN DARIO"/>
    <x v="0"/>
    <x v="0"/>
    <n v="251"/>
    <n v="27.8888888888889"/>
    <n v="254.353356890459"/>
    <s v="1 Descuento (Propietario) "/>
    <n v="110409.01059999999"/>
    <x v="1"/>
    <n v="15232.3529"/>
    <x v="484"/>
    <x v="0"/>
    <m/>
  </r>
  <r>
    <d v="2022-12-01T00:36:27"/>
    <x v="1"/>
    <n v="6"/>
    <s v="VARGAS ROJAS DIELMER AUGUSTO"/>
    <x v="1"/>
    <x v="0"/>
    <n v="319"/>
    <n v="29"/>
    <n v="310.876325088339"/>
    <s v="GILBERTO MONTOYA Realiz 6 viajes donde moviliz 152 Usuarios "/>
    <n v="134944.3463"/>
    <x v="0"/>
    <n v="15232.3529"/>
    <x v="484"/>
    <x v="0"/>
    <m/>
  </r>
  <r>
    <d v="2022-12-01T00:36:27"/>
    <x v="1"/>
    <n v="7"/>
    <s v="VILLA RIOS JHON ANDERSON"/>
    <x v="3"/>
    <x v="0"/>
    <n v="323"/>
    <n v="32.299999999999997"/>
    <n v="282.614840989399"/>
    <m/>
    <n v="122676.6784"/>
    <x v="1"/>
    <n v="15232.3529"/>
    <x v="484"/>
    <x v="0"/>
    <m/>
  </r>
  <r>
    <d v="2022-12-01T00:36:27"/>
    <x v="1"/>
    <n v="8"/>
    <s v="VACA FIERRO ROBINSON"/>
    <x v="3"/>
    <x v="0"/>
    <n v="292"/>
    <n v="29.2"/>
    <n v="282.614840989399"/>
    <s v="2 Descuentos (Usuario con Movilidad reducida) "/>
    <n v="122676.6784"/>
    <x v="1"/>
    <n v="15232.3529"/>
    <x v="484"/>
    <x v="0"/>
    <m/>
  </r>
  <r>
    <d v="2022-12-01T00:36:28"/>
    <x v="1"/>
    <n v="9"/>
    <s v="PINEDA ESTRADA CRISTIAN JOHAN"/>
    <x v="2"/>
    <x v="0"/>
    <n v="189"/>
    <n v="29.076923076923102"/>
    <n v="183.69964664310999"/>
    <m/>
    <n v="79739.841"/>
    <x v="0"/>
    <n v="15232.3529"/>
    <x v="484"/>
    <x v="0"/>
    <m/>
  </r>
  <r>
    <d v="2022-12-01T00:36:28"/>
    <x v="1"/>
    <n v="10"/>
    <s v="VALENCIA MENDOZA JHON"/>
    <x v="0"/>
    <x v="0"/>
    <n v="272"/>
    <n v="30.2222222222222"/>
    <n v="254.353356890459"/>
    <m/>
    <n v="110409.01059999999"/>
    <x v="0"/>
    <n v="15232.3529"/>
    <x v="484"/>
    <x v="0"/>
    <m/>
  </r>
  <r>
    <d v="2022-12-01T00:36:28"/>
    <x v="9"/>
    <n v="12"/>
    <s v="MORALES CASTAEDA JONNY EDISON"/>
    <x v="0"/>
    <x v="0"/>
    <n v="262"/>
    <n v="29.1111111111111"/>
    <n v="254.353356890459"/>
    <m/>
    <n v="110409.01059999999"/>
    <x v="0"/>
    <n v="15232.3529"/>
    <x v="484"/>
    <x v="0"/>
    <m/>
  </r>
  <r>
    <d v="2022-12-01T00:36:28"/>
    <x v="9"/>
    <n v="13"/>
    <s v="BOLIVAR PARIAS RICARDO STIVEN"/>
    <x v="0"/>
    <x v="0"/>
    <n v="235"/>
    <n v="26.1111111111111"/>
    <n v="254.353356890459"/>
    <m/>
    <n v="110409.01059999999"/>
    <x v="0"/>
    <n v="15232.3529"/>
    <x v="484"/>
    <x v="0"/>
    <m/>
  </r>
  <r>
    <d v="2022-12-01T00:36:28"/>
    <x v="9"/>
    <n v="14"/>
    <s v="CARVAJAL SALAZAR HECTOR MARINO"/>
    <x v="3"/>
    <x v="0"/>
    <n v="249"/>
    <n v="24.9"/>
    <n v="282.614840989399"/>
    <m/>
    <n v="122676.6784"/>
    <x v="1"/>
    <n v="15232.3529"/>
    <x v="484"/>
    <x v="0"/>
    <m/>
  </r>
  <r>
    <d v="2022-12-01T00:36:28"/>
    <x v="9"/>
    <n v="15"/>
    <s v="LONDOO LOPERA DUVAN ANDRES"/>
    <x v="0"/>
    <x v="0"/>
    <n v="212"/>
    <n v="23.5555555555556"/>
    <n v="254.353356890459"/>
    <m/>
    <n v="110409.01059999999"/>
    <x v="0"/>
    <n v="15232.3529"/>
    <x v="484"/>
    <x v="0"/>
    <m/>
  </r>
  <r>
    <d v="2022-12-01T00:36:29"/>
    <x v="9"/>
    <n v="16"/>
    <s v="MEJIA YEISON"/>
    <x v="11"/>
    <x v="0"/>
    <n v="54"/>
    <n v="27"/>
    <n v="56.522968197879898"/>
    <m/>
    <n v="24535.3357"/>
    <x v="0"/>
    <n v="15232.3529"/>
    <x v="484"/>
    <x v="0"/>
    <m/>
  </r>
  <r>
    <d v="2022-12-01T00:36:29"/>
    <x v="9"/>
    <n v="20"/>
    <s v="TABORDA ROJAS DIEGO ALEJANDRO"/>
    <x v="3"/>
    <x v="0"/>
    <n v="307"/>
    <n v="30.7"/>
    <n v="282.614840989399"/>
    <s v="2 Descuentos (Conducts) "/>
    <n v="122676.6784"/>
    <x v="0"/>
    <n v="15232.3529"/>
    <x v="484"/>
    <x v="0"/>
    <m/>
  </r>
  <r>
    <d v="2022-12-01T00:36:29"/>
    <x v="9"/>
    <n v="22"/>
    <s v="QUIRAMA CASTAEDA JHON JADER"/>
    <x v="3"/>
    <x v="3"/>
    <n v="287"/>
    <n v="28.7"/>
    <n v="282.614840989399"/>
    <m/>
    <n v="122676.6784"/>
    <x v="1"/>
    <n v="15232.3529"/>
    <x v="484"/>
    <x v="0"/>
    <m/>
  </r>
  <r>
    <d v="2022-12-01T00:36:29"/>
    <x v="9"/>
    <n v="23"/>
    <s v="VELEZ ZAPATA SANTIAGO"/>
    <x v="6"/>
    <x v="1"/>
    <n v="266"/>
    <n v="33.25"/>
    <n v="226.09187279151899"/>
    <s v="Se descuenta el viaje de 3 05 pm ya que abandona ruta sin autorizacin "/>
    <n v="98141.342799999999"/>
    <x v="2"/>
    <n v="15232.3529"/>
    <x v="484"/>
    <x v="0"/>
    <m/>
  </r>
  <r>
    <d v="2022-12-01T00:36:29"/>
    <x v="9"/>
    <n v="24"/>
    <s v="PACHECO MOGOLLON ELIAS ISIDRO"/>
    <x v="0"/>
    <x v="0"/>
    <n v="245"/>
    <n v="27.2222222222222"/>
    <n v="254.353356890459"/>
    <s v="2 Descuentos (Incidente con Usuarios) "/>
    <n v="110409.01059999999"/>
    <x v="0"/>
    <n v="15232.3529"/>
    <x v="484"/>
    <x v="0"/>
    <m/>
  </r>
  <r>
    <d v="2022-12-01T00:36:29"/>
    <x v="9"/>
    <n v="25"/>
    <s v="LONDOO ORTIZ ARNOLD DAVID"/>
    <x v="6"/>
    <x v="0"/>
    <n v="237"/>
    <n v="29.625"/>
    <n v="226.09187279151899"/>
    <m/>
    <n v="98141.342799999999"/>
    <x v="1"/>
    <n v="15232.3529"/>
    <x v="484"/>
    <x v="0"/>
    <m/>
  </r>
  <r>
    <d v="2022-12-01T00:36:30"/>
    <x v="9"/>
    <n v="26"/>
    <s v="FRANCO BRAVO JHOAN FERNANDO"/>
    <x v="0"/>
    <x v="0"/>
    <n v="237"/>
    <n v="26.3333333333333"/>
    <n v="254.353356890459"/>
    <m/>
    <n v="110409.01059999999"/>
    <x v="0"/>
    <n v="15232.3529"/>
    <x v="484"/>
    <x v="0"/>
    <m/>
  </r>
  <r>
    <d v="2022-12-01T00:36:30"/>
    <x v="9"/>
    <n v="27"/>
    <s v="DURANGO DAVID JOSE"/>
    <x v="3"/>
    <x v="3"/>
    <n v="284"/>
    <n v="28.4"/>
    <n v="282.614840989399"/>
    <m/>
    <n v="122676.6784"/>
    <x v="0"/>
    <n v="15232.3529"/>
    <x v="484"/>
    <x v="0"/>
    <m/>
  </r>
  <r>
    <d v="2022-12-01T00:36:30"/>
    <x v="9"/>
    <n v="28"/>
    <s v="MACIAS HERNANDEZ JULIAN DAVID"/>
    <x v="2"/>
    <x v="0"/>
    <n v="148"/>
    <n v="24.6666666666667"/>
    <n v="169.56890459364001"/>
    <m/>
    <n v="73606.007100000003"/>
    <x v="0"/>
    <n v="15232.3529"/>
    <x v="484"/>
    <x v="0"/>
    <m/>
  </r>
  <r>
    <d v="2022-12-01T00:36:30"/>
    <x v="9"/>
    <n v="29"/>
    <s v="VALENCIA MENDOZA JHON"/>
    <x v="2"/>
    <x v="0"/>
    <n v="168"/>
    <n v="28"/>
    <n v="169.56890459364001"/>
    <m/>
    <n v="73606.007100000003"/>
    <x v="0"/>
    <n v="15232.3529"/>
    <x v="484"/>
    <x v="0"/>
    <m/>
  </r>
  <r>
    <d v="2022-12-01T00:36:30"/>
    <x v="9"/>
    <n v="30"/>
    <s v="HIGUITA JHOSIMAR"/>
    <x v="10"/>
    <x v="0"/>
    <n v="102"/>
    <n v="25.5"/>
    <n v="113.04593639575999"/>
    <m/>
    <n v="49070.671399999999"/>
    <x v="0"/>
    <n v="15232.3529"/>
    <x v="484"/>
    <x v="0"/>
    <m/>
  </r>
  <r>
    <d v="2022-12-01T00:36:30"/>
    <x v="1"/>
    <n v="31"/>
    <s v="IDARRAGA GARCIA MIGUEL ANGEL"/>
    <x v="0"/>
    <x v="0"/>
    <n v="221"/>
    <n v="24.5555555555556"/>
    <n v="254.353356890459"/>
    <s v="1 Descuento (Isabel despachadora) "/>
    <n v="110409.01059999999"/>
    <x v="0"/>
    <n v="15232.3529"/>
    <x v="484"/>
    <x v="0"/>
    <m/>
  </r>
  <r>
    <d v="2022-12-01T00:36:31"/>
    <x v="1"/>
    <n v="32"/>
    <s v="ORTEGA ARROYAVE JUAN PABLO"/>
    <x v="8"/>
    <x v="3"/>
    <n v="130"/>
    <n v="26"/>
    <n v="141.30742049470001"/>
    <m/>
    <n v="61338.339200000002"/>
    <x v="0"/>
    <n v="15232.3529"/>
    <x v="484"/>
    <x v="0"/>
    <m/>
  </r>
  <r>
    <d v="2022-12-01T00:36:31"/>
    <x v="1"/>
    <n v="33"/>
    <s v="TEJADA PEREZ JHON ALEXIS"/>
    <x v="6"/>
    <x v="0"/>
    <n v="234"/>
    <n v="29.25"/>
    <n v="226.09187279151899"/>
    <m/>
    <n v="98141.342799999999"/>
    <x v="0"/>
    <n v="15232.3529"/>
    <x v="484"/>
    <x v="0"/>
    <m/>
  </r>
  <r>
    <d v="2022-12-01T00:36:31"/>
    <x v="1"/>
    <n v="35"/>
    <s v="LONDOO CADAVID DAVID SANTIAGO"/>
    <x v="1"/>
    <x v="3"/>
    <n v="317"/>
    <n v="28.818181818181799"/>
    <n v="310.876325088339"/>
    <s v="1 Descuento (Isabel despachadora) "/>
    <n v="134944.3463"/>
    <x v="1"/>
    <n v="15232.3529"/>
    <x v="484"/>
    <x v="0"/>
    <m/>
  </r>
  <r>
    <d v="2022-12-01T00:36:31"/>
    <x v="1"/>
    <n v="36"/>
    <s v="MARTINEZ CHAVERRA LUIS NORBERTO"/>
    <x v="0"/>
    <x v="2"/>
    <n v="248"/>
    <n v="27.5555555555556"/>
    <n v="254.353356890459"/>
    <m/>
    <n v="110409.01059999999"/>
    <x v="0"/>
    <n v="15232.3529"/>
    <x v="484"/>
    <x v="0"/>
    <m/>
  </r>
  <r>
    <d v="2022-12-01T00:36:31"/>
    <x v="1"/>
    <n v="37"/>
    <s v="PIEDRAHITA MADRID SANTIAGO"/>
    <x v="6"/>
    <x v="0"/>
    <n v="227"/>
    <n v="28.375"/>
    <n v="226.09187279151899"/>
    <m/>
    <n v="98141.342799999999"/>
    <x v="1"/>
    <n v="15232.3529"/>
    <x v="484"/>
    <x v="0"/>
    <m/>
  </r>
  <r>
    <d v="2022-12-01T00:36:31"/>
    <x v="1"/>
    <n v="38"/>
    <s v="DURANGO MANCO ANDRES DE JESUS"/>
    <x v="2"/>
    <x v="0"/>
    <n v="230"/>
    <n v="35.384615384615401"/>
    <n v="183.69964664310999"/>
    <m/>
    <n v="79739.841"/>
    <x v="0"/>
    <n v="15232.3529"/>
    <x v="484"/>
    <x v="0"/>
    <m/>
  </r>
  <r>
    <d v="2022-12-01T00:36:32"/>
    <x v="1"/>
    <n v="39"/>
    <s v="POSSO CORREA SANTIAGO ELIECER"/>
    <x v="4"/>
    <x v="0"/>
    <n v="173"/>
    <n v="24.714285714285701"/>
    <n v="197.83038869257999"/>
    <m/>
    <n v="85873.674899999998"/>
    <x v="0"/>
    <n v="15232.3529"/>
    <x v="484"/>
    <x v="0"/>
    <m/>
  </r>
  <r>
    <d v="2022-12-01T00:36:32"/>
    <x v="1"/>
    <n v="40"/>
    <s v="HURTADO MADRID JUAN ESTEBAN"/>
    <x v="6"/>
    <x v="0"/>
    <n v="211"/>
    <n v="26.375"/>
    <n v="226.09187279151899"/>
    <m/>
    <n v="98141.342799999999"/>
    <x v="0"/>
    <n v="15232.3529"/>
    <x v="484"/>
    <x v="0"/>
    <m/>
  </r>
  <r>
    <d v="2022-12-01T00:36:32"/>
    <x v="1"/>
    <n v="41"/>
    <s v="GARCIA DAVID WILSON ALBERTO"/>
    <x v="0"/>
    <x v="0"/>
    <n v="251"/>
    <n v="27.8888888888889"/>
    <n v="254.353356890459"/>
    <m/>
    <n v="110409.01059999999"/>
    <x v="1"/>
    <n v="15232.3529"/>
    <x v="484"/>
    <x v="0"/>
    <m/>
  </r>
  <r>
    <d v="2022-12-01T00:36:32"/>
    <x v="1"/>
    <n v="42"/>
    <s v="BARRANTES GALLEGO DANIEL CAMILO"/>
    <x v="6"/>
    <x v="0"/>
    <n v="235"/>
    <n v="29.375"/>
    <n v="226.09187279151899"/>
    <m/>
    <n v="98141.342799999999"/>
    <x v="0"/>
    <n v="15232.3529"/>
    <x v="484"/>
    <x v="0"/>
    <m/>
  </r>
  <r>
    <d v="2022-12-01T00:36:37"/>
    <x v="1"/>
    <n v="4"/>
    <s v="ORTEGA ARROYAVE JUAN PABLO"/>
    <x v="7"/>
    <x v="0"/>
    <n v="60"/>
    <n v="20"/>
    <n v="60"/>
    <m/>
    <n v="25650"/>
    <x v="0"/>
    <n v="10000"/>
    <x v="484"/>
    <x v="0"/>
    <m/>
  </r>
  <r>
    <d v="2022-12-01T00:36:37"/>
    <x v="9"/>
    <n v="17"/>
    <s v="GALINDEZ CHAVARRIAGA LUIS FERNANDO"/>
    <x v="3"/>
    <x v="0"/>
    <n v="222"/>
    <n v="22.2"/>
    <n v="222"/>
    <m/>
    <n v="24535.3357"/>
    <x v="0"/>
    <n v="10000"/>
    <x v="484"/>
    <x v="0"/>
    <m/>
  </r>
  <r>
    <d v="2022-12-01T00:36:37"/>
    <x v="1"/>
    <n v="18"/>
    <s v="RENDON VIANA HUMBERTO DE JESUS"/>
    <x v="6"/>
    <x v="0"/>
    <n v="177"/>
    <n v="22.125"/>
    <n v="177"/>
    <m/>
    <n v="76050"/>
    <x v="0"/>
    <n v="10000"/>
    <x v="484"/>
    <x v="0"/>
    <m/>
  </r>
  <r>
    <d v="2022-12-01T00:36:37"/>
    <x v="9"/>
    <n v="34"/>
    <s v="MONTOYA OSPINA GILBERTO ANTONIO"/>
    <x v="11"/>
    <x v="0"/>
    <n v="41"/>
    <n v="20.5"/>
    <n v="41"/>
    <m/>
    <n v="17550"/>
    <x v="0"/>
    <n v="10000"/>
    <x v="484"/>
    <x v="0"/>
    <m/>
  </r>
  <r>
    <d v="2022-12-02T01:43:28"/>
    <x v="9"/>
    <n v="1"/>
    <s v="BERRIO GIL YEYSON DARIO"/>
    <x v="6"/>
    <x v="0"/>
    <n v="201"/>
    <n v="25.125"/>
    <n v="230.71349353049899"/>
    <s v="1 Descuento (Usuario Desubicado)"/>
    <n v="100221.0721"/>
    <x v="0"/>
    <n v="16263.636399999999"/>
    <x v="485"/>
    <x v="0"/>
    <m/>
  </r>
  <r>
    <d v="2022-12-02T01:43:29"/>
    <x v="9"/>
    <n v="2"/>
    <s v="CAAS LEZCANO IVAN ARTURO"/>
    <x v="4"/>
    <x v="0"/>
    <n v="229"/>
    <n v="32.714285714285701"/>
    <n v="201.874306839187"/>
    <m/>
    <n v="87693.438099999999"/>
    <x v="1"/>
    <n v="16263.636399999999"/>
    <x v="485"/>
    <x v="0"/>
    <m/>
  </r>
  <r>
    <d v="2022-12-02T01:43:29"/>
    <x v="9"/>
    <n v="4"/>
    <s v="ORTEGA ARROYAVE JUAN PABLO"/>
    <x v="6"/>
    <x v="0"/>
    <n v="255"/>
    <n v="31.875"/>
    <n v="230.71349353049899"/>
    <s v="3 Descuentos (Jefe de ruta) "/>
    <n v="100221.0721"/>
    <x v="0"/>
    <n v="16263.636399999999"/>
    <x v="485"/>
    <x v="0"/>
    <m/>
  </r>
  <r>
    <d v="2022-12-02T01:43:29"/>
    <x v="9"/>
    <n v="5"/>
    <s v="GONZALEZ MONTAO HERNAN DARIO"/>
    <x v="0"/>
    <x v="0"/>
    <n v="270"/>
    <n v="30"/>
    <n v="259.55268022181099"/>
    <m/>
    <n v="112748.7061"/>
    <x v="1"/>
    <n v="16263.636399999999"/>
    <x v="485"/>
    <x v="0"/>
    <m/>
  </r>
  <r>
    <d v="2022-12-02T01:43:29"/>
    <x v="9"/>
    <n v="7"/>
    <s v="VILLA RIOS JHON ANDERSON"/>
    <x v="3"/>
    <x v="0"/>
    <n v="291"/>
    <n v="29.1"/>
    <n v="288.39186691312398"/>
    <m/>
    <n v="125276.3401"/>
    <x v="1"/>
    <n v="16263.636399999999"/>
    <x v="485"/>
    <x v="0"/>
    <m/>
  </r>
  <r>
    <d v="2022-12-02T01:43:29"/>
    <x v="9"/>
    <n v="9"/>
    <s v="PINEDA ESTRADA CRISTIAN JOHAN"/>
    <x v="8"/>
    <x v="0"/>
    <n v="124"/>
    <n v="24.8"/>
    <n v="144.19593345656199"/>
    <m/>
    <n v="62638.170100000003"/>
    <x v="0"/>
    <n v="16263.636399999999"/>
    <x v="485"/>
    <x v="0"/>
    <m/>
  </r>
  <r>
    <d v="2022-12-02T01:43:30"/>
    <x v="9"/>
    <n v="10"/>
    <s v="PIEDRAHITA MUOZ JUAN PABLO"/>
    <x v="0"/>
    <x v="0"/>
    <n v="256"/>
    <n v="28.4444444444444"/>
    <n v="259.55268022181099"/>
    <s v="1 Descuento (Conduct) "/>
    <n v="112748.7061"/>
    <x v="0"/>
    <n v="16263.636399999999"/>
    <x v="485"/>
    <x v="0"/>
    <m/>
  </r>
  <r>
    <d v="2022-12-02T01:43:30"/>
    <x v="1"/>
    <n v="12"/>
    <s v="MORALES CASTAEDA JONNY EDISON"/>
    <x v="2"/>
    <x v="0"/>
    <n v="176"/>
    <n v="29.3333333333333"/>
    <n v="173.03512014787401"/>
    <s v="2 Desucuentos (Conducts) "/>
    <n v="75165.804099999994"/>
    <x v="0"/>
    <n v="16263.636399999999"/>
    <x v="485"/>
    <x v="0"/>
    <m/>
  </r>
  <r>
    <d v="2022-12-02T01:43:30"/>
    <x v="1"/>
    <n v="14"/>
    <s v="JIMENEZ JIMENEZ OMAR DAVID"/>
    <x v="0"/>
    <x v="0"/>
    <n v="272"/>
    <n v="30.2222222222222"/>
    <n v="259.55268022181099"/>
    <m/>
    <n v="112748.7061"/>
    <x v="1"/>
    <n v="16263.636399999999"/>
    <x v="485"/>
    <x v="0"/>
    <m/>
  </r>
  <r>
    <d v="2022-12-02T01:43:30"/>
    <x v="1"/>
    <n v="15"/>
    <s v="LONDOO LOPERA DUVAN ANDRES"/>
    <x v="0"/>
    <x v="0"/>
    <n v="229"/>
    <n v="25.4444444444444"/>
    <n v="259.55268022181099"/>
    <m/>
    <n v="112748.7061"/>
    <x v="0"/>
    <n v="16263.636399999999"/>
    <x v="485"/>
    <x v="0"/>
    <m/>
  </r>
  <r>
    <d v="2022-12-02T01:43:30"/>
    <x v="1"/>
    <n v="16"/>
    <s v="MEJIA YEISON"/>
    <x v="6"/>
    <x v="0"/>
    <n v="196"/>
    <n v="24.5"/>
    <n v="230.71349353049899"/>
    <s v="1 Descuento (Jefe de ruta) "/>
    <n v="100221.0721"/>
    <x v="0"/>
    <n v="16263.636399999999"/>
    <x v="485"/>
    <x v="0"/>
    <m/>
  </r>
  <r>
    <d v="2022-12-02T01:43:30"/>
    <x v="1"/>
    <n v="17"/>
    <s v="GALINDEZ CHAVARRIAGA LUIS FERNANDO"/>
    <x v="0"/>
    <x v="0"/>
    <n v="262"/>
    <n v="29.1111111111111"/>
    <n v="259.55268022181099"/>
    <m/>
    <n v="112748.7061"/>
    <x v="0"/>
    <n v="16263.636399999999"/>
    <x v="485"/>
    <x v="0"/>
    <m/>
  </r>
  <r>
    <d v="2022-12-02T01:43:31"/>
    <x v="1"/>
    <n v="20"/>
    <s v="TABORDA ROJAS DIEGO ALEJANDRO"/>
    <x v="3"/>
    <x v="0"/>
    <n v="260"/>
    <n v="26"/>
    <n v="288.39186691312398"/>
    <s v="1 Descuento (Despachadora Isabel) "/>
    <n v="125276.3401"/>
    <x v="0"/>
    <n v="16263.636399999999"/>
    <x v="485"/>
    <x v="0"/>
    <m/>
  </r>
  <r>
    <d v="2022-12-02T01:43:31"/>
    <x v="1"/>
    <n v="22"/>
    <s v="QUIRAMA CASTAEDA JHON JADER"/>
    <x v="3"/>
    <x v="0"/>
    <n v="246"/>
    <n v="24.6"/>
    <n v="288.39186691312398"/>
    <m/>
    <n v="125276.3401"/>
    <x v="1"/>
    <n v="16263.636399999999"/>
    <x v="485"/>
    <x v="0"/>
    <m/>
  </r>
  <r>
    <d v="2022-12-02T01:43:31"/>
    <x v="1"/>
    <n v="23"/>
    <s v="VELEZ ZAPATA SANTIAGO"/>
    <x v="0"/>
    <x v="0"/>
    <n v="242"/>
    <n v="26.8888888888889"/>
    <n v="259.55268022181099"/>
    <m/>
    <n v="112748.7061"/>
    <x v="2"/>
    <n v="16263.636399999999"/>
    <x v="485"/>
    <x v="0"/>
    <m/>
  </r>
  <r>
    <d v="2022-12-02T01:43:31"/>
    <x v="1"/>
    <n v="24"/>
    <s v="PACHECO MOGOLLON ELIAS ISIDRO"/>
    <x v="11"/>
    <x v="0"/>
    <n v="66"/>
    <n v="33"/>
    <n v="57.678373382624798"/>
    <m/>
    <n v="25055.268"/>
    <x v="0"/>
    <n v="16263.636399999999"/>
    <x v="485"/>
    <x v="0"/>
    <m/>
  </r>
  <r>
    <d v="2022-12-02T01:43:32"/>
    <x v="1"/>
    <n v="26"/>
    <s v="FRANCO BRAVO JHOAN FERNANDO"/>
    <x v="6"/>
    <x v="0"/>
    <n v="222"/>
    <n v="27.75"/>
    <n v="230.71349353049899"/>
    <m/>
    <n v="100221.0721"/>
    <x v="0"/>
    <n v="16263.636399999999"/>
    <x v="485"/>
    <x v="0"/>
    <m/>
  </r>
  <r>
    <d v="2022-12-02T01:43:32"/>
    <x v="1"/>
    <n v="27"/>
    <s v="DURANGO DAVID JOSE"/>
    <x v="0"/>
    <x v="0"/>
    <n v="250"/>
    <n v="27.7777777777778"/>
    <n v="259.55268022181099"/>
    <m/>
    <n v="112748.7061"/>
    <x v="0"/>
    <n v="16263.636399999999"/>
    <x v="485"/>
    <x v="0"/>
    <m/>
  </r>
  <r>
    <d v="2022-12-02T01:43:32"/>
    <x v="1"/>
    <n v="28"/>
    <s v="MACIAS HERNANDEZ JULIAN DAVID"/>
    <x v="3"/>
    <x v="3"/>
    <n v="271"/>
    <n v="27.1"/>
    <n v="288.39186691312398"/>
    <m/>
    <n v="125276.3401"/>
    <x v="0"/>
    <n v="16263.636399999999"/>
    <x v="485"/>
    <x v="0"/>
    <m/>
  </r>
  <r>
    <d v="2022-12-02T01:43:32"/>
    <x v="1"/>
    <n v="29"/>
    <s v="VALENCIA MENDOZA JHON"/>
    <x v="0"/>
    <x v="1"/>
    <n v="267"/>
    <n v="29.6666666666667"/>
    <n v="259.55268022181099"/>
    <m/>
    <n v="112748.7061"/>
    <x v="0"/>
    <n v="16263.636399999999"/>
    <x v="485"/>
    <x v="0"/>
    <m/>
  </r>
  <r>
    <d v="2022-12-02T01:43:32"/>
    <x v="9"/>
    <n v="30"/>
    <s v="HIGUITA JHOSIMAR"/>
    <x v="0"/>
    <x v="0"/>
    <n v="300"/>
    <n v="33.3333333333333"/>
    <n v="259.55268022181099"/>
    <m/>
    <n v="112748.7061"/>
    <x v="0"/>
    <n v="16263.636399999999"/>
    <x v="485"/>
    <x v="0"/>
    <m/>
  </r>
  <r>
    <d v="2022-12-02T01:43:32"/>
    <x v="9"/>
    <n v="31"/>
    <s v="IDARRAGA GARCIA MIGUEL ANGEL"/>
    <x v="4"/>
    <x v="0"/>
    <n v="183"/>
    <n v="26.1428571428571"/>
    <n v="201.874306839187"/>
    <m/>
    <n v="87693.438099999999"/>
    <x v="0"/>
    <n v="16263.636399999999"/>
    <x v="485"/>
    <x v="0"/>
    <m/>
  </r>
  <r>
    <d v="2022-12-02T01:43:33"/>
    <x v="9"/>
    <n v="32"/>
    <s v="MONTOYA OSPINA GILBERTO ANTONIO"/>
    <x v="1"/>
    <x v="0"/>
    <n v="316"/>
    <n v="28.727272727272702"/>
    <n v="317.231053604436"/>
    <s v="El servicio especial NO se tuvo en cuenta por lo tanto NO se realizan descuentos, 3 Descuentos (Propietario) "/>
    <n v="137803.97409999999"/>
    <x v="0"/>
    <n v="16263.636399999999"/>
    <x v="485"/>
    <x v="0"/>
    <m/>
  </r>
  <r>
    <d v="2022-12-02T01:43:33"/>
    <x v="9"/>
    <n v="33"/>
    <s v="TEJADA PEREZ JHON ALEXIS"/>
    <x v="0"/>
    <x v="0"/>
    <n v="262"/>
    <n v="29.1111111111111"/>
    <n v="259.55268022181099"/>
    <m/>
    <n v="112748.7061"/>
    <x v="0"/>
    <n v="16263.636399999999"/>
    <x v="485"/>
    <x v="0"/>
    <m/>
  </r>
  <r>
    <d v="2022-12-02T01:43:33"/>
    <x v="9"/>
    <n v="35"/>
    <s v="LONDOO ORTIZ ARNOLD DAVID"/>
    <x v="0"/>
    <x v="0"/>
    <n v="328"/>
    <n v="36.4444444444444"/>
    <n v="259.55268022181099"/>
    <m/>
    <n v="112748.7061"/>
    <x v="1"/>
    <n v="16263.636399999999"/>
    <x v="485"/>
    <x v="0"/>
    <m/>
  </r>
  <r>
    <d v="2022-12-02T01:43:33"/>
    <x v="9"/>
    <n v="36"/>
    <s v="MARTINEZ CHAVERRA LUIS NORBERTO"/>
    <x v="0"/>
    <x v="0"/>
    <n v="285"/>
    <n v="31.6666666666667"/>
    <n v="259.55268022181099"/>
    <m/>
    <n v="112748.7061"/>
    <x v="0"/>
    <n v="16263.636399999999"/>
    <x v="485"/>
    <x v="0"/>
    <m/>
  </r>
  <r>
    <d v="2022-12-02T01:43:33"/>
    <x v="9"/>
    <n v="37"/>
    <s v="PIEDRAHITA MADRID SANTIAGO"/>
    <x v="2"/>
    <x v="0"/>
    <n v="250"/>
    <n v="38.461538461538503"/>
    <n v="187.45471349353099"/>
    <m/>
    <n v="81429.621100000004"/>
    <x v="1"/>
    <n v="16263.636399999999"/>
    <x v="485"/>
    <x v="0"/>
    <m/>
  </r>
  <r>
    <d v="2022-12-02T01:43:34"/>
    <x v="9"/>
    <n v="38"/>
    <s v="DURANGO MANCO ANDRES DE JESUS"/>
    <x v="6"/>
    <x v="0"/>
    <n v="186"/>
    <n v="23.25"/>
    <n v="230.71349353049899"/>
    <s v="4 Descuentos (Despachadora Isabel y 3 Incidente con Usuarios) "/>
    <n v="100221.0721"/>
    <x v="0"/>
    <n v="16263.636399999999"/>
    <x v="485"/>
    <x v="0"/>
    <m/>
  </r>
  <r>
    <d v="2022-12-02T01:43:34"/>
    <x v="9"/>
    <n v="39"/>
    <s v="POSSO CORREA SANTIAGO ELIECER"/>
    <x v="0"/>
    <x v="0"/>
    <n v="241"/>
    <n v="26.7777777777778"/>
    <n v="259.55268022181099"/>
    <s v="1 Descuento (Usuario Desubicado)"/>
    <n v="112748.7061"/>
    <x v="0"/>
    <n v="16263.636399999999"/>
    <x v="485"/>
    <x v="0"/>
    <m/>
  </r>
  <r>
    <d v="2022-12-02T01:43:34"/>
    <x v="9"/>
    <n v="40"/>
    <s v="OCAMPO OCAMPO ANTONIO JOSE"/>
    <x v="1"/>
    <x v="0"/>
    <n v="318"/>
    <n v="28.909090909090899"/>
    <n v="317.231053604436"/>
    <m/>
    <n v="137803.97409999999"/>
    <x v="0"/>
    <n v="16263.636399999999"/>
    <x v="485"/>
    <x v="0"/>
    <m/>
  </r>
  <r>
    <d v="2022-12-02T01:43:34"/>
    <x v="9"/>
    <n v="41"/>
    <s v="GARCIA DAVID WILSON ALBERTO"/>
    <x v="3"/>
    <x v="0"/>
    <n v="306"/>
    <n v="30.6"/>
    <n v="288.39186691312398"/>
    <s v="2 Descuentos (Jefe de ruta y Usuario con Movilidad reducida) "/>
    <n v="125276.3401"/>
    <x v="1"/>
    <n v="16263.636399999999"/>
    <x v="485"/>
    <x v="0"/>
    <m/>
  </r>
  <r>
    <d v="2022-12-02T01:43:34"/>
    <x v="9"/>
    <n v="42"/>
    <s v="BARRANTES GALLEGO DANIEL CAMILO"/>
    <x v="6"/>
    <x v="1"/>
    <n v="241"/>
    <n v="30.125"/>
    <n v="230.71349353049899"/>
    <s v="3 Descuentos (Conduct y Usuario desubicado) "/>
    <n v="100221.0721"/>
    <x v="0"/>
    <n v="16263.636399999999"/>
    <x v="485"/>
    <x v="0"/>
    <m/>
  </r>
  <r>
    <d v="2022-12-02T01:43:40"/>
    <x v="9"/>
    <n v="3"/>
    <s v="ESPINOZA CHAVARRIA GUILLERMO LEON"/>
    <x v="0"/>
    <x v="0"/>
    <n v="199"/>
    <n v="22.1111111111111"/>
    <n v="199"/>
    <m/>
    <n v="85500"/>
    <x v="0"/>
    <n v="11740"/>
    <x v="485"/>
    <x v="0"/>
    <m/>
  </r>
  <r>
    <d v="2022-12-02T01:43:40"/>
    <x v="1"/>
    <n v="8"/>
    <s v="LONDOO CADAVID DAVID SANTIAGO"/>
    <x v="4"/>
    <x v="0"/>
    <n v="129"/>
    <n v="18.428571428571399"/>
    <n v="129"/>
    <s v="3 Descuentos (Jefe de ruta) "/>
    <n v="54900"/>
    <x v="1"/>
    <n v="11740"/>
    <x v="485"/>
    <x v="0"/>
    <m/>
  </r>
  <r>
    <d v="2022-12-02T01:43:40"/>
    <x v="1"/>
    <n v="13"/>
    <s v="BOLIVAR PARIAS RICARDO STIVEN"/>
    <x v="6"/>
    <x v="0"/>
    <n v="177"/>
    <n v="22.125"/>
    <n v="177"/>
    <s v="17 Descuentos (Transbordo veh 42) "/>
    <n v="76050"/>
    <x v="0"/>
    <n v="11740"/>
    <x v="485"/>
    <x v="0"/>
    <m/>
  </r>
  <r>
    <d v="2022-12-02T01:43:40"/>
    <x v="1"/>
    <n v="18"/>
    <s v="RENDON VIANA HUMBERTO DE JESUS"/>
    <x v="0"/>
    <x v="0"/>
    <n v="211"/>
    <n v="23.4444444444444"/>
    <n v="211"/>
    <m/>
    <n v="90900"/>
    <x v="0"/>
    <n v="11740"/>
    <x v="485"/>
    <x v="0"/>
    <m/>
  </r>
  <r>
    <d v="2022-12-03T00:45:37"/>
    <x v="1"/>
    <n v="1"/>
    <s v="BERRIO GIL YEYSON DARIO"/>
    <x v="4"/>
    <x v="0"/>
    <n v="169"/>
    <n v="24.1428571428571"/>
    <n v="192.71758436944901"/>
    <m/>
    <n v="83572.913"/>
    <x v="0"/>
    <n v="16760.606100000001"/>
    <x v="486"/>
    <x v="0"/>
    <m/>
  </r>
  <r>
    <d v="2022-12-03T00:45:37"/>
    <x v="1"/>
    <n v="2"/>
    <s v="CAAS LEZCANO IVAN ARTURO"/>
    <x v="4"/>
    <x v="1"/>
    <n v="188"/>
    <n v="26.8571428571429"/>
    <n v="192.71758436944901"/>
    <m/>
    <n v="83572.913"/>
    <x v="1"/>
    <n v="16760.606100000001"/>
    <x v="486"/>
    <x v="0"/>
    <m/>
  </r>
  <r>
    <d v="2022-12-03T00:45:37"/>
    <x v="1"/>
    <n v="3"/>
    <s v="CANO JIMENEZ ESNEIDER"/>
    <x v="0"/>
    <x v="0"/>
    <n v="236"/>
    <n v="26.2222222222222"/>
    <n v="247.779751332149"/>
    <m/>
    <n v="107450.8881"/>
    <x v="0"/>
    <n v="16760.606100000001"/>
    <x v="486"/>
    <x v="0"/>
    <m/>
  </r>
  <r>
    <d v="2022-12-03T00:45:37"/>
    <x v="1"/>
    <n v="4"/>
    <s v="ORTEGA ARROYAVE JUAN PABLO"/>
    <x v="4"/>
    <x v="0"/>
    <n v="204"/>
    <n v="29.1428571428571"/>
    <n v="192.71758436944901"/>
    <m/>
    <n v="83572.913"/>
    <x v="0"/>
    <n v="16760.606100000001"/>
    <x v="486"/>
    <x v="0"/>
    <m/>
  </r>
  <r>
    <d v="2022-12-03T00:45:37"/>
    <x v="1"/>
    <n v="5"/>
    <s v="GONZALEZ MONTAO HERNAN DARIO"/>
    <x v="6"/>
    <x v="0"/>
    <n v="240"/>
    <n v="30"/>
    <n v="220.248667850799"/>
    <m/>
    <n v="95511.900500000003"/>
    <x v="1"/>
    <n v="16760.606100000001"/>
    <x v="486"/>
    <x v="0"/>
    <m/>
  </r>
  <r>
    <d v="2022-12-03T00:45:37"/>
    <x v="1"/>
    <n v="7"/>
    <s v="VILLA RIOS JHON ANDERSON"/>
    <x v="1"/>
    <x v="0"/>
    <n v="282"/>
    <n v="25.636363636363601"/>
    <n v="302.84191829484899"/>
    <m/>
    <n v="131328.86319999999"/>
    <x v="1"/>
    <n v="16760.606100000001"/>
    <x v="486"/>
    <x v="0"/>
    <m/>
  </r>
  <r>
    <d v="2022-12-03T00:45:38"/>
    <x v="1"/>
    <n v="8"/>
    <s v="VACA FIERRO ROBINSON"/>
    <x v="3"/>
    <x v="0"/>
    <n v="262"/>
    <n v="26.2"/>
    <n v="275.31083481349901"/>
    <m/>
    <n v="119389.8757"/>
    <x v="1"/>
    <n v="16760.606100000001"/>
    <x v="486"/>
    <x v="0"/>
    <m/>
  </r>
  <r>
    <d v="2022-12-03T00:45:38"/>
    <x v="1"/>
    <n v="9"/>
    <s v="PINEDA ESTRADA CRISTIAN JOHAN"/>
    <x v="0"/>
    <x v="0"/>
    <n v="269"/>
    <n v="29.8888888888889"/>
    <n v="247.779751332149"/>
    <m/>
    <n v="107450.8881"/>
    <x v="0"/>
    <n v="16760.606100000001"/>
    <x v="486"/>
    <x v="0"/>
    <m/>
  </r>
  <r>
    <d v="2022-12-03T00:45:38"/>
    <x v="9"/>
    <n v="12"/>
    <s v="MORALES CASTAEDA JONNY EDISON"/>
    <x v="2"/>
    <x v="1"/>
    <n v="197"/>
    <n v="32.8333333333333"/>
    <n v="165.186500888099"/>
    <m/>
    <n v="71633.925399999993"/>
    <x v="0"/>
    <n v="16760.606100000001"/>
    <x v="486"/>
    <x v="0"/>
    <m/>
  </r>
  <r>
    <d v="2022-12-03T00:45:38"/>
    <x v="9"/>
    <n v="13"/>
    <s v="CARVAJAL SALAZAR HECTOR MARINO"/>
    <x v="4"/>
    <x v="0"/>
    <n v="236"/>
    <n v="33.714285714285701"/>
    <n v="192.71758436944901"/>
    <m/>
    <n v="83572.913"/>
    <x v="0"/>
    <n v="16760.606100000001"/>
    <x v="486"/>
    <x v="0"/>
    <m/>
  </r>
  <r>
    <d v="2022-12-03T00:45:38"/>
    <x v="9"/>
    <n v="14"/>
    <s v="CARVAJAL SALAZAR HECTOR MARINO"/>
    <x v="1"/>
    <x v="0"/>
    <n v="271"/>
    <n v="24.636363636363601"/>
    <n v="302.84191829484899"/>
    <m/>
    <n v="131328.86319999999"/>
    <x v="1"/>
    <n v="16760.606100000001"/>
    <x v="486"/>
    <x v="0"/>
    <m/>
  </r>
  <r>
    <d v="2022-12-03T00:45:38"/>
    <x v="9"/>
    <n v="15"/>
    <s v="LONDOO LOPERA DUVAN ANDRES"/>
    <x v="0"/>
    <x v="0"/>
    <n v="215"/>
    <n v="23.8888888888889"/>
    <n v="247.779751332149"/>
    <m/>
    <n v="107450.8881"/>
    <x v="0"/>
    <n v="16760.606100000001"/>
    <x v="486"/>
    <x v="0"/>
    <m/>
  </r>
  <r>
    <d v="2022-12-03T00:45:39"/>
    <x v="9"/>
    <n v="16"/>
    <s v="MEJIA YEISON"/>
    <x v="0"/>
    <x v="0"/>
    <n v="226"/>
    <n v="25.1111111111111"/>
    <n v="247.779751332149"/>
    <m/>
    <n v="107450.8881"/>
    <x v="0"/>
    <n v="16760.606100000001"/>
    <x v="486"/>
    <x v="0"/>
    <m/>
  </r>
  <r>
    <d v="2022-12-03T00:45:39"/>
    <x v="9"/>
    <n v="18"/>
    <s v="HURTADO MADRID JUAN ESTEBAN"/>
    <x v="6"/>
    <x v="0"/>
    <n v="239"/>
    <n v="29.875"/>
    <n v="220.248667850799"/>
    <m/>
    <n v="95511.900500000003"/>
    <x v="0"/>
    <n v="16760.606100000001"/>
    <x v="486"/>
    <x v="0"/>
    <m/>
  </r>
  <r>
    <d v="2022-12-03T00:45:39"/>
    <x v="1"/>
    <n v="20"/>
    <s v="VALENCIA MENDOZA JHON"/>
    <x v="3"/>
    <x v="0"/>
    <n v="282"/>
    <n v="28.2"/>
    <n v="275.31083481349901"/>
    <m/>
    <n v="119389.8757"/>
    <x v="0"/>
    <n v="16760.606100000001"/>
    <x v="486"/>
    <x v="0"/>
    <m/>
  </r>
  <r>
    <d v="2022-12-03T00:45:39"/>
    <x v="1"/>
    <n v="22"/>
    <s v="QUIRAMA CASTAEDA JHON JADER"/>
    <x v="0"/>
    <x v="0"/>
    <n v="270"/>
    <n v="30"/>
    <n v="247.779751332149"/>
    <m/>
    <n v="107450.8881"/>
    <x v="1"/>
    <n v="16760.606100000001"/>
    <x v="486"/>
    <x v="0"/>
    <m/>
  </r>
  <r>
    <d v="2022-12-03T00:45:39"/>
    <x v="1"/>
    <n v="24"/>
    <s v="PACHECO MOGOLLON ELIAS ISIDRO"/>
    <x v="11"/>
    <x v="0"/>
    <n v="56"/>
    <n v="37.3333333333333"/>
    <n v="41.2966252220249"/>
    <m/>
    <n v="17908.481299999999"/>
    <x v="0"/>
    <n v="16760.606100000001"/>
    <x v="486"/>
    <x v="0"/>
    <m/>
  </r>
  <r>
    <d v="2022-12-03T00:45:39"/>
    <x v="1"/>
    <n v="26"/>
    <s v="FRANCO BRAVO JHOAN FERNANDO"/>
    <x v="1"/>
    <x v="0"/>
    <n v="273"/>
    <n v="24.818181818181799"/>
    <n v="302.84191829484899"/>
    <m/>
    <n v="131328.86319999999"/>
    <x v="0"/>
    <n v="16760.606100000001"/>
    <x v="486"/>
    <x v="0"/>
    <m/>
  </r>
  <r>
    <d v="2022-12-03T00:45:39"/>
    <x v="1"/>
    <n v="27"/>
    <s v="HENAO MUOZ FERNEY"/>
    <x v="3"/>
    <x v="0"/>
    <n v="299"/>
    <n v="29.9"/>
    <n v="275.31083481349901"/>
    <s v="1 Descuento (Despachadora Isabel)"/>
    <n v="119389.8757"/>
    <x v="0"/>
    <n v="16760.606100000001"/>
    <x v="486"/>
    <x v="0"/>
    <m/>
  </r>
  <r>
    <d v="2022-12-03T00:45:40"/>
    <x v="1"/>
    <n v="28"/>
    <s v="MACIAS HERNANDEZ JULIAN DAVID"/>
    <x v="0"/>
    <x v="0"/>
    <n v="220"/>
    <n v="24.4444444444444"/>
    <n v="247.779751332149"/>
    <m/>
    <n v="107450.8881"/>
    <x v="0"/>
    <n v="16760.606100000001"/>
    <x v="486"/>
    <x v="0"/>
    <m/>
  </r>
  <r>
    <d v="2022-12-03T00:45:40"/>
    <x v="1"/>
    <n v="29"/>
    <s v="VALENCIA MENDOZA JHON"/>
    <x v="3"/>
    <x v="0"/>
    <n v="255"/>
    <n v="25.5"/>
    <n v="275.31083481349901"/>
    <m/>
    <n v="119389.8757"/>
    <x v="0"/>
    <n v="16760.606100000001"/>
    <x v="486"/>
    <x v="0"/>
    <m/>
  </r>
  <r>
    <d v="2022-12-03T00:45:40"/>
    <x v="1"/>
    <n v="30"/>
    <s v="PIEDRAHITA MUOZ JUAN PABLO"/>
    <x v="4"/>
    <x v="0"/>
    <n v="189"/>
    <n v="27"/>
    <n v="192.71758436944901"/>
    <m/>
    <n v="83572.913"/>
    <x v="0"/>
    <n v="16760.606100000001"/>
    <x v="486"/>
    <x v="0"/>
    <m/>
  </r>
  <r>
    <d v="2022-12-03T00:45:40"/>
    <x v="9"/>
    <n v="31"/>
    <s v="IDARRAGA GARCIA MIGUEL ANGEL"/>
    <x v="6"/>
    <x v="0"/>
    <n v="242"/>
    <n v="30.25"/>
    <n v="220.248667850799"/>
    <m/>
    <n v="95511.900500000003"/>
    <x v="0"/>
    <n v="16760.606100000001"/>
    <x v="486"/>
    <x v="0"/>
    <m/>
  </r>
  <r>
    <d v="2022-12-03T00:45:40"/>
    <x v="9"/>
    <n v="32"/>
    <s v="TABORDA ROJAS DIEGO ALEJANDRO"/>
    <x v="0"/>
    <x v="0"/>
    <n v="265"/>
    <n v="29.4444444444444"/>
    <n v="247.779751332149"/>
    <m/>
    <n v="107450.8881"/>
    <x v="0"/>
    <n v="16760.606100000001"/>
    <x v="486"/>
    <x v="0"/>
    <m/>
  </r>
  <r>
    <d v="2022-12-03T00:45:40"/>
    <x v="9"/>
    <n v="34"/>
    <s v="MONTOYA OSPINA GILBERTO ANTONIO"/>
    <x v="0"/>
    <x v="0"/>
    <n v="244"/>
    <n v="27.1111111111111"/>
    <n v="247.779751332149"/>
    <s v="1 Descuento (Despachadora Isabel)"/>
    <n v="107450.8881"/>
    <x v="0"/>
    <n v="16760.606100000001"/>
    <x v="486"/>
    <x v="0"/>
    <m/>
  </r>
  <r>
    <d v="2022-12-03T00:45:41"/>
    <x v="9"/>
    <n v="35"/>
    <s v="URIBE HERRERA JUAN ESTEBAN"/>
    <x v="3"/>
    <x v="0"/>
    <n v="266"/>
    <n v="26.6"/>
    <n v="275.31083481349901"/>
    <m/>
    <n v="119389.8757"/>
    <x v="1"/>
    <n v="16760.606100000001"/>
    <x v="486"/>
    <x v="0"/>
    <m/>
  </r>
  <r>
    <d v="2022-12-03T00:45:41"/>
    <x v="9"/>
    <n v="36"/>
    <s v="LONDOO CADAVID DAVID SANTIAGO"/>
    <x v="0"/>
    <x v="0"/>
    <n v="246"/>
    <n v="27.3333333333333"/>
    <n v="247.779751332149"/>
    <m/>
    <n v="107450.8881"/>
    <x v="0"/>
    <n v="16760.606100000001"/>
    <x v="486"/>
    <x v="0"/>
    <m/>
  </r>
  <r>
    <d v="2022-12-03T00:45:41"/>
    <x v="9"/>
    <n v="37"/>
    <s v="LONDOO ORTIZ ARNOLD DAVID"/>
    <x v="0"/>
    <x v="0"/>
    <n v="244"/>
    <n v="27.1111111111111"/>
    <n v="247.779751332149"/>
    <m/>
    <n v="107450.8881"/>
    <x v="1"/>
    <n v="16760.606100000001"/>
    <x v="486"/>
    <x v="0"/>
    <m/>
  </r>
  <r>
    <d v="2022-12-03T00:45:41"/>
    <x v="9"/>
    <n v="38"/>
    <s v="DURANGO MANCO ANDRES DE JESUS"/>
    <x v="0"/>
    <x v="0"/>
    <n v="218"/>
    <n v="24.2222222222222"/>
    <n v="247.779751332149"/>
    <m/>
    <n v="107450.8881"/>
    <x v="0"/>
    <n v="16760.606100000001"/>
    <x v="486"/>
    <x v="0"/>
    <m/>
  </r>
  <r>
    <d v="2022-12-03T00:45:41"/>
    <x v="9"/>
    <n v="39"/>
    <s v="POSSO CORREA SANTIAGO ELIECER"/>
    <x v="4"/>
    <x v="0"/>
    <n v="164"/>
    <n v="23.428571428571399"/>
    <n v="192.71758436944901"/>
    <m/>
    <n v="83572.913"/>
    <x v="0"/>
    <n v="16760.606100000001"/>
    <x v="486"/>
    <x v="0"/>
    <m/>
  </r>
  <r>
    <d v="2022-12-03T00:45:41"/>
    <x v="9"/>
    <n v="40"/>
    <s v="OCAMPO OCAMPO ANTONIO JOSE"/>
    <x v="1"/>
    <x v="0"/>
    <n v="302"/>
    <n v="27.454545454545499"/>
    <n v="302.84191829484899"/>
    <m/>
    <n v="131328.86319999999"/>
    <x v="0"/>
    <n v="16760.606100000001"/>
    <x v="486"/>
    <x v="0"/>
    <m/>
  </r>
  <r>
    <d v="2022-12-03T00:45:41"/>
    <x v="9"/>
    <n v="41"/>
    <s v="GARCIA DAVID WILSON ALBERTO"/>
    <x v="2"/>
    <x v="0"/>
    <n v="196"/>
    <n v="32.6666666666667"/>
    <n v="165.186500888099"/>
    <m/>
    <n v="71633.925399999993"/>
    <x v="1"/>
    <n v="16760.606100000001"/>
    <x v="486"/>
    <x v="0"/>
    <m/>
  </r>
  <r>
    <d v="2022-12-03T00:45:42"/>
    <x v="9"/>
    <n v="42"/>
    <s v="BARRANTES GALLEGO DANIEL CAMILO"/>
    <x v="0"/>
    <x v="0"/>
    <n v="285"/>
    <n v="31.6666666666667"/>
    <n v="247.779751332149"/>
    <m/>
    <n v="107450.8881"/>
    <x v="0"/>
    <n v="16760.606100000001"/>
    <x v="486"/>
    <x v="0"/>
    <m/>
  </r>
  <r>
    <d v="2022-12-03T00:45:48"/>
    <x v="1"/>
    <n v="6"/>
    <s v="VARGAS ROJAS DIELMER AUGUSTO"/>
    <x v="6"/>
    <x v="0"/>
    <n v="160"/>
    <n v="20"/>
    <n v="160"/>
    <m/>
    <n v="68400"/>
    <x v="0"/>
    <n v="13600"/>
    <x v="486"/>
    <x v="0"/>
    <m/>
  </r>
  <r>
    <d v="2022-12-03T00:45:49"/>
    <x v="9"/>
    <n v="10"/>
    <s v="PIEDRAHITA MADRID SANTIAGO"/>
    <x v="2"/>
    <x v="0"/>
    <n v="134"/>
    <n v="22.3333333333333"/>
    <n v="134"/>
    <m/>
    <n v="57600"/>
    <x v="0"/>
    <n v="13600"/>
    <x v="486"/>
    <x v="0"/>
    <m/>
  </r>
  <r>
    <d v="2022-12-03T00:45:49"/>
    <x v="9"/>
    <n v="17"/>
    <s v="ESPINOZA CHAVARRIA GUILLERMO LEON"/>
    <x v="6"/>
    <x v="0"/>
    <n v="181"/>
    <n v="22.75"/>
    <n v="181"/>
    <m/>
    <n v="78300"/>
    <x v="0"/>
    <n v="13600"/>
    <x v="486"/>
    <x v="0"/>
    <m/>
  </r>
  <r>
    <d v="2022-12-03T00:45:49"/>
    <x v="1"/>
    <n v="33"/>
    <s v="TEJADA PEREZ JHON ALEXIS"/>
    <x v="0"/>
    <x v="0"/>
    <n v="205"/>
    <n v="22.7777777777778"/>
    <n v="205"/>
    <m/>
    <n v="88200"/>
    <x v="0"/>
    <n v="13600"/>
    <x v="486"/>
    <x v="0"/>
    <m/>
  </r>
  <r>
    <d v="2022-12-04T01:06:46"/>
    <x v="9"/>
    <n v="2"/>
    <s v="CAAS LEZCANO IVAN ARTURO"/>
    <x v="6"/>
    <x v="0"/>
    <n v="264"/>
    <n v="33"/>
    <n v="230.3"/>
    <m/>
    <n v="100035"/>
    <x v="1"/>
    <n v="14225.806500000001"/>
    <x v="487"/>
    <x v="0"/>
    <m/>
  </r>
  <r>
    <d v="2022-12-04T01:06:46"/>
    <x v="9"/>
    <n v="3"/>
    <s v="CANO JIMENEZ ESNEIDER"/>
    <x v="6"/>
    <x v="0"/>
    <n v="205"/>
    <n v="25.625"/>
    <n v="230.3"/>
    <s v="1 Descuento (Usuario Desubicado) "/>
    <n v="100035"/>
    <x v="0"/>
    <n v="14225.806500000001"/>
    <x v="487"/>
    <x v="0"/>
    <m/>
  </r>
  <r>
    <d v="2022-12-04T01:06:46"/>
    <x v="9"/>
    <n v="4"/>
    <s v="ORTEGA ARROYAVE JUAN PABLO"/>
    <x v="4"/>
    <x v="0"/>
    <n v="169"/>
    <n v="24.1428571428571"/>
    <n v="201.51249999999999"/>
    <m/>
    <n v="87530.625"/>
    <x v="0"/>
    <n v="14225.806500000001"/>
    <x v="487"/>
    <x v="0"/>
    <m/>
  </r>
  <r>
    <d v="2022-12-04T01:06:46"/>
    <x v="9"/>
    <n v="5"/>
    <s v="GONZALEZ MONTAO HERNAN DARIO"/>
    <x v="2"/>
    <x v="0"/>
    <n v="184"/>
    <n v="30.6666666666667"/>
    <n v="172.72499999999999"/>
    <m/>
    <n v="75026.25"/>
    <x v="1"/>
    <n v="14225.806500000001"/>
    <x v="487"/>
    <x v="0"/>
    <m/>
  </r>
  <r>
    <d v="2022-12-04T01:06:47"/>
    <x v="9"/>
    <n v="6"/>
    <s v="VARGAS ROJAS DIELMER AUGUSTO"/>
    <x v="6"/>
    <x v="0"/>
    <n v="228"/>
    <n v="30.4"/>
    <n v="215.90625"/>
    <m/>
    <n v="93782.8125"/>
    <x v="0"/>
    <n v="14225.806500000001"/>
    <x v="487"/>
    <x v="0"/>
    <m/>
  </r>
  <r>
    <d v="2022-12-04T01:06:47"/>
    <x v="9"/>
    <n v="7"/>
    <s v="VILLA RIOS JHON ANDERSON"/>
    <x v="3"/>
    <x v="0"/>
    <n v="272"/>
    <n v="27.2"/>
    <n v="287.875"/>
    <m/>
    <n v="125043.75"/>
    <x v="1"/>
    <n v="14225.806500000001"/>
    <x v="487"/>
    <x v="0"/>
    <m/>
  </r>
  <r>
    <d v="2022-12-04T01:06:47"/>
    <x v="9"/>
    <n v="8"/>
    <s v="VACA FIERRO ROBINSON"/>
    <x v="6"/>
    <x v="0"/>
    <n v="250"/>
    <n v="31.25"/>
    <n v="230.3"/>
    <s v="2 Descuentos (Jefe de ruta) "/>
    <n v="100035"/>
    <x v="1"/>
    <n v="14225.806500000001"/>
    <x v="487"/>
    <x v="0"/>
    <m/>
  </r>
  <r>
    <d v="2022-12-04T01:06:47"/>
    <x v="9"/>
    <n v="9"/>
    <s v="PINEDA ESTRADA CRISTIAN JOHAN"/>
    <x v="10"/>
    <x v="0"/>
    <n v="131"/>
    <n v="32.75"/>
    <n v="115.15"/>
    <s v="1 Descuento (Propietario) "/>
    <n v="50017.5"/>
    <x v="0"/>
    <n v="14225.806500000001"/>
    <x v="487"/>
    <x v="0"/>
    <m/>
  </r>
  <r>
    <d v="2022-12-04T01:06:47"/>
    <x v="1"/>
    <n v="10"/>
    <s v="PIEDRAHITA MADRID SANTIAGO"/>
    <x v="0"/>
    <x v="0"/>
    <n v="231"/>
    <n v="25.6666666666667"/>
    <n v="259.08749999999998"/>
    <s v="DIEGO TABORDA Realiz 4 viajes donde moviliz 127 Usuarios "/>
    <n v="112539.375"/>
    <x v="0"/>
    <n v="14225.806500000001"/>
    <x v="487"/>
    <x v="0"/>
    <m/>
  </r>
  <r>
    <d v="2022-12-04T01:06:47"/>
    <x v="1"/>
    <n v="11"/>
    <s v="RENDON VIANA HUMBERTO DE JESUS"/>
    <x v="10"/>
    <x v="0"/>
    <n v="134"/>
    <n v="33.5"/>
    <n v="115.15"/>
    <m/>
    <n v="50017.5"/>
    <x v="0"/>
    <n v="14225.806500000001"/>
    <x v="487"/>
    <x v="0"/>
    <m/>
  </r>
  <r>
    <d v="2022-12-04T01:06:48"/>
    <x v="1"/>
    <n v="12"/>
    <s v="MORALES CASTAEDA JONNY EDISON"/>
    <x v="4"/>
    <x v="0"/>
    <n v="186"/>
    <n v="26.571428571428601"/>
    <n v="201.51249999999999"/>
    <m/>
    <n v="87530.625"/>
    <x v="0"/>
    <n v="14225.806500000001"/>
    <x v="487"/>
    <x v="0"/>
    <m/>
  </r>
  <r>
    <d v="2022-12-04T01:06:48"/>
    <x v="1"/>
    <n v="13"/>
    <s v="BOLIVAR PARIAS RICARDO STIVEN"/>
    <x v="7"/>
    <x v="0"/>
    <n v="98"/>
    <n v="32.6666666666667"/>
    <n v="86.362499999999997"/>
    <m/>
    <n v="37513.125"/>
    <x v="0"/>
    <n v="14225.806500000001"/>
    <x v="487"/>
    <x v="0"/>
    <m/>
  </r>
  <r>
    <d v="2022-12-04T01:06:48"/>
    <x v="1"/>
    <n v="14"/>
    <s v="JIMENEZ JIMENEZ OMAR DAVID"/>
    <x v="0"/>
    <x v="0"/>
    <n v="270"/>
    <n v="30"/>
    <n v="259.08749999999998"/>
    <m/>
    <n v="112539.375"/>
    <x v="1"/>
    <n v="14225.806500000001"/>
    <x v="487"/>
    <x v="0"/>
    <m/>
  </r>
  <r>
    <d v="2022-12-04T01:06:48"/>
    <x v="1"/>
    <n v="16"/>
    <s v="MEJIA YEISON"/>
    <x v="6"/>
    <x v="0"/>
    <n v="219"/>
    <n v="27.375"/>
    <n v="230.3"/>
    <m/>
    <n v="100035"/>
    <x v="0"/>
    <n v="14225.806500000001"/>
    <x v="487"/>
    <x v="0"/>
    <m/>
  </r>
  <r>
    <d v="2022-12-04T01:06:48"/>
    <x v="1"/>
    <n v="20"/>
    <s v="VALENCIA MENDOZA JHON"/>
    <x v="6"/>
    <x v="0"/>
    <n v="230"/>
    <n v="28.75"/>
    <n v="230.3"/>
    <s v="5 Descuentos (3 conducts y 2 Jefe de ruta) "/>
    <n v="100035"/>
    <x v="0"/>
    <n v="14225.806500000001"/>
    <x v="487"/>
    <x v="0"/>
    <m/>
  </r>
  <r>
    <d v="2022-12-04T01:06:48"/>
    <x v="1"/>
    <n v="22"/>
    <s v="QUIRAMA CASTAEDA JHON JADER"/>
    <x v="1"/>
    <x v="0"/>
    <n v="379"/>
    <n v="34.454545454545503"/>
    <n v="316.66250000000002"/>
    <m/>
    <n v="137548.125"/>
    <x v="1"/>
    <n v="14225.806500000001"/>
    <x v="487"/>
    <x v="0"/>
    <m/>
  </r>
  <r>
    <d v="2022-12-04T01:06:49"/>
    <x v="1"/>
    <n v="26"/>
    <s v="ESPINOZA CHAVARRIA GUILLERMO LEON"/>
    <x v="8"/>
    <x v="0"/>
    <n v="135"/>
    <n v="27"/>
    <n v="143.9375"/>
    <m/>
    <n v="62521.875"/>
    <x v="0"/>
    <n v="14225.806500000001"/>
    <x v="487"/>
    <x v="0"/>
    <m/>
  </r>
  <r>
    <d v="2022-12-04T01:06:49"/>
    <x v="1"/>
    <n v="28"/>
    <s v="MACIAS HERNANDEZ JULIAN DAVID"/>
    <x v="0"/>
    <x v="0"/>
    <n v="261"/>
    <n v="29"/>
    <n v="259.08749999999998"/>
    <s v="1 Descuento (Propietario) "/>
    <n v="112539.375"/>
    <x v="0"/>
    <n v="14225.806500000001"/>
    <x v="487"/>
    <x v="0"/>
    <m/>
  </r>
  <r>
    <d v="2022-12-04T01:06:49"/>
    <x v="1"/>
    <n v="29"/>
    <s v="VALENCIA MENDOZA JHON"/>
    <x v="3"/>
    <x v="0"/>
    <n v="229"/>
    <n v="24.105263157894701"/>
    <n v="273.48124999999999"/>
    <m/>
    <n v="118791.5625"/>
    <x v="0"/>
    <n v="14225.806500000001"/>
    <x v="487"/>
    <x v="0"/>
    <m/>
  </r>
  <r>
    <d v="2022-12-04T01:06:49"/>
    <x v="9"/>
    <n v="31"/>
    <s v="IDARRAGA GARCIA MIGUEL ANGEL"/>
    <x v="6"/>
    <x v="0"/>
    <n v="236"/>
    <n v="29.5"/>
    <n v="230.3"/>
    <m/>
    <n v="100035"/>
    <x v="0"/>
    <n v="14225.806500000001"/>
    <x v="487"/>
    <x v="0"/>
    <m/>
  </r>
  <r>
    <d v="2022-12-04T01:06:49"/>
    <x v="9"/>
    <n v="32"/>
    <s v="HIGUITA JHOSIMAR"/>
    <x v="0"/>
    <x v="0"/>
    <n v="293"/>
    <n v="32.5555555555556"/>
    <n v="259.08749999999998"/>
    <m/>
    <n v="112539.375"/>
    <x v="0"/>
    <n v="14225.806500000001"/>
    <x v="487"/>
    <x v="0"/>
    <m/>
  </r>
  <r>
    <d v="2022-12-04T01:06:49"/>
    <x v="9"/>
    <n v="33"/>
    <s v="TEJADA PEREZ JHON ALEXIS"/>
    <x v="3"/>
    <x v="0"/>
    <n v="266"/>
    <n v="26.6"/>
    <n v="287.875"/>
    <m/>
    <n v="125043.75"/>
    <x v="0"/>
    <n v="14225.806500000001"/>
    <x v="487"/>
    <x v="0"/>
    <m/>
  </r>
  <r>
    <d v="2022-12-04T01:06:50"/>
    <x v="9"/>
    <n v="35"/>
    <s v="URIBE HERRERA JUAN ESTEBAN"/>
    <x v="1"/>
    <x v="0"/>
    <n v="275"/>
    <n v="25"/>
    <n v="316.66250000000002"/>
    <m/>
    <n v="137548.125"/>
    <x v="1"/>
    <n v="14225.806500000001"/>
    <x v="487"/>
    <x v="0"/>
    <m/>
  </r>
  <r>
    <d v="2022-12-04T01:06:50"/>
    <x v="9"/>
    <n v="36"/>
    <s v="LONDOO CADAVID DAVID SANTIAGO"/>
    <x v="0"/>
    <x v="3"/>
    <n v="219"/>
    <n v="24.3333333333333"/>
    <n v="259.08749999999998"/>
    <s v="1 Descuento (Jefe de ruta) "/>
    <n v="112539.375"/>
    <x v="0"/>
    <n v="14225.806500000001"/>
    <x v="487"/>
    <x v="0"/>
    <m/>
  </r>
  <r>
    <d v="2022-12-04T01:06:50"/>
    <x v="9"/>
    <n v="37"/>
    <s v="RESTREPO RODRIGUEZ LIBARDO ANDRES"/>
    <x v="0"/>
    <x v="0"/>
    <n v="294"/>
    <n v="32.6666666666667"/>
    <n v="259.08749999999998"/>
    <m/>
    <n v="112539.375"/>
    <x v="1"/>
    <n v="14225.806500000001"/>
    <x v="487"/>
    <x v="0"/>
    <m/>
  </r>
  <r>
    <d v="2022-12-04T01:06:50"/>
    <x v="9"/>
    <n v="38"/>
    <s v="DURANGO MANCO ANDRES DE JESUS"/>
    <x v="4"/>
    <x v="0"/>
    <n v="183"/>
    <n v="26.1428571428571"/>
    <n v="201.51249999999999"/>
    <m/>
    <n v="87530.625"/>
    <x v="0"/>
    <n v="14225.806500000001"/>
    <x v="487"/>
    <x v="0"/>
    <m/>
  </r>
  <r>
    <d v="2022-12-04T01:06:50"/>
    <x v="9"/>
    <n v="39"/>
    <s v="POSSO CORREA SANTIAGO ELIECER"/>
    <x v="0"/>
    <x v="0"/>
    <n v="277"/>
    <n v="30.7777777777778"/>
    <n v="259.08749999999998"/>
    <m/>
    <n v="112539.375"/>
    <x v="0"/>
    <n v="14225.806500000001"/>
    <x v="487"/>
    <x v="0"/>
    <m/>
  </r>
  <r>
    <d v="2022-12-04T01:06:50"/>
    <x v="9"/>
    <n v="40"/>
    <s v="OCAMPO OCAMPO ANTONIO JOSE"/>
    <x v="2"/>
    <x v="0"/>
    <n v="182"/>
    <n v="30.3333333333333"/>
    <n v="172.72499999999999"/>
    <m/>
    <n v="75026.25"/>
    <x v="0"/>
    <n v="14225.806500000001"/>
    <x v="487"/>
    <x v="0"/>
    <m/>
  </r>
  <r>
    <d v="2022-12-04T01:06:51"/>
    <x v="9"/>
    <n v="41"/>
    <s v="GARCIA DAVID WILSON ALBERTO"/>
    <x v="1"/>
    <x v="0"/>
    <n v="311"/>
    <n v="28.272727272727298"/>
    <n v="316.66250000000002"/>
    <m/>
    <n v="137548.125"/>
    <x v="1"/>
    <n v="14225.806500000001"/>
    <x v="487"/>
    <x v="0"/>
    <m/>
  </r>
  <r>
    <d v="2022-12-04T01:06:51"/>
    <x v="9"/>
    <n v="42"/>
    <s v="HURTADO MADRID JUAN ESTEBAN"/>
    <x v="3"/>
    <x v="0"/>
    <n v="298"/>
    <n v="29.8"/>
    <n v="287.875"/>
    <s v="12 Descuentos (Incidente con Usuarios) "/>
    <n v="125043.75"/>
    <x v="0"/>
    <n v="14225.806500000001"/>
    <x v="487"/>
    <x v="0"/>
    <m/>
  </r>
  <r>
    <d v="2022-12-04T01:06:59"/>
    <x v="1"/>
    <n v="1"/>
    <s v="VELEZ ZAPATA SANTIAGO"/>
    <x v="4"/>
    <x v="0"/>
    <n v="158"/>
    <n v="22.571428571428601"/>
    <n v="158"/>
    <s v="1 Descuento (Conduct) "/>
    <n v="67950"/>
    <x v="0"/>
    <n v="11940"/>
    <x v="487"/>
    <x v="0"/>
    <m/>
  </r>
  <r>
    <d v="2022-12-04T01:06:59"/>
    <x v="1"/>
    <n v="15"/>
    <s v="LONDOO LOPERA DUVAN ANDRES"/>
    <x v="6"/>
    <x v="0"/>
    <n v="172"/>
    <n v="21.5"/>
    <n v="172"/>
    <m/>
    <n v="73800"/>
    <x v="0"/>
    <n v="11940"/>
    <x v="487"/>
    <x v="0"/>
    <m/>
  </r>
  <r>
    <d v="2022-12-04T01:06:59"/>
    <x v="1"/>
    <n v="17"/>
    <s v="GALINDEZ CHAVARRIAGA LUIS FERNANDO"/>
    <x v="2"/>
    <x v="0"/>
    <n v="129"/>
    <n v="23.454545454545499"/>
    <n v="129"/>
    <m/>
    <n v="55575"/>
    <x v="0"/>
    <n v="11940"/>
    <x v="487"/>
    <x v="0"/>
    <m/>
  </r>
  <r>
    <d v="2022-12-04T01:06:59"/>
    <x v="1"/>
    <n v="27"/>
    <s v="DURANGO DAVID JOSE"/>
    <x v="2"/>
    <x v="0"/>
    <n v="138"/>
    <n v="23"/>
    <n v="138"/>
    <m/>
    <n v="59400"/>
    <x v="0"/>
    <n v="11940"/>
    <x v="487"/>
    <x v="0"/>
    <m/>
  </r>
  <r>
    <d v="2022-12-04T23:21:33"/>
    <x v="10"/>
    <n v="1"/>
    <s v="VELEZ ZAPATA SANTIAGO"/>
    <x v="0"/>
    <x v="0"/>
    <n v="239"/>
    <n v="26.5555555555556"/>
    <n v="244.26959247648901"/>
    <m/>
    <n v="105871.31660000001"/>
    <x v="0"/>
    <n v="14490"/>
    <x v="488"/>
    <x v="0"/>
    <m/>
  </r>
  <r>
    <d v="2022-12-04T23:21:33"/>
    <x v="10"/>
    <n v="2"/>
    <s v="CAAS LEZCANO IVAN ARTURO"/>
    <x v="4"/>
    <x v="0"/>
    <n v="225"/>
    <n v="32.142857142857103"/>
    <n v="189.987460815047"/>
    <s v="6 Descuentos (Transbordo veh 09)"/>
    <n v="82344.357399999994"/>
    <x v="1"/>
    <n v="14490"/>
    <x v="488"/>
    <x v="0"/>
    <m/>
  </r>
  <r>
    <d v="2022-12-04T23:21:34"/>
    <x v="10"/>
    <n v="3"/>
    <s v="CANO JIMENEZ ESNEIDER"/>
    <x v="0"/>
    <x v="3"/>
    <n v="229"/>
    <n v="25.4444444444444"/>
    <n v="244.26959247648901"/>
    <m/>
    <n v="105871.31660000001"/>
    <x v="0"/>
    <n v="14490"/>
    <x v="488"/>
    <x v="0"/>
    <m/>
  </r>
  <r>
    <d v="2022-12-04T23:21:34"/>
    <x v="10"/>
    <n v="5"/>
    <s v="BERRIO GIL YEYSON DARIO"/>
    <x v="6"/>
    <x v="0"/>
    <n v="259"/>
    <n v="32.375"/>
    <n v="217.12852664576801"/>
    <m/>
    <n v="94107.837"/>
    <x v="1"/>
    <n v="14490"/>
    <x v="488"/>
    <x v="0"/>
    <m/>
  </r>
  <r>
    <d v="2022-12-04T23:21:34"/>
    <x v="10"/>
    <n v="7"/>
    <s v="VILLA RIOS JHON ANDERSON"/>
    <x v="0"/>
    <x v="0"/>
    <n v="212"/>
    <n v="23.5555555555556"/>
    <n v="244.26959247648901"/>
    <m/>
    <n v="105871.31660000001"/>
    <x v="1"/>
    <n v="14490"/>
    <x v="488"/>
    <x v="0"/>
    <m/>
  </r>
  <r>
    <d v="2022-12-04T23:21:34"/>
    <x v="10"/>
    <n v="8"/>
    <s v="VACA FIERRO ROBINSON"/>
    <x v="0"/>
    <x v="0"/>
    <n v="264"/>
    <n v="29.3333333333333"/>
    <n v="244.26959247648901"/>
    <m/>
    <n v="105871.31660000001"/>
    <x v="1"/>
    <n v="14490"/>
    <x v="488"/>
    <x v="0"/>
    <m/>
  </r>
  <r>
    <d v="2022-12-04T23:21:34"/>
    <x v="10"/>
    <n v="10"/>
    <s v="BARRANTES GALLEGO DANIEL CAMILO"/>
    <x v="6"/>
    <x v="0"/>
    <n v="232"/>
    <n v="29"/>
    <n v="217.12852664576801"/>
    <s v="3 Descuentos (2conducts y Propietario)"/>
    <n v="94107.837"/>
    <x v="0"/>
    <n v="14490"/>
    <x v="488"/>
    <x v="0"/>
    <m/>
  </r>
  <r>
    <d v="2022-12-04T23:21:34"/>
    <x v="10"/>
    <n v="11"/>
    <s v="RENDON VIANA HUMBERTO DE JESUS"/>
    <x v="0"/>
    <x v="0"/>
    <n v="235"/>
    <n v="26.1111111111111"/>
    <n v="244.26959247648901"/>
    <m/>
    <n v="105871.31660000001"/>
    <x v="0"/>
    <n v="14490"/>
    <x v="488"/>
    <x v="0"/>
    <m/>
  </r>
  <r>
    <d v="2022-12-04T23:21:35"/>
    <x v="10"/>
    <n v="12"/>
    <s v="MORALES CASTAEDA JONNY EDISON"/>
    <x v="2"/>
    <x v="0"/>
    <n v="198"/>
    <n v="30.461538461538499"/>
    <n v="176.41692789968701"/>
    <m/>
    <n v="76462.617599999998"/>
    <x v="0"/>
    <n v="14490"/>
    <x v="488"/>
    <x v="0"/>
    <m/>
  </r>
  <r>
    <d v="2022-12-04T23:21:35"/>
    <x v="10"/>
    <n v="13"/>
    <s v="BOLIVAR PARIAS RICARDO STIVEN"/>
    <x v="3"/>
    <x v="0"/>
    <n v="242"/>
    <n v="24.2"/>
    <n v="271.41065830720999"/>
    <m/>
    <n v="117634.7962"/>
    <x v="0"/>
    <n v="14490"/>
    <x v="488"/>
    <x v="0"/>
    <m/>
  </r>
  <r>
    <d v="2022-12-04T23:21:35"/>
    <x v="10"/>
    <n v="14"/>
    <s v="CARVAJAL SALAZAR HECTOR MARINO"/>
    <x v="0"/>
    <x v="3"/>
    <n v="236"/>
    <n v="26.2222222222222"/>
    <n v="244.26959247648901"/>
    <s v="OMAR JIMENEZ Realiz 1 viaje donde moviliz 16 Usuarios "/>
    <n v="105871.31660000001"/>
    <x v="1"/>
    <n v="14490"/>
    <x v="488"/>
    <x v="0"/>
    <m/>
  </r>
  <r>
    <d v="2022-12-04T23:21:35"/>
    <x v="10"/>
    <n v="16"/>
    <s v="MEJIA YEISON"/>
    <x v="4"/>
    <x v="0"/>
    <n v="173"/>
    <n v="24.714285714285701"/>
    <n v="189.987460815047"/>
    <m/>
    <n v="82344.357399999994"/>
    <x v="0"/>
    <n v="14490"/>
    <x v="488"/>
    <x v="0"/>
    <m/>
  </r>
  <r>
    <d v="2022-12-04T23:21:35"/>
    <x v="10"/>
    <n v="17"/>
    <s v="GALINDEZ CHAVARRIAGA LUIS FERNANDO"/>
    <x v="1"/>
    <x v="0"/>
    <n v="313"/>
    <n v="28.454545454545499"/>
    <n v="298.55172413793099"/>
    <m/>
    <n v="129398.27589999999"/>
    <x v="0"/>
    <n v="14490"/>
    <x v="488"/>
    <x v="0"/>
    <m/>
  </r>
  <r>
    <d v="2022-12-04T23:21:35"/>
    <x v="10"/>
    <n v="20"/>
    <s v="TABORDA ROJAS DIEGO ALEJANDRO"/>
    <x v="6"/>
    <x v="0"/>
    <n v="214"/>
    <n v="26.75"/>
    <n v="217.12852664576801"/>
    <s v="25 Descuentos (Transbordo veh 09)"/>
    <n v="94107.837"/>
    <x v="0"/>
    <n v="14490"/>
    <x v="488"/>
    <x v="0"/>
    <m/>
  </r>
  <r>
    <d v="2022-12-04T23:21:36"/>
    <x v="10"/>
    <n v="28"/>
    <s v="ORTEGA ARROYAVE JUAN PABLO"/>
    <x v="0"/>
    <x v="0"/>
    <n v="205"/>
    <n v="22.7777777777778"/>
    <n v="244.26959247648901"/>
    <m/>
    <n v="105871.31660000001"/>
    <x v="0"/>
    <n v="14490"/>
    <x v="488"/>
    <x v="0"/>
    <m/>
  </r>
  <r>
    <d v="2022-12-04T23:21:36"/>
    <x v="10"/>
    <n v="32"/>
    <s v="PINEDA ESTRADA CRISTIAN JOHAN"/>
    <x v="2"/>
    <x v="0"/>
    <n v="172"/>
    <n v="28.6666666666667"/>
    <n v="162.846394984326"/>
    <m/>
    <n v="70580.877699999997"/>
    <x v="0"/>
    <n v="14490"/>
    <x v="488"/>
    <x v="0"/>
    <m/>
  </r>
  <r>
    <d v="2022-12-04T23:21:36"/>
    <x v="10"/>
    <n v="36"/>
    <s v="MARTINEZ CHAVERRA LUIS NORBERTO"/>
    <x v="6"/>
    <x v="3"/>
    <n v="223"/>
    <n v="27.875"/>
    <n v="217.12852664576801"/>
    <m/>
    <n v="94107.837"/>
    <x v="0"/>
    <n v="14490"/>
    <x v="488"/>
    <x v="0"/>
    <m/>
  </r>
  <r>
    <d v="2022-12-04T23:21:36"/>
    <x v="10"/>
    <n v="37"/>
    <s v="RESTREPO RODRIGUEZ LIBARDO ANDRES"/>
    <x v="6"/>
    <x v="1"/>
    <n v="235"/>
    <n v="29.375"/>
    <n v="217.12852664576801"/>
    <s v="Se descuenta el viaje de 10 14 am ya que no ingresa al paradero y abandona ruta sin autorizacin"/>
    <n v="94107.837"/>
    <x v="1"/>
    <n v="14490"/>
    <x v="488"/>
    <x v="0"/>
    <m/>
  </r>
  <r>
    <d v="2022-12-04T23:21:36"/>
    <x v="10"/>
    <n v="42"/>
    <s v="HURTADO MADRID JUAN ESTEBAN"/>
    <x v="0"/>
    <x v="0"/>
    <n v="223"/>
    <n v="24.7777777777778"/>
    <n v="244.26959247648901"/>
    <s v="2 Descuentos (Conducts) "/>
    <n v="105871.31660000001"/>
    <x v="0"/>
    <n v="14490"/>
    <x v="488"/>
    <x v="0"/>
    <m/>
  </r>
  <r>
    <d v="2022-12-04T23:21:43"/>
    <x v="10"/>
    <n v="9"/>
    <s v="PINEDA ESTRADA CRISTIAN JOHAN"/>
    <x v="11"/>
    <x v="0"/>
    <n v="43"/>
    <n v="21.5"/>
    <n v="43"/>
    <m/>
    <n v="18450"/>
    <x v="0"/>
    <n v="8233.3333000000002"/>
    <x v="488"/>
    <x v="0"/>
    <m/>
  </r>
  <r>
    <d v="2022-12-04T23:21:43"/>
    <x v="10"/>
    <n v="15"/>
    <s v="LONDOO LOPERA DUVAN ANDRES"/>
    <x v="3"/>
    <x v="3"/>
    <n v="204"/>
    <n v="20.399999999999999"/>
    <n v="204"/>
    <m/>
    <n v="87300"/>
    <x v="0"/>
    <n v="8233.3333000000002"/>
    <x v="488"/>
    <x v="0"/>
    <m/>
  </r>
  <r>
    <d v="2022-12-06T00:50:22"/>
    <x v="1"/>
    <n v="1"/>
    <s v="BERRIO GIL YEYSON DARIO"/>
    <x v="1"/>
    <x v="3"/>
    <n v="316"/>
    <n v="28.727272727272702"/>
    <n v="303.17168141592902"/>
    <m/>
    <n v="131477.25659999999"/>
    <x v="0"/>
    <n v="15606.25"/>
    <x v="489"/>
    <x v="0"/>
    <m/>
  </r>
  <r>
    <d v="2022-12-06T00:50:23"/>
    <x v="1"/>
    <n v="2"/>
    <s v="CAAS LEZCANO IVAN ARTURO"/>
    <x v="6"/>
    <x v="0"/>
    <n v="255"/>
    <n v="31.875"/>
    <n v="220.48849557522101"/>
    <m/>
    <n v="95619.823000000004"/>
    <x v="1"/>
    <n v="15606.25"/>
    <x v="489"/>
    <x v="0"/>
    <m/>
  </r>
  <r>
    <d v="2022-12-06T00:50:23"/>
    <x v="1"/>
    <n v="3"/>
    <s v="CANO JIMENEZ ESNEIDER"/>
    <x v="3"/>
    <x v="3"/>
    <n v="200"/>
    <n v="20"/>
    <n v="275.61061946902697"/>
    <m/>
    <n v="119524.7788"/>
    <x v="0"/>
    <n v="15606.25"/>
    <x v="489"/>
    <x v="0"/>
    <m/>
  </r>
  <r>
    <d v="2022-12-06T00:50:23"/>
    <x v="1"/>
    <n v="5"/>
    <s v="VELEZ ZAPATA SANTIAGO"/>
    <x v="1"/>
    <x v="0"/>
    <n v="276"/>
    <n v="25.090909090909101"/>
    <n v="303.17168141592902"/>
    <m/>
    <n v="131477.25659999999"/>
    <x v="1"/>
    <n v="15606.25"/>
    <x v="489"/>
    <x v="0"/>
    <m/>
  </r>
  <r>
    <d v="2022-12-06T00:50:23"/>
    <x v="1"/>
    <n v="6"/>
    <s v="HIGUITA JHOSIMAR"/>
    <x v="3"/>
    <x v="0"/>
    <n v="249"/>
    <n v="24.9"/>
    <n v="275.61061946902697"/>
    <m/>
    <n v="119524.7788"/>
    <x v="0"/>
    <n v="15606.25"/>
    <x v="489"/>
    <x v="0"/>
    <m/>
  </r>
  <r>
    <d v="2022-12-06T00:50:23"/>
    <x v="1"/>
    <n v="7"/>
    <s v="VILLA RIOS JHON ANDERSON"/>
    <x v="3"/>
    <x v="0"/>
    <n v="285"/>
    <n v="28.5"/>
    <n v="275.61061946902697"/>
    <m/>
    <n v="119524.7788"/>
    <x v="1"/>
    <n v="15606.25"/>
    <x v="489"/>
    <x v="0"/>
    <m/>
  </r>
  <r>
    <d v="2022-12-06T00:50:23"/>
    <x v="1"/>
    <n v="8"/>
    <s v="VACA FIERRO ROBINSON"/>
    <x v="1"/>
    <x v="0"/>
    <n v="298"/>
    <n v="27.090909090909101"/>
    <n v="303.17168141592902"/>
    <s v="1 Descuento (Conduct) "/>
    <n v="131477.25659999999"/>
    <x v="1"/>
    <n v="15606.25"/>
    <x v="489"/>
    <x v="0"/>
    <m/>
  </r>
  <r>
    <d v="2022-12-06T00:50:24"/>
    <x v="9"/>
    <n v="11"/>
    <s v="RENDON VIANA HUMBERTO DE JESUS"/>
    <x v="4"/>
    <x v="1"/>
    <n v="224"/>
    <n v="32"/>
    <n v="192.92743362831899"/>
    <m/>
    <n v="83667.345100000006"/>
    <x v="0"/>
    <n v="15606.25"/>
    <x v="489"/>
    <x v="0"/>
    <m/>
  </r>
  <r>
    <d v="2022-12-06T00:50:24"/>
    <x v="9"/>
    <n v="12"/>
    <s v="MACIAS HERNANDEZ JULIAN DAVID"/>
    <x v="2"/>
    <x v="0"/>
    <n v="143"/>
    <n v="23.8333333333333"/>
    <n v="165.36637168141601"/>
    <m/>
    <n v="71714.867299999998"/>
    <x v="0"/>
    <n v="15606.25"/>
    <x v="489"/>
    <x v="0"/>
    <m/>
  </r>
  <r>
    <d v="2022-12-06T00:50:24"/>
    <x v="9"/>
    <n v="13"/>
    <s v="BOLIVAR PARIAS RICARDO STIVEN"/>
    <x v="2"/>
    <x v="0"/>
    <n v="186"/>
    <n v="31"/>
    <n v="165.36637168141601"/>
    <m/>
    <n v="71714.867299999998"/>
    <x v="0"/>
    <n v="15606.25"/>
    <x v="489"/>
    <x v="0"/>
    <m/>
  </r>
  <r>
    <d v="2022-12-06T00:50:24"/>
    <x v="9"/>
    <n v="14"/>
    <s v="CARVAJAL SALAZAR HECTOR MARINO"/>
    <x v="6"/>
    <x v="0"/>
    <n v="201"/>
    <n v="25.125"/>
    <n v="220.48849557522101"/>
    <s v="4 Descuentos (Despachadora Isabel y 3 Incidente con Usuarios)"/>
    <n v="95619.823000000004"/>
    <x v="1"/>
    <n v="15606.25"/>
    <x v="489"/>
    <x v="0"/>
    <m/>
  </r>
  <r>
    <d v="2022-12-06T00:50:24"/>
    <x v="9"/>
    <n v="15"/>
    <s v="LOPERA AGUDELO LUIS FRANCISCO"/>
    <x v="0"/>
    <x v="0"/>
    <n v="235"/>
    <n v="26.1111111111111"/>
    <n v="248.04955752212399"/>
    <m/>
    <n v="107572.3009"/>
    <x v="0"/>
    <n v="15606.25"/>
    <x v="489"/>
    <x v="0"/>
    <m/>
  </r>
  <r>
    <d v="2022-12-06T00:50:24"/>
    <x v="9"/>
    <n v="16"/>
    <s v="HURTADO MADRID JUAN ESTEBAN"/>
    <x v="10"/>
    <x v="3"/>
    <n v="112"/>
    <n v="32"/>
    <n v="96.463716814159298"/>
    <m/>
    <n v="41833.672599999998"/>
    <x v="0"/>
    <n v="15606.25"/>
    <x v="489"/>
    <x v="0"/>
    <m/>
  </r>
  <r>
    <d v="2022-12-06T00:50:25"/>
    <x v="9"/>
    <n v="17"/>
    <s v="GALINDEZ CHAVARRIAGA LUIS FERNANDO"/>
    <x v="0"/>
    <x v="1"/>
    <n v="260"/>
    <n v="28.8888888888889"/>
    <n v="248.04955752212399"/>
    <s v="Se descuenta el viaje de 4 38 pm ya que no cumple con el tiempo indicado para salir de viaje, afectando la ruta"/>
    <n v="107572.3009"/>
    <x v="0"/>
    <n v="15606.25"/>
    <x v="489"/>
    <x v="0"/>
    <m/>
  </r>
  <r>
    <d v="2022-12-06T00:50:25"/>
    <x v="9"/>
    <n v="20"/>
    <s v="TABORDA ROJAS DIEGO ALEJANDRO"/>
    <x v="6"/>
    <x v="0"/>
    <n v="270"/>
    <n v="33.75"/>
    <n v="220.48849557522101"/>
    <m/>
    <n v="95619.823000000004"/>
    <x v="0"/>
    <n v="15606.25"/>
    <x v="489"/>
    <x v="0"/>
    <m/>
  </r>
  <r>
    <d v="2022-12-06T00:50:25"/>
    <x v="9"/>
    <n v="22"/>
    <s v="QUIRAMA CASTAEDA JHON JADER"/>
    <x v="0"/>
    <x v="0"/>
    <n v="281"/>
    <n v="31.2222222222222"/>
    <n v="248.04955752212399"/>
    <m/>
    <n v="107572.3009"/>
    <x v="1"/>
    <n v="15606.25"/>
    <x v="489"/>
    <x v="0"/>
    <m/>
  </r>
  <r>
    <d v="2022-12-06T00:50:25"/>
    <x v="9"/>
    <n v="23"/>
    <s v="LONDOO LOPERA DUVAN ANDRES"/>
    <x v="0"/>
    <x v="0"/>
    <n v="258"/>
    <n v="28.6666666666667"/>
    <n v="248.04955752212399"/>
    <m/>
    <n v="107572.3009"/>
    <x v="2"/>
    <n v="15606.25"/>
    <x v="489"/>
    <x v="0"/>
    <m/>
  </r>
  <r>
    <d v="2022-12-06T00:50:25"/>
    <x v="9"/>
    <n v="25"/>
    <s v="LONDOO ORTIZ ARNOLD DAVID"/>
    <x v="9"/>
    <x v="0"/>
    <n v="394"/>
    <n v="32.8333333333333"/>
    <n v="330.73274336283203"/>
    <m/>
    <n v="143429.73449999999"/>
    <x v="1"/>
    <n v="15606.25"/>
    <x v="489"/>
    <x v="0"/>
    <m/>
  </r>
  <r>
    <d v="2022-12-06T00:50:25"/>
    <x v="9"/>
    <n v="26"/>
    <s v="FRANCO BRAVO JHOAN FERNANDO"/>
    <x v="1"/>
    <x v="0"/>
    <n v="331"/>
    <n v="30.090909090909101"/>
    <n v="303.17168141592902"/>
    <s v="1 Descuento (Conduct) "/>
    <n v="131477.25659999999"/>
    <x v="0"/>
    <n v="15606.25"/>
    <x v="489"/>
    <x v="0"/>
    <m/>
  </r>
  <r>
    <d v="2022-12-06T00:50:26"/>
    <x v="9"/>
    <n v="27"/>
    <s v="HENAO MUOZ FERNEY"/>
    <x v="0"/>
    <x v="0"/>
    <n v="244"/>
    <n v="27.1111111111111"/>
    <n v="248.04955752212399"/>
    <m/>
    <n v="107572.3009"/>
    <x v="0"/>
    <n v="15606.25"/>
    <x v="489"/>
    <x v="0"/>
    <m/>
  </r>
  <r>
    <d v="2022-12-06T00:50:26"/>
    <x v="9"/>
    <n v="29"/>
    <s v="VALENCIA MENDOZA JHON"/>
    <x v="6"/>
    <x v="2"/>
    <n v="247"/>
    <n v="30.875"/>
    <n v="220.48849557522101"/>
    <s v="1 Descuento (Despachadora Isabel) "/>
    <n v="95619.823000000004"/>
    <x v="0"/>
    <n v="15606.25"/>
    <x v="489"/>
    <x v="0"/>
    <m/>
  </r>
  <r>
    <d v="2022-12-06T00:50:26"/>
    <x v="1"/>
    <n v="31"/>
    <s v="IDARRAGA GARCIA MIGUEL ANGEL"/>
    <x v="3"/>
    <x v="0"/>
    <n v="261"/>
    <n v="26.1"/>
    <n v="275.61061946902697"/>
    <m/>
    <n v="119524.7788"/>
    <x v="0"/>
    <n v="15606.25"/>
    <x v="489"/>
    <x v="0"/>
    <m/>
  </r>
  <r>
    <d v="2022-12-06T00:50:26"/>
    <x v="1"/>
    <n v="33"/>
    <s v="PACHECO MOGOLLON ELIAS ISIDRO"/>
    <x v="3"/>
    <x v="0"/>
    <n v="285"/>
    <n v="28.5"/>
    <n v="275.61061946902697"/>
    <m/>
    <n v="119524.7788"/>
    <x v="0"/>
    <n v="15606.25"/>
    <x v="489"/>
    <x v="0"/>
    <m/>
  </r>
  <r>
    <d v="2022-12-06T00:50:26"/>
    <x v="1"/>
    <n v="34"/>
    <s v="MONTOYA OSPINA GILBERTO ANTONIO"/>
    <x v="3"/>
    <x v="0"/>
    <n v="277"/>
    <n v="27.7"/>
    <n v="275.61061946902697"/>
    <m/>
    <n v="119524.7788"/>
    <x v="0"/>
    <n v="15606.25"/>
    <x v="489"/>
    <x v="0"/>
    <m/>
  </r>
  <r>
    <d v="2022-12-06T00:50:26"/>
    <x v="1"/>
    <n v="36"/>
    <s v="MARTINEZ CHAVERRA LUIS NORBERTO"/>
    <x v="6"/>
    <x v="0"/>
    <n v="183"/>
    <n v="22.875"/>
    <n v="220.48849557522101"/>
    <m/>
    <n v="95619.823000000004"/>
    <x v="0"/>
    <n v="15606.25"/>
    <x v="489"/>
    <x v="0"/>
    <m/>
  </r>
  <r>
    <d v="2022-12-06T00:50:27"/>
    <x v="1"/>
    <n v="37"/>
    <s v="RESTREPO RODRIGUEZ LIBARDO ANDRES"/>
    <x v="3"/>
    <x v="0"/>
    <n v="257"/>
    <n v="25.7"/>
    <n v="275.61061946902697"/>
    <m/>
    <n v="119524.7788"/>
    <x v="1"/>
    <n v="15606.25"/>
    <x v="489"/>
    <x v="0"/>
    <m/>
  </r>
  <r>
    <d v="2022-12-06T00:50:27"/>
    <x v="1"/>
    <n v="38"/>
    <s v="DURANGO MANCO ANDRES DE JESUS"/>
    <x v="3"/>
    <x v="0"/>
    <n v="249"/>
    <n v="24.9"/>
    <n v="275.61061946902697"/>
    <m/>
    <n v="119524.7788"/>
    <x v="0"/>
    <n v="15606.25"/>
    <x v="489"/>
    <x v="0"/>
    <m/>
  </r>
  <r>
    <d v="2022-12-06T00:50:27"/>
    <x v="1"/>
    <n v="39"/>
    <s v="PIEDRAHITA MUOZ JUAN PABLO"/>
    <x v="0"/>
    <x v="0"/>
    <n v="221"/>
    <n v="24.5555555555556"/>
    <n v="248.04955752212399"/>
    <m/>
    <n v="107572.3009"/>
    <x v="0"/>
    <n v="15606.25"/>
    <x v="489"/>
    <x v="0"/>
    <m/>
  </r>
  <r>
    <d v="2022-12-06T00:50:27"/>
    <x v="1"/>
    <n v="40"/>
    <s v="OCAMPO OCAMPO ANTONIO JOSE"/>
    <x v="1"/>
    <x v="0"/>
    <n v="256"/>
    <n v="23.272727272727298"/>
    <n v="303.17168141592902"/>
    <m/>
    <n v="131477.25659999999"/>
    <x v="0"/>
    <n v="15606.25"/>
    <x v="489"/>
    <x v="0"/>
    <m/>
  </r>
  <r>
    <d v="2022-12-06T00:50:27"/>
    <x v="1"/>
    <n v="41"/>
    <s v="TEJADA PEREZ JHON ALEXIS"/>
    <x v="1"/>
    <x v="0"/>
    <n v="287"/>
    <n v="26.090909090909101"/>
    <n v="303.17168141592902"/>
    <m/>
    <n v="131477.25659999999"/>
    <x v="1"/>
    <n v="15606.25"/>
    <x v="489"/>
    <x v="0"/>
    <m/>
  </r>
  <r>
    <d v="2022-12-06T00:50:28"/>
    <x v="1"/>
    <n v="42"/>
    <s v="BARRANTES GALLEGO DANIEL CAMILO"/>
    <x v="6"/>
    <x v="0"/>
    <n v="245"/>
    <n v="30.625"/>
    <n v="220.48849557522101"/>
    <s v="1 Descuento (Propietario) "/>
    <n v="95619.823000000004"/>
    <x v="0"/>
    <n v="15606.25"/>
    <x v="489"/>
    <x v="0"/>
    <m/>
  </r>
  <r>
    <d v="2022-12-06T00:50:32"/>
    <x v="1"/>
    <n v="10"/>
    <s v="PIEDRAHITA MADRID SANTIAGO"/>
    <x v="5"/>
    <x v="1"/>
    <n v="22"/>
    <n v="22"/>
    <n v="22"/>
    <m/>
    <n v="9450"/>
    <x v="0"/>
    <n v="7300"/>
    <x v="489"/>
    <x v="0"/>
    <m/>
  </r>
  <r>
    <d v="2022-12-06T00:50:32"/>
    <x v="9"/>
    <n v="28"/>
    <s v="ORTEGA ARROYAVE JUAN PABLO"/>
    <x v="0"/>
    <x v="0"/>
    <n v="175"/>
    <n v="19.4444444444444"/>
    <n v="175"/>
    <m/>
    <n v="74700"/>
    <x v="0"/>
    <n v="7300"/>
    <x v="489"/>
    <x v="0"/>
    <m/>
  </r>
  <r>
    <d v="2022-12-06T00:50:32"/>
    <x v="1"/>
    <n v="32"/>
    <s v="PINEDA ESTRADA CRISTIAN JHOAN"/>
    <x v="6"/>
    <x v="0"/>
    <n v="168"/>
    <n v="21"/>
    <n v="168"/>
    <m/>
    <n v="72000"/>
    <x v="0"/>
    <n v="7300"/>
    <x v="489"/>
    <x v="0"/>
    <m/>
  </r>
  <r>
    <d v="2022-12-06T00:50:33"/>
    <x v="1"/>
    <n v="35"/>
    <s v="URIBE HERRERA JUAN ESTEBAN"/>
    <x v="1"/>
    <x v="0"/>
    <n v="240"/>
    <n v="21.818181818181799"/>
    <n v="240"/>
    <m/>
    <n v="103050"/>
    <x v="1"/>
    <n v="7300"/>
    <x v="489"/>
    <x v="0"/>
    <m/>
  </r>
  <r>
    <d v="2022-12-07T00:33:40"/>
    <x v="9"/>
    <n v="2"/>
    <s v="CAAS LEZCANO IVAN ARTURO"/>
    <x v="4"/>
    <x v="0"/>
    <n v="227"/>
    <n v="32.428571428571402"/>
    <n v="197.449168207024"/>
    <m/>
    <n v="85702.125700000004"/>
    <x v="1"/>
    <n v="14750"/>
    <x v="490"/>
    <x v="0"/>
    <m/>
  </r>
  <r>
    <d v="2022-12-07T00:33:40"/>
    <x v="9"/>
    <n v="3"/>
    <s v="CANO JIMENEZ ESNEIDER"/>
    <x v="6"/>
    <x v="3"/>
    <n v="205"/>
    <n v="25.625"/>
    <n v="225.656192236599"/>
    <m/>
    <n v="97945.286500000002"/>
    <x v="0"/>
    <n v="14750"/>
    <x v="490"/>
    <x v="0"/>
    <m/>
  </r>
  <r>
    <d v="2022-12-07T00:33:40"/>
    <x v="9"/>
    <n v="4"/>
    <s v="TABORDA ROJAS DIEGO ALEJANDRO"/>
    <x v="5"/>
    <x v="0"/>
    <n v="42"/>
    <n v="42"/>
    <n v="28.2070240295749"/>
    <m/>
    <n v="12243.1608"/>
    <x v="0"/>
    <n v="14750"/>
    <x v="490"/>
    <x v="0"/>
    <m/>
  </r>
  <r>
    <d v="2022-12-07T00:33:40"/>
    <x v="9"/>
    <n v="5"/>
    <s v="GONZALEZ MONTAO HERNAN DARIO"/>
    <x v="2"/>
    <x v="0"/>
    <n v="181"/>
    <n v="32.909090909090899"/>
    <n v="155.13863216266199"/>
    <s v="1 Descuento (Isabel Despachadora) "/>
    <n v="67337.3845"/>
    <x v="1"/>
    <n v="14750"/>
    <x v="490"/>
    <x v="0"/>
    <m/>
  </r>
  <r>
    <d v="2022-12-07T00:33:40"/>
    <x v="9"/>
    <n v="6"/>
    <s v="VARGAS ROJAS DIELMER AUGUSTO"/>
    <x v="0"/>
    <x v="0"/>
    <n v="243"/>
    <n v="27"/>
    <n v="253.86321626617399"/>
    <s v="1 Descuento (Propietario) "/>
    <n v="110188.4473"/>
    <x v="0"/>
    <n v="14750"/>
    <x v="490"/>
    <x v="0"/>
    <m/>
  </r>
  <r>
    <d v="2022-12-07T00:33:41"/>
    <x v="9"/>
    <n v="7"/>
    <s v="VILLA RIOS JHON ANDERSON"/>
    <x v="0"/>
    <x v="0"/>
    <n v="275"/>
    <n v="30.5555555555556"/>
    <n v="253.86321626617399"/>
    <m/>
    <n v="110188.4473"/>
    <x v="1"/>
    <n v="14750"/>
    <x v="490"/>
    <x v="0"/>
    <m/>
  </r>
  <r>
    <d v="2022-12-07T00:33:41"/>
    <x v="9"/>
    <n v="8"/>
    <s v="VACA FIERRO ROBINSON"/>
    <x v="1"/>
    <x v="0"/>
    <n v="321"/>
    <n v="29.181818181818201"/>
    <n v="310.27726432532302"/>
    <s v="6 Descuentos (4 Conducts y 2 Propietarios) "/>
    <n v="134674.7689"/>
    <x v="1"/>
    <n v="14750"/>
    <x v="490"/>
    <x v="0"/>
    <m/>
  </r>
  <r>
    <d v="2022-12-07T00:33:41"/>
    <x v="9"/>
    <n v="10"/>
    <s v="NARANJO NARANJO ELKIN BRAYAN"/>
    <x v="6"/>
    <x v="0"/>
    <n v="246"/>
    <n v="30.75"/>
    <n v="225.656192236599"/>
    <s v="1 Descuento (Conduct) "/>
    <n v="97945.286500000002"/>
    <x v="0"/>
    <n v="14750"/>
    <x v="490"/>
    <x v="0"/>
    <m/>
  </r>
  <r>
    <d v="2022-12-07T00:33:41"/>
    <x v="1"/>
    <n v="11"/>
    <s v="RENDON VIANA HUMBERTO DE JESUS"/>
    <x v="4"/>
    <x v="0"/>
    <n v="199"/>
    <n v="28.428571428571399"/>
    <n v="197.449168207024"/>
    <m/>
    <n v="85702.125700000004"/>
    <x v="0"/>
    <n v="14750"/>
    <x v="490"/>
    <x v="0"/>
    <m/>
  </r>
  <r>
    <d v="2022-12-07T00:33:41"/>
    <x v="1"/>
    <n v="12"/>
    <s v="MORALES CASTAEDA JONNY EDISON"/>
    <x v="10"/>
    <x v="0"/>
    <n v="131"/>
    <n v="32.75"/>
    <n v="112.828096118299"/>
    <m/>
    <n v="48972.643300000003"/>
    <x v="0"/>
    <n v="14750"/>
    <x v="490"/>
    <x v="0"/>
    <m/>
  </r>
  <r>
    <d v="2022-12-07T00:33:41"/>
    <x v="1"/>
    <n v="13"/>
    <s v="BOLIVAR PARIAS RICARDO STIVEN"/>
    <x v="6"/>
    <x v="3"/>
    <n v="260"/>
    <n v="32.5"/>
    <n v="225.656192236599"/>
    <m/>
    <n v="97945.286500000002"/>
    <x v="0"/>
    <n v="14750"/>
    <x v="490"/>
    <x v="0"/>
    <m/>
  </r>
  <r>
    <d v="2022-12-07T00:33:42"/>
    <x v="1"/>
    <n v="14"/>
    <s v="VELEZ ZAPATA SANTIAGO"/>
    <x v="0"/>
    <x v="0"/>
    <n v="270"/>
    <n v="30"/>
    <n v="253.86321626617399"/>
    <m/>
    <n v="110188.4473"/>
    <x v="1"/>
    <n v="14750"/>
    <x v="490"/>
    <x v="0"/>
    <m/>
  </r>
  <r>
    <d v="2022-12-07T00:33:42"/>
    <x v="1"/>
    <n v="15"/>
    <s v="LOPERA AGUDELO LUIS FRANCISCO"/>
    <x v="0"/>
    <x v="0"/>
    <n v="241"/>
    <n v="26.7777777777778"/>
    <n v="253.86321626617399"/>
    <m/>
    <n v="110188.4473"/>
    <x v="0"/>
    <n v="14750"/>
    <x v="490"/>
    <x v="0"/>
    <m/>
  </r>
  <r>
    <d v="2022-12-07T00:33:42"/>
    <x v="1"/>
    <n v="16"/>
    <s v="MEJIA YEISON"/>
    <x v="0"/>
    <x v="0"/>
    <n v="228"/>
    <n v="25.3333333333333"/>
    <n v="253.86321626617399"/>
    <m/>
    <n v="110188.4473"/>
    <x v="0"/>
    <n v="14750"/>
    <x v="490"/>
    <x v="0"/>
    <m/>
  </r>
  <r>
    <d v="2022-12-07T00:33:42"/>
    <x v="1"/>
    <n v="17"/>
    <s v="GALINDEZ CHAVARRIAGA LUIS FERNANDO"/>
    <x v="3"/>
    <x v="3"/>
    <n v="270"/>
    <n v="27"/>
    <n v="282.07024029574899"/>
    <m/>
    <n v="122431.6081"/>
    <x v="0"/>
    <n v="14750"/>
    <x v="490"/>
    <x v="0"/>
    <m/>
  </r>
  <r>
    <d v="2022-12-07T00:33:42"/>
    <x v="1"/>
    <n v="22"/>
    <s v="QUIRAMA CASTAEDA JHON JADER"/>
    <x v="4"/>
    <x v="3"/>
    <n v="198"/>
    <n v="28.285714285714299"/>
    <n v="197.449168207024"/>
    <m/>
    <n v="85702.125700000004"/>
    <x v="1"/>
    <n v="14750"/>
    <x v="490"/>
    <x v="0"/>
    <m/>
  </r>
  <r>
    <d v="2022-12-07T00:33:42"/>
    <x v="1"/>
    <n v="23"/>
    <s v="VALENCIA MENDOZA JHON"/>
    <x v="6"/>
    <x v="0"/>
    <n v="224"/>
    <n v="28"/>
    <n v="225.656192236599"/>
    <m/>
    <n v="97945.286500000002"/>
    <x v="2"/>
    <n v="14750"/>
    <x v="490"/>
    <x v="0"/>
    <m/>
  </r>
  <r>
    <d v="2022-12-07T00:33:42"/>
    <x v="1"/>
    <n v="25"/>
    <s v="LONDOO ORTIZ ARNOLD DAVID"/>
    <x v="0"/>
    <x v="0"/>
    <n v="264"/>
    <n v="29.3333333333333"/>
    <n v="253.86321626617399"/>
    <s v="1 Descuento (Usuario con Movilidad reducida) "/>
    <n v="110188.4473"/>
    <x v="1"/>
    <n v="14750"/>
    <x v="490"/>
    <x v="0"/>
    <m/>
  </r>
  <r>
    <d v="2022-12-07T00:33:43"/>
    <x v="1"/>
    <n v="27"/>
    <s v="DURANGO DAVID JOSE"/>
    <x v="0"/>
    <x v="0"/>
    <n v="243"/>
    <n v="27"/>
    <n v="253.86321626617399"/>
    <m/>
    <n v="110188.4473"/>
    <x v="0"/>
    <n v="14750"/>
    <x v="490"/>
    <x v="0"/>
    <m/>
  </r>
  <r>
    <d v="2022-12-07T00:33:43"/>
    <x v="1"/>
    <n v="29"/>
    <s v="VALENCIA MENDOZA JHON"/>
    <x v="3"/>
    <x v="0"/>
    <n v="283"/>
    <n v="28.3"/>
    <n v="282.07024029574899"/>
    <s v="20 Descuentos (Transbordo veh 01) "/>
    <n v="122431.6081"/>
    <x v="0"/>
    <n v="14750"/>
    <x v="490"/>
    <x v="0"/>
    <m/>
  </r>
  <r>
    <d v="2022-12-07T00:33:43"/>
    <x v="1"/>
    <n v="30"/>
    <s v="HIGUITA JHOSIMAR"/>
    <x v="0"/>
    <x v="3"/>
    <n v="238"/>
    <n v="26.4444444444444"/>
    <n v="253.86321626617399"/>
    <m/>
    <n v="110188.4473"/>
    <x v="0"/>
    <n v="14750"/>
    <x v="490"/>
    <x v="0"/>
    <m/>
  </r>
  <r>
    <d v="2022-12-07T00:33:43"/>
    <x v="9"/>
    <n v="31"/>
    <s v="IDARRAGA GARCIA MIGUEL ANGEL"/>
    <x v="0"/>
    <x v="0"/>
    <n v="208"/>
    <n v="23.1111111111111"/>
    <n v="253.86321626617399"/>
    <m/>
    <n v="110188.4473"/>
    <x v="0"/>
    <n v="14750"/>
    <x v="490"/>
    <x v="0"/>
    <m/>
  </r>
  <r>
    <d v="2022-12-07T00:33:43"/>
    <x v="9"/>
    <n v="32"/>
    <s v="PINEDA ESTRADA CRISTIAN JOHAN"/>
    <x v="4"/>
    <x v="0"/>
    <n v="179"/>
    <n v="25.571428571428601"/>
    <n v="197.449168207024"/>
    <m/>
    <n v="85702.125700000004"/>
    <x v="0"/>
    <n v="14750"/>
    <x v="490"/>
    <x v="0"/>
    <m/>
  </r>
  <r>
    <d v="2022-12-07T00:33:43"/>
    <x v="9"/>
    <n v="33"/>
    <s v="PACHECO MOGOLLON ELIAS ISIDRO"/>
    <x v="0"/>
    <x v="0"/>
    <n v="258"/>
    <n v="28.6666666666667"/>
    <n v="253.86321626617399"/>
    <m/>
    <n v="110188.4473"/>
    <x v="0"/>
    <n v="14750"/>
    <x v="490"/>
    <x v="0"/>
    <m/>
  </r>
  <r>
    <d v="2022-12-07T00:33:44"/>
    <x v="9"/>
    <n v="34"/>
    <s v="MONTOYA OSPINA GILBERTO ANTONIO"/>
    <x v="3"/>
    <x v="0"/>
    <n v="311"/>
    <n v="31.1"/>
    <n v="282.07024029574899"/>
    <s v="4 Descuentos (3 Conducts y Jefe de ruta) "/>
    <n v="122431.6081"/>
    <x v="0"/>
    <n v="14750"/>
    <x v="490"/>
    <x v="0"/>
    <m/>
  </r>
  <r>
    <d v="2022-12-07T00:33:44"/>
    <x v="9"/>
    <n v="35"/>
    <s v="URIBE HERRERA JUAN ESTEBAN"/>
    <x v="2"/>
    <x v="1"/>
    <n v="198"/>
    <n v="33"/>
    <n v="169.24214417744901"/>
    <s v="Se descuenta el viaje de 1 56 pm ya que NO ingresa al 13 sin autorizacin, 1 Descuento (Conduct) "/>
    <n v="73458.964900000006"/>
    <x v="1"/>
    <n v="14750"/>
    <x v="490"/>
    <x v="0"/>
    <m/>
  </r>
  <r>
    <d v="2022-12-07T00:33:44"/>
    <x v="9"/>
    <n v="36"/>
    <s v="MARTINEZ CHAVERRA LUIS NORBERTO"/>
    <x v="0"/>
    <x v="0"/>
    <n v="252"/>
    <n v="28"/>
    <n v="253.86321626617399"/>
    <m/>
    <n v="110188.4473"/>
    <x v="0"/>
    <n v="14750"/>
    <x v="490"/>
    <x v="0"/>
    <m/>
  </r>
  <r>
    <d v="2022-12-07T00:33:44"/>
    <x v="9"/>
    <n v="37"/>
    <s v="RESTREPO RODRIGUEZ LIBARDO ANDRES"/>
    <x v="3"/>
    <x v="0"/>
    <n v="230"/>
    <n v="23"/>
    <n v="282.07024029574899"/>
    <s v="3 Descuentos (Incidente Jefe de ruta) "/>
    <n v="122431.6081"/>
    <x v="1"/>
    <n v="14750"/>
    <x v="490"/>
    <x v="0"/>
    <m/>
  </r>
  <r>
    <d v="2022-12-07T00:33:44"/>
    <x v="9"/>
    <n v="38"/>
    <s v="DURANGO DAVID JOSE"/>
    <x v="0"/>
    <x v="0"/>
    <n v="277"/>
    <n v="30.7777777777778"/>
    <n v="253.86321626617399"/>
    <m/>
    <n v="110188.4473"/>
    <x v="0"/>
    <n v="14750"/>
    <x v="490"/>
    <x v="0"/>
    <m/>
  </r>
  <r>
    <d v="2022-12-07T00:33:44"/>
    <x v="9"/>
    <n v="39"/>
    <s v="PIEDRAHITA MUOZ JUAN PABLO"/>
    <x v="0"/>
    <x v="0"/>
    <n v="218"/>
    <n v="24.2222222222222"/>
    <n v="253.86321626617399"/>
    <m/>
    <n v="110188.4473"/>
    <x v="0"/>
    <n v="14750"/>
    <x v="490"/>
    <x v="0"/>
    <m/>
  </r>
  <r>
    <d v="2022-12-07T00:33:44"/>
    <x v="9"/>
    <n v="40"/>
    <s v="OCAMPO OCAMPO ANTONIO JOSE"/>
    <x v="3"/>
    <x v="0"/>
    <n v="265"/>
    <n v="26.5"/>
    <n v="282.07024029574899"/>
    <m/>
    <n v="122431.6081"/>
    <x v="0"/>
    <n v="14750"/>
    <x v="490"/>
    <x v="0"/>
    <m/>
  </r>
  <r>
    <d v="2022-12-07T00:33:45"/>
    <x v="9"/>
    <n v="41"/>
    <s v="GARCIA DAVID WILSON ALBERTO"/>
    <x v="6"/>
    <x v="0"/>
    <n v="227"/>
    <n v="28.375"/>
    <n v="225.656192236599"/>
    <s v="1 Descuento (Conduct) "/>
    <n v="97945.286500000002"/>
    <x v="1"/>
    <n v="14750"/>
    <x v="490"/>
    <x v="0"/>
    <m/>
  </r>
  <r>
    <d v="2022-12-07T00:33:45"/>
    <x v="9"/>
    <n v="42"/>
    <s v="BARRANTES GALLEGO DANIEL CAMILO"/>
    <x v="6"/>
    <x v="0"/>
    <n v="218"/>
    <n v="27.25"/>
    <n v="225.656192236599"/>
    <s v="2 Descuentos (Conducts) "/>
    <n v="97945.286500000002"/>
    <x v="0"/>
    <n v="14750"/>
    <x v="490"/>
    <x v="0"/>
    <m/>
  </r>
  <r>
    <d v="2022-12-07T00:33:48"/>
    <x v="9"/>
    <n v="1"/>
    <s v="HURTADO MADRID JUAN ESTEBAN"/>
    <x v="3"/>
    <x v="1"/>
    <n v="223"/>
    <n v="21.238095238095202"/>
    <n v="223"/>
    <s v="1 Descuento (Isabel Despachadora) "/>
    <n v="95625"/>
    <x v="0"/>
    <n v="17040"/>
    <x v="490"/>
    <x v="0"/>
    <m/>
  </r>
  <r>
    <d v="2022-12-07T00:33:49"/>
    <x v="1"/>
    <n v="20"/>
    <s v="LONDOO CADAVID DAVID SANTIAGO"/>
    <x v="1"/>
    <x v="3"/>
    <n v="251"/>
    <n v="22.818181818181799"/>
    <n v="251"/>
    <m/>
    <n v="108000"/>
    <x v="0"/>
    <n v="17040"/>
    <x v="490"/>
    <x v="0"/>
    <m/>
  </r>
  <r>
    <d v="2022-12-07T00:33:49"/>
    <x v="1"/>
    <n v="26"/>
    <s v="FRANCO BRAVO JHOAN FERNANDO"/>
    <x v="6"/>
    <x v="0"/>
    <n v="182"/>
    <n v="22.75"/>
    <n v="182"/>
    <m/>
    <n v="78300"/>
    <x v="0"/>
    <n v="17040"/>
    <x v="490"/>
    <x v="0"/>
    <m/>
  </r>
  <r>
    <d v="2022-12-07T00:33:49"/>
    <x v="1"/>
    <n v="28"/>
    <s v="MACIAS HERNANDEZ JULIAN DAVID"/>
    <x v="0"/>
    <x v="0"/>
    <n v="196"/>
    <n v="21.7777777777778"/>
    <n v="196"/>
    <m/>
    <n v="84150"/>
    <x v="0"/>
    <n v="17040"/>
    <x v="490"/>
    <x v="0"/>
    <m/>
  </r>
  <r>
    <d v="2022-12-08T01:23:15"/>
    <x v="1"/>
    <n v="1"/>
    <s v="HURTADO MADRID JUAN ESTEBAN"/>
    <x v="3"/>
    <x v="3"/>
    <n v="239"/>
    <n v="23.9"/>
    <n v="239"/>
    <m/>
    <n v="103050"/>
    <x v="0"/>
    <n v="15640"/>
    <x v="491"/>
    <x v="0"/>
    <m/>
  </r>
  <r>
    <d v="2022-12-08T01:23:15"/>
    <x v="1"/>
    <n v="33"/>
    <s v="PACHECO MOGOLLON ELIAS ISIDRO"/>
    <x v="0"/>
    <x v="0"/>
    <n v="202"/>
    <n v="22.4444444444444"/>
    <n v="202"/>
    <m/>
    <n v="86850"/>
    <x v="0"/>
    <n v="15640"/>
    <x v="491"/>
    <x v="0"/>
    <m/>
  </r>
  <r>
    <d v="2022-12-08T01:23:15"/>
    <x v="1"/>
    <n v="34"/>
    <s v="ESPINOZA CHAVARRIA GUILLERMO LEON"/>
    <x v="6"/>
    <x v="0"/>
    <n v="196"/>
    <n v="24.5"/>
    <n v="196"/>
    <s v="2 Descuentos (Conduct y Propietario) "/>
    <n v="84600"/>
    <x v="0"/>
    <n v="15640"/>
    <x v="491"/>
    <x v="0"/>
    <m/>
  </r>
  <r>
    <d v="2022-12-08T01:23:15"/>
    <x v="1"/>
    <n v="40"/>
    <s v="OCAMPO OCAMPO ANTONIO JOSE"/>
    <x v="4"/>
    <x v="0"/>
    <n v="145"/>
    <n v="20.714285714285701"/>
    <n v="145"/>
    <m/>
    <n v="62100"/>
    <x v="0"/>
    <n v="15640"/>
    <x v="491"/>
    <x v="0"/>
    <m/>
  </r>
  <r>
    <d v="2022-12-08T01:23:22"/>
    <x v="1"/>
    <n v="2"/>
    <s v="CAAS LEZCANO IVAN ARTURO"/>
    <x v="6"/>
    <x v="0"/>
    <n v="252"/>
    <n v="31.5"/>
    <n v="233.92293577981701"/>
    <s v="5 Descuentos (2 Jefe de ruta, 2 Conducts y Usuario desubicado) "/>
    <n v="101665.3211"/>
    <x v="1"/>
    <n v="15096.9697"/>
    <x v="491"/>
    <x v="0"/>
    <m/>
  </r>
  <r>
    <d v="2022-12-08T01:23:22"/>
    <x v="1"/>
    <n v="3"/>
    <s v="CANO JIMENEZ ESNEIDER"/>
    <x v="0"/>
    <x v="0"/>
    <n v="225"/>
    <n v="25"/>
    <n v="263.16330275229399"/>
    <m/>
    <n v="114373.4862"/>
    <x v="0"/>
    <n v="15096.9697"/>
    <x v="491"/>
    <x v="0"/>
    <m/>
  </r>
  <r>
    <d v="2022-12-08T01:23:22"/>
    <x v="1"/>
    <n v="4"/>
    <s v="ORTEGA ARROYAVE JUAN PABLO"/>
    <x v="0"/>
    <x v="3"/>
    <n v="290"/>
    <n v="32.2222222222222"/>
    <n v="263.16330275229399"/>
    <s v="2 Descuentos (Usuarios Desubicados) "/>
    <n v="114373.4862"/>
    <x v="0"/>
    <n v="15096.9697"/>
    <x v="491"/>
    <x v="0"/>
    <m/>
  </r>
  <r>
    <d v="2022-12-08T01:23:22"/>
    <x v="1"/>
    <n v="5"/>
    <s v="BERRIO GIL YEYSON DARIO"/>
    <x v="9"/>
    <x v="0"/>
    <n v="345"/>
    <n v="28.75"/>
    <n v="350.88440366972497"/>
    <m/>
    <n v="152497.9817"/>
    <x v="1"/>
    <n v="15096.9697"/>
    <x v="491"/>
    <x v="0"/>
    <m/>
  </r>
  <r>
    <d v="2022-12-08T01:23:23"/>
    <x v="1"/>
    <n v="6"/>
    <s v="VARGAS ROJAS DIELMER AUGUSTO"/>
    <x v="3"/>
    <x v="0"/>
    <n v="265"/>
    <n v="26.5"/>
    <n v="292.40366972477102"/>
    <m/>
    <n v="127081.6514"/>
    <x v="0"/>
    <n v="15096.9697"/>
    <x v="491"/>
    <x v="0"/>
    <m/>
  </r>
  <r>
    <d v="2022-12-08T01:23:23"/>
    <x v="1"/>
    <n v="7"/>
    <s v="VILLA RIOS JHON ANDERSON"/>
    <x v="3"/>
    <x v="0"/>
    <n v="283"/>
    <n v="28.3"/>
    <n v="292.40366972477102"/>
    <m/>
    <n v="127081.6514"/>
    <x v="1"/>
    <n v="15096.9697"/>
    <x v="491"/>
    <x v="0"/>
    <m/>
  </r>
  <r>
    <d v="2022-12-08T01:23:23"/>
    <x v="1"/>
    <n v="8"/>
    <s v="VACA FIERRO ROBINSON"/>
    <x v="3"/>
    <x v="0"/>
    <n v="318"/>
    <n v="31.8"/>
    <n v="292.40366972477102"/>
    <m/>
    <n v="127081.6514"/>
    <x v="1"/>
    <n v="15096.9697"/>
    <x v="491"/>
    <x v="0"/>
    <m/>
  </r>
  <r>
    <d v="2022-12-08T01:23:23"/>
    <x v="1"/>
    <n v="10"/>
    <s v="NARANJO NARANJO ELKIN BRAYAN"/>
    <x v="0"/>
    <x v="0"/>
    <n v="249"/>
    <n v="27.6666666666667"/>
    <n v="263.16330275229399"/>
    <m/>
    <n v="114373.4862"/>
    <x v="0"/>
    <n v="15096.9697"/>
    <x v="491"/>
    <x v="0"/>
    <m/>
  </r>
  <r>
    <d v="2022-12-08T01:23:24"/>
    <x v="9"/>
    <n v="11"/>
    <s v="RENDON VIANA HUMBERTO DE JESUS"/>
    <x v="1"/>
    <x v="0"/>
    <n v="273"/>
    <n v="24.818181818181799"/>
    <n v="321.644036697248"/>
    <s v="2 Descuentos (Conducts) "/>
    <n v="139789.81649999999"/>
    <x v="0"/>
    <n v="15096.9697"/>
    <x v="491"/>
    <x v="0"/>
    <m/>
  </r>
  <r>
    <d v="2022-12-08T01:23:24"/>
    <x v="9"/>
    <n v="12"/>
    <s v="MORALES CASTAEDA JONNY EDISON"/>
    <x v="2"/>
    <x v="0"/>
    <n v="227"/>
    <n v="34.923076923076898"/>
    <n v="190.062385321101"/>
    <s v="6 Descuentos (falla mecanica) "/>
    <n v="82603.073399999994"/>
    <x v="0"/>
    <n v="15096.9697"/>
    <x v="491"/>
    <x v="0"/>
    <m/>
  </r>
  <r>
    <d v="2022-12-08T01:23:24"/>
    <x v="9"/>
    <n v="13"/>
    <s v="BOLIVAR PARIAS RICARDO STIVEN"/>
    <x v="14"/>
    <x v="0"/>
    <n v="34"/>
    <n v="68"/>
    <n v="14.620183486238499"/>
    <m/>
    <n v="6354.0825999999997"/>
    <x v="0"/>
    <n v="15096.9697"/>
    <x v="491"/>
    <x v="0"/>
    <m/>
  </r>
  <r>
    <d v="2022-12-08T01:23:24"/>
    <x v="9"/>
    <n v="14"/>
    <s v="CARVAJAL SALAZAR HECTOR MARINO"/>
    <x v="3"/>
    <x v="0"/>
    <n v="286"/>
    <n v="28.6"/>
    <n v="292.40366972477102"/>
    <m/>
    <n v="127081.6514"/>
    <x v="1"/>
    <n v="15096.9697"/>
    <x v="491"/>
    <x v="0"/>
    <m/>
  </r>
  <r>
    <d v="2022-12-08T01:23:24"/>
    <x v="9"/>
    <n v="15"/>
    <s v="LOPERA AGUDELO LUIS FRANCISCO"/>
    <x v="0"/>
    <x v="0"/>
    <n v="272"/>
    <n v="30.2222222222222"/>
    <n v="263.16330275229399"/>
    <m/>
    <n v="114373.4862"/>
    <x v="0"/>
    <n v="15096.9697"/>
    <x v="491"/>
    <x v="0"/>
    <m/>
  </r>
  <r>
    <d v="2022-12-08T01:23:24"/>
    <x v="9"/>
    <n v="16"/>
    <s v="MEJIA YEISON"/>
    <x v="7"/>
    <x v="0"/>
    <n v="78"/>
    <n v="26"/>
    <n v="87.721100917431201"/>
    <m/>
    <n v="38124.4954"/>
    <x v="0"/>
    <n v="15096.9697"/>
    <x v="491"/>
    <x v="0"/>
    <m/>
  </r>
  <r>
    <d v="2022-12-08T01:23:25"/>
    <x v="9"/>
    <n v="17"/>
    <s v="GALINDEZ CHAVARRIAGA LUIS FERNANDO"/>
    <x v="0"/>
    <x v="0"/>
    <n v="288"/>
    <n v="32"/>
    <n v="263.16330275229399"/>
    <m/>
    <n v="114373.4862"/>
    <x v="0"/>
    <n v="15096.9697"/>
    <x v="491"/>
    <x v="0"/>
    <m/>
  </r>
  <r>
    <d v="2022-12-08T01:23:25"/>
    <x v="9"/>
    <n v="20"/>
    <s v="TABORDA ROJAS DIEGO ALEJANDRO"/>
    <x v="9"/>
    <x v="0"/>
    <n v="429"/>
    <n v="35.75"/>
    <n v="350.88440366972497"/>
    <m/>
    <n v="152497.9817"/>
    <x v="0"/>
    <n v="15096.9697"/>
    <x v="491"/>
    <x v="0"/>
    <m/>
  </r>
  <r>
    <d v="2022-12-08T01:23:25"/>
    <x v="9"/>
    <n v="21"/>
    <s v="MACIAS HERNANDEZ JULIAN DAVID"/>
    <x v="7"/>
    <x v="0"/>
    <n v="89"/>
    <n v="29.6666666666667"/>
    <n v="87.721100917431201"/>
    <m/>
    <n v="38124.4954"/>
    <x v="0"/>
    <n v="15096.9697"/>
    <x v="491"/>
    <x v="0"/>
    <m/>
  </r>
  <r>
    <d v="2022-12-08T01:23:25"/>
    <x v="9"/>
    <n v="22"/>
    <s v="QUIRAMA CASTAEDA JHON JADER"/>
    <x v="6"/>
    <x v="0"/>
    <n v="254"/>
    <n v="31.75"/>
    <n v="233.92293577981701"/>
    <m/>
    <n v="101665.3211"/>
    <x v="1"/>
    <n v="15096.9697"/>
    <x v="491"/>
    <x v="0"/>
    <m/>
  </r>
  <r>
    <d v="2022-12-08T01:23:25"/>
    <x v="9"/>
    <n v="23"/>
    <s v="VALENCIA MENDOZA JHON"/>
    <x v="0"/>
    <x v="0"/>
    <n v="284"/>
    <n v="31.5555555555556"/>
    <n v="263.16330275229399"/>
    <m/>
    <n v="114373.4862"/>
    <x v="2"/>
    <n v="15096.9697"/>
    <x v="491"/>
    <x v="0"/>
    <m/>
  </r>
  <r>
    <d v="2022-12-08T01:23:26"/>
    <x v="9"/>
    <n v="25"/>
    <s v="LONDOO ORTIZ ARNOLD DAVID"/>
    <x v="6"/>
    <x v="0"/>
    <n v="218"/>
    <n v="29.066666666666698"/>
    <n v="219.30275229357801"/>
    <s v="48 Descuentos (23 Transbordo veh 42 y 25 Transbordo falla mecanica)"/>
    <n v="95311.238500000007"/>
    <x v="1"/>
    <n v="15096.9697"/>
    <x v="491"/>
    <x v="0"/>
    <m/>
  </r>
  <r>
    <d v="2022-12-08T01:23:26"/>
    <x v="9"/>
    <n v="26"/>
    <s v="FRANCO BRAVO JHOAN FERNANDO"/>
    <x v="0"/>
    <x v="0"/>
    <n v="258"/>
    <n v="28.6666666666667"/>
    <n v="263.16330275229399"/>
    <m/>
    <n v="114373.4862"/>
    <x v="0"/>
    <n v="15096.9697"/>
    <x v="491"/>
    <x v="0"/>
    <m/>
  </r>
  <r>
    <d v="2022-12-08T01:23:26"/>
    <x v="9"/>
    <n v="27"/>
    <s v="DURANGO DAVID JOSE"/>
    <x v="0"/>
    <x v="0"/>
    <n v="234"/>
    <n v="26"/>
    <n v="263.16330275229399"/>
    <m/>
    <n v="114373.4862"/>
    <x v="0"/>
    <n v="15096.9697"/>
    <x v="491"/>
    <x v="0"/>
    <m/>
  </r>
  <r>
    <d v="2022-12-08T01:23:26"/>
    <x v="9"/>
    <n v="29"/>
    <s v="VALENCIA MENDOZA JHON"/>
    <x v="6"/>
    <x v="0"/>
    <n v="212"/>
    <n v="26.5"/>
    <n v="233.92293577981701"/>
    <m/>
    <n v="101665.3211"/>
    <x v="0"/>
    <n v="15096.9697"/>
    <x v="491"/>
    <x v="0"/>
    <m/>
  </r>
  <r>
    <d v="2022-12-08T01:23:26"/>
    <x v="9"/>
    <n v="30"/>
    <s v="HIGUITA JHOSIMAR"/>
    <x v="0"/>
    <x v="0"/>
    <n v="262"/>
    <n v="29.1111111111111"/>
    <n v="263.16330275229399"/>
    <m/>
    <n v="114373.4862"/>
    <x v="0"/>
    <n v="15096.9697"/>
    <x v="491"/>
    <x v="0"/>
    <m/>
  </r>
  <r>
    <d v="2022-12-08T01:23:27"/>
    <x v="1"/>
    <n v="31"/>
    <s v="IDARRAGA GARCIA MIGUEL ANGEL"/>
    <x v="0"/>
    <x v="0"/>
    <n v="230"/>
    <n v="25.5555555555556"/>
    <n v="263.16330275229399"/>
    <m/>
    <n v="114373.4862"/>
    <x v="0"/>
    <n v="15096.9697"/>
    <x v="491"/>
    <x v="0"/>
    <m/>
  </r>
  <r>
    <d v="2022-12-08T01:23:27"/>
    <x v="1"/>
    <n v="32"/>
    <s v="PINEDA ESTRADA CRISTIAN JOHAN"/>
    <x v="0"/>
    <x v="0"/>
    <n v="234"/>
    <n v="26"/>
    <n v="263.16330275229399"/>
    <m/>
    <n v="114373.4862"/>
    <x v="0"/>
    <n v="15096.9697"/>
    <x v="491"/>
    <x v="0"/>
    <m/>
  </r>
  <r>
    <d v="2022-12-08T01:23:27"/>
    <x v="1"/>
    <n v="35"/>
    <s v="URIBE HERRERA JUAN ESTEBAN"/>
    <x v="3"/>
    <x v="0"/>
    <n v="315"/>
    <n v="31.5"/>
    <n v="292.40366972477102"/>
    <s v="4 Descuentos (2 Despachadora Isabel y 2 Conducts) "/>
    <n v="127081.6514"/>
    <x v="1"/>
    <n v="15096.9697"/>
    <x v="491"/>
    <x v="0"/>
    <m/>
  </r>
  <r>
    <d v="2022-12-08T01:23:27"/>
    <x v="1"/>
    <n v="36"/>
    <s v="MARTINEZ CHAVERRA LUIS NORBERTO"/>
    <x v="3"/>
    <x v="0"/>
    <n v="291"/>
    <n v="29.1"/>
    <n v="292.40366972477102"/>
    <s v="1 Descuento (Propietario) "/>
    <n v="127081.6514"/>
    <x v="0"/>
    <n v="15096.9697"/>
    <x v="491"/>
    <x v="0"/>
    <m/>
  </r>
  <r>
    <d v="2022-12-08T01:23:28"/>
    <x v="1"/>
    <n v="37"/>
    <s v="PIEDRAHITA MADRID SANTIAGO"/>
    <x v="6"/>
    <x v="0"/>
    <n v="205"/>
    <n v="25.625"/>
    <n v="233.92293577981701"/>
    <m/>
    <n v="101665.3211"/>
    <x v="1"/>
    <n v="15096.9697"/>
    <x v="491"/>
    <x v="0"/>
    <m/>
  </r>
  <r>
    <d v="2022-12-08T01:23:28"/>
    <x v="1"/>
    <n v="39"/>
    <s v="PIEDRAHITA MUOZ JUAN PABLO"/>
    <x v="3"/>
    <x v="0"/>
    <n v="285"/>
    <n v="28.5"/>
    <n v="292.40366972477102"/>
    <m/>
    <n v="127081.6514"/>
    <x v="0"/>
    <n v="15096.9697"/>
    <x v="491"/>
    <x v="0"/>
    <m/>
  </r>
  <r>
    <d v="2022-12-08T01:23:28"/>
    <x v="1"/>
    <n v="41"/>
    <s v="GARCIA DAVID WILSON ALBERTO"/>
    <x v="4"/>
    <x v="0"/>
    <n v="226"/>
    <n v="32.285714285714299"/>
    <n v="204.68256880733901"/>
    <m/>
    <n v="88957.156000000003"/>
    <x v="1"/>
    <n v="15096.9697"/>
    <x v="491"/>
    <x v="0"/>
    <m/>
  </r>
  <r>
    <d v="2022-12-08T01:23:29"/>
    <x v="1"/>
    <n v="42"/>
    <s v="BARRANTES GALLEGO DANIEL CAMILO"/>
    <x v="0"/>
    <x v="0"/>
    <n v="257"/>
    <n v="28.5555555555556"/>
    <n v="263.16330275229399"/>
    <s v="2 Descuentos (Jefe de ruta) "/>
    <n v="114373.4862"/>
    <x v="0"/>
    <n v="15096.9697"/>
    <x v="491"/>
    <x v="0"/>
    <m/>
  </r>
  <r>
    <d v="2022-12-09T00:01:21"/>
    <x v="10"/>
    <n v="4"/>
    <s v="ORTEGA ARROYAVE JUAN PABLO"/>
    <x v="8"/>
    <x v="1"/>
    <n v="104"/>
    <n v="20.8"/>
    <n v="124.944444444444"/>
    <m/>
    <n v="53975"/>
    <x v="0"/>
    <n v="13300"/>
    <x v="492"/>
    <x v="0"/>
    <m/>
  </r>
  <r>
    <d v="2022-12-09T00:01:21"/>
    <x v="10"/>
    <n v="8"/>
    <s v="LONDOO CADAVID DAVID SANTIAGO"/>
    <x v="4"/>
    <x v="3"/>
    <n v="167"/>
    <n v="23.8571428571429"/>
    <n v="174.92222222222199"/>
    <m/>
    <n v="75565"/>
    <x v="1"/>
    <n v="13300"/>
    <x v="492"/>
    <x v="0"/>
    <m/>
  </r>
  <r>
    <d v="2022-12-09T00:01:21"/>
    <x v="10"/>
    <n v="10"/>
    <s v="NARANJO NARANJO ELKIN BRAYAN"/>
    <x v="6"/>
    <x v="0"/>
    <n v="176"/>
    <n v="22"/>
    <n v="199.91111111111101"/>
    <m/>
    <n v="86360"/>
    <x v="0"/>
    <n v="13300"/>
    <x v="492"/>
    <x v="0"/>
    <m/>
  </r>
  <r>
    <d v="2022-12-09T00:01:21"/>
    <x v="10"/>
    <n v="16"/>
    <s v="HURTADO MADRID JUAN ESTEBAN"/>
    <x v="10"/>
    <x v="0"/>
    <n v="100"/>
    <n v="25"/>
    <n v="99.955555555555506"/>
    <m/>
    <n v="43180"/>
    <x v="0"/>
    <n v="13300"/>
    <x v="492"/>
    <x v="0"/>
    <m/>
  </r>
  <r>
    <d v="2022-12-09T00:01:22"/>
    <x v="10"/>
    <n v="17"/>
    <s v="GALINDEZ CHAVARRIAGA LUIS FERNANDO"/>
    <x v="0"/>
    <x v="0"/>
    <n v="221"/>
    <n v="24.5555555555556"/>
    <n v="224.9"/>
    <m/>
    <n v="97155"/>
    <x v="0"/>
    <n v="13300"/>
    <x v="492"/>
    <x v="0"/>
    <m/>
  </r>
  <r>
    <d v="2022-12-09T00:01:22"/>
    <x v="10"/>
    <n v="22"/>
    <s v="QUIRAMA CASTAEDA JHON JADER"/>
    <x v="6"/>
    <x v="3"/>
    <n v="213"/>
    <n v="26.625"/>
    <n v="199.91111111111101"/>
    <s v="3 Descuentos (Conducts) "/>
    <n v="86360"/>
    <x v="1"/>
    <n v="13300"/>
    <x v="492"/>
    <x v="0"/>
    <m/>
  </r>
  <r>
    <d v="2022-12-09T00:01:22"/>
    <x v="10"/>
    <n v="24"/>
    <s v="PACHECO MOGOLLON ELIAS ISIDRO"/>
    <x v="0"/>
    <x v="0"/>
    <n v="253"/>
    <n v="28.1111111111111"/>
    <n v="224.9"/>
    <m/>
    <n v="97155"/>
    <x v="0"/>
    <n v="13300"/>
    <x v="492"/>
    <x v="0"/>
    <m/>
  </r>
  <r>
    <d v="2022-12-09T00:01:22"/>
    <x v="10"/>
    <n v="25"/>
    <s v="LONDOO ORTIZ ARNOLD DAVID"/>
    <x v="0"/>
    <x v="0"/>
    <n v="201"/>
    <n v="22.3333333333333"/>
    <n v="224.9"/>
    <m/>
    <n v="97155"/>
    <x v="1"/>
    <n v="13300"/>
    <x v="492"/>
    <x v="0"/>
    <m/>
  </r>
  <r>
    <d v="2022-12-09T00:01:22"/>
    <x v="10"/>
    <n v="26"/>
    <s v="FRANCO BRAVO JHOAN FERNANDO"/>
    <x v="8"/>
    <x v="0"/>
    <n v="121"/>
    <n v="24.2"/>
    <n v="124.944444444444"/>
    <m/>
    <n v="53975"/>
    <x v="0"/>
    <n v="13300"/>
    <x v="492"/>
    <x v="0"/>
    <m/>
  </r>
  <r>
    <d v="2022-12-09T00:01:22"/>
    <x v="10"/>
    <n v="27"/>
    <s v="DURANGO DAVID JOSE"/>
    <x v="2"/>
    <x v="3"/>
    <n v="120"/>
    <n v="20"/>
    <n v="149.933333333333"/>
    <s v="2 Descuentos (Jefe de ruta) "/>
    <n v="64770"/>
    <x v="0"/>
    <n v="13300"/>
    <x v="492"/>
    <x v="0"/>
    <m/>
  </r>
  <r>
    <d v="2022-12-09T00:01:23"/>
    <x v="10"/>
    <n v="28"/>
    <s v="ORTEGA ARROYAVE JUAN PABLO"/>
    <x v="7"/>
    <x v="0"/>
    <n v="75"/>
    <n v="25"/>
    <n v="74.966666666666697"/>
    <m/>
    <n v="32385"/>
    <x v="0"/>
    <n v="13300"/>
    <x v="492"/>
    <x v="0"/>
    <m/>
  </r>
  <r>
    <d v="2022-12-09T00:01:23"/>
    <x v="10"/>
    <n v="29"/>
    <s v="VALENCIA MENDOZA JHON"/>
    <x v="0"/>
    <x v="0"/>
    <n v="308"/>
    <n v="34.2222222222222"/>
    <n v="224.9"/>
    <m/>
    <n v="97155"/>
    <x v="0"/>
    <n v="13300"/>
    <x v="492"/>
    <x v="0"/>
    <m/>
  </r>
  <r>
    <d v="2022-12-09T00:01:23"/>
    <x v="10"/>
    <n v="30"/>
    <s v="HIGUITA JHOSIMAR"/>
    <x v="0"/>
    <x v="0"/>
    <n v="205"/>
    <n v="22.7777777777778"/>
    <n v="224.9"/>
    <m/>
    <n v="97155"/>
    <x v="0"/>
    <n v="13300"/>
    <x v="492"/>
    <x v="0"/>
    <m/>
  </r>
  <r>
    <d v="2022-12-09T00:01:23"/>
    <x v="10"/>
    <n v="31"/>
    <s v="IDARRAGA GARCIA MIGUEL ANGEL"/>
    <x v="0"/>
    <x v="1"/>
    <n v="208"/>
    <n v="23.1111111111111"/>
    <n v="224.9"/>
    <m/>
    <n v="97155"/>
    <x v="0"/>
    <n v="13300"/>
    <x v="492"/>
    <x v="0"/>
    <m/>
  </r>
  <r>
    <d v="2022-12-09T00:01:23"/>
    <x v="10"/>
    <n v="32"/>
    <s v="PINEDA ESTRADA CRISTIAN JOHAN"/>
    <x v="2"/>
    <x v="1"/>
    <n v="149"/>
    <n v="24.8333333333333"/>
    <n v="149.933333333333"/>
    <m/>
    <n v="64770"/>
    <x v="0"/>
    <n v="13300"/>
    <x v="492"/>
    <x v="0"/>
    <m/>
  </r>
  <r>
    <d v="2022-12-09T00:01:23"/>
    <x v="10"/>
    <n v="33"/>
    <s v="TEJADA PEREZ JHON ALEXIS"/>
    <x v="3"/>
    <x v="0"/>
    <n v="296"/>
    <n v="29.6"/>
    <n v="249.888888888889"/>
    <m/>
    <n v="107950"/>
    <x v="0"/>
    <n v="13300"/>
    <x v="492"/>
    <x v="0"/>
    <m/>
  </r>
  <r>
    <d v="2022-12-09T00:01:23"/>
    <x v="10"/>
    <n v="34"/>
    <s v="MONTOYA OSPINA GILBERTO ANTONIO"/>
    <x v="0"/>
    <x v="0"/>
    <n v="264"/>
    <n v="29.3333333333333"/>
    <n v="224.9"/>
    <s v="2 Descuentos (Jefe de ruta) "/>
    <n v="97155"/>
    <x v="0"/>
    <n v="13300"/>
    <x v="492"/>
    <x v="0"/>
    <m/>
  </r>
  <r>
    <d v="2022-12-09T00:01:24"/>
    <x v="10"/>
    <n v="35"/>
    <s v="URIBE HERRERA JUAN ESTEBAN"/>
    <x v="6"/>
    <x v="0"/>
    <n v="195"/>
    <n v="24.375"/>
    <n v="199.91111111111101"/>
    <s v="1 Descuento (Usuario desubicado)"/>
    <n v="86360"/>
    <x v="1"/>
    <n v="13300"/>
    <x v="492"/>
    <x v="0"/>
    <m/>
  </r>
  <r>
    <d v="2022-12-09T00:01:24"/>
    <x v="10"/>
    <n v="37"/>
    <s v="RESTREPO RODRIGUEZ LIBARDO ANDRES"/>
    <x v="4"/>
    <x v="0"/>
    <n v="207"/>
    <n v="29.571428571428601"/>
    <n v="174.92222222222199"/>
    <m/>
    <n v="75565"/>
    <x v="1"/>
    <n v="13300"/>
    <x v="492"/>
    <x v="0"/>
    <m/>
  </r>
  <r>
    <d v="2022-12-09T00:01:24"/>
    <x v="10"/>
    <n v="38"/>
    <s v="BOLIVAR PARIAS RICARDO STIVEN"/>
    <x v="6"/>
    <x v="0"/>
    <n v="177"/>
    <n v="22.125"/>
    <n v="199.91111111111101"/>
    <m/>
    <n v="86360"/>
    <x v="0"/>
    <n v="13300"/>
    <x v="492"/>
    <x v="0"/>
    <m/>
  </r>
  <r>
    <d v="2022-12-09T00:01:24"/>
    <x v="10"/>
    <n v="39"/>
    <s v="PIEDRAHITA MUOZ JUAN PABLO"/>
    <x v="0"/>
    <x v="0"/>
    <n v="196"/>
    <n v="21.7777777777778"/>
    <n v="224.9"/>
    <m/>
    <n v="97155"/>
    <x v="0"/>
    <n v="13300"/>
    <x v="492"/>
    <x v="0"/>
    <m/>
  </r>
  <r>
    <d v="2022-12-09T00:01:24"/>
    <x v="10"/>
    <n v="40"/>
    <s v="OCAMPO OCAMPO ANTONIO JOSE"/>
    <x v="0"/>
    <x v="0"/>
    <n v="224"/>
    <n v="24.8888888888889"/>
    <n v="224.9"/>
    <m/>
    <n v="97155"/>
    <x v="0"/>
    <n v="13300"/>
    <x v="492"/>
    <x v="0"/>
    <m/>
  </r>
  <r>
    <d v="2022-12-09T00:01:24"/>
    <x v="10"/>
    <n v="41"/>
    <s v="GARCIA DAVID WILSON ALBERTO"/>
    <x v="0"/>
    <x v="0"/>
    <n v="190"/>
    <n v="21.1111111111111"/>
    <n v="224.9"/>
    <m/>
    <n v="97155"/>
    <x v="1"/>
    <n v="13300"/>
    <x v="492"/>
    <x v="0"/>
    <m/>
  </r>
  <r>
    <d v="2022-12-09T00:01:24"/>
    <x v="10"/>
    <n v="42"/>
    <s v="BARRANTES GALLEGO DANIEL CAMILO"/>
    <x v="8"/>
    <x v="0"/>
    <n v="128"/>
    <n v="25.6"/>
    <n v="124.944444444444"/>
    <m/>
    <n v="53975"/>
    <x v="0"/>
    <n v="13300"/>
    <x v="492"/>
    <x v="0"/>
    <m/>
  </r>
  <r>
    <d v="2022-12-09T00:02:18"/>
    <x v="10"/>
    <n v="15"/>
    <s v="LONDOO LOPERA DUVAN ANDRES"/>
    <x v="0"/>
    <x v="0"/>
    <n v="164"/>
    <n v="18.2222222222222"/>
    <n v="164"/>
    <m/>
    <n v="69750"/>
    <x v="0"/>
    <n v="10433.3333"/>
    <x v="492"/>
    <x v="0"/>
    <m/>
  </r>
  <r>
    <d v="2022-12-09T00:02:18"/>
    <x v="10"/>
    <n v="36"/>
    <s v="MARTINEZ CHAVERRA LUIS NORBERTO"/>
    <x v="6"/>
    <x v="0"/>
    <n v="149"/>
    <n v="18.625"/>
    <n v="149"/>
    <m/>
    <n v="63450"/>
    <x v="0"/>
    <n v="10433.3333"/>
    <x v="492"/>
    <x v="0"/>
    <m/>
  </r>
  <r>
    <d v="2022-12-10T01:21:47"/>
    <x v="9"/>
    <n v="1"/>
    <s v="BERRIO GIL YEYSON DARIO"/>
    <x v="1"/>
    <x v="0"/>
    <n v="299"/>
    <n v="27.181818181818201"/>
    <n v="293.30627306273101"/>
    <m/>
    <n v="127037.8229"/>
    <x v="0"/>
    <n v="16229.032300000001"/>
    <x v="493"/>
    <x v="0"/>
    <m/>
  </r>
  <r>
    <d v="2022-12-10T01:21:47"/>
    <x v="9"/>
    <n v="2"/>
    <s v="CAAS LEZCANO IVAN ARTURO"/>
    <x v="0"/>
    <x v="0"/>
    <n v="280"/>
    <n v="31.1111111111111"/>
    <n v="239.977859778598"/>
    <s v="26 Descuentos (23 Transbordo veh 32 y 3 Incidente Usuario con movilidad reducida)"/>
    <n v="103940.03690000001"/>
    <x v="1"/>
    <n v="16229.032300000001"/>
    <x v="493"/>
    <x v="0"/>
    <m/>
  </r>
  <r>
    <d v="2022-12-10T01:21:48"/>
    <x v="9"/>
    <n v="3"/>
    <s v="CANO JIMENEZ ESNEIDER"/>
    <x v="3"/>
    <x v="0"/>
    <n v="235"/>
    <n v="23.5"/>
    <n v="266.64206642066398"/>
    <m/>
    <n v="115488.9299"/>
    <x v="0"/>
    <n v="16229.032300000001"/>
    <x v="493"/>
    <x v="0"/>
    <m/>
  </r>
  <r>
    <d v="2022-12-10T01:21:48"/>
    <x v="9"/>
    <n v="6"/>
    <s v="VARGAS ROJAS DIELMER AUGUSTO"/>
    <x v="1"/>
    <x v="0"/>
    <n v="301"/>
    <n v="27.363636363636399"/>
    <n v="293.30627306273101"/>
    <s v="1 Descuento (Conduct) "/>
    <n v="127037.8229"/>
    <x v="0"/>
    <n v="16229.032300000001"/>
    <x v="493"/>
    <x v="0"/>
    <m/>
  </r>
  <r>
    <d v="2022-12-10T01:21:48"/>
    <x v="9"/>
    <n v="8"/>
    <s v="VACA FIERRO ROBINSON"/>
    <x v="0"/>
    <x v="0"/>
    <n v="250"/>
    <n v="27.7777777777778"/>
    <n v="239.977859778598"/>
    <m/>
    <n v="103940.03690000001"/>
    <x v="1"/>
    <n v="16229.032300000001"/>
    <x v="493"/>
    <x v="0"/>
    <m/>
  </r>
  <r>
    <d v="2022-12-10T01:21:48"/>
    <x v="9"/>
    <n v="10"/>
    <s v="NARANJO NARANJO ELKIN BRAYAN"/>
    <x v="3"/>
    <x v="0"/>
    <n v="290"/>
    <n v="29"/>
    <n v="266.64206642066398"/>
    <s v="3 Descuentos (Conducts y Propietario) "/>
    <n v="115488.9299"/>
    <x v="0"/>
    <n v="16229.032300000001"/>
    <x v="493"/>
    <x v="0"/>
    <m/>
  </r>
  <r>
    <d v="2022-12-10T01:21:48"/>
    <x v="9"/>
    <n v="11"/>
    <s v="RENDON VIANA HUMBERTO DE JESUS"/>
    <x v="7"/>
    <x v="0"/>
    <n v="91"/>
    <n v="30.3333333333333"/>
    <n v="79.992619926199296"/>
    <m/>
    <n v="34646.678999999996"/>
    <x v="0"/>
    <n v="16229.032300000001"/>
    <x v="493"/>
    <x v="0"/>
    <m/>
  </r>
  <r>
    <d v="2022-12-10T01:21:48"/>
    <x v="9"/>
    <n v="12"/>
    <s v="MORALES CASTAEDA JONNY EDISON"/>
    <x v="1"/>
    <x v="3"/>
    <n v="288"/>
    <n v="26.181818181818201"/>
    <n v="293.30627306273101"/>
    <s v="2 Descuentos (Incidente con Usuarios) "/>
    <n v="127037.8229"/>
    <x v="0"/>
    <n v="16229.032300000001"/>
    <x v="493"/>
    <x v="0"/>
    <m/>
  </r>
  <r>
    <d v="2022-12-10T01:21:49"/>
    <x v="9"/>
    <n v="14"/>
    <s v="VELEZ ZAPATA SANTIAGO"/>
    <x v="3"/>
    <x v="0"/>
    <n v="285"/>
    <n v="28.5"/>
    <n v="266.64206642066398"/>
    <m/>
    <n v="115488.9299"/>
    <x v="1"/>
    <n v="16229.032300000001"/>
    <x v="493"/>
    <x v="0"/>
    <m/>
  </r>
  <r>
    <d v="2022-12-10T01:21:49"/>
    <x v="1"/>
    <n v="16"/>
    <s v="MEJIA YEISON"/>
    <x v="0"/>
    <x v="1"/>
    <n v="218"/>
    <n v="24.2222222222222"/>
    <n v="239.977859778598"/>
    <s v="Se descuenta el viaje de 6 18 am ya que NO espera el tiempo indicado en el paradero"/>
    <n v="103940.03690000001"/>
    <x v="0"/>
    <n v="16229.032300000001"/>
    <x v="493"/>
    <x v="0"/>
    <m/>
  </r>
  <r>
    <d v="2022-12-10T01:21:49"/>
    <x v="1"/>
    <n v="20"/>
    <s v="TABORDA ROJAS DIEGO ALEJANDRO"/>
    <x v="0"/>
    <x v="0"/>
    <n v="252"/>
    <n v="28"/>
    <n v="239.977859778598"/>
    <m/>
    <n v="103940.03690000001"/>
    <x v="0"/>
    <n v="16229.032300000001"/>
    <x v="493"/>
    <x v="0"/>
    <m/>
  </r>
  <r>
    <d v="2022-12-10T01:21:49"/>
    <x v="1"/>
    <n v="21"/>
    <s v="MACIAS HERNANDEZ JULIAN DAVID"/>
    <x v="3"/>
    <x v="0"/>
    <n v="248"/>
    <n v="24.8"/>
    <n v="266.64206642066398"/>
    <m/>
    <n v="115488.9299"/>
    <x v="0"/>
    <n v="16229.032300000001"/>
    <x v="493"/>
    <x v="0"/>
    <m/>
  </r>
  <r>
    <d v="2022-12-10T01:21:49"/>
    <x v="1"/>
    <n v="22"/>
    <s v="QUIRAMA CASTAEDA JHON JADER"/>
    <x v="3"/>
    <x v="0"/>
    <n v="248"/>
    <n v="24.8"/>
    <n v="266.64206642066398"/>
    <m/>
    <n v="115488.9299"/>
    <x v="1"/>
    <n v="16229.032300000001"/>
    <x v="493"/>
    <x v="0"/>
    <m/>
  </r>
  <r>
    <d v="2022-12-10T01:21:50"/>
    <x v="1"/>
    <n v="23"/>
    <s v="VALENCIA MENDOZA JHON"/>
    <x v="11"/>
    <x v="0"/>
    <n v="86"/>
    <n v="34.4"/>
    <n v="66.660516605166094"/>
    <m/>
    <n v="28872.232499999998"/>
    <x v="2"/>
    <n v="16229.032300000001"/>
    <x v="493"/>
    <x v="0"/>
    <m/>
  </r>
  <r>
    <d v="2022-12-10T01:21:50"/>
    <x v="1"/>
    <n v="24"/>
    <s v="PACHECO MOGOLLON ELIAS ISIDRO"/>
    <x v="0"/>
    <x v="0"/>
    <n v="237"/>
    <n v="26.3333333333333"/>
    <n v="239.977859778598"/>
    <m/>
    <n v="103940.03690000001"/>
    <x v="0"/>
    <n v="16229.032300000001"/>
    <x v="493"/>
    <x v="0"/>
    <m/>
  </r>
  <r>
    <d v="2022-12-10T01:21:50"/>
    <x v="1"/>
    <n v="25"/>
    <s v="HENAO MUOZ FERNEY"/>
    <x v="0"/>
    <x v="1"/>
    <n v="250"/>
    <n v="27.7777777777778"/>
    <n v="239.977859778598"/>
    <m/>
    <n v="103940.03690000001"/>
    <x v="1"/>
    <n v="16229.032300000001"/>
    <x v="493"/>
    <x v="0"/>
    <m/>
  </r>
  <r>
    <d v="2022-12-10T01:21:50"/>
    <x v="1"/>
    <n v="27"/>
    <s v="DURANGO DAVID JOSE"/>
    <x v="0"/>
    <x v="0"/>
    <n v="248"/>
    <n v="27.5555555555556"/>
    <n v="239.977859778598"/>
    <m/>
    <n v="103940.03690000001"/>
    <x v="0"/>
    <n v="16229.032300000001"/>
    <x v="493"/>
    <x v="0"/>
    <m/>
  </r>
  <r>
    <d v="2022-12-10T01:21:50"/>
    <x v="1"/>
    <n v="29"/>
    <s v="VALENCIA MENDOZA JHON"/>
    <x v="8"/>
    <x v="0"/>
    <n v="125"/>
    <n v="25"/>
    <n v="133.32103321033199"/>
    <m/>
    <n v="57744.464899999999"/>
    <x v="0"/>
    <n v="16229.032300000001"/>
    <x v="493"/>
    <x v="0"/>
    <m/>
  </r>
  <r>
    <d v="2022-12-10T01:21:50"/>
    <x v="1"/>
    <n v="30"/>
    <s v="HIGUITA JHOSIMAR"/>
    <x v="1"/>
    <x v="0"/>
    <n v="266"/>
    <n v="24.181818181818201"/>
    <n v="293.30627306273101"/>
    <m/>
    <n v="127037.8229"/>
    <x v="0"/>
    <n v="16229.032300000001"/>
    <x v="493"/>
    <x v="0"/>
    <m/>
  </r>
  <r>
    <d v="2022-12-10T01:21:51"/>
    <x v="9"/>
    <n v="31"/>
    <s v="IDARRAGA GARCIA MIGUEL ANGEL"/>
    <x v="3"/>
    <x v="0"/>
    <n v="238"/>
    <n v="23.8"/>
    <n v="266.64206642066398"/>
    <m/>
    <n v="115488.9299"/>
    <x v="0"/>
    <n v="16229.032300000001"/>
    <x v="493"/>
    <x v="0"/>
    <m/>
  </r>
  <r>
    <d v="2022-12-10T01:21:51"/>
    <x v="9"/>
    <n v="32"/>
    <s v="ORTEGA ARROYAVE JUAN PABLO"/>
    <x v="2"/>
    <x v="0"/>
    <n v="191"/>
    <n v="29.384615384615401"/>
    <n v="173.31734317343199"/>
    <m/>
    <n v="75067.804399999994"/>
    <x v="0"/>
    <n v="16229.032300000001"/>
    <x v="493"/>
    <x v="0"/>
    <m/>
  </r>
  <r>
    <d v="2022-12-10T01:21:51"/>
    <x v="9"/>
    <n v="33"/>
    <s v="TEJADA PEREZ JHON ALEXIS"/>
    <x v="0"/>
    <x v="0"/>
    <n v="212"/>
    <n v="23.5555555555556"/>
    <n v="239.977859778598"/>
    <m/>
    <n v="103940.03690000001"/>
    <x v="0"/>
    <n v="16229.032300000001"/>
    <x v="493"/>
    <x v="0"/>
    <m/>
  </r>
  <r>
    <d v="2022-12-10T01:21:51"/>
    <x v="9"/>
    <n v="34"/>
    <s v="MONTOYA OSPINA GILBERTO ANTONIO"/>
    <x v="1"/>
    <x v="0"/>
    <n v="273"/>
    <n v="24.818181818181799"/>
    <n v="293.30627306273101"/>
    <m/>
    <n v="127037.8229"/>
    <x v="0"/>
    <n v="16229.032300000001"/>
    <x v="493"/>
    <x v="0"/>
    <m/>
  </r>
  <r>
    <d v="2022-12-10T01:21:51"/>
    <x v="9"/>
    <n v="35"/>
    <s v="URIBE HERRERA JUAN ESTEBAN"/>
    <x v="3"/>
    <x v="0"/>
    <n v="328"/>
    <n v="32.799999999999997"/>
    <n v="266.64206642066398"/>
    <s v="2 Descuentos (Usuario Movilidad reducida) "/>
    <n v="115488.9299"/>
    <x v="1"/>
    <n v="16229.032300000001"/>
    <x v="493"/>
    <x v="0"/>
    <m/>
  </r>
  <r>
    <d v="2022-12-10T01:21:51"/>
    <x v="9"/>
    <n v="36"/>
    <s v="LONDOO CADAVID DAVID SANTIAGO"/>
    <x v="3"/>
    <x v="0"/>
    <n v="248"/>
    <n v="24.8"/>
    <n v="266.64206642066398"/>
    <s v="1 Descuento (Conduct) "/>
    <n v="115488.9299"/>
    <x v="0"/>
    <n v="16229.032300000001"/>
    <x v="493"/>
    <x v="0"/>
    <m/>
  </r>
  <r>
    <d v="2022-12-10T01:21:52"/>
    <x v="9"/>
    <n v="37"/>
    <s v="RESTREPO RODRIGUEZ LIBARDO ANDRES"/>
    <x v="0"/>
    <x v="0"/>
    <n v="221"/>
    <n v="24.5555555555556"/>
    <n v="239.977859778598"/>
    <m/>
    <n v="103940.03690000001"/>
    <x v="1"/>
    <n v="16229.032300000001"/>
    <x v="493"/>
    <x v="0"/>
    <m/>
  </r>
  <r>
    <d v="2022-12-10T01:21:52"/>
    <x v="9"/>
    <n v="38"/>
    <s v="BOLIVAR PARIAS RICARDO STIVEN"/>
    <x v="6"/>
    <x v="0"/>
    <n v="199"/>
    <n v="24.875"/>
    <n v="213.313653136531"/>
    <m/>
    <n v="92391.143899999995"/>
    <x v="0"/>
    <n v="16229.032300000001"/>
    <x v="493"/>
    <x v="0"/>
    <m/>
  </r>
  <r>
    <d v="2022-12-10T01:21:52"/>
    <x v="9"/>
    <n v="40"/>
    <s v="OCAMPO OCAMPO ANTONIO JOSE"/>
    <x v="1"/>
    <x v="0"/>
    <n v="291"/>
    <n v="26.454545454545499"/>
    <n v="293.30627306273101"/>
    <m/>
    <n v="127037.8229"/>
    <x v="0"/>
    <n v="16229.032300000001"/>
    <x v="493"/>
    <x v="0"/>
    <m/>
  </r>
  <r>
    <d v="2022-12-10T01:21:52"/>
    <x v="9"/>
    <n v="41"/>
    <s v="GARCIA DAVID WILSON ALBERTO"/>
    <x v="3"/>
    <x v="0"/>
    <n v="247"/>
    <n v="24.7"/>
    <n v="266.64206642066398"/>
    <m/>
    <n v="115488.9299"/>
    <x v="1"/>
    <n v="16229.032300000001"/>
    <x v="493"/>
    <x v="0"/>
    <m/>
  </r>
  <r>
    <d v="2022-12-10T01:21:52"/>
    <x v="9"/>
    <n v="42"/>
    <s v="BARRANTES GALLEGO DANIEL CAMILO"/>
    <x v="0"/>
    <x v="0"/>
    <n v="281"/>
    <n v="31.2222222222222"/>
    <n v="239.977859778598"/>
    <m/>
    <n v="103940.03690000001"/>
    <x v="0"/>
    <n v="16229.032300000001"/>
    <x v="493"/>
    <x v="0"/>
    <m/>
  </r>
  <r>
    <d v="2022-12-10T01:21:57"/>
    <x v="9"/>
    <n v="15"/>
    <s v="LONDOO LOPERA DUVAN ANDRES"/>
    <x v="1"/>
    <x v="3"/>
    <n v="240"/>
    <n v="21.818181818181799"/>
    <n v="240"/>
    <m/>
    <n v="103050"/>
    <x v="0"/>
    <n v="14780"/>
    <x v="493"/>
    <x v="0"/>
    <m/>
  </r>
  <r>
    <d v="2022-12-10T01:21:57"/>
    <x v="9"/>
    <n v="17"/>
    <s v="ESPINOZA CHAVARRIA GUILLERMO LEON"/>
    <x v="1"/>
    <x v="0"/>
    <n v="248"/>
    <n v="22.545454545454501"/>
    <n v="248"/>
    <m/>
    <n v="106650"/>
    <x v="0"/>
    <n v="14780"/>
    <x v="493"/>
    <x v="0"/>
    <m/>
  </r>
  <r>
    <d v="2022-12-10T01:21:57"/>
    <x v="1"/>
    <n v="26"/>
    <s v="FRANCO BRAVO JHOAN FERNANDO"/>
    <x v="0"/>
    <x v="0"/>
    <n v="198"/>
    <n v="22"/>
    <n v="198"/>
    <m/>
    <n v="85050"/>
    <x v="0"/>
    <n v="14780"/>
    <x v="493"/>
    <x v="0"/>
    <m/>
  </r>
  <r>
    <d v="2022-12-10T01:21:57"/>
    <x v="9"/>
    <n v="39"/>
    <s v="POSSO CORREA SANTIAGO ELIECER"/>
    <x v="7"/>
    <x v="0"/>
    <n v="53"/>
    <n v="17.6666666666667"/>
    <n v="53"/>
    <m/>
    <n v="22500"/>
    <x v="0"/>
    <n v="14780"/>
    <x v="493"/>
    <x v="0"/>
    <m/>
  </r>
  <r>
    <d v="2022-12-11T01:13:51"/>
    <x v="1"/>
    <n v="1"/>
    <s v="PIEDRAHITA MUOZ JUAN PABLO"/>
    <x v="3"/>
    <x v="0"/>
    <n v="318"/>
    <n v="31.8"/>
    <n v="276.58730158730202"/>
    <s v="YEISON BERRIO Realiz 3 viajes donde moviliz 55 Usuarios "/>
    <n v="119964.28569999999"/>
    <x v="0"/>
    <n v="15858.0645"/>
    <x v="494"/>
    <x v="0"/>
    <m/>
  </r>
  <r>
    <d v="2022-12-11T01:13:51"/>
    <x v="1"/>
    <n v="2"/>
    <s v="CAAS LEZCANO IVAN ARTURO"/>
    <x v="2"/>
    <x v="0"/>
    <n v="160"/>
    <n v="26.6666666666667"/>
    <n v="165.95238095238099"/>
    <s v="6 Descuentos (Jefe de ruta) "/>
    <n v="71978.571400000001"/>
    <x v="1"/>
    <n v="15858.0645"/>
    <x v="494"/>
    <x v="0"/>
    <m/>
  </r>
  <r>
    <d v="2022-12-11T01:13:51"/>
    <x v="1"/>
    <n v="5"/>
    <s v="BERRIO GIL YEYSON DARIO"/>
    <x v="4"/>
    <x v="0"/>
    <n v="253"/>
    <n v="36.142857142857103"/>
    <n v="193.611111111111"/>
    <m/>
    <n v="83975"/>
    <x v="1"/>
    <n v="15858.0645"/>
    <x v="494"/>
    <x v="0"/>
    <m/>
  </r>
  <r>
    <d v="2022-12-11T01:13:51"/>
    <x v="1"/>
    <n v="6"/>
    <s v="VARGAS ROJAS DIELMER AUGUSTO"/>
    <x v="3"/>
    <x v="0"/>
    <n v="313"/>
    <n v="31.3"/>
    <n v="276.58730158730202"/>
    <m/>
    <n v="119964.28569999999"/>
    <x v="0"/>
    <n v="15858.0645"/>
    <x v="494"/>
    <x v="0"/>
    <m/>
  </r>
  <r>
    <d v="2022-12-11T01:13:51"/>
    <x v="1"/>
    <n v="7"/>
    <s v="TEJADA PEREZ JHON ALEXIS"/>
    <x v="0"/>
    <x v="0"/>
    <n v="259"/>
    <n v="28.7777777777778"/>
    <n v="248.92857142857099"/>
    <m/>
    <n v="107967.85709999999"/>
    <x v="1"/>
    <n v="15858.0645"/>
    <x v="494"/>
    <x v="0"/>
    <m/>
  </r>
  <r>
    <d v="2022-12-11T01:13:51"/>
    <x v="1"/>
    <n v="8"/>
    <s v="VACA FIERRO ROBINSON"/>
    <x v="1"/>
    <x v="0"/>
    <n v="268"/>
    <n v="24.363636363636399"/>
    <n v="304.24603174603197"/>
    <m/>
    <n v="131960.71429999999"/>
    <x v="1"/>
    <n v="15858.0645"/>
    <x v="494"/>
    <x v="0"/>
    <m/>
  </r>
  <r>
    <d v="2022-12-11T01:13:52"/>
    <x v="1"/>
    <n v="9"/>
    <s v="PINEDA ESTRADA CRISTIAN JOHAN"/>
    <x v="6"/>
    <x v="0"/>
    <n v="216"/>
    <n v="27"/>
    <n v="221.26984126984101"/>
    <m/>
    <n v="95971.428599999999"/>
    <x v="0"/>
    <n v="15858.0645"/>
    <x v="494"/>
    <x v="0"/>
    <m/>
  </r>
  <r>
    <d v="2022-12-11T01:13:52"/>
    <x v="1"/>
    <n v="10"/>
    <s v="NARANJO NARANJO ELKIN BRAYAN"/>
    <x v="0"/>
    <x v="0"/>
    <n v="258"/>
    <n v="28.6666666666667"/>
    <n v="248.92857142857099"/>
    <s v="2 Descuentos (Conducts)"/>
    <n v="107967.85709999999"/>
    <x v="0"/>
    <n v="15858.0645"/>
    <x v="494"/>
    <x v="0"/>
    <m/>
  </r>
  <r>
    <d v="2022-12-11T01:13:52"/>
    <x v="9"/>
    <n v="11"/>
    <s v="RENDON VIANA HUMBERTO DE JESUS"/>
    <x v="7"/>
    <x v="0"/>
    <n v="84"/>
    <n v="28"/>
    <n v="82.976190476190496"/>
    <m/>
    <n v="35989.2857"/>
    <x v="0"/>
    <n v="15858.0645"/>
    <x v="494"/>
    <x v="0"/>
    <m/>
  </r>
  <r>
    <d v="2022-12-11T01:13:52"/>
    <x v="9"/>
    <n v="12"/>
    <s v="MORALES CASTAEDA JONNY EDISON"/>
    <x v="2"/>
    <x v="0"/>
    <n v="199"/>
    <n v="33.1666666666667"/>
    <n v="165.95238095238099"/>
    <m/>
    <n v="71978.571400000001"/>
    <x v="0"/>
    <n v="15858.0645"/>
    <x v="494"/>
    <x v="0"/>
    <m/>
  </r>
  <r>
    <d v="2022-12-11T01:13:52"/>
    <x v="9"/>
    <n v="13"/>
    <s v="BOLIVAR PARIAS RICARDO STIVEN"/>
    <x v="0"/>
    <x v="0"/>
    <n v="302"/>
    <n v="33.5555555555556"/>
    <n v="248.92857142857099"/>
    <m/>
    <n v="107967.85709999999"/>
    <x v="0"/>
    <n v="15858.0645"/>
    <x v="494"/>
    <x v="0"/>
    <m/>
  </r>
  <r>
    <d v="2022-12-11T01:13:52"/>
    <x v="9"/>
    <n v="14"/>
    <s v="CARVAJAL SALAZAR HECTOR MARINO"/>
    <x v="3"/>
    <x v="0"/>
    <n v="270"/>
    <n v="25.714285714285701"/>
    <n v="290.41666666666703"/>
    <m/>
    <n v="125962.5"/>
    <x v="1"/>
    <n v="15858.0645"/>
    <x v="494"/>
    <x v="0"/>
    <m/>
  </r>
  <r>
    <d v="2022-12-11T01:13:52"/>
    <x v="9"/>
    <n v="15"/>
    <s v="LONDOO LOPERA DUVAN ANDRES"/>
    <x v="0"/>
    <x v="0"/>
    <n v="215"/>
    <n v="23.8888888888889"/>
    <n v="248.92857142857099"/>
    <m/>
    <n v="107967.85709999999"/>
    <x v="0"/>
    <n v="15858.0645"/>
    <x v="494"/>
    <x v="0"/>
    <m/>
  </r>
  <r>
    <d v="2022-12-11T01:13:53"/>
    <x v="9"/>
    <n v="16"/>
    <s v="MEJIA YEISON"/>
    <x v="0"/>
    <x v="0"/>
    <n v="235"/>
    <n v="26.1111111111111"/>
    <n v="248.92857142857099"/>
    <m/>
    <n v="107967.85709999999"/>
    <x v="0"/>
    <n v="15858.0645"/>
    <x v="494"/>
    <x v="0"/>
    <m/>
  </r>
  <r>
    <d v="2022-12-11T01:13:53"/>
    <x v="9"/>
    <n v="17"/>
    <s v="GALINDEZ CHAVARRIAGA LUIS FERNANDO"/>
    <x v="1"/>
    <x v="0"/>
    <n v="317"/>
    <n v="28.818181818181799"/>
    <n v="304.24603174603197"/>
    <m/>
    <n v="131960.71429999999"/>
    <x v="0"/>
    <n v="15858.0645"/>
    <x v="494"/>
    <x v="0"/>
    <m/>
  </r>
  <r>
    <d v="2022-12-11T01:13:53"/>
    <x v="9"/>
    <n v="20"/>
    <s v="TABORDA ROJAS DIEGO ALEJANDRO"/>
    <x v="0"/>
    <x v="0"/>
    <n v="295"/>
    <n v="32.7777777777778"/>
    <n v="248.92857142857099"/>
    <m/>
    <n v="107967.85709999999"/>
    <x v="0"/>
    <n v="15858.0645"/>
    <x v="494"/>
    <x v="0"/>
    <m/>
  </r>
  <r>
    <d v="2022-12-11T01:13:53"/>
    <x v="9"/>
    <n v="21"/>
    <s v="MACIAS HERNANDEZ JULIAN DAVID"/>
    <x v="4"/>
    <x v="1"/>
    <n v="184"/>
    <n v="26.285714285714299"/>
    <n v="193.611111111111"/>
    <m/>
    <n v="83975"/>
    <x v="0"/>
    <n v="15858.0645"/>
    <x v="494"/>
    <x v="0"/>
    <m/>
  </r>
  <r>
    <d v="2022-12-11T01:13:53"/>
    <x v="9"/>
    <n v="22"/>
    <s v="QUIRAMA CASTAEDA JHON JADER"/>
    <x v="2"/>
    <x v="3"/>
    <n v="177"/>
    <n v="32.181818181818201"/>
    <n v="152.12301587301599"/>
    <m/>
    <n v="65980.357099999994"/>
    <x v="1"/>
    <n v="15858.0645"/>
    <x v="494"/>
    <x v="0"/>
    <m/>
  </r>
  <r>
    <d v="2022-12-11T01:13:53"/>
    <x v="9"/>
    <n v="26"/>
    <s v="FRANCO BRAVO JHOAN FERNANDO"/>
    <x v="4"/>
    <x v="0"/>
    <n v="202"/>
    <n v="28.8571428571429"/>
    <n v="193.611111111111"/>
    <m/>
    <n v="83975"/>
    <x v="0"/>
    <n v="15858.0645"/>
    <x v="494"/>
    <x v="0"/>
    <m/>
  </r>
  <r>
    <d v="2022-12-11T01:13:54"/>
    <x v="9"/>
    <n v="27"/>
    <s v="DURANGO DAVID JOSE"/>
    <x v="4"/>
    <x v="0"/>
    <n v="191"/>
    <n v="27.285714285714299"/>
    <n v="193.611111111111"/>
    <m/>
    <n v="83975"/>
    <x v="0"/>
    <n v="15858.0645"/>
    <x v="494"/>
    <x v="0"/>
    <m/>
  </r>
  <r>
    <d v="2022-12-11T01:13:54"/>
    <x v="9"/>
    <n v="29"/>
    <s v="VALENCIA MENDOZA JHON"/>
    <x v="6"/>
    <x v="0"/>
    <n v="191"/>
    <n v="23.875"/>
    <n v="221.26984126984101"/>
    <m/>
    <n v="95971.428599999999"/>
    <x v="0"/>
    <n v="15858.0645"/>
    <x v="494"/>
    <x v="0"/>
    <m/>
  </r>
  <r>
    <d v="2022-12-11T01:13:54"/>
    <x v="9"/>
    <n v="30"/>
    <s v="HIGUITA JHOSIMAR"/>
    <x v="0"/>
    <x v="0"/>
    <n v="235"/>
    <n v="26.1111111111111"/>
    <n v="248.92857142857099"/>
    <m/>
    <n v="107967.85709999999"/>
    <x v="0"/>
    <n v="15858.0645"/>
    <x v="494"/>
    <x v="0"/>
    <m/>
  </r>
  <r>
    <d v="2022-12-11T01:13:54"/>
    <x v="1"/>
    <n v="34"/>
    <s v="MONTOYA OSPINA GILBERTO ANTONIO"/>
    <x v="3"/>
    <x v="0"/>
    <n v="258"/>
    <n v="25.8"/>
    <n v="276.58730158730202"/>
    <s v="1 Descuuento (Jefe de ruta) "/>
    <n v="119964.28569999999"/>
    <x v="0"/>
    <n v="15858.0645"/>
    <x v="494"/>
    <x v="0"/>
    <m/>
  </r>
  <r>
    <d v="2022-12-11T01:13:54"/>
    <x v="1"/>
    <n v="35"/>
    <s v="URIBE HERRERA JUAN ESTEBAN"/>
    <x v="3"/>
    <x v="3"/>
    <n v="243"/>
    <n v="24.3"/>
    <n v="276.58730158730202"/>
    <m/>
    <n v="119964.28569999999"/>
    <x v="1"/>
    <n v="15858.0645"/>
    <x v="494"/>
    <x v="0"/>
    <m/>
  </r>
  <r>
    <d v="2022-12-11T01:13:54"/>
    <x v="1"/>
    <n v="36"/>
    <s v="LONDOO CADAVID DAVID SANTIAGO"/>
    <x v="0"/>
    <x v="0"/>
    <n v="213"/>
    <n v="23.6666666666667"/>
    <n v="248.92857142857099"/>
    <s v="4 Descuentos (Jefe de ruta) "/>
    <n v="107967.85709999999"/>
    <x v="0"/>
    <n v="15858.0645"/>
    <x v="494"/>
    <x v="0"/>
    <m/>
  </r>
  <r>
    <d v="2022-12-11T01:13:54"/>
    <x v="1"/>
    <n v="37"/>
    <s v="VELEZ ZAPATA SANTIAGO"/>
    <x v="6"/>
    <x v="0"/>
    <n v="211"/>
    <n v="26.375"/>
    <n v="221.26984126984101"/>
    <m/>
    <n v="95971.428599999999"/>
    <x v="1"/>
    <n v="15858.0645"/>
    <x v="494"/>
    <x v="0"/>
    <m/>
  </r>
  <r>
    <d v="2022-12-11T01:13:55"/>
    <x v="1"/>
    <n v="39"/>
    <s v="POSSO CORREA SANTIAGO ELIECER"/>
    <x v="6"/>
    <x v="0"/>
    <n v="205"/>
    <n v="25.625"/>
    <n v="221.26984126984101"/>
    <m/>
    <n v="95971.428599999999"/>
    <x v="0"/>
    <n v="15858.0645"/>
    <x v="494"/>
    <x v="0"/>
    <m/>
  </r>
  <r>
    <d v="2022-12-11T01:13:55"/>
    <x v="1"/>
    <n v="40"/>
    <s v="OCAMPO OCAMPO ANTONIO JOSE"/>
    <x v="3"/>
    <x v="0"/>
    <n v="245"/>
    <n v="24.5"/>
    <n v="276.58730158730202"/>
    <s v="1 Descuuento (Jefe de ruta) "/>
    <n v="119964.28569999999"/>
    <x v="0"/>
    <n v="15858.0645"/>
    <x v="494"/>
    <x v="0"/>
    <m/>
  </r>
  <r>
    <d v="2022-12-11T01:13:55"/>
    <x v="9"/>
    <n v="41"/>
    <s v="GARCIA DAVID WILSON ALBERTO"/>
    <x v="6"/>
    <x v="0"/>
    <n v="213"/>
    <n v="26.625"/>
    <n v="221.26984126984101"/>
    <m/>
    <n v="95971.428599999999"/>
    <x v="1"/>
    <n v="15858.0645"/>
    <x v="494"/>
    <x v="0"/>
    <m/>
  </r>
  <r>
    <d v="2022-12-11T01:13:55"/>
    <x v="1"/>
    <n v="42"/>
    <s v="BARRANTES GALLEGO DANIEL CAMILO"/>
    <x v="0"/>
    <x v="3"/>
    <n v="240"/>
    <n v="26.6666666666667"/>
    <n v="248.92857142857099"/>
    <s v="2 Descuentos (Usuarios desubicados) "/>
    <n v="107967.85709999999"/>
    <x v="0"/>
    <n v="15858.0645"/>
    <x v="494"/>
    <x v="0"/>
    <m/>
  </r>
  <r>
    <d v="2022-12-11T01:19:50"/>
    <x v="1"/>
    <n v="3"/>
    <s v="ESPINOZA CHAVARRIA GUILLERMO LEON"/>
    <x v="2"/>
    <x v="3"/>
    <n v="115"/>
    <n v="19.1666666666667"/>
    <n v="115"/>
    <m/>
    <n v="49050"/>
    <x v="0"/>
    <n v="12820"/>
    <x v="494"/>
    <x v="0"/>
    <m/>
  </r>
  <r>
    <d v="2022-12-11T01:19:50"/>
    <x v="9"/>
    <n v="28"/>
    <s v="ORTEGA ARROYAVE JUAN PABLO"/>
    <x v="4"/>
    <x v="0"/>
    <n v="156"/>
    <n v="22.285714285714299"/>
    <n v="156"/>
    <m/>
    <n v="67050"/>
    <x v="0"/>
    <n v="12820"/>
    <x v="494"/>
    <x v="0"/>
    <m/>
  </r>
  <r>
    <d v="2022-12-11T01:19:51"/>
    <x v="1"/>
    <n v="31"/>
    <s v="IDARRAGA GARCIA MIGUEL ANGEL"/>
    <x v="0"/>
    <x v="0"/>
    <n v="207"/>
    <n v="23"/>
    <n v="207"/>
    <s v="1 Descuuento (Jefe de ruta) "/>
    <n v="89100"/>
    <x v="0"/>
    <n v="12820"/>
    <x v="494"/>
    <x v="0"/>
    <m/>
  </r>
  <r>
    <d v="2022-12-11T01:19:51"/>
    <x v="1"/>
    <n v="38"/>
    <s v="DURANGO MANCO ANDRES DE JESUS"/>
    <x v="4"/>
    <x v="1"/>
    <n v="163"/>
    <n v="23.285714285714299"/>
    <n v="163"/>
    <m/>
    <n v="70200"/>
    <x v="0"/>
    <n v="12820"/>
    <x v="494"/>
    <x v="0"/>
    <m/>
  </r>
  <r>
    <d v="2022-12-12T00:21:12"/>
    <x v="10"/>
    <n v="1"/>
    <s v="BERRIO GIL YEYSON DARIO"/>
    <x v="0"/>
    <x v="0"/>
    <n v="237"/>
    <n v="26.3333333333333"/>
    <n v="248.86120996441301"/>
    <m/>
    <n v="107937.5445"/>
    <x v="0"/>
    <n v="13011.1111"/>
    <x v="495"/>
    <x v="0"/>
    <m/>
  </r>
  <r>
    <d v="2022-12-12T00:21:12"/>
    <x v="10"/>
    <n v="2"/>
    <s v="CAAS LEZCANO IVAN ARTURO"/>
    <x v="6"/>
    <x v="0"/>
    <n v="228"/>
    <n v="28.5"/>
    <n v="221.20996441281099"/>
    <m/>
    <n v="95944.483999999997"/>
    <x v="1"/>
    <n v="13011.1111"/>
    <x v="495"/>
    <x v="0"/>
    <m/>
  </r>
  <r>
    <d v="2022-12-12T00:21:12"/>
    <x v="10"/>
    <n v="3"/>
    <s v="CANO JIMENEZ ESNEIDER"/>
    <x v="2"/>
    <x v="0"/>
    <n v="184"/>
    <n v="28.307692307692299"/>
    <n v="179.73309608540899"/>
    <m/>
    <n v="77954.893200000006"/>
    <x v="0"/>
    <n v="13011.1111"/>
    <x v="495"/>
    <x v="0"/>
    <m/>
  </r>
  <r>
    <d v="2022-12-12T00:21:12"/>
    <x v="10"/>
    <n v="6"/>
    <s v="VARGAS ROJAS DIELMER AUGUSTO"/>
    <x v="0"/>
    <x v="0"/>
    <n v="262"/>
    <n v="29.1111111111111"/>
    <n v="248.86120996441301"/>
    <m/>
    <n v="107937.5445"/>
    <x v="0"/>
    <n v="13011.1111"/>
    <x v="495"/>
    <x v="0"/>
    <m/>
  </r>
  <r>
    <d v="2022-12-12T00:21:12"/>
    <x v="10"/>
    <n v="7"/>
    <s v="VILLA RIOS JHON ANDERSON"/>
    <x v="9"/>
    <x v="0"/>
    <n v="373"/>
    <n v="31.0833333333333"/>
    <n v="331.81494661921698"/>
    <m/>
    <n v="143916.726"/>
    <x v="1"/>
    <n v="13011.1111"/>
    <x v="495"/>
    <x v="0"/>
    <m/>
  </r>
  <r>
    <d v="2022-12-12T00:21:12"/>
    <x v="10"/>
    <n v="8"/>
    <s v="VACA FIERRO ROBINSON"/>
    <x v="1"/>
    <x v="0"/>
    <n v="369"/>
    <n v="33.545454545454497"/>
    <n v="304.16370106761599"/>
    <m/>
    <n v="131923.6655"/>
    <x v="1"/>
    <n v="13011.1111"/>
    <x v="495"/>
    <x v="0"/>
    <m/>
  </r>
  <r>
    <d v="2022-12-12T00:21:12"/>
    <x v="10"/>
    <n v="12"/>
    <s v="MORALES CASTAEDA JONNY EDISON"/>
    <x v="4"/>
    <x v="0"/>
    <n v="167"/>
    <n v="23.8571428571429"/>
    <n v="193.55871886121"/>
    <m/>
    <n v="83951.423500000004"/>
    <x v="0"/>
    <n v="13011.1111"/>
    <x v="495"/>
    <x v="0"/>
    <m/>
  </r>
  <r>
    <d v="2022-12-12T00:21:13"/>
    <x v="10"/>
    <n v="13"/>
    <s v="BOLIVAR PARIAS RICARDO STIVEN"/>
    <x v="0"/>
    <x v="0"/>
    <n v="263"/>
    <n v="29.2222222222222"/>
    <n v="248.86120996441301"/>
    <s v="2 Descuentos (Usuarios desubicados) "/>
    <n v="107937.5445"/>
    <x v="0"/>
    <n v="13011.1111"/>
    <x v="495"/>
    <x v="0"/>
    <m/>
  </r>
  <r>
    <d v="2022-12-12T00:21:13"/>
    <x v="10"/>
    <n v="14"/>
    <s v="VELEZ ZAPATA SANTIAGO"/>
    <x v="1"/>
    <x v="0"/>
    <n v="312"/>
    <n v="28.363636363636399"/>
    <n v="304.16370106761599"/>
    <m/>
    <n v="131923.6655"/>
    <x v="1"/>
    <n v="13011.1111"/>
    <x v="495"/>
    <x v="0"/>
    <m/>
  </r>
  <r>
    <d v="2022-12-12T00:21:13"/>
    <x v="10"/>
    <n v="16"/>
    <s v="HURTADO MADRID JUAN ESTEBAN"/>
    <x v="3"/>
    <x v="0"/>
    <n v="235"/>
    <n v="23.5"/>
    <n v="276.51245551601397"/>
    <m/>
    <n v="119930.605"/>
    <x v="0"/>
    <n v="13011.1111"/>
    <x v="495"/>
    <x v="0"/>
    <m/>
  </r>
  <r>
    <d v="2022-12-12T00:21:13"/>
    <x v="10"/>
    <n v="17"/>
    <s v="GALINDEZ CHAVARRIAGA LUIS FERNANDO"/>
    <x v="1"/>
    <x v="0"/>
    <n v="277"/>
    <n v="25.181818181818201"/>
    <n v="304.16370106761599"/>
    <m/>
    <n v="131923.6655"/>
    <x v="0"/>
    <n v="13011.1111"/>
    <x v="495"/>
    <x v="0"/>
    <m/>
  </r>
  <r>
    <d v="2022-12-12T00:21:13"/>
    <x v="10"/>
    <n v="21"/>
    <s v="MORALES CASTAEDA JONNY EDISON"/>
    <x v="5"/>
    <x v="0"/>
    <n v="34"/>
    <n v="34"/>
    <n v="27.651245551601399"/>
    <m/>
    <n v="11993.0605"/>
    <x v="0"/>
    <n v="13011.1111"/>
    <x v="495"/>
    <x v="0"/>
    <m/>
  </r>
  <r>
    <d v="2022-12-12T00:21:13"/>
    <x v="10"/>
    <n v="30"/>
    <s v="PINEDA ESTRADA CRISTIAN JOHAN"/>
    <x v="5"/>
    <x v="0"/>
    <n v="40"/>
    <n v="40"/>
    <n v="27.651245551601399"/>
    <m/>
    <n v="11993.0605"/>
    <x v="0"/>
    <n v="13011.1111"/>
    <x v="495"/>
    <x v="0"/>
    <m/>
  </r>
  <r>
    <d v="2022-12-12T00:21:13"/>
    <x v="10"/>
    <n v="37"/>
    <s v="RESTREPO RODRIGUEZ LIBARDO ANDRES"/>
    <x v="1"/>
    <x v="0"/>
    <n v="261"/>
    <n v="23.727272727272702"/>
    <n v="304.16370106761599"/>
    <s v="2 Descuentos (Propietario) "/>
    <n v="131923.6655"/>
    <x v="1"/>
    <n v="13011.1111"/>
    <x v="495"/>
    <x v="0"/>
    <m/>
  </r>
  <r>
    <d v="2022-12-12T00:21:14"/>
    <x v="10"/>
    <n v="38"/>
    <s v="DURANGO MANCO ANDRES DE JESUS"/>
    <x v="7"/>
    <x v="0"/>
    <n v="73"/>
    <n v="24.3333333333333"/>
    <n v="82.953736654804302"/>
    <s v="(Se tiene en cuenta los Usuarios que moviliz en el veh 31) "/>
    <n v="35979.181499999999"/>
    <x v="0"/>
    <n v="13011.1111"/>
    <x v="495"/>
    <x v="0"/>
    <m/>
  </r>
  <r>
    <d v="2022-12-12T00:21:14"/>
    <x v="10"/>
    <n v="39"/>
    <s v="PIEDRAHITA MUOZ JUAN PABLO"/>
    <x v="0"/>
    <x v="0"/>
    <n v="230"/>
    <n v="25.5555555555556"/>
    <n v="248.86120996441301"/>
    <s v="10 Descuentos (9 Transbordo veh 31 y Propietario) "/>
    <n v="107937.5445"/>
    <x v="0"/>
    <n v="13011.1111"/>
    <x v="495"/>
    <x v="0"/>
    <m/>
  </r>
  <r>
    <d v="2022-12-12T00:21:14"/>
    <x v="10"/>
    <n v="42"/>
    <s v="LONDOO ORTIZ ARNOLD DAVID"/>
    <x v="9"/>
    <x v="0"/>
    <n v="340"/>
    <n v="28.3333333333333"/>
    <n v="331.81494661921698"/>
    <s v="2 Descuentos (Jefe de ruta)"/>
    <n v="143916.726"/>
    <x v="0"/>
    <n v="13011.1111"/>
    <x v="495"/>
    <x v="0"/>
    <m/>
  </r>
  <r>
    <d v="2022-12-12T00:21:19"/>
    <x v="10"/>
    <n v="15"/>
    <s v="LONDOO LOPERA DUVAN ANDRES"/>
    <x v="0"/>
    <x v="0"/>
    <n v="208"/>
    <n v="23.1111111111111"/>
    <n v="208"/>
    <m/>
    <n v="89550"/>
    <x v="0"/>
    <n v="13900"/>
    <x v="495"/>
    <x v="0"/>
    <m/>
  </r>
  <r>
    <d v="2022-12-12T00:21:19"/>
    <x v="10"/>
    <n v="36"/>
    <s v="VALENCIA MENDOZA JHON"/>
    <x v="0"/>
    <x v="0"/>
    <n v="209"/>
    <n v="23.2222222222222"/>
    <n v="209"/>
    <s v="2 Descuentos (Jefe de ruta)"/>
    <n v="90000"/>
    <x v="0"/>
    <n v="13900"/>
    <x v="495"/>
    <x v="0"/>
    <m/>
  </r>
  <r>
    <d v="2022-12-13T01:23:22"/>
    <x v="1"/>
    <n v="2"/>
    <s v="CAAS LEZCANO IVAN ARTURO"/>
    <x v="6"/>
    <x v="0"/>
    <n v="218"/>
    <n v="27.25"/>
    <n v="217.62909090909099"/>
    <m/>
    <n v="94333.090899999996"/>
    <x v="1"/>
    <n v="17420"/>
    <x v="496"/>
    <x v="0"/>
    <m/>
  </r>
  <r>
    <d v="2022-12-13T01:23:22"/>
    <x v="1"/>
    <n v="3"/>
    <s v="CANO JIMENEZ ESNEIDER"/>
    <x v="6"/>
    <x v="0"/>
    <n v="190"/>
    <n v="25.3333333333333"/>
    <n v="204.02727272727299"/>
    <s v="1 Descuento (Despachador estiven) "/>
    <n v="88437.272700000001"/>
    <x v="0"/>
    <n v="17420"/>
    <x v="496"/>
    <x v="0"/>
    <m/>
  </r>
  <r>
    <d v="2022-12-13T01:23:23"/>
    <x v="1"/>
    <n v="6"/>
    <s v="VARGAS ROJAS DIELMER AUGUSTO"/>
    <x v="1"/>
    <x v="0"/>
    <n v="263"/>
    <n v="23.909090909090899"/>
    <n v="299.24"/>
    <s v="1 Descuento (Despachador estiven) "/>
    <n v="129708"/>
    <x v="0"/>
    <n v="17420"/>
    <x v="496"/>
    <x v="0"/>
    <m/>
  </r>
  <r>
    <d v="2022-12-13T01:23:23"/>
    <x v="1"/>
    <n v="7"/>
    <s v="VILLA RIOS JHON ANDERSON"/>
    <x v="3"/>
    <x v="0"/>
    <n v="254"/>
    <n v="25.4"/>
    <n v="272.036363636364"/>
    <m/>
    <n v="117916.3636"/>
    <x v="1"/>
    <n v="17420"/>
    <x v="496"/>
    <x v="0"/>
    <m/>
  </r>
  <r>
    <d v="2022-12-13T01:23:23"/>
    <x v="1"/>
    <n v="8"/>
    <s v="VACA FIERRO ROBINSON"/>
    <x v="1"/>
    <x v="0"/>
    <n v="353"/>
    <n v="32.090909090909101"/>
    <n v="299.24"/>
    <s v="1 Descuento (Despachador estiven) "/>
    <n v="129708"/>
    <x v="1"/>
    <n v="17420"/>
    <x v="496"/>
    <x v="0"/>
    <m/>
  </r>
  <r>
    <d v="2022-12-13T01:23:23"/>
    <x v="1"/>
    <n v="9"/>
    <s v="PINEDA ESTRADA CRISTIAN JOHAN"/>
    <x v="0"/>
    <x v="0"/>
    <n v="266"/>
    <n v="29.5555555555556"/>
    <n v="244.832727272727"/>
    <s v="3 Descuentos (Despachador estiven, Propietario y Conduct) "/>
    <n v="106124.7273"/>
    <x v="0"/>
    <n v="17420"/>
    <x v="496"/>
    <x v="0"/>
    <m/>
  </r>
  <r>
    <d v="2022-12-13T01:23:23"/>
    <x v="1"/>
    <n v="10"/>
    <s v="PIEDRAHITA MADRID SANTIAGO"/>
    <x v="0"/>
    <x v="0"/>
    <n v="212"/>
    <n v="23.5555555555556"/>
    <n v="244.832727272727"/>
    <m/>
    <n v="106124.7273"/>
    <x v="0"/>
    <n v="17420"/>
    <x v="496"/>
    <x v="0"/>
    <m/>
  </r>
  <r>
    <d v="2022-12-13T01:23:23"/>
    <x v="9"/>
    <n v="11"/>
    <s v="RENDON VIANA HUMBERTO DE JESUS"/>
    <x v="6"/>
    <x v="0"/>
    <n v="272"/>
    <n v="34"/>
    <n v="217.62909090909099"/>
    <m/>
    <n v="94333.090899999996"/>
    <x v="0"/>
    <n v="17420"/>
    <x v="496"/>
    <x v="0"/>
    <m/>
  </r>
  <r>
    <d v="2022-12-13T01:23:24"/>
    <x v="9"/>
    <n v="12"/>
    <s v="MORALES CASTAEDA JONNY EDISON"/>
    <x v="2"/>
    <x v="1"/>
    <n v="200"/>
    <n v="33.3333333333333"/>
    <n v="163.22181818181801"/>
    <s v="1 Descuento (Usuario desubicado) "/>
    <n v="70749.818199999994"/>
    <x v="0"/>
    <n v="17420"/>
    <x v="496"/>
    <x v="0"/>
    <m/>
  </r>
  <r>
    <d v="2022-12-13T01:23:24"/>
    <x v="9"/>
    <n v="13"/>
    <s v="BOLIVAR PARIAS RICARDO STIVEN"/>
    <x v="6"/>
    <x v="1"/>
    <n v="201"/>
    <n v="25.125"/>
    <n v="217.62909090909099"/>
    <m/>
    <n v="94333.090899999996"/>
    <x v="0"/>
    <n v="17420"/>
    <x v="496"/>
    <x v="0"/>
    <m/>
  </r>
  <r>
    <d v="2022-12-13T01:23:24"/>
    <x v="9"/>
    <n v="14"/>
    <s v="CARVAJAL SALAZAR HECTOR MARINO"/>
    <x v="3"/>
    <x v="0"/>
    <n v="267"/>
    <n v="26.7"/>
    <n v="272.036363636364"/>
    <m/>
    <n v="117916.3636"/>
    <x v="1"/>
    <n v="17420"/>
    <x v="496"/>
    <x v="0"/>
    <m/>
  </r>
  <r>
    <d v="2022-12-13T01:23:24"/>
    <x v="9"/>
    <n v="17"/>
    <s v="GALINDEZ CHAVARRIAGA LUIS FERNANDO"/>
    <x v="4"/>
    <x v="0"/>
    <n v="212"/>
    <n v="30.285714285714299"/>
    <n v="190.42545454545501"/>
    <m/>
    <n v="82541.454500000007"/>
    <x v="0"/>
    <n v="17420"/>
    <x v="496"/>
    <x v="0"/>
    <m/>
  </r>
  <r>
    <d v="2022-12-13T01:23:24"/>
    <x v="9"/>
    <n v="20"/>
    <s v="TABORDA ROJAS DIEGO ALEJANDRO"/>
    <x v="0"/>
    <x v="0"/>
    <n v="284"/>
    <n v="31.5555555555556"/>
    <n v="244.832727272727"/>
    <m/>
    <n v="106124.7273"/>
    <x v="0"/>
    <n v="17420"/>
    <x v="496"/>
    <x v="0"/>
    <m/>
  </r>
  <r>
    <d v="2022-12-13T01:23:25"/>
    <x v="9"/>
    <n v="21"/>
    <s v="MACIAS HERNANDEZ JULIAN DAVID"/>
    <x v="3"/>
    <x v="0"/>
    <n v="227"/>
    <n v="22.7"/>
    <n v="272.036363636364"/>
    <m/>
    <n v="117916.3636"/>
    <x v="0"/>
    <n v="17420"/>
    <x v="496"/>
    <x v="0"/>
    <m/>
  </r>
  <r>
    <d v="2022-12-13T01:23:25"/>
    <x v="9"/>
    <n v="22"/>
    <s v="QUIRAMA CASTAEDA JHON JADER"/>
    <x v="3"/>
    <x v="0"/>
    <n v="302"/>
    <n v="30.2"/>
    <n v="272.036363636364"/>
    <s v="1 Descuento (Conduct)"/>
    <n v="117916.3636"/>
    <x v="1"/>
    <n v="17420"/>
    <x v="496"/>
    <x v="0"/>
    <m/>
  </r>
  <r>
    <d v="2022-12-13T01:23:25"/>
    <x v="9"/>
    <n v="26"/>
    <s v="FRANCO BRAVO JHOAN FERNANDO"/>
    <x v="9"/>
    <x v="0"/>
    <n v="279"/>
    <n v="23.25"/>
    <n v="326.44363636363602"/>
    <s v="1 Descuento (Propietario) "/>
    <n v="141499.63639999999"/>
    <x v="0"/>
    <n v="17420"/>
    <x v="496"/>
    <x v="0"/>
    <m/>
  </r>
  <r>
    <d v="2022-12-13T01:23:25"/>
    <x v="9"/>
    <n v="27"/>
    <s v="HENAO MUOZ FERNEY"/>
    <x v="1"/>
    <x v="0"/>
    <n v="295"/>
    <n v="26.818181818181799"/>
    <n v="299.24"/>
    <m/>
    <n v="129708"/>
    <x v="0"/>
    <n v="17420"/>
    <x v="496"/>
    <x v="0"/>
    <m/>
  </r>
  <r>
    <d v="2022-12-13T01:23:25"/>
    <x v="9"/>
    <n v="29"/>
    <s v="LONDOO CADAVID DAVID SANTIAGO"/>
    <x v="1"/>
    <x v="0"/>
    <n v="270"/>
    <n v="24.545454545454501"/>
    <n v="299.24"/>
    <s v="1 Descuento (Conduct)"/>
    <n v="129708"/>
    <x v="0"/>
    <n v="17420"/>
    <x v="496"/>
    <x v="0"/>
    <m/>
  </r>
  <r>
    <d v="2022-12-13T01:23:26"/>
    <x v="9"/>
    <n v="30"/>
    <s v="HIGUITA JHOSIMAR"/>
    <x v="3"/>
    <x v="0"/>
    <n v="254"/>
    <n v="25.4"/>
    <n v="272.036363636364"/>
    <m/>
    <n v="117916.3636"/>
    <x v="0"/>
    <n v="17420"/>
    <x v="496"/>
    <x v="0"/>
    <m/>
  </r>
  <r>
    <d v="2022-12-13T01:23:26"/>
    <x v="1"/>
    <n v="33"/>
    <s v="TEJADA PEREZ JHON ALEXIS"/>
    <x v="3"/>
    <x v="0"/>
    <n v="282"/>
    <n v="28.2"/>
    <n v="272.036363636364"/>
    <s v="2 Descuentos (Jefe de ruta) "/>
    <n v="117916.3636"/>
    <x v="0"/>
    <n v="17420"/>
    <x v="496"/>
    <x v="0"/>
    <m/>
  </r>
  <r>
    <d v="2022-12-13T01:23:26"/>
    <x v="1"/>
    <n v="34"/>
    <s v="MONTOYA OSPINA GILBERTO ANTONIO"/>
    <x v="9"/>
    <x v="0"/>
    <n v="395"/>
    <n v="32.9166666666667"/>
    <n v="326.44363636363602"/>
    <m/>
    <n v="141499.63639999999"/>
    <x v="0"/>
    <n v="17420"/>
    <x v="496"/>
    <x v="0"/>
    <m/>
  </r>
  <r>
    <d v="2022-12-13T01:23:26"/>
    <x v="1"/>
    <n v="35"/>
    <s v="URIBE HERRERA JUAN ESTEBAN"/>
    <x v="1"/>
    <x v="0"/>
    <n v="280"/>
    <n v="25.454545454545499"/>
    <n v="299.24"/>
    <s v="5 Descuentos (4 Usuarios con Movilidad reducida y Despachador estiven)"/>
    <n v="129708"/>
    <x v="1"/>
    <n v="17420"/>
    <x v="496"/>
    <x v="0"/>
    <m/>
  </r>
  <r>
    <d v="2022-12-13T01:23:26"/>
    <x v="1"/>
    <n v="36"/>
    <s v="MARTINEZ CHAVERRA LUIS NORBERTO"/>
    <x v="3"/>
    <x v="0"/>
    <n v="297"/>
    <n v="29.7"/>
    <n v="272.036363636364"/>
    <m/>
    <n v="117916.3636"/>
    <x v="0"/>
    <n v="17420"/>
    <x v="496"/>
    <x v="0"/>
    <m/>
  </r>
  <r>
    <d v="2022-12-13T01:23:27"/>
    <x v="1"/>
    <n v="37"/>
    <s v="RESTREPO RODRIGUEZ LIBARDO ANDRES"/>
    <x v="9"/>
    <x v="0"/>
    <n v="313"/>
    <n v="26.0833333333333"/>
    <n v="326.44363636363602"/>
    <s v="9 Descuentos (8 Transbordo y Conduct)"/>
    <n v="141499.63639999999"/>
    <x v="1"/>
    <n v="17420"/>
    <x v="496"/>
    <x v="0"/>
    <m/>
  </r>
  <r>
    <d v="2022-12-13T01:23:27"/>
    <x v="1"/>
    <n v="38"/>
    <s v="DURANGO MANCO ANDRES DE JESUS"/>
    <x v="6"/>
    <x v="0"/>
    <n v="190"/>
    <n v="23.75"/>
    <n v="217.62909090909099"/>
    <m/>
    <n v="94333.090899999996"/>
    <x v="0"/>
    <n v="17420"/>
    <x v="496"/>
    <x v="0"/>
    <m/>
  </r>
  <r>
    <d v="2022-12-13T01:23:27"/>
    <x v="1"/>
    <n v="39"/>
    <s v="POSSO CORREA SANTIAGO ELIECER"/>
    <x v="8"/>
    <x v="0"/>
    <n v="132"/>
    <n v="26.4"/>
    <n v="136.018181818182"/>
    <s v="15 Descuentos (Transbordo veh 38) "/>
    <n v="58958.181799999998"/>
    <x v="0"/>
    <n v="17420"/>
    <x v="496"/>
    <x v="0"/>
    <m/>
  </r>
  <r>
    <d v="2022-12-13T01:23:27"/>
    <x v="1"/>
    <n v="40"/>
    <s v="OCAMPO OCAMPO ANTONIO JOSE"/>
    <x v="3"/>
    <x v="0"/>
    <n v="259"/>
    <n v="25.9"/>
    <n v="272.036363636364"/>
    <m/>
    <n v="117916.3636"/>
    <x v="0"/>
    <n v="17420"/>
    <x v="496"/>
    <x v="0"/>
    <m/>
  </r>
  <r>
    <d v="2022-12-13T01:23:27"/>
    <x v="1"/>
    <n v="41"/>
    <s v="GARCIA DAVID WILSON ALBERTO"/>
    <x v="3"/>
    <x v="0"/>
    <n v="268"/>
    <n v="26.8"/>
    <n v="272.036363636364"/>
    <m/>
    <n v="117916.3636"/>
    <x v="1"/>
    <n v="17420"/>
    <x v="496"/>
    <x v="0"/>
    <m/>
  </r>
  <r>
    <d v="2022-12-13T01:23:28"/>
    <x v="1"/>
    <n v="42"/>
    <s v="LONDOO ORTIZ ARNOLD DAVID"/>
    <x v="3"/>
    <x v="0"/>
    <n v="246"/>
    <n v="25.894736842105299"/>
    <n v="258.434545454545"/>
    <s v="1 Descuento (Propietario) "/>
    <n v="112020.54549999999"/>
    <x v="0"/>
    <n v="17420"/>
    <x v="496"/>
    <x v="0"/>
    <m/>
  </r>
  <r>
    <d v="2022-12-13T01:23:33"/>
    <x v="1"/>
    <n v="1"/>
    <s v="VELEZ ZAPATA SANTIAGO"/>
    <x v="3"/>
    <x v="0"/>
    <n v="225"/>
    <n v="22.5"/>
    <n v="225"/>
    <m/>
    <n v="96750"/>
    <x v="0"/>
    <n v="13480"/>
    <x v="496"/>
    <x v="0"/>
    <m/>
  </r>
  <r>
    <d v="2022-12-13T01:23:33"/>
    <x v="9"/>
    <n v="15"/>
    <s v="LOPERA AGUDELO LUIS FRANCISCO"/>
    <x v="6"/>
    <x v="0"/>
    <n v="174"/>
    <n v="21.75"/>
    <n v="174"/>
    <m/>
    <n v="74700"/>
    <x v="0"/>
    <n v="13480"/>
    <x v="496"/>
    <x v="0"/>
    <m/>
  </r>
  <r>
    <d v="2022-12-13T01:23:33"/>
    <x v="9"/>
    <n v="16"/>
    <s v="HURTADO MADRID JUAN ESTEBAN"/>
    <x v="10"/>
    <x v="0"/>
    <n v="80"/>
    <n v="20"/>
    <n v="80"/>
    <m/>
    <n v="34200"/>
    <x v="0"/>
    <n v="13480"/>
    <x v="496"/>
    <x v="0"/>
    <m/>
  </r>
  <r>
    <d v="2022-12-13T01:23:33"/>
    <x v="9"/>
    <n v="28"/>
    <s v="ORTEGA ARROYAVE JUAN PABLO"/>
    <x v="0"/>
    <x v="0"/>
    <n v="195"/>
    <n v="21.6666666666667"/>
    <n v="195"/>
    <m/>
    <n v="83700"/>
    <x v="0"/>
    <n v="13480"/>
    <x v="496"/>
    <x v="0"/>
    <m/>
  </r>
  <r>
    <d v="2022-12-14T01:12:39"/>
    <x v="9"/>
    <n v="1"/>
    <s v="PIEDRAHITA MUOZ JUAN PABLO"/>
    <x v="0"/>
    <x v="0"/>
    <n v="239"/>
    <n v="26.5555555555556"/>
    <n v="238.53125"/>
    <s v="YEISON VERRIO Realiz 2 viajes donde moviliz 42 Usuarios "/>
    <n v="103289.0625"/>
    <x v="0"/>
    <n v="16821.212100000001"/>
    <x v="497"/>
    <x v="0"/>
    <m/>
  </r>
  <r>
    <d v="2022-12-14T01:12:39"/>
    <x v="9"/>
    <n v="2"/>
    <s v="CAAS LEZCANO IVAN ARTURO"/>
    <x v="0"/>
    <x v="0"/>
    <n v="259"/>
    <n v="28.7777777777778"/>
    <n v="238.53125"/>
    <m/>
    <n v="103289.0625"/>
    <x v="1"/>
    <n v="16821.212100000001"/>
    <x v="497"/>
    <x v="0"/>
    <m/>
  </r>
  <r>
    <d v="2022-12-14T01:12:39"/>
    <x v="9"/>
    <n v="6"/>
    <s v="VARGAS ROJAS DIELMER AUGUSTO"/>
    <x v="0"/>
    <x v="0"/>
    <n v="200"/>
    <n v="22.2222222222222"/>
    <n v="238.53125"/>
    <m/>
    <n v="103289.0625"/>
    <x v="0"/>
    <n v="16821.212100000001"/>
    <x v="497"/>
    <x v="0"/>
    <m/>
  </r>
  <r>
    <d v="2022-12-14T01:12:39"/>
    <x v="9"/>
    <n v="7"/>
    <s v="VILLA RIOS JHON ANDERSON"/>
    <x v="1"/>
    <x v="0"/>
    <n v="258"/>
    <n v="23.454545454545499"/>
    <n v="291.538194444444"/>
    <m/>
    <n v="126242.1875"/>
    <x v="1"/>
    <n v="16821.212100000001"/>
    <x v="497"/>
    <x v="0"/>
    <m/>
  </r>
  <r>
    <d v="2022-12-14T01:12:40"/>
    <x v="9"/>
    <n v="8"/>
    <s v="VACA FIERRO ROBINSON"/>
    <x v="3"/>
    <x v="0"/>
    <n v="325"/>
    <n v="32.5"/>
    <n v="265.034722222222"/>
    <s v="3 Descuentos (Incidente con Usuarios) "/>
    <n v="114765.625"/>
    <x v="1"/>
    <n v="16821.212100000001"/>
    <x v="497"/>
    <x v="0"/>
    <m/>
  </r>
  <r>
    <d v="2022-12-14T01:12:40"/>
    <x v="9"/>
    <n v="10"/>
    <s v="NARANJO NARANJO ELKIN BRAYAN"/>
    <x v="6"/>
    <x v="0"/>
    <n v="225"/>
    <n v="26.470588235294102"/>
    <n v="225.279513888889"/>
    <s v="1 Descuento (Conduct)"/>
    <n v="97550.781199999998"/>
    <x v="0"/>
    <n v="16821.212100000001"/>
    <x v="497"/>
    <x v="0"/>
    <m/>
  </r>
  <r>
    <d v="2022-12-14T01:12:40"/>
    <x v="1"/>
    <n v="11"/>
    <s v="RENDON VIANA HUMBERTO DE JESUS"/>
    <x v="3"/>
    <x v="0"/>
    <n v="288"/>
    <n v="28.8"/>
    <n v="265.034722222222"/>
    <m/>
    <n v="114765.625"/>
    <x v="0"/>
    <n v="16821.212100000001"/>
    <x v="497"/>
    <x v="0"/>
    <m/>
  </r>
  <r>
    <d v="2022-12-14T01:12:40"/>
    <x v="1"/>
    <n v="12"/>
    <s v="MORALES CASTAEDA JONNY EDISON"/>
    <x v="6"/>
    <x v="0"/>
    <n v="220"/>
    <n v="27.5"/>
    <n v="212.027777777778"/>
    <m/>
    <n v="91812.5"/>
    <x v="0"/>
    <n v="16821.212100000001"/>
    <x v="497"/>
    <x v="0"/>
    <m/>
  </r>
  <r>
    <d v="2022-12-14T01:12:40"/>
    <x v="1"/>
    <n v="13"/>
    <s v="BOLIVAR PARIAS RICARDO STIVEN"/>
    <x v="0"/>
    <x v="0"/>
    <n v="192"/>
    <n v="21.3333333333333"/>
    <n v="238.53125"/>
    <m/>
    <n v="103289.0625"/>
    <x v="0"/>
    <n v="16821.212100000001"/>
    <x v="497"/>
    <x v="0"/>
    <m/>
  </r>
  <r>
    <d v="2022-12-14T01:12:41"/>
    <x v="1"/>
    <n v="14"/>
    <s v="VELEZ ZAPATA SANTIAGO"/>
    <x v="3"/>
    <x v="0"/>
    <n v="240"/>
    <n v="24"/>
    <n v="265.034722222222"/>
    <m/>
    <n v="114765.625"/>
    <x v="1"/>
    <n v="16821.212100000001"/>
    <x v="497"/>
    <x v="0"/>
    <m/>
  </r>
  <r>
    <d v="2022-12-14T01:12:41"/>
    <x v="1"/>
    <n v="15"/>
    <s v="LOPERA AGUDELO LUIS FRANCISCO"/>
    <x v="3"/>
    <x v="0"/>
    <n v="230"/>
    <n v="23"/>
    <n v="265.034722222222"/>
    <m/>
    <n v="114765.625"/>
    <x v="0"/>
    <n v="16821.212100000001"/>
    <x v="497"/>
    <x v="0"/>
    <m/>
  </r>
  <r>
    <d v="2022-12-14T01:12:41"/>
    <x v="1"/>
    <n v="17"/>
    <s v="GALINDEZ CHAVARRIAGA LUIS FERNANDO"/>
    <x v="1"/>
    <x v="0"/>
    <n v="321"/>
    <n v="29.181818181818201"/>
    <n v="291.538194444444"/>
    <s v="1 Descuento (Conduct)"/>
    <n v="126242.1875"/>
    <x v="0"/>
    <n v="16821.212100000001"/>
    <x v="497"/>
    <x v="0"/>
    <m/>
  </r>
  <r>
    <d v="2022-12-14T01:12:41"/>
    <x v="1"/>
    <n v="19"/>
    <s v="HURTADO MADRID JUAN ESTEBAN"/>
    <x v="10"/>
    <x v="3"/>
    <n v="110"/>
    <n v="27.5"/>
    <n v="106.013888888889"/>
    <m/>
    <n v="45906.25"/>
    <x v="0"/>
    <n v="16821.212100000001"/>
    <x v="497"/>
    <x v="0"/>
    <m/>
  </r>
  <r>
    <d v="2022-12-14T01:12:42"/>
    <x v="1"/>
    <n v="20"/>
    <s v="TABORDA ROJAS DIEGO ALEJANDRO"/>
    <x v="1"/>
    <x v="0"/>
    <n v="272"/>
    <n v="24.727272727272702"/>
    <n v="291.538194444444"/>
    <m/>
    <n v="126242.1875"/>
    <x v="0"/>
    <n v="16821.212100000001"/>
    <x v="497"/>
    <x v="0"/>
    <m/>
  </r>
  <r>
    <d v="2022-12-14T01:12:42"/>
    <x v="1"/>
    <n v="21"/>
    <s v="MACIAS HERNANDEZ JULIAN DAVID"/>
    <x v="2"/>
    <x v="0"/>
    <n v="162"/>
    <n v="29.454545454545499"/>
    <n v="145.769097222222"/>
    <m/>
    <n v="63121.093800000002"/>
    <x v="0"/>
    <n v="16821.212100000001"/>
    <x v="497"/>
    <x v="0"/>
    <m/>
  </r>
  <r>
    <d v="2022-12-14T01:12:42"/>
    <x v="1"/>
    <n v="22"/>
    <s v="QUIRAMA CASTAEDA JHON JADER"/>
    <x v="4"/>
    <x v="3"/>
    <n v="229"/>
    <n v="32.714285714285701"/>
    <n v="185.524305555556"/>
    <m/>
    <n v="80335.9375"/>
    <x v="1"/>
    <n v="16821.212100000001"/>
    <x v="497"/>
    <x v="0"/>
    <m/>
  </r>
  <r>
    <d v="2022-12-14T01:12:42"/>
    <x v="1"/>
    <n v="24"/>
    <s v="PACHECO MOGOLLON ELIAS ISIDRO"/>
    <x v="6"/>
    <x v="0"/>
    <n v="194"/>
    <n v="24.25"/>
    <n v="212.027777777778"/>
    <m/>
    <n v="91812.5"/>
    <x v="0"/>
    <n v="16821.212100000001"/>
    <x v="497"/>
    <x v="0"/>
    <m/>
  </r>
  <r>
    <d v="2022-12-14T01:12:42"/>
    <x v="1"/>
    <n v="26"/>
    <s v="FRANCO BRAVO JHOAN FERNANDO"/>
    <x v="1"/>
    <x v="0"/>
    <n v="271"/>
    <n v="24.636363636363601"/>
    <n v="291.538194444444"/>
    <s v="1 Descuento (Despachador estiven) "/>
    <n v="126242.1875"/>
    <x v="0"/>
    <n v="16821.212100000001"/>
    <x v="497"/>
    <x v="0"/>
    <m/>
  </r>
  <r>
    <d v="2022-12-14T01:12:43"/>
    <x v="1"/>
    <n v="27"/>
    <s v="DURANGO DAVID JOSE"/>
    <x v="3"/>
    <x v="0"/>
    <n v="265"/>
    <n v="26.5"/>
    <n v="265.034722222222"/>
    <s v="1 Descuento (Despachador estiven) "/>
    <n v="114765.625"/>
    <x v="0"/>
    <n v="16821.212100000001"/>
    <x v="497"/>
    <x v="0"/>
    <m/>
  </r>
  <r>
    <d v="2022-12-14T01:12:43"/>
    <x v="1"/>
    <n v="28"/>
    <s v="ORTEGA ARROYAVE JUAN PABLO"/>
    <x v="3"/>
    <x v="0"/>
    <n v="214"/>
    <n v="21.4"/>
    <n v="265.034722222222"/>
    <s v="1 Descuento (Usuario desubicado)"/>
    <n v="114765.625"/>
    <x v="0"/>
    <n v="16821.212100000001"/>
    <x v="497"/>
    <x v="0"/>
    <m/>
  </r>
  <r>
    <d v="2022-12-14T01:12:43"/>
    <x v="1"/>
    <n v="29"/>
    <s v="VALENCIA MENDOZA JHON"/>
    <x v="6"/>
    <x v="3"/>
    <n v="215"/>
    <n v="26.875"/>
    <n v="212.027777777778"/>
    <m/>
    <n v="91812.5"/>
    <x v="0"/>
    <n v="16821.212100000001"/>
    <x v="497"/>
    <x v="0"/>
    <m/>
  </r>
  <r>
    <d v="2022-12-14T01:12:43"/>
    <x v="1"/>
    <n v="30"/>
    <s v="HIGUITA JHOSIMAR"/>
    <x v="3"/>
    <x v="0"/>
    <n v="217"/>
    <n v="21.7"/>
    <n v="265.034722222222"/>
    <m/>
    <n v="114765.625"/>
    <x v="0"/>
    <n v="16821.212100000001"/>
    <x v="497"/>
    <x v="0"/>
    <m/>
  </r>
  <r>
    <d v="2022-12-14T01:12:43"/>
    <x v="9"/>
    <n v="33"/>
    <s v="TEJADA PEREZ JHON ALEXIS"/>
    <x v="0"/>
    <x v="0"/>
    <n v="248"/>
    <n v="27.5555555555556"/>
    <n v="238.53125"/>
    <s v="1 Descuento (Usuario desubicado)"/>
    <n v="103289.0625"/>
    <x v="0"/>
    <n v="16821.212100000001"/>
    <x v="497"/>
    <x v="0"/>
    <m/>
  </r>
  <r>
    <d v="2022-12-14T01:12:44"/>
    <x v="9"/>
    <n v="34"/>
    <s v="MONTOYA OSPINA GILBERTO ANTONIO"/>
    <x v="3"/>
    <x v="0"/>
    <n v="309"/>
    <n v="30.9"/>
    <n v="265.034722222222"/>
    <m/>
    <n v="114765.625"/>
    <x v="0"/>
    <n v="16821.212100000001"/>
    <x v="497"/>
    <x v="0"/>
    <m/>
  </r>
  <r>
    <d v="2022-12-14T01:12:44"/>
    <x v="9"/>
    <n v="35"/>
    <s v="URIBE HERRERA JUAN ESTEBAN"/>
    <x v="4"/>
    <x v="0"/>
    <n v="291"/>
    <n v="41.571428571428598"/>
    <n v="185.524305555556"/>
    <s v="2 Descuentos (Conduct) "/>
    <n v="80335.9375"/>
    <x v="1"/>
    <n v="16821.212100000001"/>
    <x v="497"/>
    <x v="0"/>
    <m/>
  </r>
  <r>
    <d v="2022-12-14T01:12:44"/>
    <x v="9"/>
    <n v="36"/>
    <s v="MARTINEZ CHAVERRA LUIS NORBERTO"/>
    <x v="3"/>
    <x v="0"/>
    <n v="254"/>
    <n v="25.4"/>
    <n v="265.034722222222"/>
    <m/>
    <n v="114765.625"/>
    <x v="0"/>
    <n v="16821.212100000001"/>
    <x v="497"/>
    <x v="0"/>
    <m/>
  </r>
  <r>
    <d v="2022-12-14T01:12:44"/>
    <x v="9"/>
    <n v="37"/>
    <s v="RESTREPO RODRIGUEZ LIBARDO ANDRES"/>
    <x v="2"/>
    <x v="0"/>
    <n v="201"/>
    <n v="33.5"/>
    <n v="159.020833333333"/>
    <s v="1 Descuento (Conduct)"/>
    <n v="68859.375"/>
    <x v="1"/>
    <n v="16821.212100000001"/>
    <x v="497"/>
    <x v="0"/>
    <m/>
  </r>
  <r>
    <d v="2022-12-14T01:12:44"/>
    <x v="9"/>
    <n v="38"/>
    <s v="DURANGO MANCO ANDRES DE JESUS"/>
    <x v="6"/>
    <x v="0"/>
    <n v="206"/>
    <n v="25.75"/>
    <n v="212.027777777778"/>
    <m/>
    <n v="91812.5"/>
    <x v="0"/>
    <n v="16821.212100000001"/>
    <x v="497"/>
    <x v="0"/>
    <m/>
  </r>
  <r>
    <d v="2022-12-14T01:12:45"/>
    <x v="9"/>
    <n v="39"/>
    <s v="POSSO CORREA SANTIAGO ELIECER"/>
    <x v="0"/>
    <x v="0"/>
    <n v="245"/>
    <n v="27.2222222222222"/>
    <n v="238.53125"/>
    <m/>
    <n v="103289.0625"/>
    <x v="0"/>
    <n v="16821.212100000001"/>
    <x v="497"/>
    <x v="0"/>
    <m/>
  </r>
  <r>
    <d v="2022-12-14T01:12:45"/>
    <x v="1"/>
    <n v="40"/>
    <s v="OCAMPO OCAMPO ANTONIO JOSE"/>
    <x v="1"/>
    <x v="0"/>
    <n v="242"/>
    <n v="22"/>
    <n v="291.538194444444"/>
    <m/>
    <n v="126242.1875"/>
    <x v="0"/>
    <n v="16821.212100000001"/>
    <x v="497"/>
    <x v="0"/>
    <m/>
  </r>
  <r>
    <d v="2022-12-14T01:12:45"/>
    <x v="1"/>
    <n v="41"/>
    <s v="GARCIA DAVID WILSON ALBERTO"/>
    <x v="3"/>
    <x v="0"/>
    <n v="279"/>
    <n v="27.9"/>
    <n v="265.034722222222"/>
    <m/>
    <n v="114765.625"/>
    <x v="1"/>
    <n v="16821.212100000001"/>
    <x v="497"/>
    <x v="0"/>
    <m/>
  </r>
  <r>
    <d v="2022-12-14T01:12:45"/>
    <x v="9"/>
    <n v="42"/>
    <s v="BARRANTES GALLEGO DANIEL CAMILO"/>
    <x v="0"/>
    <x v="0"/>
    <n v="212"/>
    <n v="23.5555555555556"/>
    <n v="238.53125"/>
    <s v="1 Descuento (Conduct)"/>
    <n v="103289.0625"/>
    <x v="0"/>
    <n v="16821.212100000001"/>
    <x v="497"/>
    <x v="0"/>
    <m/>
  </r>
  <r>
    <d v="2022-12-14T01:14:18"/>
    <x v="9"/>
    <n v="5"/>
    <s v="BERRIO GIL YEYSON DARIO"/>
    <x v="4"/>
    <x v="0"/>
    <n v="149"/>
    <n v="21.285714285714299"/>
    <n v="149"/>
    <m/>
    <n v="63900"/>
    <x v="1"/>
    <n v="7660"/>
    <x v="497"/>
    <x v="0"/>
    <m/>
  </r>
  <r>
    <d v="2022-12-14T01:14:18"/>
    <x v="9"/>
    <n v="9"/>
    <s v="PINEDA ESTRADA CRISTIAN JOHAN"/>
    <x v="11"/>
    <x v="0"/>
    <n v="37"/>
    <n v="18.5"/>
    <n v="37"/>
    <s v="6 Descuentos (Incidente con Usuarios) "/>
    <n v="15750"/>
    <x v="0"/>
    <n v="7660"/>
    <x v="497"/>
    <x v="0"/>
    <m/>
  </r>
  <r>
    <d v="2022-12-14T01:14:18"/>
    <x v="1"/>
    <n v="16"/>
    <s v="MEJIA YEISON"/>
    <x v="3"/>
    <x v="3"/>
    <n v="198"/>
    <n v="19.8"/>
    <n v="198"/>
    <m/>
    <n v="84600"/>
    <x v="0"/>
    <n v="7660"/>
    <x v="497"/>
    <x v="0"/>
    <m/>
  </r>
  <r>
    <d v="2022-12-14T01:14:18"/>
    <x v="1"/>
    <n v="32"/>
    <s v="LONDOO ORTIZ ARNOLD DAVID"/>
    <x v="4"/>
    <x v="0"/>
    <n v="148"/>
    <n v="21.1428571428571"/>
    <n v="148"/>
    <m/>
    <n v="63450"/>
    <x v="0"/>
    <n v="7660"/>
    <x v="497"/>
    <x v="0"/>
    <m/>
  </r>
  <r>
    <d v="2022-12-15T01:25:08"/>
    <x v="1"/>
    <n v="2"/>
    <s v="CAAS LEZCANO IVAN ARTURO"/>
    <x v="10"/>
    <x v="0"/>
    <n v="130"/>
    <n v="32.5"/>
    <n v="104.887272727273"/>
    <m/>
    <n v="45399.272700000001"/>
    <x v="1"/>
    <n v="15335.294099999999"/>
    <x v="498"/>
    <x v="0"/>
    <m/>
  </r>
  <r>
    <d v="2022-12-15T01:25:09"/>
    <x v="1"/>
    <n v="3"/>
    <s v="CANO JIMENEZ ESNEIDER"/>
    <x v="4"/>
    <x v="0"/>
    <n v="170"/>
    <n v="24.285714285714299"/>
    <n v="183.552727272727"/>
    <m/>
    <n v="79448.727299999999"/>
    <x v="0"/>
    <n v="15335.294099999999"/>
    <x v="498"/>
    <x v="0"/>
    <m/>
  </r>
  <r>
    <d v="2022-12-15T01:25:09"/>
    <x v="1"/>
    <n v="5"/>
    <s v="BERRIO GIL YEYSON DARIO"/>
    <x v="10"/>
    <x v="0"/>
    <n v="126"/>
    <n v="31.5"/>
    <n v="104.887272727273"/>
    <m/>
    <n v="45399.272700000001"/>
    <x v="1"/>
    <n v="15335.294099999999"/>
    <x v="498"/>
    <x v="0"/>
    <m/>
  </r>
  <r>
    <d v="2022-12-15T01:25:09"/>
    <x v="1"/>
    <n v="7"/>
    <s v="VILLA RIOS JHON ANDERSON"/>
    <x v="3"/>
    <x v="0"/>
    <n v="240"/>
    <n v="24"/>
    <n v="262.21818181818202"/>
    <m/>
    <n v="113498.18180000001"/>
    <x v="1"/>
    <n v="15335.294099999999"/>
    <x v="498"/>
    <x v="0"/>
    <m/>
  </r>
  <r>
    <d v="2022-12-15T01:25:09"/>
    <x v="1"/>
    <n v="8"/>
    <s v="VACA FIERRO ROBINSON"/>
    <x v="3"/>
    <x v="0"/>
    <n v="287"/>
    <n v="28.7"/>
    <n v="262.21818181818202"/>
    <s v="3 Descuentos (Conducts)"/>
    <n v="113498.18180000001"/>
    <x v="1"/>
    <n v="15335.294099999999"/>
    <x v="498"/>
    <x v="0"/>
    <m/>
  </r>
  <r>
    <d v="2022-12-15T01:25:09"/>
    <x v="1"/>
    <n v="9"/>
    <s v="IDARRAGA GARCIA MIGUEL ANGEL"/>
    <x v="6"/>
    <x v="0"/>
    <n v="210"/>
    <n v="26.25"/>
    <n v="209.77454545454501"/>
    <m/>
    <n v="90798.545499999993"/>
    <x v="0"/>
    <n v="15335.294099999999"/>
    <x v="498"/>
    <x v="0"/>
    <m/>
  </r>
  <r>
    <d v="2022-12-15T01:25:10"/>
    <x v="1"/>
    <n v="10"/>
    <s v="NARANJO NARANJO ELKIN BRAYAN"/>
    <x v="3"/>
    <x v="0"/>
    <n v="237"/>
    <n v="23.7"/>
    <n v="262.21818181818202"/>
    <m/>
    <n v="113498.18180000001"/>
    <x v="0"/>
    <n v="15335.294099999999"/>
    <x v="498"/>
    <x v="0"/>
    <m/>
  </r>
  <r>
    <d v="2022-12-15T01:25:10"/>
    <x v="1"/>
    <n v="11"/>
    <s v="HURTADO MADRID JUAN ESTEBAN"/>
    <x v="8"/>
    <x v="0"/>
    <n v="155"/>
    <n v="31"/>
    <n v="131.10909090909101"/>
    <m/>
    <n v="56749.090900000003"/>
    <x v="0"/>
    <n v="15335.294099999999"/>
    <x v="498"/>
    <x v="0"/>
    <m/>
  </r>
  <r>
    <d v="2022-12-15T01:25:10"/>
    <x v="1"/>
    <n v="12"/>
    <s v="MORALES CASTAEDA JONNY EDISON"/>
    <x v="4"/>
    <x v="0"/>
    <n v="160"/>
    <n v="22.8571428571429"/>
    <n v="183.552727272727"/>
    <m/>
    <n v="79448.727299999999"/>
    <x v="0"/>
    <n v="15335.294099999999"/>
    <x v="498"/>
    <x v="0"/>
    <m/>
  </r>
  <r>
    <d v="2022-12-15T01:25:10"/>
    <x v="1"/>
    <n v="13"/>
    <s v="BOLIVAR PARIAS RICARDO STIVEN"/>
    <x v="6"/>
    <x v="3"/>
    <n v="227"/>
    <n v="28.375"/>
    <n v="209.77454545454501"/>
    <m/>
    <n v="90798.545499999993"/>
    <x v="0"/>
    <n v="15335.294099999999"/>
    <x v="498"/>
    <x v="0"/>
    <m/>
  </r>
  <r>
    <d v="2022-12-15T01:25:10"/>
    <x v="9"/>
    <n v="14"/>
    <s v="CAAS LEZCANO IVAN ARTURO"/>
    <x v="0"/>
    <x v="0"/>
    <n v="252"/>
    <n v="28"/>
    <n v="235.99636363636401"/>
    <m/>
    <n v="102148.3636"/>
    <x v="1"/>
    <n v="15335.294099999999"/>
    <x v="498"/>
    <x v="0"/>
    <m/>
  </r>
  <r>
    <d v="2022-12-15T01:25:11"/>
    <x v="9"/>
    <n v="15"/>
    <s v="LOPERA AGUDELO LUIS FRANCISCO"/>
    <x v="6"/>
    <x v="0"/>
    <n v="205"/>
    <n v="25.625"/>
    <n v="209.77454545454501"/>
    <m/>
    <n v="90798.545499999993"/>
    <x v="0"/>
    <n v="15335.294099999999"/>
    <x v="498"/>
    <x v="0"/>
    <m/>
  </r>
  <r>
    <d v="2022-12-15T01:25:11"/>
    <x v="9"/>
    <n v="16"/>
    <s v="MEJIA YEISON"/>
    <x v="6"/>
    <x v="0"/>
    <n v="209"/>
    <n v="26.125"/>
    <n v="209.77454545454501"/>
    <m/>
    <n v="90798.545499999993"/>
    <x v="0"/>
    <n v="15335.294099999999"/>
    <x v="498"/>
    <x v="0"/>
    <m/>
  </r>
  <r>
    <d v="2022-12-15T01:25:11"/>
    <x v="9"/>
    <n v="17"/>
    <s v="GALINDEZ CHAVARRIAGA LUIS FERNANDO"/>
    <x v="6"/>
    <x v="0"/>
    <n v="227"/>
    <n v="28.375"/>
    <n v="209.77454545454501"/>
    <m/>
    <n v="90798.545499999993"/>
    <x v="0"/>
    <n v="15335.294099999999"/>
    <x v="498"/>
    <x v="0"/>
    <m/>
  </r>
  <r>
    <d v="2022-12-15T01:25:12"/>
    <x v="9"/>
    <n v="20"/>
    <s v="TABORDA ROJAS DIEGO ALEJANDRO"/>
    <x v="4"/>
    <x v="1"/>
    <n v="185"/>
    <n v="26.428571428571399"/>
    <n v="183.552727272727"/>
    <s v="3 Descuentos (Conducts)"/>
    <n v="79448.727299999999"/>
    <x v="0"/>
    <n v="15335.294099999999"/>
    <x v="498"/>
    <x v="0"/>
    <m/>
  </r>
  <r>
    <d v="2022-12-15T01:25:12"/>
    <x v="9"/>
    <n v="21"/>
    <s v="MACIAS HERNANDEZ JULIAN DAVID"/>
    <x v="6"/>
    <x v="1"/>
    <n v="212"/>
    <n v="26.5"/>
    <n v="209.77454545454501"/>
    <m/>
    <n v="90798.545499999993"/>
    <x v="0"/>
    <n v="15335.294099999999"/>
    <x v="498"/>
    <x v="0"/>
    <m/>
  </r>
  <r>
    <d v="2022-12-15T01:25:12"/>
    <x v="9"/>
    <n v="22"/>
    <s v="QUIRAMA CASTAEDA JHON JADER"/>
    <x v="0"/>
    <x v="0"/>
    <n v="250"/>
    <n v="27.7777777777778"/>
    <n v="235.99636363636401"/>
    <m/>
    <n v="102148.3636"/>
    <x v="1"/>
    <n v="15335.294099999999"/>
    <x v="498"/>
    <x v="0"/>
    <m/>
  </r>
  <r>
    <d v="2022-12-15T01:25:12"/>
    <x v="9"/>
    <n v="24"/>
    <s v="PACHECO MOGOLLON ELIAS ISIDRO"/>
    <x v="6"/>
    <x v="0"/>
    <n v="216"/>
    <n v="27"/>
    <n v="209.77454545454501"/>
    <m/>
    <n v="90798.545499999993"/>
    <x v="0"/>
    <n v="15335.294099999999"/>
    <x v="498"/>
    <x v="0"/>
    <m/>
  </r>
  <r>
    <d v="2022-12-15T01:25:13"/>
    <x v="9"/>
    <n v="26"/>
    <s v="ESPINOZA CHAVARRIA GUILLERMO LEON"/>
    <x v="6"/>
    <x v="0"/>
    <n v="193"/>
    <n v="24.125"/>
    <n v="209.77454545454501"/>
    <s v="1 Descuento (Despachador estiven) "/>
    <n v="90798.545499999993"/>
    <x v="0"/>
    <n v="15335.294099999999"/>
    <x v="498"/>
    <x v="0"/>
    <m/>
  </r>
  <r>
    <d v="2022-12-15T01:25:13"/>
    <x v="9"/>
    <n v="27"/>
    <s v="DURANGO DAVID JOSE"/>
    <x v="0"/>
    <x v="0"/>
    <n v="244"/>
    <n v="27.1111111111111"/>
    <n v="235.99636363636401"/>
    <s v="FERNEY HENAO Realiz 3 viajes donde moviliz 70 Usuarios "/>
    <n v="102148.3636"/>
    <x v="0"/>
    <n v="15335.294099999999"/>
    <x v="498"/>
    <x v="0"/>
    <m/>
  </r>
  <r>
    <d v="2022-12-15T01:25:13"/>
    <x v="9"/>
    <n v="29"/>
    <s v="LONDOO CADAVID DAVID SANTIAGO"/>
    <x v="0"/>
    <x v="0"/>
    <n v="239"/>
    <n v="26.5555555555556"/>
    <n v="235.99636363636401"/>
    <m/>
    <n v="102148.3636"/>
    <x v="0"/>
    <n v="15335.294099999999"/>
    <x v="498"/>
    <x v="0"/>
    <m/>
  </r>
  <r>
    <d v="2022-12-15T01:25:14"/>
    <x v="9"/>
    <n v="31"/>
    <s v="DE OSSA TORRES CARLOS ANDRES"/>
    <x v="3"/>
    <x v="3"/>
    <n v="272"/>
    <n v="27.2"/>
    <n v="262.21818181818202"/>
    <m/>
    <n v="113498.18180000001"/>
    <x v="0"/>
    <n v="15335.294099999999"/>
    <x v="498"/>
    <x v="0"/>
    <m/>
  </r>
  <r>
    <d v="2022-12-15T01:25:14"/>
    <x v="1"/>
    <n v="32"/>
    <s v="LONDOO ORTIZ ARNOLD DAVID"/>
    <x v="6"/>
    <x v="0"/>
    <n v="234"/>
    <n v="29.25"/>
    <n v="209.77454545454501"/>
    <m/>
    <n v="90798.545499999993"/>
    <x v="0"/>
    <n v="15335.294099999999"/>
    <x v="498"/>
    <x v="0"/>
    <m/>
  </r>
  <r>
    <d v="2022-12-15T01:25:14"/>
    <x v="1"/>
    <n v="33"/>
    <s v="TEJADA PEREZ JHON ALEXIS"/>
    <x v="6"/>
    <x v="0"/>
    <n v="200"/>
    <n v="25"/>
    <n v="209.77454545454501"/>
    <m/>
    <n v="90798.545499999993"/>
    <x v="0"/>
    <n v="15335.294099999999"/>
    <x v="498"/>
    <x v="0"/>
    <m/>
  </r>
  <r>
    <d v="2022-12-15T01:25:14"/>
    <x v="1"/>
    <n v="34"/>
    <s v="LONDOO LOPERA DUVAN ANDRES"/>
    <x v="3"/>
    <x v="0"/>
    <n v="231"/>
    <n v="23.1"/>
    <n v="262.21818181818202"/>
    <s v="2 Descuentos (Jefe de ruta) "/>
    <n v="113498.18180000001"/>
    <x v="0"/>
    <n v="15335.294099999999"/>
    <x v="498"/>
    <x v="0"/>
    <m/>
  </r>
  <r>
    <d v="2022-12-15T01:25:15"/>
    <x v="1"/>
    <n v="35"/>
    <s v="URIBE HERRERA JUAN ESTEBAN"/>
    <x v="3"/>
    <x v="0"/>
    <n v="234"/>
    <n v="23.4"/>
    <n v="262.21818181818202"/>
    <s v="1 Descuento (Propietario) "/>
    <n v="113498.18180000001"/>
    <x v="1"/>
    <n v="15335.294099999999"/>
    <x v="498"/>
    <x v="0"/>
    <m/>
  </r>
  <r>
    <d v="2022-12-15T01:25:15"/>
    <x v="1"/>
    <n v="36"/>
    <s v="MARTINEZ CHAVERRA LUIS NORBERTO"/>
    <x v="3"/>
    <x v="0"/>
    <n v="239"/>
    <n v="23.9"/>
    <n v="262.21818181818202"/>
    <m/>
    <n v="113498.18180000001"/>
    <x v="0"/>
    <n v="15335.294099999999"/>
    <x v="498"/>
    <x v="0"/>
    <m/>
  </r>
  <r>
    <d v="2022-12-15T01:25:15"/>
    <x v="1"/>
    <n v="37"/>
    <s v="PIEDRAHITA MADRID SANTIAGO"/>
    <x v="0"/>
    <x v="0"/>
    <n v="217"/>
    <n v="24.1111111111111"/>
    <n v="235.99636363636401"/>
    <m/>
    <n v="102148.3636"/>
    <x v="1"/>
    <n v="15335.294099999999"/>
    <x v="498"/>
    <x v="0"/>
    <m/>
  </r>
  <r>
    <d v="2022-12-15T01:25:16"/>
    <x v="1"/>
    <n v="38"/>
    <s v="DURANGO MANCO ANDRES DE JESUS"/>
    <x v="0"/>
    <x v="0"/>
    <n v="240"/>
    <n v="26.6666666666667"/>
    <n v="235.99636363636401"/>
    <s v="3 Descuentos (Despachador y 2 Usuarios desubicados) "/>
    <n v="102148.3636"/>
    <x v="0"/>
    <n v="15335.294099999999"/>
    <x v="498"/>
    <x v="0"/>
    <m/>
  </r>
  <r>
    <d v="2022-12-15T01:25:16"/>
    <x v="1"/>
    <n v="39"/>
    <s v="PIEDRAHITA MUOZ JUAN PABLO"/>
    <x v="3"/>
    <x v="0"/>
    <n v="246"/>
    <n v="24.6"/>
    <n v="262.21818181818202"/>
    <m/>
    <n v="113498.18180000001"/>
    <x v="0"/>
    <n v="15335.294099999999"/>
    <x v="498"/>
    <x v="0"/>
    <m/>
  </r>
  <r>
    <d v="2022-12-15T01:25:16"/>
    <x v="1"/>
    <n v="40"/>
    <s v="OCAMPO OCAMPO ANTONIO JOSE"/>
    <x v="3"/>
    <x v="3"/>
    <n v="254"/>
    <n v="25.4"/>
    <n v="262.21818181818202"/>
    <s v="1 Descuento (Jefe de ruta) "/>
    <n v="113498.18180000001"/>
    <x v="0"/>
    <n v="15335.294099999999"/>
    <x v="498"/>
    <x v="0"/>
    <m/>
  </r>
  <r>
    <d v="2022-12-15T01:25:17"/>
    <x v="1"/>
    <n v="41"/>
    <s v="HENAO MUOZ FERNEY"/>
    <x v="6"/>
    <x v="0"/>
    <n v="261"/>
    <n v="32.625"/>
    <n v="209.77454545454501"/>
    <m/>
    <n v="90798.545499999993"/>
    <x v="1"/>
    <n v="15335.294099999999"/>
    <x v="498"/>
    <x v="0"/>
    <m/>
  </r>
  <r>
    <d v="2022-12-15T01:25:17"/>
    <x v="1"/>
    <n v="42"/>
    <s v="BARRANTES GALLEGO DANIEL CAMILO"/>
    <x v="0"/>
    <x v="0"/>
    <n v="209"/>
    <n v="23.2222222222222"/>
    <n v="235.99636363636401"/>
    <m/>
    <n v="102148.3636"/>
    <x v="0"/>
    <n v="15335.294099999999"/>
    <x v="498"/>
    <x v="0"/>
    <m/>
  </r>
  <r>
    <d v="2022-12-15T01:25:22"/>
    <x v="1"/>
    <n v="1"/>
    <s v="HURTADO MADRID JUAN ESTEBAN"/>
    <x v="4"/>
    <x v="0"/>
    <n v="159"/>
    <n v="22.714285714285701"/>
    <n v="159"/>
    <s v="YEISON BERRIO Realiz 2 viajes donde moviliz 41 Usuarios, 2 Descuentos (Conducts) "/>
    <n v="65250"/>
    <x v="0"/>
    <n v="14520"/>
    <x v="498"/>
    <x v="0"/>
    <m/>
  </r>
  <r>
    <d v="2022-12-15T01:25:22"/>
    <x v="1"/>
    <n v="6"/>
    <s v="VARGAS ROJAS DIELMER AUGUSTO"/>
    <x v="3"/>
    <x v="0"/>
    <n v="223"/>
    <n v="22.3"/>
    <n v="223"/>
    <m/>
    <n v="95850"/>
    <x v="0"/>
    <n v="14520"/>
    <x v="498"/>
    <x v="0"/>
    <m/>
  </r>
  <r>
    <d v="2022-12-15T01:25:22"/>
    <x v="1"/>
    <n v="28"/>
    <s v="ORTEGA ARROYAVE JUAN PABLO"/>
    <x v="2"/>
    <x v="0"/>
    <n v="130"/>
    <n v="21.6666666666667"/>
    <n v="130"/>
    <s v="1 Descuento (Despachador estiven) "/>
    <n v="55800"/>
    <x v="0"/>
    <n v="14520"/>
    <x v="498"/>
    <x v="0"/>
    <m/>
  </r>
  <r>
    <d v="2022-12-15T01:25:23"/>
    <x v="1"/>
    <n v="30"/>
    <s v="HIGUITA JHOSIMAR"/>
    <x v="3"/>
    <x v="0"/>
    <n v="214"/>
    <n v="21.4"/>
    <n v="214"/>
    <m/>
    <n v="91800"/>
    <x v="0"/>
    <n v="14520"/>
    <x v="498"/>
    <x v="0"/>
    <m/>
  </r>
  <r>
    <d v="2022-12-16T01:11:01"/>
    <x v="9"/>
    <n v="1"/>
    <s v="PIEDRAHITA MUOZ JUAN PABLO"/>
    <x v="6"/>
    <x v="0"/>
    <n v="190"/>
    <n v="23.75"/>
    <n v="219.81818181818201"/>
    <m/>
    <n v="95318.181800000006"/>
    <x v="0"/>
    <n v="15261.290300000001"/>
    <x v="499"/>
    <x v="0"/>
    <m/>
  </r>
  <r>
    <d v="2022-12-16T01:11:01"/>
    <x v="9"/>
    <n v="2"/>
    <s v="CAAS LEZCANO IVAN ARTURO"/>
    <x v="0"/>
    <x v="0"/>
    <n v="266"/>
    <n v="29.5555555555556"/>
    <n v="247.29545454545499"/>
    <m/>
    <n v="107232.95450000001"/>
    <x v="1"/>
    <n v="15261.290300000001"/>
    <x v="499"/>
    <x v="0"/>
    <m/>
  </r>
  <r>
    <d v="2022-12-16T01:11:01"/>
    <x v="9"/>
    <n v="3"/>
    <s v="GALINDEZ CHAVARRIAGA LUIS FERNANDO"/>
    <x v="8"/>
    <x v="0"/>
    <n v="142"/>
    <n v="28.4"/>
    <n v="137.386363636364"/>
    <m/>
    <n v="59573.863599999997"/>
    <x v="0"/>
    <n v="15261.290300000001"/>
    <x v="499"/>
    <x v="0"/>
    <m/>
  </r>
  <r>
    <d v="2022-12-16T01:11:01"/>
    <x v="9"/>
    <n v="4"/>
    <s v="IDARRAGA GARCIA MIGUEL ANGEL"/>
    <x v="6"/>
    <x v="0"/>
    <n v="176"/>
    <n v="23.466666666666701"/>
    <n v="206.07954545454501"/>
    <s v="8 Descuentos (7 Jefe de ruta, Conduct)"/>
    <n v="89360.795499999993"/>
    <x v="0"/>
    <n v="15261.290300000001"/>
    <x v="499"/>
    <x v="0"/>
    <m/>
  </r>
  <r>
    <d v="2022-12-16T01:11:02"/>
    <x v="9"/>
    <n v="5"/>
    <s v="BERRIO GIL YEYSON DARIO"/>
    <x v="0"/>
    <x v="0"/>
    <n v="259"/>
    <n v="28.7777777777778"/>
    <n v="247.29545454545499"/>
    <s v="2 Descuentos (Conducts)"/>
    <n v="107232.95450000001"/>
    <x v="1"/>
    <n v="15261.290300000001"/>
    <x v="499"/>
    <x v="0"/>
    <m/>
  </r>
  <r>
    <d v="2022-12-16T01:11:02"/>
    <x v="9"/>
    <n v="6"/>
    <s v="VARGAS ROJAS DIELMER AUGUSTO"/>
    <x v="6"/>
    <x v="0"/>
    <n v="194"/>
    <n v="24.25"/>
    <n v="219.81818181818201"/>
    <m/>
    <n v="95318.181800000006"/>
    <x v="0"/>
    <n v="15261.290300000001"/>
    <x v="499"/>
    <x v="0"/>
    <m/>
  </r>
  <r>
    <d v="2022-12-16T01:11:02"/>
    <x v="9"/>
    <n v="7"/>
    <s v="VILLA RIOS JHON ANDERSON"/>
    <x v="3"/>
    <x v="0"/>
    <n v="265"/>
    <n v="26.5"/>
    <n v="274.77272727272702"/>
    <m/>
    <n v="119147.7273"/>
    <x v="1"/>
    <n v="15261.290300000001"/>
    <x v="499"/>
    <x v="0"/>
    <m/>
  </r>
  <r>
    <d v="2022-12-16T01:11:02"/>
    <x v="9"/>
    <n v="8"/>
    <s v="VACA FIERRO ROBINSON"/>
    <x v="6"/>
    <x v="1"/>
    <n v="244"/>
    <n v="30.5"/>
    <n v="219.81818181818201"/>
    <m/>
    <n v="95318.181800000006"/>
    <x v="1"/>
    <n v="15261.290300000001"/>
    <x v="499"/>
    <x v="0"/>
    <m/>
  </r>
  <r>
    <d v="2022-12-16T01:11:03"/>
    <x v="9"/>
    <n v="9"/>
    <s v="HIGUITA JHOSIMAR"/>
    <x v="11"/>
    <x v="0"/>
    <n v="58"/>
    <n v="38.6666666666667"/>
    <n v="41.215909090909101"/>
    <m/>
    <n v="17872.159100000001"/>
    <x v="0"/>
    <n v="15261.290300000001"/>
    <x v="499"/>
    <x v="0"/>
    <m/>
  </r>
  <r>
    <d v="2022-12-16T01:11:03"/>
    <x v="9"/>
    <n v="10"/>
    <s v="NARANJO NARANJO ELKIN BRAYAN"/>
    <x v="0"/>
    <x v="0"/>
    <n v="266"/>
    <n v="29.5555555555556"/>
    <n v="247.29545454545499"/>
    <s v="1 Descuento (Incidente con Usuario) "/>
    <n v="107232.95450000001"/>
    <x v="0"/>
    <n v="15261.290300000001"/>
    <x v="499"/>
    <x v="0"/>
    <m/>
  </r>
  <r>
    <d v="2022-12-16T01:11:03"/>
    <x v="1"/>
    <n v="12"/>
    <s v="MORALES CASTAEDA JONNY EDISON"/>
    <x v="9"/>
    <x v="0"/>
    <n v="325"/>
    <n v="27.0833333333333"/>
    <n v="329.72727272727298"/>
    <m/>
    <n v="142977.2727"/>
    <x v="0"/>
    <n v="15261.290300000001"/>
    <x v="499"/>
    <x v="0"/>
    <m/>
  </r>
  <r>
    <d v="2022-12-16T01:11:03"/>
    <x v="1"/>
    <n v="14"/>
    <s v="VELEZ ZAPATA SANTIAGO"/>
    <x v="3"/>
    <x v="0"/>
    <n v="279"/>
    <n v="27.9"/>
    <n v="274.77272727272702"/>
    <s v="2 Descuentos (Transbordo) "/>
    <n v="119147.7273"/>
    <x v="1"/>
    <n v="15261.290300000001"/>
    <x v="499"/>
    <x v="0"/>
    <m/>
  </r>
  <r>
    <d v="2022-12-16T01:11:04"/>
    <x v="1"/>
    <n v="15"/>
    <s v="LOPERA AGUDELO LUIS FRANCISCO"/>
    <x v="3"/>
    <x v="0"/>
    <n v="233"/>
    <n v="23.3"/>
    <n v="274.77272727272702"/>
    <m/>
    <n v="119147.7273"/>
    <x v="0"/>
    <n v="15261.290300000001"/>
    <x v="499"/>
    <x v="0"/>
    <m/>
  </r>
  <r>
    <d v="2022-12-16T01:11:04"/>
    <x v="1"/>
    <n v="20"/>
    <s v="TABORDA ROJAS DIEGO ALEJANDRO"/>
    <x v="3"/>
    <x v="0"/>
    <n v="253"/>
    <n v="25.3"/>
    <n v="274.77272727272702"/>
    <s v="2 Descuentos (Incidente con Usuarios) "/>
    <n v="119147.7273"/>
    <x v="0"/>
    <n v="15261.290300000001"/>
    <x v="499"/>
    <x v="0"/>
    <m/>
  </r>
  <r>
    <d v="2022-12-16T01:11:04"/>
    <x v="1"/>
    <n v="22"/>
    <s v="QUIRAMA CASTAEDA JHON JADER"/>
    <x v="3"/>
    <x v="0"/>
    <n v="305"/>
    <n v="30.5"/>
    <n v="274.77272727272702"/>
    <m/>
    <n v="119147.7273"/>
    <x v="1"/>
    <n v="15261.290300000001"/>
    <x v="499"/>
    <x v="0"/>
    <m/>
  </r>
  <r>
    <d v="2022-12-16T01:11:04"/>
    <x v="1"/>
    <n v="24"/>
    <s v="PACHECO MOGOLLON ELIAS ISIDRO"/>
    <x v="3"/>
    <x v="0"/>
    <n v="297"/>
    <n v="29.7"/>
    <n v="274.77272727272702"/>
    <m/>
    <n v="119147.7273"/>
    <x v="0"/>
    <n v="15261.290300000001"/>
    <x v="499"/>
    <x v="0"/>
    <m/>
  </r>
  <r>
    <d v="2022-12-16T01:11:05"/>
    <x v="1"/>
    <n v="28"/>
    <s v="ORTEGA ARROYAVE JUAN PABLO"/>
    <x v="1"/>
    <x v="0"/>
    <n v="272"/>
    <n v="24.727272727272702"/>
    <n v="302.25"/>
    <m/>
    <n v="131062.5"/>
    <x v="0"/>
    <n v="15261.290300000001"/>
    <x v="499"/>
    <x v="0"/>
    <m/>
  </r>
  <r>
    <d v="2022-12-16T01:11:05"/>
    <x v="1"/>
    <n v="29"/>
    <s v="VALENCIA MENDOZA JHON"/>
    <x v="3"/>
    <x v="0"/>
    <n v="220"/>
    <n v="23.157894736842099"/>
    <n v="261.03409090909099"/>
    <m/>
    <n v="113190.3409"/>
    <x v="0"/>
    <n v="15261.290300000001"/>
    <x v="499"/>
    <x v="0"/>
    <m/>
  </r>
  <r>
    <d v="2022-12-16T01:11:05"/>
    <x v="1"/>
    <n v="30"/>
    <s v="HIGUITA JHOSIMAR"/>
    <x v="2"/>
    <x v="0"/>
    <n v="203"/>
    <n v="33.8333333333333"/>
    <n v="164.863636363636"/>
    <m/>
    <n v="71488.636400000003"/>
    <x v="0"/>
    <n v="15261.290300000001"/>
    <x v="499"/>
    <x v="0"/>
    <m/>
  </r>
  <r>
    <d v="2022-12-16T01:11:05"/>
    <x v="9"/>
    <n v="31"/>
    <s v="DE OSSA TORRES CARLOS ANDRES"/>
    <x v="6"/>
    <x v="0"/>
    <n v="172"/>
    <n v="22.933333333333302"/>
    <n v="206.07954545454501"/>
    <m/>
    <n v="89360.795499999993"/>
    <x v="0"/>
    <n v="15261.290300000001"/>
    <x v="499"/>
    <x v="0"/>
    <m/>
  </r>
  <r>
    <d v="2022-12-16T01:11:06"/>
    <x v="9"/>
    <n v="32"/>
    <s v="LONDOO ORTIZ ARNOLD DAVID"/>
    <x v="0"/>
    <x v="0"/>
    <n v="248"/>
    <n v="27.5555555555556"/>
    <n v="247.29545454545499"/>
    <m/>
    <n v="107232.95450000001"/>
    <x v="0"/>
    <n v="15261.290300000001"/>
    <x v="499"/>
    <x v="0"/>
    <m/>
  </r>
  <r>
    <d v="2022-12-16T01:11:06"/>
    <x v="9"/>
    <n v="34"/>
    <s v="LONDOO LOPERA DUVAN ANDRES"/>
    <x v="0"/>
    <x v="0"/>
    <n v="235"/>
    <n v="26.1111111111111"/>
    <n v="247.29545454545499"/>
    <m/>
    <n v="107232.95450000001"/>
    <x v="0"/>
    <n v="15261.290300000001"/>
    <x v="499"/>
    <x v="0"/>
    <m/>
  </r>
  <r>
    <d v="2022-12-16T01:11:06"/>
    <x v="9"/>
    <n v="35"/>
    <s v="URIBE HERRERA JUAN ESTEBAN"/>
    <x v="3"/>
    <x v="0"/>
    <n v="326"/>
    <n v="32.6"/>
    <n v="274.77272727272702"/>
    <s v="2 Descuentos (Conducts) "/>
    <n v="119147.7273"/>
    <x v="1"/>
    <n v="15261.290300000001"/>
    <x v="499"/>
    <x v="0"/>
    <m/>
  </r>
  <r>
    <d v="2022-12-16T01:11:06"/>
    <x v="9"/>
    <n v="36"/>
    <s v="LONDOO CADAVID DAVID SANTIAGO"/>
    <x v="6"/>
    <x v="0"/>
    <n v="201"/>
    <n v="25.125"/>
    <n v="219.81818181818201"/>
    <s v="3 Descuentos (Transbordo veh 09)"/>
    <n v="95318.181800000006"/>
    <x v="0"/>
    <n v="15261.290300000001"/>
    <x v="499"/>
    <x v="0"/>
    <m/>
  </r>
  <r>
    <d v="2022-12-16T01:11:07"/>
    <x v="9"/>
    <n v="37"/>
    <s v="RESTREPO RODRIGUEZ LIBARDO ANDRES"/>
    <x v="6"/>
    <x v="1"/>
    <n v="246"/>
    <n v="30.75"/>
    <n v="219.81818181818201"/>
    <s v="Se descuenta el viaje de 10 56 am ya que no ingresa a la minorista, abandona ruta "/>
    <n v="95318.181800000006"/>
    <x v="1"/>
    <n v="15261.290300000001"/>
    <x v="499"/>
    <x v="0"/>
    <m/>
  </r>
  <r>
    <d v="2022-12-16T01:11:07"/>
    <x v="9"/>
    <n v="38"/>
    <s v="DURANGO DAVID JOSE"/>
    <x v="0"/>
    <x v="0"/>
    <n v="306"/>
    <n v="34"/>
    <n v="247.29545454545499"/>
    <m/>
    <n v="107232.95450000001"/>
    <x v="0"/>
    <n v="15261.290300000001"/>
    <x v="499"/>
    <x v="0"/>
    <m/>
  </r>
  <r>
    <d v="2022-12-16T01:11:07"/>
    <x v="9"/>
    <n v="39"/>
    <s v="POSSO CORREA SANTIAGO ELIECER"/>
    <x v="6"/>
    <x v="0"/>
    <n v="205"/>
    <n v="25.625"/>
    <n v="219.81818181818201"/>
    <s v="21 Descuentos (Transbordo veh 26)"/>
    <n v="95318.181800000006"/>
    <x v="0"/>
    <n v="15261.290300000001"/>
    <x v="499"/>
    <x v="0"/>
    <m/>
  </r>
  <r>
    <d v="2022-12-16T01:11:07"/>
    <x v="9"/>
    <n v="40"/>
    <s v="OCAMPO OCAMPO ANTONIO JOSE"/>
    <x v="1"/>
    <x v="0"/>
    <n v="278"/>
    <n v="25.272727272727298"/>
    <n v="302.25"/>
    <s v="2 Descuentos (Jefe de ruta y Conduct) "/>
    <n v="131062.5"/>
    <x v="0"/>
    <n v="15261.290300000001"/>
    <x v="499"/>
    <x v="0"/>
    <m/>
  </r>
  <r>
    <d v="2022-12-16T01:11:08"/>
    <x v="9"/>
    <n v="41"/>
    <s v="GARCIA DAVID WILSON ALBERTO"/>
    <x v="9"/>
    <x v="0"/>
    <n v="333"/>
    <n v="27.75"/>
    <n v="329.72727272727298"/>
    <m/>
    <n v="142977.2727"/>
    <x v="1"/>
    <n v="15261.290300000001"/>
    <x v="499"/>
    <x v="0"/>
    <m/>
  </r>
  <r>
    <d v="2022-12-16T01:11:08"/>
    <x v="9"/>
    <n v="42"/>
    <s v="BARRANTES GALLEGO DANIEL CAMILO"/>
    <x v="0"/>
    <x v="0"/>
    <n v="257"/>
    <n v="28.5555555555556"/>
    <n v="247.29545454545499"/>
    <m/>
    <n v="107232.95450000001"/>
    <x v="0"/>
    <n v="15261.290300000001"/>
    <x v="499"/>
    <x v="0"/>
    <m/>
  </r>
  <r>
    <d v="2022-12-16T01:11:15"/>
    <x v="1"/>
    <n v="13"/>
    <s v="BOLIVAR PARIAS RICARDO STIVEN"/>
    <x v="3"/>
    <x v="0"/>
    <n v="207"/>
    <n v="20.8"/>
    <n v="207"/>
    <s v="2 Descuentos (Conduct y Propietario) "/>
    <n v="89100"/>
    <x v="0"/>
    <n v="17040"/>
    <x v="499"/>
    <x v="0"/>
    <m/>
  </r>
  <r>
    <d v="2022-12-16T01:11:15"/>
    <x v="1"/>
    <n v="16"/>
    <s v="MEJIA YEISON"/>
    <x v="3"/>
    <x v="0"/>
    <n v="207"/>
    <n v="21.789473684210499"/>
    <n v="207"/>
    <m/>
    <n v="88875"/>
    <x v="0"/>
    <n v="17040"/>
    <x v="499"/>
    <x v="0"/>
    <m/>
  </r>
  <r>
    <d v="2022-12-16T01:11:15"/>
    <x v="1"/>
    <n v="17"/>
    <s v="ESPINOZA CHAVARRIA GUILLERMO LEON"/>
    <x v="0"/>
    <x v="3"/>
    <n v="199"/>
    <n v="22.2222222222222"/>
    <n v="199"/>
    <m/>
    <n v="85950"/>
    <x v="0"/>
    <n v="17040"/>
    <x v="499"/>
    <x v="0"/>
    <m/>
  </r>
  <r>
    <d v="2022-12-16T01:11:16"/>
    <x v="9"/>
    <n v="26"/>
    <s v="FRANCO BRAVO JHOAN FERNANDO"/>
    <x v="1"/>
    <x v="0"/>
    <n v="239"/>
    <n v="21.727272727272702"/>
    <n v="239"/>
    <m/>
    <n v="102600"/>
    <x v="0"/>
    <n v="17040"/>
    <x v="499"/>
    <x v="0"/>
    <m/>
  </r>
  <r>
    <d v="2022-12-17T00:40:53"/>
    <x v="1"/>
    <n v="2"/>
    <s v="CAAS LEZCANO IVAN ARTURO"/>
    <x v="0"/>
    <x v="1"/>
    <n v="249"/>
    <n v="27.6666666666667"/>
    <n v="258.10169491525397"/>
    <m/>
    <n v="112095.76270000001"/>
    <x v="1"/>
    <n v="18029.032299999999"/>
    <x v="500"/>
    <x v="0"/>
    <m/>
  </r>
  <r>
    <d v="2022-12-17T00:40:53"/>
    <x v="1"/>
    <n v="4"/>
    <s v="IDARRAGA GARCIA MIGUEL ANGEL"/>
    <x v="6"/>
    <x v="0"/>
    <n v="226"/>
    <n v="28.25"/>
    <n v="229.42372881355899"/>
    <m/>
    <n v="99640.678"/>
    <x v="0"/>
    <n v="18029.032299999999"/>
    <x v="500"/>
    <x v="0"/>
    <m/>
  </r>
  <r>
    <d v="2022-12-17T00:40:54"/>
    <x v="1"/>
    <n v="5"/>
    <s v="BERRIO GIL YEYSON DARIO"/>
    <x v="7"/>
    <x v="0"/>
    <n v="80"/>
    <n v="26.6666666666667"/>
    <n v="86.033898305084705"/>
    <m/>
    <n v="37365.254200000003"/>
    <x v="1"/>
    <n v="18029.032299999999"/>
    <x v="500"/>
    <x v="0"/>
    <m/>
  </r>
  <r>
    <d v="2022-12-17T00:40:54"/>
    <x v="1"/>
    <n v="6"/>
    <s v="VARGAS ROJAS DIELMER AUGUSTO"/>
    <x v="3"/>
    <x v="0"/>
    <n v="258"/>
    <n v="25.8"/>
    <n v="286.77966101694898"/>
    <m/>
    <n v="124550.8475"/>
    <x v="0"/>
    <n v="18029.032299999999"/>
    <x v="500"/>
    <x v="0"/>
    <m/>
  </r>
  <r>
    <d v="2022-12-17T00:40:54"/>
    <x v="1"/>
    <n v="7"/>
    <s v="VILLA RIOS JHON ANDERSON"/>
    <x v="3"/>
    <x v="0"/>
    <n v="280"/>
    <n v="28"/>
    <n v="286.77966101694898"/>
    <m/>
    <n v="124550.8475"/>
    <x v="1"/>
    <n v="18029.032299999999"/>
    <x v="500"/>
    <x v="0"/>
    <m/>
  </r>
  <r>
    <d v="2022-12-17T00:40:54"/>
    <x v="1"/>
    <n v="8"/>
    <s v="VACA FIERRO ROBINSON"/>
    <x v="1"/>
    <x v="0"/>
    <n v="331"/>
    <n v="30.090909090909101"/>
    <n v="315.45762711864398"/>
    <m/>
    <n v="137005.93220000001"/>
    <x v="1"/>
    <n v="18029.032299999999"/>
    <x v="500"/>
    <x v="0"/>
    <m/>
  </r>
  <r>
    <d v="2022-12-17T00:40:54"/>
    <x v="1"/>
    <n v="9"/>
    <s v="HIGUITA JHOSIMAR"/>
    <x v="4"/>
    <x v="1"/>
    <n v="186"/>
    <n v="26.571428571428601"/>
    <n v="200.74576271186399"/>
    <m/>
    <n v="87185.593200000003"/>
    <x v="0"/>
    <n v="18029.032299999999"/>
    <x v="500"/>
    <x v="0"/>
    <m/>
  </r>
  <r>
    <d v="2022-12-17T00:40:55"/>
    <x v="1"/>
    <n v="10"/>
    <s v="NARANJO NARANJO ELKIN BRAYAN"/>
    <x v="9"/>
    <x v="0"/>
    <n v="342"/>
    <n v="28.5"/>
    <n v="344.13559322033899"/>
    <s v="1 Descuento (Jefe de ruta) "/>
    <n v="149461.01689999999"/>
    <x v="0"/>
    <n v="18029.032299999999"/>
    <x v="500"/>
    <x v="0"/>
    <m/>
  </r>
  <r>
    <d v="2022-12-17T00:40:55"/>
    <x v="9"/>
    <n v="12"/>
    <s v="MORALES CASTAEDA JONNY EDISON"/>
    <x v="6"/>
    <x v="3"/>
    <n v="251"/>
    <n v="33.466666666666697"/>
    <n v="215.084745762712"/>
    <m/>
    <n v="93413.135599999994"/>
    <x v="0"/>
    <n v="18029.032299999999"/>
    <x v="500"/>
    <x v="0"/>
    <m/>
  </r>
  <r>
    <d v="2022-12-17T00:40:55"/>
    <x v="9"/>
    <n v="13"/>
    <s v="BOLIVAR PARIAS RICARDO STIVEN"/>
    <x v="0"/>
    <x v="0"/>
    <n v="244"/>
    <n v="27.1111111111111"/>
    <n v="258.10169491525397"/>
    <m/>
    <n v="112095.76270000001"/>
    <x v="0"/>
    <n v="18029.032299999999"/>
    <x v="500"/>
    <x v="0"/>
    <m/>
  </r>
  <r>
    <d v="2022-12-17T00:40:55"/>
    <x v="9"/>
    <n v="14"/>
    <s v="VELEZ ZAPATA SANTIAGO"/>
    <x v="0"/>
    <x v="0"/>
    <n v="283"/>
    <n v="31.4444444444444"/>
    <n v="258.10169491525397"/>
    <m/>
    <n v="112095.76270000001"/>
    <x v="1"/>
    <n v="18029.032299999999"/>
    <x v="500"/>
    <x v="0"/>
    <m/>
  </r>
  <r>
    <d v="2022-12-17T00:40:55"/>
    <x v="9"/>
    <n v="15"/>
    <s v="LONDOO LOPERA DUVAN ANDRES"/>
    <x v="0"/>
    <x v="0"/>
    <n v="221"/>
    <n v="24.5555555555556"/>
    <n v="258.10169491525397"/>
    <m/>
    <n v="112095.76270000001"/>
    <x v="0"/>
    <n v="18029.032299999999"/>
    <x v="500"/>
    <x v="0"/>
    <m/>
  </r>
  <r>
    <d v="2022-12-17T00:40:55"/>
    <x v="9"/>
    <n v="16"/>
    <s v="MEJIA YEISON"/>
    <x v="0"/>
    <x v="0"/>
    <n v="246"/>
    <n v="27.3333333333333"/>
    <n v="258.10169491525397"/>
    <m/>
    <n v="112095.76270000001"/>
    <x v="0"/>
    <n v="18029.032299999999"/>
    <x v="500"/>
    <x v="0"/>
    <m/>
  </r>
  <r>
    <d v="2022-12-17T00:40:56"/>
    <x v="9"/>
    <n v="17"/>
    <s v="GALINDEZ CHAVARRIAGA LUIS FERNANDO"/>
    <x v="4"/>
    <x v="0"/>
    <n v="223"/>
    <n v="31.8571428571429"/>
    <n v="200.74576271186399"/>
    <s v="JHOAN FRANCO Realiz 7 viajes donde moviliz 156 Usuarios"/>
    <n v="87185.593200000003"/>
    <x v="0"/>
    <n v="18029.032299999999"/>
    <x v="500"/>
    <x v="0"/>
    <m/>
  </r>
  <r>
    <d v="2022-12-17T00:40:56"/>
    <x v="9"/>
    <n v="19"/>
    <s v="HURTADO MADRID JUAN ESTEBAN"/>
    <x v="0"/>
    <x v="0"/>
    <n v="224"/>
    <n v="24.8888888888889"/>
    <n v="258.10169491525397"/>
    <m/>
    <n v="112095.76270000001"/>
    <x v="0"/>
    <n v="18029.032299999999"/>
    <x v="500"/>
    <x v="0"/>
    <m/>
  </r>
  <r>
    <d v="2022-12-17T00:40:56"/>
    <x v="9"/>
    <n v="20"/>
    <s v="TABORDA ROJAS DIEGO ALEJANDRO"/>
    <x v="1"/>
    <x v="0"/>
    <n v="328"/>
    <n v="29.818181818181799"/>
    <n v="315.45762711864398"/>
    <s v="JUAN VALENCIA Realiz 3 viajes donde moviliz 112 Usuarios  "/>
    <n v="137005.93220000001"/>
    <x v="0"/>
    <n v="18029.032299999999"/>
    <x v="500"/>
    <x v="0"/>
    <m/>
  </r>
  <r>
    <d v="2022-12-17T00:40:56"/>
    <x v="9"/>
    <n v="21"/>
    <s v="MACIAS HERNANDEZ JULIAN DAVID"/>
    <x v="0"/>
    <x v="0"/>
    <n v="253"/>
    <n v="28.1111111111111"/>
    <n v="258.10169491525397"/>
    <s v="3 Descuentos (Usuario descubicado y 2 Conducts) "/>
    <n v="112095.76270000001"/>
    <x v="0"/>
    <n v="18029.032299999999"/>
    <x v="500"/>
    <x v="0"/>
    <m/>
  </r>
  <r>
    <d v="2022-12-17T00:40:56"/>
    <x v="9"/>
    <n v="22"/>
    <s v="QUIRAMA CASTAEDA JHON JADER"/>
    <x v="0"/>
    <x v="0"/>
    <n v="316"/>
    <n v="35.1111111111111"/>
    <n v="258.10169491525397"/>
    <m/>
    <n v="112095.76270000001"/>
    <x v="1"/>
    <n v="18029.032299999999"/>
    <x v="500"/>
    <x v="0"/>
    <m/>
  </r>
  <r>
    <d v="2022-12-17T00:40:57"/>
    <x v="9"/>
    <n v="24"/>
    <s v="PACHECO MOGOLLON ELIAS ISIDRO"/>
    <x v="0"/>
    <x v="0"/>
    <n v="279"/>
    <n v="31"/>
    <n v="258.10169491525397"/>
    <m/>
    <n v="112095.76270000001"/>
    <x v="0"/>
    <n v="18029.032299999999"/>
    <x v="500"/>
    <x v="0"/>
    <m/>
  </r>
  <r>
    <d v="2022-12-17T00:40:57"/>
    <x v="9"/>
    <n v="26"/>
    <s v="ESPINOZA CHAVARRIA GUILLERMO LEON"/>
    <x v="2"/>
    <x v="0"/>
    <n v="150"/>
    <n v="25"/>
    <n v="172.06779661016901"/>
    <m/>
    <n v="74730.508499999996"/>
    <x v="0"/>
    <n v="18029.032299999999"/>
    <x v="500"/>
    <x v="0"/>
    <m/>
  </r>
  <r>
    <d v="2022-12-17T00:40:57"/>
    <x v="9"/>
    <n v="27"/>
    <s v="HENAO MUOZ FERNEY"/>
    <x v="9"/>
    <x v="3"/>
    <n v="362"/>
    <n v="30.1666666666667"/>
    <n v="344.13559322033899"/>
    <m/>
    <n v="149461.01689999999"/>
    <x v="0"/>
    <n v="18029.032299999999"/>
    <x v="500"/>
    <x v="0"/>
    <m/>
  </r>
  <r>
    <d v="2022-12-17T00:40:57"/>
    <x v="9"/>
    <n v="28"/>
    <s v="ORTEGA ARROYAVE JUAN PABLO"/>
    <x v="6"/>
    <x v="0"/>
    <n v="249"/>
    <n v="31.125"/>
    <n v="229.42372881355899"/>
    <m/>
    <n v="99640.678"/>
    <x v="0"/>
    <n v="18029.032299999999"/>
    <x v="500"/>
    <x v="0"/>
    <m/>
  </r>
  <r>
    <d v="2022-12-17T00:40:57"/>
    <x v="9"/>
    <n v="29"/>
    <s v="VALENCIA MENDOZA JHON"/>
    <x v="11"/>
    <x v="0"/>
    <n v="51"/>
    <n v="25.5"/>
    <n v="57.355932203389798"/>
    <m/>
    <n v="24910.1695"/>
    <x v="0"/>
    <n v="18029.032299999999"/>
    <x v="500"/>
    <x v="0"/>
    <m/>
  </r>
  <r>
    <d v="2022-12-17T00:40:57"/>
    <x v="9"/>
    <n v="33"/>
    <s v="DE OSSA TORRES CARLOS ANDRES"/>
    <x v="1"/>
    <x v="3"/>
    <n v="270"/>
    <n v="24.545454545454501"/>
    <n v="315.45762711864398"/>
    <s v="1 Descuento (Despachadora Angela) "/>
    <n v="137005.93220000001"/>
    <x v="0"/>
    <n v="18029.032299999999"/>
    <x v="500"/>
    <x v="0"/>
    <m/>
  </r>
  <r>
    <d v="2022-12-17T00:40:58"/>
    <x v="1"/>
    <n v="34"/>
    <s v="MONTOYA OSPINA GILBERTO ANTONIO"/>
    <x v="12"/>
    <x v="3"/>
    <n v="405"/>
    <n v="31.153846153846199"/>
    <n v="372.813559322034"/>
    <s v="3 Descuentos (Jefe de ruta) "/>
    <n v="161916.1017"/>
    <x v="0"/>
    <n v="18029.032299999999"/>
    <x v="500"/>
    <x v="0"/>
    <m/>
  </r>
  <r>
    <d v="2022-12-17T00:40:58"/>
    <x v="1"/>
    <n v="37"/>
    <s v="RESTREPO RODRIGUEZ LIBARDO ANDRES"/>
    <x v="1"/>
    <x v="0"/>
    <n v="360"/>
    <n v="32.727272727272698"/>
    <n v="315.45762711864398"/>
    <m/>
    <n v="137005.93220000001"/>
    <x v="1"/>
    <n v="18029.032299999999"/>
    <x v="500"/>
    <x v="0"/>
    <m/>
  </r>
  <r>
    <d v="2022-12-17T00:40:58"/>
    <x v="1"/>
    <n v="38"/>
    <s v="DURANGO MANCO ANDRES DE JESUS"/>
    <x v="6"/>
    <x v="0"/>
    <n v="208"/>
    <n v="26"/>
    <n v="229.42372881355899"/>
    <m/>
    <n v="99640.678"/>
    <x v="0"/>
    <n v="18029.032299999999"/>
    <x v="500"/>
    <x v="0"/>
    <m/>
  </r>
  <r>
    <d v="2022-12-17T00:40:58"/>
    <x v="1"/>
    <n v="40"/>
    <s v="OCAMPO OCAMPO ANTONIO JOSE"/>
    <x v="3"/>
    <x v="0"/>
    <n v="288"/>
    <n v="28.8"/>
    <n v="286.77966101694898"/>
    <m/>
    <n v="124550.8475"/>
    <x v="0"/>
    <n v="18029.032299999999"/>
    <x v="500"/>
    <x v="0"/>
    <m/>
  </r>
  <r>
    <d v="2022-12-17T00:40:58"/>
    <x v="1"/>
    <n v="41"/>
    <s v="GARCIA DAVID WILSON ALBERTO"/>
    <x v="8"/>
    <x v="0"/>
    <n v="126"/>
    <n v="25.2"/>
    <n v="143.389830508475"/>
    <s v="1 Descuento (Despachadora Angela) "/>
    <n v="62275.423699999999"/>
    <x v="1"/>
    <n v="18029.032299999999"/>
    <x v="500"/>
    <x v="0"/>
    <m/>
  </r>
  <r>
    <d v="2022-12-17T00:40:58"/>
    <x v="1"/>
    <n v="42"/>
    <s v="BARRANTES GALLEGO DANIEL CAMILO"/>
    <x v="9"/>
    <x v="3"/>
    <n v="325"/>
    <n v="27.0833333333333"/>
    <n v="344.13559322033899"/>
    <s v="3 Descuentos (Jefe de ruta) "/>
    <n v="149461.01689999999"/>
    <x v="0"/>
    <n v="18029.032299999999"/>
    <x v="500"/>
    <x v="0"/>
    <m/>
  </r>
  <r>
    <d v="2022-12-17T00:41:05"/>
    <x v="1"/>
    <n v="1"/>
    <s v="BERRIO GIL YEYSON DARIO"/>
    <x v="0"/>
    <x v="0"/>
    <n v="207"/>
    <n v="23"/>
    <n v="207"/>
    <m/>
    <n v="89100"/>
    <x v="0"/>
    <n v="17240"/>
    <x v="500"/>
    <x v="0"/>
    <m/>
  </r>
  <r>
    <d v="2022-12-17T00:41:05"/>
    <x v="1"/>
    <n v="3"/>
    <s v="FRANCO BRAVO JHOAN FERNANDO"/>
    <x v="0"/>
    <x v="3"/>
    <n v="213"/>
    <n v="23.6666666666667"/>
    <n v="213"/>
    <s v="LUIS GALINDEZ Realiz 7 viajes donde moviliz 181 Usuarios "/>
    <n v="91800"/>
    <x v="0"/>
    <n v="17240"/>
    <x v="500"/>
    <x v="0"/>
    <m/>
  </r>
  <r>
    <d v="2022-12-17T00:41:05"/>
    <x v="1"/>
    <n v="36"/>
    <s v="LONDOO CADAVID DAVID SANTIAGO"/>
    <x v="6"/>
    <x v="3"/>
    <n v="174"/>
    <n v="20.470588235294102"/>
    <n v="174"/>
    <m/>
    <n v="74475"/>
    <x v="0"/>
    <n v="17240"/>
    <x v="500"/>
    <x v="0"/>
    <m/>
  </r>
  <r>
    <d v="2022-12-17T00:41:06"/>
    <x v="1"/>
    <n v="39"/>
    <s v="POSSO CORREA SANTIAGO ELIECER"/>
    <x v="1"/>
    <x v="3"/>
    <n v="268"/>
    <n v="24.363636363636399"/>
    <n v="268"/>
    <m/>
    <n v="115650"/>
    <x v="0"/>
    <n v="17240"/>
    <x v="500"/>
    <x v="0"/>
    <m/>
  </r>
  <r>
    <d v="2022-12-18T03:12:52"/>
    <x v="9"/>
    <n v="1"/>
    <s v="BERRIO GIL YEYSON DARIO"/>
    <x v="0"/>
    <x v="0"/>
    <n v="278"/>
    <n v="30.8888888888889"/>
    <n v="294.10572687224698"/>
    <m/>
    <n v="128297.57709999999"/>
    <x v="0"/>
    <n v="16530"/>
    <x v="501"/>
    <x v="0"/>
    <m/>
  </r>
  <r>
    <d v="2022-12-18T03:12:53"/>
    <x v="9"/>
    <n v="2"/>
    <s v="CAAS LEZCANO IVAN ARTURO"/>
    <x v="3"/>
    <x v="0"/>
    <n v="278"/>
    <n v="29.2631578947368"/>
    <n v="310.44493392070501"/>
    <m/>
    <n v="135425.22029999999"/>
    <x v="1"/>
    <n v="16530"/>
    <x v="501"/>
    <x v="0"/>
    <m/>
  </r>
  <r>
    <d v="2022-12-18T03:12:53"/>
    <x v="9"/>
    <n v="3"/>
    <s v="ESPINOZA CHAVARRIA GUILLERMO LEON"/>
    <x v="6"/>
    <x v="0"/>
    <n v="229"/>
    <n v="28.625"/>
    <n v="261.42731277532999"/>
    <s v="2 Descuentos (Propietarios)"/>
    <n v="114042.2907"/>
    <x v="0"/>
    <n v="16530"/>
    <x v="501"/>
    <x v="0"/>
    <m/>
  </r>
  <r>
    <d v="2022-12-18T03:12:53"/>
    <x v="9"/>
    <n v="4"/>
    <s v="IDARRAGA GARCIA MIGUEL ANGEL"/>
    <x v="0"/>
    <x v="0"/>
    <n v="252"/>
    <n v="28"/>
    <n v="294.10572687224698"/>
    <m/>
    <n v="128297.57709999999"/>
    <x v="0"/>
    <n v="16530"/>
    <x v="501"/>
    <x v="0"/>
    <m/>
  </r>
  <r>
    <d v="2022-12-18T03:12:53"/>
    <x v="9"/>
    <n v="7"/>
    <s v="VILLA RIOS JHON ANDERSON"/>
    <x v="0"/>
    <x v="0"/>
    <n v="250"/>
    <n v="27.7777777777778"/>
    <n v="294.10572687224698"/>
    <s v="1 Descuento (Conduct)"/>
    <n v="128297.57709999999"/>
    <x v="1"/>
    <n v="16530"/>
    <x v="501"/>
    <x v="0"/>
    <m/>
  </r>
  <r>
    <d v="2022-12-18T03:12:53"/>
    <x v="9"/>
    <n v="8"/>
    <s v="LONDOO CADAVID DAVID SANTIAGO"/>
    <x v="4"/>
    <x v="0"/>
    <n v="255"/>
    <n v="36.428571428571402"/>
    <n v="228.74889867841401"/>
    <m/>
    <n v="99787.004400000005"/>
    <x v="1"/>
    <n v="16530"/>
    <x v="501"/>
    <x v="0"/>
    <m/>
  </r>
  <r>
    <d v="2022-12-18T03:12:53"/>
    <x v="9"/>
    <n v="9"/>
    <s v="HIGUITA JHOSIMAR"/>
    <x v="4"/>
    <x v="0"/>
    <n v="255"/>
    <n v="36.428571428571402"/>
    <n v="228.74889867841401"/>
    <m/>
    <n v="99787.004400000005"/>
    <x v="0"/>
    <n v="16530"/>
    <x v="501"/>
    <x v="0"/>
    <m/>
  </r>
  <r>
    <d v="2022-12-18T03:12:54"/>
    <x v="1"/>
    <n v="12"/>
    <s v="MORALES CASTAEDA JONNY EDISON"/>
    <x v="4"/>
    <x v="0"/>
    <n v="276"/>
    <n v="39.428571428571402"/>
    <n v="228.74889867841401"/>
    <m/>
    <n v="99787.004400000005"/>
    <x v="0"/>
    <n v="16530"/>
    <x v="501"/>
    <x v="0"/>
    <m/>
  </r>
  <r>
    <d v="2022-12-18T03:12:54"/>
    <x v="1"/>
    <n v="13"/>
    <s v="BOLIVAR PARIAS RICARDO STIVEN"/>
    <x v="6"/>
    <x v="0"/>
    <n v="226"/>
    <n v="30.133333333333301"/>
    <n v="245.08810572687199"/>
    <m/>
    <n v="106914.6476"/>
    <x v="0"/>
    <n v="16530"/>
    <x v="501"/>
    <x v="0"/>
    <m/>
  </r>
  <r>
    <d v="2022-12-18T03:12:54"/>
    <x v="1"/>
    <n v="14"/>
    <s v="VELEZ ZAPATA SANTIAGO"/>
    <x v="1"/>
    <x v="0"/>
    <n v="316"/>
    <n v="28.727272727272702"/>
    <n v="359.46255506607901"/>
    <m/>
    <n v="156808.14980000001"/>
    <x v="1"/>
    <n v="16530"/>
    <x v="501"/>
    <x v="0"/>
    <m/>
  </r>
  <r>
    <d v="2022-12-18T03:12:54"/>
    <x v="1"/>
    <n v="16"/>
    <s v="HURTADO MADRID JUAN ESTEBAN"/>
    <x v="11"/>
    <x v="3"/>
    <n v="47"/>
    <n v="31.3333333333333"/>
    <n v="49.017621145374399"/>
    <m/>
    <n v="21382.929499999998"/>
    <x v="0"/>
    <n v="16530"/>
    <x v="501"/>
    <x v="0"/>
    <m/>
  </r>
  <r>
    <d v="2022-12-18T03:12:54"/>
    <x v="1"/>
    <n v="17"/>
    <s v="GALINDEZ CHAVARRIAGA LUIS FERNANDO"/>
    <x v="1"/>
    <x v="0"/>
    <n v="303"/>
    <n v="27.545454545454501"/>
    <n v="359.46255506607901"/>
    <s v="1 Descuento (Propietario)"/>
    <n v="156808.14980000001"/>
    <x v="0"/>
    <n v="16530"/>
    <x v="501"/>
    <x v="0"/>
    <m/>
  </r>
  <r>
    <d v="2022-12-18T03:12:54"/>
    <x v="1"/>
    <n v="19"/>
    <s v="CARMONA ESTRADA SANTIAGO"/>
    <x v="2"/>
    <x v="0"/>
    <n v="183"/>
    <n v="30.5"/>
    <n v="196.07048458149799"/>
    <s v="9 Descuentos (Incidente con Usuarios)"/>
    <n v="85531.718099999998"/>
    <x v="0"/>
    <n v="16530"/>
    <x v="501"/>
    <x v="0"/>
    <m/>
  </r>
  <r>
    <d v="2022-12-18T03:12:55"/>
    <x v="1"/>
    <n v="20"/>
    <s v="TABORDA ROJAS DIEGO ALEJANDRO"/>
    <x v="0"/>
    <x v="0"/>
    <n v="307"/>
    <n v="34.1111111111111"/>
    <n v="294.10572687224698"/>
    <m/>
    <n v="128297.57709999999"/>
    <x v="0"/>
    <n v="16530"/>
    <x v="501"/>
    <x v="0"/>
    <m/>
  </r>
  <r>
    <d v="2022-12-18T03:12:55"/>
    <x v="1"/>
    <n v="21"/>
    <s v="MACIAS HERNANDEZ JULIAN DAVID"/>
    <x v="3"/>
    <x v="0"/>
    <n v="285"/>
    <n v="28.5"/>
    <n v="326.78414096916299"/>
    <m/>
    <n v="142552.8634"/>
    <x v="0"/>
    <n v="16530"/>
    <x v="501"/>
    <x v="0"/>
    <m/>
  </r>
  <r>
    <d v="2022-12-18T03:12:55"/>
    <x v="1"/>
    <n v="22"/>
    <s v="QUIRAMA CASTAEDA JHON JADER"/>
    <x v="6"/>
    <x v="0"/>
    <n v="241"/>
    <n v="30.125"/>
    <n v="261.42731277532999"/>
    <m/>
    <n v="114042.2907"/>
    <x v="1"/>
    <n v="16530"/>
    <x v="501"/>
    <x v="0"/>
    <m/>
  </r>
  <r>
    <d v="2022-12-18T03:12:55"/>
    <x v="1"/>
    <n v="24"/>
    <s v="PACHECO MOGOLLON ELIAS ISIDRO"/>
    <x v="3"/>
    <x v="3"/>
    <n v="403"/>
    <n v="40.299999999999997"/>
    <n v="326.78414096916299"/>
    <s v="3 Descuentos (Despachadora Angela, Conduct y Usuario desubicado)"/>
    <n v="142552.8634"/>
    <x v="0"/>
    <n v="16530"/>
    <x v="501"/>
    <x v="0"/>
    <m/>
  </r>
  <r>
    <d v="2022-12-18T03:12:55"/>
    <x v="1"/>
    <n v="29"/>
    <s v="VALENCIA MENDOZA JHON"/>
    <x v="10"/>
    <x v="2"/>
    <n v="139"/>
    <n v="39.714285714285701"/>
    <n v="114.374449339207"/>
    <m/>
    <n v="49893.502200000003"/>
    <x v="0"/>
    <n v="16530"/>
    <x v="501"/>
    <x v="0"/>
    <m/>
  </r>
  <r>
    <d v="2022-12-18T03:12:56"/>
    <x v="9"/>
    <n v="30"/>
    <s v="HIGUITA JHOSIMAR"/>
    <x v="5"/>
    <x v="0"/>
    <n v="28"/>
    <n v="28"/>
    <n v="32.678414096916299"/>
    <m/>
    <n v="14255.2863"/>
    <x v="0"/>
    <n v="16530"/>
    <x v="501"/>
    <x v="0"/>
    <m/>
  </r>
  <r>
    <d v="2022-12-18T03:12:56"/>
    <x v="9"/>
    <n v="31"/>
    <s v="YOLAGRI ALEX WILMAR"/>
    <x v="8"/>
    <x v="0"/>
    <n v="193"/>
    <n v="38.6"/>
    <n v="163.39207048458101"/>
    <s v="1 Descuento (Usuario desubicado)"/>
    <n v="71276.431700000001"/>
    <x v="0"/>
    <n v="16530"/>
    <x v="501"/>
    <x v="0"/>
    <m/>
  </r>
  <r>
    <d v="2022-12-18T03:12:56"/>
    <x v="9"/>
    <n v="33"/>
    <s v="DE OSSA TORRES CARLOS ANDRES"/>
    <x v="0"/>
    <x v="3"/>
    <n v="315"/>
    <n v="35"/>
    <n v="294.10572687224698"/>
    <m/>
    <n v="128297.57709999999"/>
    <x v="0"/>
    <n v="16530"/>
    <x v="501"/>
    <x v="0"/>
    <m/>
  </r>
  <r>
    <d v="2022-12-18T03:12:56"/>
    <x v="9"/>
    <n v="34"/>
    <s v="MONTOYA OSPINA GILBERTO ANTONIO"/>
    <x v="6"/>
    <x v="0"/>
    <n v="277"/>
    <n v="34.625"/>
    <n v="261.42731277532999"/>
    <m/>
    <n v="114042.2907"/>
    <x v="0"/>
    <n v="16530"/>
    <x v="501"/>
    <x v="0"/>
    <m/>
  </r>
  <r>
    <d v="2022-12-18T03:12:56"/>
    <x v="9"/>
    <n v="35"/>
    <s v="URIBE HERRERA JUAN ESTEBAN"/>
    <x v="3"/>
    <x v="0"/>
    <n v="413"/>
    <n v="41.3"/>
    <n v="326.78414096916299"/>
    <s v="1 Descuento (Conduct)"/>
    <n v="142552.8634"/>
    <x v="1"/>
    <n v="16530"/>
    <x v="501"/>
    <x v="0"/>
    <m/>
  </r>
  <r>
    <d v="2022-12-18T03:12:56"/>
    <x v="9"/>
    <n v="36"/>
    <s v="MARTINEZ CHAVERRA LUIS NORBERTO"/>
    <x v="2"/>
    <x v="0"/>
    <n v="222"/>
    <n v="37"/>
    <n v="196.07048458149799"/>
    <m/>
    <n v="85531.718099999998"/>
    <x v="0"/>
    <n v="16530"/>
    <x v="501"/>
    <x v="0"/>
    <m/>
  </r>
  <r>
    <d v="2022-12-18T03:12:57"/>
    <x v="9"/>
    <n v="37"/>
    <s v="RESTREPO RODRIGUEZ LIBARDO ANDRES"/>
    <x v="0"/>
    <x v="0"/>
    <n v="360"/>
    <n v="40"/>
    <n v="294.10572687224698"/>
    <s v="1 Descuento (Despachadora Angela)"/>
    <n v="128297.57709999999"/>
    <x v="1"/>
    <n v="16530"/>
    <x v="501"/>
    <x v="0"/>
    <m/>
  </r>
  <r>
    <d v="2022-12-18T03:12:57"/>
    <x v="9"/>
    <n v="38"/>
    <s v="DURANGO MANCO ANDRES DE JESUS"/>
    <x v="4"/>
    <x v="0"/>
    <n v="231"/>
    <n v="33"/>
    <n v="228.74889867841401"/>
    <m/>
    <n v="99787.004400000005"/>
    <x v="0"/>
    <n v="16530"/>
    <x v="501"/>
    <x v="0"/>
    <m/>
  </r>
  <r>
    <d v="2022-12-18T03:12:57"/>
    <x v="9"/>
    <n v="39"/>
    <s v="PIEDRAHITA MUOZ JUAN PABLO"/>
    <x v="3"/>
    <x v="0"/>
    <n v="283"/>
    <n v="28.3"/>
    <n v="326.78414096916299"/>
    <m/>
    <n v="142552.8634"/>
    <x v="0"/>
    <n v="16530"/>
    <x v="501"/>
    <x v="0"/>
    <m/>
  </r>
  <r>
    <d v="2022-12-18T03:12:57"/>
    <x v="9"/>
    <n v="41"/>
    <s v="GARCIA DAVID WILSON ALBERTO"/>
    <x v="1"/>
    <x v="0"/>
    <n v="346"/>
    <n v="31.454545454545499"/>
    <n v="359.46255506607901"/>
    <m/>
    <n v="156808.14980000001"/>
    <x v="1"/>
    <n v="16530"/>
    <x v="501"/>
    <x v="0"/>
    <m/>
  </r>
  <r>
    <d v="2022-12-18T03:12:57"/>
    <x v="9"/>
    <n v="42"/>
    <s v="BARRANTES GALLEGO DANIEL CAMILO"/>
    <x v="6"/>
    <x v="0"/>
    <n v="227"/>
    <n v="28.375"/>
    <n v="261.42731277532999"/>
    <s v="2 Descuentos (Conducts)"/>
    <n v="114042.2907"/>
    <x v="0"/>
    <n v="16530"/>
    <x v="501"/>
    <x v="0"/>
    <m/>
  </r>
  <r>
    <d v="2022-12-18T03:14:55"/>
    <x v="9"/>
    <n v="10"/>
    <s v="NARANJO NARANJO ELKIN BRAYAN"/>
    <x v="10"/>
    <x v="3"/>
    <n v="77"/>
    <n v="22"/>
    <n v="77"/>
    <m/>
    <n v="33075"/>
    <x v="0"/>
    <n v="11900"/>
    <x v="501"/>
    <x v="0"/>
    <m/>
  </r>
  <r>
    <d v="2022-12-18T03:14:56"/>
    <x v="9"/>
    <n v="15"/>
    <s v="LONDOO LOPERA DUVAN ANDRES"/>
    <x v="0"/>
    <x v="0"/>
    <n v="242"/>
    <n v="26.8888888888889"/>
    <n v="242"/>
    <s v="2 Descuentos (Usuarios Desubicados) "/>
    <n v="104850"/>
    <x v="0"/>
    <n v="11900"/>
    <x v="501"/>
    <x v="0"/>
    <m/>
  </r>
  <r>
    <d v="2022-12-18T03:14:56"/>
    <x v="1"/>
    <n v="27"/>
    <s v="DURANGO DAVID JOSE"/>
    <x v="7"/>
    <x v="0"/>
    <n v="75"/>
    <n v="25"/>
    <n v="75"/>
    <m/>
    <n v="49893.502200000003"/>
    <x v="0"/>
    <n v="11900"/>
    <x v="501"/>
    <x v="0"/>
    <m/>
  </r>
  <r>
    <d v="2022-12-18T03:14:56"/>
    <x v="1"/>
    <n v="40"/>
    <s v="OCAMPO OCAMPO ANTONIO JOSE"/>
    <x v="6"/>
    <x v="0"/>
    <n v="201"/>
    <n v="26.8"/>
    <n v="201"/>
    <m/>
    <n v="87075"/>
    <x v="0"/>
    <n v="11900"/>
    <x v="501"/>
    <x v="0"/>
    <m/>
  </r>
  <r>
    <d v="2022-12-19T00:18:22"/>
    <x v="10"/>
    <n v="3"/>
    <s v="GALINDEZ CHAVARRIAGA LUIS FERNANDO"/>
    <x v="8"/>
    <x v="0"/>
    <n v="158"/>
    <n v="31.6"/>
    <n v="153.313782991202"/>
    <m/>
    <n v="66741.202300000004"/>
    <x v="0"/>
    <n v="20355"/>
    <x v="502"/>
    <x v="0"/>
    <m/>
  </r>
  <r>
    <d v="2022-12-19T00:18:22"/>
    <x v="10"/>
    <n v="4"/>
    <s v="IDARRAGA GARCIA MIGUEL ANGEL"/>
    <x v="3"/>
    <x v="0"/>
    <n v="286"/>
    <n v="28.6"/>
    <n v="306.62756598240497"/>
    <m/>
    <n v="133482.40470000001"/>
    <x v="0"/>
    <n v="20355"/>
    <x v="502"/>
    <x v="0"/>
    <m/>
  </r>
  <r>
    <d v="2022-12-19T00:18:22"/>
    <x v="10"/>
    <n v="6"/>
    <s v="HIGUITA JHOSIMAR"/>
    <x v="0"/>
    <x v="0"/>
    <n v="266"/>
    <n v="29.5555555555556"/>
    <n v="275.96480938416403"/>
    <m/>
    <n v="120134.1642"/>
    <x v="0"/>
    <n v="20355"/>
    <x v="502"/>
    <x v="0"/>
    <m/>
  </r>
  <r>
    <d v="2022-12-19T00:18:22"/>
    <x v="10"/>
    <n v="7"/>
    <s v="VILLA RIOS JHON ANDERSON"/>
    <x v="3"/>
    <x v="1"/>
    <n v="331"/>
    <n v="33.1"/>
    <n v="306.62756598240497"/>
    <m/>
    <n v="133482.40470000001"/>
    <x v="1"/>
    <n v="20355"/>
    <x v="502"/>
    <x v="0"/>
    <m/>
  </r>
  <r>
    <d v="2022-12-19T00:18:22"/>
    <x v="10"/>
    <n v="17"/>
    <s v="GALINDEZ CHAVARRIAGA LUIS FERNANDO"/>
    <x v="1"/>
    <x v="0"/>
    <n v="332"/>
    <n v="30.181818181818201"/>
    <n v="337.29032258064501"/>
    <s v="JHOAN FRANCO Realiz 5 viajes donde moviliz 128 Usuarios "/>
    <n v="146830.6452"/>
    <x v="0"/>
    <n v="20355"/>
    <x v="502"/>
    <x v="0"/>
    <m/>
  </r>
  <r>
    <d v="2022-12-19T00:18:22"/>
    <x v="10"/>
    <n v="20"/>
    <s v="TABORDA ROJAS DIEGO ALEJANDRO"/>
    <x v="0"/>
    <x v="1"/>
    <n v="273"/>
    <n v="30.3333333333333"/>
    <n v="275.96480938416403"/>
    <m/>
    <n v="120134.1642"/>
    <x v="0"/>
    <n v="20355"/>
    <x v="502"/>
    <x v="0"/>
    <m/>
  </r>
  <r>
    <d v="2022-12-19T00:18:23"/>
    <x v="10"/>
    <n v="21"/>
    <s v="MACIAS HERNANDEZ JULIAN DAVID"/>
    <x v="6"/>
    <x v="0"/>
    <n v="226"/>
    <n v="28.25"/>
    <n v="245.30205278592399"/>
    <m/>
    <n v="106785.9238"/>
    <x v="0"/>
    <n v="20355"/>
    <x v="502"/>
    <x v="0"/>
    <m/>
  </r>
  <r>
    <d v="2022-12-19T00:18:23"/>
    <x v="10"/>
    <n v="24"/>
    <s v="PACHECO MOGOLLON ELIAS ISIDRO"/>
    <x v="6"/>
    <x v="0"/>
    <n v="231"/>
    <n v="28.875"/>
    <n v="245.30205278592399"/>
    <m/>
    <n v="106785.9238"/>
    <x v="0"/>
    <n v="20355"/>
    <x v="502"/>
    <x v="0"/>
    <m/>
  </r>
  <r>
    <d v="2022-12-19T00:18:23"/>
    <x v="10"/>
    <n v="27"/>
    <s v="LONDOO ORTIZ ARNOLD DAVID"/>
    <x v="1"/>
    <x v="0"/>
    <n v="353"/>
    <n v="32.090909090909101"/>
    <n v="337.29032258064501"/>
    <m/>
    <n v="146830.6452"/>
    <x v="0"/>
    <n v="20355"/>
    <x v="502"/>
    <x v="0"/>
    <m/>
  </r>
  <r>
    <d v="2022-12-19T00:18:23"/>
    <x v="10"/>
    <n v="33"/>
    <s v="DE OSSA TORRES CARLOS ANDRES"/>
    <x v="3"/>
    <x v="0"/>
    <n v="279"/>
    <n v="27.9"/>
    <n v="306.62756598240497"/>
    <m/>
    <n v="133482.40470000001"/>
    <x v="0"/>
    <n v="20355"/>
    <x v="502"/>
    <x v="0"/>
    <m/>
  </r>
  <r>
    <d v="2022-12-19T00:18:23"/>
    <x v="10"/>
    <n v="34"/>
    <s v="MONTOYA OSPINA GILBERTO ANTONIO"/>
    <x v="3"/>
    <x v="0"/>
    <n v="309"/>
    <n v="30.9"/>
    <n v="306.62756598240497"/>
    <m/>
    <n v="133482.40470000001"/>
    <x v="0"/>
    <n v="20355"/>
    <x v="502"/>
    <x v="0"/>
    <m/>
  </r>
  <r>
    <d v="2022-12-19T00:18:23"/>
    <x v="10"/>
    <n v="35"/>
    <s v="URIBE HERRERA JUAN ESTEBAN"/>
    <x v="6"/>
    <x v="0"/>
    <n v="265"/>
    <n v="33.125"/>
    <n v="245.30205278592399"/>
    <m/>
    <n v="106785.9238"/>
    <x v="1"/>
    <n v="20355"/>
    <x v="502"/>
    <x v="0"/>
    <m/>
  </r>
  <r>
    <d v="2022-12-19T00:18:24"/>
    <x v="10"/>
    <n v="36"/>
    <s v="VALENCIA MENDOZA JHON"/>
    <x v="0"/>
    <x v="0"/>
    <n v="256"/>
    <n v="28.4444444444444"/>
    <n v="275.96480938416403"/>
    <s v="2 Descuentos (Despachador fernando) "/>
    <n v="120134.1642"/>
    <x v="0"/>
    <n v="20355"/>
    <x v="502"/>
    <x v="0"/>
    <m/>
  </r>
  <r>
    <d v="2022-12-19T00:18:24"/>
    <x v="10"/>
    <n v="37"/>
    <s v="BERRIO GIL YEYSON DARIO"/>
    <x v="0"/>
    <x v="0"/>
    <n v="286"/>
    <n v="31.7777777777778"/>
    <n v="275.96480938416403"/>
    <m/>
    <n v="120134.1642"/>
    <x v="1"/>
    <n v="20355"/>
    <x v="502"/>
    <x v="0"/>
    <m/>
  </r>
  <r>
    <d v="2022-12-19T00:18:24"/>
    <x v="10"/>
    <n v="38"/>
    <s v="DURANGO MANCO ANDRES DE JESUS"/>
    <x v="4"/>
    <x v="0"/>
    <n v="239"/>
    <n v="34.142857142857103"/>
    <n v="214.63929618768299"/>
    <m/>
    <n v="93437.683300000004"/>
    <x v="0"/>
    <n v="20355"/>
    <x v="502"/>
    <x v="0"/>
    <m/>
  </r>
  <r>
    <d v="2022-12-19T00:18:24"/>
    <x v="10"/>
    <n v="39"/>
    <s v="POSSO CORREA SANTIAGO ELIECER"/>
    <x v="0"/>
    <x v="0"/>
    <n v="247"/>
    <n v="27.4444444444444"/>
    <n v="275.96480938416403"/>
    <m/>
    <n v="120134.1642"/>
    <x v="0"/>
    <n v="20355"/>
    <x v="502"/>
    <x v="0"/>
    <m/>
  </r>
  <r>
    <d v="2022-12-19T00:18:24"/>
    <x v="10"/>
    <n v="40"/>
    <s v="PIEDRAHITA MUOZ JUAN PABLO"/>
    <x v="0"/>
    <x v="0"/>
    <n v="308"/>
    <n v="34.2222222222222"/>
    <n v="275.96480938416403"/>
    <m/>
    <n v="120134.1642"/>
    <x v="0"/>
    <n v="20355"/>
    <x v="502"/>
    <x v="0"/>
    <m/>
  </r>
  <r>
    <d v="2022-12-19T00:18:24"/>
    <x v="10"/>
    <n v="41"/>
    <s v="GARCIA DAVID WILSON ALBERTO"/>
    <x v="0"/>
    <x v="0"/>
    <n v="275"/>
    <n v="30.5555555555556"/>
    <n v="275.96480938416403"/>
    <m/>
    <n v="120134.1642"/>
    <x v="1"/>
    <n v="20355"/>
    <x v="502"/>
    <x v="0"/>
    <m/>
  </r>
  <r>
    <d v="2022-12-19T00:18:24"/>
    <x v="10"/>
    <n v="42"/>
    <s v="BARRANTES GALLEGO DANIEL CAMILO"/>
    <x v="3"/>
    <x v="0"/>
    <n v="308"/>
    <n v="32.421052631578902"/>
    <n v="291.29618768328402"/>
    <s v="3 Descuentos (2 Conducts y Usuario Desubicado) "/>
    <n v="126808.28449999999"/>
    <x v="0"/>
    <n v="20355"/>
    <x v="502"/>
    <x v="0"/>
    <m/>
  </r>
  <r>
    <d v="2022-12-19T00:18:30"/>
    <x v="10"/>
    <n v="26"/>
    <s v="FRANCO BRAVO JHOAN FERNANDO"/>
    <x v="7"/>
    <x v="0"/>
    <n v="75"/>
    <n v="25"/>
    <n v="75"/>
    <m/>
    <n v="32400"/>
    <x v="0"/>
    <n v="9333.3333000000002"/>
    <x v="502"/>
    <x v="0"/>
    <m/>
  </r>
  <r>
    <d v="2022-12-19T00:18:30"/>
    <x v="10"/>
    <n v="31"/>
    <s v="YOLAGRI ALEX WILMAR"/>
    <x v="6"/>
    <x v="0"/>
    <n v="205"/>
    <n v="25.625"/>
    <n v="205"/>
    <m/>
    <n v="88650"/>
    <x v="0"/>
    <n v="9333.3333000000002"/>
    <x v="502"/>
    <x v="0"/>
    <m/>
  </r>
  <r>
    <d v="2022-12-20T00:38:47"/>
    <x v="9"/>
    <n v="1"/>
    <s v="BERRIO GIL YEYSON DARIO"/>
    <x v="6"/>
    <x v="0"/>
    <n v="222"/>
    <n v="26.117647058823501"/>
    <n v="245.16475095785401"/>
    <m/>
    <n v="106499.1379"/>
    <x v="0"/>
    <n v="15459.375"/>
    <x v="503"/>
    <x v="0"/>
    <m/>
  </r>
  <r>
    <d v="2022-12-20T00:38:48"/>
    <x v="9"/>
    <n v="2"/>
    <s v="CAAS LEZCANO IVAN ARTURO"/>
    <x v="3"/>
    <x v="0"/>
    <n v="256"/>
    <n v="25.6"/>
    <n v="288.42911877394602"/>
    <m/>
    <n v="125293.10340000001"/>
    <x v="1"/>
    <n v="15459.375"/>
    <x v="503"/>
    <x v="0"/>
    <m/>
  </r>
  <r>
    <d v="2022-12-20T00:38:48"/>
    <x v="9"/>
    <n v="4"/>
    <s v="IDARRAGA GARCIA MIGUEL ANGEL"/>
    <x v="6"/>
    <x v="0"/>
    <n v="248"/>
    <n v="31"/>
    <n v="230.74329501915699"/>
    <s v="1 Descuento (Conduct) "/>
    <n v="100234.4828"/>
    <x v="0"/>
    <n v="15459.375"/>
    <x v="503"/>
    <x v="0"/>
    <m/>
  </r>
  <r>
    <d v="2022-12-20T00:38:48"/>
    <x v="9"/>
    <n v="5"/>
    <s v="LONDOO ORTIZ ARNOLD DAVID"/>
    <x v="6"/>
    <x v="0"/>
    <n v="227"/>
    <n v="28.375"/>
    <n v="230.74329501915699"/>
    <m/>
    <n v="100234.4828"/>
    <x v="1"/>
    <n v="15459.375"/>
    <x v="503"/>
    <x v="0"/>
    <m/>
  </r>
  <r>
    <d v="2022-12-20T00:38:48"/>
    <x v="9"/>
    <n v="6"/>
    <s v="VARGAS ROJAS DIELMER AUGUSTO"/>
    <x v="0"/>
    <x v="0"/>
    <n v="235"/>
    <n v="26.1111111111111"/>
    <n v="259.58620689655203"/>
    <m/>
    <n v="112763.7931"/>
    <x v="0"/>
    <n v="15459.375"/>
    <x v="503"/>
    <x v="0"/>
    <m/>
  </r>
  <r>
    <d v="2022-12-20T00:38:48"/>
    <x v="9"/>
    <n v="7"/>
    <s v="VILLA RIOS JHON ANDERSON"/>
    <x v="0"/>
    <x v="0"/>
    <n v="251"/>
    <n v="27.8888888888889"/>
    <n v="259.58620689655203"/>
    <m/>
    <n v="112763.7931"/>
    <x v="1"/>
    <n v="15459.375"/>
    <x v="503"/>
    <x v="0"/>
    <m/>
  </r>
  <r>
    <d v="2022-12-20T00:38:48"/>
    <x v="9"/>
    <n v="8"/>
    <s v="VACA FIERRO ROBINSON"/>
    <x v="3"/>
    <x v="0"/>
    <n v="329"/>
    <n v="32.9"/>
    <n v="288.42911877394602"/>
    <s v="1 Descuento (Propietario)"/>
    <n v="125293.10340000001"/>
    <x v="1"/>
    <n v="15459.375"/>
    <x v="503"/>
    <x v="0"/>
    <m/>
  </r>
  <r>
    <d v="2022-12-20T00:38:49"/>
    <x v="9"/>
    <n v="10"/>
    <s v="NARANJO NARANJO ELKIN BRAYAN"/>
    <x v="6"/>
    <x v="0"/>
    <n v="240"/>
    <n v="30"/>
    <n v="230.74329501915699"/>
    <m/>
    <n v="100234.4828"/>
    <x v="0"/>
    <n v="15459.375"/>
    <x v="503"/>
    <x v="0"/>
    <m/>
  </r>
  <r>
    <d v="2022-12-20T00:38:49"/>
    <x v="1"/>
    <n v="12"/>
    <s v="MORALES CASTAEDA JONNY EDISON"/>
    <x v="6"/>
    <x v="0"/>
    <n v="223"/>
    <n v="29.733333333333299"/>
    <n v="216.32183908045999"/>
    <m/>
    <n v="93969.827600000004"/>
    <x v="0"/>
    <n v="15459.375"/>
    <x v="503"/>
    <x v="0"/>
    <m/>
  </r>
  <r>
    <d v="2022-12-20T00:38:49"/>
    <x v="1"/>
    <n v="14"/>
    <s v="CARVAJAL SALAZAR HECTOR MARINO"/>
    <x v="12"/>
    <x v="0"/>
    <n v="390"/>
    <n v="30"/>
    <n v="374.95785440613002"/>
    <s v="3 Descuentos (2 Usuario Movilidad reducida y Propietario) "/>
    <n v="162881.03450000001"/>
    <x v="1"/>
    <n v="15459.375"/>
    <x v="503"/>
    <x v="0"/>
    <m/>
  </r>
  <r>
    <d v="2022-12-20T00:38:49"/>
    <x v="1"/>
    <n v="15"/>
    <s v="LONDOO LOPERA DUVAN ANDRES"/>
    <x v="8"/>
    <x v="1"/>
    <n v="131"/>
    <n v="26.2"/>
    <n v="144.21455938697301"/>
    <m/>
    <n v="62646.551700000004"/>
    <x v="0"/>
    <n v="15459.375"/>
    <x v="503"/>
    <x v="0"/>
    <m/>
  </r>
  <r>
    <d v="2022-12-20T00:38:49"/>
    <x v="1"/>
    <n v="16"/>
    <s v="MEJIA YEISON"/>
    <x v="4"/>
    <x v="3"/>
    <n v="211"/>
    <n v="30.1428571428571"/>
    <n v="201.90038314176201"/>
    <s v="JUAN ESTEBAN HURTADO Realiz 5 viajes donde moviliz 143 Usuarios "/>
    <n v="87705.172399999996"/>
    <x v="0"/>
    <n v="15459.375"/>
    <x v="503"/>
    <x v="0"/>
    <m/>
  </r>
  <r>
    <d v="2022-12-20T00:38:50"/>
    <x v="1"/>
    <n v="17"/>
    <s v="GALINDEZ CHAVARRIAGA LUIS FERNANDO"/>
    <x v="3"/>
    <x v="0"/>
    <n v="250"/>
    <n v="25"/>
    <n v="288.42911877394602"/>
    <m/>
    <n v="125293.10340000001"/>
    <x v="0"/>
    <n v="15459.375"/>
    <x v="503"/>
    <x v="0"/>
    <m/>
  </r>
  <r>
    <d v="2022-12-20T00:38:50"/>
    <x v="1"/>
    <n v="18"/>
    <s v="RENDON VIANA HUMBERTO DE JESUS"/>
    <x v="1"/>
    <x v="0"/>
    <n v="353"/>
    <n v="32.090909090909101"/>
    <n v="317.27203065134103"/>
    <s v="1 Descuento (Despachadora Angela)"/>
    <n v="137822.41380000001"/>
    <x v="0"/>
    <n v="15459.375"/>
    <x v="503"/>
    <x v="0"/>
    <m/>
  </r>
  <r>
    <d v="2022-12-20T00:38:50"/>
    <x v="1"/>
    <n v="20"/>
    <s v="LONDOO CADAVID DAVID SANTIAGO"/>
    <x v="1"/>
    <x v="0"/>
    <n v="290"/>
    <n v="26.363636363636399"/>
    <n v="317.27203065134103"/>
    <m/>
    <n v="137822.41380000001"/>
    <x v="0"/>
    <n v="15459.375"/>
    <x v="503"/>
    <x v="0"/>
    <m/>
  </r>
  <r>
    <d v="2022-12-20T00:38:50"/>
    <x v="1"/>
    <n v="22"/>
    <s v="QUIRAMA CASTAEDA JHON JADER"/>
    <x v="3"/>
    <x v="0"/>
    <n v="312"/>
    <n v="31.2"/>
    <n v="288.42911877394602"/>
    <m/>
    <n v="125293.10340000001"/>
    <x v="1"/>
    <n v="15459.375"/>
    <x v="503"/>
    <x v="0"/>
    <m/>
  </r>
  <r>
    <d v="2022-12-20T00:38:51"/>
    <x v="1"/>
    <n v="23"/>
    <s v="GIL CORDOBA MATEO"/>
    <x v="7"/>
    <x v="0"/>
    <n v="110"/>
    <n v="36.6666666666667"/>
    <n v="86.528735632183896"/>
    <m/>
    <n v="37587.930999999997"/>
    <x v="2"/>
    <n v="15459.375"/>
    <x v="503"/>
    <x v="0"/>
    <m/>
  </r>
  <r>
    <d v="2022-12-20T00:38:51"/>
    <x v="1"/>
    <n v="24"/>
    <s v="PACHECO MOGOLLON ELIAS ISIDRO"/>
    <x v="0"/>
    <x v="0"/>
    <n v="263"/>
    <n v="29.2222222222222"/>
    <n v="259.58620689655203"/>
    <m/>
    <n v="112763.7931"/>
    <x v="0"/>
    <n v="15459.375"/>
    <x v="503"/>
    <x v="0"/>
    <m/>
  </r>
  <r>
    <d v="2022-12-20T00:38:51"/>
    <x v="1"/>
    <n v="27"/>
    <s v="HENAO MUOZ FERNEY"/>
    <x v="3"/>
    <x v="0"/>
    <n v="270"/>
    <n v="27"/>
    <n v="288.42911877394602"/>
    <s v="1 Descuento (Propietario) "/>
    <n v="125293.10340000001"/>
    <x v="0"/>
    <n v="15459.375"/>
    <x v="503"/>
    <x v="0"/>
    <m/>
  </r>
  <r>
    <d v="2022-12-20T00:38:51"/>
    <x v="1"/>
    <n v="29"/>
    <s v="HURTADO MADRID JUAN ESTEBAN"/>
    <x v="11"/>
    <x v="0"/>
    <n v="74"/>
    <n v="29.6"/>
    <n v="72.107279693486603"/>
    <m/>
    <n v="31323.275900000001"/>
    <x v="0"/>
    <n v="15459.375"/>
    <x v="503"/>
    <x v="0"/>
    <m/>
  </r>
  <r>
    <d v="2022-12-20T00:38:51"/>
    <x v="1"/>
    <n v="30"/>
    <s v="HIGUITA JHOSIMAR"/>
    <x v="1"/>
    <x v="0"/>
    <n v="324"/>
    <n v="29.454545454545499"/>
    <n v="317.27203065134103"/>
    <m/>
    <n v="137822.41380000001"/>
    <x v="0"/>
    <n v="15459.375"/>
    <x v="503"/>
    <x v="0"/>
    <m/>
  </r>
  <r>
    <d v="2022-12-20T00:38:52"/>
    <x v="9"/>
    <n v="31"/>
    <s v="YOLAGRI ALEX WILMAR"/>
    <x v="2"/>
    <x v="0"/>
    <n v="158"/>
    <n v="28.727272727272702"/>
    <n v="158.63601532567"/>
    <m/>
    <n v="68911.206900000005"/>
    <x v="0"/>
    <n v="15459.375"/>
    <x v="503"/>
    <x v="0"/>
    <m/>
  </r>
  <r>
    <d v="2022-12-20T00:38:52"/>
    <x v="9"/>
    <n v="32"/>
    <s v="ORTEGA ARROYAVE JUAN PABLO"/>
    <x v="6"/>
    <x v="0"/>
    <n v="283"/>
    <n v="35.375"/>
    <n v="230.74329501915699"/>
    <m/>
    <n v="100234.4828"/>
    <x v="0"/>
    <n v="15459.375"/>
    <x v="503"/>
    <x v="0"/>
    <m/>
  </r>
  <r>
    <d v="2022-12-20T00:38:52"/>
    <x v="9"/>
    <n v="33"/>
    <s v="DE OSSA TORRES CARLOS ANDRES"/>
    <x v="0"/>
    <x v="0"/>
    <n v="251"/>
    <n v="27.8888888888889"/>
    <n v="259.58620689655203"/>
    <m/>
    <n v="112763.7931"/>
    <x v="0"/>
    <n v="15459.375"/>
    <x v="503"/>
    <x v="0"/>
    <m/>
  </r>
  <r>
    <d v="2022-12-20T00:38:52"/>
    <x v="9"/>
    <n v="34"/>
    <s v="MONTOYA OSPINA GILBERTO ANTONIO"/>
    <x v="1"/>
    <x v="0"/>
    <n v="321"/>
    <n v="29.181818181818201"/>
    <n v="317.27203065134103"/>
    <m/>
    <n v="137822.41380000001"/>
    <x v="0"/>
    <n v="15459.375"/>
    <x v="503"/>
    <x v="0"/>
    <m/>
  </r>
  <r>
    <d v="2022-12-20T00:38:52"/>
    <x v="9"/>
    <n v="35"/>
    <s v="URIBE HERRERA JUAN ESTEBAN"/>
    <x v="3"/>
    <x v="0"/>
    <n v="290"/>
    <n v="29"/>
    <n v="288.42911877394602"/>
    <s v="1 Descuento (Propietario)  "/>
    <n v="125293.10340000001"/>
    <x v="1"/>
    <n v="15459.375"/>
    <x v="503"/>
    <x v="0"/>
    <m/>
  </r>
  <r>
    <d v="2022-12-20T00:38:53"/>
    <x v="9"/>
    <n v="37"/>
    <s v="PIEDRAHITA MADRID SANTIAGO"/>
    <x v="2"/>
    <x v="3"/>
    <n v="166"/>
    <n v="27.6666666666667"/>
    <n v="173.05747126436799"/>
    <m/>
    <n v="75175.862099999998"/>
    <x v="1"/>
    <n v="15459.375"/>
    <x v="503"/>
    <x v="0"/>
    <m/>
  </r>
  <r>
    <d v="2022-12-20T00:38:53"/>
    <x v="9"/>
    <n v="39"/>
    <s v="PIEDRAHITA MUOZ JUAN PABLO"/>
    <x v="0"/>
    <x v="0"/>
    <n v="234"/>
    <n v="26"/>
    <n v="259.58620689655203"/>
    <m/>
    <n v="112763.7931"/>
    <x v="0"/>
    <n v="15459.375"/>
    <x v="503"/>
    <x v="0"/>
    <m/>
  </r>
  <r>
    <d v="2022-12-20T00:38:53"/>
    <x v="9"/>
    <n v="40"/>
    <s v="OCAMPO OCAMPO ANTONIO JOSE"/>
    <x v="0"/>
    <x v="0"/>
    <n v="251"/>
    <n v="27.8888888888889"/>
    <n v="259.58620689655203"/>
    <m/>
    <n v="112763.7931"/>
    <x v="0"/>
    <n v="15459.375"/>
    <x v="503"/>
    <x v="0"/>
    <m/>
  </r>
  <r>
    <d v="2022-12-20T00:38:53"/>
    <x v="9"/>
    <n v="41"/>
    <s v="GARCIA DAVID WILSON ALBERTO"/>
    <x v="0"/>
    <x v="1"/>
    <n v="250"/>
    <n v="27.7777777777778"/>
    <n v="259.58620689655203"/>
    <m/>
    <n v="112763.7931"/>
    <x v="1"/>
    <n v="15459.375"/>
    <x v="503"/>
    <x v="0"/>
    <m/>
  </r>
  <r>
    <d v="2022-12-20T00:38:53"/>
    <x v="9"/>
    <n v="42"/>
    <s v="BARRANTES GALLEGO DANIEL CAMILO"/>
    <x v="10"/>
    <x v="0"/>
    <n v="115"/>
    <n v="28.75"/>
    <n v="115.37164750957901"/>
    <m/>
    <n v="50117.241399999999"/>
    <x v="0"/>
    <n v="15459.375"/>
    <x v="503"/>
    <x v="0"/>
    <m/>
  </r>
  <r>
    <d v="2022-12-20T00:45:52"/>
    <x v="1"/>
    <n v="3"/>
    <s v="CANO JIMENEZ ESNEIDER"/>
    <x v="6"/>
    <x v="0"/>
    <n v="180"/>
    <n v="22.5"/>
    <n v="180"/>
    <m/>
    <n v="77400"/>
    <x v="0"/>
    <n v="13600"/>
    <x v="503"/>
    <x v="0"/>
    <m/>
  </r>
  <r>
    <d v="2022-12-20T00:45:52"/>
    <x v="1"/>
    <n v="19"/>
    <s v="CARMONA ESTRADA SANTIAGO"/>
    <x v="6"/>
    <x v="0"/>
    <n v="190"/>
    <n v="23.75"/>
    <n v="190"/>
    <m/>
    <n v="81900"/>
    <x v="0"/>
    <n v="13600"/>
    <x v="503"/>
    <x v="0"/>
    <m/>
  </r>
  <r>
    <d v="2022-12-20T00:45:53"/>
    <x v="1"/>
    <n v="21"/>
    <s v="MACIAS HERNANDEZ JULIAN DAVID"/>
    <x v="1"/>
    <x v="0"/>
    <n v="214"/>
    <n v="19.454545454545499"/>
    <n v="214"/>
    <s v="JONNY MORALES Realiz 2 viajes donde moviliz 13 Usuarios  "/>
    <n v="91350"/>
    <x v="0"/>
    <n v="13600"/>
    <x v="503"/>
    <x v="0"/>
    <m/>
  </r>
  <r>
    <d v="2022-12-20T00:45:53"/>
    <x v="9"/>
    <n v="36"/>
    <s v="MARTINEZ CHAVERRA LUIS NORBERTO"/>
    <x v="10"/>
    <x v="0"/>
    <n v="96"/>
    <n v="21.3333333333333"/>
    <n v="96"/>
    <m/>
    <n v="41175"/>
    <x v="0"/>
    <n v="13600"/>
    <x v="503"/>
    <x v="0"/>
    <m/>
  </r>
  <r>
    <d v="2022-12-21T00:57:40"/>
    <x v="1"/>
    <n v="2"/>
    <s v="CAAS LEZCANO IVAN ARTURO"/>
    <x v="6"/>
    <x v="0"/>
    <n v="219"/>
    <n v="27.375"/>
    <n v="221.404634581105"/>
    <s v="2 Descuentos (Usuarios desubicados) "/>
    <n v="96032.085600000006"/>
    <x v="1"/>
    <n v="16117.142900000001"/>
    <x v="504"/>
    <x v="0"/>
    <m/>
  </r>
  <r>
    <d v="2022-12-21T00:57:41"/>
    <x v="1"/>
    <n v="3"/>
    <s v="CANO JIMENEZ ESNEIDER"/>
    <x v="3"/>
    <x v="0"/>
    <n v="251"/>
    <n v="25.1"/>
    <n v="276.755793226381"/>
    <s v="3 Descuentos (Despachadora Angela y 2 Conducts) "/>
    <n v="120040.107"/>
    <x v="0"/>
    <n v="16117.142900000001"/>
    <x v="504"/>
    <x v="0"/>
    <m/>
  </r>
  <r>
    <d v="2022-12-21T00:57:41"/>
    <x v="1"/>
    <n v="4"/>
    <s v="IDARRAGA GARCIA MIGUEL ANGEL"/>
    <x v="3"/>
    <x v="0"/>
    <n v="271"/>
    <n v="27.1"/>
    <n v="276.755793226381"/>
    <m/>
    <n v="120040.107"/>
    <x v="0"/>
    <n v="16117.142900000001"/>
    <x v="504"/>
    <x v="0"/>
    <m/>
  </r>
  <r>
    <d v="2022-12-21T00:57:41"/>
    <x v="1"/>
    <n v="5"/>
    <s v="LONDOO ORTIZ ARNOLD DAVID"/>
    <x v="2"/>
    <x v="0"/>
    <n v="175"/>
    <n v="29.1666666666667"/>
    <n v="166.053475935829"/>
    <m/>
    <n v="72024.064199999993"/>
    <x v="1"/>
    <n v="16117.142900000001"/>
    <x v="504"/>
    <x v="0"/>
    <m/>
  </r>
  <r>
    <d v="2022-12-21T00:57:41"/>
    <x v="1"/>
    <n v="6"/>
    <s v="VARGAS ROJAS DIELMER AUGUSTO"/>
    <x v="4"/>
    <x v="0"/>
    <n v="194"/>
    <n v="27.714285714285701"/>
    <n v="193.72905525846701"/>
    <m/>
    <n v="84028.074900000007"/>
    <x v="0"/>
    <n v="16117.142900000001"/>
    <x v="504"/>
    <x v="0"/>
    <m/>
  </r>
  <r>
    <d v="2022-12-21T00:57:42"/>
    <x v="1"/>
    <n v="7"/>
    <s v="VILLA RIOS JHON ANDERSON"/>
    <x v="0"/>
    <x v="0"/>
    <n v="262"/>
    <n v="29.1111111111111"/>
    <n v="249.08021390374299"/>
    <m/>
    <n v="108036.0963"/>
    <x v="1"/>
    <n v="16117.142900000001"/>
    <x v="504"/>
    <x v="0"/>
    <m/>
  </r>
  <r>
    <d v="2022-12-21T00:57:42"/>
    <x v="1"/>
    <n v="8"/>
    <s v="VACA FIERRO ROBINSON"/>
    <x v="12"/>
    <x v="0"/>
    <n v="341"/>
    <n v="26.230769230769202"/>
    <n v="359.78253119429598"/>
    <s v="2 Descuentos (Despachadora Angela y Usuario desubicado) "/>
    <n v="156052.139"/>
    <x v="1"/>
    <n v="16117.142900000001"/>
    <x v="504"/>
    <x v="0"/>
    <m/>
  </r>
  <r>
    <d v="2022-12-21T00:57:42"/>
    <x v="1"/>
    <n v="10"/>
    <s v="NARANJO NARANJO ELKIN BRAYAN"/>
    <x v="6"/>
    <x v="0"/>
    <n v="253"/>
    <n v="29.764705882352899"/>
    <n v="235.24242424242399"/>
    <m/>
    <n v="102034.0909"/>
    <x v="0"/>
    <n v="16117.142900000001"/>
    <x v="504"/>
    <x v="0"/>
    <m/>
  </r>
  <r>
    <d v="2022-12-21T00:57:42"/>
    <x v="9"/>
    <n v="12"/>
    <s v="MORALES CASTAEDA JONNY EDISON"/>
    <x v="2"/>
    <x v="3"/>
    <n v="166"/>
    <n v="27.6666666666667"/>
    <n v="166.053475935829"/>
    <s v="2 Descuentos (Propietario) "/>
    <n v="72024.064199999993"/>
    <x v="0"/>
    <n v="16117.142900000001"/>
    <x v="504"/>
    <x v="0"/>
    <m/>
  </r>
  <r>
    <d v="2022-12-21T00:57:42"/>
    <x v="9"/>
    <n v="13"/>
    <s v="BOLIVAR PARIAS RICARDO STIVEN"/>
    <x v="6"/>
    <x v="0"/>
    <n v="203"/>
    <n v="25.375"/>
    <n v="221.404634581105"/>
    <m/>
    <n v="96032.085600000006"/>
    <x v="0"/>
    <n v="16117.142900000001"/>
    <x v="504"/>
    <x v="0"/>
    <m/>
  </r>
  <r>
    <d v="2022-12-21T00:57:43"/>
    <x v="9"/>
    <n v="14"/>
    <s v="VELEZ ZAPATA SANTIAGO"/>
    <x v="0"/>
    <x v="3"/>
    <n v="251"/>
    <n v="27.8888888888889"/>
    <n v="249.08021390374299"/>
    <m/>
    <n v="108036.0963"/>
    <x v="1"/>
    <n v="16117.142900000001"/>
    <x v="504"/>
    <x v="0"/>
    <m/>
  </r>
  <r>
    <d v="2022-12-21T00:57:43"/>
    <x v="9"/>
    <n v="15"/>
    <s v="LOPERA AGUDELO LUIS FRANCISCO"/>
    <x v="7"/>
    <x v="0"/>
    <n v="97"/>
    <n v="32.3333333333333"/>
    <n v="83.0267379679144"/>
    <m/>
    <n v="36012.032099999997"/>
    <x v="0"/>
    <n v="16117.142900000001"/>
    <x v="504"/>
    <x v="0"/>
    <m/>
  </r>
  <r>
    <d v="2022-12-21T00:57:43"/>
    <x v="9"/>
    <n v="16"/>
    <s v="MEJIA YEISON"/>
    <x v="6"/>
    <x v="0"/>
    <n v="246"/>
    <n v="30.75"/>
    <n v="221.404634581105"/>
    <m/>
    <n v="96032.085600000006"/>
    <x v="0"/>
    <n v="16117.142900000001"/>
    <x v="504"/>
    <x v="0"/>
    <m/>
  </r>
  <r>
    <d v="2022-12-21T00:57:43"/>
    <x v="9"/>
    <n v="17"/>
    <s v="GALINDEZ CHAVARRIAGA LUIS FERNANDO"/>
    <x v="8"/>
    <x v="0"/>
    <n v="168"/>
    <n v="33.6"/>
    <n v="138.37789661319101"/>
    <m/>
    <n v="60020.053500000002"/>
    <x v="0"/>
    <n v="16117.142900000001"/>
    <x v="504"/>
    <x v="0"/>
    <m/>
  </r>
  <r>
    <d v="2022-12-21T00:57:44"/>
    <x v="9"/>
    <n v="18"/>
    <s v="RENDON VIANA HUMBERTO DE JESUS"/>
    <x v="4"/>
    <x v="0"/>
    <n v="218"/>
    <n v="31.1428571428571"/>
    <n v="193.72905525846701"/>
    <m/>
    <n v="84028.074900000007"/>
    <x v="0"/>
    <n v="16117.142900000001"/>
    <x v="504"/>
    <x v="0"/>
    <m/>
  </r>
  <r>
    <d v="2022-12-21T00:57:44"/>
    <x v="9"/>
    <n v="19"/>
    <s v="CARMONA ESTRADA SANTIAGO"/>
    <x v="6"/>
    <x v="0"/>
    <n v="260"/>
    <n v="32.5"/>
    <n v="221.404634581105"/>
    <m/>
    <n v="96032.085600000006"/>
    <x v="0"/>
    <n v="16117.142900000001"/>
    <x v="504"/>
    <x v="0"/>
    <m/>
  </r>
  <r>
    <d v="2022-12-21T00:57:44"/>
    <x v="9"/>
    <n v="20"/>
    <s v="TABORDA ROJAS DIEGO ALEJANDRO"/>
    <x v="0"/>
    <x v="0"/>
    <n v="230"/>
    <n v="25.5555555555556"/>
    <n v="249.08021390374299"/>
    <m/>
    <n v="108036.0963"/>
    <x v="0"/>
    <n v="16117.142900000001"/>
    <x v="504"/>
    <x v="0"/>
    <m/>
  </r>
  <r>
    <d v="2022-12-21T00:57:44"/>
    <x v="9"/>
    <n v="21"/>
    <s v="MACIAS HERNANDEZ JULIAN DAVID"/>
    <x v="6"/>
    <x v="0"/>
    <n v="237"/>
    <n v="29.625"/>
    <n v="221.404634581105"/>
    <m/>
    <n v="96032.085600000006"/>
    <x v="0"/>
    <n v="16117.142900000001"/>
    <x v="504"/>
    <x v="0"/>
    <m/>
  </r>
  <r>
    <d v="2022-12-21T00:57:45"/>
    <x v="9"/>
    <n v="22"/>
    <s v="QUIRAMA CASTAEDA JHON JADER"/>
    <x v="8"/>
    <x v="0"/>
    <n v="139"/>
    <n v="27.8"/>
    <n v="138.37789661319101"/>
    <m/>
    <n v="60020.053500000002"/>
    <x v="1"/>
    <n v="16117.142900000001"/>
    <x v="504"/>
    <x v="0"/>
    <m/>
  </r>
  <r>
    <d v="2022-12-21T00:57:45"/>
    <x v="9"/>
    <n v="23"/>
    <s v="GIL CORDOBA MATEO"/>
    <x v="0"/>
    <x v="1"/>
    <n v="295"/>
    <n v="32.7777777777778"/>
    <n v="249.08021390374299"/>
    <s v="1 Descuento (Propietario) "/>
    <n v="108036.0963"/>
    <x v="2"/>
    <n v="16117.142900000001"/>
    <x v="504"/>
    <x v="0"/>
    <m/>
  </r>
  <r>
    <d v="2022-12-21T00:57:45"/>
    <x v="9"/>
    <n v="24"/>
    <s v="PACHECO MOGOLLON ELIAS ISIDRO"/>
    <x v="0"/>
    <x v="0"/>
    <n v="255"/>
    <n v="28.3333333333333"/>
    <n v="249.08021390374299"/>
    <s v="1 Descuento (Usuario desubicado) "/>
    <n v="108036.0963"/>
    <x v="0"/>
    <n v="16117.142900000001"/>
    <x v="504"/>
    <x v="0"/>
    <m/>
  </r>
  <r>
    <d v="2022-12-21T00:57:45"/>
    <x v="9"/>
    <n v="26"/>
    <s v="FRANCO BRAVO JHOAN FERNANDO"/>
    <x v="6"/>
    <x v="0"/>
    <n v="197"/>
    <n v="26.266666666666701"/>
    <n v="207.56684491978601"/>
    <s v="3 Descuentos (Conducts) "/>
    <n v="90030.080199999997"/>
    <x v="0"/>
    <n v="16117.142900000001"/>
    <x v="504"/>
    <x v="0"/>
    <m/>
  </r>
  <r>
    <d v="2022-12-21T00:57:45"/>
    <x v="9"/>
    <n v="27"/>
    <s v="DURANGO DAVID JOSE"/>
    <x v="3"/>
    <x v="0"/>
    <n v="260"/>
    <n v="26"/>
    <n v="276.755793226381"/>
    <m/>
    <n v="120040.107"/>
    <x v="0"/>
    <n v="16117.142900000001"/>
    <x v="504"/>
    <x v="0"/>
    <m/>
  </r>
  <r>
    <d v="2022-12-21T00:57:46"/>
    <x v="9"/>
    <n v="28"/>
    <s v="ORTEGA ARROYAVE JUAN PABLO"/>
    <x v="11"/>
    <x v="0"/>
    <n v="61"/>
    <n v="24.4"/>
    <n v="69.188948306595407"/>
    <m/>
    <n v="30010.026699999999"/>
    <x v="0"/>
    <n v="16117.142900000001"/>
    <x v="504"/>
    <x v="0"/>
    <m/>
  </r>
  <r>
    <d v="2022-12-21T00:57:46"/>
    <x v="9"/>
    <n v="29"/>
    <s v="VALENCIA MENDOZA JHON"/>
    <x v="3"/>
    <x v="0"/>
    <n v="259"/>
    <n v="25.9"/>
    <n v="276.755793226381"/>
    <m/>
    <n v="120040.107"/>
    <x v="0"/>
    <n v="16117.142900000001"/>
    <x v="504"/>
    <x v="0"/>
    <m/>
  </r>
  <r>
    <d v="2022-12-21T00:57:46"/>
    <x v="9"/>
    <n v="30"/>
    <s v="HIGUITA JHOSIMAR"/>
    <x v="6"/>
    <x v="0"/>
    <n v="202"/>
    <n v="25.25"/>
    <n v="221.404634581105"/>
    <m/>
    <n v="96032.085600000006"/>
    <x v="0"/>
    <n v="16117.142900000001"/>
    <x v="504"/>
    <x v="0"/>
    <m/>
  </r>
  <r>
    <d v="2022-12-21T00:57:46"/>
    <x v="1"/>
    <n v="32"/>
    <s v="VALENCIA MENDOZA JHON"/>
    <x v="4"/>
    <x v="0"/>
    <n v="203"/>
    <n v="29"/>
    <n v="193.72905525846701"/>
    <s v="1 Descuento (Propietario) "/>
    <n v="84028.074900000007"/>
    <x v="0"/>
    <n v="16117.142900000001"/>
    <x v="504"/>
    <x v="0"/>
    <m/>
  </r>
  <r>
    <d v="2022-12-21T00:57:47"/>
    <x v="1"/>
    <n v="33"/>
    <s v="DE OSSA TORRES CARLOS ANDRES"/>
    <x v="0"/>
    <x v="0"/>
    <n v="227"/>
    <n v="25.2222222222222"/>
    <n v="249.08021390374299"/>
    <m/>
    <n v="108036.0963"/>
    <x v="0"/>
    <n v="16117.142900000001"/>
    <x v="504"/>
    <x v="0"/>
    <m/>
  </r>
  <r>
    <d v="2022-12-21T00:57:47"/>
    <x v="1"/>
    <n v="36"/>
    <s v="MARTINEZ CHAVERRA LUIS NORBERTO"/>
    <x v="3"/>
    <x v="0"/>
    <n v="251"/>
    <n v="25.1"/>
    <n v="276.755793226381"/>
    <m/>
    <n v="120040.107"/>
    <x v="0"/>
    <n v="16117.142900000001"/>
    <x v="504"/>
    <x v="0"/>
    <m/>
  </r>
  <r>
    <d v="2022-12-21T00:57:47"/>
    <x v="1"/>
    <n v="37"/>
    <s v="RESTREPO RODRIGUEZ LIBARDO ANDRES"/>
    <x v="6"/>
    <x v="0"/>
    <n v="234"/>
    <n v="29.25"/>
    <n v="221.404634581105"/>
    <m/>
    <n v="96032.085600000006"/>
    <x v="1"/>
    <n v="16117.142900000001"/>
    <x v="504"/>
    <x v="0"/>
    <m/>
  </r>
  <r>
    <d v="2022-12-21T00:57:47"/>
    <x v="1"/>
    <n v="38"/>
    <s v="DURANGO MANCO ANDRES DE JESUS"/>
    <x v="0"/>
    <x v="0"/>
    <n v="229"/>
    <n v="25.4444444444444"/>
    <n v="249.08021390374299"/>
    <m/>
    <n v="108036.0963"/>
    <x v="0"/>
    <n v="16117.142900000001"/>
    <x v="504"/>
    <x v="0"/>
    <m/>
  </r>
  <r>
    <d v="2022-12-21T00:57:48"/>
    <x v="1"/>
    <n v="39"/>
    <s v="PIEDRAHITA MUOZ JUAN PABLO"/>
    <x v="6"/>
    <x v="0"/>
    <n v="216"/>
    <n v="27"/>
    <n v="221.404634581105"/>
    <m/>
    <n v="96032.085600000006"/>
    <x v="0"/>
    <n v="16117.142900000001"/>
    <x v="504"/>
    <x v="0"/>
    <m/>
  </r>
  <r>
    <d v="2022-12-21T00:57:48"/>
    <x v="1"/>
    <n v="40"/>
    <s v="OCAMPO OCAMPO ANTONIO JOSE"/>
    <x v="0"/>
    <x v="0"/>
    <n v="234"/>
    <n v="26"/>
    <n v="249.08021390374299"/>
    <m/>
    <n v="108036.0963"/>
    <x v="0"/>
    <n v="16117.142900000001"/>
    <x v="504"/>
    <x v="0"/>
    <m/>
  </r>
  <r>
    <d v="2022-12-21T00:57:48"/>
    <x v="1"/>
    <n v="41"/>
    <s v="GARCIA DAVID WILSON ALBERTO"/>
    <x v="6"/>
    <x v="0"/>
    <n v="206"/>
    <n v="25.75"/>
    <n v="221.404634581105"/>
    <s v="1 Descuento (Transbordo) "/>
    <n v="96032.085600000006"/>
    <x v="1"/>
    <n v="16117.142900000001"/>
    <x v="504"/>
    <x v="0"/>
    <m/>
  </r>
  <r>
    <d v="2022-12-21T00:57:48"/>
    <x v="1"/>
    <n v="42"/>
    <s v="BARRANTES GALLEGO DANIEL CAMILO"/>
    <x v="0"/>
    <x v="0"/>
    <n v="253"/>
    <n v="28.1111111111111"/>
    <n v="249.08021390374299"/>
    <m/>
    <n v="108036.0963"/>
    <x v="0"/>
    <n v="16117.142900000001"/>
    <x v="504"/>
    <x v="0"/>
    <m/>
  </r>
  <r>
    <d v="2022-12-21T00:57:53"/>
    <x v="1"/>
    <n v="1"/>
    <s v="BERRIO GIL YEYSON DARIO"/>
    <x v="6"/>
    <x v="0"/>
    <n v="192"/>
    <n v="24"/>
    <n v="192"/>
    <m/>
    <n v="82800"/>
    <x v="0"/>
    <n v="11060"/>
    <x v="504"/>
    <x v="0"/>
    <m/>
  </r>
  <r>
    <d v="2022-12-21T00:57:53"/>
    <x v="1"/>
    <n v="11"/>
    <s v="HURTADO MADRID JUAN ESTEBAN"/>
    <x v="6"/>
    <x v="1"/>
    <n v="184"/>
    <n v="23"/>
    <n v="184"/>
    <m/>
    <n v="79200"/>
    <x v="0"/>
    <n v="11060"/>
    <x v="504"/>
    <x v="0"/>
    <m/>
  </r>
  <r>
    <d v="2022-12-21T00:57:53"/>
    <x v="1"/>
    <n v="34"/>
    <s v="LONDOO LOPERA DUVAN ANDRES"/>
    <x v="0"/>
    <x v="1"/>
    <n v="177"/>
    <n v="19.6666666666667"/>
    <n v="177"/>
    <m/>
    <n v="75600"/>
    <x v="0"/>
    <n v="11060"/>
    <x v="504"/>
    <x v="0"/>
    <m/>
  </r>
  <r>
    <d v="2022-12-21T00:57:54"/>
    <x v="1"/>
    <n v="35"/>
    <s v="URIBE HERRERA JUAN ESTEBAN"/>
    <x v="9"/>
    <x v="0"/>
    <n v="288"/>
    <n v="24"/>
    <n v="288"/>
    <m/>
    <n v="124200"/>
    <x v="1"/>
    <n v="11060"/>
    <x v="504"/>
    <x v="0"/>
    <m/>
  </r>
  <r>
    <d v="2022-12-22T00:51:23"/>
    <x v="9"/>
    <n v="1"/>
    <s v="PIEDRAHITA MUOZ JUAN PABLO"/>
    <x v="10"/>
    <x v="1"/>
    <n v="157"/>
    <n v="39.25"/>
    <n v="113.800362976407"/>
    <m/>
    <n v="49410.1633"/>
    <x v="0"/>
    <n v="15938.2353"/>
    <x v="505"/>
    <x v="0"/>
    <m/>
  </r>
  <r>
    <d v="2022-12-22T00:51:23"/>
    <x v="9"/>
    <n v="2"/>
    <s v="CAAS LEZCANO IVAN ARTURO"/>
    <x v="4"/>
    <x v="0"/>
    <n v="227"/>
    <n v="32.428571428571402"/>
    <n v="199.15063520871101"/>
    <m/>
    <n v="86467.785799999998"/>
    <x v="1"/>
    <n v="15938.2353"/>
    <x v="505"/>
    <x v="0"/>
    <m/>
  </r>
  <r>
    <d v="2022-12-22T00:51:24"/>
    <x v="9"/>
    <n v="3"/>
    <s v="CANO JIMENEZ ESNEIDER"/>
    <x v="0"/>
    <x v="0"/>
    <n v="245"/>
    <n v="27.2222222222222"/>
    <n v="256.05081669691498"/>
    <m/>
    <n v="111172.86749999999"/>
    <x v="0"/>
    <n v="15938.2353"/>
    <x v="505"/>
    <x v="0"/>
    <m/>
  </r>
  <r>
    <d v="2022-12-22T00:51:24"/>
    <x v="9"/>
    <n v="4"/>
    <s v="IDARRAGA GARCIA MIGUEL ANGEL"/>
    <x v="6"/>
    <x v="0"/>
    <n v="198"/>
    <n v="24.75"/>
    <n v="227.60072595281301"/>
    <s v="2 Descuentos (Usuarios desubicados) "/>
    <n v="98820.326700000005"/>
    <x v="0"/>
    <n v="15938.2353"/>
    <x v="505"/>
    <x v="0"/>
    <m/>
  </r>
  <r>
    <d v="2022-12-22T00:51:24"/>
    <x v="9"/>
    <n v="5"/>
    <s v="LONDOO ORTIZ ARNOLD DAVID"/>
    <x v="6"/>
    <x v="0"/>
    <n v="278"/>
    <n v="34.75"/>
    <n v="227.60072595281301"/>
    <m/>
    <n v="98820.326700000005"/>
    <x v="1"/>
    <n v="15938.2353"/>
    <x v="505"/>
    <x v="0"/>
    <m/>
  </r>
  <r>
    <d v="2022-12-22T00:51:24"/>
    <x v="9"/>
    <n v="6"/>
    <s v="ESPINOZA CHAVARRIA GUILLERMO LEON"/>
    <x v="6"/>
    <x v="0"/>
    <n v="218"/>
    <n v="27.25"/>
    <n v="227.60072595281301"/>
    <m/>
    <n v="98820.326700000005"/>
    <x v="0"/>
    <n v="15938.2353"/>
    <x v="505"/>
    <x v="0"/>
    <m/>
  </r>
  <r>
    <d v="2022-12-22T00:51:25"/>
    <x v="9"/>
    <n v="7"/>
    <s v="VILLA RIOS JHON ANDERSON"/>
    <x v="0"/>
    <x v="0"/>
    <n v="242"/>
    <n v="26.8888888888889"/>
    <n v="256.05081669691498"/>
    <s v="1 Descuento (Usuario desubicado) "/>
    <n v="111172.86749999999"/>
    <x v="1"/>
    <n v="15938.2353"/>
    <x v="505"/>
    <x v="0"/>
    <m/>
  </r>
  <r>
    <d v="2022-12-22T00:51:25"/>
    <x v="9"/>
    <n v="8"/>
    <s v="VACA FIERRO ROBINSON"/>
    <x v="0"/>
    <x v="0"/>
    <n v="286"/>
    <n v="31.7777777777778"/>
    <n v="256.05081669691498"/>
    <m/>
    <n v="111172.86749999999"/>
    <x v="1"/>
    <n v="15938.2353"/>
    <x v="505"/>
    <x v="0"/>
    <m/>
  </r>
  <r>
    <d v="2022-12-22T00:51:25"/>
    <x v="9"/>
    <n v="9"/>
    <s v="HIGUITA JHOSIMAR"/>
    <x v="3"/>
    <x v="0"/>
    <n v="318"/>
    <n v="31.8"/>
    <n v="284.50090744101601"/>
    <s v="4 Descuentos (Transbordo veh 01)"/>
    <n v="123525.4083"/>
    <x v="0"/>
    <n v="15938.2353"/>
    <x v="505"/>
    <x v="0"/>
    <m/>
  </r>
  <r>
    <d v="2022-12-22T00:51:25"/>
    <x v="9"/>
    <n v="10"/>
    <s v="NARANJO NARANJO ELKIN BRAYAN"/>
    <x v="2"/>
    <x v="1"/>
    <n v="178"/>
    <n v="29.6666666666667"/>
    <n v="170.70054446461"/>
    <s v="1 Descuento (Conduct)"/>
    <n v="74115.244999999995"/>
    <x v="0"/>
    <n v="15938.2353"/>
    <x v="505"/>
    <x v="0"/>
    <m/>
  </r>
  <r>
    <d v="2022-12-22T00:51:26"/>
    <x v="1"/>
    <n v="13"/>
    <s v="BOLIVAR PARIAS RICARDO STIVEN"/>
    <x v="4"/>
    <x v="0"/>
    <n v="174"/>
    <n v="24.8571428571429"/>
    <n v="199.15063520871101"/>
    <m/>
    <n v="86467.785799999998"/>
    <x v="0"/>
    <n v="15938.2353"/>
    <x v="505"/>
    <x v="0"/>
    <m/>
  </r>
  <r>
    <d v="2022-12-22T00:51:26"/>
    <x v="1"/>
    <n v="14"/>
    <s v="CARVAJAL SALAZAR HECTOR MARINO"/>
    <x v="3"/>
    <x v="0"/>
    <n v="276"/>
    <n v="27.6"/>
    <n v="284.50090744101601"/>
    <s v="2 Descuentos (Usuario con Movilidad reducida)"/>
    <n v="123525.4083"/>
    <x v="1"/>
    <n v="15938.2353"/>
    <x v="505"/>
    <x v="0"/>
    <m/>
  </r>
  <r>
    <d v="2022-12-22T00:51:26"/>
    <x v="1"/>
    <n v="15"/>
    <s v="LOPERA AGUDELO LUIS FRANCISCO"/>
    <x v="2"/>
    <x v="0"/>
    <n v="156"/>
    <n v="26"/>
    <n v="170.70054446461"/>
    <m/>
    <n v="74115.244999999995"/>
    <x v="0"/>
    <n v="15938.2353"/>
    <x v="505"/>
    <x v="0"/>
    <m/>
  </r>
  <r>
    <d v="2022-12-22T00:51:26"/>
    <x v="1"/>
    <n v="16"/>
    <s v="MEJIA YEISON"/>
    <x v="0"/>
    <x v="0"/>
    <n v="258"/>
    <n v="28.6666666666667"/>
    <n v="256.05081669691498"/>
    <m/>
    <n v="111172.86749999999"/>
    <x v="0"/>
    <n v="15938.2353"/>
    <x v="505"/>
    <x v="0"/>
    <m/>
  </r>
  <r>
    <d v="2022-12-22T00:51:27"/>
    <x v="1"/>
    <n v="17"/>
    <s v="GALINDEZ CHAVARRIAGA LUIS FERNANDO"/>
    <x v="4"/>
    <x v="0"/>
    <n v="218"/>
    <n v="31.1428571428571"/>
    <n v="199.15063520871101"/>
    <m/>
    <n v="86467.785799999998"/>
    <x v="0"/>
    <n v="15938.2353"/>
    <x v="505"/>
    <x v="0"/>
    <m/>
  </r>
  <r>
    <d v="2022-12-22T00:51:27"/>
    <x v="1"/>
    <n v="18"/>
    <s v="RENDON VIANA HUMBERTO DE JESUS"/>
    <x v="3"/>
    <x v="0"/>
    <n v="261"/>
    <n v="26.1"/>
    <n v="284.50090744101601"/>
    <s v="12 Descuentos (Transbordo veh 31) "/>
    <n v="123525.4083"/>
    <x v="0"/>
    <n v="15938.2353"/>
    <x v="505"/>
    <x v="0"/>
    <m/>
  </r>
  <r>
    <d v="2022-12-22T00:51:27"/>
    <x v="1"/>
    <n v="19"/>
    <s v="CARMONA ESTRADA SANTIAGO"/>
    <x v="4"/>
    <x v="1"/>
    <n v="187"/>
    <n v="26.714285714285701"/>
    <n v="199.15063520871101"/>
    <m/>
    <n v="86467.785799999998"/>
    <x v="0"/>
    <n v="15938.2353"/>
    <x v="505"/>
    <x v="0"/>
    <m/>
  </r>
  <r>
    <d v="2022-12-22T00:51:27"/>
    <x v="1"/>
    <n v="21"/>
    <s v="MACIAS HERNANDEZ JULIAN DAVID"/>
    <x v="3"/>
    <x v="0"/>
    <n v="273"/>
    <n v="27.3"/>
    <n v="284.50090744101601"/>
    <s v="5 Descuentos (Transbordo veh 26) "/>
    <n v="123525.4083"/>
    <x v="0"/>
    <n v="15938.2353"/>
    <x v="505"/>
    <x v="0"/>
    <m/>
  </r>
  <r>
    <d v="2022-12-22T00:51:27"/>
    <x v="1"/>
    <n v="22"/>
    <s v="QUIRAMA CASTAEDA JHON JADER"/>
    <x v="3"/>
    <x v="0"/>
    <n v="310"/>
    <n v="31"/>
    <n v="284.50090744101601"/>
    <s v="3 Descuentos (Conducts y Propietario)"/>
    <n v="123525.4083"/>
    <x v="1"/>
    <n v="15938.2353"/>
    <x v="505"/>
    <x v="0"/>
    <m/>
  </r>
  <r>
    <d v="2022-12-22T00:51:28"/>
    <x v="1"/>
    <n v="23"/>
    <s v="GIL CORDOBA MATEO"/>
    <x v="6"/>
    <x v="0"/>
    <n v="199"/>
    <n v="24.875"/>
    <n v="227.60072595281301"/>
    <m/>
    <n v="98820.326700000005"/>
    <x v="2"/>
    <n v="15938.2353"/>
    <x v="505"/>
    <x v="0"/>
    <m/>
  </r>
  <r>
    <d v="2022-12-22T00:51:28"/>
    <x v="1"/>
    <n v="24"/>
    <s v="PACHECO MOGOLLON ELIAS ISIDRO"/>
    <x v="4"/>
    <x v="0"/>
    <n v="192"/>
    <n v="27.428571428571399"/>
    <n v="199.15063520871101"/>
    <m/>
    <n v="86467.785799999998"/>
    <x v="0"/>
    <n v="15938.2353"/>
    <x v="505"/>
    <x v="0"/>
    <m/>
  </r>
  <r>
    <d v="2022-12-22T00:51:28"/>
    <x v="1"/>
    <n v="27"/>
    <s v="HENAO MUOZ FERNEY"/>
    <x v="3"/>
    <x v="0"/>
    <n v="262"/>
    <n v="26.2"/>
    <n v="284.50090744101601"/>
    <m/>
    <n v="123525.4083"/>
    <x v="0"/>
    <n v="15938.2353"/>
    <x v="505"/>
    <x v="0"/>
    <m/>
  </r>
  <r>
    <d v="2022-12-22T00:51:28"/>
    <x v="1"/>
    <n v="28"/>
    <s v="ORTEGA ARROYAVE JUAN PABLO"/>
    <x v="6"/>
    <x v="0"/>
    <n v="213"/>
    <n v="26.625"/>
    <n v="227.60072595281301"/>
    <m/>
    <n v="98820.326700000005"/>
    <x v="0"/>
    <n v="15938.2353"/>
    <x v="505"/>
    <x v="0"/>
    <m/>
  </r>
  <r>
    <d v="2022-12-22T00:51:28"/>
    <x v="1"/>
    <n v="29"/>
    <s v="VALENCIA MENDOZA JHON"/>
    <x v="3"/>
    <x v="0"/>
    <n v="284"/>
    <n v="28.4"/>
    <n v="284.50090744101601"/>
    <m/>
    <n v="123525.4083"/>
    <x v="0"/>
    <n v="15938.2353"/>
    <x v="505"/>
    <x v="0"/>
    <m/>
  </r>
  <r>
    <d v="2022-12-22T00:51:29"/>
    <x v="1"/>
    <n v="31"/>
    <s v="HURTADO MADRID JUAN ESTEBAN"/>
    <x v="6"/>
    <x v="0"/>
    <n v="242"/>
    <n v="32.266666666666701"/>
    <n v="213.37568058076201"/>
    <s v="3 Descuentos (2 Conducts y Jefe de ruta) "/>
    <n v="92644.056299999997"/>
    <x v="0"/>
    <n v="15938.2353"/>
    <x v="505"/>
    <x v="0"/>
    <m/>
  </r>
  <r>
    <d v="2022-12-22T00:51:29"/>
    <x v="9"/>
    <n v="32"/>
    <s v="VARGAS ROJAS DIELMER AUGUSTO"/>
    <x v="2"/>
    <x v="0"/>
    <n v="174"/>
    <n v="29"/>
    <n v="170.70054446461"/>
    <m/>
    <n v="74115.244999999995"/>
    <x v="0"/>
    <n v="15938.2353"/>
    <x v="505"/>
    <x v="0"/>
    <m/>
  </r>
  <r>
    <d v="2022-12-22T00:51:29"/>
    <x v="9"/>
    <n v="33"/>
    <s v="VELEZ ZAPATA SANTIAGO"/>
    <x v="6"/>
    <x v="0"/>
    <n v="197"/>
    <n v="24.625"/>
    <n v="227.60072595281301"/>
    <m/>
    <n v="98820.326700000005"/>
    <x v="0"/>
    <n v="15938.2353"/>
    <x v="505"/>
    <x v="0"/>
    <m/>
  </r>
  <r>
    <d v="2022-12-22T00:51:29"/>
    <x v="9"/>
    <n v="34"/>
    <s v="LONDOO LOPERA DUVAN ANDRES"/>
    <x v="0"/>
    <x v="0"/>
    <n v="232"/>
    <n v="25.7777777777778"/>
    <n v="256.05081669691498"/>
    <m/>
    <n v="111172.86749999999"/>
    <x v="0"/>
    <n v="15938.2353"/>
    <x v="505"/>
    <x v="0"/>
    <m/>
  </r>
  <r>
    <d v="2022-12-22T00:51:30"/>
    <x v="9"/>
    <n v="35"/>
    <s v="BERRIO GIL YEYSON DARIO"/>
    <x v="11"/>
    <x v="0"/>
    <n v="45"/>
    <n v="30"/>
    <n v="42.675136116152501"/>
    <m/>
    <n v="18528.811300000001"/>
    <x v="1"/>
    <n v="15938.2353"/>
    <x v="505"/>
    <x v="0"/>
    <m/>
  </r>
  <r>
    <d v="2022-12-22T00:51:30"/>
    <x v="9"/>
    <n v="36"/>
    <s v="MARTINEZ CHAVERRA LUIS NORBERTO"/>
    <x v="6"/>
    <x v="0"/>
    <n v="215"/>
    <n v="26.875"/>
    <n v="227.60072595281301"/>
    <s v="1 Descuento (Conduct)"/>
    <n v="98820.326700000005"/>
    <x v="0"/>
    <n v="15938.2353"/>
    <x v="505"/>
    <x v="0"/>
    <m/>
  </r>
  <r>
    <d v="2022-12-22T00:51:30"/>
    <x v="9"/>
    <n v="37"/>
    <s v="RESTREPO RODRIGUEZ LIBARDO ANDRES"/>
    <x v="0"/>
    <x v="0"/>
    <n v="280"/>
    <n v="31.1111111111111"/>
    <n v="256.05081669691498"/>
    <m/>
    <n v="111172.86749999999"/>
    <x v="1"/>
    <n v="15938.2353"/>
    <x v="505"/>
    <x v="0"/>
    <m/>
  </r>
  <r>
    <d v="2022-12-22T00:51:30"/>
    <x v="9"/>
    <n v="38"/>
    <s v="DURANGO MANCO ANDRES DE JESUS"/>
    <x v="11"/>
    <x v="0"/>
    <n v="76"/>
    <n v="30.4"/>
    <n v="71.125226860254102"/>
    <m/>
    <n v="30881.3521"/>
    <x v="0"/>
    <n v="15938.2353"/>
    <x v="505"/>
    <x v="0"/>
    <m/>
  </r>
  <r>
    <d v="2022-12-22T00:51:31"/>
    <x v="9"/>
    <n v="39"/>
    <s v="POSSO CORREA SANTIAGO ELIECER"/>
    <x v="0"/>
    <x v="0"/>
    <n v="240"/>
    <n v="26.6666666666667"/>
    <n v="256.05081669691498"/>
    <m/>
    <n v="111172.86749999999"/>
    <x v="0"/>
    <n v="15938.2353"/>
    <x v="505"/>
    <x v="0"/>
    <m/>
  </r>
  <r>
    <d v="2022-12-22T00:51:31"/>
    <x v="9"/>
    <n v="40"/>
    <s v="OCAMPO OCAMPO ANTONIO JOSE"/>
    <x v="0"/>
    <x v="0"/>
    <n v="251"/>
    <n v="27.8888888888889"/>
    <n v="256.05081669691498"/>
    <m/>
    <n v="111172.86749999999"/>
    <x v="0"/>
    <n v="15938.2353"/>
    <x v="505"/>
    <x v="0"/>
    <m/>
  </r>
  <r>
    <d v="2022-12-22T00:51:31"/>
    <x v="9"/>
    <n v="41"/>
    <s v="LONDOO CADAVID DAVID SANTIAGO"/>
    <x v="0"/>
    <x v="0"/>
    <n v="276"/>
    <n v="30.6666666666667"/>
    <n v="256.05081669691498"/>
    <m/>
    <n v="111172.86749999999"/>
    <x v="1"/>
    <n v="15938.2353"/>
    <x v="505"/>
    <x v="0"/>
    <m/>
  </r>
  <r>
    <d v="2022-12-22T00:51:38"/>
    <x v="1"/>
    <n v="12"/>
    <s v="MORALES CASTAEDA JONNY EDISON"/>
    <x v="2"/>
    <x v="0"/>
    <n v="147"/>
    <n v="24.5"/>
    <n v="147"/>
    <m/>
    <n v="63450"/>
    <x v="0"/>
    <n v="12180"/>
    <x v="505"/>
    <x v="0"/>
    <m/>
  </r>
  <r>
    <d v="2022-12-22T00:51:38"/>
    <x v="1"/>
    <n v="20"/>
    <s v="TABORDA ROJAS DIEGO ALEJANDRO"/>
    <x v="3"/>
    <x v="0"/>
    <n v="239"/>
    <n v="23.9"/>
    <n v="239"/>
    <s v="3 Descuentos (Usuario desubicado y 2 Despachadora Angela) "/>
    <n v="103050"/>
    <x v="0"/>
    <n v="12180"/>
    <x v="505"/>
    <x v="0"/>
    <m/>
  </r>
  <r>
    <d v="2022-12-22T00:51:38"/>
    <x v="1"/>
    <n v="26"/>
    <s v="FRANCO BRAVO JHOAN FERNANDO"/>
    <x v="2"/>
    <x v="0"/>
    <n v="144"/>
    <n v="22.153846153846199"/>
    <n v="144"/>
    <m/>
    <n v="62100"/>
    <x v="0"/>
    <n v="12180"/>
    <x v="505"/>
    <x v="0"/>
    <m/>
  </r>
  <r>
    <d v="2022-12-22T00:51:38"/>
    <x v="9"/>
    <n v="42"/>
    <s v="BARRANTES GALLEGO DANIEL CAMILO"/>
    <x v="10"/>
    <x v="0"/>
    <n v="79"/>
    <n v="19.75"/>
    <n v="79"/>
    <m/>
    <n v="33750"/>
    <x v="0"/>
    <n v="12180"/>
    <x v="505"/>
    <x v="0"/>
    <m/>
  </r>
  <r>
    <d v="2022-12-23T01:34:27"/>
    <x v="1"/>
    <n v="6"/>
    <s v="VARGAS ROJAS DIELMER AUGUSTO"/>
    <x v="9"/>
    <x v="0"/>
    <n v="288"/>
    <n v="24.0833333333333"/>
    <n v="288"/>
    <s v="1 Descuento (Despachadora Angela) "/>
    <n v="124650"/>
    <x v="0"/>
    <n v="16960"/>
    <x v="506"/>
    <x v="0"/>
    <m/>
  </r>
  <r>
    <d v="2022-12-23T01:34:27"/>
    <x v="9"/>
    <n v="11"/>
    <s v="GIL CORDOBA MATEO"/>
    <x v="4"/>
    <x v="0"/>
    <n v="168"/>
    <n v="24"/>
    <n v="168"/>
    <s v="2 Descuentos (Conducts) "/>
    <n v="107584.2561"/>
    <x v="0"/>
    <n v="16960"/>
    <x v="506"/>
    <x v="0"/>
    <m/>
  </r>
  <r>
    <d v="2022-12-23T01:34:27"/>
    <x v="1"/>
    <n v="21"/>
    <s v="MACIAS HERNANDEZ JULIAN DAVID"/>
    <x v="6"/>
    <x v="0"/>
    <n v="180"/>
    <n v="22.5"/>
    <n v="180"/>
    <m/>
    <n v="77400"/>
    <x v="0"/>
    <n v="16960"/>
    <x v="506"/>
    <x v="0"/>
    <m/>
  </r>
  <r>
    <d v="2022-12-23T01:34:27"/>
    <x v="12"/>
    <n v="26"/>
    <s v="FRANCO BRAVO JHOAN FERNANDO"/>
    <x v="0"/>
    <x v="0"/>
    <n v="212"/>
    <n v="23.6666666666667"/>
    <n v="212"/>
    <s v="3 Descuentos (2 Transbordo veh 07 y conduct)"/>
    <n v="91800"/>
    <x v="0"/>
    <n v="16960"/>
    <x v="506"/>
    <x v="0"/>
    <m/>
  </r>
  <r>
    <d v="2022-12-23T01:34:34"/>
    <x v="1"/>
    <n v="1"/>
    <s v="BERRIO GIL YEYSON DARIO"/>
    <x v="3"/>
    <x v="0"/>
    <n v="248"/>
    <n v="24.8"/>
    <n v="275.64013840830398"/>
    <m/>
    <n v="119538.06230000001"/>
    <x v="0"/>
    <n v="17415.625"/>
    <x v="506"/>
    <x v="0"/>
    <m/>
  </r>
  <r>
    <d v="2022-12-23T01:34:34"/>
    <x v="1"/>
    <n v="2"/>
    <s v="CAAS LEZCANO IVAN ARTURO"/>
    <x v="4"/>
    <x v="0"/>
    <n v="207"/>
    <n v="29.571428571428601"/>
    <n v="192.94809688581299"/>
    <m/>
    <n v="83676.643599999996"/>
    <x v="1"/>
    <n v="17415.625"/>
    <x v="506"/>
    <x v="0"/>
    <m/>
  </r>
  <r>
    <d v="2022-12-23T01:34:34"/>
    <x v="1"/>
    <n v="3"/>
    <s v="CANO JIMENEZ ESNEIDER"/>
    <x v="2"/>
    <x v="0"/>
    <n v="182"/>
    <n v="28"/>
    <n v="179.16608996539799"/>
    <m/>
    <n v="77699.7405"/>
    <x v="0"/>
    <n v="17415.625"/>
    <x v="506"/>
    <x v="0"/>
    <m/>
  </r>
  <r>
    <d v="2022-12-23T01:34:34"/>
    <x v="1"/>
    <n v="4"/>
    <s v="IDARRAGA GARCIA MIGUEL ANGEL"/>
    <x v="0"/>
    <x v="0"/>
    <n v="225"/>
    <n v="25"/>
    <n v="248.07612456747401"/>
    <m/>
    <n v="107584.2561"/>
    <x v="0"/>
    <n v="17415.625"/>
    <x v="506"/>
    <x v="0"/>
    <m/>
  </r>
  <r>
    <d v="2022-12-23T01:34:34"/>
    <x v="1"/>
    <n v="5"/>
    <s v="VELEZ ZAPATA SANTIAGO"/>
    <x v="0"/>
    <x v="0"/>
    <n v="287"/>
    <n v="31.8888888888889"/>
    <n v="248.07612456747401"/>
    <m/>
    <n v="107584.2561"/>
    <x v="1"/>
    <n v="17415.625"/>
    <x v="506"/>
    <x v="0"/>
    <m/>
  </r>
  <r>
    <d v="2022-12-23T01:34:34"/>
    <x v="1"/>
    <n v="7"/>
    <s v="VILLA RIOS JHON ANDERSON"/>
    <x v="0"/>
    <x v="0"/>
    <n v="277"/>
    <n v="30.7777777777778"/>
    <n v="248.07612456747401"/>
    <m/>
    <n v="107584.2561"/>
    <x v="1"/>
    <n v="17415.625"/>
    <x v="506"/>
    <x v="0"/>
    <m/>
  </r>
  <r>
    <d v="2022-12-23T01:34:35"/>
    <x v="1"/>
    <n v="8"/>
    <s v="VACA FIERRO ROBINSON"/>
    <x v="3"/>
    <x v="0"/>
    <n v="284"/>
    <n v="28.4"/>
    <n v="275.64013840830398"/>
    <s v="2 Descuentos (Propietario y Conduct)"/>
    <n v="119538.06230000001"/>
    <x v="1"/>
    <n v="17415.625"/>
    <x v="506"/>
    <x v="0"/>
    <m/>
  </r>
  <r>
    <d v="2022-12-23T01:34:35"/>
    <x v="1"/>
    <n v="9"/>
    <s v="HIGUITA JHOSIMAR"/>
    <x v="4"/>
    <x v="0"/>
    <n v="179"/>
    <n v="25.571428571428601"/>
    <n v="192.94809688581299"/>
    <m/>
    <n v="83676.643599999996"/>
    <x v="0"/>
    <n v="17415.625"/>
    <x v="506"/>
    <x v="0"/>
    <m/>
  </r>
  <r>
    <d v="2022-12-23T01:34:35"/>
    <x v="1"/>
    <n v="10"/>
    <s v="NARANJO NARANJO ELKIN BRAYAN"/>
    <x v="3"/>
    <x v="0"/>
    <n v="301"/>
    <n v="30.1"/>
    <n v="275.64013840830398"/>
    <m/>
    <n v="119538.06230000001"/>
    <x v="0"/>
    <n v="17415.625"/>
    <x v="506"/>
    <x v="0"/>
    <m/>
  </r>
  <r>
    <d v="2022-12-23T01:34:35"/>
    <x v="9"/>
    <n v="12"/>
    <s v="MONSALVE OCAMPO EDISON GUSTAVO"/>
    <x v="0"/>
    <x v="0"/>
    <n v="237"/>
    <n v="26.3333333333333"/>
    <n v="248.07612456747401"/>
    <m/>
    <n v="107584.2561"/>
    <x v="0"/>
    <n v="17415.625"/>
    <x v="506"/>
    <x v="0"/>
    <m/>
  </r>
  <r>
    <d v="2022-12-23T01:34:35"/>
    <x v="9"/>
    <n v="13"/>
    <s v="BOLIVAR PARIAS RICARDO STIVEN"/>
    <x v="6"/>
    <x v="0"/>
    <n v="238"/>
    <n v="29.75"/>
    <n v="220.51211072664401"/>
    <m/>
    <n v="95630.449800000002"/>
    <x v="0"/>
    <n v="17415.625"/>
    <x v="506"/>
    <x v="0"/>
    <m/>
  </r>
  <r>
    <d v="2022-12-23T01:34:36"/>
    <x v="9"/>
    <n v="14"/>
    <s v="CARVAJAL SALAZAR HECTOR MARINO"/>
    <x v="2"/>
    <x v="0"/>
    <n v="193"/>
    <n v="35.090909090909101"/>
    <n v="151.60207612456699"/>
    <m/>
    <n v="65745.934299999994"/>
    <x v="1"/>
    <n v="17415.625"/>
    <x v="506"/>
    <x v="0"/>
    <m/>
  </r>
  <r>
    <d v="2022-12-23T01:34:36"/>
    <x v="9"/>
    <n v="15"/>
    <s v="LOPERA AGUDELO LUIS FRANCISCO"/>
    <x v="6"/>
    <x v="0"/>
    <n v="183"/>
    <n v="24.4"/>
    <n v="206.73010380622799"/>
    <m/>
    <n v="89653.546700000006"/>
    <x v="0"/>
    <n v="17415.625"/>
    <x v="506"/>
    <x v="0"/>
    <m/>
  </r>
  <r>
    <d v="2022-12-23T01:34:36"/>
    <x v="9"/>
    <n v="16"/>
    <s v="MEJIA YEISON"/>
    <x v="8"/>
    <x v="0"/>
    <n v="147"/>
    <n v="29.4"/>
    <n v="137.82006920415199"/>
    <m/>
    <n v="59769.0311"/>
    <x v="0"/>
    <n v="17415.625"/>
    <x v="506"/>
    <x v="0"/>
    <m/>
  </r>
  <r>
    <d v="2022-12-23T01:34:36"/>
    <x v="9"/>
    <n v="17"/>
    <s v="ESPINOZA CHAVARRIA GUILLERMO LEON"/>
    <x v="0"/>
    <x v="0"/>
    <n v="229"/>
    <n v="25.4444444444444"/>
    <n v="248.07612456747401"/>
    <m/>
    <n v="107584.2561"/>
    <x v="0"/>
    <n v="17415.625"/>
    <x v="506"/>
    <x v="0"/>
    <m/>
  </r>
  <r>
    <d v="2022-12-23T01:34:36"/>
    <x v="9"/>
    <n v="18"/>
    <s v="RENDON VIANA HUMBERTO DE JESUS"/>
    <x v="0"/>
    <x v="0"/>
    <n v="220"/>
    <n v="24.4444444444444"/>
    <n v="248.07612456747401"/>
    <s v="1 Descuento (Conduct)"/>
    <n v="107584.2561"/>
    <x v="0"/>
    <n v="17415.625"/>
    <x v="506"/>
    <x v="0"/>
    <m/>
  </r>
  <r>
    <d v="2022-12-23T01:34:36"/>
    <x v="9"/>
    <n v="19"/>
    <s v="CARMONA ESTRADA SANTIAGO"/>
    <x v="6"/>
    <x v="0"/>
    <n v="212"/>
    <n v="26.5"/>
    <n v="220.51211072664401"/>
    <m/>
    <n v="95630.449800000002"/>
    <x v="0"/>
    <n v="17415.625"/>
    <x v="506"/>
    <x v="0"/>
    <m/>
  </r>
  <r>
    <d v="2022-12-23T01:34:37"/>
    <x v="9"/>
    <n v="20"/>
    <s v="TABORDA ROJAS DIEGO ALEJANDRO"/>
    <x v="11"/>
    <x v="0"/>
    <n v="75"/>
    <n v="30"/>
    <n v="68.910034602076095"/>
    <m/>
    <n v="29884.515599999999"/>
    <x v="0"/>
    <n v="17415.625"/>
    <x v="506"/>
    <x v="0"/>
    <m/>
  </r>
  <r>
    <d v="2022-12-23T01:34:37"/>
    <x v="9"/>
    <n v="22"/>
    <s v="QUIRAMA CASTAEDA JHON JADER"/>
    <x v="6"/>
    <x v="0"/>
    <n v="274"/>
    <n v="34.25"/>
    <n v="220.51211072664401"/>
    <m/>
    <n v="95630.449800000002"/>
    <x v="1"/>
    <n v="17415.625"/>
    <x v="506"/>
    <x v="0"/>
    <m/>
  </r>
  <r>
    <d v="2022-12-23T01:34:37"/>
    <x v="9"/>
    <n v="23"/>
    <s v="GIL BRAN DUVEIMAR"/>
    <x v="6"/>
    <x v="0"/>
    <n v="196"/>
    <n v="24.5"/>
    <n v="220.51211072664401"/>
    <m/>
    <n v="95630.449800000002"/>
    <x v="2"/>
    <n v="17415.625"/>
    <x v="506"/>
    <x v="0"/>
    <m/>
  </r>
  <r>
    <d v="2022-12-23T01:34:37"/>
    <x v="9"/>
    <n v="24"/>
    <s v="PACHECO MOGOLLON ELIAS ISIDRO"/>
    <x v="0"/>
    <x v="0"/>
    <n v="225"/>
    <n v="25"/>
    <n v="248.07612456747401"/>
    <m/>
    <n v="107584.2561"/>
    <x v="0"/>
    <n v="17415.625"/>
    <x v="506"/>
    <x v="0"/>
    <m/>
  </r>
  <r>
    <d v="2022-12-23T01:34:37"/>
    <x v="9"/>
    <n v="27"/>
    <s v="LONDOO ORTIZ ARNOLD DAVID"/>
    <x v="4"/>
    <x v="0"/>
    <n v="173"/>
    <n v="24.714285714285701"/>
    <n v="192.94809688581299"/>
    <m/>
    <n v="83676.643599999996"/>
    <x v="0"/>
    <n v="17415.625"/>
    <x v="506"/>
    <x v="0"/>
    <m/>
  </r>
  <r>
    <d v="2022-12-23T01:34:38"/>
    <x v="9"/>
    <n v="28"/>
    <s v="ORTEGA ARROYAVE JUAN PABLO"/>
    <x v="2"/>
    <x v="0"/>
    <n v="152"/>
    <n v="25.3333333333333"/>
    <n v="165.38408304498299"/>
    <m/>
    <n v="71722.837400000004"/>
    <x v="0"/>
    <n v="17415.625"/>
    <x v="506"/>
    <x v="0"/>
    <m/>
  </r>
  <r>
    <d v="2022-12-23T01:34:38"/>
    <x v="9"/>
    <n v="29"/>
    <s v="VALENCIA MENDOZA JHON"/>
    <x v="6"/>
    <x v="0"/>
    <n v="229"/>
    <n v="28.625"/>
    <n v="220.51211072664401"/>
    <m/>
    <n v="95630.449800000002"/>
    <x v="0"/>
    <n v="17415.625"/>
    <x v="506"/>
    <x v="0"/>
    <m/>
  </r>
  <r>
    <d v="2022-12-23T01:34:38"/>
    <x v="1"/>
    <n v="31"/>
    <s v="YOLAGRI ALEX WILMAR"/>
    <x v="0"/>
    <x v="0"/>
    <n v="222"/>
    <n v="24.6666666666667"/>
    <n v="248.07612456747401"/>
    <m/>
    <n v="107584.2561"/>
    <x v="0"/>
    <n v="17415.625"/>
    <x v="506"/>
    <x v="0"/>
    <m/>
  </r>
  <r>
    <d v="2022-12-23T01:34:38"/>
    <x v="1"/>
    <n v="32"/>
    <s v="VALENCIA MENDOZA JHON"/>
    <x v="4"/>
    <x v="0"/>
    <n v="211"/>
    <n v="30.1428571428571"/>
    <n v="192.94809688581299"/>
    <m/>
    <n v="83676.643599999996"/>
    <x v="0"/>
    <n v="17415.625"/>
    <x v="506"/>
    <x v="0"/>
    <m/>
  </r>
  <r>
    <d v="2022-12-23T01:34:38"/>
    <x v="1"/>
    <n v="33"/>
    <s v="DE OSSA TORRES CARLOS ANDRES"/>
    <x v="0"/>
    <x v="0"/>
    <n v="261"/>
    <n v="29"/>
    <n v="248.07612456747401"/>
    <m/>
    <n v="107584.2561"/>
    <x v="0"/>
    <n v="17415.625"/>
    <x v="506"/>
    <x v="0"/>
    <m/>
  </r>
  <r>
    <d v="2022-12-23T01:34:38"/>
    <x v="1"/>
    <n v="34"/>
    <s v="MONTOYA OSPINA GILBERTO ANTONIO"/>
    <x v="0"/>
    <x v="0"/>
    <n v="272"/>
    <n v="30.2222222222222"/>
    <n v="248.07612456747401"/>
    <m/>
    <n v="107584.2561"/>
    <x v="0"/>
    <n v="17415.625"/>
    <x v="506"/>
    <x v="0"/>
    <m/>
  </r>
  <r>
    <d v="2022-12-23T01:34:39"/>
    <x v="1"/>
    <n v="35"/>
    <s v="URIBE HERRERA JUAN ESTEBAN"/>
    <x v="0"/>
    <x v="0"/>
    <n v="284"/>
    <n v="31.5555555555556"/>
    <n v="248.07612456747401"/>
    <m/>
    <n v="107584.2561"/>
    <x v="1"/>
    <n v="17415.625"/>
    <x v="506"/>
    <x v="0"/>
    <m/>
  </r>
  <r>
    <d v="2022-12-23T01:34:39"/>
    <x v="1"/>
    <n v="36"/>
    <s v="MARTINEZ CHAVERRA LUIS NORBERTO"/>
    <x v="1"/>
    <x v="0"/>
    <n v="271"/>
    <n v="24.636363636363601"/>
    <n v="303.20415224913501"/>
    <m/>
    <n v="131491.86850000001"/>
    <x v="0"/>
    <n v="17415.625"/>
    <x v="506"/>
    <x v="0"/>
    <m/>
  </r>
  <r>
    <d v="2022-12-23T01:34:39"/>
    <x v="1"/>
    <n v="37"/>
    <s v="RESTREPO RODRIGUEZ LIBARDO ANDRES"/>
    <x v="6"/>
    <x v="0"/>
    <n v="196"/>
    <n v="24.5"/>
    <n v="220.51211072664401"/>
    <m/>
    <n v="95630.449800000002"/>
    <x v="1"/>
    <n v="17415.625"/>
    <x v="506"/>
    <x v="0"/>
    <m/>
  </r>
  <r>
    <d v="2022-12-23T01:34:39"/>
    <x v="1"/>
    <n v="38"/>
    <s v="DURANGO MANCO ANDRES DE JESUS"/>
    <x v="6"/>
    <x v="0"/>
    <n v="200"/>
    <n v="25"/>
    <n v="220.51211072664401"/>
    <m/>
    <n v="95630.449800000002"/>
    <x v="0"/>
    <n v="17415.625"/>
    <x v="506"/>
    <x v="0"/>
    <m/>
  </r>
  <r>
    <d v="2022-12-23T01:34:39"/>
    <x v="1"/>
    <n v="39"/>
    <s v="POSSO CORREA SANTIAGO ELIECER"/>
    <x v="0"/>
    <x v="0"/>
    <n v="237"/>
    <n v="26.3333333333333"/>
    <n v="248.07612456747401"/>
    <m/>
    <n v="107584.2561"/>
    <x v="0"/>
    <n v="17415.625"/>
    <x v="506"/>
    <x v="0"/>
    <m/>
  </r>
  <r>
    <d v="2022-12-23T01:34:39"/>
    <x v="1"/>
    <n v="40"/>
    <s v="OCAMPO OCAMPO ANTONIO JOSE"/>
    <x v="6"/>
    <x v="1"/>
    <n v="222"/>
    <n v="27.75"/>
    <n v="220.51211072664401"/>
    <s v="Se descuenta el viaje de 9 25 am ya que abandona ruta, NO ingresa a placita zea sin autorizacin. 1 Descuento (Despachadora Angela) "/>
    <n v="95630.449800000002"/>
    <x v="0"/>
    <n v="17415.625"/>
    <x v="506"/>
    <x v="0"/>
    <m/>
  </r>
  <r>
    <d v="2022-12-23T01:34:40"/>
    <x v="1"/>
    <n v="41"/>
    <s v="LONDOO CADAVID DAVID SANTIAGO"/>
    <x v="4"/>
    <x v="0"/>
    <n v="195"/>
    <n v="27.8571428571429"/>
    <n v="192.94809688581299"/>
    <m/>
    <n v="83676.643599999996"/>
    <x v="1"/>
    <n v="17415.625"/>
    <x v="506"/>
    <x v="0"/>
    <m/>
  </r>
  <r>
    <d v="2022-12-23T01:34:40"/>
    <x v="1"/>
    <n v="42"/>
    <s v="HURTADO MADRID JUAN ESTEBAN"/>
    <x v="6"/>
    <x v="3"/>
    <n v="222"/>
    <n v="27.75"/>
    <n v="220.51211072664401"/>
    <m/>
    <n v="95630.449800000002"/>
    <x v="0"/>
    <n v="17415.625"/>
    <x v="506"/>
    <x v="0"/>
    <m/>
  </r>
  <r>
    <d v="2022-12-24T01:21:49"/>
    <x v="9"/>
    <n v="1"/>
    <s v="BERRIO GIL YEYSON DARIO"/>
    <x v="6"/>
    <x v="2"/>
    <n v="263"/>
    <n v="30.9411764705882"/>
    <n v="251.62523191094601"/>
    <m/>
    <n v="109406.3544"/>
    <x v="0"/>
    <n v="17478.125"/>
    <x v="507"/>
    <x v="0"/>
    <m/>
  </r>
  <r>
    <d v="2022-12-24T01:21:49"/>
    <x v="9"/>
    <n v="2"/>
    <s v="CAAS LEZCANO IVAN ARTURO"/>
    <x v="6"/>
    <x v="0"/>
    <n v="323"/>
    <n v="40.375"/>
    <n v="236.82374768089099"/>
    <s v="3 Descuentos (Jefe de Ruta)"/>
    <n v="102970.6865"/>
    <x v="1"/>
    <n v="17478.125"/>
    <x v="507"/>
    <x v="0"/>
    <m/>
  </r>
  <r>
    <d v="2022-12-24T01:21:50"/>
    <x v="9"/>
    <n v="3"/>
    <s v="CANO JIMENEZ ESNEIDER"/>
    <x v="6"/>
    <x v="3"/>
    <n v="212"/>
    <n v="26.5"/>
    <n v="236.82374768089099"/>
    <m/>
    <n v="102970.6865"/>
    <x v="0"/>
    <n v="17478.125"/>
    <x v="507"/>
    <x v="0"/>
    <m/>
  </r>
  <r>
    <d v="2022-12-24T01:21:50"/>
    <x v="9"/>
    <n v="5"/>
    <s v="VELEZ ZAPATA SANTIAGO"/>
    <x v="0"/>
    <x v="0"/>
    <n v="315"/>
    <n v="35"/>
    <n v="266.42671614100198"/>
    <s v="1 Descuento (Despachadora Angela)"/>
    <n v="115842.0223"/>
    <x v="1"/>
    <n v="17478.125"/>
    <x v="507"/>
    <x v="0"/>
    <m/>
  </r>
  <r>
    <d v="2022-12-24T01:21:50"/>
    <x v="9"/>
    <n v="6"/>
    <s v="VARGAS ROJAS DIELMER AUGUSTO"/>
    <x v="6"/>
    <x v="0"/>
    <n v="244"/>
    <n v="30.5"/>
    <n v="236.82374768089099"/>
    <m/>
    <n v="102970.6865"/>
    <x v="0"/>
    <n v="17478.125"/>
    <x v="507"/>
    <x v="0"/>
    <m/>
  </r>
  <r>
    <d v="2022-12-24T01:21:50"/>
    <x v="9"/>
    <n v="7"/>
    <s v="VILLA RIOS JHON ANDERSON"/>
    <x v="6"/>
    <x v="0"/>
    <n v="268"/>
    <n v="33.5"/>
    <n v="236.82374768089099"/>
    <m/>
    <n v="102970.6865"/>
    <x v="1"/>
    <n v="17478.125"/>
    <x v="507"/>
    <x v="0"/>
    <m/>
  </r>
  <r>
    <d v="2022-12-24T01:21:50"/>
    <x v="9"/>
    <n v="8"/>
    <s v="VACA FIERRO ROBINSON"/>
    <x v="6"/>
    <x v="0"/>
    <n v="259"/>
    <n v="32.375"/>
    <n v="236.82374768089099"/>
    <s v="4 Descuentos (3 Transbordo veh 42 y Despachador Fernando) "/>
    <n v="102970.6865"/>
    <x v="1"/>
    <n v="17478.125"/>
    <x v="507"/>
    <x v="0"/>
    <m/>
  </r>
  <r>
    <d v="2022-12-24T01:21:50"/>
    <x v="9"/>
    <n v="10"/>
    <s v="NARANJO NARANJO ELKIN BRAYAN"/>
    <x v="4"/>
    <x v="0"/>
    <n v="211"/>
    <n v="30.1428571428571"/>
    <n v="207.22077922077901"/>
    <s v="2 Descuentos (Conducts) "/>
    <n v="90099.350600000005"/>
    <x v="0"/>
    <n v="17478.125"/>
    <x v="507"/>
    <x v="0"/>
    <m/>
  </r>
  <r>
    <d v="2022-12-24T01:21:51"/>
    <x v="9"/>
    <n v="13"/>
    <s v="BOLIVAR PARIAS RICARDO STIVEN"/>
    <x v="0"/>
    <x v="3"/>
    <n v="242"/>
    <n v="26.8888888888889"/>
    <n v="266.42671614100198"/>
    <m/>
    <n v="115842.0223"/>
    <x v="0"/>
    <n v="17478.125"/>
    <x v="507"/>
    <x v="0"/>
    <m/>
  </r>
  <r>
    <d v="2022-12-24T01:21:51"/>
    <x v="1"/>
    <n v="14"/>
    <s v="CARVAJAL SALAZAR HECTOR MARINO"/>
    <x v="6"/>
    <x v="0"/>
    <n v="256"/>
    <n v="32"/>
    <n v="236.82374768089099"/>
    <m/>
    <n v="102970.6865"/>
    <x v="1"/>
    <n v="17478.125"/>
    <x v="507"/>
    <x v="0"/>
    <m/>
  </r>
  <r>
    <d v="2022-12-24T01:21:51"/>
    <x v="1"/>
    <n v="16"/>
    <s v="MEJIA YEISON"/>
    <x v="0"/>
    <x v="0"/>
    <n v="228"/>
    <n v="25.3333333333333"/>
    <n v="266.42671614100198"/>
    <m/>
    <n v="115842.0223"/>
    <x v="0"/>
    <n v="17478.125"/>
    <x v="507"/>
    <x v="0"/>
    <m/>
  </r>
  <r>
    <d v="2022-12-24T01:21:51"/>
    <x v="1"/>
    <n v="17"/>
    <s v="GALINDEZ CHAVARRIAGA LUIS FERNANDO"/>
    <x v="6"/>
    <x v="3"/>
    <n v="216"/>
    <n v="25.411764705882401"/>
    <n v="251.62523191094601"/>
    <s v="1 Descuento (Conduct) "/>
    <n v="109406.3544"/>
    <x v="0"/>
    <n v="17478.125"/>
    <x v="507"/>
    <x v="0"/>
    <m/>
  </r>
  <r>
    <d v="2022-12-24T01:21:51"/>
    <x v="1"/>
    <n v="18"/>
    <s v="RENDON VIANA HUMBERTO DE JESUS"/>
    <x v="0"/>
    <x v="0"/>
    <n v="239"/>
    <n v="26.5555555555556"/>
    <n v="266.42671614100198"/>
    <m/>
    <n v="115842.0223"/>
    <x v="0"/>
    <n v="17478.125"/>
    <x v="507"/>
    <x v="0"/>
    <m/>
  </r>
  <r>
    <d v="2022-12-24T01:21:51"/>
    <x v="1"/>
    <n v="19"/>
    <s v="CARMONA ESTRADA SANTIAGO"/>
    <x v="0"/>
    <x v="0"/>
    <n v="276"/>
    <n v="30.6666666666667"/>
    <n v="266.42671614100198"/>
    <m/>
    <n v="115842.0223"/>
    <x v="0"/>
    <n v="17478.125"/>
    <x v="507"/>
    <x v="0"/>
    <m/>
  </r>
  <r>
    <d v="2022-12-24T01:21:52"/>
    <x v="1"/>
    <n v="20"/>
    <s v="GIL CORDOBA MATEO"/>
    <x v="6"/>
    <x v="0"/>
    <n v="266"/>
    <n v="35.466666666666697"/>
    <n v="222.022263450835"/>
    <m/>
    <n v="96535.018599999996"/>
    <x v="0"/>
    <n v="17478.125"/>
    <x v="507"/>
    <x v="0"/>
    <m/>
  </r>
  <r>
    <d v="2022-12-24T01:21:52"/>
    <x v="1"/>
    <n v="21"/>
    <s v="MACIAS HERNANDEZ JULIAN DAVID"/>
    <x v="6"/>
    <x v="0"/>
    <n v="212"/>
    <n v="26.5"/>
    <n v="236.82374768089099"/>
    <s v="2 Descuentos (Conducts) "/>
    <n v="102970.6865"/>
    <x v="0"/>
    <n v="17478.125"/>
    <x v="507"/>
    <x v="0"/>
    <m/>
  </r>
  <r>
    <d v="2022-12-24T01:21:52"/>
    <x v="1"/>
    <n v="22"/>
    <s v="QUIRAMA CASTAEDA JHON JADER"/>
    <x v="0"/>
    <x v="0"/>
    <n v="309"/>
    <n v="34.3333333333333"/>
    <n v="266.42671614100198"/>
    <s v="1 Descuento (Despachador Fernando) "/>
    <n v="115842.0223"/>
    <x v="1"/>
    <n v="17478.125"/>
    <x v="507"/>
    <x v="0"/>
    <m/>
  </r>
  <r>
    <d v="2022-12-24T01:21:52"/>
    <x v="1"/>
    <n v="24"/>
    <s v="PACHECO MOGOLLON ELIAS ISIDRO"/>
    <x v="3"/>
    <x v="3"/>
    <n v="319"/>
    <n v="31.9"/>
    <n v="296.02968460111299"/>
    <m/>
    <n v="128713.3581"/>
    <x v="0"/>
    <n v="17478.125"/>
    <x v="507"/>
    <x v="0"/>
    <m/>
  </r>
  <r>
    <d v="2022-12-24T01:21:52"/>
    <x v="1"/>
    <n v="26"/>
    <s v="FRANCO BRAVO JHOAN FERNANDO"/>
    <x v="1"/>
    <x v="0"/>
    <n v="324"/>
    <n v="29.454545454545499"/>
    <n v="325.632653061224"/>
    <m/>
    <n v="141584.69390000001"/>
    <x v="0"/>
    <n v="17478.125"/>
    <x v="507"/>
    <x v="0"/>
    <m/>
  </r>
  <r>
    <d v="2022-12-24T01:21:52"/>
    <x v="1"/>
    <n v="27"/>
    <s v="DURANGO DAVID JOSE"/>
    <x v="0"/>
    <x v="0"/>
    <n v="240"/>
    <n v="26.6666666666667"/>
    <n v="266.42671614100198"/>
    <m/>
    <n v="115842.0223"/>
    <x v="0"/>
    <n v="17478.125"/>
    <x v="507"/>
    <x v="0"/>
    <m/>
  </r>
  <r>
    <d v="2022-12-24T01:21:53"/>
    <x v="1"/>
    <n v="28"/>
    <s v="ORTEGA ARROYAVE JUAN PABLO"/>
    <x v="6"/>
    <x v="0"/>
    <n v="200"/>
    <n v="25"/>
    <n v="236.82374768089099"/>
    <s v="5 Descuentos (Jefe de ruta) "/>
    <n v="102970.6865"/>
    <x v="0"/>
    <n v="17478.125"/>
    <x v="507"/>
    <x v="0"/>
    <m/>
  </r>
  <r>
    <d v="2022-12-24T01:21:53"/>
    <x v="1"/>
    <n v="29"/>
    <s v="HURTADO MADRID JUAN ESTEBAN"/>
    <x v="6"/>
    <x v="1"/>
    <n v="213"/>
    <n v="26.625"/>
    <n v="236.82374768089099"/>
    <m/>
    <n v="102970.6865"/>
    <x v="0"/>
    <n v="17478.125"/>
    <x v="507"/>
    <x v="0"/>
    <m/>
  </r>
  <r>
    <d v="2022-12-24T01:21:53"/>
    <x v="9"/>
    <n v="31"/>
    <s v="YOLAGRI ALEX WILMAR"/>
    <x v="6"/>
    <x v="0"/>
    <n v="241"/>
    <n v="30.125"/>
    <n v="236.82374768089099"/>
    <m/>
    <n v="102970.6865"/>
    <x v="0"/>
    <n v="17478.125"/>
    <x v="507"/>
    <x v="0"/>
    <m/>
  </r>
  <r>
    <d v="2022-12-24T01:21:53"/>
    <x v="9"/>
    <n v="33"/>
    <s v="DE OSSA TORRES CARLOS ANDRES"/>
    <x v="4"/>
    <x v="0"/>
    <n v="200"/>
    <n v="28.571428571428601"/>
    <n v="207.22077922077901"/>
    <m/>
    <n v="90099.350600000005"/>
    <x v="0"/>
    <n v="17478.125"/>
    <x v="507"/>
    <x v="0"/>
    <m/>
  </r>
  <r>
    <d v="2022-12-24T01:21:53"/>
    <x v="9"/>
    <n v="34"/>
    <s v="MONTOYA OSPINA GILBERTO ANTONIO"/>
    <x v="3"/>
    <x v="0"/>
    <n v="288"/>
    <n v="28.8"/>
    <n v="296.02968460111299"/>
    <m/>
    <n v="128713.3581"/>
    <x v="0"/>
    <n v="17478.125"/>
    <x v="507"/>
    <x v="0"/>
    <m/>
  </r>
  <r>
    <d v="2022-12-24T01:21:53"/>
    <x v="9"/>
    <n v="35"/>
    <s v="URIBE HERRERA JUAN ESTEBAN"/>
    <x v="0"/>
    <x v="0"/>
    <n v="280"/>
    <n v="31.1111111111111"/>
    <n v="266.42671614100198"/>
    <m/>
    <n v="115842.0223"/>
    <x v="1"/>
    <n v="17478.125"/>
    <x v="507"/>
    <x v="0"/>
    <m/>
  </r>
  <r>
    <d v="2022-12-24T01:21:54"/>
    <x v="9"/>
    <n v="37"/>
    <s v="PIEDRAHITA MADRID SANTIAGO"/>
    <x v="8"/>
    <x v="0"/>
    <n v="125"/>
    <n v="25"/>
    <n v="148.01484230055701"/>
    <m/>
    <n v="64356.678999999996"/>
    <x v="1"/>
    <n v="17478.125"/>
    <x v="507"/>
    <x v="0"/>
    <m/>
  </r>
  <r>
    <d v="2022-12-24T01:21:54"/>
    <x v="9"/>
    <n v="38"/>
    <s v="DURANGO MANCO ANDRES DE JESUS"/>
    <x v="0"/>
    <x v="0"/>
    <n v="248"/>
    <n v="27.5555555555556"/>
    <n v="266.42671614100198"/>
    <s v="1 Descuento (Jefe de ruta) "/>
    <n v="115842.0223"/>
    <x v="0"/>
    <n v="17478.125"/>
    <x v="507"/>
    <x v="0"/>
    <m/>
  </r>
  <r>
    <d v="2022-12-24T01:21:54"/>
    <x v="9"/>
    <n v="39"/>
    <s v="POSSO CORREA SANTIAGO ELIECER"/>
    <x v="6"/>
    <x v="0"/>
    <n v="218"/>
    <n v="27.25"/>
    <n v="236.82374768089099"/>
    <m/>
    <n v="102970.6865"/>
    <x v="0"/>
    <n v="17478.125"/>
    <x v="507"/>
    <x v="0"/>
    <m/>
  </r>
  <r>
    <d v="2022-12-24T01:21:54"/>
    <x v="9"/>
    <n v="40"/>
    <s v="MONSALVE OCAMPO EDISON GUSTAVO"/>
    <x v="0"/>
    <x v="0"/>
    <n v="232"/>
    <n v="25.7777777777778"/>
    <n v="266.42671614100198"/>
    <m/>
    <n v="115842.0223"/>
    <x v="0"/>
    <n v="17478.125"/>
    <x v="507"/>
    <x v="0"/>
    <m/>
  </r>
  <r>
    <d v="2022-12-24T01:21:54"/>
    <x v="9"/>
    <n v="41"/>
    <s v="GARCIA DAVID WILSON ALBERTO"/>
    <x v="0"/>
    <x v="0"/>
    <n v="250"/>
    <n v="27.7777777777778"/>
    <n v="266.42671614100198"/>
    <m/>
    <n v="115842.0223"/>
    <x v="1"/>
    <n v="17478.125"/>
    <x v="507"/>
    <x v="0"/>
    <m/>
  </r>
  <r>
    <d v="2022-12-24T01:21:54"/>
    <x v="9"/>
    <n v="42"/>
    <s v="BARRANTES GALLEGO DANIEL CAMILO"/>
    <x v="6"/>
    <x v="0"/>
    <n v="261"/>
    <n v="32.625"/>
    <n v="236.82374768089099"/>
    <s v="7 Descuentos (3 Jefe de ruta, 2 Conduct e Incidente con usuarios)"/>
    <n v="102970.6865"/>
    <x v="0"/>
    <n v="17478.125"/>
    <x v="507"/>
    <x v="0"/>
    <m/>
  </r>
  <r>
    <d v="2022-12-24T01:22:22"/>
    <x v="1"/>
    <n v="9"/>
    <s v="HIGUITA JHOSIMAR"/>
    <x v="0"/>
    <x v="0"/>
    <n v="212"/>
    <n v="23.5555555555556"/>
    <n v="212"/>
    <m/>
    <n v="91350"/>
    <x v="0"/>
    <n v="11820"/>
    <x v="506"/>
    <x v="0"/>
    <m/>
  </r>
  <r>
    <d v="2022-12-24T01:22:22"/>
    <x v="1"/>
    <n v="15"/>
    <s v="LONDOO LOPERA DUVAN ANDRES"/>
    <x v="1"/>
    <x v="3"/>
    <n v="243"/>
    <n v="22.090909090909101"/>
    <n v="243"/>
    <s v="1 Descuento (Despachadora Angela) "/>
    <n v="104400"/>
    <x v="0"/>
    <n v="11820"/>
    <x v="506"/>
    <x v="0"/>
    <m/>
  </r>
  <r>
    <d v="2022-12-24T01:22:22"/>
    <x v="1"/>
    <n v="23"/>
    <s v="GIL BRAN DUVEIMAR"/>
    <x v="0"/>
    <x v="0"/>
    <n v="214"/>
    <n v="23.7777777777778"/>
    <n v="214"/>
    <m/>
    <n v="92250"/>
    <x v="2"/>
    <n v="11820"/>
    <x v="506"/>
    <x v="0"/>
    <m/>
  </r>
  <r>
    <d v="2022-12-24T01:22:22"/>
    <x v="9"/>
    <n v="36"/>
    <s v="LONDOO CADAVID DAVID SANTIAGO"/>
    <x v="4"/>
    <x v="0"/>
    <n v="136"/>
    <n v="19.428571428571399"/>
    <n v="136"/>
    <m/>
    <n v="58050"/>
    <x v="0"/>
    <n v="11820"/>
    <x v="506"/>
    <x v="0"/>
    <m/>
  </r>
  <r>
    <d v="2022-12-25T23:51:40"/>
    <x v="1"/>
    <n v="1"/>
    <s v="HURTADO MADRID JUAN ESTEBAN"/>
    <x v="2"/>
    <x v="3"/>
    <n v="198"/>
    <n v="30.461538461538499"/>
    <n v="192.368098159509"/>
    <m/>
    <n v="83640.644199999995"/>
    <x v="0"/>
    <n v="16756.25"/>
    <x v="508"/>
    <x v="0"/>
    <m/>
  </r>
  <r>
    <d v="2022-12-25T23:51:41"/>
    <x v="1"/>
    <n v="2"/>
    <s v="BERRIO GIL YEYSON DARIO"/>
    <x v="6"/>
    <x v="0"/>
    <n v="271"/>
    <n v="33.875"/>
    <n v="236.76073619631899"/>
    <s v="IVAN CAAS Realiz 3 viajes donde moviliz 65 Usuarios, 2 Descuentos (Despachadora Angela) "/>
    <n v="102942.33130000001"/>
    <x v="1"/>
    <n v="16756.25"/>
    <x v="508"/>
    <x v="0"/>
    <m/>
  </r>
  <r>
    <d v="2022-12-25T23:51:41"/>
    <x v="1"/>
    <n v="3"/>
    <s v="CANO JIMENEZ ESNEIDER"/>
    <x v="2"/>
    <x v="0"/>
    <n v="136"/>
    <n v="22.6666666666667"/>
    <n v="177.570552147239"/>
    <m/>
    <n v="77206.748500000002"/>
    <x v="0"/>
    <n v="16756.25"/>
    <x v="508"/>
    <x v="0"/>
    <m/>
  </r>
  <r>
    <d v="2022-12-25T23:51:41"/>
    <x v="1"/>
    <n v="4"/>
    <s v="IDARRAGA GARCIA MIGUEL ANGEL"/>
    <x v="4"/>
    <x v="0"/>
    <n v="216"/>
    <n v="30.8571428571429"/>
    <n v="207.16564417177901"/>
    <m/>
    <n v="90074.539900000003"/>
    <x v="0"/>
    <n v="16756.25"/>
    <x v="508"/>
    <x v="0"/>
    <m/>
  </r>
  <r>
    <d v="2022-12-25T23:51:41"/>
    <x v="1"/>
    <n v="5"/>
    <s v="LONDOO ORTIZ ARNOLD DAVID"/>
    <x v="6"/>
    <x v="0"/>
    <n v="228"/>
    <n v="28.5"/>
    <n v="236.76073619631899"/>
    <m/>
    <n v="102942.33130000001"/>
    <x v="1"/>
    <n v="16756.25"/>
    <x v="508"/>
    <x v="0"/>
    <m/>
  </r>
  <r>
    <d v="2022-12-25T23:51:41"/>
    <x v="1"/>
    <n v="6"/>
    <s v="VARGAS ROJAS DIELMER AUGUSTO"/>
    <x v="6"/>
    <x v="3"/>
    <n v="245"/>
    <n v="30.625"/>
    <n v="236.76073619631899"/>
    <s v="8 Descuentos (7 Transbordo veh 03  y Despachadora Angela)"/>
    <n v="102942.33130000001"/>
    <x v="0"/>
    <n v="16756.25"/>
    <x v="508"/>
    <x v="0"/>
    <m/>
  </r>
  <r>
    <d v="2022-12-25T23:51:42"/>
    <x v="1"/>
    <n v="7"/>
    <s v="VILLA RIOS JHON ANDERSON"/>
    <x v="10"/>
    <x v="0"/>
    <n v="109"/>
    <n v="27.25"/>
    <n v="118.38036809816001"/>
    <s v="18 Descuentos (Accidente vial) "/>
    <n v="51471.1656"/>
    <x v="1"/>
    <n v="16756.25"/>
    <x v="508"/>
    <x v="0"/>
    <m/>
  </r>
  <r>
    <d v="2022-12-25T23:51:42"/>
    <x v="1"/>
    <n v="8"/>
    <s v="VACA FIERRO ROBINSON"/>
    <x v="6"/>
    <x v="0"/>
    <n v="277"/>
    <n v="34.625"/>
    <n v="236.76073619631899"/>
    <m/>
    <n v="102942.33130000001"/>
    <x v="1"/>
    <n v="16756.25"/>
    <x v="508"/>
    <x v="0"/>
    <m/>
  </r>
  <r>
    <d v="2022-12-25T23:51:42"/>
    <x v="1"/>
    <n v="9"/>
    <s v="HIGUITA JHOSIMAR"/>
    <x v="2"/>
    <x v="0"/>
    <n v="141"/>
    <n v="23.5"/>
    <n v="177.570552147239"/>
    <m/>
    <n v="77206.748500000002"/>
    <x v="0"/>
    <n v="16756.25"/>
    <x v="508"/>
    <x v="0"/>
    <m/>
  </r>
  <r>
    <d v="2022-12-25T23:51:42"/>
    <x v="1"/>
    <n v="10"/>
    <s v="NARANJO NARANJO ELKIN BRAYAN"/>
    <x v="0"/>
    <x v="0"/>
    <n v="333"/>
    <n v="37"/>
    <n v="266.355828220859"/>
    <m/>
    <n v="115810.12270000001"/>
    <x v="0"/>
    <n v="16756.25"/>
    <x v="508"/>
    <x v="0"/>
    <m/>
  </r>
  <r>
    <d v="2022-12-25T23:51:42"/>
    <x v="9"/>
    <n v="11"/>
    <s v="PIEDRAHITA MUOZ JUAN PABLO"/>
    <x v="4"/>
    <x v="0"/>
    <n v="223"/>
    <n v="31.8571428571429"/>
    <n v="207.16564417177901"/>
    <m/>
    <n v="90074.539900000003"/>
    <x v="0"/>
    <n v="16756.25"/>
    <x v="508"/>
    <x v="0"/>
    <m/>
  </r>
  <r>
    <d v="2022-12-25T23:51:43"/>
    <x v="9"/>
    <n v="12"/>
    <s v="MORALES CASTAEDA JONNY EDISON"/>
    <x v="5"/>
    <x v="3"/>
    <n v="26"/>
    <n v="26"/>
    <n v="29.595092024539898"/>
    <m/>
    <n v="12867.7914"/>
    <x v="0"/>
    <n v="16756.25"/>
    <x v="508"/>
    <x v="0"/>
    <m/>
  </r>
  <r>
    <d v="2022-12-25T23:51:43"/>
    <x v="9"/>
    <n v="13"/>
    <s v="BOLIVAR PARIAS RICARDO STIVEN"/>
    <x v="4"/>
    <x v="3"/>
    <n v="240"/>
    <n v="34.285714285714299"/>
    <n v="207.16564417177901"/>
    <m/>
    <n v="90074.539900000003"/>
    <x v="0"/>
    <n v="16756.25"/>
    <x v="508"/>
    <x v="0"/>
    <m/>
  </r>
  <r>
    <d v="2022-12-25T23:51:43"/>
    <x v="9"/>
    <n v="15"/>
    <s v="LONDOO LOPERA DUVAN ANDRES"/>
    <x v="4"/>
    <x v="3"/>
    <n v="188"/>
    <n v="26.8571428571429"/>
    <n v="207.16564417177901"/>
    <m/>
    <n v="90074.539900000003"/>
    <x v="0"/>
    <n v="16756.25"/>
    <x v="508"/>
    <x v="0"/>
    <m/>
  </r>
  <r>
    <d v="2022-12-25T23:51:43"/>
    <x v="9"/>
    <n v="16"/>
    <s v="MEJIA YEISON"/>
    <x v="6"/>
    <x v="3"/>
    <n v="191"/>
    <n v="23.875"/>
    <n v="236.76073619631899"/>
    <m/>
    <n v="102942.33130000001"/>
    <x v="0"/>
    <n v="16756.25"/>
    <x v="508"/>
    <x v="0"/>
    <m/>
  </r>
  <r>
    <d v="2022-12-25T23:51:43"/>
    <x v="9"/>
    <n v="17"/>
    <s v="GALINDEZ CHAVARRIAGA LUIS FERNANDO"/>
    <x v="6"/>
    <x v="3"/>
    <n v="293"/>
    <n v="36.625"/>
    <n v="236.76073619631899"/>
    <m/>
    <n v="102942.33130000001"/>
    <x v="0"/>
    <n v="16756.25"/>
    <x v="508"/>
    <x v="0"/>
    <m/>
  </r>
  <r>
    <d v="2022-12-25T23:51:44"/>
    <x v="9"/>
    <n v="18"/>
    <s v="RENDON VIANA HUMBERTO DE JESUS"/>
    <x v="8"/>
    <x v="2"/>
    <n v="177"/>
    <n v="35.4"/>
    <n v="147.97546012269899"/>
    <m/>
    <n v="64338.9571"/>
    <x v="0"/>
    <n v="16756.25"/>
    <x v="508"/>
    <x v="0"/>
    <m/>
  </r>
  <r>
    <d v="2022-12-25T23:51:44"/>
    <x v="9"/>
    <n v="19"/>
    <s v="CARMONA ESTRADA SANTIAGO"/>
    <x v="4"/>
    <x v="1"/>
    <n v="199"/>
    <n v="28.428571428571399"/>
    <n v="207.16564417177901"/>
    <m/>
    <n v="90074.539900000003"/>
    <x v="0"/>
    <n v="16756.25"/>
    <x v="508"/>
    <x v="0"/>
    <m/>
  </r>
  <r>
    <d v="2022-12-25T23:51:44"/>
    <x v="9"/>
    <n v="20"/>
    <s v="TABORDA ROJAS DIEGO ALEJANDRO"/>
    <x v="0"/>
    <x v="0"/>
    <n v="252"/>
    <n v="28"/>
    <n v="266.355828220859"/>
    <m/>
    <n v="115810.12270000001"/>
    <x v="0"/>
    <n v="16756.25"/>
    <x v="508"/>
    <x v="0"/>
    <m/>
  </r>
  <r>
    <d v="2022-12-25T23:51:44"/>
    <x v="9"/>
    <n v="22"/>
    <s v="QUIRAMA CASTAEDA JHON JADER"/>
    <x v="4"/>
    <x v="0"/>
    <n v="236"/>
    <n v="33.714285714285701"/>
    <n v="207.16564417177901"/>
    <m/>
    <n v="90074.539900000003"/>
    <x v="1"/>
    <n v="16756.25"/>
    <x v="508"/>
    <x v="0"/>
    <m/>
  </r>
  <r>
    <d v="2022-12-25T23:51:44"/>
    <x v="9"/>
    <n v="23"/>
    <s v="GIL BRAN DUVEIMAR"/>
    <x v="6"/>
    <x v="0"/>
    <n v="250"/>
    <n v="31.25"/>
    <n v="236.76073619631899"/>
    <m/>
    <n v="102942.33130000001"/>
    <x v="2"/>
    <n v="16756.25"/>
    <x v="508"/>
    <x v="0"/>
    <m/>
  </r>
  <r>
    <d v="2022-12-25T23:51:45"/>
    <x v="9"/>
    <n v="24"/>
    <s v="GIL CORDOBA MATEO"/>
    <x v="6"/>
    <x v="0"/>
    <n v="207"/>
    <n v="25.875"/>
    <n v="236.76073619631899"/>
    <m/>
    <n v="102942.33130000001"/>
    <x v="0"/>
    <n v="16756.25"/>
    <x v="508"/>
    <x v="0"/>
    <m/>
  </r>
  <r>
    <d v="2022-12-25T23:51:45"/>
    <x v="9"/>
    <n v="26"/>
    <s v="FRANCO BRAVO JHOAN FERNANDO"/>
    <x v="4"/>
    <x v="1"/>
    <n v="178"/>
    <n v="25.428571428571399"/>
    <n v="207.16564417177901"/>
    <m/>
    <n v="90074.539900000003"/>
    <x v="0"/>
    <n v="16756.25"/>
    <x v="508"/>
    <x v="0"/>
    <m/>
  </r>
  <r>
    <d v="2022-12-25T23:51:45"/>
    <x v="9"/>
    <n v="27"/>
    <s v="DURANGO DAVID JOSE"/>
    <x v="8"/>
    <x v="0"/>
    <n v="130"/>
    <n v="26"/>
    <n v="147.97546012269899"/>
    <m/>
    <n v="64338.9571"/>
    <x v="0"/>
    <n v="16756.25"/>
    <x v="508"/>
    <x v="0"/>
    <m/>
  </r>
  <r>
    <d v="2022-12-25T23:51:45"/>
    <x v="9"/>
    <n v="28"/>
    <s v="ORTEGA ARROYAVE JUAN PABLO"/>
    <x v="6"/>
    <x v="0"/>
    <n v="250"/>
    <n v="31.25"/>
    <n v="236.76073619631899"/>
    <m/>
    <n v="102942.33130000001"/>
    <x v="0"/>
    <n v="16756.25"/>
    <x v="508"/>
    <x v="0"/>
    <m/>
  </r>
  <r>
    <d v="2022-12-25T23:51:45"/>
    <x v="9"/>
    <n v="29"/>
    <s v="VALENCIA MENDOZA JHON"/>
    <x v="6"/>
    <x v="0"/>
    <n v="265"/>
    <n v="33.125"/>
    <n v="236.76073619631899"/>
    <m/>
    <n v="102942.33130000001"/>
    <x v="0"/>
    <n v="16756.25"/>
    <x v="508"/>
    <x v="0"/>
    <m/>
  </r>
  <r>
    <d v="2022-12-25T23:51:45"/>
    <x v="9"/>
    <n v="31"/>
    <s v="YOLAGRI ALEX WILMAR"/>
    <x v="4"/>
    <x v="0"/>
    <n v="172"/>
    <n v="24.571428571428601"/>
    <n v="207.16564417177901"/>
    <m/>
    <n v="90074.539900000003"/>
    <x v="0"/>
    <n v="16756.25"/>
    <x v="508"/>
    <x v="0"/>
    <m/>
  </r>
  <r>
    <d v="2022-12-25T23:51:46"/>
    <x v="1"/>
    <n v="33"/>
    <s v="DE OSSA TORRES CARLOS ANDRES"/>
    <x v="6"/>
    <x v="0"/>
    <n v="192"/>
    <n v="24"/>
    <n v="236.76073619631899"/>
    <m/>
    <n v="102942.33130000001"/>
    <x v="0"/>
    <n v="16756.25"/>
    <x v="508"/>
    <x v="0"/>
    <m/>
  </r>
  <r>
    <d v="2022-12-25T23:51:46"/>
    <x v="1"/>
    <n v="34"/>
    <s v="MONTOYA OSPINA GILBERTO ANTONIO"/>
    <x v="6"/>
    <x v="0"/>
    <n v="220"/>
    <n v="27.5"/>
    <n v="236.76073619631899"/>
    <s v="2 Descuentos (Jefe de ruta) "/>
    <n v="102942.33130000001"/>
    <x v="0"/>
    <n v="16756.25"/>
    <x v="508"/>
    <x v="0"/>
    <m/>
  </r>
  <r>
    <d v="2022-12-25T23:51:46"/>
    <x v="1"/>
    <n v="35"/>
    <s v="URIBE HERRERA JUAN ESTEBAN"/>
    <x v="0"/>
    <x v="0"/>
    <n v="251"/>
    <n v="27.8888888888889"/>
    <n v="266.355828220859"/>
    <s v="12 Descuentos (Trasnbordo veh 21)"/>
    <n v="115810.12270000001"/>
    <x v="1"/>
    <n v="16756.25"/>
    <x v="508"/>
    <x v="0"/>
    <m/>
  </r>
  <r>
    <d v="2022-12-25T23:51:46"/>
    <x v="1"/>
    <n v="36"/>
    <s v="LONDOO CADAVID DAVID SANTIAGO"/>
    <x v="7"/>
    <x v="1"/>
    <n v="88"/>
    <n v="29.3333333333333"/>
    <n v="88.785276073619599"/>
    <m/>
    <n v="38603.374199999998"/>
    <x v="0"/>
    <n v="16756.25"/>
    <x v="508"/>
    <x v="0"/>
    <m/>
  </r>
  <r>
    <d v="2022-12-25T23:51:46"/>
    <x v="1"/>
    <n v="38"/>
    <s v="DURANGO MANCO ANDRES DE JESUS"/>
    <x v="8"/>
    <x v="0"/>
    <n v="173"/>
    <n v="34.6"/>
    <n v="147.97546012269899"/>
    <m/>
    <n v="64338.9571"/>
    <x v="0"/>
    <n v="16756.25"/>
    <x v="508"/>
    <x v="0"/>
    <m/>
  </r>
  <r>
    <d v="2022-12-25T23:51:47"/>
    <x v="1"/>
    <n v="40"/>
    <s v="OCAMPO OCAMPO ANTONIO JOSE"/>
    <x v="6"/>
    <x v="0"/>
    <n v="233"/>
    <n v="29.125"/>
    <n v="236.76073619631899"/>
    <m/>
    <n v="102942.33130000001"/>
    <x v="0"/>
    <n v="16756.25"/>
    <x v="508"/>
    <x v="0"/>
    <m/>
  </r>
  <r>
    <d v="2022-12-25T23:51:47"/>
    <x v="1"/>
    <n v="41"/>
    <s v="GARCIA DAVID WILSON ALBERTO"/>
    <x v="6"/>
    <x v="0"/>
    <n v="252"/>
    <n v="31.5"/>
    <n v="236.76073619631899"/>
    <m/>
    <n v="102942.33130000001"/>
    <x v="1"/>
    <n v="16756.25"/>
    <x v="508"/>
    <x v="0"/>
    <m/>
  </r>
  <r>
    <d v="2022-12-25T23:51:47"/>
    <x v="1"/>
    <n v="42"/>
    <s v="BARRANTES GALLEGO DANIEL CAMILO"/>
    <x v="6"/>
    <x v="0"/>
    <n v="196"/>
    <n v="24.5"/>
    <n v="236.76073619631899"/>
    <s v="3 Descuentos (Jefe de ruta) "/>
    <n v="102942.33130000001"/>
    <x v="0"/>
    <n v="16756.25"/>
    <x v="508"/>
    <x v="0"/>
    <m/>
  </r>
  <r>
    <d v="2022-12-25T23:51:52"/>
    <x v="9"/>
    <n v="14"/>
    <s v="CARVAJAL SALAZAR HECTOR MARINO"/>
    <x v="7"/>
    <x v="3"/>
    <n v="31"/>
    <n v="10.3333333333333"/>
    <n v="31"/>
    <m/>
    <n v="12600"/>
    <x v="1"/>
    <n v="4480"/>
    <x v="508"/>
    <x v="0"/>
    <m/>
  </r>
  <r>
    <d v="2022-12-25T23:51:52"/>
    <x v="9"/>
    <n v="21"/>
    <s v="MONSALVE OCAMPO EDISON GUSTAVO"/>
    <x v="10"/>
    <x v="1"/>
    <n v="74"/>
    <n v="18.5"/>
    <n v="74"/>
    <m/>
    <n v="31500"/>
    <x v="0"/>
    <n v="4480"/>
    <x v="508"/>
    <x v="0"/>
    <m/>
  </r>
  <r>
    <d v="2022-12-25T23:51:52"/>
    <x v="1"/>
    <n v="37"/>
    <s v="RESTREPO RODRIGUEZ LIBARDO ANDRES"/>
    <x v="4"/>
    <x v="0"/>
    <n v="156"/>
    <n v="22.285714285714299"/>
    <n v="156"/>
    <m/>
    <n v="67050"/>
    <x v="1"/>
    <n v="4480"/>
    <x v="508"/>
    <x v="0"/>
    <m/>
  </r>
  <r>
    <d v="2022-12-25T23:51:53"/>
    <x v="1"/>
    <n v="39"/>
    <s v="POSSO CORREA SANTIAGO ELIECER"/>
    <x v="4"/>
    <x v="0"/>
    <n v="150"/>
    <n v="21.428571428571399"/>
    <n v="150"/>
    <m/>
    <n v="64350"/>
    <x v="0"/>
    <n v="4480"/>
    <x v="508"/>
    <x v="0"/>
    <m/>
  </r>
  <r>
    <d v="2022-12-26T00:08:29"/>
    <x v="11"/>
    <n v="3"/>
    <s v="CANO JIMENEZ ESNEIDER"/>
    <x v="4"/>
    <x v="3"/>
    <n v="164"/>
    <n v="23.428571428571399"/>
    <n v="151.76"/>
    <m/>
    <n v="65142"/>
    <x v="0"/>
    <n v="9008.3333000000002"/>
    <x v="509"/>
    <x v="0"/>
    <m/>
  </r>
  <r>
    <d v="2022-12-26T00:08:29"/>
    <x v="11"/>
    <n v="5"/>
    <s v="LONDOO ORTIZ ARNOLD DAVID"/>
    <x v="0"/>
    <x v="0"/>
    <n v="243"/>
    <n v="27"/>
    <n v="195.12"/>
    <m/>
    <n v="83754"/>
    <x v="1"/>
    <n v="9008.3333000000002"/>
    <x v="509"/>
    <x v="0"/>
    <m/>
  </r>
  <r>
    <d v="2022-12-26T00:08:30"/>
    <x v="11"/>
    <n v="10"/>
    <s v="NARANJO NARANJO ELKIN BRAYAN"/>
    <x v="4"/>
    <x v="0"/>
    <n v="149"/>
    <n v="21.285714285714299"/>
    <n v="151.76"/>
    <m/>
    <n v="65142"/>
    <x v="0"/>
    <n v="9008.3333000000002"/>
    <x v="509"/>
    <x v="0"/>
    <m/>
  </r>
  <r>
    <d v="2022-12-26T00:08:30"/>
    <x v="11"/>
    <n v="13"/>
    <s v="BOLIVAR PARIAS RICARDO STIVEN"/>
    <x v="6"/>
    <x v="3"/>
    <n v="154"/>
    <n v="19.25"/>
    <n v="173.44"/>
    <m/>
    <n v="74448"/>
    <x v="0"/>
    <n v="9008.3333000000002"/>
    <x v="509"/>
    <x v="0"/>
    <m/>
  </r>
  <r>
    <d v="2022-12-26T00:08:30"/>
    <x v="11"/>
    <n v="14"/>
    <s v="YOLAGRI ALEX WILMAR"/>
    <x v="4"/>
    <x v="3"/>
    <n v="211"/>
    <n v="30.1428571428571"/>
    <n v="151.76"/>
    <m/>
    <n v="65142"/>
    <x v="1"/>
    <n v="9008.3333000000002"/>
    <x v="509"/>
    <x v="0"/>
    <m/>
  </r>
  <r>
    <d v="2022-12-26T00:08:30"/>
    <x v="11"/>
    <n v="16"/>
    <s v="MEJIA YEISON"/>
    <x v="2"/>
    <x v="3"/>
    <n v="110"/>
    <n v="18.3333333333333"/>
    <n v="130.08000000000001"/>
    <m/>
    <n v="55836"/>
    <x v="0"/>
    <n v="9008.3333000000002"/>
    <x v="509"/>
    <x v="0"/>
    <m/>
  </r>
  <r>
    <d v="2022-12-26T00:08:30"/>
    <x v="11"/>
    <n v="17"/>
    <s v="GALINDEZ CHAVARRIAGA LUIS FERNANDO"/>
    <x v="2"/>
    <x v="3"/>
    <n v="118"/>
    <n v="19.6666666666667"/>
    <n v="130.08000000000001"/>
    <m/>
    <n v="55836"/>
    <x v="0"/>
    <n v="9008.3333000000002"/>
    <x v="509"/>
    <x v="0"/>
    <m/>
  </r>
  <r>
    <d v="2022-12-26T00:08:31"/>
    <x v="11"/>
    <n v="19"/>
    <s v="CARMONA ESTRADA SANTIAGO"/>
    <x v="2"/>
    <x v="0"/>
    <n v="112"/>
    <n v="18.6666666666667"/>
    <n v="130.08000000000001"/>
    <m/>
    <n v="55836"/>
    <x v="0"/>
    <n v="9008.3333000000002"/>
    <x v="509"/>
    <x v="0"/>
    <m/>
  </r>
  <r>
    <d v="2022-12-26T00:08:31"/>
    <x v="11"/>
    <n v="22"/>
    <s v="QUIRAMA CASTAEDA JHON JADER"/>
    <x v="8"/>
    <x v="0"/>
    <n v="91"/>
    <n v="18.2"/>
    <n v="108.4"/>
    <m/>
    <n v="46530"/>
    <x v="1"/>
    <n v="9008.3333000000002"/>
    <x v="509"/>
    <x v="0"/>
    <m/>
  </r>
  <r>
    <d v="2022-12-26T00:08:31"/>
    <x v="11"/>
    <n v="40"/>
    <s v="OCAMPO OCAMPO ANTONIO JOSE"/>
    <x v="6"/>
    <x v="0"/>
    <n v="160"/>
    <n v="20"/>
    <n v="173.44"/>
    <m/>
    <n v="74448"/>
    <x v="0"/>
    <n v="9008.3333000000002"/>
    <x v="509"/>
    <x v="0"/>
    <m/>
  </r>
  <r>
    <d v="2022-12-26T00:08:31"/>
    <x v="11"/>
    <n v="42"/>
    <s v="HURTADO MADRID JUAN ESTEBAN"/>
    <x v="2"/>
    <x v="1"/>
    <n v="114"/>
    <n v="19"/>
    <n v="130.08000000000001"/>
    <m/>
    <n v="55836"/>
    <x v="0"/>
    <n v="9008.3333000000002"/>
    <x v="509"/>
    <x v="0"/>
    <m/>
  </r>
  <r>
    <d v="2022-12-26T00:08:50"/>
    <x v="11"/>
    <n v="1"/>
    <s v="BERRIO GIL YEYSON DARIO"/>
    <x v="4"/>
    <x v="0"/>
    <n v="126"/>
    <n v="18"/>
    <n v="126"/>
    <m/>
    <n v="53550"/>
    <x v="0"/>
    <n v="7033.3333000000002"/>
    <x v="509"/>
    <x v="0"/>
    <m/>
  </r>
  <r>
    <d v="2022-12-26T00:08:50"/>
    <x v="11"/>
    <n v="20"/>
    <s v="TABORDA ROJAS DIEGO ALEJANDRO"/>
    <x v="8"/>
    <x v="0"/>
    <n v="85"/>
    <n v="17"/>
    <n v="85"/>
    <m/>
    <n v="36000"/>
    <x v="0"/>
    <n v="7033.3333000000002"/>
    <x v="509"/>
    <x v="0"/>
    <m/>
  </r>
  <r>
    <d v="2022-12-27T01:20:15"/>
    <x v="1"/>
    <n v="2"/>
    <s v="CAAS LEZCANO IVAN ARTURO"/>
    <x v="2"/>
    <x v="0"/>
    <n v="187"/>
    <n v="31.1666666666667"/>
    <n v="149.628997867804"/>
    <m/>
    <n v="64633.048999999999"/>
    <x v="1"/>
    <n v="12913.3333"/>
    <x v="510"/>
    <x v="0"/>
    <m/>
  </r>
  <r>
    <d v="2022-12-27T01:20:16"/>
    <x v="1"/>
    <n v="3"/>
    <s v="CANO JIMENEZ ESNEIDER"/>
    <x v="6"/>
    <x v="1"/>
    <n v="177"/>
    <n v="22.125"/>
    <n v="199.50533049040499"/>
    <s v="Se descuenta el viaje de 10 49 am ya que NO espera el tiempo indicado en el paradero"/>
    <n v="86177.398700000005"/>
    <x v="0"/>
    <n v="12913.3333"/>
    <x v="510"/>
    <x v="0"/>
    <m/>
  </r>
  <r>
    <d v="2022-12-27T01:20:16"/>
    <x v="1"/>
    <n v="4"/>
    <s v="ORTEGA ARROYAVE JUAN PABLO"/>
    <x v="0"/>
    <x v="0"/>
    <n v="226"/>
    <n v="25.1111111111111"/>
    <n v="224.443496801706"/>
    <m/>
    <n v="96949.573600000003"/>
    <x v="0"/>
    <n v="12913.3333"/>
    <x v="510"/>
    <x v="0"/>
    <m/>
  </r>
  <r>
    <d v="2022-12-27T01:20:16"/>
    <x v="1"/>
    <n v="5"/>
    <s v="LONDOO ORTIZ ARNOLD DAVID"/>
    <x v="11"/>
    <x v="3"/>
    <n v="79"/>
    <n v="31.6"/>
    <n v="62.345415778251599"/>
    <m/>
    <n v="26930.437099999999"/>
    <x v="1"/>
    <n v="12913.3333"/>
    <x v="510"/>
    <x v="0"/>
    <m/>
  </r>
  <r>
    <d v="2022-12-27T01:20:16"/>
    <x v="1"/>
    <n v="7"/>
    <s v="VILLA RIOS JHON ANDERSON"/>
    <x v="6"/>
    <x v="0"/>
    <n v="181"/>
    <n v="21.294117647058801"/>
    <n v="211.97441364605501"/>
    <m/>
    <n v="91563.486099999995"/>
    <x v="1"/>
    <n v="12913.3333"/>
    <x v="510"/>
    <x v="0"/>
    <m/>
  </r>
  <r>
    <d v="2022-12-27T01:20:16"/>
    <x v="1"/>
    <n v="8"/>
    <s v="LONDOO CADAVID DAVID SANTIAGO"/>
    <x v="3"/>
    <x v="0"/>
    <n v="215"/>
    <n v="21.5"/>
    <n v="249.381663113006"/>
    <m/>
    <n v="107721.7484"/>
    <x v="1"/>
    <n v="12913.3333"/>
    <x v="510"/>
    <x v="0"/>
    <m/>
  </r>
  <r>
    <d v="2022-12-27T01:20:16"/>
    <x v="1"/>
    <n v="13"/>
    <s v="BOLIVAR PARIAS RICARDO STIVEN"/>
    <x v="6"/>
    <x v="0"/>
    <n v="170"/>
    <n v="21.25"/>
    <n v="199.50533049040499"/>
    <m/>
    <n v="86177.398700000005"/>
    <x v="0"/>
    <n v="12913.3333"/>
    <x v="510"/>
    <x v="0"/>
    <m/>
  </r>
  <r>
    <d v="2022-12-27T01:20:17"/>
    <x v="9"/>
    <n v="14"/>
    <s v="CARVAJAL SALAZAR HECTOR MARINO"/>
    <x v="0"/>
    <x v="0"/>
    <n v="228"/>
    <n v="25.3333333333333"/>
    <n v="224.443496801706"/>
    <s v="2 Descuentos (Usuarios con movilidad reducida) "/>
    <n v="96949.573600000003"/>
    <x v="1"/>
    <n v="12913.3333"/>
    <x v="510"/>
    <x v="0"/>
    <m/>
  </r>
  <r>
    <d v="2022-12-27T01:20:17"/>
    <x v="9"/>
    <n v="16"/>
    <s v="MEJIA YEISON"/>
    <x v="0"/>
    <x v="0"/>
    <n v="218"/>
    <n v="24.2222222222222"/>
    <n v="224.443496801706"/>
    <m/>
    <n v="96949.573600000003"/>
    <x v="0"/>
    <n v="12913.3333"/>
    <x v="510"/>
    <x v="0"/>
    <m/>
  </r>
  <r>
    <d v="2022-12-27T01:20:17"/>
    <x v="9"/>
    <n v="17"/>
    <s v="GALINDEZ CHAVARRIAGA LUIS FERNANDO"/>
    <x v="10"/>
    <x v="3"/>
    <n v="106"/>
    <n v="30.285714285714299"/>
    <n v="87.283582089552198"/>
    <m/>
    <n v="37702.611900000004"/>
    <x v="0"/>
    <n v="12913.3333"/>
    <x v="510"/>
    <x v="0"/>
    <m/>
  </r>
  <r>
    <d v="2022-12-27T01:20:17"/>
    <x v="9"/>
    <n v="18"/>
    <s v="GIL CORDOBA MATEO"/>
    <x v="6"/>
    <x v="0"/>
    <n v="179"/>
    <n v="22.375"/>
    <n v="199.50533049040499"/>
    <s v="12 Descuentos (11 Transbordo veh 19 y Conduct)"/>
    <n v="86177.398700000005"/>
    <x v="0"/>
    <n v="12913.3333"/>
    <x v="510"/>
    <x v="0"/>
    <m/>
  </r>
  <r>
    <d v="2022-12-27T01:20:17"/>
    <x v="9"/>
    <n v="19"/>
    <s v="CARMONA ESTRADA SANTIAGO"/>
    <x v="10"/>
    <x v="0"/>
    <n v="133"/>
    <n v="29.5555555555556"/>
    <n v="112.221748400853"/>
    <m/>
    <n v="48474.786800000002"/>
    <x v="0"/>
    <n v="12913.3333"/>
    <x v="510"/>
    <x v="0"/>
    <m/>
  </r>
  <r>
    <d v="2022-12-27T01:20:17"/>
    <x v="9"/>
    <n v="20"/>
    <s v="VALENCIA MENDOZA JHON"/>
    <x v="3"/>
    <x v="0"/>
    <n v="285"/>
    <n v="28.5"/>
    <n v="249.381663113006"/>
    <s v="3 Descuentos (Conduct y 2 Propietarios)"/>
    <n v="107721.7484"/>
    <x v="0"/>
    <n v="12913.3333"/>
    <x v="510"/>
    <x v="0"/>
    <m/>
  </r>
  <r>
    <d v="2022-12-27T01:20:18"/>
    <x v="9"/>
    <n v="21"/>
    <s v="MACIAS HERNANDEZ JULIAN DAVID"/>
    <x v="4"/>
    <x v="0"/>
    <n v="163"/>
    <n v="23.285714285714299"/>
    <n v="174.567164179104"/>
    <s v="13 Descuentos (Conduct y 12 Transbordo veh 23)"/>
    <n v="75405.223899999997"/>
    <x v="0"/>
    <n v="12913.3333"/>
    <x v="510"/>
    <x v="0"/>
    <m/>
  </r>
  <r>
    <d v="2022-12-27T01:20:18"/>
    <x v="9"/>
    <n v="22"/>
    <s v="QUIRAMA CASTAEDA JHON JADER"/>
    <x v="0"/>
    <x v="0"/>
    <n v="204"/>
    <n v="22.6666666666667"/>
    <n v="224.443496801706"/>
    <m/>
    <n v="96949.573600000003"/>
    <x v="1"/>
    <n v="12913.3333"/>
    <x v="510"/>
    <x v="0"/>
    <m/>
  </r>
  <r>
    <d v="2022-12-27T01:20:18"/>
    <x v="9"/>
    <n v="23"/>
    <s v="GIL BRAN DUVEIMAR"/>
    <x v="2"/>
    <x v="0"/>
    <n v="150"/>
    <n v="27.272727272727298"/>
    <n v="137.15991471215401"/>
    <m/>
    <n v="59246.961600000002"/>
    <x v="2"/>
    <n v="12913.3333"/>
    <x v="510"/>
    <x v="0"/>
    <m/>
  </r>
  <r>
    <d v="2022-12-27T01:20:18"/>
    <x v="9"/>
    <n v="24"/>
    <s v="PACHECO MOGOLLON ELIAS ISIDRO"/>
    <x v="0"/>
    <x v="0"/>
    <n v="228"/>
    <n v="25.3333333333333"/>
    <n v="224.443496801706"/>
    <m/>
    <n v="96949.573600000003"/>
    <x v="0"/>
    <n v="12913.3333"/>
    <x v="510"/>
    <x v="0"/>
    <m/>
  </r>
  <r>
    <d v="2022-12-27T01:20:18"/>
    <x v="9"/>
    <n v="26"/>
    <s v="ESPINOZA CHAVARRIA GUILLERMO LEON"/>
    <x v="10"/>
    <x v="3"/>
    <n v="112"/>
    <n v="24.8888888888889"/>
    <n v="112.221748400853"/>
    <m/>
    <n v="48474.786800000002"/>
    <x v="0"/>
    <n v="12913.3333"/>
    <x v="510"/>
    <x v="0"/>
    <m/>
  </r>
  <r>
    <d v="2022-12-27T01:20:18"/>
    <x v="9"/>
    <n v="27"/>
    <s v="DURANGO DAVID JOSE"/>
    <x v="0"/>
    <x v="1"/>
    <n v="208"/>
    <n v="23.1111111111111"/>
    <n v="224.443496801706"/>
    <m/>
    <n v="96949.573600000003"/>
    <x v="0"/>
    <n v="12913.3333"/>
    <x v="510"/>
    <x v="0"/>
    <m/>
  </r>
  <r>
    <d v="2022-12-27T01:20:19"/>
    <x v="9"/>
    <n v="30"/>
    <s v="HIGUITA JHOSIMAR"/>
    <x v="6"/>
    <x v="0"/>
    <n v="205"/>
    <n v="25.625"/>
    <n v="199.50533049040499"/>
    <m/>
    <n v="86177.398700000005"/>
    <x v="0"/>
    <n v="12913.3333"/>
    <x v="510"/>
    <x v="0"/>
    <m/>
  </r>
  <r>
    <d v="2022-12-27T01:20:19"/>
    <x v="1"/>
    <n v="31"/>
    <s v="YOLAGRI ALEX WILMAR"/>
    <x v="0"/>
    <x v="0"/>
    <n v="221"/>
    <n v="24.5555555555556"/>
    <n v="224.443496801706"/>
    <m/>
    <n v="96949.573600000003"/>
    <x v="0"/>
    <n v="12913.3333"/>
    <x v="510"/>
    <x v="0"/>
    <m/>
  </r>
  <r>
    <d v="2022-12-27T01:20:19"/>
    <x v="1"/>
    <n v="34"/>
    <s v="MONTOYA OSPINA GILBERTO ANTONIO"/>
    <x v="9"/>
    <x v="1"/>
    <n v="298"/>
    <n v="24.8333333333333"/>
    <n v="299.25799573560801"/>
    <m/>
    <n v="129266.0981"/>
    <x v="0"/>
    <n v="12913.3333"/>
    <x v="510"/>
    <x v="0"/>
    <m/>
  </r>
  <r>
    <d v="2022-12-27T01:20:20"/>
    <x v="1"/>
    <n v="35"/>
    <s v="URIBE HERRERA JUAN ESTEBAN"/>
    <x v="1"/>
    <x v="3"/>
    <n v="265"/>
    <n v="24.090909090909101"/>
    <n v="274.31982942430699"/>
    <m/>
    <n v="118493.9232"/>
    <x v="1"/>
    <n v="12913.3333"/>
    <x v="510"/>
    <x v="0"/>
    <m/>
  </r>
  <r>
    <d v="2022-12-27T01:20:20"/>
    <x v="1"/>
    <n v="36"/>
    <s v="MARTINEZ CHAVERRA LUIS NORBERTO"/>
    <x v="3"/>
    <x v="1"/>
    <n v="273"/>
    <n v="27.3"/>
    <n v="249.381663113006"/>
    <s v="1 Descuento (Despachadora Angela) "/>
    <n v="107721.7484"/>
    <x v="0"/>
    <n v="12913.3333"/>
    <x v="510"/>
    <x v="0"/>
    <m/>
  </r>
  <r>
    <d v="2022-12-27T01:20:20"/>
    <x v="1"/>
    <n v="37"/>
    <s v="RESTREPO RODRIGUEZ LIBARDO ANDRES"/>
    <x v="6"/>
    <x v="0"/>
    <n v="228"/>
    <n v="28.5"/>
    <n v="199.50533049040499"/>
    <m/>
    <n v="86177.398700000005"/>
    <x v="1"/>
    <n v="12913.3333"/>
    <x v="510"/>
    <x v="0"/>
    <m/>
  </r>
  <r>
    <d v="2022-12-27T01:20:21"/>
    <x v="1"/>
    <n v="38"/>
    <s v="DURANGO MANCO ANDRES DE JESUS"/>
    <x v="10"/>
    <x v="0"/>
    <n v="102"/>
    <n v="22.6666666666667"/>
    <n v="112.221748400853"/>
    <s v="1 Descuento (Propietario) "/>
    <n v="48474.786800000002"/>
    <x v="0"/>
    <n v="12913.3333"/>
    <x v="510"/>
    <x v="0"/>
    <m/>
  </r>
  <r>
    <d v="2022-12-27T01:20:21"/>
    <x v="1"/>
    <n v="39"/>
    <s v="PIEDRAHITA MUOZ JUAN PABLO"/>
    <x v="1"/>
    <x v="0"/>
    <n v="273"/>
    <n v="24.818181818181799"/>
    <n v="274.31982942430699"/>
    <s v="2 Descuentos (Propietario y Electrico) "/>
    <n v="118493.9232"/>
    <x v="0"/>
    <n v="12913.3333"/>
    <x v="510"/>
    <x v="0"/>
    <m/>
  </r>
  <r>
    <d v="2022-12-27T01:20:21"/>
    <x v="1"/>
    <n v="40"/>
    <s v="OCAMPO OCAMPO ANTONIO JOSE"/>
    <x v="12"/>
    <x v="0"/>
    <n v="297"/>
    <n v="22.846153846153801"/>
    <n v="324.196162046908"/>
    <m/>
    <n v="140038.27290000001"/>
    <x v="0"/>
    <n v="12913.3333"/>
    <x v="510"/>
    <x v="0"/>
    <m/>
  </r>
  <r>
    <d v="2022-12-27T01:20:22"/>
    <x v="1"/>
    <n v="41"/>
    <s v="GARCIA DAVID WILSON ALBERTO"/>
    <x v="6"/>
    <x v="0"/>
    <n v="237"/>
    <n v="29.625"/>
    <n v="199.50533049040499"/>
    <m/>
    <n v="86177.398700000005"/>
    <x v="1"/>
    <n v="12913.3333"/>
    <x v="510"/>
    <x v="0"/>
    <m/>
  </r>
  <r>
    <d v="2022-12-27T01:20:26"/>
    <x v="1"/>
    <n v="6"/>
    <s v="VARGAS ROJAS DIELMER AUGUSTO"/>
    <x v="3"/>
    <x v="0"/>
    <n v="181"/>
    <n v="18.100000000000001"/>
    <n v="181"/>
    <m/>
    <n v="76950"/>
    <x v="0"/>
    <n v="11840"/>
    <x v="510"/>
    <x v="0"/>
    <m/>
  </r>
  <r>
    <d v="2022-12-27T01:20:27"/>
    <x v="9"/>
    <n v="15"/>
    <s v="LONDOO LOPERA DUVAN ANDRES"/>
    <x v="6"/>
    <x v="0"/>
    <n v="168"/>
    <n v="21"/>
    <n v="168"/>
    <m/>
    <n v="72000"/>
    <x v="0"/>
    <n v="11840"/>
    <x v="510"/>
    <x v="0"/>
    <m/>
  </r>
  <r>
    <d v="2022-12-27T01:20:27"/>
    <x v="9"/>
    <n v="29"/>
    <s v="VALENCIA MENDOZA JHON"/>
    <x v="10"/>
    <x v="0"/>
    <n v="78"/>
    <n v="17.3333333333333"/>
    <n v="78"/>
    <m/>
    <n v="33075"/>
    <x v="0"/>
    <n v="11840"/>
    <x v="510"/>
    <x v="0"/>
    <m/>
  </r>
  <r>
    <d v="2022-12-27T01:20:27"/>
    <x v="1"/>
    <n v="33"/>
    <s v="DE OSSA TORRES CARLOS ANDRES"/>
    <x v="6"/>
    <x v="0"/>
    <n v="165"/>
    <n v="20.625"/>
    <n v="165"/>
    <s v="1 Descuento (Despachadora Angela)"/>
    <n v="70650"/>
    <x v="0"/>
    <n v="11840"/>
    <x v="510"/>
    <x v="0"/>
    <m/>
  </r>
  <r>
    <d v="2022-12-28T01:18:15"/>
    <x v="9"/>
    <n v="2"/>
    <s v="CAAS LEZCANO IVAN ARTURO"/>
    <x v="6"/>
    <x v="0"/>
    <n v="199"/>
    <n v="24.875"/>
    <n v="187.75510204081601"/>
    <m/>
    <n v="80889.795899999997"/>
    <x v="1"/>
    <n v="14415.1515"/>
    <x v="511"/>
    <x v="0"/>
    <m/>
  </r>
  <r>
    <d v="2022-12-28T01:18:15"/>
    <x v="9"/>
    <n v="3"/>
    <s v="ESPINOZA CHAVARRIA GUILLERMO LEON"/>
    <x v="4"/>
    <x v="3"/>
    <n v="160"/>
    <n v="22.8571428571429"/>
    <n v="164.28571428571399"/>
    <s v="1 Descuento (Transbordo) "/>
    <n v="70778.571400000001"/>
    <x v="0"/>
    <n v="14415.1515"/>
    <x v="511"/>
    <x v="0"/>
    <m/>
  </r>
  <r>
    <d v="2022-12-28T01:18:15"/>
    <x v="9"/>
    <n v="4"/>
    <s v="IDARRAGA GARCIA MIGUEL ANGEL"/>
    <x v="8"/>
    <x v="0"/>
    <n v="112"/>
    <n v="22.4"/>
    <n v="117.34693877551"/>
    <m/>
    <n v="50556.1224"/>
    <x v="0"/>
    <n v="14415.1515"/>
    <x v="511"/>
    <x v="0"/>
    <m/>
  </r>
  <r>
    <d v="2022-12-28T01:18:15"/>
    <x v="9"/>
    <n v="5"/>
    <s v="MARTINEZ MANCO JUAN FELIPE"/>
    <x v="10"/>
    <x v="0"/>
    <n v="106"/>
    <n v="23.5555555555556"/>
    <n v="105.612244897959"/>
    <m/>
    <n v="45500.510199999997"/>
    <x v="1"/>
    <n v="14415.1515"/>
    <x v="511"/>
    <x v="0"/>
    <m/>
  </r>
  <r>
    <d v="2022-12-28T01:18:16"/>
    <x v="9"/>
    <n v="6"/>
    <s v="VARGAS ROJAS DIELMER AUGUSTO"/>
    <x v="4"/>
    <x v="0"/>
    <n v="139"/>
    <n v="19.8571428571429"/>
    <n v="164.28571428571399"/>
    <m/>
    <n v="70778.571400000001"/>
    <x v="0"/>
    <n v="14415.1515"/>
    <x v="511"/>
    <x v="0"/>
    <m/>
  </r>
  <r>
    <d v="2022-12-28T01:18:16"/>
    <x v="9"/>
    <n v="7"/>
    <s v="VILLA RIOS JHON ANDERSON"/>
    <x v="6"/>
    <x v="0"/>
    <n v="196"/>
    <n v="24.5"/>
    <n v="187.75510204081601"/>
    <m/>
    <n v="80889.795899999997"/>
    <x v="1"/>
    <n v="14415.1515"/>
    <x v="511"/>
    <x v="0"/>
    <m/>
  </r>
  <r>
    <d v="2022-12-28T01:18:16"/>
    <x v="12"/>
    <n v="9"/>
    <s v="HIGUITA JHOSIMAR"/>
    <x v="0"/>
    <x v="0"/>
    <n v="169"/>
    <n v="18.7777777777778"/>
    <n v="211.224489795918"/>
    <m/>
    <n v="91001.020399999994"/>
    <x v="0"/>
    <n v="14415.1515"/>
    <x v="511"/>
    <x v="0"/>
    <m/>
  </r>
  <r>
    <d v="2022-12-28T01:18:16"/>
    <x v="9"/>
    <n v="10"/>
    <s v="PIEDRAHITA MADRID SANTIAGO"/>
    <x v="2"/>
    <x v="0"/>
    <n v="119"/>
    <n v="19.8333333333333"/>
    <n v="140.816326530612"/>
    <m/>
    <n v="60667.346899999997"/>
    <x v="0"/>
    <n v="14415.1515"/>
    <x v="511"/>
    <x v="0"/>
    <m/>
  </r>
  <r>
    <d v="2022-12-28T01:18:16"/>
    <x v="1"/>
    <n v="11"/>
    <s v="HURTADO MADRID JUAN ESTEBAN"/>
    <x v="0"/>
    <x v="1"/>
    <n v="178"/>
    <n v="19.7777777777778"/>
    <n v="211.224489795918"/>
    <s v="1 Descuento (Despachadora Angela) "/>
    <n v="91001.020399999994"/>
    <x v="0"/>
    <n v="14415.1515"/>
    <x v="511"/>
    <x v="0"/>
    <m/>
  </r>
  <r>
    <d v="2022-12-28T01:18:16"/>
    <x v="1"/>
    <n v="12"/>
    <s v="MORALES CASTAEDA JONNY EDISON"/>
    <x v="2"/>
    <x v="0"/>
    <n v="138"/>
    <n v="23"/>
    <n v="140.816326530612"/>
    <m/>
    <n v="60667.346899999997"/>
    <x v="0"/>
    <n v="14415.1515"/>
    <x v="511"/>
    <x v="0"/>
    <m/>
  </r>
  <r>
    <d v="2022-12-28T01:18:17"/>
    <x v="1"/>
    <n v="13"/>
    <s v="BOLIVAR PARIAS RICARDO STIVEN"/>
    <x v="0"/>
    <x v="0"/>
    <n v="201"/>
    <n v="22.3333333333333"/>
    <n v="211.224489795918"/>
    <m/>
    <n v="91001.020399999994"/>
    <x v="0"/>
    <n v="14415.1515"/>
    <x v="511"/>
    <x v="0"/>
    <m/>
  </r>
  <r>
    <d v="2022-12-28T01:18:17"/>
    <x v="1"/>
    <n v="14"/>
    <s v="CARVAJAL SALAZAR HECTOR MARINO"/>
    <x v="0"/>
    <x v="0"/>
    <n v="188"/>
    <n v="20.8888888888889"/>
    <n v="211.224489795918"/>
    <m/>
    <n v="91001.020399999994"/>
    <x v="1"/>
    <n v="14415.1515"/>
    <x v="511"/>
    <x v="0"/>
    <m/>
  </r>
  <r>
    <d v="2022-12-28T01:18:17"/>
    <x v="1"/>
    <n v="15"/>
    <s v="LONDOO LOPERA DUVAN ANDRES"/>
    <x v="0"/>
    <x v="0"/>
    <n v="175"/>
    <n v="19.4444444444444"/>
    <n v="211.224489795918"/>
    <s v="1 Descuento (Despachador fernando) "/>
    <n v="91001.020399999994"/>
    <x v="0"/>
    <n v="14415.1515"/>
    <x v="511"/>
    <x v="0"/>
    <m/>
  </r>
  <r>
    <d v="2022-12-28T01:18:17"/>
    <x v="1"/>
    <n v="16"/>
    <s v="MEJIA YEISON"/>
    <x v="6"/>
    <x v="0"/>
    <n v="179"/>
    <n v="22.375"/>
    <n v="187.75510204081601"/>
    <m/>
    <n v="80889.795899999997"/>
    <x v="0"/>
    <n v="14415.1515"/>
    <x v="511"/>
    <x v="0"/>
    <m/>
  </r>
  <r>
    <d v="2022-12-28T01:18:17"/>
    <x v="1"/>
    <n v="17"/>
    <s v="GALINDEZ CHAVARRIAGA LUIS FERNANDO"/>
    <x v="10"/>
    <x v="3"/>
    <n v="107"/>
    <n v="26.75"/>
    <n v="93.877551020408205"/>
    <m/>
    <n v="40444.898000000001"/>
    <x v="0"/>
    <n v="14415.1515"/>
    <x v="511"/>
    <x v="0"/>
    <m/>
  </r>
  <r>
    <d v="2022-12-28T01:18:18"/>
    <x v="1"/>
    <n v="18"/>
    <s v="RENDON VIANA HUMBERTO DE JESUS"/>
    <x v="6"/>
    <x v="0"/>
    <n v="157"/>
    <n v="20.933333333333302"/>
    <n v="176.02040816326499"/>
    <m/>
    <n v="75834.183699999994"/>
    <x v="0"/>
    <n v="14415.1515"/>
    <x v="511"/>
    <x v="0"/>
    <m/>
  </r>
  <r>
    <d v="2022-12-28T01:18:18"/>
    <x v="1"/>
    <n v="19"/>
    <s v="CARMONA ESTRADA SANTIAGO"/>
    <x v="0"/>
    <x v="0"/>
    <n v="226"/>
    <n v="25.1111111111111"/>
    <n v="211.224489795918"/>
    <m/>
    <n v="91001.020399999994"/>
    <x v="0"/>
    <n v="14415.1515"/>
    <x v="511"/>
    <x v="0"/>
    <m/>
  </r>
  <r>
    <d v="2022-12-28T01:18:18"/>
    <x v="1"/>
    <n v="20"/>
    <s v="TABORDA ROJAS DIEGO ALEJANDRO"/>
    <x v="0"/>
    <x v="0"/>
    <n v="232"/>
    <n v="25.7777777777778"/>
    <n v="211.224489795918"/>
    <m/>
    <n v="91001.020399999994"/>
    <x v="0"/>
    <n v="14415.1515"/>
    <x v="511"/>
    <x v="0"/>
    <m/>
  </r>
  <r>
    <d v="2022-12-28T01:18:18"/>
    <x v="1"/>
    <n v="21"/>
    <s v="MACIAS HERNANDEZ JULIAN DAVID"/>
    <x v="6"/>
    <x v="0"/>
    <n v="211"/>
    <n v="26.375"/>
    <n v="187.75510204081601"/>
    <m/>
    <n v="80889.795899999997"/>
    <x v="0"/>
    <n v="14415.1515"/>
    <x v="511"/>
    <x v="0"/>
    <m/>
  </r>
  <r>
    <d v="2022-12-28T01:18:18"/>
    <x v="1"/>
    <n v="22"/>
    <s v="QUIRAMA CASTAEDA JHON JADER"/>
    <x v="0"/>
    <x v="3"/>
    <n v="233"/>
    <n v="25.8888888888889"/>
    <n v="211.224489795918"/>
    <m/>
    <n v="91001.020399999994"/>
    <x v="1"/>
    <n v="14415.1515"/>
    <x v="511"/>
    <x v="0"/>
    <m/>
  </r>
  <r>
    <d v="2022-12-28T01:18:19"/>
    <x v="1"/>
    <n v="23"/>
    <s v="GIL BRAN DUVEIMAR"/>
    <x v="8"/>
    <x v="0"/>
    <n v="148"/>
    <n v="29.6"/>
    <n v="117.34693877551"/>
    <m/>
    <n v="50556.1224"/>
    <x v="2"/>
    <n v="14415.1515"/>
    <x v="511"/>
    <x v="0"/>
    <m/>
  </r>
  <r>
    <d v="2022-12-28T01:18:19"/>
    <x v="1"/>
    <n v="24"/>
    <s v="PACHECO MOGOLLON ELIAS ISIDRO"/>
    <x v="6"/>
    <x v="0"/>
    <n v="206"/>
    <n v="25.75"/>
    <n v="187.75510204081601"/>
    <m/>
    <n v="80889.795899999997"/>
    <x v="0"/>
    <n v="14415.1515"/>
    <x v="511"/>
    <x v="0"/>
    <m/>
  </r>
  <r>
    <d v="2022-12-28T01:18:19"/>
    <x v="1"/>
    <n v="26"/>
    <s v="FRANCO BRAVO JHOAN FERNANDO"/>
    <x v="10"/>
    <x v="0"/>
    <n v="94"/>
    <n v="20.8888888888889"/>
    <n v="105.612244897959"/>
    <m/>
    <n v="45500.510199999997"/>
    <x v="0"/>
    <n v="14415.1515"/>
    <x v="511"/>
    <x v="0"/>
    <m/>
  </r>
  <r>
    <d v="2022-12-28T01:18:20"/>
    <x v="1"/>
    <n v="29"/>
    <s v="VALENCIA MENDOZA JHON"/>
    <x v="0"/>
    <x v="0"/>
    <n v="212"/>
    <n v="23.5555555555556"/>
    <n v="211.224489795918"/>
    <m/>
    <n v="91001.020399999994"/>
    <x v="0"/>
    <n v="14415.1515"/>
    <x v="511"/>
    <x v="0"/>
    <m/>
  </r>
  <r>
    <d v="2022-12-28T01:18:20"/>
    <x v="9"/>
    <n v="31"/>
    <s v="YOLAGRI ALEX WILMAR"/>
    <x v="6"/>
    <x v="0"/>
    <n v="206"/>
    <n v="25.75"/>
    <n v="187.75510204081601"/>
    <m/>
    <n v="80889.795899999997"/>
    <x v="0"/>
    <n v="14415.1515"/>
    <x v="511"/>
    <x v="0"/>
    <m/>
  </r>
  <r>
    <d v="2022-12-28T01:18:20"/>
    <x v="9"/>
    <n v="32"/>
    <s v="GIL CORDOBA MATEO"/>
    <x v="6"/>
    <x v="0"/>
    <n v="161"/>
    <n v="20.125"/>
    <n v="187.75510204081601"/>
    <m/>
    <n v="80889.795899999997"/>
    <x v="0"/>
    <n v="14415.1515"/>
    <x v="511"/>
    <x v="0"/>
    <m/>
  </r>
  <r>
    <d v="2022-12-28T01:18:20"/>
    <x v="9"/>
    <n v="33"/>
    <s v="DE OSSA TORRES CARLOS ANDRES"/>
    <x v="4"/>
    <x v="0"/>
    <n v="156"/>
    <n v="22.285714285714299"/>
    <n v="164.28571428571399"/>
    <s v="2 Descuentos (Conducts)"/>
    <n v="70778.571400000001"/>
    <x v="0"/>
    <n v="14415.1515"/>
    <x v="511"/>
    <x v="0"/>
    <m/>
  </r>
  <r>
    <d v="2022-12-28T01:18:21"/>
    <x v="9"/>
    <n v="34"/>
    <s v="MONTOYA OSPINA GILBERTO ANTONIO"/>
    <x v="1"/>
    <x v="0"/>
    <n v="304"/>
    <n v="27.636363636363601"/>
    <n v="258.16326530612201"/>
    <m/>
    <n v="111223.4694"/>
    <x v="0"/>
    <n v="14415.1515"/>
    <x v="511"/>
    <x v="0"/>
    <m/>
  </r>
  <r>
    <d v="2022-12-28T01:18:21"/>
    <x v="9"/>
    <n v="35"/>
    <s v="LONDOO ORTIZ ARNOLD DAVID"/>
    <x v="6"/>
    <x v="0"/>
    <n v="181"/>
    <n v="22.625"/>
    <n v="187.75510204081601"/>
    <s v="5 Descuentos (3 Incidente con Usuarios y 2 Transbordo veh 42) "/>
    <n v="80889.795899999997"/>
    <x v="1"/>
    <n v="14415.1515"/>
    <x v="511"/>
    <x v="0"/>
    <m/>
  </r>
  <r>
    <d v="2022-12-28T01:18:21"/>
    <x v="9"/>
    <n v="36"/>
    <s v="MARTINEZ CHAVERRA LUIS NORBERTO"/>
    <x v="0"/>
    <x v="0"/>
    <n v="193"/>
    <n v="21.4444444444444"/>
    <n v="211.224489795918"/>
    <m/>
    <n v="91001.020399999994"/>
    <x v="0"/>
    <n v="14415.1515"/>
    <x v="511"/>
    <x v="0"/>
    <m/>
  </r>
  <r>
    <d v="2022-12-28T01:18:21"/>
    <x v="9"/>
    <n v="37"/>
    <s v="RESTREPO RODRIGUEZ LIBARDO ANDRES"/>
    <x v="4"/>
    <x v="0"/>
    <n v="170"/>
    <n v="24.285714285714299"/>
    <n v="164.28571428571399"/>
    <s v="1 Descuento (Conduct) "/>
    <n v="70778.571400000001"/>
    <x v="1"/>
    <n v="14415.1515"/>
    <x v="511"/>
    <x v="0"/>
    <m/>
  </r>
  <r>
    <d v="2022-12-28T01:18:22"/>
    <x v="9"/>
    <n v="38"/>
    <s v="VALENCIA MENDOZA JHON"/>
    <x v="8"/>
    <x v="0"/>
    <n v="124"/>
    <n v="24.8"/>
    <n v="117.34693877551"/>
    <m/>
    <n v="50556.1224"/>
    <x v="0"/>
    <n v="14415.1515"/>
    <x v="511"/>
    <x v="0"/>
    <m/>
  </r>
  <r>
    <d v="2022-12-28T01:18:22"/>
    <x v="9"/>
    <n v="39"/>
    <s v="PIEDRAHITA MUOZ JUAN PABLO"/>
    <x v="4"/>
    <x v="0"/>
    <n v="168"/>
    <n v="24"/>
    <n v="164.28571428571399"/>
    <s v="1 Descuento (Despachador fernando) "/>
    <n v="70778.571400000001"/>
    <x v="0"/>
    <n v="14415.1515"/>
    <x v="511"/>
    <x v="0"/>
    <m/>
  </r>
  <r>
    <d v="2022-12-28T01:18:22"/>
    <x v="9"/>
    <n v="40"/>
    <s v="MONSALVE OCAMPO EDISON GUSTAVO"/>
    <x v="0"/>
    <x v="0"/>
    <n v="220"/>
    <n v="24.4444444444444"/>
    <n v="211.224489795918"/>
    <s v="1 Descuento (Conduct) "/>
    <n v="91001.020399999994"/>
    <x v="0"/>
    <n v="14415.1515"/>
    <x v="511"/>
    <x v="0"/>
    <m/>
  </r>
  <r>
    <d v="2022-12-28T01:18:23"/>
    <x v="9"/>
    <n v="41"/>
    <s v="GARCIA DAVID WILSON ALBERTO"/>
    <x v="8"/>
    <x v="0"/>
    <n v="147"/>
    <n v="29.4"/>
    <n v="117.34693877551"/>
    <m/>
    <n v="50556.1224"/>
    <x v="1"/>
    <n v="14415.1515"/>
    <x v="511"/>
    <x v="0"/>
    <m/>
  </r>
  <r>
    <d v="2022-12-28T01:18:23"/>
    <x v="9"/>
    <n v="42"/>
    <s v="BARRANTES GALLEGO DANIEL CAMILO"/>
    <x v="6"/>
    <x v="0"/>
    <n v="210"/>
    <n v="26.25"/>
    <n v="187.75510204081601"/>
    <s v="4 Descuentos (Transbordo veh 10)"/>
    <n v="80889.795899999997"/>
    <x v="0"/>
    <n v="14415.1515"/>
    <x v="511"/>
    <x v="0"/>
    <m/>
  </r>
  <r>
    <d v="2022-12-28T01:20:23"/>
    <x v="1"/>
    <n v="1"/>
    <s v="VELEZ ZAPATA SANTIAGO"/>
    <x v="10"/>
    <x v="1"/>
    <n v="60"/>
    <n v="15"/>
    <n v="60"/>
    <m/>
    <n v="25200"/>
    <x v="0"/>
    <n v="5360"/>
    <x v="511"/>
    <x v="0"/>
    <m/>
  </r>
  <r>
    <d v="2022-12-28T01:20:23"/>
    <x v="9"/>
    <n v="8"/>
    <s v="LONDOO CADAVID DAVID SANTIAGO"/>
    <x v="6"/>
    <x v="3"/>
    <n v="135"/>
    <n v="16.875"/>
    <n v="135"/>
    <m/>
    <n v="57150"/>
    <x v="1"/>
    <n v="5360"/>
    <x v="511"/>
    <x v="0"/>
    <m/>
  </r>
  <r>
    <d v="2022-12-28T01:20:23"/>
    <x v="1"/>
    <n v="28"/>
    <s v="ORTEGA ARROYAVE JUAN PABLO"/>
    <x v="3"/>
    <x v="0"/>
    <n v="178"/>
    <n v="17.8"/>
    <n v="178"/>
    <s v="1 Descuento (Despachadora Angela) "/>
    <n v="75600"/>
    <x v="0"/>
    <n v="5360"/>
    <x v="511"/>
    <x v="0"/>
    <m/>
  </r>
  <r>
    <d v="2022-12-28T01:20:24"/>
    <x v="1"/>
    <n v="27"/>
    <s v="DURANGO DAVID JOSE"/>
    <x v="11"/>
    <x v="3"/>
    <n v="30"/>
    <n v="15"/>
    <n v="30"/>
    <m/>
    <n v="12600"/>
    <x v="0"/>
    <n v="5360"/>
    <x v="511"/>
    <x v="0"/>
    <m/>
  </r>
  <r>
    <d v="2022-12-29T00:41:12"/>
    <x v="1"/>
    <n v="1"/>
    <s v="VELEZ ZAPATA SANTIAGO"/>
    <x v="6"/>
    <x v="0"/>
    <n v="178"/>
    <n v="22.25"/>
    <n v="199.212598425197"/>
    <m/>
    <n v="86045.669299999994"/>
    <x v="0"/>
    <n v="14172.7273"/>
    <x v="512"/>
    <x v="0"/>
    <m/>
  </r>
  <r>
    <d v="2022-12-29T00:41:12"/>
    <x v="1"/>
    <n v="2"/>
    <s v="CAAS LEZCANO IVAN ARTURO"/>
    <x v="2"/>
    <x v="0"/>
    <n v="141"/>
    <n v="23.5"/>
    <n v="149.409448818898"/>
    <m/>
    <n v="64534.252"/>
    <x v="1"/>
    <n v="14172.7273"/>
    <x v="512"/>
    <x v="0"/>
    <m/>
  </r>
  <r>
    <d v="2022-12-29T00:41:13"/>
    <x v="1"/>
    <n v="3"/>
    <s v="CANO JIMENEZ ESNEIDER"/>
    <x v="6"/>
    <x v="0"/>
    <n v="176"/>
    <n v="22"/>
    <n v="199.212598425197"/>
    <m/>
    <n v="86045.669299999994"/>
    <x v="0"/>
    <n v="14172.7273"/>
    <x v="512"/>
    <x v="0"/>
    <m/>
  </r>
  <r>
    <d v="2022-12-29T00:41:13"/>
    <x v="1"/>
    <n v="4"/>
    <s v="IDARRAGA GARCIA MIGUEL ANGEL"/>
    <x v="6"/>
    <x v="0"/>
    <n v="179"/>
    <n v="22.375"/>
    <n v="199.212598425197"/>
    <m/>
    <n v="86045.669299999994"/>
    <x v="0"/>
    <n v="14172.7273"/>
    <x v="512"/>
    <x v="0"/>
    <m/>
  </r>
  <r>
    <d v="2022-12-29T00:41:13"/>
    <x v="1"/>
    <n v="5"/>
    <s v="MARTINEZ MANCO JUAN FELIPE"/>
    <x v="6"/>
    <x v="0"/>
    <n v="170"/>
    <n v="21.25"/>
    <n v="199.212598425197"/>
    <s v="3 Descuentos (Propietario y 2 Admn)"/>
    <n v="86045.669299999994"/>
    <x v="1"/>
    <n v="14172.7273"/>
    <x v="512"/>
    <x v="0"/>
    <m/>
  </r>
  <r>
    <d v="2022-12-29T00:41:13"/>
    <x v="1"/>
    <n v="6"/>
    <s v="MONSALVE OCAMPO EDISON GUSTAVO"/>
    <x v="6"/>
    <x v="3"/>
    <n v="170"/>
    <n v="21.25"/>
    <n v="199.212598425197"/>
    <m/>
    <n v="86045.669299999994"/>
    <x v="0"/>
    <n v="14172.7273"/>
    <x v="512"/>
    <x v="0"/>
    <m/>
  </r>
  <r>
    <d v="2022-12-29T00:41:13"/>
    <x v="1"/>
    <n v="7"/>
    <s v="VILLA RIOS JHON ANDERSON"/>
    <x v="4"/>
    <x v="0"/>
    <n v="153"/>
    <n v="21.8571428571429"/>
    <n v="174.311023622047"/>
    <m/>
    <n v="75289.960600000006"/>
    <x v="1"/>
    <n v="14172.7273"/>
    <x v="512"/>
    <x v="0"/>
    <m/>
  </r>
  <r>
    <d v="2022-12-29T00:41:13"/>
    <x v="1"/>
    <n v="8"/>
    <s v="VACA FIERRO ROBINSON"/>
    <x v="6"/>
    <x v="0"/>
    <n v="199"/>
    <n v="24.875"/>
    <n v="199.212598425197"/>
    <s v="2 Descuentos (Lorena Recaudo) "/>
    <n v="86045.669299999994"/>
    <x v="1"/>
    <n v="14172.7273"/>
    <x v="512"/>
    <x v="0"/>
    <m/>
  </r>
  <r>
    <d v="2022-12-29T00:41:13"/>
    <x v="1"/>
    <n v="10"/>
    <s v="NARANJO NARANJO ELKIN BRAYAN"/>
    <x v="0"/>
    <x v="0"/>
    <n v="207"/>
    <n v="23"/>
    <n v="224.114173228346"/>
    <s v="2 Descuentos (Propietarios) "/>
    <n v="96801.377999999997"/>
    <x v="0"/>
    <n v="14172.7273"/>
    <x v="512"/>
    <x v="0"/>
    <m/>
  </r>
  <r>
    <d v="2022-12-29T00:41:14"/>
    <x v="9"/>
    <n v="11"/>
    <s v="HURTADO MADRID JUAN ESTEBAN"/>
    <x v="2"/>
    <x v="0"/>
    <n v="135"/>
    <n v="22.5"/>
    <n v="149.409448818898"/>
    <s v="1 Descuento (Jefe de ruta)"/>
    <n v="64534.252"/>
    <x v="0"/>
    <n v="14172.7273"/>
    <x v="512"/>
    <x v="0"/>
    <m/>
  </r>
  <r>
    <d v="2022-12-29T00:41:14"/>
    <x v="9"/>
    <n v="12"/>
    <s v="MORALES CASTAEDA JONNY EDISON"/>
    <x v="10"/>
    <x v="0"/>
    <n v="102"/>
    <n v="29.1428571428571"/>
    <n v="87.155511811023601"/>
    <m/>
    <n v="37644.980300000003"/>
    <x v="0"/>
    <n v="14172.7273"/>
    <x v="512"/>
    <x v="0"/>
    <m/>
  </r>
  <r>
    <d v="2022-12-29T00:41:14"/>
    <x v="9"/>
    <n v="13"/>
    <s v="BOLIVAR PARIAS RICARDO STIVEN"/>
    <x v="2"/>
    <x v="0"/>
    <n v="162"/>
    <n v="27"/>
    <n v="149.409448818898"/>
    <s v="1 Descuento (Conduct)"/>
    <n v="64534.252"/>
    <x v="0"/>
    <n v="14172.7273"/>
    <x v="512"/>
    <x v="0"/>
    <m/>
  </r>
  <r>
    <d v="2022-12-29T00:41:14"/>
    <x v="9"/>
    <n v="14"/>
    <s v="LONDOO ORTIZ ARNOLD DAVID"/>
    <x v="6"/>
    <x v="0"/>
    <n v="184"/>
    <n v="23"/>
    <n v="199.212598425197"/>
    <m/>
    <n v="86045.669299999994"/>
    <x v="1"/>
    <n v="14172.7273"/>
    <x v="512"/>
    <x v="0"/>
    <m/>
  </r>
  <r>
    <d v="2022-12-29T00:41:14"/>
    <x v="9"/>
    <n v="15"/>
    <s v="LOPERA AGUDELO LUIS FRANCISCO"/>
    <x v="4"/>
    <x v="0"/>
    <n v="179"/>
    <n v="25.571428571428601"/>
    <n v="174.311023622047"/>
    <m/>
    <n v="75289.960600000006"/>
    <x v="0"/>
    <n v="14172.7273"/>
    <x v="512"/>
    <x v="0"/>
    <m/>
  </r>
  <r>
    <d v="2022-12-29T00:41:14"/>
    <x v="9"/>
    <n v="16"/>
    <s v="MEJIA YEISON"/>
    <x v="2"/>
    <x v="3"/>
    <n v="139"/>
    <n v="23.1666666666667"/>
    <n v="149.409448818898"/>
    <m/>
    <n v="64534.252"/>
    <x v="0"/>
    <n v="14172.7273"/>
    <x v="512"/>
    <x v="0"/>
    <m/>
  </r>
  <r>
    <d v="2022-12-29T00:41:15"/>
    <x v="9"/>
    <n v="18"/>
    <s v="RENDON VIANA HUMBERTO DE JESUS"/>
    <x v="4"/>
    <x v="0"/>
    <n v="183"/>
    <n v="26.1428571428571"/>
    <n v="174.311023622047"/>
    <m/>
    <n v="75289.960600000006"/>
    <x v="0"/>
    <n v="14172.7273"/>
    <x v="512"/>
    <x v="0"/>
    <m/>
  </r>
  <r>
    <d v="2022-12-29T00:41:15"/>
    <x v="9"/>
    <n v="19"/>
    <s v="CARMONA ESTRADA SANTIAGO"/>
    <x v="4"/>
    <x v="0"/>
    <n v="180"/>
    <n v="25.714285714285701"/>
    <n v="174.311023622047"/>
    <s v="1 Descuento (Jefe de ruta)"/>
    <n v="75289.960600000006"/>
    <x v="0"/>
    <n v="14172.7273"/>
    <x v="512"/>
    <x v="0"/>
    <m/>
  </r>
  <r>
    <d v="2022-12-29T00:41:15"/>
    <x v="9"/>
    <n v="20"/>
    <s v="TABORDA ROJAS DIEGO ALEJANDRO"/>
    <x v="6"/>
    <x v="0"/>
    <n v="232"/>
    <n v="29"/>
    <n v="199.212598425197"/>
    <m/>
    <n v="86045.669299999994"/>
    <x v="0"/>
    <n v="14172.7273"/>
    <x v="512"/>
    <x v="0"/>
    <m/>
  </r>
  <r>
    <d v="2022-12-29T00:41:16"/>
    <x v="9"/>
    <n v="21"/>
    <s v="MACIAS HERNANDEZ JULIAN DAVID"/>
    <x v="4"/>
    <x v="0"/>
    <n v="187"/>
    <n v="26.714285714285701"/>
    <n v="174.311023622047"/>
    <m/>
    <n v="75289.960600000006"/>
    <x v="0"/>
    <n v="14172.7273"/>
    <x v="512"/>
    <x v="0"/>
    <m/>
  </r>
  <r>
    <d v="2022-12-29T00:41:16"/>
    <x v="9"/>
    <n v="22"/>
    <s v="QUIRAMA CASTAEDA JHON JADER"/>
    <x v="6"/>
    <x v="3"/>
    <n v="254"/>
    <n v="31.75"/>
    <n v="199.212598425197"/>
    <m/>
    <n v="86045.669299999994"/>
    <x v="1"/>
    <n v="14172.7273"/>
    <x v="512"/>
    <x v="0"/>
    <m/>
  </r>
  <r>
    <d v="2022-12-29T00:41:16"/>
    <x v="9"/>
    <n v="24"/>
    <s v="PACHECO MOGOLLON ELIAS ISIDRO"/>
    <x v="0"/>
    <x v="3"/>
    <n v="223"/>
    <n v="24.7777777777778"/>
    <n v="224.114173228346"/>
    <m/>
    <n v="96801.377999999997"/>
    <x v="0"/>
    <n v="14172.7273"/>
    <x v="512"/>
    <x v="0"/>
    <m/>
  </r>
  <r>
    <d v="2022-12-29T00:41:16"/>
    <x v="9"/>
    <n v="26"/>
    <s v="FRANCO BRAVO JHOAN FERNANDO"/>
    <x v="4"/>
    <x v="3"/>
    <n v="149"/>
    <n v="21.285714285714299"/>
    <n v="174.311023622047"/>
    <m/>
    <n v="75289.960600000006"/>
    <x v="0"/>
    <n v="14172.7273"/>
    <x v="512"/>
    <x v="0"/>
    <m/>
  </r>
  <r>
    <d v="2022-12-29T00:41:17"/>
    <x v="9"/>
    <n v="27"/>
    <s v="DURANGO DAVID JOSE"/>
    <x v="4"/>
    <x v="0"/>
    <n v="170"/>
    <n v="24.285714285714299"/>
    <n v="174.311023622047"/>
    <m/>
    <n v="75289.960600000006"/>
    <x v="0"/>
    <n v="14172.7273"/>
    <x v="512"/>
    <x v="0"/>
    <m/>
  </r>
  <r>
    <d v="2022-12-29T00:41:17"/>
    <x v="9"/>
    <n v="28"/>
    <s v="ORTEGA ARROYAVE JUAN PABLO"/>
    <x v="2"/>
    <x v="0"/>
    <n v="146"/>
    <n v="24.3333333333333"/>
    <n v="149.409448818898"/>
    <m/>
    <n v="64534.252"/>
    <x v="0"/>
    <n v="14172.7273"/>
    <x v="512"/>
    <x v="0"/>
    <m/>
  </r>
  <r>
    <d v="2022-12-29T00:41:17"/>
    <x v="9"/>
    <n v="29"/>
    <s v="LONDOO CADAVID DAVID SANTIAGO"/>
    <x v="6"/>
    <x v="0"/>
    <n v="232"/>
    <n v="29"/>
    <n v="199.212598425197"/>
    <m/>
    <n v="86045.669299999994"/>
    <x v="0"/>
    <n v="14172.7273"/>
    <x v="512"/>
    <x v="0"/>
    <m/>
  </r>
  <r>
    <d v="2022-12-29T00:41:18"/>
    <x v="1"/>
    <n v="31"/>
    <s v="YOLAGRI ALEX WILMAR"/>
    <x v="7"/>
    <x v="0"/>
    <n v="78"/>
    <n v="26"/>
    <n v="74.704724409448801"/>
    <m/>
    <n v="32267.126"/>
    <x v="0"/>
    <n v="14172.7273"/>
    <x v="512"/>
    <x v="0"/>
    <m/>
  </r>
  <r>
    <d v="2022-12-29T00:41:18"/>
    <x v="1"/>
    <n v="32"/>
    <s v="VARGAS ROJAS DIELMER AUGUSTO"/>
    <x v="6"/>
    <x v="0"/>
    <n v="205"/>
    <n v="25.625"/>
    <n v="199.212598425197"/>
    <m/>
    <n v="86045.669299999994"/>
    <x v="0"/>
    <n v="14172.7273"/>
    <x v="512"/>
    <x v="0"/>
    <m/>
  </r>
  <r>
    <d v="2022-12-29T00:41:18"/>
    <x v="1"/>
    <n v="33"/>
    <s v="DE OSSA TORRES CARLOS ANDRES"/>
    <x v="6"/>
    <x v="0"/>
    <n v="194"/>
    <n v="24.25"/>
    <n v="199.212598425197"/>
    <s v="1 Descuento (Despachador estiven) "/>
    <n v="86045.669299999994"/>
    <x v="0"/>
    <n v="14172.7273"/>
    <x v="512"/>
    <x v="0"/>
    <m/>
  </r>
  <r>
    <d v="2022-12-29T00:41:18"/>
    <x v="1"/>
    <n v="34"/>
    <s v="LONDOO LOPERA DUVAN ANDRES"/>
    <x v="4"/>
    <x v="3"/>
    <n v="175"/>
    <n v="25"/>
    <n v="174.311023622047"/>
    <s v="2 Descuentos (Jefe de ruta) "/>
    <n v="75289.960600000006"/>
    <x v="0"/>
    <n v="14172.7273"/>
    <x v="512"/>
    <x v="0"/>
    <m/>
  </r>
  <r>
    <d v="2022-12-29T00:41:19"/>
    <x v="1"/>
    <n v="35"/>
    <s v="URIBE HERRERA JUAN ESTEBAN"/>
    <x v="2"/>
    <x v="0"/>
    <n v="182"/>
    <n v="30.3333333333333"/>
    <n v="149.409448818898"/>
    <m/>
    <n v="64534.252"/>
    <x v="1"/>
    <n v="14172.7273"/>
    <x v="512"/>
    <x v="0"/>
    <m/>
  </r>
  <r>
    <d v="2022-12-29T00:41:19"/>
    <x v="1"/>
    <n v="37"/>
    <s v="RESTREPO RODRIGUEZ LIBARDO ANDRES"/>
    <x v="4"/>
    <x v="3"/>
    <n v="165"/>
    <n v="23.571428571428601"/>
    <n v="174.311023622047"/>
    <s v="1 Descuento (Despachador estiven) "/>
    <n v="75289.960600000006"/>
    <x v="1"/>
    <n v="14172.7273"/>
    <x v="512"/>
    <x v="0"/>
    <m/>
  </r>
  <r>
    <d v="2022-12-29T00:41:19"/>
    <x v="1"/>
    <n v="38"/>
    <s v="VALENCIA MENDOZA JHON"/>
    <x v="2"/>
    <x v="3"/>
    <n v="159"/>
    <n v="24.461538461538499"/>
    <n v="161.86023622047199"/>
    <m/>
    <n v="69912.106299999999"/>
    <x v="0"/>
    <n v="14172.7273"/>
    <x v="512"/>
    <x v="0"/>
    <m/>
  </r>
  <r>
    <d v="2022-12-29T00:41:19"/>
    <x v="1"/>
    <n v="39"/>
    <s v="POSSO CORREA SANTIAGO ELIECER"/>
    <x v="6"/>
    <x v="0"/>
    <n v="208"/>
    <n v="26"/>
    <n v="199.212598425197"/>
    <s v="1 Descuento (Propietario) "/>
    <n v="86045.669299999994"/>
    <x v="0"/>
    <n v="14172.7273"/>
    <x v="512"/>
    <x v="0"/>
    <m/>
  </r>
  <r>
    <d v="2022-12-29T00:41:20"/>
    <x v="1"/>
    <n v="40"/>
    <s v="OCAMPO OCAMPO ANTONIO JOSE"/>
    <x v="6"/>
    <x v="0"/>
    <n v="189"/>
    <n v="23.625"/>
    <n v="199.212598425197"/>
    <s v="7 Descuentos (Transbordo veh 42)"/>
    <n v="86045.669299999994"/>
    <x v="0"/>
    <n v="14172.7273"/>
    <x v="512"/>
    <x v="0"/>
    <m/>
  </r>
  <r>
    <d v="2022-12-29T00:41:20"/>
    <x v="1"/>
    <n v="41"/>
    <s v="GARCIA DAVID WILSON ALBERTO"/>
    <x v="4"/>
    <x v="0"/>
    <n v="200"/>
    <n v="28.571428571428601"/>
    <n v="174.311023622047"/>
    <m/>
    <n v="75289.960600000006"/>
    <x v="1"/>
    <n v="14172.7273"/>
    <x v="512"/>
    <x v="0"/>
    <m/>
  </r>
  <r>
    <d v="2022-12-29T00:41:20"/>
    <x v="1"/>
    <n v="42"/>
    <s v="BARRANTES GALLEGO DANIEL CAMILO"/>
    <x v="8"/>
    <x v="1"/>
    <n v="140"/>
    <n v="28"/>
    <n v="124.507874015748"/>
    <s v="2 Descuentos (Usuarios desubicados) "/>
    <n v="53778.543299999998"/>
    <x v="0"/>
    <n v="14172.7273"/>
    <x v="512"/>
    <x v="0"/>
    <m/>
  </r>
  <r>
    <d v="2022-12-29T00:41:33"/>
    <x v="9"/>
    <n v="9"/>
    <s v="HIGUITA JHOSIMAR"/>
    <x v="4"/>
    <x v="0"/>
    <n v="140"/>
    <n v="20"/>
    <n v="140"/>
    <s v="1 Descuento (Jefe de ruta) "/>
    <n v="59850"/>
    <x v="0"/>
    <n v="7420"/>
    <x v="512"/>
    <x v="0"/>
    <m/>
  </r>
  <r>
    <d v="2022-12-29T00:41:34"/>
    <x v="9"/>
    <n v="17"/>
    <s v="GALINDEZ CHAVARRIAGA LUIS FERNANDO"/>
    <x v="7"/>
    <x v="3"/>
    <n v="61"/>
    <n v="20.3333333333333"/>
    <n v="61"/>
    <m/>
    <n v="26100"/>
    <x v="0"/>
    <n v="7420"/>
    <x v="512"/>
    <x v="0"/>
    <m/>
  </r>
  <r>
    <d v="2022-12-29T00:41:34"/>
    <x v="9"/>
    <n v="23"/>
    <s v="GIL CORDOBA MATEO"/>
    <x v="6"/>
    <x v="0"/>
    <n v="170"/>
    <n v="21.25"/>
    <n v="170"/>
    <s v="2 Descuentos (Lorena Recaudo) "/>
    <n v="72900"/>
    <x v="2"/>
    <n v="7420"/>
    <x v="512"/>
    <x v="0"/>
    <m/>
  </r>
  <r>
    <d v="2022-12-29T00:41:34"/>
    <x v="1"/>
    <n v="36"/>
    <s v="MARTINEZ CHAVERRA LUIS NORBERTO"/>
    <x v="6"/>
    <x v="0"/>
    <n v="170"/>
    <n v="21.25"/>
    <n v="170"/>
    <m/>
    <n v="72900"/>
    <x v="0"/>
    <n v="7420"/>
    <x v="512"/>
    <x v="0"/>
    <m/>
  </r>
  <r>
    <d v="2022-12-30T01:30:45"/>
    <x v="9"/>
    <n v="1"/>
    <s v="VELEZ ZAPATA SANTIAGO"/>
    <x v="6"/>
    <x v="0"/>
    <n v="176"/>
    <n v="22"/>
    <n v="199.91044776119401"/>
    <m/>
    <n v="86359.701499999996"/>
    <x v="0"/>
    <n v="15042.424199999999"/>
    <x v="513"/>
    <x v="0"/>
    <m/>
  </r>
  <r>
    <d v="2022-12-30T01:30:45"/>
    <x v="9"/>
    <n v="3"/>
    <s v="CANO JIMENEZ ESNEIDER"/>
    <x v="2"/>
    <x v="0"/>
    <n v="165"/>
    <n v="27.5"/>
    <n v="149.932835820896"/>
    <m/>
    <n v="64769.776100000003"/>
    <x v="0"/>
    <n v="15042.424199999999"/>
    <x v="513"/>
    <x v="0"/>
    <m/>
  </r>
  <r>
    <d v="2022-12-30T01:30:45"/>
    <x v="9"/>
    <n v="5"/>
    <s v="MARTINEZ MANCO JUAN FELIPE"/>
    <x v="0"/>
    <x v="0"/>
    <n v="231"/>
    <n v="25.6666666666667"/>
    <n v="224.89925373134301"/>
    <m/>
    <n v="97154.664199999999"/>
    <x v="1"/>
    <n v="15042.424199999999"/>
    <x v="513"/>
    <x v="0"/>
    <m/>
  </r>
  <r>
    <d v="2022-12-30T01:30:46"/>
    <x v="9"/>
    <n v="7"/>
    <s v="VILLA RIOS JHON ANDERSON"/>
    <x v="4"/>
    <x v="0"/>
    <n v="166"/>
    <n v="23.714285714285701"/>
    <n v="174.921641791045"/>
    <m/>
    <n v="75564.738800000006"/>
    <x v="1"/>
    <n v="15042.424199999999"/>
    <x v="513"/>
    <x v="0"/>
    <m/>
  </r>
  <r>
    <d v="2022-12-30T01:30:46"/>
    <x v="9"/>
    <n v="8"/>
    <s v="VACA FIERRO ROBINSON"/>
    <x v="0"/>
    <x v="0"/>
    <n v="212"/>
    <n v="23.5555555555556"/>
    <n v="224.89925373134301"/>
    <m/>
    <n v="97154.664199999999"/>
    <x v="1"/>
    <n v="15042.424199999999"/>
    <x v="513"/>
    <x v="0"/>
    <m/>
  </r>
  <r>
    <d v="2022-12-30T01:30:46"/>
    <x v="9"/>
    <n v="10"/>
    <s v="NARANJO NARANJO ELKIN BRAYAN"/>
    <x v="0"/>
    <x v="0"/>
    <n v="218"/>
    <n v="24.2222222222222"/>
    <n v="224.89925373134301"/>
    <m/>
    <n v="97154.664199999999"/>
    <x v="0"/>
    <n v="15042.424199999999"/>
    <x v="513"/>
    <x v="0"/>
    <m/>
  </r>
  <r>
    <d v="2022-12-30T01:30:46"/>
    <x v="1"/>
    <n v="12"/>
    <s v="MORALES CASTAEDA JONNY EDISON"/>
    <x v="6"/>
    <x v="0"/>
    <n v="175"/>
    <n v="21.875"/>
    <n v="199.91044776119401"/>
    <s v="1 Descuento (Conduct)"/>
    <n v="86359.701499999996"/>
    <x v="0"/>
    <n v="15042.424199999999"/>
    <x v="513"/>
    <x v="0"/>
    <m/>
  </r>
  <r>
    <d v="2022-12-30T01:30:46"/>
    <x v="1"/>
    <n v="13"/>
    <s v="BOLIVAR PARIAS RICARDO STIVEN"/>
    <x v="0"/>
    <x v="0"/>
    <n v="211"/>
    <n v="23.4444444444444"/>
    <n v="224.89925373134301"/>
    <m/>
    <n v="97154.664199999999"/>
    <x v="0"/>
    <n v="15042.424199999999"/>
    <x v="513"/>
    <x v="0"/>
    <m/>
  </r>
  <r>
    <d v="2022-12-30T01:30:47"/>
    <x v="1"/>
    <n v="15"/>
    <s v="LOPERA AGUDELO LUIS FRANCISCO"/>
    <x v="0"/>
    <x v="0"/>
    <n v="196"/>
    <n v="21.7777777777778"/>
    <n v="224.89925373134301"/>
    <m/>
    <n v="97154.664199999999"/>
    <x v="0"/>
    <n v="15042.424199999999"/>
    <x v="513"/>
    <x v="0"/>
    <m/>
  </r>
  <r>
    <d v="2022-12-30T01:30:47"/>
    <x v="1"/>
    <n v="16"/>
    <s v="MEJIA YEISON"/>
    <x v="6"/>
    <x v="0"/>
    <n v="173"/>
    <n v="21.625"/>
    <n v="199.91044776119401"/>
    <m/>
    <n v="86359.701499999996"/>
    <x v="0"/>
    <n v="15042.424199999999"/>
    <x v="513"/>
    <x v="0"/>
    <m/>
  </r>
  <r>
    <d v="2022-12-30T01:30:47"/>
    <x v="1"/>
    <n v="17"/>
    <s v="ESPINOZA CHAVARRIA GUILLERMO LEON"/>
    <x v="6"/>
    <x v="0"/>
    <n v="192"/>
    <n v="24"/>
    <n v="199.91044776119401"/>
    <s v="1 Descuento (Despachadora Angela) "/>
    <n v="86359.701499999996"/>
    <x v="0"/>
    <n v="15042.424199999999"/>
    <x v="513"/>
    <x v="0"/>
    <m/>
  </r>
  <r>
    <d v="2022-12-30T01:30:47"/>
    <x v="1"/>
    <n v="18"/>
    <s v="RENDON VIANA HUMBERTO DE JESUS"/>
    <x v="6"/>
    <x v="0"/>
    <n v="180"/>
    <n v="22.5"/>
    <n v="199.91044776119401"/>
    <m/>
    <n v="86359.701499999996"/>
    <x v="0"/>
    <n v="15042.424199999999"/>
    <x v="513"/>
    <x v="0"/>
    <m/>
  </r>
  <r>
    <d v="2022-12-30T01:30:47"/>
    <x v="1"/>
    <n v="19"/>
    <s v="CARMONA ESTRADA SANTIAGO"/>
    <x v="4"/>
    <x v="0"/>
    <n v="200"/>
    <n v="28.571428571428601"/>
    <n v="174.921641791045"/>
    <s v="2 Descuentos (Conduct y Usuario desubicado) "/>
    <n v="75564.738800000006"/>
    <x v="0"/>
    <n v="15042.424199999999"/>
    <x v="513"/>
    <x v="0"/>
    <m/>
  </r>
  <r>
    <d v="2022-12-30T01:30:48"/>
    <x v="1"/>
    <n v="20"/>
    <s v="TABORDA ROJAS DIEGO ALEJANDRO"/>
    <x v="0"/>
    <x v="0"/>
    <n v="236"/>
    <n v="26.2222222222222"/>
    <n v="224.89925373134301"/>
    <m/>
    <n v="97154.664199999999"/>
    <x v="0"/>
    <n v="15042.424199999999"/>
    <x v="513"/>
    <x v="0"/>
    <m/>
  </r>
  <r>
    <d v="2022-12-30T01:30:48"/>
    <x v="1"/>
    <n v="21"/>
    <s v="MONSALVE OCAMPO EDISON GUSTAVO"/>
    <x v="6"/>
    <x v="0"/>
    <n v="201"/>
    <n v="25.125"/>
    <n v="199.91044776119401"/>
    <m/>
    <n v="86359.701499999996"/>
    <x v="0"/>
    <n v="15042.424199999999"/>
    <x v="513"/>
    <x v="0"/>
    <m/>
  </r>
  <r>
    <d v="2022-12-30T01:30:48"/>
    <x v="1"/>
    <n v="22"/>
    <s v="QUIRAMA CASTAEDA JHON JADER"/>
    <x v="0"/>
    <x v="0"/>
    <n v="255"/>
    <n v="28.3333333333333"/>
    <n v="224.89925373134301"/>
    <m/>
    <n v="97154.664199999999"/>
    <x v="1"/>
    <n v="15042.424199999999"/>
    <x v="513"/>
    <x v="0"/>
    <m/>
  </r>
  <r>
    <d v="2022-12-30T01:30:48"/>
    <x v="1"/>
    <n v="23"/>
    <s v="GIL CORDOBA MATEO"/>
    <x v="6"/>
    <x v="0"/>
    <n v="194"/>
    <n v="24.25"/>
    <n v="199.91044776119401"/>
    <m/>
    <n v="86359.701499999996"/>
    <x v="2"/>
    <n v="15042.424199999999"/>
    <x v="513"/>
    <x v="0"/>
    <m/>
  </r>
  <r>
    <d v="2022-12-30T01:30:48"/>
    <x v="1"/>
    <n v="24"/>
    <s v="PACHECO MOGOLLON ELIAS ISIDRO"/>
    <x v="6"/>
    <x v="0"/>
    <n v="211"/>
    <n v="26.375"/>
    <n v="199.91044776119401"/>
    <s v="1 Descuento (Conduct)"/>
    <n v="86359.701499999996"/>
    <x v="0"/>
    <n v="15042.424199999999"/>
    <x v="513"/>
    <x v="0"/>
    <m/>
  </r>
  <r>
    <d v="2022-12-30T01:30:49"/>
    <x v="1"/>
    <n v="26"/>
    <s v="FRANCO BRAVO JHOAN FERNANDO"/>
    <x v="6"/>
    <x v="0"/>
    <n v="176"/>
    <n v="23.466666666666701"/>
    <n v="187.41604477611901"/>
    <m/>
    <n v="80962.220100000006"/>
    <x v="0"/>
    <n v="15042.424199999999"/>
    <x v="513"/>
    <x v="0"/>
    <m/>
  </r>
  <r>
    <d v="2022-12-30T01:30:49"/>
    <x v="1"/>
    <n v="27"/>
    <s v="DURANGO DAVID JOSE"/>
    <x v="6"/>
    <x v="0"/>
    <n v="182"/>
    <n v="24.266666666666701"/>
    <n v="187.41604477611901"/>
    <m/>
    <n v="80962.220100000006"/>
    <x v="0"/>
    <n v="15042.424199999999"/>
    <x v="513"/>
    <x v="0"/>
    <m/>
  </r>
  <r>
    <d v="2022-12-30T01:30:49"/>
    <x v="1"/>
    <n v="28"/>
    <s v="ORTEGA ARROYAVE JUAN PABLO"/>
    <x v="3"/>
    <x v="0"/>
    <n v="228"/>
    <n v="22.8"/>
    <n v="249.88805970149301"/>
    <m/>
    <n v="107949.6269"/>
    <x v="0"/>
    <n v="15042.424199999999"/>
    <x v="513"/>
    <x v="0"/>
    <m/>
  </r>
  <r>
    <d v="2022-12-30T01:30:49"/>
    <x v="1"/>
    <n v="29"/>
    <s v="VALENCIA MENDOZA JHON"/>
    <x v="3"/>
    <x v="0"/>
    <n v="232"/>
    <n v="23.2"/>
    <n v="249.88805970149301"/>
    <s v="1 Descuento (Despachadora Angela) "/>
    <n v="107949.6269"/>
    <x v="0"/>
    <n v="15042.424199999999"/>
    <x v="513"/>
    <x v="0"/>
    <m/>
  </r>
  <r>
    <d v="2022-12-30T01:30:49"/>
    <x v="9"/>
    <n v="31"/>
    <s v="LONDOO ORTIZ ARNOLD DAVID"/>
    <x v="8"/>
    <x v="0"/>
    <n v="127"/>
    <n v="25.4"/>
    <n v="124.94402985074601"/>
    <m/>
    <n v="53974.813399999999"/>
    <x v="0"/>
    <n v="15042.424199999999"/>
    <x v="513"/>
    <x v="0"/>
    <m/>
  </r>
  <r>
    <d v="2022-12-30T01:30:50"/>
    <x v="9"/>
    <n v="33"/>
    <s v="VALENCIA MENDOZA JHON"/>
    <x v="0"/>
    <x v="0"/>
    <n v="254"/>
    <n v="28.2222222222222"/>
    <n v="224.89925373134301"/>
    <s v="1 Descuento (Conduct)"/>
    <n v="97154.664199999999"/>
    <x v="0"/>
    <n v="15042.424199999999"/>
    <x v="513"/>
    <x v="0"/>
    <m/>
  </r>
  <r>
    <d v="2022-12-30T01:30:50"/>
    <x v="9"/>
    <n v="34"/>
    <s v="MONTOYA OSPINA GILBERTO ANTONIO"/>
    <x v="3"/>
    <x v="0"/>
    <n v="254"/>
    <n v="25.4"/>
    <n v="249.88805970149301"/>
    <m/>
    <n v="107949.6269"/>
    <x v="0"/>
    <n v="15042.424199999999"/>
    <x v="513"/>
    <x v="0"/>
    <m/>
  </r>
  <r>
    <d v="2022-12-30T01:30:50"/>
    <x v="9"/>
    <n v="35"/>
    <s v="URIBE HERRERA JUAN ESTEBAN"/>
    <x v="3"/>
    <x v="0"/>
    <n v="293"/>
    <n v="29.3"/>
    <n v="249.88805970149301"/>
    <m/>
    <n v="107949.6269"/>
    <x v="1"/>
    <n v="15042.424199999999"/>
    <x v="513"/>
    <x v="0"/>
    <m/>
  </r>
  <r>
    <d v="2022-12-30T01:30:50"/>
    <x v="9"/>
    <n v="36"/>
    <s v="LONDOO CADAVID DAVID SANTIAGO"/>
    <x v="6"/>
    <x v="0"/>
    <n v="198"/>
    <n v="24.75"/>
    <n v="199.91044776119401"/>
    <m/>
    <n v="86359.701499999996"/>
    <x v="0"/>
    <n v="15042.424199999999"/>
    <x v="513"/>
    <x v="0"/>
    <m/>
  </r>
  <r>
    <d v="2022-12-30T01:30:51"/>
    <x v="9"/>
    <n v="37"/>
    <s v="PIEDRAHITA MADRID SANTIAGO"/>
    <x v="2"/>
    <x v="0"/>
    <n v="172"/>
    <n v="28.6666666666667"/>
    <n v="149.932835820896"/>
    <s v="14 Descuentos (Propietario y 13 Transbordo veh 26) "/>
    <n v="64769.776100000003"/>
    <x v="1"/>
    <n v="15042.424199999999"/>
    <x v="513"/>
    <x v="0"/>
    <m/>
  </r>
  <r>
    <d v="2022-12-30T01:30:51"/>
    <x v="9"/>
    <n v="38"/>
    <s v="YOLAGRI ALEX WILMAR"/>
    <x v="10"/>
    <x v="0"/>
    <n v="120"/>
    <n v="30"/>
    <n v="99.955223880597003"/>
    <m/>
    <n v="43179.850700000003"/>
    <x v="0"/>
    <n v="15042.424199999999"/>
    <x v="513"/>
    <x v="0"/>
    <m/>
  </r>
  <r>
    <d v="2022-12-30T01:30:51"/>
    <x v="9"/>
    <n v="39"/>
    <s v="POSSO CORREA SANTIAGO ELIECER"/>
    <x v="4"/>
    <x v="0"/>
    <n v="169"/>
    <n v="24.1428571428571"/>
    <n v="174.921641791045"/>
    <m/>
    <n v="75564.738800000006"/>
    <x v="0"/>
    <n v="15042.424199999999"/>
    <x v="513"/>
    <x v="0"/>
    <m/>
  </r>
  <r>
    <d v="2022-12-30T01:30:51"/>
    <x v="9"/>
    <n v="40"/>
    <s v="OCAMPO OCAMPO ANTONIO JOSE"/>
    <x v="6"/>
    <x v="0"/>
    <n v="224"/>
    <n v="28"/>
    <n v="199.91044776119401"/>
    <m/>
    <n v="86359.701499999996"/>
    <x v="0"/>
    <n v="15042.424199999999"/>
    <x v="513"/>
    <x v="0"/>
    <m/>
  </r>
  <r>
    <d v="2022-12-30T01:30:51"/>
    <x v="9"/>
    <n v="41"/>
    <s v="GARCIA DAVID WILSON ALBERTO"/>
    <x v="0"/>
    <x v="0"/>
    <n v="210"/>
    <n v="23.3333333333333"/>
    <n v="224.89925373134301"/>
    <m/>
    <n v="97154.664199999999"/>
    <x v="1"/>
    <n v="15042.424199999999"/>
    <x v="513"/>
    <x v="0"/>
    <m/>
  </r>
  <r>
    <d v="2022-12-30T01:30:52"/>
    <x v="9"/>
    <n v="42"/>
    <s v="BARRANTES GALLEGO DANIEL CAMILO"/>
    <x v="3"/>
    <x v="3"/>
    <n v="266"/>
    <n v="26.6"/>
    <n v="249.88805970149301"/>
    <s v="Se Descuenta el viaje de 9 24 am ya que Abandona ruta sin autorizacin afectando el recorrido de los compaeros "/>
    <n v="107949.6269"/>
    <x v="0"/>
    <n v="15042.424199999999"/>
    <x v="513"/>
    <x v="0"/>
    <m/>
  </r>
  <r>
    <d v="2022-12-30T01:31:00"/>
    <x v="9"/>
    <n v="2"/>
    <s v="CAAS LEZCANO IVAN ARTURO"/>
    <x v="11"/>
    <x v="0"/>
    <n v="25"/>
    <n v="12.5"/>
    <n v="25"/>
    <m/>
    <n v="10350"/>
    <x v="1"/>
    <n v="5960"/>
    <x v="513"/>
    <x v="0"/>
    <m/>
  </r>
  <r>
    <d v="2022-12-30T01:31:00"/>
    <x v="9"/>
    <n v="4"/>
    <s v="IDARRAGA GARCIA MIGUEL ANGEL"/>
    <x v="2"/>
    <x v="3"/>
    <n v="109"/>
    <n v="18.1666666666667"/>
    <n v="109"/>
    <m/>
    <n v="46350"/>
    <x v="0"/>
    <n v="5960"/>
    <x v="513"/>
    <x v="0"/>
    <m/>
  </r>
  <r>
    <d v="2022-12-30T01:31:01"/>
    <x v="9"/>
    <n v="6"/>
    <s v="VARGAS ROJAS DIELMER AUGUSTO"/>
    <x v="0"/>
    <x v="0"/>
    <n v="189"/>
    <n v="21"/>
    <n v="189"/>
    <s v="2 Descuentos (Conduct y Usuario desubicado) "/>
    <n v="75564.738800000006"/>
    <x v="0"/>
    <n v="5960"/>
    <x v="513"/>
    <x v="0"/>
    <m/>
  </r>
  <r>
    <d v="2022-12-30T01:31:01"/>
    <x v="1"/>
    <n v="14"/>
    <s v="CARVAJAL SALAZAR HECTOR MARINO"/>
    <x v="3"/>
    <x v="0"/>
    <n v="203"/>
    <n v="20.3"/>
    <n v="203"/>
    <m/>
    <n v="97154.664199999999"/>
    <x v="1"/>
    <n v="5960"/>
    <x v="513"/>
    <x v="0"/>
    <m/>
  </r>
  <r>
    <d v="2022-12-31T03:53:27"/>
    <x v="1"/>
    <n v="1"/>
    <s v="PIEDRAHITA MUOZ JUAN PABLO"/>
    <x v="6"/>
    <x v="0"/>
    <n v="189"/>
    <n v="23.625"/>
    <n v="208.184261036468"/>
    <m/>
    <n v="90082.917499999996"/>
    <x v="0"/>
    <n v="14568.75"/>
    <x v="514"/>
    <x v="0"/>
    <m/>
  </r>
  <r>
    <d v="2022-12-31T03:53:27"/>
    <x v="1"/>
    <n v="2"/>
    <s v="CAAS LEZCANO IVAN ARTURO"/>
    <x v="6"/>
    <x v="0"/>
    <n v="229"/>
    <n v="28.625"/>
    <n v="208.184261036468"/>
    <m/>
    <n v="90082.917499999996"/>
    <x v="1"/>
    <n v="14568.75"/>
    <x v="514"/>
    <x v="0"/>
    <m/>
  </r>
  <r>
    <d v="2022-12-31T03:53:27"/>
    <x v="1"/>
    <n v="3"/>
    <s v="CANO JIMENEZ ESNEIDER"/>
    <x v="4"/>
    <x v="0"/>
    <n v="175"/>
    <n v="25"/>
    <n v="182.16122840691"/>
    <m/>
    <n v="78822.552800000005"/>
    <x v="0"/>
    <n v="14568.75"/>
    <x v="514"/>
    <x v="0"/>
    <m/>
  </r>
  <r>
    <d v="2022-12-31T03:53:27"/>
    <x v="1"/>
    <n v="5"/>
    <s v="MARTINEZ MANCO JUAN FELIPE"/>
    <x v="4"/>
    <x v="0"/>
    <n v="165"/>
    <n v="23.571428571428601"/>
    <n v="182.16122840691"/>
    <m/>
    <n v="78822.552800000005"/>
    <x v="1"/>
    <n v="14568.75"/>
    <x v="514"/>
    <x v="0"/>
    <m/>
  </r>
  <r>
    <d v="2022-12-31T03:53:27"/>
    <x v="1"/>
    <n v="6"/>
    <s v="ESPINOZA CHAVARRIA GUILLERMO LEON"/>
    <x v="0"/>
    <x v="0"/>
    <n v="218"/>
    <n v="24.2222222222222"/>
    <n v="234.207293666027"/>
    <m/>
    <n v="101343.2821"/>
    <x v="0"/>
    <n v="14568.75"/>
    <x v="514"/>
    <x v="0"/>
    <m/>
  </r>
  <r>
    <d v="2022-12-31T03:53:28"/>
    <x v="1"/>
    <n v="7"/>
    <s v="VILLA RIOS JHON ANDERSON"/>
    <x v="3"/>
    <x v="0"/>
    <n v="237"/>
    <n v="23.7"/>
    <n v="260.23032629558497"/>
    <s v="1 Descuento (Usuario desubicado) "/>
    <n v="112603.6468"/>
    <x v="1"/>
    <n v="14568.75"/>
    <x v="514"/>
    <x v="0"/>
    <m/>
  </r>
  <r>
    <d v="2022-12-31T03:53:28"/>
    <x v="1"/>
    <n v="8"/>
    <s v="VACA FIERRO ROBINSON"/>
    <x v="0"/>
    <x v="0"/>
    <n v="249"/>
    <n v="27.6666666666667"/>
    <n v="234.207293666027"/>
    <m/>
    <n v="101343.2821"/>
    <x v="1"/>
    <n v="14568.75"/>
    <x v="514"/>
    <x v="0"/>
    <m/>
  </r>
  <r>
    <d v="2022-12-31T03:53:28"/>
    <x v="12"/>
    <n v="10"/>
    <s v="NARANJO NARANJO ELKIN BRAYAN"/>
    <x v="10"/>
    <x v="0"/>
    <n v="92"/>
    <n v="23"/>
    <n v="104.092130518234"/>
    <m/>
    <n v="45041.458700000003"/>
    <x v="0"/>
    <n v="14568.75"/>
    <x v="514"/>
    <x v="0"/>
    <m/>
  </r>
  <r>
    <d v="2022-12-31T03:53:28"/>
    <x v="1"/>
    <n v="11"/>
    <s v="MEJIA YEISON"/>
    <x v="10"/>
    <x v="0"/>
    <n v="115"/>
    <n v="28.75"/>
    <n v="104.092130518234"/>
    <m/>
    <n v="45041.458700000003"/>
    <x v="0"/>
    <n v="14568.75"/>
    <x v="514"/>
    <x v="0"/>
    <m/>
  </r>
  <r>
    <d v="2022-12-31T03:53:29"/>
    <x v="9"/>
    <n v="12"/>
    <s v="MORALES CASTAEDA JONNY EDISON"/>
    <x v="6"/>
    <x v="0"/>
    <n v="212"/>
    <n v="26.5"/>
    <n v="208.184261036468"/>
    <m/>
    <n v="90082.917499999996"/>
    <x v="0"/>
    <n v="14568.75"/>
    <x v="514"/>
    <x v="0"/>
    <m/>
  </r>
  <r>
    <d v="2022-12-31T03:53:29"/>
    <x v="9"/>
    <n v="14"/>
    <s v="CARVAJAL SALAZAR HECTOR MARINO"/>
    <x v="6"/>
    <x v="0"/>
    <n v="200"/>
    <n v="25"/>
    <n v="208.184261036468"/>
    <m/>
    <n v="90082.917499999996"/>
    <x v="1"/>
    <n v="14568.75"/>
    <x v="514"/>
    <x v="0"/>
    <m/>
  </r>
  <r>
    <d v="2022-12-31T03:53:29"/>
    <x v="9"/>
    <n v="15"/>
    <s v="LONDOO LOPERA DUVAN ANDRES"/>
    <x v="6"/>
    <x v="0"/>
    <n v="198"/>
    <n v="24.75"/>
    <n v="208.184261036468"/>
    <m/>
    <n v="90082.917499999996"/>
    <x v="0"/>
    <n v="14568.75"/>
    <x v="514"/>
    <x v="0"/>
    <m/>
  </r>
  <r>
    <d v="2022-12-31T03:53:29"/>
    <x v="9"/>
    <n v="17"/>
    <s v="GALINDEZ CHAVARRIAGA LUIS FERNANDO"/>
    <x v="4"/>
    <x v="0"/>
    <n v="207"/>
    <n v="29.571428571428601"/>
    <n v="182.16122840691"/>
    <m/>
    <n v="78822.552800000005"/>
    <x v="0"/>
    <n v="14568.75"/>
    <x v="514"/>
    <x v="0"/>
    <m/>
  </r>
  <r>
    <d v="2022-12-31T03:53:29"/>
    <x v="9"/>
    <n v="18"/>
    <s v="RENDON VIANA HUMBERTO DE JESUS"/>
    <x v="10"/>
    <x v="0"/>
    <n v="138"/>
    <n v="34.5"/>
    <n v="104.092130518234"/>
    <m/>
    <n v="45041.458700000003"/>
    <x v="0"/>
    <n v="14568.75"/>
    <x v="514"/>
    <x v="0"/>
    <m/>
  </r>
  <r>
    <d v="2022-12-31T03:53:29"/>
    <x v="9"/>
    <n v="20"/>
    <s v="TABORDA ROJAS DIEGO ALEJANDRO"/>
    <x v="3"/>
    <x v="0"/>
    <n v="247"/>
    <n v="24.7"/>
    <n v="260.23032629558497"/>
    <s v="3 Descuentos (2 Conducts y Transbordo) JUAN VALENCIA Realiz 3 viajes donde moviliz 88 Usuarios "/>
    <n v="112603.6468"/>
    <x v="0"/>
    <n v="14568.75"/>
    <x v="514"/>
    <x v="0"/>
    <m/>
  </r>
  <r>
    <d v="2022-12-31T03:53:30"/>
    <x v="9"/>
    <n v="21"/>
    <s v="MONSALVE OCAMPO EDISON GUSTAVO"/>
    <x v="6"/>
    <x v="0"/>
    <n v="202"/>
    <n v="25.25"/>
    <n v="208.184261036468"/>
    <m/>
    <n v="90082.917499999996"/>
    <x v="0"/>
    <n v="14568.75"/>
    <x v="514"/>
    <x v="0"/>
    <m/>
  </r>
  <r>
    <d v="2022-12-31T03:53:30"/>
    <x v="9"/>
    <n v="22"/>
    <s v="QUIRAMA CASTAEDA JHON JADER"/>
    <x v="2"/>
    <x v="0"/>
    <n v="163"/>
    <n v="27.1666666666667"/>
    <n v="156.138195777351"/>
    <s v="17 Descuentos (Incidente con Usuarios) "/>
    <n v="67562.188099999999"/>
    <x v="1"/>
    <n v="14568.75"/>
    <x v="514"/>
    <x v="0"/>
    <m/>
  </r>
  <r>
    <d v="2022-12-31T03:53:30"/>
    <x v="9"/>
    <n v="23"/>
    <s v="GIL BRAN DUVEIMAR"/>
    <x v="3"/>
    <x v="0"/>
    <n v="272"/>
    <n v="27.2"/>
    <n v="260.23032629558497"/>
    <m/>
    <n v="112603.6468"/>
    <x v="2"/>
    <n v="14568.75"/>
    <x v="514"/>
    <x v="0"/>
    <m/>
  </r>
  <r>
    <d v="2022-12-31T03:53:30"/>
    <x v="9"/>
    <n v="24"/>
    <s v="PACHECO MOGOLLON ELIAS ISIDRO"/>
    <x v="4"/>
    <x v="0"/>
    <n v="178"/>
    <n v="25.428571428571399"/>
    <n v="182.16122840691"/>
    <m/>
    <n v="78822.552800000005"/>
    <x v="0"/>
    <n v="14568.75"/>
    <x v="514"/>
    <x v="0"/>
    <m/>
  </r>
  <r>
    <d v="2022-12-31T03:53:30"/>
    <x v="9"/>
    <n v="26"/>
    <s v="FRANCO BRAVO JHOAN FERNANDO"/>
    <x v="2"/>
    <x v="0"/>
    <n v="148"/>
    <n v="24.6666666666667"/>
    <n v="156.138195777351"/>
    <m/>
    <n v="67562.188099999999"/>
    <x v="0"/>
    <n v="14568.75"/>
    <x v="514"/>
    <x v="0"/>
    <m/>
  </r>
  <r>
    <d v="2022-12-31T03:53:31"/>
    <x v="9"/>
    <n v="27"/>
    <s v="LONDOO ORTIZ ARNOLD DAVID"/>
    <x v="3"/>
    <x v="0"/>
    <n v="215"/>
    <n v="21.5"/>
    <n v="260.23032629558497"/>
    <s v="JOSE DURANGO Realiz 3 viajes donde moviliz 89 Usuarios "/>
    <n v="112603.6468"/>
    <x v="0"/>
    <n v="14568.75"/>
    <x v="514"/>
    <x v="0"/>
    <m/>
  </r>
  <r>
    <d v="2022-12-31T03:53:31"/>
    <x v="9"/>
    <n v="29"/>
    <s v="VALENCIA MENDOZA JHON"/>
    <x v="2"/>
    <x v="2"/>
    <n v="199"/>
    <n v="33.1666666666667"/>
    <n v="156.138195777351"/>
    <s v="Se descuenta el viaje de 10 06 am ya que ababdona ruta afectando el recorrido de los compaeros "/>
    <n v="67562.188099999999"/>
    <x v="0"/>
    <n v="14568.75"/>
    <x v="514"/>
    <x v="0"/>
    <m/>
  </r>
  <r>
    <d v="2022-12-31T03:53:31"/>
    <x v="1"/>
    <n v="30"/>
    <s v="HIGUITA JHOSIMAR"/>
    <x v="0"/>
    <x v="0"/>
    <n v="245"/>
    <n v="27.2222222222222"/>
    <n v="234.207293666027"/>
    <s v="15 Descuentos (4 Jefe de ruta y 11 Transbordo veh 34) "/>
    <n v="101343.2821"/>
    <x v="0"/>
    <n v="14568.75"/>
    <x v="514"/>
    <x v="0"/>
    <m/>
  </r>
  <r>
    <d v="2022-12-31T03:53:31"/>
    <x v="1"/>
    <n v="32"/>
    <s v="GIL CORDOBA MATEO"/>
    <x v="10"/>
    <x v="1"/>
    <n v="113"/>
    <n v="28.25"/>
    <n v="104.092130518234"/>
    <m/>
    <n v="123864.01149999999"/>
    <x v="0"/>
    <n v="14568.75"/>
    <x v="514"/>
    <x v="0"/>
    <m/>
  </r>
  <r>
    <d v="2022-12-31T03:53:31"/>
    <x v="1"/>
    <n v="33"/>
    <s v="DE OSSA TORRES CARLOS ANDRES"/>
    <x v="1"/>
    <x v="0"/>
    <n v="235"/>
    <n v="21.363636363636399"/>
    <n v="286.25335892514403"/>
    <s v="1 Descuento (Despachadora Angela)"/>
    <n v="123864.01149999999"/>
    <x v="0"/>
    <n v="14568.75"/>
    <x v="514"/>
    <x v="0"/>
    <m/>
  </r>
  <r>
    <d v="2022-12-31T03:53:32"/>
    <x v="1"/>
    <n v="34"/>
    <s v="MONTOYA OSPINA GILBERTO ANTONIO"/>
    <x v="3"/>
    <x v="0"/>
    <n v="266"/>
    <n v="26.6"/>
    <n v="260.23032629558497"/>
    <m/>
    <n v="112603.6468"/>
    <x v="0"/>
    <n v="14568.75"/>
    <x v="514"/>
    <x v="0"/>
    <m/>
  </r>
  <r>
    <d v="2022-12-31T03:53:32"/>
    <x v="1"/>
    <n v="35"/>
    <s v="URIBE HERRERA JUAN ESTEBAN"/>
    <x v="2"/>
    <x v="0"/>
    <n v="134"/>
    <n v="22.3333333333333"/>
    <n v="156.138195777351"/>
    <s v="13 Descuentos (Incidente con Usuarios) "/>
    <n v="67562.188099999999"/>
    <x v="1"/>
    <n v="14568.75"/>
    <x v="514"/>
    <x v="0"/>
    <m/>
  </r>
  <r>
    <d v="2022-12-31T03:53:32"/>
    <x v="1"/>
    <n v="36"/>
    <s v="LONDOO CADAVID DAVID SANTIAGO"/>
    <x v="6"/>
    <x v="3"/>
    <n v="201"/>
    <n v="25.125"/>
    <n v="208.184261036468"/>
    <m/>
    <n v="90082.917499999996"/>
    <x v="0"/>
    <n v="14568.75"/>
    <x v="514"/>
    <x v="0"/>
    <m/>
  </r>
  <r>
    <d v="2022-12-31T03:53:32"/>
    <x v="1"/>
    <n v="37"/>
    <s v="RESTREPO RODRIGUEZ LIBARDO ANDRES"/>
    <x v="6"/>
    <x v="0"/>
    <n v="202"/>
    <n v="25.25"/>
    <n v="208.184261036468"/>
    <s v="1 Descuento (Despachadora Angela)"/>
    <n v="90082.917499999996"/>
    <x v="1"/>
    <n v="14568.75"/>
    <x v="514"/>
    <x v="0"/>
    <m/>
  </r>
  <r>
    <d v="2022-12-31T03:53:32"/>
    <x v="1"/>
    <n v="38"/>
    <s v="YOLAGRI ALEX WILMAR"/>
    <x v="10"/>
    <x v="0"/>
    <n v="150"/>
    <n v="33.3333333333333"/>
    <n v="117.103646833013"/>
    <m/>
    <n v="50671.641100000001"/>
    <x v="0"/>
    <n v="14568.75"/>
    <x v="514"/>
    <x v="0"/>
    <m/>
  </r>
  <r>
    <d v="2022-12-31T03:53:32"/>
    <x v="1"/>
    <n v="39"/>
    <s v="POSSO CORREA SANTIAGO ELIECER"/>
    <x v="6"/>
    <x v="0"/>
    <n v="207"/>
    <n v="25.875"/>
    <n v="208.184261036468"/>
    <m/>
    <n v="90082.917499999996"/>
    <x v="0"/>
    <n v="14568.75"/>
    <x v="514"/>
    <x v="0"/>
    <m/>
  </r>
  <r>
    <d v="2022-12-31T03:53:33"/>
    <x v="1"/>
    <n v="40"/>
    <s v="OCAMPO OCAMPO ANTONIO JOSE"/>
    <x v="0"/>
    <x v="0"/>
    <n v="253"/>
    <n v="28.1111111111111"/>
    <n v="234.207293666027"/>
    <m/>
    <n v="101343.2821"/>
    <x v="0"/>
    <n v="14568.75"/>
    <x v="514"/>
    <x v="0"/>
    <m/>
  </r>
  <r>
    <d v="2022-12-31T03:53:33"/>
    <x v="1"/>
    <n v="41"/>
    <s v="GARCIA DAVID WILSON ALBERTO"/>
    <x v="6"/>
    <x v="0"/>
    <n v="266"/>
    <n v="33.25"/>
    <n v="208.184261036468"/>
    <s v="2 Descuentos (Conducts) "/>
    <n v="90082.917499999996"/>
    <x v="1"/>
    <n v="14568.75"/>
    <x v="514"/>
    <x v="0"/>
    <m/>
  </r>
  <r>
    <d v="2022-12-31T03:53:33"/>
    <x v="1"/>
    <n v="42"/>
    <s v="HURTADO MADRID JUAN ESTEBAN"/>
    <x v="1"/>
    <x v="0"/>
    <n v="259"/>
    <n v="23.545454545454501"/>
    <n v="286.25335892514403"/>
    <m/>
    <n v="123864.01149999999"/>
    <x v="0"/>
    <n v="14568.75"/>
    <x v="514"/>
    <x v="0"/>
    <m/>
  </r>
  <r>
    <d v="2022-12-31T03:53:37"/>
    <x v="1"/>
    <n v="4"/>
    <s v="IDARRAGA GARCIA MIGUEL ANGEL"/>
    <x v="0"/>
    <x v="0"/>
    <n v="168"/>
    <n v="18.6666666666667"/>
    <n v="168"/>
    <m/>
    <n v="71550"/>
    <x v="0"/>
    <n v="9400"/>
    <x v="514"/>
    <x v="0"/>
    <m/>
  </r>
  <r>
    <d v="2022-12-31T03:53:37"/>
    <x v="9"/>
    <n v="13"/>
    <s v="BOLIVAR PARIAS RICARDO STIVEN"/>
    <x v="2"/>
    <x v="0"/>
    <n v="112"/>
    <n v="20.363636363636399"/>
    <n v="112"/>
    <m/>
    <n v="47925"/>
    <x v="0"/>
    <n v="9400"/>
    <x v="514"/>
    <x v="0"/>
    <m/>
  </r>
  <r>
    <d v="2022-12-31T03:53:37"/>
    <x v="9"/>
    <n v="19"/>
    <s v="CARMONA ESTRADA SANTIAGO"/>
    <x v="2"/>
    <x v="0"/>
    <n v="104"/>
    <n v="17.3333333333333"/>
    <n v="104"/>
    <m/>
    <n v="44100"/>
    <x v="0"/>
    <n v="9400"/>
    <x v="514"/>
    <x v="0"/>
    <m/>
  </r>
  <r>
    <d v="2022-12-31T03:53:37"/>
    <x v="1"/>
    <n v="31"/>
    <s v="VALENCIA MENDOZA JHON"/>
    <x v="8"/>
    <x v="0"/>
    <n v="86"/>
    <n v="17.2"/>
    <n v="86"/>
    <m/>
    <n v="36450"/>
    <x v="0"/>
    <n v="9400"/>
    <x v="514"/>
    <x v="0"/>
    <m/>
  </r>
  <r>
    <d v="2023-01-01T20:48:07"/>
    <x v="9"/>
    <n v="1"/>
    <s v="GIL CORDOBA MATEO"/>
    <x v="6"/>
    <x v="0"/>
    <n v="190"/>
    <n v="23.75"/>
    <n v="218.08775981524201"/>
    <m/>
    <n v="94539.491899999994"/>
    <x v="0"/>
    <n v="12187.5"/>
    <x v="515"/>
    <x v="0"/>
    <m/>
  </r>
  <r>
    <d v="2023-01-01T20:48:08"/>
    <x v="9"/>
    <n v="2"/>
    <s v="CAAS LEZCANO IVAN ARTURO"/>
    <x v="4"/>
    <x v="0"/>
    <n v="212"/>
    <n v="30.285714285714299"/>
    <n v="190.82678983833699"/>
    <m/>
    <n v="82722.055399999997"/>
    <x v="1"/>
    <n v="12187.5"/>
    <x v="515"/>
    <x v="0"/>
    <m/>
  </r>
  <r>
    <d v="2023-01-01T20:48:08"/>
    <x v="9"/>
    <n v="3"/>
    <s v="PIEDRAHITA MUOZ JUAN PABLO"/>
    <x v="2"/>
    <x v="0"/>
    <n v="166"/>
    <n v="27.6666666666667"/>
    <n v="163.565819861432"/>
    <s v="1 Descuento (Conduct)"/>
    <n v="70904.618900000001"/>
    <x v="0"/>
    <n v="12187.5"/>
    <x v="515"/>
    <x v="0"/>
    <m/>
  </r>
  <r>
    <d v="2023-01-01T20:48:08"/>
    <x v="9"/>
    <n v="4"/>
    <s v="IDARRAGA GARCIA MIGUEL ANGEL"/>
    <x v="6"/>
    <x v="0"/>
    <n v="186"/>
    <n v="23.25"/>
    <n v="218.08775981524201"/>
    <m/>
    <n v="94539.491899999994"/>
    <x v="0"/>
    <n v="12187.5"/>
    <x v="515"/>
    <x v="0"/>
    <m/>
  </r>
  <r>
    <d v="2023-01-01T20:48:08"/>
    <x v="9"/>
    <n v="5"/>
    <s v="MARTINEZ MANCO JUAN FELIPE"/>
    <x v="4"/>
    <x v="0"/>
    <n v="190"/>
    <n v="27.1428571428571"/>
    <n v="190.82678983833699"/>
    <m/>
    <n v="82722.055399999997"/>
    <x v="1"/>
    <n v="12187.5"/>
    <x v="515"/>
    <x v="0"/>
    <m/>
  </r>
  <r>
    <d v="2023-01-01T20:48:08"/>
    <x v="9"/>
    <n v="6"/>
    <s v="VARGAS ROJAS DIELMER AUGUSTO"/>
    <x v="6"/>
    <x v="0"/>
    <n v="186"/>
    <n v="23.25"/>
    <n v="218.08775981524201"/>
    <m/>
    <n v="94539.491899999994"/>
    <x v="0"/>
    <n v="12187.5"/>
    <x v="515"/>
    <x v="0"/>
    <m/>
  </r>
  <r>
    <d v="2023-01-01T20:48:09"/>
    <x v="9"/>
    <n v="7"/>
    <s v="VELEZ ZAPATA SANTIAGO"/>
    <x v="6"/>
    <x v="0"/>
    <n v="168"/>
    <n v="21"/>
    <n v="218.08775981524201"/>
    <m/>
    <n v="94539.491899999994"/>
    <x v="1"/>
    <n v="12187.5"/>
    <x v="515"/>
    <x v="0"/>
    <m/>
  </r>
  <r>
    <d v="2023-01-01T20:48:09"/>
    <x v="9"/>
    <n v="10"/>
    <s v="NARANJO NARANJO ELKIN BRAYAN"/>
    <x v="10"/>
    <x v="0"/>
    <n v="102"/>
    <n v="22.6666666666667"/>
    <n v="122.674364896074"/>
    <m/>
    <n v="53178.464200000002"/>
    <x v="0"/>
    <n v="12187.5"/>
    <x v="515"/>
    <x v="0"/>
    <m/>
  </r>
  <r>
    <d v="2023-01-01T20:48:09"/>
    <x v="1"/>
    <n v="11"/>
    <s v="MEJIA YEISON"/>
    <x v="6"/>
    <x v="0"/>
    <n v="192"/>
    <n v="24"/>
    <n v="218.08775981524201"/>
    <m/>
    <n v="94539.491899999994"/>
    <x v="0"/>
    <n v="12187.5"/>
    <x v="515"/>
    <x v="0"/>
    <m/>
  </r>
  <r>
    <d v="2023-01-01T20:48:09"/>
    <x v="1"/>
    <n v="12"/>
    <s v="MONSALVE OCAMPO EDISON GUSTAVO"/>
    <x v="4"/>
    <x v="0"/>
    <n v="150"/>
    <n v="21.428571428571399"/>
    <n v="190.82678983833699"/>
    <m/>
    <n v="82722.055399999997"/>
    <x v="0"/>
    <n v="12187.5"/>
    <x v="515"/>
    <x v="0"/>
    <m/>
  </r>
  <r>
    <d v="2023-01-01T20:48:09"/>
    <x v="1"/>
    <n v="13"/>
    <s v="BOLIVAR PARIAS RICARDO STIVEN"/>
    <x v="8"/>
    <x v="0"/>
    <n v="153"/>
    <n v="30.6"/>
    <n v="136.30484988452699"/>
    <m/>
    <n v="59087.182399999998"/>
    <x v="0"/>
    <n v="12187.5"/>
    <x v="515"/>
    <x v="0"/>
    <m/>
  </r>
  <r>
    <d v="2023-01-01T20:48:10"/>
    <x v="1"/>
    <n v="14"/>
    <s v="LONDOO ORTIZ ARNOLD DAVID"/>
    <x v="0"/>
    <x v="0"/>
    <n v="192"/>
    <n v="21.3333333333333"/>
    <n v="245.34872979214799"/>
    <m/>
    <n v="106356.9284"/>
    <x v="1"/>
    <n v="12187.5"/>
    <x v="515"/>
    <x v="0"/>
    <m/>
  </r>
  <r>
    <d v="2023-01-01T20:48:10"/>
    <x v="1"/>
    <n v="17"/>
    <s v="GALINDEZ CHAVARRIAGA LUIS FERNANDO"/>
    <x v="2"/>
    <x v="0"/>
    <n v="143"/>
    <n v="23.8333333333333"/>
    <n v="163.565819861432"/>
    <m/>
    <n v="70904.618900000001"/>
    <x v="0"/>
    <n v="12187.5"/>
    <x v="515"/>
    <x v="0"/>
    <m/>
  </r>
  <r>
    <d v="2023-01-01T20:48:10"/>
    <x v="1"/>
    <n v="19"/>
    <s v="CARMONA ESTRADA SANTIAGO"/>
    <x v="8"/>
    <x v="0"/>
    <n v="115"/>
    <n v="23"/>
    <n v="136.30484988452699"/>
    <m/>
    <n v="59087.182399999998"/>
    <x v="0"/>
    <n v="12187.5"/>
    <x v="515"/>
    <x v="0"/>
    <m/>
  </r>
  <r>
    <d v="2023-01-01T20:48:11"/>
    <x v="1"/>
    <n v="20"/>
    <s v="LONDOO CADAVID DAVID SANTIAGO"/>
    <x v="6"/>
    <x v="0"/>
    <n v="161"/>
    <n v="20.125"/>
    <n v="218.08775981524201"/>
    <s v="3 Descuentos (Jefe de ruta) "/>
    <n v="94539.491899999994"/>
    <x v="0"/>
    <n v="12187.5"/>
    <x v="515"/>
    <x v="0"/>
    <m/>
  </r>
  <r>
    <d v="2023-01-01T20:48:11"/>
    <x v="1"/>
    <n v="22"/>
    <s v="QUIRAMA CASTAEDA JHON JADER"/>
    <x v="6"/>
    <x v="3"/>
    <n v="257"/>
    <n v="32.125"/>
    <n v="218.08775981524201"/>
    <m/>
    <n v="94539.491899999994"/>
    <x v="1"/>
    <n v="12187.5"/>
    <x v="515"/>
    <x v="0"/>
    <m/>
  </r>
  <r>
    <d v="2023-01-01T20:48:11"/>
    <x v="1"/>
    <n v="23"/>
    <s v="GIL BRAN DUVEIMAR"/>
    <x v="0"/>
    <x v="3"/>
    <n v="289"/>
    <n v="32.1111111111111"/>
    <n v="245.34872979214799"/>
    <m/>
    <n v="106356.9284"/>
    <x v="2"/>
    <n v="12187.5"/>
    <x v="515"/>
    <x v="0"/>
    <m/>
  </r>
  <r>
    <d v="2023-01-01T20:48:12"/>
    <x v="1"/>
    <n v="24"/>
    <s v="PACHECO MOGOLLON ELIAS ISIDRO"/>
    <x v="4"/>
    <x v="1"/>
    <n v="268"/>
    <n v="38.285714285714299"/>
    <n v="190.82678983833699"/>
    <s v="Se descuenta el viaje de 9 58 am ya que NO ingresa al Paradero, abandonando ruta sin autorizacin"/>
    <n v="82722.055399999997"/>
    <x v="0"/>
    <n v="12187.5"/>
    <x v="515"/>
    <x v="0"/>
    <m/>
  </r>
  <r>
    <d v="2023-01-01T20:48:12"/>
    <x v="1"/>
    <n v="26"/>
    <s v="FRANCO BRAVO JHOAN FERNANDO"/>
    <x v="4"/>
    <x v="0"/>
    <n v="172"/>
    <n v="24.571428571428601"/>
    <n v="190.82678983833699"/>
    <m/>
    <n v="82722.055399999997"/>
    <x v="0"/>
    <n v="12187.5"/>
    <x v="515"/>
    <x v="0"/>
    <m/>
  </r>
  <r>
    <d v="2023-01-01T20:48:12"/>
    <x v="1"/>
    <n v="27"/>
    <s v="DURANGO DAVID JOSE"/>
    <x v="10"/>
    <x v="0"/>
    <n v="90"/>
    <n v="22.5"/>
    <n v="109.043879907621"/>
    <m/>
    <n v="47269.745999999999"/>
    <x v="0"/>
    <n v="12187.5"/>
    <x v="515"/>
    <x v="0"/>
    <m/>
  </r>
  <r>
    <d v="2023-01-01T20:48:12"/>
    <x v="1"/>
    <n v="29"/>
    <s v="VALENCIA MENDOZA JHON"/>
    <x v="7"/>
    <x v="0"/>
    <n v="77"/>
    <n v="25.6666666666667"/>
    <n v="81.782909930715903"/>
    <m/>
    <n v="35452.309500000003"/>
    <x v="0"/>
    <n v="12187.5"/>
    <x v="515"/>
    <x v="0"/>
    <m/>
  </r>
  <r>
    <d v="2023-01-01T20:48:13"/>
    <x v="9"/>
    <n v="30"/>
    <s v="HIGUITA JHOSIMAR"/>
    <x v="4"/>
    <x v="3"/>
    <n v="221"/>
    <n v="31.571428571428601"/>
    <n v="190.82678983833699"/>
    <m/>
    <n v="82722.055399999997"/>
    <x v="0"/>
    <n v="12187.5"/>
    <x v="515"/>
    <x v="0"/>
    <m/>
  </r>
  <r>
    <d v="2023-01-01T20:48:13"/>
    <x v="9"/>
    <n v="33"/>
    <s v="DE OSSA TORRES CARLOS ANDRES"/>
    <x v="2"/>
    <x v="0"/>
    <n v="210"/>
    <n v="35"/>
    <n v="163.565819861432"/>
    <m/>
    <n v="70904.618900000001"/>
    <x v="0"/>
    <n v="12187.5"/>
    <x v="515"/>
    <x v="0"/>
    <m/>
  </r>
  <r>
    <d v="2023-01-01T20:48:13"/>
    <x v="9"/>
    <n v="34"/>
    <s v="MONTOYA OSPINA GILBERTO ANTONIO"/>
    <x v="3"/>
    <x v="0"/>
    <n v="318"/>
    <n v="31.8"/>
    <n v="272.60969976905301"/>
    <s v="6 Descuentos (Jefe de ruta) "/>
    <n v="118174.3649"/>
    <x v="0"/>
    <n v="12187.5"/>
    <x v="515"/>
    <x v="0"/>
    <m/>
  </r>
  <r>
    <d v="2023-01-01T20:48:13"/>
    <x v="9"/>
    <n v="35"/>
    <s v="URIBE HERRERA JUAN ESTEBAN"/>
    <x v="6"/>
    <x v="0"/>
    <n v="232"/>
    <n v="29"/>
    <n v="218.08775981524201"/>
    <m/>
    <n v="94539.491899999994"/>
    <x v="1"/>
    <n v="12187.5"/>
    <x v="515"/>
    <x v="0"/>
    <m/>
  </r>
  <r>
    <d v="2023-01-01T20:48:14"/>
    <x v="9"/>
    <n v="36"/>
    <s v="MARTINEZ CHAVERRA LUIS NORBERTO"/>
    <x v="0"/>
    <x v="0"/>
    <n v="286"/>
    <n v="31.7777777777778"/>
    <n v="245.34872979214799"/>
    <m/>
    <n v="106356.9284"/>
    <x v="0"/>
    <n v="12187.5"/>
    <x v="515"/>
    <x v="0"/>
    <m/>
  </r>
  <r>
    <d v="2023-01-01T20:48:14"/>
    <x v="9"/>
    <n v="37"/>
    <s v="RESTREPO RODRIGUEZ LIBARDO ANDRES"/>
    <x v="6"/>
    <x v="3"/>
    <n v="250"/>
    <n v="31.25"/>
    <n v="218.08775981524201"/>
    <m/>
    <n v="94539.491899999994"/>
    <x v="1"/>
    <n v="12187.5"/>
    <x v="515"/>
    <x v="0"/>
    <m/>
  </r>
  <r>
    <d v="2023-01-01T20:48:14"/>
    <x v="9"/>
    <n v="39"/>
    <s v="POSSO CORREA SANTIAGO ELIECER"/>
    <x v="11"/>
    <x v="0"/>
    <n v="67"/>
    <n v="33.5"/>
    <n v="54.521939953810602"/>
    <s v="11 Descuentos (Incidente con Usuarios) "/>
    <n v="23634.873"/>
    <x v="0"/>
    <n v="12187.5"/>
    <x v="515"/>
    <x v="0"/>
    <m/>
  </r>
  <r>
    <d v="2023-01-01T20:48:15"/>
    <x v="9"/>
    <n v="40"/>
    <s v="OCAMPO OCAMPO ANTONIO JOSE"/>
    <x v="4"/>
    <x v="0"/>
    <n v="207"/>
    <n v="29.571428571428601"/>
    <n v="190.82678983833699"/>
    <m/>
    <n v="82722.055399999997"/>
    <x v="0"/>
    <n v="12187.5"/>
    <x v="515"/>
    <x v="0"/>
    <m/>
  </r>
  <r>
    <d v="2023-01-01T20:48:15"/>
    <x v="9"/>
    <n v="41"/>
    <s v="GARCIA DAVID WILSON ALBERTO"/>
    <x v="6"/>
    <x v="0"/>
    <n v="212"/>
    <n v="26.5"/>
    <n v="218.08775981524201"/>
    <m/>
    <n v="94539.491899999994"/>
    <x v="1"/>
    <n v="12187.5"/>
    <x v="515"/>
    <x v="0"/>
    <m/>
  </r>
  <r>
    <d v="2023-01-01T20:48:15"/>
    <x v="9"/>
    <n v="42"/>
    <s v="HURTADO MADRID JUAN ESTEBAN"/>
    <x v="0"/>
    <x v="0"/>
    <n v="240"/>
    <n v="26.6666666666667"/>
    <n v="245.34872979214799"/>
    <s v="15 Descuentos (Incidente con Usuarios) "/>
    <n v="106356.9284"/>
    <x v="0"/>
    <n v="12187.5"/>
    <x v="515"/>
    <x v="0"/>
    <m/>
  </r>
  <r>
    <d v="2023-01-01T20:51:29"/>
    <x v="9"/>
    <n v="8"/>
    <s v="VACA FIERRO ROBINSON"/>
    <x v="2"/>
    <x v="0"/>
    <n v="116"/>
    <n v="19.3333333333333"/>
    <n v="116"/>
    <m/>
    <n v="49500"/>
    <x v="1"/>
    <n v="5820"/>
    <x v="515"/>
    <x v="0"/>
    <m/>
  </r>
  <r>
    <d v="2023-01-01T20:51:30"/>
    <x v="1"/>
    <n v="15"/>
    <s v="LONDOO LOPERA DUVAN ANDRES"/>
    <x v="6"/>
    <x v="0"/>
    <n v="152"/>
    <n v="19"/>
    <n v="152"/>
    <m/>
    <n v="64800"/>
    <x v="0"/>
    <n v="5820"/>
    <x v="515"/>
    <x v="0"/>
    <m/>
  </r>
  <r>
    <d v="2023-01-01T20:51:30"/>
    <x v="1"/>
    <n v="18"/>
    <s v="RENDON VIANA HUMBERTO DE JESUS"/>
    <x v="2"/>
    <x v="0"/>
    <n v="121"/>
    <n v="18.615384615384599"/>
    <n v="121"/>
    <m/>
    <n v="51525"/>
    <x v="0"/>
    <n v="5820"/>
    <x v="515"/>
    <x v="0"/>
    <m/>
  </r>
  <r>
    <d v="2023-01-01T20:51:30"/>
    <x v="1"/>
    <n v="21"/>
    <s v="MACIAS HERNANDEZ JULIAN DAVID"/>
    <x v="11"/>
    <x v="0"/>
    <n v="18"/>
    <n v="12"/>
    <n v="18"/>
    <m/>
    <n v="7425"/>
    <x v="0"/>
    <n v="5820"/>
    <x v="515"/>
    <x v="0"/>
    <m/>
  </r>
  <r>
    <d v="2023-01-01T21:07:29"/>
    <x v="14"/>
    <n v="34"/>
    <s v="MONTOYA OSPINA GILBERTO ANTONIO"/>
    <x v="6"/>
    <x v="0"/>
    <n v="195"/>
    <n v="24.375"/>
    <n v="188.333333333333"/>
    <s v="4 Descuentos (Jefe de ruta) "/>
    <n v="81150"/>
    <x v="0"/>
    <n v="16142.857099999999"/>
    <x v="516"/>
    <x v="0"/>
    <m/>
  </r>
  <r>
    <d v="2023-01-01T21:07:30"/>
    <x v="14"/>
    <n v="36"/>
    <s v="MARTINEZ CHAVERRA LUIS NORBERTO"/>
    <x v="0"/>
    <x v="0"/>
    <n v="208"/>
    <n v="23.1111111111111"/>
    <n v="211.875"/>
    <s v="24 Descuentos (Transbordo veh 34)"/>
    <n v="91293.75"/>
    <x v="0"/>
    <n v="16142.857099999999"/>
    <x v="516"/>
    <x v="0"/>
    <m/>
  </r>
  <r>
    <d v="2023-01-01T21:07:30"/>
    <x v="14"/>
    <n v="42"/>
    <s v="BARRANTES GALLEGO DANIEL CAMILO"/>
    <x v="3"/>
    <x v="0"/>
    <n v="281"/>
    <n v="28.1"/>
    <n v="235.416666666667"/>
    <s v="4 Descuentos (Incidente con Usuarios) "/>
    <n v="101437.5"/>
    <x v="0"/>
    <n v="16142.857099999999"/>
    <x v="516"/>
    <x v="0"/>
    <m/>
  </r>
  <r>
    <d v="2023-01-01T21:07:30"/>
    <x v="14"/>
    <n v="29"/>
    <s v="VALENCIA MENDOZA JHON"/>
    <x v="2"/>
    <x v="0"/>
    <n v="107"/>
    <n v="17.8333333333333"/>
    <n v="141.25"/>
    <m/>
    <n v="60862.5"/>
    <x v="0"/>
    <n v="16142.857099999999"/>
    <x v="516"/>
    <x v="0"/>
    <m/>
  </r>
  <r>
    <d v="2023-01-01T21:07:30"/>
    <x v="14"/>
    <n v="33"/>
    <s v="DE OSSA TORRES CARLOS ANDRES"/>
    <x v="8"/>
    <x v="0"/>
    <n v="111"/>
    <n v="22.2"/>
    <n v="117.708333333333"/>
    <m/>
    <n v="50718.75"/>
    <x v="0"/>
    <n v="16142.857099999999"/>
    <x v="516"/>
    <x v="0"/>
    <m/>
  </r>
  <r>
    <d v="2023-01-01T21:07:31"/>
    <x v="14"/>
    <n v="40"/>
    <s v="OCAMPO OCAMPO ANTONIO JOSE"/>
    <x v="3"/>
    <x v="0"/>
    <n v="228"/>
    <n v="22.8"/>
    <n v="235.416666666667"/>
    <m/>
    <n v="101437.5"/>
    <x v="0"/>
    <n v="16142.857099999999"/>
    <x v="516"/>
    <x v="0"/>
    <m/>
  </r>
  <r>
    <d v="2023-01-03T01:00:33"/>
    <x v="1"/>
    <n v="2"/>
    <s v="CAAS LEZCANO IVAN ARTURO"/>
    <x v="0"/>
    <x v="0"/>
    <n v="160"/>
    <n v="17.7777777777778"/>
    <n v="171.28183716075199"/>
    <s v="15 Descuentos (Transbordo veh 39) "/>
    <n v="73026.826700000005"/>
    <x v="1"/>
    <n v="9400"/>
    <x v="517"/>
    <x v="0"/>
    <m/>
  </r>
  <r>
    <d v="2023-01-03T01:00:33"/>
    <x v="1"/>
    <n v="3"/>
    <s v="CANO JIMENEZ ESNEIDER"/>
    <x v="0"/>
    <x v="0"/>
    <n v="178"/>
    <n v="19.7777777777778"/>
    <n v="171.28183716075199"/>
    <m/>
    <n v="73026.826700000005"/>
    <x v="0"/>
    <n v="9400"/>
    <x v="517"/>
    <x v="0"/>
    <m/>
  </r>
  <r>
    <d v="2023-01-03T01:00:33"/>
    <x v="1"/>
    <n v="5"/>
    <s v="MARTINEZ MANCO JUAN FELIPE"/>
    <x v="3"/>
    <x v="0"/>
    <n v="181"/>
    <n v="18.100000000000001"/>
    <n v="190.31315240083501"/>
    <m/>
    <n v="81140.918600000005"/>
    <x v="1"/>
    <n v="9400"/>
    <x v="517"/>
    <x v="0"/>
    <m/>
  </r>
  <r>
    <d v="2023-01-03T01:00:33"/>
    <x v="1"/>
    <n v="6"/>
    <s v="VARGAS ROJAS DIELMER AUGUSTO"/>
    <x v="3"/>
    <x v="0"/>
    <n v="170"/>
    <n v="17"/>
    <n v="190.31315240083501"/>
    <m/>
    <n v="81140.918600000005"/>
    <x v="0"/>
    <n v="9400"/>
    <x v="517"/>
    <x v="0"/>
    <m/>
  </r>
  <r>
    <d v="2023-01-03T01:00:33"/>
    <x v="1"/>
    <n v="7"/>
    <s v="VILLA RIOS JHON ANDERSON"/>
    <x v="3"/>
    <x v="3"/>
    <n v="186"/>
    <n v="18.600000000000001"/>
    <n v="190.31315240083501"/>
    <s v="1 Descuento (Despachador Fernando) "/>
    <n v="81140.918600000005"/>
    <x v="1"/>
    <n v="9400"/>
    <x v="517"/>
    <x v="0"/>
    <m/>
  </r>
  <r>
    <d v="2023-01-03T01:00:34"/>
    <x v="1"/>
    <n v="8"/>
    <s v="LONDOO CADAVID DAVID SANTIAGO"/>
    <x v="3"/>
    <x v="0"/>
    <n v="157"/>
    <n v="15.7"/>
    <n v="190.31315240083501"/>
    <s v="3 Descuentos (Jefe de ruta) "/>
    <n v="81140.918600000005"/>
    <x v="1"/>
    <n v="9400"/>
    <x v="517"/>
    <x v="0"/>
    <m/>
  </r>
  <r>
    <d v="2023-01-03T01:00:34"/>
    <x v="1"/>
    <n v="9"/>
    <s v="HIGUITA JHOSIMAR"/>
    <x v="6"/>
    <x v="0"/>
    <n v="154"/>
    <n v="19.25"/>
    <n v="152.25052192066801"/>
    <s v="1 Descuento (Jefe de ruta) "/>
    <n v="64912.734900000003"/>
    <x v="0"/>
    <n v="9400"/>
    <x v="517"/>
    <x v="0"/>
    <m/>
  </r>
  <r>
    <d v="2023-01-03T01:00:34"/>
    <x v="1"/>
    <n v="10"/>
    <s v="NARANJO NARANJO ELKIN BRAYAN"/>
    <x v="6"/>
    <x v="0"/>
    <n v="157"/>
    <n v="19.625"/>
    <n v="152.25052192066801"/>
    <s v="2 Descuentos (Propietario y Usuario desubicado) "/>
    <n v="64912.734900000003"/>
    <x v="0"/>
    <n v="9400"/>
    <x v="517"/>
    <x v="0"/>
    <m/>
  </r>
  <r>
    <d v="2023-01-03T01:00:34"/>
    <x v="9"/>
    <n v="11"/>
    <s v="MEJIA YEISON"/>
    <x v="6"/>
    <x v="0"/>
    <n v="138"/>
    <n v="17.25"/>
    <n v="152.25052192066801"/>
    <s v="15 Descuentos (Transbordo veh 39) "/>
    <n v="64912.734900000003"/>
    <x v="0"/>
    <n v="9400"/>
    <x v="517"/>
    <x v="0"/>
    <m/>
  </r>
  <r>
    <d v="2023-01-03T01:00:34"/>
    <x v="9"/>
    <n v="12"/>
    <s v="MORALES CASTAEDA JONNY EDISON"/>
    <x v="6"/>
    <x v="0"/>
    <n v="172"/>
    <n v="22.933333333333302"/>
    <n v="142.73486430062599"/>
    <m/>
    <n v="60855.688900000001"/>
    <x v="0"/>
    <n v="9400"/>
    <x v="517"/>
    <x v="0"/>
    <m/>
  </r>
  <r>
    <d v="2023-01-03T01:00:34"/>
    <x v="9"/>
    <n v="13"/>
    <s v="BOLIVAR PARIAS RICARDO STIVEN"/>
    <x v="3"/>
    <x v="0"/>
    <n v="161"/>
    <n v="16.100000000000001"/>
    <n v="190.31315240083501"/>
    <m/>
    <n v="81140.918600000005"/>
    <x v="0"/>
    <n v="9400"/>
    <x v="517"/>
    <x v="0"/>
    <m/>
  </r>
  <r>
    <d v="2023-01-03T01:00:35"/>
    <x v="9"/>
    <n v="14"/>
    <s v="CARVAJAL SALAZAR HECTOR MARINO"/>
    <x v="3"/>
    <x v="0"/>
    <n v="228"/>
    <n v="22.8"/>
    <n v="190.31315240083501"/>
    <m/>
    <n v="81140.918600000005"/>
    <x v="1"/>
    <n v="9400"/>
    <x v="517"/>
    <x v="0"/>
    <m/>
  </r>
  <r>
    <d v="2023-01-03T01:00:35"/>
    <x v="9"/>
    <n v="15"/>
    <s v="LOPERA AGUDELO LUIS FRANCISCO"/>
    <x v="6"/>
    <x v="0"/>
    <n v="146"/>
    <n v="17.176470588235301"/>
    <n v="161.76617954071"/>
    <m/>
    <n v="68969.780799999993"/>
    <x v="0"/>
    <n v="9400"/>
    <x v="517"/>
    <x v="0"/>
    <m/>
  </r>
  <r>
    <d v="2023-01-03T01:00:35"/>
    <x v="9"/>
    <n v="17"/>
    <s v="GALINDEZ CHAVARRIAGA LUIS FERNANDO"/>
    <x v="4"/>
    <x v="0"/>
    <n v="115"/>
    <n v="16.428571428571399"/>
    <n v="133.21920668058499"/>
    <m/>
    <n v="56798.642999999996"/>
    <x v="0"/>
    <n v="9400"/>
    <x v="517"/>
    <x v="0"/>
    <m/>
  </r>
  <r>
    <d v="2023-01-03T01:00:35"/>
    <x v="9"/>
    <n v="19"/>
    <s v="CARMONA ESTRADA SANTIAGO"/>
    <x v="0"/>
    <x v="0"/>
    <n v="150"/>
    <n v="16.6666666666667"/>
    <n v="171.28183716075199"/>
    <m/>
    <n v="73026.826700000005"/>
    <x v="0"/>
    <n v="9400"/>
    <x v="517"/>
    <x v="0"/>
    <m/>
  </r>
  <r>
    <d v="2023-01-03T01:00:35"/>
    <x v="9"/>
    <n v="20"/>
    <s v="HURTADO MADRID JUAN ESTEBAN"/>
    <x v="6"/>
    <x v="0"/>
    <n v="146"/>
    <n v="18.25"/>
    <n v="152.25052192066801"/>
    <m/>
    <n v="64912.734900000003"/>
    <x v="0"/>
    <n v="9400"/>
    <x v="517"/>
    <x v="0"/>
    <m/>
  </r>
  <r>
    <d v="2023-01-03T01:00:35"/>
    <x v="1"/>
    <n v="21"/>
    <s v="MACIAS HERNANDEZ JULIAN DAVID"/>
    <x v="11"/>
    <x v="0"/>
    <n v="34"/>
    <n v="22.6666666666667"/>
    <n v="28.546972860125301"/>
    <m/>
    <n v="12171.1378"/>
    <x v="0"/>
    <n v="9400"/>
    <x v="517"/>
    <x v="0"/>
    <m/>
  </r>
  <r>
    <d v="2023-01-03T01:00:36"/>
    <x v="1"/>
    <n v="22"/>
    <s v="QUIRAMA CASTAEDA JHON JADER"/>
    <x v="0"/>
    <x v="0"/>
    <n v="205"/>
    <n v="22.7777777777778"/>
    <n v="171.28183716075199"/>
    <m/>
    <n v="73026.826700000005"/>
    <x v="1"/>
    <n v="9400"/>
    <x v="517"/>
    <x v="0"/>
    <m/>
  </r>
  <r>
    <d v="2023-01-03T01:00:36"/>
    <x v="1"/>
    <n v="23"/>
    <s v="GIL BRAN DUVEIMAR"/>
    <x v="3"/>
    <x v="0"/>
    <n v="159"/>
    <n v="15.9"/>
    <n v="190.31315240083501"/>
    <m/>
    <n v="81140.918600000005"/>
    <x v="2"/>
    <n v="9400"/>
    <x v="517"/>
    <x v="0"/>
    <m/>
  </r>
  <r>
    <d v="2023-01-03T01:00:36"/>
    <x v="1"/>
    <n v="26"/>
    <s v="ESPINOZA CHAVARRIA GUILLERMO LEON"/>
    <x v="4"/>
    <x v="1"/>
    <n v="137"/>
    <n v="19.571428571428601"/>
    <n v="133.21920668058499"/>
    <s v="1 Descuento (Despachador Camilo) "/>
    <n v="56798.642999999996"/>
    <x v="0"/>
    <n v="9400"/>
    <x v="517"/>
    <x v="0"/>
    <m/>
  </r>
  <r>
    <d v="2023-01-03T01:00:36"/>
    <x v="1"/>
    <n v="27"/>
    <s v="HENAO MUOZ FERNEY"/>
    <x v="11"/>
    <x v="0"/>
    <n v="41"/>
    <n v="27.3333333333333"/>
    <n v="28.546972860125301"/>
    <m/>
    <n v="12171.1378"/>
    <x v="0"/>
    <n v="9400"/>
    <x v="517"/>
    <x v="0"/>
    <m/>
  </r>
  <r>
    <d v="2023-01-03T01:00:36"/>
    <x v="1"/>
    <n v="28"/>
    <s v="ORTEGA ARROYAVE JUAN PABLO"/>
    <x v="11"/>
    <x v="0"/>
    <n v="45"/>
    <n v="22.5"/>
    <n v="38.062630480167002"/>
    <m/>
    <n v="16228.1837"/>
    <x v="0"/>
    <n v="9400"/>
    <x v="517"/>
    <x v="0"/>
    <m/>
  </r>
  <r>
    <d v="2023-01-03T01:00:36"/>
    <x v="1"/>
    <n v="29"/>
    <s v="VALENCIA MENDOZA JHON"/>
    <x v="0"/>
    <x v="0"/>
    <n v="176"/>
    <n v="19.5555555555556"/>
    <n v="171.28183716075199"/>
    <m/>
    <n v="73026.826700000005"/>
    <x v="0"/>
    <n v="9400"/>
    <x v="517"/>
    <x v="0"/>
    <m/>
  </r>
  <r>
    <d v="2023-01-03T01:00:36"/>
    <x v="1"/>
    <n v="32"/>
    <s v="GIL CORDOBA MATEO"/>
    <x v="4"/>
    <x v="0"/>
    <n v="118"/>
    <n v="16.8571428571429"/>
    <n v="133.21920668058499"/>
    <s v="1 Descuento (Despachador Fernando) "/>
    <n v="56798.642999999996"/>
    <x v="0"/>
    <n v="9400"/>
    <x v="517"/>
    <x v="0"/>
    <m/>
  </r>
  <r>
    <d v="2023-01-03T01:00:37"/>
    <x v="1"/>
    <n v="33"/>
    <s v="YOLAGRI ALEX WILMAR"/>
    <x v="4"/>
    <x v="0"/>
    <n v="126"/>
    <n v="18"/>
    <n v="133.21920668058499"/>
    <s v="1 Descuento (Transbordo) "/>
    <n v="56798.642999999996"/>
    <x v="0"/>
    <n v="9400"/>
    <x v="517"/>
    <x v="0"/>
    <m/>
  </r>
  <r>
    <d v="2023-01-03T01:00:37"/>
    <x v="9"/>
    <n v="34"/>
    <s v="TABORDA ROJAS DIEGO ALEJANDRO"/>
    <x v="0"/>
    <x v="0"/>
    <n v="204"/>
    <n v="22.6666666666667"/>
    <n v="171.28183716075199"/>
    <s v="3 Descuentos (2 Jefe de ruta y Propietario)"/>
    <n v="73026.826700000005"/>
    <x v="0"/>
    <n v="9400"/>
    <x v="517"/>
    <x v="0"/>
    <m/>
  </r>
  <r>
    <d v="2023-01-03T01:00:37"/>
    <x v="9"/>
    <n v="35"/>
    <s v="URIBE HERRERA JUAN ESTEBAN"/>
    <x v="0"/>
    <x v="0"/>
    <n v="186"/>
    <n v="20.6666666666667"/>
    <n v="171.28183716075199"/>
    <m/>
    <n v="73026.826700000005"/>
    <x v="1"/>
    <n v="9400"/>
    <x v="517"/>
    <x v="0"/>
    <m/>
  </r>
  <r>
    <d v="2023-01-03T01:00:37"/>
    <x v="9"/>
    <n v="36"/>
    <s v="MARTINEZ CHAVERRA LUIS NORBERTO"/>
    <x v="0"/>
    <x v="0"/>
    <n v="182"/>
    <n v="20.2222222222222"/>
    <n v="171.28183716075199"/>
    <m/>
    <n v="73026.826700000005"/>
    <x v="0"/>
    <n v="9400"/>
    <x v="517"/>
    <x v="0"/>
    <m/>
  </r>
  <r>
    <d v="2023-01-03T01:00:37"/>
    <x v="9"/>
    <n v="37"/>
    <s v="PIEDRAHITA MADRID SANTIAGO"/>
    <x v="8"/>
    <x v="0"/>
    <n v="88"/>
    <n v="17.600000000000001"/>
    <n v="95.156576200417504"/>
    <m/>
    <n v="40570.459300000002"/>
    <x v="1"/>
    <n v="9400"/>
    <x v="517"/>
    <x v="0"/>
    <m/>
  </r>
  <r>
    <d v="2023-01-03T01:00:37"/>
    <x v="9"/>
    <n v="39"/>
    <s v="PIEDRAHITA MUOZ JUAN PABLO"/>
    <x v="10"/>
    <x v="2"/>
    <n v="109"/>
    <n v="31.1428571428571"/>
    <n v="66.609603340292296"/>
    <m/>
    <n v="28399.321499999998"/>
    <x v="0"/>
    <n v="9400"/>
    <x v="517"/>
    <x v="0"/>
    <m/>
  </r>
  <r>
    <d v="2023-01-03T01:00:38"/>
    <x v="9"/>
    <n v="40"/>
    <s v="MONSALVE OCAMPO EDISON GUSTAVO"/>
    <x v="6"/>
    <x v="0"/>
    <n v="149"/>
    <n v="18.625"/>
    <n v="152.25052192066801"/>
    <m/>
    <n v="64912.734900000003"/>
    <x v="0"/>
    <n v="9400"/>
    <x v="517"/>
    <x v="0"/>
    <m/>
  </r>
  <r>
    <d v="2023-01-03T01:00:42"/>
    <x v="9"/>
    <n v="4"/>
    <s v="IDARRAGA GARCIA MIGUEL ANGEL"/>
    <x v="6"/>
    <x v="0"/>
    <n v="107"/>
    <n v="13.375"/>
    <n v="107"/>
    <m/>
    <n v="44550"/>
    <x v="0"/>
    <n v="5340"/>
    <x v="517"/>
    <x v="0"/>
    <m/>
  </r>
  <r>
    <d v="2023-01-03T01:00:42"/>
    <x v="1"/>
    <n v="24"/>
    <s v="PACHECO MOGOLLON ELIAS ISIDRO"/>
    <x v="0"/>
    <x v="0"/>
    <n v="114"/>
    <n v="12.6666666666667"/>
    <n v="114"/>
    <m/>
    <n v="47250"/>
    <x v="0"/>
    <n v="5340"/>
    <x v="517"/>
    <x v="0"/>
    <m/>
  </r>
  <r>
    <d v="2023-01-03T01:00:42"/>
    <x v="9"/>
    <n v="41"/>
    <s v="DE OSSA TORRES CARLOS ANDRES"/>
    <x v="0"/>
    <x v="0"/>
    <n v="140"/>
    <n v="15.5555555555556"/>
    <n v="140"/>
    <m/>
    <n v="58950"/>
    <x v="1"/>
    <n v="5340"/>
    <x v="517"/>
    <x v="0"/>
    <m/>
  </r>
  <r>
    <d v="2023-01-03T01:00:42"/>
    <x v="9"/>
    <n v="42"/>
    <s v="BARRANTES GALLEGO DANIEL CAMILO"/>
    <x v="7"/>
    <x v="1"/>
    <n v="46"/>
    <n v="15.3333333333333"/>
    <n v="46"/>
    <s v="5 Descuentos (Jefe de ruta y Usuario desubicado) "/>
    <n v="19350"/>
    <x v="0"/>
    <n v="5340"/>
    <x v="517"/>
    <x v="0"/>
    <m/>
  </r>
  <r>
    <d v="2023-01-04T00:42:01"/>
    <x v="9"/>
    <n v="2"/>
    <s v="CAAS LEZCANO IVAN ARTURO"/>
    <x v="3"/>
    <x v="0"/>
    <n v="225"/>
    <n v="22.5"/>
    <n v="201.14624505928899"/>
    <m/>
    <n v="86015.810299999997"/>
    <x v="1"/>
    <n v="11671.875"/>
    <x v="518"/>
    <x v="0"/>
    <m/>
  </r>
  <r>
    <d v="2023-01-04T00:42:01"/>
    <x v="9"/>
    <n v="3"/>
    <s v="ESPINOZA CHAVARRIA GUILLERMO LEON"/>
    <x v="4"/>
    <x v="0"/>
    <n v="166"/>
    <n v="23.714285714285701"/>
    <n v="140.802371541502"/>
    <m/>
    <n v="60211.067199999998"/>
    <x v="0"/>
    <n v="11671.875"/>
    <x v="518"/>
    <x v="0"/>
    <m/>
  </r>
  <r>
    <d v="2023-01-04T00:42:02"/>
    <x v="9"/>
    <n v="4"/>
    <s v="IDARRAGA GARCIA MIGUEL ANGEL"/>
    <x v="0"/>
    <x v="0"/>
    <n v="171"/>
    <n v="19"/>
    <n v="181.03162055336"/>
    <s v="1 Descuento (Despachador Camilo) "/>
    <n v="77414.229200000002"/>
    <x v="0"/>
    <n v="11671.875"/>
    <x v="518"/>
    <x v="0"/>
    <m/>
  </r>
  <r>
    <d v="2023-01-04T00:42:02"/>
    <x v="9"/>
    <n v="5"/>
    <s v="MARTINEZ MANCO JUAN FELIPE"/>
    <x v="3"/>
    <x v="0"/>
    <n v="187"/>
    <n v="18.7"/>
    <n v="201.14624505928899"/>
    <s v="2 Descuentos (Incidente con Usuarios) "/>
    <n v="86015.810299999997"/>
    <x v="1"/>
    <n v="11671.875"/>
    <x v="518"/>
    <x v="0"/>
    <m/>
  </r>
  <r>
    <d v="2023-01-04T00:42:02"/>
    <x v="9"/>
    <n v="6"/>
    <s v="VARGAS ROJAS DIELMER AUGUSTO"/>
    <x v="6"/>
    <x v="0"/>
    <n v="177"/>
    <n v="22.125"/>
    <n v="160.91699604743101"/>
    <s v="1 Descuento (Propietario) "/>
    <n v="68812.648199999996"/>
    <x v="0"/>
    <n v="11671.875"/>
    <x v="518"/>
    <x v="0"/>
    <m/>
  </r>
  <r>
    <d v="2023-01-04T00:42:02"/>
    <x v="9"/>
    <n v="7"/>
    <s v="VILLA RIOS JHON ANDERSON"/>
    <x v="0"/>
    <x v="1"/>
    <n v="196"/>
    <n v="21.7777777777778"/>
    <n v="181.03162055336"/>
    <s v="4 Descuentos (2 Despachador estiven y 2 Transbordo) "/>
    <n v="77414.229200000002"/>
    <x v="1"/>
    <n v="11671.875"/>
    <x v="518"/>
    <x v="0"/>
    <m/>
  </r>
  <r>
    <d v="2023-01-04T00:42:03"/>
    <x v="9"/>
    <n v="10"/>
    <s v="NARANJO NARANJO ELKIN BRAYAN"/>
    <x v="3"/>
    <x v="0"/>
    <n v="229"/>
    <n v="22.9"/>
    <n v="201.14624505928899"/>
    <m/>
    <n v="86015.810299999997"/>
    <x v="0"/>
    <n v="11671.875"/>
    <x v="518"/>
    <x v="0"/>
    <m/>
  </r>
  <r>
    <d v="2023-01-04T00:42:03"/>
    <x v="9"/>
    <n v="12"/>
    <s v="MORALES CASTAEDA JONNY EDISON"/>
    <x v="11"/>
    <x v="3"/>
    <n v="27"/>
    <n v="18"/>
    <n v="30.171936758893299"/>
    <m/>
    <n v="12902.371499999999"/>
    <x v="0"/>
    <n v="11671.875"/>
    <x v="518"/>
    <x v="0"/>
    <m/>
  </r>
  <r>
    <d v="2023-01-04T00:42:03"/>
    <x v="1"/>
    <n v="13"/>
    <s v="BOLIVAR PARIAS RICARDO STIVEN"/>
    <x v="0"/>
    <x v="0"/>
    <n v="187"/>
    <n v="20.7777777777778"/>
    <n v="181.03162055336"/>
    <m/>
    <n v="77414.229200000002"/>
    <x v="0"/>
    <n v="11671.875"/>
    <x v="518"/>
    <x v="0"/>
    <m/>
  </r>
  <r>
    <d v="2023-01-04T00:42:04"/>
    <x v="1"/>
    <n v="14"/>
    <s v="CARVAJAL SALAZAR HECTOR MARINO"/>
    <x v="1"/>
    <x v="0"/>
    <n v="211"/>
    <n v="19.181818181818201"/>
    <n v="221.26086956521701"/>
    <m/>
    <n v="94617.391300000003"/>
    <x v="1"/>
    <n v="11671.875"/>
    <x v="518"/>
    <x v="0"/>
    <m/>
  </r>
  <r>
    <d v="2023-01-04T00:42:04"/>
    <x v="1"/>
    <n v="15"/>
    <s v="LOPERA AGUDELO LUIS FRANCISCO"/>
    <x v="3"/>
    <x v="0"/>
    <n v="196"/>
    <n v="19.600000000000001"/>
    <n v="201.14624505928899"/>
    <m/>
    <n v="86015.810299999997"/>
    <x v="0"/>
    <n v="11671.875"/>
    <x v="518"/>
    <x v="0"/>
    <m/>
  </r>
  <r>
    <d v="2023-01-04T00:42:04"/>
    <x v="1"/>
    <n v="17"/>
    <s v="GALINDEZ CHAVARRIAGA LUIS FERNANDO"/>
    <x v="3"/>
    <x v="3"/>
    <n v="182"/>
    <n v="18.2"/>
    <n v="201.14624505928899"/>
    <m/>
    <n v="86015.810299999997"/>
    <x v="0"/>
    <n v="11671.875"/>
    <x v="518"/>
    <x v="0"/>
    <m/>
  </r>
  <r>
    <d v="2023-01-04T00:42:04"/>
    <x v="1"/>
    <n v="18"/>
    <s v="RENDON VIANA HUMBERTO DE JESUS"/>
    <x v="0"/>
    <x v="0"/>
    <n v="223"/>
    <n v="24.7777777777778"/>
    <n v="181.03162055336"/>
    <m/>
    <n v="77414.229200000002"/>
    <x v="0"/>
    <n v="11671.875"/>
    <x v="518"/>
    <x v="0"/>
    <m/>
  </r>
  <r>
    <d v="2023-01-04T00:42:05"/>
    <x v="1"/>
    <n v="19"/>
    <s v="CARMONA ESTRADA SANTIAGO"/>
    <x v="6"/>
    <x v="0"/>
    <n v="130"/>
    <n v="16.25"/>
    <n v="160.91699604743101"/>
    <s v="1 Descuento (Despachador Fernando) "/>
    <n v="68812.648199999996"/>
    <x v="0"/>
    <n v="11671.875"/>
    <x v="518"/>
    <x v="0"/>
    <m/>
  </r>
  <r>
    <d v="2023-01-04T00:42:05"/>
    <x v="1"/>
    <n v="20"/>
    <s v="TABORDA ROJAS DIEGO ALEJANDRO"/>
    <x v="6"/>
    <x v="0"/>
    <n v="197"/>
    <n v="23.176470588235301"/>
    <n v="170.97430830039499"/>
    <s v="1 Descuento (Despachador Fernando) "/>
    <n v="73113.438699999999"/>
    <x v="0"/>
    <n v="11671.875"/>
    <x v="518"/>
    <x v="0"/>
    <m/>
  </r>
  <r>
    <d v="2023-01-04T00:42:05"/>
    <x v="9"/>
    <n v="21"/>
    <s v="MACIAS HERNANDEZ JULIAN DAVID"/>
    <x v="2"/>
    <x v="0"/>
    <n v="102"/>
    <n v="17"/>
    <n v="120.687747035573"/>
    <m/>
    <n v="51609.486199999999"/>
    <x v="0"/>
    <n v="11671.875"/>
    <x v="518"/>
    <x v="0"/>
    <m/>
  </r>
  <r>
    <d v="2023-01-04T00:42:06"/>
    <x v="9"/>
    <n v="22"/>
    <s v="QUIRAMA CASTAEDA JHON JADER"/>
    <x v="4"/>
    <x v="1"/>
    <n v="135"/>
    <n v="19.285714285714299"/>
    <n v="140.802371541502"/>
    <s v="Se descuenta el viaje de 8 44 am ya que no cumple con los tiempos afectando el recorrido de los compaeros "/>
    <n v="60211.067199999998"/>
    <x v="1"/>
    <n v="11671.875"/>
    <x v="518"/>
    <x v="0"/>
    <m/>
  </r>
  <r>
    <d v="2023-01-04T00:42:06"/>
    <x v="9"/>
    <n v="23"/>
    <s v="GIL BRAN DUVEIMAR"/>
    <x v="6"/>
    <x v="0"/>
    <n v="135"/>
    <n v="16.875"/>
    <n v="160.91699604743101"/>
    <m/>
    <n v="68812.648199999996"/>
    <x v="2"/>
    <n v="11671.875"/>
    <x v="518"/>
    <x v="0"/>
    <m/>
  </r>
  <r>
    <d v="2023-01-04T00:42:06"/>
    <x v="9"/>
    <n v="24"/>
    <s v="GRISALES VILLA JUAN DAVID"/>
    <x v="10"/>
    <x v="0"/>
    <n v="95"/>
    <n v="23.75"/>
    <n v="80.458498023715407"/>
    <m/>
    <n v="34406.324099999998"/>
    <x v="0"/>
    <n v="11671.875"/>
    <x v="518"/>
    <x v="0"/>
    <m/>
  </r>
  <r>
    <d v="2023-01-04T00:42:06"/>
    <x v="9"/>
    <n v="26"/>
    <s v="FRANCO BRAVO JHOAN FERNANDO"/>
    <x v="4"/>
    <x v="0"/>
    <n v="115"/>
    <n v="16.428571428571399"/>
    <n v="140.802371541502"/>
    <m/>
    <n v="60211.067199999998"/>
    <x v="0"/>
    <n v="11671.875"/>
    <x v="518"/>
    <x v="0"/>
    <m/>
  </r>
  <r>
    <d v="2023-01-04T00:42:06"/>
    <x v="9"/>
    <n v="27"/>
    <s v="DURANGO DAVID JOSE"/>
    <x v="6"/>
    <x v="0"/>
    <n v="151"/>
    <n v="18.875"/>
    <n v="160.91699604743101"/>
    <s v="3 Descuentos (Transbordo) "/>
    <n v="68812.648199999996"/>
    <x v="0"/>
    <n v="11671.875"/>
    <x v="518"/>
    <x v="0"/>
    <m/>
  </r>
  <r>
    <d v="2023-01-04T00:42:07"/>
    <x v="9"/>
    <n v="28"/>
    <s v="ORTEGA ARROYAVE JUAN PABLO"/>
    <x v="6"/>
    <x v="0"/>
    <n v="158"/>
    <n v="19.75"/>
    <n v="160.91699604743101"/>
    <m/>
    <n v="68812.648199999996"/>
    <x v="0"/>
    <n v="11671.875"/>
    <x v="518"/>
    <x v="0"/>
    <m/>
  </r>
  <r>
    <d v="2023-01-04T00:42:07"/>
    <x v="1"/>
    <n v="31"/>
    <s v="YOLAGRI ALEX WILMAR"/>
    <x v="6"/>
    <x v="0"/>
    <n v="171"/>
    <n v="21.375"/>
    <n v="160.91699604743101"/>
    <m/>
    <n v="68812.648199999996"/>
    <x v="0"/>
    <n v="11671.875"/>
    <x v="518"/>
    <x v="0"/>
    <m/>
  </r>
  <r>
    <d v="2023-01-04T00:42:07"/>
    <x v="1"/>
    <n v="32"/>
    <s v="GIL CORDOBA MATEO"/>
    <x v="4"/>
    <x v="1"/>
    <n v="155"/>
    <n v="22.1428571428571"/>
    <n v="140.802371541502"/>
    <s v="Se descuenta el viaje de 10 26 am ya que no cumple con los tiempos afectando el recorrido de los compaeros, 1 Descuento (Usuario desubicado) "/>
    <n v="60211.067199999998"/>
    <x v="0"/>
    <n v="11671.875"/>
    <x v="518"/>
    <x v="0"/>
    <m/>
  </r>
  <r>
    <d v="2023-01-04T00:42:07"/>
    <x v="1"/>
    <n v="34"/>
    <s v="MONTOYA OSPINA GILBERTO ANTONIO"/>
    <x v="3"/>
    <x v="0"/>
    <n v="182"/>
    <n v="18.2"/>
    <n v="201.14624505928899"/>
    <s v="3 Descuentos (2 Conducts y Propietario) "/>
    <n v="86015.810299999997"/>
    <x v="0"/>
    <n v="11671.875"/>
    <x v="518"/>
    <x v="0"/>
    <m/>
  </r>
  <r>
    <d v="2023-01-04T00:42:08"/>
    <x v="1"/>
    <n v="35"/>
    <s v="URIBE HERRERA JUAN ESTEBAN"/>
    <x v="4"/>
    <x v="0"/>
    <n v="129"/>
    <n v="18.428571428571399"/>
    <n v="140.802371541502"/>
    <s v="4 Descuentos (Conducts) "/>
    <n v="60211.067199999998"/>
    <x v="1"/>
    <n v="11671.875"/>
    <x v="518"/>
    <x v="0"/>
    <m/>
  </r>
  <r>
    <d v="2023-01-04T00:42:08"/>
    <x v="1"/>
    <n v="36"/>
    <s v="MARTINEZ CHAVERRA LUIS NORBERTO"/>
    <x v="0"/>
    <x v="0"/>
    <n v="186"/>
    <n v="20.6666666666667"/>
    <n v="181.03162055336"/>
    <m/>
    <n v="77414.229200000002"/>
    <x v="0"/>
    <n v="11671.875"/>
    <x v="518"/>
    <x v="0"/>
    <m/>
  </r>
  <r>
    <d v="2023-01-04T00:42:08"/>
    <x v="1"/>
    <n v="39"/>
    <s v="PIEDRAHITA MUOZ JUAN PABLO"/>
    <x v="3"/>
    <x v="0"/>
    <n v="183"/>
    <n v="18.3"/>
    <n v="201.14624505928899"/>
    <s v="2 Descuentos (Propietario y Conduct)"/>
    <n v="86015.810299999997"/>
    <x v="0"/>
    <n v="11671.875"/>
    <x v="518"/>
    <x v="0"/>
    <m/>
  </r>
  <r>
    <d v="2023-01-04T00:42:08"/>
    <x v="1"/>
    <n v="40"/>
    <s v="MONSALVE OCAMPO EDISON GUSTAVO"/>
    <x v="0"/>
    <x v="0"/>
    <n v="182"/>
    <n v="20.2222222222222"/>
    <n v="181.03162055336"/>
    <m/>
    <n v="77414.229200000002"/>
    <x v="0"/>
    <n v="11671.875"/>
    <x v="518"/>
    <x v="0"/>
    <m/>
  </r>
  <r>
    <d v="2023-01-04T00:42:09"/>
    <x v="1"/>
    <n v="41"/>
    <s v="GARCIA DAVID WILSON ALBERTO"/>
    <x v="4"/>
    <x v="0"/>
    <n v="136"/>
    <n v="19.428571428571399"/>
    <n v="140.802371541502"/>
    <m/>
    <n v="60211.067199999998"/>
    <x v="1"/>
    <n v="11671.875"/>
    <x v="518"/>
    <x v="0"/>
    <m/>
  </r>
  <r>
    <d v="2023-01-04T00:42:09"/>
    <x v="1"/>
    <n v="42"/>
    <s v="BARRANTES GALLEGO DANIEL CAMILO"/>
    <x v="6"/>
    <x v="0"/>
    <n v="170"/>
    <n v="21.25"/>
    <n v="160.91699604743101"/>
    <m/>
    <n v="68812.648199999996"/>
    <x v="0"/>
    <n v="11671.875"/>
    <x v="518"/>
    <x v="0"/>
    <m/>
  </r>
  <r>
    <d v="2023-01-04T00:43:01"/>
    <x v="9"/>
    <n v="8"/>
    <s v="LONDOO CADAVID DAVID SANTIAGO"/>
    <x v="10"/>
    <x v="0"/>
    <n v="70"/>
    <n v="15.5555555555556"/>
    <n v="70"/>
    <m/>
    <n v="29475"/>
    <x v="1"/>
    <n v="8000"/>
    <x v="518"/>
    <x v="0"/>
    <m/>
  </r>
  <r>
    <d v="2023-01-04T00:43:01"/>
    <x v="9"/>
    <n v="9"/>
    <s v="HIGUITA JHOSIMAR"/>
    <x v="6"/>
    <x v="0"/>
    <n v="128"/>
    <n v="16"/>
    <n v="128"/>
    <m/>
    <n v="54000"/>
    <x v="0"/>
    <n v="8000"/>
    <x v="518"/>
    <x v="0"/>
    <m/>
  </r>
  <r>
    <d v="2023-01-04T00:43:02"/>
    <x v="9"/>
    <n v="29"/>
    <s v="MEJIA YEISON"/>
    <x v="6"/>
    <x v="0"/>
    <n v="129"/>
    <n v="16.125"/>
    <n v="129"/>
    <m/>
    <n v="54450"/>
    <x v="0"/>
    <n v="8000"/>
    <x v="518"/>
    <x v="0"/>
    <m/>
  </r>
  <r>
    <d v="2023-01-04T00:43:02"/>
    <x v="1"/>
    <n v="33"/>
    <s v="HURTADO MADRID JUAN ESTEBAN"/>
    <x v="0"/>
    <x v="0"/>
    <n v="143"/>
    <n v="15.8888888888889"/>
    <n v="143"/>
    <s v="5 Descuentos (Conducts)"/>
    <n v="60300"/>
    <x v="0"/>
    <n v="8000"/>
    <x v="518"/>
    <x v="0"/>
    <m/>
  </r>
  <r>
    <d v="2023-01-05T00:19:32"/>
    <x v="1"/>
    <n v="2"/>
    <s v="CAAS LEZCANO IVAN ARTURO"/>
    <x v="0"/>
    <x v="0"/>
    <n v="223"/>
    <n v="24.7777777777778"/>
    <n v="186.281632653061"/>
    <s v="1 Descuento (Despachador Fernando) "/>
    <n v="79776.734700000001"/>
    <x v="1"/>
    <n v="11043.75"/>
    <x v="519"/>
    <x v="0"/>
    <m/>
  </r>
  <r>
    <d v="2023-01-05T00:19:33"/>
    <x v="1"/>
    <n v="3"/>
    <s v="CANO JIMENEZ ESNEIDER"/>
    <x v="0"/>
    <x v="0"/>
    <n v="171"/>
    <n v="19"/>
    <n v="186.281632653061"/>
    <m/>
    <n v="79776.734700000001"/>
    <x v="0"/>
    <n v="11043.75"/>
    <x v="519"/>
    <x v="0"/>
    <m/>
  </r>
  <r>
    <d v="2023-01-05T00:19:33"/>
    <x v="1"/>
    <n v="4"/>
    <s v="IDARRAGA GARCIA MIGUEL ANGEL"/>
    <x v="4"/>
    <x v="1"/>
    <n v="135"/>
    <n v="19.285714285714299"/>
    <n v="144.88571428571399"/>
    <m/>
    <n v="62048.571400000001"/>
    <x v="0"/>
    <n v="11043.75"/>
    <x v="519"/>
    <x v="0"/>
    <m/>
  </r>
  <r>
    <d v="2023-01-05T00:19:33"/>
    <x v="1"/>
    <n v="5"/>
    <s v="LONDOO ORTIZ ARNOLD DAVID"/>
    <x v="0"/>
    <x v="0"/>
    <n v="194"/>
    <n v="21.5555555555556"/>
    <n v="186.281632653061"/>
    <m/>
    <n v="79776.734700000001"/>
    <x v="1"/>
    <n v="11043.75"/>
    <x v="519"/>
    <x v="0"/>
    <m/>
  </r>
  <r>
    <d v="2023-01-05T00:19:33"/>
    <x v="1"/>
    <n v="6"/>
    <s v="VARGAS ROJAS DIELMER AUGUSTO"/>
    <x v="3"/>
    <x v="0"/>
    <n v="176"/>
    <n v="18.526315789473699"/>
    <n v="196.630612244898"/>
    <m/>
    <n v="84208.775500000003"/>
    <x v="0"/>
    <n v="11043.75"/>
    <x v="519"/>
    <x v="0"/>
    <m/>
  </r>
  <r>
    <d v="2023-01-05T00:19:33"/>
    <x v="1"/>
    <n v="8"/>
    <s v="VACA FIERRO ROBINSON"/>
    <x v="3"/>
    <x v="0"/>
    <n v="211"/>
    <n v="21.1"/>
    <n v="206.97959183673501"/>
    <m/>
    <n v="88640.816300000006"/>
    <x v="1"/>
    <n v="11043.75"/>
    <x v="519"/>
    <x v="0"/>
    <m/>
  </r>
  <r>
    <d v="2023-01-05T00:19:33"/>
    <x v="1"/>
    <n v="10"/>
    <s v="NARANJO NARANJO ELKIN BRAYAN"/>
    <x v="1"/>
    <x v="0"/>
    <n v="253"/>
    <n v="23"/>
    <n v="227.677551020408"/>
    <s v="1 Descuento (Despachador Fernando) "/>
    <n v="97504.898000000001"/>
    <x v="0"/>
    <n v="11043.75"/>
    <x v="519"/>
    <x v="0"/>
    <m/>
  </r>
  <r>
    <d v="2023-01-05T00:19:34"/>
    <x v="9"/>
    <n v="11"/>
    <s v="MEJIA YEISON"/>
    <x v="2"/>
    <x v="1"/>
    <n v="143"/>
    <n v="23.8333333333333"/>
    <n v="124.187755102041"/>
    <s v="Se descuenta el viaje de 9 27 am ya que NO cumple con los tiempos afectando el recorrido de los compaeros "/>
    <n v="53184.489800000003"/>
    <x v="0"/>
    <n v="11043.75"/>
    <x v="519"/>
    <x v="0"/>
    <m/>
  </r>
  <r>
    <d v="2023-01-05T00:19:34"/>
    <x v="9"/>
    <n v="13"/>
    <s v="BOLIVAR PARIAS RICARDO STIVEN"/>
    <x v="6"/>
    <x v="0"/>
    <n v="151"/>
    <n v="18.875"/>
    <n v="165.583673469388"/>
    <m/>
    <n v="70912.653099999996"/>
    <x v="0"/>
    <n v="11043.75"/>
    <x v="519"/>
    <x v="0"/>
    <m/>
  </r>
  <r>
    <d v="2023-01-05T00:19:34"/>
    <x v="9"/>
    <n v="14"/>
    <s v="CARVAJAL SALAZAR HECTOR MARINO"/>
    <x v="0"/>
    <x v="0"/>
    <n v="191"/>
    <n v="21.2222222222222"/>
    <n v="186.281632653061"/>
    <m/>
    <n v="79776.734700000001"/>
    <x v="1"/>
    <n v="11043.75"/>
    <x v="519"/>
    <x v="0"/>
    <m/>
  </r>
  <r>
    <d v="2023-01-05T00:19:34"/>
    <x v="9"/>
    <n v="15"/>
    <s v="LOPERA AGUDELO LUIS FRANCISCO"/>
    <x v="6"/>
    <x v="0"/>
    <n v="170"/>
    <n v="20"/>
    <n v="175.93265306122399"/>
    <s v="3 Descuentos (Despachador Camilo y Estiven y Usuario desubicado)"/>
    <n v="75344.693899999998"/>
    <x v="0"/>
    <n v="11043.75"/>
    <x v="519"/>
    <x v="0"/>
    <m/>
  </r>
  <r>
    <d v="2023-01-05T00:19:34"/>
    <x v="9"/>
    <n v="18"/>
    <s v="RENDON VIANA HUMBERTO DE JESUS"/>
    <x v="3"/>
    <x v="0"/>
    <n v="194"/>
    <n v="19.399999999999999"/>
    <n v="206.97959183673501"/>
    <m/>
    <n v="88640.816300000006"/>
    <x v="0"/>
    <n v="11043.75"/>
    <x v="519"/>
    <x v="0"/>
    <m/>
  </r>
  <r>
    <d v="2023-01-05T00:19:34"/>
    <x v="9"/>
    <n v="20"/>
    <s v="TABORDA ROJAS DIEGO ALEJANDRO"/>
    <x v="4"/>
    <x v="0"/>
    <n v="187"/>
    <n v="26.714285714285701"/>
    <n v="144.88571428571399"/>
    <m/>
    <n v="62048.571400000001"/>
    <x v="0"/>
    <n v="11043.75"/>
    <x v="519"/>
    <x v="0"/>
    <m/>
  </r>
  <r>
    <d v="2023-01-05T00:19:35"/>
    <x v="1"/>
    <n v="21"/>
    <s v="MACIAS HERNANDEZ JULIAN DAVID"/>
    <x v="6"/>
    <x v="0"/>
    <n v="182"/>
    <n v="22.75"/>
    <n v="165.583673469388"/>
    <s v="1 Descuento (Conduct)"/>
    <n v="70912.653099999996"/>
    <x v="0"/>
    <n v="11043.75"/>
    <x v="519"/>
    <x v="0"/>
    <m/>
  </r>
  <r>
    <d v="2023-01-05T00:19:35"/>
    <x v="1"/>
    <n v="22"/>
    <s v="QUIRAMA CASTAEDA JHON JADER"/>
    <x v="0"/>
    <x v="0"/>
    <n v="214"/>
    <n v="23.7777777777778"/>
    <n v="186.281632653061"/>
    <m/>
    <n v="79776.734700000001"/>
    <x v="1"/>
    <n v="11043.75"/>
    <x v="519"/>
    <x v="0"/>
    <m/>
  </r>
  <r>
    <d v="2023-01-05T00:19:35"/>
    <x v="1"/>
    <n v="23"/>
    <s v="GIL BRAN DUVEIMAR"/>
    <x v="0"/>
    <x v="0"/>
    <n v="160"/>
    <n v="17.7777777777778"/>
    <n v="186.281632653061"/>
    <m/>
    <n v="79776.734700000001"/>
    <x v="2"/>
    <n v="11043.75"/>
    <x v="519"/>
    <x v="0"/>
    <m/>
  </r>
  <r>
    <d v="2023-01-05T00:19:35"/>
    <x v="1"/>
    <n v="24"/>
    <s v="GRISALES VILLA JUAN DAVID"/>
    <x v="0"/>
    <x v="0"/>
    <n v="162"/>
    <n v="18"/>
    <n v="186.281632653061"/>
    <m/>
    <n v="79776.734700000001"/>
    <x v="0"/>
    <n v="11043.75"/>
    <x v="519"/>
    <x v="0"/>
    <m/>
  </r>
  <r>
    <d v="2023-01-05T00:19:35"/>
    <x v="1"/>
    <n v="26"/>
    <s v="FRANCO BRAVO JHOAN FERNANDO"/>
    <x v="0"/>
    <x v="0"/>
    <n v="186"/>
    <n v="20.6666666666667"/>
    <n v="186.281632653061"/>
    <m/>
    <n v="79776.734700000001"/>
    <x v="0"/>
    <n v="11043.75"/>
    <x v="519"/>
    <x v="0"/>
    <m/>
  </r>
  <r>
    <d v="2023-01-05T00:19:36"/>
    <x v="1"/>
    <n v="27"/>
    <s v="DURANGO DAVID JOSE"/>
    <x v="6"/>
    <x v="3"/>
    <n v="150"/>
    <n v="18.75"/>
    <n v="165.583673469388"/>
    <m/>
    <n v="70912.653099999996"/>
    <x v="0"/>
    <n v="11043.75"/>
    <x v="519"/>
    <x v="0"/>
    <m/>
  </r>
  <r>
    <d v="2023-01-05T00:19:36"/>
    <x v="1"/>
    <n v="28"/>
    <s v="ORTEGA ARROYAVE JUAN PABLO"/>
    <x v="6"/>
    <x v="0"/>
    <n v="171"/>
    <n v="21.375"/>
    <n v="165.583673469388"/>
    <s v="1 Descuento (Despachador Camilo)"/>
    <n v="70912.653099999996"/>
    <x v="0"/>
    <n v="11043.75"/>
    <x v="519"/>
    <x v="0"/>
    <m/>
  </r>
  <r>
    <d v="2023-01-05T00:19:36"/>
    <x v="1"/>
    <n v="29"/>
    <s v="VALENCIA MENDOZA JHON"/>
    <x v="0"/>
    <x v="0"/>
    <n v="208"/>
    <n v="23.1111111111111"/>
    <n v="186.281632653061"/>
    <m/>
    <n v="79776.734700000001"/>
    <x v="0"/>
    <n v="11043.75"/>
    <x v="519"/>
    <x v="0"/>
    <m/>
  </r>
  <r>
    <d v="2023-01-05T00:19:36"/>
    <x v="9"/>
    <n v="31"/>
    <s v="HURTADO MADRID JUAN ESTEBAN"/>
    <x v="6"/>
    <x v="0"/>
    <n v="146"/>
    <n v="18.25"/>
    <n v="165.583673469388"/>
    <m/>
    <n v="70912.653099999996"/>
    <x v="0"/>
    <n v="11043.75"/>
    <x v="519"/>
    <x v="0"/>
    <m/>
  </r>
  <r>
    <d v="2023-01-05T00:19:36"/>
    <x v="9"/>
    <n v="32"/>
    <s v="GIL CORDOBA MATEO"/>
    <x v="4"/>
    <x v="0"/>
    <n v="156"/>
    <n v="22.285714285714299"/>
    <n v="144.88571428571399"/>
    <m/>
    <n v="62048.571400000001"/>
    <x v="0"/>
    <n v="11043.75"/>
    <x v="519"/>
    <x v="0"/>
    <m/>
  </r>
  <r>
    <d v="2023-01-05T00:19:36"/>
    <x v="9"/>
    <n v="33"/>
    <s v="DE OSSA TORRES CARLOS ANDRES"/>
    <x v="6"/>
    <x v="0"/>
    <n v="142"/>
    <n v="17.75"/>
    <n v="165.583673469388"/>
    <m/>
    <n v="70912.653099999996"/>
    <x v="0"/>
    <n v="11043.75"/>
    <x v="519"/>
    <x v="0"/>
    <m/>
  </r>
  <r>
    <d v="2023-01-05T00:19:37"/>
    <x v="9"/>
    <n v="34"/>
    <s v="MONTOYA OSPINA GILBERTO ANTONIO"/>
    <x v="2"/>
    <x v="0"/>
    <n v="108"/>
    <n v="18"/>
    <n v="124.187755102041"/>
    <m/>
    <n v="53184.489800000003"/>
    <x v="0"/>
    <n v="11043.75"/>
    <x v="519"/>
    <x v="0"/>
    <m/>
  </r>
  <r>
    <d v="2023-01-05T00:19:37"/>
    <x v="9"/>
    <n v="35"/>
    <s v="LONDOO CADAVID DAVID SANTIAGO"/>
    <x v="4"/>
    <x v="0"/>
    <n v="155"/>
    <n v="22.1428571428571"/>
    <n v="144.88571428571399"/>
    <m/>
    <n v="62048.571400000001"/>
    <x v="1"/>
    <n v="11043.75"/>
    <x v="519"/>
    <x v="0"/>
    <m/>
  </r>
  <r>
    <d v="2023-01-05T00:19:37"/>
    <x v="9"/>
    <n v="37"/>
    <s v="RESTREPO RODRIGUEZ LIBARDO ANDRES"/>
    <x v="10"/>
    <x v="0"/>
    <n v="68"/>
    <n v="17"/>
    <n v="82.791836734693902"/>
    <s v="SANTIAGO PIEDRAHITA Realiz 2 viajes donde moviliz 55 Usuarios "/>
    <n v="35456.326500000003"/>
    <x v="1"/>
    <n v="11043.75"/>
    <x v="519"/>
    <x v="0"/>
    <m/>
  </r>
  <r>
    <d v="2023-01-05T00:19:37"/>
    <x v="9"/>
    <n v="38"/>
    <s v="YOLAGRI ALEX WILMAR"/>
    <x v="4"/>
    <x v="0"/>
    <n v="123"/>
    <n v="17.571428571428601"/>
    <n v="144.88571428571399"/>
    <s v="4 Descuentos (Conducts y Jefe de ruta) "/>
    <n v="62048.571400000001"/>
    <x v="0"/>
    <n v="11043.75"/>
    <x v="519"/>
    <x v="0"/>
    <m/>
  </r>
  <r>
    <d v="2023-01-05T00:19:37"/>
    <x v="9"/>
    <n v="40"/>
    <s v="MONSALVE OCAMPO EDISON GUSTAVO"/>
    <x v="6"/>
    <x v="0"/>
    <n v="149"/>
    <n v="18.625"/>
    <n v="165.583673469388"/>
    <s v="1 Descuento (Usuario desubicado) "/>
    <n v="70912.653099999996"/>
    <x v="0"/>
    <n v="11043.75"/>
    <x v="519"/>
    <x v="0"/>
    <m/>
  </r>
  <r>
    <d v="2023-01-05T00:19:37"/>
    <x v="9"/>
    <n v="41"/>
    <s v="GARCIA DAVID WILSON ALBERTO"/>
    <x v="8"/>
    <x v="1"/>
    <n v="121"/>
    <n v="24.2"/>
    <n v="103.48979591836699"/>
    <m/>
    <n v="44320.408199999998"/>
    <x v="1"/>
    <n v="11043.75"/>
    <x v="519"/>
    <x v="0"/>
    <m/>
  </r>
  <r>
    <d v="2023-01-05T00:19:38"/>
    <x v="1"/>
    <n v="42"/>
    <s v="BARRANTES GALLEGO DANIEL CAMILO"/>
    <x v="7"/>
    <x v="1"/>
    <n v="71"/>
    <n v="23.6666666666667"/>
    <n v="62.093877551020398"/>
    <s v="2 Descuentos (Conduct y Despachador Camilo)"/>
    <n v="26592.244900000002"/>
    <x v="0"/>
    <n v="11043.75"/>
    <x v="519"/>
    <x v="0"/>
    <m/>
  </r>
  <r>
    <d v="2023-01-05T00:19:41"/>
    <x v="1"/>
    <n v="9"/>
    <s v="HIGUITA JHOSIMAR"/>
    <x v="0"/>
    <x v="0"/>
    <n v="132"/>
    <n v="14.6666666666667"/>
    <n v="132"/>
    <s v="1 Descuento (Usuario desubicado) "/>
    <n v="55350"/>
    <x v="0"/>
    <n v="10820"/>
    <x v="519"/>
    <x v="0"/>
    <m/>
  </r>
  <r>
    <d v="2023-01-05T00:19:41"/>
    <x v="9"/>
    <n v="17"/>
    <s v="GALINDEZ CHAVARRIAGA LUIS FERNANDO"/>
    <x v="6"/>
    <x v="0"/>
    <n v="127"/>
    <n v="15.875"/>
    <n v="127"/>
    <m/>
    <n v="53550"/>
    <x v="0"/>
    <n v="10820"/>
    <x v="519"/>
    <x v="0"/>
    <m/>
  </r>
  <r>
    <d v="2023-01-05T00:19:42"/>
    <x v="9"/>
    <n v="36"/>
    <s v="MARTINEZ CHAVERRA LUIS NORBERTO"/>
    <x v="0"/>
    <x v="0"/>
    <n v="149"/>
    <n v="16.5555555555556"/>
    <n v="149"/>
    <m/>
    <n v="63000"/>
    <x v="0"/>
    <n v="10820"/>
    <x v="519"/>
    <x v="0"/>
    <m/>
  </r>
  <r>
    <d v="2023-01-05T00:19:42"/>
    <x v="9"/>
    <n v="39"/>
    <s v="POSSO CORREA SANTIAGO ELIECER"/>
    <x v="0"/>
    <x v="0"/>
    <n v="133"/>
    <n v="14.7777777777778"/>
    <n v="133"/>
    <s v="2 Descuentos (Conducts) "/>
    <n v="55800"/>
    <x v="0"/>
    <n v="10820"/>
    <x v="519"/>
    <x v="0"/>
    <m/>
  </r>
  <r>
    <d v="2023-01-06T01:08:53"/>
    <x v="9"/>
    <n v="2"/>
    <s v="CAAS LEZCANO IVAN ARTURO"/>
    <x v="6"/>
    <x v="0"/>
    <n v="145"/>
    <n v="18.125"/>
    <n v="157.735849056604"/>
    <m/>
    <n v="67381.132100000003"/>
    <x v="1"/>
    <n v="11566.6667"/>
    <x v="520"/>
    <x v="0"/>
    <m/>
  </r>
  <r>
    <d v="2023-01-06T01:08:53"/>
    <x v="9"/>
    <n v="3"/>
    <s v="CANO JIMENEZ ESNEIDER"/>
    <x v="6"/>
    <x v="1"/>
    <n v="169"/>
    <n v="21.125"/>
    <n v="157.735849056604"/>
    <s v="Se descuenta el viaje de 10 am ya que No cumple con los tiempos afectando el recorrido de los compaeros, 3 Descuentos Transbordo) "/>
    <n v="67381.132100000003"/>
    <x v="0"/>
    <n v="11566.6667"/>
    <x v="520"/>
    <x v="0"/>
    <m/>
  </r>
  <r>
    <d v="2023-01-06T01:08:53"/>
    <x v="9"/>
    <n v="4"/>
    <s v="IDARRAGA GARCIA MIGUEL ANGEL"/>
    <x v="6"/>
    <x v="0"/>
    <n v="137"/>
    <n v="17.125"/>
    <n v="157.735849056604"/>
    <m/>
    <n v="67381.132100000003"/>
    <x v="0"/>
    <n v="11566.6667"/>
    <x v="520"/>
    <x v="0"/>
    <m/>
  </r>
  <r>
    <d v="2023-01-06T01:08:53"/>
    <x v="9"/>
    <n v="5"/>
    <s v="MARTINEZ MANCO JUAN FELIPE"/>
    <x v="10"/>
    <x v="1"/>
    <n v="100"/>
    <n v="25"/>
    <n v="78.867924528301899"/>
    <s v="Se descuenta el viaje de 9 08 am ya que No cumple con los tiempos afectando el recorrido de los compaeros, 1 Descuento (Despachador estiven)"/>
    <n v="33690.565999999999"/>
    <x v="1"/>
    <n v="11566.6667"/>
    <x v="520"/>
    <x v="0"/>
    <m/>
  </r>
  <r>
    <d v="2023-01-06T01:08:54"/>
    <x v="9"/>
    <n v="6"/>
    <s v="VARGAS ROJAS DIELMER AUGUSTO"/>
    <x v="6"/>
    <x v="0"/>
    <n v="186"/>
    <n v="23.25"/>
    <n v="157.735849056604"/>
    <m/>
    <n v="67381.132100000003"/>
    <x v="0"/>
    <n v="11566.6667"/>
    <x v="520"/>
    <x v="0"/>
    <m/>
  </r>
  <r>
    <d v="2023-01-06T01:08:54"/>
    <x v="9"/>
    <n v="8"/>
    <s v="VACA FIERRO ROBINSON"/>
    <x v="0"/>
    <x v="3"/>
    <n v="209"/>
    <n v="23.2222222222222"/>
    <n v="177.452830188679"/>
    <m/>
    <n v="75803.7736"/>
    <x v="1"/>
    <n v="11566.6667"/>
    <x v="520"/>
    <x v="0"/>
    <m/>
  </r>
  <r>
    <d v="2023-01-06T01:08:54"/>
    <x v="9"/>
    <n v="9"/>
    <s v="HIGUITA JHOSIMAR"/>
    <x v="6"/>
    <x v="0"/>
    <n v="194"/>
    <n v="24.25"/>
    <n v="157.735849056604"/>
    <s v="1 Descuento (Usuario desubicado) "/>
    <n v="67381.132100000003"/>
    <x v="0"/>
    <n v="11566.6667"/>
    <x v="520"/>
    <x v="0"/>
    <m/>
  </r>
  <r>
    <d v="2023-01-06T01:08:54"/>
    <x v="9"/>
    <n v="10"/>
    <s v="NARANJO NARANJO ELKIN BRAYAN"/>
    <x v="3"/>
    <x v="0"/>
    <n v="189"/>
    <n v="18.899999999999999"/>
    <n v="197.169811320755"/>
    <s v="2 Descuentos (Conduct y Despachador Estiven) "/>
    <n v="84226.415099999998"/>
    <x v="0"/>
    <n v="11566.6667"/>
    <x v="520"/>
    <x v="0"/>
    <m/>
  </r>
  <r>
    <d v="2023-01-06T01:08:54"/>
    <x v="1"/>
    <n v="11"/>
    <s v="MEJIA YEISON"/>
    <x v="6"/>
    <x v="0"/>
    <n v="150"/>
    <n v="18.75"/>
    <n v="157.735849056604"/>
    <m/>
    <n v="67381.132100000003"/>
    <x v="0"/>
    <n v="11566.6667"/>
    <x v="520"/>
    <x v="0"/>
    <m/>
  </r>
  <r>
    <d v="2023-01-06T01:08:54"/>
    <x v="1"/>
    <n v="12"/>
    <s v="MORALES CASTAEDA JONNY EDISON"/>
    <x v="0"/>
    <x v="0"/>
    <n v="160"/>
    <n v="17.7777777777778"/>
    <n v="177.452830188679"/>
    <s v="1 Descuento (Despachador fernando)"/>
    <n v="75803.7736"/>
    <x v="0"/>
    <n v="11566.6667"/>
    <x v="520"/>
    <x v="0"/>
    <m/>
  </r>
  <r>
    <d v="2023-01-06T01:08:55"/>
    <x v="1"/>
    <n v="13"/>
    <s v="BOLIVAR PARIAS RICARDO STIVEN"/>
    <x v="0"/>
    <x v="3"/>
    <n v="192"/>
    <n v="21.3333333333333"/>
    <n v="177.452830188679"/>
    <m/>
    <n v="75803.7736"/>
    <x v="0"/>
    <n v="11566.6667"/>
    <x v="520"/>
    <x v="0"/>
    <m/>
  </r>
  <r>
    <d v="2023-01-06T01:08:55"/>
    <x v="1"/>
    <n v="14"/>
    <s v="CARVAJAL SALAZAR HECTOR MARINO"/>
    <x v="0"/>
    <x v="0"/>
    <n v="197"/>
    <n v="21.8888888888889"/>
    <n v="177.452830188679"/>
    <s v="4 Descuentos (2 Transbordo y 2 Usuarios movildad reducida) "/>
    <n v="75803.7736"/>
    <x v="1"/>
    <n v="11566.6667"/>
    <x v="520"/>
    <x v="0"/>
    <m/>
  </r>
  <r>
    <d v="2023-01-06T01:08:55"/>
    <x v="1"/>
    <n v="15"/>
    <s v="LONDOO LOPERA DUVAN ANDRES"/>
    <x v="0"/>
    <x v="0"/>
    <n v="160"/>
    <n v="17.7777777777778"/>
    <n v="177.452830188679"/>
    <m/>
    <n v="75803.7736"/>
    <x v="0"/>
    <n v="11566.6667"/>
    <x v="520"/>
    <x v="0"/>
    <m/>
  </r>
  <r>
    <d v="2023-01-06T01:08:55"/>
    <x v="1"/>
    <n v="17"/>
    <s v="ESPINOZA CHAVARRIA GUILLERMO LEON"/>
    <x v="6"/>
    <x v="0"/>
    <n v="153"/>
    <n v="19.125"/>
    <n v="157.735849056604"/>
    <m/>
    <n v="67381.132100000003"/>
    <x v="0"/>
    <n v="11566.6667"/>
    <x v="520"/>
    <x v="0"/>
    <m/>
  </r>
  <r>
    <d v="2023-01-06T01:08:55"/>
    <x v="1"/>
    <n v="18"/>
    <s v="RENDON VIANA HUMBERTO DE JESUS"/>
    <x v="8"/>
    <x v="0"/>
    <n v="110"/>
    <n v="22"/>
    <n v="98.584905660377402"/>
    <m/>
    <n v="42113.207499999997"/>
    <x v="0"/>
    <n v="11566.6667"/>
    <x v="520"/>
    <x v="0"/>
    <m/>
  </r>
  <r>
    <d v="2023-01-06T01:08:55"/>
    <x v="1"/>
    <n v="19"/>
    <s v="CARMONA ESTRADA SANTIAGO"/>
    <x v="0"/>
    <x v="0"/>
    <n v="182"/>
    <n v="20.2222222222222"/>
    <n v="177.452830188679"/>
    <m/>
    <n v="75803.7736"/>
    <x v="0"/>
    <n v="11566.6667"/>
    <x v="520"/>
    <x v="0"/>
    <m/>
  </r>
  <r>
    <d v="2023-01-06T01:08:56"/>
    <x v="1"/>
    <n v="20"/>
    <s v="HURTADO MADRID JUAN ESTEBAN"/>
    <x v="3"/>
    <x v="0"/>
    <n v="170"/>
    <n v="17"/>
    <n v="197.169811320755"/>
    <m/>
    <n v="84226.415099999998"/>
    <x v="0"/>
    <n v="11566.6667"/>
    <x v="520"/>
    <x v="0"/>
    <m/>
  </r>
  <r>
    <d v="2023-01-06T01:08:56"/>
    <x v="9"/>
    <n v="21"/>
    <s v="MACIAS HERNANDEZ JULIAN DAVID"/>
    <x v="6"/>
    <x v="0"/>
    <n v="140"/>
    <n v="17.5"/>
    <n v="157.735849056604"/>
    <m/>
    <n v="67381.132100000003"/>
    <x v="0"/>
    <n v="11566.6667"/>
    <x v="520"/>
    <x v="0"/>
    <m/>
  </r>
  <r>
    <d v="2023-01-06T01:08:56"/>
    <x v="9"/>
    <n v="22"/>
    <s v="QUIRAMA CASTAEDA JHON JADER"/>
    <x v="6"/>
    <x v="0"/>
    <n v="146"/>
    <n v="18.25"/>
    <n v="157.735849056604"/>
    <s v="1 Descuento (Transbordo) "/>
    <n v="67381.132100000003"/>
    <x v="1"/>
    <n v="11566.6667"/>
    <x v="520"/>
    <x v="0"/>
    <m/>
  </r>
  <r>
    <d v="2023-01-06T01:08:56"/>
    <x v="9"/>
    <n v="24"/>
    <s v="GRISALES VILLA JUAN DAVID"/>
    <x v="0"/>
    <x v="0"/>
    <n v="171"/>
    <n v="19"/>
    <n v="177.452830188679"/>
    <m/>
    <n v="75803.7736"/>
    <x v="0"/>
    <n v="11566.6667"/>
    <x v="520"/>
    <x v="0"/>
    <m/>
  </r>
  <r>
    <d v="2023-01-06T01:08:56"/>
    <x v="9"/>
    <n v="25"/>
    <s v="HENAO MUOZ FERNEY"/>
    <x v="4"/>
    <x v="1"/>
    <n v="171"/>
    <n v="24.428571428571399"/>
    <n v="138.018867924528"/>
    <m/>
    <n v="58958.490599999997"/>
    <x v="1"/>
    <n v="11566.6667"/>
    <x v="520"/>
    <x v="0"/>
    <m/>
  </r>
  <r>
    <d v="2023-01-06T01:08:57"/>
    <x v="9"/>
    <n v="26"/>
    <s v="FRANCO BRAVO JHOAN FERNANDO"/>
    <x v="10"/>
    <x v="3"/>
    <n v="77"/>
    <n v="17.1111111111111"/>
    <n v="88.7264150943396"/>
    <m/>
    <n v="37901.8868"/>
    <x v="0"/>
    <n v="11566.6667"/>
    <x v="520"/>
    <x v="0"/>
    <m/>
  </r>
  <r>
    <d v="2023-01-06T01:08:57"/>
    <x v="9"/>
    <n v="27"/>
    <s v="DURANGO DAVID JOSE"/>
    <x v="0"/>
    <x v="3"/>
    <n v="195"/>
    <n v="21.6666666666667"/>
    <n v="177.452830188679"/>
    <m/>
    <n v="75803.7736"/>
    <x v="0"/>
    <n v="11566.6667"/>
    <x v="520"/>
    <x v="0"/>
    <m/>
  </r>
  <r>
    <d v="2023-01-06T01:08:57"/>
    <x v="9"/>
    <n v="29"/>
    <s v="VALENCIA MENDOZA JHON"/>
    <x v="4"/>
    <x v="1"/>
    <n v="142"/>
    <n v="20.285714285714299"/>
    <n v="138.018867924528"/>
    <s v="Se descuenta el viaje de 10 16 am ya que No cumple con los tiempos afectando el recorrido de los compaeros "/>
    <n v="58958.490599999997"/>
    <x v="0"/>
    <n v="11566.6667"/>
    <x v="520"/>
    <x v="0"/>
    <m/>
  </r>
  <r>
    <d v="2023-01-06T01:08:57"/>
    <x v="1"/>
    <n v="33"/>
    <s v="DE OSSA TORRES CARLOS ANDRES"/>
    <x v="0"/>
    <x v="3"/>
    <n v="144"/>
    <n v="16"/>
    <n v="177.452830188679"/>
    <m/>
    <n v="75803.7736"/>
    <x v="0"/>
    <n v="11566.6667"/>
    <x v="520"/>
    <x v="0"/>
    <m/>
  </r>
  <r>
    <d v="2023-01-06T01:08:57"/>
    <x v="1"/>
    <n v="34"/>
    <s v="MONTOYA OSPINA GILBERTO ANTONIO"/>
    <x v="0"/>
    <x v="3"/>
    <n v="192"/>
    <n v="21.3333333333333"/>
    <n v="177.452830188679"/>
    <s v="2 Descuentos (Jefe de ruta y Despachador Fernando) "/>
    <n v="75803.7736"/>
    <x v="0"/>
    <n v="11566.6667"/>
    <x v="520"/>
    <x v="0"/>
    <m/>
  </r>
  <r>
    <d v="2023-01-06T01:08:58"/>
    <x v="1"/>
    <n v="35"/>
    <s v="LONDOO ORTIZ ARNOLD DAVID"/>
    <x v="6"/>
    <x v="0"/>
    <n v="141"/>
    <n v="17.625"/>
    <n v="157.735849056604"/>
    <s v="2 Descuentos (Usuarios desubicados) "/>
    <n v="67381.132100000003"/>
    <x v="1"/>
    <n v="11566.6667"/>
    <x v="520"/>
    <x v="0"/>
    <m/>
  </r>
  <r>
    <d v="2023-01-06T01:08:58"/>
    <x v="1"/>
    <n v="37"/>
    <s v="PIEDRAHITA MADRID SANTIAGO"/>
    <x v="4"/>
    <x v="0"/>
    <n v="137"/>
    <n v="19.571428571428601"/>
    <n v="138.018867924528"/>
    <m/>
    <n v="58958.490599999997"/>
    <x v="1"/>
    <n v="11566.6667"/>
    <x v="520"/>
    <x v="0"/>
    <m/>
  </r>
  <r>
    <d v="2023-01-06T01:08:58"/>
    <x v="1"/>
    <n v="38"/>
    <s v="YOLAGRI ALEX WILMAR"/>
    <x v="6"/>
    <x v="0"/>
    <n v="146"/>
    <n v="18.25"/>
    <n v="157.735849056604"/>
    <m/>
    <n v="67381.132100000003"/>
    <x v="0"/>
    <n v="11566.6667"/>
    <x v="520"/>
    <x v="0"/>
    <m/>
  </r>
  <r>
    <d v="2023-01-06T01:08:58"/>
    <x v="1"/>
    <n v="39"/>
    <s v="POSSO CORREA SANTIAGO ELIECER"/>
    <x v="2"/>
    <x v="0"/>
    <n v="124"/>
    <n v="19.076923076923102"/>
    <n v="128.16037735849099"/>
    <m/>
    <n v="54747.169800000003"/>
    <x v="0"/>
    <n v="11566.6667"/>
    <x v="520"/>
    <x v="0"/>
    <m/>
  </r>
  <r>
    <d v="2023-01-06T01:08:58"/>
    <x v="1"/>
    <n v="40"/>
    <s v="MONSALVE OCAMPO EDISON GUSTAVO"/>
    <x v="0"/>
    <x v="0"/>
    <n v="157"/>
    <n v="17.4444444444444"/>
    <n v="177.452830188679"/>
    <m/>
    <n v="75803.7736"/>
    <x v="0"/>
    <n v="11566.6667"/>
    <x v="520"/>
    <x v="0"/>
    <m/>
  </r>
  <r>
    <d v="2023-01-06T01:08:58"/>
    <x v="1"/>
    <n v="41"/>
    <s v="GARCIA DAVID WILSON ALBERTO"/>
    <x v="6"/>
    <x v="0"/>
    <n v="162"/>
    <n v="20.25"/>
    <n v="157.735849056604"/>
    <m/>
    <n v="67381.132100000003"/>
    <x v="1"/>
    <n v="11566.6667"/>
    <x v="520"/>
    <x v="0"/>
    <m/>
  </r>
  <r>
    <d v="2023-01-06T01:08:59"/>
    <x v="1"/>
    <n v="42"/>
    <s v="BARRANTES GALLEGO DANIEL CAMILO"/>
    <x v="0"/>
    <x v="0"/>
    <n v="177"/>
    <n v="19.6666666666667"/>
    <n v="177.452830188679"/>
    <s v="1 Descuento (Conduct) "/>
    <n v="75803.7736"/>
    <x v="0"/>
    <n v="11566.6667"/>
    <x v="520"/>
    <x v="0"/>
    <m/>
  </r>
  <r>
    <d v="2023-01-06T01:09:05"/>
    <x v="9"/>
    <n v="23"/>
    <s v="GIL CORDOBA MATEO"/>
    <x v="6"/>
    <x v="0"/>
    <n v="114"/>
    <n v="14.25"/>
    <n v="114"/>
    <m/>
    <n v="47700"/>
    <x v="2"/>
    <n v="8060"/>
    <x v="520"/>
    <x v="0"/>
    <m/>
  </r>
  <r>
    <d v="2023-01-06T01:09:05"/>
    <x v="9"/>
    <n v="28"/>
    <s v="ORTEGA ARROYAVE JUAN PABLO"/>
    <x v="6"/>
    <x v="3"/>
    <n v="127"/>
    <n v="15.875"/>
    <n v="127"/>
    <m/>
    <n v="53550"/>
    <x v="0"/>
    <n v="8060"/>
    <x v="520"/>
    <x v="0"/>
    <m/>
  </r>
  <r>
    <d v="2023-01-06T01:09:05"/>
    <x v="1"/>
    <n v="31"/>
    <s v="VILLA RIOS JHON ANDERSON"/>
    <x v="6"/>
    <x v="1"/>
    <n v="127"/>
    <n v="15.875"/>
    <n v="127"/>
    <s v="9 Descuentos (Transbordo), Se descuenta el viaje de 10 24 am ya que No cumple con los tiempos afectando el recorrido de los compaeros "/>
    <n v="53550"/>
    <x v="0"/>
    <n v="8060"/>
    <x v="520"/>
    <x v="0"/>
    <m/>
  </r>
  <r>
    <d v="2023-01-06T01:09:05"/>
    <x v="1"/>
    <n v="36"/>
    <s v="MARTINEZ CHAVERRA LUIS NORBERTO"/>
    <x v="3"/>
    <x v="0"/>
    <n v="149"/>
    <n v="14.9"/>
    <n v="149"/>
    <m/>
    <n v="62550"/>
    <x v="0"/>
    <n v="8060"/>
    <x v="520"/>
    <x v="0"/>
    <m/>
  </r>
  <r>
    <d v="2023-01-07T01:22:38"/>
    <x v="1"/>
    <n v="2"/>
    <s v="CAAS LEZCANO IVAN ARTURO"/>
    <x v="4"/>
    <x v="1"/>
    <n v="144"/>
    <n v="20.571428571428601"/>
    <n v="149.549132947977"/>
    <s v="Se descuenta el viaje de 6 30 am ya que NO cumple con los tiempos afectando el recorrido de los compaeros, 1 Descuento (Despachador fernando) "/>
    <n v="64147.109799999998"/>
    <x v="1"/>
    <n v="12381.8182"/>
    <x v="521"/>
    <x v="0"/>
    <m/>
  </r>
  <r>
    <d v="2023-01-07T01:22:38"/>
    <x v="1"/>
    <n v="3"/>
    <s v="CANO JIMENEZ ESNEIDER"/>
    <x v="2"/>
    <x v="0"/>
    <n v="111"/>
    <n v="18.5"/>
    <n v="128.184971098266"/>
    <m/>
    <n v="54983.237000000001"/>
    <x v="0"/>
    <n v="12381.8182"/>
    <x v="521"/>
    <x v="0"/>
    <m/>
  </r>
  <r>
    <d v="2023-01-07T01:22:38"/>
    <x v="1"/>
    <n v="4"/>
    <s v="IDARRAGA GARCIA MIGUEL ANGEL"/>
    <x v="0"/>
    <x v="0"/>
    <n v="169"/>
    <n v="18.7777777777778"/>
    <n v="192.27745664739899"/>
    <s v="1 Descuento (Despachador fernando) "/>
    <n v="82474.855500000005"/>
    <x v="0"/>
    <n v="12381.8182"/>
    <x v="521"/>
    <x v="0"/>
    <m/>
  </r>
  <r>
    <d v="2023-01-07T01:22:38"/>
    <x v="1"/>
    <n v="5"/>
    <s v="MARTINEZ MANCO JUAN FELIPE"/>
    <x v="8"/>
    <x v="0"/>
    <n v="126"/>
    <n v="25.2"/>
    <n v="106.82080924855499"/>
    <s v="1 Descuento (Usuario Desubicado) "/>
    <n v="45819.364200000004"/>
    <x v="1"/>
    <n v="12381.8182"/>
    <x v="521"/>
    <x v="0"/>
    <m/>
  </r>
  <r>
    <d v="2023-01-07T01:22:39"/>
    <x v="1"/>
    <n v="6"/>
    <s v="ORTEGA ARROYAVE JUAN PABLO"/>
    <x v="0"/>
    <x v="0"/>
    <n v="203"/>
    <n v="22.5555555555556"/>
    <n v="192.27745664739899"/>
    <m/>
    <n v="82474.855500000005"/>
    <x v="0"/>
    <n v="12381.8182"/>
    <x v="521"/>
    <x v="0"/>
    <m/>
  </r>
  <r>
    <d v="2023-01-07T01:22:39"/>
    <x v="1"/>
    <n v="8"/>
    <s v="VACA FIERRO ROBINSON"/>
    <x v="0"/>
    <x v="0"/>
    <n v="202"/>
    <n v="22.4444444444444"/>
    <n v="192.27745664739899"/>
    <m/>
    <n v="82474.855500000005"/>
    <x v="1"/>
    <n v="12381.8182"/>
    <x v="521"/>
    <x v="0"/>
    <m/>
  </r>
  <r>
    <d v="2023-01-07T01:22:39"/>
    <x v="1"/>
    <n v="9"/>
    <s v="HIGUITA JHOSIMAR"/>
    <x v="6"/>
    <x v="0"/>
    <n v="163"/>
    <n v="20.375"/>
    <n v="170.913294797688"/>
    <m/>
    <n v="73310.982699999993"/>
    <x v="0"/>
    <n v="12381.8182"/>
    <x v="521"/>
    <x v="0"/>
    <m/>
  </r>
  <r>
    <d v="2023-01-07T01:22:39"/>
    <x v="1"/>
    <n v="10"/>
    <s v="NARANJO NARANJO ELKIN BRAYAN"/>
    <x v="6"/>
    <x v="3"/>
    <n v="185"/>
    <n v="21.764705882352899"/>
    <n v="181.595375722543"/>
    <s v="1 Descuento (Jefe de ruta) "/>
    <n v="77892.919099999999"/>
    <x v="0"/>
    <n v="12381.8182"/>
    <x v="521"/>
    <x v="0"/>
    <m/>
  </r>
  <r>
    <d v="2023-01-07T01:22:39"/>
    <x v="9"/>
    <n v="11"/>
    <s v="MEJIA YEISON"/>
    <x v="0"/>
    <x v="0"/>
    <n v="217"/>
    <n v="24.1111111111111"/>
    <n v="192.27745664739899"/>
    <m/>
    <n v="82474.855500000005"/>
    <x v="0"/>
    <n v="12381.8182"/>
    <x v="521"/>
    <x v="0"/>
    <m/>
  </r>
  <r>
    <d v="2023-01-07T01:22:39"/>
    <x v="9"/>
    <n v="12"/>
    <s v="MORALES CASTAEDA JONNY EDISON"/>
    <x v="4"/>
    <x v="0"/>
    <n v="186"/>
    <n v="26.571428571428601"/>
    <n v="149.549132947977"/>
    <s v="2 Descuentos (Jefe de ruta) "/>
    <n v="64147.109799999998"/>
    <x v="0"/>
    <n v="12381.8182"/>
    <x v="521"/>
    <x v="0"/>
    <m/>
  </r>
  <r>
    <d v="2023-01-07T01:22:40"/>
    <x v="9"/>
    <n v="13"/>
    <s v="BOLIVAR PARIAS RICARDO STIVEN"/>
    <x v="6"/>
    <x v="0"/>
    <n v="190"/>
    <n v="23.75"/>
    <n v="170.913294797688"/>
    <s v="1 Descuento (Usuario Desubicado) "/>
    <n v="73310.982699999993"/>
    <x v="0"/>
    <n v="12381.8182"/>
    <x v="521"/>
    <x v="0"/>
    <m/>
  </r>
  <r>
    <d v="2023-01-07T01:22:40"/>
    <x v="9"/>
    <n v="14"/>
    <s v="LONDOO ORTIZ ARNOLD DAVID"/>
    <x v="0"/>
    <x v="0"/>
    <n v="191"/>
    <n v="21.2222222222222"/>
    <n v="192.27745664739899"/>
    <m/>
    <n v="82474.855500000005"/>
    <x v="1"/>
    <n v="12381.8182"/>
    <x v="521"/>
    <x v="0"/>
    <m/>
  </r>
  <r>
    <d v="2023-01-07T01:22:40"/>
    <x v="9"/>
    <n v="15"/>
    <s v="LONDOO LOPERA DUVAN ANDRES"/>
    <x v="0"/>
    <x v="3"/>
    <n v="149"/>
    <n v="16.5555555555556"/>
    <n v="192.27745664739899"/>
    <m/>
    <n v="82474.855500000005"/>
    <x v="0"/>
    <n v="12381.8182"/>
    <x v="521"/>
    <x v="0"/>
    <m/>
  </r>
  <r>
    <d v="2023-01-07T01:22:40"/>
    <x v="9"/>
    <n v="17"/>
    <s v="GALINDEZ CHAVARRIAGA LUIS FERNANDO"/>
    <x v="4"/>
    <x v="1"/>
    <n v="131"/>
    <n v="18.714285714285701"/>
    <n v="149.549132947977"/>
    <m/>
    <n v="64147.109799999998"/>
    <x v="0"/>
    <n v="12381.8182"/>
    <x v="521"/>
    <x v="0"/>
    <m/>
  </r>
  <r>
    <d v="2023-01-07T01:22:40"/>
    <x v="9"/>
    <n v="18"/>
    <s v="RENDON VIANA HUMBERTO DE JESUS"/>
    <x v="6"/>
    <x v="0"/>
    <n v="199"/>
    <n v="24.875"/>
    <n v="170.913294797688"/>
    <m/>
    <n v="73310.982699999993"/>
    <x v="0"/>
    <n v="12381.8182"/>
    <x v="521"/>
    <x v="0"/>
    <m/>
  </r>
  <r>
    <d v="2023-01-07T01:22:40"/>
    <x v="9"/>
    <n v="19"/>
    <s v="CARMONA ESTRADA SANTIAGO"/>
    <x v="2"/>
    <x v="0"/>
    <n v="114"/>
    <n v="19"/>
    <n v="128.184971098266"/>
    <s v="9 Descuentos (Transbordo veh 10)"/>
    <n v="54983.237000000001"/>
    <x v="0"/>
    <n v="12381.8182"/>
    <x v="521"/>
    <x v="0"/>
    <m/>
  </r>
  <r>
    <d v="2023-01-07T01:22:41"/>
    <x v="1"/>
    <n v="21"/>
    <s v="MACIAS HERNANDEZ JULIAN DAVID"/>
    <x v="6"/>
    <x v="1"/>
    <n v="156"/>
    <n v="19.5"/>
    <n v="170.913294797688"/>
    <m/>
    <n v="73310.982699999993"/>
    <x v="0"/>
    <n v="12381.8182"/>
    <x v="521"/>
    <x v="0"/>
    <m/>
  </r>
  <r>
    <d v="2023-01-07T01:22:41"/>
    <x v="1"/>
    <n v="22"/>
    <s v="QUIRAMA CASTAEDA JHON JADER"/>
    <x v="0"/>
    <x v="0"/>
    <n v="193"/>
    <n v="21.4444444444444"/>
    <n v="192.27745664739899"/>
    <m/>
    <n v="82474.855500000005"/>
    <x v="1"/>
    <n v="12381.8182"/>
    <x v="521"/>
    <x v="0"/>
    <m/>
  </r>
  <r>
    <d v="2023-01-07T01:22:41"/>
    <x v="1"/>
    <n v="23"/>
    <s v="GIL CORDOBA MATEO"/>
    <x v="0"/>
    <x v="0"/>
    <n v="214"/>
    <n v="23.7777777777778"/>
    <n v="192.27745664739899"/>
    <s v="2 Descuentos (Usuarios desubicados) "/>
    <n v="82474.855500000005"/>
    <x v="2"/>
    <n v="12381.8182"/>
    <x v="521"/>
    <x v="0"/>
    <m/>
  </r>
  <r>
    <d v="2023-01-07T01:22:41"/>
    <x v="1"/>
    <n v="24"/>
    <s v="GRISALES VILLA JUAN DAVID"/>
    <x v="3"/>
    <x v="1"/>
    <n v="197"/>
    <n v="19.7"/>
    <n v="213.64161849710999"/>
    <m/>
    <n v="91638.728300000002"/>
    <x v="0"/>
    <n v="12381.8182"/>
    <x v="521"/>
    <x v="0"/>
    <m/>
  </r>
  <r>
    <d v="2023-01-07T01:22:41"/>
    <x v="1"/>
    <n v="26"/>
    <s v="FRANCO BRAVO JHOAN FERNANDO"/>
    <x v="10"/>
    <x v="3"/>
    <n v="80"/>
    <n v="20"/>
    <n v="85.456647398843899"/>
    <m/>
    <n v="36655.491300000002"/>
    <x v="0"/>
    <n v="12381.8182"/>
    <x v="521"/>
    <x v="0"/>
    <m/>
  </r>
  <r>
    <d v="2023-01-07T01:22:41"/>
    <x v="1"/>
    <n v="27"/>
    <s v="HENAO MUOZ FERNEY"/>
    <x v="0"/>
    <x v="0"/>
    <n v="176"/>
    <n v="19.5555555555556"/>
    <n v="192.27745664739899"/>
    <m/>
    <n v="82474.855500000005"/>
    <x v="0"/>
    <n v="12381.8182"/>
    <x v="521"/>
    <x v="0"/>
    <m/>
  </r>
  <r>
    <d v="2023-01-07T01:22:42"/>
    <x v="1"/>
    <n v="29"/>
    <s v="VALENCIA MENDOZA JHON"/>
    <x v="3"/>
    <x v="0"/>
    <n v="174"/>
    <n v="17.399999999999999"/>
    <n v="213.64161849710999"/>
    <s v="5 Descuentos (Transbordo) "/>
    <n v="91638.728300000002"/>
    <x v="0"/>
    <n v="12381.8182"/>
    <x v="521"/>
    <x v="0"/>
    <m/>
  </r>
  <r>
    <d v="2023-01-07T01:22:42"/>
    <x v="1"/>
    <n v="30"/>
    <s v="HIGUITA JHOSIMAR"/>
    <x v="5"/>
    <x v="1"/>
    <n v="30"/>
    <n v="30"/>
    <n v="21.364161849711"/>
    <m/>
    <n v="9163.8727999999992"/>
    <x v="0"/>
    <n v="12381.8182"/>
    <x v="521"/>
    <x v="0"/>
    <m/>
  </r>
  <r>
    <d v="2023-01-07T01:22:42"/>
    <x v="1"/>
    <n v="31"/>
    <s v="HURTADO MADRID JUAN ESTEBAN"/>
    <x v="6"/>
    <x v="1"/>
    <n v="219"/>
    <n v="27.375"/>
    <n v="170.913294797688"/>
    <s v="Se descuenta el viaje de 6 10 am ya que NO cumple con los tiempos afectando el recorrido de los compaeros "/>
    <n v="73310.982699999993"/>
    <x v="0"/>
    <n v="12381.8182"/>
    <x v="521"/>
    <x v="0"/>
    <m/>
  </r>
  <r>
    <d v="2023-01-07T01:22:42"/>
    <x v="9"/>
    <n v="33"/>
    <s v="DE OSSA TORRES CARLOS ANDRES"/>
    <x v="0"/>
    <x v="0"/>
    <n v="167"/>
    <n v="18.5555555555556"/>
    <n v="192.27745664739899"/>
    <s v="1 Descuento (Propietario)"/>
    <n v="82474.855500000005"/>
    <x v="0"/>
    <n v="12381.8182"/>
    <x v="521"/>
    <x v="0"/>
    <m/>
  </r>
  <r>
    <d v="2023-01-07T01:22:42"/>
    <x v="9"/>
    <n v="34"/>
    <s v="MONTOYA OSPINA GILBERTO ANTONIO"/>
    <x v="0"/>
    <x v="0"/>
    <n v="201"/>
    <n v="22.3333333333333"/>
    <n v="192.27745664739899"/>
    <s v="2 Descuentos (Jefe de ruta) "/>
    <n v="82474.855500000005"/>
    <x v="0"/>
    <n v="12381.8182"/>
    <x v="521"/>
    <x v="0"/>
    <m/>
  </r>
  <r>
    <d v="2023-01-07T01:22:42"/>
    <x v="9"/>
    <n v="35"/>
    <s v="URIBE HERRERA JUAN ESTEBAN"/>
    <x v="0"/>
    <x v="0"/>
    <n v="201"/>
    <n v="22.3333333333333"/>
    <n v="192.27745664739899"/>
    <m/>
    <n v="82474.855500000005"/>
    <x v="1"/>
    <n v="12381.8182"/>
    <x v="521"/>
    <x v="0"/>
    <m/>
  </r>
  <r>
    <d v="2023-01-07T01:22:42"/>
    <x v="9"/>
    <n v="38"/>
    <s v="YOLAGRI ALEX WILMAR"/>
    <x v="4"/>
    <x v="0"/>
    <n v="181"/>
    <n v="25.8571428571429"/>
    <n v="149.549132947977"/>
    <m/>
    <n v="64147.109799999998"/>
    <x v="0"/>
    <n v="12381.8182"/>
    <x v="521"/>
    <x v="0"/>
    <m/>
  </r>
  <r>
    <d v="2023-01-07T01:22:43"/>
    <x v="9"/>
    <n v="39"/>
    <s v="POSSO CORREA SANTIAGO ELIECER"/>
    <x v="2"/>
    <x v="1"/>
    <n v="125"/>
    <n v="20.8333333333333"/>
    <n v="128.184971098266"/>
    <m/>
    <n v="54983.237000000001"/>
    <x v="0"/>
    <n v="12381.8182"/>
    <x v="521"/>
    <x v="0"/>
    <m/>
  </r>
  <r>
    <d v="2023-01-07T01:22:43"/>
    <x v="9"/>
    <n v="40"/>
    <s v="MONSALVE OCAMPO EDISON GUSTAVO"/>
    <x v="0"/>
    <x v="0"/>
    <n v="172"/>
    <n v="19.1111111111111"/>
    <n v="192.27745664739899"/>
    <m/>
    <n v="82474.855500000005"/>
    <x v="0"/>
    <n v="12381.8182"/>
    <x v="521"/>
    <x v="0"/>
    <m/>
  </r>
  <r>
    <d v="2023-01-07T01:22:43"/>
    <x v="9"/>
    <n v="41"/>
    <s v="GARCIA DAVID WILSON ALBERTO"/>
    <x v="0"/>
    <x v="0"/>
    <n v="187"/>
    <n v="20.7777777777778"/>
    <n v="192.27745664739899"/>
    <m/>
    <n v="82474.855500000005"/>
    <x v="1"/>
    <n v="12381.8182"/>
    <x v="521"/>
    <x v="0"/>
    <m/>
  </r>
  <r>
    <d v="2023-01-07T01:22:43"/>
    <x v="9"/>
    <n v="42"/>
    <s v="BARRANTES GALLEGO DANIEL CAMILO"/>
    <x v="0"/>
    <x v="0"/>
    <n v="191"/>
    <n v="21.2222222222222"/>
    <n v="192.27745664739899"/>
    <s v="2 Descuentos (Jefe de ruta) "/>
    <n v="82474.855500000005"/>
    <x v="0"/>
    <n v="12381.8182"/>
    <x v="521"/>
    <x v="0"/>
    <m/>
  </r>
  <r>
    <d v="2023-01-07T01:22:53"/>
    <x v="1"/>
    <n v="1"/>
    <s v="VERENZUELA MARTINEZ ALEXANDER"/>
    <x v="11"/>
    <x v="0"/>
    <n v="20"/>
    <n v="10"/>
    <n v="20"/>
    <m/>
    <n v="8100"/>
    <x v="0"/>
    <n v="4980"/>
    <x v="521"/>
    <x v="0"/>
    <m/>
  </r>
  <r>
    <d v="2023-01-07T01:22:54"/>
    <x v="9"/>
    <n v="7"/>
    <s v="VILLA RIOS JHON ANDERSON"/>
    <x v="2"/>
    <x v="3"/>
    <n v="94"/>
    <n v="15.6666666666667"/>
    <n v="94"/>
    <m/>
    <n v="39600"/>
    <x v="1"/>
    <n v="4980"/>
    <x v="521"/>
    <x v="0"/>
    <m/>
  </r>
  <r>
    <d v="2023-01-07T01:22:54"/>
    <x v="9"/>
    <n v="20"/>
    <s v="TABORDA ROJAS DIEGO ALEJANDRO"/>
    <x v="2"/>
    <x v="1"/>
    <n v="93"/>
    <n v="15.5"/>
    <n v="93"/>
    <m/>
    <n v="39150"/>
    <x v="0"/>
    <n v="4980"/>
    <x v="521"/>
    <x v="0"/>
    <m/>
  </r>
  <r>
    <d v="2023-01-07T01:22:54"/>
    <x v="9"/>
    <n v="36"/>
    <s v="LONDOO CADAVID DAVID SANTIAGO"/>
    <x v="0"/>
    <x v="0"/>
    <n v="136"/>
    <n v="15.1111111111111"/>
    <n v="136"/>
    <m/>
    <n v="57150"/>
    <x v="0"/>
    <n v="4980"/>
    <x v="521"/>
    <x v="0"/>
    <m/>
  </r>
  <r>
    <d v="2023-01-08T00:38:52"/>
    <x v="1"/>
    <n v="2"/>
    <s v="CAAS LEZCANO IVAN ARTURO"/>
    <x v="2"/>
    <x v="3"/>
    <n v="150"/>
    <n v="25"/>
    <n v="125.22413793103399"/>
    <m/>
    <n v="53650.862099999998"/>
    <x v="1"/>
    <n v="11462.069"/>
    <x v="522"/>
    <x v="0"/>
    <m/>
  </r>
  <r>
    <d v="2023-01-08T00:38:52"/>
    <x v="1"/>
    <n v="4"/>
    <s v="IDARRAGA GARCIA MIGUEL ANGEL"/>
    <x v="2"/>
    <x v="0"/>
    <n v="138"/>
    <n v="23"/>
    <n v="125.22413793103399"/>
    <m/>
    <n v="53650.862099999998"/>
    <x v="0"/>
    <n v="11462.069"/>
    <x v="522"/>
    <x v="0"/>
    <m/>
  </r>
  <r>
    <d v="2023-01-08T00:38:53"/>
    <x v="1"/>
    <n v="5"/>
    <s v="MARTINEZ MANCO JUAN FELIPE"/>
    <x v="0"/>
    <x v="0"/>
    <n v="191"/>
    <n v="21.2222222222222"/>
    <n v="187.836206896552"/>
    <m/>
    <n v="80476.293099999995"/>
    <x v="1"/>
    <n v="11462.069"/>
    <x v="522"/>
    <x v="0"/>
    <m/>
  </r>
  <r>
    <d v="2023-01-08T00:38:53"/>
    <x v="1"/>
    <n v="6"/>
    <s v="ORTEGA ARROYAVE JUAN PABLO"/>
    <x v="6"/>
    <x v="0"/>
    <n v="156"/>
    <n v="19.5"/>
    <n v="166.96551724137899"/>
    <m/>
    <n v="71534.482799999998"/>
    <x v="0"/>
    <n v="11462.069"/>
    <x v="522"/>
    <x v="0"/>
    <m/>
  </r>
  <r>
    <d v="2023-01-08T00:38:53"/>
    <x v="1"/>
    <n v="7"/>
    <s v="VILLA RIOS JHON ANDERSON"/>
    <x v="0"/>
    <x v="3"/>
    <n v="168"/>
    <n v="18.6666666666667"/>
    <n v="187.836206896552"/>
    <s v=" 9 Descuentos (Transbordo) "/>
    <n v="80476.293099999995"/>
    <x v="1"/>
    <n v="11462.069"/>
    <x v="522"/>
    <x v="0"/>
    <m/>
  </r>
  <r>
    <d v="2023-01-08T00:38:53"/>
    <x v="1"/>
    <n v="8"/>
    <s v="VACA FIERRO ROBINSON"/>
    <x v="6"/>
    <x v="0"/>
    <n v="136"/>
    <n v="17"/>
    <n v="166.96551724137899"/>
    <s v="2 Descuentos (Usuarios con Movilidad reducida) "/>
    <n v="71534.482799999998"/>
    <x v="1"/>
    <n v="11462.069"/>
    <x v="522"/>
    <x v="0"/>
    <m/>
  </r>
  <r>
    <d v="2023-01-08T00:38:53"/>
    <x v="1"/>
    <n v="9"/>
    <s v="HIGUITA JHOSIMAR"/>
    <x v="0"/>
    <x v="0"/>
    <n v="160"/>
    <n v="17.7777777777778"/>
    <n v="187.836206896552"/>
    <m/>
    <n v="80476.293099999995"/>
    <x v="0"/>
    <n v="11462.069"/>
    <x v="522"/>
    <x v="0"/>
    <m/>
  </r>
  <r>
    <d v="2023-01-08T00:38:54"/>
    <x v="9"/>
    <n v="10"/>
    <s v="NARANJO NARANJO ELKIN BRAYAN"/>
    <x v="3"/>
    <x v="3"/>
    <n v="209"/>
    <n v="20.9"/>
    <n v="208.70689655172399"/>
    <s v="3 Descuentos (Conducts y Usuario desubicado) "/>
    <n v="89418.103400000007"/>
    <x v="0"/>
    <n v="11462.069"/>
    <x v="522"/>
    <x v="0"/>
    <m/>
  </r>
  <r>
    <d v="2023-01-08T00:38:54"/>
    <x v="9"/>
    <n v="11"/>
    <s v="MEJIA YEISON"/>
    <x v="4"/>
    <x v="3"/>
    <n v="166"/>
    <n v="23.714285714285701"/>
    <n v="146.094827586207"/>
    <s v="1 Descuento (Despachador Estiven)"/>
    <n v="62592.672400000003"/>
    <x v="0"/>
    <n v="11462.069"/>
    <x v="522"/>
    <x v="0"/>
    <m/>
  </r>
  <r>
    <d v="2023-01-08T00:38:54"/>
    <x v="9"/>
    <n v="12"/>
    <s v="MORALES CASTAEDA JONNY EDISON"/>
    <x v="3"/>
    <x v="3"/>
    <n v="196"/>
    <n v="19.600000000000001"/>
    <n v="208.70689655172399"/>
    <m/>
    <n v="89418.103400000007"/>
    <x v="0"/>
    <n v="11462.069"/>
    <x v="522"/>
    <x v="0"/>
    <m/>
  </r>
  <r>
    <d v="2023-01-08T00:38:54"/>
    <x v="9"/>
    <n v="13"/>
    <s v="BOLIVAR PARIAS RICARDO STIVEN"/>
    <x v="3"/>
    <x v="3"/>
    <n v="230"/>
    <n v="23"/>
    <n v="208.70689655172399"/>
    <m/>
    <n v="89418.103400000007"/>
    <x v="0"/>
    <n v="11462.069"/>
    <x v="522"/>
    <x v="0"/>
    <m/>
  </r>
  <r>
    <d v="2023-01-08T00:38:54"/>
    <x v="9"/>
    <n v="14"/>
    <s v="LONDOO ORTIZ ARNOLD DAVID"/>
    <x v="4"/>
    <x v="0"/>
    <n v="177"/>
    <n v="25.285714285714299"/>
    <n v="146.094827586207"/>
    <m/>
    <n v="62592.672400000003"/>
    <x v="1"/>
    <n v="11462.069"/>
    <x v="522"/>
    <x v="0"/>
    <m/>
  </r>
  <r>
    <d v="2023-01-08T00:38:54"/>
    <x v="9"/>
    <n v="15"/>
    <s v="LONDOO LOPERA DUVAN ANDRES"/>
    <x v="6"/>
    <x v="3"/>
    <n v="163"/>
    <n v="20.375"/>
    <n v="166.96551724137899"/>
    <m/>
    <n v="71534.482799999998"/>
    <x v="0"/>
    <n v="11462.069"/>
    <x v="522"/>
    <x v="0"/>
    <m/>
  </r>
  <r>
    <d v="2023-01-08T00:38:55"/>
    <x v="9"/>
    <n v="17"/>
    <s v="GALINDEZ CHAVARRIAGA LUIS FERNANDO"/>
    <x v="8"/>
    <x v="0"/>
    <n v="100"/>
    <n v="20"/>
    <n v="104.35344827586199"/>
    <s v="1 Descuento (Usuario desubicado) "/>
    <n v="44709.051700000004"/>
    <x v="0"/>
    <n v="11462.069"/>
    <x v="522"/>
    <x v="0"/>
    <m/>
  </r>
  <r>
    <d v="2023-01-08T00:38:55"/>
    <x v="9"/>
    <n v="18"/>
    <s v="RENDON VIANA HUMBERTO DE JESUS"/>
    <x v="0"/>
    <x v="3"/>
    <n v="207"/>
    <n v="23"/>
    <n v="187.836206896552"/>
    <s v="1 Descuento (Despachador Fernando) "/>
    <n v="80476.293099999995"/>
    <x v="0"/>
    <n v="11462.069"/>
    <x v="522"/>
    <x v="0"/>
    <m/>
  </r>
  <r>
    <d v="2023-01-08T00:38:55"/>
    <x v="9"/>
    <n v="19"/>
    <s v="CARMONA ESTRADA SANTIAGO"/>
    <x v="6"/>
    <x v="3"/>
    <n v="174"/>
    <n v="21.75"/>
    <n v="166.96551724137899"/>
    <m/>
    <n v="71534.482799999998"/>
    <x v="0"/>
    <n v="11462.069"/>
    <x v="522"/>
    <x v="0"/>
    <m/>
  </r>
  <r>
    <d v="2023-01-08T00:38:55"/>
    <x v="9"/>
    <n v="20"/>
    <s v="TABORDA ROJAS DIEGO ALEJANDRO"/>
    <x v="0"/>
    <x v="0"/>
    <n v="223"/>
    <n v="24.7777777777778"/>
    <n v="187.836206896552"/>
    <s v="1 Descuento (Despachador Fernando) "/>
    <n v="80476.293099999995"/>
    <x v="0"/>
    <n v="11462.069"/>
    <x v="522"/>
    <x v="0"/>
    <m/>
  </r>
  <r>
    <d v="2023-01-08T00:38:55"/>
    <x v="9"/>
    <n v="22"/>
    <s v="QUIRAMA CASTAEDA JHON JADER"/>
    <x v="0"/>
    <x v="0"/>
    <n v="163"/>
    <n v="18.1111111111111"/>
    <n v="187.836206896552"/>
    <m/>
    <n v="80476.293099999995"/>
    <x v="1"/>
    <n v="11462.069"/>
    <x v="522"/>
    <x v="0"/>
    <m/>
  </r>
  <r>
    <d v="2023-01-08T00:38:56"/>
    <x v="9"/>
    <n v="23"/>
    <s v="GIL BRAN DUVEIMAR"/>
    <x v="3"/>
    <x v="0"/>
    <n v="203"/>
    <n v="20.3"/>
    <n v="208.70689655172399"/>
    <s v="2 Descuentos (Usuarios Desubicados)"/>
    <n v="89418.103400000007"/>
    <x v="2"/>
    <n v="11462.069"/>
    <x v="522"/>
    <x v="0"/>
    <m/>
  </r>
  <r>
    <d v="2023-01-08T00:38:56"/>
    <x v="9"/>
    <n v="24"/>
    <s v="GRISALES VILLA JUAN DAVID"/>
    <x v="3"/>
    <x v="3"/>
    <n v="234"/>
    <n v="22.285714285714299"/>
    <n v="219.14224137931001"/>
    <m/>
    <n v="93889.008600000001"/>
    <x v="0"/>
    <n v="11462.069"/>
    <x v="522"/>
    <x v="0"/>
    <m/>
  </r>
  <r>
    <d v="2023-01-08T00:38:56"/>
    <x v="9"/>
    <n v="27"/>
    <s v="DURANGO DAVID JOSE"/>
    <x v="4"/>
    <x v="0"/>
    <n v="137"/>
    <n v="19.571428571428601"/>
    <n v="146.094827586207"/>
    <m/>
    <n v="62592.672400000003"/>
    <x v="0"/>
    <n v="11462.069"/>
    <x v="522"/>
    <x v="0"/>
    <m/>
  </r>
  <r>
    <d v="2023-01-08T00:38:56"/>
    <x v="9"/>
    <n v="29"/>
    <s v="VALENCIA MENDOZA JHON"/>
    <x v="0"/>
    <x v="0"/>
    <n v="202"/>
    <n v="22.4444444444444"/>
    <n v="187.836206896552"/>
    <m/>
    <n v="80476.293099999995"/>
    <x v="0"/>
    <n v="11462.069"/>
    <x v="522"/>
    <x v="0"/>
    <m/>
  </r>
  <r>
    <d v="2023-01-08T00:38:56"/>
    <x v="1"/>
    <n v="34"/>
    <s v="PIEDRAHITA MUOZ JUAN PABLO"/>
    <x v="3"/>
    <x v="0"/>
    <n v="172"/>
    <n v="17.2"/>
    <n v="208.70689655172399"/>
    <s v="1 Descuento (Despachador Estiven)"/>
    <n v="89418.103400000007"/>
    <x v="0"/>
    <n v="11462.069"/>
    <x v="522"/>
    <x v="0"/>
    <m/>
  </r>
  <r>
    <d v="2023-01-08T00:38:56"/>
    <x v="1"/>
    <n v="35"/>
    <s v="URIBE HERRERA JUAN ESTEBAN"/>
    <x v="6"/>
    <x v="0"/>
    <n v="163"/>
    <n v="20.375"/>
    <n v="166.96551724137899"/>
    <s v="2 Descuentos (Conduct y Usuario con movilidad reducida)"/>
    <n v="71534.482799999998"/>
    <x v="1"/>
    <n v="11462.069"/>
    <x v="522"/>
    <x v="0"/>
    <m/>
  </r>
  <r>
    <d v="2023-01-08T00:38:57"/>
    <x v="1"/>
    <n v="38"/>
    <s v="YOLAGRI ALEX WILMAR"/>
    <x v="4"/>
    <x v="0"/>
    <n v="153"/>
    <n v="21.8571428571429"/>
    <n v="146.094827586207"/>
    <m/>
    <n v="62592.672400000003"/>
    <x v="0"/>
    <n v="11462.069"/>
    <x v="522"/>
    <x v="0"/>
    <m/>
  </r>
  <r>
    <d v="2023-01-08T00:38:57"/>
    <x v="1"/>
    <n v="40"/>
    <s v="MONSALVE OCAMPO EDISON GUSTAVO"/>
    <x v="0"/>
    <x v="0"/>
    <n v="178"/>
    <n v="19.7777777777778"/>
    <n v="187.836206896552"/>
    <m/>
    <n v="80476.293099999995"/>
    <x v="0"/>
    <n v="11462.069"/>
    <x v="522"/>
    <x v="0"/>
    <m/>
  </r>
  <r>
    <d v="2023-01-08T00:38:57"/>
    <x v="1"/>
    <n v="41"/>
    <s v="GARCIA DAVID WILSON ALBERTO"/>
    <x v="6"/>
    <x v="0"/>
    <n v="167"/>
    <n v="20.875"/>
    <n v="166.96551724137899"/>
    <m/>
    <n v="71534.482799999998"/>
    <x v="1"/>
    <n v="11462.069"/>
    <x v="522"/>
    <x v="0"/>
    <m/>
  </r>
  <r>
    <d v="2023-01-08T00:38:57"/>
    <x v="1"/>
    <n v="42"/>
    <s v="BARRANTES GALLEGO DANIEL CAMILO"/>
    <x v="2"/>
    <x v="0"/>
    <n v="126"/>
    <n v="19.384615384615401"/>
    <n v="135.65948275862101"/>
    <s v="2 Descuentos (Jefe de ruta) "/>
    <n v="58121.767200000002"/>
    <x v="0"/>
    <n v="11462.069"/>
    <x v="522"/>
    <x v="0"/>
    <m/>
  </r>
  <r>
    <d v="2023-01-08T00:39:02"/>
    <x v="1"/>
    <n v="3"/>
    <s v="CANO JIMENEZ ESNEIDER"/>
    <x v="3"/>
    <x v="3"/>
    <n v="170"/>
    <n v="17"/>
    <n v="170"/>
    <m/>
    <n v="68400"/>
    <x v="0"/>
    <n v="8700"/>
    <x v="522"/>
    <x v="0"/>
    <m/>
  </r>
  <r>
    <d v="2023-01-08T00:39:02"/>
    <x v="1"/>
    <n v="33"/>
    <s v="DE OSSA TORRES CARLOS ANDRES"/>
    <x v="6"/>
    <x v="0"/>
    <n v="135"/>
    <n v="16.875"/>
    <n v="135"/>
    <m/>
    <n v="57150"/>
    <x v="0"/>
    <n v="8700"/>
    <x v="522"/>
    <x v="0"/>
    <m/>
  </r>
  <r>
    <d v="2023-01-08T00:39:02"/>
    <x v="1"/>
    <n v="36"/>
    <s v="LONDOO CADAVID DAVID SANTIAGO"/>
    <x v="6"/>
    <x v="0"/>
    <n v="130"/>
    <n v="16.25"/>
    <n v="130"/>
    <m/>
    <n v="54900"/>
    <x v="0"/>
    <n v="8700"/>
    <x v="522"/>
    <x v="0"/>
    <m/>
  </r>
  <r>
    <d v="2023-01-08T00:39:02"/>
    <x v="1"/>
    <n v="37"/>
    <s v="PIEDRAHITA MADRID SANTIAGO"/>
    <x v="4"/>
    <x v="0"/>
    <n v="101"/>
    <n v="14.4285714285714"/>
    <n v="101"/>
    <m/>
    <n v="42300"/>
    <x v="1"/>
    <n v="8700"/>
    <x v="522"/>
    <x v="0"/>
    <m/>
  </r>
  <r>
    <d v="2023-01-08T23:33:34"/>
    <x v="10"/>
    <n v="3"/>
    <s v="CANO JIMENEZ ESNEIDER"/>
    <x v="2"/>
    <x v="3"/>
    <n v="146"/>
    <n v="24.3333333333333"/>
    <n v="121.69014084507"/>
    <m/>
    <n v="52060.563399999999"/>
    <x v="0"/>
    <n v="11517.6471"/>
    <x v="523"/>
    <x v="0"/>
    <m/>
  </r>
  <r>
    <d v="2023-01-08T23:33:34"/>
    <x v="10"/>
    <n v="4"/>
    <s v="HIGUITA JHOSIMAR"/>
    <x v="3"/>
    <x v="3"/>
    <n v="273"/>
    <n v="27.3"/>
    <n v="202.816901408451"/>
    <m/>
    <n v="86767.605599999995"/>
    <x v="0"/>
    <n v="11517.6471"/>
    <x v="523"/>
    <x v="0"/>
    <m/>
  </r>
  <r>
    <d v="2023-01-08T23:33:35"/>
    <x v="10"/>
    <n v="5"/>
    <s v="MARTINEZ MANCO JUAN FELIPE"/>
    <x v="0"/>
    <x v="0"/>
    <n v="184"/>
    <n v="20.4444444444444"/>
    <n v="182.535211267606"/>
    <m/>
    <n v="78090.845100000006"/>
    <x v="1"/>
    <n v="11517.6471"/>
    <x v="523"/>
    <x v="0"/>
    <m/>
  </r>
  <r>
    <d v="2023-01-08T23:33:35"/>
    <x v="10"/>
    <n v="6"/>
    <s v="ORTEGA ARROYAVE JUAN PABLO"/>
    <x v="0"/>
    <x v="0"/>
    <n v="203"/>
    <n v="22.5555555555556"/>
    <n v="182.535211267606"/>
    <m/>
    <n v="78090.845100000006"/>
    <x v="0"/>
    <n v="11517.6471"/>
    <x v="523"/>
    <x v="0"/>
    <m/>
  </r>
  <r>
    <d v="2023-01-08T23:33:35"/>
    <x v="10"/>
    <n v="7"/>
    <s v="GRISALES VILLA JUAN DAVID"/>
    <x v="1"/>
    <x v="3"/>
    <n v="181"/>
    <n v="16.454545454545499"/>
    <n v="223.098591549296"/>
    <m/>
    <n v="95444.366200000004"/>
    <x v="1"/>
    <n v="11517.6471"/>
    <x v="523"/>
    <x v="0"/>
    <m/>
  </r>
  <r>
    <d v="2023-01-08T23:33:35"/>
    <x v="10"/>
    <n v="8"/>
    <s v="VACA FIERRO ROBINSON"/>
    <x v="0"/>
    <x v="0"/>
    <n v="217"/>
    <n v="24.1111111111111"/>
    <n v="182.535211267606"/>
    <m/>
    <n v="78090.845100000006"/>
    <x v="1"/>
    <n v="11517.6471"/>
    <x v="523"/>
    <x v="0"/>
    <m/>
  </r>
  <r>
    <d v="2023-01-08T23:33:35"/>
    <x v="10"/>
    <n v="10"/>
    <s v="NARANJO NARANJO ELKIN BRAYAN"/>
    <x v="3"/>
    <x v="3"/>
    <n v="195"/>
    <n v="19.5"/>
    <n v="202.816901408451"/>
    <m/>
    <n v="86767.605599999995"/>
    <x v="0"/>
    <n v="11517.6471"/>
    <x v="523"/>
    <x v="0"/>
    <m/>
  </r>
  <r>
    <d v="2023-01-08T23:33:35"/>
    <x v="10"/>
    <n v="12"/>
    <s v="MORALES CASTAEDA JONNY EDISON"/>
    <x v="4"/>
    <x v="3"/>
    <n v="116"/>
    <n v="16.571428571428601"/>
    <n v="141.971830985916"/>
    <m/>
    <n v="60737.323900000003"/>
    <x v="0"/>
    <n v="11517.6471"/>
    <x v="523"/>
    <x v="0"/>
    <m/>
  </r>
  <r>
    <d v="2023-01-08T23:33:36"/>
    <x v="10"/>
    <n v="14"/>
    <s v="LONDOO ORTIZ ARNOLD DAVID"/>
    <x v="0"/>
    <x v="0"/>
    <n v="152"/>
    <n v="16.8888888888889"/>
    <n v="182.535211267606"/>
    <m/>
    <n v="78090.845100000006"/>
    <x v="1"/>
    <n v="11517.6471"/>
    <x v="523"/>
    <x v="0"/>
    <m/>
  </r>
  <r>
    <d v="2023-01-08T23:33:36"/>
    <x v="10"/>
    <n v="15"/>
    <s v="LONDOO LOPERA DUVAN ANDRES"/>
    <x v="0"/>
    <x v="0"/>
    <n v="157"/>
    <n v="17.4444444444444"/>
    <n v="182.535211267606"/>
    <m/>
    <n v="78090.845100000006"/>
    <x v="0"/>
    <n v="11517.6471"/>
    <x v="523"/>
    <x v="0"/>
    <m/>
  </r>
  <r>
    <d v="2023-01-08T23:33:36"/>
    <x v="10"/>
    <n v="17"/>
    <s v="GALINDEZ CHAVARRIAGA LUIS FERNANDO"/>
    <x v="2"/>
    <x v="3"/>
    <n v="122"/>
    <n v="20.3333333333333"/>
    <n v="121.69014084507"/>
    <m/>
    <n v="52060.563399999999"/>
    <x v="0"/>
    <n v="11517.6471"/>
    <x v="523"/>
    <x v="0"/>
    <m/>
  </r>
  <r>
    <d v="2023-01-08T23:33:36"/>
    <x v="10"/>
    <n v="18"/>
    <s v="RENDON VIANA HUMBERTO DE JESUS"/>
    <x v="0"/>
    <x v="0"/>
    <n v="177"/>
    <n v="19.6666666666667"/>
    <n v="182.535211267606"/>
    <m/>
    <n v="78090.845100000006"/>
    <x v="0"/>
    <n v="11517.6471"/>
    <x v="523"/>
    <x v="0"/>
    <m/>
  </r>
  <r>
    <d v="2023-01-08T23:33:36"/>
    <x v="10"/>
    <n v="20"/>
    <s v="TABORDA ROJAS DIEGO ALEJANDRO"/>
    <x v="0"/>
    <x v="0"/>
    <n v="180"/>
    <n v="20"/>
    <n v="182.535211267606"/>
    <m/>
    <n v="78090.845100000006"/>
    <x v="0"/>
    <n v="11517.6471"/>
    <x v="523"/>
    <x v="0"/>
    <m/>
  </r>
  <r>
    <d v="2023-01-08T23:33:36"/>
    <x v="10"/>
    <n v="31"/>
    <s v="PIEDRAHITA MUOZ JUAN PABLO"/>
    <x v="3"/>
    <x v="3"/>
    <n v="205"/>
    <n v="20.5"/>
    <n v="202.816901408451"/>
    <m/>
    <n v="86767.605599999995"/>
    <x v="0"/>
    <n v="11517.6471"/>
    <x v="523"/>
    <x v="0"/>
    <m/>
  </r>
  <r>
    <d v="2023-01-08T23:33:37"/>
    <x v="10"/>
    <n v="35"/>
    <s v="URIBE HERRERA JUAN ESTEBAN"/>
    <x v="0"/>
    <x v="0"/>
    <n v="188"/>
    <n v="20.8888888888889"/>
    <n v="182.535211267606"/>
    <m/>
    <n v="78090.845100000006"/>
    <x v="1"/>
    <n v="11517.6471"/>
    <x v="523"/>
    <x v="0"/>
    <m/>
  </r>
  <r>
    <d v="2023-01-08T23:33:37"/>
    <x v="10"/>
    <n v="42"/>
    <s v="HURTADO MADRID JUAN ESTEBAN"/>
    <x v="3"/>
    <x v="0"/>
    <n v="184"/>
    <n v="18.399999999999999"/>
    <n v="202.816901408451"/>
    <s v="5 Descuentos (Incidente con Usuarios)"/>
    <n v="86767.605599999995"/>
    <x v="0"/>
    <n v="11517.6471"/>
    <x v="523"/>
    <x v="0"/>
    <m/>
  </r>
  <r>
    <d v="2023-01-08T23:33:43"/>
    <x v="10"/>
    <n v="2"/>
    <s v="CAAS LEZCANO IVAN ARTURO"/>
    <x v="7"/>
    <x v="0"/>
    <n v="49"/>
    <n v="16.3333333333333"/>
    <n v="49"/>
    <m/>
    <n v="20700"/>
    <x v="1"/>
    <n v="4800"/>
    <x v="523"/>
    <x v="0"/>
    <m/>
  </r>
  <r>
    <d v="2023-01-08T23:33:43"/>
    <x v="10"/>
    <n v="40"/>
    <s v="VERENZUELA MARTINEZ ALEXANDER"/>
    <x v="0"/>
    <x v="0"/>
    <n v="144"/>
    <n v="16"/>
    <n v="144"/>
    <m/>
    <n v="60750"/>
    <x v="0"/>
    <n v="4800"/>
    <x v="523"/>
    <x v="0"/>
    <m/>
  </r>
  <r>
    <d v="2023-01-10T00:01:51"/>
    <x v="11"/>
    <n v="12"/>
    <s v="MORALES CASTAEDA JONNY EDISON"/>
    <x v="4"/>
    <x v="2"/>
    <n v="136"/>
    <n v="19.428571428571399"/>
    <n v="124.27464788732399"/>
    <m/>
    <n v="52773.591500000002"/>
    <x v="0"/>
    <n v="12518.75"/>
    <x v="524"/>
    <x v="0"/>
    <m/>
  </r>
  <r>
    <d v="2023-01-10T00:01:51"/>
    <x v="11"/>
    <n v="13"/>
    <s v="BOLIVAR PARIAS RICARDO STIVEN"/>
    <x v="0"/>
    <x v="0"/>
    <n v="140"/>
    <n v="15.5555555555556"/>
    <n v="159.781690140845"/>
    <s v="2 Descuentos (Jefe de ruta) "/>
    <n v="67851.760599999994"/>
    <x v="0"/>
    <n v="12518.75"/>
    <x v="524"/>
    <x v="0"/>
    <m/>
  </r>
  <r>
    <d v="2023-01-10T00:01:52"/>
    <x v="11"/>
    <n v="21"/>
    <s v="MACIAS HERNANDEZ JULIAN DAVID"/>
    <x v="8"/>
    <x v="1"/>
    <n v="88"/>
    <n v="17.600000000000001"/>
    <n v="88.767605633802802"/>
    <m/>
    <n v="37695.422500000001"/>
    <x v="0"/>
    <n v="12518.75"/>
    <x v="524"/>
    <x v="0"/>
    <m/>
  </r>
  <r>
    <d v="2023-01-10T00:01:52"/>
    <x v="11"/>
    <n v="24"/>
    <s v="GRISALES VILLA JUAN DAVID"/>
    <x v="1"/>
    <x v="0"/>
    <n v="194"/>
    <n v="17.636363636363601"/>
    <n v="195.28873239436601"/>
    <m/>
    <n v="82929.929600000003"/>
    <x v="0"/>
    <n v="12518.75"/>
    <x v="524"/>
    <x v="0"/>
    <m/>
  </r>
  <r>
    <d v="2023-01-10T00:01:52"/>
    <x v="11"/>
    <n v="26"/>
    <s v="ESPINOZA CHAVARRIA GUILLERMO LEON"/>
    <x v="0"/>
    <x v="0"/>
    <n v="144"/>
    <n v="16"/>
    <n v="159.781690140845"/>
    <m/>
    <n v="67851.760599999994"/>
    <x v="0"/>
    <n v="12518.75"/>
    <x v="524"/>
    <x v="0"/>
    <m/>
  </r>
  <r>
    <d v="2023-01-10T00:01:52"/>
    <x v="11"/>
    <n v="27"/>
    <s v="HENAO MUOZ FERNEY"/>
    <x v="3"/>
    <x v="3"/>
    <n v="164"/>
    <n v="16.399999999999999"/>
    <n v="177.535211267606"/>
    <m/>
    <n v="75390.845100000006"/>
    <x v="0"/>
    <n v="12518.75"/>
    <x v="524"/>
    <x v="0"/>
    <m/>
  </r>
  <r>
    <d v="2023-01-10T00:01:52"/>
    <x v="11"/>
    <n v="33"/>
    <s v="DE OSSA TORRES CARLOS ANDRES"/>
    <x v="3"/>
    <x v="0"/>
    <n v="178"/>
    <n v="17.8"/>
    <n v="177.535211267606"/>
    <m/>
    <n v="75390.845100000006"/>
    <x v="0"/>
    <n v="12518.75"/>
    <x v="524"/>
    <x v="0"/>
    <m/>
  </r>
  <r>
    <d v="2023-01-10T00:01:53"/>
    <x v="11"/>
    <n v="34"/>
    <s v="MONTOYA OSPINA GILBERTO ANTONIO"/>
    <x v="3"/>
    <x v="0"/>
    <n v="221"/>
    <n v="22.1"/>
    <n v="177.535211267606"/>
    <m/>
    <n v="75390.845100000006"/>
    <x v="0"/>
    <n v="12518.75"/>
    <x v="524"/>
    <x v="0"/>
    <m/>
  </r>
  <r>
    <d v="2023-01-10T00:01:53"/>
    <x v="11"/>
    <n v="35"/>
    <s v="LONDOO ORTIZ ARNOLD DAVID"/>
    <x v="6"/>
    <x v="0"/>
    <n v="130"/>
    <n v="16.25"/>
    <n v="142.02816901408499"/>
    <m/>
    <n v="60312.676099999997"/>
    <x v="1"/>
    <n v="12518.75"/>
    <x v="524"/>
    <x v="0"/>
    <m/>
  </r>
  <r>
    <d v="2023-01-10T00:01:53"/>
    <x v="11"/>
    <n v="36"/>
    <s v="MARTINEZ CHAVERRA LUIS NORBERTO"/>
    <x v="9"/>
    <x v="0"/>
    <n v="199"/>
    <n v="16.5833333333333"/>
    <n v="213.04225352112701"/>
    <m/>
    <n v="90469.0141"/>
    <x v="0"/>
    <n v="12518.75"/>
    <x v="524"/>
    <x v="0"/>
    <m/>
  </r>
  <r>
    <d v="2023-01-10T00:01:53"/>
    <x v="11"/>
    <n v="37"/>
    <s v="LONDOO CADAVID DAVID SANTIAGO"/>
    <x v="1"/>
    <x v="0"/>
    <n v="204"/>
    <n v="18.545454545454501"/>
    <n v="195.28873239436601"/>
    <m/>
    <n v="82929.929600000003"/>
    <x v="1"/>
    <n v="12518.75"/>
    <x v="524"/>
    <x v="0"/>
    <m/>
  </r>
  <r>
    <d v="2023-01-10T00:01:53"/>
    <x v="11"/>
    <n v="39"/>
    <s v="PIEDRAHITA MUOZ JUAN PABLO"/>
    <x v="0"/>
    <x v="0"/>
    <n v="178"/>
    <n v="19.7777777777778"/>
    <n v="159.781690140845"/>
    <m/>
    <n v="67851.760599999994"/>
    <x v="0"/>
    <n v="12518.75"/>
    <x v="524"/>
    <x v="0"/>
    <m/>
  </r>
  <r>
    <d v="2023-01-10T00:01:54"/>
    <x v="11"/>
    <n v="40"/>
    <s v="MONSALVE OCAMPO EDISON GUSTAVO"/>
    <x v="3"/>
    <x v="0"/>
    <n v="176"/>
    <n v="17.600000000000001"/>
    <n v="177.535211267606"/>
    <m/>
    <n v="75390.845100000006"/>
    <x v="0"/>
    <n v="12518.75"/>
    <x v="524"/>
    <x v="0"/>
    <m/>
  </r>
  <r>
    <d v="2023-01-10T00:01:54"/>
    <x v="11"/>
    <n v="41"/>
    <s v="VILLA RIOS JHON ANDERSON"/>
    <x v="1"/>
    <x v="0"/>
    <n v="184"/>
    <n v="16.727272727272702"/>
    <n v="195.28873239436601"/>
    <m/>
    <n v="82929.929600000003"/>
    <x v="1"/>
    <n v="12518.75"/>
    <x v="524"/>
    <x v="0"/>
    <m/>
  </r>
  <r>
    <d v="2023-01-10T00:01:54"/>
    <x v="11"/>
    <n v="42"/>
    <s v="HURTADO MADRID JUAN ESTEBAN"/>
    <x v="3"/>
    <x v="3"/>
    <n v="185"/>
    <n v="18.5"/>
    <n v="177.535211267606"/>
    <m/>
    <n v="75390.845100000006"/>
    <x v="0"/>
    <n v="12518.75"/>
    <x v="524"/>
    <x v="0"/>
    <m/>
  </r>
  <r>
    <d v="2023-01-10T00:01:59"/>
    <x v="11"/>
    <n v="4"/>
    <s v="IDARRAGA GARCIA MIGUEL ANGEL"/>
    <x v="0"/>
    <x v="0"/>
    <n v="134"/>
    <n v="14.8888888888889"/>
    <n v="134"/>
    <m/>
    <n v="56250"/>
    <x v="0"/>
    <n v="9066.6666999999998"/>
    <x v="524"/>
    <x v="0"/>
    <m/>
  </r>
  <r>
    <d v="2023-01-10T00:01:59"/>
    <x v="11"/>
    <n v="29"/>
    <s v="VALENCIA MENDOZA JHON"/>
    <x v="0"/>
    <x v="0"/>
    <n v="138"/>
    <n v="15.3333333333333"/>
    <n v="138"/>
    <m/>
    <n v="58050"/>
    <x v="0"/>
    <n v="9066.6666999999998"/>
    <x v="524"/>
    <x v="0"/>
    <m/>
  </r>
  <r>
    <d v="2023-01-11T01:20:00"/>
    <x v="1"/>
    <n v="4"/>
    <s v="IDARRAGA GARCIA MIGUEL ANGEL"/>
    <x v="0"/>
    <x v="0"/>
    <n v="159"/>
    <n v="17.6666666666667"/>
    <n v="159"/>
    <m/>
    <n v="67500"/>
    <x v="0"/>
    <n v="10340"/>
    <x v="525"/>
    <x v="0"/>
    <m/>
  </r>
  <r>
    <d v="2023-01-11T01:20:00"/>
    <x v="9"/>
    <n v="21"/>
    <s v="MACIAS HERNANDEZ JULIAN DAVID"/>
    <x v="6"/>
    <x v="0"/>
    <n v="150"/>
    <n v="18.75"/>
    <n v="150"/>
    <m/>
    <n v="63900"/>
    <x v="0"/>
    <n v="10340"/>
    <x v="525"/>
    <x v="0"/>
    <m/>
  </r>
  <r>
    <d v="2023-01-11T01:20:01"/>
    <x v="1"/>
    <n v="37"/>
    <s v="LONDOO ORTIZ ARNOLD DAVID"/>
    <x v="1"/>
    <x v="0"/>
    <n v="193"/>
    <n v="17.545454545454501"/>
    <n v="193"/>
    <s v="SANTIAGO PIEDRAHITA Realiz 6 viajes donde moviliz 135 Usuarios "/>
    <n v="81900"/>
    <x v="1"/>
    <n v="10340"/>
    <x v="525"/>
    <x v="0"/>
    <m/>
  </r>
  <r>
    <d v="2023-01-11T01:20:01"/>
    <x v="1"/>
    <n v="33"/>
    <s v="LONDOO LOPERA DUVAN ANDRES"/>
    <x v="1"/>
    <x v="0"/>
    <n v="208"/>
    <n v="18.5"/>
    <n v="208"/>
    <s v="2 Descuentos (Despachador fernando) "/>
    <n v="86400"/>
    <x v="0"/>
    <n v="10340"/>
    <x v="525"/>
    <x v="0"/>
    <m/>
  </r>
  <r>
    <d v="2023-01-11T01:21:20"/>
    <x v="1"/>
    <n v="2"/>
    <s v="CAAS LEZCANO IVAN ARTURO"/>
    <x v="3"/>
    <x v="0"/>
    <n v="266"/>
    <n v="26.6"/>
    <n v="238.94957983193299"/>
    <m/>
    <n v="103027.3109"/>
    <x v="1"/>
    <n v="12843.3333"/>
    <x v="525"/>
    <x v="0"/>
    <m/>
  </r>
  <r>
    <d v="2023-01-11T01:21:21"/>
    <x v="1"/>
    <n v="3"/>
    <s v="CANO JIMENEZ ESNEIDER"/>
    <x v="3"/>
    <x v="0"/>
    <n v="233"/>
    <n v="23.3"/>
    <n v="238.94957983193299"/>
    <m/>
    <n v="103027.3109"/>
    <x v="0"/>
    <n v="12843.3333"/>
    <x v="525"/>
    <x v="0"/>
    <m/>
  </r>
  <r>
    <d v="2023-01-11T01:21:21"/>
    <x v="1"/>
    <n v="5"/>
    <s v="MARTINEZ MANCO JUAN FELIPE"/>
    <x v="3"/>
    <x v="0"/>
    <n v="254"/>
    <n v="25.4"/>
    <n v="238.94957983193299"/>
    <m/>
    <n v="103027.3109"/>
    <x v="1"/>
    <n v="12843.3333"/>
    <x v="525"/>
    <x v="0"/>
    <m/>
  </r>
  <r>
    <d v="2023-01-11T01:21:21"/>
    <x v="1"/>
    <n v="7"/>
    <s v="VILLA RIOS JHON ANDERSON"/>
    <x v="11"/>
    <x v="0"/>
    <n v="58"/>
    <n v="23.2"/>
    <n v="59.737394957983199"/>
    <m/>
    <n v="25756.827700000002"/>
    <x v="1"/>
    <n v="12843.3333"/>
    <x v="525"/>
    <x v="0"/>
    <m/>
  </r>
  <r>
    <d v="2023-01-11T01:21:21"/>
    <x v="1"/>
    <n v="8"/>
    <s v="LONDOO CADAVID DAVID SANTIAGO"/>
    <x v="0"/>
    <x v="0"/>
    <n v="243"/>
    <n v="27"/>
    <n v="215.054621848739"/>
    <s v="2 Descuentos (Propietario y Despachadora Isabel) "/>
    <n v="92724.579800000007"/>
    <x v="1"/>
    <n v="12843.3333"/>
    <x v="525"/>
    <x v="0"/>
    <m/>
  </r>
  <r>
    <d v="2023-01-11T01:21:22"/>
    <x v="1"/>
    <n v="10"/>
    <s v="NARANJO NARANJO ELKIN BRAYAN"/>
    <x v="1"/>
    <x v="0"/>
    <n v="264"/>
    <n v="24"/>
    <n v="262.84453781512599"/>
    <s v="1 Descuento (Conduct)  "/>
    <n v="113330.042"/>
    <x v="0"/>
    <n v="12843.3333"/>
    <x v="525"/>
    <x v="0"/>
    <m/>
  </r>
  <r>
    <d v="2023-01-11T01:21:22"/>
    <x v="9"/>
    <n v="12"/>
    <s v="MORALES CASTAEDA JONNY EDISON"/>
    <x v="7"/>
    <x v="0"/>
    <n v="59"/>
    <n v="19.6666666666667"/>
    <n v="71.684873949579796"/>
    <m/>
    <n v="30908.193299999999"/>
    <x v="0"/>
    <n v="12843.3333"/>
    <x v="525"/>
    <x v="0"/>
    <m/>
  </r>
  <r>
    <d v="2023-01-11T01:21:22"/>
    <x v="9"/>
    <n v="13"/>
    <s v="BOLIVAR PARIAS RICARDO STIVEN"/>
    <x v="0"/>
    <x v="0"/>
    <n v="184"/>
    <n v="20.4444444444444"/>
    <n v="215.054621848739"/>
    <m/>
    <n v="92724.579800000007"/>
    <x v="0"/>
    <n v="12843.3333"/>
    <x v="525"/>
    <x v="0"/>
    <m/>
  </r>
  <r>
    <d v="2023-01-11T01:21:22"/>
    <x v="9"/>
    <n v="14"/>
    <s v="GRISALES VILLA JUAN DAVID"/>
    <x v="0"/>
    <x v="0"/>
    <n v="182"/>
    <n v="20.2222222222222"/>
    <n v="215.054621848739"/>
    <m/>
    <n v="92724.579800000007"/>
    <x v="1"/>
    <n v="12843.3333"/>
    <x v="525"/>
    <x v="0"/>
    <m/>
  </r>
  <r>
    <d v="2023-01-11T01:21:23"/>
    <x v="9"/>
    <n v="15"/>
    <s v="LOPERA AGUDELO LUIS FRANCISCO"/>
    <x v="0"/>
    <x v="0"/>
    <n v="169"/>
    <n v="18.7777777777778"/>
    <n v="215.054621848739"/>
    <m/>
    <n v="92724.579800000007"/>
    <x v="0"/>
    <n v="12843.3333"/>
    <x v="525"/>
    <x v="0"/>
    <m/>
  </r>
  <r>
    <d v="2023-01-11T01:21:23"/>
    <x v="9"/>
    <n v="17"/>
    <s v="GALINDEZ CHAVARRIAGA LUIS FERNANDO"/>
    <x v="3"/>
    <x v="0"/>
    <n v="218"/>
    <n v="21.8"/>
    <n v="238.94957983193299"/>
    <m/>
    <n v="103027.3109"/>
    <x v="0"/>
    <n v="12843.3333"/>
    <x v="525"/>
    <x v="0"/>
    <m/>
  </r>
  <r>
    <d v="2023-01-11T01:21:23"/>
    <x v="9"/>
    <n v="18"/>
    <s v="MEJIA YEISON"/>
    <x v="8"/>
    <x v="0"/>
    <n v="132"/>
    <n v="26.4"/>
    <n v="119.474789915966"/>
    <m/>
    <n v="51513.655500000001"/>
    <x v="0"/>
    <n v="12843.3333"/>
    <x v="525"/>
    <x v="0"/>
    <m/>
  </r>
  <r>
    <d v="2023-01-11T01:21:23"/>
    <x v="9"/>
    <n v="20"/>
    <s v="TABORDA ROJAS DIEGO ALEJANDRO"/>
    <x v="3"/>
    <x v="0"/>
    <n v="239"/>
    <n v="23.9"/>
    <n v="238.94957983193299"/>
    <m/>
    <n v="103027.3109"/>
    <x v="0"/>
    <n v="12843.3333"/>
    <x v="525"/>
    <x v="0"/>
    <m/>
  </r>
  <r>
    <d v="2023-01-11T01:21:24"/>
    <x v="9"/>
    <n v="22"/>
    <s v="QUIRAMA CASTAEDA JHON JADER"/>
    <x v="3"/>
    <x v="0"/>
    <n v="254"/>
    <n v="25.4"/>
    <n v="238.94957983193299"/>
    <m/>
    <n v="103027.3109"/>
    <x v="1"/>
    <n v="12843.3333"/>
    <x v="525"/>
    <x v="0"/>
    <m/>
  </r>
  <r>
    <d v="2023-01-11T01:21:24"/>
    <x v="9"/>
    <n v="23"/>
    <s v="GIL BRAN DUVEIMAR"/>
    <x v="6"/>
    <x v="1"/>
    <n v="204"/>
    <n v="25.5"/>
    <n v="191.15966386554601"/>
    <m/>
    <n v="82421.848700000002"/>
    <x v="2"/>
    <n v="12843.3333"/>
    <x v="525"/>
    <x v="0"/>
    <m/>
  </r>
  <r>
    <d v="2023-01-11T01:21:24"/>
    <x v="9"/>
    <n v="24"/>
    <s v="GRISALES VILLA JUAN DAVID"/>
    <x v="0"/>
    <x v="0"/>
    <n v="233"/>
    <n v="25.8888888888889"/>
    <n v="215.054621848739"/>
    <s v="1 Descuento (Despachador estiven)"/>
    <n v="92724.579800000007"/>
    <x v="0"/>
    <n v="12843.3333"/>
    <x v="525"/>
    <x v="0"/>
    <m/>
  </r>
  <r>
    <d v="2023-01-11T01:21:24"/>
    <x v="9"/>
    <n v="26"/>
    <s v="FRANCO BRAVO JHOAN FERNANDO"/>
    <x v="6"/>
    <x v="0"/>
    <n v="208"/>
    <n v="26"/>
    <n v="191.15966386554601"/>
    <s v="2 Descuentos (Conduct) "/>
    <n v="82421.848700000002"/>
    <x v="0"/>
    <n v="12843.3333"/>
    <x v="525"/>
    <x v="0"/>
    <m/>
  </r>
  <r>
    <d v="2023-01-11T01:21:24"/>
    <x v="9"/>
    <n v="27"/>
    <s v="DURANGO DAVID JOSE"/>
    <x v="0"/>
    <x v="0"/>
    <n v="237"/>
    <n v="26.3333333333333"/>
    <n v="215.054621848739"/>
    <m/>
    <n v="92724.579800000007"/>
    <x v="0"/>
    <n v="12843.3333"/>
    <x v="525"/>
    <x v="0"/>
    <m/>
  </r>
  <r>
    <d v="2023-01-11T01:21:25"/>
    <x v="9"/>
    <n v="28"/>
    <s v="HIGUITA JHOSIMAR"/>
    <x v="0"/>
    <x v="0"/>
    <n v="203"/>
    <n v="22.5555555555556"/>
    <n v="215.054621848739"/>
    <s v="3 Descuentos (Usuarios desubicados y Despachador estiven) "/>
    <n v="92724.579800000007"/>
    <x v="0"/>
    <n v="12843.3333"/>
    <x v="525"/>
    <x v="0"/>
    <m/>
  </r>
  <r>
    <d v="2023-01-11T01:21:25"/>
    <x v="9"/>
    <n v="29"/>
    <s v="VALENCIA MENDOZA JHON"/>
    <x v="3"/>
    <x v="0"/>
    <n v="243"/>
    <n v="24.3"/>
    <n v="238.94957983193299"/>
    <s v="5 Descuentos (Jefe de ruta) "/>
    <n v="103027.3109"/>
    <x v="0"/>
    <n v="12843.3333"/>
    <x v="525"/>
    <x v="0"/>
    <m/>
  </r>
  <r>
    <d v="2023-01-11T01:21:25"/>
    <x v="9"/>
    <n v="30"/>
    <s v="HIGUITA JHOSIMAR"/>
    <x v="5"/>
    <x v="0"/>
    <n v="36"/>
    <n v="36"/>
    <n v="23.894957983193301"/>
    <m/>
    <n v="10302.731100000001"/>
    <x v="0"/>
    <n v="12843.3333"/>
    <x v="525"/>
    <x v="0"/>
    <m/>
  </r>
  <r>
    <d v="2023-01-11T01:21:25"/>
    <x v="1"/>
    <n v="34"/>
    <s v="MONTOYA OSPINA GILBERTO ANTONIO"/>
    <x v="3"/>
    <x v="0"/>
    <n v="267"/>
    <n v="28.105263157894701"/>
    <n v="227.002100840336"/>
    <s v="2 Descuentos (Conduct) "/>
    <n v="97875.945399999997"/>
    <x v="0"/>
    <n v="12843.3333"/>
    <x v="525"/>
    <x v="0"/>
    <m/>
  </r>
  <r>
    <d v="2023-01-11T01:21:26"/>
    <x v="1"/>
    <n v="35"/>
    <s v="URIBE HERRERA JUAN ESTEBAN"/>
    <x v="6"/>
    <x v="0"/>
    <n v="172"/>
    <n v="21.5"/>
    <n v="191.15966386554601"/>
    <s v="3 Descuentos (Conducts)"/>
    <n v="82421.848700000002"/>
    <x v="1"/>
    <n v="12843.3333"/>
    <x v="525"/>
    <x v="0"/>
    <m/>
  </r>
  <r>
    <d v="2023-01-11T01:21:26"/>
    <x v="1"/>
    <n v="36"/>
    <s v="MARTINEZ CHAVERRA LUIS NORBERTO"/>
    <x v="1"/>
    <x v="0"/>
    <n v="235"/>
    <n v="21.363636363636399"/>
    <n v="262.84453781512599"/>
    <m/>
    <n v="113330.042"/>
    <x v="0"/>
    <n v="12843.3333"/>
    <x v="525"/>
    <x v="0"/>
    <m/>
  </r>
  <r>
    <d v="2023-01-11T01:21:26"/>
    <x v="1"/>
    <n v="38"/>
    <s v="YOLAGRI ALEX WILMAR"/>
    <x v="7"/>
    <x v="1"/>
    <n v="77"/>
    <n v="25.6666666666667"/>
    <n v="71.684873949579796"/>
    <m/>
    <n v="30908.193299999999"/>
    <x v="0"/>
    <n v="12843.3333"/>
    <x v="525"/>
    <x v="0"/>
    <m/>
  </r>
  <r>
    <d v="2023-01-11T01:21:26"/>
    <x v="1"/>
    <n v="39"/>
    <s v="POSSO CORREA SANTIAGO ELIECER"/>
    <x v="1"/>
    <x v="0"/>
    <n v="241"/>
    <n v="21.909090909090899"/>
    <n v="262.84453781512599"/>
    <m/>
    <n v="113330.042"/>
    <x v="0"/>
    <n v="12843.3333"/>
    <x v="525"/>
    <x v="0"/>
    <m/>
  </r>
  <r>
    <d v="2023-01-11T01:21:26"/>
    <x v="1"/>
    <n v="40"/>
    <s v="MONSALVE OCAMPO EDISON GUSTAVO"/>
    <x v="4"/>
    <x v="0"/>
    <n v="139"/>
    <n v="19.8571428571429"/>
    <n v="167.26470588235301"/>
    <m/>
    <n v="72119.117599999998"/>
    <x v="0"/>
    <n v="12843.3333"/>
    <x v="525"/>
    <x v="0"/>
    <m/>
  </r>
  <r>
    <d v="2023-01-11T01:21:27"/>
    <x v="1"/>
    <n v="41"/>
    <s v="GARCIA DAVID WILSON ALBERTO"/>
    <x v="4"/>
    <x v="0"/>
    <n v="201"/>
    <n v="28.714285714285701"/>
    <n v="167.26470588235301"/>
    <m/>
    <n v="72119.117599999998"/>
    <x v="1"/>
    <n v="12843.3333"/>
    <x v="525"/>
    <x v="0"/>
    <m/>
  </r>
  <r>
    <d v="2023-01-11T01:21:27"/>
    <x v="1"/>
    <n v="42"/>
    <s v="HURTADO MADRID JUAN ESTEBAN"/>
    <x v="3"/>
    <x v="0"/>
    <n v="236"/>
    <n v="23.6"/>
    <n v="238.94957983193299"/>
    <m/>
    <n v="103027.3109"/>
    <x v="0"/>
    <n v="12843.3333"/>
    <x v="525"/>
    <x v="0"/>
    <m/>
  </r>
  <r>
    <d v="2023-01-12T01:58:47"/>
    <x v="9"/>
    <n v="1"/>
    <s v="VERENZUELA MARTINEZ ALEXANDER"/>
    <x v="8"/>
    <x v="0"/>
    <n v="106"/>
    <n v="21.2"/>
    <n v="115.3"/>
    <s v="1 Descuento (Usuario desubicado) "/>
    <n v="49635"/>
    <x v="0"/>
    <n v="12209.090899999999"/>
    <x v="526"/>
    <x v="0"/>
    <m/>
  </r>
  <r>
    <d v="2023-01-12T01:58:47"/>
    <x v="9"/>
    <n v="2"/>
    <s v="CAAS LEZCANO IVAN ARTURO"/>
    <x v="2"/>
    <x v="3"/>
    <n v="192"/>
    <n v="32"/>
    <n v="138.36000000000001"/>
    <s v="1 Descuento (Jefe de ruta)"/>
    <n v="59562"/>
    <x v="1"/>
    <n v="12209.090899999999"/>
    <x v="526"/>
    <x v="0"/>
    <m/>
  </r>
  <r>
    <d v="2023-01-12T01:58:48"/>
    <x v="9"/>
    <n v="3"/>
    <s v="ESPINOZA CHAVARRIA GUILLERMO LEON"/>
    <x v="6"/>
    <x v="0"/>
    <n v="192"/>
    <n v="24"/>
    <n v="184.48"/>
    <m/>
    <n v="79416"/>
    <x v="0"/>
    <n v="12209.090899999999"/>
    <x v="526"/>
    <x v="0"/>
    <m/>
  </r>
  <r>
    <d v="2023-01-12T01:58:48"/>
    <x v="9"/>
    <n v="4"/>
    <s v="IDARRAGA GARCIA MIGUEL ANGEL"/>
    <x v="8"/>
    <x v="0"/>
    <n v="134"/>
    <n v="26.8"/>
    <n v="115.3"/>
    <m/>
    <n v="49635"/>
    <x v="0"/>
    <n v="12209.090899999999"/>
    <x v="526"/>
    <x v="0"/>
    <m/>
  </r>
  <r>
    <d v="2023-01-12T01:58:48"/>
    <x v="9"/>
    <n v="5"/>
    <s v="MARTINEZ MANCO JUAN FELIPE"/>
    <x v="4"/>
    <x v="3"/>
    <n v="192"/>
    <n v="27.428571428571399"/>
    <n v="161.41999999999999"/>
    <m/>
    <n v="69489"/>
    <x v="1"/>
    <n v="12209.090899999999"/>
    <x v="526"/>
    <x v="0"/>
    <m/>
  </r>
  <r>
    <d v="2023-01-12T01:58:48"/>
    <x v="9"/>
    <n v="6"/>
    <s v="HIGUITA JHOSIMAR"/>
    <x v="2"/>
    <x v="0"/>
    <n v="137"/>
    <n v="22.8333333333333"/>
    <n v="138.36000000000001"/>
    <s v="1 Descuento (Despachador fernando) "/>
    <n v="59562"/>
    <x v="0"/>
    <n v="12209.090899999999"/>
    <x v="526"/>
    <x v="0"/>
    <m/>
  </r>
  <r>
    <d v="2023-01-12T01:58:48"/>
    <x v="9"/>
    <n v="7"/>
    <s v="VILLA RIOS JHON ANDERSON"/>
    <x v="4"/>
    <x v="0"/>
    <n v="164"/>
    <n v="23.428571428571399"/>
    <n v="161.41999999999999"/>
    <s v="32 Descuentos (Transbordo)"/>
    <n v="69489"/>
    <x v="1"/>
    <n v="12209.090899999999"/>
    <x v="526"/>
    <x v="0"/>
    <m/>
  </r>
  <r>
    <d v="2023-01-12T01:58:49"/>
    <x v="9"/>
    <n v="8"/>
    <s v="VACA FIERRO ROBINSON"/>
    <x v="0"/>
    <x v="0"/>
    <n v="229"/>
    <n v="25.4444444444444"/>
    <n v="207.54"/>
    <s v="1 Descuento (Usuario desubicado) "/>
    <n v="89343"/>
    <x v="1"/>
    <n v="12209.090899999999"/>
    <x v="526"/>
    <x v="0"/>
    <m/>
  </r>
  <r>
    <d v="2023-01-12T01:58:49"/>
    <x v="9"/>
    <n v="10"/>
    <s v="NARANJO NARANJO ELKIN BRAYAN"/>
    <x v="9"/>
    <x v="0"/>
    <n v="251"/>
    <n v="20.9166666666667"/>
    <n v="276.72000000000003"/>
    <s v="1 Descuento (Despachador estiven) "/>
    <n v="119124"/>
    <x v="0"/>
    <n v="12209.090899999999"/>
    <x v="526"/>
    <x v="0"/>
    <m/>
  </r>
  <r>
    <d v="2023-01-12T01:58:49"/>
    <x v="1"/>
    <n v="11"/>
    <s v="MEJIA YEISON"/>
    <x v="7"/>
    <x v="0"/>
    <n v="72"/>
    <n v="24"/>
    <n v="69.180000000000007"/>
    <m/>
    <n v="29781"/>
    <x v="0"/>
    <n v="12209.090899999999"/>
    <x v="526"/>
    <x v="0"/>
    <m/>
  </r>
  <r>
    <d v="2023-01-12T01:58:49"/>
    <x v="1"/>
    <n v="12"/>
    <s v="MORALES CASTAEDA JONNY EDISON"/>
    <x v="2"/>
    <x v="0"/>
    <n v="128"/>
    <n v="21.3333333333333"/>
    <n v="138.36000000000001"/>
    <m/>
    <n v="59562"/>
    <x v="0"/>
    <n v="12209.090899999999"/>
    <x v="526"/>
    <x v="0"/>
    <m/>
  </r>
  <r>
    <d v="2023-01-12T01:58:49"/>
    <x v="1"/>
    <n v="13"/>
    <s v="BOLIVAR PARIAS RICARDO STIVEN"/>
    <x v="2"/>
    <x v="0"/>
    <n v="141"/>
    <n v="23.5"/>
    <n v="138.36000000000001"/>
    <m/>
    <n v="59562"/>
    <x v="0"/>
    <n v="12209.090899999999"/>
    <x v="526"/>
    <x v="0"/>
    <m/>
  </r>
  <r>
    <d v="2023-01-12T01:58:49"/>
    <x v="1"/>
    <n v="14"/>
    <s v="CARVAJAL SALAZAR HECTOR MARINO"/>
    <x v="0"/>
    <x v="0"/>
    <n v="197"/>
    <n v="21.8888888888889"/>
    <n v="207.54"/>
    <m/>
    <n v="89343"/>
    <x v="1"/>
    <n v="12209.090899999999"/>
    <x v="526"/>
    <x v="0"/>
    <m/>
  </r>
  <r>
    <d v="2023-01-12T01:58:50"/>
    <x v="1"/>
    <n v="15"/>
    <s v="LOPERA AGUDELO LUIS FRANCISCO"/>
    <x v="0"/>
    <x v="0"/>
    <n v="207"/>
    <n v="23"/>
    <n v="207.54"/>
    <m/>
    <n v="89343"/>
    <x v="0"/>
    <n v="12209.090899999999"/>
    <x v="526"/>
    <x v="0"/>
    <m/>
  </r>
  <r>
    <d v="2023-01-12T01:58:50"/>
    <x v="1"/>
    <n v="17"/>
    <s v="GALINDEZ CHAVARRIAGA LUIS FERNANDO"/>
    <x v="0"/>
    <x v="3"/>
    <n v="220"/>
    <n v="24.4444444444444"/>
    <n v="207.54"/>
    <m/>
    <n v="89343"/>
    <x v="0"/>
    <n v="12209.090899999999"/>
    <x v="526"/>
    <x v="0"/>
    <m/>
  </r>
  <r>
    <d v="2023-01-12T01:58:50"/>
    <x v="1"/>
    <n v="18"/>
    <s v="RENDON VIANA HUMBERTO DE JESUS"/>
    <x v="6"/>
    <x v="0"/>
    <n v="177"/>
    <n v="22.125"/>
    <n v="184.48"/>
    <m/>
    <n v="79416"/>
    <x v="0"/>
    <n v="12209.090899999999"/>
    <x v="526"/>
    <x v="0"/>
    <m/>
  </r>
  <r>
    <d v="2023-01-12T01:58:50"/>
    <x v="1"/>
    <n v="22"/>
    <s v="QUIRAMA CASTAEDA JHON JADER"/>
    <x v="9"/>
    <x v="3"/>
    <n v="245"/>
    <n v="20.4166666666667"/>
    <n v="276.72000000000003"/>
    <s v="9 Descuentos (7 Transbordo veh 05 y 2 Usuario con movilidad reducida) "/>
    <n v="119124"/>
    <x v="1"/>
    <n v="12209.090899999999"/>
    <x v="526"/>
    <x v="0"/>
    <m/>
  </r>
  <r>
    <d v="2023-01-12T01:58:50"/>
    <x v="1"/>
    <n v="23"/>
    <s v="GIL BRAN DUVEIMAR"/>
    <x v="0"/>
    <x v="3"/>
    <n v="197"/>
    <n v="21.8888888888889"/>
    <n v="207.54"/>
    <m/>
    <n v="89343"/>
    <x v="2"/>
    <n v="12209.090899999999"/>
    <x v="526"/>
    <x v="0"/>
    <m/>
  </r>
  <r>
    <d v="2023-01-12T01:58:50"/>
    <x v="1"/>
    <n v="24"/>
    <s v="GRISALES VILLA JUAN DAVID"/>
    <x v="3"/>
    <x v="0"/>
    <n v="210"/>
    <n v="21"/>
    <n v="230.6"/>
    <s v="3 Descuentos (Despachador fernando, conduct y Usuario desubicado) "/>
    <n v="99270"/>
    <x v="0"/>
    <n v="12209.090899999999"/>
    <x v="526"/>
    <x v="0"/>
    <m/>
  </r>
  <r>
    <d v="2023-01-12T01:58:51"/>
    <x v="1"/>
    <n v="26"/>
    <s v="FRANCO BRAVO JHOAN FERNANDO"/>
    <x v="6"/>
    <x v="0"/>
    <n v="172"/>
    <n v="21.5"/>
    <n v="184.48"/>
    <m/>
    <n v="79416"/>
    <x v="0"/>
    <n v="12209.090899999999"/>
    <x v="526"/>
    <x v="0"/>
    <m/>
  </r>
  <r>
    <d v="2023-01-12T01:58:51"/>
    <x v="1"/>
    <n v="27"/>
    <s v="DURANGO DAVID JOSE"/>
    <x v="3"/>
    <x v="3"/>
    <n v="215"/>
    <n v="21.5"/>
    <n v="230.6"/>
    <m/>
    <n v="99270"/>
    <x v="0"/>
    <n v="12209.090899999999"/>
    <x v="526"/>
    <x v="0"/>
    <m/>
  </r>
  <r>
    <d v="2023-01-12T01:58:51"/>
    <x v="1"/>
    <n v="28"/>
    <s v="ORTEGA ARROYAVE JUAN PABLO"/>
    <x v="4"/>
    <x v="0"/>
    <n v="164"/>
    <n v="23.428571428571399"/>
    <n v="161.41999999999999"/>
    <s v="1 Descuento (Usuario desubicado) "/>
    <n v="69489"/>
    <x v="0"/>
    <n v="12209.090899999999"/>
    <x v="526"/>
    <x v="0"/>
    <m/>
  </r>
  <r>
    <d v="2023-01-12T01:58:51"/>
    <x v="1"/>
    <n v="29"/>
    <s v="VALENCIA MENDOZA JHON"/>
    <x v="6"/>
    <x v="0"/>
    <n v="166"/>
    <n v="20.75"/>
    <n v="184.48"/>
    <m/>
    <n v="79416"/>
    <x v="0"/>
    <n v="12209.090899999999"/>
    <x v="526"/>
    <x v="0"/>
    <m/>
  </r>
  <r>
    <d v="2023-01-12T01:58:51"/>
    <x v="9"/>
    <n v="31"/>
    <s v="PIEDRAHITA MUOZ JUAN PABLO"/>
    <x v="6"/>
    <x v="0"/>
    <n v="184"/>
    <n v="21.647058823529399"/>
    <n v="196.01"/>
    <m/>
    <n v="84379.5"/>
    <x v="0"/>
    <n v="12209.090899999999"/>
    <x v="526"/>
    <x v="0"/>
    <m/>
  </r>
  <r>
    <d v="2023-01-12T01:58:51"/>
    <x v="9"/>
    <n v="33"/>
    <s v="LONDOO LOPERA DUVAN ANDRES"/>
    <x v="6"/>
    <x v="0"/>
    <n v="194"/>
    <n v="24.25"/>
    <n v="184.48"/>
    <m/>
    <n v="79416"/>
    <x v="0"/>
    <n v="12209.090899999999"/>
    <x v="526"/>
    <x v="0"/>
    <m/>
  </r>
  <r>
    <d v="2023-01-12T01:58:52"/>
    <x v="9"/>
    <n v="34"/>
    <s v="MONTOYA OSPINA GILBERTO ANTONIO"/>
    <x v="0"/>
    <x v="0"/>
    <n v="243"/>
    <n v="27"/>
    <n v="207.54"/>
    <m/>
    <n v="89343"/>
    <x v="0"/>
    <n v="12209.090899999999"/>
    <x v="526"/>
    <x v="0"/>
    <m/>
  </r>
  <r>
    <d v="2023-01-12T01:58:52"/>
    <x v="9"/>
    <n v="36"/>
    <s v="MARTINEZ CHAVERRA LUIS NORBERTO"/>
    <x v="10"/>
    <x v="0"/>
    <n v="119"/>
    <n v="26.4444444444444"/>
    <n v="103.77"/>
    <s v="1 Descuento (Despachadora) "/>
    <n v="44671.5"/>
    <x v="0"/>
    <n v="12209.090899999999"/>
    <x v="526"/>
    <x v="0"/>
    <m/>
  </r>
  <r>
    <d v="2023-01-12T01:58:52"/>
    <x v="9"/>
    <n v="37"/>
    <s v="PIEDRAHITA MADRID SANTIAGO"/>
    <x v="2"/>
    <x v="0"/>
    <n v="134"/>
    <n v="22.3333333333333"/>
    <n v="138.36000000000001"/>
    <m/>
    <n v="59562"/>
    <x v="1"/>
    <n v="12209.090899999999"/>
    <x v="526"/>
    <x v="0"/>
    <m/>
  </r>
  <r>
    <d v="2023-01-12T01:58:52"/>
    <x v="9"/>
    <n v="38"/>
    <s v="GIL CORDOBA MATEO"/>
    <x v="6"/>
    <x v="0"/>
    <n v="181"/>
    <n v="22.625"/>
    <n v="184.48"/>
    <s v="1 Descuento (Conduct) "/>
    <n v="79416"/>
    <x v="0"/>
    <n v="12209.090899999999"/>
    <x v="526"/>
    <x v="0"/>
    <m/>
  </r>
  <r>
    <d v="2023-01-12T01:58:52"/>
    <x v="9"/>
    <n v="40"/>
    <s v="OCAMPO OCAMPO ANTONIO JOSE"/>
    <x v="0"/>
    <x v="1"/>
    <n v="196"/>
    <n v="21.7777777777778"/>
    <n v="207.54"/>
    <s v="1 Descuento (Despachador estiven) "/>
    <n v="89343"/>
    <x v="0"/>
    <n v="12209.090899999999"/>
    <x v="526"/>
    <x v="0"/>
    <m/>
  </r>
  <r>
    <d v="2023-01-12T01:58:52"/>
    <x v="9"/>
    <n v="41"/>
    <s v="DE OSSA TORRES CARLOS ANDRES"/>
    <x v="6"/>
    <x v="0"/>
    <n v="186"/>
    <n v="23.25"/>
    <n v="184.48"/>
    <m/>
    <n v="79416"/>
    <x v="1"/>
    <n v="12209.090899999999"/>
    <x v="526"/>
    <x v="0"/>
    <m/>
  </r>
  <r>
    <d v="2023-01-12T01:58:53"/>
    <x v="9"/>
    <n v="42"/>
    <s v="BARRANTES GALLEGO DANIEL CAMILO"/>
    <x v="3"/>
    <x v="0"/>
    <n v="220"/>
    <n v="22"/>
    <n v="230.6"/>
    <s v="3 Descuentos (2 Conducts y Usuario desubicado) "/>
    <n v="99270"/>
    <x v="0"/>
    <n v="12209.090899999999"/>
    <x v="526"/>
    <x v="0"/>
    <m/>
  </r>
  <r>
    <d v="2023-01-12T02:04:09"/>
    <x v="1"/>
    <n v="20"/>
    <s v="TABORDA ROJAS DIEGO ALEJANDRO"/>
    <x v="0"/>
    <x v="0"/>
    <n v="169"/>
    <n v="18.7777777777778"/>
    <n v="169"/>
    <s v="1 Descuento (Conduct) "/>
    <n v="72000"/>
    <x v="0"/>
    <n v="10240"/>
    <x v="526"/>
    <x v="0"/>
    <m/>
  </r>
  <r>
    <d v="2023-01-12T02:04:09"/>
    <x v="1"/>
    <n v="21"/>
    <s v="MACIAS HERNANDEZ JULIAN DAVID"/>
    <x v="6"/>
    <x v="0"/>
    <n v="156"/>
    <n v="19.5"/>
    <n v="156"/>
    <s v="7 Descuentos (Jefe de ruta e Incidente con Usuarios) "/>
    <n v="66600"/>
    <x v="0"/>
    <n v="10240"/>
    <x v="526"/>
    <x v="0"/>
    <m/>
  </r>
  <r>
    <d v="2023-01-12T02:04:09"/>
    <x v="9"/>
    <n v="32"/>
    <s v="HIGUITA JHOSIMAR"/>
    <x v="5"/>
    <x v="0"/>
    <n v="19"/>
    <n v="19"/>
    <n v="19"/>
    <m/>
    <n v="8100"/>
    <x v="0"/>
    <n v="10240"/>
    <x v="526"/>
    <x v="0"/>
    <m/>
  </r>
  <r>
    <d v="2023-01-12T02:04:09"/>
    <x v="9"/>
    <n v="39"/>
    <s v="POSSO SANTIAGO"/>
    <x v="6"/>
    <x v="3"/>
    <n v="168"/>
    <n v="21"/>
    <n v="168"/>
    <m/>
    <n v="72000"/>
    <x v="0"/>
    <n v="10240"/>
    <x v="526"/>
    <x v="0"/>
    <m/>
  </r>
  <r>
    <d v="2023-01-13T01:48:59"/>
    <x v="1"/>
    <n v="1"/>
    <s v="VERENZUELA MARTINEZ ALEXANDER"/>
    <x v="0"/>
    <x v="0"/>
    <n v="186"/>
    <n v="20.6666666666667"/>
    <n v="206"/>
    <m/>
    <n v="88650"/>
    <x v="0"/>
    <n v="13474.193499999999"/>
    <x v="527"/>
    <x v="0"/>
    <m/>
  </r>
  <r>
    <d v="2023-01-13T01:48:59"/>
    <x v="1"/>
    <n v="2"/>
    <s v="CAAS LEZCANO IVAN ARTURO"/>
    <x v="0"/>
    <x v="0"/>
    <n v="188"/>
    <n v="20.8888888888889"/>
    <n v="206"/>
    <m/>
    <n v="88650"/>
    <x v="1"/>
    <n v="13474.193499999999"/>
    <x v="527"/>
    <x v="0"/>
    <m/>
  </r>
  <r>
    <d v="2023-01-13T01:48:59"/>
    <x v="1"/>
    <n v="5"/>
    <s v="MARTINEZ MANCO JUAN FELIPE"/>
    <x v="0"/>
    <x v="0"/>
    <n v="229"/>
    <n v="25.4444444444444"/>
    <n v="206"/>
    <s v="2 Descuentos (Usuario con Movilidad reducida) "/>
    <n v="88650"/>
    <x v="1"/>
    <n v="13474.193499999999"/>
    <x v="527"/>
    <x v="0"/>
    <m/>
  </r>
  <r>
    <d v="2023-01-13T01:48:59"/>
    <x v="1"/>
    <n v="7"/>
    <s v="GRISALES VILLA JUAN DAVID"/>
    <x v="8"/>
    <x v="0"/>
    <n v="128"/>
    <n v="25.6"/>
    <n v="114.444444444444"/>
    <s v="ANDERSON VILLA Realiz 1 viaje donde moviiz 25 Usuarios "/>
    <n v="49250"/>
    <x v="1"/>
    <n v="13474.193499999999"/>
    <x v="527"/>
    <x v="0"/>
    <m/>
  </r>
  <r>
    <d v="2023-01-13T01:49:00"/>
    <x v="1"/>
    <n v="8"/>
    <s v="VACA FIERRO ROBINSON"/>
    <x v="1"/>
    <x v="0"/>
    <n v="247"/>
    <n v="22.454545454545499"/>
    <n v="251.777777777778"/>
    <m/>
    <n v="108350"/>
    <x v="1"/>
    <n v="13474.193499999999"/>
    <x v="527"/>
    <x v="0"/>
    <m/>
  </r>
  <r>
    <d v="2023-01-13T01:49:00"/>
    <x v="1"/>
    <n v="10"/>
    <s v="NARANJO NARANJO ELKIN BRAYAN"/>
    <x v="1"/>
    <x v="0"/>
    <n v="242"/>
    <n v="22"/>
    <n v="251.777777777778"/>
    <m/>
    <n v="108350"/>
    <x v="0"/>
    <n v="13474.193499999999"/>
    <x v="527"/>
    <x v="0"/>
    <m/>
  </r>
  <r>
    <d v="2023-01-13T01:49:00"/>
    <x v="9"/>
    <n v="11"/>
    <s v="RENDON VIANA HUMBERTO DE JESUS"/>
    <x v="10"/>
    <x v="0"/>
    <n v="90"/>
    <n v="22.5"/>
    <n v="91.5555555555556"/>
    <m/>
    <n v="39400"/>
    <x v="0"/>
    <n v="13474.193499999999"/>
    <x v="527"/>
    <x v="0"/>
    <m/>
  </r>
  <r>
    <d v="2023-01-13T01:49:00"/>
    <x v="9"/>
    <n v="12"/>
    <s v="MORALES CASTAEDA JONNY EDISON"/>
    <x v="8"/>
    <x v="0"/>
    <n v="136"/>
    <n v="27.2"/>
    <n v="114.444444444444"/>
    <m/>
    <n v="49250"/>
    <x v="0"/>
    <n v="13474.193499999999"/>
    <x v="527"/>
    <x v="0"/>
    <m/>
  </r>
  <r>
    <d v="2023-01-13T01:49:01"/>
    <x v="9"/>
    <n v="13"/>
    <s v="BOLIVAR PARIAS RICARDO STIVEN"/>
    <x v="6"/>
    <x v="0"/>
    <n v="168"/>
    <n v="22.4"/>
    <n v="171.666666666667"/>
    <m/>
    <n v="73875"/>
    <x v="0"/>
    <n v="13474.193499999999"/>
    <x v="527"/>
    <x v="0"/>
    <m/>
  </r>
  <r>
    <d v="2023-01-13T01:49:01"/>
    <x v="9"/>
    <n v="14"/>
    <s v="CARVAJAL SALAZAR HECTOR MARINO"/>
    <x v="3"/>
    <x v="0"/>
    <n v="254"/>
    <n v="25.4"/>
    <n v="228.888888888889"/>
    <s v="OMAR JIMENEZ Realiz 4 viajes donde moviliz 110 Usuarios, 1 Descuento (Despachadora Isabel)"/>
    <n v="98500"/>
    <x v="1"/>
    <n v="13474.193499999999"/>
    <x v="527"/>
    <x v="0"/>
    <m/>
  </r>
  <r>
    <d v="2023-01-13T01:49:01"/>
    <x v="9"/>
    <n v="15"/>
    <s v="LOPERA AGUDELO LUIS FRANCISCO"/>
    <x v="0"/>
    <x v="0"/>
    <n v="177"/>
    <n v="19.6666666666667"/>
    <n v="206"/>
    <m/>
    <n v="88650"/>
    <x v="0"/>
    <n v="13474.193499999999"/>
    <x v="527"/>
    <x v="0"/>
    <m/>
  </r>
  <r>
    <d v="2023-01-13T01:49:02"/>
    <x v="9"/>
    <n v="17"/>
    <s v="GALINDEZ CHAVARRIAGA LUIS FERNANDO"/>
    <x v="6"/>
    <x v="0"/>
    <n v="170"/>
    <n v="21.25"/>
    <n v="183.111111111111"/>
    <m/>
    <n v="78800"/>
    <x v="0"/>
    <n v="13474.193499999999"/>
    <x v="527"/>
    <x v="0"/>
    <m/>
  </r>
  <r>
    <d v="2023-01-13T01:49:02"/>
    <x v="9"/>
    <n v="18"/>
    <s v="RENDON VIANA HUMBERTO DE JESUS"/>
    <x v="3"/>
    <x v="0"/>
    <n v="243"/>
    <n v="24.3"/>
    <n v="228.888888888889"/>
    <s v="YEISON MEJIA Realiz 6 viajes donde moviliz 158 Usuarios  "/>
    <n v="98500"/>
    <x v="0"/>
    <n v="13474.193499999999"/>
    <x v="527"/>
    <x v="0"/>
    <m/>
  </r>
  <r>
    <d v="2023-01-13T01:49:02"/>
    <x v="9"/>
    <n v="20"/>
    <s v="HURTADO MADRID JUAN ESTEBAN"/>
    <x v="0"/>
    <x v="0"/>
    <n v="195"/>
    <n v="21.6666666666667"/>
    <n v="206"/>
    <s v="2 Descuentos (Jefe de ruta) "/>
    <n v="88650"/>
    <x v="0"/>
    <n v="13474.193499999999"/>
    <x v="527"/>
    <x v="0"/>
    <m/>
  </r>
  <r>
    <d v="2023-01-13T01:49:03"/>
    <x v="9"/>
    <n v="21"/>
    <s v="MACIAS HERNANDEZ JULIAN DAVID"/>
    <x v="6"/>
    <x v="0"/>
    <n v="215"/>
    <n v="26.875"/>
    <n v="183.111111111111"/>
    <m/>
    <n v="78800"/>
    <x v="0"/>
    <n v="13474.193499999999"/>
    <x v="527"/>
    <x v="0"/>
    <m/>
  </r>
  <r>
    <d v="2023-01-13T01:49:03"/>
    <x v="9"/>
    <n v="22"/>
    <s v="QUIRAMA CASTAEDA JHON JADER"/>
    <x v="9"/>
    <x v="3"/>
    <n v="245"/>
    <n v="20.4166666666667"/>
    <n v="274.66666666666703"/>
    <s v="1 Descuento (Despachadora Isabel) "/>
    <n v="118200"/>
    <x v="1"/>
    <n v="13474.193499999999"/>
    <x v="527"/>
    <x v="0"/>
    <m/>
  </r>
  <r>
    <d v="2023-01-13T01:49:03"/>
    <x v="9"/>
    <n v="23"/>
    <s v="GIL BRAN DUVEIMAR"/>
    <x v="0"/>
    <x v="0"/>
    <n v="202"/>
    <n v="22.4444444444444"/>
    <n v="206"/>
    <s v="3 Descuentos (Conduct y 2 Propietario) "/>
    <n v="88650"/>
    <x v="2"/>
    <n v="13474.193499999999"/>
    <x v="527"/>
    <x v="0"/>
    <m/>
  </r>
  <r>
    <d v="2023-01-13T01:49:04"/>
    <x v="9"/>
    <n v="24"/>
    <s v="DURANGO PAEZ GILDARDO"/>
    <x v="8"/>
    <x v="0"/>
    <n v="120"/>
    <n v="24"/>
    <n v="114.444444444444"/>
    <m/>
    <n v="49250"/>
    <x v="0"/>
    <n v="13474.193499999999"/>
    <x v="527"/>
    <x v="0"/>
    <m/>
  </r>
  <r>
    <d v="2023-01-13T01:49:04"/>
    <x v="9"/>
    <n v="26"/>
    <s v="FRANCO BRAVO JHOAN FERNANDO"/>
    <x v="0"/>
    <x v="0"/>
    <n v="203"/>
    <n v="22.5555555555556"/>
    <n v="206"/>
    <m/>
    <n v="88650"/>
    <x v="0"/>
    <n v="13474.193499999999"/>
    <x v="527"/>
    <x v="0"/>
    <m/>
  </r>
  <r>
    <d v="2023-01-13T01:49:04"/>
    <x v="9"/>
    <n v="27"/>
    <s v="DURANGO DAVID JOSE"/>
    <x v="6"/>
    <x v="0"/>
    <n v="215"/>
    <n v="26.875"/>
    <n v="183.111111111111"/>
    <m/>
    <n v="78800"/>
    <x v="0"/>
    <n v="13474.193499999999"/>
    <x v="527"/>
    <x v="0"/>
    <m/>
  </r>
  <r>
    <d v="2023-01-13T01:49:04"/>
    <x v="9"/>
    <n v="28"/>
    <s v="ORTEGA ARROYAVE JUAN PABLO"/>
    <x v="0"/>
    <x v="0"/>
    <n v="188"/>
    <n v="20.8888888888889"/>
    <n v="206"/>
    <m/>
    <n v="88650"/>
    <x v="0"/>
    <n v="13474.193499999999"/>
    <x v="527"/>
    <x v="0"/>
    <m/>
  </r>
  <r>
    <d v="2023-01-13T01:49:05"/>
    <x v="9"/>
    <n v="30"/>
    <s v="HIGUITA JHOSIMAR"/>
    <x v="6"/>
    <x v="0"/>
    <n v="183"/>
    <n v="22.875"/>
    <n v="183.111111111111"/>
    <m/>
    <n v="78800"/>
    <x v="0"/>
    <n v="13474.193499999999"/>
    <x v="527"/>
    <x v="0"/>
    <m/>
  </r>
  <r>
    <d v="2023-01-13T01:49:05"/>
    <x v="1"/>
    <n v="31"/>
    <s v="DAVID TORRES GEIDER"/>
    <x v="3"/>
    <x v="0"/>
    <n v="201"/>
    <n v="20.100000000000001"/>
    <n v="228.888888888889"/>
    <m/>
    <n v="98500"/>
    <x v="0"/>
    <n v="13474.193499999999"/>
    <x v="527"/>
    <x v="0"/>
    <m/>
  </r>
  <r>
    <d v="2023-01-13T01:49:05"/>
    <x v="1"/>
    <n v="33"/>
    <s v="DE OSSA TORRES CARLOS ANDRES"/>
    <x v="3"/>
    <x v="3"/>
    <n v="218"/>
    <n v="21.8"/>
    <n v="228.888888888889"/>
    <m/>
    <n v="98500"/>
    <x v="0"/>
    <n v="13474.193499999999"/>
    <x v="527"/>
    <x v="0"/>
    <m/>
  </r>
  <r>
    <d v="2023-01-13T01:49:06"/>
    <x v="1"/>
    <n v="34"/>
    <s v="MONSALVE OCAMPO EDISON GUSTAVO"/>
    <x v="1"/>
    <x v="0"/>
    <n v="248"/>
    <n v="22.545454545454501"/>
    <n v="251.777777777778"/>
    <s v="1 Descuento (Conduct)"/>
    <n v="108350"/>
    <x v="0"/>
    <n v="13474.193499999999"/>
    <x v="527"/>
    <x v="0"/>
    <m/>
  </r>
  <r>
    <d v="2023-01-13T01:49:06"/>
    <x v="1"/>
    <n v="38"/>
    <s v="GIL CORDOBA MATEO"/>
    <x v="0"/>
    <x v="0"/>
    <n v="200"/>
    <n v="22.2222222222222"/>
    <n v="206"/>
    <s v="2 Descuentos (Transbordo veh 02)"/>
    <n v="88650"/>
    <x v="0"/>
    <n v="13474.193499999999"/>
    <x v="527"/>
    <x v="0"/>
    <m/>
  </r>
  <r>
    <d v="2023-01-13T01:49:06"/>
    <x v="1"/>
    <n v="39"/>
    <s v="POSSO CORREA SANTIAGO ELIECER"/>
    <x v="6"/>
    <x v="0"/>
    <n v="183"/>
    <n v="22.875"/>
    <n v="183.111111111111"/>
    <s v="1 Descuento (Despachador Fernando)"/>
    <n v="78800"/>
    <x v="0"/>
    <n v="13474.193499999999"/>
    <x v="527"/>
    <x v="0"/>
    <m/>
  </r>
  <r>
    <d v="2023-01-13T01:49:06"/>
    <x v="1"/>
    <n v="40"/>
    <s v="OCAMPO OCAMPO ANTONIO JOSE"/>
    <x v="3"/>
    <x v="0"/>
    <n v="254"/>
    <n v="25.4"/>
    <n v="228.888888888889"/>
    <s v="1 Descuento (Usuario desubicado) "/>
    <n v="98500"/>
    <x v="0"/>
    <n v="13474.193499999999"/>
    <x v="527"/>
    <x v="0"/>
    <m/>
  </r>
  <r>
    <d v="2023-01-13T01:49:07"/>
    <x v="1"/>
    <n v="41"/>
    <s v="GARCIA DAVID WILSON ALBERTO"/>
    <x v="6"/>
    <x v="0"/>
    <n v="201"/>
    <n v="25.125"/>
    <n v="183.111111111111"/>
    <s v="2 Descuentos (Jefe de ruta) "/>
    <n v="78800"/>
    <x v="1"/>
    <n v="13474.193499999999"/>
    <x v="527"/>
    <x v="0"/>
    <m/>
  </r>
  <r>
    <d v="2023-01-13T01:49:07"/>
    <x v="1"/>
    <n v="42"/>
    <s v="BARRANTES GALLEGO DANIEL CAMILO"/>
    <x v="2"/>
    <x v="1"/>
    <n v="142"/>
    <n v="23.6666666666667"/>
    <n v="137.333333333333"/>
    <s v="5 Descuentos (Jefe de ruta) "/>
    <n v="59100"/>
    <x v="0"/>
    <n v="13474.193499999999"/>
    <x v="527"/>
    <x v="0"/>
    <m/>
  </r>
  <r>
    <d v="2023-01-13T01:49:11"/>
    <x v="1"/>
    <n v="3"/>
    <s v="CANO JIMENEZ ESNEIDER"/>
    <x v="3"/>
    <x v="0"/>
    <n v="185"/>
    <n v="18.5"/>
    <n v="185"/>
    <s v="1 Descuento (Despachador Fernando) "/>
    <n v="72450"/>
    <x v="0"/>
    <n v="10580"/>
    <x v="527"/>
    <x v="0"/>
    <m/>
  </r>
  <r>
    <d v="2023-01-13T01:49:11"/>
    <x v="9"/>
    <n v="4"/>
    <s v="IDARRAGA GARCIA MIGUEL ANGEL"/>
    <x v="0"/>
    <x v="0"/>
    <n v="137"/>
    <n v="15.2222222222222"/>
    <n v="137"/>
    <m/>
    <n v="57600"/>
    <x v="0"/>
    <n v="10580"/>
    <x v="527"/>
    <x v="0"/>
    <m/>
  </r>
  <r>
    <d v="2023-01-13T01:49:11"/>
    <x v="9"/>
    <n v="29"/>
    <s v="LONDOO CADAVID DAVID SANTIAGO"/>
    <x v="6"/>
    <x v="0"/>
    <n v="165"/>
    <n v="19.411764705882401"/>
    <n v="165"/>
    <m/>
    <n v="88650"/>
    <x v="0"/>
    <n v="10580"/>
    <x v="527"/>
    <x v="0"/>
    <m/>
  </r>
  <r>
    <d v="2023-01-13T01:49:12"/>
    <x v="1"/>
    <n v="36"/>
    <s v="MARTINEZ CHAVERRA LUIS NORBERTO"/>
    <x v="11"/>
    <x v="3"/>
    <n v="42"/>
    <n v="16.8"/>
    <n v="42"/>
    <m/>
    <n v="17775"/>
    <x v="0"/>
    <n v="10580"/>
    <x v="527"/>
    <x v="0"/>
    <m/>
  </r>
  <r>
    <d v="2023-01-14T01:35:20"/>
    <x v="9"/>
    <n v="1"/>
    <s v="VERENZUELA MARTINEZ ALEXANDER"/>
    <x v="0"/>
    <x v="0"/>
    <n v="222"/>
    <n v="24.6666666666667"/>
    <n v="216.93822393822401"/>
    <s v="5 Descuentos (3 Conducts, Jefe de ruta y Despachador estiven) "/>
    <n v="93572.200800000006"/>
    <x v="0"/>
    <n v="13800"/>
    <x v="528"/>
    <x v="0"/>
    <m/>
  </r>
  <r>
    <d v="2023-01-14T01:35:20"/>
    <x v="9"/>
    <n v="2"/>
    <s v="DAVID TORRES GEIDER"/>
    <x v="6"/>
    <x v="0"/>
    <n v="157"/>
    <n v="19.625"/>
    <n v="192.833976833977"/>
    <m/>
    <n v="83175.289600000004"/>
    <x v="1"/>
    <n v="13800"/>
    <x v="528"/>
    <x v="0"/>
    <m/>
  </r>
  <r>
    <d v="2023-01-14T01:35:21"/>
    <x v="9"/>
    <n v="3"/>
    <s v="CANO JIMENEZ ESNEIDER"/>
    <x v="8"/>
    <x v="3"/>
    <n v="134"/>
    <n v="26.8"/>
    <n v="120.52123552123599"/>
    <m/>
    <n v="51984.555999999997"/>
    <x v="0"/>
    <n v="13800"/>
    <x v="528"/>
    <x v="0"/>
    <m/>
  </r>
  <r>
    <d v="2023-01-14T01:35:21"/>
    <x v="9"/>
    <n v="5"/>
    <s v="MARTINEZ MANCO JUAN FELIPE"/>
    <x v="4"/>
    <x v="0"/>
    <n v="167"/>
    <n v="23.8571428571429"/>
    <n v="168.72972972973"/>
    <s v="1 Descuento (Despachadora Isabel) "/>
    <n v="72778.378400000001"/>
    <x v="1"/>
    <n v="13800"/>
    <x v="528"/>
    <x v="0"/>
    <m/>
  </r>
  <r>
    <d v="2023-01-14T01:35:21"/>
    <x v="9"/>
    <n v="7"/>
    <s v="VILLA RIOS JHON ANDERSON"/>
    <x v="0"/>
    <x v="0"/>
    <n v="183"/>
    <n v="20.3333333333333"/>
    <n v="216.93822393822401"/>
    <m/>
    <n v="93572.200800000006"/>
    <x v="1"/>
    <n v="13800"/>
    <x v="528"/>
    <x v="0"/>
    <m/>
  </r>
  <r>
    <d v="2023-01-14T01:35:21"/>
    <x v="9"/>
    <n v="8"/>
    <s v="VACA FIERRO ROBINSON"/>
    <x v="0"/>
    <x v="0"/>
    <n v="247"/>
    <n v="27.4444444444444"/>
    <n v="216.93822393822401"/>
    <m/>
    <n v="93572.200800000006"/>
    <x v="1"/>
    <n v="13800"/>
    <x v="528"/>
    <x v="0"/>
    <m/>
  </r>
  <r>
    <d v="2023-01-14T01:35:21"/>
    <x v="9"/>
    <n v="10"/>
    <s v="NARANJO NARANJO ELKIN BRAYAN"/>
    <x v="3"/>
    <x v="3"/>
    <n v="258"/>
    <n v="25.8"/>
    <n v="241.04247104247099"/>
    <m/>
    <n v="103969.11199999999"/>
    <x v="0"/>
    <n v="13800"/>
    <x v="528"/>
    <x v="0"/>
    <m/>
  </r>
  <r>
    <d v="2023-01-14T01:35:21"/>
    <x v="1"/>
    <n v="11"/>
    <s v="MEJIA YEISON"/>
    <x v="1"/>
    <x v="3"/>
    <n v="219"/>
    <n v="19.909090909090899"/>
    <n v="265.146718146718"/>
    <m/>
    <n v="114366.0232"/>
    <x v="0"/>
    <n v="13800"/>
    <x v="528"/>
    <x v="0"/>
    <m/>
  </r>
  <r>
    <d v="2023-01-14T01:35:21"/>
    <x v="1"/>
    <n v="13"/>
    <s v="BOLIVAR PARIAS RICARDO STIVEN"/>
    <x v="4"/>
    <x v="0"/>
    <n v="175"/>
    <n v="25"/>
    <n v="168.72972972973"/>
    <m/>
    <n v="72778.378400000001"/>
    <x v="0"/>
    <n v="13800"/>
    <x v="528"/>
    <x v="0"/>
    <m/>
  </r>
  <r>
    <d v="2023-01-14T01:35:22"/>
    <x v="1"/>
    <n v="14"/>
    <s v="JIMENEZ JIMENEZ OMAR DAVID"/>
    <x v="0"/>
    <x v="0"/>
    <n v="201"/>
    <n v="22.3333333333333"/>
    <n v="216.93822393822401"/>
    <m/>
    <n v="93572.200800000006"/>
    <x v="1"/>
    <n v="13800"/>
    <x v="528"/>
    <x v="0"/>
    <m/>
  </r>
  <r>
    <d v="2023-01-14T01:35:22"/>
    <x v="1"/>
    <n v="17"/>
    <s v="ESPINOZA CHAVARRIA GUILLERMO LEON"/>
    <x v="6"/>
    <x v="0"/>
    <n v="155"/>
    <n v="19.375"/>
    <n v="192.833976833977"/>
    <s v="1 Descuento (Conduct) "/>
    <n v="83175.289600000004"/>
    <x v="0"/>
    <n v="13800"/>
    <x v="528"/>
    <x v="0"/>
    <m/>
  </r>
  <r>
    <d v="2023-01-14T01:35:22"/>
    <x v="1"/>
    <n v="18"/>
    <s v="RENDON VIANA HUMBERTO DE JESUS"/>
    <x v="6"/>
    <x v="0"/>
    <n v="187"/>
    <n v="23.375"/>
    <n v="192.833976833977"/>
    <m/>
    <n v="83175.289600000004"/>
    <x v="0"/>
    <n v="13800"/>
    <x v="528"/>
    <x v="0"/>
    <m/>
  </r>
  <r>
    <d v="2023-01-14T01:35:22"/>
    <x v="1"/>
    <n v="20"/>
    <s v="MUOZ ALZATE ORLYS FERNANDO"/>
    <x v="0"/>
    <x v="0"/>
    <n v="231"/>
    <n v="25.6666666666667"/>
    <n v="216.93822393822401"/>
    <s v="2 Descuentos (Despachador Fernando y Conduct) "/>
    <n v="93572.200800000006"/>
    <x v="0"/>
    <n v="13800"/>
    <x v="528"/>
    <x v="0"/>
    <m/>
  </r>
  <r>
    <d v="2023-01-14T01:35:22"/>
    <x v="1"/>
    <n v="21"/>
    <s v="POSSO CORREA SANTIAGO ELIECER"/>
    <x v="0"/>
    <x v="0"/>
    <n v="240"/>
    <n v="26.6666666666667"/>
    <n v="216.93822393822401"/>
    <m/>
    <n v="93572.200800000006"/>
    <x v="0"/>
    <n v="13800"/>
    <x v="528"/>
    <x v="0"/>
    <m/>
  </r>
  <r>
    <d v="2023-01-14T01:35:22"/>
    <x v="1"/>
    <n v="22"/>
    <s v="QUIRAMA CASTAEDA JHON JADER"/>
    <x v="8"/>
    <x v="0"/>
    <n v="191"/>
    <n v="38.200000000000003"/>
    <n v="120.52123552123599"/>
    <s v="3 Descuentos (2 Usuarios desubicados y Despachador estiven) "/>
    <n v="51984.555999999997"/>
    <x v="1"/>
    <n v="13800"/>
    <x v="528"/>
    <x v="0"/>
    <m/>
  </r>
  <r>
    <d v="2023-01-14T01:35:22"/>
    <x v="1"/>
    <n v="24"/>
    <s v="GRISALES VILLA JUAN DAVID"/>
    <x v="0"/>
    <x v="0"/>
    <n v="183"/>
    <n v="20.3333333333333"/>
    <n v="216.93822393822401"/>
    <m/>
    <n v="93572.200800000006"/>
    <x v="0"/>
    <n v="13800"/>
    <x v="528"/>
    <x v="0"/>
    <m/>
  </r>
  <r>
    <d v="2023-01-14T01:35:23"/>
    <x v="1"/>
    <n v="26"/>
    <s v="FRANCO BRAVO JHOAN FERNANDO"/>
    <x v="6"/>
    <x v="3"/>
    <n v="162"/>
    <n v="20.25"/>
    <n v="192.833976833977"/>
    <m/>
    <n v="83175.289600000004"/>
    <x v="0"/>
    <n v="13800"/>
    <x v="528"/>
    <x v="0"/>
    <m/>
  </r>
  <r>
    <d v="2023-01-14T01:35:23"/>
    <x v="1"/>
    <n v="27"/>
    <s v="DURANGO DAVID JOSE"/>
    <x v="0"/>
    <x v="0"/>
    <n v="214"/>
    <n v="23.7777777777778"/>
    <n v="216.93822393822401"/>
    <s v="2 Descuentos (Propietario y Conduct) "/>
    <n v="93572.200800000006"/>
    <x v="0"/>
    <n v="13800"/>
    <x v="528"/>
    <x v="0"/>
    <m/>
  </r>
  <r>
    <d v="2023-01-14T01:35:23"/>
    <x v="1"/>
    <n v="28"/>
    <s v="ORTEGA ARROYAVE JUAN PABLO"/>
    <x v="6"/>
    <x v="0"/>
    <n v="196"/>
    <n v="24.5"/>
    <n v="192.833976833977"/>
    <s v="1 Descuento (Usuario desubicado) "/>
    <n v="83175.289600000004"/>
    <x v="0"/>
    <n v="13800"/>
    <x v="528"/>
    <x v="0"/>
    <m/>
  </r>
  <r>
    <d v="2023-01-14T01:35:23"/>
    <x v="1"/>
    <n v="29"/>
    <s v="LONDOO CADAVID DAVID SANTIAGO"/>
    <x v="0"/>
    <x v="0"/>
    <n v="199"/>
    <n v="22.1111111111111"/>
    <n v="216.93822393822401"/>
    <s v="3 Descuentos (Jefe de ruta) "/>
    <n v="93572.200800000006"/>
    <x v="0"/>
    <n v="13800"/>
    <x v="528"/>
    <x v="0"/>
    <m/>
  </r>
  <r>
    <d v="2023-01-14T01:35:23"/>
    <x v="1"/>
    <n v="30"/>
    <s v="HIGUITA JHOSIMAR"/>
    <x v="2"/>
    <x v="0"/>
    <n v="159"/>
    <n v="26.5"/>
    <n v="144.62548262548299"/>
    <s v="2 Descuentos (Despachador Fernando y Conduct) "/>
    <n v="62381.467199999999"/>
    <x v="0"/>
    <n v="13800"/>
    <x v="528"/>
    <x v="0"/>
    <m/>
  </r>
  <r>
    <d v="2023-01-14T01:35:23"/>
    <x v="9"/>
    <n v="31"/>
    <s v="DURANGO PAEZ GILDARDO"/>
    <x v="6"/>
    <x v="0"/>
    <n v="172"/>
    <n v="21.5"/>
    <n v="192.833976833977"/>
    <m/>
    <n v="83175.289600000004"/>
    <x v="0"/>
    <n v="13800"/>
    <x v="528"/>
    <x v="0"/>
    <m/>
  </r>
  <r>
    <d v="2023-01-14T01:35:23"/>
    <x v="9"/>
    <n v="32"/>
    <s v="HURTADO MADRID JUAN ESTEBAN"/>
    <x v="0"/>
    <x v="0"/>
    <n v="176"/>
    <n v="19.5555555555556"/>
    <n v="216.93822393822401"/>
    <m/>
    <n v="93572.200800000006"/>
    <x v="0"/>
    <n v="13800"/>
    <x v="528"/>
    <x v="0"/>
    <m/>
  </r>
  <r>
    <d v="2023-01-14T01:35:24"/>
    <x v="9"/>
    <n v="33"/>
    <s v="DE OSSA TORRES CARLOS ANDRES"/>
    <x v="8"/>
    <x v="0"/>
    <n v="110"/>
    <n v="22"/>
    <n v="120.52123552123599"/>
    <m/>
    <n v="51984.555999999997"/>
    <x v="0"/>
    <n v="13800"/>
    <x v="528"/>
    <x v="0"/>
    <m/>
  </r>
  <r>
    <d v="2023-01-14T01:35:24"/>
    <x v="9"/>
    <n v="34"/>
    <s v="MONTOYA OSPINA GILBERTO ANTONIO"/>
    <x v="3"/>
    <x v="0"/>
    <n v="281"/>
    <n v="28.1"/>
    <n v="241.04247104247099"/>
    <m/>
    <n v="103969.11199999999"/>
    <x v="0"/>
    <n v="13800"/>
    <x v="528"/>
    <x v="0"/>
    <m/>
  </r>
  <r>
    <d v="2023-01-14T01:35:24"/>
    <x v="9"/>
    <n v="35"/>
    <s v="URIBE HERRERA JUAN ESTEBAN"/>
    <x v="3"/>
    <x v="0"/>
    <n v="240"/>
    <n v="24"/>
    <n v="241.04247104247099"/>
    <s v="1 Descuento (Usuario desubicado) "/>
    <n v="103969.11199999999"/>
    <x v="1"/>
    <n v="13800"/>
    <x v="528"/>
    <x v="0"/>
    <m/>
  </r>
  <r>
    <d v="2023-01-14T01:35:24"/>
    <x v="9"/>
    <n v="37"/>
    <s v="PIEDRAHITA MADRID SANTIAGO"/>
    <x v="6"/>
    <x v="0"/>
    <n v="201"/>
    <n v="25.125"/>
    <n v="192.833976833977"/>
    <m/>
    <n v="83175.289600000004"/>
    <x v="1"/>
    <n v="13800"/>
    <x v="528"/>
    <x v="0"/>
    <m/>
  </r>
  <r>
    <d v="2023-01-14T01:35:25"/>
    <x v="9"/>
    <n v="39"/>
    <s v="PIEDRAHITA MUOZ JUAN PABLO"/>
    <x v="0"/>
    <x v="0"/>
    <n v="246"/>
    <n v="27.3333333333333"/>
    <n v="216.93822393822401"/>
    <s v="2 Descuentos (Conducts) "/>
    <n v="93572.200800000006"/>
    <x v="0"/>
    <n v="13800"/>
    <x v="528"/>
    <x v="0"/>
    <m/>
  </r>
  <r>
    <d v="2023-01-14T01:35:25"/>
    <x v="9"/>
    <n v="40"/>
    <s v="OCAMPO OCAMPO ANTONIO JOSE"/>
    <x v="0"/>
    <x v="0"/>
    <n v="223"/>
    <n v="24.7777777777778"/>
    <n v="216.93822393822401"/>
    <m/>
    <n v="93572.200800000006"/>
    <x v="0"/>
    <n v="13800"/>
    <x v="528"/>
    <x v="0"/>
    <m/>
  </r>
  <r>
    <d v="2023-01-14T01:35:25"/>
    <x v="9"/>
    <n v="41"/>
    <s v="GARCIA DAVID WILSON ALBERTO"/>
    <x v="3"/>
    <x v="0"/>
    <n v="240"/>
    <n v="24"/>
    <n v="241.04247104247099"/>
    <m/>
    <n v="103969.11199999999"/>
    <x v="1"/>
    <n v="13800"/>
    <x v="528"/>
    <x v="0"/>
    <m/>
  </r>
  <r>
    <d v="2023-01-14T01:35:26"/>
    <x v="9"/>
    <n v="42"/>
    <s v="BARRANTES GALLEGO DANIEL CAMILO"/>
    <x v="0"/>
    <x v="0"/>
    <n v="274"/>
    <n v="30.4444444444444"/>
    <n v="216.93822393822401"/>
    <s v="4 Descuentos (Transbordo veh 02) "/>
    <n v="93572.200800000006"/>
    <x v="0"/>
    <n v="13800"/>
    <x v="528"/>
    <x v="0"/>
    <m/>
  </r>
  <r>
    <d v="2023-01-14T01:41:37"/>
    <x v="1"/>
    <n v="12"/>
    <s v="MORALES CASTAEDA JONNY EDISON"/>
    <x v="4"/>
    <x v="0"/>
    <n v="119"/>
    <n v="17.1428571428571"/>
    <n v="119"/>
    <s v="1 Descuento (Jefe de ruta) "/>
    <n v="50400"/>
    <x v="0"/>
    <n v="7520"/>
    <x v="528"/>
    <x v="0"/>
    <m/>
  </r>
  <r>
    <d v="2023-01-14T01:41:37"/>
    <x v="1"/>
    <n v="15"/>
    <s v="LONDOO LOPERA DUVAN ANDRES"/>
    <x v="0"/>
    <x v="0"/>
    <n v="158"/>
    <n v="17.5555555555556"/>
    <n v="158"/>
    <m/>
    <n v="67050"/>
    <x v="0"/>
    <n v="7520"/>
    <x v="528"/>
    <x v="0"/>
    <m/>
  </r>
  <r>
    <d v="2023-01-14T01:41:37"/>
    <x v="1"/>
    <n v="23"/>
    <s v="GIL BRAN DUVEIMAR"/>
    <x v="0"/>
    <x v="3"/>
    <n v="174"/>
    <n v="19.3333333333333"/>
    <n v="174"/>
    <m/>
    <n v="74250"/>
    <x v="2"/>
    <n v="7520"/>
    <x v="528"/>
    <x v="0"/>
    <m/>
  </r>
  <r>
    <d v="2023-01-14T01:41:38"/>
    <x v="9"/>
    <n v="38"/>
    <s v="LONDOO ORTIZ ARNOLD DAVID"/>
    <x v="2"/>
    <x v="0"/>
    <n v="99"/>
    <n v="16.6666666666667"/>
    <n v="99"/>
    <s v="3 Descuentos (Transbordo veh 01 y Despachador estiven) "/>
    <n v="41850"/>
    <x v="0"/>
    <n v="7520"/>
    <x v="528"/>
    <x v="0"/>
    <m/>
  </r>
  <r>
    <d v="2023-01-15T01:39:13"/>
    <x v="1"/>
    <n v="1"/>
    <s v="VERENZUELA MARTINEZ ALEXANDER"/>
    <x v="2"/>
    <x v="0"/>
    <n v="142"/>
    <n v="21.846153846153801"/>
    <n v="156.07707509881399"/>
    <s v="ANDRES NARANJO Realiz 1.5 viajes donde moviliz 54 Usuarios "/>
    <n v="67309.683799999999"/>
    <x v="0"/>
    <n v="12543.75"/>
    <x v="529"/>
    <x v="0"/>
    <m/>
  </r>
  <r>
    <d v="2023-01-15T01:39:13"/>
    <x v="1"/>
    <n v="2"/>
    <s v="CAAS LEZCANO IVAN ARTURO"/>
    <x v="6"/>
    <x v="0"/>
    <n v="174"/>
    <n v="21.75"/>
    <n v="192.094861660079"/>
    <m/>
    <n v="82842.687699999995"/>
    <x v="1"/>
    <n v="12543.75"/>
    <x v="529"/>
    <x v="0"/>
    <m/>
  </r>
  <r>
    <d v="2023-01-15T01:39:14"/>
    <x v="1"/>
    <n v="4"/>
    <s v="IDARRAGA GARCIA MIGUEL ANGEL"/>
    <x v="3"/>
    <x v="0"/>
    <n v="229"/>
    <n v="22.9"/>
    <n v="240.11857707509901"/>
    <s v="1 Descuento (Despachador Fernando) "/>
    <n v="103553.3597"/>
    <x v="0"/>
    <n v="12543.75"/>
    <x v="529"/>
    <x v="0"/>
    <m/>
  </r>
  <r>
    <d v="2023-01-15T01:39:14"/>
    <x v="1"/>
    <n v="5"/>
    <s v="MARTINEZ MANCO JUAN FELIPE"/>
    <x v="10"/>
    <x v="0"/>
    <n v="95"/>
    <n v="27.1428571428571"/>
    <n v="84.041501976284593"/>
    <m/>
    <n v="36243.675900000002"/>
    <x v="1"/>
    <n v="12543.75"/>
    <x v="529"/>
    <x v="0"/>
    <m/>
  </r>
  <r>
    <d v="2023-01-15T01:39:14"/>
    <x v="1"/>
    <n v="7"/>
    <s v="VILLA RIOS JHON ANDERSON"/>
    <x v="6"/>
    <x v="0"/>
    <n v="178"/>
    <n v="22.25"/>
    <n v="192.094861660079"/>
    <s v="4 Descuentos (Conducts y 2 Usuarios desubicados) "/>
    <n v="82842.687699999995"/>
    <x v="1"/>
    <n v="12543.75"/>
    <x v="529"/>
    <x v="0"/>
    <m/>
  </r>
  <r>
    <d v="2023-01-15T01:39:14"/>
    <x v="1"/>
    <n v="8"/>
    <s v="VACA FIERRO ROBINSON"/>
    <x v="3"/>
    <x v="0"/>
    <n v="214"/>
    <n v="21.4"/>
    <n v="240.11857707509901"/>
    <s v="2 Descuentos (Conducts)"/>
    <n v="103553.3597"/>
    <x v="1"/>
    <n v="12543.75"/>
    <x v="529"/>
    <x v="0"/>
    <m/>
  </r>
  <r>
    <d v="2023-01-15T01:39:14"/>
    <x v="1"/>
    <n v="10"/>
    <s v="NARANJO NARANJO ELKIN BRAYAN"/>
    <x v="1"/>
    <x v="0"/>
    <n v="266"/>
    <n v="24.181818181818201"/>
    <n v="264.13043478260897"/>
    <m/>
    <n v="113908.6957"/>
    <x v="0"/>
    <n v="12543.75"/>
    <x v="529"/>
    <x v="0"/>
    <m/>
  </r>
  <r>
    <d v="2023-01-15T01:39:15"/>
    <x v="9"/>
    <n v="11"/>
    <s v="MEJIA YEISON"/>
    <x v="4"/>
    <x v="0"/>
    <n v="196"/>
    <n v="28"/>
    <n v="168.08300395256899"/>
    <m/>
    <n v="72487.351800000004"/>
    <x v="0"/>
    <n v="12543.75"/>
    <x v="529"/>
    <x v="0"/>
    <m/>
  </r>
  <r>
    <d v="2023-01-15T01:39:15"/>
    <x v="9"/>
    <n v="14"/>
    <s v="JIMENEZ JIMENEZ OMAR DAVID"/>
    <x v="0"/>
    <x v="0"/>
    <n v="191"/>
    <n v="21.2222222222222"/>
    <n v="216.10671936758899"/>
    <m/>
    <n v="93198.023700000005"/>
    <x v="1"/>
    <n v="12543.75"/>
    <x v="529"/>
    <x v="0"/>
    <m/>
  </r>
  <r>
    <d v="2023-01-15T01:39:15"/>
    <x v="9"/>
    <n v="18"/>
    <s v="RENDON VIANA HUMBERTO DE JESUS"/>
    <x v="0"/>
    <x v="1"/>
    <n v="213"/>
    <n v="23.6666666666667"/>
    <n v="216.10671936758899"/>
    <m/>
    <n v="93198.023700000005"/>
    <x v="0"/>
    <n v="12543.75"/>
    <x v="529"/>
    <x v="0"/>
    <m/>
  </r>
  <r>
    <d v="2023-01-15T01:39:15"/>
    <x v="9"/>
    <n v="17"/>
    <s v="GALINDEZ CHAVARRIAGA LUIS FERNANDO"/>
    <x v="2"/>
    <x v="0"/>
    <n v="169"/>
    <n v="28.1666666666667"/>
    <n v="144.071146245059"/>
    <m/>
    <n v="62132.015800000001"/>
    <x v="0"/>
    <n v="12543.75"/>
    <x v="529"/>
    <x v="0"/>
    <m/>
  </r>
  <r>
    <d v="2023-01-15T01:39:15"/>
    <x v="9"/>
    <n v="20"/>
    <s v="TABORDA ROJAS DIEGO ALEJANDRO"/>
    <x v="0"/>
    <x v="0"/>
    <n v="213"/>
    <n v="23.6666666666667"/>
    <n v="216.10671936758899"/>
    <m/>
    <n v="93198.023700000005"/>
    <x v="0"/>
    <n v="12543.75"/>
    <x v="529"/>
    <x v="0"/>
    <m/>
  </r>
  <r>
    <d v="2023-01-15T01:39:16"/>
    <x v="9"/>
    <n v="21"/>
    <s v="POSSO CORREA SANTIAGO ELIECER"/>
    <x v="5"/>
    <x v="0"/>
    <n v="26"/>
    <n v="26"/>
    <n v="24.0118577075099"/>
    <m/>
    <n v="10355.335999999999"/>
    <x v="0"/>
    <n v="12543.75"/>
    <x v="529"/>
    <x v="0"/>
    <m/>
  </r>
  <r>
    <d v="2023-01-15T01:39:16"/>
    <x v="9"/>
    <n v="22"/>
    <s v="QUIRAMA CASTAEDA JHON JADER"/>
    <x v="3"/>
    <x v="0"/>
    <n v="210"/>
    <n v="21"/>
    <n v="240.11857707509901"/>
    <s v="Se descuenta el viaje de 4 17 pm ya que NO ingresa al 13 sin autorizacin "/>
    <n v="103553.3597"/>
    <x v="1"/>
    <n v="12543.75"/>
    <x v="529"/>
    <x v="0"/>
    <m/>
  </r>
  <r>
    <d v="2023-01-15T01:39:16"/>
    <x v="9"/>
    <n v="23"/>
    <s v="GIL CORDOBA MATEO"/>
    <x v="0"/>
    <x v="0"/>
    <n v="229"/>
    <n v="25.4444444444444"/>
    <n v="216.10671936758899"/>
    <m/>
    <n v="93198.023700000005"/>
    <x v="2"/>
    <n v="12543.75"/>
    <x v="529"/>
    <x v="0"/>
    <m/>
  </r>
  <r>
    <d v="2023-01-15T01:39:16"/>
    <x v="9"/>
    <n v="24"/>
    <s v="GRISALES VILLA JUAN DAVID"/>
    <x v="0"/>
    <x v="0"/>
    <n v="214"/>
    <n v="23.7777777777778"/>
    <n v="216.10671936758899"/>
    <m/>
    <n v="93198.023700000005"/>
    <x v="0"/>
    <n v="12543.75"/>
    <x v="529"/>
    <x v="0"/>
    <m/>
  </r>
  <r>
    <d v="2023-01-15T01:39:16"/>
    <x v="9"/>
    <n v="26"/>
    <s v="PIEDRAHITA MUOZ JUAN PABLO"/>
    <x v="4"/>
    <x v="1"/>
    <n v="158"/>
    <n v="22.571428571428601"/>
    <n v="168.08300395256899"/>
    <m/>
    <n v="72487.351800000004"/>
    <x v="0"/>
    <n v="12543.75"/>
    <x v="529"/>
    <x v="0"/>
    <m/>
  </r>
  <r>
    <d v="2023-01-15T01:39:16"/>
    <x v="9"/>
    <n v="27"/>
    <s v="HENAO MUOZ FERNEY"/>
    <x v="6"/>
    <x v="0"/>
    <n v="246"/>
    <n v="30.75"/>
    <n v="192.094861660079"/>
    <s v="1 Descuento (Usuario Desubicado) "/>
    <n v="82842.687699999995"/>
    <x v="0"/>
    <n v="12543.75"/>
    <x v="529"/>
    <x v="0"/>
    <m/>
  </r>
  <r>
    <d v="2023-01-15T01:39:17"/>
    <x v="9"/>
    <n v="28"/>
    <s v="ORTEGA ARROYAVE JUAN PABLO"/>
    <x v="6"/>
    <x v="0"/>
    <n v="198"/>
    <n v="24.75"/>
    <n v="192.094861660079"/>
    <s v="2 Descuentos (Transbordo veh 29) "/>
    <n v="82842.687699999995"/>
    <x v="0"/>
    <n v="12543.75"/>
    <x v="529"/>
    <x v="0"/>
    <m/>
  </r>
  <r>
    <d v="2023-01-15T01:39:17"/>
    <x v="9"/>
    <n v="29"/>
    <s v="VALENCIA MENDOZA JHON"/>
    <x v="2"/>
    <x v="0"/>
    <n v="139"/>
    <n v="23.1666666666667"/>
    <n v="144.071146245059"/>
    <m/>
    <n v="62132.015800000001"/>
    <x v="0"/>
    <n v="12543.75"/>
    <x v="529"/>
    <x v="0"/>
    <m/>
  </r>
  <r>
    <d v="2023-01-15T01:39:17"/>
    <x v="9"/>
    <n v="30"/>
    <s v="HIGUITA JHOSIMAR"/>
    <x v="0"/>
    <x v="0"/>
    <n v="202"/>
    <n v="22.4444444444444"/>
    <n v="216.10671936758899"/>
    <m/>
    <n v="93198.023700000005"/>
    <x v="0"/>
    <n v="12543.75"/>
    <x v="529"/>
    <x v="0"/>
    <m/>
  </r>
  <r>
    <d v="2023-01-15T01:39:18"/>
    <x v="1"/>
    <n v="31"/>
    <s v="DURANGO PAEZ GILDARDO"/>
    <x v="0"/>
    <x v="0"/>
    <n v="214"/>
    <n v="23.7777777777778"/>
    <n v="216.10671936758899"/>
    <s v="1 Descuento (Despachador Fernando) "/>
    <n v="93198.023700000005"/>
    <x v="0"/>
    <n v="12543.75"/>
    <x v="529"/>
    <x v="0"/>
    <m/>
  </r>
  <r>
    <d v="2023-01-15T01:39:18"/>
    <x v="1"/>
    <n v="32"/>
    <s v="FRANCO BRAVO JHOAN FERNANDO"/>
    <x v="8"/>
    <x v="0"/>
    <n v="109"/>
    <n v="21.8"/>
    <n v="120.05928853754899"/>
    <m/>
    <n v="51776.679799999998"/>
    <x v="0"/>
    <n v="12543.75"/>
    <x v="529"/>
    <x v="0"/>
    <m/>
  </r>
  <r>
    <d v="2023-01-15T01:39:18"/>
    <x v="1"/>
    <n v="33"/>
    <s v="DE OSSA TORRES CARLOS ANDRES"/>
    <x v="0"/>
    <x v="3"/>
    <n v="210"/>
    <n v="23.3333333333333"/>
    <n v="216.10671936758899"/>
    <m/>
    <n v="93198.023700000005"/>
    <x v="0"/>
    <n v="12543.75"/>
    <x v="529"/>
    <x v="0"/>
    <m/>
  </r>
  <r>
    <d v="2023-01-15T01:39:18"/>
    <x v="1"/>
    <n v="34"/>
    <s v="MONTOYA OSPINA GILBERTO ANTONIO"/>
    <x v="3"/>
    <x v="0"/>
    <n v="243"/>
    <n v="24.3"/>
    <n v="240.11857707509901"/>
    <m/>
    <n v="103553.3597"/>
    <x v="0"/>
    <n v="12543.75"/>
    <x v="529"/>
    <x v="0"/>
    <m/>
  </r>
  <r>
    <d v="2023-01-15T01:39:18"/>
    <x v="1"/>
    <n v="35"/>
    <s v="URIBE HERRERA JUAN ESTEBAN"/>
    <x v="1"/>
    <x v="0"/>
    <n v="305"/>
    <n v="27.727272727272702"/>
    <n v="264.13043478260897"/>
    <m/>
    <n v="113908.6957"/>
    <x v="1"/>
    <n v="12543.75"/>
    <x v="529"/>
    <x v="0"/>
    <m/>
  </r>
  <r>
    <d v="2023-01-15T01:39:19"/>
    <x v="1"/>
    <n v="36"/>
    <s v="LONDOO CADAVID DAVID SANTIAGO"/>
    <x v="3"/>
    <x v="0"/>
    <n v="243"/>
    <n v="24.3"/>
    <n v="240.11857707509901"/>
    <m/>
    <n v="103553.3597"/>
    <x v="0"/>
    <n v="12543.75"/>
    <x v="529"/>
    <x v="0"/>
    <m/>
  </r>
  <r>
    <d v="2023-01-15T01:39:19"/>
    <x v="1"/>
    <n v="37"/>
    <s v="LONDOO ORTIZ ARNOLD DAVID"/>
    <x v="1"/>
    <x v="3"/>
    <n v="268"/>
    <n v="24.363636363636399"/>
    <n v="264.13043478260897"/>
    <m/>
    <n v="113908.6957"/>
    <x v="1"/>
    <n v="12543.75"/>
    <x v="529"/>
    <x v="0"/>
    <m/>
  </r>
  <r>
    <d v="2023-01-15T01:39:19"/>
    <x v="1"/>
    <n v="40"/>
    <s v="OCAMPO OCAMPO ANTONIO JOSE"/>
    <x v="0"/>
    <x v="0"/>
    <n v="219"/>
    <n v="24.3333333333333"/>
    <n v="216.10671936758899"/>
    <m/>
    <n v="93198.023700000005"/>
    <x v="0"/>
    <n v="12543.75"/>
    <x v="529"/>
    <x v="0"/>
    <m/>
  </r>
  <r>
    <d v="2023-01-15T01:39:19"/>
    <x v="1"/>
    <n v="41"/>
    <s v="GARCIA DAVID WILSON ALBERTO"/>
    <x v="6"/>
    <x v="0"/>
    <n v="197"/>
    <n v="24.625"/>
    <n v="192.094861660079"/>
    <s v="2 Descuentos (Usuarios desubicados)"/>
    <n v="82842.687699999995"/>
    <x v="1"/>
    <n v="12543.75"/>
    <x v="529"/>
    <x v="0"/>
    <m/>
  </r>
  <r>
    <d v="2023-01-15T01:39:20"/>
    <x v="1"/>
    <n v="42"/>
    <s v="BARRANTES GALLEGO DANIEL CAMILO"/>
    <x v="4"/>
    <x v="1"/>
    <n v="165"/>
    <n v="23.571428571428601"/>
    <n v="168.08300395256899"/>
    <m/>
    <n v="72487.351800000004"/>
    <x v="0"/>
    <n v="12543.75"/>
    <x v="529"/>
    <x v="0"/>
    <m/>
  </r>
  <r>
    <d v="2023-01-15T01:39:25"/>
    <x v="9"/>
    <n v="12"/>
    <s v="MONSALVE OCAMPO EDISON GUSTAVO"/>
    <x v="4"/>
    <x v="1"/>
    <n v="118"/>
    <n v="16.8571428571429"/>
    <n v="118"/>
    <m/>
    <n v="49950"/>
    <x v="0"/>
    <n v="9050"/>
    <x v="529"/>
    <x v="0"/>
    <m/>
  </r>
  <r>
    <d v="2023-01-15T01:39:26"/>
    <x v="9"/>
    <n v="15"/>
    <s v="LONDOO LOPERA DUVAN ANDRES"/>
    <x v="10"/>
    <x v="3"/>
    <n v="62"/>
    <n v="17.714285714285701"/>
    <n v="62"/>
    <m/>
    <n v="26325"/>
    <x v="0"/>
    <n v="9050"/>
    <x v="529"/>
    <x v="0"/>
    <m/>
  </r>
  <r>
    <d v="2023-01-15T01:39:26"/>
    <x v="1"/>
    <n v="38"/>
    <s v="DAVID TORRES GEIDER"/>
    <x v="0"/>
    <x v="0"/>
    <n v="182"/>
    <n v="20.2222222222222"/>
    <n v="182"/>
    <m/>
    <n v="77850"/>
    <x v="0"/>
    <n v="9050"/>
    <x v="529"/>
    <x v="0"/>
    <m/>
  </r>
  <r>
    <d v="2023-01-15T23:50:54"/>
    <x v="10"/>
    <n v="1"/>
    <s v="NARANJO USME DUVAN ANDRES"/>
    <x v="3"/>
    <x v="0"/>
    <n v="286"/>
    <n v="28.6"/>
    <n v="243.985765124555"/>
    <s v="1 Descuento (Conduct) "/>
    <n v="105293.5943"/>
    <x v="0"/>
    <n v="14377.7778"/>
    <x v="530"/>
    <x v="0"/>
    <m/>
  </r>
  <r>
    <d v="2023-01-15T23:50:55"/>
    <x v="10"/>
    <n v="3"/>
    <s v="ESPINOZA CHAVARRIA GUILLERMO LEON"/>
    <x v="0"/>
    <x v="0"/>
    <n v="203"/>
    <n v="22.5555555555556"/>
    <n v="219.58718861209999"/>
    <m/>
    <n v="94764.234899999996"/>
    <x v="0"/>
    <n v="14377.7778"/>
    <x v="530"/>
    <x v="0"/>
    <m/>
  </r>
  <r>
    <d v="2023-01-15T23:50:55"/>
    <x v="10"/>
    <n v="4"/>
    <s v="IDARRAGA GARCIA MIGUEL ANGEL"/>
    <x v="6"/>
    <x v="0"/>
    <n v="202"/>
    <n v="25.25"/>
    <n v="195.18861209964399"/>
    <m/>
    <n v="84234.875400000004"/>
    <x v="0"/>
    <n v="14377.7778"/>
    <x v="530"/>
    <x v="0"/>
    <m/>
  </r>
  <r>
    <d v="2023-01-15T23:50:55"/>
    <x v="10"/>
    <n v="5"/>
    <s v="LONDOO ORTIZ ARNOLD DAVID"/>
    <x v="0"/>
    <x v="0"/>
    <n v="227"/>
    <n v="25.2222222222222"/>
    <n v="219.58718861209999"/>
    <m/>
    <n v="94764.234899999996"/>
    <x v="1"/>
    <n v="14377.7778"/>
    <x v="530"/>
    <x v="0"/>
    <m/>
  </r>
  <r>
    <d v="2023-01-15T23:50:55"/>
    <x v="10"/>
    <n v="7"/>
    <s v="VILLA RIOS JHON ANDERSON"/>
    <x v="3"/>
    <x v="0"/>
    <n v="213"/>
    <n v="21.3"/>
    <n v="243.985765124555"/>
    <s v="1 Descuento (Conduct) "/>
    <n v="105293.5943"/>
    <x v="1"/>
    <n v="14377.7778"/>
    <x v="530"/>
    <x v="0"/>
    <m/>
  </r>
  <r>
    <d v="2023-01-15T23:50:55"/>
    <x v="10"/>
    <n v="8"/>
    <s v="VACA FIERRO ROBINSON"/>
    <x v="0"/>
    <x v="0"/>
    <n v="205"/>
    <n v="22.7777777777778"/>
    <n v="219.58718861209999"/>
    <m/>
    <n v="94764.234899999996"/>
    <x v="1"/>
    <n v="14377.7778"/>
    <x v="530"/>
    <x v="0"/>
    <m/>
  </r>
  <r>
    <d v="2023-01-15T23:50:55"/>
    <x v="10"/>
    <n v="10"/>
    <s v="NARANJO NARANJO ELKIN BRAYAN"/>
    <x v="3"/>
    <x v="0"/>
    <n v="275"/>
    <n v="27.5"/>
    <n v="243.985765124555"/>
    <m/>
    <n v="105293.5943"/>
    <x v="0"/>
    <n v="14377.7778"/>
    <x v="530"/>
    <x v="0"/>
    <m/>
  </r>
  <r>
    <d v="2023-01-15T23:50:56"/>
    <x v="10"/>
    <n v="11"/>
    <s v="MEJIA YEISON"/>
    <x v="6"/>
    <x v="3"/>
    <n v="182"/>
    <n v="22.75"/>
    <n v="195.18861209964399"/>
    <m/>
    <n v="84234.875400000004"/>
    <x v="0"/>
    <n v="14377.7778"/>
    <x v="530"/>
    <x v="0"/>
    <m/>
  </r>
  <r>
    <d v="2023-01-15T23:50:56"/>
    <x v="10"/>
    <n v="12"/>
    <s v="MORALES CASTAEDA JONNY EDISON"/>
    <x v="0"/>
    <x v="3"/>
    <n v="201"/>
    <n v="22.3333333333333"/>
    <n v="219.58718861209999"/>
    <m/>
    <n v="94764.234899999996"/>
    <x v="0"/>
    <n v="14377.7778"/>
    <x v="530"/>
    <x v="0"/>
    <m/>
  </r>
  <r>
    <d v="2023-01-15T23:50:56"/>
    <x v="10"/>
    <n v="13"/>
    <s v="BOLIVAR PARIAS RICARDO STIVEN"/>
    <x v="4"/>
    <x v="0"/>
    <n v="164"/>
    <n v="23.428571428571399"/>
    <n v="170.79003558718901"/>
    <m/>
    <n v="73705.516000000003"/>
    <x v="0"/>
    <n v="14377.7778"/>
    <x v="530"/>
    <x v="0"/>
    <m/>
  </r>
  <r>
    <d v="2023-01-15T23:50:56"/>
    <x v="10"/>
    <n v="14"/>
    <s v="JIMENEZ JIMENEZ OMAR DAVID"/>
    <x v="0"/>
    <x v="0"/>
    <n v="195"/>
    <n v="21.6666666666667"/>
    <n v="219.58718861209999"/>
    <m/>
    <n v="94764.234899999996"/>
    <x v="1"/>
    <n v="14377.7778"/>
    <x v="530"/>
    <x v="0"/>
    <m/>
  </r>
  <r>
    <d v="2023-01-15T23:50:56"/>
    <x v="10"/>
    <n v="17"/>
    <s v="GALINDEZ CHAVARRIAGA LUIS FERNANDO"/>
    <x v="2"/>
    <x v="3"/>
    <n v="127"/>
    <n v="23.090909090909101"/>
    <n v="134.19217081850499"/>
    <s v="3 Descuentos (Jefe de ruta) "/>
    <n v="57911.476900000001"/>
    <x v="0"/>
    <n v="14377.7778"/>
    <x v="530"/>
    <x v="0"/>
    <m/>
  </r>
  <r>
    <d v="2023-01-15T23:50:56"/>
    <x v="10"/>
    <n v="18"/>
    <s v="PIEDRAHITA MUOZ JUAN PABLO"/>
    <x v="0"/>
    <x v="0"/>
    <n v="237"/>
    <n v="26.3333333333333"/>
    <n v="219.58718861209999"/>
    <m/>
    <n v="94764.234899999996"/>
    <x v="0"/>
    <n v="14377.7778"/>
    <x v="530"/>
    <x v="0"/>
    <m/>
  </r>
  <r>
    <d v="2023-01-15T23:50:57"/>
    <x v="10"/>
    <n v="20"/>
    <s v="TABORDA ROJAS DIEGO ALEJANDRO"/>
    <x v="0"/>
    <x v="0"/>
    <n v="221"/>
    <n v="24.5555555555556"/>
    <n v="219.58718861209999"/>
    <m/>
    <n v="94764.234899999996"/>
    <x v="0"/>
    <n v="14377.7778"/>
    <x v="530"/>
    <x v="0"/>
    <m/>
  </r>
  <r>
    <d v="2023-01-15T23:50:57"/>
    <x v="10"/>
    <n v="26"/>
    <s v="MEJIA YEISON"/>
    <x v="11"/>
    <x v="0"/>
    <n v="77"/>
    <n v="38.5"/>
    <n v="48.797153024910997"/>
    <m/>
    <n v="21058.7189"/>
    <x v="0"/>
    <n v="14377.7778"/>
    <x v="530"/>
    <x v="0"/>
    <m/>
  </r>
  <r>
    <d v="2023-01-15T23:50:57"/>
    <x v="10"/>
    <n v="40"/>
    <s v="OCAMPO OCAMPO ANTONIO JOSE"/>
    <x v="3"/>
    <x v="0"/>
    <n v="232"/>
    <n v="23.2"/>
    <n v="243.985765124555"/>
    <m/>
    <n v="105293.5943"/>
    <x v="0"/>
    <n v="14377.7778"/>
    <x v="530"/>
    <x v="0"/>
    <m/>
  </r>
  <r>
    <d v="2023-01-15T23:50:57"/>
    <x v="10"/>
    <n v="42"/>
    <s v="BARRANTES GALLEGO DANIEL CAMILO"/>
    <x v="4"/>
    <x v="0"/>
    <n v="181"/>
    <n v="25.8571428571429"/>
    <n v="170.79003558718901"/>
    <s v="5 Descuentos (Jefe de ruta) "/>
    <n v="73705.516000000003"/>
    <x v="0"/>
    <n v="14377.7778"/>
    <x v="530"/>
    <x v="0"/>
    <m/>
  </r>
  <r>
    <d v="2023-01-15T23:51:05"/>
    <x v="10"/>
    <n v="21"/>
    <s v="MONSALVE OCAMPO EDISON GUSTAVO"/>
    <x v="6"/>
    <x v="0"/>
    <n v="156"/>
    <n v="19.5"/>
    <n v="156"/>
    <m/>
    <n v="66600"/>
    <x v="0"/>
    <n v="10166.6667"/>
    <x v="530"/>
    <x v="0"/>
    <m/>
  </r>
  <r>
    <d v="2023-01-15T23:51:05"/>
    <x v="10"/>
    <n v="31"/>
    <s v="DURANGO PAEZ GILDARDO"/>
    <x v="0"/>
    <x v="0"/>
    <n v="149"/>
    <n v="16.600000000000001"/>
    <n v="149"/>
    <m/>
    <n v="63000"/>
    <x v="0"/>
    <n v="10166.6667"/>
    <x v="530"/>
    <x v="0"/>
    <m/>
  </r>
  <r>
    <d v="2023-01-17T05:04:05"/>
    <x v="1"/>
    <n v="1"/>
    <s v="NARANJO USME DUVAN ANDRES"/>
    <x v="1"/>
    <x v="0"/>
    <n v="278"/>
    <n v="25.272727272727298"/>
    <n v="278.608"/>
    <m/>
    <n v="120423.6"/>
    <x v="0"/>
    <n v="16000"/>
    <x v="531"/>
    <x v="0"/>
    <m/>
  </r>
  <r>
    <d v="2023-01-17T05:04:06"/>
    <x v="1"/>
    <n v="3"/>
    <s v="CANO JIMENEZ ESNEIDER"/>
    <x v="6"/>
    <x v="2"/>
    <n v="191"/>
    <n v="25.466666666666701"/>
    <n v="189.96"/>
    <s v="1 Descuento (Despachadora Isabel) "/>
    <n v="82107"/>
    <x v="0"/>
    <n v="16000"/>
    <x v="531"/>
    <x v="0"/>
    <m/>
  </r>
  <r>
    <d v="2023-01-17T05:04:06"/>
    <x v="1"/>
    <n v="4"/>
    <s v="IDARRAGA GARCIA MIGUEL ANGEL"/>
    <x v="3"/>
    <x v="0"/>
    <n v="261"/>
    <n v="24.8571428571429"/>
    <n v="265.94400000000002"/>
    <m/>
    <n v="114949.8"/>
    <x v="0"/>
    <n v="16000"/>
    <x v="531"/>
    <x v="0"/>
    <m/>
  </r>
  <r>
    <d v="2023-01-17T05:04:06"/>
    <x v="1"/>
    <n v="5"/>
    <s v="LONDOO ORTIZ ARNOLD DAVID"/>
    <x v="3"/>
    <x v="0"/>
    <n v="273"/>
    <n v="27.3"/>
    <n v="253.28"/>
    <m/>
    <n v="109476"/>
    <x v="1"/>
    <n v="16000"/>
    <x v="531"/>
    <x v="0"/>
    <m/>
  </r>
  <r>
    <d v="2023-01-17T05:04:07"/>
    <x v="1"/>
    <n v="7"/>
    <s v="VILLA RIOS JHON ANDERSON"/>
    <x v="3"/>
    <x v="0"/>
    <n v="299"/>
    <n v="29.9"/>
    <n v="253.28"/>
    <m/>
    <n v="109476"/>
    <x v="1"/>
    <n v="16000"/>
    <x v="531"/>
    <x v="0"/>
    <m/>
  </r>
  <r>
    <d v="2023-01-17T05:04:07"/>
    <x v="1"/>
    <n v="8"/>
    <s v="VACA FIERRO ROBINSON"/>
    <x v="9"/>
    <x v="0"/>
    <n v="334"/>
    <n v="27.8333333333333"/>
    <n v="303.93599999999998"/>
    <s v="1 Descuento (Despachadora Angela) "/>
    <n v="131371.20000000001"/>
    <x v="1"/>
    <n v="16000"/>
    <x v="531"/>
    <x v="0"/>
    <m/>
  </r>
  <r>
    <d v="2023-01-17T05:04:07"/>
    <x v="1"/>
    <n v="10"/>
    <s v="NARANJO NARANJO ELKIN BRAYAN"/>
    <x v="8"/>
    <x v="0"/>
    <n v="110"/>
    <n v="22"/>
    <n v="126.64"/>
    <m/>
    <n v="54738"/>
    <x v="0"/>
    <n v="16000"/>
    <x v="531"/>
    <x v="0"/>
    <m/>
  </r>
  <r>
    <d v="2023-01-17T05:04:07"/>
    <x v="9"/>
    <n v="11"/>
    <s v="MEJIA YEISON"/>
    <x v="3"/>
    <x v="0"/>
    <n v="249"/>
    <n v="24.9"/>
    <n v="253.28"/>
    <m/>
    <n v="109476"/>
    <x v="0"/>
    <n v="16000"/>
    <x v="531"/>
    <x v="0"/>
    <m/>
  </r>
  <r>
    <d v="2023-01-17T05:04:08"/>
    <x v="9"/>
    <n v="12"/>
    <s v="VERENZUELA MARTINEZ ALEXANDER"/>
    <x v="3"/>
    <x v="0"/>
    <n v="293"/>
    <n v="29.3"/>
    <n v="253.28"/>
    <s v="1 Descuento (Conduct) "/>
    <n v="109476"/>
    <x v="0"/>
    <n v="16000"/>
    <x v="531"/>
    <x v="0"/>
    <m/>
  </r>
  <r>
    <d v="2023-01-17T05:04:08"/>
    <x v="9"/>
    <n v="13"/>
    <s v="BOLIVAR PARIAS RICARDO STIVEN"/>
    <x v="0"/>
    <x v="0"/>
    <n v="225"/>
    <n v="25"/>
    <n v="227.952"/>
    <m/>
    <n v="98528.4"/>
    <x v="0"/>
    <n v="16000"/>
    <x v="531"/>
    <x v="0"/>
    <m/>
  </r>
  <r>
    <d v="2023-01-17T05:04:08"/>
    <x v="9"/>
    <n v="14"/>
    <s v="JIMENEZ JIMENEZ OMAR DAVID"/>
    <x v="3"/>
    <x v="3"/>
    <n v="250"/>
    <n v="25"/>
    <n v="253.28"/>
    <m/>
    <n v="109476"/>
    <x v="1"/>
    <n v="16000"/>
    <x v="531"/>
    <x v="0"/>
    <m/>
  </r>
  <r>
    <d v="2023-01-17T05:04:09"/>
    <x v="9"/>
    <n v="18"/>
    <s v="RENDON VIANA HUMBERTO DE JESUS"/>
    <x v="5"/>
    <x v="0"/>
    <n v="24"/>
    <n v="24"/>
    <n v="25.327999999999999"/>
    <m/>
    <n v="10947.6"/>
    <x v="0"/>
    <n v="16000"/>
    <x v="531"/>
    <x v="0"/>
    <m/>
  </r>
  <r>
    <d v="2023-01-17T05:04:09"/>
    <x v="9"/>
    <n v="20"/>
    <s v="TABORDA ROJAS DIEGO ALEJANDRO"/>
    <x v="0"/>
    <x v="0"/>
    <n v="217"/>
    <n v="24.1111111111111"/>
    <n v="227.952"/>
    <m/>
    <n v="98528.4"/>
    <x v="0"/>
    <n v="16000"/>
    <x v="531"/>
    <x v="0"/>
    <m/>
  </r>
  <r>
    <d v="2023-01-17T05:04:09"/>
    <x v="9"/>
    <n v="21"/>
    <s v="MONSALVE OCAMPO EDISON GUSTAVO"/>
    <x v="0"/>
    <x v="0"/>
    <n v="226"/>
    <n v="25.1111111111111"/>
    <n v="227.952"/>
    <m/>
    <n v="98528.4"/>
    <x v="0"/>
    <n v="16000"/>
    <x v="531"/>
    <x v="0"/>
    <m/>
  </r>
  <r>
    <d v="2023-01-17T05:04:10"/>
    <x v="9"/>
    <n v="22"/>
    <s v="QUIRAMA CASTAEDA JHON JADER"/>
    <x v="0"/>
    <x v="0"/>
    <n v="210"/>
    <n v="23.3333333333333"/>
    <n v="227.952"/>
    <m/>
    <n v="98528.4"/>
    <x v="1"/>
    <n v="16000"/>
    <x v="531"/>
    <x v="0"/>
    <m/>
  </r>
  <r>
    <d v="2023-01-17T05:04:10"/>
    <x v="9"/>
    <n v="23"/>
    <s v="GIL BRAN DUVEIMAR"/>
    <x v="3"/>
    <x v="0"/>
    <n v="251"/>
    <n v="25.1"/>
    <n v="253.28"/>
    <s v="1 Descuento (Conduct) "/>
    <n v="109476"/>
    <x v="2"/>
    <n v="16000"/>
    <x v="531"/>
    <x v="0"/>
    <m/>
  </r>
  <r>
    <d v="2023-01-17T05:04:10"/>
    <x v="9"/>
    <n v="27"/>
    <s v="DURANGO DAVID JOSE"/>
    <x v="0"/>
    <x v="3"/>
    <n v="219"/>
    <n v="24.3333333333333"/>
    <n v="227.952"/>
    <m/>
    <n v="98528.4"/>
    <x v="0"/>
    <n v="16000"/>
    <x v="531"/>
    <x v="0"/>
    <m/>
  </r>
  <r>
    <d v="2023-01-17T05:04:11"/>
    <x v="9"/>
    <n v="28"/>
    <s v="ORTEGA ARROYAVE JUAN PABLO"/>
    <x v="6"/>
    <x v="3"/>
    <n v="184"/>
    <n v="23"/>
    <n v="202.624"/>
    <m/>
    <n v="87580.800000000003"/>
    <x v="0"/>
    <n v="16000"/>
    <x v="531"/>
    <x v="0"/>
    <m/>
  </r>
  <r>
    <d v="2023-01-17T05:04:11"/>
    <x v="9"/>
    <n v="29"/>
    <s v="VALENCIA MENDOZA JHON"/>
    <x v="0"/>
    <x v="0"/>
    <n v="220"/>
    <n v="24.4444444444444"/>
    <n v="227.952"/>
    <m/>
    <n v="98528.4"/>
    <x v="0"/>
    <n v="16000"/>
    <x v="531"/>
    <x v="0"/>
    <m/>
  </r>
  <r>
    <d v="2023-01-17T05:04:11"/>
    <x v="9"/>
    <n v="30"/>
    <s v="HIGUITA JHOSIMAR"/>
    <x v="0"/>
    <x v="0"/>
    <n v="236"/>
    <n v="26.2222222222222"/>
    <n v="227.952"/>
    <m/>
    <n v="98528.4"/>
    <x v="0"/>
    <n v="16000"/>
    <x v="531"/>
    <x v="0"/>
    <m/>
  </r>
  <r>
    <d v="2023-01-17T05:04:12"/>
    <x v="1"/>
    <n v="31"/>
    <s v="DURANGO PAEZ GILDARDO"/>
    <x v="1"/>
    <x v="0"/>
    <n v="270"/>
    <n v="24.545454545454501"/>
    <n v="278.608"/>
    <m/>
    <n v="120423.6"/>
    <x v="0"/>
    <n v="16000"/>
    <x v="531"/>
    <x v="0"/>
    <m/>
  </r>
  <r>
    <d v="2023-01-17T05:04:12"/>
    <x v="1"/>
    <n v="33"/>
    <s v="DE OSSA TORRES CARLOS ANDRES"/>
    <x v="3"/>
    <x v="0"/>
    <n v="263"/>
    <n v="26.3"/>
    <n v="253.28"/>
    <s v="3 Descuentos (Despachadora Isabel y Transbordo veh 35) "/>
    <n v="109476"/>
    <x v="0"/>
    <n v="16000"/>
    <x v="531"/>
    <x v="0"/>
    <m/>
  </r>
  <r>
    <d v="2023-01-17T05:04:12"/>
    <x v="1"/>
    <n v="34"/>
    <s v="MONTOYA OSPINA GILBERTO ANTONIO"/>
    <x v="3"/>
    <x v="0"/>
    <n v="301"/>
    <n v="30.1"/>
    <n v="253.28"/>
    <m/>
    <n v="109476"/>
    <x v="0"/>
    <n v="16000"/>
    <x v="531"/>
    <x v="0"/>
    <m/>
  </r>
  <r>
    <d v="2023-01-17T05:04:13"/>
    <x v="1"/>
    <n v="38"/>
    <s v="DAVID TORRES GEIDER"/>
    <x v="9"/>
    <x v="3"/>
    <n v="197"/>
    <n v="16.4166666666667"/>
    <n v="303.93599999999998"/>
    <s v="9 Descuentos (Transbordo veh 35) "/>
    <n v="131371.20000000001"/>
    <x v="0"/>
    <n v="16000"/>
    <x v="531"/>
    <x v="0"/>
    <m/>
  </r>
  <r>
    <d v="2023-01-17T05:04:13"/>
    <x v="1"/>
    <n v="40"/>
    <s v="OCAMPO OCAMPO ANTONIO JOSE"/>
    <x v="1"/>
    <x v="0"/>
    <n v="273"/>
    <n v="24.818181818181799"/>
    <n v="278.608"/>
    <m/>
    <n v="120423.6"/>
    <x v="0"/>
    <n v="16000"/>
    <x v="531"/>
    <x v="0"/>
    <m/>
  </r>
  <r>
    <d v="2023-01-17T05:04:13"/>
    <x v="1"/>
    <n v="41"/>
    <s v="GARCIA DAVID WILSON ALBERTO"/>
    <x v="0"/>
    <x v="0"/>
    <n v="235"/>
    <n v="26.1111111111111"/>
    <n v="227.952"/>
    <m/>
    <n v="98528.4"/>
    <x v="1"/>
    <n v="16000"/>
    <x v="531"/>
    <x v="0"/>
    <m/>
  </r>
  <r>
    <d v="2023-01-17T05:04:14"/>
    <x v="1"/>
    <n v="42"/>
    <s v="BARRANTES GALLEGO DANIEL CAMILO"/>
    <x v="0"/>
    <x v="0"/>
    <n v="243"/>
    <n v="27"/>
    <n v="227.952"/>
    <m/>
    <n v="98528.4"/>
    <x v="0"/>
    <n v="16000"/>
    <x v="531"/>
    <x v="0"/>
    <m/>
  </r>
  <r>
    <d v="2023-01-17T05:04:23"/>
    <x v="9"/>
    <n v="24"/>
    <s v="GRISALES VILLA JUAN DAVID"/>
    <x v="6"/>
    <x v="0"/>
    <n v="171"/>
    <n v="20.117647058823501"/>
    <n v="171"/>
    <m/>
    <n v="73125"/>
    <x v="0"/>
    <n v="7360"/>
    <x v="531"/>
    <x v="0"/>
    <m/>
  </r>
  <r>
    <d v="2023-01-17T05:04:24"/>
    <x v="1"/>
    <n v="26"/>
    <s v="FRANCO BRAVO JHOAN FERNANDO"/>
    <x v="0"/>
    <x v="0"/>
    <n v="197"/>
    <n v="21.8888888888889"/>
    <n v="197"/>
    <m/>
    <n v="84600"/>
    <x v="0"/>
    <n v="7360"/>
    <x v="531"/>
    <x v="0"/>
    <m/>
  </r>
  <r>
    <d v="2023-01-17T05:04:24"/>
    <x v="1"/>
    <n v="35"/>
    <s v="URIBE HERRERA JUAN ESTEBAN"/>
    <x v="3"/>
    <x v="0"/>
    <n v="203"/>
    <n v="21.4"/>
    <n v="203"/>
    <m/>
    <n v="87075"/>
    <x v="1"/>
    <n v="7360"/>
    <x v="531"/>
    <x v="0"/>
    <m/>
  </r>
  <r>
    <d v="2023-01-17T05:04:24"/>
    <x v="1"/>
    <n v="37"/>
    <s v="PIEDRAHITA MADRID SANTIAGO"/>
    <x v="0"/>
    <x v="0"/>
    <n v="182"/>
    <n v="20.2222222222222"/>
    <n v="182"/>
    <m/>
    <n v="77850"/>
    <x v="1"/>
    <n v="7360"/>
    <x v="531"/>
    <x v="0"/>
    <m/>
  </r>
  <r>
    <d v="2023-01-18T00:18:46"/>
    <x v="9"/>
    <n v="1"/>
    <s v="NARANJO USME DUVAN ANDRES"/>
    <x v="8"/>
    <x v="0"/>
    <n v="101"/>
    <n v="20.2"/>
    <n v="121.131059245961"/>
    <m/>
    <n v="52258.976699999999"/>
    <x v="0"/>
    <n v="14221.875"/>
    <x v="532"/>
    <x v="0"/>
    <m/>
  </r>
  <r>
    <d v="2023-01-18T00:18:46"/>
    <x v="9"/>
    <n v="2"/>
    <s v="DAVID TORRES GEIDER"/>
    <x v="0"/>
    <x v="0"/>
    <n v="192"/>
    <n v="21.3333333333333"/>
    <n v="218.035906642729"/>
    <s v="2 Descuentos (Propietario y Despachadora Isabel) "/>
    <n v="94066.157999999996"/>
    <x v="1"/>
    <n v="14221.875"/>
    <x v="532"/>
    <x v="0"/>
    <m/>
  </r>
  <r>
    <d v="2023-01-18T00:18:46"/>
    <x v="9"/>
    <n v="4"/>
    <s v="IDARRAGA GARCIA MIGUEL ANGEL"/>
    <x v="4"/>
    <x v="0"/>
    <n v="151"/>
    <n v="21.571428571428601"/>
    <n v="169.58348294434501"/>
    <m/>
    <n v="73162.567299999995"/>
    <x v="0"/>
    <n v="14221.875"/>
    <x v="532"/>
    <x v="0"/>
    <m/>
  </r>
  <r>
    <d v="2023-01-18T00:18:46"/>
    <x v="9"/>
    <n v="5"/>
    <s v="MARTINEZ MANCO JUAN FELIPE"/>
    <x v="2"/>
    <x v="0"/>
    <n v="238"/>
    <n v="39.6666666666667"/>
    <n v="145.35727109515301"/>
    <m/>
    <n v="62710.771999999997"/>
    <x v="1"/>
    <n v="14221.875"/>
    <x v="532"/>
    <x v="0"/>
    <m/>
  </r>
  <r>
    <d v="2023-01-18T00:18:47"/>
    <x v="9"/>
    <n v="6"/>
    <s v="ESCOBAR BRAN MATEO"/>
    <x v="3"/>
    <x v="0"/>
    <n v="213"/>
    <n v="21.3"/>
    <n v="242.262118491921"/>
    <s v="1 Descuento (Despachadora Isabel) "/>
    <n v="104517.95329999999"/>
    <x v="0"/>
    <n v="14221.875"/>
    <x v="532"/>
    <x v="0"/>
    <m/>
  </r>
  <r>
    <d v="2023-01-18T00:18:47"/>
    <x v="9"/>
    <n v="7"/>
    <s v="VILLA RIOS JHON ANDERSON"/>
    <x v="3"/>
    <x v="0"/>
    <n v="203"/>
    <n v="20.3"/>
    <n v="242.262118491921"/>
    <s v="3 Descuentos (2 Conduct y Usuario desubicado) "/>
    <n v="104517.95329999999"/>
    <x v="1"/>
    <n v="14221.875"/>
    <x v="532"/>
    <x v="0"/>
    <m/>
  </r>
  <r>
    <d v="2023-01-18T00:18:47"/>
    <x v="9"/>
    <n v="8"/>
    <s v="LONDOO CADAVID DAVID SANTIAGO"/>
    <x v="0"/>
    <x v="0"/>
    <n v="195"/>
    <n v="21.6666666666667"/>
    <n v="218.035906642729"/>
    <s v="11 Descuentos (Transbordo 14/01 veh 15 y Jefe de ruta) "/>
    <n v="94066.157999999996"/>
    <x v="1"/>
    <n v="14221.875"/>
    <x v="532"/>
    <x v="0"/>
    <m/>
  </r>
  <r>
    <d v="2023-01-18T00:18:47"/>
    <x v="9"/>
    <n v="10"/>
    <s v="HURTADO MADRID JUAN ESTEBAN"/>
    <x v="3"/>
    <x v="0"/>
    <n v="214"/>
    <n v="21.4"/>
    <n v="242.262118491921"/>
    <m/>
    <n v="104517.95329999999"/>
    <x v="0"/>
    <n v="14221.875"/>
    <x v="532"/>
    <x v="0"/>
    <m/>
  </r>
  <r>
    <d v="2023-01-18T00:18:47"/>
    <x v="9"/>
    <n v="11"/>
    <s v="MEJIA YEISON"/>
    <x v="0"/>
    <x v="0"/>
    <n v="214"/>
    <n v="23.7777777777778"/>
    <n v="218.035906642729"/>
    <m/>
    <n v="94066.157999999996"/>
    <x v="0"/>
    <n v="14221.875"/>
    <x v="532"/>
    <x v="0"/>
    <m/>
  </r>
  <r>
    <d v="2023-01-18T00:18:47"/>
    <x v="1"/>
    <n v="12"/>
    <s v="MORALES CASTAEDA JONNY EDISON"/>
    <x v="6"/>
    <x v="0"/>
    <n v="170"/>
    <n v="21.25"/>
    <n v="193.80969479353701"/>
    <m/>
    <n v="83614.362699999998"/>
    <x v="0"/>
    <n v="14221.875"/>
    <x v="532"/>
    <x v="0"/>
    <m/>
  </r>
  <r>
    <d v="2023-01-18T00:18:48"/>
    <x v="1"/>
    <n v="13"/>
    <s v="BOLIVAR PARIAS RICARDO STIVEN"/>
    <x v="6"/>
    <x v="0"/>
    <n v="210"/>
    <n v="26.25"/>
    <n v="193.80969479353701"/>
    <m/>
    <n v="83614.362699999998"/>
    <x v="0"/>
    <n v="14221.875"/>
    <x v="532"/>
    <x v="0"/>
    <m/>
  </r>
  <r>
    <d v="2023-01-18T00:18:48"/>
    <x v="1"/>
    <n v="14"/>
    <s v="JIMENEZ JIMENEZ OMAR DAVID"/>
    <x v="2"/>
    <x v="0"/>
    <n v="172"/>
    <n v="28.6666666666667"/>
    <n v="145.35727109515301"/>
    <m/>
    <n v="62710.771999999997"/>
    <x v="1"/>
    <n v="14221.875"/>
    <x v="532"/>
    <x v="0"/>
    <m/>
  </r>
  <r>
    <d v="2023-01-18T00:18:48"/>
    <x v="1"/>
    <n v="17"/>
    <s v="GALINDEZ CHAVARRIAGA LUIS FERNANDO"/>
    <x v="6"/>
    <x v="0"/>
    <n v="178"/>
    <n v="20.9411764705882"/>
    <n v="205.922800718133"/>
    <m/>
    <n v="88840.260299999994"/>
    <x v="0"/>
    <n v="14221.875"/>
    <x v="532"/>
    <x v="0"/>
    <m/>
  </r>
  <r>
    <d v="2023-01-18T00:18:48"/>
    <x v="1"/>
    <n v="18"/>
    <s v="RENDON VIANA HUMBERTO DE JESUS"/>
    <x v="8"/>
    <x v="0"/>
    <n v="110"/>
    <n v="22"/>
    <n v="121.131059245961"/>
    <s v="1 Descuento (Despachadora Isabel) "/>
    <n v="52258.976699999999"/>
    <x v="0"/>
    <n v="14221.875"/>
    <x v="532"/>
    <x v="0"/>
    <m/>
  </r>
  <r>
    <d v="2023-01-18T00:18:48"/>
    <x v="1"/>
    <n v="19"/>
    <s v="LUJAN LOPERA FABIAN ALEXIS"/>
    <x v="4"/>
    <x v="0"/>
    <n v="159"/>
    <n v="22.714285714285701"/>
    <n v="169.58348294434501"/>
    <m/>
    <n v="73162.567299999995"/>
    <x v="0"/>
    <n v="14221.875"/>
    <x v="532"/>
    <x v="0"/>
    <m/>
  </r>
  <r>
    <d v="2023-01-18T00:18:48"/>
    <x v="1"/>
    <n v="20"/>
    <s v="TABORDA ROJAS DIEGO ALEJANDRO"/>
    <x v="0"/>
    <x v="0"/>
    <n v="243"/>
    <n v="27"/>
    <n v="218.035906642729"/>
    <m/>
    <n v="94066.157999999996"/>
    <x v="0"/>
    <n v="14221.875"/>
    <x v="532"/>
    <x v="0"/>
    <m/>
  </r>
  <r>
    <d v="2023-01-18T00:18:49"/>
    <x v="1"/>
    <n v="21"/>
    <s v="MONSALVE OCAMPO EDISON GUSTAVO"/>
    <x v="4"/>
    <x v="0"/>
    <n v="160"/>
    <n v="22.8571428571429"/>
    <n v="169.58348294434501"/>
    <m/>
    <n v="73162.567299999995"/>
    <x v="0"/>
    <n v="14221.875"/>
    <x v="532"/>
    <x v="0"/>
    <m/>
  </r>
  <r>
    <d v="2023-01-18T00:18:49"/>
    <x v="1"/>
    <n v="22"/>
    <s v="QUIRAMA CASTAEDA JHON JADER"/>
    <x v="0"/>
    <x v="0"/>
    <n v="201"/>
    <n v="22.3333333333333"/>
    <n v="218.035906642729"/>
    <m/>
    <n v="94066.157999999996"/>
    <x v="1"/>
    <n v="14221.875"/>
    <x v="532"/>
    <x v="0"/>
    <m/>
  </r>
  <r>
    <d v="2023-01-18T00:18:49"/>
    <x v="1"/>
    <n v="23"/>
    <s v="GIL BRAN DUVEIMAR"/>
    <x v="3"/>
    <x v="0"/>
    <n v="238"/>
    <n v="23.8"/>
    <n v="242.262118491921"/>
    <m/>
    <n v="104517.95329999999"/>
    <x v="2"/>
    <n v="14221.875"/>
    <x v="532"/>
    <x v="0"/>
    <m/>
  </r>
  <r>
    <d v="2023-01-18T00:18:49"/>
    <x v="1"/>
    <n v="25"/>
    <s v="HENAO MUOZ FERNEY"/>
    <x v="4"/>
    <x v="0"/>
    <n v="212"/>
    <n v="30.285714285714299"/>
    <n v="169.58348294434501"/>
    <m/>
    <n v="73162.567299999995"/>
    <x v="1"/>
    <n v="14221.875"/>
    <x v="532"/>
    <x v="0"/>
    <m/>
  </r>
  <r>
    <d v="2023-01-18T00:18:49"/>
    <x v="1"/>
    <n v="26"/>
    <s v="FRANCO BRAVO JHOAN FERNANDO"/>
    <x v="6"/>
    <x v="0"/>
    <n v="178"/>
    <n v="22.25"/>
    <n v="193.80969479353701"/>
    <s v="1 Descuento (Conduct) "/>
    <n v="83614.362699999998"/>
    <x v="0"/>
    <n v="14221.875"/>
    <x v="532"/>
    <x v="0"/>
    <m/>
  </r>
  <r>
    <d v="2023-01-18T00:18:49"/>
    <x v="1"/>
    <n v="27"/>
    <s v="DURANGO DAVID JOSE"/>
    <x v="0"/>
    <x v="0"/>
    <n v="219"/>
    <n v="24.3333333333333"/>
    <n v="218.035906642729"/>
    <m/>
    <n v="94066.157999999996"/>
    <x v="0"/>
    <n v="14221.875"/>
    <x v="532"/>
    <x v="0"/>
    <m/>
  </r>
  <r>
    <d v="2023-01-18T00:18:50"/>
    <x v="1"/>
    <n v="28"/>
    <s v="ORTEGA ARROYAVE JUAN PABLO"/>
    <x v="8"/>
    <x v="0"/>
    <n v="127"/>
    <n v="25.4"/>
    <n v="121.131059245961"/>
    <s v="1 Descuento (Propietario) "/>
    <n v="52258.976699999999"/>
    <x v="0"/>
    <n v="14221.875"/>
    <x v="532"/>
    <x v="0"/>
    <m/>
  </r>
  <r>
    <d v="2023-01-18T00:18:50"/>
    <x v="1"/>
    <n v="29"/>
    <s v="VALENCIA MENDOZA JHON"/>
    <x v="2"/>
    <x v="0"/>
    <n v="183"/>
    <n v="28.153846153846199"/>
    <n v="157.47037701974901"/>
    <s v="1 Descuento (Conduct) "/>
    <n v="67936.669699999999"/>
    <x v="0"/>
    <n v="14221.875"/>
    <x v="532"/>
    <x v="0"/>
    <m/>
  </r>
  <r>
    <d v="2023-01-18T00:18:50"/>
    <x v="1"/>
    <n v="30"/>
    <s v="HIGUITA JHOSIMAR"/>
    <x v="6"/>
    <x v="0"/>
    <n v="192"/>
    <n v="22.588235294117599"/>
    <n v="205.922800718133"/>
    <m/>
    <n v="88840.260299999994"/>
    <x v="0"/>
    <n v="14221.875"/>
    <x v="532"/>
    <x v="0"/>
    <m/>
  </r>
  <r>
    <d v="2023-01-18T00:18:50"/>
    <x v="9"/>
    <n v="31"/>
    <s v="DURANGO PAEZ GILDARDO"/>
    <x v="0"/>
    <x v="0"/>
    <n v="213"/>
    <n v="23.6666666666667"/>
    <n v="218.035906642729"/>
    <m/>
    <n v="94066.157999999996"/>
    <x v="0"/>
    <n v="14221.875"/>
    <x v="532"/>
    <x v="0"/>
    <m/>
  </r>
  <r>
    <d v="2023-01-18T00:18:50"/>
    <x v="9"/>
    <n v="32"/>
    <s v="GIL CORDOBA MATEO"/>
    <x v="6"/>
    <x v="0"/>
    <n v="219"/>
    <n v="27.375"/>
    <n v="193.80969479353701"/>
    <m/>
    <n v="83614.362699999998"/>
    <x v="0"/>
    <n v="14221.875"/>
    <x v="532"/>
    <x v="0"/>
    <m/>
  </r>
  <r>
    <d v="2023-01-18T00:18:50"/>
    <x v="9"/>
    <n v="33"/>
    <s v="DE OSSA TORRES CARLOS ANDRES"/>
    <x v="6"/>
    <x v="0"/>
    <n v="195"/>
    <n v="24.375"/>
    <n v="193.80969479353701"/>
    <m/>
    <n v="83614.362699999998"/>
    <x v="0"/>
    <n v="14221.875"/>
    <x v="532"/>
    <x v="0"/>
    <m/>
  </r>
  <r>
    <d v="2023-01-18T00:18:51"/>
    <x v="9"/>
    <n v="35"/>
    <s v="URIBE HERRERA JUAN ESTEBAN"/>
    <x v="6"/>
    <x v="0"/>
    <n v="212"/>
    <n v="26.5"/>
    <n v="193.80969479353701"/>
    <m/>
    <n v="83614.362699999998"/>
    <x v="1"/>
    <n v="14221.875"/>
    <x v="532"/>
    <x v="0"/>
    <m/>
  </r>
  <r>
    <d v="2023-01-18T00:18:51"/>
    <x v="9"/>
    <n v="36"/>
    <s v="MARTINEZ CHAVERRA LUIS NORBERTO"/>
    <x v="3"/>
    <x v="0"/>
    <n v="223"/>
    <n v="22.3"/>
    <n v="242.262118491921"/>
    <s v="3 Descuentos (Transbordo veh 05 y Conduct) "/>
    <n v="104517.95329999999"/>
    <x v="0"/>
    <n v="14221.875"/>
    <x v="532"/>
    <x v="0"/>
    <m/>
  </r>
  <r>
    <d v="2023-01-18T00:18:51"/>
    <x v="9"/>
    <n v="37"/>
    <s v="PIEDRAHITA MADRID SANTIAGO"/>
    <x v="7"/>
    <x v="0"/>
    <n v="90"/>
    <n v="30"/>
    <n v="72.678635547576306"/>
    <m/>
    <n v="31355.385999999999"/>
    <x v="1"/>
    <n v="14221.875"/>
    <x v="532"/>
    <x v="0"/>
    <m/>
  </r>
  <r>
    <d v="2023-01-18T00:18:51"/>
    <x v="9"/>
    <n v="38"/>
    <s v="VERENZUELA MARTINEZ ALEXANDER"/>
    <x v="0"/>
    <x v="0"/>
    <n v="239"/>
    <n v="26.5555555555556"/>
    <n v="218.035906642729"/>
    <m/>
    <n v="94066.157999999996"/>
    <x v="0"/>
    <n v="14221.875"/>
    <x v="532"/>
    <x v="0"/>
    <m/>
  </r>
  <r>
    <d v="2023-01-18T00:18:51"/>
    <x v="9"/>
    <n v="40"/>
    <s v="OCAMPO OCAMPO ANTONIO JOSE"/>
    <x v="0"/>
    <x v="0"/>
    <n v="190"/>
    <n v="21.1111111111111"/>
    <n v="218.035906642729"/>
    <m/>
    <n v="94066.157999999996"/>
    <x v="0"/>
    <n v="14221.875"/>
    <x v="532"/>
    <x v="0"/>
    <m/>
  </r>
  <r>
    <d v="2023-01-18T00:18:51"/>
    <x v="9"/>
    <n v="41"/>
    <s v="GARCIA DAVID WILSON ALBERTO"/>
    <x v="0"/>
    <x v="0"/>
    <n v="243"/>
    <n v="27"/>
    <n v="218.035906642729"/>
    <m/>
    <n v="94066.157999999996"/>
    <x v="1"/>
    <n v="14221.875"/>
    <x v="532"/>
    <x v="0"/>
    <m/>
  </r>
  <r>
    <d v="2023-01-18T00:18:52"/>
    <x v="9"/>
    <n v="42"/>
    <s v="BARRANTES GALLEGO DANIEL CAMILO"/>
    <x v="0"/>
    <x v="0"/>
    <n v="250"/>
    <n v="27.7777777777778"/>
    <n v="218.035906642729"/>
    <s v="4 Descuentos (Usuarios desubicados) "/>
    <n v="94066.157999999996"/>
    <x v="0"/>
    <n v="14221.875"/>
    <x v="532"/>
    <x v="0"/>
    <m/>
  </r>
  <r>
    <d v="2023-01-18T00:18:57"/>
    <x v="9"/>
    <n v="3"/>
    <s v="CANO JIMENEZ ESNEIDER"/>
    <x v="6"/>
    <x v="0"/>
    <n v="146"/>
    <n v="16.75"/>
    <n v="146"/>
    <m/>
    <n v="62100"/>
    <x v="0"/>
    <n v="13720"/>
    <x v="532"/>
    <x v="0"/>
    <m/>
  </r>
  <r>
    <d v="2023-01-18T00:18:57"/>
    <x v="1"/>
    <n v="24"/>
    <s v="GRISALES VILLA JUAN DAVID"/>
    <x v="3"/>
    <x v="0"/>
    <n v="170"/>
    <n v="18.8888888888889"/>
    <n v="170"/>
    <m/>
    <n v="72225"/>
    <x v="0"/>
    <n v="13720"/>
    <x v="532"/>
    <x v="0"/>
    <m/>
  </r>
  <r>
    <d v="2023-01-18T00:18:57"/>
    <x v="9"/>
    <n v="34"/>
    <s v="LONDOO LOPERA DUVAN ANDRES"/>
    <x v="3"/>
    <x v="0"/>
    <n v="192"/>
    <n v="19.2"/>
    <n v="192"/>
    <s v="1 Descuento (Despachadora Isabel)"/>
    <n v="81900"/>
    <x v="0"/>
    <n v="13720"/>
    <x v="532"/>
    <x v="0"/>
    <m/>
  </r>
  <r>
    <d v="2023-01-18T00:18:57"/>
    <x v="9"/>
    <n v="39"/>
    <s v="PIEDRAHITA MUOZ JUAN PABLO"/>
    <x v="0"/>
    <x v="3"/>
    <n v="178"/>
    <n v="19.7777777777778"/>
    <n v="178"/>
    <m/>
    <n v="76050"/>
    <x v="0"/>
    <n v="13720"/>
    <x v="532"/>
    <x v="0"/>
    <m/>
  </r>
  <r>
    <d v="2023-01-19T01:16:55"/>
    <x v="1"/>
    <n v="2"/>
    <s v="DAVID TORRES GEIDER"/>
    <x v="6"/>
    <x v="0"/>
    <n v="207"/>
    <n v="25.875"/>
    <n v="198.53061224489801"/>
    <m/>
    <n v="85738.775500000003"/>
    <x v="1"/>
    <n v="14190.625"/>
    <x v="533"/>
    <x v="0"/>
    <m/>
  </r>
  <r>
    <d v="2023-01-19T01:16:55"/>
    <x v="1"/>
    <n v="3"/>
    <s v="CANO JIMENEZ ESNEIDER"/>
    <x v="2"/>
    <x v="0"/>
    <n v="138"/>
    <n v="23"/>
    <n v="148.89795918367301"/>
    <s v="12 Descuentos (Transbordo veh 12) "/>
    <n v="64304.081599999998"/>
    <x v="0"/>
    <n v="14190.625"/>
    <x v="533"/>
    <x v="0"/>
    <m/>
  </r>
  <r>
    <d v="2023-01-19T01:16:55"/>
    <x v="1"/>
    <n v="5"/>
    <s v="MARTINEZ MANCO JUAN FELIPE"/>
    <x v="6"/>
    <x v="0"/>
    <n v="254"/>
    <n v="31.75"/>
    <n v="198.53061224489801"/>
    <m/>
    <n v="85738.775500000003"/>
    <x v="1"/>
    <n v="14190.625"/>
    <x v="533"/>
    <x v="0"/>
    <m/>
  </r>
  <r>
    <d v="2023-01-19T01:16:55"/>
    <x v="1"/>
    <n v="6"/>
    <s v="ORTEGA ARROYAVE JUAN PABLO"/>
    <x v="11"/>
    <x v="0"/>
    <n v="56"/>
    <n v="37.3333333333333"/>
    <n v="37.224489795918402"/>
    <m/>
    <n v="16076.020399999999"/>
    <x v="0"/>
    <n v="14190.625"/>
    <x v="533"/>
    <x v="0"/>
    <m/>
  </r>
  <r>
    <d v="2023-01-19T01:16:55"/>
    <x v="1"/>
    <n v="7"/>
    <s v="VILLA RIOS JHON ANDERSON"/>
    <x v="6"/>
    <x v="0"/>
    <n v="187"/>
    <n v="23.375"/>
    <n v="198.53061224489801"/>
    <m/>
    <n v="85738.775500000003"/>
    <x v="1"/>
    <n v="14190.625"/>
    <x v="533"/>
    <x v="0"/>
    <m/>
  </r>
  <r>
    <d v="2023-01-19T01:16:55"/>
    <x v="1"/>
    <n v="8"/>
    <s v="VACA FIERRO ROBINSON"/>
    <x v="1"/>
    <x v="0"/>
    <n v="266"/>
    <n v="24.181818181818201"/>
    <n v="272.97959183673498"/>
    <s v="1 Descuento (Propietario) "/>
    <n v="117890.81630000001"/>
    <x v="1"/>
    <n v="14190.625"/>
    <x v="533"/>
    <x v="0"/>
    <m/>
  </r>
  <r>
    <d v="2023-01-19T01:16:56"/>
    <x v="1"/>
    <n v="10"/>
    <s v="HURTADO MADRID JUAN ESTEBAN"/>
    <x v="0"/>
    <x v="0"/>
    <n v="198"/>
    <n v="22"/>
    <n v="223.34693877551001"/>
    <s v="3 Descuentos (Conducts y Despachador) "/>
    <n v="96456.122399999993"/>
    <x v="0"/>
    <n v="14190.625"/>
    <x v="533"/>
    <x v="0"/>
    <m/>
  </r>
  <r>
    <d v="2023-01-19T01:16:56"/>
    <x v="9"/>
    <n v="11"/>
    <s v="MEJIA YEISON"/>
    <x v="4"/>
    <x v="0"/>
    <n v="173"/>
    <n v="24.714285714285701"/>
    <n v="173.71428571428601"/>
    <s v="FABIAN LUJAN Realiz 5 viajes donde moviliz 143 Usuarios "/>
    <n v="75021.428599999999"/>
    <x v="0"/>
    <n v="14190.625"/>
    <x v="533"/>
    <x v="0"/>
    <m/>
  </r>
  <r>
    <d v="2023-01-19T01:16:56"/>
    <x v="9"/>
    <n v="12"/>
    <s v="MORALES CASTAEDA JONNY EDISON"/>
    <x v="6"/>
    <x v="3"/>
    <n v="209"/>
    <n v="26.125"/>
    <n v="198.53061224489801"/>
    <m/>
    <n v="85738.775500000003"/>
    <x v="0"/>
    <n v="14190.625"/>
    <x v="533"/>
    <x v="0"/>
    <m/>
  </r>
  <r>
    <d v="2023-01-19T01:16:56"/>
    <x v="9"/>
    <n v="14"/>
    <s v="JIMENEZ JIMENEZ OMAR DAVID"/>
    <x v="6"/>
    <x v="0"/>
    <n v="176"/>
    <n v="22"/>
    <n v="198.53061224489801"/>
    <m/>
    <n v="85738.775500000003"/>
    <x v="1"/>
    <n v="14190.625"/>
    <x v="533"/>
    <x v="0"/>
    <m/>
  </r>
  <r>
    <d v="2023-01-19T01:16:56"/>
    <x v="9"/>
    <n v="17"/>
    <s v="GALINDEZ CHAVARRIAGA LUIS FERNANDO"/>
    <x v="6"/>
    <x v="0"/>
    <n v="174"/>
    <n v="23.2"/>
    <n v="186.12244897959201"/>
    <m/>
    <n v="80380.101999999999"/>
    <x v="0"/>
    <n v="14190.625"/>
    <x v="533"/>
    <x v="0"/>
    <m/>
  </r>
  <r>
    <d v="2023-01-19T01:16:56"/>
    <x v="9"/>
    <n v="18"/>
    <s v="RENDON VIANA HUMBERTO DE JESUS"/>
    <x v="0"/>
    <x v="0"/>
    <n v="214"/>
    <n v="23.7777777777778"/>
    <n v="223.34693877551001"/>
    <s v="1 Descuento (Despachador Fernando) "/>
    <n v="96456.122399999993"/>
    <x v="0"/>
    <n v="14190.625"/>
    <x v="533"/>
    <x v="0"/>
    <m/>
  </r>
  <r>
    <d v="2023-01-19T01:16:57"/>
    <x v="9"/>
    <n v="19"/>
    <s v="LUJAN LOPERA FABIAN ALEXIS"/>
    <x v="2"/>
    <x v="0"/>
    <n v="163"/>
    <n v="27.1666666666667"/>
    <n v="148.89795918367301"/>
    <s v="YEISON MEJIA Realiz 4 viajes donde moviliz 101 Usuarios "/>
    <n v="64304.081599999998"/>
    <x v="0"/>
    <n v="14190.625"/>
    <x v="533"/>
    <x v="0"/>
    <m/>
  </r>
  <r>
    <d v="2023-01-19T01:16:57"/>
    <x v="9"/>
    <n v="20"/>
    <s v="AGUILAR RODRIGUEZ LUZGARDO"/>
    <x v="0"/>
    <x v="0"/>
    <n v="241"/>
    <n v="26.7777777777778"/>
    <n v="223.34693877551001"/>
    <m/>
    <n v="96456.122399999993"/>
    <x v="0"/>
    <n v="14190.625"/>
    <x v="533"/>
    <x v="0"/>
    <m/>
  </r>
  <r>
    <d v="2023-01-19T01:16:57"/>
    <x v="9"/>
    <n v="21"/>
    <s v="MONSALVE OCAMPO EDISON GUSTAVO"/>
    <x v="4"/>
    <x v="0"/>
    <n v="172"/>
    <n v="24.571428571428601"/>
    <n v="173.71428571428601"/>
    <m/>
    <n v="75021.428599999999"/>
    <x v="0"/>
    <n v="14190.625"/>
    <x v="533"/>
    <x v="0"/>
    <m/>
  </r>
  <r>
    <d v="2023-01-19T01:16:57"/>
    <x v="9"/>
    <n v="22"/>
    <s v="QUIRAMA CASTAEDA JHON JADER"/>
    <x v="4"/>
    <x v="0"/>
    <n v="185"/>
    <n v="26.428571428571399"/>
    <n v="173.71428571428601"/>
    <m/>
    <n v="75021.428599999999"/>
    <x v="1"/>
    <n v="14190.625"/>
    <x v="533"/>
    <x v="0"/>
    <m/>
  </r>
  <r>
    <d v="2023-01-19T01:16:57"/>
    <x v="9"/>
    <n v="23"/>
    <s v="GIL BRAN DUVEIMAR"/>
    <x v="0"/>
    <x v="0"/>
    <n v="290"/>
    <n v="32.2222222222222"/>
    <n v="223.34693877551001"/>
    <s v="1 Descuento (Usuario desubicado) "/>
    <n v="96456.122399999993"/>
    <x v="2"/>
    <n v="14190.625"/>
    <x v="533"/>
    <x v="0"/>
    <m/>
  </r>
  <r>
    <d v="2023-01-19T01:16:57"/>
    <x v="9"/>
    <n v="24"/>
    <s v="GRISALES VILLA JUAN DAVID"/>
    <x v="4"/>
    <x v="0"/>
    <n v="157"/>
    <n v="22.428571428571399"/>
    <n v="173.71428571428601"/>
    <s v="3 Descuentos (Transbordo veh 03)"/>
    <n v="75021.428599999999"/>
    <x v="0"/>
    <n v="14190.625"/>
    <x v="533"/>
    <x v="0"/>
    <m/>
  </r>
  <r>
    <d v="2023-01-19T01:16:57"/>
    <x v="9"/>
    <n v="26"/>
    <s v="FRANCO BRAVO JHOAN FERNANDO"/>
    <x v="0"/>
    <x v="0"/>
    <n v="211"/>
    <n v="23.4444444444444"/>
    <n v="223.34693877551001"/>
    <m/>
    <n v="96456.122399999993"/>
    <x v="0"/>
    <n v="14190.625"/>
    <x v="533"/>
    <x v="0"/>
    <m/>
  </r>
  <r>
    <d v="2023-01-19T01:16:58"/>
    <x v="9"/>
    <n v="27"/>
    <s v="DURANGO DAVID JOSE"/>
    <x v="0"/>
    <x v="0"/>
    <n v="232"/>
    <n v="25.7777777777778"/>
    <n v="223.34693877551001"/>
    <s v="2 Descuentos (Propietario y Conduct) "/>
    <n v="96456.122399999993"/>
    <x v="0"/>
    <n v="14190.625"/>
    <x v="533"/>
    <x v="0"/>
    <m/>
  </r>
  <r>
    <d v="2023-01-19T01:16:58"/>
    <x v="9"/>
    <n v="28"/>
    <s v="ORTEGA ARROYAVE JUAN PABLO"/>
    <x v="7"/>
    <x v="0"/>
    <n v="71"/>
    <n v="23.6666666666667"/>
    <n v="74.448979591836704"/>
    <m/>
    <n v="32152.040799999999"/>
    <x v="0"/>
    <n v="14190.625"/>
    <x v="533"/>
    <x v="0"/>
    <m/>
  </r>
  <r>
    <d v="2023-01-19T01:16:58"/>
    <x v="9"/>
    <n v="29"/>
    <s v="GIL CORDOBA MATEO"/>
    <x v="6"/>
    <x v="0"/>
    <n v="196"/>
    <n v="24.5"/>
    <n v="198.53061224489801"/>
    <s v="1 Descuento (Despachador Fernando) "/>
    <n v="85738.775500000003"/>
    <x v="0"/>
    <n v="14190.625"/>
    <x v="533"/>
    <x v="0"/>
    <m/>
  </r>
  <r>
    <d v="2023-01-19T01:16:58"/>
    <x v="9"/>
    <n v="30"/>
    <s v="HIGUITA JHOSIMAR"/>
    <x v="6"/>
    <x v="0"/>
    <n v="213"/>
    <n v="26.625"/>
    <n v="198.53061224489801"/>
    <s v="2 Descuentos (Despachadora Isabel) "/>
    <n v="85738.775500000003"/>
    <x v="0"/>
    <n v="14190.625"/>
    <x v="533"/>
    <x v="0"/>
    <m/>
  </r>
  <r>
    <d v="2023-01-19T01:16:58"/>
    <x v="1"/>
    <n v="31"/>
    <s v="DURANGO PAEZ GILDARDO"/>
    <x v="0"/>
    <x v="0"/>
    <n v="224"/>
    <n v="24.8888888888889"/>
    <n v="223.34693877551001"/>
    <m/>
    <n v="96456.122399999993"/>
    <x v="0"/>
    <n v="14190.625"/>
    <x v="533"/>
    <x v="0"/>
    <m/>
  </r>
  <r>
    <d v="2023-01-19T01:16:58"/>
    <x v="1"/>
    <n v="32"/>
    <s v="ESCOBAR BRAN MATEO"/>
    <x v="6"/>
    <x v="0"/>
    <n v="225"/>
    <n v="26.470588235294102"/>
    <n v="210.93877551020401"/>
    <s v="1 Descuento (Despachadora Isabel) "/>
    <n v="91097.448999999993"/>
    <x v="0"/>
    <n v="14190.625"/>
    <x v="533"/>
    <x v="0"/>
    <m/>
  </r>
  <r>
    <d v="2023-01-19T01:16:59"/>
    <x v="1"/>
    <n v="34"/>
    <s v="MONTOYA OSPINA GILBERTO ANTONIO"/>
    <x v="1"/>
    <x v="0"/>
    <n v="282"/>
    <n v="25.636363636363601"/>
    <n v="272.97959183673498"/>
    <s v="4 Descuentos (Conducts) "/>
    <n v="117890.81630000001"/>
    <x v="0"/>
    <n v="14190.625"/>
    <x v="533"/>
    <x v="0"/>
    <m/>
  </r>
  <r>
    <d v="2023-01-19T01:16:59"/>
    <x v="1"/>
    <n v="35"/>
    <s v="URIBE HERRERA JUAN ESTEBAN"/>
    <x v="0"/>
    <x v="0"/>
    <n v="182"/>
    <n v="20.2222222222222"/>
    <n v="223.34693877551001"/>
    <s v="6 Descuentos (5 Conducts y Jefe de ruta) "/>
    <n v="96456.122399999993"/>
    <x v="1"/>
    <n v="14190.625"/>
    <x v="533"/>
    <x v="0"/>
    <m/>
  </r>
  <r>
    <d v="2023-01-19T01:16:59"/>
    <x v="1"/>
    <n v="36"/>
    <s v="MARTINEZ CHAVERRA LUIS NORBERTO"/>
    <x v="3"/>
    <x v="0"/>
    <n v="246"/>
    <n v="24.6"/>
    <n v="248.16326530612201"/>
    <m/>
    <n v="107173.4694"/>
    <x v="0"/>
    <n v="14190.625"/>
    <x v="533"/>
    <x v="0"/>
    <m/>
  </r>
  <r>
    <d v="2023-01-19T01:16:59"/>
    <x v="1"/>
    <n v="37"/>
    <s v="PIEDRAHITA MADRID SANTIAGO"/>
    <x v="0"/>
    <x v="0"/>
    <n v="195"/>
    <n v="21.6666666666667"/>
    <n v="223.34693877551001"/>
    <m/>
    <n v="96456.122399999993"/>
    <x v="1"/>
    <n v="14190.625"/>
    <x v="533"/>
    <x v="0"/>
    <m/>
  </r>
  <r>
    <d v="2023-01-19T01:16:59"/>
    <x v="1"/>
    <n v="38"/>
    <s v="VERENZUELA MARTINEZ ALEXANDER"/>
    <x v="6"/>
    <x v="0"/>
    <n v="210"/>
    <n v="26.25"/>
    <n v="198.53061224489801"/>
    <s v="2 Descuentos (Conducts) "/>
    <n v="85738.775500000003"/>
    <x v="0"/>
    <n v="14190.625"/>
    <x v="533"/>
    <x v="0"/>
    <m/>
  </r>
  <r>
    <d v="2023-01-19T01:16:59"/>
    <x v="1"/>
    <n v="39"/>
    <s v="POSSO CORREA SANTIAGO ELIECER"/>
    <x v="6"/>
    <x v="0"/>
    <n v="159"/>
    <n v="19.875"/>
    <n v="198.53061224489801"/>
    <m/>
    <n v="85738.775500000003"/>
    <x v="0"/>
    <n v="14190.625"/>
    <x v="533"/>
    <x v="0"/>
    <m/>
  </r>
  <r>
    <d v="2023-01-19T01:17:00"/>
    <x v="1"/>
    <n v="40"/>
    <s v="OCAMPO OCAMPO ANTONIO JOSE"/>
    <x v="3"/>
    <x v="0"/>
    <n v="258"/>
    <n v="25.8"/>
    <n v="248.16326530612201"/>
    <m/>
    <n v="107173.4694"/>
    <x v="0"/>
    <n v="14190.625"/>
    <x v="533"/>
    <x v="0"/>
    <m/>
  </r>
  <r>
    <d v="2023-01-19T01:17:00"/>
    <x v="1"/>
    <n v="41"/>
    <s v="LONDOO ORTIZ ARNOLD DAVID"/>
    <x v="0"/>
    <x v="0"/>
    <n v="205"/>
    <n v="22.7777777777778"/>
    <n v="223.34693877551001"/>
    <m/>
    <n v="96456.122399999993"/>
    <x v="1"/>
    <n v="14190.625"/>
    <x v="533"/>
    <x v="0"/>
    <m/>
  </r>
  <r>
    <d v="2023-01-19T01:17:00"/>
    <x v="1"/>
    <n v="42"/>
    <s v="BARRANTES GALLEGO DANIEL CAMILO"/>
    <x v="8"/>
    <x v="1"/>
    <n v="119"/>
    <n v="23.8"/>
    <n v="124.08163265306101"/>
    <s v="4 Descuentos (Conducts) "/>
    <n v="53586.734700000001"/>
    <x v="0"/>
    <n v="14190.625"/>
    <x v="533"/>
    <x v="0"/>
    <m/>
  </r>
  <r>
    <d v="2023-01-19T01:17:06"/>
    <x v="1"/>
    <n v="1"/>
    <s v="NARANJO USME DUVAN ANDRES"/>
    <x v="3"/>
    <x v="0"/>
    <n v="194"/>
    <n v="19.399999999999999"/>
    <n v="194"/>
    <m/>
    <n v="82800"/>
    <x v="0"/>
    <n v="12580"/>
    <x v="533"/>
    <x v="0"/>
    <m/>
  </r>
  <r>
    <d v="2023-01-19T01:17:06"/>
    <x v="1"/>
    <n v="4"/>
    <s v="IDARRAGA GARCIA MIGUEL ANGEL"/>
    <x v="3"/>
    <x v="0"/>
    <n v="152"/>
    <n v="15.2"/>
    <n v="152"/>
    <s v="1 Descuento (Despachadora Isabel) "/>
    <n v="63900"/>
    <x v="0"/>
    <n v="12580"/>
    <x v="533"/>
    <x v="0"/>
    <m/>
  </r>
  <r>
    <d v="2023-01-19T01:17:06"/>
    <x v="9"/>
    <n v="13"/>
    <s v="BOLIVAR PARIAS RICARDO STIVEN"/>
    <x v="2"/>
    <x v="0"/>
    <n v="118"/>
    <n v="19.6666666666667"/>
    <n v="118"/>
    <m/>
    <n v="50400"/>
    <x v="0"/>
    <n v="12580"/>
    <x v="533"/>
    <x v="0"/>
    <m/>
  </r>
  <r>
    <d v="2023-01-19T01:17:06"/>
    <x v="1"/>
    <n v="33"/>
    <s v="LONDOO LOPERA DUVAN ANDRES"/>
    <x v="0"/>
    <x v="0"/>
    <n v="165"/>
    <n v="18.3333333333333"/>
    <n v="165"/>
    <m/>
    <n v="70200"/>
    <x v="0"/>
    <n v="12580"/>
    <x v="533"/>
    <x v="0"/>
    <m/>
  </r>
  <r>
    <d v="2023-01-20T01:26:46"/>
    <x v="9"/>
    <n v="1"/>
    <s v="NARANJO USME DUVAN ANDRES"/>
    <x v="6"/>
    <x v="0"/>
    <n v="177"/>
    <n v="22.125"/>
    <n v="184.996441281139"/>
    <m/>
    <n v="79648.3986"/>
    <x v="0"/>
    <n v="14655.8824"/>
    <x v="534"/>
    <x v="0"/>
    <m/>
  </r>
  <r>
    <d v="2023-01-20T01:26:46"/>
    <x v="9"/>
    <n v="2"/>
    <s v="DAVID TORRES GEIDER"/>
    <x v="3"/>
    <x v="0"/>
    <n v="236"/>
    <n v="23.6"/>
    <n v="231.24555160142401"/>
    <m/>
    <n v="99560.498200000002"/>
    <x v="1"/>
    <n v="14655.8824"/>
    <x v="534"/>
    <x v="0"/>
    <m/>
  </r>
  <r>
    <d v="2023-01-20T01:26:47"/>
    <x v="9"/>
    <n v="3"/>
    <s v="CANO JIMENEZ ESNEIDER"/>
    <x v="6"/>
    <x v="3"/>
    <n v="173"/>
    <n v="21.625"/>
    <n v="184.996441281139"/>
    <m/>
    <n v="79648.3986"/>
    <x v="0"/>
    <n v="14655.8824"/>
    <x v="534"/>
    <x v="0"/>
    <m/>
  </r>
  <r>
    <d v="2023-01-20T01:26:47"/>
    <x v="9"/>
    <n v="4"/>
    <s v="IDARRAGA GARCIA MIGUEL ANGEL"/>
    <x v="4"/>
    <x v="0"/>
    <n v="184"/>
    <n v="26.285714285714299"/>
    <n v="161.87188612099601"/>
    <s v="5 Descuentos (3 Conducts y Jefe de ruta)"/>
    <n v="69692.348800000007"/>
    <x v="0"/>
    <n v="14655.8824"/>
    <x v="534"/>
    <x v="0"/>
    <m/>
  </r>
  <r>
    <d v="2023-01-20T01:26:47"/>
    <x v="9"/>
    <n v="5"/>
    <s v="MARTINEZ MANCO JUAN FELIPE"/>
    <x v="2"/>
    <x v="0"/>
    <n v="130"/>
    <n v="23.636363636363601"/>
    <n v="127.185053380783"/>
    <s v="1 Descuento (Despachadora Isabel) "/>
    <n v="54758.273999999998"/>
    <x v="1"/>
    <n v="14655.8824"/>
    <x v="534"/>
    <x v="0"/>
    <m/>
  </r>
  <r>
    <d v="2023-01-20T01:26:47"/>
    <x v="9"/>
    <n v="7"/>
    <s v="VILLA RIOS JHON ANDERSON"/>
    <x v="10"/>
    <x v="0"/>
    <n v="116"/>
    <n v="25.7777777777778"/>
    <n v="104.06049822064099"/>
    <s v="9 Descuentos (Incidente con Usuarios) "/>
    <n v="44802.224199999997"/>
    <x v="1"/>
    <n v="14655.8824"/>
    <x v="534"/>
    <x v="0"/>
    <m/>
  </r>
  <r>
    <d v="2023-01-20T01:26:47"/>
    <x v="9"/>
    <n v="8"/>
    <s v="VACA FIERRO ROBINSON"/>
    <x v="3"/>
    <x v="0"/>
    <n v="244"/>
    <n v="24.4"/>
    <n v="231.24555160142401"/>
    <m/>
    <n v="99560.498200000002"/>
    <x v="1"/>
    <n v="14655.8824"/>
    <x v="534"/>
    <x v="0"/>
    <m/>
  </r>
  <r>
    <d v="2023-01-20T01:26:47"/>
    <x v="9"/>
    <n v="10"/>
    <s v="NARANJO NARANJO ELKIN BRAYAN"/>
    <x v="10"/>
    <x v="0"/>
    <n v="94"/>
    <n v="20.8888888888889"/>
    <n v="104.06049822064099"/>
    <m/>
    <n v="44802.224199999997"/>
    <x v="0"/>
    <n v="14655.8824"/>
    <x v="534"/>
    <x v="0"/>
    <m/>
  </r>
  <r>
    <d v="2023-01-20T01:26:48"/>
    <x v="9"/>
    <n v="11"/>
    <s v="LUJAN LOPERA FABIAN ALEXIS"/>
    <x v="1"/>
    <x v="0"/>
    <n v="257"/>
    <n v="23.363636363636399"/>
    <n v="254.37010676156601"/>
    <s v="1 Descuento (Jefe de ruta) "/>
    <n v="109516.548"/>
    <x v="0"/>
    <n v="14655.8824"/>
    <x v="534"/>
    <x v="0"/>
    <m/>
  </r>
  <r>
    <d v="2023-01-20T01:26:48"/>
    <x v="1"/>
    <n v="12"/>
    <s v="HURTADO MADRID JUAN ESTEBAN"/>
    <x v="6"/>
    <x v="0"/>
    <n v="190"/>
    <n v="23.75"/>
    <n v="184.996441281139"/>
    <s v="1 Descuento (Despachadora Isabel) "/>
    <n v="79648.3986"/>
    <x v="0"/>
    <n v="14655.8824"/>
    <x v="534"/>
    <x v="0"/>
    <m/>
  </r>
  <r>
    <d v="2023-01-20T01:26:48"/>
    <x v="1"/>
    <n v="13"/>
    <s v="BOLIVAR PARIAS RICARDO STIVEN"/>
    <x v="0"/>
    <x v="0"/>
    <n v="210"/>
    <n v="23.3333333333333"/>
    <n v="208.12099644128099"/>
    <m/>
    <n v="89604.448399999994"/>
    <x v="0"/>
    <n v="14655.8824"/>
    <x v="534"/>
    <x v="0"/>
    <m/>
  </r>
  <r>
    <d v="2023-01-20T01:26:48"/>
    <x v="1"/>
    <n v="14"/>
    <s v="JIMENEZ JIMENEZ OMAR DAVID"/>
    <x v="3"/>
    <x v="0"/>
    <n v="244"/>
    <n v="24.4"/>
    <n v="231.24555160142401"/>
    <m/>
    <n v="99560.498200000002"/>
    <x v="1"/>
    <n v="14655.8824"/>
    <x v="534"/>
    <x v="0"/>
    <m/>
  </r>
  <r>
    <d v="2023-01-20T01:26:48"/>
    <x v="1"/>
    <n v="17"/>
    <s v="PIEDRAHITA MUOZ JUAN PABLO"/>
    <x v="0"/>
    <x v="0"/>
    <n v="225"/>
    <n v="25"/>
    <n v="208.12099644128099"/>
    <m/>
    <n v="89604.448399999994"/>
    <x v="0"/>
    <n v="14655.8824"/>
    <x v="534"/>
    <x v="0"/>
    <m/>
  </r>
  <r>
    <d v="2023-01-20T01:26:49"/>
    <x v="1"/>
    <n v="19"/>
    <s v="MEJIA YEISON"/>
    <x v="6"/>
    <x v="0"/>
    <n v="168"/>
    <n v="21"/>
    <n v="184.996441281139"/>
    <s v="1 Descuento (Usuario desubicado) "/>
    <n v="79648.3986"/>
    <x v="0"/>
    <n v="14655.8824"/>
    <x v="534"/>
    <x v="0"/>
    <m/>
  </r>
  <r>
    <d v="2023-01-20T01:26:49"/>
    <x v="1"/>
    <n v="20"/>
    <s v="TABORDA ROJAS DIEGO ALEJANDRO"/>
    <x v="3"/>
    <x v="1"/>
    <n v="238"/>
    <n v="23.8"/>
    <n v="231.24555160142401"/>
    <s v="1 Descuento (Despachadora Isabel) "/>
    <n v="99560.498200000002"/>
    <x v="0"/>
    <n v="14655.8824"/>
    <x v="534"/>
    <x v="0"/>
    <m/>
  </r>
  <r>
    <d v="2023-01-20T01:26:49"/>
    <x v="1"/>
    <n v="21"/>
    <s v="LONDOO ORTIZ ARNOLD DAVID"/>
    <x v="3"/>
    <x v="0"/>
    <n v="197"/>
    <n v="19.7"/>
    <n v="231.24555160142401"/>
    <m/>
    <n v="99560.498200000002"/>
    <x v="0"/>
    <n v="14655.8824"/>
    <x v="534"/>
    <x v="0"/>
    <m/>
  </r>
  <r>
    <d v="2023-01-20T01:26:49"/>
    <x v="1"/>
    <n v="22"/>
    <s v="QUIRAMA CASTAEDA JHON JADER"/>
    <x v="0"/>
    <x v="0"/>
    <n v="208"/>
    <n v="23.1111111111111"/>
    <n v="208.12099644128099"/>
    <m/>
    <n v="89604.448399999994"/>
    <x v="1"/>
    <n v="14655.8824"/>
    <x v="534"/>
    <x v="0"/>
    <m/>
  </r>
  <r>
    <d v="2023-01-20T01:26:49"/>
    <x v="1"/>
    <n v="24"/>
    <s v="GRISALES VILLA JUAN DAVID"/>
    <x v="3"/>
    <x v="0"/>
    <n v="251"/>
    <n v="23.904761904761902"/>
    <n v="242.80782918149501"/>
    <m/>
    <n v="104538.52310000001"/>
    <x v="0"/>
    <n v="14655.8824"/>
    <x v="534"/>
    <x v="0"/>
    <m/>
  </r>
  <r>
    <d v="2023-01-20T01:26:50"/>
    <x v="1"/>
    <n v="26"/>
    <s v="FRANCO BRAVO JHOAN FERNANDO"/>
    <x v="2"/>
    <x v="0"/>
    <n v="140"/>
    <n v="23.3333333333333"/>
    <n v="138.74733096085399"/>
    <m/>
    <n v="59736.298900000002"/>
    <x v="0"/>
    <n v="14655.8824"/>
    <x v="534"/>
    <x v="0"/>
    <m/>
  </r>
  <r>
    <d v="2023-01-20T01:26:50"/>
    <x v="1"/>
    <n v="27"/>
    <s v="HENAO MUOZ FERNEY"/>
    <x v="3"/>
    <x v="0"/>
    <n v="259"/>
    <n v="25.9"/>
    <n v="231.24555160142401"/>
    <m/>
    <n v="99560.498200000002"/>
    <x v="0"/>
    <n v="14655.8824"/>
    <x v="534"/>
    <x v="0"/>
    <m/>
  </r>
  <r>
    <d v="2023-01-20T01:26:50"/>
    <x v="1"/>
    <n v="28"/>
    <s v="ORTEGA ARROYAVE JUAN PABLO"/>
    <x v="4"/>
    <x v="0"/>
    <n v="142"/>
    <n v="20.285714285714299"/>
    <n v="161.87188612099601"/>
    <m/>
    <n v="69692.348800000007"/>
    <x v="0"/>
    <n v="14655.8824"/>
    <x v="534"/>
    <x v="0"/>
    <m/>
  </r>
  <r>
    <d v="2023-01-20T01:26:50"/>
    <x v="1"/>
    <n v="29"/>
    <s v="VALENCIA MENDOZA JHON"/>
    <x v="3"/>
    <x v="0"/>
    <n v="232"/>
    <n v="23.2"/>
    <n v="231.24555160142401"/>
    <s v="1 Descuento (Usuario desubicado) "/>
    <n v="99560.498200000002"/>
    <x v="0"/>
    <n v="14655.8824"/>
    <x v="534"/>
    <x v="0"/>
    <m/>
  </r>
  <r>
    <d v="2023-01-20T01:26:50"/>
    <x v="1"/>
    <n v="30"/>
    <s v="HIGUITA JHOSIMAR"/>
    <x v="0"/>
    <x v="0"/>
    <n v="213"/>
    <n v="23.6666666666667"/>
    <n v="208.12099644128099"/>
    <m/>
    <n v="89604.448399999994"/>
    <x v="0"/>
    <n v="14655.8824"/>
    <x v="534"/>
    <x v="0"/>
    <m/>
  </r>
  <r>
    <d v="2023-01-20T01:26:50"/>
    <x v="9"/>
    <n v="32"/>
    <s v="ESCOBAR BRAN MATEO"/>
    <x v="0"/>
    <x v="0"/>
    <n v="190"/>
    <n v="21.1111111111111"/>
    <n v="208.12099644128099"/>
    <m/>
    <n v="89604.448399999994"/>
    <x v="0"/>
    <n v="14655.8824"/>
    <x v="534"/>
    <x v="0"/>
    <m/>
  </r>
  <r>
    <d v="2023-01-20T01:26:51"/>
    <x v="9"/>
    <n v="33"/>
    <s v="DE OSSA TORRES CARLOS ANDRES"/>
    <x v="0"/>
    <x v="0"/>
    <n v="178"/>
    <n v="19.7777777777778"/>
    <n v="208.12099644128099"/>
    <m/>
    <n v="89604.448399999994"/>
    <x v="0"/>
    <n v="14655.8824"/>
    <x v="534"/>
    <x v="0"/>
    <m/>
  </r>
  <r>
    <d v="2023-01-20T01:26:51"/>
    <x v="9"/>
    <n v="34"/>
    <s v="MONTOYA OSPINA GILBERTO ANTONIO"/>
    <x v="3"/>
    <x v="0"/>
    <n v="250"/>
    <n v="25"/>
    <n v="231.24555160142401"/>
    <s v="4 Descuentos (Jefe de ruta) "/>
    <n v="99560.498200000002"/>
    <x v="0"/>
    <n v="14655.8824"/>
    <x v="534"/>
    <x v="0"/>
    <m/>
  </r>
  <r>
    <d v="2023-01-20T01:26:51"/>
    <x v="9"/>
    <n v="36"/>
    <s v="MARTINEZ CHAVERRA LUIS NORBERTO"/>
    <x v="1"/>
    <x v="0"/>
    <n v="239"/>
    <n v="21.727272727272702"/>
    <n v="254.37010676156601"/>
    <m/>
    <n v="109516.548"/>
    <x v="0"/>
    <n v="14655.8824"/>
    <x v="534"/>
    <x v="0"/>
    <m/>
  </r>
  <r>
    <d v="2023-01-20T01:26:51"/>
    <x v="9"/>
    <n v="37"/>
    <s v="PIEDRAHITA MADRID SANTIAGO"/>
    <x v="2"/>
    <x v="0"/>
    <n v="129"/>
    <n v="21.5"/>
    <n v="138.74733096085399"/>
    <m/>
    <n v="59736.298900000002"/>
    <x v="1"/>
    <n v="14655.8824"/>
    <x v="534"/>
    <x v="0"/>
    <m/>
  </r>
  <r>
    <d v="2023-01-20T01:26:51"/>
    <x v="9"/>
    <n v="38"/>
    <s v="VERENZUELA MARTINEZ ALEXANDER"/>
    <x v="0"/>
    <x v="0"/>
    <n v="227"/>
    <n v="25.2222222222222"/>
    <n v="208.12099644128099"/>
    <s v="2 Descuentos (Transbordo y Usuario desubicado)"/>
    <n v="89604.448399999994"/>
    <x v="0"/>
    <n v="14655.8824"/>
    <x v="534"/>
    <x v="0"/>
    <m/>
  </r>
  <r>
    <d v="2023-01-20T01:26:52"/>
    <x v="9"/>
    <n v="39"/>
    <s v="POSSO CORREA SANTIAGO ELIECER"/>
    <x v="0"/>
    <x v="0"/>
    <n v="238"/>
    <n v="26.4444444444444"/>
    <n v="208.12099644128099"/>
    <m/>
    <n v="89604.448399999994"/>
    <x v="0"/>
    <n v="14655.8824"/>
    <x v="534"/>
    <x v="0"/>
    <m/>
  </r>
  <r>
    <d v="2023-01-20T01:26:52"/>
    <x v="9"/>
    <n v="40"/>
    <s v="OCAMPO OCAMPO ANTONIO JOSE"/>
    <x v="6"/>
    <x v="0"/>
    <n v="169"/>
    <n v="21.125"/>
    <n v="184.996441281139"/>
    <s v="10 Descuentos (Transbordo veh 31) "/>
    <n v="79648.3986"/>
    <x v="0"/>
    <n v="14655.8824"/>
    <x v="534"/>
    <x v="0"/>
    <m/>
  </r>
  <r>
    <d v="2023-01-20T01:26:52"/>
    <x v="9"/>
    <n v="41"/>
    <s v="GARCIA DAVID WILSON ALBERTO"/>
    <x v="0"/>
    <x v="0"/>
    <n v="208"/>
    <n v="23.1111111111111"/>
    <n v="208.12099644128099"/>
    <s v="1 Descuento (Jefe de ruta) "/>
    <n v="89604.448399999994"/>
    <x v="1"/>
    <n v="14655.8824"/>
    <x v="534"/>
    <x v="0"/>
    <m/>
  </r>
  <r>
    <d v="2023-01-20T01:26:52"/>
    <x v="9"/>
    <n v="42"/>
    <s v="BARRANTES GALLEGO DANIEL CAMILO"/>
    <x v="4"/>
    <x v="0"/>
    <n v="142"/>
    <n v="20.285714285714299"/>
    <n v="161.87188612099601"/>
    <s v="3 Descuentos (Incidente con Usuarios) "/>
    <n v="69692.348800000007"/>
    <x v="0"/>
    <n v="14655.8824"/>
    <x v="534"/>
    <x v="0"/>
    <m/>
  </r>
  <r>
    <d v="2023-01-20T01:27:00"/>
    <x v="9"/>
    <n v="18"/>
    <s v="RENDON VIANA HUMBERTO DE JESUS"/>
    <x v="0"/>
    <x v="3"/>
    <n v="168"/>
    <n v="18.6666666666667"/>
    <n v="168"/>
    <s v="2 Descuentos (Propietario) "/>
    <n v="71550"/>
    <x v="0"/>
    <n v="5340"/>
    <x v="534"/>
    <x v="0"/>
    <m/>
  </r>
  <r>
    <d v="2023-01-20T01:27:00"/>
    <x v="1"/>
    <n v="23"/>
    <s v="GIL CORDOBA MATEO"/>
    <x v="6"/>
    <x v="0"/>
    <n v="163"/>
    <n v="19.176470588235301"/>
    <n v="163"/>
    <m/>
    <n v="69525"/>
    <x v="2"/>
    <n v="5340"/>
    <x v="534"/>
    <x v="0"/>
    <m/>
  </r>
  <r>
    <d v="2023-01-20T01:27:00"/>
    <x v="9"/>
    <n v="31"/>
    <s v="DURANGO PAEZ GILDARDO"/>
    <x v="2"/>
    <x v="1"/>
    <n v="99"/>
    <n v="16.5"/>
    <n v="99"/>
    <m/>
    <n v="41850"/>
    <x v="0"/>
    <n v="5340"/>
    <x v="534"/>
    <x v="0"/>
    <m/>
  </r>
  <r>
    <d v="2023-01-20T01:27:00"/>
    <x v="1"/>
    <n v="35"/>
    <s v="LONDOO CADAVID DAVID SANTIAGO"/>
    <x v="0"/>
    <x v="0"/>
    <n v="159"/>
    <n v="17.7777777777778"/>
    <n v="159"/>
    <s v="4 Descuentos (Transbordo veh 38 y Despachadora Isabel)"/>
    <n v="67950"/>
    <x v="1"/>
    <n v="5340"/>
    <x v="534"/>
    <x v="0"/>
    <m/>
  </r>
  <r>
    <d v="2023-01-21T01:06:28"/>
    <x v="1"/>
    <n v="1"/>
    <s v="NARANJO USME DUVAN ANDRES"/>
    <x v="0"/>
    <x v="0"/>
    <n v="245"/>
    <n v="27.2222222222222"/>
    <n v="243.83898305084699"/>
    <m/>
    <n v="105677.54240000001"/>
    <x v="0"/>
    <n v="13177.419400000001"/>
    <x v="535"/>
    <x v="0"/>
    <m/>
  </r>
  <r>
    <d v="2023-01-21T01:06:28"/>
    <x v="1"/>
    <n v="2"/>
    <s v="DAVID TORRES GEIDER"/>
    <x v="9"/>
    <x v="0"/>
    <n v="291"/>
    <n v="24.25"/>
    <n v="325.11864406779699"/>
    <m/>
    <n v="140903.3898"/>
    <x v="1"/>
    <n v="13177.419400000001"/>
    <x v="535"/>
    <x v="0"/>
    <m/>
  </r>
  <r>
    <d v="2023-01-21T01:06:29"/>
    <x v="1"/>
    <n v="4"/>
    <s v="IDARRAGA GARCIA MIGUEL ANGEL"/>
    <x v="3"/>
    <x v="0"/>
    <n v="241"/>
    <n v="24.1"/>
    <n v="270.93220338983099"/>
    <s v="2 Descuentos (Usuarios desubicados) "/>
    <n v="117419.4915"/>
    <x v="0"/>
    <n v="13177.419400000001"/>
    <x v="535"/>
    <x v="0"/>
    <m/>
  </r>
  <r>
    <d v="2023-01-21T01:06:29"/>
    <x v="1"/>
    <n v="5"/>
    <s v="MARTINEZ MANCO JUAN FELIPE"/>
    <x v="8"/>
    <x v="0"/>
    <n v="156"/>
    <n v="31.2"/>
    <n v="135.46610169491501"/>
    <m/>
    <n v="58709.745799999997"/>
    <x v="1"/>
    <n v="13177.419400000001"/>
    <x v="535"/>
    <x v="0"/>
    <m/>
  </r>
  <r>
    <d v="2023-01-21T01:06:29"/>
    <x v="1"/>
    <n v="7"/>
    <s v="VILLA RIOS JHON ANDERSON"/>
    <x v="1"/>
    <x v="3"/>
    <n v="301"/>
    <n v="27.363636363636399"/>
    <n v="298.02542372881402"/>
    <m/>
    <n v="129161.44070000001"/>
    <x v="1"/>
    <n v="13177.419400000001"/>
    <x v="535"/>
    <x v="0"/>
    <m/>
  </r>
  <r>
    <d v="2023-01-21T01:06:29"/>
    <x v="1"/>
    <n v="8"/>
    <s v="VACA FIERRO ROBINSON"/>
    <x v="9"/>
    <x v="0"/>
    <n v="333"/>
    <n v="27.75"/>
    <n v="325.11864406779699"/>
    <m/>
    <n v="140903.3898"/>
    <x v="1"/>
    <n v="13177.419400000001"/>
    <x v="535"/>
    <x v="0"/>
    <m/>
  </r>
  <r>
    <d v="2023-01-21T01:06:29"/>
    <x v="1"/>
    <n v="10"/>
    <s v="NARANJO NARANJO ELKIN BRAYAN"/>
    <x v="7"/>
    <x v="1"/>
    <n v="85"/>
    <n v="28.3333333333333"/>
    <n v="81.279661016949106"/>
    <m/>
    <n v="35225.847500000003"/>
    <x v="0"/>
    <n v="13177.419400000001"/>
    <x v="535"/>
    <x v="0"/>
    <m/>
  </r>
  <r>
    <d v="2023-01-21T01:06:29"/>
    <x v="9"/>
    <n v="11"/>
    <s v="LUJAN LOPERA FABIAN ALEXIS"/>
    <x v="6"/>
    <x v="0"/>
    <n v="234"/>
    <n v="29.25"/>
    <n v="216.74576271186399"/>
    <s v="1 Descuento (Usuario desubicado) "/>
    <n v="93935.593200000003"/>
    <x v="0"/>
    <n v="13177.419400000001"/>
    <x v="535"/>
    <x v="0"/>
    <m/>
  </r>
  <r>
    <d v="2023-01-21T01:06:30"/>
    <x v="9"/>
    <n v="12"/>
    <s v="MORALES CASTAEDA JONNY EDISON"/>
    <x v="4"/>
    <x v="0"/>
    <n v="237"/>
    <n v="33.857142857142897"/>
    <n v="189.65254237288099"/>
    <s v="JUAN PABLO PIEDRAHITA Realizo 4 viajes donde movilizo 131 Usuarios "/>
    <n v="82193.644100000005"/>
    <x v="0"/>
    <n v="13177.419400000001"/>
    <x v="535"/>
    <x v="0"/>
    <m/>
  </r>
  <r>
    <d v="2023-01-21T01:06:30"/>
    <x v="9"/>
    <n v="13"/>
    <s v="BOLIVAR PARIAS RICARDO STIVEN"/>
    <x v="6"/>
    <x v="1"/>
    <n v="206"/>
    <n v="25.75"/>
    <n v="216.74576271186399"/>
    <m/>
    <n v="93935.593200000003"/>
    <x v="0"/>
    <n v="13177.419400000001"/>
    <x v="535"/>
    <x v="0"/>
    <m/>
  </r>
  <r>
    <d v="2023-01-21T01:06:30"/>
    <x v="9"/>
    <n v="14"/>
    <s v="JIMENEZ JIMENEZ OMAR DAVID"/>
    <x v="6"/>
    <x v="0"/>
    <n v="201"/>
    <n v="25.125"/>
    <n v="216.74576271186399"/>
    <m/>
    <n v="93935.593200000003"/>
    <x v="1"/>
    <n v="13177.419400000001"/>
    <x v="535"/>
    <x v="0"/>
    <m/>
  </r>
  <r>
    <d v="2023-01-21T01:06:30"/>
    <x v="9"/>
    <n v="17"/>
    <s v="GALINDEZ CHAVARRIAGA LUIS FERNANDO"/>
    <x v="4"/>
    <x v="0"/>
    <n v="181"/>
    <n v="25.8571428571429"/>
    <n v="189.65254237288099"/>
    <m/>
    <n v="82193.644100000005"/>
    <x v="0"/>
    <n v="13177.419400000001"/>
    <x v="535"/>
    <x v="0"/>
    <m/>
  </r>
  <r>
    <d v="2023-01-21T01:06:30"/>
    <x v="9"/>
    <n v="18"/>
    <s v="RENDON VIANA HUMBERTO DE JESUS"/>
    <x v="11"/>
    <x v="0"/>
    <n v="60"/>
    <n v="40"/>
    <n v="40.639830508474603"/>
    <m/>
    <n v="17612.923699999999"/>
    <x v="0"/>
    <n v="13177.419400000001"/>
    <x v="535"/>
    <x v="0"/>
    <m/>
  </r>
  <r>
    <d v="2023-01-21T01:06:30"/>
    <x v="9"/>
    <n v="19"/>
    <s v="MEJIA YEISON"/>
    <x v="0"/>
    <x v="0"/>
    <n v="212"/>
    <n v="23.5555555555556"/>
    <n v="243.83898305084699"/>
    <s v="FABIAN LUJAN Realizo 1 viaje donde movilizo 42 Usuarios, 2 Descuentos (Incidente con Usuario)  "/>
    <n v="105677.54240000001"/>
    <x v="0"/>
    <n v="13177.419400000001"/>
    <x v="535"/>
    <x v="0"/>
    <m/>
  </r>
  <r>
    <d v="2023-01-21T01:06:31"/>
    <x v="9"/>
    <n v="20"/>
    <s v="AGUILAR RODRIGUEZ LUZGARDO"/>
    <x v="3"/>
    <x v="3"/>
    <n v="273"/>
    <n v="28.7368421052632"/>
    <n v="257.38559322033899"/>
    <m/>
    <n v="111548.5169"/>
    <x v="0"/>
    <n v="13177.419400000001"/>
    <x v="535"/>
    <x v="0"/>
    <m/>
  </r>
  <r>
    <d v="2023-01-21T01:06:31"/>
    <x v="9"/>
    <n v="21"/>
    <s v="PIEDRAHITA MUOZ JUAN PABLO"/>
    <x v="2"/>
    <x v="0"/>
    <n v="162"/>
    <n v="24.923076923076898"/>
    <n v="176.10593220339001"/>
    <s v="JONY MORALES Realizo 3.5 viajes donde movilizo 86 Usuarios "/>
    <n v="76322.669500000004"/>
    <x v="0"/>
    <n v="13177.419400000001"/>
    <x v="535"/>
    <x v="0"/>
    <m/>
  </r>
  <r>
    <d v="2023-01-21T01:06:31"/>
    <x v="9"/>
    <n v="22"/>
    <s v="QUIRAMA CASTAEDA JHON JADER"/>
    <x v="0"/>
    <x v="0"/>
    <n v="242"/>
    <n v="26.8888888888889"/>
    <n v="243.83898305084699"/>
    <m/>
    <n v="105677.54240000001"/>
    <x v="1"/>
    <n v="13177.419400000001"/>
    <x v="535"/>
    <x v="0"/>
    <m/>
  </r>
  <r>
    <d v="2023-01-21T01:06:31"/>
    <x v="9"/>
    <n v="23"/>
    <s v="GIL CORDOBA MATEO"/>
    <x v="6"/>
    <x v="0"/>
    <n v="220"/>
    <n v="27.5"/>
    <n v="216.74576271186399"/>
    <m/>
    <n v="93935.593200000003"/>
    <x v="2"/>
    <n v="13177.419400000001"/>
    <x v="535"/>
    <x v="0"/>
    <m/>
  </r>
  <r>
    <d v="2023-01-21T01:06:31"/>
    <x v="9"/>
    <n v="24"/>
    <s v="TABORDA ROJAS DIEGO ALEJANDRO"/>
    <x v="6"/>
    <x v="0"/>
    <n v="230"/>
    <n v="28.75"/>
    <n v="216.74576271186399"/>
    <m/>
    <n v="93935.593200000003"/>
    <x v="0"/>
    <n v="13177.419400000001"/>
    <x v="535"/>
    <x v="0"/>
    <m/>
  </r>
  <r>
    <d v="2023-01-21T01:06:31"/>
    <x v="9"/>
    <n v="27"/>
    <s v="DURANGO DAVID JOSE"/>
    <x v="0"/>
    <x v="0"/>
    <n v="224"/>
    <n v="24.8888888888889"/>
    <n v="243.83898305084699"/>
    <m/>
    <n v="105677.54240000001"/>
    <x v="0"/>
    <n v="13177.419400000001"/>
    <x v="535"/>
    <x v="0"/>
    <m/>
  </r>
  <r>
    <d v="2023-01-21T01:06:31"/>
    <x v="9"/>
    <n v="28"/>
    <s v="ORTEGA ARROYAVE JUAN PABLO"/>
    <x v="0"/>
    <x v="0"/>
    <n v="239"/>
    <n v="26.5555555555556"/>
    <n v="243.83898305084699"/>
    <s v="3 Descuentos (Jefe de ruta, Conduct y Propietario)"/>
    <n v="105677.54240000001"/>
    <x v="0"/>
    <n v="13177.419400000001"/>
    <x v="535"/>
    <x v="0"/>
    <m/>
  </r>
  <r>
    <d v="2023-01-21T01:06:32"/>
    <x v="9"/>
    <n v="29"/>
    <s v="VALENCIA MENDOZA JHON"/>
    <x v="7"/>
    <x v="0"/>
    <n v="96"/>
    <n v="32"/>
    <n v="81.279661016949106"/>
    <m/>
    <n v="35225.847500000003"/>
    <x v="0"/>
    <n v="13177.419400000001"/>
    <x v="535"/>
    <x v="0"/>
    <m/>
  </r>
  <r>
    <d v="2023-01-21T01:06:32"/>
    <x v="1"/>
    <n v="32"/>
    <s v="ESCOBAR BRAN MATEO"/>
    <x v="1"/>
    <x v="0"/>
    <n v="288"/>
    <n v="26.181818181818201"/>
    <n v="298.02542372881402"/>
    <s v="3 Descuentos (Despachadora Isabel y Jefe de ruta) "/>
    <n v="129161.44070000001"/>
    <x v="0"/>
    <n v="13177.419400000001"/>
    <x v="535"/>
    <x v="0"/>
    <m/>
  </r>
  <r>
    <d v="2023-01-21T01:06:32"/>
    <x v="1"/>
    <n v="33"/>
    <s v="DE OSSA TORRES CARLOS ANDRES"/>
    <x v="4"/>
    <x v="0"/>
    <n v="182"/>
    <n v="26"/>
    <n v="189.65254237288099"/>
    <m/>
    <n v="82193.644100000005"/>
    <x v="0"/>
    <n v="13177.419400000001"/>
    <x v="535"/>
    <x v="0"/>
    <m/>
  </r>
  <r>
    <d v="2023-01-21T01:06:32"/>
    <x v="1"/>
    <n v="34"/>
    <s v="MONTOYA OSPINA GILBERTO ANTONIO"/>
    <x v="9"/>
    <x v="0"/>
    <n v="337"/>
    <n v="28.0833333333333"/>
    <n v="325.11864406779699"/>
    <s v="2 Descuentos (Propietario) "/>
    <n v="140903.3898"/>
    <x v="0"/>
    <n v="13177.419400000001"/>
    <x v="535"/>
    <x v="0"/>
    <m/>
  </r>
  <r>
    <d v="2023-01-21T01:06:32"/>
    <x v="1"/>
    <n v="35"/>
    <s v="URIBE HERRERA JUAN ESTEBAN"/>
    <x v="3"/>
    <x v="0"/>
    <n v="267"/>
    <n v="26.7"/>
    <n v="270.93220338983099"/>
    <s v="1 Descuento (Transbordo veh 22)"/>
    <n v="117419.4915"/>
    <x v="1"/>
    <n v="13177.419400000001"/>
    <x v="535"/>
    <x v="0"/>
    <m/>
  </r>
  <r>
    <d v="2023-01-21T01:06:32"/>
    <x v="1"/>
    <n v="37"/>
    <s v="BARRANTES GALLEGO DANIEL CAMILO"/>
    <x v="7"/>
    <x v="0"/>
    <n v="94"/>
    <n v="31.3333333333333"/>
    <n v="81.279661016949106"/>
    <m/>
    <n v="35225.847500000003"/>
    <x v="1"/>
    <n v="13177.419400000001"/>
    <x v="535"/>
    <x v="0"/>
    <m/>
  </r>
  <r>
    <d v="2023-01-21T01:06:33"/>
    <x v="1"/>
    <n v="38"/>
    <s v="VERENZUELA MARTINEZ ALEXANDER"/>
    <x v="3"/>
    <x v="0"/>
    <n v="279"/>
    <n v="29.3684210526316"/>
    <n v="257.38559322033899"/>
    <s v="5 Descuentos (2 Conducts, 2 Propietarios y Usuario desubicado) "/>
    <n v="111548.5169"/>
    <x v="0"/>
    <n v="13177.419400000001"/>
    <x v="535"/>
    <x v="0"/>
    <m/>
  </r>
  <r>
    <d v="2023-01-21T01:06:33"/>
    <x v="1"/>
    <n v="41"/>
    <s v="GARCIA DAVID WILSON ALBERTO"/>
    <x v="6"/>
    <x v="0"/>
    <n v="204"/>
    <n v="25.5"/>
    <n v="216.74576271186399"/>
    <s v="1 Descuento (Jefe de ruta) "/>
    <n v="93935.593200000003"/>
    <x v="1"/>
    <n v="13177.419400000001"/>
    <x v="535"/>
    <x v="0"/>
    <m/>
  </r>
  <r>
    <d v="2023-01-21T01:06:33"/>
    <x v="1"/>
    <n v="42"/>
    <s v="BARRANTES GALLEGO DANIEL CAMILO"/>
    <x v="7"/>
    <x v="0"/>
    <n v="74"/>
    <n v="24.6666666666667"/>
    <n v="81.279661016949106"/>
    <s v="2 Descuentos (Conduct y Usuario desubicado) "/>
    <n v="35225.847500000003"/>
    <x v="0"/>
    <n v="13177.419400000001"/>
    <x v="535"/>
    <x v="0"/>
    <m/>
  </r>
  <r>
    <d v="2023-01-21T01:06:41"/>
    <x v="1"/>
    <n v="3"/>
    <s v="HURTADO MADRID JUAN ESTEBAN"/>
    <x v="4"/>
    <x v="0"/>
    <n v="137"/>
    <n v="19.571428571428601"/>
    <n v="137"/>
    <m/>
    <n v="54000"/>
    <x v="0"/>
    <n v="14080"/>
    <x v="535"/>
    <x v="0"/>
    <m/>
  </r>
  <r>
    <d v="2023-01-21T01:06:41"/>
    <x v="9"/>
    <n v="26"/>
    <s v="LONDOO LOPERA DUVAN ANDRES"/>
    <x v="0"/>
    <x v="0"/>
    <n v="198"/>
    <n v="22"/>
    <n v="198"/>
    <m/>
    <n v="81900"/>
    <x v="0"/>
    <n v="14080"/>
    <x v="535"/>
    <x v="0"/>
    <m/>
  </r>
  <r>
    <d v="2023-01-21T01:06:41"/>
    <x v="1"/>
    <n v="36"/>
    <s v="LONDOO CADAVID DAVID SANTIAGO"/>
    <x v="0"/>
    <x v="1"/>
    <n v="184"/>
    <n v="20.4444444444444"/>
    <n v="184"/>
    <s v="1 Descuento (Propietario) "/>
    <n v="78750"/>
    <x v="0"/>
    <n v="14080"/>
    <x v="535"/>
    <x v="0"/>
    <m/>
  </r>
  <r>
    <d v="2023-01-21T01:06:41"/>
    <x v="1"/>
    <n v="40"/>
    <s v="LONDOO ORTIZ ARNOLD DAVID"/>
    <x v="6"/>
    <x v="0"/>
    <n v="185"/>
    <n v="23.125"/>
    <n v="185"/>
    <m/>
    <n v="79650"/>
    <x v="0"/>
    <n v="14080"/>
    <x v="535"/>
    <x v="0"/>
    <m/>
  </r>
  <r>
    <d v="2023-01-22T00:34:29"/>
    <x v="9"/>
    <n v="1"/>
    <s v="NARANJO USME DUVAN ANDRES"/>
    <x v="3"/>
    <x v="0"/>
    <n v="214"/>
    <n v="21.4"/>
    <n v="241.616161616162"/>
    <s v="1 Descuento (Jefe de ruta) "/>
    <n v="104227.2727"/>
    <x v="0"/>
    <n v="14263.3333"/>
    <x v="536"/>
    <x v="0"/>
    <m/>
  </r>
  <r>
    <d v="2023-01-22T00:34:30"/>
    <x v="9"/>
    <n v="2"/>
    <s v="DAVID TORRES GEIDER"/>
    <x v="2"/>
    <x v="0"/>
    <n v="152"/>
    <n v="27.636363636363601"/>
    <n v="132.888888888889"/>
    <m/>
    <n v="57325"/>
    <x v="1"/>
    <n v="14263.3333"/>
    <x v="536"/>
    <x v="0"/>
    <m/>
  </r>
  <r>
    <d v="2023-01-22T00:34:30"/>
    <x v="9"/>
    <n v="3"/>
    <s v="CANO JIMENEZ ESNEIDER"/>
    <x v="0"/>
    <x v="3"/>
    <n v="178"/>
    <n v="19.7777777777778"/>
    <n v="217.45454545454501"/>
    <m/>
    <n v="93804.545499999993"/>
    <x v="0"/>
    <n v="14263.3333"/>
    <x v="536"/>
    <x v="0"/>
    <m/>
  </r>
  <r>
    <d v="2023-01-22T00:34:30"/>
    <x v="9"/>
    <n v="4"/>
    <s v="IDARRAGA GARCIA MIGUEL ANGEL"/>
    <x v="6"/>
    <x v="0"/>
    <n v="198"/>
    <n v="24.75"/>
    <n v="193.29292929292899"/>
    <m/>
    <n v="83381.818199999994"/>
    <x v="0"/>
    <n v="14263.3333"/>
    <x v="536"/>
    <x v="0"/>
    <m/>
  </r>
  <r>
    <d v="2023-01-22T00:34:30"/>
    <x v="9"/>
    <n v="8"/>
    <s v="VACA FIERRO ROBINSON"/>
    <x v="0"/>
    <x v="0"/>
    <n v="238"/>
    <n v="26.4444444444444"/>
    <n v="217.45454545454501"/>
    <s v="2 Descuentos (Jefe de ruta) "/>
    <n v="93804.545499999993"/>
    <x v="1"/>
    <n v="14263.3333"/>
    <x v="536"/>
    <x v="0"/>
    <m/>
  </r>
  <r>
    <d v="2023-01-22T00:34:30"/>
    <x v="9"/>
    <n v="10"/>
    <s v="NARANJO NARANJO ELKIN BRAYAN"/>
    <x v="4"/>
    <x v="0"/>
    <n v="206"/>
    <n v="29.428571428571399"/>
    <n v="169.13131313131299"/>
    <m/>
    <n v="72959.090899999996"/>
    <x v="0"/>
    <n v="14263.3333"/>
    <x v="536"/>
    <x v="0"/>
    <m/>
  </r>
  <r>
    <d v="2023-01-22T00:34:30"/>
    <x v="1"/>
    <n v="12"/>
    <s v="MORALES CASTAEDA JONNY EDISON"/>
    <x v="6"/>
    <x v="0"/>
    <n v="217"/>
    <n v="27.125"/>
    <n v="193.29292929292899"/>
    <m/>
    <n v="83381.818199999994"/>
    <x v="0"/>
    <n v="14263.3333"/>
    <x v="536"/>
    <x v="0"/>
    <m/>
  </r>
  <r>
    <d v="2023-01-22T00:34:31"/>
    <x v="1"/>
    <n v="13"/>
    <s v="BOLIVAR PARIAS RICARDO STIVEN"/>
    <x v="0"/>
    <x v="0"/>
    <n v="212"/>
    <n v="23.5555555555556"/>
    <n v="217.45454545454501"/>
    <m/>
    <n v="93804.545499999993"/>
    <x v="0"/>
    <n v="14263.3333"/>
    <x v="536"/>
    <x v="0"/>
    <m/>
  </r>
  <r>
    <d v="2023-01-22T00:34:31"/>
    <x v="1"/>
    <n v="14"/>
    <s v="JIMENEZ JIMENEZ OMAR DAVID"/>
    <x v="0"/>
    <x v="0"/>
    <n v="237"/>
    <n v="26.3333333333333"/>
    <n v="217.45454545454501"/>
    <m/>
    <n v="93804.545499999993"/>
    <x v="1"/>
    <n v="14263.3333"/>
    <x v="536"/>
    <x v="0"/>
    <m/>
  </r>
  <r>
    <d v="2023-01-22T00:34:31"/>
    <x v="1"/>
    <n v="17"/>
    <s v="GALINDEZ CHAVARRIAGA LUIS FERNANDO"/>
    <x v="3"/>
    <x v="0"/>
    <n v="234"/>
    <n v="23.4"/>
    <n v="241.616161616162"/>
    <m/>
    <n v="104227.2727"/>
    <x v="0"/>
    <n v="14263.3333"/>
    <x v="536"/>
    <x v="0"/>
    <m/>
  </r>
  <r>
    <d v="2023-01-22T00:34:31"/>
    <x v="1"/>
    <n v="18"/>
    <s v="LUJAN LOPERA FABIAN ALEXIS"/>
    <x v="6"/>
    <x v="0"/>
    <n v="155"/>
    <n v="20.6666666666667"/>
    <n v="181.21212121212099"/>
    <s v="4 Descuentos (Despachadora Isabel e Incidente con Usuarios) "/>
    <n v="78170.454500000007"/>
    <x v="0"/>
    <n v="14263.3333"/>
    <x v="536"/>
    <x v="0"/>
    <m/>
  </r>
  <r>
    <d v="2023-01-22T00:34:31"/>
    <x v="1"/>
    <n v="20"/>
    <s v="AGUILAR RODRIGUEZ LUZGARDO"/>
    <x v="1"/>
    <x v="0"/>
    <n v="243"/>
    <n v="22.090909090909101"/>
    <n v="265.777777777778"/>
    <m/>
    <n v="114650"/>
    <x v="0"/>
    <n v="14263.3333"/>
    <x v="536"/>
    <x v="0"/>
    <m/>
  </r>
  <r>
    <d v="2023-01-22T00:34:32"/>
    <x v="1"/>
    <n v="21"/>
    <s v="HURTADO MADRID JUAN ESTEBAN"/>
    <x v="8"/>
    <x v="0"/>
    <n v="128"/>
    <n v="25.6"/>
    <n v="120.808080808081"/>
    <m/>
    <n v="52113.636400000003"/>
    <x v="0"/>
    <n v="14263.3333"/>
    <x v="536"/>
    <x v="0"/>
    <m/>
  </r>
  <r>
    <d v="2023-01-22T00:34:32"/>
    <x v="1"/>
    <n v="22"/>
    <s v="QUIRAMA CASTAEDA JHON JADER"/>
    <x v="0"/>
    <x v="0"/>
    <n v="195"/>
    <n v="21.6666666666667"/>
    <n v="217.45454545454501"/>
    <m/>
    <n v="93804.545499999993"/>
    <x v="1"/>
    <n v="14263.3333"/>
    <x v="536"/>
    <x v="0"/>
    <m/>
  </r>
  <r>
    <d v="2023-01-22T00:34:32"/>
    <x v="1"/>
    <n v="23"/>
    <s v="GIL BRAN DUVEIMAR"/>
    <x v="0"/>
    <x v="0"/>
    <n v="214"/>
    <n v="23.7777777777778"/>
    <n v="217.45454545454501"/>
    <m/>
    <n v="93804.545499999993"/>
    <x v="2"/>
    <n v="14263.3333"/>
    <x v="536"/>
    <x v="0"/>
    <m/>
  </r>
  <r>
    <d v="2023-01-22T00:34:32"/>
    <x v="1"/>
    <n v="24"/>
    <s v="GRISALES VILLA JUAN DAVID"/>
    <x v="0"/>
    <x v="0"/>
    <n v="202"/>
    <n v="22.4444444444444"/>
    <n v="217.45454545454501"/>
    <s v="2 Descuentos (Despachadora Isabel y Conduct) "/>
    <n v="93804.545499999993"/>
    <x v="0"/>
    <n v="14263.3333"/>
    <x v="536"/>
    <x v="0"/>
    <m/>
  </r>
  <r>
    <d v="2023-01-22T00:34:32"/>
    <x v="1"/>
    <n v="27"/>
    <s v="DURANGO DAVID JOSE"/>
    <x v="2"/>
    <x v="0"/>
    <n v="140"/>
    <n v="25.454545454545499"/>
    <n v="132.888888888889"/>
    <m/>
    <n v="57325"/>
    <x v="0"/>
    <n v="14263.3333"/>
    <x v="536"/>
    <x v="0"/>
    <m/>
  </r>
  <r>
    <d v="2023-01-22T00:34:32"/>
    <x v="1"/>
    <n v="28"/>
    <s v="ORTEGA ARROYAVE JUAN PABLO"/>
    <x v="4"/>
    <x v="3"/>
    <n v="207"/>
    <n v="29.571428571428601"/>
    <n v="169.13131313131299"/>
    <m/>
    <n v="72959.090899999996"/>
    <x v="0"/>
    <n v="14263.3333"/>
    <x v="536"/>
    <x v="0"/>
    <m/>
  </r>
  <r>
    <d v="2023-01-22T00:34:33"/>
    <x v="1"/>
    <n v="29"/>
    <s v="PIEDRAHITA MUOZ JUAN PABLO"/>
    <x v="4"/>
    <x v="3"/>
    <n v="189"/>
    <n v="27"/>
    <n v="169.13131313131299"/>
    <m/>
    <n v="72959.090899999996"/>
    <x v="0"/>
    <n v="14263.3333"/>
    <x v="536"/>
    <x v="0"/>
    <m/>
  </r>
  <r>
    <d v="2023-01-22T00:34:33"/>
    <x v="9"/>
    <n v="31"/>
    <s v="DURANGO PAEZ GILDARDO"/>
    <x v="0"/>
    <x v="3"/>
    <n v="188"/>
    <n v="20.8888888888889"/>
    <n v="217.45454545454501"/>
    <m/>
    <n v="93804.545499999993"/>
    <x v="0"/>
    <n v="14263.3333"/>
    <x v="536"/>
    <x v="0"/>
    <m/>
  </r>
  <r>
    <d v="2023-01-22T00:34:33"/>
    <x v="9"/>
    <n v="32"/>
    <s v="ESCOBAR BRAN MATEO"/>
    <x v="3"/>
    <x v="0"/>
    <n v="275"/>
    <n v="27.5"/>
    <n v="241.616161616162"/>
    <s v="1 Descuento (Jefe de ruta) "/>
    <n v="104227.2727"/>
    <x v="0"/>
    <n v="14263.3333"/>
    <x v="536"/>
    <x v="0"/>
    <m/>
  </r>
  <r>
    <d v="2023-01-22T00:34:33"/>
    <x v="9"/>
    <n v="33"/>
    <s v="DE OSSA TORRES CARLOS ANDRES"/>
    <x v="6"/>
    <x v="3"/>
    <n v="180"/>
    <n v="22.5"/>
    <n v="193.29292929292899"/>
    <m/>
    <n v="83381.818199999994"/>
    <x v="0"/>
    <n v="14263.3333"/>
    <x v="536"/>
    <x v="0"/>
    <m/>
  </r>
  <r>
    <d v="2023-01-22T00:34:33"/>
    <x v="9"/>
    <n v="34"/>
    <s v="MONTOYA OSPINA GILBERTO ANTONIO"/>
    <x v="1"/>
    <x v="3"/>
    <n v="262"/>
    <n v="23.818181818181799"/>
    <n v="265.777777777778"/>
    <s v="3 Descuentos (Jefe de ruta) "/>
    <n v="114650"/>
    <x v="0"/>
    <n v="14263.3333"/>
    <x v="536"/>
    <x v="0"/>
    <m/>
  </r>
  <r>
    <d v="2023-01-22T00:34:33"/>
    <x v="9"/>
    <n v="35"/>
    <s v="URIBE HERRERA JUAN ESTEBAN"/>
    <x v="0"/>
    <x v="3"/>
    <n v="255"/>
    <n v="28.3333333333333"/>
    <n v="217.45454545454501"/>
    <m/>
    <n v="93804.545499999993"/>
    <x v="1"/>
    <n v="14263.3333"/>
    <x v="536"/>
    <x v="0"/>
    <m/>
  </r>
  <r>
    <d v="2023-01-22T00:34:33"/>
    <x v="9"/>
    <n v="37"/>
    <s v="LONDOO ORTIZ ARNOLD DAVID"/>
    <x v="0"/>
    <x v="0"/>
    <n v="199"/>
    <n v="22.1111111111111"/>
    <n v="217.45454545454501"/>
    <m/>
    <n v="93804.545499999993"/>
    <x v="1"/>
    <n v="14263.3333"/>
    <x v="536"/>
    <x v="0"/>
    <m/>
  </r>
  <r>
    <d v="2023-01-22T00:34:34"/>
    <x v="9"/>
    <n v="38"/>
    <s v="VERENZUELA MARTINEZ ALEXANDER"/>
    <x v="0"/>
    <x v="0"/>
    <n v="219"/>
    <n v="24.3333333333333"/>
    <n v="217.45454545454501"/>
    <m/>
    <n v="93804.545499999993"/>
    <x v="0"/>
    <n v="14263.3333"/>
    <x v="536"/>
    <x v="0"/>
    <m/>
  </r>
  <r>
    <d v="2023-01-22T00:34:34"/>
    <x v="9"/>
    <n v="39"/>
    <s v="POSSO CORREA SANTIAGO ELIECER"/>
    <x v="3"/>
    <x v="0"/>
    <n v="219"/>
    <n v="21.9"/>
    <n v="241.616161616162"/>
    <s v="1 Descuento (Usuario desubicado) "/>
    <n v="104227.2727"/>
    <x v="0"/>
    <n v="14263.3333"/>
    <x v="536"/>
    <x v="0"/>
    <m/>
  </r>
  <r>
    <d v="2023-01-22T00:34:34"/>
    <x v="9"/>
    <n v="40"/>
    <s v="OCAMPO OCAMPO ANTONIO JOSE"/>
    <x v="0"/>
    <x v="0"/>
    <n v="213"/>
    <n v="23.6666666666667"/>
    <n v="217.45454545454501"/>
    <s v="4 Descuentos (Transbordo veh 08) "/>
    <n v="93804.545499999993"/>
    <x v="0"/>
    <n v="14263.3333"/>
    <x v="536"/>
    <x v="0"/>
    <m/>
  </r>
  <r>
    <d v="2023-01-22T00:34:34"/>
    <x v="9"/>
    <n v="41"/>
    <s v="GARCIA DAVID WILSON ALBERTO"/>
    <x v="0"/>
    <x v="0"/>
    <n v="211"/>
    <n v="23.4444444444444"/>
    <n v="217.45454545454501"/>
    <m/>
    <n v="93804.545499999993"/>
    <x v="1"/>
    <n v="14263.3333"/>
    <x v="536"/>
    <x v="0"/>
    <m/>
  </r>
  <r>
    <d v="2023-01-22T00:34:42"/>
    <x v="9"/>
    <n v="11"/>
    <s v="MEJIA YEISON"/>
    <x v="2"/>
    <x v="0"/>
    <n v="104"/>
    <n v="17.3333333333333"/>
    <n v="104"/>
    <m/>
    <n v="43875"/>
    <x v="0"/>
    <n v="10200"/>
    <x v="536"/>
    <x v="0"/>
    <m/>
  </r>
  <r>
    <d v="2023-01-22T00:34:42"/>
    <x v="1"/>
    <n v="26"/>
    <s v="LONDOO LOPERA DUVAN ANDRES"/>
    <x v="6"/>
    <x v="1"/>
    <n v="155"/>
    <n v="19.375"/>
    <n v="155"/>
    <m/>
    <n v="57325"/>
    <x v="0"/>
    <n v="10200"/>
    <x v="536"/>
    <x v="0"/>
    <m/>
  </r>
  <r>
    <d v="2023-01-22T00:34:42"/>
    <x v="9"/>
    <n v="36"/>
    <s v="LONDOO CADAVID DAVID SANTIAGO"/>
    <x v="0"/>
    <x v="0"/>
    <n v="163"/>
    <n v="18.1111111111111"/>
    <n v="163"/>
    <s v="2 Descuentos (Jefe de ruta) "/>
    <n v="69300"/>
    <x v="0"/>
    <n v="10200"/>
    <x v="536"/>
    <x v="0"/>
    <m/>
  </r>
  <r>
    <d v="2023-01-22T00:34:42"/>
    <x v="1"/>
    <n v="42"/>
    <s v="BARRANTES GALLEGO DANIEL CAMILO"/>
    <x v="8"/>
    <x v="0"/>
    <n v="88"/>
    <n v="17.600000000000001"/>
    <n v="88"/>
    <m/>
    <n v="37350"/>
    <x v="0"/>
    <n v="10200"/>
    <x v="536"/>
    <x v="0"/>
    <m/>
  </r>
  <r>
    <d v="2023-01-22T23:39:39"/>
    <x v="11"/>
    <n v="7"/>
    <s v="VILLA RIOS JHON ANDERSON"/>
    <x v="0"/>
    <x v="0"/>
    <n v="203"/>
    <n v="22.5555555555556"/>
    <n v="191.094339622641"/>
    <m/>
    <n v="81942.452799999999"/>
    <x v="1"/>
    <n v="11342.105299999999"/>
    <x v="537"/>
    <x v="0"/>
    <m/>
  </r>
  <r>
    <d v="2023-01-22T23:39:39"/>
    <x v="11"/>
    <n v="21"/>
    <s v="MONSALVE OCAMPO EDISON GUSTAVO"/>
    <x v="4"/>
    <x v="0"/>
    <n v="131"/>
    <n v="18.714285714285701"/>
    <n v="148.62893081761001"/>
    <m/>
    <n v="63733.018900000003"/>
    <x v="0"/>
    <n v="11342.105299999999"/>
    <x v="537"/>
    <x v="0"/>
    <m/>
  </r>
  <r>
    <d v="2023-01-22T23:39:39"/>
    <x v="11"/>
    <n v="22"/>
    <s v="QUIRAMA CASTAEDA JHON JADER"/>
    <x v="3"/>
    <x v="0"/>
    <n v="223"/>
    <n v="22.3"/>
    <n v="212.32704402515699"/>
    <s v="5 Descuentos (Transbordo veh 28) "/>
    <n v="91047.169800000003"/>
    <x v="1"/>
    <n v="11342.105299999999"/>
    <x v="537"/>
    <x v="0"/>
    <m/>
  </r>
  <r>
    <d v="2023-01-22T23:39:39"/>
    <x v="11"/>
    <n v="23"/>
    <s v="GIL BRAN DUVEIMAR"/>
    <x v="1"/>
    <x v="0"/>
    <n v="216"/>
    <n v="19.636363636363601"/>
    <n v="233.55974842767299"/>
    <s v="2 Descuentos (Conducts)"/>
    <n v="100151.88679999999"/>
    <x v="2"/>
    <n v="11342.105299999999"/>
    <x v="537"/>
    <x v="0"/>
    <m/>
  </r>
  <r>
    <d v="2023-01-22T23:39:39"/>
    <x v="11"/>
    <n v="24"/>
    <s v="GRISALES VILLA JUAN DAVID"/>
    <x v="0"/>
    <x v="0"/>
    <n v="160"/>
    <n v="17.7777777777778"/>
    <n v="191.094339622641"/>
    <s v="1 Descuento (Conduct) "/>
    <n v="81942.452799999999"/>
    <x v="0"/>
    <n v="11342.105299999999"/>
    <x v="537"/>
    <x v="0"/>
    <m/>
  </r>
  <r>
    <d v="2023-01-22T23:39:39"/>
    <x v="11"/>
    <n v="26"/>
    <s v="FRANCO BRAVO JHOAN FERNANDO"/>
    <x v="0"/>
    <x v="0"/>
    <n v="172"/>
    <n v="19.1111111111111"/>
    <n v="191.094339622641"/>
    <m/>
    <n v="81942.452799999999"/>
    <x v="0"/>
    <n v="11342.105299999999"/>
    <x v="537"/>
    <x v="0"/>
    <m/>
  </r>
  <r>
    <d v="2023-01-22T23:39:40"/>
    <x v="11"/>
    <n v="29"/>
    <s v="VALENCIA MENDOZA JHON"/>
    <x v="6"/>
    <x v="0"/>
    <n v="184"/>
    <n v="23"/>
    <n v="169.861635220126"/>
    <m/>
    <n v="72837.735799999995"/>
    <x v="0"/>
    <n v="11342.105299999999"/>
    <x v="537"/>
    <x v="0"/>
    <m/>
  </r>
  <r>
    <d v="2023-01-22T23:39:40"/>
    <x v="11"/>
    <n v="31"/>
    <s v="DURANGO PAEZ GILDARDO"/>
    <x v="0"/>
    <x v="0"/>
    <n v="208"/>
    <n v="23.1111111111111"/>
    <n v="191.094339622641"/>
    <m/>
    <n v="81942.452799999999"/>
    <x v="0"/>
    <n v="11342.105299999999"/>
    <x v="537"/>
    <x v="0"/>
    <m/>
  </r>
  <r>
    <d v="2023-01-22T23:39:40"/>
    <x v="11"/>
    <n v="32"/>
    <s v="HIGUITA JHOSIMAR"/>
    <x v="0"/>
    <x v="0"/>
    <n v="199"/>
    <n v="22.1111111111111"/>
    <n v="191.094339622641"/>
    <m/>
    <n v="81942.452799999999"/>
    <x v="0"/>
    <n v="11342.105299999999"/>
    <x v="537"/>
    <x v="0"/>
    <m/>
  </r>
  <r>
    <d v="2023-01-22T23:39:40"/>
    <x v="11"/>
    <n v="33"/>
    <s v="DE OSSA TORRES CARLOS ANDRES"/>
    <x v="0"/>
    <x v="0"/>
    <n v="158"/>
    <n v="17.5555555555556"/>
    <n v="191.094339622641"/>
    <m/>
    <n v="81942.452799999999"/>
    <x v="0"/>
    <n v="11342.105299999999"/>
    <x v="537"/>
    <x v="0"/>
    <m/>
  </r>
  <r>
    <d v="2023-01-22T23:39:40"/>
    <x v="11"/>
    <n v="34"/>
    <s v="MONTOYA OSPINA GILBERTO ANTONIO"/>
    <x v="6"/>
    <x v="0"/>
    <n v="215"/>
    <n v="26.875"/>
    <n v="169.861635220126"/>
    <m/>
    <n v="72837.735799999995"/>
    <x v="0"/>
    <n v="11342.105299999999"/>
    <x v="537"/>
    <x v="0"/>
    <m/>
  </r>
  <r>
    <d v="2023-01-22T23:39:40"/>
    <x v="11"/>
    <n v="35"/>
    <s v="URIBE HERRERA JUAN ESTEBAN"/>
    <x v="6"/>
    <x v="0"/>
    <n v="182"/>
    <n v="22.75"/>
    <n v="169.861635220126"/>
    <m/>
    <n v="72837.735799999995"/>
    <x v="1"/>
    <n v="11342.105299999999"/>
    <x v="537"/>
    <x v="0"/>
    <m/>
  </r>
  <r>
    <d v="2023-01-22T23:39:40"/>
    <x v="11"/>
    <n v="36"/>
    <s v="AGUILAR RODRIGUEZ LUZGARDO"/>
    <x v="6"/>
    <x v="0"/>
    <n v="190"/>
    <n v="23.75"/>
    <n v="169.861635220126"/>
    <s v="1 Descuento (Usuario desubicado) "/>
    <n v="72837.735799999995"/>
    <x v="0"/>
    <n v="11342.105299999999"/>
    <x v="537"/>
    <x v="0"/>
    <m/>
  </r>
  <r>
    <d v="2023-01-22T23:39:41"/>
    <x v="11"/>
    <n v="37"/>
    <s v="LONDOO ORTIZ ARNOLD DAVID"/>
    <x v="3"/>
    <x v="0"/>
    <n v="182"/>
    <n v="18.2"/>
    <n v="212.32704402515699"/>
    <m/>
    <n v="91047.169800000003"/>
    <x v="1"/>
    <n v="11342.105299999999"/>
    <x v="537"/>
    <x v="0"/>
    <m/>
  </r>
  <r>
    <d v="2023-01-22T23:39:41"/>
    <x v="11"/>
    <n v="39"/>
    <s v="PIEDRAHITA MUOZ JUAN PABLO"/>
    <x v="0"/>
    <x v="0"/>
    <n v="219"/>
    <n v="24.3333333333333"/>
    <n v="191.094339622641"/>
    <m/>
    <n v="81942.452799999999"/>
    <x v="0"/>
    <n v="11342.105299999999"/>
    <x v="537"/>
    <x v="0"/>
    <m/>
  </r>
  <r>
    <d v="2023-01-22T23:39:41"/>
    <x v="11"/>
    <n v="40"/>
    <s v="LONDOO LOPERA DUVAN ANDRES"/>
    <x v="4"/>
    <x v="0"/>
    <n v="130"/>
    <n v="18.571428571428601"/>
    <n v="148.62893081761001"/>
    <m/>
    <n v="63733.018900000003"/>
    <x v="0"/>
    <n v="11342.105299999999"/>
    <x v="537"/>
    <x v="0"/>
    <m/>
  </r>
  <r>
    <d v="2023-01-22T23:39:41"/>
    <x v="11"/>
    <n v="41"/>
    <s v="GARCIA DAVID WILSON ALBERTO"/>
    <x v="3"/>
    <x v="0"/>
    <n v="215"/>
    <n v="21.5"/>
    <n v="212.32704402515699"/>
    <m/>
    <n v="91047.169800000003"/>
    <x v="1"/>
    <n v="11342.105299999999"/>
    <x v="537"/>
    <x v="0"/>
    <m/>
  </r>
  <r>
    <d v="2023-01-22T23:39:41"/>
    <x v="11"/>
    <n v="42"/>
    <s v="HURTADO MADRID JUAN ESTEBAN"/>
    <x v="0"/>
    <x v="0"/>
    <n v="189"/>
    <n v="21"/>
    <n v="191.094339622641"/>
    <m/>
    <n v="81942.452799999999"/>
    <x v="0"/>
    <n v="11342.105299999999"/>
    <x v="537"/>
    <x v="0"/>
    <m/>
  </r>
  <r>
    <d v="2023-01-22T23:39:46"/>
    <x v="11"/>
    <n v="27"/>
    <s v="DURANGO DAVID JOSE"/>
    <x v="6"/>
    <x v="0"/>
    <n v="136"/>
    <n v="17"/>
    <n v="136"/>
    <m/>
    <n v="57600"/>
    <x v="0"/>
    <n v="8966.6666999999998"/>
    <x v="537"/>
    <x v="0"/>
    <m/>
  </r>
  <r>
    <d v="2023-01-22T23:39:46"/>
    <x v="11"/>
    <n v="28"/>
    <s v="ORTEGA ARROYAVE JUAN PABLO"/>
    <x v="6"/>
    <x v="0"/>
    <n v="133"/>
    <n v="16.625"/>
    <n v="133"/>
    <s v="1 Descuento (Propietario)"/>
    <n v="56250"/>
    <x v="0"/>
    <n v="8966.6666999999998"/>
    <x v="537"/>
    <x v="0"/>
    <m/>
  </r>
  <r>
    <d v="2023-01-24T00:36:20"/>
    <x v="1"/>
    <n v="2"/>
    <s v="DAVID TORRES GEIDER"/>
    <x v="3"/>
    <x v="0"/>
    <n v="217"/>
    <n v="21.7"/>
    <n v="236.61921708185099"/>
    <m/>
    <n v="101978.6477"/>
    <x v="1"/>
    <n v="12880"/>
    <x v="538"/>
    <x v="0"/>
    <m/>
  </r>
  <r>
    <d v="2023-01-24T00:36:21"/>
    <x v="1"/>
    <n v="3"/>
    <s v="CANO JIMENEZ ESNEIDER"/>
    <x v="4"/>
    <x v="3"/>
    <n v="147"/>
    <n v="21"/>
    <n v="165.63345195729499"/>
    <m/>
    <n v="71385.053400000004"/>
    <x v="0"/>
    <n v="12880"/>
    <x v="538"/>
    <x v="0"/>
    <m/>
  </r>
  <r>
    <d v="2023-01-24T00:36:21"/>
    <x v="1"/>
    <n v="4"/>
    <s v="IDARRAGA GARCIA MIGUEL ANGEL"/>
    <x v="7"/>
    <x v="0"/>
    <n v="79"/>
    <n v="26.3333333333333"/>
    <n v="70.985765124555201"/>
    <m/>
    <n v="30593.594300000001"/>
    <x v="0"/>
    <n v="12880"/>
    <x v="538"/>
    <x v="0"/>
    <m/>
  </r>
  <r>
    <d v="2023-01-24T00:36:21"/>
    <x v="1"/>
    <n v="5"/>
    <s v="MARTINEZ MANCO JUAN FELIPE"/>
    <x v="6"/>
    <x v="0"/>
    <n v="182"/>
    <n v="24.266666666666701"/>
    <n v="177.464412811388"/>
    <m/>
    <n v="76483.985799999995"/>
    <x v="1"/>
    <n v="12880"/>
    <x v="538"/>
    <x v="0"/>
    <m/>
  </r>
  <r>
    <d v="2023-01-24T00:36:21"/>
    <x v="1"/>
    <n v="6"/>
    <s v="ESCOBAR BRAN MATEO"/>
    <x v="0"/>
    <x v="0"/>
    <n v="180"/>
    <n v="20"/>
    <n v="212.957295373665"/>
    <m/>
    <n v="91780.782900000006"/>
    <x v="0"/>
    <n v="12880"/>
    <x v="538"/>
    <x v="0"/>
    <m/>
  </r>
  <r>
    <d v="2023-01-24T00:36:21"/>
    <x v="1"/>
    <n v="7"/>
    <s v="VILLA RIOS JHON ANDERSON"/>
    <x v="4"/>
    <x v="0"/>
    <n v="169"/>
    <n v="24.1428571428571"/>
    <n v="165.63345195729499"/>
    <m/>
    <n v="71385.053400000004"/>
    <x v="1"/>
    <n v="12880"/>
    <x v="538"/>
    <x v="0"/>
    <m/>
  </r>
  <r>
    <d v="2023-01-24T00:36:22"/>
    <x v="1"/>
    <n v="8"/>
    <s v="VACA FIERRO ROBINSON"/>
    <x v="3"/>
    <x v="0"/>
    <n v="288"/>
    <n v="28.8"/>
    <n v="236.61921708185099"/>
    <m/>
    <n v="101978.6477"/>
    <x v="1"/>
    <n v="12880"/>
    <x v="538"/>
    <x v="0"/>
    <m/>
  </r>
  <r>
    <d v="2023-01-24T00:36:22"/>
    <x v="1"/>
    <n v="9"/>
    <s v="IDARRAGA GARCIA MIGUEL ANGEL"/>
    <x v="5"/>
    <x v="0"/>
    <n v="27"/>
    <n v="27"/>
    <n v="23.661921708185101"/>
    <m/>
    <n v="10197.864799999999"/>
    <x v="0"/>
    <n v="12880"/>
    <x v="538"/>
    <x v="0"/>
    <m/>
  </r>
  <r>
    <d v="2023-01-24T00:36:22"/>
    <x v="1"/>
    <n v="10"/>
    <s v="NARANJO NARANJO ELKIN BRAYAN"/>
    <x v="1"/>
    <x v="0"/>
    <n v="229"/>
    <n v="20.818181818181799"/>
    <n v="260.28113879003598"/>
    <s v="17 Descuentos (Incidente con Usuarios) "/>
    <n v="112176.5125"/>
    <x v="0"/>
    <n v="12880"/>
    <x v="538"/>
    <x v="0"/>
    <m/>
  </r>
  <r>
    <d v="2023-01-24T00:36:22"/>
    <x v="9"/>
    <n v="11"/>
    <s v="MEJIA YEISON"/>
    <x v="10"/>
    <x v="0"/>
    <n v="107"/>
    <n v="23.7777777777778"/>
    <n v="106.478647686833"/>
    <m/>
    <n v="45890.391499999998"/>
    <x v="0"/>
    <n v="12880"/>
    <x v="538"/>
    <x v="0"/>
    <m/>
  </r>
  <r>
    <d v="2023-01-24T00:36:22"/>
    <x v="9"/>
    <n v="12"/>
    <s v="MORALES CASTAEDA JONNY EDISON"/>
    <x v="0"/>
    <x v="0"/>
    <n v="202"/>
    <n v="22.4444444444444"/>
    <n v="212.957295373665"/>
    <m/>
    <n v="91780.782900000006"/>
    <x v="0"/>
    <n v="12880"/>
    <x v="538"/>
    <x v="0"/>
    <m/>
  </r>
  <r>
    <d v="2023-01-24T00:36:23"/>
    <x v="9"/>
    <n v="13"/>
    <s v="BOLIVAR PARIAS RICARDO STIVEN"/>
    <x v="8"/>
    <x v="0"/>
    <n v="110"/>
    <n v="22"/>
    <n v="118.309608540925"/>
    <s v="2 Descuentos (Conducts) "/>
    <n v="50989.323799999998"/>
    <x v="0"/>
    <n v="12880"/>
    <x v="538"/>
    <x v="0"/>
    <m/>
  </r>
  <r>
    <d v="2023-01-24T00:36:23"/>
    <x v="9"/>
    <n v="14"/>
    <s v="CARVAJAL SALAZAR HECTOR MARINO"/>
    <x v="4"/>
    <x v="0"/>
    <n v="149"/>
    <n v="21.285714285714299"/>
    <n v="165.63345195729499"/>
    <m/>
    <n v="71385.053400000004"/>
    <x v="1"/>
    <n v="12880"/>
    <x v="538"/>
    <x v="0"/>
    <m/>
  </r>
  <r>
    <d v="2023-01-24T00:36:23"/>
    <x v="9"/>
    <n v="18"/>
    <s v="LUJAN LOPERA FABIAN ALEXIS"/>
    <x v="1"/>
    <x v="0"/>
    <n v="258"/>
    <n v="23.454545454545499"/>
    <n v="260.28113879003598"/>
    <m/>
    <n v="112176.5125"/>
    <x v="0"/>
    <n v="12880"/>
    <x v="538"/>
    <x v="0"/>
    <m/>
  </r>
  <r>
    <d v="2023-01-24T00:36:23"/>
    <x v="9"/>
    <n v="19"/>
    <s v="MEJIA YEISON"/>
    <x v="11"/>
    <x v="0"/>
    <n v="58"/>
    <n v="29"/>
    <n v="47.323843416370103"/>
    <m/>
    <n v="20395.729500000001"/>
    <x v="0"/>
    <n v="12880"/>
    <x v="538"/>
    <x v="0"/>
    <m/>
  </r>
  <r>
    <d v="2023-01-24T00:36:23"/>
    <x v="9"/>
    <n v="20"/>
    <s v="TABORDA ROJAS DIEGO ALEJANDRO"/>
    <x v="6"/>
    <x v="0"/>
    <n v="179"/>
    <n v="22.375"/>
    <n v="189.29537366548001"/>
    <s v="2 Descuentos (Transbordo veh 17) "/>
    <n v="81582.918099999995"/>
    <x v="0"/>
    <n v="12880"/>
    <x v="538"/>
    <x v="0"/>
    <m/>
  </r>
  <r>
    <d v="2023-01-24T00:36:23"/>
    <x v="9"/>
    <n v="21"/>
    <s v="MONSALVE OCAMPO EDISON GUSTAVO"/>
    <x v="0"/>
    <x v="0"/>
    <n v="176"/>
    <n v="19.5555555555556"/>
    <n v="212.957295373665"/>
    <m/>
    <n v="91780.782900000006"/>
    <x v="0"/>
    <n v="12880"/>
    <x v="538"/>
    <x v="0"/>
    <m/>
  </r>
  <r>
    <d v="2023-01-24T00:36:24"/>
    <x v="9"/>
    <n v="22"/>
    <s v="QUIRAMA CASTAEDA JHON JADER"/>
    <x v="0"/>
    <x v="0"/>
    <n v="239"/>
    <n v="26.5555555555556"/>
    <n v="212.957295373665"/>
    <s v="1 Descuento (Propietario) "/>
    <n v="91780.782900000006"/>
    <x v="1"/>
    <n v="12880"/>
    <x v="538"/>
    <x v="0"/>
    <m/>
  </r>
  <r>
    <d v="2023-01-24T00:36:24"/>
    <x v="9"/>
    <n v="23"/>
    <s v="GIL BRAN DUVEIMAR"/>
    <x v="0"/>
    <x v="3"/>
    <n v="213"/>
    <n v="23.6666666666667"/>
    <n v="212.957295373665"/>
    <s v="1 Descuento (Transbordo veh 26)"/>
    <n v="91780.782900000006"/>
    <x v="2"/>
    <n v="12880"/>
    <x v="538"/>
    <x v="0"/>
    <m/>
  </r>
  <r>
    <d v="2023-01-24T00:36:24"/>
    <x v="9"/>
    <n v="24"/>
    <s v="GRISALES VILLA JUAN DAVID"/>
    <x v="0"/>
    <x v="0"/>
    <n v="254"/>
    <n v="28.2222222222222"/>
    <n v="212.957295373665"/>
    <m/>
    <n v="91780.782900000006"/>
    <x v="0"/>
    <n v="12880"/>
    <x v="538"/>
    <x v="0"/>
    <m/>
  </r>
  <r>
    <d v="2023-01-24T00:36:24"/>
    <x v="9"/>
    <n v="26"/>
    <s v="FRANCO BRAVO JHOAN FERNANDO"/>
    <x v="0"/>
    <x v="1"/>
    <n v="219"/>
    <n v="24.3333333333333"/>
    <n v="212.957295373665"/>
    <s v="Se descuenta el viaje de 3 42 pm ya que NO ingresa al 13 sin Autorizacin"/>
    <n v="91780.782900000006"/>
    <x v="0"/>
    <n v="12880"/>
    <x v="538"/>
    <x v="0"/>
    <m/>
  </r>
  <r>
    <d v="2023-01-24T00:36:24"/>
    <x v="9"/>
    <n v="27"/>
    <s v="HENAO MUOZ FERNEY"/>
    <x v="1"/>
    <x v="0"/>
    <n v="259"/>
    <n v="23.545454545454501"/>
    <n v="260.28113879003598"/>
    <m/>
    <n v="112176.5125"/>
    <x v="0"/>
    <n v="12880"/>
    <x v="538"/>
    <x v="0"/>
    <m/>
  </r>
  <r>
    <d v="2023-01-24T00:36:25"/>
    <x v="9"/>
    <n v="29"/>
    <s v="VALENCIA MENDOZA JHON"/>
    <x v="7"/>
    <x v="0"/>
    <n v="84"/>
    <n v="28"/>
    <n v="70.985765124555201"/>
    <m/>
    <n v="30593.594300000001"/>
    <x v="0"/>
    <n v="12880"/>
    <x v="538"/>
    <x v="0"/>
    <m/>
  </r>
  <r>
    <d v="2023-01-24T00:36:25"/>
    <x v="9"/>
    <n v="30"/>
    <s v="HIGUITA JHOSIMAR"/>
    <x v="0"/>
    <x v="3"/>
    <n v="211"/>
    <n v="23.4444444444444"/>
    <n v="212.957295373665"/>
    <s v="1 Descuento (Usuario desubicado) "/>
    <n v="91780.782900000006"/>
    <x v="0"/>
    <n v="12880"/>
    <x v="538"/>
    <x v="0"/>
    <m/>
  </r>
  <r>
    <d v="2023-01-24T00:36:25"/>
    <x v="1"/>
    <n v="31"/>
    <s v="DURANGO PAEZ GILDARDO"/>
    <x v="1"/>
    <x v="0"/>
    <n v="278"/>
    <n v="25.272727272727298"/>
    <n v="260.28113879003598"/>
    <m/>
    <n v="112176.5125"/>
    <x v="0"/>
    <n v="12880"/>
    <x v="538"/>
    <x v="0"/>
    <m/>
  </r>
  <r>
    <d v="2023-01-24T00:36:25"/>
    <x v="1"/>
    <n v="33"/>
    <s v="GIL CORDOBA MATEO"/>
    <x v="1"/>
    <x v="3"/>
    <n v="225"/>
    <n v="20.454545454545499"/>
    <n v="260.28113879003598"/>
    <m/>
    <n v="112176.5125"/>
    <x v="0"/>
    <n v="12880"/>
    <x v="538"/>
    <x v="0"/>
    <m/>
  </r>
  <r>
    <d v="2023-01-24T00:36:25"/>
    <x v="1"/>
    <n v="34"/>
    <s v="MONTOYA OSPINA GILBERTO ANTONIO"/>
    <x v="9"/>
    <x v="0"/>
    <n v="323"/>
    <n v="26.9166666666667"/>
    <n v="283.94306049822097"/>
    <s v="4 Descuentos (Despachadora Isabel, jefe de ruta y Propietario) "/>
    <n v="122374.3772"/>
    <x v="0"/>
    <n v="12880"/>
    <x v="538"/>
    <x v="0"/>
    <m/>
  </r>
  <r>
    <d v="2023-01-24T00:36:26"/>
    <x v="1"/>
    <n v="35"/>
    <s v="URIBE HERRERA JUAN ESTEBAN"/>
    <x v="3"/>
    <x v="0"/>
    <n v="261"/>
    <n v="26.1"/>
    <n v="236.61921708185099"/>
    <m/>
    <n v="101978.6477"/>
    <x v="1"/>
    <n v="12880"/>
    <x v="538"/>
    <x v="0"/>
    <m/>
  </r>
  <r>
    <d v="2023-01-24T00:36:26"/>
    <x v="1"/>
    <n v="37"/>
    <s v="LONDOO CADAVID DAVID SANTIAGO"/>
    <x v="3"/>
    <x v="0"/>
    <n v="237"/>
    <n v="23.7"/>
    <n v="236.61921708185099"/>
    <m/>
    <n v="101978.6477"/>
    <x v="1"/>
    <n v="12880"/>
    <x v="538"/>
    <x v="0"/>
    <m/>
  </r>
  <r>
    <d v="2023-01-24T00:36:26"/>
    <x v="1"/>
    <n v="38"/>
    <s v="AGUILAR RODRIGUEZ LUZGARDO"/>
    <x v="0"/>
    <x v="0"/>
    <n v="206"/>
    <n v="22.8888888888889"/>
    <n v="212.957295373665"/>
    <m/>
    <n v="91780.782900000006"/>
    <x v="0"/>
    <n v="12880"/>
    <x v="538"/>
    <x v="0"/>
    <m/>
  </r>
  <r>
    <d v="2023-01-24T00:36:27"/>
    <x v="1"/>
    <n v="39"/>
    <s v="PIEDRAHITA MUOZ JUAN PABLO"/>
    <x v="0"/>
    <x v="0"/>
    <n v="220"/>
    <n v="24.4444444444444"/>
    <n v="212.957295373665"/>
    <m/>
    <n v="91780.782900000006"/>
    <x v="0"/>
    <n v="12880"/>
    <x v="538"/>
    <x v="0"/>
    <m/>
  </r>
  <r>
    <d v="2023-01-24T00:36:27"/>
    <x v="1"/>
    <n v="40"/>
    <s v="OCAMPO OCAMPO ANTONIO JOSE"/>
    <x v="1"/>
    <x v="3"/>
    <n v="256"/>
    <n v="23.272727272727298"/>
    <n v="260.28113879003598"/>
    <m/>
    <n v="112176.5125"/>
    <x v="0"/>
    <n v="12880"/>
    <x v="538"/>
    <x v="0"/>
    <m/>
  </r>
  <r>
    <d v="2023-01-24T00:36:27"/>
    <x v="1"/>
    <n v="41"/>
    <s v="DE OSSA TORRES CARLOS ANDRES"/>
    <x v="0"/>
    <x v="3"/>
    <n v="186"/>
    <n v="20.6666666666667"/>
    <n v="212.957295373665"/>
    <s v="7 Descuentos (Transbordo)"/>
    <n v="91780.782900000006"/>
    <x v="1"/>
    <n v="12880"/>
    <x v="538"/>
    <x v="0"/>
    <m/>
  </r>
  <r>
    <d v="2023-01-24T00:36:27"/>
    <x v="1"/>
    <n v="42"/>
    <s v="HURTADO MADRID JUAN ESTEBAN"/>
    <x v="0"/>
    <x v="1"/>
    <n v="221"/>
    <n v="24.5555555555556"/>
    <n v="212.957295373665"/>
    <s v="Se descuenta el viaje de 8 58 am ya que abandona ruta sin Autorizacin "/>
    <n v="91780.782900000006"/>
    <x v="0"/>
    <n v="12880"/>
    <x v="538"/>
    <x v="0"/>
    <m/>
  </r>
  <r>
    <d v="2023-01-24T00:36:34"/>
    <x v="1"/>
    <n v="1"/>
    <s v="NARANJO USME DUVAN ANDRES"/>
    <x v="0"/>
    <x v="0"/>
    <n v="174"/>
    <n v="19.3333333333333"/>
    <n v="174"/>
    <s v="2 Descuentos (Propietarios) "/>
    <n v="74250"/>
    <x v="0"/>
    <n v="14900"/>
    <x v="538"/>
    <x v="0"/>
    <m/>
  </r>
  <r>
    <d v="2023-01-24T00:36:34"/>
    <x v="9"/>
    <n v="17"/>
    <s v="GALINDEZ CHAVARRIAGA LUIS FERNANDO"/>
    <x v="3"/>
    <x v="0"/>
    <n v="193"/>
    <n v="19.3"/>
    <n v="193"/>
    <m/>
    <n v="82350"/>
    <x v="0"/>
    <n v="14900"/>
    <x v="538"/>
    <x v="0"/>
    <m/>
  </r>
  <r>
    <d v="2023-01-24T00:36:34"/>
    <x v="9"/>
    <n v="28"/>
    <s v="LONDOO LOPERA DUVAN ANDRES"/>
    <x v="6"/>
    <x v="0"/>
    <n v="146"/>
    <n v="18.25"/>
    <n v="146"/>
    <s v="1 Descuento (Conduct) "/>
    <n v="62100"/>
    <x v="0"/>
    <n v="14900"/>
    <x v="538"/>
    <x v="0"/>
    <m/>
  </r>
  <r>
    <d v="2023-01-24T00:36:34"/>
    <x v="1"/>
    <n v="36"/>
    <s v="MARTINEZ CHAVERRA LUIS NORBERTO"/>
    <x v="9"/>
    <x v="3"/>
    <n v="232"/>
    <n v="19.3333333333333"/>
    <n v="232"/>
    <s v="1 Descuento (Despachadora Isabel)"/>
    <n v="99000"/>
    <x v="0"/>
    <n v="14900"/>
    <x v="538"/>
    <x v="0"/>
    <m/>
  </r>
  <r>
    <d v="2023-01-25T00:50:00"/>
    <x v="9"/>
    <n v="2"/>
    <s v="DAVID TORRES GEIDER"/>
    <x v="0"/>
    <x v="0"/>
    <n v="234"/>
    <n v="26"/>
    <n v="214.40506329113899"/>
    <s v="3 Descuentos (Conducts) "/>
    <n v="92432.2785"/>
    <x v="1"/>
    <n v="14643.75"/>
    <x v="539"/>
    <x v="0"/>
    <m/>
  </r>
  <r>
    <d v="2023-01-25T00:50:00"/>
    <x v="9"/>
    <n v="4"/>
    <s v="IDARRAGA GARCIA MIGUEL ANGEL"/>
    <x v="10"/>
    <x v="0"/>
    <n v="116"/>
    <n v="25.7777777777778"/>
    <n v="107.20253164557001"/>
    <m/>
    <n v="46216.139199999998"/>
    <x v="0"/>
    <n v="14643.75"/>
    <x v="539"/>
    <x v="0"/>
    <m/>
  </r>
  <r>
    <d v="2023-01-25T00:50:00"/>
    <x v="9"/>
    <n v="5"/>
    <s v="MARTINEZ MANCO JUAN FELIPE"/>
    <x v="6"/>
    <x v="0"/>
    <n v="214"/>
    <n v="26.75"/>
    <n v="190.58227848101299"/>
    <s v="5 Descuentos (3 Transbordo veh 39 y 2 Conducts)"/>
    <n v="82162.025299999994"/>
    <x v="1"/>
    <n v="14643.75"/>
    <x v="539"/>
    <x v="0"/>
    <m/>
  </r>
  <r>
    <d v="2023-01-25T00:50:00"/>
    <x v="9"/>
    <n v="6"/>
    <s v="ESCOBAR BRAN MATEO"/>
    <x v="3"/>
    <x v="0"/>
    <n v="202"/>
    <n v="20.2"/>
    <n v="238.22784810126601"/>
    <s v="1 Descuento (Despachadora Isabel)"/>
    <n v="102702.5316"/>
    <x v="0"/>
    <n v="14643.75"/>
    <x v="539"/>
    <x v="0"/>
    <m/>
  </r>
  <r>
    <d v="2023-01-25T00:50:01"/>
    <x v="9"/>
    <n v="7"/>
    <s v="VILLA RIOS JHON ANDERSON"/>
    <x v="2"/>
    <x v="0"/>
    <n v="182"/>
    <n v="30.3333333333333"/>
    <n v="142.93670886075901"/>
    <s v="1 Descuento (Conduct)"/>
    <n v="61621.519"/>
    <x v="1"/>
    <n v="14643.75"/>
    <x v="539"/>
    <x v="0"/>
    <m/>
  </r>
  <r>
    <d v="2023-01-25T00:50:01"/>
    <x v="9"/>
    <n v="8"/>
    <s v="VACA FIERRO ROBINSON"/>
    <x v="3"/>
    <x v="0"/>
    <n v="258"/>
    <n v="25.8"/>
    <n v="238.22784810126601"/>
    <s v="3 Descuentos (Despachador fernando y Transbordo) "/>
    <n v="102702.5316"/>
    <x v="1"/>
    <n v="14643.75"/>
    <x v="539"/>
    <x v="0"/>
    <m/>
  </r>
  <r>
    <d v="2023-01-25T00:50:01"/>
    <x v="9"/>
    <n v="10"/>
    <s v="NARANJO NARANJO ELKIN BRAYAN"/>
    <x v="3"/>
    <x v="0"/>
    <n v="249"/>
    <n v="24.9"/>
    <n v="238.22784810126601"/>
    <s v="3 Descuentos (Conducts) "/>
    <n v="102702.5316"/>
    <x v="0"/>
    <n v="14643.75"/>
    <x v="539"/>
    <x v="0"/>
    <m/>
  </r>
  <r>
    <d v="2023-01-25T00:50:02"/>
    <x v="1"/>
    <n v="11"/>
    <s v="MEJIA YEISON"/>
    <x v="0"/>
    <x v="0"/>
    <n v="207"/>
    <n v="23"/>
    <n v="214.40506329113899"/>
    <s v="1 Descuento (Despachadora Isabel)"/>
    <n v="92432.2785"/>
    <x v="0"/>
    <n v="14643.75"/>
    <x v="539"/>
    <x v="0"/>
    <m/>
  </r>
  <r>
    <d v="2023-01-25T00:50:02"/>
    <x v="1"/>
    <n v="12"/>
    <s v="MORALES CASTAEDA JONNY EDISON"/>
    <x v="3"/>
    <x v="0"/>
    <n v="222"/>
    <n v="22.2"/>
    <n v="238.22784810126601"/>
    <s v="2 Descuentos (Despachador estiven) "/>
    <n v="102702.5316"/>
    <x v="0"/>
    <n v="14643.75"/>
    <x v="539"/>
    <x v="0"/>
    <m/>
  </r>
  <r>
    <d v="2023-01-25T00:50:02"/>
    <x v="1"/>
    <n v="13"/>
    <s v="BOLIVAR PARIAS RICARDO STIVEN"/>
    <x v="4"/>
    <x v="0"/>
    <n v="152"/>
    <n v="21.714285714285701"/>
    <n v="166.759493670886"/>
    <s v="2 Descuentos (Conduct y Jefe de ruta)"/>
    <n v="71891.772200000007"/>
    <x v="0"/>
    <n v="14643.75"/>
    <x v="539"/>
    <x v="0"/>
    <m/>
  </r>
  <r>
    <d v="2023-01-25T00:50:02"/>
    <x v="1"/>
    <n v="14"/>
    <s v="CARVAJAL SALAZAR HECTOR MARINO"/>
    <x v="3"/>
    <x v="0"/>
    <n v="209"/>
    <n v="20.9"/>
    <n v="238.22784810126601"/>
    <s v="2 Descuentos (Propietario) "/>
    <n v="102702.5316"/>
    <x v="1"/>
    <n v="14643.75"/>
    <x v="539"/>
    <x v="0"/>
    <m/>
  </r>
  <r>
    <d v="2023-01-25T00:50:02"/>
    <x v="1"/>
    <n v="17"/>
    <s v="GALINDEZ CHAVARRIAGA LUIS FERNANDO"/>
    <x v="4"/>
    <x v="0"/>
    <n v="163"/>
    <n v="23.285714285714299"/>
    <n v="166.759493670886"/>
    <m/>
    <n v="71891.772200000007"/>
    <x v="0"/>
    <n v="14643.75"/>
    <x v="539"/>
    <x v="0"/>
    <m/>
  </r>
  <r>
    <d v="2023-01-25T00:50:03"/>
    <x v="1"/>
    <n v="18"/>
    <s v="LUJAN LOPERA FABIAN ALEXIS"/>
    <x v="0"/>
    <x v="0"/>
    <n v="226"/>
    <n v="25.1111111111111"/>
    <n v="214.40506329113899"/>
    <m/>
    <n v="92432.2785"/>
    <x v="0"/>
    <n v="14643.75"/>
    <x v="539"/>
    <x v="0"/>
    <m/>
  </r>
  <r>
    <d v="2023-01-25T00:50:03"/>
    <x v="1"/>
    <n v="20"/>
    <s v="TABORDA ROJAS DIEGO ALEJANDRO"/>
    <x v="3"/>
    <x v="0"/>
    <n v="234"/>
    <n v="23.4"/>
    <n v="238.22784810126601"/>
    <m/>
    <n v="102702.5316"/>
    <x v="0"/>
    <n v="14643.75"/>
    <x v="539"/>
    <x v="0"/>
    <m/>
  </r>
  <r>
    <d v="2023-01-25T00:50:03"/>
    <x v="1"/>
    <n v="21"/>
    <s v="MONSALVE OCAMPO EDISON GUSTAVO"/>
    <x v="0"/>
    <x v="0"/>
    <n v="189"/>
    <n v="21"/>
    <n v="214.40506329113899"/>
    <m/>
    <n v="92432.2785"/>
    <x v="0"/>
    <n v="14643.75"/>
    <x v="539"/>
    <x v="0"/>
    <m/>
  </r>
  <r>
    <d v="2023-01-25T00:50:03"/>
    <x v="1"/>
    <n v="22"/>
    <s v="QUIRAMA CASTAEDA JHON JADER"/>
    <x v="7"/>
    <x v="0"/>
    <n v="64"/>
    <n v="21.3333333333333"/>
    <n v="71.468354430379705"/>
    <m/>
    <n v="30810.7595"/>
    <x v="1"/>
    <n v="14643.75"/>
    <x v="539"/>
    <x v="0"/>
    <m/>
  </r>
  <r>
    <d v="2023-01-25T00:50:04"/>
    <x v="1"/>
    <n v="23"/>
    <s v="GIL BRAN DUVEIMAR"/>
    <x v="1"/>
    <x v="0"/>
    <n v="243"/>
    <n v="22.090909090909101"/>
    <n v="262.05063291139197"/>
    <m/>
    <n v="112972.78479999999"/>
    <x v="2"/>
    <n v="14643.75"/>
    <x v="539"/>
    <x v="0"/>
    <m/>
  </r>
  <r>
    <d v="2023-01-25T00:50:04"/>
    <x v="1"/>
    <n v="24"/>
    <s v="VERENZUELA MARTINEZ ALEXANDER"/>
    <x v="0"/>
    <x v="0"/>
    <n v="289"/>
    <n v="32.1111111111111"/>
    <n v="214.40506329113899"/>
    <m/>
    <n v="92432.2785"/>
    <x v="0"/>
    <n v="14643.75"/>
    <x v="539"/>
    <x v="0"/>
    <m/>
  </r>
  <r>
    <d v="2023-01-25T00:50:04"/>
    <x v="1"/>
    <n v="26"/>
    <s v="FRANCO BRAVO JHOAN FERNANDO"/>
    <x v="12"/>
    <x v="3"/>
    <n v="263"/>
    <n v="20.230769230769202"/>
    <n v="309.69620253164601"/>
    <m/>
    <n v="133513.2911"/>
    <x v="0"/>
    <n v="14643.75"/>
    <x v="539"/>
    <x v="0"/>
    <m/>
  </r>
  <r>
    <d v="2023-01-25T00:50:04"/>
    <x v="1"/>
    <n v="27"/>
    <s v="DURANGO DAVID JOSE"/>
    <x v="0"/>
    <x v="0"/>
    <n v="196"/>
    <n v="21.7777777777778"/>
    <n v="214.40506329113899"/>
    <m/>
    <n v="92432.2785"/>
    <x v="0"/>
    <n v="14643.75"/>
    <x v="539"/>
    <x v="0"/>
    <m/>
  </r>
  <r>
    <d v="2023-01-25T00:50:05"/>
    <x v="1"/>
    <n v="28"/>
    <s v="ORTEGA ARROYAVE JUAN PABLO"/>
    <x v="0"/>
    <x v="0"/>
    <n v="191"/>
    <n v="21.2222222222222"/>
    <n v="214.40506329113899"/>
    <s v="5 Descuentos (Jefe de ruta, Despachador estiven) "/>
    <n v="92432.2785"/>
    <x v="0"/>
    <n v="14643.75"/>
    <x v="539"/>
    <x v="0"/>
    <m/>
  </r>
  <r>
    <d v="2023-01-25T00:50:05"/>
    <x v="1"/>
    <n v="29"/>
    <s v="VALENCIA MENDOZA JHON"/>
    <x v="3"/>
    <x v="0"/>
    <n v="241"/>
    <n v="24.1"/>
    <n v="238.22784810126601"/>
    <m/>
    <n v="102702.5316"/>
    <x v="0"/>
    <n v="14643.75"/>
    <x v="539"/>
    <x v="0"/>
    <m/>
  </r>
  <r>
    <d v="2023-01-25T00:50:05"/>
    <x v="1"/>
    <n v="30"/>
    <s v="HIGUITA JHOSIMAR"/>
    <x v="1"/>
    <x v="3"/>
    <n v="271"/>
    <n v="24.636363636363601"/>
    <n v="262.05063291139197"/>
    <m/>
    <n v="112972.78479999999"/>
    <x v="0"/>
    <n v="14643.75"/>
    <x v="539"/>
    <x v="0"/>
    <m/>
  </r>
  <r>
    <d v="2023-01-25T00:50:05"/>
    <x v="9"/>
    <n v="33"/>
    <s v="GIL CORDOBA MATEO"/>
    <x v="4"/>
    <x v="3"/>
    <n v="183"/>
    <n v="26.1428571428571"/>
    <n v="166.759493670886"/>
    <m/>
    <n v="71891.772200000007"/>
    <x v="0"/>
    <n v="14643.75"/>
    <x v="539"/>
    <x v="0"/>
    <m/>
  </r>
  <r>
    <d v="2023-01-25T00:50:05"/>
    <x v="9"/>
    <n v="34"/>
    <s v="LONDOO LOPERA DUVAN ANDRES"/>
    <x v="3"/>
    <x v="3"/>
    <n v="250"/>
    <n v="25"/>
    <n v="238.22784810126601"/>
    <m/>
    <n v="102702.5316"/>
    <x v="0"/>
    <n v="14643.75"/>
    <x v="539"/>
    <x v="0"/>
    <m/>
  </r>
  <r>
    <d v="2023-01-25T00:50:06"/>
    <x v="9"/>
    <n v="35"/>
    <s v="LONDOO CADAVID DAVID SANTIAGO"/>
    <x v="6"/>
    <x v="0"/>
    <n v="161"/>
    <n v="20.125"/>
    <n v="190.58227848101299"/>
    <m/>
    <n v="82162.025299999994"/>
    <x v="1"/>
    <n v="14643.75"/>
    <x v="539"/>
    <x v="0"/>
    <m/>
  </r>
  <r>
    <d v="2023-01-25T00:50:06"/>
    <x v="9"/>
    <n v="36"/>
    <s v="MARTINEZ CHAVERRA LUIS NORBERTO"/>
    <x v="0"/>
    <x v="0"/>
    <n v="203"/>
    <n v="22.5555555555556"/>
    <n v="214.40506329113899"/>
    <s v="1 Descuento (Analista) "/>
    <n v="92432.2785"/>
    <x v="0"/>
    <n v="14643.75"/>
    <x v="539"/>
    <x v="0"/>
    <m/>
  </r>
  <r>
    <d v="2023-01-25T00:50:06"/>
    <x v="9"/>
    <n v="37"/>
    <s v="PIEDRAHITA MADRID SANTIAGO"/>
    <x v="6"/>
    <x v="0"/>
    <n v="186"/>
    <n v="23.25"/>
    <n v="190.58227848101299"/>
    <s v="2 Descuentos (Jefe de ruta y Analista)"/>
    <n v="82162.025299999994"/>
    <x v="1"/>
    <n v="14643.75"/>
    <x v="539"/>
    <x v="0"/>
    <m/>
  </r>
  <r>
    <d v="2023-01-25T00:50:06"/>
    <x v="9"/>
    <n v="39"/>
    <s v="PIEDRAHITA MUOZ JUAN PABLO"/>
    <x v="6"/>
    <x v="1"/>
    <n v="191"/>
    <n v="23.875"/>
    <n v="190.58227848101299"/>
    <s v="1 Descuento (Conduct)"/>
    <n v="82162.025299999994"/>
    <x v="0"/>
    <n v="14643.75"/>
    <x v="539"/>
    <x v="0"/>
    <m/>
  </r>
  <r>
    <d v="2023-01-25T00:50:07"/>
    <x v="9"/>
    <n v="40"/>
    <s v="OCAMPO OCAMPO ANTONIO JOSE"/>
    <x v="0"/>
    <x v="0"/>
    <n v="243"/>
    <n v="27"/>
    <n v="214.40506329113899"/>
    <m/>
    <n v="92432.2785"/>
    <x v="0"/>
    <n v="14643.75"/>
    <x v="539"/>
    <x v="0"/>
    <m/>
  </r>
  <r>
    <d v="2023-01-25T00:50:07"/>
    <x v="9"/>
    <n v="41"/>
    <s v="GARCIA DAVID WILSON ALBERTO"/>
    <x v="2"/>
    <x v="0"/>
    <n v="150"/>
    <n v="25"/>
    <n v="142.93670886075901"/>
    <m/>
    <n v="61621.519"/>
    <x v="1"/>
    <n v="14643.75"/>
    <x v="539"/>
    <x v="0"/>
    <m/>
  </r>
  <r>
    <d v="2023-01-25T00:50:07"/>
    <x v="9"/>
    <n v="42"/>
    <s v="HURTADO MADRID JUAN ESTEBAN"/>
    <x v="6"/>
    <x v="3"/>
    <n v="205"/>
    <n v="25.625"/>
    <n v="190.58227848101299"/>
    <m/>
    <n v="82162.025299999994"/>
    <x v="0"/>
    <n v="14643.75"/>
    <x v="539"/>
    <x v="0"/>
    <m/>
  </r>
  <r>
    <d v="2023-01-25T00:50:14"/>
    <x v="9"/>
    <n v="1"/>
    <s v="NARANJO USME DUVAN ANDRES"/>
    <x v="7"/>
    <x v="0"/>
    <n v="46"/>
    <n v="15.3333333333333"/>
    <n v="46"/>
    <m/>
    <n v="19350"/>
    <x v="0"/>
    <n v="10760"/>
    <x v="539"/>
    <x v="0"/>
    <m/>
  </r>
  <r>
    <d v="2023-01-25T00:50:14"/>
    <x v="9"/>
    <n v="3"/>
    <s v="CANO JIMENEZ ESNEIDER"/>
    <x v="6"/>
    <x v="0"/>
    <n v="148"/>
    <n v="19.733333333333299"/>
    <n v="148"/>
    <m/>
    <n v="58725"/>
    <x v="0"/>
    <n v="10760"/>
    <x v="539"/>
    <x v="0"/>
    <m/>
  </r>
  <r>
    <d v="2023-01-25T00:50:15"/>
    <x v="1"/>
    <n v="15"/>
    <s v="LOPERA AGUDELO LUIS FRANCISCO"/>
    <x v="0"/>
    <x v="0"/>
    <n v="162"/>
    <n v="18"/>
    <n v="162"/>
    <m/>
    <n v="68850"/>
    <x v="0"/>
    <n v="10760"/>
    <x v="539"/>
    <x v="0"/>
    <m/>
  </r>
  <r>
    <d v="2023-01-25T00:50:15"/>
    <x v="9"/>
    <n v="31"/>
    <s v="DURANGO PAEZ GILDARDO"/>
    <x v="3"/>
    <x v="0"/>
    <n v="182"/>
    <n v="18.2"/>
    <n v="182"/>
    <s v="2 Descuentos (Transbordo veh 36)"/>
    <n v="77400"/>
    <x v="0"/>
    <n v="10760"/>
    <x v="539"/>
    <x v="0"/>
    <m/>
  </r>
  <r>
    <d v="2023-01-26T01:38:52"/>
    <x v="1"/>
    <n v="1"/>
    <s v="NARANJO USME DUVAN ANDRES"/>
    <x v="6"/>
    <x v="1"/>
    <n v="190"/>
    <n v="23.75"/>
    <n v="192.78195488721801"/>
    <m/>
    <n v="83151.879700000005"/>
    <x v="0"/>
    <n v="13590.625"/>
    <x v="540"/>
    <x v="0"/>
    <m/>
  </r>
  <r>
    <d v="2023-01-26T01:38:52"/>
    <x v="1"/>
    <n v="3"/>
    <s v="CANO JIMENEZ ESNEIDER"/>
    <x v="6"/>
    <x v="1"/>
    <n v="185"/>
    <n v="23.125"/>
    <n v="192.78195488721801"/>
    <s v="Se descuenta el viaje de 2 52 pm ya que NO respeta los tiempos indicados afectando los compaeros."/>
    <n v="83151.879700000005"/>
    <x v="0"/>
    <n v="13590.625"/>
    <x v="540"/>
    <x v="0"/>
    <m/>
  </r>
  <r>
    <d v="2023-01-26T01:38:52"/>
    <x v="1"/>
    <n v="5"/>
    <s v="MARTINEZ MANCO JUAN FELIPE"/>
    <x v="6"/>
    <x v="1"/>
    <n v="245"/>
    <n v="30.625"/>
    <n v="192.78195488721801"/>
    <s v="Se descuenta el viaje de 6 30 am ya que NO respeta los tiempos indicados afectando los compaeros."/>
    <n v="83151.879700000005"/>
    <x v="1"/>
    <n v="13590.625"/>
    <x v="540"/>
    <x v="0"/>
    <m/>
  </r>
  <r>
    <d v="2023-01-26T01:38:52"/>
    <x v="1"/>
    <n v="6"/>
    <s v="ESCOBAR BRAN MATEO"/>
    <x v="3"/>
    <x v="0"/>
    <n v="206"/>
    <n v="20.6"/>
    <n v="240.977443609023"/>
    <s v="1 Descuento (Despachadora Isabel) "/>
    <n v="103939.8496"/>
    <x v="0"/>
    <n v="13590.625"/>
    <x v="540"/>
    <x v="0"/>
    <m/>
  </r>
  <r>
    <d v="2023-01-26T01:38:53"/>
    <x v="1"/>
    <n v="7"/>
    <s v="VILLA RIOS JHON ANDERSON"/>
    <x v="6"/>
    <x v="1"/>
    <n v="186"/>
    <n v="23.25"/>
    <n v="192.78195488721801"/>
    <s v="3 Descuentos (Jefe de ruta y Despachadora Isabel), Se descuenta el viaje de 6 45 am ya que NO respeta los tiempos inndicados afectando los compaeros."/>
    <n v="83151.879700000005"/>
    <x v="1"/>
    <n v="13590.625"/>
    <x v="540"/>
    <x v="0"/>
    <m/>
  </r>
  <r>
    <d v="2023-01-26T01:38:53"/>
    <x v="1"/>
    <n v="8"/>
    <s v="VACA FIERRO ROBINSON"/>
    <x v="3"/>
    <x v="0"/>
    <n v="269"/>
    <n v="26.9"/>
    <n v="240.977443609023"/>
    <m/>
    <n v="103939.8496"/>
    <x v="1"/>
    <n v="13590.625"/>
    <x v="540"/>
    <x v="0"/>
    <m/>
  </r>
  <r>
    <d v="2023-01-26T01:38:53"/>
    <x v="9"/>
    <n v="11"/>
    <s v="MEJIA YEISON"/>
    <x v="1"/>
    <x v="0"/>
    <n v="227"/>
    <n v="20.636363636363601"/>
    <n v="265.07518796992503"/>
    <m/>
    <n v="114333.8346"/>
    <x v="0"/>
    <n v="13590.625"/>
    <x v="540"/>
    <x v="0"/>
    <m/>
  </r>
  <r>
    <d v="2023-01-26T01:38:53"/>
    <x v="9"/>
    <n v="12"/>
    <s v="MORALES CASTAEDA JONNY EDISON"/>
    <x v="10"/>
    <x v="0"/>
    <n v="119"/>
    <n v="29.75"/>
    <n v="96.390977443609003"/>
    <m/>
    <n v="41575.9398"/>
    <x v="0"/>
    <n v="13590.625"/>
    <x v="540"/>
    <x v="0"/>
    <m/>
  </r>
  <r>
    <d v="2023-01-26T01:38:53"/>
    <x v="9"/>
    <n v="13"/>
    <s v="BOLIVAR PARIAS RICARDO STIVEN"/>
    <x v="2"/>
    <x v="0"/>
    <n v="138"/>
    <n v="25.090909090909101"/>
    <n v="132.537593984962"/>
    <m/>
    <n v="57166.917300000001"/>
    <x v="0"/>
    <n v="13590.625"/>
    <x v="540"/>
    <x v="0"/>
    <m/>
  </r>
  <r>
    <d v="2023-01-26T01:38:54"/>
    <x v="9"/>
    <n v="14"/>
    <s v="JIMENEZ JIMENEZ OMAR DAVID"/>
    <x v="3"/>
    <x v="0"/>
    <n v="202"/>
    <n v="20.2"/>
    <n v="240.977443609023"/>
    <m/>
    <n v="103939.8496"/>
    <x v="1"/>
    <n v="13590.625"/>
    <x v="540"/>
    <x v="0"/>
    <m/>
  </r>
  <r>
    <d v="2023-01-26T01:38:54"/>
    <x v="9"/>
    <n v="15"/>
    <s v="LOPERA AGUDELO LUIS FRANCISCO"/>
    <x v="6"/>
    <x v="0"/>
    <n v="178"/>
    <n v="23.733333333333299"/>
    <n v="180.73308270676699"/>
    <m/>
    <n v="77954.887199999997"/>
    <x v="0"/>
    <n v="13590.625"/>
    <x v="540"/>
    <x v="0"/>
    <m/>
  </r>
  <r>
    <d v="2023-01-26T01:38:54"/>
    <x v="9"/>
    <n v="17"/>
    <s v="GALINDEZ CHAVARRIAGA LUIS FERNANDO"/>
    <x v="3"/>
    <x v="0"/>
    <n v="198"/>
    <n v="19.8"/>
    <n v="240.977443609023"/>
    <m/>
    <n v="103939.8496"/>
    <x v="0"/>
    <n v="13590.625"/>
    <x v="540"/>
    <x v="0"/>
    <m/>
  </r>
  <r>
    <d v="2023-01-26T01:38:54"/>
    <x v="9"/>
    <n v="20"/>
    <s v="TABORDA ROJAS DIEGO ALEJANDRO"/>
    <x v="4"/>
    <x v="1"/>
    <n v="194"/>
    <n v="27.714285714285701"/>
    <n v="168.68421052631601"/>
    <s v="Se descuenta el viaje de 6 30 am ya que NO respeta los tiempos indicados afectando los compaeros."/>
    <n v="72757.894700000004"/>
    <x v="0"/>
    <n v="13590.625"/>
    <x v="540"/>
    <x v="0"/>
    <m/>
  </r>
  <r>
    <d v="2023-01-26T01:38:54"/>
    <x v="9"/>
    <n v="21"/>
    <s v="VERENZUELA MARTINEZ ALEXANDER"/>
    <x v="7"/>
    <x v="1"/>
    <n v="85"/>
    <n v="28.3333333333333"/>
    <n v="72.293233082706806"/>
    <m/>
    <n v="31181.954900000001"/>
    <x v="0"/>
    <n v="13590.625"/>
    <x v="540"/>
    <x v="0"/>
    <m/>
  </r>
  <r>
    <d v="2023-01-26T01:38:55"/>
    <x v="9"/>
    <n v="22"/>
    <s v="DE OSSA TORRES CARLOS ANDRES"/>
    <x v="0"/>
    <x v="1"/>
    <n v="230"/>
    <n v="25.5555555555556"/>
    <n v="216.87969924812"/>
    <s v="Se descuenta el viaje de 6 30 am ya que NO respeta los tiempos indicados afectando los compaeros."/>
    <n v="93545.864700000006"/>
    <x v="1"/>
    <n v="13590.625"/>
    <x v="540"/>
    <x v="0"/>
    <m/>
  </r>
  <r>
    <d v="2023-01-26T01:38:55"/>
    <x v="9"/>
    <n v="23"/>
    <s v="GIL BRAN DUVEIMAR"/>
    <x v="3"/>
    <x v="0"/>
    <n v="263"/>
    <n v="26.3"/>
    <n v="240.977443609023"/>
    <s v="2 Descuentos (Conduct y Jefe de ruta) "/>
    <n v="103939.8496"/>
    <x v="2"/>
    <n v="13590.625"/>
    <x v="540"/>
    <x v="0"/>
    <m/>
  </r>
  <r>
    <d v="2023-01-26T01:38:55"/>
    <x v="9"/>
    <n v="24"/>
    <s v="GRISALES VILLA JUAN DAVID"/>
    <x v="4"/>
    <x v="3"/>
    <n v="183"/>
    <n v="26.1428571428571"/>
    <n v="168.68421052631601"/>
    <m/>
    <n v="72757.894700000004"/>
    <x v="0"/>
    <n v="13590.625"/>
    <x v="540"/>
    <x v="0"/>
    <m/>
  </r>
  <r>
    <d v="2023-01-26T01:38:55"/>
    <x v="9"/>
    <n v="26"/>
    <s v="FRANCO BRAVO JHOAN FERNANDO"/>
    <x v="0"/>
    <x v="0"/>
    <n v="188"/>
    <n v="20.8888888888889"/>
    <n v="216.87969924812"/>
    <m/>
    <n v="93545.864700000006"/>
    <x v="0"/>
    <n v="13590.625"/>
    <x v="540"/>
    <x v="0"/>
    <m/>
  </r>
  <r>
    <d v="2023-01-26T01:38:55"/>
    <x v="9"/>
    <n v="27"/>
    <s v="HENAO MUOZ FERNEY"/>
    <x v="4"/>
    <x v="2"/>
    <n v="195"/>
    <n v="27.8571428571429"/>
    <n v="168.68421052631601"/>
    <m/>
    <n v="72757.894700000004"/>
    <x v="0"/>
    <n v="13590.625"/>
    <x v="540"/>
    <x v="0"/>
    <m/>
  </r>
  <r>
    <d v="2023-01-26T01:38:56"/>
    <x v="9"/>
    <n v="28"/>
    <s v="ORTEGA ARROYAVE JUAN PABLO"/>
    <x v="5"/>
    <x v="0"/>
    <n v="21"/>
    <n v="21"/>
    <n v="24.097744360902301"/>
    <m/>
    <n v="10393.985000000001"/>
    <x v="0"/>
    <n v="13590.625"/>
    <x v="540"/>
    <x v="0"/>
    <m/>
  </r>
  <r>
    <d v="2023-01-26T01:38:56"/>
    <x v="9"/>
    <n v="29"/>
    <s v="VALENCIA MENDOZA JHON"/>
    <x v="6"/>
    <x v="1"/>
    <n v="236"/>
    <n v="29.5"/>
    <n v="192.78195488721801"/>
    <s v="Se descuenta el viaje de 7 18 am ya que NO respeta los tiempos indicados afectando los compaeros."/>
    <n v="83151.879700000005"/>
    <x v="0"/>
    <n v="13590.625"/>
    <x v="540"/>
    <x v="0"/>
    <m/>
  </r>
  <r>
    <d v="2023-01-26T01:38:56"/>
    <x v="9"/>
    <n v="30"/>
    <s v="HIGUITA JHOSIMAR"/>
    <x v="3"/>
    <x v="0"/>
    <n v="234"/>
    <n v="23.4"/>
    <n v="240.977443609023"/>
    <m/>
    <n v="103939.8496"/>
    <x v="0"/>
    <n v="13590.625"/>
    <x v="540"/>
    <x v="0"/>
    <m/>
  </r>
  <r>
    <d v="2023-01-26T01:38:56"/>
    <x v="9"/>
    <n v="31"/>
    <s v="DURANGO PAEZ GILDARDO"/>
    <x v="3"/>
    <x v="0"/>
    <n v="207"/>
    <n v="20.7"/>
    <n v="240.977443609023"/>
    <s v="1 Descuento (Usuario desubicado) "/>
    <n v="103939.8496"/>
    <x v="0"/>
    <n v="13590.625"/>
    <x v="540"/>
    <x v="0"/>
    <m/>
  </r>
  <r>
    <d v="2023-01-26T01:38:56"/>
    <x v="1"/>
    <n v="32"/>
    <s v="GIL CORDOBA MATEO"/>
    <x v="2"/>
    <x v="0"/>
    <n v="172"/>
    <n v="28.6666666666667"/>
    <n v="144.58646616541401"/>
    <m/>
    <n v="62363.909800000001"/>
    <x v="0"/>
    <n v="13590.625"/>
    <x v="540"/>
    <x v="0"/>
    <m/>
  </r>
  <r>
    <d v="2023-01-26T01:38:57"/>
    <x v="1"/>
    <n v="33"/>
    <s v="LONDOO LOPERA DUVAN ANDRES"/>
    <x v="6"/>
    <x v="0"/>
    <n v="202"/>
    <n v="25.25"/>
    <n v="192.78195488721801"/>
    <m/>
    <n v="83151.879700000005"/>
    <x v="0"/>
    <n v="13590.625"/>
    <x v="540"/>
    <x v="0"/>
    <m/>
  </r>
  <r>
    <d v="2023-01-26T01:38:57"/>
    <x v="1"/>
    <n v="34"/>
    <s v="MONTOYA OSPINA GILBERTO ANTONIO"/>
    <x v="9"/>
    <x v="3"/>
    <n v="342"/>
    <n v="28.5"/>
    <n v="289.172932330827"/>
    <s v="2 Descuentos (Propietario) "/>
    <n v="124727.8195"/>
    <x v="0"/>
    <n v="13590.625"/>
    <x v="540"/>
    <x v="0"/>
    <m/>
  </r>
  <r>
    <d v="2023-01-26T01:38:57"/>
    <x v="1"/>
    <n v="35"/>
    <s v="URIBE HERRERA JUAN ESTEBAN"/>
    <x v="1"/>
    <x v="3"/>
    <n v="230"/>
    <n v="20.909090909090899"/>
    <n v="265.07518796992503"/>
    <m/>
    <n v="114333.8346"/>
    <x v="1"/>
    <n v="13590.625"/>
    <x v="540"/>
    <x v="0"/>
    <m/>
  </r>
  <r>
    <d v="2023-01-26T01:38:57"/>
    <x v="1"/>
    <n v="37"/>
    <s v="PIEDRAHITA MADRID SANTIAGO"/>
    <x v="3"/>
    <x v="0"/>
    <n v="224"/>
    <n v="22.4"/>
    <n v="240.977443609023"/>
    <m/>
    <n v="103939.8496"/>
    <x v="1"/>
    <n v="13590.625"/>
    <x v="540"/>
    <x v="0"/>
    <m/>
  </r>
  <r>
    <d v="2023-01-26T01:38:57"/>
    <x v="1"/>
    <n v="38"/>
    <s v="LONDOO ORTIZ ARNOLD DAVID"/>
    <x v="1"/>
    <x v="0"/>
    <n v="218"/>
    <n v="19.818181818181799"/>
    <n v="265.07518796992503"/>
    <s v="1 Descuento (Conduct) "/>
    <n v="114333.8346"/>
    <x v="0"/>
    <n v="13590.625"/>
    <x v="540"/>
    <x v="0"/>
    <m/>
  </r>
  <r>
    <d v="2023-01-26T01:38:58"/>
    <x v="1"/>
    <n v="40"/>
    <s v="OCAMPO OCAMPO ANTONIO JOSE"/>
    <x v="0"/>
    <x v="0"/>
    <n v="205"/>
    <n v="22.7777777777778"/>
    <n v="216.87969924812"/>
    <m/>
    <n v="93545.864700000006"/>
    <x v="0"/>
    <n v="13590.625"/>
    <x v="540"/>
    <x v="0"/>
    <m/>
  </r>
  <r>
    <d v="2023-01-26T01:38:58"/>
    <x v="1"/>
    <n v="41"/>
    <s v="GARCIA DAVID WILSON ALBERTO"/>
    <x v="0"/>
    <x v="0"/>
    <n v="212"/>
    <n v="23.5555555555556"/>
    <n v="216.87969924812"/>
    <m/>
    <n v="93545.864700000006"/>
    <x v="1"/>
    <n v="13590.625"/>
    <x v="540"/>
    <x v="0"/>
    <m/>
  </r>
  <r>
    <d v="2023-01-26T01:38:58"/>
    <x v="1"/>
    <n v="42"/>
    <s v="HURTADO MADRID JUAN ESTEBAN"/>
    <x v="0"/>
    <x v="0"/>
    <n v="226"/>
    <n v="25.1111111111111"/>
    <n v="216.87969924812"/>
    <m/>
    <n v="93545.864700000006"/>
    <x v="0"/>
    <n v="13590.625"/>
    <x v="540"/>
    <x v="0"/>
    <m/>
  </r>
  <r>
    <d v="2023-01-26T01:44:17"/>
    <x v="1"/>
    <n v="4"/>
    <s v="IDARRAGA GARCIA MIGUEL ANGEL"/>
    <x v="0"/>
    <x v="1"/>
    <n v="169"/>
    <n v="18.7777777777778"/>
    <n v="169"/>
    <s v="Se descuenta el viaje de 6 20 am ya que NO respeta los tiempos indicados afectando los compaeros."/>
    <n v="72000"/>
    <x v="0"/>
    <n v="12780"/>
    <x v="540"/>
    <x v="0"/>
    <m/>
  </r>
  <r>
    <d v="2023-01-26T01:44:17"/>
    <x v="1"/>
    <n v="10"/>
    <s v="NARANJO NARANJO ELKIN BRAYAN"/>
    <x v="1"/>
    <x v="0"/>
    <n v="218"/>
    <n v="19.818181818181799"/>
    <n v="218"/>
    <s v="1 Descuento (Conduct) "/>
    <n v="93150"/>
    <x v="0"/>
    <n v="12780"/>
    <x v="540"/>
    <x v="0"/>
    <m/>
  </r>
  <r>
    <d v="2023-01-26T01:44:18"/>
    <x v="1"/>
    <n v="36"/>
    <s v="MARTINEZ CHAVERRA LUIS NORBERTO"/>
    <x v="2"/>
    <x v="0"/>
    <n v="99"/>
    <n v="18"/>
    <n v="99"/>
    <s v="1 Descuento (Conduct) "/>
    <n v="42075"/>
    <x v="0"/>
    <n v="12780"/>
    <x v="540"/>
    <x v="0"/>
    <m/>
  </r>
  <r>
    <d v="2023-01-26T01:44:18"/>
    <x v="1"/>
    <n v="39"/>
    <s v="POSSO CORREA SANTIAGO ELIECER"/>
    <x v="6"/>
    <x v="0"/>
    <n v="153"/>
    <n v="19.125"/>
    <n v="153"/>
    <s v="1 Descuento (Propietario) "/>
    <n v="65250"/>
    <x v="0"/>
    <n v="12780"/>
    <x v="540"/>
    <x v="0"/>
    <m/>
  </r>
  <r>
    <d v="2023-01-27T00:52:57"/>
    <x v="9"/>
    <n v="1"/>
    <s v="NARANJO USME DUVAN ANDRES"/>
    <x v="0"/>
    <x v="0"/>
    <n v="255"/>
    <n v="28.3333333333333"/>
    <n v="210.735849056604"/>
    <s v="1 Descuento (Conduct) "/>
    <n v="90781.132100000003"/>
    <x v="0"/>
    <n v="14826.6667"/>
    <x v="541"/>
    <x v="0"/>
    <m/>
  </r>
  <r>
    <d v="2023-01-27T00:52:57"/>
    <x v="9"/>
    <n v="5"/>
    <s v="MARTINEZ MANCO JUAN FELIPE"/>
    <x v="3"/>
    <x v="0"/>
    <n v="261"/>
    <n v="26.1"/>
    <n v="234.15094339622601"/>
    <m/>
    <n v="100867.92449999999"/>
    <x v="1"/>
    <n v="14826.6667"/>
    <x v="541"/>
    <x v="0"/>
    <m/>
  </r>
  <r>
    <d v="2023-01-27T00:52:58"/>
    <x v="9"/>
    <n v="6"/>
    <s v="ESCOBAR BRAN MATEO"/>
    <x v="6"/>
    <x v="0"/>
    <n v="158"/>
    <n v="19.75"/>
    <n v="187.32075471698101"/>
    <s v="2 Descuentos (Jefe de ruta) "/>
    <n v="80694.339600000007"/>
    <x v="0"/>
    <n v="14826.6667"/>
    <x v="541"/>
    <x v="0"/>
    <m/>
  </r>
  <r>
    <d v="2023-01-27T00:52:58"/>
    <x v="9"/>
    <n v="8"/>
    <s v="VACA FIERRO ROBINSON"/>
    <x v="1"/>
    <x v="0"/>
    <n v="257"/>
    <n v="23.363636363636399"/>
    <n v="257.56603773584902"/>
    <m/>
    <n v="110954.717"/>
    <x v="1"/>
    <n v="14826.6667"/>
    <x v="541"/>
    <x v="0"/>
    <m/>
  </r>
  <r>
    <d v="2023-01-27T00:52:58"/>
    <x v="9"/>
    <n v="10"/>
    <s v="NARANJO NARANJO ELKIN BRAYAN"/>
    <x v="1"/>
    <x v="0"/>
    <n v="238"/>
    <n v="21.636363636363601"/>
    <n v="257.56603773584902"/>
    <s v="1 Descuento (Conduct) "/>
    <n v="110954.717"/>
    <x v="0"/>
    <n v="14826.6667"/>
    <x v="541"/>
    <x v="0"/>
    <m/>
  </r>
  <r>
    <d v="2023-01-27T00:52:58"/>
    <x v="1"/>
    <n v="12"/>
    <s v="MORALES CASTAEDA JONNY EDISON"/>
    <x v="6"/>
    <x v="0"/>
    <n v="170"/>
    <n v="21.25"/>
    <n v="187.32075471698101"/>
    <m/>
    <n v="80694.339600000007"/>
    <x v="0"/>
    <n v="14826.6667"/>
    <x v="541"/>
    <x v="0"/>
    <m/>
  </r>
  <r>
    <d v="2023-01-27T00:52:58"/>
    <x v="1"/>
    <n v="13"/>
    <s v="BOLIVAR PARIAS RICARDO STIVEN"/>
    <x v="0"/>
    <x v="0"/>
    <n v="207"/>
    <n v="23"/>
    <n v="210.735849056604"/>
    <m/>
    <n v="90781.132100000003"/>
    <x v="0"/>
    <n v="14826.6667"/>
    <x v="541"/>
    <x v="0"/>
    <m/>
  </r>
  <r>
    <d v="2023-01-27T00:52:59"/>
    <x v="1"/>
    <n v="14"/>
    <s v="CARVAJAL SALAZAR HECTOR MARINO"/>
    <x v="1"/>
    <x v="0"/>
    <n v="242"/>
    <n v="22"/>
    <n v="257.56603773584902"/>
    <m/>
    <n v="110954.717"/>
    <x v="1"/>
    <n v="14826.6667"/>
    <x v="541"/>
    <x v="0"/>
    <m/>
  </r>
  <r>
    <d v="2023-01-27T00:52:59"/>
    <x v="1"/>
    <n v="15"/>
    <s v="LOPERA AGUDELO LUIS FRANCISCO"/>
    <x v="4"/>
    <x v="1"/>
    <n v="159"/>
    <n v="22.714285714285701"/>
    <n v="163.905660377358"/>
    <m/>
    <n v="70607.547200000001"/>
    <x v="0"/>
    <n v="14826.6667"/>
    <x v="541"/>
    <x v="0"/>
    <m/>
  </r>
  <r>
    <d v="2023-01-27T00:52:59"/>
    <x v="1"/>
    <n v="17"/>
    <s v="LONDOO ORTIZ ARNOLD DAVID"/>
    <x v="3"/>
    <x v="0"/>
    <n v="247"/>
    <n v="24.7"/>
    <n v="234.15094339622601"/>
    <s v="1 Descuento (Conduct) "/>
    <n v="100867.92449999999"/>
    <x v="0"/>
    <n v="14826.6667"/>
    <x v="541"/>
    <x v="0"/>
    <m/>
  </r>
  <r>
    <d v="2023-01-27T00:52:59"/>
    <x v="1"/>
    <n v="18"/>
    <s v="LUJAN LOPERA FABIAN ALEXIS"/>
    <x v="6"/>
    <x v="0"/>
    <n v="167"/>
    <n v="20.875"/>
    <n v="187.32075471698101"/>
    <s v="15 Descuentos (Jefe de ruta) "/>
    <n v="80694.339600000007"/>
    <x v="0"/>
    <n v="14826.6667"/>
    <x v="541"/>
    <x v="0"/>
    <m/>
  </r>
  <r>
    <d v="2023-01-27T00:52:59"/>
    <x v="1"/>
    <n v="22"/>
    <s v="QUIRAMA CASTAEDA JHON JADER"/>
    <x v="1"/>
    <x v="0"/>
    <n v="238"/>
    <n v="21.636363636363601"/>
    <n v="257.56603773584902"/>
    <m/>
    <n v="110954.717"/>
    <x v="1"/>
    <n v="14826.6667"/>
    <x v="541"/>
    <x v="0"/>
    <m/>
  </r>
  <r>
    <d v="2023-01-27T00:53:00"/>
    <x v="1"/>
    <n v="23"/>
    <s v="GIL BRAN DUVEIMAR"/>
    <x v="1"/>
    <x v="0"/>
    <n v="251"/>
    <n v="22.818181818181799"/>
    <n v="257.56603773584902"/>
    <m/>
    <n v="110954.717"/>
    <x v="2"/>
    <n v="14826.6667"/>
    <x v="541"/>
    <x v="0"/>
    <m/>
  </r>
  <r>
    <d v="2023-01-27T00:53:00"/>
    <x v="1"/>
    <n v="24"/>
    <s v="GRISALES VILLA JUAN DAVID"/>
    <x v="3"/>
    <x v="0"/>
    <n v="229"/>
    <n v="22.9"/>
    <n v="234.15094339622601"/>
    <s v="1 Descuento (Despachadora Isabel) "/>
    <n v="100867.92449999999"/>
    <x v="0"/>
    <n v="14826.6667"/>
    <x v="541"/>
    <x v="0"/>
    <m/>
  </r>
  <r>
    <d v="2023-01-27T00:53:00"/>
    <x v="1"/>
    <n v="26"/>
    <s v="FRANCO BRAVO JHOAN FERNANDO"/>
    <x v="1"/>
    <x v="0"/>
    <n v="228"/>
    <n v="20.727272727272702"/>
    <n v="257.56603773584902"/>
    <m/>
    <n v="110954.717"/>
    <x v="0"/>
    <n v="14826.6667"/>
    <x v="541"/>
    <x v="0"/>
    <m/>
  </r>
  <r>
    <d v="2023-01-27T00:53:00"/>
    <x v="1"/>
    <n v="28"/>
    <s v="ORTEGA ARROYAVE JUAN PABLO"/>
    <x v="4"/>
    <x v="3"/>
    <n v="155"/>
    <n v="22.1428571428571"/>
    <n v="163.905660377358"/>
    <s v="2 Descuentos (Conduct y Transbordo) "/>
    <n v="70607.547200000001"/>
    <x v="0"/>
    <n v="14826.6667"/>
    <x v="541"/>
    <x v="0"/>
    <m/>
  </r>
  <r>
    <d v="2023-01-27T00:53:01"/>
    <x v="1"/>
    <n v="29"/>
    <s v="LONDOO CADAVID DAVID SANTIAGO"/>
    <x v="12"/>
    <x v="0"/>
    <n v="268"/>
    <n v="20.615384615384599"/>
    <n v="304.39622641509402"/>
    <m/>
    <n v="131128.30189999999"/>
    <x v="0"/>
    <n v="14826.6667"/>
    <x v="541"/>
    <x v="0"/>
    <m/>
  </r>
  <r>
    <d v="2023-01-27T00:53:01"/>
    <x v="1"/>
    <n v="30"/>
    <s v="HIGUITA JHOSIMAR"/>
    <x v="0"/>
    <x v="0"/>
    <n v="212"/>
    <n v="23.5555555555556"/>
    <n v="210.735849056604"/>
    <m/>
    <n v="90781.132100000003"/>
    <x v="0"/>
    <n v="14826.6667"/>
    <x v="541"/>
    <x v="0"/>
    <m/>
  </r>
  <r>
    <d v="2023-01-27T00:53:01"/>
    <x v="9"/>
    <n v="31"/>
    <s v="DURANGO PAEZ GILDARDO"/>
    <x v="2"/>
    <x v="0"/>
    <n v="156"/>
    <n v="24"/>
    <n v="152.19811320754701"/>
    <s v="2 Descuentos (Usuarios desubicados) "/>
    <n v="65564.150899999993"/>
    <x v="0"/>
    <n v="14826.6667"/>
    <x v="541"/>
    <x v="0"/>
    <m/>
  </r>
  <r>
    <d v="2023-01-27T00:53:02"/>
    <x v="9"/>
    <n v="33"/>
    <s v="DE OSSA TORRES CARLOS ANDRES"/>
    <x v="4"/>
    <x v="0"/>
    <n v="182"/>
    <n v="26"/>
    <n v="163.905660377358"/>
    <m/>
    <n v="70607.547200000001"/>
    <x v="0"/>
    <n v="14826.6667"/>
    <x v="541"/>
    <x v="0"/>
    <m/>
  </r>
  <r>
    <d v="2023-01-27T00:53:02"/>
    <x v="9"/>
    <n v="34"/>
    <s v="MONTOYA OSPINA GILBERTO ANTONIO"/>
    <x v="9"/>
    <x v="0"/>
    <n v="298"/>
    <n v="24.8333333333333"/>
    <n v="280.98113207547198"/>
    <m/>
    <n v="121041.5094"/>
    <x v="0"/>
    <n v="14826.6667"/>
    <x v="541"/>
    <x v="0"/>
    <m/>
  </r>
  <r>
    <d v="2023-01-27T00:53:02"/>
    <x v="9"/>
    <n v="35"/>
    <s v="URIBE HERRERA JUAN ESTEBAN"/>
    <x v="1"/>
    <x v="0"/>
    <n v="271"/>
    <n v="24.636363636363601"/>
    <n v="257.56603773584902"/>
    <s v="2 Descuentos (Usuario con movilidad reducida y usuario desubicado)"/>
    <n v="110954.717"/>
    <x v="1"/>
    <n v="14826.6667"/>
    <x v="541"/>
    <x v="0"/>
    <m/>
  </r>
  <r>
    <d v="2023-01-27T00:53:03"/>
    <x v="9"/>
    <n v="36"/>
    <s v="MARTINEZ CHAVERRA LUIS NORBERTO"/>
    <x v="0"/>
    <x v="0"/>
    <n v="217"/>
    <n v="24.1111111111111"/>
    <n v="210.735849056604"/>
    <m/>
    <n v="90781.132100000003"/>
    <x v="0"/>
    <n v="14826.6667"/>
    <x v="541"/>
    <x v="0"/>
    <m/>
  </r>
  <r>
    <d v="2023-01-27T00:53:03"/>
    <x v="9"/>
    <n v="37"/>
    <s v="PIEDRAHITA MADRID SANTIAGO"/>
    <x v="7"/>
    <x v="3"/>
    <n v="63"/>
    <n v="21"/>
    <n v="70.245283018867894"/>
    <m/>
    <n v="30260.377400000001"/>
    <x v="1"/>
    <n v="14826.6667"/>
    <x v="541"/>
    <x v="0"/>
    <m/>
  </r>
  <r>
    <d v="2023-01-27T00:53:03"/>
    <x v="9"/>
    <n v="38"/>
    <s v="VERENZUELA MARTINEZ ALEXANDER"/>
    <x v="1"/>
    <x v="3"/>
    <n v="247"/>
    <n v="22.454545454545499"/>
    <n v="257.56603773584902"/>
    <s v="2 Descuuentos (Usuario desubicado y conduct) "/>
    <n v="110954.717"/>
    <x v="0"/>
    <n v="14826.6667"/>
    <x v="541"/>
    <x v="0"/>
    <m/>
  </r>
  <r>
    <d v="2023-01-27T00:53:04"/>
    <x v="9"/>
    <n v="39"/>
    <s v="POSSO CORREA SANTIAGO ELIECER"/>
    <x v="0"/>
    <x v="0"/>
    <n v="228"/>
    <n v="25.3333333333333"/>
    <n v="210.735849056604"/>
    <m/>
    <n v="90781.132100000003"/>
    <x v="0"/>
    <n v="14826.6667"/>
    <x v="541"/>
    <x v="0"/>
    <m/>
  </r>
  <r>
    <d v="2023-01-27T00:53:04"/>
    <x v="9"/>
    <n v="40"/>
    <s v="OCAMPO OCAMPO ANTONIO JOSE"/>
    <x v="3"/>
    <x v="0"/>
    <n v="262"/>
    <n v="26.2"/>
    <n v="234.15094339622601"/>
    <m/>
    <n v="100867.92449999999"/>
    <x v="0"/>
    <n v="14826.6667"/>
    <x v="541"/>
    <x v="0"/>
    <m/>
  </r>
  <r>
    <d v="2023-01-27T00:53:04"/>
    <x v="9"/>
    <n v="41"/>
    <s v="GARCIA DAVID WILSON ALBERTO"/>
    <x v="4"/>
    <x v="0"/>
    <n v="174"/>
    <n v="24.8571428571429"/>
    <n v="163.905660377358"/>
    <s v="5 Descuentos (Conducts) "/>
    <n v="70607.547200000001"/>
    <x v="1"/>
    <n v="14826.6667"/>
    <x v="541"/>
    <x v="0"/>
    <m/>
  </r>
  <r>
    <d v="2023-01-27T00:53:05"/>
    <x v="9"/>
    <n v="42"/>
    <s v="BARRANTES GALLEGO DANIEL CAMILO"/>
    <x v="2"/>
    <x v="0"/>
    <n v="165"/>
    <n v="30"/>
    <n v="128.78301886792499"/>
    <m/>
    <n v="55477.358500000002"/>
    <x v="0"/>
    <n v="14826.6667"/>
    <x v="541"/>
    <x v="0"/>
    <m/>
  </r>
  <r>
    <d v="2023-01-27T00:59:22"/>
    <x v="9"/>
    <n v="7"/>
    <s v="DAVID TORRES GEIDER"/>
    <x v="1"/>
    <x v="0"/>
    <n v="216"/>
    <n v="19.636363636363601"/>
    <n v="216"/>
    <m/>
    <n v="92250"/>
    <x v="1"/>
    <n v="9660"/>
    <x v="541"/>
    <x v="0"/>
    <m/>
  </r>
  <r>
    <d v="2023-01-27T00:59:22"/>
    <x v="1"/>
    <n v="11"/>
    <s v="MEJIA YEISON"/>
    <x v="1"/>
    <x v="0"/>
    <n v="214"/>
    <n v="19.454545454545499"/>
    <n v="214"/>
    <m/>
    <n v="91350"/>
    <x v="0"/>
    <n v="9660"/>
    <x v="541"/>
    <x v="0"/>
    <m/>
  </r>
  <r>
    <d v="2023-01-27T00:59:22"/>
    <x v="1"/>
    <n v="20"/>
    <s v="TABORDA ROJAS DIEGO ALEJANDRO"/>
    <x v="3"/>
    <x v="0"/>
    <n v="187"/>
    <n v="18.7"/>
    <n v="187"/>
    <s v="MATEO GIL Realizo 6 viajes donde movilizo 147 Usuarios "/>
    <n v="79650"/>
    <x v="0"/>
    <n v="9660"/>
    <x v="541"/>
    <x v="0"/>
    <m/>
  </r>
  <r>
    <d v="2023-01-27T00:59:22"/>
    <x v="1"/>
    <n v="21"/>
    <s v="MONSALVE OCAMPO EDISON GUSTAVO"/>
    <x v="8"/>
    <x v="0"/>
    <n v="82"/>
    <n v="16.399999999999999"/>
    <n v="82"/>
    <s v="1 Descuento (Despachadora Isabel)"/>
    <n v="34650"/>
    <x v="0"/>
    <n v="9660"/>
    <x v="541"/>
    <x v="0"/>
    <m/>
  </r>
  <r>
    <d v="2023-01-28T02:11:01"/>
    <x v="1"/>
    <n v="3"/>
    <s v="CANO JIMENEZ ESNEIDER"/>
    <x v="1"/>
    <x v="0"/>
    <n v="224"/>
    <n v="20.363636363636399"/>
    <n v="266.87477313974603"/>
    <m/>
    <n v="115143.6479"/>
    <x v="0"/>
    <n v="15328.125"/>
    <x v="542"/>
    <x v="0"/>
    <m/>
  </r>
  <r>
    <d v="2023-01-28T02:11:01"/>
    <x v="1"/>
    <n v="5"/>
    <s v="MARTINEZ MANCO JUAN FELIPE"/>
    <x v="3"/>
    <x v="0"/>
    <n v="220"/>
    <n v="22"/>
    <n v="242.61343012704199"/>
    <m/>
    <n v="104676.0436"/>
    <x v="1"/>
    <n v="15328.125"/>
    <x v="542"/>
    <x v="0"/>
    <m/>
  </r>
  <r>
    <d v="2023-01-28T02:11:02"/>
    <x v="1"/>
    <n v="6"/>
    <s v="ESCOBAR BRAN MATEO"/>
    <x v="3"/>
    <x v="0"/>
    <n v="219"/>
    <n v="21.9"/>
    <n v="242.61343012704199"/>
    <m/>
    <n v="104676.0436"/>
    <x v="0"/>
    <n v="15328.125"/>
    <x v="542"/>
    <x v="0"/>
    <m/>
  </r>
  <r>
    <d v="2023-01-28T02:11:02"/>
    <x v="1"/>
    <n v="7"/>
    <s v="VILLA RIOS JHON ANDERSON"/>
    <x v="0"/>
    <x v="0"/>
    <n v="217"/>
    <n v="24.1111111111111"/>
    <n v="218.35208711433799"/>
    <m/>
    <n v="94208.439199999993"/>
    <x v="1"/>
    <n v="15328.125"/>
    <x v="542"/>
    <x v="0"/>
    <m/>
  </r>
  <r>
    <d v="2023-01-28T02:11:02"/>
    <x v="1"/>
    <n v="8"/>
    <s v="LONDOO ORTIZ ARNOLD DAVID"/>
    <x v="0"/>
    <x v="0"/>
    <n v="210"/>
    <n v="23.3333333333333"/>
    <n v="218.35208711433799"/>
    <m/>
    <n v="94208.439199999993"/>
    <x v="1"/>
    <n v="15328.125"/>
    <x v="542"/>
    <x v="0"/>
    <m/>
  </r>
  <r>
    <d v="2023-01-28T02:11:03"/>
    <x v="1"/>
    <n v="11"/>
    <s v="MEJIA YEISON"/>
    <x v="0"/>
    <x v="0"/>
    <n v="186"/>
    <n v="20.6666666666667"/>
    <n v="218.35208711433799"/>
    <m/>
    <n v="94208.439199999993"/>
    <x v="0"/>
    <n v="15328.125"/>
    <x v="542"/>
    <x v="0"/>
    <m/>
  </r>
  <r>
    <d v="2023-01-28T02:11:03"/>
    <x v="9"/>
    <n v="12"/>
    <s v="MORALES CASTAEDA JONNY EDISON"/>
    <x v="0"/>
    <x v="0"/>
    <n v="238"/>
    <n v="26.4444444444444"/>
    <n v="218.35208711433799"/>
    <s v="3 Descuentos (Usuarios desubicados) "/>
    <n v="94208.439199999993"/>
    <x v="0"/>
    <n v="15328.125"/>
    <x v="542"/>
    <x v="0"/>
    <m/>
  </r>
  <r>
    <d v="2023-01-28T02:11:03"/>
    <x v="9"/>
    <n v="13"/>
    <s v="BOLIVAR PARIAS RICARDO STIVEN"/>
    <x v="0"/>
    <x v="0"/>
    <n v="190"/>
    <n v="21.1111111111111"/>
    <n v="218.35208711433799"/>
    <m/>
    <n v="94208.439199999993"/>
    <x v="0"/>
    <n v="15328.125"/>
    <x v="542"/>
    <x v="0"/>
    <m/>
  </r>
  <r>
    <d v="2023-01-28T02:11:03"/>
    <x v="9"/>
    <n v="14"/>
    <s v="JIMENEZ JIMENEZ OMAR DAVID"/>
    <x v="0"/>
    <x v="0"/>
    <n v="235"/>
    <n v="26.1111111111111"/>
    <n v="218.35208711433799"/>
    <s v="1 Descuento (Conduct) "/>
    <n v="94208.439199999993"/>
    <x v="1"/>
    <n v="15328.125"/>
    <x v="542"/>
    <x v="0"/>
    <m/>
  </r>
  <r>
    <d v="2023-01-28T02:11:04"/>
    <x v="9"/>
    <n v="15"/>
    <s v="LONDOO LOPERA DUVAN ANDRES"/>
    <x v="6"/>
    <x v="0"/>
    <n v="204"/>
    <n v="25.5"/>
    <n v="194.09074410163299"/>
    <m/>
    <n v="83740.834799999997"/>
    <x v="0"/>
    <n v="15328.125"/>
    <x v="542"/>
    <x v="0"/>
    <m/>
  </r>
  <r>
    <d v="2023-01-28T02:11:04"/>
    <x v="9"/>
    <n v="17"/>
    <s v="GALINDEZ CHAVARRIAGA LUIS FERNANDO"/>
    <x v="6"/>
    <x v="0"/>
    <n v="216"/>
    <n v="27"/>
    <n v="194.09074410163299"/>
    <m/>
    <n v="83740.834799999997"/>
    <x v="0"/>
    <n v="15328.125"/>
    <x v="542"/>
    <x v="0"/>
    <m/>
  </r>
  <r>
    <d v="2023-01-28T02:11:05"/>
    <x v="9"/>
    <n v="20"/>
    <s v="VERENZUELA MARTINEZ ALEXANDER"/>
    <x v="0"/>
    <x v="0"/>
    <n v="227"/>
    <n v="25.2222222222222"/>
    <n v="218.35208711433799"/>
    <s v="1 Descuento (Propietario) "/>
    <n v="94208.439199999993"/>
    <x v="0"/>
    <n v="15328.125"/>
    <x v="542"/>
    <x v="0"/>
    <m/>
  </r>
  <r>
    <d v="2023-01-28T02:11:05"/>
    <x v="9"/>
    <n v="21"/>
    <s v="MONSALVE OCAMPO EDISON GUSTAVO"/>
    <x v="6"/>
    <x v="0"/>
    <n v="197"/>
    <n v="24.625"/>
    <n v="194.09074410163299"/>
    <m/>
    <n v="83740.834799999997"/>
    <x v="0"/>
    <n v="15328.125"/>
    <x v="542"/>
    <x v="0"/>
    <m/>
  </r>
  <r>
    <d v="2023-01-28T02:11:05"/>
    <x v="9"/>
    <n v="22"/>
    <s v="QUIRAMA CASTAEDA JHON JADER"/>
    <x v="4"/>
    <x v="0"/>
    <n v="194"/>
    <n v="27.714285714285701"/>
    <n v="169.82940108892899"/>
    <m/>
    <n v="73273.230500000005"/>
    <x v="1"/>
    <n v="15328.125"/>
    <x v="542"/>
    <x v="0"/>
    <m/>
  </r>
  <r>
    <d v="2023-01-28T02:11:05"/>
    <x v="9"/>
    <n v="23"/>
    <s v="GIL CORDOBA MATEO"/>
    <x v="6"/>
    <x v="3"/>
    <n v="222"/>
    <n v="26.117647058823501"/>
    <n v="206.22141560798499"/>
    <s v="1 Descuento (Conduct) "/>
    <n v="88974.637000000002"/>
    <x v="2"/>
    <n v="15328.125"/>
    <x v="542"/>
    <x v="0"/>
    <m/>
  </r>
  <r>
    <d v="2023-01-28T02:11:06"/>
    <x v="9"/>
    <n v="24"/>
    <s v="GRISALES VILLA JUAN DAVID"/>
    <x v="0"/>
    <x v="0"/>
    <n v="196"/>
    <n v="21.7777777777778"/>
    <n v="218.35208711433799"/>
    <m/>
    <n v="94208.439199999993"/>
    <x v="0"/>
    <n v="15328.125"/>
    <x v="542"/>
    <x v="0"/>
    <m/>
  </r>
  <r>
    <d v="2023-01-28T02:11:06"/>
    <x v="9"/>
    <n v="27"/>
    <s v="DURANGO DAVID JOSE"/>
    <x v="6"/>
    <x v="3"/>
    <n v="221"/>
    <n v="26"/>
    <n v="206.22141560798499"/>
    <m/>
    <n v="88974.637000000002"/>
    <x v="0"/>
    <n v="15328.125"/>
    <x v="542"/>
    <x v="0"/>
    <m/>
  </r>
  <r>
    <d v="2023-01-28T02:11:06"/>
    <x v="9"/>
    <n v="28"/>
    <s v="IDARRAGA GARCIA MIGUEL ANGEL"/>
    <x v="4"/>
    <x v="0"/>
    <n v="156"/>
    <n v="22.285714285714299"/>
    <n v="169.82940108892899"/>
    <m/>
    <n v="73273.230500000005"/>
    <x v="0"/>
    <n v="15328.125"/>
    <x v="542"/>
    <x v="0"/>
    <m/>
  </r>
  <r>
    <d v="2023-01-28T02:11:07"/>
    <x v="9"/>
    <n v="29"/>
    <s v="HURTADO MADRID JUAN ESTEBAN"/>
    <x v="3"/>
    <x v="0"/>
    <n v="270"/>
    <n v="27"/>
    <n v="242.61343012704199"/>
    <m/>
    <n v="104676.0436"/>
    <x v="0"/>
    <n v="15328.125"/>
    <x v="542"/>
    <x v="0"/>
    <m/>
  </r>
  <r>
    <d v="2023-01-28T02:11:07"/>
    <x v="9"/>
    <n v="30"/>
    <s v="HIGUITA JHOSIMAR"/>
    <x v="0"/>
    <x v="0"/>
    <n v="249"/>
    <n v="27.6666666666667"/>
    <n v="218.35208711433799"/>
    <m/>
    <n v="94208.439199999993"/>
    <x v="0"/>
    <n v="15328.125"/>
    <x v="542"/>
    <x v="0"/>
    <m/>
  </r>
  <r>
    <d v="2023-01-28T02:11:07"/>
    <x v="1"/>
    <n v="31"/>
    <s v="DURANGO PAEZ GILDARDO"/>
    <x v="0"/>
    <x v="0"/>
    <n v="192"/>
    <n v="21.3333333333333"/>
    <n v="218.35208711433799"/>
    <m/>
    <n v="94208.439199999993"/>
    <x v="0"/>
    <n v="15328.125"/>
    <x v="542"/>
    <x v="0"/>
    <m/>
  </r>
  <r>
    <d v="2023-01-28T02:11:08"/>
    <x v="1"/>
    <n v="33"/>
    <s v="DAVID TORRES GEIDER"/>
    <x v="3"/>
    <x v="3"/>
    <n v="254"/>
    <n v="25.4"/>
    <n v="242.61343012704199"/>
    <m/>
    <n v="104676.0436"/>
    <x v="0"/>
    <n v="15328.125"/>
    <x v="542"/>
    <x v="0"/>
    <m/>
  </r>
  <r>
    <d v="2023-01-28T02:11:08"/>
    <x v="1"/>
    <n v="34"/>
    <s v="MONTOYA OSPINA GILBERTO ANTONIO"/>
    <x v="12"/>
    <x v="0"/>
    <n v="343"/>
    <n v="26.384615384615401"/>
    <n v="315.39745916515398"/>
    <m/>
    <n v="136078.8566"/>
    <x v="0"/>
    <n v="15328.125"/>
    <x v="542"/>
    <x v="0"/>
    <m/>
  </r>
  <r>
    <d v="2023-01-28T02:11:08"/>
    <x v="1"/>
    <n v="35"/>
    <s v="URIBE HERRERA JUAN ESTEBAN"/>
    <x v="8"/>
    <x v="1"/>
    <n v="153"/>
    <n v="30.6"/>
    <n v="121.306715063521"/>
    <m/>
    <n v="52338.021800000002"/>
    <x v="1"/>
    <n v="15328.125"/>
    <x v="542"/>
    <x v="0"/>
    <m/>
  </r>
  <r>
    <d v="2023-01-28T02:11:09"/>
    <x v="1"/>
    <n v="36"/>
    <s v="LONDOO CADAVID DAVID SANTIAGO"/>
    <x v="3"/>
    <x v="0"/>
    <n v="221"/>
    <n v="22.1"/>
    <n v="242.61343012704199"/>
    <m/>
    <n v="104676.0436"/>
    <x v="0"/>
    <n v="15328.125"/>
    <x v="542"/>
    <x v="0"/>
    <m/>
  </r>
  <r>
    <d v="2023-01-28T02:11:09"/>
    <x v="1"/>
    <n v="37"/>
    <s v="PIEDRAHITA MADRID SANTIAGO"/>
    <x v="0"/>
    <x v="0"/>
    <n v="221"/>
    <n v="24.5555555555556"/>
    <n v="218.35208711433799"/>
    <m/>
    <n v="94208.439199999993"/>
    <x v="1"/>
    <n v="15328.125"/>
    <x v="542"/>
    <x v="0"/>
    <m/>
  </r>
  <r>
    <d v="2023-01-28T02:11:09"/>
    <x v="1"/>
    <n v="38"/>
    <s v="CHALARCA WILSON DE JESUS"/>
    <x v="3"/>
    <x v="0"/>
    <n v="232"/>
    <n v="23.2"/>
    <n v="242.61343012704199"/>
    <m/>
    <n v="104676.0436"/>
    <x v="0"/>
    <n v="15328.125"/>
    <x v="542"/>
    <x v="0"/>
    <m/>
  </r>
  <r>
    <d v="2023-01-28T02:11:09"/>
    <x v="1"/>
    <n v="39"/>
    <s v="POSSO CORREA SANTIAGO ELIECER"/>
    <x v="0"/>
    <x v="0"/>
    <n v="185"/>
    <n v="20.5555555555556"/>
    <n v="218.35208711433799"/>
    <m/>
    <n v="94208.439199999993"/>
    <x v="0"/>
    <n v="15328.125"/>
    <x v="542"/>
    <x v="0"/>
    <m/>
  </r>
  <r>
    <d v="2023-01-28T02:11:10"/>
    <x v="1"/>
    <n v="40"/>
    <s v="OCAMPO OCAMPO ANTONIO JOSE"/>
    <x v="1"/>
    <x v="0"/>
    <n v="240"/>
    <n v="21.818181818181799"/>
    <n v="266.87477313974603"/>
    <s v="2 Descuentos (Conducts) "/>
    <n v="115143.6479"/>
    <x v="0"/>
    <n v="15328.125"/>
    <x v="542"/>
    <x v="0"/>
    <m/>
  </r>
  <r>
    <d v="2023-01-28T02:11:10"/>
    <x v="1"/>
    <n v="41"/>
    <s v="GARCIA DAVID WILSON ALBERTO"/>
    <x v="0"/>
    <x v="0"/>
    <n v="219"/>
    <n v="24.3333333333333"/>
    <n v="218.35208711433799"/>
    <m/>
    <n v="94208.439199999993"/>
    <x v="1"/>
    <n v="15328.125"/>
    <x v="542"/>
    <x v="0"/>
    <m/>
  </r>
  <r>
    <d v="2023-01-28T02:11:11"/>
    <x v="1"/>
    <n v="42"/>
    <s v="BARRANTES GALLEGO DANIEL CAMILO"/>
    <x v="0"/>
    <x v="0"/>
    <n v="245"/>
    <n v="27.2222222222222"/>
    <n v="218.35208711433799"/>
    <s v="1 Descuento Despachadora Isabel) "/>
    <n v="94208.439199999993"/>
    <x v="0"/>
    <n v="15328.125"/>
    <x v="542"/>
    <x v="0"/>
    <m/>
  </r>
  <r>
    <d v="2023-01-28T02:11:29"/>
    <x v="1"/>
    <n v="1"/>
    <s v="NARANJO USME DUVAN ANDRES"/>
    <x v="10"/>
    <x v="1"/>
    <n v="59"/>
    <n v="14.75"/>
    <n v="59"/>
    <m/>
    <n v="24750"/>
    <x v="0"/>
    <n v="12060"/>
    <x v="542"/>
    <x v="0"/>
    <m/>
  </r>
  <r>
    <d v="2023-01-28T02:11:29"/>
    <x v="1"/>
    <n v="10"/>
    <s v="NARANJO NARANJO ELKIN BRAYAN"/>
    <x v="9"/>
    <x v="0"/>
    <n v="228"/>
    <n v="19"/>
    <n v="228"/>
    <m/>
    <n v="97200"/>
    <x v="0"/>
    <n v="12060"/>
    <x v="542"/>
    <x v="0"/>
    <m/>
  </r>
  <r>
    <d v="2023-01-28T02:11:29"/>
    <x v="9"/>
    <n v="18"/>
    <s v="LUJAN LOPERA FABIAN ALEXIS"/>
    <x v="4"/>
    <x v="0"/>
    <n v="142"/>
    <n v="20.285714285714299"/>
    <n v="142"/>
    <m/>
    <n v="60750"/>
    <x v="0"/>
    <n v="12060"/>
    <x v="542"/>
    <x v="0"/>
    <m/>
  </r>
  <r>
    <d v="2023-01-28T02:11:30"/>
    <x v="9"/>
    <n v="26"/>
    <s v="FRANCO BRAVO JHOAN FERNANDO"/>
    <x v="0"/>
    <x v="3"/>
    <n v="174"/>
    <n v="19.3333333333333"/>
    <n v="174"/>
    <m/>
    <n v="74250"/>
    <x v="0"/>
    <n v="12060"/>
    <x v="542"/>
    <x v="0"/>
    <m/>
  </r>
  <r>
    <d v="2023-01-29T03:19:04"/>
    <x v="1"/>
    <n v="3"/>
    <s v="CANO JIMENEZ ESNEIDER"/>
    <x v="4"/>
    <x v="0"/>
    <n v="153"/>
    <n v="21.8571428571429"/>
    <n v="173.082802547771"/>
    <m/>
    <n v="74737.261100000003"/>
    <x v="0"/>
    <n v="13820"/>
    <x v="543"/>
    <x v="0"/>
    <m/>
  </r>
  <r>
    <d v="2023-01-29T03:19:04"/>
    <x v="1"/>
    <n v="6"/>
    <s v="LONDOO ORTIZ ARNOLD DAVID"/>
    <x v="3"/>
    <x v="3"/>
    <n v="198"/>
    <n v="19.8"/>
    <n v="247.261146496815"/>
    <m/>
    <n v="106767.5159"/>
    <x v="0"/>
    <n v="13820"/>
    <x v="543"/>
    <x v="0"/>
    <m/>
  </r>
  <r>
    <d v="2023-01-29T03:19:04"/>
    <x v="1"/>
    <n v="7"/>
    <s v="VILLA RIOS JHON ANDERSON"/>
    <x v="0"/>
    <x v="0"/>
    <n v="196"/>
    <n v="21.7777777777778"/>
    <n v="222.53503184713401"/>
    <m/>
    <n v="96090.764299999995"/>
    <x v="1"/>
    <n v="13820"/>
    <x v="543"/>
    <x v="0"/>
    <m/>
  </r>
  <r>
    <d v="2023-01-29T03:19:04"/>
    <x v="1"/>
    <n v="8"/>
    <s v="LONDOO CADAVID DAVID SANTIAGO"/>
    <x v="2"/>
    <x v="0"/>
    <n v="155"/>
    <n v="25.8333333333333"/>
    <n v="148.35668789808901"/>
    <m/>
    <n v="64060.509599999998"/>
    <x v="1"/>
    <n v="13820"/>
    <x v="543"/>
    <x v="0"/>
    <m/>
  </r>
  <r>
    <d v="2023-01-29T03:19:05"/>
    <x v="9"/>
    <n v="10"/>
    <s v="DURANGO MANCO ANDRES DE JESUS"/>
    <x v="0"/>
    <x v="0"/>
    <n v="219"/>
    <n v="24.3333333333333"/>
    <n v="222.53503184713401"/>
    <m/>
    <n v="96090.764299999995"/>
    <x v="0"/>
    <n v="13820"/>
    <x v="543"/>
    <x v="0"/>
    <m/>
  </r>
  <r>
    <d v="2023-01-29T03:19:05"/>
    <x v="9"/>
    <n v="13"/>
    <s v="BOLIVAR PARIAS RICARDO STIVEN"/>
    <x v="6"/>
    <x v="0"/>
    <n v="179"/>
    <n v="22.375"/>
    <n v="197.80891719745199"/>
    <m/>
    <n v="85414.012700000007"/>
    <x v="0"/>
    <n v="13820"/>
    <x v="543"/>
    <x v="0"/>
    <m/>
  </r>
  <r>
    <d v="2023-01-29T03:19:05"/>
    <x v="9"/>
    <n v="14"/>
    <s v="JIMENEZ JIMENEZ OMAR DAVID"/>
    <x v="0"/>
    <x v="0"/>
    <n v="288"/>
    <n v="32"/>
    <n v="222.53503184713401"/>
    <s v="1 Descuento (Propietario) "/>
    <n v="96090.764299999995"/>
    <x v="1"/>
    <n v="13820"/>
    <x v="543"/>
    <x v="0"/>
    <m/>
  </r>
  <r>
    <d v="2023-01-29T03:19:05"/>
    <x v="9"/>
    <n v="15"/>
    <s v="LONDOO LOPERA DUVAN ANDRES"/>
    <x v="6"/>
    <x v="3"/>
    <n v="180"/>
    <n v="24"/>
    <n v="185.44585987261101"/>
    <s v="4 Descuentos (2 Transbordo y 2 Usuario con movilidad reducida) "/>
    <n v="80075.636899999998"/>
    <x v="0"/>
    <n v="13820"/>
    <x v="543"/>
    <x v="0"/>
    <m/>
  </r>
  <r>
    <d v="2023-01-29T03:19:06"/>
    <x v="9"/>
    <n v="17"/>
    <s v="GALINDEZ CHAVARRIAGA LUIS FERNANDO"/>
    <x v="8"/>
    <x v="0"/>
    <n v="99"/>
    <n v="19.8"/>
    <n v="123.630573248408"/>
    <m/>
    <n v="53383.758000000002"/>
    <x v="0"/>
    <n v="13820"/>
    <x v="543"/>
    <x v="0"/>
    <m/>
  </r>
  <r>
    <d v="2023-01-29T03:19:06"/>
    <x v="1"/>
    <n v="20"/>
    <s v="TABORDA ROJAS DIEGO ALEJANDRO"/>
    <x v="3"/>
    <x v="0"/>
    <n v="248"/>
    <n v="24.8"/>
    <n v="247.261146496815"/>
    <m/>
    <n v="106767.5159"/>
    <x v="0"/>
    <n v="13820"/>
    <x v="543"/>
    <x v="0"/>
    <m/>
  </r>
  <r>
    <d v="2023-01-29T03:19:06"/>
    <x v="1"/>
    <n v="21"/>
    <s v="MONSALVE OCAMPO EDISON GUSTAVO"/>
    <x v="1"/>
    <x v="0"/>
    <n v="227"/>
    <n v="20.636363636363601"/>
    <n v="271.98726114649702"/>
    <m/>
    <n v="117444.2675"/>
    <x v="0"/>
    <n v="13820"/>
    <x v="543"/>
    <x v="0"/>
    <m/>
  </r>
  <r>
    <d v="2023-01-29T03:19:07"/>
    <x v="1"/>
    <n v="22"/>
    <s v="QUIRAMA CASTAEDA JHON JADER"/>
    <x v="3"/>
    <x v="3"/>
    <n v="239"/>
    <n v="23.9"/>
    <n v="247.261146496815"/>
    <m/>
    <n v="106767.5159"/>
    <x v="1"/>
    <n v="13820"/>
    <x v="543"/>
    <x v="0"/>
    <m/>
  </r>
  <r>
    <d v="2023-01-29T03:19:07"/>
    <x v="1"/>
    <n v="23"/>
    <s v="GIL CORDOBA MATEO"/>
    <x v="2"/>
    <x v="3"/>
    <n v="153"/>
    <n v="25.5"/>
    <n v="148.35668789808901"/>
    <m/>
    <n v="64060.509599999998"/>
    <x v="2"/>
    <n v="13820"/>
    <x v="543"/>
    <x v="0"/>
    <m/>
  </r>
  <r>
    <d v="2023-01-29T03:19:07"/>
    <x v="1"/>
    <n v="24"/>
    <s v="GRISALES VILLA JUAN DAVID"/>
    <x v="0"/>
    <x v="0"/>
    <n v="211"/>
    <n v="23.4444444444444"/>
    <n v="222.53503184713401"/>
    <s v="1 Descuento (Usuario desubicado)"/>
    <n v="96090.764299999995"/>
    <x v="0"/>
    <n v="13820"/>
    <x v="543"/>
    <x v="0"/>
    <m/>
  </r>
  <r>
    <d v="2023-01-29T03:19:08"/>
    <x v="1"/>
    <n v="27"/>
    <s v="DURANGO DAVID JOSE"/>
    <x v="6"/>
    <x v="0"/>
    <n v="199"/>
    <n v="24.875"/>
    <n v="197.80891719745199"/>
    <m/>
    <n v="85414.012700000007"/>
    <x v="0"/>
    <n v="13820"/>
    <x v="543"/>
    <x v="0"/>
    <m/>
  </r>
  <r>
    <d v="2023-01-29T03:19:08"/>
    <x v="1"/>
    <n v="28"/>
    <s v="ORTEGA ARROYAVE JUAN PABLO"/>
    <x v="0"/>
    <x v="0"/>
    <n v="226"/>
    <n v="25.1111111111111"/>
    <n v="222.53503184713401"/>
    <s v="1 Descuento (Propietario) "/>
    <n v="96090.764299999995"/>
    <x v="0"/>
    <n v="13820"/>
    <x v="543"/>
    <x v="0"/>
    <m/>
  </r>
  <r>
    <d v="2023-01-29T03:19:08"/>
    <x v="1"/>
    <n v="29"/>
    <s v="VALENCIA MENDOZA JHON"/>
    <x v="5"/>
    <x v="0"/>
    <n v="23"/>
    <n v="23"/>
    <n v="24.726114649681499"/>
    <m/>
    <n v="10676.7516"/>
    <x v="0"/>
    <n v="13820"/>
    <x v="543"/>
    <x v="0"/>
    <m/>
  </r>
  <r>
    <d v="2023-01-29T03:19:09"/>
    <x v="1"/>
    <n v="30"/>
    <s v="HIGUITA JHOSIMAR"/>
    <x v="0"/>
    <x v="0"/>
    <n v="245"/>
    <n v="27.2222222222222"/>
    <n v="222.53503184713401"/>
    <m/>
    <n v="96090.764299999995"/>
    <x v="0"/>
    <n v="13820"/>
    <x v="543"/>
    <x v="0"/>
    <m/>
  </r>
  <r>
    <d v="2023-01-29T03:19:09"/>
    <x v="9"/>
    <n v="31"/>
    <s v="DURANGO PAEZ GILDARDO"/>
    <x v="0"/>
    <x v="0"/>
    <n v="237"/>
    <n v="26.3333333333333"/>
    <n v="222.53503184713401"/>
    <m/>
    <n v="96090.764299999995"/>
    <x v="0"/>
    <n v="13820"/>
    <x v="543"/>
    <x v="0"/>
    <m/>
  </r>
  <r>
    <d v="2023-01-29T03:19:09"/>
    <x v="9"/>
    <n v="33"/>
    <s v="DE OSSA TORRES CARLOS ANDRES"/>
    <x v="3"/>
    <x v="0"/>
    <n v="286"/>
    <n v="28.6"/>
    <n v="247.261146496815"/>
    <s v="1 Descuento (Despachadora Angela) "/>
    <n v="106767.5159"/>
    <x v="0"/>
    <n v="13820"/>
    <x v="543"/>
    <x v="0"/>
    <m/>
  </r>
  <r>
    <d v="2023-01-29T03:19:09"/>
    <x v="9"/>
    <n v="34"/>
    <s v="MONTOYA OSPINA GILBERTO ANTONIO"/>
    <x v="9"/>
    <x v="0"/>
    <n v="305"/>
    <n v="25.4166666666667"/>
    <n v="296.71337579617801"/>
    <m/>
    <n v="128121.0191"/>
    <x v="0"/>
    <n v="13820"/>
    <x v="543"/>
    <x v="0"/>
    <m/>
  </r>
  <r>
    <d v="2023-01-29T03:19:10"/>
    <x v="9"/>
    <n v="35"/>
    <s v="URIBE HERRERA JUAN ESTEBAN"/>
    <x v="3"/>
    <x v="0"/>
    <n v="262"/>
    <n v="26.2"/>
    <n v="247.261146496815"/>
    <s v="6 Descuentos (4 Transbordo veh 14 y 2 Usuarios desubicados) "/>
    <n v="106767.5159"/>
    <x v="1"/>
    <n v="13820"/>
    <x v="543"/>
    <x v="0"/>
    <m/>
  </r>
  <r>
    <d v="2023-01-29T03:19:10"/>
    <x v="9"/>
    <n v="36"/>
    <s v="HURTADO MADRID JUAN ESTEBAN"/>
    <x v="10"/>
    <x v="3"/>
    <n v="90"/>
    <n v="25.714285714285701"/>
    <n v="86.541401273885299"/>
    <m/>
    <n v="37368.630599999997"/>
    <x v="0"/>
    <n v="13820"/>
    <x v="543"/>
    <x v="0"/>
    <m/>
  </r>
  <r>
    <d v="2023-01-29T03:19:10"/>
    <x v="9"/>
    <n v="37"/>
    <s v="PIEDRAHITA MADRID SANTIAGO"/>
    <x v="8"/>
    <x v="0"/>
    <n v="149"/>
    <n v="29.8"/>
    <n v="123.630573248408"/>
    <m/>
    <n v="53383.758000000002"/>
    <x v="1"/>
    <n v="13820"/>
    <x v="543"/>
    <x v="0"/>
    <m/>
  </r>
  <r>
    <d v="2023-01-29T03:19:10"/>
    <x v="9"/>
    <n v="38"/>
    <s v="CHALARCA WILSON DE JESUS"/>
    <x v="2"/>
    <x v="0"/>
    <n v="187"/>
    <n v="31.1666666666667"/>
    <n v="148.35668789808901"/>
    <s v="1 Descuento (Conduct)"/>
    <n v="64060.509599999998"/>
    <x v="0"/>
    <n v="13820"/>
    <x v="543"/>
    <x v="0"/>
    <m/>
  </r>
  <r>
    <d v="2023-01-29T03:19:11"/>
    <x v="9"/>
    <n v="39"/>
    <s v="POSSO CORREA SANTIAGO ELIECER"/>
    <x v="2"/>
    <x v="0"/>
    <n v="118"/>
    <n v="21.454545454545499"/>
    <n v="135.993630573248"/>
    <s v="1 Descuento (Despacchador fernando) "/>
    <n v="58722.133800000003"/>
    <x v="0"/>
    <n v="13820"/>
    <x v="543"/>
    <x v="0"/>
    <m/>
  </r>
  <r>
    <d v="2023-01-29T03:19:11"/>
    <x v="9"/>
    <n v="40"/>
    <s v="OCAMPO OCAMPO ANTONIO JOSE"/>
    <x v="9"/>
    <x v="0"/>
    <n v="276"/>
    <n v="23"/>
    <n v="296.71337579617801"/>
    <m/>
    <n v="128121.0191"/>
    <x v="0"/>
    <n v="13820"/>
    <x v="543"/>
    <x v="0"/>
    <m/>
  </r>
  <r>
    <d v="2023-01-29T03:19:11"/>
    <x v="9"/>
    <n v="41"/>
    <s v="GARCIA DAVID WILSON ALBERTO"/>
    <x v="0"/>
    <x v="0"/>
    <n v="235"/>
    <n v="26.1111111111111"/>
    <n v="222.53503184713401"/>
    <s v="2 Descuentos (Conducts) "/>
    <n v="96090.764299999995"/>
    <x v="1"/>
    <n v="13820"/>
    <x v="543"/>
    <x v="0"/>
    <m/>
  </r>
  <r>
    <d v="2023-01-29T03:19:11"/>
    <x v="9"/>
    <n v="42"/>
    <s v="BARRANTES GALLEGO DANIEL CAMILO"/>
    <x v="3"/>
    <x v="3"/>
    <n v="240"/>
    <n v="24"/>
    <n v="247.261146496815"/>
    <m/>
    <n v="106767.5159"/>
    <x v="0"/>
    <n v="13820"/>
    <x v="543"/>
    <x v="0"/>
    <m/>
  </r>
  <r>
    <d v="2023-01-29T03:19:22"/>
    <x v="9"/>
    <n v="4"/>
    <s v="IDARRAGA GARCIA MIGUEL ANGEL"/>
    <x v="6"/>
    <x v="0"/>
    <n v="154"/>
    <n v="19.25"/>
    <n v="154"/>
    <m/>
    <n v="65700"/>
    <x v="0"/>
    <n v="12480"/>
    <x v="543"/>
    <x v="0"/>
    <m/>
  </r>
  <r>
    <d v="2023-01-29T03:19:23"/>
    <x v="1"/>
    <n v="11"/>
    <s v="MEJIA YEISON"/>
    <x v="0"/>
    <x v="0"/>
    <n v="175"/>
    <n v="19.4444444444444"/>
    <n v="175"/>
    <s v="2 Descuentos (Propietario)"/>
    <n v="74700"/>
    <x v="0"/>
    <n v="12480"/>
    <x v="543"/>
    <x v="0"/>
    <m/>
  </r>
  <r>
    <d v="2023-01-29T03:19:23"/>
    <x v="9"/>
    <n v="12"/>
    <s v="MORALES CASTAEDA JONNY EDISON"/>
    <x v="4"/>
    <x v="0"/>
    <n v="131"/>
    <n v="18.714285714285701"/>
    <n v="131"/>
    <m/>
    <n v="55800"/>
    <x v="0"/>
    <n v="12480"/>
    <x v="543"/>
    <x v="0"/>
    <m/>
  </r>
  <r>
    <d v="2023-01-29T03:19:23"/>
    <x v="1"/>
    <n v="18"/>
    <s v="LUJAN LOPERA FABIAN ALEXIS"/>
    <x v="0"/>
    <x v="0"/>
    <n v="164"/>
    <n v="18.2222222222222"/>
    <n v="164"/>
    <m/>
    <n v="69750"/>
    <x v="0"/>
    <n v="12480"/>
    <x v="543"/>
    <x v="0"/>
    <m/>
  </r>
  <r>
    <d v="2023-01-29T23:54:12"/>
    <x v="10"/>
    <n v="1"/>
    <s v="VERENZUELA MARTINEZ ALEXANDER"/>
    <x v="4"/>
    <x v="0"/>
    <n v="201"/>
    <n v="28.714285714285701"/>
    <n v="152.333333333333"/>
    <s v="2 Descuentos (Usuarios desubicados) "/>
    <n v="65400"/>
    <x v="0"/>
    <n v="9772.2222000000002"/>
    <x v="544"/>
    <x v="0"/>
    <m/>
  </r>
  <r>
    <d v="2023-01-29T23:54:12"/>
    <x v="10"/>
    <n v="3"/>
    <s v="CANO JIMENEZ ESNEIDER"/>
    <x v="6"/>
    <x v="1"/>
    <n v="142"/>
    <n v="17.75"/>
    <n v="174.09523809523799"/>
    <m/>
    <n v="74742.857099999994"/>
    <x v="0"/>
    <n v="9772.2222000000002"/>
    <x v="544"/>
    <x v="0"/>
    <m/>
  </r>
  <r>
    <d v="2023-01-29T23:54:12"/>
    <x v="10"/>
    <n v="5"/>
    <s v="MARTINEZ MANCO JUAN FELIPE"/>
    <x v="3"/>
    <x v="0"/>
    <n v="209"/>
    <n v="20.9"/>
    <n v="217.61904761904799"/>
    <m/>
    <n v="93428.571400000001"/>
    <x v="1"/>
    <n v="9772.2222000000002"/>
    <x v="544"/>
    <x v="0"/>
    <m/>
  </r>
  <r>
    <d v="2023-01-29T23:54:13"/>
    <x v="10"/>
    <n v="6"/>
    <s v="ESCOBAR BRAN MATEO"/>
    <x v="0"/>
    <x v="0"/>
    <n v="177"/>
    <n v="19.6666666666667"/>
    <n v="195.857142857143"/>
    <m/>
    <n v="84085.714300000007"/>
    <x v="0"/>
    <n v="9772.2222000000002"/>
    <x v="544"/>
    <x v="0"/>
    <m/>
  </r>
  <r>
    <d v="2023-01-29T23:54:13"/>
    <x v="10"/>
    <n v="7"/>
    <s v="CHALARCA WILSON DE JESUS"/>
    <x v="1"/>
    <x v="0"/>
    <n v="233"/>
    <n v="21.181818181818201"/>
    <n v="239.38095238095201"/>
    <m/>
    <n v="102771.4286"/>
    <x v="1"/>
    <n v="9772.2222000000002"/>
    <x v="544"/>
    <x v="0"/>
    <m/>
  </r>
  <r>
    <d v="2023-01-29T23:54:13"/>
    <x v="10"/>
    <n v="8"/>
    <s v="VACA FIERRO ROBINSON"/>
    <x v="3"/>
    <x v="0"/>
    <n v="273"/>
    <n v="27.3"/>
    <n v="217.61904761904799"/>
    <s v="3 Descuentos (Propietario y Usuarios desubicados) "/>
    <n v="93428.571400000001"/>
    <x v="1"/>
    <n v="9772.2222000000002"/>
    <x v="544"/>
    <x v="0"/>
    <m/>
  </r>
  <r>
    <d v="2023-01-29T23:54:13"/>
    <x v="10"/>
    <n v="13"/>
    <s v="BOLIVAR PARIAS RICARDO STIVEN"/>
    <x v="6"/>
    <x v="0"/>
    <n v="179"/>
    <n v="22.375"/>
    <n v="174.09523809523799"/>
    <m/>
    <n v="74742.857099999994"/>
    <x v="0"/>
    <n v="9772.2222000000002"/>
    <x v="544"/>
    <x v="0"/>
    <m/>
  </r>
  <r>
    <d v="2023-01-29T23:54:13"/>
    <x v="10"/>
    <n v="14"/>
    <s v="JIMENEZ JIMENEZ OMAR DAVID"/>
    <x v="0"/>
    <x v="0"/>
    <n v="241"/>
    <n v="26.7777777777778"/>
    <n v="195.857142857143"/>
    <m/>
    <n v="84085.714300000007"/>
    <x v="1"/>
    <n v="9772.2222000000002"/>
    <x v="544"/>
    <x v="0"/>
    <m/>
  </r>
  <r>
    <d v="2023-01-29T23:54:13"/>
    <x v="10"/>
    <n v="15"/>
    <s v="LONDOO LOPERA DUVAN ANDRES"/>
    <x v="0"/>
    <x v="0"/>
    <n v="195"/>
    <n v="21.6666666666667"/>
    <n v="195.857142857143"/>
    <m/>
    <n v="84085.714300000007"/>
    <x v="0"/>
    <n v="9772.2222000000002"/>
    <x v="544"/>
    <x v="0"/>
    <m/>
  </r>
  <r>
    <d v="2023-01-29T23:54:14"/>
    <x v="10"/>
    <n v="18"/>
    <s v="LUJAN LOPERA FABIAN ALEXIS"/>
    <x v="3"/>
    <x v="0"/>
    <n v="210"/>
    <n v="21"/>
    <n v="217.61904761904799"/>
    <m/>
    <n v="93428.571400000001"/>
    <x v="0"/>
    <n v="9772.2222000000002"/>
    <x v="544"/>
    <x v="0"/>
    <m/>
  </r>
  <r>
    <d v="2023-01-29T23:54:14"/>
    <x v="10"/>
    <n v="20"/>
    <s v="TABORDA ROJAS DIEGO ALEJANDRO"/>
    <x v="6"/>
    <x v="0"/>
    <n v="151"/>
    <n v="18.875"/>
    <n v="174.09523809523799"/>
    <m/>
    <n v="74742.857099999994"/>
    <x v="0"/>
    <n v="9772.2222000000002"/>
    <x v="544"/>
    <x v="0"/>
    <m/>
  </r>
  <r>
    <d v="2023-01-29T23:54:14"/>
    <x v="10"/>
    <n v="22"/>
    <s v="QUIRAMA CASTAEDA JHON JADER"/>
    <x v="2"/>
    <x v="0"/>
    <n v="136"/>
    <n v="22.6666666666667"/>
    <n v="130.57142857142901"/>
    <m/>
    <n v="56057.142899999999"/>
    <x v="1"/>
    <n v="9772.2222000000002"/>
    <x v="544"/>
    <x v="0"/>
    <m/>
  </r>
  <r>
    <d v="2023-01-29T23:54:14"/>
    <x v="10"/>
    <n v="23"/>
    <s v="GIL CORDOBA MATEO"/>
    <x v="4"/>
    <x v="0"/>
    <n v="148"/>
    <n v="21.1428571428571"/>
    <n v="152.333333333333"/>
    <m/>
    <n v="65400"/>
    <x v="2"/>
    <n v="9772.2222000000002"/>
    <x v="544"/>
    <x v="0"/>
    <m/>
  </r>
  <r>
    <d v="2023-01-29T23:54:14"/>
    <x v="10"/>
    <n v="28"/>
    <s v="IDARRAGA GARCIA MIGUEL ANGEL"/>
    <x v="0"/>
    <x v="0"/>
    <n v="193"/>
    <n v="21.4444444444444"/>
    <n v="195.857142857143"/>
    <m/>
    <n v="84085.714300000007"/>
    <x v="0"/>
    <n v="9772.2222000000002"/>
    <x v="544"/>
    <x v="0"/>
    <m/>
  </r>
  <r>
    <d v="2023-01-29T23:54:14"/>
    <x v="10"/>
    <n v="32"/>
    <s v="ORTEGA ARROYAVE JUAN PABLO"/>
    <x v="6"/>
    <x v="0"/>
    <n v="170"/>
    <n v="21.25"/>
    <n v="174.09523809523799"/>
    <m/>
    <n v="74742.857099999994"/>
    <x v="0"/>
    <n v="9772.2222000000002"/>
    <x v="544"/>
    <x v="0"/>
    <m/>
  </r>
  <r>
    <d v="2023-01-29T23:54:15"/>
    <x v="10"/>
    <n v="35"/>
    <s v="DAVID TORRES GEIDER"/>
    <x v="3"/>
    <x v="0"/>
    <n v="200"/>
    <n v="20"/>
    <n v="217.61904761904799"/>
    <m/>
    <n v="93428.571400000001"/>
    <x v="1"/>
    <n v="9772.2222000000002"/>
    <x v="544"/>
    <x v="0"/>
    <m/>
  </r>
  <r>
    <d v="2023-01-29T23:54:15"/>
    <x v="10"/>
    <n v="40"/>
    <s v="LONDOO ORTIZ ARNOLD DAVID"/>
    <x v="6"/>
    <x v="0"/>
    <n v="141"/>
    <n v="17.625"/>
    <n v="174.09523809523799"/>
    <m/>
    <n v="74742.857099999994"/>
    <x v="0"/>
    <n v="9772.2222000000002"/>
    <x v="544"/>
    <x v="0"/>
    <m/>
  </r>
  <r>
    <d v="2023-01-29T23:54:19"/>
    <x v="11"/>
    <n v="10"/>
    <s v="DURANGO MANCO ANDRES DE JESUS"/>
    <x v="0"/>
    <x v="0"/>
    <n v="145"/>
    <n v="16.1111111111111"/>
    <n v="145"/>
    <m/>
    <n v="61200"/>
    <x v="0"/>
    <n v="9800"/>
    <x v="544"/>
    <x v="0"/>
    <m/>
  </r>
  <r>
    <d v="2023-01-29T23:54:20"/>
    <x v="11"/>
    <n v="11"/>
    <s v="MEJIA YEISON"/>
    <x v="0"/>
    <x v="0"/>
    <n v="149"/>
    <n v="16.5555555555556"/>
    <n v="149"/>
    <m/>
    <n v="63000"/>
    <x v="0"/>
    <n v="9800"/>
    <x v="544"/>
    <x v="0"/>
    <m/>
  </r>
  <r>
    <d v="2023-01-31T01:33:23"/>
    <x v="9"/>
    <n v="1"/>
    <s v="NARANJO USME DUVAN ANDRES"/>
    <x v="6"/>
    <x v="0"/>
    <n v="205"/>
    <n v="25.625"/>
    <n v="209.221135029354"/>
    <m/>
    <n v="90549.510800000004"/>
    <x v="0"/>
    <n v="15993.3333"/>
    <x v="545"/>
    <x v="0"/>
    <m/>
  </r>
  <r>
    <d v="2023-01-31T01:33:23"/>
    <x v="9"/>
    <n v="4"/>
    <s v="IDARRAGA GARCIA MIGUEL ANGEL"/>
    <x v="6"/>
    <x v="0"/>
    <n v="232"/>
    <n v="29"/>
    <n v="209.221135029354"/>
    <s v="3 Descuentos (Conducts) "/>
    <n v="90549.510800000004"/>
    <x v="0"/>
    <n v="15993.3333"/>
    <x v="545"/>
    <x v="0"/>
    <m/>
  </r>
  <r>
    <d v="2023-01-31T01:33:24"/>
    <x v="9"/>
    <n v="7"/>
    <s v="VILLA RIOS JHON ANDERSON"/>
    <x v="3"/>
    <x v="0"/>
    <n v="290"/>
    <n v="29"/>
    <n v="261.526418786693"/>
    <s v="1 Descuento (Jefe de ruta)"/>
    <n v="113186.8885"/>
    <x v="1"/>
    <n v="15993.3333"/>
    <x v="545"/>
    <x v="0"/>
    <m/>
  </r>
  <r>
    <d v="2023-01-31T01:33:24"/>
    <x v="9"/>
    <n v="8"/>
    <s v="VACA FIERRO ROBINSON"/>
    <x v="12"/>
    <x v="0"/>
    <n v="320"/>
    <n v="24.615384615384599"/>
    <n v="339.98434442270099"/>
    <s v="2 Descuentos (Usuarios desubicados) "/>
    <n v="147142.95499999999"/>
    <x v="1"/>
    <n v="15993.3333"/>
    <x v="545"/>
    <x v="0"/>
    <m/>
  </r>
  <r>
    <d v="2023-01-31T01:33:24"/>
    <x v="9"/>
    <n v="10"/>
    <s v="DURANGO MANCO ANDRES DE JESUS"/>
    <x v="3"/>
    <x v="0"/>
    <n v="252"/>
    <n v="25.2"/>
    <n v="261.526418786693"/>
    <s v="1 Descuento (Conduct) "/>
    <n v="113186.8885"/>
    <x v="0"/>
    <n v="15993.3333"/>
    <x v="545"/>
    <x v="0"/>
    <m/>
  </r>
  <r>
    <d v="2023-01-31T01:33:24"/>
    <x v="9"/>
    <n v="11"/>
    <s v="MEJIA YEISON"/>
    <x v="3"/>
    <x v="0"/>
    <n v="272"/>
    <n v="27.2"/>
    <n v="261.526418786693"/>
    <s v="2 Descuentos (Jefe de ruta  y Usuario desubicado)"/>
    <n v="113186.8885"/>
    <x v="0"/>
    <n v="15993.3333"/>
    <x v="545"/>
    <x v="0"/>
    <m/>
  </r>
  <r>
    <d v="2023-01-31T01:33:24"/>
    <x v="1"/>
    <n v="13"/>
    <s v="BOLIVAR PARIAS RICARDO STIVEN"/>
    <x v="2"/>
    <x v="0"/>
    <n v="150"/>
    <n v="25"/>
    <n v="156.915851272016"/>
    <m/>
    <n v="67912.133100000006"/>
    <x v="0"/>
    <n v="15993.3333"/>
    <x v="545"/>
    <x v="0"/>
    <m/>
  </r>
  <r>
    <d v="2023-01-31T01:33:24"/>
    <x v="1"/>
    <n v="14"/>
    <s v="CARVAJAL SALAZAR HECTOR MARINO"/>
    <x v="3"/>
    <x v="0"/>
    <n v="264"/>
    <n v="26.4"/>
    <n v="261.526418786693"/>
    <s v="2 Descuentos (Usuarios Movilidad reducida) "/>
    <n v="113186.8885"/>
    <x v="1"/>
    <n v="15993.3333"/>
    <x v="545"/>
    <x v="0"/>
    <m/>
  </r>
  <r>
    <d v="2023-01-31T01:33:25"/>
    <x v="1"/>
    <n v="15"/>
    <s v="LONDOO LOPERA DUVAN ANDRES"/>
    <x v="0"/>
    <x v="0"/>
    <n v="213"/>
    <n v="23.6666666666667"/>
    <n v="235.37377690802299"/>
    <m/>
    <n v="101868.19960000001"/>
    <x v="0"/>
    <n v="15993.3333"/>
    <x v="545"/>
    <x v="0"/>
    <m/>
  </r>
  <r>
    <d v="2023-01-31T01:33:25"/>
    <x v="1"/>
    <n v="18"/>
    <s v="LUJAN LOPERA FABIAN ALEXIS"/>
    <x v="6"/>
    <x v="1"/>
    <n v="211"/>
    <n v="26.375"/>
    <n v="209.221135029354"/>
    <m/>
    <n v="90549.510800000004"/>
    <x v="0"/>
    <n v="15993.3333"/>
    <x v="545"/>
    <x v="0"/>
    <m/>
  </r>
  <r>
    <d v="2023-01-31T01:33:25"/>
    <x v="1"/>
    <n v="20"/>
    <s v="TABORDA ROJAS DIEGO ALEJANDRO"/>
    <x v="13"/>
    <x v="0"/>
    <n v="371"/>
    <n v="26.5"/>
    <n v="366.13698630136997"/>
    <s v="1 Descuento (Despachadora Isabel)"/>
    <n v="158461.64379999999"/>
    <x v="0"/>
    <n v="15993.3333"/>
    <x v="545"/>
    <x v="0"/>
    <m/>
  </r>
  <r>
    <d v="2023-01-31T01:33:25"/>
    <x v="1"/>
    <n v="21"/>
    <s v="MONSALVE OCAMPO EDISON GUSTAVO"/>
    <x v="3"/>
    <x v="0"/>
    <n v="256"/>
    <n v="25.6"/>
    <n v="261.526418786693"/>
    <m/>
    <n v="113186.8885"/>
    <x v="0"/>
    <n v="15993.3333"/>
    <x v="545"/>
    <x v="0"/>
    <m/>
  </r>
  <r>
    <d v="2023-01-31T01:33:25"/>
    <x v="1"/>
    <n v="22"/>
    <s v="QUIRAMA CASTAEDA JHON JADER"/>
    <x v="4"/>
    <x v="0"/>
    <n v="210"/>
    <n v="30"/>
    <n v="183.06849315068499"/>
    <s v="11 Descuentos (Transbordo) "/>
    <n v="79230.821899999995"/>
    <x v="1"/>
    <n v="15993.3333"/>
    <x v="545"/>
    <x v="0"/>
    <m/>
  </r>
  <r>
    <d v="2023-01-31T01:33:25"/>
    <x v="1"/>
    <n v="23"/>
    <s v="GIL BRAN DUVEIMAR"/>
    <x v="3"/>
    <x v="0"/>
    <n v="245"/>
    <n v="24.5"/>
    <n v="261.526418786693"/>
    <s v="1 Descuento (Jefe de ruta)"/>
    <n v="113186.8885"/>
    <x v="2"/>
    <n v="15993.3333"/>
    <x v="545"/>
    <x v="0"/>
    <m/>
  </r>
  <r>
    <d v="2023-01-31T01:33:26"/>
    <x v="1"/>
    <n v="24"/>
    <s v="GRISALES VILLA JUAN DAVID"/>
    <x v="0"/>
    <x v="0"/>
    <n v="205"/>
    <n v="22.7777777777778"/>
    <n v="235.37377690802299"/>
    <m/>
    <n v="101868.19960000001"/>
    <x v="0"/>
    <n v="15993.3333"/>
    <x v="545"/>
    <x v="0"/>
    <m/>
  </r>
  <r>
    <d v="2023-01-31T01:33:26"/>
    <x v="1"/>
    <n v="26"/>
    <s v="FRANCO BRAVO JHOAN FERNANDO"/>
    <x v="0"/>
    <x v="3"/>
    <n v="227"/>
    <n v="25.2222222222222"/>
    <n v="235.37377690802299"/>
    <s v="2 Descuentos (Conducts) "/>
    <n v="101868.19960000001"/>
    <x v="0"/>
    <n v="15993.3333"/>
    <x v="545"/>
    <x v="0"/>
    <m/>
  </r>
  <r>
    <d v="2023-01-31T01:33:26"/>
    <x v="1"/>
    <n v="27"/>
    <s v="HENAO MUOZ FERNEY"/>
    <x v="0"/>
    <x v="0"/>
    <n v="253"/>
    <n v="28.1111111111111"/>
    <n v="235.37377690802299"/>
    <m/>
    <n v="101868.19960000001"/>
    <x v="0"/>
    <n v="15993.3333"/>
    <x v="545"/>
    <x v="0"/>
    <m/>
  </r>
  <r>
    <d v="2023-01-31T01:33:26"/>
    <x v="1"/>
    <n v="28"/>
    <s v="ORTEGA ARROYAVE JUAN PABLO"/>
    <x v="4"/>
    <x v="0"/>
    <n v="175"/>
    <n v="25"/>
    <n v="183.06849315068499"/>
    <s v="1 Descuento (Jefe de ruta)"/>
    <n v="79230.821899999995"/>
    <x v="0"/>
    <n v="15993.3333"/>
    <x v="545"/>
    <x v="0"/>
    <m/>
  </r>
  <r>
    <d v="2023-01-31T01:33:26"/>
    <x v="1"/>
    <n v="29"/>
    <s v="VALENCIA MENDOZA JHON"/>
    <x v="0"/>
    <x v="0"/>
    <n v="238"/>
    <n v="26.4444444444444"/>
    <n v="235.37377690802299"/>
    <m/>
    <n v="101868.19960000001"/>
    <x v="0"/>
    <n v="15993.3333"/>
    <x v="545"/>
    <x v="0"/>
    <m/>
  </r>
  <r>
    <d v="2023-01-31T01:33:26"/>
    <x v="9"/>
    <n v="31"/>
    <s v="DURANGO PAEZ GILDARDO"/>
    <x v="0"/>
    <x v="0"/>
    <n v="229"/>
    <n v="25.4444444444444"/>
    <n v="235.37377690802299"/>
    <m/>
    <n v="101868.19960000001"/>
    <x v="0"/>
    <n v="15993.3333"/>
    <x v="545"/>
    <x v="0"/>
    <m/>
  </r>
  <r>
    <d v="2023-01-31T01:33:27"/>
    <x v="9"/>
    <n v="32"/>
    <s v="HURTADO MADRID JUAN ESTEBAN"/>
    <x v="0"/>
    <x v="0"/>
    <n v="241"/>
    <n v="26.7777777777778"/>
    <n v="235.37377690802299"/>
    <s v="1 Descuento (Conduct) "/>
    <n v="101868.19960000001"/>
    <x v="0"/>
    <n v="15993.3333"/>
    <x v="545"/>
    <x v="0"/>
    <m/>
  </r>
  <r>
    <d v="2023-01-31T01:33:27"/>
    <x v="9"/>
    <n v="33"/>
    <s v="GIL CORDOBA MATEO"/>
    <x v="3"/>
    <x v="0"/>
    <n v="239"/>
    <n v="23.9"/>
    <n v="261.526418786693"/>
    <m/>
    <n v="113186.8885"/>
    <x v="0"/>
    <n v="15993.3333"/>
    <x v="545"/>
    <x v="0"/>
    <m/>
  </r>
  <r>
    <d v="2023-01-31T01:33:27"/>
    <x v="9"/>
    <n v="34"/>
    <s v="MONTOYA OSPINA GILBERTO ANTONIO"/>
    <x v="1"/>
    <x v="0"/>
    <n v="299"/>
    <n v="27.181818181818201"/>
    <n v="287.67906066536199"/>
    <m/>
    <n v="124505.5773"/>
    <x v="0"/>
    <n v="15993.3333"/>
    <x v="545"/>
    <x v="0"/>
    <m/>
  </r>
  <r>
    <d v="2023-01-31T01:33:27"/>
    <x v="9"/>
    <n v="35"/>
    <s v="URIBE HERRERA JUAN ESTEBAN"/>
    <x v="0"/>
    <x v="0"/>
    <n v="219"/>
    <n v="24.3333333333333"/>
    <n v="235.37377690802299"/>
    <s v="1 Descuento (Despachadora Isabel)"/>
    <n v="101868.19960000001"/>
    <x v="1"/>
    <n v="15993.3333"/>
    <x v="545"/>
    <x v="0"/>
    <m/>
  </r>
  <r>
    <d v="2023-01-31T01:33:27"/>
    <x v="9"/>
    <n v="37"/>
    <s v="PIEDRAHITA MADRID SANTIAGO"/>
    <x v="10"/>
    <x v="0"/>
    <n v="104"/>
    <n v="29.714285714285701"/>
    <n v="91.534246575342493"/>
    <m/>
    <n v="39615.411"/>
    <x v="1"/>
    <n v="15993.3333"/>
    <x v="545"/>
    <x v="0"/>
    <m/>
  </r>
  <r>
    <d v="2023-01-31T01:33:27"/>
    <x v="9"/>
    <n v="38"/>
    <s v="CHALARCA WILSON DE JESUS"/>
    <x v="10"/>
    <x v="0"/>
    <n v="114"/>
    <n v="28.5"/>
    <n v="104.610567514677"/>
    <m/>
    <n v="45274.755400000002"/>
    <x v="0"/>
    <n v="15993.3333"/>
    <x v="545"/>
    <x v="0"/>
    <m/>
  </r>
  <r>
    <d v="2023-01-31T01:33:28"/>
    <x v="9"/>
    <n v="39"/>
    <s v="POSSO CORREA SANTIAGO ELIECER"/>
    <x v="4"/>
    <x v="0"/>
    <n v="160"/>
    <n v="22.8571428571429"/>
    <n v="183.06849315068499"/>
    <m/>
    <n v="79230.821899999995"/>
    <x v="0"/>
    <n v="15993.3333"/>
    <x v="545"/>
    <x v="0"/>
    <m/>
  </r>
  <r>
    <d v="2023-01-31T01:33:28"/>
    <x v="9"/>
    <n v="40"/>
    <s v="OCAMPO OCAMPO ANTONIO JOSE"/>
    <x v="3"/>
    <x v="0"/>
    <n v="256"/>
    <n v="25.6"/>
    <n v="261.526418786693"/>
    <s v="11 Descuentos (Transbordo) "/>
    <n v="113186.8885"/>
    <x v="0"/>
    <n v="15993.3333"/>
    <x v="545"/>
    <x v="0"/>
    <m/>
  </r>
  <r>
    <d v="2023-01-31T01:33:28"/>
    <x v="9"/>
    <n v="41"/>
    <s v="LONDOO CADAVID DAVID SANTIAGO"/>
    <x v="4"/>
    <x v="0"/>
    <n v="232"/>
    <n v="33.142857142857103"/>
    <n v="183.06849315068499"/>
    <m/>
    <n v="79230.821899999995"/>
    <x v="1"/>
    <n v="15993.3333"/>
    <x v="545"/>
    <x v="0"/>
    <m/>
  </r>
  <r>
    <d v="2023-01-31T01:33:57"/>
    <x v="1"/>
    <n v="3"/>
    <s v="CANO JIMENEZ ESNEIDER"/>
    <x v="7"/>
    <x v="0"/>
    <n v="43"/>
    <n v="14.3333333333333"/>
    <n v="43"/>
    <m/>
    <n v="18000"/>
    <x v="0"/>
    <n v="7300"/>
    <x v="545"/>
    <x v="0"/>
    <m/>
  </r>
  <r>
    <d v="2023-01-31T01:33:57"/>
    <x v="9"/>
    <n v="5"/>
    <s v="MARTINEZ MANCO JUAN FELIPE"/>
    <x v="4"/>
    <x v="0"/>
    <n v="155"/>
    <n v="22.1428571428571"/>
    <n v="155"/>
    <m/>
    <n v="66600"/>
    <x v="1"/>
    <n v="7300"/>
    <x v="545"/>
    <x v="0"/>
    <m/>
  </r>
  <r>
    <d v="2023-01-31T01:33:57"/>
    <x v="9"/>
    <n v="6"/>
    <s v="NARANJO NARANJO ELKIN BRAYAN"/>
    <x v="8"/>
    <x v="0"/>
    <n v="108"/>
    <n v="21.6"/>
    <n v="108"/>
    <m/>
    <n v="46350"/>
    <x v="0"/>
    <n v="7300"/>
    <x v="545"/>
    <x v="0"/>
    <m/>
  </r>
  <r>
    <d v="2023-01-31T01:33:57"/>
    <x v="1"/>
    <n v="30"/>
    <s v="HIGUITA JHOSIMAR"/>
    <x v="3"/>
    <x v="0"/>
    <n v="214"/>
    <n v="21.4"/>
    <n v="214"/>
    <m/>
    <n v="91800"/>
    <x v="0"/>
    <n v="7300"/>
    <x v="545"/>
    <x v="0"/>
    <m/>
  </r>
  <r>
    <d v="2023-02-01T02:55:14"/>
    <x v="1"/>
    <n v="2"/>
    <s v="DAVID TORRES GEIDER"/>
    <x v="0"/>
    <x v="0"/>
    <n v="199"/>
    <n v="22.1111111111111"/>
    <n v="233.786138613861"/>
    <s v="3 Descuentos (Jefe de ruta y 2 Conducts) "/>
    <n v="101153.76240000001"/>
    <x v="1"/>
    <n v="13109.6774"/>
    <x v="546"/>
    <x v="0"/>
    <m/>
  </r>
  <r>
    <d v="2023-02-01T02:55:14"/>
    <x v="1"/>
    <n v="4"/>
    <s v="IDARRAGA GARCIA MIGUEL ANGEL"/>
    <x v="7"/>
    <x v="0"/>
    <n v="69"/>
    <n v="23"/>
    <n v="77.928712871287104"/>
    <m/>
    <n v="33717.9208"/>
    <x v="0"/>
    <n v="13109.6774"/>
    <x v="546"/>
    <x v="0"/>
    <m/>
  </r>
  <r>
    <d v="2023-02-01T02:55:14"/>
    <x v="1"/>
    <n v="5"/>
    <s v="MARTINEZ MANCO JUAN FELIPE"/>
    <x v="3"/>
    <x v="0"/>
    <n v="296"/>
    <n v="29.6"/>
    <n v="259.76237623762398"/>
    <s v="1 Descuento (Despachadora Isabel) "/>
    <n v="112393.0693"/>
    <x v="1"/>
    <n v="13109.6774"/>
    <x v="546"/>
    <x v="0"/>
    <m/>
  </r>
  <r>
    <d v="2023-02-01T02:55:14"/>
    <x v="1"/>
    <n v="6"/>
    <s v="NARANJO NARANJO ELKIN BRAYAN"/>
    <x v="1"/>
    <x v="0"/>
    <n v="299"/>
    <n v="27.181818181818201"/>
    <n v="285.738613861386"/>
    <m/>
    <n v="123632.3762"/>
    <x v="0"/>
    <n v="13109.6774"/>
    <x v="546"/>
    <x v="0"/>
    <m/>
  </r>
  <r>
    <d v="2023-02-01T02:55:14"/>
    <x v="1"/>
    <n v="7"/>
    <s v="VILLA RIOS JHON ANDERSON"/>
    <x v="0"/>
    <x v="0"/>
    <n v="224"/>
    <n v="24.8888888888889"/>
    <n v="233.786138613861"/>
    <s v="2 Descuentos (Conducts) "/>
    <n v="101153.76240000001"/>
    <x v="1"/>
    <n v="13109.6774"/>
    <x v="546"/>
    <x v="0"/>
    <m/>
  </r>
  <r>
    <d v="2023-02-01T02:55:15"/>
    <x v="1"/>
    <n v="8"/>
    <s v="VACA FIERRO ROBINSON"/>
    <x v="1"/>
    <x v="0"/>
    <n v="335"/>
    <n v="30.454545454545499"/>
    <n v="285.738613861386"/>
    <s v="2 Descuentos (Jefe de ruta y Propietario)"/>
    <n v="123632.3762"/>
    <x v="1"/>
    <n v="13109.6774"/>
    <x v="546"/>
    <x v="0"/>
    <m/>
  </r>
  <r>
    <d v="2023-02-01T02:55:15"/>
    <x v="1"/>
    <n v="10"/>
    <s v="DURANGO MANCO ANDRES DE JESUS"/>
    <x v="0"/>
    <x v="0"/>
    <n v="215"/>
    <n v="23.8888888888889"/>
    <n v="233.786138613861"/>
    <m/>
    <n v="101153.76240000001"/>
    <x v="0"/>
    <n v="13109.6774"/>
    <x v="546"/>
    <x v="0"/>
    <m/>
  </r>
  <r>
    <d v="2023-02-01T02:55:15"/>
    <x v="9"/>
    <n v="11"/>
    <s v="MEJIA YEISON"/>
    <x v="6"/>
    <x v="0"/>
    <n v="218"/>
    <n v="27.25"/>
    <n v="207.80990099009901"/>
    <m/>
    <n v="89914.455400000006"/>
    <x v="0"/>
    <n v="13109.6774"/>
    <x v="546"/>
    <x v="0"/>
    <m/>
  </r>
  <r>
    <d v="2023-02-01T02:55:15"/>
    <x v="9"/>
    <n v="12"/>
    <s v="VERENZUELA MARTINEZ ALEXANDER"/>
    <x v="2"/>
    <x v="0"/>
    <n v="168"/>
    <n v="30.545454545454501"/>
    <n v="142.869306930693"/>
    <s v=" "/>
    <n v="61816.188099999999"/>
    <x v="0"/>
    <n v="13109.6774"/>
    <x v="546"/>
    <x v="0"/>
    <m/>
  </r>
  <r>
    <d v="2023-02-01T02:55:15"/>
    <x v="9"/>
    <n v="13"/>
    <s v="BOLIVAR PARIAS RICARDO STIVEN"/>
    <x v="6"/>
    <x v="0"/>
    <n v="223"/>
    <n v="27.875"/>
    <n v="207.80990099009901"/>
    <m/>
    <n v="89914.455400000006"/>
    <x v="0"/>
    <n v="13109.6774"/>
    <x v="546"/>
    <x v="0"/>
    <m/>
  </r>
  <r>
    <d v="2023-02-01T02:55:16"/>
    <x v="9"/>
    <n v="14"/>
    <s v="JIMENEZ JIMENEZ OMAR DAVID"/>
    <x v="3"/>
    <x v="0"/>
    <n v="224"/>
    <n v="22.4"/>
    <n v="259.76237623762398"/>
    <m/>
    <n v="112393.0693"/>
    <x v="1"/>
    <n v="13109.6774"/>
    <x v="546"/>
    <x v="0"/>
    <m/>
  </r>
  <r>
    <d v="2023-02-01T02:55:16"/>
    <x v="9"/>
    <n v="20"/>
    <s v="TABORDA ROJAS DIEGO ALEJANDRO"/>
    <x v="6"/>
    <x v="0"/>
    <n v="251"/>
    <n v="31.375"/>
    <n v="207.80990099009901"/>
    <m/>
    <n v="89914.455400000006"/>
    <x v="0"/>
    <n v="13109.6774"/>
    <x v="546"/>
    <x v="0"/>
    <m/>
  </r>
  <r>
    <d v="2023-02-01T02:55:16"/>
    <x v="9"/>
    <n v="21"/>
    <s v="MONSALVE OCAMPO EDISON GUSTAVO"/>
    <x v="6"/>
    <x v="0"/>
    <n v="187"/>
    <n v="23.375"/>
    <n v="207.80990099009901"/>
    <m/>
    <n v="89914.455400000006"/>
    <x v="0"/>
    <n v="13109.6774"/>
    <x v="546"/>
    <x v="0"/>
    <m/>
  </r>
  <r>
    <d v="2023-02-01T02:55:16"/>
    <x v="9"/>
    <n v="22"/>
    <s v="QUIRAMA CASTAEDA JHON JADER"/>
    <x v="0"/>
    <x v="0"/>
    <n v="226"/>
    <n v="25.1111111111111"/>
    <n v="233.786138613861"/>
    <m/>
    <n v="101153.76240000001"/>
    <x v="1"/>
    <n v="13109.6774"/>
    <x v="546"/>
    <x v="0"/>
    <m/>
  </r>
  <r>
    <d v="2023-02-01T02:55:16"/>
    <x v="9"/>
    <n v="23"/>
    <s v="GIL CORDOBA MATEO"/>
    <x v="3"/>
    <x v="0"/>
    <n v="279"/>
    <n v="27.9"/>
    <n v="259.76237623762398"/>
    <m/>
    <n v="112393.0693"/>
    <x v="2"/>
    <n v="13109.6774"/>
    <x v="546"/>
    <x v="0"/>
    <m/>
  </r>
  <r>
    <d v="2023-02-01T02:55:16"/>
    <x v="9"/>
    <n v="24"/>
    <s v="MORALES CASTAEDA JONNY EDISON"/>
    <x v="3"/>
    <x v="0"/>
    <n v="277"/>
    <n v="27.7"/>
    <n v="259.76237623762398"/>
    <s v="2 Descuentos (Usuario desubicado y Despachadora Isabel) "/>
    <n v="112393.0693"/>
    <x v="0"/>
    <n v="13109.6774"/>
    <x v="546"/>
    <x v="0"/>
    <m/>
  </r>
  <r>
    <d v="2023-02-01T02:55:17"/>
    <x v="9"/>
    <n v="25"/>
    <s v="ESCOBAR BRAN MATEO"/>
    <x v="2"/>
    <x v="0"/>
    <n v="160"/>
    <n v="26.6666666666667"/>
    <n v="155.85742574257401"/>
    <s v="1 Descuento (Usuario desubicado) "/>
    <n v="67435.8416"/>
    <x v="1"/>
    <n v="13109.6774"/>
    <x v="546"/>
    <x v="0"/>
    <m/>
  </r>
  <r>
    <d v="2023-02-01T02:55:17"/>
    <x v="9"/>
    <n v="26"/>
    <s v="FRANCO BRAVO JHOAN FERNANDO"/>
    <x v="6"/>
    <x v="0"/>
    <n v="183"/>
    <n v="22.875"/>
    <n v="207.80990099009901"/>
    <m/>
    <n v="89914.455400000006"/>
    <x v="0"/>
    <n v="13109.6774"/>
    <x v="546"/>
    <x v="0"/>
    <m/>
  </r>
  <r>
    <d v="2023-02-01T02:55:17"/>
    <x v="9"/>
    <n v="27"/>
    <s v="DURANGO DAVID JOSE"/>
    <x v="0"/>
    <x v="0"/>
    <n v="208"/>
    <n v="23.1111111111111"/>
    <n v="233.786138613861"/>
    <m/>
    <n v="101153.76240000001"/>
    <x v="0"/>
    <n v="13109.6774"/>
    <x v="546"/>
    <x v="0"/>
    <m/>
  </r>
  <r>
    <d v="2023-02-01T02:55:18"/>
    <x v="9"/>
    <n v="29"/>
    <s v="VALENCIA MENDOZA JHON"/>
    <x v="0"/>
    <x v="0"/>
    <n v="245"/>
    <n v="27.2222222222222"/>
    <n v="233.786138613861"/>
    <m/>
    <n v="101153.76240000001"/>
    <x v="0"/>
    <n v="13109.6774"/>
    <x v="546"/>
    <x v="0"/>
    <m/>
  </r>
  <r>
    <d v="2023-02-01T02:55:18"/>
    <x v="9"/>
    <n v="30"/>
    <s v="HIGUITA JHOSIMAR"/>
    <x v="6"/>
    <x v="0"/>
    <n v="260"/>
    <n v="32.5"/>
    <n v="207.80990099009901"/>
    <m/>
    <n v="89914.455400000006"/>
    <x v="0"/>
    <n v="13109.6774"/>
    <x v="546"/>
    <x v="0"/>
    <m/>
  </r>
  <r>
    <d v="2023-02-01T02:55:18"/>
    <x v="1"/>
    <n v="31"/>
    <s v="DURANGO PAEZ GILDARDO"/>
    <x v="4"/>
    <x v="0"/>
    <n v="160"/>
    <n v="22.8571428571429"/>
    <n v="181.83366336633699"/>
    <m/>
    <n v="78675.148499999996"/>
    <x v="0"/>
    <n v="13109.6774"/>
    <x v="546"/>
    <x v="0"/>
    <m/>
  </r>
  <r>
    <d v="2023-02-01T02:55:19"/>
    <x v="1"/>
    <n v="32"/>
    <s v="HURTADO MADRID JUAN ESTEBAN"/>
    <x v="6"/>
    <x v="0"/>
    <n v="212"/>
    <n v="26.5"/>
    <n v="207.80990099009901"/>
    <m/>
    <n v="89914.455400000006"/>
    <x v="0"/>
    <n v="13109.6774"/>
    <x v="546"/>
    <x v="0"/>
    <m/>
  </r>
  <r>
    <d v="2023-02-01T02:55:19"/>
    <x v="1"/>
    <n v="33"/>
    <s v="DE OSSA TORRES CARLOS ANDRES"/>
    <x v="6"/>
    <x v="0"/>
    <n v="200"/>
    <n v="25"/>
    <n v="207.80990099009901"/>
    <m/>
    <n v="89914.455400000006"/>
    <x v="0"/>
    <n v="13109.6774"/>
    <x v="546"/>
    <x v="0"/>
    <m/>
  </r>
  <r>
    <d v="2023-02-01T02:55:19"/>
    <x v="1"/>
    <n v="34"/>
    <s v="MONTOYA OSPINA GILBERTO ANTONIO"/>
    <x v="3"/>
    <x v="0"/>
    <n v="270"/>
    <n v="27"/>
    <n v="259.76237623762398"/>
    <s v="1 Descuento (Despachadora Isabel) "/>
    <n v="112393.0693"/>
    <x v="0"/>
    <n v="13109.6774"/>
    <x v="546"/>
    <x v="0"/>
    <m/>
  </r>
  <r>
    <d v="2023-02-01T02:55:20"/>
    <x v="1"/>
    <n v="35"/>
    <s v="URIBE HERRERA JUAN ESTEBAN"/>
    <x v="0"/>
    <x v="0"/>
    <n v="202"/>
    <n v="22.4444444444444"/>
    <n v="233.786138613861"/>
    <s v="4 Descuentos (2 Transbordo veh 07 y Usuarios desubicados) "/>
    <n v="101153.76240000001"/>
    <x v="1"/>
    <n v="13109.6774"/>
    <x v="546"/>
    <x v="0"/>
    <m/>
  </r>
  <r>
    <d v="2023-02-01T02:55:20"/>
    <x v="1"/>
    <n v="37"/>
    <s v="PIEDRAHITA MADRID SANTIAGO"/>
    <x v="0"/>
    <x v="0"/>
    <n v="201"/>
    <n v="22.3333333333333"/>
    <n v="233.786138613861"/>
    <m/>
    <n v="101153.76240000001"/>
    <x v="1"/>
    <n v="13109.6774"/>
    <x v="546"/>
    <x v="0"/>
    <m/>
  </r>
  <r>
    <d v="2023-02-01T02:55:20"/>
    <x v="1"/>
    <n v="39"/>
    <s v="LONDOO LOPERA DUVAN ANDRES"/>
    <x v="6"/>
    <x v="0"/>
    <n v="216"/>
    <n v="27"/>
    <n v="207.80990099009901"/>
    <m/>
    <n v="89914.455400000006"/>
    <x v="0"/>
    <n v="13109.6774"/>
    <x v="546"/>
    <x v="0"/>
    <m/>
  </r>
  <r>
    <d v="2023-02-01T02:55:21"/>
    <x v="1"/>
    <n v="40"/>
    <s v="OCAMPO OCAMPO ANTONIO JOSE"/>
    <x v="0"/>
    <x v="0"/>
    <n v="203"/>
    <n v="22.5555555555556"/>
    <n v="233.786138613861"/>
    <m/>
    <n v="101153.76240000001"/>
    <x v="0"/>
    <n v="13109.6774"/>
    <x v="546"/>
    <x v="0"/>
    <m/>
  </r>
  <r>
    <d v="2023-02-01T02:55:21"/>
    <x v="1"/>
    <n v="41"/>
    <s v="GARCIA DAVID WILSON ALBERTO"/>
    <x v="2"/>
    <x v="0"/>
    <n v="149"/>
    <n v="24.8333333333333"/>
    <n v="155.85742574257401"/>
    <m/>
    <n v="67435.8416"/>
    <x v="1"/>
    <n v="13109.6774"/>
    <x v="546"/>
    <x v="0"/>
    <m/>
  </r>
  <r>
    <d v="2023-02-01T02:56:08"/>
    <x v="1"/>
    <n v="1"/>
    <s v="NARANJO USME DUVAN ANDRES"/>
    <x v="3"/>
    <x v="0"/>
    <n v="213"/>
    <n v="21.3"/>
    <n v="213"/>
    <m/>
    <n v="91350"/>
    <x v="0"/>
    <n v="13083.3333"/>
    <x v="546"/>
    <x v="0"/>
    <m/>
  </r>
  <r>
    <d v="2023-02-01T02:56:08"/>
    <x v="9"/>
    <n v="3"/>
    <s v="CANO JIMENEZ ESNEIDER"/>
    <x v="4"/>
    <x v="0"/>
    <n v="154"/>
    <n v="22"/>
    <n v="154"/>
    <m/>
    <n v="66150"/>
    <x v="0"/>
    <n v="13083.3333"/>
    <x v="546"/>
    <x v="0"/>
    <m/>
  </r>
  <r>
    <d v="2023-02-01T02:56:08"/>
    <x v="1"/>
    <n v="15"/>
    <s v="LOPERA AGUDELO LUIS FRANCISCO"/>
    <x v="0"/>
    <x v="0"/>
    <n v="184"/>
    <n v="20.4444444444444"/>
    <n v="184"/>
    <s v="1 Descuento (Jefe de ruta) "/>
    <n v="78750"/>
    <x v="0"/>
    <n v="13083.3333"/>
    <x v="546"/>
    <x v="0"/>
    <m/>
  </r>
  <r>
    <d v="2023-02-01T02:56:09"/>
    <x v="1"/>
    <n v="28"/>
    <s v="ORTEGA ARROYAVE JUAN PABLO"/>
    <x v="7"/>
    <x v="1"/>
    <n v="58"/>
    <n v="19.3333333333333"/>
    <n v="58"/>
    <s v="2 Descuentos (Usuarios desubicados) "/>
    <n v="24750"/>
    <x v="0"/>
    <n v="13083.3333"/>
    <x v="546"/>
    <x v="0"/>
    <m/>
  </r>
  <r>
    <d v="2023-02-01T02:56:09"/>
    <x v="9"/>
    <n v="38"/>
    <s v="CHALARCA WILSON DE JESUS"/>
    <x v="6"/>
    <x v="0"/>
    <n v="176"/>
    <n v="22"/>
    <n v="176"/>
    <s v="1 Descuento Despachadora Isabel) "/>
    <n v="75600"/>
    <x v="0"/>
    <n v="13083.3333"/>
    <x v="546"/>
    <x v="0"/>
    <m/>
  </r>
  <r>
    <d v="2023-02-02T02:35:14"/>
    <x v="9"/>
    <n v="1"/>
    <s v="NARANJO USME DUVAN ANDRES"/>
    <x v="6"/>
    <x v="3"/>
    <n v="256"/>
    <n v="30.117647058823501"/>
    <n v="234.82113821138199"/>
    <s v="2 Descuentos (Jefe de ruta) "/>
    <n v="101844.5122"/>
    <x v="0"/>
    <n v="16351.724099999999"/>
    <x v="547"/>
    <x v="0"/>
    <m/>
  </r>
  <r>
    <d v="2023-02-02T02:35:14"/>
    <x v="9"/>
    <n v="2"/>
    <s v="DAVID TORRES GEIDER"/>
    <x v="3"/>
    <x v="3"/>
    <n v="273"/>
    <n v="27.3"/>
    <n v="276.26016260162601"/>
    <m/>
    <n v="119817.0732"/>
    <x v="1"/>
    <n v="16351.724099999999"/>
    <x v="547"/>
    <x v="0"/>
    <m/>
  </r>
  <r>
    <d v="2023-02-02T02:35:14"/>
    <x v="9"/>
    <n v="4"/>
    <s v="ORTEGA ARROYAVE JUAN PABLO"/>
    <x v="6"/>
    <x v="0"/>
    <n v="203"/>
    <n v="25.375"/>
    <n v="221.008130081301"/>
    <s v="12 Descuentos (Incidente con Usuarios) "/>
    <n v="95853.658500000005"/>
    <x v="0"/>
    <n v="16351.724099999999"/>
    <x v="547"/>
    <x v="0"/>
    <m/>
  </r>
  <r>
    <d v="2023-02-02T02:35:15"/>
    <x v="9"/>
    <n v="6"/>
    <s v="NARANJO NARANJO ELKIN BRAYAN"/>
    <x v="9"/>
    <x v="0"/>
    <n v="352"/>
    <n v="29.3333333333333"/>
    <n v="331.51219512195098"/>
    <m/>
    <n v="143780.4878"/>
    <x v="0"/>
    <n v="16351.724099999999"/>
    <x v="547"/>
    <x v="0"/>
    <m/>
  </r>
  <r>
    <d v="2023-02-02T02:35:15"/>
    <x v="9"/>
    <n v="8"/>
    <s v="LONDOO CADAVID DAVID SANTIAGO"/>
    <x v="1"/>
    <x v="3"/>
    <n v="294"/>
    <n v="26.727272727272702"/>
    <n v="303.88617886178901"/>
    <s v="2 Descuentos (Lavadores) "/>
    <n v="131798.78049999999"/>
    <x v="1"/>
    <n v="16351.724099999999"/>
    <x v="547"/>
    <x v="0"/>
    <m/>
  </r>
  <r>
    <d v="2023-02-02T02:35:15"/>
    <x v="9"/>
    <n v="10"/>
    <s v="DURANGO MANCO ANDRES DE JESUS"/>
    <x v="2"/>
    <x v="0"/>
    <n v="151"/>
    <n v="27.454545454545499"/>
    <n v="151.94308943089399"/>
    <m/>
    <n v="65899.390199999994"/>
    <x v="0"/>
    <n v="16351.724099999999"/>
    <x v="547"/>
    <x v="0"/>
    <m/>
  </r>
  <r>
    <d v="2023-02-02T02:35:15"/>
    <x v="1"/>
    <n v="11"/>
    <s v="MEJIA YEISON"/>
    <x v="10"/>
    <x v="0"/>
    <n v="123"/>
    <n v="30.75"/>
    <n v="110.50406504065"/>
    <m/>
    <n v="47926.829299999998"/>
    <x v="0"/>
    <n v="16351.724099999999"/>
    <x v="547"/>
    <x v="0"/>
    <m/>
  </r>
  <r>
    <d v="2023-02-02T02:35:15"/>
    <x v="1"/>
    <n v="12"/>
    <s v="MORALES CASTAEDA JONNY EDISON"/>
    <x v="12"/>
    <x v="0"/>
    <n v="349"/>
    <n v="26.846153846153801"/>
    <n v="359.13821138211398"/>
    <m/>
    <n v="155762.19510000001"/>
    <x v="0"/>
    <n v="16351.724099999999"/>
    <x v="547"/>
    <x v="0"/>
    <m/>
  </r>
  <r>
    <d v="2023-02-02T02:35:15"/>
    <x v="1"/>
    <n v="13"/>
    <s v="BOLIVAR PARIAS RICARDO STIVEN"/>
    <x v="0"/>
    <x v="0"/>
    <n v="249"/>
    <n v="27.6666666666667"/>
    <n v="248.63414634146301"/>
    <m/>
    <n v="107835.3659"/>
    <x v="0"/>
    <n v="16351.724099999999"/>
    <x v="547"/>
    <x v="0"/>
    <m/>
  </r>
  <r>
    <d v="2023-02-02T02:35:16"/>
    <x v="1"/>
    <n v="14"/>
    <s v="JIMENEZ JIMENEZ OMAR DAVID"/>
    <x v="0"/>
    <x v="0"/>
    <n v="235"/>
    <n v="26.1111111111111"/>
    <n v="248.63414634146301"/>
    <s v="19 Descuentos (Transbordo veh 24) "/>
    <n v="107835.3659"/>
    <x v="1"/>
    <n v="16351.724099999999"/>
    <x v="547"/>
    <x v="0"/>
    <m/>
  </r>
  <r>
    <d v="2023-02-02T02:35:16"/>
    <x v="1"/>
    <n v="18"/>
    <s v="LUJAN LOPERA FABIAN ALEXIS"/>
    <x v="1"/>
    <x v="0"/>
    <n v="280"/>
    <n v="25.454545454545499"/>
    <n v="303.88617886178901"/>
    <s v="1 Descuento (Despachadora Isabel) "/>
    <n v="131798.78049999999"/>
    <x v="0"/>
    <n v="16351.724099999999"/>
    <x v="547"/>
    <x v="0"/>
    <m/>
  </r>
  <r>
    <d v="2023-02-02T02:35:16"/>
    <x v="1"/>
    <n v="20"/>
    <s v="TABORDA ROJAS DIEGO ALEJANDRO"/>
    <x v="3"/>
    <x v="0"/>
    <n v="255"/>
    <n v="25.5"/>
    <n v="276.26016260162601"/>
    <m/>
    <n v="119817.0732"/>
    <x v="0"/>
    <n v="16351.724099999999"/>
    <x v="547"/>
    <x v="0"/>
    <m/>
  </r>
  <r>
    <d v="2023-02-02T02:35:16"/>
    <x v="1"/>
    <n v="21"/>
    <s v="VERENZUELA MARTINEZ ALEXANDER"/>
    <x v="6"/>
    <x v="0"/>
    <n v="244"/>
    <n v="28.705882352941199"/>
    <n v="234.82113821138199"/>
    <s v="7 Descuentos (2 Jefe de ruta y Propietarios) "/>
    <n v="101844.5122"/>
    <x v="0"/>
    <n v="16351.724099999999"/>
    <x v="547"/>
    <x v="0"/>
    <m/>
  </r>
  <r>
    <d v="2023-02-02T02:35:16"/>
    <x v="1"/>
    <n v="22"/>
    <s v="QUIRAMA CASTAEDA JHON JADER"/>
    <x v="0"/>
    <x v="0"/>
    <n v="266"/>
    <n v="29.5555555555556"/>
    <n v="248.63414634146301"/>
    <m/>
    <n v="107835.3659"/>
    <x v="1"/>
    <n v="16351.724099999999"/>
    <x v="547"/>
    <x v="0"/>
    <m/>
  </r>
  <r>
    <d v="2023-02-02T02:35:16"/>
    <x v="1"/>
    <n v="23"/>
    <s v="GIL BRAN DUVEIMAR"/>
    <x v="1"/>
    <x v="0"/>
    <n v="289"/>
    <n v="26.272727272727298"/>
    <n v="303.88617886178901"/>
    <m/>
    <n v="131798.78049999999"/>
    <x v="2"/>
    <n v="16351.724099999999"/>
    <x v="547"/>
    <x v="0"/>
    <m/>
  </r>
  <r>
    <d v="2023-02-02T02:35:17"/>
    <x v="1"/>
    <n v="24"/>
    <s v="GRISALES VILLA JUAN DAVID"/>
    <x v="2"/>
    <x v="0"/>
    <n v="162"/>
    <n v="29.454545454545499"/>
    <n v="151.94308943089399"/>
    <m/>
    <n v="65899.390199999994"/>
    <x v="0"/>
    <n v="16351.724099999999"/>
    <x v="547"/>
    <x v="0"/>
    <m/>
  </r>
  <r>
    <d v="2023-02-02T02:35:17"/>
    <x v="1"/>
    <n v="27"/>
    <s v="DURANGO DAVID JOSE"/>
    <x v="3"/>
    <x v="0"/>
    <n v="274"/>
    <n v="27.4"/>
    <n v="276.26016260162601"/>
    <s v="FERNEY HENAO Realiz 4 viajes donde moviliz 116 Usuarios"/>
    <n v="119817.0732"/>
    <x v="0"/>
    <n v="16351.724099999999"/>
    <x v="547"/>
    <x v="0"/>
    <m/>
  </r>
  <r>
    <d v="2023-02-02T02:35:17"/>
    <x v="1"/>
    <n v="29"/>
    <s v="VALENCIA MENDOZA JHON"/>
    <x v="6"/>
    <x v="0"/>
    <n v="232"/>
    <n v="29"/>
    <n v="221.008130081301"/>
    <m/>
    <n v="95853.658500000005"/>
    <x v="0"/>
    <n v="16351.724099999999"/>
    <x v="547"/>
    <x v="0"/>
    <m/>
  </r>
  <r>
    <d v="2023-02-02T02:35:17"/>
    <x v="9"/>
    <n v="30"/>
    <s v="HIGUITA JHOSIMAR"/>
    <x v="7"/>
    <x v="0"/>
    <n v="76"/>
    <n v="25.3333333333333"/>
    <n v="82.878048780487802"/>
    <m/>
    <n v="35945.122000000003"/>
    <x v="0"/>
    <n v="16351.724099999999"/>
    <x v="547"/>
    <x v="0"/>
    <m/>
  </r>
  <r>
    <d v="2023-02-02T02:35:18"/>
    <x v="9"/>
    <n v="31"/>
    <s v="DURANGO PAEZ GILDARDO"/>
    <x v="4"/>
    <x v="0"/>
    <n v="199"/>
    <n v="28.428571428571399"/>
    <n v="193.38211382113801"/>
    <m/>
    <n v="83871.951199999996"/>
    <x v="0"/>
    <n v="16351.724099999999"/>
    <x v="547"/>
    <x v="0"/>
    <m/>
  </r>
  <r>
    <d v="2023-02-02T02:35:18"/>
    <x v="9"/>
    <n v="32"/>
    <s v="ESCOBAR BRAN MATEO"/>
    <x v="0"/>
    <x v="0"/>
    <n v="254"/>
    <n v="28.2222222222222"/>
    <n v="248.63414634146301"/>
    <s v="10 Descuentos (Transbordo veh 11) "/>
    <n v="107835.3659"/>
    <x v="0"/>
    <n v="16351.724099999999"/>
    <x v="547"/>
    <x v="0"/>
    <m/>
  </r>
  <r>
    <d v="2023-02-02T02:35:18"/>
    <x v="9"/>
    <n v="33"/>
    <s v="DE OSSA TORRES CARLOS ANDRES"/>
    <x v="0"/>
    <x v="0"/>
    <n v="235"/>
    <n v="26.1111111111111"/>
    <n v="248.63414634146301"/>
    <m/>
    <n v="107835.3659"/>
    <x v="0"/>
    <n v="16351.724099999999"/>
    <x v="547"/>
    <x v="0"/>
    <m/>
  </r>
  <r>
    <d v="2023-02-02T02:35:18"/>
    <x v="9"/>
    <n v="34"/>
    <s v="MONTOYA OSPINA GILBERTO ANTONIO"/>
    <x v="3"/>
    <x v="0"/>
    <n v="335"/>
    <n v="33.5"/>
    <n v="276.26016260162601"/>
    <m/>
    <n v="119817.0732"/>
    <x v="0"/>
    <n v="16351.724099999999"/>
    <x v="547"/>
    <x v="0"/>
    <m/>
  </r>
  <r>
    <d v="2023-02-02T02:35:19"/>
    <x v="9"/>
    <n v="35"/>
    <s v="URIBE HERRERA JUAN ESTEBAN"/>
    <x v="3"/>
    <x v="0"/>
    <n v="296"/>
    <n v="29.6"/>
    <n v="276.26016260162601"/>
    <m/>
    <n v="119817.0732"/>
    <x v="1"/>
    <n v="16351.724099999999"/>
    <x v="547"/>
    <x v="0"/>
    <m/>
  </r>
  <r>
    <d v="2023-02-02T02:35:19"/>
    <x v="9"/>
    <n v="37"/>
    <s v="PIEDRAHITA MADRID SANTIAGO"/>
    <x v="4"/>
    <x v="0"/>
    <n v="169"/>
    <n v="24.1428571428571"/>
    <n v="193.38211382113801"/>
    <m/>
    <n v="83871.951199999996"/>
    <x v="1"/>
    <n v="16351.724099999999"/>
    <x v="547"/>
    <x v="0"/>
    <m/>
  </r>
  <r>
    <d v="2023-02-02T02:35:19"/>
    <x v="9"/>
    <n v="39"/>
    <s v="POSSO CORREA SANTIAGO ELIECER"/>
    <x v="6"/>
    <x v="0"/>
    <n v="214"/>
    <n v="26.75"/>
    <n v="221.008130081301"/>
    <m/>
    <n v="95853.658500000005"/>
    <x v="0"/>
    <n v="16351.724099999999"/>
    <x v="547"/>
    <x v="0"/>
    <m/>
  </r>
  <r>
    <d v="2023-02-02T02:35:20"/>
    <x v="9"/>
    <n v="40"/>
    <s v="LONDOO ORTIZ ARNOLD DAVID"/>
    <x v="1"/>
    <x v="0"/>
    <n v="299"/>
    <n v="27.181818181818201"/>
    <n v="303.88617886178901"/>
    <s v="1 Descuento (Lorena Recaudo) "/>
    <n v="131798.78049999999"/>
    <x v="0"/>
    <n v="16351.724099999999"/>
    <x v="547"/>
    <x v="0"/>
    <m/>
  </r>
  <r>
    <d v="2023-02-02T02:35:20"/>
    <x v="9"/>
    <n v="41"/>
    <s v="CHALARCA WILSON DE JESUS"/>
    <x v="0"/>
    <x v="0"/>
    <n v="232"/>
    <n v="25.7777777777778"/>
    <n v="248.63414634146301"/>
    <m/>
    <n v="107835.3659"/>
    <x v="1"/>
    <n v="16351.724099999999"/>
    <x v="547"/>
    <x v="0"/>
    <m/>
  </r>
  <r>
    <d v="2023-02-02T02:35:24"/>
    <x v="9"/>
    <n v="7"/>
    <s v="VILLA RIOS JHON ANDERSON"/>
    <x v="6"/>
    <x v="3"/>
    <n v="174"/>
    <n v="21.75"/>
    <n v="174"/>
    <m/>
    <n v="74700"/>
    <x v="1"/>
    <n v="10960"/>
    <x v="547"/>
    <x v="0"/>
    <m/>
  </r>
  <r>
    <d v="2023-02-02T02:35:25"/>
    <x v="9"/>
    <n v="15"/>
    <s v="LOPERA AGUDELO LUIS FRANCISCO"/>
    <x v="6"/>
    <x v="0"/>
    <n v="192"/>
    <n v="24"/>
    <n v="192"/>
    <s v="2 Descuentos (Jefe de ruta) "/>
    <n v="82800"/>
    <x v="0"/>
    <n v="10960"/>
    <x v="547"/>
    <x v="0"/>
    <m/>
  </r>
  <r>
    <d v="2023-02-02T02:35:25"/>
    <x v="1"/>
    <n v="26"/>
    <s v="FRANCO BRAVO JHOAN FERNANDO"/>
    <x v="0"/>
    <x v="0"/>
    <n v="205"/>
    <n v="22.7777777777778"/>
    <n v="205"/>
    <m/>
    <n v="88200"/>
    <x v="0"/>
    <n v="10960"/>
    <x v="547"/>
    <x v="0"/>
    <m/>
  </r>
  <r>
    <d v="2023-02-02T02:35:25"/>
    <x v="9"/>
    <n v="42"/>
    <s v="HURTADO MADRID JUAN ESTEBAN"/>
    <x v="2"/>
    <x v="0"/>
    <n v="151"/>
    <n v="23.230769230769202"/>
    <n v="151"/>
    <m/>
    <n v="65025"/>
    <x v="0"/>
    <n v="10960"/>
    <x v="547"/>
    <x v="0"/>
    <m/>
  </r>
  <r>
    <d v="2023-02-03T02:12:05"/>
    <x v="1"/>
    <n v="2"/>
    <s v="DAVID TORRES GEIDER"/>
    <x v="3"/>
    <x v="0"/>
    <n v="277"/>
    <n v="27.7"/>
    <n v="282.58333333333297"/>
    <s v="2 Descuentos (Conduct y Despachador estiven) "/>
    <n v="122662.5"/>
    <x v="1"/>
    <n v="14753.3333"/>
    <x v="548"/>
    <x v="0"/>
    <m/>
  </r>
  <r>
    <d v="2023-02-03T02:12:05"/>
    <x v="1"/>
    <n v="4"/>
    <s v="ORTEGA ARROYAVE JUAN PABLO"/>
    <x v="8"/>
    <x v="0"/>
    <n v="153"/>
    <n v="30.6"/>
    <n v="141.291666666667"/>
    <s v="1 Descuento (Propietario) "/>
    <n v="61331.25"/>
    <x v="0"/>
    <n v="14753.3333"/>
    <x v="548"/>
    <x v="0"/>
    <m/>
  </r>
  <r>
    <d v="2023-02-03T02:12:05"/>
    <x v="1"/>
    <n v="5"/>
    <s v="MARTINEZ MANCO JUAN FELIPE"/>
    <x v="1"/>
    <x v="0"/>
    <n v="303"/>
    <n v="27.545454545454501"/>
    <n v="310.84166666666698"/>
    <s v="2 Descuentos (Conduct y Usuario con Movilidad reducida) "/>
    <n v="134928.75"/>
    <x v="1"/>
    <n v="14753.3333"/>
    <x v="548"/>
    <x v="0"/>
    <m/>
  </r>
  <r>
    <d v="2023-02-03T02:12:05"/>
    <x v="1"/>
    <n v="6"/>
    <s v="NARANJO NARANJO ELKIN BRAYAN"/>
    <x v="1"/>
    <x v="0"/>
    <n v="272"/>
    <n v="24.727272727272702"/>
    <n v="310.84166666666698"/>
    <s v="2 Descuentos (Despachadora Angela) "/>
    <n v="134928.75"/>
    <x v="0"/>
    <n v="14753.3333"/>
    <x v="548"/>
    <x v="0"/>
    <m/>
  </r>
  <r>
    <d v="2023-02-03T02:12:05"/>
    <x v="1"/>
    <n v="7"/>
    <s v="VILLA RIOS JHON ANDERSON"/>
    <x v="3"/>
    <x v="0"/>
    <n v="288"/>
    <n v="28.8"/>
    <n v="282.58333333333297"/>
    <s v="2 Descuentos (Conducts) "/>
    <n v="122662.5"/>
    <x v="1"/>
    <n v="14753.3333"/>
    <x v="548"/>
    <x v="0"/>
    <m/>
  </r>
  <r>
    <d v="2023-02-03T02:12:06"/>
    <x v="1"/>
    <n v="8"/>
    <s v="VACA FIERRO ROBINSON"/>
    <x v="9"/>
    <x v="3"/>
    <n v="316"/>
    <n v="26.3333333333333"/>
    <n v="339.1"/>
    <s v="6 Descuentos (2 Propietarios, 3 Conducts y Jefe de ruta)"/>
    <n v="147195"/>
    <x v="1"/>
    <n v="14753.3333"/>
    <x v="548"/>
    <x v="0"/>
    <m/>
  </r>
  <r>
    <d v="2023-02-03T02:12:06"/>
    <x v="1"/>
    <n v="10"/>
    <s v="DURANGO MANCO ANDRES DE JESUS"/>
    <x v="4"/>
    <x v="0"/>
    <n v="197"/>
    <n v="28.1428571428571"/>
    <n v="197.808333333333"/>
    <m/>
    <n v="85863.75"/>
    <x v="0"/>
    <n v="14753.3333"/>
    <x v="548"/>
    <x v="0"/>
    <m/>
  </r>
  <r>
    <d v="2023-02-03T02:12:06"/>
    <x v="9"/>
    <n v="11"/>
    <s v="LUJAN LOPERA FABIAN ALEXIS"/>
    <x v="10"/>
    <x v="0"/>
    <n v="98"/>
    <n v="24.5"/>
    <n v="113.033333333333"/>
    <m/>
    <n v="49065"/>
    <x v="0"/>
    <n v="14753.3333"/>
    <x v="548"/>
    <x v="0"/>
    <m/>
  </r>
  <r>
    <d v="2023-02-03T02:12:07"/>
    <x v="9"/>
    <n v="12"/>
    <s v="MORALES CASTAEDA JONNY EDISON"/>
    <x v="6"/>
    <x v="0"/>
    <n v="268"/>
    <n v="33.5"/>
    <n v="226.066666666667"/>
    <s v="2 Descuentos (Conducts) "/>
    <n v="98130"/>
    <x v="0"/>
    <n v="14753.3333"/>
    <x v="548"/>
    <x v="0"/>
    <m/>
  </r>
  <r>
    <d v="2023-02-03T02:12:07"/>
    <x v="9"/>
    <n v="13"/>
    <s v="BOLIVAR PARIAS RICARDO STIVEN"/>
    <x v="2"/>
    <x v="0"/>
    <n v="202"/>
    <n v="31.076923076923102"/>
    <n v="183.67916666666699"/>
    <s v="1 Descuento (Despachador Fernando) "/>
    <n v="79730.625"/>
    <x v="0"/>
    <n v="14753.3333"/>
    <x v="548"/>
    <x v="0"/>
    <m/>
  </r>
  <r>
    <d v="2023-02-03T02:12:07"/>
    <x v="9"/>
    <n v="14"/>
    <s v="JIMENEZ JIMENEZ OMAR DAVID"/>
    <x v="2"/>
    <x v="1"/>
    <n v="187"/>
    <n v="31.1666666666667"/>
    <n v="169.55"/>
    <m/>
    <n v="73597.5"/>
    <x v="1"/>
    <n v="14753.3333"/>
    <x v="548"/>
    <x v="0"/>
    <m/>
  </r>
  <r>
    <d v="2023-02-03T02:12:07"/>
    <x v="9"/>
    <n v="15"/>
    <s v="LOPERA AGUDELO LUIS FRANCISCO"/>
    <x v="0"/>
    <x v="0"/>
    <n v="247"/>
    <n v="27.4444444444444"/>
    <n v="254.32499999999999"/>
    <m/>
    <n v="110396.25"/>
    <x v="0"/>
    <n v="14753.3333"/>
    <x v="548"/>
    <x v="0"/>
    <m/>
  </r>
  <r>
    <d v="2023-02-03T02:12:08"/>
    <x v="9"/>
    <n v="17"/>
    <s v="ESPINOZA CHAVARRIA GUILLERMO LEON"/>
    <x v="0"/>
    <x v="0"/>
    <n v="211"/>
    <n v="23.4444444444444"/>
    <n v="254.32499999999999"/>
    <s v="2 Descuentos (Conduct y Propietario)"/>
    <n v="110396.25"/>
    <x v="0"/>
    <n v="14753.3333"/>
    <x v="548"/>
    <x v="0"/>
    <m/>
  </r>
  <r>
    <d v="2023-02-03T02:12:08"/>
    <x v="9"/>
    <n v="18"/>
    <s v="MEJIA YEISON"/>
    <x v="6"/>
    <x v="0"/>
    <n v="200"/>
    <n v="25"/>
    <n v="226.066666666667"/>
    <s v="FABIAN LUJAN Realiz 2 viajes donde moviliz 57 Usuarios, 2 Descuentos (Conduct y Propietario) "/>
    <n v="98130"/>
    <x v="0"/>
    <n v="14753.3333"/>
    <x v="548"/>
    <x v="0"/>
    <m/>
  </r>
  <r>
    <d v="2023-02-03T02:12:08"/>
    <x v="9"/>
    <n v="20"/>
    <s v="VERENZUELA MARTINEZ ALEXANDER"/>
    <x v="3"/>
    <x v="0"/>
    <n v="336"/>
    <n v="33.6"/>
    <n v="282.58333333333297"/>
    <s v="4 Descuentos (Incidente con Usuarios y Conduct)"/>
    <n v="122662.5"/>
    <x v="0"/>
    <n v="14753.3333"/>
    <x v="548"/>
    <x v="0"/>
    <m/>
  </r>
  <r>
    <d v="2023-02-03T02:12:09"/>
    <x v="9"/>
    <n v="21"/>
    <s v="MONSALVE OCAMPO EDISON GUSTAVO"/>
    <x v="3"/>
    <x v="0"/>
    <n v="284"/>
    <n v="28.4"/>
    <n v="282.58333333333297"/>
    <s v="12 Descuentos (Despachadora Isabel y Transbordo veh 38) "/>
    <n v="122662.5"/>
    <x v="0"/>
    <n v="14753.3333"/>
    <x v="548"/>
    <x v="0"/>
    <m/>
  </r>
  <r>
    <d v="2023-02-03T02:12:09"/>
    <x v="9"/>
    <n v="22"/>
    <s v="QUIRAMA CASTAEDA JHON JADER"/>
    <x v="0"/>
    <x v="0"/>
    <n v="283"/>
    <n v="31.4444444444444"/>
    <n v="254.32499999999999"/>
    <s v="2 Descuentos (Jefe de ruta) "/>
    <n v="110396.25"/>
    <x v="1"/>
    <n v="14753.3333"/>
    <x v="548"/>
    <x v="0"/>
    <m/>
  </r>
  <r>
    <d v="2023-02-03T02:12:09"/>
    <x v="9"/>
    <n v="23"/>
    <s v="GIL BRAN DUVEIMAR"/>
    <x v="3"/>
    <x v="0"/>
    <n v="281"/>
    <n v="28.1"/>
    <n v="282.58333333333297"/>
    <m/>
    <n v="122662.5"/>
    <x v="2"/>
    <n v="14753.3333"/>
    <x v="548"/>
    <x v="0"/>
    <m/>
  </r>
  <r>
    <d v="2023-02-03T02:12:09"/>
    <x v="9"/>
    <n v="26"/>
    <s v="FRANCO BRAVO JHOAN FERNANDO"/>
    <x v="3"/>
    <x v="0"/>
    <n v="291"/>
    <n v="29.1"/>
    <n v="282.58333333333297"/>
    <s v="3 Descuentos (Conducts Y Propietario)"/>
    <n v="122662.5"/>
    <x v="0"/>
    <n v="14753.3333"/>
    <x v="548"/>
    <x v="0"/>
    <m/>
  </r>
  <r>
    <d v="2023-02-03T02:12:10"/>
    <x v="9"/>
    <n v="27"/>
    <s v="DURANGO DAVID JOSE"/>
    <x v="10"/>
    <x v="0"/>
    <n v="122"/>
    <n v="34.857142857142897"/>
    <n v="98.904166666666697"/>
    <m/>
    <n v="42931.875"/>
    <x v="0"/>
    <n v="14753.3333"/>
    <x v="548"/>
    <x v="0"/>
    <m/>
  </r>
  <r>
    <d v="2023-02-03T02:12:10"/>
    <x v="9"/>
    <n v="28"/>
    <s v="ORTEGA ARROYAVE JUAN PABLO"/>
    <x v="8"/>
    <x v="0"/>
    <n v="147"/>
    <n v="29.4"/>
    <n v="141.291666666667"/>
    <m/>
    <n v="61331.25"/>
    <x v="0"/>
    <n v="14753.3333"/>
    <x v="548"/>
    <x v="0"/>
    <m/>
  </r>
  <r>
    <d v="2023-02-03T02:12:10"/>
    <x v="9"/>
    <n v="29"/>
    <s v="VALENCIA MENDOZA JHON"/>
    <x v="6"/>
    <x v="0"/>
    <n v="245"/>
    <n v="30.625"/>
    <n v="226.066666666667"/>
    <s v="1 Descuento (Despachador estiven) "/>
    <n v="98130"/>
    <x v="0"/>
    <n v="14753.3333"/>
    <x v="548"/>
    <x v="0"/>
    <m/>
  </r>
  <r>
    <d v="2023-02-03T02:12:11"/>
    <x v="9"/>
    <n v="30"/>
    <s v="HIGUITA JHOSIMAR"/>
    <x v="0"/>
    <x v="0"/>
    <n v="238"/>
    <n v="26.4444444444444"/>
    <n v="254.32499999999999"/>
    <s v="2 Descuentos (Conducts) "/>
    <n v="110396.25"/>
    <x v="0"/>
    <n v="14753.3333"/>
    <x v="548"/>
    <x v="0"/>
    <m/>
  </r>
  <r>
    <d v="2023-02-03T02:12:11"/>
    <x v="1"/>
    <n v="34"/>
    <s v="LONDOO LOPERA DUVAN ANDRES"/>
    <x v="0"/>
    <x v="0"/>
    <n v="252"/>
    <n v="28"/>
    <n v="254.32499999999999"/>
    <m/>
    <n v="110396.25"/>
    <x v="0"/>
    <n v="14753.3333"/>
    <x v="548"/>
    <x v="0"/>
    <m/>
  </r>
  <r>
    <d v="2023-02-03T02:12:11"/>
    <x v="1"/>
    <n v="35"/>
    <s v="LONDOO CADAVID DAVID SANTIAGO"/>
    <x v="3"/>
    <x v="0"/>
    <n v="287"/>
    <n v="28.7"/>
    <n v="282.58333333333297"/>
    <m/>
    <n v="122662.5"/>
    <x v="1"/>
    <n v="14753.3333"/>
    <x v="548"/>
    <x v="0"/>
    <m/>
  </r>
  <r>
    <d v="2023-02-03T02:12:11"/>
    <x v="1"/>
    <n v="39"/>
    <s v="POSSO CORREA SANTIAGO ELIECER"/>
    <x v="0"/>
    <x v="0"/>
    <n v="243"/>
    <n v="27"/>
    <n v="254.32499999999999"/>
    <m/>
    <n v="110396.25"/>
    <x v="0"/>
    <n v="14753.3333"/>
    <x v="548"/>
    <x v="0"/>
    <m/>
  </r>
  <r>
    <d v="2023-02-03T02:12:12"/>
    <x v="1"/>
    <n v="40"/>
    <s v="LONDOO ORTIZ ARNOLD DAVID"/>
    <x v="6"/>
    <x v="0"/>
    <n v="212"/>
    <n v="26.5"/>
    <n v="226.066666666667"/>
    <m/>
    <n v="98130"/>
    <x v="0"/>
    <n v="14753.3333"/>
    <x v="548"/>
    <x v="0"/>
    <m/>
  </r>
  <r>
    <d v="2023-02-03T02:12:12"/>
    <x v="1"/>
    <n v="41"/>
    <s v="CHALARCA WILSON DE JESUS"/>
    <x v="8"/>
    <x v="1"/>
    <n v="134"/>
    <n v="26.8"/>
    <n v="141.291666666667"/>
    <m/>
    <n v="61331.25"/>
    <x v="1"/>
    <n v="14753.3333"/>
    <x v="548"/>
    <x v="0"/>
    <m/>
  </r>
  <r>
    <d v="2023-02-03T02:12:12"/>
    <x v="1"/>
    <n v="42"/>
    <s v="BARRANTES GALLEGO DANIEL CAMILO"/>
    <x v="6"/>
    <x v="0"/>
    <n v="208"/>
    <n v="26"/>
    <n v="226.066666666667"/>
    <s v="4 Descuentos (Conducts) "/>
    <n v="61331.25"/>
    <x v="0"/>
    <n v="14753.3333"/>
    <x v="548"/>
    <x v="0"/>
    <m/>
  </r>
  <r>
    <d v="2023-02-03T02:12:18"/>
    <x v="9"/>
    <n v="31"/>
    <s v="DURANGO PAEZ GILDARDO"/>
    <x v="6"/>
    <x v="0"/>
    <n v="177"/>
    <n v="22.125"/>
    <n v="177"/>
    <m/>
    <n v="76050"/>
    <x v="0"/>
    <n v="13180"/>
    <x v="548"/>
    <x v="0"/>
    <m/>
  </r>
  <r>
    <d v="2023-02-03T02:12:18"/>
    <x v="1"/>
    <n v="32"/>
    <s v="ESCOBAR BRAN MATEO"/>
    <x v="2"/>
    <x v="3"/>
    <n v="135"/>
    <n v="20.769230769230798"/>
    <n v="135"/>
    <s v="1 Descuento (Despachadora Isabel) "/>
    <n v="57825"/>
    <x v="0"/>
    <n v="13180"/>
    <x v="548"/>
    <x v="0"/>
    <m/>
  </r>
  <r>
    <d v="2023-02-03T02:12:18"/>
    <x v="1"/>
    <n v="33"/>
    <s v="DE OSSA TORRES CARLOS ANDRES"/>
    <x v="6"/>
    <x v="0"/>
    <n v="188"/>
    <n v="23.5"/>
    <n v="188"/>
    <m/>
    <n v="81000"/>
    <x v="0"/>
    <n v="13180"/>
    <x v="548"/>
    <x v="0"/>
    <m/>
  </r>
  <r>
    <d v="2023-02-03T02:12:18"/>
    <x v="9"/>
    <n v="38"/>
    <s v="GRISALES VILLA JUAN DAVID"/>
    <x v="4"/>
    <x v="0"/>
    <n v="159"/>
    <n v="22.714285714285701"/>
    <n v="159"/>
    <s v="1 Descuento (Conduct) "/>
    <n v="68400"/>
    <x v="0"/>
    <n v="13180"/>
    <x v="548"/>
    <x v="0"/>
    <m/>
  </r>
  <r>
    <d v="2023-02-04T02:10:34"/>
    <x v="9"/>
    <n v="1"/>
    <s v="NARANJO USME DUVAN ANDRES"/>
    <x v="0"/>
    <x v="3"/>
    <n v="213"/>
    <n v="23.6666666666667"/>
    <n v="251.13569937369499"/>
    <s v="2 Descuentos (Conduct y Despachador Estiven) "/>
    <n v="108961.0647"/>
    <x v="0"/>
    <n v="16220.689700000001"/>
    <x v="549"/>
    <x v="0"/>
    <m/>
  </r>
  <r>
    <d v="2023-02-04T02:10:34"/>
    <x v="9"/>
    <n v="2"/>
    <s v="DAVID TORRES GEIDER"/>
    <x v="4"/>
    <x v="0"/>
    <n v="213"/>
    <n v="30.428571428571399"/>
    <n v="195.32776617954099"/>
    <m/>
    <n v="84747.4948"/>
    <x v="1"/>
    <n v="16220.689700000001"/>
    <x v="549"/>
    <x v="0"/>
    <m/>
  </r>
  <r>
    <d v="2023-02-04T02:10:34"/>
    <x v="9"/>
    <n v="5"/>
    <s v="MARTINEZ MANCO JUAN FELIPE"/>
    <x v="2"/>
    <x v="0"/>
    <n v="202"/>
    <n v="33.6666666666667"/>
    <n v="167.423799582463"/>
    <m/>
    <n v="72640.709799999997"/>
    <x v="1"/>
    <n v="16220.689700000001"/>
    <x v="549"/>
    <x v="0"/>
    <m/>
  </r>
  <r>
    <d v="2023-02-04T02:10:35"/>
    <x v="9"/>
    <n v="6"/>
    <s v="NARANJO NARANJO ELKIN BRAYAN"/>
    <x v="4"/>
    <x v="3"/>
    <n v="179"/>
    <n v="25.571428571428601"/>
    <n v="195.32776617954099"/>
    <m/>
    <n v="84747.4948"/>
    <x v="0"/>
    <n v="16220.689700000001"/>
    <x v="549"/>
    <x v="0"/>
    <m/>
  </r>
  <r>
    <d v="2023-02-04T02:10:35"/>
    <x v="9"/>
    <n v="8"/>
    <s v="VACA FIERRO ROBINSON"/>
    <x v="9"/>
    <x v="0"/>
    <n v="335"/>
    <n v="27.9166666666667"/>
    <n v="334.84759916492698"/>
    <s v="3 Descuentos (Usuarios desubicados y Despachador Estiven) "/>
    <n v="145281.41959999999"/>
    <x v="1"/>
    <n v="16220.689700000001"/>
    <x v="549"/>
    <x v="0"/>
    <m/>
  </r>
  <r>
    <d v="2023-02-04T02:10:35"/>
    <x v="9"/>
    <n v="10"/>
    <s v="DURANGO MANCO ANDRES DE JESUS"/>
    <x v="6"/>
    <x v="3"/>
    <n v="202"/>
    <n v="26.933333333333302"/>
    <n v="209.279749478079"/>
    <s v="3 Descuentos (Conducts) "/>
    <n v="90800.887300000002"/>
    <x v="0"/>
    <n v="16220.689700000001"/>
    <x v="549"/>
    <x v="0"/>
    <m/>
  </r>
  <r>
    <d v="2023-02-04T02:10:35"/>
    <x v="1"/>
    <n v="11"/>
    <s v="MEJIA YEISON"/>
    <x v="6"/>
    <x v="3"/>
    <n v="233"/>
    <n v="29.125"/>
    <n v="223.231732776618"/>
    <s v="2 Descuentos (Usuarios desubicados) "/>
    <n v="96854.279699999999"/>
    <x v="0"/>
    <n v="16220.689700000001"/>
    <x v="549"/>
    <x v="0"/>
    <m/>
  </r>
  <r>
    <d v="2023-02-04T02:10:35"/>
    <x v="1"/>
    <n v="12"/>
    <s v="MORALES CASTAEDA JONNY EDISON"/>
    <x v="9"/>
    <x v="0"/>
    <n v="303"/>
    <n v="25.25"/>
    <n v="334.84759916492698"/>
    <m/>
    <n v="145281.41959999999"/>
    <x v="0"/>
    <n v="16220.689700000001"/>
    <x v="549"/>
    <x v="0"/>
    <m/>
  </r>
  <r>
    <d v="2023-02-04T02:10:35"/>
    <x v="1"/>
    <n v="13"/>
    <s v="BOLIVAR PARIAS RICARDO STIVEN"/>
    <x v="3"/>
    <x v="0"/>
    <n v="297"/>
    <n v="29.7"/>
    <n v="279.03966597077198"/>
    <m/>
    <n v="121067.84970000001"/>
    <x v="0"/>
    <n v="16220.689700000001"/>
    <x v="549"/>
    <x v="0"/>
    <m/>
  </r>
  <r>
    <d v="2023-02-04T02:10:36"/>
    <x v="1"/>
    <n v="14"/>
    <s v="JIMENEZ JIMENEZ OMAR DAVID"/>
    <x v="10"/>
    <x v="0"/>
    <n v="93"/>
    <n v="26.571428571428601"/>
    <n v="97.663883089770394"/>
    <m/>
    <n v="42373.7474"/>
    <x v="1"/>
    <n v="16220.689700000001"/>
    <x v="549"/>
    <x v="0"/>
    <m/>
  </r>
  <r>
    <d v="2023-02-04T02:10:36"/>
    <x v="1"/>
    <n v="15"/>
    <s v="LONDOO LOPERA DUVAN ANDRES"/>
    <x v="6"/>
    <x v="0"/>
    <n v="189"/>
    <n v="23.625"/>
    <n v="223.231732776618"/>
    <m/>
    <n v="96854.279699999999"/>
    <x v="0"/>
    <n v="16220.689700000001"/>
    <x v="549"/>
    <x v="0"/>
    <m/>
  </r>
  <r>
    <d v="2023-02-04T02:10:36"/>
    <x v="1"/>
    <n v="17"/>
    <s v="ESPINOZA CHAVARRIA GUILLERMO LEON"/>
    <x v="6"/>
    <x v="0"/>
    <n v="230"/>
    <n v="28.75"/>
    <n v="223.231732776618"/>
    <s v="2 Descuentos (Conduct y Propietario) "/>
    <n v="96854.279699999999"/>
    <x v="0"/>
    <n v="16220.689700000001"/>
    <x v="549"/>
    <x v="0"/>
    <m/>
  </r>
  <r>
    <d v="2023-02-04T02:10:36"/>
    <x v="1"/>
    <n v="18"/>
    <s v="LUJAN LOPERA FABIAN ALEXIS"/>
    <x v="6"/>
    <x v="3"/>
    <n v="191"/>
    <n v="23.875"/>
    <n v="223.231732776618"/>
    <m/>
    <n v="96854.279699999999"/>
    <x v="0"/>
    <n v="16220.689700000001"/>
    <x v="549"/>
    <x v="0"/>
    <m/>
  </r>
  <r>
    <d v="2023-02-04T02:10:36"/>
    <x v="1"/>
    <n v="20"/>
    <s v="TABORDA ROJAS DIEGO ALEJANDRO"/>
    <x v="1"/>
    <x v="0"/>
    <n v="331"/>
    <n v="30.090909090909101"/>
    <n v="306.94363256784999"/>
    <s v="2 Descuentos (Usuarios desubicados) "/>
    <n v="133174.6347"/>
    <x v="0"/>
    <n v="16220.689700000001"/>
    <x v="549"/>
    <x v="0"/>
    <m/>
  </r>
  <r>
    <d v="2023-02-04T02:10:36"/>
    <x v="1"/>
    <n v="21"/>
    <s v="VERENZUELA MARTINEZ ALEXANDER"/>
    <x v="0"/>
    <x v="0"/>
    <n v="232"/>
    <n v="25.7777777777778"/>
    <n v="251.13569937369499"/>
    <m/>
    <n v="108961.0647"/>
    <x v="0"/>
    <n v="16220.689700000001"/>
    <x v="549"/>
    <x v="0"/>
    <m/>
  </r>
  <r>
    <d v="2023-02-04T02:10:37"/>
    <x v="1"/>
    <n v="22"/>
    <s v="QUIRAMA CASTAEDA JHON JADER"/>
    <x v="0"/>
    <x v="0"/>
    <n v="248"/>
    <n v="27.5555555555556"/>
    <n v="251.13569937369499"/>
    <m/>
    <n v="108961.0647"/>
    <x v="1"/>
    <n v="16220.689700000001"/>
    <x v="549"/>
    <x v="0"/>
    <m/>
  </r>
  <r>
    <d v="2023-02-04T02:10:37"/>
    <x v="1"/>
    <n v="23"/>
    <s v="GIL CORDOBA MATEO"/>
    <x v="0"/>
    <x v="0"/>
    <n v="235"/>
    <n v="26.1111111111111"/>
    <n v="251.13569937369499"/>
    <m/>
    <n v="108961.0647"/>
    <x v="2"/>
    <n v="16220.689700000001"/>
    <x v="549"/>
    <x v="0"/>
    <m/>
  </r>
  <r>
    <d v="2023-02-04T02:10:37"/>
    <x v="1"/>
    <n v="27"/>
    <s v="DURANGO DAVID JOSE"/>
    <x v="6"/>
    <x v="0"/>
    <n v="306"/>
    <n v="36"/>
    <n v="237.18371607515701"/>
    <m/>
    <n v="102907.6722"/>
    <x v="0"/>
    <n v="16220.689700000001"/>
    <x v="549"/>
    <x v="0"/>
    <m/>
  </r>
  <r>
    <d v="2023-02-04T02:10:37"/>
    <x v="1"/>
    <n v="29"/>
    <s v="VALENCIA MENDOZA JHON"/>
    <x v="6"/>
    <x v="0"/>
    <n v="245"/>
    <n v="28.823529411764699"/>
    <n v="237.18371607515701"/>
    <m/>
    <n v="102907.6722"/>
    <x v="0"/>
    <n v="16220.689700000001"/>
    <x v="549"/>
    <x v="0"/>
    <m/>
  </r>
  <r>
    <d v="2023-02-04T02:10:37"/>
    <x v="9"/>
    <n v="31"/>
    <s v="DURANGO MANCO ANDRES DE JESUS"/>
    <x v="3"/>
    <x v="0"/>
    <n v="286"/>
    <n v="28.6"/>
    <n v="279.03966597077198"/>
    <m/>
    <n v="121067.84970000001"/>
    <x v="0"/>
    <n v="16220.689700000001"/>
    <x v="549"/>
    <x v="0"/>
    <m/>
  </r>
  <r>
    <d v="2023-02-04T02:10:37"/>
    <x v="9"/>
    <n v="33"/>
    <s v="DE OSSA TORRES CARLOS ANDRES"/>
    <x v="6"/>
    <x v="0"/>
    <n v="209"/>
    <n v="26.125"/>
    <n v="223.231732776618"/>
    <m/>
    <n v="96854.279699999999"/>
    <x v="0"/>
    <n v="16220.689700000001"/>
    <x v="549"/>
    <x v="0"/>
    <m/>
  </r>
  <r>
    <d v="2023-02-04T02:10:38"/>
    <x v="9"/>
    <n v="34"/>
    <s v="MONTOYA OSPINA GILBERTO ANTONIO"/>
    <x v="3"/>
    <x v="0"/>
    <n v="277"/>
    <n v="27.7"/>
    <n v="279.03966597077198"/>
    <s v="2 Descuentos (Conduct Y Jefe de ruta) "/>
    <n v="121067.84970000001"/>
    <x v="0"/>
    <n v="16220.689700000001"/>
    <x v="549"/>
    <x v="0"/>
    <m/>
  </r>
  <r>
    <d v="2023-02-04T02:10:38"/>
    <x v="9"/>
    <n v="35"/>
    <s v="URIBE HERRERA JUAN ESTEBAN"/>
    <x v="0"/>
    <x v="0"/>
    <n v="250"/>
    <n v="27.7777777777778"/>
    <n v="251.13569937369499"/>
    <s v="1 Descuento (Despachadora Angela) "/>
    <n v="108961.0647"/>
    <x v="1"/>
    <n v="16220.689700000001"/>
    <x v="549"/>
    <x v="0"/>
    <m/>
  </r>
  <r>
    <d v="2023-02-04T02:10:38"/>
    <x v="9"/>
    <n v="37"/>
    <s v="PIEDRAHITA MADRID SANTIAGO"/>
    <x v="6"/>
    <x v="0"/>
    <n v="198"/>
    <n v="24.75"/>
    <n v="223.231732776618"/>
    <m/>
    <n v="96854.279699999999"/>
    <x v="1"/>
    <n v="16220.689700000001"/>
    <x v="549"/>
    <x v="0"/>
    <m/>
  </r>
  <r>
    <d v="2023-02-04T02:10:38"/>
    <x v="9"/>
    <n v="38"/>
    <s v="GRISALES VILLA JUAN DAVID"/>
    <x v="4"/>
    <x v="0"/>
    <n v="188"/>
    <n v="26.8571428571429"/>
    <n v="195.32776617954099"/>
    <m/>
    <n v="84747.4948"/>
    <x v="0"/>
    <n v="16220.689700000001"/>
    <x v="549"/>
    <x v="0"/>
    <m/>
  </r>
  <r>
    <d v="2023-02-04T02:10:38"/>
    <x v="9"/>
    <n v="39"/>
    <s v="POSSO CORREA SANTIAGO ELIECER"/>
    <x v="3"/>
    <x v="0"/>
    <n v="299"/>
    <n v="29.9"/>
    <n v="279.03966597077198"/>
    <m/>
    <n v="121067.84970000001"/>
    <x v="0"/>
    <n v="16220.689700000001"/>
    <x v="549"/>
    <x v="0"/>
    <m/>
  </r>
  <r>
    <d v="2023-02-04T02:10:38"/>
    <x v="9"/>
    <n v="41"/>
    <s v="CHALARCA WILSON DE JESUS"/>
    <x v="2"/>
    <x v="0"/>
    <n v="205"/>
    <n v="31.538461538461501"/>
    <n v="181.37578288100201"/>
    <s v="1 Descuento (Despachadora Angela) "/>
    <n v="78694.102299999999"/>
    <x v="1"/>
    <n v="16220.689700000001"/>
    <x v="549"/>
    <x v="0"/>
    <m/>
  </r>
  <r>
    <d v="2023-02-04T02:10:39"/>
    <x v="9"/>
    <n v="42"/>
    <s v="BARRANTES GALLEGO DANIEL CAMILO"/>
    <x v="3"/>
    <x v="0"/>
    <n v="294"/>
    <n v="29.4"/>
    <n v="279.03966597077198"/>
    <s v="2 Descuentos (Jefe de ruta) "/>
    <n v="121067.84970000001"/>
    <x v="0"/>
    <n v="16220.689700000001"/>
    <x v="549"/>
    <x v="0"/>
    <m/>
  </r>
  <r>
    <d v="2023-02-04T02:10:45"/>
    <x v="1"/>
    <n v="3"/>
    <s v="CANO JIMENEZ ESNEIDER"/>
    <x v="0"/>
    <x v="0"/>
    <n v="170"/>
    <n v="18.8888888888889"/>
    <n v="170"/>
    <m/>
    <n v="72450"/>
    <x v="0"/>
    <n v="14360"/>
    <x v="549"/>
    <x v="0"/>
    <m/>
  </r>
  <r>
    <d v="2023-02-04T02:10:45"/>
    <x v="1"/>
    <n v="26"/>
    <s v="FRANCO BRAVO JHOAN FERNANDO"/>
    <x v="6"/>
    <x v="0"/>
    <n v="167"/>
    <n v="20.875"/>
    <n v="167"/>
    <m/>
    <n v="71550"/>
    <x v="0"/>
    <n v="14360"/>
    <x v="549"/>
    <x v="0"/>
    <m/>
  </r>
  <r>
    <d v="2023-02-04T02:10:45"/>
    <x v="1"/>
    <n v="28"/>
    <s v="IDARRAGA GARCIA MIGUEL ANGEL"/>
    <x v="0"/>
    <x v="0"/>
    <n v="202"/>
    <n v="22.4444444444444"/>
    <n v="202"/>
    <s v="2 Descuentos (Usuarios desubicados) "/>
    <n v="86850"/>
    <x v="0"/>
    <n v="14360"/>
    <x v="549"/>
    <x v="0"/>
    <m/>
  </r>
  <r>
    <d v="2023-02-04T02:10:45"/>
    <x v="9"/>
    <n v="40"/>
    <s v="LONDOO ORTIZ ARNOLD DAVID"/>
    <x v="6"/>
    <x v="0"/>
    <n v="179"/>
    <n v="22.375"/>
    <n v="179"/>
    <m/>
    <n v="76950"/>
    <x v="0"/>
    <n v="14360"/>
    <x v="549"/>
    <x v="0"/>
    <m/>
  </r>
  <r>
    <d v="2023-02-05T03:36:42"/>
    <x v="1"/>
    <n v="1"/>
    <s v="NARANJO USME DUVAN ANDRES"/>
    <x v="4"/>
    <x v="0"/>
    <n v="173"/>
    <n v="24.714285714285701"/>
    <n v="173.93939393939399"/>
    <m/>
    <n v="75122.727299999999"/>
    <x v="0"/>
    <n v="14096.9697"/>
    <x v="550"/>
    <x v="0"/>
    <m/>
  </r>
  <r>
    <d v="2023-02-05T03:36:43"/>
    <x v="1"/>
    <n v="2"/>
    <s v="DAVID TORRES GEIDER"/>
    <x v="2"/>
    <x v="3"/>
    <n v="157"/>
    <n v="28.545454545454501"/>
    <n v="136.666666666667"/>
    <m/>
    <n v="59025"/>
    <x v="1"/>
    <n v="14096.9697"/>
    <x v="550"/>
    <x v="0"/>
    <m/>
  </r>
  <r>
    <d v="2023-02-05T03:36:43"/>
    <x v="1"/>
    <n v="3"/>
    <s v="CANO JIMENEZ ESNEIDER"/>
    <x v="0"/>
    <x v="0"/>
    <n v="187"/>
    <n v="20.7777777777778"/>
    <n v="223.636363636364"/>
    <m/>
    <n v="96586.363599999997"/>
    <x v="0"/>
    <n v="14096.9697"/>
    <x v="550"/>
    <x v="0"/>
    <m/>
  </r>
  <r>
    <d v="2023-02-05T03:36:43"/>
    <x v="1"/>
    <n v="4"/>
    <s v="VERENZUELA MARTINEZ ALEXANDER"/>
    <x v="0"/>
    <x v="0"/>
    <n v="210"/>
    <n v="23.3333333333333"/>
    <n v="223.636363636364"/>
    <s v="1 Descuento (Jefe de ruta) "/>
    <n v="96586.363599999997"/>
    <x v="0"/>
    <n v="14096.9697"/>
    <x v="550"/>
    <x v="0"/>
    <m/>
  </r>
  <r>
    <d v="2023-02-05T03:36:43"/>
    <x v="1"/>
    <n v="6"/>
    <s v="NARANJO NARANJO ELKIN BRAYAN"/>
    <x v="9"/>
    <x v="0"/>
    <n v="291"/>
    <n v="24.25"/>
    <n v="298.18181818181802"/>
    <s v="3 Descuentos (Propietario y Despachadora Angela) "/>
    <n v="128781.81819999999"/>
    <x v="0"/>
    <n v="14096.9697"/>
    <x v="550"/>
    <x v="0"/>
    <m/>
  </r>
  <r>
    <d v="2023-02-05T03:36:43"/>
    <x v="1"/>
    <n v="7"/>
    <s v="VILLA RIOS JHON ANDERSON"/>
    <x v="3"/>
    <x v="0"/>
    <n v="288"/>
    <n v="28.8"/>
    <n v="248.48484848484799"/>
    <s v="1 Descuento (Despachadora Angela) "/>
    <n v="107318.18180000001"/>
    <x v="1"/>
    <n v="14096.9697"/>
    <x v="550"/>
    <x v="0"/>
    <m/>
  </r>
  <r>
    <d v="2023-02-05T03:36:43"/>
    <x v="1"/>
    <n v="8"/>
    <s v="VACA FIERRO ROBINSON"/>
    <x v="6"/>
    <x v="0"/>
    <n v="179"/>
    <n v="23.866666666666699"/>
    <n v="186.363636363636"/>
    <m/>
    <n v="80488.636400000003"/>
    <x v="1"/>
    <n v="14096.9697"/>
    <x v="550"/>
    <x v="0"/>
    <m/>
  </r>
  <r>
    <d v="2023-02-05T03:36:44"/>
    <x v="1"/>
    <n v="10"/>
    <s v="DURANGO MANCO ANDRES DE JESUS"/>
    <x v="4"/>
    <x v="0"/>
    <n v="204"/>
    <n v="29.1428571428571"/>
    <n v="173.93939393939399"/>
    <s v="2 Descuentos (Usuarios desubicados) "/>
    <n v="75122.727299999999"/>
    <x v="0"/>
    <n v="14096.9697"/>
    <x v="550"/>
    <x v="0"/>
    <m/>
  </r>
  <r>
    <d v="2023-02-05T03:36:44"/>
    <x v="9"/>
    <n v="11"/>
    <s v="MEJIA YEISON"/>
    <x v="6"/>
    <x v="0"/>
    <n v="197"/>
    <n v="24.625"/>
    <n v="198.78787878787901"/>
    <m/>
    <n v="85854.545499999993"/>
    <x v="0"/>
    <n v="14096.9697"/>
    <x v="550"/>
    <x v="0"/>
    <m/>
  </r>
  <r>
    <d v="2023-02-05T03:36:44"/>
    <x v="9"/>
    <n v="12"/>
    <s v="MORALES CASTAEDA JONNY EDISON"/>
    <x v="3"/>
    <x v="0"/>
    <n v="251"/>
    <n v="25.1"/>
    <n v="248.48484848484799"/>
    <m/>
    <n v="107318.18180000001"/>
    <x v="0"/>
    <n v="14096.9697"/>
    <x v="550"/>
    <x v="0"/>
    <m/>
  </r>
  <r>
    <d v="2023-02-05T03:36:44"/>
    <x v="9"/>
    <n v="13"/>
    <s v="BOLIVAR PARIAS RICARDO STIVEN"/>
    <x v="2"/>
    <x v="0"/>
    <n v="140"/>
    <n v="23.3333333333333"/>
    <n v="149.09090909090901"/>
    <m/>
    <n v="64390.909099999997"/>
    <x v="0"/>
    <n v="14096.9697"/>
    <x v="550"/>
    <x v="0"/>
    <m/>
  </r>
  <r>
    <d v="2023-02-05T03:36:44"/>
    <x v="9"/>
    <n v="14"/>
    <s v="JIMENEZ JIMENEZ OMAR DAVID"/>
    <x v="0"/>
    <x v="0"/>
    <n v="256"/>
    <n v="28.4444444444444"/>
    <n v="223.636363636364"/>
    <m/>
    <n v="96586.363599999997"/>
    <x v="1"/>
    <n v="14096.9697"/>
    <x v="550"/>
    <x v="0"/>
    <m/>
  </r>
  <r>
    <d v="2023-02-05T03:36:44"/>
    <x v="9"/>
    <n v="15"/>
    <s v="LONDOO LOPERA DUVAN ANDRES"/>
    <x v="0"/>
    <x v="0"/>
    <n v="200"/>
    <n v="22.2222222222222"/>
    <n v="223.636363636364"/>
    <s v="1 Descuento (Propietario) "/>
    <n v="96586.363599999997"/>
    <x v="0"/>
    <n v="14096.9697"/>
    <x v="550"/>
    <x v="0"/>
    <m/>
  </r>
  <r>
    <d v="2023-02-05T03:36:45"/>
    <x v="9"/>
    <n v="17"/>
    <s v="ESPINOZA CHAVARRIA GUILLERMO LEON"/>
    <x v="4"/>
    <x v="0"/>
    <n v="177"/>
    <n v="25.285714285714299"/>
    <n v="173.93939393939399"/>
    <m/>
    <n v="75122.727299999999"/>
    <x v="0"/>
    <n v="14096.9697"/>
    <x v="550"/>
    <x v="0"/>
    <m/>
  </r>
  <r>
    <d v="2023-02-05T03:36:45"/>
    <x v="9"/>
    <n v="18"/>
    <s v="LUJAN LOPERA FABIAN ALEXIS"/>
    <x v="0"/>
    <x v="0"/>
    <n v="171"/>
    <n v="19"/>
    <n v="223.636363636364"/>
    <m/>
    <n v="96586.363599999997"/>
    <x v="0"/>
    <n v="14096.9697"/>
    <x v="550"/>
    <x v="0"/>
    <m/>
  </r>
  <r>
    <d v="2023-02-05T03:36:45"/>
    <x v="9"/>
    <n v="20"/>
    <s v="TABORDA ROJAS DIEGO ALEJANDRO"/>
    <x v="6"/>
    <x v="0"/>
    <n v="198"/>
    <n v="24.75"/>
    <n v="198.78787878787901"/>
    <m/>
    <n v="85854.545499999993"/>
    <x v="0"/>
    <n v="14096.9697"/>
    <x v="550"/>
    <x v="0"/>
    <m/>
  </r>
  <r>
    <d v="2023-02-05T03:36:45"/>
    <x v="9"/>
    <n v="21"/>
    <s v="MONSALVE OCAMPO EDISON GUSTAVO"/>
    <x v="2"/>
    <x v="0"/>
    <n v="144"/>
    <n v="22.153846153846199"/>
    <n v="161.51515151515201"/>
    <m/>
    <n v="69756.818199999994"/>
    <x v="0"/>
    <n v="14096.9697"/>
    <x v="550"/>
    <x v="0"/>
    <m/>
  </r>
  <r>
    <d v="2023-02-05T03:36:45"/>
    <x v="9"/>
    <n v="22"/>
    <s v="QUIRAMA CASTAEDA JHON JADER"/>
    <x v="6"/>
    <x v="0"/>
    <n v="150"/>
    <n v="18.75"/>
    <n v="198.78787878787901"/>
    <s v="11 Descuentos (Transbordo) "/>
    <n v="85854.545499999993"/>
    <x v="1"/>
    <n v="14096.9697"/>
    <x v="550"/>
    <x v="0"/>
    <m/>
  </r>
  <r>
    <d v="2023-02-05T03:36:45"/>
    <x v="9"/>
    <n v="23"/>
    <s v="GIL CORDOBA MATEO"/>
    <x v="4"/>
    <x v="0"/>
    <n v="142"/>
    <n v="20.285714285714299"/>
    <n v="173.93939393939399"/>
    <s v="1 Descuento (Propietario) "/>
    <n v="75122.727299999999"/>
    <x v="2"/>
    <n v="14096.9697"/>
    <x v="550"/>
    <x v="0"/>
    <m/>
  </r>
  <r>
    <d v="2023-02-05T03:36:45"/>
    <x v="9"/>
    <n v="24"/>
    <s v="GRISALES VILLA JUAN DAVID"/>
    <x v="6"/>
    <x v="0"/>
    <n v="205"/>
    <n v="24.117647058823501"/>
    <n v="211.21212121212099"/>
    <m/>
    <n v="91220.454500000007"/>
    <x v="0"/>
    <n v="14096.9697"/>
    <x v="550"/>
    <x v="0"/>
    <m/>
  </r>
  <r>
    <d v="2023-02-05T03:36:46"/>
    <x v="9"/>
    <n v="27"/>
    <s v="DURANGO DAVID JOSE"/>
    <x v="0"/>
    <x v="0"/>
    <n v="199"/>
    <n v="22.1111111111111"/>
    <n v="223.636363636364"/>
    <m/>
    <n v="96586.363599999997"/>
    <x v="0"/>
    <n v="14096.9697"/>
    <x v="550"/>
    <x v="0"/>
    <m/>
  </r>
  <r>
    <d v="2023-02-05T03:36:46"/>
    <x v="9"/>
    <n v="28"/>
    <s v="IDARRAGA GARCIA MIGUEL ANGEL"/>
    <x v="6"/>
    <x v="1"/>
    <n v="239"/>
    <n v="29.875"/>
    <n v="198.78787878787901"/>
    <m/>
    <n v="85854.545499999993"/>
    <x v="0"/>
    <n v="14096.9697"/>
    <x v="550"/>
    <x v="0"/>
    <m/>
  </r>
  <r>
    <d v="2023-02-05T03:36:46"/>
    <x v="9"/>
    <n v="29"/>
    <s v="LONDOO CADAVID DAVID SANTIAGO"/>
    <x v="4"/>
    <x v="0"/>
    <n v="198"/>
    <n v="28.285714285714299"/>
    <n v="173.93939393939399"/>
    <m/>
    <n v="75122.727299999999"/>
    <x v="0"/>
    <n v="14096.9697"/>
    <x v="550"/>
    <x v="0"/>
    <m/>
  </r>
  <r>
    <d v="2023-02-05T03:36:46"/>
    <x v="9"/>
    <n v="30"/>
    <s v="ORTEGA ARROYAVE JUAN PABLO"/>
    <x v="4"/>
    <x v="0"/>
    <n v="170"/>
    <n v="24.285714285714299"/>
    <n v="173.93939393939399"/>
    <m/>
    <n v="75122.727299999999"/>
    <x v="0"/>
    <n v="14096.9697"/>
    <x v="550"/>
    <x v="0"/>
    <m/>
  </r>
  <r>
    <d v="2023-02-05T03:36:46"/>
    <x v="1"/>
    <n v="31"/>
    <s v="DURANGO PAEZ GILDARDO"/>
    <x v="6"/>
    <x v="0"/>
    <n v="196"/>
    <n v="24.5"/>
    <n v="198.78787878787901"/>
    <m/>
    <n v="85854.545499999993"/>
    <x v="0"/>
    <n v="14096.9697"/>
    <x v="550"/>
    <x v="0"/>
    <m/>
  </r>
  <r>
    <d v="2023-02-05T03:36:46"/>
    <x v="1"/>
    <n v="33"/>
    <s v="DE OSSA TORRES CARLOS ANDRES"/>
    <x v="2"/>
    <x v="0"/>
    <n v="177"/>
    <n v="29.5"/>
    <n v="149.09090909090901"/>
    <m/>
    <n v="64390.909099999997"/>
    <x v="0"/>
    <n v="14096.9697"/>
    <x v="550"/>
    <x v="0"/>
    <m/>
  </r>
  <r>
    <d v="2023-02-05T03:36:47"/>
    <x v="1"/>
    <n v="34"/>
    <s v="MONTOYA OSPINA GILBERTO ANTONIO"/>
    <x v="3"/>
    <x v="0"/>
    <n v="254"/>
    <n v="25.4"/>
    <n v="248.48484848484799"/>
    <m/>
    <n v="107318.18180000001"/>
    <x v="0"/>
    <n v="14096.9697"/>
    <x v="550"/>
    <x v="0"/>
    <m/>
  </r>
  <r>
    <d v="2023-02-05T03:36:47"/>
    <x v="1"/>
    <n v="35"/>
    <s v="URIBE HERRERA JUAN ESTEBAN"/>
    <x v="0"/>
    <x v="0"/>
    <n v="296"/>
    <n v="32.8888888888889"/>
    <n v="223.636363636364"/>
    <s v="5 Descuentos (Jefe de ruta y 3 Transbordo) "/>
    <n v="96586.363599999997"/>
    <x v="1"/>
    <n v="14096.9697"/>
    <x v="550"/>
    <x v="0"/>
    <m/>
  </r>
  <r>
    <d v="2023-02-05T03:36:47"/>
    <x v="1"/>
    <n v="37"/>
    <s v="LONDOO ORTIZ ARNOLD DAVID"/>
    <x v="3"/>
    <x v="0"/>
    <n v="267"/>
    <n v="26.7"/>
    <n v="248.48484848484799"/>
    <m/>
    <n v="107318.18180000001"/>
    <x v="1"/>
    <n v="14096.9697"/>
    <x v="550"/>
    <x v="0"/>
    <m/>
  </r>
  <r>
    <d v="2023-02-05T03:36:47"/>
    <x v="1"/>
    <n v="40"/>
    <s v="OCAMPO OCAMPO ANTONIO JOSE"/>
    <x v="3"/>
    <x v="0"/>
    <n v="228"/>
    <n v="22.8"/>
    <n v="248.48484848484799"/>
    <m/>
    <n v="107318.18180000001"/>
    <x v="0"/>
    <n v="14096.9697"/>
    <x v="550"/>
    <x v="0"/>
    <m/>
  </r>
  <r>
    <d v="2023-02-05T03:36:47"/>
    <x v="1"/>
    <n v="41"/>
    <s v="CHALARCA WILSON DE JESUS"/>
    <x v="6"/>
    <x v="0"/>
    <n v="173"/>
    <n v="21.625"/>
    <n v="198.78787878787901"/>
    <m/>
    <n v="85854.545499999993"/>
    <x v="1"/>
    <n v="14096.9697"/>
    <x v="550"/>
    <x v="0"/>
    <m/>
  </r>
  <r>
    <d v="2023-02-05T03:36:47"/>
    <x v="1"/>
    <n v="42"/>
    <s v="BARRANTES GALLEGO DANIEL CAMILO"/>
    <x v="0"/>
    <x v="0"/>
    <n v="243"/>
    <n v="27"/>
    <n v="223.636363636364"/>
    <s v="2 Descuentos (Jefe de ruta) "/>
    <n v="96586.363599999997"/>
    <x v="0"/>
    <n v="14096.9697"/>
    <x v="550"/>
    <x v="0"/>
    <m/>
  </r>
  <r>
    <d v="2023-02-05T23:42:25"/>
    <x v="11"/>
    <n v="8"/>
    <s v="LONDOO CADAVID DAVID SANTIAGO"/>
    <x v="0"/>
    <x v="0"/>
    <n v="237"/>
    <n v="26.3333333333333"/>
    <n v="213.085714285714"/>
    <m/>
    <n v="91838.571400000001"/>
    <x v="1"/>
    <n v="11752.631600000001"/>
    <x v="551"/>
    <x v="0"/>
    <m/>
  </r>
  <r>
    <d v="2023-02-05T23:42:25"/>
    <x v="11"/>
    <n v="14"/>
    <s v="CARVAJAL SALAZAR HECTOR MARINO"/>
    <x v="1"/>
    <x v="0"/>
    <n v="224"/>
    <n v="20.363636363636399"/>
    <n v="260.438095238095"/>
    <m/>
    <n v="112247.14290000001"/>
    <x v="1"/>
    <n v="11752.631600000001"/>
    <x v="551"/>
    <x v="0"/>
    <m/>
  </r>
  <r>
    <d v="2023-02-05T23:42:25"/>
    <x v="11"/>
    <n v="21"/>
    <s v="MONSALVE OCAMPO EDISON GUSTAVO"/>
    <x v="0"/>
    <x v="3"/>
    <n v="166"/>
    <n v="18.4444444444444"/>
    <n v="213.085714285714"/>
    <m/>
    <n v="91838.571400000001"/>
    <x v="0"/>
    <n v="11752.631600000001"/>
    <x v="551"/>
    <x v="0"/>
    <m/>
  </r>
  <r>
    <d v="2023-02-05T23:42:25"/>
    <x v="11"/>
    <n v="22"/>
    <s v="QUIRAMA CASTAEDA JHON JADER"/>
    <x v="0"/>
    <x v="0"/>
    <n v="198"/>
    <n v="22"/>
    <n v="213.085714285714"/>
    <s v="3 Descuentos (Conduct, Propietario y Despachadora Isabel) "/>
    <n v="91838.571400000001"/>
    <x v="1"/>
    <n v="11752.631600000001"/>
    <x v="551"/>
    <x v="0"/>
    <m/>
  </r>
  <r>
    <d v="2023-02-05T23:42:26"/>
    <x v="11"/>
    <n v="23"/>
    <s v="GIL CORDOBA MATEO"/>
    <x v="7"/>
    <x v="0"/>
    <n v="80"/>
    <n v="26.6666666666667"/>
    <n v="71.028571428571396"/>
    <m/>
    <n v="30612.857100000001"/>
    <x v="2"/>
    <n v="11752.631600000001"/>
    <x v="551"/>
    <x v="0"/>
    <m/>
  </r>
  <r>
    <d v="2023-02-05T23:42:26"/>
    <x v="11"/>
    <n v="24"/>
    <s v="GRISALES VILLA JUAN DAVID"/>
    <x v="4"/>
    <x v="0"/>
    <n v="199"/>
    <n v="28.428571428571399"/>
    <n v="165.73333333333301"/>
    <m/>
    <n v="71430"/>
    <x v="0"/>
    <n v="11752.631600000001"/>
    <x v="551"/>
    <x v="0"/>
    <m/>
  </r>
  <r>
    <d v="2023-02-05T23:42:26"/>
    <x v="11"/>
    <n v="26"/>
    <s v="FRANCO BRAVO JHOAN FERNANDO"/>
    <x v="4"/>
    <x v="3"/>
    <n v="165"/>
    <n v="23.571428571428601"/>
    <n v="165.73333333333301"/>
    <m/>
    <n v="71430"/>
    <x v="0"/>
    <n v="11752.631600000001"/>
    <x v="551"/>
    <x v="0"/>
    <m/>
  </r>
  <r>
    <d v="2023-02-05T23:42:26"/>
    <x v="11"/>
    <n v="27"/>
    <s v="DURANGO DAVID JOSE"/>
    <x v="0"/>
    <x v="3"/>
    <n v="204"/>
    <n v="22.6666666666667"/>
    <n v="213.085714285714"/>
    <m/>
    <n v="91838.571400000001"/>
    <x v="0"/>
    <n v="11752.631600000001"/>
    <x v="551"/>
    <x v="0"/>
    <m/>
  </r>
  <r>
    <d v="2023-02-05T23:42:26"/>
    <x v="11"/>
    <n v="28"/>
    <s v="IDARRAGA GARCIA MIGUEL ANGEL"/>
    <x v="6"/>
    <x v="0"/>
    <n v="173"/>
    <n v="23.066666666666698"/>
    <n v="177.57142857142901"/>
    <s v="4 Descuentos (Transbordo veh 34)"/>
    <n v="76532.142900000006"/>
    <x v="0"/>
    <n v="11752.631600000001"/>
    <x v="551"/>
    <x v="0"/>
    <m/>
  </r>
  <r>
    <d v="2023-02-05T23:42:26"/>
    <x v="11"/>
    <n v="29"/>
    <s v="VALENCIA MENDOZA JHON"/>
    <x v="0"/>
    <x v="0"/>
    <n v="216"/>
    <n v="24"/>
    <n v="213.085714285714"/>
    <m/>
    <n v="91838.571400000001"/>
    <x v="0"/>
    <n v="11752.631600000001"/>
    <x v="551"/>
    <x v="0"/>
    <m/>
  </r>
  <r>
    <d v="2023-02-05T23:42:26"/>
    <x v="11"/>
    <n v="30"/>
    <s v="ORTEGA ARROYAVE JUAN PABLO"/>
    <x v="0"/>
    <x v="3"/>
    <n v="207"/>
    <n v="23"/>
    <n v="213.085714285714"/>
    <m/>
    <n v="91838.571400000001"/>
    <x v="0"/>
    <n v="11752.631600000001"/>
    <x v="551"/>
    <x v="0"/>
    <m/>
  </r>
  <r>
    <d v="2023-02-05T23:42:27"/>
    <x v="11"/>
    <n v="31"/>
    <s v="DURANGO PAEZ GILDARDO"/>
    <x v="0"/>
    <x v="0"/>
    <n v="191"/>
    <n v="21.2222222222222"/>
    <n v="213.085714285714"/>
    <s v="3 Descuentos (Jefe de ruta) "/>
    <n v="91838.571400000001"/>
    <x v="0"/>
    <n v="11752.631600000001"/>
    <x v="551"/>
    <x v="0"/>
    <m/>
  </r>
  <r>
    <d v="2023-02-05T23:42:27"/>
    <x v="11"/>
    <n v="34"/>
    <s v="MONTOYA OSPINA GILBERTO ANTONIO"/>
    <x v="1"/>
    <x v="0"/>
    <n v="280"/>
    <n v="25.454545454545499"/>
    <n v="260.438095238095"/>
    <m/>
    <n v="112247.14290000001"/>
    <x v="0"/>
    <n v="11752.631600000001"/>
    <x v="551"/>
    <x v="0"/>
    <m/>
  </r>
  <r>
    <d v="2023-02-05T23:42:27"/>
    <x v="11"/>
    <n v="35"/>
    <s v="VILLA RIOS JHON ANDERSON"/>
    <x v="0"/>
    <x v="0"/>
    <n v="241"/>
    <n v="26.7777777777778"/>
    <n v="213.085714285714"/>
    <m/>
    <n v="91838.571400000001"/>
    <x v="1"/>
    <n v="11752.631600000001"/>
    <x v="551"/>
    <x v="0"/>
    <m/>
  </r>
  <r>
    <d v="2023-02-05T23:42:27"/>
    <x v="11"/>
    <n v="37"/>
    <s v="LONDOO ORTIZ ARNOLD DAVID"/>
    <x v="0"/>
    <x v="0"/>
    <n v="244"/>
    <n v="27.1111111111111"/>
    <n v="213.085714285714"/>
    <m/>
    <n v="91838.571400000001"/>
    <x v="1"/>
    <n v="11752.631600000001"/>
    <x v="551"/>
    <x v="0"/>
    <m/>
  </r>
  <r>
    <d v="2023-02-05T23:42:27"/>
    <x v="11"/>
    <n v="40"/>
    <s v="OCAMPO OCAMPO ANTONIO JOSE"/>
    <x v="3"/>
    <x v="3"/>
    <n v="209"/>
    <n v="20.9"/>
    <n v="236.76190476190499"/>
    <m/>
    <n v="102042.85709999999"/>
    <x v="0"/>
    <n v="11752.631600000001"/>
    <x v="551"/>
    <x v="0"/>
    <m/>
  </r>
  <r>
    <d v="2023-02-05T23:42:27"/>
    <x v="11"/>
    <n v="41"/>
    <s v="CHALARCA WILSON DE JESUS"/>
    <x v="3"/>
    <x v="0"/>
    <n v="272"/>
    <n v="27.2"/>
    <n v="236.76190476190499"/>
    <m/>
    <n v="102042.85709999999"/>
    <x v="1"/>
    <n v="11752.631600000001"/>
    <x v="551"/>
    <x v="0"/>
    <m/>
  </r>
  <r>
    <d v="2023-02-05T23:42:27"/>
    <x v="11"/>
    <n v="42"/>
    <s v="BARRANTES GALLEGO DANIEL CAMILO"/>
    <x v="3"/>
    <x v="0"/>
    <n v="223"/>
    <n v="22.3"/>
    <n v="236.76190476190499"/>
    <s v="7 Descuentos (Transbordo, 2 Conducts y 4 Usuarios desubicados) "/>
    <n v="102042.85709999999"/>
    <x v="0"/>
    <n v="11752.631600000001"/>
    <x v="551"/>
    <x v="0"/>
    <m/>
  </r>
  <r>
    <d v="2023-02-07T01:28:07"/>
    <x v="1"/>
    <n v="1"/>
    <s v="NARANJO USME DUVAN ANDRES"/>
    <x v="10"/>
    <x v="0"/>
    <n v="63"/>
    <n v="15.75"/>
    <n v="101.962900505902"/>
    <m/>
    <n v="48981.450299999997"/>
    <x v="0"/>
    <n v="13872.2222"/>
    <x v="552"/>
    <x v="0"/>
    <m/>
  </r>
  <r>
    <d v="2023-02-07T01:28:07"/>
    <x v="1"/>
    <n v="2"/>
    <s v="DAVID TORRES GEIDER"/>
    <x v="6"/>
    <x v="2"/>
    <n v="218"/>
    <n v="27.25"/>
    <n v="203.925801011804"/>
    <s v="1 Descuento (Propietario)"/>
    <n v="97962.900500000003"/>
    <x v="1"/>
    <n v="13872.2222"/>
    <x v="552"/>
    <x v="0"/>
    <m/>
  </r>
  <r>
    <d v="2023-02-07T01:28:07"/>
    <x v="1"/>
    <n v="3"/>
    <s v="CANO JIMENEZ ESNEIDER"/>
    <x v="4"/>
    <x v="1"/>
    <n v="160"/>
    <n v="22.8571428571429"/>
    <n v="178.43507588532901"/>
    <s v="1 Descuento (Propietario)"/>
    <n v="85717.537899999996"/>
    <x v="0"/>
    <n v="13872.2222"/>
    <x v="552"/>
    <x v="0"/>
    <m/>
  </r>
  <r>
    <d v="2023-02-07T01:28:07"/>
    <x v="1"/>
    <n v="4"/>
    <s v="IDARRAGA GARCIA MIGUEL ANGEL"/>
    <x v="5"/>
    <x v="0"/>
    <n v="20"/>
    <n v="20"/>
    <n v="25.4907251264755"/>
    <m/>
    <n v="12245.3626"/>
    <x v="0"/>
    <n v="13872.2222"/>
    <x v="552"/>
    <x v="0"/>
    <m/>
  </r>
  <r>
    <d v="2023-02-07T01:28:07"/>
    <x v="1"/>
    <n v="5"/>
    <s v="MARTINEZ MANCO JUAN FELIPE"/>
    <x v="3"/>
    <x v="0"/>
    <n v="300"/>
    <n v="30"/>
    <n v="254.90725126475601"/>
    <s v="2 Descuentos (Propietario y Conduct) "/>
    <n v="122453.6256"/>
    <x v="1"/>
    <n v="13872.2222"/>
    <x v="552"/>
    <x v="0"/>
    <m/>
  </r>
  <r>
    <d v="2023-02-07T01:28:07"/>
    <x v="1"/>
    <n v="7"/>
    <s v="VILLA RIOS JHON ANDERSON"/>
    <x v="0"/>
    <x v="0"/>
    <n v="245"/>
    <n v="27.2222222222222"/>
    <n v="229.41652613828001"/>
    <m/>
    <n v="110208.2631"/>
    <x v="1"/>
    <n v="13872.2222"/>
    <x v="552"/>
    <x v="0"/>
    <m/>
  </r>
  <r>
    <d v="2023-02-07T01:28:08"/>
    <x v="1"/>
    <n v="8"/>
    <s v="LONDOO CADAVID DAVID SANTIAGO"/>
    <x v="3"/>
    <x v="0"/>
    <n v="225"/>
    <n v="22.5"/>
    <n v="254.90725126475601"/>
    <m/>
    <n v="122453.6256"/>
    <x v="1"/>
    <n v="13872.2222"/>
    <x v="552"/>
    <x v="0"/>
    <m/>
  </r>
  <r>
    <d v="2023-02-07T01:28:08"/>
    <x v="1"/>
    <n v="10"/>
    <s v="DURANGO MANCO ANDRES DE JESUS"/>
    <x v="3"/>
    <x v="1"/>
    <n v="279"/>
    <n v="27.9"/>
    <n v="254.90725126475601"/>
    <s v="1 Descuento (Conduct)"/>
    <n v="122453.6256"/>
    <x v="0"/>
    <n v="13872.2222"/>
    <x v="552"/>
    <x v="0"/>
    <m/>
  </r>
  <r>
    <d v="2023-02-07T01:28:08"/>
    <x v="9"/>
    <n v="11"/>
    <s v="MEJIA YEISON"/>
    <x v="6"/>
    <x v="0"/>
    <n v="204"/>
    <n v="25.5"/>
    <n v="203.925801011804"/>
    <m/>
    <n v="97962.900500000003"/>
    <x v="0"/>
    <n v="13872.2222"/>
    <x v="552"/>
    <x v="0"/>
    <m/>
  </r>
  <r>
    <d v="2023-02-07T01:28:08"/>
    <x v="9"/>
    <n v="12"/>
    <s v="MORALES CASTAEDA JONNY EDISON"/>
    <x v="0"/>
    <x v="0"/>
    <n v="205"/>
    <n v="22.7777777777778"/>
    <n v="229.41652613828001"/>
    <m/>
    <n v="110208.2631"/>
    <x v="0"/>
    <n v="13872.2222"/>
    <x v="552"/>
    <x v="0"/>
    <m/>
  </r>
  <r>
    <d v="2023-02-07T01:28:09"/>
    <x v="9"/>
    <n v="13"/>
    <s v="BOLIVAR PARIAS RICARDO STIVEN"/>
    <x v="4"/>
    <x v="0"/>
    <n v="203"/>
    <n v="29"/>
    <n v="178.43507588532901"/>
    <s v="1 Descuento (Usuario desubicado) "/>
    <n v="85717.537899999996"/>
    <x v="0"/>
    <n v="13872.2222"/>
    <x v="552"/>
    <x v="0"/>
    <m/>
  </r>
  <r>
    <d v="2023-02-07T01:28:09"/>
    <x v="9"/>
    <n v="14"/>
    <s v="JIMENEZ JIMENEZ OMAR DAVID"/>
    <x v="0"/>
    <x v="0"/>
    <n v="273"/>
    <n v="30.3333333333333"/>
    <n v="229.41652613828001"/>
    <m/>
    <n v="110208.2631"/>
    <x v="1"/>
    <n v="13872.2222"/>
    <x v="552"/>
    <x v="0"/>
    <m/>
  </r>
  <r>
    <d v="2023-02-07T01:28:09"/>
    <x v="9"/>
    <n v="15"/>
    <s v="LONDOO LOPERA DUVAN ANDRES"/>
    <x v="0"/>
    <x v="0"/>
    <n v="167"/>
    <n v="18.5555555555556"/>
    <n v="229.41652613828001"/>
    <m/>
    <n v="110208.2631"/>
    <x v="0"/>
    <n v="13872.2222"/>
    <x v="552"/>
    <x v="0"/>
    <m/>
  </r>
  <r>
    <d v="2023-02-07T01:28:09"/>
    <x v="9"/>
    <n v="17"/>
    <s v="ESPINOZA CHAVARRIA GUILLERMO LEON"/>
    <x v="7"/>
    <x v="2"/>
    <n v="99"/>
    <n v="33"/>
    <n v="76.472175379426602"/>
    <m/>
    <n v="36736.087699999996"/>
    <x v="0"/>
    <n v="13872.2222"/>
    <x v="552"/>
    <x v="0"/>
    <m/>
  </r>
  <r>
    <d v="2023-02-07T01:28:10"/>
    <x v="9"/>
    <n v="18"/>
    <s v="LUJAN LOPERA FABIAN ALEXIS"/>
    <x v="3"/>
    <x v="0"/>
    <n v="241"/>
    <n v="24.1"/>
    <n v="254.90725126475601"/>
    <m/>
    <n v="122453.6256"/>
    <x v="0"/>
    <n v="13872.2222"/>
    <x v="552"/>
    <x v="0"/>
    <m/>
  </r>
  <r>
    <d v="2023-02-07T01:28:10"/>
    <x v="9"/>
    <n v="20"/>
    <s v="VERENZUELA MARTINEZ ALEXANDER"/>
    <x v="3"/>
    <x v="0"/>
    <n v="293"/>
    <n v="29.3"/>
    <n v="254.90725126475601"/>
    <s v="2 Descuentos (Usuario desubicado y Propietario) "/>
    <n v="122453.6256"/>
    <x v="0"/>
    <n v="13872.2222"/>
    <x v="552"/>
    <x v="0"/>
    <m/>
  </r>
  <r>
    <d v="2023-02-07T01:28:10"/>
    <x v="9"/>
    <n v="21"/>
    <s v="MONSALVE OCAMPO EDISON GUSTAVO"/>
    <x v="3"/>
    <x v="3"/>
    <n v="225"/>
    <n v="22.5"/>
    <n v="254.90725126475601"/>
    <s v="1 Descuento (Despachador estiven) "/>
    <n v="122453.6256"/>
    <x v="0"/>
    <n v="13872.2222"/>
    <x v="552"/>
    <x v="0"/>
    <m/>
  </r>
  <r>
    <d v="2023-02-07T01:28:11"/>
    <x v="9"/>
    <n v="22"/>
    <s v="QUIRAMA CASTAEDA JHON JADER"/>
    <x v="1"/>
    <x v="0"/>
    <n v="319"/>
    <n v="29"/>
    <n v="280.397976391231"/>
    <m/>
    <n v="134698.98819999999"/>
    <x v="1"/>
    <n v="13872.2222"/>
    <x v="552"/>
    <x v="0"/>
    <m/>
  </r>
  <r>
    <d v="2023-02-07T01:28:12"/>
    <x v="9"/>
    <n v="23"/>
    <s v="GIL BRAN DUVEIMAR"/>
    <x v="9"/>
    <x v="3"/>
    <n v="336"/>
    <n v="28"/>
    <n v="305.88870151770698"/>
    <s v="1 Descuento (Despachador estiven) "/>
    <n v="146944.35079999999"/>
    <x v="2"/>
    <n v="13872.2222"/>
    <x v="552"/>
    <x v="0"/>
    <m/>
  </r>
  <r>
    <d v="2023-02-07T01:28:12"/>
    <x v="9"/>
    <n v="24"/>
    <s v="GRISALES VILLA JUAN DAVID"/>
    <x v="3"/>
    <x v="0"/>
    <n v="215"/>
    <n v="21.5"/>
    <n v="254.90725126475601"/>
    <s v="1 Descuento (Conduct) "/>
    <n v="122453.6256"/>
    <x v="0"/>
    <n v="13872.2222"/>
    <x v="552"/>
    <x v="0"/>
    <m/>
  </r>
  <r>
    <d v="2023-02-07T01:28:12"/>
    <x v="9"/>
    <n v="26"/>
    <s v="FRANCO BRAVO JHOAN FERNANDO"/>
    <x v="0"/>
    <x v="3"/>
    <n v="198"/>
    <n v="22"/>
    <n v="229.41652613828001"/>
    <s v="1 Descuento (Conduct) "/>
    <n v="110208.2631"/>
    <x v="0"/>
    <n v="13872.2222"/>
    <x v="552"/>
    <x v="0"/>
    <m/>
  </r>
  <r>
    <d v="2023-02-07T01:28:12"/>
    <x v="9"/>
    <n v="27"/>
    <s v="DURANGO DAVID JOSE"/>
    <x v="1"/>
    <x v="3"/>
    <n v="250"/>
    <n v="22.727272727272702"/>
    <n v="280.397976391231"/>
    <s v="2 Descuentos (Conduct y Usuario desubicado) "/>
    <n v="134698.98819999999"/>
    <x v="0"/>
    <n v="13872.2222"/>
    <x v="552"/>
    <x v="0"/>
    <m/>
  </r>
  <r>
    <d v="2023-02-07T01:28:13"/>
    <x v="9"/>
    <n v="28"/>
    <s v="ORTEGA ARROYAVE JUAN PABLO"/>
    <x v="5"/>
    <x v="0"/>
    <n v="26"/>
    <n v="26"/>
    <n v="25.4907251264755"/>
    <m/>
    <n v="12245.3626"/>
    <x v="0"/>
    <n v="13872.2222"/>
    <x v="552"/>
    <x v="0"/>
    <m/>
  </r>
  <r>
    <d v="2023-02-07T01:28:13"/>
    <x v="9"/>
    <n v="30"/>
    <s v="ORTEGA ARROYAVE JUAN PABLO"/>
    <x v="11"/>
    <x v="0"/>
    <n v="47"/>
    <n v="23.5"/>
    <n v="50.981450252951099"/>
    <m/>
    <n v="24490.7251"/>
    <x v="0"/>
    <n v="13872.2222"/>
    <x v="552"/>
    <x v="0"/>
    <m/>
  </r>
  <r>
    <d v="2023-02-07T01:28:13"/>
    <x v="1"/>
    <n v="31"/>
    <s v="DURANGO PAEZ GILDARDO"/>
    <x v="1"/>
    <x v="3"/>
    <n v="229"/>
    <n v="20.818181818181799"/>
    <n v="280.397976391231"/>
    <s v="2 Descuentos (Usuario desubicado y Transbordo) "/>
    <n v="134698.98819999999"/>
    <x v="0"/>
    <n v="13872.2222"/>
    <x v="552"/>
    <x v="0"/>
    <m/>
  </r>
  <r>
    <d v="2023-02-07T01:28:14"/>
    <x v="1"/>
    <n v="32"/>
    <s v="NARANJO NARANJO ELKIN BRAYAN"/>
    <x v="1"/>
    <x v="0"/>
    <n v="282"/>
    <n v="25.636363636363601"/>
    <n v="280.397976391231"/>
    <m/>
    <n v="134698.98819999999"/>
    <x v="0"/>
    <n v="13872.2222"/>
    <x v="552"/>
    <x v="0"/>
    <m/>
  </r>
  <r>
    <d v="2023-02-07T01:28:14"/>
    <x v="1"/>
    <n v="34"/>
    <s v="MONTOYA OSPINA GILBERTO ANTONIO"/>
    <x v="1"/>
    <x v="0"/>
    <n v="339"/>
    <n v="30.818181818181799"/>
    <n v="280.397976391231"/>
    <m/>
    <n v="134698.98819999999"/>
    <x v="0"/>
    <n v="13872.2222"/>
    <x v="552"/>
    <x v="0"/>
    <m/>
  </r>
  <r>
    <d v="2023-02-07T01:28:14"/>
    <x v="1"/>
    <n v="35"/>
    <s v="URIBE HERRERA JUAN ESTEBAN"/>
    <x v="3"/>
    <x v="3"/>
    <n v="253"/>
    <n v="25.3"/>
    <n v="254.90725126475601"/>
    <m/>
    <n v="122453.6256"/>
    <x v="1"/>
    <n v="13872.2222"/>
    <x v="552"/>
    <x v="0"/>
    <m/>
  </r>
  <r>
    <d v="2023-02-07T01:28:14"/>
    <x v="1"/>
    <n v="36"/>
    <s v="TABORDA ROJAS DIEGO ALEJANDRO"/>
    <x v="9"/>
    <x v="3"/>
    <n v="275"/>
    <n v="22.9166666666667"/>
    <n v="305.88870151770698"/>
    <s v="1 Descuento (Conduct) "/>
    <n v="146944.35079999999"/>
    <x v="0"/>
    <n v="13872.2222"/>
    <x v="552"/>
    <x v="0"/>
    <m/>
  </r>
  <r>
    <d v="2023-02-07T01:28:15"/>
    <x v="1"/>
    <n v="37"/>
    <s v="LONDOO ORTIZ ARNOLD DAVID"/>
    <x v="6"/>
    <x v="0"/>
    <n v="200"/>
    <n v="25"/>
    <n v="203.925801011804"/>
    <m/>
    <n v="97962.900500000003"/>
    <x v="1"/>
    <n v="13872.2222"/>
    <x v="552"/>
    <x v="0"/>
    <m/>
  </r>
  <r>
    <d v="2023-02-07T01:28:15"/>
    <x v="1"/>
    <n v="38"/>
    <s v="CHALARCA WILSON DE JESUS"/>
    <x v="4"/>
    <x v="0"/>
    <n v="198"/>
    <n v="28.285714285714299"/>
    <n v="178.43507588532901"/>
    <m/>
    <n v="85717.537899999996"/>
    <x v="0"/>
    <n v="13872.2222"/>
    <x v="552"/>
    <x v="0"/>
    <m/>
  </r>
  <r>
    <d v="2023-02-07T01:28:15"/>
    <x v="1"/>
    <n v="39"/>
    <s v="POSSO CORREA SANTIAGO ELIECER"/>
    <x v="0"/>
    <x v="0"/>
    <n v="225"/>
    <n v="25"/>
    <n v="229.41652613828001"/>
    <s v="2 Descuentos (Propietario)"/>
    <n v="110208.2631"/>
    <x v="0"/>
    <n v="13872.2222"/>
    <x v="552"/>
    <x v="0"/>
    <m/>
  </r>
  <r>
    <d v="2023-02-07T01:28:15"/>
    <x v="1"/>
    <n v="40"/>
    <s v="OCAMPO OCAMPO ANTONIO JOSE"/>
    <x v="9"/>
    <x v="3"/>
    <n v="308"/>
    <n v="25.6666666666667"/>
    <n v="305.88870151770698"/>
    <s v="1 Descuento (Despachadora Isabel) "/>
    <n v="146944.35079999999"/>
    <x v="0"/>
    <n v="13872.2222"/>
    <x v="552"/>
    <x v="0"/>
    <m/>
  </r>
  <r>
    <d v="2023-02-07T01:28:16"/>
    <x v="1"/>
    <n v="41"/>
    <s v="GARCIA DAVID WILSON ALBERTO"/>
    <x v="4"/>
    <x v="0"/>
    <n v="195"/>
    <n v="27.8571428571429"/>
    <n v="178.43507588532901"/>
    <m/>
    <n v="85717.537899999996"/>
    <x v="1"/>
    <n v="13872.2222"/>
    <x v="552"/>
    <x v="0"/>
    <m/>
  </r>
  <r>
    <d v="2023-02-07T01:28:16"/>
    <x v="1"/>
    <n v="42"/>
    <s v="BARRANTES GALLEGO DANIEL CAMILO"/>
    <x v="6"/>
    <x v="0"/>
    <n v="243"/>
    <n v="28.588235294117599"/>
    <n v="216.67116357504199"/>
    <s v="2 Descuentos (Conduct y Usuario desubicado) "/>
    <n v="104085.5818"/>
    <x v="0"/>
    <n v="13872.2222"/>
    <x v="552"/>
    <x v="0"/>
    <m/>
  </r>
  <r>
    <d v="2023-02-08T00:45:49"/>
    <x v="9"/>
    <n v="1"/>
    <s v="NARANJO USME DUVAN ANDRES"/>
    <x v="0"/>
    <x v="3"/>
    <n v="242"/>
    <n v="26.8888888888889"/>
    <n v="233.377162629758"/>
    <s v="4 Descuentos (Propietario, Jefe de ruta y Despachador estiven) "/>
    <n v="112188.58130000001"/>
    <x v="0"/>
    <n v="15033.3333"/>
    <x v="553"/>
    <x v="0"/>
    <m/>
  </r>
  <r>
    <d v="2023-02-08T00:45:49"/>
    <x v="9"/>
    <n v="2"/>
    <s v="DAVID TORRES GEIDER"/>
    <x v="3"/>
    <x v="0"/>
    <n v="272"/>
    <n v="27.2"/>
    <n v="259.30795847750898"/>
    <m/>
    <n v="124653.9792"/>
    <x v="1"/>
    <n v="15033.3333"/>
    <x v="553"/>
    <x v="0"/>
    <m/>
  </r>
  <r>
    <d v="2023-02-08T00:45:49"/>
    <x v="9"/>
    <n v="3"/>
    <s v="CANO JIMENEZ ESNEIDER"/>
    <x v="0"/>
    <x v="0"/>
    <n v="213"/>
    <n v="23.6666666666667"/>
    <n v="233.377162629758"/>
    <s v="ARNOLD LONDOO Realiz 4 viajes donde moviliz 96 Usuarios, 1 Descuento (Despachadora Angela) "/>
    <n v="112188.58130000001"/>
    <x v="0"/>
    <n v="15033.3333"/>
    <x v="553"/>
    <x v="0"/>
    <m/>
  </r>
  <r>
    <d v="2023-02-08T00:45:49"/>
    <x v="9"/>
    <n v="4"/>
    <s v="IDARRAGA GARCIA MIGUEL ANGEL"/>
    <x v="6"/>
    <x v="0"/>
    <n v="192"/>
    <n v="24"/>
    <n v="207.446366782007"/>
    <s v="6 Descuentos (Transbordo veh 26)"/>
    <n v="99723.183399999994"/>
    <x v="0"/>
    <n v="15033.3333"/>
    <x v="553"/>
    <x v="0"/>
    <m/>
  </r>
  <r>
    <d v="2023-02-08T00:45:50"/>
    <x v="9"/>
    <n v="5"/>
    <s v="MARTINEZ MANCO JUAN FELIPE"/>
    <x v="6"/>
    <x v="0"/>
    <n v="217"/>
    <n v="27.125"/>
    <n v="207.446366782007"/>
    <s v="2 Descuentos (Conduct y Usuario desubicado) "/>
    <n v="99723.183399999994"/>
    <x v="1"/>
    <n v="15033.3333"/>
    <x v="553"/>
    <x v="0"/>
    <m/>
  </r>
  <r>
    <d v="2023-02-08T00:45:50"/>
    <x v="9"/>
    <n v="6"/>
    <s v="NARANJO NARANJO ELKIN BRAYAN"/>
    <x v="2"/>
    <x v="0"/>
    <n v="162"/>
    <n v="27"/>
    <n v="155.584775086505"/>
    <m/>
    <n v="74792.387499999997"/>
    <x v="0"/>
    <n v="15033.3333"/>
    <x v="553"/>
    <x v="0"/>
    <m/>
  </r>
  <r>
    <d v="2023-02-08T00:45:50"/>
    <x v="9"/>
    <n v="8"/>
    <s v="VACA FIERRO ROBINSON"/>
    <x v="3"/>
    <x v="0"/>
    <n v="296"/>
    <n v="29.6"/>
    <n v="259.30795847750898"/>
    <m/>
    <n v="124653.9792"/>
    <x v="1"/>
    <n v="15033.3333"/>
    <x v="553"/>
    <x v="0"/>
    <m/>
  </r>
  <r>
    <d v="2023-02-08T00:45:50"/>
    <x v="9"/>
    <n v="9"/>
    <s v="ORTEGA ARROYAVE JUAN PABLO"/>
    <x v="7"/>
    <x v="0"/>
    <n v="74"/>
    <n v="24.6666666666667"/>
    <n v="77.792387543252602"/>
    <m/>
    <n v="37396.193800000001"/>
    <x v="0"/>
    <n v="15033.3333"/>
    <x v="553"/>
    <x v="0"/>
    <m/>
  </r>
  <r>
    <d v="2023-02-08T00:45:50"/>
    <x v="9"/>
    <n v="10"/>
    <s v="DURANGO MANCO ANDRES DE JESUS"/>
    <x v="4"/>
    <x v="0"/>
    <n v="179"/>
    <n v="25.571428571428601"/>
    <n v="181.515570934256"/>
    <m/>
    <n v="87257.785499999998"/>
    <x v="0"/>
    <n v="15033.3333"/>
    <x v="553"/>
    <x v="0"/>
    <m/>
  </r>
  <r>
    <d v="2023-02-08T00:45:50"/>
    <x v="1"/>
    <n v="11"/>
    <s v="MEJIA YEISON"/>
    <x v="8"/>
    <x v="1"/>
    <n v="121"/>
    <n v="24.2"/>
    <n v="129.653979238754"/>
    <m/>
    <n v="62326.989600000001"/>
    <x v="0"/>
    <n v="15033.3333"/>
    <x v="553"/>
    <x v="0"/>
    <m/>
  </r>
  <r>
    <d v="2023-02-08T00:45:51"/>
    <x v="1"/>
    <n v="12"/>
    <s v="MORALES CASTAEDA JONNY EDISON"/>
    <x v="2"/>
    <x v="0"/>
    <n v="118"/>
    <n v="19.6666666666667"/>
    <n v="155.584775086505"/>
    <m/>
    <n v="74792.387499999997"/>
    <x v="0"/>
    <n v="15033.3333"/>
    <x v="553"/>
    <x v="0"/>
    <m/>
  </r>
  <r>
    <d v="2023-02-08T00:45:51"/>
    <x v="1"/>
    <n v="13"/>
    <s v="BOLIVAR PARIAS RICARDO STIVEN"/>
    <x v="0"/>
    <x v="0"/>
    <n v="276"/>
    <n v="30.6666666666667"/>
    <n v="233.377162629758"/>
    <s v="2 Descuentos (Jefe de ruta) "/>
    <n v="112188.58130000001"/>
    <x v="0"/>
    <n v="15033.3333"/>
    <x v="553"/>
    <x v="0"/>
    <m/>
  </r>
  <r>
    <d v="2023-02-08T00:45:51"/>
    <x v="1"/>
    <n v="14"/>
    <s v="JIMENEZ JIMENEZ OMAR DAVID"/>
    <x v="0"/>
    <x v="0"/>
    <n v="236"/>
    <n v="26.2222222222222"/>
    <n v="233.377162629758"/>
    <m/>
    <n v="112188.58130000001"/>
    <x v="1"/>
    <n v="15033.3333"/>
    <x v="553"/>
    <x v="0"/>
    <m/>
  </r>
  <r>
    <d v="2023-02-08T00:45:51"/>
    <x v="1"/>
    <n v="15"/>
    <s v="LOPERA AGUDELO LUIS FRANCISCO"/>
    <x v="0"/>
    <x v="0"/>
    <n v="203"/>
    <n v="22.5555555555556"/>
    <n v="233.377162629758"/>
    <s v="2 Descuentos (Conducts) "/>
    <n v="112188.58130000001"/>
    <x v="0"/>
    <n v="15033.3333"/>
    <x v="553"/>
    <x v="0"/>
    <m/>
  </r>
  <r>
    <d v="2023-02-08T00:45:51"/>
    <x v="1"/>
    <n v="17"/>
    <s v="ESPINOZA CHAVARRIA GUILLERMO LEON"/>
    <x v="6"/>
    <x v="0"/>
    <n v="207"/>
    <n v="25.875"/>
    <n v="207.446366782007"/>
    <m/>
    <n v="99723.183399999994"/>
    <x v="0"/>
    <n v="15033.3333"/>
    <x v="553"/>
    <x v="0"/>
    <m/>
  </r>
  <r>
    <d v="2023-02-08T00:45:52"/>
    <x v="1"/>
    <n v="18"/>
    <s v="LUJAN LOPERA FABIAN ALEXIS"/>
    <x v="0"/>
    <x v="0"/>
    <n v="266"/>
    <n v="29.5555555555556"/>
    <n v="233.377162629758"/>
    <s v="1 Descuento (Conduct)"/>
    <n v="112188.58130000001"/>
    <x v="0"/>
    <n v="15033.3333"/>
    <x v="553"/>
    <x v="0"/>
    <m/>
  </r>
  <r>
    <d v="2023-02-08T00:45:52"/>
    <x v="1"/>
    <n v="20"/>
    <s v="VERENZUELA MARTINEZ ALEXANDER"/>
    <x v="1"/>
    <x v="0"/>
    <n v="299"/>
    <n v="27.181818181818201"/>
    <n v="285.23875432525898"/>
    <m/>
    <n v="137119.37719999999"/>
    <x v="0"/>
    <n v="15033.3333"/>
    <x v="553"/>
    <x v="0"/>
    <m/>
  </r>
  <r>
    <d v="2023-02-08T00:45:52"/>
    <x v="1"/>
    <n v="21"/>
    <s v="MONSALVE OCAMPO EDISON GUSTAVO"/>
    <x v="4"/>
    <x v="0"/>
    <n v="181"/>
    <n v="25.8571428571429"/>
    <n v="181.515570934256"/>
    <m/>
    <n v="87257.785499999998"/>
    <x v="0"/>
    <n v="15033.3333"/>
    <x v="553"/>
    <x v="0"/>
    <m/>
  </r>
  <r>
    <d v="2023-02-08T00:45:52"/>
    <x v="1"/>
    <n v="22"/>
    <s v="QUIRAMA CASTAEDA JHON JADER"/>
    <x v="8"/>
    <x v="3"/>
    <n v="99"/>
    <n v="19.8"/>
    <n v="129.653979238754"/>
    <m/>
    <n v="62326.989600000001"/>
    <x v="1"/>
    <n v="15033.3333"/>
    <x v="553"/>
    <x v="0"/>
    <m/>
  </r>
  <r>
    <d v="2023-02-08T00:45:52"/>
    <x v="1"/>
    <n v="23"/>
    <s v="GIL BRAN DUVEIMAR"/>
    <x v="9"/>
    <x v="0"/>
    <n v="281"/>
    <n v="23.4166666666667"/>
    <n v="311.16955017301001"/>
    <s v="1 Descuento (Despachadora Angela) "/>
    <n v="149584.7751"/>
    <x v="2"/>
    <n v="15033.3333"/>
    <x v="553"/>
    <x v="0"/>
    <m/>
  </r>
  <r>
    <d v="2023-02-08T00:45:52"/>
    <x v="1"/>
    <n v="26"/>
    <s v="FRANCO BRAVO JHOAN FERNANDO"/>
    <x v="3"/>
    <x v="3"/>
    <n v="235"/>
    <n v="23.5"/>
    <n v="259.30795847750898"/>
    <s v="2 Descuentos (Conduct y Propietario) "/>
    <n v="124653.9792"/>
    <x v="0"/>
    <n v="15033.3333"/>
    <x v="553"/>
    <x v="0"/>
    <m/>
  </r>
  <r>
    <d v="2023-02-08T00:45:53"/>
    <x v="1"/>
    <n v="27"/>
    <s v="HENAO MUOZ FERNEY"/>
    <x v="0"/>
    <x v="0"/>
    <n v="277"/>
    <n v="30.7777777777778"/>
    <n v="233.377162629758"/>
    <m/>
    <n v="112188.58130000001"/>
    <x v="0"/>
    <n v="15033.3333"/>
    <x v="553"/>
    <x v="0"/>
    <m/>
  </r>
  <r>
    <d v="2023-02-08T00:45:53"/>
    <x v="1"/>
    <n v="28"/>
    <s v="ORTEGA ARROYAVE JUAN PABLO"/>
    <x v="3"/>
    <x v="0"/>
    <n v="262"/>
    <n v="26.2"/>
    <n v="259.30795847750898"/>
    <s v="JEFERSON ECHAVARRIA Realiz 5 viajes donde moviliz 119 Usuarios"/>
    <n v="124653.9792"/>
    <x v="0"/>
    <n v="15033.3333"/>
    <x v="553"/>
    <x v="0"/>
    <m/>
  </r>
  <r>
    <d v="2023-02-08T00:45:53"/>
    <x v="1"/>
    <n v="29"/>
    <s v="GIL CORDOBA MATEO"/>
    <x v="1"/>
    <x v="3"/>
    <n v="240"/>
    <n v="21.818181818181799"/>
    <n v="285.23875432525898"/>
    <m/>
    <n v="137119.37719999999"/>
    <x v="0"/>
    <n v="15033.3333"/>
    <x v="553"/>
    <x v="0"/>
    <m/>
  </r>
  <r>
    <d v="2023-02-08T00:45:53"/>
    <x v="9"/>
    <n v="30"/>
    <s v="HIGUITA JHOSIMAR"/>
    <x v="1"/>
    <x v="0"/>
    <n v="280"/>
    <n v="25.454545454545499"/>
    <n v="285.23875432525898"/>
    <m/>
    <n v="137119.37719999999"/>
    <x v="0"/>
    <n v="15033.3333"/>
    <x v="553"/>
    <x v="0"/>
    <m/>
  </r>
  <r>
    <d v="2023-02-08T00:45:53"/>
    <x v="9"/>
    <n v="31"/>
    <s v="DURANGO PAEZ GILDARDO"/>
    <x v="6"/>
    <x v="0"/>
    <n v="169"/>
    <n v="21.125"/>
    <n v="207.446366782007"/>
    <m/>
    <n v="99723.183399999994"/>
    <x v="0"/>
    <n v="15033.3333"/>
    <x v="553"/>
    <x v="0"/>
    <m/>
  </r>
  <r>
    <d v="2023-02-08T00:45:53"/>
    <x v="9"/>
    <n v="32"/>
    <s v="NARANJO NARANJO ELKIN BRAYAN"/>
    <x v="11"/>
    <x v="0"/>
    <n v="56"/>
    <n v="28"/>
    <n v="51.861591695501701"/>
    <m/>
    <n v="24930.7958"/>
    <x v="0"/>
    <n v="15033.3333"/>
    <x v="553"/>
    <x v="0"/>
    <m/>
  </r>
  <r>
    <d v="2023-02-08T00:45:54"/>
    <x v="9"/>
    <n v="34"/>
    <s v="LONDOO LOPERA DUVAN ANDRES"/>
    <x v="0"/>
    <x v="3"/>
    <n v="244"/>
    <n v="27.1111111111111"/>
    <n v="233.377162629758"/>
    <m/>
    <n v="112188.58130000001"/>
    <x v="0"/>
    <n v="15033.3333"/>
    <x v="553"/>
    <x v="0"/>
    <m/>
  </r>
  <r>
    <d v="2023-02-08T00:45:54"/>
    <x v="9"/>
    <n v="35"/>
    <s v="URIBE HERRERA JUAN ESTEBAN"/>
    <x v="6"/>
    <x v="0"/>
    <n v="238"/>
    <n v="29.75"/>
    <n v="207.446366782007"/>
    <s v="3 Descuentos (Conducts y Usuario desubicado) "/>
    <n v="99723.183399999994"/>
    <x v="1"/>
    <n v="15033.3333"/>
    <x v="553"/>
    <x v="0"/>
    <m/>
  </r>
  <r>
    <d v="2023-02-08T00:45:54"/>
    <x v="9"/>
    <n v="36"/>
    <s v="LONDOO CADAVID DAVID SANTIAGO"/>
    <x v="1"/>
    <x v="0"/>
    <n v="308"/>
    <n v="28"/>
    <n v="285.23875432525898"/>
    <s v="2 Descuentos (Despachador estiven y Usuario desubicado) "/>
    <n v="137119.37719999999"/>
    <x v="0"/>
    <n v="15033.3333"/>
    <x v="553"/>
    <x v="0"/>
    <m/>
  </r>
  <r>
    <d v="2023-02-08T00:45:54"/>
    <x v="9"/>
    <n v="37"/>
    <s v="PIEDRAHITA MADRID SANTIAGO"/>
    <x v="6"/>
    <x v="0"/>
    <n v="199"/>
    <n v="24.875"/>
    <n v="207.446366782007"/>
    <s v="1 Descuento (Usuario desubicado) "/>
    <n v="99723.183399999994"/>
    <x v="1"/>
    <n v="15033.3333"/>
    <x v="553"/>
    <x v="0"/>
    <m/>
  </r>
  <r>
    <d v="2023-02-08T00:45:54"/>
    <x v="9"/>
    <n v="39"/>
    <s v="POSSO CORREA SANTIAGO ELIECER"/>
    <x v="6"/>
    <x v="0"/>
    <n v="229"/>
    <n v="28.625"/>
    <n v="207.446366782007"/>
    <m/>
    <n v="99723.183399999994"/>
    <x v="0"/>
    <n v="15033.3333"/>
    <x v="553"/>
    <x v="0"/>
    <m/>
  </r>
  <r>
    <d v="2023-02-08T00:45:54"/>
    <x v="9"/>
    <n v="40"/>
    <s v="OCAMPO OCAMPO ANTONIO JOSE"/>
    <x v="0"/>
    <x v="0"/>
    <n v="209"/>
    <n v="23.2222222222222"/>
    <n v="233.377162629758"/>
    <s v="2 Descuentos (Despachador estiven y Usuario desubicado) "/>
    <n v="112188.58130000001"/>
    <x v="0"/>
    <n v="15033.3333"/>
    <x v="553"/>
    <x v="0"/>
    <m/>
  </r>
  <r>
    <d v="2023-02-08T00:45:55"/>
    <x v="9"/>
    <n v="41"/>
    <s v="GARCIA DAVID WILSON ALBERTO"/>
    <x v="0"/>
    <x v="3"/>
    <n v="244"/>
    <n v="27.1111111111111"/>
    <n v="233.377162629758"/>
    <s v="5 Descuentos (Incidente con Puerta) "/>
    <n v="112188.58130000001"/>
    <x v="1"/>
    <n v="15033.3333"/>
    <x v="553"/>
    <x v="0"/>
    <m/>
  </r>
  <r>
    <d v="2023-02-08T00:45:55"/>
    <x v="9"/>
    <n v="42"/>
    <s v="BARRANTES GALLEGO DANIEL CAMILO"/>
    <x v="2"/>
    <x v="0"/>
    <n v="170"/>
    <n v="28.3333333333333"/>
    <n v="155.584775086505"/>
    <s v="2 Descuentos (Propietarios) "/>
    <n v="74792.387499999997"/>
    <x v="0"/>
    <n v="15033.3333"/>
    <x v="553"/>
    <x v="0"/>
    <m/>
  </r>
  <r>
    <d v="2023-02-09T00:59:03"/>
    <x v="1"/>
    <n v="1"/>
    <s v="NARANJO USME DUVAN ANDRES"/>
    <x v="0"/>
    <x v="0"/>
    <n v="201"/>
    <n v="22.3333333333333"/>
    <n v="219.010033444816"/>
    <m/>
    <n v="105005.01669999999"/>
    <x v="0"/>
    <n v="13978.3784"/>
    <x v="554"/>
    <x v="0"/>
    <m/>
  </r>
  <r>
    <d v="2023-02-09T00:59:03"/>
    <x v="1"/>
    <n v="2"/>
    <s v="DAVID TORRES GEIDER"/>
    <x v="1"/>
    <x v="0"/>
    <n v="264"/>
    <n v="24"/>
    <n v="267.67892976588598"/>
    <m/>
    <n v="128339.46490000001"/>
    <x v="1"/>
    <n v="13978.3784"/>
    <x v="554"/>
    <x v="0"/>
    <m/>
  </r>
  <r>
    <d v="2023-02-09T00:59:03"/>
    <x v="1"/>
    <n v="3"/>
    <s v="CANO JIMENEZ ESNEIDER"/>
    <x v="6"/>
    <x v="3"/>
    <n v="142"/>
    <n v="17.75"/>
    <n v="194.675585284281"/>
    <m/>
    <n v="93337.792600000001"/>
    <x v="0"/>
    <n v="13978.3784"/>
    <x v="554"/>
    <x v="0"/>
    <m/>
  </r>
  <r>
    <d v="2023-02-09T00:59:04"/>
    <x v="1"/>
    <n v="4"/>
    <s v="IDARRAGA GARCIA MIGUEL ANGEL"/>
    <x v="3"/>
    <x v="0"/>
    <n v="236"/>
    <n v="23.6"/>
    <n v="243.34448160535101"/>
    <m/>
    <n v="116672.2408"/>
    <x v="0"/>
    <n v="13978.3784"/>
    <x v="554"/>
    <x v="0"/>
    <m/>
  </r>
  <r>
    <d v="2023-02-09T00:59:04"/>
    <x v="1"/>
    <n v="5"/>
    <s v="MARTINEZ MANCO JUAN FELIPE"/>
    <x v="3"/>
    <x v="0"/>
    <n v="228"/>
    <n v="22.8"/>
    <n v="243.34448160535101"/>
    <s v="2 Descuentos (Usuarios desubicados) "/>
    <n v="116672.2408"/>
    <x v="1"/>
    <n v="13978.3784"/>
    <x v="554"/>
    <x v="0"/>
    <m/>
  </r>
  <r>
    <d v="2023-02-09T00:59:04"/>
    <x v="1"/>
    <n v="6"/>
    <s v="NARANJO NARANJO ELKIN BRAYAN"/>
    <x v="7"/>
    <x v="0"/>
    <n v="70"/>
    <n v="23.3333333333333"/>
    <n v="73.003344481605396"/>
    <m/>
    <n v="35001.672200000001"/>
    <x v="0"/>
    <n v="13978.3784"/>
    <x v="554"/>
    <x v="0"/>
    <m/>
  </r>
  <r>
    <d v="2023-02-09T00:59:04"/>
    <x v="1"/>
    <n v="7"/>
    <s v="CHALARCA WILSON DE JESUS"/>
    <x v="6"/>
    <x v="0"/>
    <n v="207"/>
    <n v="25.875"/>
    <n v="194.675585284281"/>
    <m/>
    <n v="93337.792600000001"/>
    <x v="1"/>
    <n v="13978.3784"/>
    <x v="554"/>
    <x v="0"/>
    <m/>
  </r>
  <r>
    <d v="2023-02-09T00:59:05"/>
    <x v="1"/>
    <n v="8"/>
    <s v="LONDOO ORTIZ ARNOLD DAVID"/>
    <x v="6"/>
    <x v="0"/>
    <n v="199"/>
    <n v="24.875"/>
    <n v="194.675585284281"/>
    <m/>
    <n v="93337.792600000001"/>
    <x v="1"/>
    <n v="13978.3784"/>
    <x v="554"/>
    <x v="0"/>
    <m/>
  </r>
  <r>
    <d v="2023-02-09T00:59:05"/>
    <x v="1"/>
    <n v="9"/>
    <s v="ORTEGA ARROYAVE JUAN PABLO"/>
    <x v="0"/>
    <x v="0"/>
    <n v="219"/>
    <n v="24.3333333333333"/>
    <n v="219.010033444816"/>
    <m/>
    <n v="105005.01669999999"/>
    <x v="0"/>
    <n v="13978.3784"/>
    <x v="554"/>
    <x v="0"/>
    <m/>
  </r>
  <r>
    <d v="2023-02-09T00:59:05"/>
    <x v="1"/>
    <n v="10"/>
    <s v="DURANGO MANCO ANDRES DE JESUS"/>
    <x v="11"/>
    <x v="0"/>
    <n v="41"/>
    <n v="20.5"/>
    <n v="48.6688963210702"/>
    <m/>
    <n v="23334.448199999999"/>
    <x v="0"/>
    <n v="13978.3784"/>
    <x v="554"/>
    <x v="0"/>
    <m/>
  </r>
  <r>
    <d v="2023-02-09T00:59:05"/>
    <x v="9"/>
    <n v="11"/>
    <s v="MEJIA YEISON"/>
    <x v="3"/>
    <x v="0"/>
    <n v="225"/>
    <n v="22.5"/>
    <n v="243.34448160535101"/>
    <s v="1 Descuento (Conduct)"/>
    <n v="116672.2408"/>
    <x v="0"/>
    <n v="13978.3784"/>
    <x v="554"/>
    <x v="0"/>
    <m/>
  </r>
  <r>
    <d v="2023-02-09T00:59:06"/>
    <x v="9"/>
    <n v="13"/>
    <s v="BOLIVAR PARIAS RICARDO STIVEN"/>
    <x v="2"/>
    <x v="0"/>
    <n v="196"/>
    <n v="32.6666666666667"/>
    <n v="146.00668896321099"/>
    <m/>
    <n v="70003.344500000007"/>
    <x v="0"/>
    <n v="13978.3784"/>
    <x v="554"/>
    <x v="0"/>
    <m/>
  </r>
  <r>
    <d v="2023-02-09T00:59:06"/>
    <x v="9"/>
    <n v="14"/>
    <s v="JIMENEZ JIMENEZ OMAR DAVID"/>
    <x v="6"/>
    <x v="0"/>
    <n v="212"/>
    <n v="26.5"/>
    <n v="194.675585284281"/>
    <m/>
    <n v="93337.792600000001"/>
    <x v="1"/>
    <n v="13978.3784"/>
    <x v="554"/>
    <x v="0"/>
    <m/>
  </r>
  <r>
    <d v="2023-02-09T00:59:06"/>
    <x v="9"/>
    <n v="15"/>
    <s v="LOPERA AGUDELO LUIS FRANCISCO"/>
    <x v="6"/>
    <x v="0"/>
    <n v="167"/>
    <n v="20.875"/>
    <n v="194.675585284281"/>
    <m/>
    <n v="93337.792600000001"/>
    <x v="0"/>
    <n v="13978.3784"/>
    <x v="554"/>
    <x v="0"/>
    <m/>
  </r>
  <r>
    <d v="2023-02-09T00:59:07"/>
    <x v="9"/>
    <n v="17"/>
    <s v="GIL CORDOBA MATEO"/>
    <x v="6"/>
    <x v="0"/>
    <n v="214"/>
    <n v="25.176470588235301"/>
    <n v="206.842809364548"/>
    <m/>
    <n v="99171.404699999999"/>
    <x v="0"/>
    <n v="13978.3784"/>
    <x v="554"/>
    <x v="0"/>
    <m/>
  </r>
  <r>
    <d v="2023-02-09T00:59:07"/>
    <x v="9"/>
    <n v="18"/>
    <s v="RENDON VIANA HUMBERTO DE JESUS"/>
    <x v="6"/>
    <x v="0"/>
    <n v="213"/>
    <n v="26.625"/>
    <n v="194.675585284281"/>
    <m/>
    <n v="93337.792600000001"/>
    <x v="0"/>
    <n v="13978.3784"/>
    <x v="554"/>
    <x v="0"/>
    <m/>
  </r>
  <r>
    <d v="2023-02-09T00:59:07"/>
    <x v="9"/>
    <n v="20"/>
    <s v="TABORDA ROJAS DIEGO ALEJANDRO"/>
    <x v="0"/>
    <x v="0"/>
    <n v="247"/>
    <n v="27.4444444444444"/>
    <n v="219.010033444816"/>
    <m/>
    <n v="105005.01669999999"/>
    <x v="0"/>
    <n v="13978.3784"/>
    <x v="554"/>
    <x v="0"/>
    <m/>
  </r>
  <r>
    <d v="2023-02-09T00:59:07"/>
    <x v="9"/>
    <n v="21"/>
    <s v="MONSALVE OCAMPO EDISON GUSTAVO"/>
    <x v="0"/>
    <x v="0"/>
    <n v="202"/>
    <n v="22.4444444444444"/>
    <n v="219.010033444816"/>
    <m/>
    <n v="105005.01669999999"/>
    <x v="0"/>
    <n v="13978.3784"/>
    <x v="554"/>
    <x v="0"/>
    <m/>
  </r>
  <r>
    <d v="2023-02-09T00:59:08"/>
    <x v="9"/>
    <n v="22"/>
    <s v="QUIRAMA CASTAEDA JHON JADER"/>
    <x v="0"/>
    <x v="3"/>
    <n v="233"/>
    <n v="25.8888888888889"/>
    <n v="219.010033444816"/>
    <m/>
    <n v="105005.01669999999"/>
    <x v="1"/>
    <n v="13978.3784"/>
    <x v="554"/>
    <x v="0"/>
    <m/>
  </r>
  <r>
    <d v="2023-02-09T00:59:08"/>
    <x v="9"/>
    <n v="23"/>
    <s v="GIL BRAN DUVEIMAR"/>
    <x v="0"/>
    <x v="0"/>
    <n v="236"/>
    <n v="26.2222222222222"/>
    <n v="219.010033444816"/>
    <s v="3 Descuentos (Conducts y Despachador estiven)"/>
    <n v="105005.01669999999"/>
    <x v="2"/>
    <n v="13978.3784"/>
    <x v="554"/>
    <x v="0"/>
    <m/>
  </r>
  <r>
    <d v="2023-02-09T00:59:08"/>
    <x v="9"/>
    <n v="24"/>
    <s v="GRISALES VILLA JUAN DAVID"/>
    <x v="6"/>
    <x v="0"/>
    <n v="185"/>
    <n v="21.764705882352899"/>
    <n v="206.842809364548"/>
    <m/>
    <n v="99171.404699999999"/>
    <x v="0"/>
    <n v="13978.3784"/>
    <x v="554"/>
    <x v="0"/>
    <m/>
  </r>
  <r>
    <d v="2023-02-09T00:59:08"/>
    <x v="9"/>
    <n v="27"/>
    <s v="DURANGO DAVID JOSE"/>
    <x v="3"/>
    <x v="3"/>
    <n v="224"/>
    <n v="22.4"/>
    <n v="243.34448160535101"/>
    <m/>
    <n v="116672.2408"/>
    <x v="0"/>
    <n v="13978.3784"/>
    <x v="554"/>
    <x v="0"/>
    <m/>
  </r>
  <r>
    <d v="2023-02-09T00:59:08"/>
    <x v="9"/>
    <n v="28"/>
    <s v="ECHAVARRIA TABORDA JEFERSON"/>
    <x v="0"/>
    <x v="0"/>
    <n v="231"/>
    <n v="25.6666666666667"/>
    <n v="219.010033444816"/>
    <m/>
    <n v="105005.01669999999"/>
    <x v="0"/>
    <n v="13978.3784"/>
    <x v="554"/>
    <x v="0"/>
    <m/>
  </r>
  <r>
    <d v="2023-02-09T00:59:09"/>
    <x v="9"/>
    <n v="29"/>
    <s v="VALENCIA MENDOZA JHON"/>
    <x v="0"/>
    <x v="0"/>
    <n v="248"/>
    <n v="27.5555555555556"/>
    <n v="219.010033444816"/>
    <s v="2 Descuentos (Conduct y Usuariio desubicado) "/>
    <n v="105005.01669999999"/>
    <x v="0"/>
    <n v="13978.3784"/>
    <x v="554"/>
    <x v="0"/>
    <m/>
  </r>
  <r>
    <d v="2023-02-09T00:59:09"/>
    <x v="9"/>
    <n v="30"/>
    <s v="HIGUITA JHOSIMAR"/>
    <x v="6"/>
    <x v="0"/>
    <n v="220"/>
    <n v="27.5"/>
    <n v="194.675585284281"/>
    <s v="2 Descuentos (Despachador estiven y Usuario desubicado)"/>
    <n v="93337.792600000001"/>
    <x v="0"/>
    <n v="13978.3784"/>
    <x v="554"/>
    <x v="0"/>
    <m/>
  </r>
  <r>
    <d v="2023-02-09T00:59:09"/>
    <x v="1"/>
    <n v="31"/>
    <s v="DE OSSA TORRES CARLOS ANDRES"/>
    <x v="0"/>
    <x v="3"/>
    <n v="198"/>
    <n v="22"/>
    <n v="219.010033444816"/>
    <m/>
    <n v="105005.01669999999"/>
    <x v="0"/>
    <n v="13978.3784"/>
    <x v="554"/>
    <x v="0"/>
    <m/>
  </r>
  <r>
    <d v="2023-02-09T00:59:09"/>
    <x v="1"/>
    <n v="32"/>
    <s v="NARANJO NARANJO ELKIN BRAYAN"/>
    <x v="4"/>
    <x v="0"/>
    <n v="196"/>
    <n v="28"/>
    <n v="170.34113712374599"/>
    <s v="1 Descuento (Despachadora Angela) "/>
    <n v="81670.568599999999"/>
    <x v="0"/>
    <n v="13978.3784"/>
    <x v="554"/>
    <x v="0"/>
    <m/>
  </r>
  <r>
    <d v="2023-02-09T00:59:10"/>
    <x v="1"/>
    <n v="34"/>
    <s v="LONDOO LOPERA DUVAN ANDRES"/>
    <x v="3"/>
    <x v="3"/>
    <n v="229"/>
    <n v="22.9"/>
    <n v="243.34448160535101"/>
    <s v="5 Descuentos (Usuario desubicado, Transbordo veh 03 y Despachadora Angela)"/>
    <n v="116672.2408"/>
    <x v="0"/>
    <n v="13978.3784"/>
    <x v="554"/>
    <x v="0"/>
    <m/>
  </r>
  <r>
    <d v="2023-02-09T00:59:10"/>
    <x v="1"/>
    <n v="35"/>
    <s v="URIBE HERRERA JUAN ESTEBAN"/>
    <x v="6"/>
    <x v="0"/>
    <n v="202"/>
    <n v="25.25"/>
    <n v="194.675585284281"/>
    <s v="3 Descuentos (Conducts y Usuario desubicado) "/>
    <n v="93337.792600000001"/>
    <x v="1"/>
    <n v="13978.3784"/>
    <x v="554"/>
    <x v="0"/>
    <m/>
  </r>
  <r>
    <d v="2023-02-09T00:59:10"/>
    <x v="1"/>
    <n v="36"/>
    <s v="VERENZUELA MARTINEZ ALEXANDER"/>
    <x v="0"/>
    <x v="0"/>
    <n v="237"/>
    <n v="26.3333333333333"/>
    <n v="219.010033444816"/>
    <m/>
    <n v="105005.01669999999"/>
    <x v="0"/>
    <n v="13978.3784"/>
    <x v="554"/>
    <x v="0"/>
    <m/>
  </r>
  <r>
    <d v="2023-02-09T00:59:11"/>
    <x v="1"/>
    <n v="37"/>
    <s v="PIEDRAHITA MADRID SANTIAGO"/>
    <x v="4"/>
    <x v="0"/>
    <n v="128"/>
    <n v="18.285714285714299"/>
    <n v="170.34113712374599"/>
    <m/>
    <n v="81670.568599999999"/>
    <x v="1"/>
    <n v="13978.3784"/>
    <x v="554"/>
    <x v="0"/>
    <m/>
  </r>
  <r>
    <d v="2023-02-09T00:59:11"/>
    <x v="1"/>
    <n v="38"/>
    <s v="LUJAN LOPERA FABIAN ALEXIS"/>
    <x v="0"/>
    <x v="0"/>
    <n v="242"/>
    <n v="26.8888888888889"/>
    <n v="219.010033444816"/>
    <m/>
    <n v="105005.01669999999"/>
    <x v="0"/>
    <n v="13978.3784"/>
    <x v="554"/>
    <x v="0"/>
    <m/>
  </r>
  <r>
    <d v="2023-02-09T00:59:11"/>
    <x v="1"/>
    <n v="39"/>
    <s v="POSSO CORREA SANTIAGO ELIECER"/>
    <x v="0"/>
    <x v="0"/>
    <n v="213"/>
    <n v="23.6666666666667"/>
    <n v="219.010033444816"/>
    <m/>
    <n v="105005.01669999999"/>
    <x v="0"/>
    <n v="13978.3784"/>
    <x v="554"/>
    <x v="0"/>
    <m/>
  </r>
  <r>
    <d v="2023-02-09T00:59:12"/>
    <x v="1"/>
    <n v="40"/>
    <s v="OCAMPO OCAMPO ANTONIO JOSE"/>
    <x v="0"/>
    <x v="0"/>
    <n v="211"/>
    <n v="23.4444444444444"/>
    <n v="219.010033444816"/>
    <s v="1 Descuento (Conduct)"/>
    <n v="105005.01669999999"/>
    <x v="0"/>
    <n v="13978.3784"/>
    <x v="554"/>
    <x v="0"/>
    <m/>
  </r>
  <r>
    <d v="2023-02-09T00:59:12"/>
    <x v="1"/>
    <n v="41"/>
    <s v="GARCIA DAVID WILSON ALBERTO"/>
    <x v="6"/>
    <x v="0"/>
    <n v="195"/>
    <n v="24.375"/>
    <n v="194.675585284281"/>
    <m/>
    <n v="93337.792600000001"/>
    <x v="1"/>
    <n v="13978.3784"/>
    <x v="554"/>
    <x v="0"/>
    <m/>
  </r>
  <r>
    <d v="2023-02-09T00:59:12"/>
    <x v="1"/>
    <n v="42"/>
    <s v="BARRANTES GALLEGO DANIEL CAMILO"/>
    <x v="4"/>
    <x v="0"/>
    <n v="165"/>
    <n v="23.571428571428601"/>
    <n v="170.34113712374599"/>
    <s v="1 Descuento (Usuario desubicado) "/>
    <n v="81670.568599999999"/>
    <x v="0"/>
    <n v="13978.3784"/>
    <x v="554"/>
    <x v="0"/>
    <m/>
  </r>
  <r>
    <d v="2023-02-10T01:09:29"/>
    <x v="9"/>
    <n v="1"/>
    <s v="NARANJO USME DUVAN ANDRES"/>
    <x v="8"/>
    <x v="0"/>
    <n v="134"/>
    <n v="26.8"/>
    <n v="129.01433691756301"/>
    <m/>
    <n v="62007.1685"/>
    <x v="0"/>
    <n v="15709.090899999999"/>
    <x v="555"/>
    <x v="0"/>
    <m/>
  </r>
  <r>
    <d v="2023-02-10T01:09:29"/>
    <x v="9"/>
    <n v="2"/>
    <s v="LONDOO ORTIZ ARNOLD DAVID"/>
    <x v="2"/>
    <x v="0"/>
    <n v="130"/>
    <n v="21.6666666666667"/>
    <n v="154.81720430107501"/>
    <s v="1 Descuento (Despachador estiven) "/>
    <n v="74408.602199999994"/>
    <x v="1"/>
    <n v="15709.090899999999"/>
    <x v="555"/>
    <x v="0"/>
    <m/>
  </r>
  <r>
    <d v="2023-02-10T01:09:30"/>
    <x v="9"/>
    <n v="4"/>
    <s v="IDARRAGA GARCIA MIGUEL ANGEL"/>
    <x v="6"/>
    <x v="0"/>
    <n v="207"/>
    <n v="25.875"/>
    <n v="206.42293906809999"/>
    <m/>
    <n v="99211.469500000007"/>
    <x v="0"/>
    <n v="15709.090899999999"/>
    <x v="555"/>
    <x v="0"/>
    <m/>
  </r>
  <r>
    <d v="2023-02-10T01:09:30"/>
    <x v="9"/>
    <n v="5"/>
    <s v="MARTINEZ MANCO JUAN FELIPE"/>
    <x v="1"/>
    <x v="0"/>
    <n v="283"/>
    <n v="25.727272727272702"/>
    <n v="283.83154121863799"/>
    <m/>
    <n v="136415.77059999999"/>
    <x v="1"/>
    <n v="15709.090899999999"/>
    <x v="555"/>
    <x v="0"/>
    <m/>
  </r>
  <r>
    <d v="2023-02-10T01:09:30"/>
    <x v="9"/>
    <n v="6"/>
    <s v="NARANJO NARANJO ELKIN BRAYAN"/>
    <x v="9"/>
    <x v="0"/>
    <n v="303"/>
    <n v="25.25"/>
    <n v="309.63440860215098"/>
    <s v="2 Descuentos (Despachador camilo y Conduct) "/>
    <n v="148817.20430000001"/>
    <x v="0"/>
    <n v="15709.090899999999"/>
    <x v="555"/>
    <x v="0"/>
    <m/>
  </r>
  <r>
    <d v="2023-02-10T01:09:30"/>
    <x v="9"/>
    <n v="7"/>
    <s v="CHALARCA WILSON DE JESUS"/>
    <x v="4"/>
    <x v="1"/>
    <n v="209"/>
    <n v="29.8571428571429"/>
    <n v="180.620071684588"/>
    <s v="2 Descuentos (Conducts) "/>
    <n v="86810.035799999998"/>
    <x v="1"/>
    <n v="15709.090899999999"/>
    <x v="555"/>
    <x v="0"/>
    <m/>
  </r>
  <r>
    <d v="2023-02-10T01:09:30"/>
    <x v="9"/>
    <n v="8"/>
    <s v="LONDOO CADAVID DAVID SANTIAGO"/>
    <x v="0"/>
    <x v="0"/>
    <n v="188"/>
    <n v="20.8888888888889"/>
    <n v="232.22580645161301"/>
    <m/>
    <n v="111612.9032"/>
    <x v="1"/>
    <n v="15709.090899999999"/>
    <x v="555"/>
    <x v="0"/>
    <m/>
  </r>
  <r>
    <d v="2023-02-10T01:09:31"/>
    <x v="9"/>
    <n v="10"/>
    <s v="DURANGO MANCO ANDRES DE JESUS"/>
    <x v="4"/>
    <x v="0"/>
    <n v="191"/>
    <n v="27.285714285714299"/>
    <n v="180.620071684588"/>
    <m/>
    <n v="86810.035799999998"/>
    <x v="0"/>
    <n v="15709.090899999999"/>
    <x v="555"/>
    <x v="0"/>
    <m/>
  </r>
  <r>
    <d v="2023-02-10T01:09:31"/>
    <x v="1"/>
    <n v="11"/>
    <s v="MEJIA YEISON"/>
    <x v="1"/>
    <x v="0"/>
    <n v="293"/>
    <n v="26.636363636363601"/>
    <n v="283.83154121863799"/>
    <m/>
    <n v="136415.77059999999"/>
    <x v="0"/>
    <n v="15709.090899999999"/>
    <x v="555"/>
    <x v="0"/>
    <m/>
  </r>
  <r>
    <d v="2023-02-10T01:09:31"/>
    <x v="1"/>
    <n v="12"/>
    <s v="MORALES CASTAEDA JONNY EDISON"/>
    <x v="9"/>
    <x v="0"/>
    <n v="282"/>
    <n v="23.5"/>
    <n v="309.63440860215098"/>
    <s v="2 Descuentos (Despachador camilo y Usuario desubicado) "/>
    <n v="148817.20430000001"/>
    <x v="0"/>
    <n v="15709.090899999999"/>
    <x v="555"/>
    <x v="0"/>
    <m/>
  </r>
  <r>
    <d v="2023-02-10T01:09:31"/>
    <x v="1"/>
    <n v="13"/>
    <s v="BOLIVAR PARIAS RICARDO STIVEN"/>
    <x v="10"/>
    <x v="0"/>
    <n v="130"/>
    <n v="32.5"/>
    <n v="103.21146953405"/>
    <m/>
    <n v="49605.734799999998"/>
    <x v="0"/>
    <n v="15709.090899999999"/>
    <x v="555"/>
    <x v="0"/>
    <m/>
  </r>
  <r>
    <d v="2023-02-10T01:09:31"/>
    <x v="1"/>
    <n v="14"/>
    <s v="JIMENEZ JIMENEZ OMAR DAVID"/>
    <x v="3"/>
    <x v="0"/>
    <n v="261"/>
    <n v="26.1"/>
    <n v="258.02867383512501"/>
    <s v="1 Descuento (Conduct) "/>
    <n v="124014.33689999999"/>
    <x v="1"/>
    <n v="15709.090899999999"/>
    <x v="555"/>
    <x v="0"/>
    <m/>
  </r>
  <r>
    <d v="2023-02-10T01:09:32"/>
    <x v="1"/>
    <n v="15"/>
    <s v="LOPERA AGUDELO LUIS FRANCISCO"/>
    <x v="10"/>
    <x v="1"/>
    <n v="95"/>
    <n v="23.75"/>
    <n v="103.21146953405"/>
    <m/>
    <n v="49605.734799999998"/>
    <x v="0"/>
    <n v="15709.090899999999"/>
    <x v="555"/>
    <x v="0"/>
    <m/>
  </r>
  <r>
    <d v="2023-02-10T01:09:32"/>
    <x v="1"/>
    <n v="17"/>
    <s v="GIL CORDOBA MATEO"/>
    <x v="6"/>
    <x v="0"/>
    <n v="188"/>
    <n v="23.5"/>
    <n v="206.42293906809999"/>
    <s v="10 Descuentos (Incidente con Usuarios) "/>
    <n v="99211.469500000007"/>
    <x v="0"/>
    <n v="15709.090899999999"/>
    <x v="555"/>
    <x v="0"/>
    <m/>
  </r>
  <r>
    <d v="2023-02-10T01:09:32"/>
    <x v="1"/>
    <n v="18"/>
    <s v="RENDON VIANA HUMBERTO DE JESUS"/>
    <x v="6"/>
    <x v="0"/>
    <n v="248"/>
    <n v="29.176470588235301"/>
    <n v="219.324372759857"/>
    <m/>
    <n v="105412.18640000001"/>
    <x v="0"/>
    <n v="15709.090899999999"/>
    <x v="555"/>
    <x v="0"/>
    <m/>
  </r>
  <r>
    <d v="2023-02-10T01:09:32"/>
    <x v="1"/>
    <n v="19"/>
    <s v="LUJAN LOPERA FABIAN ALEXIS"/>
    <x v="0"/>
    <x v="0"/>
    <n v="229"/>
    <n v="25.4444444444444"/>
    <n v="232.22580645161301"/>
    <s v="1 Descuento (Conduct)"/>
    <n v="111612.9032"/>
    <x v="0"/>
    <n v="15709.090899999999"/>
    <x v="555"/>
    <x v="0"/>
    <m/>
  </r>
  <r>
    <d v="2023-02-10T01:09:32"/>
    <x v="1"/>
    <n v="20"/>
    <s v="TABORDA ROJAS DIEGO ALEJANDRO"/>
    <x v="3"/>
    <x v="0"/>
    <n v="250"/>
    <n v="25"/>
    <n v="258.02867383512501"/>
    <m/>
    <n v="124014.33689999999"/>
    <x v="0"/>
    <n v="15709.090899999999"/>
    <x v="555"/>
    <x v="0"/>
    <m/>
  </r>
  <r>
    <d v="2023-02-10T01:09:33"/>
    <x v="1"/>
    <n v="21"/>
    <s v="MONSALVE OCAMPO EDISON GUSTAVO"/>
    <x v="3"/>
    <x v="0"/>
    <n v="243"/>
    <n v="24.3"/>
    <n v="258.02867383512501"/>
    <m/>
    <n v="124014.33689999999"/>
    <x v="0"/>
    <n v="15709.090899999999"/>
    <x v="555"/>
    <x v="0"/>
    <m/>
  </r>
  <r>
    <d v="2023-02-10T01:09:33"/>
    <x v="1"/>
    <n v="22"/>
    <s v="QUIRAMA CASTAEDA JHON JADER"/>
    <x v="3"/>
    <x v="3"/>
    <n v="263"/>
    <n v="26.3"/>
    <n v="258.02867383512501"/>
    <m/>
    <n v="124014.33689999999"/>
    <x v="1"/>
    <n v="15709.090899999999"/>
    <x v="555"/>
    <x v="0"/>
    <m/>
  </r>
  <r>
    <d v="2023-02-10T01:09:33"/>
    <x v="1"/>
    <n v="23"/>
    <s v="GIL BRAN DUVEIMAR"/>
    <x v="6"/>
    <x v="0"/>
    <n v="275"/>
    <n v="32.352941176470601"/>
    <n v="219.324372759857"/>
    <s v="2 Descuentos (Conducts) "/>
    <n v="105412.18640000001"/>
    <x v="2"/>
    <n v="15709.090899999999"/>
    <x v="555"/>
    <x v="0"/>
    <m/>
  </r>
  <r>
    <d v="2023-02-10T01:09:33"/>
    <x v="1"/>
    <n v="24"/>
    <s v="GRISALES VILLA JUAN DAVID"/>
    <x v="0"/>
    <x v="0"/>
    <n v="256"/>
    <n v="28.4444444444444"/>
    <n v="232.22580645161301"/>
    <m/>
    <n v="111612.9032"/>
    <x v="0"/>
    <n v="15709.090899999999"/>
    <x v="555"/>
    <x v="0"/>
    <m/>
  </r>
  <r>
    <d v="2023-02-10T01:09:34"/>
    <x v="1"/>
    <n v="27"/>
    <s v="DURANGO DAVID JOSE"/>
    <x v="6"/>
    <x v="0"/>
    <n v="215"/>
    <n v="26.875"/>
    <n v="206.42293906809999"/>
    <m/>
    <n v="99211.469500000007"/>
    <x v="0"/>
    <n v="15709.090899999999"/>
    <x v="555"/>
    <x v="0"/>
    <m/>
  </r>
  <r>
    <d v="2023-02-10T01:09:34"/>
    <x v="1"/>
    <n v="28"/>
    <s v="ECHAVARRIA TABORDA JEFERSON"/>
    <x v="3"/>
    <x v="3"/>
    <n v="226"/>
    <n v="22.6"/>
    <n v="258.02867383512501"/>
    <s v="1 Descuento (Despachadora Angela) "/>
    <n v="124014.33689999999"/>
    <x v="0"/>
    <n v="15709.090899999999"/>
    <x v="555"/>
    <x v="0"/>
    <m/>
  </r>
  <r>
    <d v="2023-02-10T01:09:34"/>
    <x v="1"/>
    <n v="29"/>
    <s v="VALENCIA MENDOZA JHON"/>
    <x v="3"/>
    <x v="3"/>
    <n v="263"/>
    <n v="26.3"/>
    <n v="258.02867383512501"/>
    <m/>
    <n v="124014.33689999999"/>
    <x v="0"/>
    <n v="15709.090899999999"/>
    <x v="555"/>
    <x v="0"/>
    <m/>
  </r>
  <r>
    <d v="2023-02-10T01:09:34"/>
    <x v="1"/>
    <n v="30"/>
    <s v="HIGUITA JHOSIMAR"/>
    <x v="0"/>
    <x v="0"/>
    <n v="208"/>
    <n v="23.1111111111111"/>
    <n v="232.22580645161301"/>
    <m/>
    <n v="111612.9032"/>
    <x v="0"/>
    <n v="15709.090899999999"/>
    <x v="555"/>
    <x v="0"/>
    <m/>
  </r>
  <r>
    <d v="2023-02-10T01:09:34"/>
    <x v="9"/>
    <n v="31"/>
    <s v="DURANGO PAEZ GILDARDO"/>
    <x v="4"/>
    <x v="1"/>
    <n v="177"/>
    <n v="25.285714285714299"/>
    <n v="180.620071684588"/>
    <s v="1 Descuento (Conduct)"/>
    <n v="86810.035799999998"/>
    <x v="0"/>
    <n v="15709.090899999999"/>
    <x v="555"/>
    <x v="0"/>
    <m/>
  </r>
  <r>
    <d v="2023-02-10T01:09:35"/>
    <x v="9"/>
    <n v="35"/>
    <s v="URIBE HERRERA JUAN ESTEBAN"/>
    <x v="0"/>
    <x v="3"/>
    <n v="224"/>
    <n v="24.8888888888889"/>
    <n v="232.22580645161301"/>
    <s v="4 Descuentos (Despachador estiven y Conducts)"/>
    <n v="111612.9032"/>
    <x v="1"/>
    <n v="15709.090899999999"/>
    <x v="555"/>
    <x v="0"/>
    <m/>
  </r>
  <r>
    <d v="2023-02-10T01:09:35"/>
    <x v="9"/>
    <n v="36"/>
    <s v="VERENZUELA MARTINEZ ALEXANDER"/>
    <x v="1"/>
    <x v="0"/>
    <n v="317"/>
    <n v="28.818181818181799"/>
    <n v="283.83154121863799"/>
    <s v="2 Descuentos (Conducts) "/>
    <n v="136415.77059999999"/>
    <x v="0"/>
    <n v="15709.090899999999"/>
    <x v="555"/>
    <x v="0"/>
    <m/>
  </r>
  <r>
    <d v="2023-02-10T01:09:35"/>
    <x v="9"/>
    <n v="38"/>
    <s v="DE OSSA TORRES CARLOS ANDRES"/>
    <x v="3"/>
    <x v="3"/>
    <n v="229"/>
    <n v="22.9"/>
    <n v="258.02867383512501"/>
    <m/>
    <n v="124014.33689999999"/>
    <x v="0"/>
    <n v="15709.090899999999"/>
    <x v="555"/>
    <x v="0"/>
    <m/>
  </r>
  <r>
    <d v="2023-02-10T01:09:35"/>
    <x v="9"/>
    <n v="39"/>
    <s v="POSSO CORREA SANTIAGO ELIECER"/>
    <x v="5"/>
    <x v="1"/>
    <n v="24"/>
    <n v="24"/>
    <n v="25.802867383512499"/>
    <m/>
    <n v="12401.4337"/>
    <x v="0"/>
    <n v="15709.090899999999"/>
    <x v="555"/>
    <x v="0"/>
    <m/>
  </r>
  <r>
    <d v="2023-02-10T01:09:35"/>
    <x v="9"/>
    <n v="40"/>
    <s v="OCAMPO OCAMPO ANTONIO JOSE"/>
    <x v="4"/>
    <x v="0"/>
    <n v="197"/>
    <n v="28.1428571428571"/>
    <n v="180.620071684588"/>
    <m/>
    <n v="86810.035799999998"/>
    <x v="0"/>
    <n v="15709.090899999999"/>
    <x v="555"/>
    <x v="0"/>
    <m/>
  </r>
  <r>
    <d v="2023-02-10T01:09:36"/>
    <x v="9"/>
    <n v="41"/>
    <s v="GARCIA DAVID WILSON ALBERTO"/>
    <x v="4"/>
    <x v="0"/>
    <n v="182"/>
    <n v="26"/>
    <n v="180.620071684588"/>
    <m/>
    <n v="86810.035799999998"/>
    <x v="1"/>
    <n v="15709.090899999999"/>
    <x v="555"/>
    <x v="0"/>
    <m/>
  </r>
  <r>
    <d v="2023-02-10T01:09:36"/>
    <x v="9"/>
    <n v="42"/>
    <s v="BARRANTES GALLEGO DANIEL CAMILO"/>
    <x v="1"/>
    <x v="0"/>
    <n v="279"/>
    <n v="25.363636363636399"/>
    <n v="283.83154121863799"/>
    <s v="2 Descuentos (Conducts) "/>
    <n v="136415.77059999999"/>
    <x v="0"/>
    <n v="15709.090899999999"/>
    <x v="555"/>
    <x v="0"/>
    <m/>
  </r>
  <r>
    <d v="2023-02-11T00:04:50"/>
    <x v="1"/>
    <n v="1"/>
    <s v="NARANJO USME DUVAN ANDRES"/>
    <x v="6"/>
    <x v="0"/>
    <n v="194"/>
    <n v="24.25"/>
    <n v="196.908474576271"/>
    <m/>
    <n v="94454.237299999993"/>
    <x v="0"/>
    <n v="14825"/>
    <x v="556"/>
    <x v="0"/>
    <m/>
  </r>
  <r>
    <d v="2023-02-11T00:04:50"/>
    <x v="1"/>
    <n v="2"/>
    <s v="LONDOO ORTIZ ARNOLD DAVID"/>
    <x v="4"/>
    <x v="2"/>
    <n v="191"/>
    <n v="27.285714285714299"/>
    <n v="172.294915254237"/>
    <m/>
    <n v="82647.457599999994"/>
    <x v="1"/>
    <n v="14825"/>
    <x v="556"/>
    <x v="0"/>
    <m/>
  </r>
  <r>
    <d v="2023-02-11T00:04:50"/>
    <x v="1"/>
    <n v="4"/>
    <s v="IDARRAGA GARCIA MIGUEL ANGEL"/>
    <x v="0"/>
    <x v="0"/>
    <n v="202"/>
    <n v="22.4444444444444"/>
    <n v="221.52203389830501"/>
    <s v="2 Descuentos (Conduct y Usuario desubicado) "/>
    <n v="106261.0169"/>
    <x v="0"/>
    <n v="14825"/>
    <x v="556"/>
    <x v="0"/>
    <m/>
  </r>
  <r>
    <d v="2023-02-11T00:04:50"/>
    <x v="1"/>
    <n v="5"/>
    <s v="MARTINEZ MANCO JUAN FELIPE"/>
    <x v="6"/>
    <x v="0"/>
    <n v="200"/>
    <n v="25"/>
    <n v="196.908474576271"/>
    <m/>
    <n v="94454.237299999993"/>
    <x v="1"/>
    <n v="14825"/>
    <x v="556"/>
    <x v="0"/>
    <m/>
  </r>
  <r>
    <d v="2023-02-11T00:04:51"/>
    <x v="1"/>
    <n v="6"/>
    <s v="NARANJO NARANJO ELKIN BRAYAN"/>
    <x v="1"/>
    <x v="0"/>
    <n v="216"/>
    <n v="19.636363636363601"/>
    <n v="270.749152542373"/>
    <m/>
    <n v="129874.5763"/>
    <x v="0"/>
    <n v="14825"/>
    <x v="556"/>
    <x v="0"/>
    <m/>
  </r>
  <r>
    <d v="2023-02-11T00:04:51"/>
    <x v="1"/>
    <n v="7"/>
    <s v="CHALARCA WILSON DE JESUS"/>
    <x v="0"/>
    <x v="0"/>
    <n v="203"/>
    <n v="22.5555555555556"/>
    <n v="221.52203389830501"/>
    <m/>
    <n v="106261.0169"/>
    <x v="1"/>
    <n v="14825"/>
    <x v="556"/>
    <x v="0"/>
    <m/>
  </r>
  <r>
    <d v="2023-02-11T00:04:51"/>
    <x v="1"/>
    <n v="8"/>
    <s v="VACA FIERRO ROBINSON"/>
    <x v="3"/>
    <x v="0"/>
    <n v="205"/>
    <n v="20.5"/>
    <n v="246.13559322033899"/>
    <m/>
    <n v="118067.7966"/>
    <x v="1"/>
    <n v="14825"/>
    <x v="556"/>
    <x v="0"/>
    <m/>
  </r>
  <r>
    <d v="2023-02-11T00:04:51"/>
    <x v="1"/>
    <n v="9"/>
    <s v="ORTEGA ARROYAVE JUAN PABLO"/>
    <x v="4"/>
    <x v="0"/>
    <n v="169"/>
    <n v="24.1428571428571"/>
    <n v="172.294915254237"/>
    <s v="1 Descuento (Jefe de ruta) "/>
    <n v="82647.457599999994"/>
    <x v="0"/>
    <n v="14825"/>
    <x v="556"/>
    <x v="0"/>
    <m/>
  </r>
  <r>
    <d v="2023-02-11T00:04:51"/>
    <x v="1"/>
    <n v="10"/>
    <s v="DURANGO MANCO ANDRES DE JESUS"/>
    <x v="6"/>
    <x v="0"/>
    <n v="185"/>
    <n v="23.125"/>
    <n v="196.908474576271"/>
    <m/>
    <n v="94454.237299999993"/>
    <x v="0"/>
    <n v="14825"/>
    <x v="556"/>
    <x v="0"/>
    <m/>
  </r>
  <r>
    <d v="2023-02-11T00:04:51"/>
    <x v="9"/>
    <n v="11"/>
    <s v="MEJIA YEISON"/>
    <x v="6"/>
    <x v="0"/>
    <n v="215"/>
    <n v="28.6666666666667"/>
    <n v="184.601694915254"/>
    <m/>
    <n v="88550.847500000003"/>
    <x v="0"/>
    <n v="14825"/>
    <x v="556"/>
    <x v="0"/>
    <m/>
  </r>
  <r>
    <d v="2023-02-11T00:04:52"/>
    <x v="9"/>
    <n v="12"/>
    <s v="MORALES CASTAEDA JONNY EDISON"/>
    <x v="6"/>
    <x v="3"/>
    <n v="215"/>
    <n v="26.875"/>
    <n v="196.908474576271"/>
    <m/>
    <n v="94454.237299999993"/>
    <x v="0"/>
    <n v="14825"/>
    <x v="556"/>
    <x v="0"/>
    <m/>
  </r>
  <r>
    <d v="2023-02-11T00:04:52"/>
    <x v="9"/>
    <n v="13"/>
    <s v="BOLIVAR PARIAS RICARDO STIVEN"/>
    <x v="2"/>
    <x v="0"/>
    <n v="144"/>
    <n v="24"/>
    <n v="147.68135593220299"/>
    <s v="1 Descuento (Jefe de ruta) "/>
    <n v="70840.678"/>
    <x v="0"/>
    <n v="14825"/>
    <x v="556"/>
    <x v="0"/>
    <m/>
  </r>
  <r>
    <d v="2023-02-11T00:04:52"/>
    <x v="9"/>
    <n v="14"/>
    <s v="JIMENEZ JIMENEZ OMAR DAVID"/>
    <x v="6"/>
    <x v="0"/>
    <n v="209"/>
    <n v="26.125"/>
    <n v="196.908474576271"/>
    <m/>
    <n v="94454.237299999993"/>
    <x v="1"/>
    <n v="14825"/>
    <x v="556"/>
    <x v="0"/>
    <m/>
  </r>
  <r>
    <d v="2023-02-11T00:04:52"/>
    <x v="9"/>
    <n v="16"/>
    <s v="BARRANTES GALLEGO DANIEL CAMILO"/>
    <x v="8"/>
    <x v="0"/>
    <n v="131"/>
    <n v="26.2"/>
    <n v="123.067796610169"/>
    <m/>
    <n v="59033.898300000001"/>
    <x v="0"/>
    <n v="14825"/>
    <x v="556"/>
    <x v="0"/>
    <m/>
  </r>
  <r>
    <d v="2023-02-11T00:04:52"/>
    <x v="9"/>
    <n v="17"/>
    <s v="ESPINOZA CHAVARRIA GUILLERMO LEON"/>
    <x v="6"/>
    <x v="0"/>
    <n v="186"/>
    <n v="23.25"/>
    <n v="196.908474576271"/>
    <s v="2 Descuentos (Conducts) "/>
    <n v="94454.237299999993"/>
    <x v="0"/>
    <n v="14825"/>
    <x v="556"/>
    <x v="0"/>
    <m/>
  </r>
  <r>
    <d v="2023-02-11T00:04:53"/>
    <x v="9"/>
    <n v="18"/>
    <s v="RENDON VIANA HUMBERTO DE JESUS"/>
    <x v="6"/>
    <x v="0"/>
    <n v="212"/>
    <n v="26.5"/>
    <n v="196.908474576271"/>
    <m/>
    <n v="94454.237299999993"/>
    <x v="0"/>
    <n v="14825"/>
    <x v="556"/>
    <x v="0"/>
    <m/>
  </r>
  <r>
    <d v="2023-02-11T00:04:53"/>
    <x v="9"/>
    <n v="20"/>
    <s v="TABORDA ROJAS DIEGO ALEJANDRO"/>
    <x v="10"/>
    <x v="0"/>
    <n v="106"/>
    <n v="26.5"/>
    <n v="98.454237288135602"/>
    <s v="2 Descuentos (Jefe de ruta y conduct) "/>
    <n v="47227.118600000002"/>
    <x v="0"/>
    <n v="14825"/>
    <x v="556"/>
    <x v="0"/>
    <m/>
  </r>
  <r>
    <d v="2023-02-11T00:04:53"/>
    <x v="9"/>
    <n v="21"/>
    <s v="VERENZUELA MARTINEZ ALEXANDER"/>
    <x v="1"/>
    <x v="0"/>
    <n v="303"/>
    <n v="27.545454545454501"/>
    <n v="270.749152542373"/>
    <m/>
    <n v="129874.5763"/>
    <x v="0"/>
    <n v="14825"/>
    <x v="556"/>
    <x v="0"/>
    <m/>
  </r>
  <r>
    <d v="2023-02-11T00:04:53"/>
    <x v="9"/>
    <n v="22"/>
    <s v="QUIRAMA CASTAEDA JHON JADER"/>
    <x v="2"/>
    <x v="0"/>
    <n v="184"/>
    <n v="28.307692307692299"/>
    <n v="159.98813559321999"/>
    <s v="1 Descuento (Jefe de ruta) "/>
    <n v="76744.067800000004"/>
    <x v="1"/>
    <n v="14825"/>
    <x v="556"/>
    <x v="0"/>
    <m/>
  </r>
  <r>
    <d v="2023-02-11T00:04:53"/>
    <x v="9"/>
    <n v="23"/>
    <s v="GIL BRAN DUVEIMAR"/>
    <x v="3"/>
    <x v="0"/>
    <n v="277"/>
    <n v="27.7"/>
    <n v="246.13559322033899"/>
    <m/>
    <n v="118067.7966"/>
    <x v="2"/>
    <n v="14825"/>
    <x v="556"/>
    <x v="0"/>
    <m/>
  </r>
  <r>
    <d v="2023-02-11T00:04:53"/>
    <x v="9"/>
    <n v="24"/>
    <s v="GRISALES VILLA JUAN DAVID"/>
    <x v="0"/>
    <x v="0"/>
    <n v="199"/>
    <n v="22.1111111111111"/>
    <n v="221.52203389830501"/>
    <m/>
    <n v="106261.0169"/>
    <x v="0"/>
    <n v="14825"/>
    <x v="556"/>
    <x v="0"/>
    <m/>
  </r>
  <r>
    <d v="2023-02-11T00:04:54"/>
    <x v="9"/>
    <n v="26"/>
    <s v="FRANCO BRAVO JHOAN FERNANDO"/>
    <x v="2"/>
    <x v="0"/>
    <n v="158"/>
    <n v="26.3333333333333"/>
    <n v="147.68135593220299"/>
    <m/>
    <n v="70840.678"/>
    <x v="0"/>
    <n v="14825"/>
    <x v="556"/>
    <x v="0"/>
    <m/>
  </r>
  <r>
    <d v="2023-02-11T00:04:54"/>
    <x v="9"/>
    <n v="27"/>
    <s v="DURANGO DAVID JOSE"/>
    <x v="6"/>
    <x v="0"/>
    <n v="230"/>
    <n v="28.75"/>
    <n v="196.908474576271"/>
    <s v="FERNEY HENAO Realiz 2 viajes donde moviliz 74 Usuarios"/>
    <n v="94454.237299999993"/>
    <x v="0"/>
    <n v="14825"/>
    <x v="556"/>
    <x v="0"/>
    <m/>
  </r>
  <r>
    <d v="2023-02-11T00:04:54"/>
    <x v="9"/>
    <n v="28"/>
    <s v="ECHAVARRIA TABORDA JEFERSON"/>
    <x v="0"/>
    <x v="0"/>
    <n v="227"/>
    <n v="25.2222222222222"/>
    <n v="221.52203389830501"/>
    <s v="JUAN PABLO ORTEGA Realiz 2 viajes donde moviliz 36 Usuarios"/>
    <n v="106261.0169"/>
    <x v="0"/>
    <n v="14825"/>
    <x v="556"/>
    <x v="0"/>
    <m/>
  </r>
  <r>
    <d v="2023-02-11T00:04:54"/>
    <x v="9"/>
    <n v="29"/>
    <s v="VALENCIA MENDOZA JHON"/>
    <x v="0"/>
    <x v="3"/>
    <n v="190"/>
    <n v="21.1111111111111"/>
    <n v="221.52203389830501"/>
    <m/>
    <n v="106261.0169"/>
    <x v="0"/>
    <n v="14825"/>
    <x v="556"/>
    <x v="0"/>
    <m/>
  </r>
  <r>
    <d v="2023-02-11T00:04:54"/>
    <x v="9"/>
    <n v="30"/>
    <s v="HIGUITA JHOSIMAR"/>
    <x v="10"/>
    <x v="0"/>
    <n v="121"/>
    <n v="30.25"/>
    <n v="98.454237288135602"/>
    <s v="1 Descuento (Conduct) "/>
    <n v="47227.118600000002"/>
    <x v="0"/>
    <n v="14825"/>
    <x v="556"/>
    <x v="0"/>
    <m/>
  </r>
  <r>
    <d v="2023-02-11T00:04:55"/>
    <x v="1"/>
    <n v="31"/>
    <s v="DURANGO PAEZ GILDARDO"/>
    <x v="3"/>
    <x v="0"/>
    <n v="241"/>
    <n v="24.1"/>
    <n v="246.13559322033899"/>
    <m/>
    <n v="118067.7966"/>
    <x v="0"/>
    <n v="14825"/>
    <x v="556"/>
    <x v="0"/>
    <m/>
  </r>
  <r>
    <d v="2023-02-11T00:04:55"/>
    <x v="1"/>
    <n v="33"/>
    <s v="DE OSSA TORRES CARLOS ANDRES"/>
    <x v="3"/>
    <x v="3"/>
    <n v="227"/>
    <n v="22.7"/>
    <n v="246.13559322033899"/>
    <m/>
    <n v="118067.7966"/>
    <x v="0"/>
    <n v="14825"/>
    <x v="556"/>
    <x v="0"/>
    <m/>
  </r>
  <r>
    <d v="2023-02-11T00:04:55"/>
    <x v="1"/>
    <n v="34"/>
    <s v="MONTOYA OSPINA GILBERTO ANTONIO"/>
    <x v="9"/>
    <x v="0"/>
    <n v="320"/>
    <n v="26.6666666666667"/>
    <n v="295.362711864407"/>
    <m/>
    <n v="141681.3559"/>
    <x v="0"/>
    <n v="14825"/>
    <x v="556"/>
    <x v="0"/>
    <m/>
  </r>
  <r>
    <d v="2023-02-11T00:04:55"/>
    <x v="1"/>
    <n v="35"/>
    <s v="URIBE HERRERA JUAN ESTEBAN"/>
    <x v="0"/>
    <x v="0"/>
    <n v="186"/>
    <n v="20.6666666666667"/>
    <n v="221.52203389830501"/>
    <m/>
    <n v="106261.0169"/>
    <x v="1"/>
    <n v="14825"/>
    <x v="556"/>
    <x v="0"/>
    <m/>
  </r>
  <r>
    <d v="2023-02-11T00:04:55"/>
    <x v="1"/>
    <n v="36"/>
    <s v="LONDOO CADAVID DAVID SANTIAGO"/>
    <x v="9"/>
    <x v="0"/>
    <n v="264"/>
    <n v="22"/>
    <n v="295.362711864407"/>
    <m/>
    <n v="141681.3559"/>
    <x v="0"/>
    <n v="14825"/>
    <x v="556"/>
    <x v="0"/>
    <m/>
  </r>
  <r>
    <d v="2023-02-11T00:04:55"/>
    <x v="1"/>
    <n v="38"/>
    <s v="VILLA RIOS JHON ANDERSON"/>
    <x v="0"/>
    <x v="3"/>
    <n v="176"/>
    <n v="19.5555555555556"/>
    <n v="221.52203389830501"/>
    <s v="1 Descuento (Despachadora Angela) "/>
    <n v="106261.0169"/>
    <x v="0"/>
    <n v="14825"/>
    <x v="556"/>
    <x v="0"/>
    <m/>
  </r>
  <r>
    <d v="2023-02-11T00:04:56"/>
    <x v="1"/>
    <n v="39"/>
    <s v="POSSO CORREA SANTIAGO ELIECER"/>
    <x v="0"/>
    <x v="0"/>
    <n v="222"/>
    <n v="24.6666666666667"/>
    <n v="221.52203389830501"/>
    <m/>
    <n v="106261.0169"/>
    <x v="0"/>
    <n v="14825"/>
    <x v="556"/>
    <x v="0"/>
    <m/>
  </r>
  <r>
    <d v="2023-02-11T00:04:56"/>
    <x v="1"/>
    <n v="40"/>
    <s v="OCAMPO OCAMPO ANTONIO JOSE"/>
    <x v="1"/>
    <x v="0"/>
    <n v="284"/>
    <n v="25.818181818181799"/>
    <n v="270.749152542373"/>
    <m/>
    <n v="129874.5763"/>
    <x v="0"/>
    <n v="14825"/>
    <x v="556"/>
    <x v="0"/>
    <m/>
  </r>
  <r>
    <d v="2023-02-11T00:04:56"/>
    <x v="1"/>
    <n v="41"/>
    <s v="GARCIA DAVID WILSON ALBERTO"/>
    <x v="0"/>
    <x v="0"/>
    <n v="269"/>
    <n v="29.8888888888889"/>
    <n v="221.52203389830501"/>
    <m/>
    <n v="106261.0169"/>
    <x v="1"/>
    <n v="14825"/>
    <x v="556"/>
    <x v="0"/>
    <m/>
  </r>
  <r>
    <d v="2023-02-12T00:47:00"/>
    <x v="9"/>
    <n v="1"/>
    <s v="NARANJO USME DUVAN ANDRES"/>
    <x v="4"/>
    <x v="0"/>
    <n v="126"/>
    <n v="18"/>
    <n v="170.400826446281"/>
    <m/>
    <n v="81700.413199999995"/>
    <x v="0"/>
    <n v="13528.125"/>
    <x v="557"/>
    <x v="0"/>
    <m/>
  </r>
  <r>
    <d v="2023-02-12T00:47:00"/>
    <x v="9"/>
    <n v="2"/>
    <s v="DAVID TORRES GEIDER"/>
    <x v="6"/>
    <x v="0"/>
    <n v="176"/>
    <n v="22"/>
    <n v="194.74380165289301"/>
    <m/>
    <n v="93371.900800000003"/>
    <x v="1"/>
    <n v="13528.125"/>
    <x v="557"/>
    <x v="0"/>
    <m/>
  </r>
  <r>
    <d v="2023-02-12T00:47:00"/>
    <x v="9"/>
    <n v="3"/>
    <s v="CANO JIMENEZ ESNEIDER"/>
    <x v="4"/>
    <x v="2"/>
    <n v="160"/>
    <n v="22.8571428571429"/>
    <n v="170.400826446281"/>
    <s v="2 Descuentos (Transbordo)"/>
    <n v="81700.413199999995"/>
    <x v="0"/>
    <n v="13528.125"/>
    <x v="557"/>
    <x v="0"/>
    <m/>
  </r>
  <r>
    <d v="2023-02-12T00:47:00"/>
    <x v="9"/>
    <n v="4"/>
    <s v="IDARRAGA GARCIA MIGUEL ANGEL"/>
    <x v="2"/>
    <x v="0"/>
    <n v="169"/>
    <n v="28.1666666666667"/>
    <n v="146.05785123966899"/>
    <s v="6 Descuentos (Propietarios y Conduct) "/>
    <n v="70028.925600000002"/>
    <x v="0"/>
    <n v="13528.125"/>
    <x v="557"/>
    <x v="0"/>
    <m/>
  </r>
  <r>
    <d v="2023-02-12T00:47:01"/>
    <x v="9"/>
    <n v="6"/>
    <s v="NARANJO NARANJO ELKIN BRAYAN"/>
    <x v="6"/>
    <x v="0"/>
    <n v="198"/>
    <n v="24.75"/>
    <n v="194.74380165289301"/>
    <s v="9 Descuentos (Incidente con Usuarios y Despachadora Isabel) "/>
    <n v="93371.900800000003"/>
    <x v="0"/>
    <n v="13528.125"/>
    <x v="557"/>
    <x v="0"/>
    <m/>
  </r>
  <r>
    <d v="2023-02-12T00:47:01"/>
    <x v="9"/>
    <n v="7"/>
    <s v="CHALARCA WILSON DE JESUS"/>
    <x v="4"/>
    <x v="0"/>
    <n v="156"/>
    <n v="22.285714285714299"/>
    <n v="170.400826446281"/>
    <m/>
    <n v="81700.413199999995"/>
    <x v="1"/>
    <n v="13528.125"/>
    <x v="557"/>
    <x v="0"/>
    <m/>
  </r>
  <r>
    <d v="2023-02-12T00:47:01"/>
    <x v="9"/>
    <n v="8"/>
    <s v="VACA FIERRO ROBINSON"/>
    <x v="6"/>
    <x v="0"/>
    <n v="205"/>
    <n v="25.625"/>
    <n v="194.74380165289301"/>
    <s v="3 Descuentos (Propietarios) "/>
    <n v="93371.900800000003"/>
    <x v="1"/>
    <n v="13528.125"/>
    <x v="557"/>
    <x v="0"/>
    <m/>
  </r>
  <r>
    <d v="2023-02-12T00:47:02"/>
    <x v="9"/>
    <n v="9"/>
    <s v="ORTEGA ARROYAVE JUAN PABLO"/>
    <x v="2"/>
    <x v="0"/>
    <n v="150"/>
    <n v="25"/>
    <n v="146.05785123966899"/>
    <s v="1 Descuento (Propietario) "/>
    <n v="70028.925600000002"/>
    <x v="0"/>
    <n v="13528.125"/>
    <x v="557"/>
    <x v="0"/>
    <m/>
  </r>
  <r>
    <d v="2023-02-12T00:47:02"/>
    <x v="9"/>
    <n v="10"/>
    <s v="VERENZUELA MARTINEZ ALEXANDER"/>
    <x v="8"/>
    <x v="0"/>
    <n v="157"/>
    <n v="31.4"/>
    <n v="121.714876033058"/>
    <s v="3 Descuentos (Conducts y Transbordo) "/>
    <n v="58357.438000000002"/>
    <x v="0"/>
    <n v="13528.125"/>
    <x v="557"/>
    <x v="0"/>
    <m/>
  </r>
  <r>
    <d v="2023-02-12T00:47:03"/>
    <x v="1"/>
    <n v="11"/>
    <s v="LUJAN LOPERA FABIAN ALEXIS"/>
    <x v="10"/>
    <x v="0"/>
    <n v="102"/>
    <n v="25.5"/>
    <n v="97.371900826446307"/>
    <m/>
    <n v="46685.950400000002"/>
    <x v="0"/>
    <n v="13528.125"/>
    <x v="557"/>
    <x v="0"/>
    <m/>
  </r>
  <r>
    <d v="2023-02-12T00:47:03"/>
    <x v="1"/>
    <n v="13"/>
    <s v="BOLIVAR PARIAS RICARDO STIVEN"/>
    <x v="6"/>
    <x v="0"/>
    <n v="233"/>
    <n v="29.125"/>
    <n v="194.74380165289301"/>
    <m/>
    <n v="93371.900800000003"/>
    <x v="0"/>
    <n v="13528.125"/>
    <x v="557"/>
    <x v="0"/>
    <m/>
  </r>
  <r>
    <d v="2023-02-12T00:47:03"/>
    <x v="1"/>
    <n v="14"/>
    <s v="JIMENEZ JIMENEZ OMAR DAVID"/>
    <x v="6"/>
    <x v="0"/>
    <n v="208"/>
    <n v="26"/>
    <n v="194.74380165289301"/>
    <m/>
    <n v="93371.900800000003"/>
    <x v="1"/>
    <n v="13528.125"/>
    <x v="557"/>
    <x v="0"/>
    <m/>
  </r>
  <r>
    <d v="2023-02-12T00:47:03"/>
    <x v="1"/>
    <n v="16"/>
    <s v="BARRANTES GALLEGO DANIEL CAMILO"/>
    <x v="6"/>
    <x v="0"/>
    <n v="242"/>
    <n v="30.25"/>
    <n v="194.74380165289301"/>
    <s v="2 Descuentos (Usuarios desubicados) "/>
    <n v="93371.900800000003"/>
    <x v="0"/>
    <n v="13528.125"/>
    <x v="557"/>
    <x v="0"/>
    <m/>
  </r>
  <r>
    <d v="2023-02-12T00:47:04"/>
    <x v="1"/>
    <n v="18"/>
    <s v="RENDON VIANA HUMBERTO DE JESUS"/>
    <x v="6"/>
    <x v="0"/>
    <n v="215"/>
    <n v="25.294117647058801"/>
    <n v="206.91528925619801"/>
    <s v="1 Descuento (Despachadora Angela)"/>
    <n v="99207.6446"/>
    <x v="0"/>
    <n v="13528.125"/>
    <x v="557"/>
    <x v="0"/>
    <m/>
  </r>
  <r>
    <d v="2023-02-12T00:47:04"/>
    <x v="1"/>
    <n v="21"/>
    <s v="MONSALVE OCAMPO EDISON GUSTAVO"/>
    <x v="3"/>
    <x v="0"/>
    <n v="242"/>
    <n v="24.2"/>
    <n v="243.42975206611601"/>
    <s v="1 Descuento (Despachadora Angela)"/>
    <n v="116714.876"/>
    <x v="0"/>
    <n v="13528.125"/>
    <x v="557"/>
    <x v="0"/>
    <m/>
  </r>
  <r>
    <d v="2023-02-12T00:47:05"/>
    <x v="1"/>
    <n v="22"/>
    <s v="QUIRAMA CASTAEDA JHON JADER"/>
    <x v="4"/>
    <x v="0"/>
    <n v="177"/>
    <n v="25.285714285714299"/>
    <n v="170.400826446281"/>
    <m/>
    <n v="81700.413199999995"/>
    <x v="1"/>
    <n v="13528.125"/>
    <x v="557"/>
    <x v="0"/>
    <m/>
  </r>
  <r>
    <d v="2023-02-12T00:47:05"/>
    <x v="1"/>
    <n v="23"/>
    <s v="GIL BRAN DUVEIMAR"/>
    <x v="0"/>
    <x v="0"/>
    <n v="215"/>
    <n v="23.8888888888889"/>
    <n v="219.086776859504"/>
    <s v="MATEO GIL Realiz 2 viajes donde moviliz 31 Usuarios 4 Descuentos (3 Conducts y Propietario)"/>
    <n v="105043.3884"/>
    <x v="2"/>
    <n v="13528.125"/>
    <x v="557"/>
    <x v="0"/>
    <m/>
  </r>
  <r>
    <d v="2023-02-12T00:47:05"/>
    <x v="1"/>
    <n v="24"/>
    <s v="GRISALES VILLA JUAN DAVID"/>
    <x v="0"/>
    <x v="3"/>
    <n v="215"/>
    <n v="23.8888888888889"/>
    <n v="219.086776859504"/>
    <m/>
    <n v="105043.3884"/>
    <x v="0"/>
    <n v="13528.125"/>
    <x v="557"/>
    <x v="0"/>
    <m/>
  </r>
  <r>
    <d v="2023-02-12T00:47:06"/>
    <x v="1"/>
    <n v="26"/>
    <s v="FRANCO BRAVO JHOAN FERNANDO"/>
    <x v="3"/>
    <x v="0"/>
    <n v="174"/>
    <n v="18.315789473684202"/>
    <n v="231.25826446280999"/>
    <m/>
    <n v="110879.13219999999"/>
    <x v="0"/>
    <n v="13528.125"/>
    <x v="557"/>
    <x v="0"/>
    <m/>
  </r>
  <r>
    <d v="2023-02-12T00:47:06"/>
    <x v="1"/>
    <n v="27"/>
    <s v="DURANGO DAVID JOSE"/>
    <x v="0"/>
    <x v="0"/>
    <n v="218"/>
    <n v="24.2222222222222"/>
    <n v="219.086776859504"/>
    <s v="1 Descuento (Jefe de ruta)"/>
    <n v="105043.3884"/>
    <x v="0"/>
    <n v="13528.125"/>
    <x v="557"/>
    <x v="0"/>
    <m/>
  </r>
  <r>
    <d v="2023-02-12T00:47:06"/>
    <x v="1"/>
    <n v="28"/>
    <s v="ECHAVARRIA TABORDA JEFERSON"/>
    <x v="4"/>
    <x v="0"/>
    <n v="175"/>
    <n v="25"/>
    <n v="170.400826446281"/>
    <s v="1 Descuento (Usuario desubicado) "/>
    <n v="81700.413199999995"/>
    <x v="0"/>
    <n v="13528.125"/>
    <x v="557"/>
    <x v="0"/>
    <m/>
  </r>
  <r>
    <d v="2023-02-12T00:47:07"/>
    <x v="1"/>
    <n v="29"/>
    <s v="VALENCIA MENDOZA JHON"/>
    <x v="6"/>
    <x v="1"/>
    <n v="187"/>
    <n v="23.375"/>
    <n v="194.74380165289301"/>
    <m/>
    <n v="93371.900800000003"/>
    <x v="0"/>
    <n v="13528.125"/>
    <x v="557"/>
    <x v="0"/>
    <m/>
  </r>
  <r>
    <d v="2023-02-12T00:47:07"/>
    <x v="9"/>
    <n v="31"/>
    <s v="DURANGO PAEZ GILDARDO"/>
    <x v="6"/>
    <x v="0"/>
    <n v="176"/>
    <n v="22"/>
    <n v="194.74380165289301"/>
    <s v="2 Descuentos (Usuarios desubicados) "/>
    <n v="93371.900800000003"/>
    <x v="0"/>
    <n v="13528.125"/>
    <x v="557"/>
    <x v="0"/>
    <m/>
  </r>
  <r>
    <d v="2023-02-12T00:47:07"/>
    <x v="9"/>
    <n v="33"/>
    <s v="DE OSSA TORRES CARLOS ANDRES"/>
    <x v="0"/>
    <x v="0"/>
    <n v="195"/>
    <n v="21.6666666666667"/>
    <n v="219.086776859504"/>
    <m/>
    <n v="105043.3884"/>
    <x v="0"/>
    <n v="13528.125"/>
    <x v="557"/>
    <x v="0"/>
    <m/>
  </r>
  <r>
    <d v="2023-02-12T00:47:08"/>
    <x v="9"/>
    <n v="34"/>
    <s v="MONTOYA OSPINA GILBERTO ANTONIO"/>
    <x v="3"/>
    <x v="0"/>
    <n v="233"/>
    <n v="23.3"/>
    <n v="243.42975206611601"/>
    <s v="2 Descuentos (Usuario desubicado y Despachadora Isabel) "/>
    <n v="116714.876"/>
    <x v="0"/>
    <n v="13528.125"/>
    <x v="557"/>
    <x v="0"/>
    <m/>
  </r>
  <r>
    <d v="2023-02-12T00:47:08"/>
    <x v="9"/>
    <n v="35"/>
    <s v="URIBE HERRERA JUAN ESTEBAN"/>
    <x v="6"/>
    <x v="0"/>
    <n v="197"/>
    <n v="24.625"/>
    <n v="194.74380165289301"/>
    <s v="1 Descuento (Conduct)"/>
    <n v="93371.900800000003"/>
    <x v="1"/>
    <n v="13528.125"/>
    <x v="557"/>
    <x v="0"/>
    <m/>
  </r>
  <r>
    <d v="2023-02-12T00:47:08"/>
    <x v="9"/>
    <n v="36"/>
    <s v="LONDOO CADAVID DAVID SANTIAGO"/>
    <x v="0"/>
    <x v="0"/>
    <n v="204"/>
    <n v="22.6666666666667"/>
    <n v="219.086776859504"/>
    <m/>
    <n v="105043.3884"/>
    <x v="0"/>
    <n v="13528.125"/>
    <x v="557"/>
    <x v="0"/>
    <m/>
  </r>
  <r>
    <d v="2023-02-12T00:47:08"/>
    <x v="9"/>
    <n v="38"/>
    <s v="VILLA RIOS JHON ANDERSON"/>
    <x v="4"/>
    <x v="0"/>
    <n v="199"/>
    <n v="28.428571428571399"/>
    <n v="170.400826446281"/>
    <m/>
    <n v="81700.413199999995"/>
    <x v="0"/>
    <n v="13528.125"/>
    <x v="557"/>
    <x v="0"/>
    <m/>
  </r>
  <r>
    <d v="2023-02-12T00:47:09"/>
    <x v="9"/>
    <n v="39"/>
    <s v="POSSO CORREA SANTIAGO ELIECER"/>
    <x v="4"/>
    <x v="3"/>
    <n v="172"/>
    <n v="24.571428571428601"/>
    <n v="170.400826446281"/>
    <s v="16 Descuentos (Transbordo)"/>
    <n v="81700.413199999995"/>
    <x v="0"/>
    <n v="13528.125"/>
    <x v="557"/>
    <x v="0"/>
    <m/>
  </r>
  <r>
    <d v="2023-02-12T00:47:09"/>
    <x v="9"/>
    <n v="40"/>
    <s v="OCAMPO OCAMPO ANTONIO JOSE"/>
    <x v="6"/>
    <x v="0"/>
    <n v="187"/>
    <n v="23.375"/>
    <n v="194.74380165289301"/>
    <m/>
    <n v="93371.900800000003"/>
    <x v="0"/>
    <n v="13528.125"/>
    <x v="557"/>
    <x v="0"/>
    <m/>
  </r>
  <r>
    <d v="2023-02-12T00:47:09"/>
    <x v="9"/>
    <n v="41"/>
    <s v="GARCIA DAVID WILSON ALBERTO"/>
    <x v="0"/>
    <x v="3"/>
    <n v="228"/>
    <n v="25.3333333333333"/>
    <n v="219.086776859504"/>
    <m/>
    <n v="105043.3884"/>
    <x v="1"/>
    <n v="13528.125"/>
    <x v="557"/>
    <x v="0"/>
    <m/>
  </r>
  <r>
    <d v="2023-02-13T00:29:55"/>
    <x v="15"/>
    <n v="1"/>
    <s v="VERENZUELA MARTINEZ ALEXANDER"/>
    <x v="6"/>
    <x v="0"/>
    <n v="162"/>
    <n v="20.25"/>
    <n v="156.11976047904199"/>
    <m/>
    <n v="74059.8802"/>
    <x v="0"/>
    <n v="11790.909100000001"/>
    <x v="558"/>
    <x v="0"/>
    <m/>
  </r>
  <r>
    <d v="2023-02-13T00:29:55"/>
    <x v="15"/>
    <n v="2"/>
    <s v="DAVID TORRES GEIDER"/>
    <x v="3"/>
    <x v="3"/>
    <n v="204"/>
    <n v="20.399999999999999"/>
    <n v="195.14970059880201"/>
    <m/>
    <n v="92574.850300000006"/>
    <x v="1"/>
    <n v="11790.909100000001"/>
    <x v="558"/>
    <x v="0"/>
    <m/>
  </r>
  <r>
    <d v="2023-02-13T00:29:55"/>
    <x v="15"/>
    <n v="3"/>
    <s v="CANO JIMENEZ ESNEIDER"/>
    <x v="3"/>
    <x v="3"/>
    <n v="173"/>
    <n v="17.3"/>
    <n v="195.14970059880201"/>
    <m/>
    <n v="92574.850300000006"/>
    <x v="0"/>
    <n v="11790.909100000001"/>
    <x v="558"/>
    <x v="0"/>
    <m/>
  </r>
  <r>
    <d v="2023-02-13T00:29:56"/>
    <x v="15"/>
    <n v="4"/>
    <s v="IDARRAGA GARCIA MIGUEL ANGEL"/>
    <x v="3"/>
    <x v="3"/>
    <n v="150"/>
    <n v="15"/>
    <n v="195.14970059880201"/>
    <m/>
    <n v="92574.850300000006"/>
    <x v="0"/>
    <n v="11790.909100000001"/>
    <x v="558"/>
    <x v="0"/>
    <m/>
  </r>
  <r>
    <d v="2023-02-13T00:29:56"/>
    <x v="15"/>
    <n v="6"/>
    <s v="NARANJO NARANJO ELKIN BRAYAN"/>
    <x v="6"/>
    <x v="0"/>
    <n v="147"/>
    <n v="18.375"/>
    <n v="156.11976047904199"/>
    <m/>
    <n v="74059.8802"/>
    <x v="0"/>
    <n v="11790.909100000001"/>
    <x v="558"/>
    <x v="0"/>
    <m/>
  </r>
  <r>
    <d v="2023-02-13T00:29:56"/>
    <x v="15"/>
    <n v="7"/>
    <s v="CHALARCA WILSON DE JESUS"/>
    <x v="4"/>
    <x v="0"/>
    <n v="121"/>
    <n v="17.285714285714299"/>
    <n v="136.60479041916199"/>
    <m/>
    <n v="64802.395199999999"/>
    <x v="1"/>
    <n v="11790.909100000001"/>
    <x v="558"/>
    <x v="0"/>
    <m/>
  </r>
  <r>
    <d v="2023-02-13T00:29:56"/>
    <x v="15"/>
    <n v="8"/>
    <s v="VACA FIERRO ROBINSON"/>
    <x v="6"/>
    <x v="1"/>
    <n v="157"/>
    <n v="19.625"/>
    <n v="156.11976047904199"/>
    <m/>
    <n v="74059.8802"/>
    <x v="1"/>
    <n v="11790.909100000001"/>
    <x v="558"/>
    <x v="0"/>
    <m/>
  </r>
  <r>
    <d v="2023-02-13T00:29:56"/>
    <x v="15"/>
    <n v="10"/>
    <s v="MEJIA YEISON"/>
    <x v="6"/>
    <x v="0"/>
    <n v="152"/>
    <n v="19"/>
    <n v="156.11976047904199"/>
    <m/>
    <n v="74059.8802"/>
    <x v="0"/>
    <n v="11790.909100000001"/>
    <x v="558"/>
    <x v="0"/>
    <m/>
  </r>
  <r>
    <d v="2023-02-13T00:29:56"/>
    <x v="15"/>
    <n v="11"/>
    <s v="LUJAN LOPERA FABIAN ALEXIS"/>
    <x v="6"/>
    <x v="3"/>
    <n v="141"/>
    <n v="17.625"/>
    <n v="156.11976047904199"/>
    <m/>
    <n v="74059.8802"/>
    <x v="0"/>
    <n v="11790.909100000001"/>
    <x v="558"/>
    <x v="0"/>
    <m/>
  </r>
  <r>
    <d v="2023-02-13T00:29:57"/>
    <x v="15"/>
    <n v="12"/>
    <s v="MORALES CASTAEDA JONNY EDISON"/>
    <x v="4"/>
    <x v="0"/>
    <n v="157"/>
    <n v="22.428571428571399"/>
    <n v="136.60479041916199"/>
    <m/>
    <n v="64802.395199999999"/>
    <x v="0"/>
    <n v="11790.909100000001"/>
    <x v="558"/>
    <x v="0"/>
    <m/>
  </r>
  <r>
    <d v="2023-02-13T00:29:57"/>
    <x v="15"/>
    <n v="13"/>
    <s v="BOLIVAR PARIAS RICARDO STIVEN"/>
    <x v="4"/>
    <x v="0"/>
    <n v="122"/>
    <n v="17.428571428571399"/>
    <n v="136.60479041916199"/>
    <m/>
    <n v="64802.395199999999"/>
    <x v="0"/>
    <n v="11790.909100000001"/>
    <x v="558"/>
    <x v="0"/>
    <m/>
  </r>
  <r>
    <d v="2023-02-13T00:29:57"/>
    <x v="15"/>
    <n v="14"/>
    <s v="JIMENEZ JIMENEZ OMAR DAVID"/>
    <x v="6"/>
    <x v="0"/>
    <n v="183"/>
    <n v="22.875"/>
    <n v="156.11976047904199"/>
    <m/>
    <n v="74059.8802"/>
    <x v="1"/>
    <n v="11790.909100000001"/>
    <x v="558"/>
    <x v="0"/>
    <m/>
  </r>
  <r>
    <d v="2023-02-13T00:29:57"/>
    <x v="15"/>
    <n v="17"/>
    <s v="ESPINOZA CHAVARRIA GUILLERMO LEON"/>
    <x v="6"/>
    <x v="0"/>
    <n v="162"/>
    <n v="20.25"/>
    <n v="156.11976047904199"/>
    <m/>
    <n v="74059.8802"/>
    <x v="0"/>
    <n v="11790.909100000001"/>
    <x v="558"/>
    <x v="0"/>
    <m/>
  </r>
  <r>
    <d v="2023-02-13T00:29:57"/>
    <x v="15"/>
    <n v="18"/>
    <s v="RENDON VIANA HUMBERTO DE JESUS"/>
    <x v="0"/>
    <x v="3"/>
    <n v="184"/>
    <n v="20.4444444444444"/>
    <n v="175.63473053892201"/>
    <m/>
    <n v="83317.365300000005"/>
    <x v="0"/>
    <n v="11790.909100000001"/>
    <x v="558"/>
    <x v="0"/>
    <m/>
  </r>
  <r>
    <d v="2023-02-13T00:29:57"/>
    <x v="15"/>
    <n v="20"/>
    <s v="TABORDA ROJAS DIEGO ALEJANDRO"/>
    <x v="0"/>
    <x v="3"/>
    <n v="202"/>
    <n v="22.4444444444444"/>
    <n v="175.63473053892201"/>
    <m/>
    <n v="83317.365300000005"/>
    <x v="0"/>
    <n v="11790.909100000001"/>
    <x v="558"/>
    <x v="0"/>
    <m/>
  </r>
  <r>
    <d v="2023-02-13T00:29:58"/>
    <x v="15"/>
    <n v="28"/>
    <s v="ORTEGA ARROYAVE JUAN PABLO"/>
    <x v="5"/>
    <x v="3"/>
    <n v="17"/>
    <n v="17"/>
    <n v="19.514970059880199"/>
    <m/>
    <n v="9257.4850000000006"/>
    <x v="0"/>
    <n v="11790.909100000001"/>
    <x v="558"/>
    <x v="0"/>
    <m/>
  </r>
  <r>
    <d v="2023-02-13T00:29:58"/>
    <x v="15"/>
    <n v="29"/>
    <s v="VALENCIA MENDOZA JHON"/>
    <x v="0"/>
    <x v="1"/>
    <n v="210"/>
    <n v="23.3333333333333"/>
    <n v="175.63473053892201"/>
    <m/>
    <n v="83317.365300000005"/>
    <x v="0"/>
    <n v="11790.909100000001"/>
    <x v="558"/>
    <x v="0"/>
    <m/>
  </r>
  <r>
    <d v="2023-02-13T00:29:58"/>
    <x v="15"/>
    <n v="31"/>
    <s v="DURANGO PAEZ GILDARDO"/>
    <x v="4"/>
    <x v="0"/>
    <n v="130"/>
    <n v="18.571428571428601"/>
    <n v="136.60479041916199"/>
    <m/>
    <n v="64802.395199999999"/>
    <x v="0"/>
    <n v="11790.909100000001"/>
    <x v="558"/>
    <x v="0"/>
    <m/>
  </r>
  <r>
    <d v="2023-02-13T00:29:58"/>
    <x v="15"/>
    <n v="33"/>
    <s v="LONDOO LOPERA DUVAN ANDRES"/>
    <x v="0"/>
    <x v="0"/>
    <n v="179"/>
    <n v="19.8888888888889"/>
    <n v="175.63473053892201"/>
    <m/>
    <n v="83317.365300000005"/>
    <x v="0"/>
    <n v="11790.909100000001"/>
    <x v="558"/>
    <x v="0"/>
    <m/>
  </r>
  <r>
    <d v="2023-02-13T00:29:58"/>
    <x v="15"/>
    <n v="34"/>
    <s v="MONTOYA OSPINA GILBERTO ANTONIO"/>
    <x v="0"/>
    <x v="0"/>
    <n v="184"/>
    <n v="20.4444444444444"/>
    <n v="175.63473053892201"/>
    <m/>
    <n v="83317.365300000005"/>
    <x v="0"/>
    <n v="11790.909100000001"/>
    <x v="558"/>
    <x v="0"/>
    <m/>
  </r>
  <r>
    <d v="2023-02-13T00:29:58"/>
    <x v="15"/>
    <n v="40"/>
    <s v="LONDOO ORTIZ ARNOLD DAVID"/>
    <x v="4"/>
    <x v="0"/>
    <n v="122"/>
    <n v="17.428571428571399"/>
    <n v="136.60479041916199"/>
    <m/>
    <n v="64802.395199999999"/>
    <x v="0"/>
    <n v="11790.909100000001"/>
    <x v="558"/>
    <x v="0"/>
    <m/>
  </r>
  <r>
    <d v="2023-02-14T00:49:58"/>
    <x v="9"/>
    <n v="1"/>
    <s v="NARANJO USME DUVAN ANDRES"/>
    <x v="7"/>
    <x v="0"/>
    <n v="83"/>
    <n v="27.6666666666667"/>
    <n v="73.522689075630296"/>
    <m/>
    <n v="35261.344499999999"/>
    <x v="0"/>
    <n v="14094.1176"/>
    <x v="559"/>
    <x v="0"/>
    <m/>
  </r>
  <r>
    <d v="2023-02-14T00:49:58"/>
    <x v="9"/>
    <n v="2"/>
    <s v="DAVID TORRES GEIDER"/>
    <x v="3"/>
    <x v="0"/>
    <n v="266"/>
    <n v="26.6"/>
    <n v="245.07563025210101"/>
    <s v="1 Descuento (Usuario desubicado) "/>
    <n v="117537.81510000001"/>
    <x v="1"/>
    <n v="14094.1176"/>
    <x v="559"/>
    <x v="0"/>
    <m/>
  </r>
  <r>
    <d v="2023-02-14T00:49:58"/>
    <x v="9"/>
    <n v="3"/>
    <s v="CANO JIMENEZ ESNEIDER"/>
    <x v="3"/>
    <x v="0"/>
    <n v="170"/>
    <n v="17.894736842105299"/>
    <n v="232.82184873949601"/>
    <m/>
    <n v="111660.9244"/>
    <x v="0"/>
    <n v="14094.1176"/>
    <x v="559"/>
    <x v="0"/>
    <m/>
  </r>
  <r>
    <d v="2023-02-14T00:49:58"/>
    <x v="9"/>
    <n v="5"/>
    <s v="MARTINEZ MANCO JUAN FELIPE"/>
    <x v="0"/>
    <x v="0"/>
    <n v="267"/>
    <n v="29.6666666666667"/>
    <n v="220.568067226891"/>
    <m/>
    <n v="105784.0336"/>
    <x v="1"/>
    <n v="14094.1176"/>
    <x v="559"/>
    <x v="0"/>
    <m/>
  </r>
  <r>
    <d v="2023-02-14T00:49:58"/>
    <x v="9"/>
    <n v="6"/>
    <s v="NARANJO NARANJO ELKIN BRAYAN"/>
    <x v="13"/>
    <x v="0"/>
    <n v="304"/>
    <n v="21.714285714285701"/>
    <n v="343.10588235294102"/>
    <m/>
    <n v="164552.9412"/>
    <x v="0"/>
    <n v="14094.1176"/>
    <x v="559"/>
    <x v="0"/>
    <m/>
  </r>
  <r>
    <d v="2023-02-14T00:49:59"/>
    <x v="9"/>
    <n v="7"/>
    <s v="CHALARCA WILSON DE JESUS"/>
    <x v="0"/>
    <x v="0"/>
    <n v="253"/>
    <n v="28.1111111111111"/>
    <n v="220.568067226891"/>
    <m/>
    <n v="105784.0336"/>
    <x v="1"/>
    <n v="14094.1176"/>
    <x v="559"/>
    <x v="0"/>
    <m/>
  </r>
  <r>
    <d v="2023-02-14T00:49:59"/>
    <x v="9"/>
    <n v="8"/>
    <s v="VACA FIERRO ROBINSON"/>
    <x v="12"/>
    <x v="0"/>
    <n v="367"/>
    <n v="28.230769230769202"/>
    <n v="318.59831932773102"/>
    <s v="4 Descuentos (Conducts y Propietario) "/>
    <n v="152799.15969999999"/>
    <x v="1"/>
    <n v="14094.1176"/>
    <x v="559"/>
    <x v="0"/>
    <m/>
  </r>
  <r>
    <d v="2023-02-14T00:49:59"/>
    <x v="9"/>
    <n v="9"/>
    <s v="ORTEGA ARROYAVE JUAN PABLO"/>
    <x v="11"/>
    <x v="0"/>
    <n v="48"/>
    <n v="24"/>
    <n v="49.0151260504202"/>
    <m/>
    <n v="23507.562999999998"/>
    <x v="0"/>
    <n v="14094.1176"/>
    <x v="559"/>
    <x v="0"/>
    <m/>
  </r>
  <r>
    <d v="2023-02-14T00:49:59"/>
    <x v="9"/>
    <n v="10"/>
    <s v="MEJIA YEISON"/>
    <x v="0"/>
    <x v="3"/>
    <n v="244"/>
    <n v="27.1111111111111"/>
    <n v="220.568067226891"/>
    <s v="1 Descuento (Usuario desubicado) "/>
    <n v="105784.0336"/>
    <x v="0"/>
    <n v="14094.1176"/>
    <x v="559"/>
    <x v="0"/>
    <m/>
  </r>
  <r>
    <d v="2023-02-14T00:49:59"/>
    <x v="1"/>
    <n v="11"/>
    <s v="LUJAN LOPERA FABIAN ALEXIS"/>
    <x v="9"/>
    <x v="1"/>
    <n v="304"/>
    <n v="25.3333333333333"/>
    <n v="294.09075630252102"/>
    <m/>
    <n v="141045.37820000001"/>
    <x v="0"/>
    <n v="14094.1176"/>
    <x v="559"/>
    <x v="0"/>
    <m/>
  </r>
  <r>
    <d v="2023-02-14T00:50:00"/>
    <x v="1"/>
    <n v="12"/>
    <s v="MORALES CASTAEDA JONNY EDISON"/>
    <x v="6"/>
    <x v="0"/>
    <n v="183"/>
    <n v="22.875"/>
    <n v="196.060504201681"/>
    <s v="1 Descuento (Despachadora Angela)"/>
    <n v="94030.252099999998"/>
    <x v="0"/>
    <n v="14094.1176"/>
    <x v="559"/>
    <x v="0"/>
    <m/>
  </r>
  <r>
    <d v="2023-02-14T00:50:00"/>
    <x v="1"/>
    <n v="14"/>
    <s v="JIMENEZ JIMENEZ OMAR DAVID"/>
    <x v="3"/>
    <x v="0"/>
    <n v="221"/>
    <n v="22.1"/>
    <n v="245.07563025210101"/>
    <m/>
    <n v="117537.81510000001"/>
    <x v="1"/>
    <n v="14094.1176"/>
    <x v="559"/>
    <x v="0"/>
    <m/>
  </r>
  <r>
    <d v="2023-02-14T00:50:00"/>
    <x v="1"/>
    <n v="16"/>
    <s v="BARRANTES GALLEGO DANIEL CAMILO"/>
    <x v="9"/>
    <x v="0"/>
    <n v="329"/>
    <n v="27.4166666666667"/>
    <n v="294.09075630252102"/>
    <s v="1 Descuento (Usuario desubicado) "/>
    <n v="141045.37820000001"/>
    <x v="0"/>
    <n v="14094.1176"/>
    <x v="559"/>
    <x v="0"/>
    <m/>
  </r>
  <r>
    <d v="2023-02-14T00:50:00"/>
    <x v="1"/>
    <n v="17"/>
    <s v="ESPINOZA CHAVARRIA GUILLERMO LEON"/>
    <x v="0"/>
    <x v="0"/>
    <n v="221"/>
    <n v="24.5555555555556"/>
    <n v="220.568067226891"/>
    <s v="DANIEL ESTRADA Realiz 5 viajes donde moviliz 96 Usuarios"/>
    <n v="105784.0336"/>
    <x v="0"/>
    <n v="14094.1176"/>
    <x v="559"/>
    <x v="0"/>
    <m/>
  </r>
  <r>
    <d v="2023-02-14T00:50:01"/>
    <x v="1"/>
    <n v="18"/>
    <s v="RENDON VIANA HUMBERTO DE JESUS"/>
    <x v="3"/>
    <x v="3"/>
    <n v="220"/>
    <n v="22"/>
    <n v="245.07563025210101"/>
    <s v="1 Descuento (Despachadora Angela)"/>
    <n v="117537.81510000001"/>
    <x v="0"/>
    <n v="14094.1176"/>
    <x v="559"/>
    <x v="0"/>
    <m/>
  </r>
  <r>
    <d v="2023-02-14T00:50:01"/>
    <x v="1"/>
    <n v="21"/>
    <s v="MONSALVE OCAMPO EDISON GUSTAVO"/>
    <x v="3"/>
    <x v="0"/>
    <n v="225"/>
    <n v="22.5"/>
    <n v="245.07563025210101"/>
    <m/>
    <n v="117537.81510000001"/>
    <x v="0"/>
    <n v="14094.1176"/>
    <x v="559"/>
    <x v="0"/>
    <m/>
  </r>
  <r>
    <d v="2023-02-14T00:50:01"/>
    <x v="1"/>
    <n v="22"/>
    <s v="QUIRAMA CASTAEDA JHON JADER"/>
    <x v="3"/>
    <x v="0"/>
    <n v="269"/>
    <n v="26.9"/>
    <n v="245.07563025210101"/>
    <s v="1 Descuento (Conduct)"/>
    <n v="117537.81510000001"/>
    <x v="1"/>
    <n v="14094.1176"/>
    <x v="559"/>
    <x v="0"/>
    <m/>
  </r>
  <r>
    <d v="2023-02-14T00:50:02"/>
    <x v="1"/>
    <n v="23"/>
    <s v="GIL CORDOBA MATEO"/>
    <x v="3"/>
    <x v="0"/>
    <n v="204"/>
    <n v="20.399999999999999"/>
    <n v="245.07563025210101"/>
    <s v="1 Descuento (Conduct)"/>
    <n v="117537.81510000001"/>
    <x v="2"/>
    <n v="14094.1176"/>
    <x v="559"/>
    <x v="0"/>
    <m/>
  </r>
  <r>
    <d v="2023-02-14T00:50:02"/>
    <x v="1"/>
    <n v="24"/>
    <s v="GRISALES VILLA JUAN DAVID"/>
    <x v="3"/>
    <x v="2"/>
    <n v="232"/>
    <n v="24.421052631578899"/>
    <n v="232.82184873949601"/>
    <m/>
    <n v="111660.9244"/>
    <x v="0"/>
    <n v="14094.1176"/>
    <x v="559"/>
    <x v="0"/>
    <m/>
  </r>
  <r>
    <d v="2023-02-14T00:50:02"/>
    <x v="1"/>
    <n v="26"/>
    <s v="FRANCO BRAVO JHOAN FERNANDO"/>
    <x v="5"/>
    <x v="1"/>
    <n v="22"/>
    <n v="22"/>
    <n v="24.5075630252101"/>
    <m/>
    <n v="11753.781499999999"/>
    <x v="0"/>
    <n v="14094.1176"/>
    <x v="559"/>
    <x v="0"/>
    <m/>
  </r>
  <r>
    <d v="2023-02-14T00:50:03"/>
    <x v="1"/>
    <n v="27"/>
    <s v="HENAO MUOZ FERNEY"/>
    <x v="1"/>
    <x v="0"/>
    <n v="298"/>
    <n v="27.090909090909101"/>
    <n v="269.58319327731101"/>
    <m/>
    <n v="129291.5966"/>
    <x v="0"/>
    <n v="14094.1176"/>
    <x v="559"/>
    <x v="0"/>
    <m/>
  </r>
  <r>
    <d v="2023-02-14T00:50:03"/>
    <x v="1"/>
    <n v="28"/>
    <s v="ECHAVARRIA TABORDA JEFERSON"/>
    <x v="3"/>
    <x v="0"/>
    <n v="276"/>
    <n v="27.6"/>
    <n v="245.07563025210101"/>
    <m/>
    <n v="117537.81510000001"/>
    <x v="0"/>
    <n v="14094.1176"/>
    <x v="559"/>
    <x v="0"/>
    <m/>
  </r>
  <r>
    <d v="2023-02-14T00:50:03"/>
    <x v="1"/>
    <n v="29"/>
    <s v="LONDOO CADAVID DAVID SANTIAGO"/>
    <x v="3"/>
    <x v="0"/>
    <n v="198"/>
    <n v="19.8"/>
    <n v="245.07563025210101"/>
    <s v="3 Descuentos (Propietarios) "/>
    <n v="117537.81510000001"/>
    <x v="0"/>
    <n v="14094.1176"/>
    <x v="559"/>
    <x v="0"/>
    <m/>
  </r>
  <r>
    <d v="2023-02-14T00:50:03"/>
    <x v="1"/>
    <n v="30"/>
    <s v="ORTEGA ARROYAVE JUAN PABLO"/>
    <x v="2"/>
    <x v="0"/>
    <n v="132"/>
    <n v="22"/>
    <n v="147.04537815126099"/>
    <m/>
    <n v="70522.689100000003"/>
    <x v="0"/>
    <n v="14094.1176"/>
    <x v="559"/>
    <x v="0"/>
    <m/>
  </r>
  <r>
    <d v="2023-02-14T00:50:04"/>
    <x v="9"/>
    <n v="31"/>
    <s v="DURANGO PAEZ GILDARDO"/>
    <x v="0"/>
    <x v="0"/>
    <n v="180"/>
    <n v="20"/>
    <n v="220.568067226891"/>
    <m/>
    <n v="105784.0336"/>
    <x v="0"/>
    <n v="14094.1176"/>
    <x v="559"/>
    <x v="0"/>
    <m/>
  </r>
  <r>
    <d v="2023-02-14T00:50:04"/>
    <x v="9"/>
    <n v="33"/>
    <s v="DURANGO MANCO ANDRES DE JESUS"/>
    <x v="0"/>
    <x v="0"/>
    <n v="200"/>
    <n v="22.2222222222222"/>
    <n v="220.568067226891"/>
    <m/>
    <n v="105784.0336"/>
    <x v="0"/>
    <n v="14094.1176"/>
    <x v="559"/>
    <x v="0"/>
    <m/>
  </r>
  <r>
    <d v="2023-02-14T00:50:05"/>
    <x v="9"/>
    <n v="34"/>
    <s v="MONTOYA OSPINA GILBERTO ANTONIO"/>
    <x v="1"/>
    <x v="0"/>
    <n v="288"/>
    <n v="26.181818181818201"/>
    <n v="269.58319327731101"/>
    <s v="1 Descuento (Propietario) "/>
    <n v="129291.5966"/>
    <x v="0"/>
    <n v="14094.1176"/>
    <x v="559"/>
    <x v="0"/>
    <m/>
  </r>
  <r>
    <d v="2023-02-14T00:50:05"/>
    <x v="9"/>
    <n v="35"/>
    <s v="URIBE HERRERA JUAN ESTEBAN"/>
    <x v="6"/>
    <x v="0"/>
    <n v="186"/>
    <n v="23.25"/>
    <n v="196.060504201681"/>
    <s v="2 Descuentos (Conducts) "/>
    <n v="94030.252099999998"/>
    <x v="1"/>
    <n v="14094.1176"/>
    <x v="559"/>
    <x v="0"/>
    <m/>
  </r>
  <r>
    <d v="2023-02-14T00:50:06"/>
    <x v="9"/>
    <n v="36"/>
    <s v="LONDOO LOPERA DUVAN ANDRES"/>
    <x v="0"/>
    <x v="0"/>
    <n v="239"/>
    <n v="26.5555555555556"/>
    <n v="220.568067226891"/>
    <s v="1 Descuento (Propietario) "/>
    <n v="105784.0336"/>
    <x v="0"/>
    <n v="14094.1176"/>
    <x v="559"/>
    <x v="0"/>
    <m/>
  </r>
  <r>
    <d v="2023-02-14T00:50:06"/>
    <x v="9"/>
    <n v="37"/>
    <s v="LONDOO ORTIZ ARNOLD DAVID"/>
    <x v="6"/>
    <x v="0"/>
    <n v="202"/>
    <n v="25.25"/>
    <n v="196.060504201681"/>
    <m/>
    <n v="94030.252099999998"/>
    <x v="1"/>
    <n v="14094.1176"/>
    <x v="559"/>
    <x v="0"/>
    <m/>
  </r>
  <r>
    <d v="2023-02-14T00:50:06"/>
    <x v="9"/>
    <n v="39"/>
    <s v="POSSO CORREA SANTIAGO ELIECER"/>
    <x v="2"/>
    <x v="0"/>
    <n v="138"/>
    <n v="23"/>
    <n v="147.04537815126099"/>
    <m/>
    <n v="70522.689100000003"/>
    <x v="0"/>
    <n v="14094.1176"/>
    <x v="559"/>
    <x v="0"/>
    <m/>
  </r>
  <r>
    <d v="2023-02-14T00:50:06"/>
    <x v="9"/>
    <n v="40"/>
    <s v="OCAMPO OCAMPO ANTONIO JOSE"/>
    <x v="3"/>
    <x v="0"/>
    <n v="258"/>
    <n v="27.157894736842099"/>
    <n v="232.82184873949601"/>
    <m/>
    <n v="111660.9244"/>
    <x v="0"/>
    <n v="14094.1176"/>
    <x v="559"/>
    <x v="0"/>
    <m/>
  </r>
  <r>
    <d v="2023-02-14T00:50:07"/>
    <x v="9"/>
    <n v="41"/>
    <s v="DE OSSA TORRES CARLOS ANDRES"/>
    <x v="1"/>
    <x v="0"/>
    <n v="264"/>
    <n v="24"/>
    <n v="269.58319327731101"/>
    <m/>
    <n v="129291.5966"/>
    <x v="1"/>
    <n v="14094.1176"/>
    <x v="559"/>
    <x v="0"/>
    <m/>
  </r>
  <r>
    <d v="2023-02-15T00:30:48"/>
    <x v="1"/>
    <n v="1"/>
    <s v="VERENZUELA MARTINEZ ALEXANDER"/>
    <x v="3"/>
    <x v="1"/>
    <n v="211"/>
    <n v="21.1"/>
    <n v="229.08485856905199"/>
    <m/>
    <n v="109542.4293"/>
    <x v="0"/>
    <n v="12821.052600000001"/>
    <x v="560"/>
    <x v="0"/>
    <m/>
  </r>
  <r>
    <d v="2023-02-15T00:30:48"/>
    <x v="1"/>
    <n v="2"/>
    <s v="DAVID TORRES GEIDER"/>
    <x v="6"/>
    <x v="3"/>
    <n v="186"/>
    <n v="23.25"/>
    <n v="183.26788685524099"/>
    <m/>
    <n v="87633.943400000004"/>
    <x v="1"/>
    <n v="12821.052600000001"/>
    <x v="560"/>
    <x v="0"/>
    <m/>
  </r>
  <r>
    <d v="2023-02-15T00:30:48"/>
    <x v="1"/>
    <n v="3"/>
    <s v="CANO JIMENEZ ESNEIDER"/>
    <x v="6"/>
    <x v="3"/>
    <n v="149"/>
    <n v="18.625"/>
    <n v="183.26788685524099"/>
    <m/>
    <n v="87633.943400000004"/>
    <x v="0"/>
    <n v="12821.052600000001"/>
    <x v="560"/>
    <x v="0"/>
    <m/>
  </r>
  <r>
    <d v="2023-02-15T00:30:48"/>
    <x v="1"/>
    <n v="4"/>
    <s v="IDARRAGA GARCIA MIGUEL ANGEL"/>
    <x v="0"/>
    <x v="3"/>
    <n v="160"/>
    <n v="17.7777777777778"/>
    <n v="206.17637271214599"/>
    <s v="1 Descuento (Despachadora Angela)"/>
    <n v="98588.186400000006"/>
    <x v="0"/>
    <n v="12821.052600000001"/>
    <x v="560"/>
    <x v="0"/>
    <m/>
  </r>
  <r>
    <d v="2023-02-15T00:30:48"/>
    <x v="1"/>
    <n v="5"/>
    <s v="MARTINEZ MANCO JUAN FELIPE"/>
    <x v="6"/>
    <x v="0"/>
    <n v="204"/>
    <n v="27.2"/>
    <n v="171.81364392678901"/>
    <s v="3 Descuentos (Incidente con Usuarios) "/>
    <n v="82156.822"/>
    <x v="1"/>
    <n v="12821.052600000001"/>
    <x v="560"/>
    <x v="0"/>
    <m/>
  </r>
  <r>
    <d v="2023-02-15T00:30:48"/>
    <x v="1"/>
    <n v="6"/>
    <s v="NARANJO NARANJO ELKIN BRAYAN"/>
    <x v="1"/>
    <x v="3"/>
    <n v="254"/>
    <n v="23.090909090909101"/>
    <n v="251.99334442595699"/>
    <s v="1 Descuento (Conduct) "/>
    <n v="120496.6722"/>
    <x v="0"/>
    <n v="12821.052600000001"/>
    <x v="560"/>
    <x v="0"/>
    <m/>
  </r>
  <r>
    <d v="2023-02-15T00:30:49"/>
    <x v="1"/>
    <n v="7"/>
    <s v="CHALARCA WILSON DE JESUS"/>
    <x v="0"/>
    <x v="0"/>
    <n v="220"/>
    <n v="24.4444444444444"/>
    <n v="206.17637271214599"/>
    <m/>
    <n v="98588.186400000006"/>
    <x v="1"/>
    <n v="12821.052600000001"/>
    <x v="560"/>
    <x v="0"/>
    <m/>
  </r>
  <r>
    <d v="2023-02-15T00:30:49"/>
    <x v="1"/>
    <n v="8"/>
    <s v="VACA FIERRO ROBINSON"/>
    <x v="1"/>
    <x v="0"/>
    <n v="253"/>
    <n v="23"/>
    <n v="251.99334442595699"/>
    <m/>
    <n v="120496.6722"/>
    <x v="1"/>
    <n v="12821.052600000001"/>
    <x v="560"/>
    <x v="0"/>
    <m/>
  </r>
  <r>
    <d v="2023-02-15T00:30:49"/>
    <x v="1"/>
    <n v="9"/>
    <s v="ORTEGA ARROYAVE JUAN PABLO"/>
    <x v="3"/>
    <x v="3"/>
    <n v="220"/>
    <n v="22"/>
    <n v="229.08485856905199"/>
    <m/>
    <n v="109542.4293"/>
    <x v="0"/>
    <n v="12821.052600000001"/>
    <x v="560"/>
    <x v="0"/>
    <m/>
  </r>
  <r>
    <d v="2023-02-15T00:30:49"/>
    <x v="1"/>
    <n v="10"/>
    <s v="DURANGO MANCO ANDRES DE JESUS"/>
    <x v="10"/>
    <x v="0"/>
    <n v="124"/>
    <n v="27.5555555555556"/>
    <n v="103.088186356073"/>
    <m/>
    <n v="49294.093200000003"/>
    <x v="0"/>
    <n v="12821.052600000001"/>
    <x v="560"/>
    <x v="0"/>
    <m/>
  </r>
  <r>
    <d v="2023-02-15T00:30:49"/>
    <x v="9"/>
    <n v="11"/>
    <s v="LUJAN LOPERA FABIAN ALEXIS"/>
    <x v="8"/>
    <x v="3"/>
    <n v="116"/>
    <n v="23.2"/>
    <n v="114.54242928452599"/>
    <m/>
    <n v="54771.214599999999"/>
    <x v="0"/>
    <n v="12821.052600000001"/>
    <x v="560"/>
    <x v="0"/>
    <m/>
  </r>
  <r>
    <d v="2023-02-15T00:30:49"/>
    <x v="9"/>
    <n v="12"/>
    <s v="MORALES CASTAEDA JONNY EDISON"/>
    <x v="4"/>
    <x v="3"/>
    <n v="180"/>
    <n v="25.714285714285701"/>
    <n v="160.35940099833601"/>
    <m/>
    <n v="76679.700500000006"/>
    <x v="0"/>
    <n v="12821.052600000001"/>
    <x v="560"/>
    <x v="0"/>
    <m/>
  </r>
  <r>
    <d v="2023-02-15T00:30:50"/>
    <x v="9"/>
    <n v="13"/>
    <s v="BOLIVAR PARIAS RICARDO STIVEN"/>
    <x v="6"/>
    <x v="0"/>
    <n v="158"/>
    <n v="19.75"/>
    <n v="183.26788685524099"/>
    <m/>
    <n v="87633.943400000004"/>
    <x v="0"/>
    <n v="12821.052600000001"/>
    <x v="560"/>
    <x v="0"/>
    <m/>
  </r>
  <r>
    <d v="2023-02-15T00:30:50"/>
    <x v="9"/>
    <n v="14"/>
    <s v="JIMENEZ JIMENEZ OMAR DAVID"/>
    <x v="3"/>
    <x v="3"/>
    <n v="216"/>
    <n v="21.6"/>
    <n v="229.08485856905199"/>
    <m/>
    <n v="109542.4293"/>
    <x v="1"/>
    <n v="12821.052600000001"/>
    <x v="560"/>
    <x v="0"/>
    <m/>
  </r>
  <r>
    <d v="2023-02-15T00:30:50"/>
    <x v="9"/>
    <n v="16"/>
    <s v="BARRANTES GALLEGO DANIEL CAMILO"/>
    <x v="3"/>
    <x v="3"/>
    <n v="236"/>
    <n v="23.6"/>
    <n v="229.08485856905199"/>
    <s v="2 Descuentos (Conducts)"/>
    <n v="109542.4293"/>
    <x v="0"/>
    <n v="12821.052600000001"/>
    <x v="560"/>
    <x v="0"/>
    <m/>
  </r>
  <r>
    <d v="2023-02-15T00:30:50"/>
    <x v="9"/>
    <n v="17"/>
    <s v="ESTRADA DANIEL"/>
    <x v="6"/>
    <x v="0"/>
    <n v="176"/>
    <n v="22"/>
    <n v="183.26788685524099"/>
    <s v="2 Descuentos (Conduct y Usuario desubicado) "/>
    <n v="87633.943400000004"/>
    <x v="0"/>
    <n v="12821.052600000001"/>
    <x v="560"/>
    <x v="0"/>
    <m/>
  </r>
  <r>
    <d v="2023-02-15T00:30:50"/>
    <x v="9"/>
    <n v="18"/>
    <s v="MEJIA YEISON"/>
    <x v="6"/>
    <x v="0"/>
    <n v="209"/>
    <n v="26.125"/>
    <n v="183.26788685524099"/>
    <m/>
    <n v="87633.943400000004"/>
    <x v="0"/>
    <n v="12821.052600000001"/>
    <x v="560"/>
    <x v="0"/>
    <m/>
  </r>
  <r>
    <d v="2023-02-15T00:30:50"/>
    <x v="9"/>
    <n v="20"/>
    <s v="LONDOO CADAVID DAVID SANTIAGO"/>
    <x v="8"/>
    <x v="0"/>
    <n v="127"/>
    <n v="25.4"/>
    <n v="114.54242928452599"/>
    <m/>
    <n v="54771.214599999999"/>
    <x v="0"/>
    <n v="12821.052600000001"/>
    <x v="560"/>
    <x v="0"/>
    <m/>
  </r>
  <r>
    <d v="2023-02-15T00:30:51"/>
    <x v="9"/>
    <n v="21"/>
    <s v="MONSALVE OCAMPO EDISON GUSTAVO"/>
    <x v="6"/>
    <x v="3"/>
    <n v="186"/>
    <n v="23.25"/>
    <n v="183.26788685524099"/>
    <m/>
    <n v="87633.943400000004"/>
    <x v="0"/>
    <n v="12821.052600000001"/>
    <x v="560"/>
    <x v="0"/>
    <m/>
  </r>
  <r>
    <d v="2023-02-15T00:30:51"/>
    <x v="9"/>
    <n v="22"/>
    <s v="QUIRAMA CASTAEDA JHON JADER"/>
    <x v="0"/>
    <x v="0"/>
    <n v="182"/>
    <n v="20.2222222222222"/>
    <n v="206.17637271214599"/>
    <s v="2 Descuentos (Propietario y Conduct)"/>
    <n v="98588.186400000006"/>
    <x v="1"/>
    <n v="12821.052600000001"/>
    <x v="560"/>
    <x v="0"/>
    <m/>
  </r>
  <r>
    <d v="2023-02-15T00:30:51"/>
    <x v="9"/>
    <n v="23"/>
    <s v="GIL CORDOBA MATEO"/>
    <x v="6"/>
    <x v="0"/>
    <n v="173"/>
    <n v="21.625"/>
    <n v="183.26788685524099"/>
    <s v="1 Descuento (Conduct) "/>
    <n v="87633.943400000004"/>
    <x v="2"/>
    <n v="12821.052600000001"/>
    <x v="560"/>
    <x v="0"/>
    <m/>
  </r>
  <r>
    <d v="2023-02-15T00:30:51"/>
    <x v="9"/>
    <n v="24"/>
    <s v="GRISALES VILLA JUAN DAVID"/>
    <x v="6"/>
    <x v="3"/>
    <n v="175"/>
    <n v="21.875"/>
    <n v="183.26788685524099"/>
    <m/>
    <n v="87633.943400000004"/>
    <x v="0"/>
    <n v="12821.052600000001"/>
    <x v="560"/>
    <x v="0"/>
    <m/>
  </r>
  <r>
    <d v="2023-02-15T00:30:51"/>
    <x v="9"/>
    <n v="26"/>
    <s v="FRANCO BRAVO JHOAN FERNANDO"/>
    <x v="4"/>
    <x v="0"/>
    <n v="125"/>
    <n v="17.8571428571429"/>
    <n v="160.35940099833601"/>
    <m/>
    <n v="76679.700500000006"/>
    <x v="0"/>
    <n v="12821.052600000001"/>
    <x v="560"/>
    <x v="0"/>
    <m/>
  </r>
  <r>
    <d v="2023-02-15T00:30:51"/>
    <x v="9"/>
    <n v="27"/>
    <s v="DURANGO DAVID JOSE"/>
    <x v="0"/>
    <x v="0"/>
    <n v="214"/>
    <n v="23.7777777777778"/>
    <n v="206.17637271214599"/>
    <m/>
    <n v="98588.186400000006"/>
    <x v="0"/>
    <n v="12821.052600000001"/>
    <x v="560"/>
    <x v="0"/>
    <m/>
  </r>
  <r>
    <d v="2023-02-15T00:30:52"/>
    <x v="9"/>
    <n v="28"/>
    <s v="ECHAVARRIA TABORDA JEFERSON"/>
    <x v="6"/>
    <x v="0"/>
    <n v="174"/>
    <n v="21.75"/>
    <n v="183.26788685524099"/>
    <m/>
    <n v="87633.943400000004"/>
    <x v="0"/>
    <n v="12821.052600000001"/>
    <x v="560"/>
    <x v="0"/>
    <m/>
  </r>
  <r>
    <d v="2023-02-15T00:30:52"/>
    <x v="9"/>
    <n v="29"/>
    <s v="VALENCIA MENDOZA JHON"/>
    <x v="6"/>
    <x v="3"/>
    <n v="255"/>
    <n v="30"/>
    <n v="194.72212978369399"/>
    <m/>
    <n v="93111.064899999998"/>
    <x v="0"/>
    <n v="12821.052600000001"/>
    <x v="560"/>
    <x v="0"/>
    <m/>
  </r>
  <r>
    <d v="2023-02-15T00:30:52"/>
    <x v="1"/>
    <n v="31"/>
    <s v="DURANGO PAEZ GILDARDO"/>
    <x v="6"/>
    <x v="0"/>
    <n v="181"/>
    <n v="22.625"/>
    <n v="183.26788685524099"/>
    <m/>
    <n v="87633.943400000004"/>
    <x v="0"/>
    <n v="12821.052600000001"/>
    <x v="560"/>
    <x v="0"/>
    <m/>
  </r>
  <r>
    <d v="2023-02-15T00:30:52"/>
    <x v="1"/>
    <n v="32"/>
    <s v="TABORDA ROJAS DIEGO ALEJANDRO"/>
    <x v="6"/>
    <x v="0"/>
    <n v="152"/>
    <n v="19"/>
    <n v="183.26788685524099"/>
    <s v="2 Descuentos (Conducts) "/>
    <n v="87633.943400000004"/>
    <x v="0"/>
    <n v="12821.052600000001"/>
    <x v="560"/>
    <x v="0"/>
    <m/>
  </r>
  <r>
    <d v="2023-02-15T00:30:52"/>
    <x v="1"/>
    <n v="33"/>
    <s v="DE OSSA TORRES CARLOS ANDRES"/>
    <x v="3"/>
    <x v="0"/>
    <n v="237"/>
    <n v="23.7"/>
    <n v="229.08485856905199"/>
    <s v="1 Descuento (Despachadora Angela)"/>
    <n v="109542.4293"/>
    <x v="0"/>
    <n v="12821.052600000001"/>
    <x v="560"/>
    <x v="0"/>
    <m/>
  </r>
  <r>
    <d v="2023-02-15T00:30:52"/>
    <x v="1"/>
    <n v="34"/>
    <s v="MONTOYA OSPINA GILBERTO ANTONIO"/>
    <x v="0"/>
    <x v="0"/>
    <n v="221"/>
    <n v="24.5555555555556"/>
    <n v="206.17637271214599"/>
    <m/>
    <n v="98588.186400000006"/>
    <x v="0"/>
    <n v="12821.052600000001"/>
    <x v="560"/>
    <x v="0"/>
    <m/>
  </r>
  <r>
    <d v="2023-02-15T00:30:52"/>
    <x v="1"/>
    <n v="35"/>
    <s v="URIBE HERRERA JUAN ESTEBAN"/>
    <x v="3"/>
    <x v="0"/>
    <n v="268"/>
    <n v="26.8"/>
    <n v="229.08485856905199"/>
    <m/>
    <n v="109542.4293"/>
    <x v="1"/>
    <n v="12821.052600000001"/>
    <x v="560"/>
    <x v="0"/>
    <m/>
  </r>
  <r>
    <d v="2023-02-15T00:30:53"/>
    <x v="1"/>
    <n v="36"/>
    <s v="LONDOO LOPERA DUVAN ANDRES"/>
    <x v="0"/>
    <x v="0"/>
    <n v="198"/>
    <n v="22"/>
    <n v="206.17637271214599"/>
    <m/>
    <n v="98588.186400000006"/>
    <x v="0"/>
    <n v="12821.052600000001"/>
    <x v="560"/>
    <x v="0"/>
    <m/>
  </r>
  <r>
    <d v="2023-02-15T00:30:53"/>
    <x v="1"/>
    <n v="37"/>
    <s v="LONDOO ORTIZ ARNOLD DAVID"/>
    <x v="1"/>
    <x v="3"/>
    <n v="263"/>
    <n v="23.909090909090899"/>
    <n v="251.99334442595699"/>
    <m/>
    <n v="120496.6722"/>
    <x v="1"/>
    <n v="12821.052600000001"/>
    <x v="560"/>
    <x v="0"/>
    <m/>
  </r>
  <r>
    <d v="2023-02-15T00:30:53"/>
    <x v="1"/>
    <n v="38"/>
    <s v="GARCIA DAVID WILSON ALBERTO"/>
    <x v="2"/>
    <x v="0"/>
    <n v="143"/>
    <n v="23.8333333333333"/>
    <n v="137.45091514143101"/>
    <m/>
    <n v="65725.457599999994"/>
    <x v="0"/>
    <n v="12821.052600000001"/>
    <x v="560"/>
    <x v="0"/>
    <m/>
  </r>
  <r>
    <d v="2023-02-15T00:30:53"/>
    <x v="1"/>
    <n v="39"/>
    <s v="POSSO CORREA SANTIAGO ELIECER"/>
    <x v="11"/>
    <x v="1"/>
    <n v="60"/>
    <n v="30"/>
    <n v="45.816971713810297"/>
    <s v="2 Descuentos (Propietarios)"/>
    <n v="21908.4859"/>
    <x v="0"/>
    <n v="12821.052600000001"/>
    <x v="560"/>
    <x v="0"/>
    <m/>
  </r>
  <r>
    <d v="2023-02-15T00:30:53"/>
    <x v="1"/>
    <n v="40"/>
    <s v="OCAMPO OCAMPO ANTONIO JOSE"/>
    <x v="3"/>
    <x v="0"/>
    <n v="231"/>
    <n v="23.1"/>
    <n v="229.08485856905199"/>
    <m/>
    <n v="109542.4293"/>
    <x v="0"/>
    <n v="12821.052600000001"/>
    <x v="560"/>
    <x v="0"/>
    <m/>
  </r>
  <r>
    <d v="2023-02-15T00:30:53"/>
    <x v="1"/>
    <n v="41"/>
    <s v="GARCIA DAVID WILSON ALBERTO"/>
    <x v="7"/>
    <x v="0"/>
    <n v="47"/>
    <n v="15.6666666666667"/>
    <n v="68.725457570715506"/>
    <m/>
    <n v="32862.728799999997"/>
    <x v="1"/>
    <n v="12821.052600000001"/>
    <x v="560"/>
    <x v="0"/>
    <m/>
  </r>
  <r>
    <d v="2023-02-17T00:59:48"/>
    <x v="1"/>
    <n v="1"/>
    <s v="NARANJO USME DUVAN ANDRES"/>
    <x v="6"/>
    <x v="0"/>
    <n v="182"/>
    <n v="22.75"/>
    <n v="208.081494057725"/>
    <s v="1 Descuento (Conduct) "/>
    <n v="100040.747"/>
    <x v="0"/>
    <n v="13987.1795"/>
    <x v="561"/>
    <x v="0"/>
    <m/>
  </r>
  <r>
    <d v="2023-02-17T00:59:48"/>
    <x v="1"/>
    <n v="2"/>
    <s v="DAVID TORRES GEIDER"/>
    <x v="0"/>
    <x v="3"/>
    <n v="245"/>
    <n v="27.2222222222222"/>
    <n v="234.09168081494099"/>
    <m/>
    <n v="112545.8404"/>
    <x v="1"/>
    <n v="13987.1795"/>
    <x v="561"/>
    <x v="0"/>
    <m/>
  </r>
  <r>
    <d v="2023-02-17T00:59:48"/>
    <x v="1"/>
    <n v="3"/>
    <s v="CANO JIMENEZ ESNEIDER"/>
    <x v="0"/>
    <x v="0"/>
    <n v="222"/>
    <n v="24.6666666666667"/>
    <n v="234.09168081494099"/>
    <m/>
    <n v="112545.8404"/>
    <x v="0"/>
    <n v="13987.1795"/>
    <x v="561"/>
    <x v="0"/>
    <m/>
  </r>
  <r>
    <d v="2023-02-17T00:59:49"/>
    <x v="1"/>
    <n v="4"/>
    <s v="IDARRAGA GARCIA MIGUEL ANGEL"/>
    <x v="11"/>
    <x v="0"/>
    <n v="60"/>
    <n v="30"/>
    <n v="52.020373514431199"/>
    <m/>
    <n v="25010.186799999999"/>
    <x v="0"/>
    <n v="13987.1795"/>
    <x v="561"/>
    <x v="0"/>
    <m/>
  </r>
  <r>
    <d v="2023-02-17T00:59:49"/>
    <x v="1"/>
    <n v="5"/>
    <s v="MARTINEZ MANCO JUAN FELIPE"/>
    <x v="1"/>
    <x v="0"/>
    <n v="320"/>
    <n v="29.090909090909101"/>
    <n v="286.11205432937197"/>
    <s v="1 Descuento (Despachador Camilo)"/>
    <n v="137556.02720000001"/>
    <x v="1"/>
    <n v="13987.1795"/>
    <x v="561"/>
    <x v="0"/>
    <m/>
  </r>
  <r>
    <d v="2023-02-17T00:59:49"/>
    <x v="1"/>
    <n v="6"/>
    <s v="NARANJO NARANJO ELKIN BRAYAN"/>
    <x v="12"/>
    <x v="0"/>
    <n v="398"/>
    <n v="30.615384615384599"/>
    <n v="338.13242784380299"/>
    <s v="2 Descuentos (Conducts) "/>
    <n v="162566.2139"/>
    <x v="0"/>
    <n v="13987.1795"/>
    <x v="561"/>
    <x v="0"/>
    <m/>
  </r>
  <r>
    <d v="2023-02-17T00:59:49"/>
    <x v="1"/>
    <n v="7"/>
    <s v="CHALARCA WILSON DE JESUS"/>
    <x v="6"/>
    <x v="0"/>
    <n v="191"/>
    <n v="23.875"/>
    <n v="208.081494057725"/>
    <m/>
    <n v="100040.747"/>
    <x v="1"/>
    <n v="13987.1795"/>
    <x v="561"/>
    <x v="0"/>
    <m/>
  </r>
  <r>
    <d v="2023-02-17T00:59:49"/>
    <x v="1"/>
    <n v="8"/>
    <s v="VACA FIERRO ROBINSON"/>
    <x v="1"/>
    <x v="0"/>
    <n v="282"/>
    <n v="25.636363636363601"/>
    <n v="286.11205432937197"/>
    <m/>
    <n v="137556.02720000001"/>
    <x v="1"/>
    <n v="13987.1795"/>
    <x v="561"/>
    <x v="0"/>
    <m/>
  </r>
  <r>
    <d v="2023-02-17T00:59:49"/>
    <x v="1"/>
    <n v="9"/>
    <s v="ORTEGA ARROYAVE JUAN PABLO"/>
    <x v="11"/>
    <x v="0"/>
    <n v="48"/>
    <n v="24"/>
    <n v="52.020373514431199"/>
    <m/>
    <n v="25010.186799999999"/>
    <x v="0"/>
    <n v="13987.1795"/>
    <x v="561"/>
    <x v="0"/>
    <m/>
  </r>
  <r>
    <d v="2023-02-17T00:59:50"/>
    <x v="1"/>
    <n v="10"/>
    <s v="MEJIA YEISON"/>
    <x v="6"/>
    <x v="3"/>
    <n v="214"/>
    <n v="26.75"/>
    <n v="208.081494057725"/>
    <m/>
    <n v="100040.747"/>
    <x v="0"/>
    <n v="13987.1795"/>
    <x v="561"/>
    <x v="0"/>
    <m/>
  </r>
  <r>
    <d v="2023-02-17T00:59:50"/>
    <x v="9"/>
    <n v="11"/>
    <s v="LUJAN LOPERA FABIAN ALEXIS"/>
    <x v="6"/>
    <x v="0"/>
    <n v="213"/>
    <n v="26.625"/>
    <n v="208.081494057725"/>
    <s v="1 Descuento (Despachador fernando) "/>
    <n v="100040.747"/>
    <x v="0"/>
    <n v="13987.1795"/>
    <x v="561"/>
    <x v="0"/>
    <m/>
  </r>
  <r>
    <d v="2023-02-17T00:59:50"/>
    <x v="9"/>
    <n v="12"/>
    <s v="GIL CORDOBA MATEO"/>
    <x v="11"/>
    <x v="0"/>
    <n v="45"/>
    <n v="30"/>
    <n v="39.015280135823403"/>
    <m/>
    <n v="18757.640100000001"/>
    <x v="0"/>
    <n v="13987.1795"/>
    <x v="561"/>
    <x v="0"/>
    <m/>
  </r>
  <r>
    <d v="2023-02-17T00:59:50"/>
    <x v="9"/>
    <n v="13"/>
    <s v="BOLIVAR PARIAS RICARDO STIVEN"/>
    <x v="6"/>
    <x v="0"/>
    <n v="259"/>
    <n v="32.375"/>
    <n v="208.081494057725"/>
    <m/>
    <n v="100040.747"/>
    <x v="0"/>
    <n v="13987.1795"/>
    <x v="561"/>
    <x v="0"/>
    <m/>
  </r>
  <r>
    <d v="2023-02-17T00:59:50"/>
    <x v="9"/>
    <n v="14"/>
    <s v="JIMENEZ JIMENEZ OMAR DAVID"/>
    <x v="6"/>
    <x v="0"/>
    <n v="219"/>
    <n v="27.375"/>
    <n v="208.081494057725"/>
    <s v="3 Descuentos (Lorena Recaudo y Jefe de ruta) "/>
    <n v="100040.747"/>
    <x v="1"/>
    <n v="13987.1795"/>
    <x v="561"/>
    <x v="0"/>
    <m/>
  </r>
  <r>
    <d v="2023-02-17T00:59:50"/>
    <x v="9"/>
    <n v="15"/>
    <s v="LONDOO LOPERA DUVAN ANDRES"/>
    <x v="3"/>
    <x v="0"/>
    <n v="217"/>
    <n v="21.7"/>
    <n v="260.10186757215598"/>
    <m/>
    <n v="125050.9338"/>
    <x v="0"/>
    <n v="13987.1795"/>
    <x v="561"/>
    <x v="0"/>
    <m/>
  </r>
  <r>
    <d v="2023-02-17T00:59:51"/>
    <x v="9"/>
    <n v="16"/>
    <s v="BARRANTES GALLEGO DANIEL CAMILO"/>
    <x v="4"/>
    <x v="1"/>
    <n v="189"/>
    <n v="27"/>
    <n v="182.07130730050901"/>
    <m/>
    <n v="87535.653699999995"/>
    <x v="0"/>
    <n v="13987.1795"/>
    <x v="561"/>
    <x v="0"/>
    <m/>
  </r>
  <r>
    <d v="2023-02-17T00:59:51"/>
    <x v="9"/>
    <n v="17"/>
    <s v="ESTRADA DANIEL"/>
    <x v="0"/>
    <x v="3"/>
    <n v="227"/>
    <n v="25.2222222222222"/>
    <n v="234.09168081494099"/>
    <s v="2 Descuentos (Propietario Y Usuario desubicado) "/>
    <n v="112545.8404"/>
    <x v="0"/>
    <n v="13987.1795"/>
    <x v="561"/>
    <x v="0"/>
    <m/>
  </r>
  <r>
    <d v="2023-02-17T00:59:51"/>
    <x v="9"/>
    <n v="18"/>
    <s v="RENDON VIANA HUMBERTO DE JESUS"/>
    <x v="7"/>
    <x v="0"/>
    <n v="79"/>
    <n v="26.3333333333333"/>
    <n v="78.030560271646905"/>
    <m/>
    <n v="37515.280100000004"/>
    <x v="0"/>
    <n v="13987.1795"/>
    <x v="561"/>
    <x v="0"/>
    <m/>
  </r>
  <r>
    <d v="2023-02-17T00:59:51"/>
    <x v="9"/>
    <n v="19"/>
    <s v="BERMUDEZ HERNAN"/>
    <x v="7"/>
    <x v="0"/>
    <n v="70"/>
    <n v="23.3333333333333"/>
    <n v="78.030560271646905"/>
    <s v="6 Descuentos (Incidente con Usuarios) "/>
    <n v="37515.280100000004"/>
    <x v="0"/>
    <n v="13987.1795"/>
    <x v="561"/>
    <x v="0"/>
    <m/>
  </r>
  <r>
    <d v="2023-02-17T00:59:51"/>
    <x v="9"/>
    <n v="20"/>
    <s v="TABORDA ROJAS DIEGO ALEJANDRO"/>
    <x v="8"/>
    <x v="1"/>
    <n v="152"/>
    <n v="30.4"/>
    <n v="130.05093378607799"/>
    <m/>
    <n v="62525.466899999999"/>
    <x v="0"/>
    <n v="13987.1795"/>
    <x v="561"/>
    <x v="0"/>
    <m/>
  </r>
  <r>
    <d v="2023-02-17T00:59:51"/>
    <x v="9"/>
    <n v="21"/>
    <s v="MONSALVE OCAMPO EDISON GUSTAVO"/>
    <x v="7"/>
    <x v="3"/>
    <n v="34"/>
    <n v="11.3333333333333"/>
    <n v="78.030560271646905"/>
    <m/>
    <n v="37515.280100000004"/>
    <x v="0"/>
    <n v="13987.1795"/>
    <x v="561"/>
    <x v="0"/>
    <m/>
  </r>
  <r>
    <d v="2023-02-17T00:59:52"/>
    <x v="9"/>
    <n v="22"/>
    <s v="QUIRAMA CASTAEDA JHON JADER"/>
    <x v="0"/>
    <x v="0"/>
    <n v="274"/>
    <n v="30.4444444444444"/>
    <n v="234.09168081494099"/>
    <m/>
    <n v="112545.8404"/>
    <x v="1"/>
    <n v="13987.1795"/>
    <x v="561"/>
    <x v="0"/>
    <m/>
  </r>
  <r>
    <d v="2023-02-17T00:59:52"/>
    <x v="9"/>
    <n v="23"/>
    <s v="GIL BRAN DUVEIMAR"/>
    <x v="3"/>
    <x v="0"/>
    <n v="276"/>
    <n v="27.6"/>
    <n v="260.10186757215598"/>
    <m/>
    <n v="125050.9338"/>
    <x v="2"/>
    <n v="13987.1795"/>
    <x v="561"/>
    <x v="0"/>
    <m/>
  </r>
  <r>
    <d v="2023-02-17T00:59:52"/>
    <x v="9"/>
    <n v="24"/>
    <s v="GRISALES VILLA JUAN DAVID"/>
    <x v="0"/>
    <x v="0"/>
    <n v="232"/>
    <n v="25.7777777777778"/>
    <n v="234.09168081494099"/>
    <m/>
    <n v="112545.8404"/>
    <x v="0"/>
    <n v="13987.1795"/>
    <x v="561"/>
    <x v="0"/>
    <m/>
  </r>
  <r>
    <d v="2023-02-17T00:59:52"/>
    <x v="9"/>
    <n v="26"/>
    <s v="FRANCO BRAVO JHOAN FERNANDO"/>
    <x v="2"/>
    <x v="3"/>
    <n v="98"/>
    <n v="16.3333333333333"/>
    <n v="156.06112054329401"/>
    <m/>
    <n v="75030.560299999997"/>
    <x v="0"/>
    <n v="13987.1795"/>
    <x v="561"/>
    <x v="0"/>
    <m/>
  </r>
  <r>
    <d v="2023-02-17T00:59:52"/>
    <x v="9"/>
    <n v="27"/>
    <s v="HENAO MUOZ FERNEY"/>
    <x v="3"/>
    <x v="0"/>
    <n v="302"/>
    <n v="30.2"/>
    <n v="260.10186757215598"/>
    <m/>
    <n v="125050.9338"/>
    <x v="0"/>
    <n v="13987.1795"/>
    <x v="561"/>
    <x v="0"/>
    <m/>
  </r>
  <r>
    <d v="2023-02-17T00:59:53"/>
    <x v="9"/>
    <n v="28"/>
    <s v="ECHAVARRIA TABORDA JEFERSON"/>
    <x v="2"/>
    <x v="0"/>
    <n v="140"/>
    <n v="21.538461538461501"/>
    <n v="169.066213921902"/>
    <s v="1 Descuento (Despachador Camilo)"/>
    <n v="81283.107000000004"/>
    <x v="0"/>
    <n v="13987.1795"/>
    <x v="561"/>
    <x v="0"/>
    <m/>
  </r>
  <r>
    <d v="2023-02-17T00:59:53"/>
    <x v="9"/>
    <n v="29"/>
    <s v="VALENCIA MENDOZA JHON"/>
    <x v="3"/>
    <x v="0"/>
    <n v="277"/>
    <n v="27.7"/>
    <n v="260.10186757215598"/>
    <s v="1 Descuento (Usuario desubicado)"/>
    <n v="125050.9338"/>
    <x v="0"/>
    <n v="13987.1795"/>
    <x v="561"/>
    <x v="0"/>
    <m/>
  </r>
  <r>
    <d v="2023-02-17T00:59:53"/>
    <x v="9"/>
    <n v="30"/>
    <s v="ORTEGA ARROYAVE JUAN PABLO"/>
    <x v="2"/>
    <x v="0"/>
    <n v="170"/>
    <n v="26.153846153846199"/>
    <n v="169.066213921902"/>
    <m/>
    <n v="81283.107000000004"/>
    <x v="0"/>
    <n v="13987.1795"/>
    <x v="561"/>
    <x v="0"/>
    <m/>
  </r>
  <r>
    <d v="2023-02-17T00:59:53"/>
    <x v="1"/>
    <n v="31"/>
    <s v="DURANGO PAEZ GILDARDO"/>
    <x v="6"/>
    <x v="0"/>
    <n v="158"/>
    <n v="19.75"/>
    <n v="208.081494057725"/>
    <s v="1 Descuento (Propietario) "/>
    <n v="100040.747"/>
    <x v="0"/>
    <n v="13987.1795"/>
    <x v="561"/>
    <x v="0"/>
    <m/>
  </r>
  <r>
    <d v="2023-02-17T00:59:53"/>
    <x v="1"/>
    <n v="33"/>
    <s v="DE OSSA TORRES CARLOS ANDRES"/>
    <x v="6"/>
    <x v="0"/>
    <n v="207"/>
    <n v="25.875"/>
    <n v="208.081494057725"/>
    <m/>
    <n v="100040.747"/>
    <x v="0"/>
    <n v="13987.1795"/>
    <x v="561"/>
    <x v="0"/>
    <m/>
  </r>
  <r>
    <d v="2023-02-17T00:59:53"/>
    <x v="1"/>
    <n v="34"/>
    <s v="MONTOYA OSPINA GILBERTO ANTONIO"/>
    <x v="9"/>
    <x v="0"/>
    <n v="325"/>
    <n v="27.0833333333333"/>
    <n v="312.122241086587"/>
    <s v="6 Descuentos (Propietarios y Conducts) "/>
    <n v="150061.12049999999"/>
    <x v="0"/>
    <n v="13987.1795"/>
    <x v="561"/>
    <x v="0"/>
    <m/>
  </r>
  <r>
    <d v="2023-02-17T00:59:54"/>
    <x v="1"/>
    <n v="35"/>
    <s v="LONDOO ORTIZ ARNOLD DAVID"/>
    <x v="6"/>
    <x v="0"/>
    <n v="182"/>
    <n v="22.75"/>
    <n v="208.081494057725"/>
    <m/>
    <n v="100040.747"/>
    <x v="1"/>
    <n v="13987.1795"/>
    <x v="561"/>
    <x v="0"/>
    <m/>
  </r>
  <r>
    <d v="2023-02-17T00:59:54"/>
    <x v="1"/>
    <n v="36"/>
    <s v="VERENZUELA MARTINEZ ALEXANDER"/>
    <x v="1"/>
    <x v="0"/>
    <n v="288"/>
    <n v="26.181818181818201"/>
    <n v="286.11205432937197"/>
    <m/>
    <n v="137556.02720000001"/>
    <x v="0"/>
    <n v="13987.1795"/>
    <x v="561"/>
    <x v="0"/>
    <m/>
  </r>
  <r>
    <d v="2023-02-17T00:59:54"/>
    <x v="1"/>
    <n v="37"/>
    <s v="PIEDRAHITA MADRID SANTIAGO"/>
    <x v="0"/>
    <x v="3"/>
    <n v="216"/>
    <n v="24"/>
    <n v="234.09168081494099"/>
    <m/>
    <n v="112545.8404"/>
    <x v="1"/>
    <n v="13987.1795"/>
    <x v="561"/>
    <x v="0"/>
    <m/>
  </r>
  <r>
    <d v="2023-02-17T00:59:54"/>
    <x v="1"/>
    <n v="38"/>
    <s v="GARCIA DAVID WILSON ALBERTO"/>
    <x v="4"/>
    <x v="3"/>
    <n v="168"/>
    <n v="24"/>
    <n v="182.07130730050901"/>
    <s v="1 Descuento (Despachador Fernando) "/>
    <n v="87535.653699999995"/>
    <x v="0"/>
    <n v="13987.1795"/>
    <x v="561"/>
    <x v="0"/>
    <m/>
  </r>
  <r>
    <d v="2023-02-17T00:59:54"/>
    <x v="1"/>
    <n v="39"/>
    <s v="POSSO CORREA SANTIAGO ELIECER"/>
    <x v="6"/>
    <x v="0"/>
    <n v="211"/>
    <n v="26.375"/>
    <n v="208.081494057725"/>
    <s v="1 Descuento (Propietario) "/>
    <n v="100040.747"/>
    <x v="0"/>
    <n v="13987.1795"/>
    <x v="561"/>
    <x v="0"/>
    <m/>
  </r>
  <r>
    <d v="2023-02-17T00:59:54"/>
    <x v="1"/>
    <n v="40"/>
    <s v="OCAMPO OCAMPO ANTONIO JOSE"/>
    <x v="3"/>
    <x v="0"/>
    <n v="270"/>
    <n v="27"/>
    <n v="260.10186757215598"/>
    <s v="1 Descuento (Jefe de ruta) "/>
    <n v="125050.9338"/>
    <x v="0"/>
    <n v="13987.1795"/>
    <x v="561"/>
    <x v="0"/>
    <m/>
  </r>
  <r>
    <d v="2023-02-18T00:52:09"/>
    <x v="1"/>
    <n v="1"/>
    <s v="RUIZ DANIEL"/>
    <x v="3"/>
    <x v="0"/>
    <n v="247"/>
    <n v="24.7"/>
    <n v="269.033391915641"/>
    <m/>
    <n v="129516.696"/>
    <x v="0"/>
    <n v="14378.3784"/>
    <x v="562"/>
    <x v="0"/>
    <m/>
  </r>
  <r>
    <d v="2023-02-18T00:52:09"/>
    <x v="1"/>
    <n v="2"/>
    <s v="DAVID TORRES GEIDER"/>
    <x v="0"/>
    <x v="3"/>
    <n v="246"/>
    <n v="27.3333333333333"/>
    <n v="242.13005272407699"/>
    <m/>
    <n v="116565.0264"/>
    <x v="1"/>
    <n v="14378.3784"/>
    <x v="562"/>
    <x v="0"/>
    <m/>
  </r>
  <r>
    <d v="2023-02-18T00:52:09"/>
    <x v="1"/>
    <n v="3"/>
    <s v="CANO JIMENEZ ESNEIDER"/>
    <x v="0"/>
    <x v="3"/>
    <n v="235"/>
    <n v="26.1111111111111"/>
    <n v="242.13005272407699"/>
    <m/>
    <n v="116565.0264"/>
    <x v="0"/>
    <n v="14378.3784"/>
    <x v="562"/>
    <x v="0"/>
    <m/>
  </r>
  <r>
    <d v="2023-02-18T00:52:09"/>
    <x v="1"/>
    <n v="4"/>
    <s v="IDARRAGA GARCIA MIGUEL ANGEL"/>
    <x v="4"/>
    <x v="0"/>
    <n v="137"/>
    <n v="19.571428571428601"/>
    <n v="188.32337434094899"/>
    <m/>
    <n v="90661.6872"/>
    <x v="0"/>
    <n v="14378.3784"/>
    <x v="562"/>
    <x v="0"/>
    <m/>
  </r>
  <r>
    <d v="2023-02-18T00:52:09"/>
    <x v="1"/>
    <n v="5"/>
    <s v="ESPINOZA CHAVARRIA GUILLERMO LEON"/>
    <x v="6"/>
    <x v="0"/>
    <n v="227"/>
    <n v="28.375"/>
    <n v="215.226713532513"/>
    <m/>
    <n v="103613.35679999999"/>
    <x v="1"/>
    <n v="14378.3784"/>
    <x v="562"/>
    <x v="0"/>
    <m/>
  </r>
  <r>
    <d v="2023-02-18T00:52:10"/>
    <x v="1"/>
    <n v="6"/>
    <s v="NARANJO NARANJO ELKIN BRAYAN"/>
    <x v="1"/>
    <x v="3"/>
    <n v="338"/>
    <n v="30.727272727272702"/>
    <n v="295.93673110720601"/>
    <s v="4 Descuentos (Despachador fernando, Conduct y Usuarios desubicados) "/>
    <n v="142468.36559999999"/>
    <x v="0"/>
    <n v="14378.3784"/>
    <x v="562"/>
    <x v="0"/>
    <m/>
  </r>
  <r>
    <d v="2023-02-18T00:52:10"/>
    <x v="1"/>
    <n v="7"/>
    <s v="CHALARCA WILSON DE JESUS"/>
    <x v="8"/>
    <x v="0"/>
    <n v="151"/>
    <n v="30.2"/>
    <n v="134.51669595782101"/>
    <m/>
    <n v="64758.347999999998"/>
    <x v="1"/>
    <n v="14378.3784"/>
    <x v="562"/>
    <x v="0"/>
    <m/>
  </r>
  <r>
    <d v="2023-02-18T00:52:10"/>
    <x v="1"/>
    <n v="8"/>
    <s v="VACA FIERRO ROBINSON"/>
    <x v="9"/>
    <x v="0"/>
    <n v="301"/>
    <n v="25.0833333333333"/>
    <n v="322.84007029877"/>
    <s v="4 Descuentos (Despachadora Isabel, Propietario y Conducts)"/>
    <n v="155420.03510000001"/>
    <x v="1"/>
    <n v="14378.3784"/>
    <x v="562"/>
    <x v="0"/>
    <m/>
  </r>
  <r>
    <d v="2023-02-18T00:52:10"/>
    <x v="1"/>
    <n v="9"/>
    <s v="ORTEGA ARROYAVE JUAN PABLO"/>
    <x v="6"/>
    <x v="0"/>
    <n v="220"/>
    <n v="27.5"/>
    <n v="215.226713532513"/>
    <m/>
    <n v="103613.35679999999"/>
    <x v="0"/>
    <n v="14378.3784"/>
    <x v="562"/>
    <x v="0"/>
    <m/>
  </r>
  <r>
    <d v="2023-02-18T00:52:10"/>
    <x v="1"/>
    <n v="10"/>
    <s v="DURANGO MANCO ANDRES DE JESUS"/>
    <x v="2"/>
    <x v="0"/>
    <n v="180"/>
    <n v="30"/>
    <n v="161.420035149385"/>
    <s v="1 Descuento (Conduct)"/>
    <n v="77710.017600000006"/>
    <x v="0"/>
    <n v="14378.3784"/>
    <x v="562"/>
    <x v="0"/>
    <m/>
  </r>
  <r>
    <d v="2023-02-18T00:52:10"/>
    <x v="9"/>
    <n v="11"/>
    <s v="LUJAN LOPERA FABIAN ALEXIS"/>
    <x v="1"/>
    <x v="0"/>
    <n v="268"/>
    <n v="24.363636363636399"/>
    <n v="295.93673110720601"/>
    <s v="2 Descuentos (Conducts) "/>
    <n v="142468.36559999999"/>
    <x v="0"/>
    <n v="14378.3784"/>
    <x v="562"/>
    <x v="0"/>
    <m/>
  </r>
  <r>
    <d v="2023-02-18T00:52:11"/>
    <x v="9"/>
    <n v="12"/>
    <s v="MORALES CASTAEDA JONNY EDISON"/>
    <x v="10"/>
    <x v="1"/>
    <n v="120"/>
    <n v="30"/>
    <n v="107.613356766257"/>
    <m/>
    <n v="51806.678399999997"/>
    <x v="0"/>
    <n v="14378.3784"/>
    <x v="562"/>
    <x v="0"/>
    <m/>
  </r>
  <r>
    <d v="2023-02-18T00:52:11"/>
    <x v="9"/>
    <n v="13"/>
    <s v="BOLIVAR PARIAS RICARDO STIVEN"/>
    <x v="0"/>
    <x v="0"/>
    <n v="264"/>
    <n v="29.3333333333333"/>
    <n v="242.13005272407699"/>
    <m/>
    <n v="116565.0264"/>
    <x v="0"/>
    <n v="14378.3784"/>
    <x v="562"/>
    <x v="0"/>
    <m/>
  </r>
  <r>
    <d v="2023-02-18T00:52:11"/>
    <x v="9"/>
    <n v="14"/>
    <s v="JIMENEZ JIMENEZ OMAR DAVID"/>
    <x v="3"/>
    <x v="3"/>
    <n v="256"/>
    <n v="25.6"/>
    <n v="269.033391915641"/>
    <m/>
    <n v="129516.696"/>
    <x v="1"/>
    <n v="14378.3784"/>
    <x v="562"/>
    <x v="0"/>
    <m/>
  </r>
  <r>
    <d v="2023-02-18T00:52:12"/>
    <x v="9"/>
    <n v="15"/>
    <s v="LONDOO LOPERA DUVAN ANDRES"/>
    <x v="7"/>
    <x v="3"/>
    <n v="73"/>
    <n v="24.3333333333333"/>
    <n v="80.710017574692401"/>
    <m/>
    <n v="38855.008800000003"/>
    <x v="0"/>
    <n v="14378.3784"/>
    <x v="562"/>
    <x v="0"/>
    <m/>
  </r>
  <r>
    <d v="2023-02-18T00:52:12"/>
    <x v="9"/>
    <n v="17"/>
    <s v="ESTRADA DANIEL"/>
    <x v="8"/>
    <x v="1"/>
    <n v="80"/>
    <n v="16"/>
    <n v="134.51669595782101"/>
    <m/>
    <n v="64758.347999999998"/>
    <x v="0"/>
    <n v="14378.3784"/>
    <x v="562"/>
    <x v="0"/>
    <m/>
  </r>
  <r>
    <d v="2023-02-18T00:52:12"/>
    <x v="9"/>
    <n v="18"/>
    <s v="RENDON VIANA HUMBERTO DE JESUS"/>
    <x v="6"/>
    <x v="0"/>
    <n v="205"/>
    <n v="25.625"/>
    <n v="215.226713532513"/>
    <m/>
    <n v="103613.35679999999"/>
    <x v="0"/>
    <n v="14378.3784"/>
    <x v="562"/>
    <x v="0"/>
    <m/>
  </r>
  <r>
    <d v="2023-02-18T00:52:12"/>
    <x v="9"/>
    <n v="19"/>
    <s v="BERMUDEZ HERNAN"/>
    <x v="11"/>
    <x v="1"/>
    <n v="54"/>
    <n v="27"/>
    <n v="53.8066783831283"/>
    <m/>
    <n v="25903.339199999999"/>
    <x v="0"/>
    <n v="14378.3784"/>
    <x v="562"/>
    <x v="0"/>
    <m/>
  </r>
  <r>
    <d v="2023-02-18T00:52:13"/>
    <x v="9"/>
    <n v="20"/>
    <s v="MEJIA YEISON"/>
    <x v="6"/>
    <x v="3"/>
    <n v="269"/>
    <n v="33.625"/>
    <n v="215.226713532513"/>
    <m/>
    <n v="103613.35679999999"/>
    <x v="0"/>
    <n v="14378.3784"/>
    <x v="562"/>
    <x v="0"/>
    <m/>
  </r>
  <r>
    <d v="2023-02-18T00:52:13"/>
    <x v="9"/>
    <n v="21"/>
    <s v="VERENZUELA MARTINEZ ALEXANDER"/>
    <x v="0"/>
    <x v="0"/>
    <n v="261"/>
    <n v="29"/>
    <n v="242.13005272407699"/>
    <s v="1 Descuento (Usuario desubicado) "/>
    <n v="116565.0264"/>
    <x v="0"/>
    <n v="14378.3784"/>
    <x v="562"/>
    <x v="0"/>
    <m/>
  </r>
  <r>
    <d v="2023-02-18T00:52:13"/>
    <x v="9"/>
    <n v="22"/>
    <s v="QUIRAMA CASTAEDA JHON JADER"/>
    <x v="3"/>
    <x v="0"/>
    <n v="233"/>
    <n v="23.3"/>
    <n v="269.033391915641"/>
    <m/>
    <n v="129516.696"/>
    <x v="1"/>
    <n v="14378.3784"/>
    <x v="562"/>
    <x v="0"/>
    <m/>
  </r>
  <r>
    <d v="2023-02-18T00:52:13"/>
    <x v="9"/>
    <n v="23"/>
    <s v="GIL BRAN DUVEIMAR"/>
    <x v="1"/>
    <x v="0"/>
    <n v="316"/>
    <n v="28.727272727272702"/>
    <n v="295.93673110720601"/>
    <m/>
    <n v="142468.36559999999"/>
    <x v="2"/>
    <n v="14378.3784"/>
    <x v="562"/>
    <x v="0"/>
    <m/>
  </r>
  <r>
    <d v="2023-02-18T00:52:14"/>
    <x v="9"/>
    <n v="24"/>
    <s v="GRISALES VILLA JUAN DAVID"/>
    <x v="0"/>
    <x v="0"/>
    <n v="232"/>
    <n v="25.7777777777778"/>
    <n v="242.13005272407699"/>
    <s v="12 Descuentos (Transbordo veh 28) "/>
    <n v="116565.0264"/>
    <x v="0"/>
    <n v="14378.3784"/>
    <x v="562"/>
    <x v="0"/>
    <m/>
  </r>
  <r>
    <d v="2023-02-18T00:52:14"/>
    <x v="9"/>
    <n v="26"/>
    <s v="FRANCO BRAVO JHOAN FERNANDO"/>
    <x v="3"/>
    <x v="0"/>
    <n v="232"/>
    <n v="23.2"/>
    <n v="269.033391915641"/>
    <m/>
    <n v="129516.696"/>
    <x v="0"/>
    <n v="14378.3784"/>
    <x v="562"/>
    <x v="0"/>
    <m/>
  </r>
  <r>
    <d v="2023-02-18T00:52:14"/>
    <x v="9"/>
    <n v="27"/>
    <s v="DURANGO DAVID JOSE"/>
    <x v="0"/>
    <x v="0"/>
    <n v="283"/>
    <n v="31.4444444444444"/>
    <n v="242.13005272407699"/>
    <m/>
    <n v="116565.0264"/>
    <x v="0"/>
    <n v="14378.3784"/>
    <x v="562"/>
    <x v="0"/>
    <m/>
  </r>
  <r>
    <d v="2023-02-18T00:52:15"/>
    <x v="9"/>
    <n v="28"/>
    <s v="ECHAVARRIA TABORDA JEFERSON"/>
    <x v="4"/>
    <x v="0"/>
    <n v="175"/>
    <n v="25"/>
    <n v="188.32337434094899"/>
    <m/>
    <n v="90661.6872"/>
    <x v="0"/>
    <n v="14378.3784"/>
    <x v="562"/>
    <x v="0"/>
    <m/>
  </r>
  <r>
    <d v="2023-02-18T00:52:15"/>
    <x v="9"/>
    <n v="29"/>
    <s v="GIL CORDOBA MATEO"/>
    <x v="8"/>
    <x v="0"/>
    <n v="127"/>
    <n v="25.4"/>
    <n v="134.51669595782101"/>
    <m/>
    <n v="64758.347999999998"/>
    <x v="0"/>
    <n v="14378.3784"/>
    <x v="562"/>
    <x v="0"/>
    <m/>
  </r>
  <r>
    <d v="2023-02-18T00:52:15"/>
    <x v="1"/>
    <n v="31"/>
    <s v="DURANGO PAEZ GILDARDO"/>
    <x v="7"/>
    <x v="3"/>
    <n v="75"/>
    <n v="25"/>
    <n v="80.710017574692401"/>
    <m/>
    <n v="38855.008800000003"/>
    <x v="0"/>
    <n v="14378.3784"/>
    <x v="562"/>
    <x v="0"/>
    <m/>
  </r>
  <r>
    <d v="2023-02-18T00:52:15"/>
    <x v="1"/>
    <n v="33"/>
    <s v="DE OSSA TORRES CARLOS ANDRES"/>
    <x v="0"/>
    <x v="1"/>
    <n v="244"/>
    <n v="27.1111111111111"/>
    <n v="242.13005272407699"/>
    <s v="Se descuenta el viaje de 5 26 am ya que NO ingresa al 13 sin autorizacin, 1 Descuento (Conduct) "/>
    <n v="116565.0264"/>
    <x v="0"/>
    <n v="14378.3784"/>
    <x v="562"/>
    <x v="0"/>
    <m/>
  </r>
  <r>
    <d v="2023-02-18T00:52:16"/>
    <x v="1"/>
    <n v="34"/>
    <s v="MONTOYA OSPINA GILBERTO ANTONIO"/>
    <x v="3"/>
    <x v="0"/>
    <n v="309"/>
    <n v="30.9"/>
    <n v="269.033391915641"/>
    <s v="3 Descuentos (Conducts) "/>
    <n v="129516.696"/>
    <x v="0"/>
    <n v="14378.3784"/>
    <x v="562"/>
    <x v="0"/>
    <m/>
  </r>
  <r>
    <d v="2023-02-18T00:52:16"/>
    <x v="1"/>
    <n v="35"/>
    <s v="LONDOO ORTIZ ARNOLD DAVID"/>
    <x v="0"/>
    <x v="0"/>
    <n v="271"/>
    <n v="30.1111111111111"/>
    <n v="242.13005272407699"/>
    <s v="4 Descuentos (Conducts, Transbordo y Despachador fernando) "/>
    <n v="116565.0264"/>
    <x v="1"/>
    <n v="14378.3784"/>
    <x v="562"/>
    <x v="0"/>
    <m/>
  </r>
  <r>
    <d v="2023-02-18T00:52:16"/>
    <x v="1"/>
    <n v="36"/>
    <s v="LONDOO CADAVID DAVID SANTIAGO"/>
    <x v="3"/>
    <x v="0"/>
    <n v="229"/>
    <n v="22.9"/>
    <n v="269.033391915641"/>
    <m/>
    <n v="129516.696"/>
    <x v="0"/>
    <n v="14378.3784"/>
    <x v="562"/>
    <x v="0"/>
    <m/>
  </r>
  <r>
    <d v="2023-02-18T00:52:16"/>
    <x v="1"/>
    <n v="37"/>
    <s v="HINCAPIE KEVIN"/>
    <x v="3"/>
    <x v="0"/>
    <n v="333"/>
    <n v="33.299999999999997"/>
    <n v="269.033391915641"/>
    <m/>
    <n v="129516.696"/>
    <x v="1"/>
    <n v="14378.3784"/>
    <x v="562"/>
    <x v="0"/>
    <m/>
  </r>
  <r>
    <d v="2023-02-18T00:52:17"/>
    <x v="1"/>
    <n v="38"/>
    <s v="GARCIA DAVID WILSON ALBERTO"/>
    <x v="10"/>
    <x v="0"/>
    <n v="82"/>
    <n v="23.428571428571399"/>
    <n v="94.161687170474494"/>
    <m/>
    <n v="45330.8436"/>
    <x v="0"/>
    <n v="14378.3784"/>
    <x v="562"/>
    <x v="0"/>
    <m/>
  </r>
  <r>
    <d v="2023-02-18T00:52:17"/>
    <x v="1"/>
    <n v="39"/>
    <s v="POSSO CORREA SANTIAGO ELIECER"/>
    <x v="8"/>
    <x v="0"/>
    <n v="156"/>
    <n v="31.2"/>
    <n v="134.51669595782101"/>
    <m/>
    <n v="64758.347999999998"/>
    <x v="0"/>
    <n v="14378.3784"/>
    <x v="562"/>
    <x v="0"/>
    <m/>
  </r>
  <r>
    <d v="2023-02-18T00:52:17"/>
    <x v="1"/>
    <n v="40"/>
    <s v="OCAMPO OCAMPO ANTONIO JOSE"/>
    <x v="3"/>
    <x v="0"/>
    <n v="225"/>
    <n v="22.5"/>
    <n v="269.033391915641"/>
    <s v="1 Descuento (Conduct)"/>
    <n v="129516.696"/>
    <x v="0"/>
    <n v="14378.3784"/>
    <x v="562"/>
    <x v="0"/>
    <m/>
  </r>
  <r>
    <d v="2023-02-19T00:46:36"/>
    <x v="9"/>
    <n v="1"/>
    <s v="RUIZ DANIEL"/>
    <x v="3"/>
    <x v="3"/>
    <n v="214"/>
    <n v="21.4"/>
    <n v="257.003891050584"/>
    <s v="4 Descuentos (Transbordo veh 11 y Despachador estiven)"/>
    <n v="123501.9455"/>
    <x v="0"/>
    <n v="14127.2727"/>
    <x v="563"/>
    <x v="0"/>
    <m/>
  </r>
  <r>
    <d v="2023-02-19T00:46:36"/>
    <x v="9"/>
    <n v="2"/>
    <s v="DAVID TORRES GEIDER"/>
    <x v="1"/>
    <x v="0"/>
    <n v="295"/>
    <n v="26.818181818181799"/>
    <n v="282.70428015564198"/>
    <s v="2 Descuentos (Usuarios desubicados) "/>
    <n v="135852.14009999999"/>
    <x v="1"/>
    <n v="14127.2727"/>
    <x v="563"/>
    <x v="0"/>
    <m/>
  </r>
  <r>
    <d v="2023-02-19T00:46:37"/>
    <x v="9"/>
    <n v="3"/>
    <s v="MEJIA YEISON"/>
    <x v="0"/>
    <x v="3"/>
    <n v="186"/>
    <n v="20.6666666666667"/>
    <n v="231.303501945525"/>
    <s v="8 Descuentos (Incidente con Usuarios) "/>
    <n v="111151.751"/>
    <x v="0"/>
    <n v="14127.2727"/>
    <x v="563"/>
    <x v="0"/>
    <m/>
  </r>
  <r>
    <d v="2023-02-19T00:46:37"/>
    <x v="9"/>
    <n v="4"/>
    <s v="IDARRAGA GARCIA MIGUEL ANGEL"/>
    <x v="0"/>
    <x v="3"/>
    <n v="174"/>
    <n v="19.3333333333333"/>
    <n v="231.303501945525"/>
    <m/>
    <n v="111151.751"/>
    <x v="0"/>
    <n v="14127.2727"/>
    <x v="563"/>
    <x v="0"/>
    <m/>
  </r>
  <r>
    <d v="2023-02-19T00:46:37"/>
    <x v="9"/>
    <n v="7"/>
    <s v="CHALARCA WILSON DE JESUS"/>
    <x v="2"/>
    <x v="1"/>
    <n v="184"/>
    <n v="30.6666666666667"/>
    <n v="154.20233463035001"/>
    <m/>
    <n v="74101.167300000001"/>
    <x v="1"/>
    <n v="14127.2727"/>
    <x v="563"/>
    <x v="0"/>
    <m/>
  </r>
  <r>
    <d v="2023-02-19T00:46:37"/>
    <x v="9"/>
    <n v="8"/>
    <s v="LONDOO CADAVID DAVID SANTIAGO"/>
    <x v="3"/>
    <x v="3"/>
    <n v="252"/>
    <n v="25.2"/>
    <n v="257.003891050584"/>
    <s v="1 Descuento (Propietario) "/>
    <n v="123501.9455"/>
    <x v="1"/>
    <n v="14127.2727"/>
    <x v="563"/>
    <x v="0"/>
    <m/>
  </r>
  <r>
    <d v="2023-02-19T00:46:37"/>
    <x v="1"/>
    <n v="11"/>
    <s v="LUJAN LOPERA FABIAN ALEXIS"/>
    <x v="6"/>
    <x v="3"/>
    <n v="209"/>
    <n v="26.125"/>
    <n v="205.60311284046699"/>
    <s v="3 Descuentos (Conducts y Despachador estiven) "/>
    <n v="98801.556400000001"/>
    <x v="0"/>
    <n v="14127.2727"/>
    <x v="563"/>
    <x v="0"/>
    <m/>
  </r>
  <r>
    <d v="2023-02-19T00:46:37"/>
    <x v="1"/>
    <n v="12"/>
    <s v="MORALES CASTAEDA JONNY EDISON"/>
    <x v="3"/>
    <x v="3"/>
    <n v="288"/>
    <n v="28.8"/>
    <n v="257.003891050584"/>
    <s v="10 Descuentos (Transbordo veh 30, Conduct y Propietario) "/>
    <n v="123501.9455"/>
    <x v="0"/>
    <n v="14127.2727"/>
    <x v="563"/>
    <x v="0"/>
    <m/>
  </r>
  <r>
    <d v="2023-02-19T00:46:38"/>
    <x v="1"/>
    <n v="13"/>
    <s v="BOLIVAR PARIAS RICARDO STIVEN"/>
    <x v="6"/>
    <x v="0"/>
    <n v="209"/>
    <n v="26.125"/>
    <n v="205.60311284046699"/>
    <m/>
    <n v="98801.556400000001"/>
    <x v="0"/>
    <n v="14127.2727"/>
    <x v="563"/>
    <x v="0"/>
    <m/>
  </r>
  <r>
    <d v="2023-02-19T00:46:38"/>
    <x v="1"/>
    <n v="14"/>
    <s v="JIMENEZ JIMENEZ OMAR DAVID"/>
    <x v="0"/>
    <x v="3"/>
    <n v="237"/>
    <n v="26.3333333333333"/>
    <n v="231.303501945525"/>
    <s v="3 Descuentos (Conducts y Despachador fernando) "/>
    <n v="111151.751"/>
    <x v="1"/>
    <n v="14127.2727"/>
    <x v="563"/>
    <x v="0"/>
    <m/>
  </r>
  <r>
    <d v="2023-02-19T00:46:38"/>
    <x v="1"/>
    <n v="16"/>
    <s v="VERENZUELA MARTINEZ ALEXANDER"/>
    <x v="3"/>
    <x v="0"/>
    <n v="317"/>
    <n v="31.7"/>
    <n v="257.003891050584"/>
    <s v="2 Descuentos (Despachador fernando y conduct) "/>
    <n v="123501.9455"/>
    <x v="0"/>
    <n v="14127.2727"/>
    <x v="563"/>
    <x v="0"/>
    <m/>
  </r>
  <r>
    <d v="2023-02-19T00:46:38"/>
    <x v="1"/>
    <n v="17"/>
    <s v="ESTRADA DANIEL"/>
    <x v="8"/>
    <x v="3"/>
    <n v="94"/>
    <n v="18.8"/>
    <n v="128.501945525292"/>
    <s v="1 Descuento (Conduct) "/>
    <n v="61750.972800000003"/>
    <x v="0"/>
    <n v="14127.2727"/>
    <x v="563"/>
    <x v="0"/>
    <m/>
  </r>
  <r>
    <d v="2023-02-19T00:46:38"/>
    <x v="1"/>
    <n v="18"/>
    <s v="RENDON VIANA HUMBERTO DE JESUS"/>
    <x v="3"/>
    <x v="3"/>
    <n v="265"/>
    <n v="26.5"/>
    <n v="257.003891050584"/>
    <m/>
    <n v="123501.9455"/>
    <x v="0"/>
    <n v="14127.2727"/>
    <x v="563"/>
    <x v="0"/>
    <m/>
  </r>
  <r>
    <d v="2023-02-19T00:46:39"/>
    <x v="1"/>
    <n v="19"/>
    <s v="BERMUDEZ HERNAN"/>
    <x v="2"/>
    <x v="0"/>
    <n v="143"/>
    <n v="23.8333333333333"/>
    <n v="154.20233463035001"/>
    <m/>
    <n v="74101.167300000001"/>
    <x v="0"/>
    <n v="14127.2727"/>
    <x v="563"/>
    <x v="0"/>
    <m/>
  </r>
  <r>
    <d v="2023-02-19T00:46:39"/>
    <x v="1"/>
    <n v="20"/>
    <s v="TABORDA ROJAS DIEGO ALEJANDRO"/>
    <x v="6"/>
    <x v="0"/>
    <n v="259"/>
    <n v="32.375"/>
    <n v="205.60311284046699"/>
    <m/>
    <n v="98801.556400000001"/>
    <x v="0"/>
    <n v="14127.2727"/>
    <x v="563"/>
    <x v="0"/>
    <m/>
  </r>
  <r>
    <d v="2023-02-19T00:46:39"/>
    <x v="1"/>
    <n v="21"/>
    <s v="MONSALVE OCAMPO EDISON GUSTAVO"/>
    <x v="6"/>
    <x v="0"/>
    <n v="198"/>
    <n v="24.75"/>
    <n v="205.60311284046699"/>
    <m/>
    <n v="98801.556400000001"/>
    <x v="0"/>
    <n v="14127.2727"/>
    <x v="563"/>
    <x v="0"/>
    <m/>
  </r>
  <r>
    <d v="2023-02-19T00:46:39"/>
    <x v="1"/>
    <n v="22"/>
    <s v="QUIRAMA CASTAEDA JHON JADER"/>
    <x v="2"/>
    <x v="0"/>
    <n v="105"/>
    <n v="19.090909090909101"/>
    <n v="141.35214007782099"/>
    <m/>
    <n v="67926.070000000007"/>
    <x v="1"/>
    <n v="14127.2727"/>
    <x v="563"/>
    <x v="0"/>
    <m/>
  </r>
  <r>
    <d v="2023-02-19T00:46:39"/>
    <x v="1"/>
    <n v="23"/>
    <s v="GIL CORDOBA MATEO"/>
    <x v="4"/>
    <x v="0"/>
    <n v="170"/>
    <n v="24.285714285714299"/>
    <n v="179.90272373540901"/>
    <m/>
    <n v="86451.361900000004"/>
    <x v="2"/>
    <n v="14127.2727"/>
    <x v="563"/>
    <x v="0"/>
    <m/>
  </r>
  <r>
    <d v="2023-02-19T00:46:39"/>
    <x v="1"/>
    <n v="24"/>
    <s v="GRISALES VILLA JUAN DAVID"/>
    <x v="6"/>
    <x v="0"/>
    <n v="255"/>
    <n v="31.875"/>
    <n v="205.60311284046699"/>
    <m/>
    <n v="98801.556400000001"/>
    <x v="0"/>
    <n v="14127.2727"/>
    <x v="563"/>
    <x v="0"/>
    <m/>
  </r>
  <r>
    <d v="2023-02-19T00:46:40"/>
    <x v="1"/>
    <n v="26"/>
    <s v="FRANCO BRAVO JHOAN FERNANDO"/>
    <x v="4"/>
    <x v="0"/>
    <n v="154"/>
    <n v="22"/>
    <n v="179.90272373540901"/>
    <m/>
    <n v="86451.361900000004"/>
    <x v="0"/>
    <n v="14127.2727"/>
    <x v="563"/>
    <x v="0"/>
    <m/>
  </r>
  <r>
    <d v="2023-02-19T00:46:40"/>
    <x v="1"/>
    <n v="27"/>
    <s v="DURANGO DAVID JOSE"/>
    <x v="10"/>
    <x v="0"/>
    <n v="88"/>
    <n v="22"/>
    <n v="102.801556420233"/>
    <m/>
    <n v="49400.778200000001"/>
    <x v="0"/>
    <n v="14127.2727"/>
    <x v="563"/>
    <x v="0"/>
    <m/>
  </r>
  <r>
    <d v="2023-02-19T00:46:40"/>
    <x v="1"/>
    <n v="28"/>
    <s v="ECHAVARRIA TABORDA JEFERSON"/>
    <x v="2"/>
    <x v="0"/>
    <n v="147"/>
    <n v="24.5"/>
    <n v="154.20233463035001"/>
    <s v="1 Descuento (Conduct) "/>
    <n v="74101.167300000001"/>
    <x v="0"/>
    <n v="14127.2727"/>
    <x v="563"/>
    <x v="0"/>
    <m/>
  </r>
  <r>
    <d v="2023-02-19T00:46:40"/>
    <x v="1"/>
    <n v="29"/>
    <s v="VALENCIA MENDOZA JHON"/>
    <x v="6"/>
    <x v="0"/>
    <n v="210"/>
    <n v="26.25"/>
    <n v="205.60311284046699"/>
    <m/>
    <n v="98801.556400000001"/>
    <x v="0"/>
    <n v="14127.2727"/>
    <x v="563"/>
    <x v="0"/>
    <m/>
  </r>
  <r>
    <d v="2023-02-19T00:46:40"/>
    <x v="9"/>
    <n v="30"/>
    <s v="HIGUITA JHOSIMAR"/>
    <x v="6"/>
    <x v="1"/>
    <n v="220"/>
    <n v="27.5"/>
    <n v="205.60311284046699"/>
    <m/>
    <n v="98801.556400000001"/>
    <x v="0"/>
    <n v="14127.2727"/>
    <x v="563"/>
    <x v="0"/>
    <m/>
  </r>
  <r>
    <d v="2023-02-19T00:46:41"/>
    <x v="9"/>
    <n v="33"/>
    <s v="DURANGO PAEZ GILDARDO"/>
    <x v="0"/>
    <x v="0"/>
    <n v="201"/>
    <n v="22.3333333333333"/>
    <n v="231.303501945525"/>
    <s v="22 Descuentos (Incidente con Usuarios)"/>
    <n v="111151.751"/>
    <x v="0"/>
    <n v="14127.2727"/>
    <x v="563"/>
    <x v="0"/>
    <m/>
  </r>
  <r>
    <d v="2023-02-19T00:46:41"/>
    <x v="9"/>
    <n v="34"/>
    <s v="MONTOYA OSPINA GILBERTO ANTONIO"/>
    <x v="9"/>
    <x v="0"/>
    <n v="343"/>
    <n v="28.5833333333333"/>
    <n v="308.40466926070002"/>
    <m/>
    <n v="148202.3346"/>
    <x v="0"/>
    <n v="14127.2727"/>
    <x v="563"/>
    <x v="0"/>
    <m/>
  </r>
  <r>
    <d v="2023-02-19T00:46:41"/>
    <x v="9"/>
    <n v="35"/>
    <s v="URIBE HERRERA JUAN ESTEBAN"/>
    <x v="0"/>
    <x v="0"/>
    <n v="238"/>
    <n v="26.4444444444444"/>
    <n v="231.303501945525"/>
    <s v="4 Descuentos (Transbordo veh 01 y Conduct)"/>
    <n v="111151.751"/>
    <x v="1"/>
    <n v="14127.2727"/>
    <x v="563"/>
    <x v="0"/>
    <m/>
  </r>
  <r>
    <d v="2023-02-19T00:46:41"/>
    <x v="9"/>
    <n v="36"/>
    <s v="MARTINEZ CHAVERRA LUIS NORBERTO"/>
    <x v="3"/>
    <x v="0"/>
    <n v="241"/>
    <n v="24.1"/>
    <n v="257.003891050584"/>
    <m/>
    <n v="123501.9455"/>
    <x v="0"/>
    <n v="14127.2727"/>
    <x v="563"/>
    <x v="0"/>
    <m/>
  </r>
  <r>
    <d v="2023-02-19T00:46:41"/>
    <x v="9"/>
    <n v="37"/>
    <s v="HINCAPIE KEVIN"/>
    <x v="3"/>
    <x v="0"/>
    <n v="281"/>
    <n v="28.1"/>
    <n v="257.003891050584"/>
    <m/>
    <n v="123501.9455"/>
    <x v="1"/>
    <n v="14127.2727"/>
    <x v="563"/>
    <x v="0"/>
    <m/>
  </r>
  <r>
    <d v="2023-02-19T00:46:41"/>
    <x v="9"/>
    <n v="38"/>
    <s v="GARCIA DAVID WILSON ALBERTO"/>
    <x v="11"/>
    <x v="0"/>
    <n v="83"/>
    <n v="33.200000000000003"/>
    <n v="64.250972762645901"/>
    <m/>
    <n v="30875.486400000002"/>
    <x v="0"/>
    <n v="14127.2727"/>
    <x v="563"/>
    <x v="0"/>
    <m/>
  </r>
  <r>
    <d v="2023-02-19T00:46:42"/>
    <x v="9"/>
    <n v="40"/>
    <s v="OCAMPO OCAMPO ANTONIO JOSE"/>
    <x v="4"/>
    <x v="0"/>
    <n v="164"/>
    <n v="23.428571428571399"/>
    <n v="179.90272373540901"/>
    <s v="2 Descuentos (Usuarios desubicados) "/>
    <n v="86451.361900000004"/>
    <x v="0"/>
    <n v="14127.2727"/>
    <x v="563"/>
    <x v="0"/>
    <m/>
  </r>
  <r>
    <d v="2023-02-19T00:46:42"/>
    <x v="9"/>
    <n v="41"/>
    <s v="DE OSSA TORRES CARLOS ANDRES"/>
    <x v="4"/>
    <x v="0"/>
    <n v="181"/>
    <n v="25.8571428571429"/>
    <n v="179.90272373540901"/>
    <m/>
    <n v="86451.361900000004"/>
    <x v="1"/>
    <n v="14127.2727"/>
    <x v="563"/>
    <x v="0"/>
    <m/>
  </r>
  <r>
    <d v="2023-02-19T23:18:04"/>
    <x v="11"/>
    <n v="16"/>
    <s v="BARRANTES GALLEGO DANIEL CAMILO"/>
    <x v="0"/>
    <x v="0"/>
    <n v="214"/>
    <n v="23.7777777777778"/>
    <n v="199.14199395770399"/>
    <s v="5 Descuentos (Incidente con Usuarios) "/>
    <n v="95070.997000000003"/>
    <x v="0"/>
    <n v="14705.263199999999"/>
    <x v="564"/>
    <x v="0"/>
    <m/>
  </r>
  <r>
    <d v="2023-02-19T23:18:04"/>
    <x v="11"/>
    <n v="20"/>
    <s v="LONDOO CADAVID DAVID SANTIAGO"/>
    <x v="4"/>
    <x v="0"/>
    <n v="121"/>
    <n v="17.285714285714299"/>
    <n v="154.888217522659"/>
    <m/>
    <n v="73944.108800000002"/>
    <x v="0"/>
    <n v="14705.263199999999"/>
    <x v="564"/>
    <x v="0"/>
    <m/>
  </r>
  <r>
    <d v="2023-02-19T23:18:04"/>
    <x v="11"/>
    <n v="21"/>
    <s v="VERENZUELA MARTINEZ ALEXANDER"/>
    <x v="0"/>
    <x v="0"/>
    <n v="207"/>
    <n v="23"/>
    <n v="199.14199395770399"/>
    <m/>
    <n v="95070.997000000003"/>
    <x v="0"/>
    <n v="14705.263199999999"/>
    <x v="564"/>
    <x v="0"/>
    <m/>
  </r>
  <r>
    <d v="2023-02-19T23:18:04"/>
    <x v="11"/>
    <n v="22"/>
    <s v="QUIRAMA CASTAEDA JHON JADER"/>
    <x v="0"/>
    <x v="0"/>
    <n v="174"/>
    <n v="19.3333333333333"/>
    <n v="199.14199395770399"/>
    <m/>
    <n v="95070.997000000003"/>
    <x v="1"/>
    <n v="14705.263199999999"/>
    <x v="564"/>
    <x v="0"/>
    <m/>
  </r>
  <r>
    <d v="2023-02-19T23:18:04"/>
    <x v="11"/>
    <n v="23"/>
    <s v="GIL CORDOBA MATEO"/>
    <x v="2"/>
    <x v="1"/>
    <n v="133"/>
    <n v="22.1666666666667"/>
    <n v="132.761329305136"/>
    <m/>
    <n v="63380.664700000001"/>
    <x v="2"/>
    <n v="14705.263199999999"/>
    <x v="564"/>
    <x v="0"/>
    <m/>
  </r>
  <r>
    <d v="2023-02-19T23:18:05"/>
    <x v="11"/>
    <n v="24"/>
    <s v="GRISALES VILLA JUAN DAVID"/>
    <x v="6"/>
    <x v="0"/>
    <n v="141"/>
    <n v="17.625"/>
    <n v="177.01510574018101"/>
    <m/>
    <n v="84507.552899999995"/>
    <x v="0"/>
    <n v="14705.263199999999"/>
    <x v="564"/>
    <x v="0"/>
    <m/>
  </r>
  <r>
    <d v="2023-02-19T23:18:05"/>
    <x v="11"/>
    <n v="27"/>
    <s v="DURANGO DAVID JOSE"/>
    <x v="0"/>
    <x v="0"/>
    <n v="200"/>
    <n v="22.2222222222222"/>
    <n v="199.14199395770399"/>
    <m/>
    <n v="95070.997000000003"/>
    <x v="0"/>
    <n v="14705.263199999999"/>
    <x v="564"/>
    <x v="0"/>
    <m/>
  </r>
  <r>
    <d v="2023-02-19T23:18:05"/>
    <x v="11"/>
    <n v="28"/>
    <s v="ECHAVARRIA TABORDA JEFERSON"/>
    <x v="0"/>
    <x v="0"/>
    <n v="211"/>
    <n v="23.4444444444444"/>
    <n v="199.14199395770399"/>
    <s v="10 Descuentos (Transbordo veh 30)"/>
    <n v="95070.997000000003"/>
    <x v="0"/>
    <n v="14705.263199999999"/>
    <x v="564"/>
    <x v="0"/>
    <m/>
  </r>
  <r>
    <d v="2023-02-19T23:18:05"/>
    <x v="11"/>
    <n v="29"/>
    <s v="VALENCIA MENDOZA JHON"/>
    <x v="3"/>
    <x v="0"/>
    <n v="196"/>
    <n v="19.600000000000001"/>
    <n v="221.26888217522699"/>
    <m/>
    <n v="105634.4411"/>
    <x v="0"/>
    <n v="14705.263199999999"/>
    <x v="564"/>
    <x v="0"/>
    <m/>
  </r>
  <r>
    <d v="2023-02-19T23:18:06"/>
    <x v="11"/>
    <n v="30"/>
    <s v="HIGUITA JHOSIMAR"/>
    <x v="6"/>
    <x v="0"/>
    <n v="205"/>
    <n v="27.3333333333333"/>
    <n v="165.95166163142"/>
    <m/>
    <n v="79225.830799999996"/>
    <x v="0"/>
    <n v="14705.263199999999"/>
    <x v="564"/>
    <x v="0"/>
    <m/>
  </r>
  <r>
    <d v="2023-02-19T23:18:06"/>
    <x v="11"/>
    <n v="33"/>
    <s v="DE OSSA TORRES CARLOS ANDRES"/>
    <x v="1"/>
    <x v="0"/>
    <n v="273"/>
    <n v="24.818181818181799"/>
    <n v="243.395770392749"/>
    <m/>
    <n v="116197.8852"/>
    <x v="0"/>
    <n v="14705.263199999999"/>
    <x v="564"/>
    <x v="0"/>
    <m/>
  </r>
  <r>
    <d v="2023-02-19T23:18:06"/>
    <x v="11"/>
    <n v="34"/>
    <s v="LONDOO LOPERA DUVAN ANDRES"/>
    <x v="1"/>
    <x v="0"/>
    <n v="259"/>
    <n v="23.545454545454501"/>
    <n v="243.395770392749"/>
    <s v="13 Descuentos (Transbordo veh 30)"/>
    <n v="116197.8852"/>
    <x v="0"/>
    <n v="14705.263199999999"/>
    <x v="564"/>
    <x v="0"/>
    <m/>
  </r>
  <r>
    <d v="2023-02-19T23:18:07"/>
    <x v="11"/>
    <n v="35"/>
    <s v="URIBE HERRERA JUAN ESTEBAN"/>
    <x v="6"/>
    <x v="0"/>
    <n v="152"/>
    <n v="19"/>
    <n v="177.01510574018101"/>
    <m/>
    <n v="84507.552899999995"/>
    <x v="1"/>
    <n v="14705.263199999999"/>
    <x v="564"/>
    <x v="0"/>
    <m/>
  </r>
  <r>
    <d v="2023-02-19T23:18:07"/>
    <x v="11"/>
    <n v="36"/>
    <s v="MARTINEZ CHAVERRA LUIS NORBERTO"/>
    <x v="3"/>
    <x v="0"/>
    <n v="267"/>
    <n v="26.7"/>
    <n v="221.26888217522699"/>
    <m/>
    <n v="105634.4411"/>
    <x v="0"/>
    <n v="14705.263199999999"/>
    <x v="564"/>
    <x v="0"/>
    <m/>
  </r>
  <r>
    <d v="2023-02-19T23:18:07"/>
    <x v="11"/>
    <n v="37"/>
    <s v="HINCAPIE KEVIN"/>
    <x v="1"/>
    <x v="0"/>
    <n v="225"/>
    <n v="20.454545454545499"/>
    <n v="243.395770392749"/>
    <m/>
    <n v="116197.8852"/>
    <x v="1"/>
    <n v="14705.263199999999"/>
    <x v="564"/>
    <x v="0"/>
    <m/>
  </r>
  <r>
    <d v="2023-02-19T23:18:07"/>
    <x v="11"/>
    <n v="38"/>
    <s v="DURANGO PAEZ GILDARDO"/>
    <x v="1"/>
    <x v="0"/>
    <n v="260"/>
    <n v="23.636363636363601"/>
    <n v="243.395770392749"/>
    <m/>
    <n v="116197.8852"/>
    <x v="0"/>
    <n v="14705.263199999999"/>
    <x v="564"/>
    <x v="0"/>
    <m/>
  </r>
  <r>
    <d v="2023-02-19T23:18:08"/>
    <x v="11"/>
    <n v="40"/>
    <s v="LONDOO ORTIZ ARNOLD DAVID"/>
    <x v="1"/>
    <x v="0"/>
    <n v="240"/>
    <n v="21.818181818181799"/>
    <n v="243.395770392749"/>
    <m/>
    <n v="116197.8852"/>
    <x v="0"/>
    <n v="14705.263199999999"/>
    <x v="564"/>
    <x v="0"/>
    <m/>
  </r>
  <r>
    <d v="2023-02-19T23:18:08"/>
    <x v="11"/>
    <n v="41"/>
    <s v="GARCIA DAVID WILSON ALBERTO"/>
    <x v="0"/>
    <x v="0"/>
    <n v="184"/>
    <n v="20.4444444444444"/>
    <n v="199.14199395770399"/>
    <m/>
    <n v="95070.997000000003"/>
    <x v="1"/>
    <n v="14705.263199999999"/>
    <x v="564"/>
    <x v="0"/>
    <m/>
  </r>
  <r>
    <d v="2023-02-21T01:35:17"/>
    <x v="1"/>
    <n v="1"/>
    <s v="NARANJO USME DUVAN ANDRES"/>
    <x v="6"/>
    <x v="1"/>
    <n v="213"/>
    <n v="26.625"/>
    <n v="214.43902439024399"/>
    <s v="2 Descuentos (Usuarios desubicados) "/>
    <n v="103219.5122"/>
    <x v="0"/>
    <n v="15837.142900000001"/>
    <x v="565"/>
    <x v="0"/>
    <m/>
  </r>
  <r>
    <d v="2023-02-21T01:35:17"/>
    <x v="1"/>
    <n v="2"/>
    <s v="DAVID TORRES GEIDER"/>
    <x v="6"/>
    <x v="1"/>
    <n v="249"/>
    <n v="31.125"/>
    <n v="214.43902439024399"/>
    <s v="6 Descuentos (Transbordo) "/>
    <n v="103219.5122"/>
    <x v="1"/>
    <n v="15837.142900000001"/>
    <x v="565"/>
    <x v="0"/>
    <m/>
  </r>
  <r>
    <d v="2023-02-21T01:35:17"/>
    <x v="1"/>
    <n v="3"/>
    <s v="CANO JIMENEZ ESNEIDER"/>
    <x v="0"/>
    <x v="3"/>
    <n v="202"/>
    <n v="22.4444444444444"/>
    <n v="241.243902439024"/>
    <m/>
    <n v="116121.9512"/>
    <x v="0"/>
    <n v="15837.142900000001"/>
    <x v="565"/>
    <x v="0"/>
    <m/>
  </r>
  <r>
    <d v="2023-02-21T01:35:18"/>
    <x v="1"/>
    <n v="5"/>
    <s v="MARTINEZ MANCO JUAN FELIPE"/>
    <x v="6"/>
    <x v="0"/>
    <n v="200"/>
    <n v="25"/>
    <n v="214.43902439024399"/>
    <m/>
    <n v="103219.5122"/>
    <x v="1"/>
    <n v="15837.142900000001"/>
    <x v="565"/>
    <x v="0"/>
    <m/>
  </r>
  <r>
    <d v="2023-02-21T01:35:18"/>
    <x v="1"/>
    <n v="6"/>
    <s v="NARANJO NARANJO ELKIN BRAYAN"/>
    <x v="3"/>
    <x v="0"/>
    <n v="298"/>
    <n v="29.8"/>
    <n v="268.048780487805"/>
    <m/>
    <n v="129024.39019999999"/>
    <x v="0"/>
    <n v="15837.142900000001"/>
    <x v="565"/>
    <x v="0"/>
    <m/>
  </r>
  <r>
    <d v="2023-02-21T01:35:18"/>
    <x v="1"/>
    <n v="8"/>
    <s v="VACA FIERRO ROBINSON"/>
    <x v="0"/>
    <x v="0"/>
    <n v="275"/>
    <n v="30.5555555555556"/>
    <n v="241.243902439024"/>
    <s v="1 Descuento (Usuario desubicado)"/>
    <n v="116121.9512"/>
    <x v="1"/>
    <n v="15837.142900000001"/>
    <x v="565"/>
    <x v="0"/>
    <m/>
  </r>
  <r>
    <d v="2023-02-21T01:35:18"/>
    <x v="1"/>
    <n v="10"/>
    <s v="PIEDRAHITA MADRID SANTIAGO"/>
    <x v="2"/>
    <x v="0"/>
    <n v="129"/>
    <n v="21.5"/>
    <n v="160.829268292683"/>
    <m/>
    <n v="77414.634099999996"/>
    <x v="0"/>
    <n v="15837.142900000001"/>
    <x v="565"/>
    <x v="0"/>
    <m/>
  </r>
  <r>
    <d v="2023-02-21T01:35:18"/>
    <x v="9"/>
    <n v="11"/>
    <s v="LUJAN LOPERA FABIAN ALEXIS"/>
    <x v="0"/>
    <x v="3"/>
    <n v="289"/>
    <n v="32.1111111111111"/>
    <n v="241.243902439024"/>
    <m/>
    <n v="116121.9512"/>
    <x v="0"/>
    <n v="15837.142900000001"/>
    <x v="565"/>
    <x v="0"/>
    <m/>
  </r>
  <r>
    <d v="2023-02-21T01:35:18"/>
    <x v="9"/>
    <n v="12"/>
    <s v="MORALES CASTAEDA JONNY EDISON"/>
    <x v="6"/>
    <x v="0"/>
    <n v="262"/>
    <n v="32.75"/>
    <n v="214.43902439024399"/>
    <s v="2 Descuentos (Propietario y Despachador fernando) "/>
    <n v="103219.5122"/>
    <x v="0"/>
    <n v="15837.142900000001"/>
    <x v="565"/>
    <x v="0"/>
    <m/>
  </r>
  <r>
    <d v="2023-02-21T01:35:19"/>
    <x v="9"/>
    <n v="13"/>
    <s v="BOLIVAR PARIAS RICARDO STIVEN"/>
    <x v="2"/>
    <x v="0"/>
    <n v="177"/>
    <n v="29.5"/>
    <n v="160.829268292683"/>
    <m/>
    <n v="77414.634099999996"/>
    <x v="0"/>
    <n v="15837.142900000001"/>
    <x v="565"/>
    <x v="0"/>
    <m/>
  </r>
  <r>
    <d v="2023-02-21T01:35:19"/>
    <x v="9"/>
    <n v="14"/>
    <s v="CARVAJAL SALAZAR HECTOR MARINO"/>
    <x v="0"/>
    <x v="3"/>
    <n v="206"/>
    <n v="22.8888888888889"/>
    <n v="241.243902439024"/>
    <s v="2 Descuentos (Usuarios con movilidad reducida) "/>
    <n v="116121.9512"/>
    <x v="1"/>
    <n v="15837.142900000001"/>
    <x v="565"/>
    <x v="0"/>
    <m/>
  </r>
  <r>
    <d v="2023-02-21T01:35:19"/>
    <x v="9"/>
    <n v="16"/>
    <s v="BARRANTES GALLEGO DANIEL CAMILO"/>
    <x v="1"/>
    <x v="3"/>
    <n v="322"/>
    <n v="29.272727272727298"/>
    <n v="294.85365853658499"/>
    <s v="2 Descuentos (Propietario y Conduct) "/>
    <n v="141926.82930000001"/>
    <x v="0"/>
    <n v="15837.142900000001"/>
    <x v="565"/>
    <x v="0"/>
    <m/>
  </r>
  <r>
    <d v="2023-02-21T01:35:19"/>
    <x v="9"/>
    <n v="17"/>
    <s v="ESTRADA DANIEL"/>
    <x v="4"/>
    <x v="0"/>
    <n v="162"/>
    <n v="23.1428571428571"/>
    <n v="187.63414634146301"/>
    <s v="1 Descuento (Usuario desubicado)"/>
    <n v="90317.073199999999"/>
    <x v="0"/>
    <n v="15837.142900000001"/>
    <x v="565"/>
    <x v="0"/>
    <m/>
  </r>
  <r>
    <d v="2023-02-21T01:35:19"/>
    <x v="9"/>
    <n v="18"/>
    <s v="RENDON VIANA HUMBERTO DE JESUS"/>
    <x v="7"/>
    <x v="0"/>
    <n v="95"/>
    <n v="31.6666666666667"/>
    <n v="80.414634146341498"/>
    <m/>
    <n v="38707.3171"/>
    <x v="0"/>
    <n v="15837.142900000001"/>
    <x v="565"/>
    <x v="0"/>
    <m/>
  </r>
  <r>
    <d v="2023-02-21T01:35:19"/>
    <x v="9"/>
    <n v="19"/>
    <s v="BERMUDEZ HERNAN"/>
    <x v="4"/>
    <x v="0"/>
    <n v="170"/>
    <n v="24.285714285714299"/>
    <n v="187.63414634146301"/>
    <m/>
    <n v="90317.073199999999"/>
    <x v="0"/>
    <n v="15837.142900000001"/>
    <x v="565"/>
    <x v="0"/>
    <m/>
  </r>
  <r>
    <d v="2023-02-21T01:35:20"/>
    <x v="9"/>
    <n v="20"/>
    <s v="TABORDA ROJAS DIEGO ALEJANDRO"/>
    <x v="3"/>
    <x v="0"/>
    <n v="290"/>
    <n v="29"/>
    <n v="268.048780487805"/>
    <m/>
    <n v="129024.39019999999"/>
    <x v="0"/>
    <n v="15837.142900000001"/>
    <x v="565"/>
    <x v="0"/>
    <m/>
  </r>
  <r>
    <d v="2023-02-21T01:35:20"/>
    <x v="1"/>
    <n v="21"/>
    <s v="MONSALVE OCAMPO EDISON GUSTAVO"/>
    <x v="3"/>
    <x v="0"/>
    <n v="220"/>
    <n v="22"/>
    <n v="268.048780487805"/>
    <m/>
    <n v="129024.39019999999"/>
    <x v="0"/>
    <n v="15837.142900000001"/>
    <x v="565"/>
    <x v="0"/>
    <m/>
  </r>
  <r>
    <d v="2023-02-21T01:35:20"/>
    <x v="1"/>
    <n v="22"/>
    <s v="QUIRAMA CASTAEDA JHON JADER"/>
    <x v="3"/>
    <x v="0"/>
    <n v="249"/>
    <n v="24.9"/>
    <n v="268.048780487805"/>
    <m/>
    <n v="129024.39019999999"/>
    <x v="1"/>
    <n v="15837.142900000001"/>
    <x v="565"/>
    <x v="0"/>
    <m/>
  </r>
  <r>
    <d v="2023-02-21T01:35:20"/>
    <x v="1"/>
    <n v="23"/>
    <s v="GIL BRAN DUVEIMAR"/>
    <x v="3"/>
    <x v="0"/>
    <n v="252"/>
    <n v="25.2"/>
    <n v="268.048780487805"/>
    <s v="1 Descuento (Despachador fernando) "/>
    <n v="129024.39019999999"/>
    <x v="2"/>
    <n v="15837.142900000001"/>
    <x v="565"/>
    <x v="0"/>
    <m/>
  </r>
  <r>
    <d v="2023-02-21T01:35:20"/>
    <x v="1"/>
    <n v="24"/>
    <s v="RUA DANIEL"/>
    <x v="6"/>
    <x v="1"/>
    <n v="208"/>
    <n v="26"/>
    <n v="214.43902439024399"/>
    <s v="2 Descuentos (Conducts) "/>
    <n v="103219.5122"/>
    <x v="0"/>
    <n v="15837.142900000001"/>
    <x v="565"/>
    <x v="0"/>
    <m/>
  </r>
  <r>
    <d v="2023-02-21T01:35:21"/>
    <x v="1"/>
    <n v="26"/>
    <s v="ESPINOZA CHAVARRIA GUILLERMO LEON"/>
    <x v="4"/>
    <x v="0"/>
    <n v="148"/>
    <n v="21.1428571428571"/>
    <n v="187.63414634146301"/>
    <m/>
    <n v="90317.073199999999"/>
    <x v="0"/>
    <n v="15837.142900000001"/>
    <x v="565"/>
    <x v="0"/>
    <m/>
  </r>
  <r>
    <d v="2023-02-21T01:35:21"/>
    <x v="1"/>
    <n v="27"/>
    <s v="HENAO MUOZ FERNEY"/>
    <x v="4"/>
    <x v="0"/>
    <n v="217"/>
    <n v="31"/>
    <n v="187.63414634146301"/>
    <m/>
    <n v="90317.073199999999"/>
    <x v="0"/>
    <n v="15837.142900000001"/>
    <x v="565"/>
    <x v="0"/>
    <m/>
  </r>
  <r>
    <d v="2023-02-21T01:35:21"/>
    <x v="1"/>
    <n v="28"/>
    <s v="MEJIA YEISON"/>
    <x v="6"/>
    <x v="0"/>
    <n v="232"/>
    <n v="29"/>
    <n v="214.43902439024399"/>
    <m/>
    <n v="103219.5122"/>
    <x v="0"/>
    <n v="15837.142900000001"/>
    <x v="565"/>
    <x v="0"/>
    <m/>
  </r>
  <r>
    <d v="2023-02-21T01:35:21"/>
    <x v="1"/>
    <n v="29"/>
    <s v="VALENCIA MENDOZA JHON"/>
    <x v="1"/>
    <x v="0"/>
    <n v="290"/>
    <n v="26.363636363636399"/>
    <n v="294.85365853658499"/>
    <s v="2 Descuentos (Conducts) "/>
    <n v="141926.82930000001"/>
    <x v="0"/>
    <n v="15837.142900000001"/>
    <x v="565"/>
    <x v="0"/>
    <m/>
  </r>
  <r>
    <d v="2023-02-21T01:35:22"/>
    <x v="1"/>
    <n v="30"/>
    <s v="HIGUITA JHOSIMAR"/>
    <x v="2"/>
    <x v="0"/>
    <n v="204"/>
    <n v="31.384615384615401"/>
    <n v="174.23170731707299"/>
    <m/>
    <n v="83865.853700000007"/>
    <x v="0"/>
    <n v="15837.142900000001"/>
    <x v="565"/>
    <x v="0"/>
    <m/>
  </r>
  <r>
    <d v="2023-02-21T01:35:22"/>
    <x v="9"/>
    <n v="33"/>
    <s v="GIL CORDOBA MATEO"/>
    <x v="3"/>
    <x v="0"/>
    <n v="281"/>
    <n v="28.1"/>
    <n v="268.048780487805"/>
    <m/>
    <n v="129024.39019999999"/>
    <x v="0"/>
    <n v="15837.142900000001"/>
    <x v="565"/>
    <x v="0"/>
    <m/>
  </r>
  <r>
    <d v="2023-02-21T01:35:22"/>
    <x v="9"/>
    <n v="34"/>
    <s v="LONDOO LOPERA DUVAN ANDRES"/>
    <x v="0"/>
    <x v="0"/>
    <n v="204"/>
    <n v="22.6666666666667"/>
    <n v="241.243902439024"/>
    <m/>
    <n v="116121.9512"/>
    <x v="0"/>
    <n v="15837.142900000001"/>
    <x v="565"/>
    <x v="0"/>
    <m/>
  </r>
  <r>
    <d v="2023-02-21T01:35:22"/>
    <x v="9"/>
    <n v="35"/>
    <s v="URIBE HERRERA JUAN ESTEBAN"/>
    <x v="4"/>
    <x v="1"/>
    <n v="203"/>
    <n v="29"/>
    <n v="187.63414634146301"/>
    <s v="Se descuenta el viaje de 4 44 pm ya que abandona ruta sin autorizacin"/>
    <n v="90317.073199999999"/>
    <x v="1"/>
    <n v="15837.142900000001"/>
    <x v="565"/>
    <x v="0"/>
    <m/>
  </r>
  <r>
    <d v="2023-02-21T01:35:23"/>
    <x v="9"/>
    <n v="36"/>
    <s v="MARTINEZ CHAVERRA LUIS NORBERTO"/>
    <x v="3"/>
    <x v="0"/>
    <n v="226"/>
    <n v="22.6"/>
    <n v="268.048780487805"/>
    <s v="14 Descuentos (Transbordo veh 30)"/>
    <n v="129024.39019999999"/>
    <x v="0"/>
    <n v="15837.142900000001"/>
    <x v="565"/>
    <x v="0"/>
    <m/>
  </r>
  <r>
    <d v="2023-02-21T01:35:23"/>
    <x v="9"/>
    <n v="37"/>
    <s v="HINCAPIE KEVIN"/>
    <x v="3"/>
    <x v="0"/>
    <n v="316"/>
    <n v="31.6"/>
    <n v="268.048780487805"/>
    <m/>
    <n v="129024.39019999999"/>
    <x v="1"/>
    <n v="15837.142900000001"/>
    <x v="565"/>
    <x v="0"/>
    <m/>
  </r>
  <r>
    <d v="2023-02-21T01:35:23"/>
    <x v="9"/>
    <n v="38"/>
    <s v="DURANGO PAEZ GILDARDO"/>
    <x v="0"/>
    <x v="3"/>
    <n v="238"/>
    <n v="26.4444444444444"/>
    <n v="241.243902439024"/>
    <s v="1 Descuento (Usuario desubicado)"/>
    <n v="116121.9512"/>
    <x v="0"/>
    <n v="15837.142900000001"/>
    <x v="565"/>
    <x v="0"/>
    <m/>
  </r>
  <r>
    <d v="2023-02-21T01:35:23"/>
    <x v="9"/>
    <n v="39"/>
    <s v="POSSO CORREA SANTIAGO ELIECER"/>
    <x v="6"/>
    <x v="0"/>
    <n v="205"/>
    <n v="24.117647058823501"/>
    <n v="227.84146341463401"/>
    <m/>
    <n v="109670.7317"/>
    <x v="0"/>
    <n v="15837.142900000001"/>
    <x v="565"/>
    <x v="0"/>
    <m/>
  </r>
  <r>
    <d v="2023-02-21T01:35:24"/>
    <x v="9"/>
    <n v="40"/>
    <s v="OCAMPO OCAMPO ANTONIO JOSE"/>
    <x v="3"/>
    <x v="0"/>
    <n v="261"/>
    <n v="26.1"/>
    <n v="268.048780487805"/>
    <m/>
    <n v="129024.39019999999"/>
    <x v="0"/>
    <n v="15837.142900000001"/>
    <x v="565"/>
    <x v="0"/>
    <m/>
  </r>
  <r>
    <d v="2023-02-21T01:35:24"/>
    <x v="9"/>
    <n v="41"/>
    <s v="GARCIA DAVID WILSON ALBERTO"/>
    <x v="6"/>
    <x v="0"/>
    <n v="200"/>
    <n v="25"/>
    <n v="214.43902439024399"/>
    <m/>
    <n v="103219.5122"/>
    <x v="1"/>
    <n v="15837.142900000001"/>
    <x v="565"/>
    <x v="0"/>
    <m/>
  </r>
  <r>
    <d v="2023-02-22T00:41:07"/>
    <x v="9"/>
    <n v="1"/>
    <s v="NARANJO USME DUVAN ANDRES"/>
    <x v="0"/>
    <x v="0"/>
    <n v="203"/>
    <n v="22.5555555555556"/>
    <n v="225.46577629382301"/>
    <m/>
    <n v="108232.8881"/>
    <x v="0"/>
    <n v="14036.8421"/>
    <x v="566"/>
    <x v="0"/>
    <m/>
  </r>
  <r>
    <d v="2023-02-22T00:41:07"/>
    <x v="9"/>
    <n v="2"/>
    <s v="DAVID TORRES GEIDER"/>
    <x v="0"/>
    <x v="0"/>
    <n v="265"/>
    <n v="29.4444444444444"/>
    <n v="225.46577629382301"/>
    <m/>
    <n v="108232.8881"/>
    <x v="1"/>
    <n v="14036.8421"/>
    <x v="566"/>
    <x v="0"/>
    <m/>
  </r>
  <r>
    <d v="2023-02-22T00:41:07"/>
    <x v="9"/>
    <n v="3"/>
    <s v="CANO JIMENEZ ESNEIDER"/>
    <x v="10"/>
    <x v="0"/>
    <n v="83"/>
    <n v="20.75"/>
    <n v="100.207011686144"/>
    <m/>
    <n v="48103.505799999999"/>
    <x v="0"/>
    <n v="14036.8421"/>
    <x v="566"/>
    <x v="0"/>
    <m/>
  </r>
  <r>
    <d v="2023-02-22T00:41:07"/>
    <x v="9"/>
    <n v="4"/>
    <s v="IDARRAGA GARCIA MIGUEL ANGEL"/>
    <x v="8"/>
    <x v="0"/>
    <n v="125"/>
    <n v="25"/>
    <n v="125.258764607679"/>
    <m/>
    <n v="60129.382299999997"/>
    <x v="0"/>
    <n v="14036.8421"/>
    <x v="566"/>
    <x v="0"/>
    <m/>
  </r>
  <r>
    <d v="2023-02-22T00:41:07"/>
    <x v="9"/>
    <n v="5"/>
    <s v="MARTINEZ MANCO JUAN FELIPE"/>
    <x v="2"/>
    <x v="2"/>
    <n v="184"/>
    <n v="33.454545454545503"/>
    <n v="137.784641068447"/>
    <s v="Se descuenta el viaje de 5 34 am ya que abandona ruta sin autorizacin "/>
    <n v="66142.320500000002"/>
    <x v="1"/>
    <n v="14036.8421"/>
    <x v="566"/>
    <x v="0"/>
    <m/>
  </r>
  <r>
    <d v="2023-02-22T00:41:08"/>
    <x v="9"/>
    <n v="6"/>
    <s v="NARANJO NARANJO ELKIN BRAYAN"/>
    <x v="3"/>
    <x v="1"/>
    <n v="254"/>
    <n v="25.4"/>
    <n v="250.51752921535899"/>
    <s v="Se descuenta el viaje de 9 02 am ya que no ingresa al paradero y abandona ruta sin autorizacin 8 Descuentos (Transbordo veh 37 y Conduct)"/>
    <n v="120258.76459999999"/>
    <x v="0"/>
    <n v="14036.8421"/>
    <x v="566"/>
    <x v="0"/>
    <m/>
  </r>
  <r>
    <d v="2023-02-22T00:41:08"/>
    <x v="9"/>
    <n v="7"/>
    <s v="DE OSSA TORRES CARLOS ANDRES"/>
    <x v="0"/>
    <x v="0"/>
    <n v="218"/>
    <n v="24.2222222222222"/>
    <n v="225.46577629382301"/>
    <m/>
    <n v="108232.8881"/>
    <x v="1"/>
    <n v="14036.8421"/>
    <x v="566"/>
    <x v="0"/>
    <m/>
  </r>
  <r>
    <d v="2023-02-22T00:41:08"/>
    <x v="9"/>
    <n v="8"/>
    <s v="VACA FIERRO ROBINSON"/>
    <x v="10"/>
    <x v="1"/>
    <n v="106"/>
    <n v="26.5"/>
    <n v="100.207011686144"/>
    <m/>
    <n v="48103.505799999999"/>
    <x v="1"/>
    <n v="14036.8421"/>
    <x v="566"/>
    <x v="0"/>
    <m/>
  </r>
  <r>
    <d v="2023-02-22T00:41:08"/>
    <x v="9"/>
    <n v="9"/>
    <s v="HIGUITA JHOSIMAR"/>
    <x v="4"/>
    <x v="0"/>
    <n v="176"/>
    <n v="25.1428571428571"/>
    <n v="175.362270450751"/>
    <m/>
    <n v="84181.135200000004"/>
    <x v="0"/>
    <n v="14036.8421"/>
    <x v="566"/>
    <x v="0"/>
    <m/>
  </r>
  <r>
    <d v="2023-02-22T00:41:08"/>
    <x v="9"/>
    <n v="10"/>
    <s v="PIEDRAHITA MADRID SANTIAGO"/>
    <x v="6"/>
    <x v="0"/>
    <n v="163"/>
    <n v="20.375"/>
    <n v="200.41402337228701"/>
    <m/>
    <n v="96207.011700000003"/>
    <x v="0"/>
    <n v="14036.8421"/>
    <x v="566"/>
    <x v="0"/>
    <m/>
  </r>
  <r>
    <d v="2023-02-22T00:41:09"/>
    <x v="1"/>
    <n v="11"/>
    <s v="LUJAN LOPERA FABIAN ALEXIS"/>
    <x v="0"/>
    <x v="0"/>
    <n v="215"/>
    <n v="23.8888888888889"/>
    <n v="225.46577629382301"/>
    <m/>
    <n v="108232.8881"/>
    <x v="0"/>
    <n v="14036.8421"/>
    <x v="566"/>
    <x v="0"/>
    <m/>
  </r>
  <r>
    <d v="2023-02-22T00:41:09"/>
    <x v="1"/>
    <n v="12"/>
    <s v="MORALES CASTAEDA JONNY EDISON"/>
    <x v="2"/>
    <x v="0"/>
    <n v="156"/>
    <n v="24"/>
    <n v="162.83639398998301"/>
    <m/>
    <n v="78168.197"/>
    <x v="0"/>
    <n v="14036.8421"/>
    <x v="566"/>
    <x v="0"/>
    <m/>
  </r>
  <r>
    <d v="2023-02-22T00:41:09"/>
    <x v="1"/>
    <n v="13"/>
    <s v="BOLIVAR PARIAS RICARDO STIVEN"/>
    <x v="6"/>
    <x v="0"/>
    <n v="220"/>
    <n v="27.5"/>
    <n v="200.41402337228701"/>
    <m/>
    <n v="96207.011700000003"/>
    <x v="0"/>
    <n v="14036.8421"/>
    <x v="566"/>
    <x v="0"/>
    <m/>
  </r>
  <r>
    <d v="2023-02-22T00:41:09"/>
    <x v="1"/>
    <n v="14"/>
    <s v="JIMENEZ JIMENEZ OMAR DAVID"/>
    <x v="2"/>
    <x v="0"/>
    <n v="195"/>
    <n v="30"/>
    <n v="162.83639398998301"/>
    <m/>
    <n v="78168.197"/>
    <x v="1"/>
    <n v="14036.8421"/>
    <x v="566"/>
    <x v="0"/>
    <m/>
  </r>
  <r>
    <d v="2023-02-22T00:41:10"/>
    <x v="1"/>
    <n v="15"/>
    <s v="LONDOO LOPERA DUVAN ANDRES"/>
    <x v="6"/>
    <x v="0"/>
    <n v="171"/>
    <n v="22.8"/>
    <n v="187.88814691151899"/>
    <m/>
    <n v="90194.073499999999"/>
    <x v="0"/>
    <n v="14036.8421"/>
    <x v="566"/>
    <x v="0"/>
    <m/>
  </r>
  <r>
    <d v="2023-02-22T00:41:10"/>
    <x v="1"/>
    <n v="16"/>
    <s v="VERENZUELA MARTINEZ ALEXANDER"/>
    <x v="3"/>
    <x v="0"/>
    <n v="273"/>
    <n v="27.3"/>
    <n v="250.51752921535899"/>
    <m/>
    <n v="120258.76459999999"/>
    <x v="0"/>
    <n v="14036.8421"/>
    <x v="566"/>
    <x v="0"/>
    <m/>
  </r>
  <r>
    <d v="2023-02-22T00:41:10"/>
    <x v="1"/>
    <n v="17"/>
    <s v="ESPINOZA CHAVARRIA GUILLERMO LEON"/>
    <x v="0"/>
    <x v="0"/>
    <n v="205"/>
    <n v="22.7777777777778"/>
    <n v="225.46577629382301"/>
    <m/>
    <n v="108232.8881"/>
    <x v="0"/>
    <n v="14036.8421"/>
    <x v="566"/>
    <x v="0"/>
    <m/>
  </r>
  <r>
    <d v="2023-02-22T00:41:10"/>
    <x v="1"/>
    <n v="18"/>
    <s v="RENDON VIANA HUMBERTO DE JESUS"/>
    <x v="0"/>
    <x v="0"/>
    <n v="219"/>
    <n v="24.3333333333333"/>
    <n v="225.46577629382301"/>
    <m/>
    <n v="108232.8881"/>
    <x v="0"/>
    <n v="14036.8421"/>
    <x v="566"/>
    <x v="0"/>
    <m/>
  </r>
  <r>
    <d v="2023-02-22T00:41:11"/>
    <x v="1"/>
    <n v="19"/>
    <s v="BERMUDEZ HERNAN"/>
    <x v="4"/>
    <x v="0"/>
    <n v="185"/>
    <n v="26.428571428571399"/>
    <n v="175.362270450751"/>
    <m/>
    <n v="84181.135200000004"/>
    <x v="0"/>
    <n v="14036.8421"/>
    <x v="566"/>
    <x v="0"/>
    <m/>
  </r>
  <r>
    <d v="2023-02-22T00:41:11"/>
    <x v="1"/>
    <n v="20"/>
    <s v="TABORDA ROJAS DIEGO ALEJANDRO"/>
    <x v="3"/>
    <x v="0"/>
    <n v="263"/>
    <n v="26.3"/>
    <n v="250.51752921535899"/>
    <s v="DAVID LONDOO Realiz 5 viajes donde moviliz 143 Usuarios "/>
    <n v="120258.76459999999"/>
    <x v="0"/>
    <n v="14036.8421"/>
    <x v="566"/>
    <x v="0"/>
    <m/>
  </r>
  <r>
    <d v="2023-02-22T00:41:11"/>
    <x v="9"/>
    <n v="21"/>
    <s v="MONSALVE OCAMPO EDISON GUSTAVO"/>
    <x v="10"/>
    <x v="0"/>
    <n v="90"/>
    <n v="25.714285714285701"/>
    <n v="87.681135225375598"/>
    <m/>
    <n v="42090.567600000002"/>
    <x v="0"/>
    <n v="14036.8421"/>
    <x v="566"/>
    <x v="0"/>
    <m/>
  </r>
  <r>
    <d v="2023-02-22T00:41:12"/>
    <x v="9"/>
    <n v="22"/>
    <s v="QUIRAMA CASTAEDA JHON JADER"/>
    <x v="9"/>
    <x v="0"/>
    <n v="287"/>
    <n v="23.9166666666667"/>
    <n v="300.621035058431"/>
    <m/>
    <n v="144310.51749999999"/>
    <x v="1"/>
    <n v="14036.8421"/>
    <x v="566"/>
    <x v="0"/>
    <m/>
  </r>
  <r>
    <d v="2023-02-22T00:41:12"/>
    <x v="9"/>
    <n v="23"/>
    <s v="GIL BRAN DUVEIMAR"/>
    <x v="3"/>
    <x v="0"/>
    <n v="264"/>
    <n v="25.1428571428571"/>
    <n v="263.04340567612701"/>
    <m/>
    <n v="126271.7028"/>
    <x v="2"/>
    <n v="14036.8421"/>
    <x v="566"/>
    <x v="0"/>
    <m/>
  </r>
  <r>
    <d v="2023-02-22T00:41:12"/>
    <x v="9"/>
    <n v="24"/>
    <s v="RUA DANIEL"/>
    <x v="1"/>
    <x v="3"/>
    <n v="269"/>
    <n v="24.454545454545499"/>
    <n v="275.56928213689503"/>
    <m/>
    <n v="132284.64110000001"/>
    <x v="0"/>
    <n v="14036.8421"/>
    <x v="566"/>
    <x v="0"/>
    <m/>
  </r>
  <r>
    <d v="2023-02-22T00:41:13"/>
    <x v="9"/>
    <n v="26"/>
    <s v="FRANCO BRAVO JHOAN FERNANDO"/>
    <x v="0"/>
    <x v="0"/>
    <n v="219"/>
    <n v="24.3333333333333"/>
    <n v="225.46577629382301"/>
    <m/>
    <n v="108232.8881"/>
    <x v="0"/>
    <n v="14036.8421"/>
    <x v="566"/>
    <x v="0"/>
    <m/>
  </r>
  <r>
    <d v="2023-02-22T00:41:13"/>
    <x v="9"/>
    <n v="27"/>
    <s v="DURANGO DAVID JOSE"/>
    <x v="0"/>
    <x v="0"/>
    <n v="231"/>
    <n v="25.6666666666667"/>
    <n v="225.46577629382301"/>
    <m/>
    <n v="108232.8881"/>
    <x v="0"/>
    <n v="14036.8421"/>
    <x v="566"/>
    <x v="0"/>
    <m/>
  </r>
  <r>
    <d v="2023-02-22T00:41:13"/>
    <x v="9"/>
    <n v="28"/>
    <s v="ECHAVARRIA TABORDA JEFERSON"/>
    <x v="2"/>
    <x v="1"/>
    <n v="168"/>
    <n v="28"/>
    <n v="150.31051752921499"/>
    <s v="1 Descuento (Transbordo veh 36)"/>
    <n v="72155.258799999996"/>
    <x v="0"/>
    <n v="14036.8421"/>
    <x v="566"/>
    <x v="0"/>
    <m/>
  </r>
  <r>
    <d v="2023-02-22T00:41:14"/>
    <x v="9"/>
    <n v="29"/>
    <s v="VALENCIA MENDOZA JHON"/>
    <x v="0"/>
    <x v="0"/>
    <n v="235"/>
    <n v="26.1111111111111"/>
    <n v="225.46577629382301"/>
    <m/>
    <n v="108232.8881"/>
    <x v="0"/>
    <n v="14036.8421"/>
    <x v="566"/>
    <x v="0"/>
    <m/>
  </r>
  <r>
    <d v="2023-02-22T00:41:14"/>
    <x v="1"/>
    <n v="33"/>
    <s v="LONDOO ORTIZ ARNOLD DAVID"/>
    <x v="0"/>
    <x v="0"/>
    <n v="202"/>
    <n v="22.4444444444444"/>
    <n v="225.46577629382301"/>
    <s v="2 Descuentos (Conduct y Propietario) "/>
    <n v="108232.8881"/>
    <x v="0"/>
    <n v="14036.8421"/>
    <x v="566"/>
    <x v="0"/>
    <m/>
  </r>
  <r>
    <d v="2023-02-22T00:41:14"/>
    <x v="1"/>
    <n v="34"/>
    <s v="MONTOYA OSPINA GILBERTO ANTONIO"/>
    <x v="0"/>
    <x v="0"/>
    <n v="296"/>
    <n v="32.8888888888889"/>
    <n v="225.46577629382301"/>
    <s v="11 Descuentos (Transbordo veh 28) "/>
    <n v="108232.8881"/>
    <x v="0"/>
    <n v="14036.8421"/>
    <x v="566"/>
    <x v="0"/>
    <m/>
  </r>
  <r>
    <d v="2023-02-22T00:41:14"/>
    <x v="1"/>
    <n v="35"/>
    <s v="URIBE HERRERA JUAN ESTEBAN"/>
    <x v="0"/>
    <x v="3"/>
    <n v="229"/>
    <n v="25.4444444444444"/>
    <n v="225.46577629382301"/>
    <s v="2 Descuentos (Conduct y Propietario) "/>
    <n v="108232.8881"/>
    <x v="1"/>
    <n v="14036.8421"/>
    <x v="566"/>
    <x v="0"/>
    <m/>
  </r>
  <r>
    <d v="2023-02-22T00:41:15"/>
    <x v="1"/>
    <n v="36"/>
    <s v="MARTINEZ CHAVERRA LUIS NORBERTO"/>
    <x v="0"/>
    <x v="3"/>
    <n v="182"/>
    <n v="20.2222222222222"/>
    <n v="225.46577629382301"/>
    <s v="1 Descuento (Despachador fernando) "/>
    <n v="108232.8881"/>
    <x v="0"/>
    <n v="14036.8421"/>
    <x v="566"/>
    <x v="0"/>
    <m/>
  </r>
  <r>
    <d v="2023-02-22T00:41:15"/>
    <x v="1"/>
    <n v="37"/>
    <s v="HINCAPIE KEVIN"/>
    <x v="0"/>
    <x v="0"/>
    <n v="189"/>
    <n v="21"/>
    <n v="225.46577629382301"/>
    <m/>
    <n v="108232.8881"/>
    <x v="1"/>
    <n v="14036.8421"/>
    <x v="566"/>
    <x v="0"/>
    <m/>
  </r>
  <r>
    <d v="2023-02-22T00:41:15"/>
    <x v="1"/>
    <n v="38"/>
    <s v="DURANGO PAEZ GILDARDO"/>
    <x v="6"/>
    <x v="0"/>
    <n v="193"/>
    <n v="24.125"/>
    <n v="200.41402337228701"/>
    <s v="1 Descuento (Despachador fernando) "/>
    <n v="96207.011700000003"/>
    <x v="0"/>
    <n v="14036.8421"/>
    <x v="566"/>
    <x v="0"/>
    <m/>
  </r>
  <r>
    <d v="2023-02-22T00:41:15"/>
    <x v="1"/>
    <n v="39"/>
    <s v="ORTEGA ARROYAVE JUAN PABLO"/>
    <x v="2"/>
    <x v="0"/>
    <n v="144"/>
    <n v="24"/>
    <n v="150.31051752921499"/>
    <s v="1 Descuento (Transbordo)"/>
    <n v="72155.258799999996"/>
    <x v="0"/>
    <n v="14036.8421"/>
    <x v="566"/>
    <x v="0"/>
    <m/>
  </r>
  <r>
    <d v="2023-02-22T00:41:16"/>
    <x v="1"/>
    <n v="40"/>
    <s v="OCAMPO OCAMPO ANTONIO JOSE"/>
    <x v="6"/>
    <x v="0"/>
    <n v="194"/>
    <n v="25.866666666666699"/>
    <n v="187.88814691151899"/>
    <s v="1 Descuento (Usuario desubicado) "/>
    <n v="90194.073499999999"/>
    <x v="0"/>
    <n v="14036.8421"/>
    <x v="566"/>
    <x v="0"/>
    <m/>
  </r>
  <r>
    <d v="2023-02-22T00:41:16"/>
    <x v="1"/>
    <n v="41"/>
    <s v="GARCIA DAVID WILSON ALBERTO"/>
    <x v="3"/>
    <x v="0"/>
    <n v="232"/>
    <n v="23.2"/>
    <n v="250.51752921535899"/>
    <m/>
    <n v="120258.76459999999"/>
    <x v="1"/>
    <n v="14036.8421"/>
    <x v="566"/>
    <x v="0"/>
    <m/>
  </r>
  <r>
    <d v="2023-02-23T01:10:35"/>
    <x v="1"/>
    <n v="1"/>
    <s v="NARANJO USME DUVAN ANDRES"/>
    <x v="0"/>
    <x v="0"/>
    <n v="219"/>
    <n v="24.3333333333333"/>
    <n v="205.1712"/>
    <m/>
    <n v="98085.6"/>
    <x v="0"/>
    <n v="13041.025600000001"/>
    <x v="567"/>
    <x v="0"/>
    <m/>
  </r>
  <r>
    <d v="2023-02-23T01:10:35"/>
    <x v="1"/>
    <n v="2"/>
    <s v="DAVID TORRES GEIDER"/>
    <x v="1"/>
    <x v="0"/>
    <n v="248"/>
    <n v="22.545454545454501"/>
    <n v="250.76480000000001"/>
    <s v="4 Descuentos (Transbordo veh 30), ARNOLD LONDOO Realiz 5 viajes donde moviliz 129 Usuarios "/>
    <n v="119882.4"/>
    <x v="1"/>
    <n v="13041.025600000001"/>
    <x v="567"/>
    <x v="0"/>
    <m/>
  </r>
  <r>
    <d v="2023-02-23T01:10:35"/>
    <x v="1"/>
    <n v="3"/>
    <s v="CANO JIMENEZ ESNEIDER"/>
    <x v="0"/>
    <x v="0"/>
    <n v="156"/>
    <n v="17.3333333333333"/>
    <n v="205.1712"/>
    <m/>
    <n v="98085.6"/>
    <x v="0"/>
    <n v="13041.025600000001"/>
    <x v="567"/>
    <x v="0"/>
    <m/>
  </r>
  <r>
    <d v="2023-02-23T01:10:35"/>
    <x v="1"/>
    <n v="4"/>
    <s v="IDARRAGA GARCIA MIGUEL ANGEL"/>
    <x v="6"/>
    <x v="0"/>
    <n v="166"/>
    <n v="20.75"/>
    <n v="182.37440000000001"/>
    <m/>
    <n v="87187.199999999997"/>
    <x v="0"/>
    <n v="13041.025600000001"/>
    <x v="567"/>
    <x v="0"/>
    <m/>
  </r>
  <r>
    <d v="2023-02-23T01:10:35"/>
    <x v="1"/>
    <n v="5"/>
    <s v="MARTINEZ MANCO JUAN FELIPE"/>
    <x v="6"/>
    <x v="1"/>
    <n v="273"/>
    <n v="34.125"/>
    <n v="182.37440000000001"/>
    <s v="Se descuenta el viaje de 5 15 am ya que abandona ruta sin autorizacin, 2 Descuentos (Usuarios desubicados) "/>
    <n v="87187.199999999997"/>
    <x v="1"/>
    <n v="13041.025600000001"/>
    <x v="567"/>
    <x v="0"/>
    <m/>
  </r>
  <r>
    <d v="2023-02-23T01:10:36"/>
    <x v="1"/>
    <n v="6"/>
    <s v="NARANJO NARANJO ELKIN BRAYAN"/>
    <x v="1"/>
    <x v="0"/>
    <n v="256"/>
    <n v="23.272727272727298"/>
    <n v="250.76480000000001"/>
    <s v="1 Descuento (Conduct) "/>
    <n v="119882.4"/>
    <x v="0"/>
    <n v="13041.025600000001"/>
    <x v="567"/>
    <x v="0"/>
    <m/>
  </r>
  <r>
    <d v="2023-02-23T01:10:36"/>
    <x v="1"/>
    <n v="7"/>
    <s v="DE OSSA TORRES CARLOS ANDRES"/>
    <x v="0"/>
    <x v="0"/>
    <n v="203"/>
    <n v="22.5555555555556"/>
    <n v="205.1712"/>
    <m/>
    <n v="98085.6"/>
    <x v="1"/>
    <n v="13041.025600000001"/>
    <x v="567"/>
    <x v="0"/>
    <m/>
  </r>
  <r>
    <d v="2023-02-23T01:10:36"/>
    <x v="1"/>
    <n v="8"/>
    <s v="VACA FIERRO ROBINSON"/>
    <x v="6"/>
    <x v="0"/>
    <n v="166"/>
    <n v="20.75"/>
    <n v="182.37440000000001"/>
    <m/>
    <n v="87187.199999999997"/>
    <x v="1"/>
    <n v="13041.025600000001"/>
    <x v="567"/>
    <x v="0"/>
    <m/>
  </r>
  <r>
    <d v="2023-02-23T01:10:36"/>
    <x v="1"/>
    <n v="9"/>
    <s v="RIVERA ANGEL"/>
    <x v="6"/>
    <x v="1"/>
    <n v="188"/>
    <n v="23.5"/>
    <n v="182.37440000000001"/>
    <m/>
    <n v="87187.199999999997"/>
    <x v="0"/>
    <n v="13041.025600000001"/>
    <x v="567"/>
    <x v="0"/>
    <m/>
  </r>
  <r>
    <d v="2023-02-23T01:10:36"/>
    <x v="1"/>
    <n v="10"/>
    <s v="ORTEGA ARROYAVE JUAN PABLO"/>
    <x v="0"/>
    <x v="0"/>
    <n v="208"/>
    <n v="23.1111111111111"/>
    <n v="205.1712"/>
    <m/>
    <n v="98085.6"/>
    <x v="0"/>
    <n v="13041.025600000001"/>
    <x v="567"/>
    <x v="0"/>
    <m/>
  </r>
  <r>
    <d v="2023-02-23T01:10:36"/>
    <x v="9"/>
    <n v="11"/>
    <s v="LUJAN LOPERA FABIAN ALEXIS"/>
    <x v="0"/>
    <x v="0"/>
    <n v="190"/>
    <n v="21.1111111111111"/>
    <n v="205.1712"/>
    <s v="1 Descuento (Despachador fernando) "/>
    <n v="98085.6"/>
    <x v="0"/>
    <n v="13041.025600000001"/>
    <x v="567"/>
    <x v="0"/>
    <m/>
  </r>
  <r>
    <d v="2023-02-23T01:10:36"/>
    <x v="9"/>
    <n v="12"/>
    <s v="MORALES CASTAEDA JONNY EDISON"/>
    <x v="11"/>
    <x v="0"/>
    <n v="70"/>
    <n v="35"/>
    <n v="45.593600000000002"/>
    <m/>
    <n v="21796.799999999999"/>
    <x v="0"/>
    <n v="13041.025600000001"/>
    <x v="567"/>
    <x v="0"/>
    <m/>
  </r>
  <r>
    <d v="2023-02-23T01:10:37"/>
    <x v="9"/>
    <n v="13"/>
    <s v="RUA DANIEL"/>
    <x v="6"/>
    <x v="1"/>
    <n v="171"/>
    <n v="21.375"/>
    <n v="182.37440000000001"/>
    <m/>
    <n v="87187.199999999997"/>
    <x v="0"/>
    <n v="13041.025600000001"/>
    <x v="567"/>
    <x v="0"/>
    <m/>
  </r>
  <r>
    <d v="2023-02-23T01:10:37"/>
    <x v="9"/>
    <n v="14"/>
    <s v="JIMENEZ JIMENEZ OMAR DAVID"/>
    <x v="0"/>
    <x v="1"/>
    <n v="206"/>
    <n v="22.8888888888889"/>
    <n v="205.1712"/>
    <m/>
    <n v="98085.6"/>
    <x v="1"/>
    <n v="13041.025600000001"/>
    <x v="567"/>
    <x v="0"/>
    <m/>
  </r>
  <r>
    <d v="2023-02-23T01:10:37"/>
    <x v="9"/>
    <n v="15"/>
    <s v="LOPERA AGUDELO LUIS FRANCISCO"/>
    <x v="6"/>
    <x v="0"/>
    <n v="151"/>
    <n v="20.133333333333301"/>
    <n v="170.976"/>
    <m/>
    <n v="81738"/>
    <x v="0"/>
    <n v="13041.025600000001"/>
    <x v="567"/>
    <x v="0"/>
    <m/>
  </r>
  <r>
    <d v="2023-02-23T01:10:37"/>
    <x v="9"/>
    <n v="16"/>
    <s v="BARRANTES GALLEGO DANIEL CAMILO"/>
    <x v="0"/>
    <x v="0"/>
    <n v="206"/>
    <n v="22.8888888888889"/>
    <n v="205.1712"/>
    <m/>
    <n v="98085.6"/>
    <x v="0"/>
    <n v="13041.025600000001"/>
    <x v="567"/>
    <x v="0"/>
    <m/>
  </r>
  <r>
    <d v="2023-02-23T01:10:37"/>
    <x v="9"/>
    <n v="17"/>
    <s v="ESTRADA DANIEL"/>
    <x v="0"/>
    <x v="0"/>
    <n v="186"/>
    <n v="20.6666666666667"/>
    <n v="205.1712"/>
    <m/>
    <n v="98085.6"/>
    <x v="0"/>
    <n v="13041.025600000001"/>
    <x v="567"/>
    <x v="0"/>
    <m/>
  </r>
  <r>
    <d v="2023-02-23T01:10:37"/>
    <x v="9"/>
    <n v="18"/>
    <s v="RENDON VIANA HUMBERTO DE JESUS"/>
    <x v="0"/>
    <x v="0"/>
    <n v="185"/>
    <n v="20.5555555555556"/>
    <n v="205.1712"/>
    <m/>
    <n v="98085.6"/>
    <x v="0"/>
    <n v="13041.025600000001"/>
    <x v="567"/>
    <x v="0"/>
    <m/>
  </r>
  <r>
    <d v="2023-02-23T01:10:38"/>
    <x v="9"/>
    <n v="19"/>
    <s v="BERMUDEZ HERNAN"/>
    <x v="8"/>
    <x v="0"/>
    <n v="92"/>
    <n v="18.399999999999999"/>
    <n v="113.98399999999999"/>
    <m/>
    <n v="54492"/>
    <x v="0"/>
    <n v="13041.025600000001"/>
    <x v="567"/>
    <x v="0"/>
    <m/>
  </r>
  <r>
    <d v="2023-02-23T01:10:38"/>
    <x v="9"/>
    <n v="20"/>
    <s v="TABORDA ROJAS DIEGO ALEJANDRO"/>
    <x v="0"/>
    <x v="0"/>
    <n v="209"/>
    <n v="23.2222222222222"/>
    <n v="205.1712"/>
    <m/>
    <n v="98085.6"/>
    <x v="0"/>
    <n v="13041.025600000001"/>
    <x v="567"/>
    <x v="0"/>
    <m/>
  </r>
  <r>
    <d v="2023-02-23T01:10:38"/>
    <x v="1"/>
    <n v="21"/>
    <s v="VERENZUELA MARTINEZ ALEXANDER"/>
    <x v="6"/>
    <x v="3"/>
    <n v="216"/>
    <n v="27"/>
    <n v="182.37440000000001"/>
    <m/>
    <n v="87187.199999999997"/>
    <x v="0"/>
    <n v="13041.025600000001"/>
    <x v="567"/>
    <x v="0"/>
    <m/>
  </r>
  <r>
    <d v="2023-02-23T01:10:38"/>
    <x v="1"/>
    <n v="22"/>
    <s v="CHALARCA WILSON DE JESUS"/>
    <x v="0"/>
    <x v="0"/>
    <n v="196"/>
    <n v="21.7777777777778"/>
    <n v="205.1712"/>
    <m/>
    <n v="98085.6"/>
    <x v="1"/>
    <n v="13041.025600000001"/>
    <x v="567"/>
    <x v="0"/>
    <m/>
  </r>
  <r>
    <d v="2023-02-23T01:10:38"/>
    <x v="1"/>
    <n v="23"/>
    <s v="GIL BRAN DUVEIMAR"/>
    <x v="0"/>
    <x v="3"/>
    <n v="201"/>
    <n v="22.3333333333333"/>
    <n v="205.1712"/>
    <s v="6 Descuentos (Despachador estiven, 2 Conducts, Propietario y Usuarios desubicados) "/>
    <n v="98085.6"/>
    <x v="2"/>
    <n v="13041.025600000001"/>
    <x v="567"/>
    <x v="0"/>
    <m/>
  </r>
  <r>
    <d v="2023-02-23T01:10:38"/>
    <x v="1"/>
    <n v="24"/>
    <s v="GRISALES VILLA JUAN DAVID"/>
    <x v="4"/>
    <x v="3"/>
    <n v="180"/>
    <n v="25.714285714285701"/>
    <n v="159.57759999999999"/>
    <m/>
    <n v="76288.800000000003"/>
    <x v="0"/>
    <n v="13041.025600000001"/>
    <x v="567"/>
    <x v="0"/>
    <m/>
  </r>
  <r>
    <d v="2023-02-23T01:10:39"/>
    <x v="1"/>
    <n v="26"/>
    <s v="FRANCO BRAVO JHOAN FERNANDO"/>
    <x v="0"/>
    <x v="3"/>
    <n v="174"/>
    <n v="19.3333333333333"/>
    <n v="205.1712"/>
    <s v="1 Descuento (Conduct) "/>
    <n v="98085.6"/>
    <x v="0"/>
    <n v="13041.025600000001"/>
    <x v="567"/>
    <x v="0"/>
    <m/>
  </r>
  <r>
    <d v="2023-02-23T01:10:39"/>
    <x v="1"/>
    <n v="27"/>
    <s v="DURANGO DAVID JOSE"/>
    <x v="6"/>
    <x v="0"/>
    <n v="162"/>
    <n v="20.25"/>
    <n v="182.37440000000001"/>
    <s v="3 Descuentos (Despachador fernando y Conducts) "/>
    <n v="87187.199999999997"/>
    <x v="0"/>
    <n v="13041.025600000001"/>
    <x v="567"/>
    <x v="0"/>
    <m/>
  </r>
  <r>
    <d v="2023-02-23T01:10:39"/>
    <x v="1"/>
    <n v="28"/>
    <s v="ECHAVARRIA TABORDA JEFERSON"/>
    <x v="6"/>
    <x v="0"/>
    <n v="209"/>
    <n v="26.125"/>
    <n v="182.37440000000001"/>
    <m/>
    <n v="87187.199999999997"/>
    <x v="0"/>
    <n v="13041.025600000001"/>
    <x v="567"/>
    <x v="0"/>
    <m/>
  </r>
  <r>
    <d v="2023-02-23T01:10:39"/>
    <x v="1"/>
    <n v="29"/>
    <s v="VALENCIA MENDOZA JHON"/>
    <x v="3"/>
    <x v="3"/>
    <n v="252"/>
    <n v="25.2"/>
    <n v="227.96799999999999"/>
    <m/>
    <n v="108984"/>
    <x v="0"/>
    <n v="13041.025600000001"/>
    <x v="567"/>
    <x v="0"/>
    <m/>
  </r>
  <r>
    <d v="2023-02-23T01:10:39"/>
    <x v="1"/>
    <n v="30"/>
    <s v="HIGUITA JHOSIMAR"/>
    <x v="11"/>
    <x v="3"/>
    <n v="63"/>
    <n v="42"/>
    <n v="34.1952"/>
    <m/>
    <n v="16347.6"/>
    <x v="0"/>
    <n v="13041.025600000001"/>
    <x v="567"/>
    <x v="0"/>
    <m/>
  </r>
  <r>
    <d v="2023-02-23T01:10:39"/>
    <x v="9"/>
    <n v="33"/>
    <s v="GIL CORDOBA MATEO"/>
    <x v="0"/>
    <x v="3"/>
    <n v="165"/>
    <n v="18.3333333333333"/>
    <n v="205.1712"/>
    <m/>
    <n v="98085.6"/>
    <x v="0"/>
    <n v="13041.025600000001"/>
    <x v="567"/>
    <x v="0"/>
    <m/>
  </r>
  <r>
    <d v="2023-02-23T01:10:40"/>
    <x v="9"/>
    <n v="34"/>
    <s v="MONTOYA OSPINA GILBERTO ANTONIO"/>
    <x v="9"/>
    <x v="0"/>
    <n v="283"/>
    <n v="23.5833333333333"/>
    <n v="273.5616"/>
    <m/>
    <n v="130780.8"/>
    <x v="0"/>
    <n v="13041.025600000001"/>
    <x v="567"/>
    <x v="0"/>
    <m/>
  </r>
  <r>
    <d v="2023-02-23T01:10:40"/>
    <x v="9"/>
    <n v="35"/>
    <s v="URIBE HERRERA JUAN ESTEBAN"/>
    <x v="0"/>
    <x v="3"/>
    <n v="240"/>
    <n v="26.6666666666667"/>
    <n v="205.1712"/>
    <m/>
    <n v="98085.6"/>
    <x v="1"/>
    <n v="13041.025600000001"/>
    <x v="567"/>
    <x v="0"/>
    <m/>
  </r>
  <r>
    <d v="2023-02-23T01:10:40"/>
    <x v="9"/>
    <n v="36"/>
    <s v="MARTINEZ CHAVERRA LUIS NORBERTO"/>
    <x v="0"/>
    <x v="3"/>
    <n v="200"/>
    <n v="22.2222222222222"/>
    <n v="205.1712"/>
    <m/>
    <n v="98085.6"/>
    <x v="0"/>
    <n v="13041.025600000001"/>
    <x v="567"/>
    <x v="0"/>
    <m/>
  </r>
  <r>
    <d v="2023-02-23T01:10:40"/>
    <x v="9"/>
    <n v="37"/>
    <s v="PIEDRAHITA MADRID SANTIAGO"/>
    <x v="10"/>
    <x v="0"/>
    <n v="124"/>
    <n v="27.5555555555556"/>
    <n v="102.5856"/>
    <m/>
    <n v="49042.8"/>
    <x v="1"/>
    <n v="13041.025600000001"/>
    <x v="567"/>
    <x v="0"/>
    <m/>
  </r>
  <r>
    <d v="2023-02-23T01:10:40"/>
    <x v="9"/>
    <n v="38"/>
    <s v="DURANGO PAEZ GILDARDO"/>
    <x v="3"/>
    <x v="0"/>
    <n v="230"/>
    <n v="23"/>
    <n v="227.96799999999999"/>
    <m/>
    <n v="108984"/>
    <x v="0"/>
    <n v="13041.025600000001"/>
    <x v="567"/>
    <x v="0"/>
    <m/>
  </r>
  <r>
    <d v="2023-02-23T01:10:40"/>
    <x v="9"/>
    <n v="39"/>
    <s v="POSSO CORREA SANTIAGO ELIECER"/>
    <x v="3"/>
    <x v="0"/>
    <n v="200"/>
    <n v="20"/>
    <n v="227.96799999999999"/>
    <m/>
    <n v="108984"/>
    <x v="0"/>
    <n v="13041.025600000001"/>
    <x v="567"/>
    <x v="0"/>
    <m/>
  </r>
  <r>
    <d v="2023-02-23T01:10:41"/>
    <x v="9"/>
    <n v="40"/>
    <s v="OCAMPO OCAMPO ANTONIO JOSE"/>
    <x v="7"/>
    <x v="1"/>
    <n v="99"/>
    <n v="33"/>
    <n v="68.3904"/>
    <m/>
    <n v="32695.200000000001"/>
    <x v="0"/>
    <n v="13041.025600000001"/>
    <x v="567"/>
    <x v="0"/>
    <m/>
  </r>
  <r>
    <d v="2023-02-23T01:10:41"/>
    <x v="9"/>
    <n v="41"/>
    <s v="LONDOO CADAVID DAVID SANTIAGO"/>
    <x v="3"/>
    <x v="0"/>
    <n v="181"/>
    <n v="18.100000000000001"/>
    <n v="227.96799999999999"/>
    <s v="1 Descuento (Transbordo) "/>
    <n v="108984"/>
    <x v="1"/>
    <n v="13041.025600000001"/>
    <x v="567"/>
    <x v="0"/>
    <m/>
  </r>
  <r>
    <d v="2023-02-24T00:45:54"/>
    <x v="1"/>
    <n v="1"/>
    <s v="NARANJO USME DUVAN ANDRES"/>
    <x v="6"/>
    <x v="0"/>
    <n v="210"/>
    <n v="26.25"/>
    <n v="189.85645933014399"/>
    <s v="1 Descuento (Usuario desubicado) "/>
    <n v="90928.229699999996"/>
    <x v="0"/>
    <n v="13894.871800000001"/>
    <x v="568"/>
    <x v="0"/>
    <m/>
  </r>
  <r>
    <d v="2023-02-24T00:45:55"/>
    <x v="1"/>
    <n v="2"/>
    <s v="CHALARCA WILSON DE JESUS"/>
    <x v="6"/>
    <x v="0"/>
    <n v="213"/>
    <n v="26.625"/>
    <n v="189.85645933014399"/>
    <m/>
    <n v="90928.229699999996"/>
    <x v="1"/>
    <n v="13894.871800000001"/>
    <x v="568"/>
    <x v="0"/>
    <m/>
  </r>
  <r>
    <d v="2023-02-24T00:45:55"/>
    <x v="1"/>
    <n v="3"/>
    <s v="ESPINOZA CHAVARRIA GUILLERMO LEON"/>
    <x v="6"/>
    <x v="3"/>
    <n v="199"/>
    <n v="24.875"/>
    <n v="189.85645933014399"/>
    <m/>
    <n v="90928.229699999996"/>
    <x v="0"/>
    <n v="13894.871800000001"/>
    <x v="568"/>
    <x v="0"/>
    <m/>
  </r>
  <r>
    <d v="2023-02-24T00:45:55"/>
    <x v="1"/>
    <n v="4"/>
    <s v="IDARRAGA GARCIA MIGUEL ANGEL"/>
    <x v="0"/>
    <x v="0"/>
    <n v="208"/>
    <n v="23.1111111111111"/>
    <n v="213.58851674641099"/>
    <m/>
    <n v="102294.25840000001"/>
    <x v="0"/>
    <n v="13894.871800000001"/>
    <x v="568"/>
    <x v="0"/>
    <m/>
  </r>
  <r>
    <d v="2023-02-24T00:45:55"/>
    <x v="1"/>
    <n v="5"/>
    <s v="MARTINEZ MANCO JUAN FELIPE"/>
    <x v="6"/>
    <x v="0"/>
    <n v="226"/>
    <n v="28.25"/>
    <n v="189.85645933014399"/>
    <m/>
    <n v="90928.229699999996"/>
    <x v="1"/>
    <n v="13894.871800000001"/>
    <x v="568"/>
    <x v="0"/>
    <m/>
  </r>
  <r>
    <d v="2023-02-24T00:45:55"/>
    <x v="1"/>
    <n v="6"/>
    <s v="NARANJO NARANJO ELKIN BRAYAN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5"/>
    <x v="1"/>
    <n v="7"/>
    <s v="DE OSSA TORRES CARLOS ANDRES"/>
    <x v="0"/>
    <x v="0"/>
    <n v="233"/>
    <n v="25.8888888888889"/>
    <n v="213.58851674641099"/>
    <m/>
    <n v="102294.25840000001"/>
    <x v="1"/>
    <n v="13894.871800000001"/>
    <x v="568"/>
    <x v="0"/>
    <m/>
  </r>
  <r>
    <d v="2023-02-24T00:45:56"/>
    <x v="1"/>
    <n v="8"/>
    <s v="VACA FIERRO ROBINSON"/>
    <x v="4"/>
    <x v="0"/>
    <n v="146"/>
    <n v="20.8571428571429"/>
    <n v="166.124401913876"/>
    <s v="DAVID LONDOO Realiz 3 viajes donde moviliz 79 Usuarios "/>
    <n v="79562.201000000001"/>
    <x v="1"/>
    <n v="13894.871800000001"/>
    <x v="568"/>
    <x v="0"/>
    <m/>
  </r>
  <r>
    <d v="2023-02-24T00:45:56"/>
    <x v="1"/>
    <n v="9"/>
    <s v="RIVERA ANGEL"/>
    <x v="0"/>
    <x v="0"/>
    <n v="170"/>
    <n v="18.8888888888889"/>
    <n v="213.58851674641099"/>
    <m/>
    <n v="102294.25840000001"/>
    <x v="0"/>
    <n v="13894.871800000001"/>
    <x v="568"/>
    <x v="0"/>
    <m/>
  </r>
  <r>
    <d v="2023-02-24T00:45:56"/>
    <x v="1"/>
    <n v="10"/>
    <s v="PIEDRAHITA MADRID SANTIAGO"/>
    <x v="10"/>
    <x v="0"/>
    <n v="79"/>
    <n v="19.75"/>
    <n v="94.928229665071797"/>
    <m/>
    <n v="45464.114800000003"/>
    <x v="0"/>
    <n v="13894.871800000001"/>
    <x v="568"/>
    <x v="0"/>
    <m/>
  </r>
  <r>
    <d v="2023-02-24T00:45:56"/>
    <x v="9"/>
    <n v="11"/>
    <s v="LUJAN LOPERA FABIAN ALEXIS"/>
    <x v="2"/>
    <x v="0"/>
    <n v="146"/>
    <n v="24.3333333333333"/>
    <n v="142.39234449760801"/>
    <m/>
    <n v="68196.172200000001"/>
    <x v="0"/>
    <n v="13894.871800000001"/>
    <x v="568"/>
    <x v="0"/>
    <m/>
  </r>
  <r>
    <d v="2023-02-24T00:45:56"/>
    <x v="9"/>
    <n v="12"/>
    <s v="MORALES CASTAEDA JONNY EDISON"/>
    <x v="4"/>
    <x v="0"/>
    <n v="187"/>
    <n v="26.714285714285701"/>
    <n v="166.124401913876"/>
    <m/>
    <n v="79562.201000000001"/>
    <x v="0"/>
    <n v="13894.871800000001"/>
    <x v="568"/>
    <x v="0"/>
    <m/>
  </r>
  <r>
    <d v="2023-02-24T00:45:56"/>
    <x v="9"/>
    <n v="13"/>
    <s v="BOLIVAR PARIAS RICARDO STIVEN"/>
    <x v="6"/>
    <x v="0"/>
    <n v="219"/>
    <n v="27.375"/>
    <n v="189.85645933014399"/>
    <m/>
    <n v="90928.229699999996"/>
    <x v="0"/>
    <n v="13894.871800000001"/>
    <x v="568"/>
    <x v="0"/>
    <m/>
  </r>
  <r>
    <d v="2023-02-24T00:45:57"/>
    <x v="9"/>
    <n v="14"/>
    <s v="LONDOO ORTIZ ARNOLD DAVID"/>
    <x v="2"/>
    <x v="0"/>
    <n v="132"/>
    <n v="22"/>
    <n v="142.39234449760801"/>
    <m/>
    <n v="68196.172200000001"/>
    <x v="1"/>
    <n v="13894.871800000001"/>
    <x v="568"/>
    <x v="0"/>
    <m/>
  </r>
  <r>
    <d v="2023-02-24T00:45:57"/>
    <x v="9"/>
    <n v="15"/>
    <s v="LOPERA AGUDELO LUIS FRANCISCO"/>
    <x v="0"/>
    <x v="0"/>
    <n v="200"/>
    <n v="22.2222222222222"/>
    <n v="213.58851674641099"/>
    <m/>
    <n v="102294.25840000001"/>
    <x v="0"/>
    <n v="13894.871800000001"/>
    <x v="568"/>
    <x v="0"/>
    <m/>
  </r>
  <r>
    <d v="2023-02-24T00:45:57"/>
    <x v="9"/>
    <n v="16"/>
    <s v="BARRANTES GALLEGO DANIEL CAMILO"/>
    <x v="0"/>
    <x v="0"/>
    <n v="215"/>
    <n v="23.8888888888889"/>
    <n v="213.58851674641099"/>
    <s v="2 Descuentos (Usuarios desubicados) "/>
    <n v="102294.25840000001"/>
    <x v="0"/>
    <n v="13894.871800000001"/>
    <x v="568"/>
    <x v="0"/>
    <m/>
  </r>
  <r>
    <d v="2023-02-24T00:45:57"/>
    <x v="9"/>
    <n v="17"/>
    <s v="ESTRADA DANIEL"/>
    <x v="6"/>
    <x v="0"/>
    <n v="131"/>
    <n v="16.375"/>
    <n v="189.85645933014399"/>
    <m/>
    <n v="90928.229699999996"/>
    <x v="0"/>
    <n v="13894.871800000001"/>
    <x v="568"/>
    <x v="0"/>
    <m/>
  </r>
  <r>
    <d v="2023-02-24T00:45:57"/>
    <x v="9"/>
    <n v="18"/>
    <s v="MEJIA YEISON"/>
    <x v="6"/>
    <x v="0"/>
    <n v="162"/>
    <n v="20.25"/>
    <n v="189.85645933014399"/>
    <m/>
    <n v="90928.229699999996"/>
    <x v="0"/>
    <n v="13894.871800000001"/>
    <x v="568"/>
    <x v="0"/>
    <m/>
  </r>
  <r>
    <d v="2023-02-24T00:45:57"/>
    <x v="9"/>
    <n v="19"/>
    <s v="BERMUDEZ HERNAN"/>
    <x v="6"/>
    <x v="1"/>
    <n v="208"/>
    <n v="26"/>
    <n v="189.85645933014399"/>
    <s v="3 Descuentos (Propietario, jefe de ruta y conduct) "/>
    <n v="90928.229699999996"/>
    <x v="0"/>
    <n v="13894.871800000001"/>
    <x v="568"/>
    <x v="0"/>
    <m/>
  </r>
  <r>
    <d v="2023-02-24T00:45:57"/>
    <x v="9"/>
    <n v="20"/>
    <s v="TABORDA ROJAS DIEGO ALEJANDRO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8"/>
    <x v="1"/>
    <n v="21"/>
    <s v="MONSALVE OCAMPO EDISON GUSTAVO"/>
    <x v="5"/>
    <x v="0"/>
    <n v="28"/>
    <n v="28"/>
    <n v="23.732057416267899"/>
    <m/>
    <n v="11366.028700000001"/>
    <x v="0"/>
    <n v="13894.871800000001"/>
    <x v="568"/>
    <x v="0"/>
    <m/>
  </r>
  <r>
    <d v="2023-02-24T00:45:58"/>
    <x v="1"/>
    <n v="22"/>
    <s v="QUIRAMA CASTAEDA JHON JADER"/>
    <x v="12"/>
    <x v="0"/>
    <n v="309"/>
    <n v="23.769230769230798"/>
    <n v="308.51674641148298"/>
    <s v="3 Descuentos (Usuarios desubicados) "/>
    <n v="147758.3732"/>
    <x v="1"/>
    <n v="13894.871800000001"/>
    <x v="568"/>
    <x v="0"/>
    <m/>
  </r>
  <r>
    <d v="2023-02-24T00:45:58"/>
    <x v="1"/>
    <n v="23"/>
    <s v="GIL BRAN DUVEIMAR"/>
    <x v="3"/>
    <x v="0"/>
    <n v="215"/>
    <n v="21.5"/>
    <n v="237.32057416267901"/>
    <m/>
    <n v="113660.2871"/>
    <x v="2"/>
    <n v="13894.871800000001"/>
    <x v="568"/>
    <x v="0"/>
    <m/>
  </r>
  <r>
    <d v="2023-02-24T00:45:58"/>
    <x v="1"/>
    <n v="24"/>
    <s v="GRISALES VILLA JUAN DAVID"/>
    <x v="3"/>
    <x v="0"/>
    <n v="248"/>
    <n v="24.8"/>
    <n v="237.32057416267901"/>
    <s v="1 Descuento (Despachadora Isabel) "/>
    <n v="113660.2871"/>
    <x v="0"/>
    <n v="13894.871800000001"/>
    <x v="568"/>
    <x v="0"/>
    <m/>
  </r>
  <r>
    <d v="2023-02-24T00:45:58"/>
    <x v="1"/>
    <n v="26"/>
    <s v="FRANCO BRAVO JHOAN FERNANDO"/>
    <x v="0"/>
    <x v="0"/>
    <n v="191"/>
    <n v="21.2222222222222"/>
    <n v="213.58851674641099"/>
    <s v="4 Descuentos (2 Conducts, Propietario y Despachadora Isabel) "/>
    <n v="102294.25840000001"/>
    <x v="0"/>
    <n v="13894.871800000001"/>
    <x v="568"/>
    <x v="0"/>
    <m/>
  </r>
  <r>
    <d v="2023-02-24T00:45:58"/>
    <x v="1"/>
    <n v="27"/>
    <s v="HENAO MUOZ FERNEY"/>
    <x v="0"/>
    <x v="3"/>
    <n v="297"/>
    <n v="33"/>
    <n v="213.58851674641099"/>
    <s v="4 Descuentos (Conduct e Incidentes con Usuarios) "/>
    <n v="102294.25840000001"/>
    <x v="0"/>
    <n v="13894.871800000001"/>
    <x v="568"/>
    <x v="0"/>
    <m/>
  </r>
  <r>
    <d v="2023-02-24T00:45:59"/>
    <x v="1"/>
    <n v="28"/>
    <s v="ECHAVARRIA TABORDA JEFERSON"/>
    <x v="0"/>
    <x v="0"/>
    <n v="187"/>
    <n v="20.7777777777778"/>
    <n v="213.58851674641099"/>
    <m/>
    <n v="102294.25840000001"/>
    <x v="0"/>
    <n v="13894.871800000001"/>
    <x v="568"/>
    <x v="0"/>
    <m/>
  </r>
  <r>
    <d v="2023-02-24T00:45:59"/>
    <x v="1"/>
    <n v="29"/>
    <s v="VALENCIA MENDOZA JHON"/>
    <x v="6"/>
    <x v="3"/>
    <n v="204"/>
    <n v="25.5"/>
    <n v="189.85645933014399"/>
    <m/>
    <n v="90928.229699999996"/>
    <x v="0"/>
    <n v="13894.871800000001"/>
    <x v="568"/>
    <x v="0"/>
    <m/>
  </r>
  <r>
    <d v="2023-02-24T00:45:59"/>
    <x v="1"/>
    <n v="32"/>
    <s v="JIMENEZ HERNANDEZ ESTEBAN CAMILO"/>
    <x v="3"/>
    <x v="0"/>
    <n v="241"/>
    <n v="22.952380952380999"/>
    <n v="249.186602870813"/>
    <s v="3 Descuentos (Transbordo) "/>
    <n v="119343.3014"/>
    <x v="0"/>
    <n v="13894.871800000001"/>
    <x v="568"/>
    <x v="0"/>
    <m/>
  </r>
  <r>
    <d v="2023-02-24T00:45:59"/>
    <x v="9"/>
    <n v="33"/>
    <s v="GIL CORDOBA MATEO"/>
    <x v="0"/>
    <x v="3"/>
    <n v="222"/>
    <n v="24.6666666666667"/>
    <n v="213.58851674641099"/>
    <m/>
    <n v="102294.25840000001"/>
    <x v="0"/>
    <n v="13894.871800000001"/>
    <x v="568"/>
    <x v="0"/>
    <m/>
  </r>
  <r>
    <d v="2023-02-24T00:45:59"/>
    <x v="9"/>
    <n v="34"/>
    <s v="MONTOYA OSPINA GILBERTO ANTONIO"/>
    <x v="3"/>
    <x v="0"/>
    <n v="206"/>
    <n v="20.6"/>
    <n v="237.32057416267901"/>
    <s v="3 Descuentos (Jefe de ruta) "/>
    <n v="113660.2871"/>
    <x v="0"/>
    <n v="13894.871800000001"/>
    <x v="568"/>
    <x v="0"/>
    <m/>
  </r>
  <r>
    <d v="2023-02-24T00:45:59"/>
    <x v="9"/>
    <n v="35"/>
    <s v="URIBE HERRERA JUAN ESTEBAN"/>
    <x v="10"/>
    <x v="0"/>
    <n v="98"/>
    <n v="24.5"/>
    <n v="94.928229665071797"/>
    <s v="3 Descuentos (Transbordo y Despachador fernando) "/>
    <n v="45464.114800000003"/>
    <x v="1"/>
    <n v="13894.871800000001"/>
    <x v="568"/>
    <x v="0"/>
    <m/>
  </r>
  <r>
    <d v="2023-02-24T00:46:00"/>
    <x v="9"/>
    <n v="36"/>
    <s v="VERENZUELA MARTINEZ ALEXANDER"/>
    <x v="1"/>
    <x v="0"/>
    <n v="234"/>
    <n v="21.272727272727298"/>
    <n v="261.052631578947"/>
    <s v="4 Descuentos (Transbordo y Despachador fernando) "/>
    <n v="125026.3158"/>
    <x v="0"/>
    <n v="13894.871800000001"/>
    <x v="568"/>
    <x v="0"/>
    <m/>
  </r>
  <r>
    <d v="2023-02-24T00:46:00"/>
    <x v="9"/>
    <n v="37"/>
    <s v="HINCAPIE KEVIN"/>
    <x v="0"/>
    <x v="0"/>
    <n v="189"/>
    <n v="21"/>
    <n v="213.58851674641099"/>
    <m/>
    <n v="102294.25840000001"/>
    <x v="1"/>
    <n v="13894.871800000001"/>
    <x v="568"/>
    <x v="0"/>
    <m/>
  </r>
  <r>
    <d v="2023-02-24T00:46:00"/>
    <x v="9"/>
    <n v="38"/>
    <s v="RUA DANIEL"/>
    <x v="4"/>
    <x v="0"/>
    <n v="188"/>
    <n v="26.8571428571429"/>
    <n v="166.124401913876"/>
    <m/>
    <n v="79562.201000000001"/>
    <x v="0"/>
    <n v="13894.871800000001"/>
    <x v="568"/>
    <x v="0"/>
    <m/>
  </r>
  <r>
    <d v="2023-02-24T00:46:00"/>
    <x v="9"/>
    <n v="39"/>
    <s v="POSSO CORREA SANTIAGO ELIECER"/>
    <x v="6"/>
    <x v="0"/>
    <n v="190"/>
    <n v="23.75"/>
    <n v="189.85645933014399"/>
    <s v="2 Descuentos (Despachador estiven y Conduct) "/>
    <n v="90928.229699999996"/>
    <x v="0"/>
    <n v="13894.871800000001"/>
    <x v="568"/>
    <x v="0"/>
    <m/>
  </r>
  <r>
    <d v="2023-02-24T00:46:00"/>
    <x v="9"/>
    <n v="40"/>
    <s v="OCAMPO OCAMPO ANTONIO JOSE"/>
    <x v="0"/>
    <x v="0"/>
    <n v="225"/>
    <n v="25"/>
    <n v="213.58851674641099"/>
    <s v="1 Descuento (Jefe de ruta) "/>
    <n v="102294.25840000001"/>
    <x v="0"/>
    <n v="13894.871800000001"/>
    <x v="568"/>
    <x v="0"/>
    <m/>
  </r>
  <r>
    <d v="2023-02-24T00:46:00"/>
    <x v="9"/>
    <n v="41"/>
    <s v="GARCIA DAVID WILSON ALBERTO"/>
    <x v="3"/>
    <x v="3"/>
    <n v="260"/>
    <n v="26"/>
    <n v="237.32057416267901"/>
    <m/>
    <n v="113660.2871"/>
    <x v="1"/>
    <n v="13894.871800000001"/>
    <x v="568"/>
    <x v="0"/>
    <m/>
  </r>
  <r>
    <d v="2023-02-25T01:14:39"/>
    <x v="1"/>
    <n v="1"/>
    <s v="RUA DANIEL"/>
    <x v="6"/>
    <x v="0"/>
    <n v="193"/>
    <n v="24.125"/>
    <n v="188.708133971292"/>
    <m/>
    <n v="90354.066999999995"/>
    <x v="0"/>
    <n v="13842.105299999999"/>
    <x v="569"/>
    <x v="0"/>
    <m/>
  </r>
  <r>
    <d v="2023-02-25T01:14:39"/>
    <x v="1"/>
    <n v="2"/>
    <s v="DAVID TORRES GEIDER"/>
    <x v="0"/>
    <x v="0"/>
    <n v="203"/>
    <n v="22.5555555555556"/>
    <n v="212.29665071770299"/>
    <m/>
    <n v="101648.3254"/>
    <x v="1"/>
    <n v="13842.105299999999"/>
    <x v="569"/>
    <x v="0"/>
    <m/>
  </r>
  <r>
    <d v="2023-02-25T01:14:40"/>
    <x v="1"/>
    <n v="3"/>
    <s v="CANO JIMENEZ ESNEIDER"/>
    <x v="3"/>
    <x v="0"/>
    <n v="163"/>
    <n v="16.3"/>
    <n v="235.885167464115"/>
    <m/>
    <n v="112942.5837"/>
    <x v="0"/>
    <n v="13842.105299999999"/>
    <x v="569"/>
    <x v="0"/>
    <m/>
  </r>
  <r>
    <d v="2023-02-25T01:14:40"/>
    <x v="1"/>
    <n v="4"/>
    <s v="IDARRAGA GARCIA MIGUEL ANGEL"/>
    <x v="11"/>
    <x v="0"/>
    <n v="26"/>
    <n v="13"/>
    <n v="47.177033492823"/>
    <m/>
    <n v="22588.5167"/>
    <x v="0"/>
    <n v="13842.105299999999"/>
    <x v="569"/>
    <x v="0"/>
    <m/>
  </r>
  <r>
    <d v="2023-02-25T01:14:40"/>
    <x v="1"/>
    <n v="6"/>
    <s v="NARANJO NARANJO ELKIN BRAYAN"/>
    <x v="6"/>
    <x v="0"/>
    <n v="212"/>
    <n v="26.5"/>
    <n v="188.708133971292"/>
    <m/>
    <n v="90354.066999999995"/>
    <x v="0"/>
    <n v="13842.105299999999"/>
    <x v="569"/>
    <x v="0"/>
    <m/>
  </r>
  <r>
    <d v="2023-02-25T01:14:40"/>
    <x v="1"/>
    <n v="7"/>
    <s v="DE OSSA TORRES CARLOS ANDRES"/>
    <x v="6"/>
    <x v="0"/>
    <n v="193"/>
    <n v="24.125"/>
    <n v="188.708133971292"/>
    <m/>
    <n v="90354.066999999995"/>
    <x v="1"/>
    <n v="13842.105299999999"/>
    <x v="569"/>
    <x v="0"/>
    <m/>
  </r>
  <r>
    <d v="2023-02-25T01:14:40"/>
    <x v="1"/>
    <n v="8"/>
    <s v="LONDOO CADAVID DAVID SANTIAGO"/>
    <x v="0"/>
    <x v="0"/>
    <n v="212"/>
    <n v="23.5555555555556"/>
    <n v="212.29665071770299"/>
    <m/>
    <n v="101648.3254"/>
    <x v="1"/>
    <n v="13842.105299999999"/>
    <x v="569"/>
    <x v="0"/>
    <m/>
  </r>
  <r>
    <d v="2023-02-25T01:14:40"/>
    <x v="1"/>
    <n v="9"/>
    <s v="RIVERA ANGEL"/>
    <x v="4"/>
    <x v="0"/>
    <n v="177"/>
    <n v="25.285714285714299"/>
    <n v="165.11961722487999"/>
    <m/>
    <n v="79059.808600000004"/>
    <x v="0"/>
    <n v="13842.105299999999"/>
    <x v="569"/>
    <x v="0"/>
    <m/>
  </r>
  <r>
    <d v="2023-02-25T01:14:41"/>
    <x v="1"/>
    <n v="10"/>
    <s v="ORTEGA ARROYAVE JUAN PABLO"/>
    <x v="0"/>
    <x v="0"/>
    <n v="210"/>
    <n v="23.3333333333333"/>
    <n v="212.29665071770299"/>
    <s v="1 Descuento (Conduct) "/>
    <n v="101648.3254"/>
    <x v="0"/>
    <n v="13842.105299999999"/>
    <x v="569"/>
    <x v="0"/>
    <m/>
  </r>
  <r>
    <d v="2023-02-25T01:14:41"/>
    <x v="9"/>
    <n v="11"/>
    <s v="LUJAN LOPERA FABIAN ALEXIS"/>
    <x v="6"/>
    <x v="0"/>
    <n v="176"/>
    <n v="22"/>
    <n v="188.708133971292"/>
    <m/>
    <n v="90354.066999999995"/>
    <x v="0"/>
    <n v="13842.105299999999"/>
    <x v="569"/>
    <x v="0"/>
    <m/>
  </r>
  <r>
    <d v="2023-02-25T01:14:41"/>
    <x v="9"/>
    <n v="12"/>
    <s v="MORALES CASTAEDA JONNY EDISON"/>
    <x v="3"/>
    <x v="0"/>
    <n v="265"/>
    <n v="26.5"/>
    <n v="235.885167464115"/>
    <m/>
    <n v="112942.5837"/>
    <x v="0"/>
    <n v="13842.105299999999"/>
    <x v="569"/>
    <x v="0"/>
    <m/>
  </r>
  <r>
    <d v="2023-02-25T01:14:41"/>
    <x v="9"/>
    <n v="13"/>
    <s v="BOLIVAR PARIAS RICARDO STIVEN"/>
    <x v="6"/>
    <x v="0"/>
    <n v="213"/>
    <n v="26.625"/>
    <n v="188.708133971292"/>
    <m/>
    <n v="90354.066999999995"/>
    <x v="0"/>
    <n v="13842.105299999999"/>
    <x v="569"/>
    <x v="0"/>
    <m/>
  </r>
  <r>
    <d v="2023-02-25T01:14:41"/>
    <x v="9"/>
    <n v="14"/>
    <s v="JIMENEZ JIMENEZ OMAR DAVID"/>
    <x v="0"/>
    <x v="0"/>
    <n v="248"/>
    <n v="27.5555555555556"/>
    <n v="212.29665071770299"/>
    <m/>
    <n v="101648.3254"/>
    <x v="1"/>
    <n v="13842.105299999999"/>
    <x v="569"/>
    <x v="0"/>
    <m/>
  </r>
  <r>
    <d v="2023-02-25T01:14:41"/>
    <x v="9"/>
    <n v="15"/>
    <s v="LONDOO LOPERA DUVAN ANDRES"/>
    <x v="0"/>
    <x v="0"/>
    <n v="180"/>
    <n v="20"/>
    <n v="212.29665071770299"/>
    <s v="3 Descuentos (Conducts y Propietarios) "/>
    <n v="101648.3254"/>
    <x v="0"/>
    <n v="13842.105299999999"/>
    <x v="569"/>
    <x v="0"/>
    <m/>
  </r>
  <r>
    <d v="2023-02-25T01:14:41"/>
    <x v="9"/>
    <n v="16"/>
    <s v="BARRANTES GALLEGO DANIEL CAMILO"/>
    <x v="2"/>
    <x v="0"/>
    <n v="187"/>
    <n v="28.769230769230798"/>
    <n v="153.32535885167499"/>
    <m/>
    <n v="73412.679399999994"/>
    <x v="0"/>
    <n v="13842.105299999999"/>
    <x v="569"/>
    <x v="0"/>
    <m/>
  </r>
  <r>
    <d v="2023-02-25T01:14:42"/>
    <x v="9"/>
    <n v="17"/>
    <s v="ESTRADA DANIEL"/>
    <x v="3"/>
    <x v="0"/>
    <n v="215"/>
    <n v="21.5"/>
    <n v="235.885167464115"/>
    <s v="1 Descuento (Usuario desubicado) "/>
    <n v="112942.5837"/>
    <x v="0"/>
    <n v="13842.105299999999"/>
    <x v="569"/>
    <x v="0"/>
    <m/>
  </r>
  <r>
    <d v="2023-02-25T01:14:42"/>
    <x v="9"/>
    <n v="18"/>
    <s v="MEJIA YEISON"/>
    <x v="10"/>
    <x v="0"/>
    <n v="119"/>
    <n v="26.4444444444444"/>
    <n v="106.14832535885201"/>
    <m/>
    <n v="50824.162700000001"/>
    <x v="0"/>
    <n v="13842.105299999999"/>
    <x v="569"/>
    <x v="0"/>
    <m/>
  </r>
  <r>
    <d v="2023-02-25T01:14:42"/>
    <x v="9"/>
    <n v="19"/>
    <s v="BERMUDEZ HERNAN"/>
    <x v="10"/>
    <x v="0"/>
    <n v="106"/>
    <n v="23.5555555555556"/>
    <n v="106.14832535885201"/>
    <s v="1 Descuento (Despachador fernando)"/>
    <n v="50824.162700000001"/>
    <x v="0"/>
    <n v="13842.105299999999"/>
    <x v="569"/>
    <x v="0"/>
    <m/>
  </r>
  <r>
    <d v="2023-02-25T01:14:42"/>
    <x v="9"/>
    <n v="20"/>
    <s v="TABORDA ROJAS DIEGO ALEJANDRO"/>
    <x v="6"/>
    <x v="0"/>
    <n v="206"/>
    <n v="25.75"/>
    <n v="188.708133971292"/>
    <m/>
    <n v="90354.066999999995"/>
    <x v="0"/>
    <n v="13842.105299999999"/>
    <x v="569"/>
    <x v="0"/>
    <m/>
  </r>
  <r>
    <d v="2023-02-25T01:14:42"/>
    <x v="1"/>
    <n v="21"/>
    <s v="MONSALVE OCAMPO EDISON GUSTAVO"/>
    <x v="2"/>
    <x v="0"/>
    <n v="137"/>
    <n v="22.8333333333333"/>
    <n v="141.531100478469"/>
    <s v="3 Descuentos (Conducts) "/>
    <n v="67765.550199999998"/>
    <x v="0"/>
    <n v="13842.105299999999"/>
    <x v="569"/>
    <x v="0"/>
    <m/>
  </r>
  <r>
    <d v="2023-02-25T01:14:42"/>
    <x v="1"/>
    <n v="22"/>
    <s v="QUIRAMA CASTAEDA JHON JADER"/>
    <x v="3"/>
    <x v="0"/>
    <n v="234"/>
    <n v="23.4"/>
    <n v="235.885167464115"/>
    <m/>
    <n v="112942.5837"/>
    <x v="1"/>
    <n v="13842.105299999999"/>
    <x v="569"/>
    <x v="0"/>
    <m/>
  </r>
  <r>
    <d v="2023-02-25T01:14:43"/>
    <x v="1"/>
    <n v="23"/>
    <s v="GIL BRAN DUVEIMAR"/>
    <x v="1"/>
    <x v="3"/>
    <n v="260"/>
    <n v="23.636363636363601"/>
    <n v="259.47368421052602"/>
    <s v="3 Descuentos (Jefe de ruta y despachador fernando) "/>
    <n v="124236.84209999999"/>
    <x v="2"/>
    <n v="13842.105299999999"/>
    <x v="569"/>
    <x v="0"/>
    <m/>
  </r>
  <r>
    <d v="2023-02-25T01:14:43"/>
    <x v="1"/>
    <n v="24"/>
    <s v="GRISALES VILLA JUAN DAVID"/>
    <x v="0"/>
    <x v="0"/>
    <n v="196"/>
    <n v="21.7777777777778"/>
    <n v="212.29665071770299"/>
    <m/>
    <n v="101648.3254"/>
    <x v="0"/>
    <n v="13842.105299999999"/>
    <x v="569"/>
    <x v="0"/>
    <m/>
  </r>
  <r>
    <d v="2023-02-25T01:14:43"/>
    <x v="1"/>
    <n v="26"/>
    <s v="FRANCO BRAVO JHOAN FERNANDO"/>
    <x v="6"/>
    <x v="1"/>
    <n v="161"/>
    <n v="20.125"/>
    <n v="188.708133971292"/>
    <m/>
    <n v="90354.066999999995"/>
    <x v="0"/>
    <n v="13842.105299999999"/>
    <x v="569"/>
    <x v="0"/>
    <m/>
  </r>
  <r>
    <d v="2023-02-25T01:14:43"/>
    <x v="1"/>
    <n v="27"/>
    <s v="DURANGO DAVID JOSE"/>
    <x v="3"/>
    <x v="0"/>
    <n v="231"/>
    <n v="23.1"/>
    <n v="235.885167464115"/>
    <m/>
    <n v="112942.5837"/>
    <x v="0"/>
    <n v="13842.105299999999"/>
    <x v="569"/>
    <x v="0"/>
    <m/>
  </r>
  <r>
    <d v="2023-02-25T01:14:43"/>
    <x v="1"/>
    <n v="28"/>
    <s v="ECHAVARRIA TABORDA JEFERSON"/>
    <x v="0"/>
    <x v="0"/>
    <n v="198"/>
    <n v="22"/>
    <n v="212.29665071770299"/>
    <m/>
    <n v="101648.3254"/>
    <x v="0"/>
    <n v="13842.105299999999"/>
    <x v="569"/>
    <x v="0"/>
    <m/>
  </r>
  <r>
    <d v="2023-02-25T01:14:43"/>
    <x v="1"/>
    <n v="29"/>
    <s v="VALENCIA MENDOZA JHON"/>
    <x v="7"/>
    <x v="0"/>
    <n v="77"/>
    <n v="25.6666666666667"/>
    <n v="70.7655502392344"/>
    <m/>
    <n v="33882.775099999999"/>
    <x v="0"/>
    <n v="13842.105299999999"/>
    <x v="569"/>
    <x v="0"/>
    <m/>
  </r>
  <r>
    <d v="2023-02-25T01:14:44"/>
    <x v="1"/>
    <n v="32"/>
    <s v="JIMENEZ HERNANDEZ ESTEBAN CAMILO"/>
    <x v="6"/>
    <x v="0"/>
    <n v="205"/>
    <n v="25.625"/>
    <n v="188.708133971292"/>
    <m/>
    <n v="90354.066999999995"/>
    <x v="0"/>
    <n v="13842.105299999999"/>
    <x v="569"/>
    <x v="0"/>
    <m/>
  </r>
  <r>
    <d v="2023-02-25T01:14:44"/>
    <x v="9"/>
    <n v="33"/>
    <s v="GIL CORDOBA MATEO"/>
    <x v="4"/>
    <x v="3"/>
    <n v="161"/>
    <n v="23"/>
    <n v="165.11961722487999"/>
    <m/>
    <n v="79059.808600000004"/>
    <x v="0"/>
    <n v="13842.105299999999"/>
    <x v="569"/>
    <x v="0"/>
    <m/>
  </r>
  <r>
    <d v="2023-02-25T01:14:44"/>
    <x v="9"/>
    <n v="34"/>
    <s v="MONTOYA OSPINA GILBERTO ANTONIO"/>
    <x v="1"/>
    <x v="0"/>
    <n v="281"/>
    <n v="25.545454545454501"/>
    <n v="259.47368421052602"/>
    <s v="2 Descuentos (Jefe de ruta y Propietario) "/>
    <n v="124236.84209999999"/>
    <x v="0"/>
    <n v="13842.105299999999"/>
    <x v="569"/>
    <x v="0"/>
    <m/>
  </r>
  <r>
    <d v="2023-02-25T01:14:44"/>
    <x v="9"/>
    <n v="35"/>
    <s v="URIBE HERRERA JUAN ESTEBAN"/>
    <x v="9"/>
    <x v="0"/>
    <n v="295"/>
    <n v="24.5833333333333"/>
    <n v="283.062200956938"/>
    <m/>
    <n v="135531.1005"/>
    <x v="1"/>
    <n v="13842.105299999999"/>
    <x v="569"/>
    <x v="0"/>
    <m/>
  </r>
  <r>
    <d v="2023-02-25T01:14:44"/>
    <x v="9"/>
    <n v="36"/>
    <s v="VERENZUELA MARTINEZ ALEXANDER"/>
    <x v="3"/>
    <x v="0"/>
    <n v="285"/>
    <n v="28.5"/>
    <n v="235.885167464115"/>
    <m/>
    <n v="112942.5837"/>
    <x v="0"/>
    <n v="13842.105299999999"/>
    <x v="569"/>
    <x v="0"/>
    <m/>
  </r>
  <r>
    <d v="2023-02-25T01:14:44"/>
    <x v="9"/>
    <n v="37"/>
    <s v="HINCAPIE KEVIN"/>
    <x v="1"/>
    <x v="0"/>
    <n v="287"/>
    <n v="26.090909090909101"/>
    <n v="259.47368421052602"/>
    <s v="17 Descuentos (Transbordo veh 32) "/>
    <n v="124236.84209999999"/>
    <x v="1"/>
    <n v="13842.105299999999"/>
    <x v="569"/>
    <x v="0"/>
    <m/>
  </r>
  <r>
    <d v="2023-02-25T01:14:45"/>
    <x v="9"/>
    <n v="38"/>
    <s v="DURANGO PAEZ GILDARDO"/>
    <x v="0"/>
    <x v="1"/>
    <n v="183"/>
    <n v="20.3333333333333"/>
    <n v="212.29665071770299"/>
    <s v="1 Descuento (Conduct) "/>
    <n v="101648.3254"/>
    <x v="0"/>
    <n v="13842.105299999999"/>
    <x v="569"/>
    <x v="0"/>
    <m/>
  </r>
  <r>
    <d v="2023-02-25T01:14:45"/>
    <x v="9"/>
    <n v="39"/>
    <s v="POSSO CORREA SANTIAGO ELIECER"/>
    <x v="0"/>
    <x v="0"/>
    <n v="209"/>
    <n v="23.2222222222222"/>
    <n v="212.29665071770299"/>
    <m/>
    <n v="101648.3254"/>
    <x v="0"/>
    <n v="13842.105299999999"/>
    <x v="569"/>
    <x v="0"/>
    <m/>
  </r>
  <r>
    <d v="2023-02-25T01:14:45"/>
    <x v="9"/>
    <n v="40"/>
    <s v="LONDOO ORTIZ ARNOLD DAVID"/>
    <x v="12"/>
    <x v="0"/>
    <n v="288"/>
    <n v="22.153846153846199"/>
    <n v="306.65071770334902"/>
    <s v="ANTONIO OCAMPO Realiz 7 viajes donde moviliz 154 Usuarios"/>
    <n v="146825.35889999999"/>
    <x v="0"/>
    <n v="13842.105299999999"/>
    <x v="569"/>
    <x v="0"/>
    <m/>
  </r>
  <r>
    <d v="2023-02-25T01:14:45"/>
    <x v="9"/>
    <n v="41"/>
    <s v="CHALARCA WILSON DE JESUS"/>
    <x v="3"/>
    <x v="0"/>
    <n v="203"/>
    <n v="20.3"/>
    <n v="235.885167464115"/>
    <s v="2 Descuentos (Usuario movilidad reducida) "/>
    <n v="112942.5837"/>
    <x v="1"/>
    <n v="13842.105299999999"/>
    <x v="569"/>
    <x v="0"/>
    <m/>
  </r>
  <r>
    <d v="2023-02-26T01:37:04"/>
    <x v="1"/>
    <n v="1"/>
    <s v="RUA DANIEL"/>
    <x v="6"/>
    <x v="0"/>
    <n v="175"/>
    <n v="23.3333333333333"/>
    <n v="178.626373626374"/>
    <s v="9 Descuentos (Transbordo veh 18) "/>
    <n v="85563.186799999996"/>
    <x v="0"/>
    <n v="13958.8235"/>
    <x v="570"/>
    <x v="0"/>
    <m/>
  </r>
  <r>
    <d v="2023-02-26T01:37:05"/>
    <x v="1"/>
    <n v="2"/>
    <s v="DAVID TORRES GEIDER"/>
    <x v="3"/>
    <x v="0"/>
    <n v="263"/>
    <n v="26.3"/>
    <n v="238.16849816849799"/>
    <m/>
    <n v="114084.2491"/>
    <x v="1"/>
    <n v="13958.8235"/>
    <x v="570"/>
    <x v="0"/>
    <m/>
  </r>
  <r>
    <d v="2023-02-26T01:37:05"/>
    <x v="1"/>
    <n v="3"/>
    <s v="MEJIA YEISON"/>
    <x v="0"/>
    <x v="0"/>
    <n v="194"/>
    <n v="21.5555555555556"/>
    <n v="214.35164835164801"/>
    <m/>
    <n v="102675.8242"/>
    <x v="0"/>
    <n v="13958.8235"/>
    <x v="570"/>
    <x v="0"/>
    <m/>
  </r>
  <r>
    <d v="2023-02-26T01:37:05"/>
    <x v="1"/>
    <n v="6"/>
    <s v="JIMENEZ HERNANDEZ ESTEBAN CAMILO"/>
    <x v="6"/>
    <x v="0"/>
    <n v="193"/>
    <n v="24.125"/>
    <n v="190.53479853479899"/>
    <m/>
    <n v="91267.399300000005"/>
    <x v="0"/>
    <n v="13958.8235"/>
    <x v="570"/>
    <x v="0"/>
    <m/>
  </r>
  <r>
    <d v="2023-02-26T01:37:05"/>
    <x v="1"/>
    <n v="7"/>
    <s v="DE OSSA TORRES CARLOS ANDRES"/>
    <x v="0"/>
    <x v="0"/>
    <n v="234"/>
    <n v="26"/>
    <n v="214.35164835164801"/>
    <m/>
    <n v="102675.8242"/>
    <x v="1"/>
    <n v="13958.8235"/>
    <x v="570"/>
    <x v="0"/>
    <m/>
  </r>
  <r>
    <d v="2023-02-26T01:37:05"/>
    <x v="1"/>
    <n v="8"/>
    <s v="LONDOO CADAVID DAVID SANTIAGO"/>
    <x v="4"/>
    <x v="0"/>
    <n v="160"/>
    <n v="22.8571428571429"/>
    <n v="166.71794871794901"/>
    <s v="1 Descuento (Transbordo) "/>
    <n v="79858.974400000006"/>
    <x v="1"/>
    <n v="13958.8235"/>
    <x v="570"/>
    <x v="0"/>
    <m/>
  </r>
  <r>
    <d v="2023-02-26T01:37:05"/>
    <x v="1"/>
    <n v="9"/>
    <s v="RIVERA ANGEL"/>
    <x v="6"/>
    <x v="0"/>
    <n v="181"/>
    <n v="22.625"/>
    <n v="190.53479853479899"/>
    <m/>
    <n v="91267.399300000005"/>
    <x v="0"/>
    <n v="13958.8235"/>
    <x v="570"/>
    <x v="0"/>
    <m/>
  </r>
  <r>
    <d v="2023-02-26T01:37:06"/>
    <x v="1"/>
    <n v="10"/>
    <s v="ORTEGA ARROYAVE JUAN PABLO"/>
    <x v="3"/>
    <x v="0"/>
    <n v="251"/>
    <n v="25.1"/>
    <n v="238.16849816849799"/>
    <m/>
    <n v="114084.2491"/>
    <x v="0"/>
    <n v="13958.8235"/>
    <x v="570"/>
    <x v="0"/>
    <m/>
  </r>
  <r>
    <d v="2023-02-26T01:37:06"/>
    <x v="9"/>
    <n v="11"/>
    <s v="LUJAN LOPERA FABIAN ALEXIS"/>
    <x v="4"/>
    <x v="3"/>
    <n v="171"/>
    <n v="24.428571428571399"/>
    <n v="166.71794871794901"/>
    <s v="2 Descuentos (Usuario movilidad reducida) "/>
    <n v="79858.974400000006"/>
    <x v="0"/>
    <n v="13958.8235"/>
    <x v="570"/>
    <x v="0"/>
    <m/>
  </r>
  <r>
    <d v="2023-02-26T01:37:06"/>
    <x v="9"/>
    <n v="12"/>
    <s v="MORALES CASTAEDA JONNY EDISON"/>
    <x v="2"/>
    <x v="3"/>
    <n v="135"/>
    <n v="22.5"/>
    <n v="142.901098901099"/>
    <m/>
    <n v="68450.549499999994"/>
    <x v="0"/>
    <n v="13958.8235"/>
    <x v="570"/>
    <x v="0"/>
    <m/>
  </r>
  <r>
    <d v="2023-02-26T01:37:06"/>
    <x v="9"/>
    <n v="13"/>
    <s v="BOLIVAR PARIAS RICARDO STIVEN"/>
    <x v="8"/>
    <x v="0"/>
    <n v="180"/>
    <n v="36"/>
    <n v="119.084249084249"/>
    <m/>
    <n v="57042.124499999998"/>
    <x v="0"/>
    <n v="13958.8235"/>
    <x v="570"/>
    <x v="0"/>
    <m/>
  </r>
  <r>
    <d v="2023-02-26T01:37:07"/>
    <x v="9"/>
    <n v="14"/>
    <s v="CARVAJAL SALAZAR HECTOR MARINO"/>
    <x v="1"/>
    <x v="3"/>
    <n v="223"/>
    <n v="20.272727272727298"/>
    <n v="261.98534798534803"/>
    <m/>
    <n v="125492.674"/>
    <x v="1"/>
    <n v="13958.8235"/>
    <x v="570"/>
    <x v="0"/>
    <m/>
  </r>
  <r>
    <d v="2023-02-26T01:37:07"/>
    <x v="9"/>
    <n v="15"/>
    <s v="LONDOO LOPERA DUVAN ANDRES"/>
    <x v="0"/>
    <x v="0"/>
    <n v="169"/>
    <n v="18.7777777777778"/>
    <n v="214.35164835164801"/>
    <s v="4 Descuentos (Conducts y Propietarios) "/>
    <n v="102675.8242"/>
    <x v="0"/>
    <n v="13958.8235"/>
    <x v="570"/>
    <x v="0"/>
    <m/>
  </r>
  <r>
    <d v="2023-02-26T01:37:07"/>
    <x v="9"/>
    <n v="16"/>
    <s v="BARRANTES GALLEGO DANIEL CAMILO"/>
    <x v="0"/>
    <x v="0"/>
    <n v="222"/>
    <n v="24.6666666666667"/>
    <n v="214.35164835164801"/>
    <s v="3 Descuentos (2 Conducts y Usuario desubicado) "/>
    <n v="102675.8242"/>
    <x v="0"/>
    <n v="13958.8235"/>
    <x v="570"/>
    <x v="0"/>
    <m/>
  </r>
  <r>
    <d v="2023-02-26T01:37:07"/>
    <x v="9"/>
    <n v="17"/>
    <s v="ESTRADA DANIEL"/>
    <x v="0"/>
    <x v="0"/>
    <n v="191"/>
    <n v="21.2222222222222"/>
    <n v="214.35164835164801"/>
    <s v="3 Descuentos (2 Conducts y Usuario desubicado) "/>
    <n v="102675.8242"/>
    <x v="0"/>
    <n v="13958.8235"/>
    <x v="570"/>
    <x v="0"/>
    <m/>
  </r>
  <r>
    <d v="2023-02-26T01:37:08"/>
    <x v="9"/>
    <n v="18"/>
    <s v="RENDON VIANA HUMBERTO DE JESUS"/>
    <x v="0"/>
    <x v="0"/>
    <n v="258"/>
    <n v="28.6666666666667"/>
    <n v="214.35164835164801"/>
    <m/>
    <n v="102675.8242"/>
    <x v="0"/>
    <n v="13958.8235"/>
    <x v="570"/>
    <x v="0"/>
    <m/>
  </r>
  <r>
    <d v="2023-02-26T01:37:08"/>
    <x v="9"/>
    <n v="20"/>
    <s v="VERENZUELA MARTINEZ ALEXANDER"/>
    <x v="0"/>
    <x v="0"/>
    <n v="229"/>
    <n v="25.4444444444444"/>
    <n v="214.35164835164801"/>
    <m/>
    <n v="102675.8242"/>
    <x v="0"/>
    <n v="13958.8235"/>
    <x v="570"/>
    <x v="0"/>
    <m/>
  </r>
  <r>
    <d v="2023-02-26T01:37:08"/>
    <x v="1"/>
    <n v="21"/>
    <s v="MONSALVE OCAMPO EDISON GUSTAVO"/>
    <x v="4"/>
    <x v="3"/>
    <n v="160"/>
    <n v="22.8571428571429"/>
    <n v="166.71794871794901"/>
    <m/>
    <n v="79858.974400000006"/>
    <x v="0"/>
    <n v="13958.8235"/>
    <x v="570"/>
    <x v="0"/>
    <m/>
  </r>
  <r>
    <d v="2023-02-26T01:37:08"/>
    <x v="1"/>
    <n v="22"/>
    <s v="QUIRAMA CASTAEDA JHON JADER"/>
    <x v="12"/>
    <x v="3"/>
    <n v="292"/>
    <n v="22.461538461538499"/>
    <n v="309.61904761904799"/>
    <m/>
    <n v="148309.5238"/>
    <x v="1"/>
    <n v="13958.8235"/>
    <x v="570"/>
    <x v="0"/>
    <m/>
  </r>
  <r>
    <d v="2023-02-26T01:37:09"/>
    <x v="1"/>
    <n v="23"/>
    <s v="GIL BRAN DUVEIMAR"/>
    <x v="10"/>
    <x v="0"/>
    <n v="79"/>
    <n v="19.75"/>
    <n v="95.267399267399298"/>
    <m/>
    <n v="45633.6996"/>
    <x v="2"/>
    <n v="13958.8235"/>
    <x v="570"/>
    <x v="0"/>
    <m/>
  </r>
  <r>
    <d v="2023-02-26T01:37:09"/>
    <x v="1"/>
    <n v="24"/>
    <s v="GRISALES VILLA JUAN DAVID"/>
    <x v="3"/>
    <x v="3"/>
    <n v="198"/>
    <n v="19.8"/>
    <n v="238.16849816849799"/>
    <m/>
    <n v="114084.2491"/>
    <x v="0"/>
    <n v="13958.8235"/>
    <x v="570"/>
    <x v="0"/>
    <m/>
  </r>
  <r>
    <d v="2023-02-26T01:37:09"/>
    <x v="1"/>
    <n v="26"/>
    <s v="SANCHEZ JHOSIMAR"/>
    <x v="6"/>
    <x v="1"/>
    <n v="188"/>
    <n v="23.5"/>
    <n v="190.53479853479899"/>
    <s v="1 Descuento (Despachador fernando) "/>
    <n v="91267.399300000005"/>
    <x v="0"/>
    <n v="13958.8235"/>
    <x v="570"/>
    <x v="0"/>
    <m/>
  </r>
  <r>
    <d v="2023-02-26T01:37:09"/>
    <x v="1"/>
    <n v="27"/>
    <s v="DURANGO DAVID JOSE"/>
    <x v="6"/>
    <x v="3"/>
    <n v="222"/>
    <n v="26.117647058823501"/>
    <n v="202.44322344322299"/>
    <m/>
    <n v="96971.611699999994"/>
    <x v="0"/>
    <n v="13958.8235"/>
    <x v="570"/>
    <x v="0"/>
    <m/>
  </r>
  <r>
    <d v="2023-02-26T01:37:10"/>
    <x v="1"/>
    <n v="28"/>
    <s v="ECHAVARRIA TABORDA JEFERSON"/>
    <x v="6"/>
    <x v="3"/>
    <n v="180"/>
    <n v="22.5"/>
    <n v="190.53479853479899"/>
    <m/>
    <n v="91267.399300000005"/>
    <x v="0"/>
    <n v="13958.8235"/>
    <x v="570"/>
    <x v="0"/>
    <m/>
  </r>
  <r>
    <d v="2023-02-26T01:37:10"/>
    <x v="1"/>
    <n v="29"/>
    <s v="GIL CORDOBA MATEO"/>
    <x v="11"/>
    <x v="0"/>
    <n v="40"/>
    <n v="20"/>
    <n v="47.633699633699599"/>
    <m/>
    <n v="22816.8498"/>
    <x v="0"/>
    <n v="13958.8235"/>
    <x v="570"/>
    <x v="0"/>
    <m/>
  </r>
  <r>
    <d v="2023-02-26T01:37:10"/>
    <x v="9"/>
    <n v="33"/>
    <s v="CHALARCA WILSON DE JESUS"/>
    <x v="3"/>
    <x v="3"/>
    <n v="277"/>
    <n v="27.7"/>
    <n v="238.16849816849799"/>
    <s v="1 Descuento (Despachador fernando) "/>
    <n v="114084.2491"/>
    <x v="0"/>
    <n v="13958.8235"/>
    <x v="570"/>
    <x v="0"/>
    <m/>
  </r>
  <r>
    <d v="2023-02-26T01:37:10"/>
    <x v="9"/>
    <n v="34"/>
    <s v="MONTOYA OSPINA GILBERTO ANTONIO"/>
    <x v="9"/>
    <x v="3"/>
    <n v="302"/>
    <n v="25.1666666666667"/>
    <n v="285.80219780219801"/>
    <m/>
    <n v="136901.09890000001"/>
    <x v="0"/>
    <n v="13958.8235"/>
    <x v="570"/>
    <x v="0"/>
    <m/>
  </r>
  <r>
    <d v="2023-02-26T01:37:10"/>
    <x v="9"/>
    <n v="35"/>
    <s v="URIBE HERRERA JUAN ESTEBAN"/>
    <x v="10"/>
    <x v="0"/>
    <n v="121"/>
    <n v="26.8888888888889"/>
    <n v="107.175824175824"/>
    <m/>
    <n v="51337.912100000001"/>
    <x v="1"/>
    <n v="13958.8235"/>
    <x v="570"/>
    <x v="0"/>
    <m/>
  </r>
  <r>
    <d v="2023-02-26T01:37:11"/>
    <x v="9"/>
    <n v="36"/>
    <s v="MARTINEZ CHAVERRA LUIS NORBERTO"/>
    <x v="1"/>
    <x v="3"/>
    <n v="241"/>
    <n v="21.909090909090899"/>
    <n v="261.98534798534803"/>
    <m/>
    <n v="125492.674"/>
    <x v="0"/>
    <n v="13958.8235"/>
    <x v="570"/>
    <x v="0"/>
    <m/>
  </r>
  <r>
    <d v="2023-02-26T01:37:11"/>
    <x v="9"/>
    <n v="37"/>
    <s v="HINCAPIE KEVIN"/>
    <x v="4"/>
    <x v="1"/>
    <n v="181"/>
    <n v="25.8571428571429"/>
    <n v="166.71794871794901"/>
    <m/>
    <n v="79858.974400000006"/>
    <x v="1"/>
    <n v="13958.8235"/>
    <x v="570"/>
    <x v="0"/>
    <m/>
  </r>
  <r>
    <d v="2023-02-26T01:37:11"/>
    <x v="9"/>
    <n v="38"/>
    <s v="DURANGO PAEZ GILDARDO"/>
    <x v="0"/>
    <x v="3"/>
    <n v="209"/>
    <n v="23.2222222222222"/>
    <n v="214.35164835164801"/>
    <s v="1 Descuento (Usuario desubicado) "/>
    <n v="102675.8242"/>
    <x v="0"/>
    <n v="13958.8235"/>
    <x v="570"/>
    <x v="0"/>
    <m/>
  </r>
  <r>
    <d v="2023-02-26T01:37:11"/>
    <x v="9"/>
    <n v="40"/>
    <s v="LONDOO ORTIZ ARNOLD DAVID"/>
    <x v="6"/>
    <x v="3"/>
    <n v="180"/>
    <n v="24"/>
    <n v="178.626373626374"/>
    <m/>
    <n v="85563.186799999996"/>
    <x v="0"/>
    <n v="13958.8235"/>
    <x v="570"/>
    <x v="0"/>
    <m/>
  </r>
  <r>
    <d v="2023-02-26T01:37:12"/>
    <x v="9"/>
    <n v="41"/>
    <s v="GARCIA DAVID WILSON ALBERTO"/>
    <x v="0"/>
    <x v="3"/>
    <n v="203"/>
    <n v="22.5555555555556"/>
    <n v="214.35164835164801"/>
    <m/>
    <n v="102675.8242"/>
    <x v="1"/>
    <n v="13958.8235"/>
    <x v="570"/>
    <x v="0"/>
    <m/>
  </r>
  <r>
    <d v="2023-02-27T00:08:04"/>
    <x v="11"/>
    <n v="1"/>
    <s v="RUA DANIEL"/>
    <x v="3"/>
    <x v="3"/>
    <n v="186"/>
    <n v="18.600000000000001"/>
    <n v="207.031700288184"/>
    <m/>
    <n v="98515.850099999996"/>
    <x v="0"/>
    <n v="12654.5455"/>
    <x v="571"/>
    <x v="0"/>
    <m/>
  </r>
  <r>
    <d v="2023-02-27T00:08:04"/>
    <x v="11"/>
    <n v="2"/>
    <s v="DAVID TORRES GEIDER"/>
    <x v="2"/>
    <x v="0"/>
    <n v="111"/>
    <n v="20.181818181818201"/>
    <n v="113.867435158501"/>
    <s v="4 Descuentos (3 Conducts y Usuario desubicado) "/>
    <n v="54183.717600000004"/>
    <x v="1"/>
    <n v="12654.5455"/>
    <x v="571"/>
    <x v="0"/>
    <m/>
  </r>
  <r>
    <d v="2023-02-27T00:08:04"/>
    <x v="11"/>
    <n v="3"/>
    <s v="ESPINOZA CHAVARRIA GUILLERMO LEON"/>
    <x v="6"/>
    <x v="0"/>
    <n v="171"/>
    <n v="21.375"/>
    <n v="165.62536023054801"/>
    <m/>
    <n v="78812.680099999998"/>
    <x v="0"/>
    <n v="12654.5455"/>
    <x v="571"/>
    <x v="0"/>
    <m/>
  </r>
  <r>
    <d v="2023-02-27T00:08:05"/>
    <x v="11"/>
    <n v="4"/>
    <s v="IDARRAGA GARCIA MIGUEL ANGEL"/>
    <x v="0"/>
    <x v="0"/>
    <n v="156"/>
    <n v="17.3333333333333"/>
    <n v="186.328530259366"/>
    <m/>
    <n v="88664.265100000004"/>
    <x v="0"/>
    <n v="12654.5455"/>
    <x v="571"/>
    <x v="0"/>
    <m/>
  </r>
  <r>
    <d v="2023-02-27T00:08:05"/>
    <x v="11"/>
    <n v="5"/>
    <s v="MARTINEZ MANCO JUAN FELIPE"/>
    <x v="4"/>
    <x v="0"/>
    <n v="175"/>
    <n v="25"/>
    <n v="144.92219020172899"/>
    <m/>
    <n v="68961.095100000006"/>
    <x v="1"/>
    <n v="12654.5455"/>
    <x v="571"/>
    <x v="0"/>
    <m/>
  </r>
  <r>
    <d v="2023-02-27T00:08:05"/>
    <x v="11"/>
    <n v="6"/>
    <s v="JIMENEZ HERNANDEZ ESTEBAN CAMILO"/>
    <x v="6"/>
    <x v="0"/>
    <n v="180"/>
    <n v="22.5"/>
    <n v="165.62536023054801"/>
    <m/>
    <n v="78812.680099999998"/>
    <x v="0"/>
    <n v="12654.5455"/>
    <x v="571"/>
    <x v="0"/>
    <m/>
  </r>
  <r>
    <d v="2023-02-27T00:08:05"/>
    <x v="11"/>
    <n v="7"/>
    <s v="DE OSSA TORRES CARLOS ANDRES"/>
    <x v="6"/>
    <x v="0"/>
    <n v="188"/>
    <n v="23.5"/>
    <n v="165.62536023054801"/>
    <m/>
    <n v="78812.680099999998"/>
    <x v="1"/>
    <n v="12654.5455"/>
    <x v="571"/>
    <x v="0"/>
    <m/>
  </r>
  <r>
    <d v="2023-02-27T00:08:06"/>
    <x v="11"/>
    <n v="8"/>
    <s v="LONDOO CADAVID DAVID SANTIAGO"/>
    <x v="4"/>
    <x v="0"/>
    <n v="143"/>
    <n v="20.428571428571399"/>
    <n v="144.92219020172899"/>
    <m/>
    <n v="68961.095100000006"/>
    <x v="1"/>
    <n v="12654.5455"/>
    <x v="571"/>
    <x v="0"/>
    <m/>
  </r>
  <r>
    <d v="2023-02-27T00:08:06"/>
    <x v="11"/>
    <n v="10"/>
    <s v="MEJIA YEISON"/>
    <x v="4"/>
    <x v="0"/>
    <n v="156"/>
    <n v="22.285714285714299"/>
    <n v="144.92219020172899"/>
    <m/>
    <n v="68961.095100000006"/>
    <x v="0"/>
    <n v="12654.5455"/>
    <x v="571"/>
    <x v="0"/>
    <m/>
  </r>
  <r>
    <d v="2023-02-27T00:08:06"/>
    <x v="11"/>
    <n v="12"/>
    <s v="HIGUITA JHOSIMAR"/>
    <x v="0"/>
    <x v="0"/>
    <n v="222"/>
    <n v="24.6666666666667"/>
    <n v="186.328530259366"/>
    <m/>
    <n v="88664.265100000004"/>
    <x v="0"/>
    <n v="12654.5455"/>
    <x v="571"/>
    <x v="0"/>
    <m/>
  </r>
  <r>
    <d v="2023-02-27T00:08:07"/>
    <x v="11"/>
    <n v="13"/>
    <s v="BOLIVAR PARIAS RICARDO STIVEN"/>
    <x v="0"/>
    <x v="0"/>
    <n v="168"/>
    <n v="18.6666666666667"/>
    <n v="186.328530259366"/>
    <m/>
    <n v="88664.265100000004"/>
    <x v="0"/>
    <n v="12654.5455"/>
    <x v="571"/>
    <x v="0"/>
    <m/>
  </r>
  <r>
    <d v="2023-02-27T00:08:07"/>
    <x v="11"/>
    <n v="14"/>
    <s v="JIMENEZ JIMENEZ OMAR DAVID"/>
    <x v="0"/>
    <x v="0"/>
    <n v="191"/>
    <n v="21.2222222222222"/>
    <n v="186.328530259366"/>
    <m/>
    <n v="88664.265100000004"/>
    <x v="1"/>
    <n v="12654.5455"/>
    <x v="571"/>
    <x v="0"/>
    <m/>
  </r>
  <r>
    <d v="2023-02-27T00:08:07"/>
    <x v="11"/>
    <n v="15"/>
    <s v="LONDOO LOPERA DUVAN ANDRES"/>
    <x v="0"/>
    <x v="0"/>
    <n v="197"/>
    <n v="21.8888888888889"/>
    <n v="186.328530259366"/>
    <m/>
    <n v="88664.265100000004"/>
    <x v="0"/>
    <n v="12654.5455"/>
    <x v="571"/>
    <x v="0"/>
    <m/>
  </r>
  <r>
    <d v="2023-02-27T00:08:08"/>
    <x v="11"/>
    <n v="16"/>
    <s v="BARRANTES GALLEGO DANIEL CAMILO"/>
    <x v="1"/>
    <x v="3"/>
    <n v="210"/>
    <n v="19.090909090909101"/>
    <n v="227.73487031700299"/>
    <s v="4 Descuentos (Jefe de ruta) "/>
    <n v="108367.43520000001"/>
    <x v="0"/>
    <n v="12654.5455"/>
    <x v="571"/>
    <x v="0"/>
    <m/>
  </r>
  <r>
    <d v="2023-02-27T00:08:08"/>
    <x v="11"/>
    <n v="17"/>
    <s v="ESTRADA DANIEL"/>
    <x v="0"/>
    <x v="3"/>
    <n v="148"/>
    <n v="16.4444444444444"/>
    <n v="186.328530259366"/>
    <m/>
    <n v="88664.265100000004"/>
    <x v="0"/>
    <n v="12654.5455"/>
    <x v="571"/>
    <x v="0"/>
    <m/>
  </r>
  <r>
    <d v="2023-02-27T00:08:08"/>
    <x v="11"/>
    <n v="18"/>
    <s v="RENDON VIANA HUMBERTO DE JESUS"/>
    <x v="3"/>
    <x v="0"/>
    <n v="211"/>
    <n v="21.1"/>
    <n v="207.031700288184"/>
    <m/>
    <n v="98515.850099999996"/>
    <x v="0"/>
    <n v="12654.5455"/>
    <x v="571"/>
    <x v="0"/>
    <m/>
  </r>
  <r>
    <d v="2023-02-27T00:08:09"/>
    <x v="11"/>
    <n v="19"/>
    <s v="BERMUDEZ HERNAN"/>
    <x v="3"/>
    <x v="0"/>
    <n v="156"/>
    <n v="15.6"/>
    <n v="207.031700288184"/>
    <m/>
    <n v="98515.850099999996"/>
    <x v="0"/>
    <n v="12654.5455"/>
    <x v="571"/>
    <x v="0"/>
    <m/>
  </r>
  <r>
    <d v="2023-02-27T00:08:09"/>
    <x v="11"/>
    <n v="20"/>
    <s v="VERENZUELA MARTINEZ ALEXANDER"/>
    <x v="3"/>
    <x v="0"/>
    <n v="247"/>
    <n v="24.7"/>
    <n v="207.031700288184"/>
    <m/>
    <n v="98515.850099999996"/>
    <x v="0"/>
    <n v="12654.5455"/>
    <x v="571"/>
    <x v="0"/>
    <m/>
  </r>
  <r>
    <d v="2023-02-27T00:08:09"/>
    <x v="11"/>
    <n v="27"/>
    <s v="DURANGO DAVID JOSE"/>
    <x v="7"/>
    <x v="0"/>
    <n v="45"/>
    <n v="15"/>
    <n v="62.109510086455302"/>
    <m/>
    <n v="29554.755000000001"/>
    <x v="0"/>
    <n v="12654.5455"/>
    <x v="571"/>
    <x v="0"/>
    <m/>
  </r>
  <r>
    <d v="2023-02-27T00:08:09"/>
    <x v="11"/>
    <n v="28"/>
    <s v="RIVERA ANGEL"/>
    <x v="4"/>
    <x v="3"/>
    <n v="173"/>
    <n v="24.714285714285701"/>
    <n v="144.92219020172899"/>
    <m/>
    <n v="68961.095100000006"/>
    <x v="0"/>
    <n v="12654.5455"/>
    <x v="571"/>
    <x v="0"/>
    <m/>
  </r>
  <r>
    <d v="2023-02-27T00:08:10"/>
    <x v="11"/>
    <n v="40"/>
    <s v="LONDOO ORTIZ ARNOLD DAVID"/>
    <x v="6"/>
    <x v="0"/>
    <n v="158"/>
    <n v="19.75"/>
    <n v="165.62536023054801"/>
    <m/>
    <n v="78812.680099999998"/>
    <x v="0"/>
    <n v="12654.5455"/>
    <x v="571"/>
    <x v="0"/>
    <m/>
  </r>
  <r>
    <d v="2023-02-27T22:56:40"/>
    <x v="1"/>
    <n v="1"/>
    <s v="NARANJO USME DUVAN ANDRES"/>
    <x v="0"/>
    <x v="0"/>
    <n v="245"/>
    <n v="27.2222222222222"/>
    <n v="236.449905482042"/>
    <m/>
    <n v="113724.95269999999"/>
    <x v="0"/>
    <n v="15990.625"/>
    <x v="572"/>
    <x v="0"/>
    <m/>
  </r>
  <r>
    <d v="2023-02-27T22:56:40"/>
    <x v="1"/>
    <n v="2"/>
    <s v="DAVID TORRES GEIDER"/>
    <x v="3"/>
    <x v="3"/>
    <n v="257"/>
    <n v="25.7"/>
    <n v="262.72211720226801"/>
    <m/>
    <n v="126361.0586"/>
    <x v="1"/>
    <n v="15990.625"/>
    <x v="572"/>
    <x v="0"/>
    <m/>
  </r>
  <r>
    <d v="2023-02-27T22:56:40"/>
    <x v="1"/>
    <n v="3"/>
    <s v="CANO JIMENEZ ESNEIDER"/>
    <x v="0"/>
    <x v="3"/>
    <n v="186"/>
    <n v="20.6666666666667"/>
    <n v="236.449905482042"/>
    <m/>
    <n v="113724.95269999999"/>
    <x v="0"/>
    <n v="15990.625"/>
    <x v="572"/>
    <x v="0"/>
    <m/>
  </r>
  <r>
    <d v="2023-02-27T22:56:40"/>
    <x v="1"/>
    <n v="4"/>
    <s v="IDARRAGA GARCIA MIGUEL ANGEL"/>
    <x v="0"/>
    <x v="3"/>
    <n v="212"/>
    <n v="23.5555555555556"/>
    <n v="236.449905482042"/>
    <m/>
    <n v="113724.95269999999"/>
    <x v="0"/>
    <n v="15990.625"/>
    <x v="572"/>
    <x v="0"/>
    <m/>
  </r>
  <r>
    <d v="2023-02-27T22:56:40"/>
    <x v="1"/>
    <n v="5"/>
    <s v="MARTINEZ MANCO JUAN FELIPE"/>
    <x v="7"/>
    <x v="0"/>
    <n v="90"/>
    <n v="30"/>
    <n v="78.816635160680505"/>
    <m/>
    <n v="37908.317600000002"/>
    <x v="1"/>
    <n v="15990.625"/>
    <x v="572"/>
    <x v="0"/>
    <m/>
  </r>
  <r>
    <d v="2023-02-27T22:56:41"/>
    <x v="1"/>
    <n v="6"/>
    <s v="JIMENEZ HERNANDEZ ESTEBAN CAMILO"/>
    <x v="4"/>
    <x v="3"/>
    <n v="184"/>
    <n v="26.285714285714299"/>
    <n v="183.90548204158799"/>
    <m/>
    <n v="88452.740999999995"/>
    <x v="0"/>
    <n v="15990.625"/>
    <x v="572"/>
    <x v="0"/>
    <m/>
  </r>
  <r>
    <d v="2023-02-27T22:56:41"/>
    <x v="1"/>
    <n v="7"/>
    <s v="CHALARCA WILSON DE JESUS"/>
    <x v="3"/>
    <x v="3"/>
    <n v="299"/>
    <n v="29.9"/>
    <n v="262.72211720226801"/>
    <m/>
    <n v="126361.0586"/>
    <x v="1"/>
    <n v="15990.625"/>
    <x v="572"/>
    <x v="0"/>
    <m/>
  </r>
  <r>
    <d v="2023-02-27T22:56:41"/>
    <x v="1"/>
    <n v="8"/>
    <s v="VACA FIERRO ROBINSON"/>
    <x v="10"/>
    <x v="0"/>
    <n v="103"/>
    <n v="29.428571428571399"/>
    <n v="91.952741020793994"/>
    <m/>
    <n v="44226.370499999997"/>
    <x v="1"/>
    <n v="15990.625"/>
    <x v="572"/>
    <x v="0"/>
    <m/>
  </r>
  <r>
    <d v="2023-02-27T22:56:41"/>
    <x v="1"/>
    <n v="9"/>
    <s v="ECHAVARRIA TABORDA JEFERSON"/>
    <x v="11"/>
    <x v="0"/>
    <n v="50"/>
    <n v="25"/>
    <n v="52.544423440453699"/>
    <m/>
    <n v="25272.2117"/>
    <x v="0"/>
    <n v="15990.625"/>
    <x v="572"/>
    <x v="0"/>
    <m/>
  </r>
  <r>
    <d v="2023-02-27T22:56:41"/>
    <x v="1"/>
    <n v="10"/>
    <s v="DURANGO MANCO ANDRES DE JESUS"/>
    <x v="2"/>
    <x v="0"/>
    <n v="135"/>
    <n v="22.5"/>
    <n v="157.63327032136101"/>
    <m/>
    <n v="75816.635200000004"/>
    <x v="0"/>
    <n v="15990.625"/>
    <x v="572"/>
    <x v="0"/>
    <m/>
  </r>
  <r>
    <d v="2023-02-27T22:56:42"/>
    <x v="9"/>
    <n v="13"/>
    <s v="BOLIVAR PARIAS RICARDO STIVEN"/>
    <x v="4"/>
    <x v="0"/>
    <n v="199"/>
    <n v="28.428571428571399"/>
    <n v="183.90548204158799"/>
    <m/>
    <n v="88452.740999999995"/>
    <x v="0"/>
    <n v="15990.625"/>
    <x v="572"/>
    <x v="0"/>
    <m/>
  </r>
  <r>
    <d v="2023-02-27T22:56:42"/>
    <x v="9"/>
    <n v="15"/>
    <s v="LOPERA AGUDELO LUIS FRANCISCO"/>
    <x v="8"/>
    <x v="0"/>
    <n v="156"/>
    <n v="31.2"/>
    <n v="131.361058601134"/>
    <m/>
    <n v="63180.529300000002"/>
    <x v="0"/>
    <n v="15990.625"/>
    <x v="572"/>
    <x v="0"/>
    <m/>
  </r>
  <r>
    <d v="2023-02-27T22:56:42"/>
    <x v="9"/>
    <n v="16"/>
    <s v="BARRANTES GALLEGO DANIEL CAMILO"/>
    <x v="4"/>
    <x v="3"/>
    <n v="188"/>
    <n v="26.8571428571429"/>
    <n v="183.90548204158799"/>
    <m/>
    <n v="88452.740999999995"/>
    <x v="0"/>
    <n v="15990.625"/>
    <x v="572"/>
    <x v="0"/>
    <m/>
  </r>
  <r>
    <d v="2023-02-27T22:56:42"/>
    <x v="9"/>
    <n v="17"/>
    <s v="ESTRADA DANIEL"/>
    <x v="8"/>
    <x v="3"/>
    <n v="112"/>
    <n v="22.4"/>
    <n v="131.361058601134"/>
    <m/>
    <n v="63180.529300000002"/>
    <x v="0"/>
    <n v="15990.625"/>
    <x v="572"/>
    <x v="0"/>
    <m/>
  </r>
  <r>
    <d v="2023-02-27T22:56:42"/>
    <x v="9"/>
    <n v="18"/>
    <s v="MEJIA YEISON"/>
    <x v="3"/>
    <x v="3"/>
    <n v="238"/>
    <n v="23.8"/>
    <n v="262.72211720226801"/>
    <m/>
    <n v="126361.0586"/>
    <x v="0"/>
    <n v="15990.625"/>
    <x v="572"/>
    <x v="0"/>
    <m/>
  </r>
  <r>
    <d v="2023-02-27T22:56:42"/>
    <x v="9"/>
    <n v="20"/>
    <s v="TABORDA ROJAS DIEGO ALEJANDRO"/>
    <x v="13"/>
    <x v="3"/>
    <n v="376"/>
    <n v="26.8571428571429"/>
    <n v="367.81096408317597"/>
    <m/>
    <n v="176905.48199999999"/>
    <x v="0"/>
    <n v="15990.625"/>
    <x v="572"/>
    <x v="0"/>
    <m/>
  </r>
  <r>
    <d v="2023-02-27T22:56:43"/>
    <x v="9"/>
    <n v="21"/>
    <s v="MONSALVE OCAMPO EDISON GUSTAVO"/>
    <x v="3"/>
    <x v="0"/>
    <n v="240"/>
    <n v="24"/>
    <n v="262.72211720226801"/>
    <m/>
    <n v="126361.0586"/>
    <x v="0"/>
    <n v="15990.625"/>
    <x v="572"/>
    <x v="0"/>
    <m/>
  </r>
  <r>
    <d v="2023-02-27T22:56:43"/>
    <x v="1"/>
    <n v="22"/>
    <s v="QUIRAMA CASTAEDA JHON JADER"/>
    <x v="3"/>
    <x v="0"/>
    <n v="270"/>
    <n v="27"/>
    <n v="262.72211720226801"/>
    <m/>
    <n v="126361.0586"/>
    <x v="1"/>
    <n v="15990.625"/>
    <x v="572"/>
    <x v="0"/>
    <m/>
  </r>
  <r>
    <d v="2023-02-27T22:56:43"/>
    <x v="1"/>
    <n v="23"/>
    <s v="GIL BRAN DUVEIMAR"/>
    <x v="3"/>
    <x v="0"/>
    <n v="280"/>
    <n v="28"/>
    <n v="262.72211720226801"/>
    <m/>
    <n v="126361.0586"/>
    <x v="2"/>
    <n v="15990.625"/>
    <x v="572"/>
    <x v="0"/>
    <m/>
  </r>
  <r>
    <d v="2023-02-27T22:56:43"/>
    <x v="1"/>
    <n v="24"/>
    <s v="GRISALES VILLA JUAN DAVID"/>
    <x v="6"/>
    <x v="0"/>
    <n v="210"/>
    <n v="26.25"/>
    <n v="210.17769376181499"/>
    <m/>
    <n v="101088.8469"/>
    <x v="0"/>
    <n v="15990.625"/>
    <x v="572"/>
    <x v="0"/>
    <m/>
  </r>
  <r>
    <d v="2023-02-27T22:56:43"/>
    <x v="1"/>
    <n v="26"/>
    <s v="FRANCO BRAVO JOHAN FERNANDO"/>
    <x v="3"/>
    <x v="0"/>
    <n v="220"/>
    <n v="22"/>
    <n v="262.72211720226801"/>
    <m/>
    <n v="126361.0586"/>
    <x v="0"/>
    <n v="15990.625"/>
    <x v="572"/>
    <x v="0"/>
    <m/>
  </r>
  <r>
    <d v="2023-02-27T22:56:44"/>
    <x v="1"/>
    <n v="27"/>
    <s v="DURANGO DAVID JOSE"/>
    <x v="3"/>
    <x v="0"/>
    <n v="283"/>
    <n v="28.3"/>
    <n v="262.72211720226801"/>
    <m/>
    <n v="126361.0586"/>
    <x v="0"/>
    <n v="15990.625"/>
    <x v="572"/>
    <x v="0"/>
    <m/>
  </r>
  <r>
    <d v="2023-02-27T22:56:44"/>
    <x v="1"/>
    <n v="29"/>
    <s v="VALENCIA MENDOZA JHON"/>
    <x v="10"/>
    <x v="0"/>
    <n v="133"/>
    <n v="29.5555555555556"/>
    <n v="118.224952741021"/>
    <m/>
    <n v="56862.4764"/>
    <x v="0"/>
    <n v="15990.625"/>
    <x v="572"/>
    <x v="0"/>
    <m/>
  </r>
  <r>
    <d v="2023-02-27T22:56:44"/>
    <x v="1"/>
    <n v="30"/>
    <s v="ORTEGA ARROYAVE JUAN PABLO"/>
    <x v="6"/>
    <x v="3"/>
    <n v="201"/>
    <n v="25.125"/>
    <n v="210.17769376181499"/>
    <m/>
    <n v="101088.8469"/>
    <x v="0"/>
    <n v="15990.625"/>
    <x v="572"/>
    <x v="0"/>
    <m/>
  </r>
  <r>
    <d v="2023-02-27T22:56:44"/>
    <x v="1"/>
    <n v="31"/>
    <s v="DURANGO PAEZ GILDARDO"/>
    <x v="4"/>
    <x v="0"/>
    <n v="160"/>
    <n v="22.8571428571429"/>
    <n v="183.90548204158799"/>
    <m/>
    <n v="88452.740999999995"/>
    <x v="0"/>
    <n v="15990.625"/>
    <x v="572"/>
    <x v="0"/>
    <m/>
  </r>
  <r>
    <d v="2023-02-27T22:56:44"/>
    <x v="1"/>
    <n v="32"/>
    <s v="ECHAVARRIA TABORDA JEFERSON"/>
    <x v="8"/>
    <x v="0"/>
    <n v="158"/>
    <n v="31.6"/>
    <n v="131.361058601134"/>
    <m/>
    <n v="63180.529300000002"/>
    <x v="0"/>
    <n v="15990.625"/>
    <x v="572"/>
    <x v="0"/>
    <m/>
  </r>
  <r>
    <d v="2023-02-27T22:56:44"/>
    <x v="9"/>
    <n v="33"/>
    <s v="GIL CORDOBA MATEO"/>
    <x v="6"/>
    <x v="3"/>
    <n v="215"/>
    <n v="26.875"/>
    <n v="210.17769376181499"/>
    <m/>
    <n v="101088.8469"/>
    <x v="0"/>
    <n v="15990.625"/>
    <x v="572"/>
    <x v="0"/>
    <m/>
  </r>
  <r>
    <d v="2023-02-27T22:56:45"/>
    <x v="9"/>
    <n v="34"/>
    <s v="MONTOYA OSPINA GILBERTO ANTONIO"/>
    <x v="7"/>
    <x v="0"/>
    <n v="107"/>
    <n v="35.6666666666667"/>
    <n v="78.816635160680505"/>
    <m/>
    <n v="37908.317600000002"/>
    <x v="0"/>
    <n v="15990.625"/>
    <x v="572"/>
    <x v="0"/>
    <m/>
  </r>
  <r>
    <d v="2023-02-27T22:56:45"/>
    <x v="9"/>
    <n v="35"/>
    <s v="URIBE HERRERA JUAN ESTEBAN"/>
    <x v="1"/>
    <x v="3"/>
    <n v="280"/>
    <n v="25.454545454545499"/>
    <n v="288.99432892249501"/>
    <m/>
    <n v="138997.16450000001"/>
    <x v="1"/>
    <n v="15990.625"/>
    <x v="572"/>
    <x v="0"/>
    <m/>
  </r>
  <r>
    <d v="2023-02-27T22:56:45"/>
    <x v="9"/>
    <n v="36"/>
    <s v="LONDOO CADAVID DAVID SANTIAGO"/>
    <x v="2"/>
    <x v="0"/>
    <n v="180"/>
    <n v="27.692307692307701"/>
    <n v="170.769376181474"/>
    <m/>
    <n v="82134.688099999999"/>
    <x v="0"/>
    <n v="15990.625"/>
    <x v="572"/>
    <x v="0"/>
    <m/>
  </r>
  <r>
    <d v="2023-02-27T22:56:45"/>
    <x v="9"/>
    <n v="37"/>
    <s v="LONDOO ORTIZ ARNOLD DAVID"/>
    <x v="0"/>
    <x v="0"/>
    <n v="253"/>
    <n v="28.1111111111111"/>
    <n v="236.449905482042"/>
    <m/>
    <n v="113724.95269999999"/>
    <x v="1"/>
    <n v="15990.625"/>
    <x v="572"/>
    <x v="0"/>
    <m/>
  </r>
  <r>
    <d v="2023-02-27T22:56:45"/>
    <x v="9"/>
    <n v="38"/>
    <s v="GARCIA DAVID WILSON ALBERTO"/>
    <x v="0"/>
    <x v="0"/>
    <n v="245"/>
    <n v="27.2222222222222"/>
    <n v="236.449905482042"/>
    <m/>
    <n v="113724.95269999999"/>
    <x v="0"/>
    <n v="15990.625"/>
    <x v="572"/>
    <x v="0"/>
    <m/>
  </r>
  <r>
    <d v="2023-02-27T22:56:45"/>
    <x v="9"/>
    <n v="39"/>
    <s v="POSSO CORREA SANTIAGO ELIECER"/>
    <x v="0"/>
    <x v="0"/>
    <n v="225"/>
    <n v="25"/>
    <n v="236.449905482042"/>
    <m/>
    <n v="113724.95269999999"/>
    <x v="0"/>
    <n v="15990.625"/>
    <x v="572"/>
    <x v="0"/>
    <m/>
  </r>
  <r>
    <d v="2023-02-27T22:56:46"/>
    <x v="9"/>
    <n v="40"/>
    <s v="OCAMPO OCAMPO ANTONIO JOSE"/>
    <x v="3"/>
    <x v="0"/>
    <n v="259"/>
    <n v="25.9"/>
    <n v="262.72211720226801"/>
    <m/>
    <n v="126361.0586"/>
    <x v="0"/>
    <n v="15990.625"/>
    <x v="572"/>
    <x v="0"/>
    <m/>
  </r>
  <r>
    <d v="2023-03-01T00:04:07"/>
    <x v="1"/>
    <n v="1"/>
    <s v="NARANJO USME DUVAN ANDRES"/>
    <x v="3"/>
    <x v="3"/>
    <n v="191"/>
    <n v="19.100000000000001"/>
    <n v="239.57928802589001"/>
    <m/>
    <n v="114789.644"/>
    <x v="0"/>
    <n v="15784.8485"/>
    <x v="573"/>
    <x v="0"/>
    <m/>
  </r>
  <r>
    <d v="2023-03-01T00:04:07"/>
    <x v="1"/>
    <n v="2"/>
    <s v="DAVID TORRES GEIDER"/>
    <x v="3"/>
    <x v="3"/>
    <n v="255"/>
    <n v="25.5"/>
    <n v="239.57928802589001"/>
    <m/>
    <n v="114789.644"/>
    <x v="1"/>
    <n v="15784.8485"/>
    <x v="573"/>
    <x v="0"/>
    <m/>
  </r>
  <r>
    <d v="2023-03-01T00:04:07"/>
    <x v="1"/>
    <n v="3"/>
    <s v="CANO JIMENEZ ESNEIDER"/>
    <x v="4"/>
    <x v="0"/>
    <n v="160"/>
    <n v="22.8571428571429"/>
    <n v="167.70550161812301"/>
    <s v="3 Descuentos (Conducts) "/>
    <n v="80352.750799999994"/>
    <x v="0"/>
    <n v="15784.8485"/>
    <x v="573"/>
    <x v="0"/>
    <m/>
  </r>
  <r>
    <d v="2023-03-01T00:04:07"/>
    <x v="1"/>
    <n v="4"/>
    <s v="IDARRAGA GARCIA MIGUEL ANGEL"/>
    <x v="0"/>
    <x v="3"/>
    <n v="222"/>
    <n v="24.6666666666667"/>
    <n v="215.621359223301"/>
    <m/>
    <n v="103310.6796"/>
    <x v="0"/>
    <n v="15784.8485"/>
    <x v="573"/>
    <x v="0"/>
    <m/>
  </r>
  <r>
    <d v="2023-03-01T00:04:08"/>
    <x v="1"/>
    <n v="5"/>
    <s v="MARTINEZ MANCO JUAN FELIPE"/>
    <x v="11"/>
    <x v="0"/>
    <n v="70"/>
    <n v="35"/>
    <n v="47.915857605177997"/>
    <m/>
    <n v="22957.928800000002"/>
    <x v="1"/>
    <n v="15784.8485"/>
    <x v="573"/>
    <x v="0"/>
    <m/>
  </r>
  <r>
    <d v="2023-03-01T00:04:08"/>
    <x v="1"/>
    <n v="6"/>
    <s v="JIMENEZ HERNANDEZ ESTEBAN CAMILO"/>
    <x v="0"/>
    <x v="3"/>
    <n v="193"/>
    <n v="21.4444444444444"/>
    <n v="215.621359223301"/>
    <m/>
    <n v="103310.6796"/>
    <x v="0"/>
    <n v="15784.8485"/>
    <x v="573"/>
    <x v="0"/>
    <m/>
  </r>
  <r>
    <d v="2023-03-01T00:04:08"/>
    <x v="1"/>
    <n v="7"/>
    <s v="CHALARCA WILSON DE JESUS"/>
    <x v="3"/>
    <x v="3"/>
    <n v="265"/>
    <n v="26.5"/>
    <n v="239.57928802589001"/>
    <m/>
    <n v="114789.644"/>
    <x v="1"/>
    <n v="15784.8485"/>
    <x v="573"/>
    <x v="0"/>
    <m/>
  </r>
  <r>
    <d v="2023-03-01T00:04:08"/>
    <x v="1"/>
    <n v="8"/>
    <s v="VACA FIERRO ROBINSON"/>
    <x v="1"/>
    <x v="0"/>
    <n v="255"/>
    <n v="23.181818181818201"/>
    <n v="263.53721682847902"/>
    <m/>
    <n v="126268.6084"/>
    <x v="1"/>
    <n v="15784.8485"/>
    <x v="573"/>
    <x v="0"/>
    <m/>
  </r>
  <r>
    <d v="2023-03-01T00:04:08"/>
    <x v="1"/>
    <n v="10"/>
    <s v="PIEDRAHITA MADRID SANTIAGO"/>
    <x v="6"/>
    <x v="0"/>
    <n v="161"/>
    <n v="20.125"/>
    <n v="191.66343042071199"/>
    <m/>
    <n v="91831.715200000006"/>
    <x v="0"/>
    <n v="15784.8485"/>
    <x v="573"/>
    <x v="0"/>
    <m/>
  </r>
  <r>
    <d v="2023-03-01T00:04:08"/>
    <x v="9"/>
    <n v="11"/>
    <s v="LUJAN LOPERA FABIAN ALEXIS"/>
    <x v="10"/>
    <x v="0"/>
    <n v="82"/>
    <n v="18.2222222222222"/>
    <n v="107.81067961165"/>
    <m/>
    <n v="51655.339800000002"/>
    <x v="0"/>
    <n v="15784.8485"/>
    <x v="573"/>
    <x v="0"/>
    <m/>
  </r>
  <r>
    <d v="2023-03-01T00:04:09"/>
    <x v="9"/>
    <n v="12"/>
    <s v="MORALES CASTAEDA JONNY EDISON"/>
    <x v="3"/>
    <x v="3"/>
    <n v="268"/>
    <n v="26.8"/>
    <n v="239.57928802589001"/>
    <s v="JULIAN BASTIDAS Realiz 6 viajes donde moviliz 133 Usuarios "/>
    <n v="114789.644"/>
    <x v="0"/>
    <n v="15784.8485"/>
    <x v="573"/>
    <x v="0"/>
    <m/>
  </r>
  <r>
    <d v="2023-03-01T00:04:09"/>
    <x v="9"/>
    <n v="13"/>
    <s v="BOLIVAR PARIAS RICARDO STIVEN"/>
    <x v="3"/>
    <x v="3"/>
    <n v="213"/>
    <n v="21.3"/>
    <n v="239.57928802589001"/>
    <m/>
    <n v="114789.644"/>
    <x v="0"/>
    <n v="15784.8485"/>
    <x v="573"/>
    <x v="0"/>
    <m/>
  </r>
  <r>
    <d v="2023-03-01T00:04:09"/>
    <x v="9"/>
    <n v="14"/>
    <s v="JIMENEZ JIMENEZ OMAR DAVID"/>
    <x v="6"/>
    <x v="3"/>
    <n v="208"/>
    <n v="26"/>
    <n v="191.66343042071199"/>
    <m/>
    <n v="91831.715200000006"/>
    <x v="1"/>
    <n v="15784.8485"/>
    <x v="573"/>
    <x v="0"/>
    <m/>
  </r>
  <r>
    <d v="2023-03-01T00:04:10"/>
    <x v="9"/>
    <n v="16"/>
    <s v="BARRANTES GALLEGO DANIEL CAMILO"/>
    <x v="10"/>
    <x v="3"/>
    <n v="79"/>
    <n v="22.571428571428601"/>
    <n v="83.852750809061504"/>
    <m/>
    <n v="40176.375399999997"/>
    <x v="0"/>
    <n v="15784.8485"/>
    <x v="573"/>
    <x v="0"/>
    <m/>
  </r>
  <r>
    <d v="2023-03-01T00:04:10"/>
    <x v="9"/>
    <n v="17"/>
    <s v="NARANJO NARANJO ELKIN BRAYAN"/>
    <x v="0"/>
    <x v="3"/>
    <n v="221"/>
    <n v="24.5555555555556"/>
    <n v="215.621359223301"/>
    <m/>
    <n v="103310.6796"/>
    <x v="0"/>
    <n v="15784.8485"/>
    <x v="573"/>
    <x v="0"/>
    <m/>
  </r>
  <r>
    <d v="2023-03-01T00:04:10"/>
    <x v="9"/>
    <n v="18"/>
    <s v="RENDON VIANA HUMBERTO DE JESUS"/>
    <x v="0"/>
    <x v="0"/>
    <n v="204"/>
    <n v="22.6666666666667"/>
    <n v="215.621359223301"/>
    <s v="1 Descuento (Conduct) "/>
    <n v="103310.6796"/>
    <x v="0"/>
    <n v="15784.8485"/>
    <x v="573"/>
    <x v="0"/>
    <m/>
  </r>
  <r>
    <d v="2023-03-01T00:04:10"/>
    <x v="9"/>
    <n v="19"/>
    <s v="BERMUDEZ HERNAN"/>
    <x v="8"/>
    <x v="0"/>
    <n v="117"/>
    <n v="23.4"/>
    <n v="119.789644012945"/>
    <m/>
    <n v="57394.822"/>
    <x v="0"/>
    <n v="15784.8485"/>
    <x v="573"/>
    <x v="0"/>
    <m/>
  </r>
  <r>
    <d v="2023-03-01T00:04:11"/>
    <x v="9"/>
    <n v="20"/>
    <s v="TABORDA ROJAS DIEGO ALEJANDRO"/>
    <x v="3"/>
    <x v="0"/>
    <n v="270"/>
    <n v="27"/>
    <n v="239.57928802589001"/>
    <s v="1 Descuento (Usuario desubicado) "/>
    <n v="114789.644"/>
    <x v="0"/>
    <n v="15784.8485"/>
    <x v="573"/>
    <x v="0"/>
    <m/>
  </r>
  <r>
    <d v="2023-03-01T00:04:11"/>
    <x v="9"/>
    <n v="21"/>
    <s v="MONSALVE OCAMPO EDISON GUSTAVO"/>
    <x v="6"/>
    <x v="0"/>
    <n v="201"/>
    <n v="25.125"/>
    <n v="191.66343042071199"/>
    <m/>
    <n v="91831.715200000006"/>
    <x v="0"/>
    <n v="15784.8485"/>
    <x v="573"/>
    <x v="0"/>
    <m/>
  </r>
  <r>
    <d v="2023-03-01T00:04:11"/>
    <x v="1"/>
    <n v="22"/>
    <s v="QUIRAMA CASTAEDA JHON JADER"/>
    <x v="3"/>
    <x v="0"/>
    <n v="286"/>
    <n v="28.6"/>
    <n v="239.57928802589001"/>
    <m/>
    <n v="114789.644"/>
    <x v="1"/>
    <n v="15784.8485"/>
    <x v="573"/>
    <x v="0"/>
    <m/>
  </r>
  <r>
    <d v="2023-03-01T00:04:11"/>
    <x v="1"/>
    <n v="23"/>
    <s v="GIL BRAN DUVEIMAR"/>
    <x v="0"/>
    <x v="1"/>
    <n v="227"/>
    <n v="25.2222222222222"/>
    <n v="215.621359223301"/>
    <m/>
    <n v="103310.6796"/>
    <x v="2"/>
    <n v="15784.8485"/>
    <x v="573"/>
    <x v="0"/>
    <m/>
  </r>
  <r>
    <d v="2023-03-01T00:04:12"/>
    <x v="1"/>
    <n v="24"/>
    <s v="GRISALES VILLA JUAN DAVID"/>
    <x v="0"/>
    <x v="0"/>
    <n v="211"/>
    <n v="23.4444444444444"/>
    <n v="215.621359223301"/>
    <m/>
    <n v="103310.6796"/>
    <x v="0"/>
    <n v="15784.8485"/>
    <x v="573"/>
    <x v="0"/>
    <m/>
  </r>
  <r>
    <d v="2023-03-01T00:04:12"/>
    <x v="1"/>
    <n v="26"/>
    <s v="ESPINOZA CHAVARRIA GUILLERMO LEON"/>
    <x v="0"/>
    <x v="0"/>
    <n v="171"/>
    <n v="19"/>
    <n v="215.621359223301"/>
    <m/>
    <n v="103310.6796"/>
    <x v="0"/>
    <n v="15784.8485"/>
    <x v="573"/>
    <x v="0"/>
    <m/>
  </r>
  <r>
    <d v="2023-03-01T00:04:12"/>
    <x v="1"/>
    <n v="27"/>
    <s v="HENAO MUOZ FERNEY"/>
    <x v="1"/>
    <x v="0"/>
    <n v="272"/>
    <n v="24.727272727272702"/>
    <n v="263.53721682847902"/>
    <m/>
    <n v="126268.6084"/>
    <x v="0"/>
    <n v="15784.8485"/>
    <x v="573"/>
    <x v="0"/>
    <m/>
  </r>
  <r>
    <d v="2023-03-01T00:04:13"/>
    <x v="1"/>
    <n v="28"/>
    <s v="RIVERA ANGEL"/>
    <x v="0"/>
    <x v="3"/>
    <n v="238"/>
    <n v="26.4444444444444"/>
    <n v="215.621359223301"/>
    <m/>
    <n v="103310.6796"/>
    <x v="0"/>
    <n v="15784.8485"/>
    <x v="573"/>
    <x v="0"/>
    <m/>
  </r>
  <r>
    <d v="2023-03-01T00:04:14"/>
    <x v="1"/>
    <n v="29"/>
    <s v="VERENZUELA MARTINEZ ALEXANDER"/>
    <x v="4"/>
    <x v="3"/>
    <n v="181"/>
    <n v="25.8571428571429"/>
    <n v="167.70550161812301"/>
    <m/>
    <n v="80352.750799999994"/>
    <x v="0"/>
    <n v="15784.8485"/>
    <x v="573"/>
    <x v="0"/>
    <m/>
  </r>
  <r>
    <d v="2023-03-01T00:04:14"/>
    <x v="1"/>
    <n v="32"/>
    <s v="JIMENEZ HERNANDEZ ESTEBAN CAMILO"/>
    <x v="0"/>
    <x v="0"/>
    <n v="218"/>
    <n v="24.2222222222222"/>
    <n v="215.621359223301"/>
    <m/>
    <n v="103310.6796"/>
    <x v="0"/>
    <n v="15784.8485"/>
    <x v="573"/>
    <x v="0"/>
    <m/>
  </r>
  <r>
    <d v="2023-03-01T00:04:14"/>
    <x v="9"/>
    <n v="33"/>
    <s v="CHALARCA WILSON DE JESUS"/>
    <x v="0"/>
    <x v="0"/>
    <n v="237"/>
    <n v="26.3333333333333"/>
    <n v="215.621359223301"/>
    <m/>
    <n v="103310.6796"/>
    <x v="0"/>
    <n v="15784.8485"/>
    <x v="573"/>
    <x v="0"/>
    <m/>
  </r>
  <r>
    <d v="2023-03-01T00:04:14"/>
    <x v="9"/>
    <n v="34"/>
    <s v="LONDOO LOPERA DUVAN ANDRES"/>
    <x v="0"/>
    <x v="0"/>
    <n v="211"/>
    <n v="23.4444444444444"/>
    <n v="215.621359223301"/>
    <m/>
    <n v="103310.6796"/>
    <x v="0"/>
    <n v="15784.8485"/>
    <x v="573"/>
    <x v="0"/>
    <m/>
  </r>
  <r>
    <d v="2023-03-01T00:04:15"/>
    <x v="9"/>
    <n v="35"/>
    <s v="URIBE HERRERA JUAN ESTEBAN"/>
    <x v="3"/>
    <x v="0"/>
    <n v="222"/>
    <n v="22.2"/>
    <n v="239.57928802589001"/>
    <m/>
    <n v="114789.644"/>
    <x v="1"/>
    <n v="15784.8485"/>
    <x v="573"/>
    <x v="0"/>
    <m/>
  </r>
  <r>
    <d v="2023-03-01T00:04:15"/>
    <x v="9"/>
    <n v="36"/>
    <s v="MARTINEZ CHAVERRA LUIS NORBERTO"/>
    <x v="3"/>
    <x v="0"/>
    <n v="243"/>
    <n v="24.3"/>
    <n v="239.57928802589001"/>
    <m/>
    <n v="114789.644"/>
    <x v="0"/>
    <n v="15784.8485"/>
    <x v="573"/>
    <x v="0"/>
    <m/>
  </r>
  <r>
    <d v="2023-03-01T00:04:15"/>
    <x v="9"/>
    <n v="37"/>
    <s v="HINCAPIE KEVIN"/>
    <x v="3"/>
    <x v="0"/>
    <n v="193"/>
    <n v="19.3"/>
    <n v="239.57928802589001"/>
    <m/>
    <n v="114789.644"/>
    <x v="1"/>
    <n v="15784.8485"/>
    <x v="573"/>
    <x v="0"/>
    <m/>
  </r>
  <r>
    <d v="2023-03-01T00:04:15"/>
    <x v="9"/>
    <n v="38"/>
    <s v="DURANGO PAEZ GILDARDO"/>
    <x v="4"/>
    <x v="0"/>
    <n v="161"/>
    <n v="23"/>
    <n v="167.70550161812301"/>
    <m/>
    <n v="80352.750799999994"/>
    <x v="0"/>
    <n v="15784.8485"/>
    <x v="573"/>
    <x v="0"/>
    <m/>
  </r>
  <r>
    <d v="2023-03-01T00:04:16"/>
    <x v="9"/>
    <n v="39"/>
    <s v="ORTEGA ARROYAVE JUAN PABLO"/>
    <x v="6"/>
    <x v="0"/>
    <n v="232"/>
    <n v="29"/>
    <n v="191.66343042071199"/>
    <m/>
    <n v="91831.715200000006"/>
    <x v="0"/>
    <n v="15784.8485"/>
    <x v="573"/>
    <x v="0"/>
    <m/>
  </r>
  <r>
    <d v="2023-03-01T00:04:16"/>
    <x v="9"/>
    <n v="40"/>
    <s v="OCAMPO OCAMPO ANTONIO JOSE"/>
    <x v="3"/>
    <x v="0"/>
    <n v="252"/>
    <n v="25.2"/>
    <n v="239.57928802589001"/>
    <m/>
    <n v="114789.644"/>
    <x v="0"/>
    <n v="15784.8485"/>
    <x v="573"/>
    <x v="0"/>
    <m/>
  </r>
  <r>
    <d v="2023-03-01T00:04:16"/>
    <x v="9"/>
    <n v="41"/>
    <s v="GARCIA DAVID WILSON ALBERTO"/>
    <x v="3"/>
    <x v="0"/>
    <n v="213"/>
    <n v="21.3"/>
    <n v="239.57928802589001"/>
    <m/>
    <n v="114789.644"/>
    <x v="1"/>
    <n v="15784.8485"/>
    <x v="573"/>
    <x v="0"/>
    <m/>
  </r>
  <r>
    <d v="2023-03-01T02:21:27"/>
    <x v="1"/>
    <n v="1"/>
    <s v="NARANJO USME DUVAN ANDRES"/>
    <x v="11"/>
    <x v="1"/>
    <n v="50"/>
    <n v="25"/>
    <n v="53.052631578947398"/>
    <m/>
    <n v="25526.3158"/>
    <x v="0"/>
    <n v="15385.294099999999"/>
    <x v="574"/>
    <x v="0"/>
    <m/>
  </r>
  <r>
    <d v="2023-03-01T02:21:28"/>
    <x v="1"/>
    <n v="2"/>
    <s v="DAVID TORRES GEIDER"/>
    <x v="6"/>
    <x v="0"/>
    <n v="293"/>
    <n v="36.625"/>
    <n v="212.210526315789"/>
    <s v="1 Descuento (Despachador estiven y fernando) "/>
    <n v="102105.2632"/>
    <x v="1"/>
    <n v="15385.294099999999"/>
    <x v="574"/>
    <x v="0"/>
    <m/>
  </r>
  <r>
    <d v="2023-03-01T02:21:28"/>
    <x v="1"/>
    <n v="3"/>
    <s v="CANO JIMENEZ ESNEIDER"/>
    <x v="2"/>
    <x v="0"/>
    <n v="144"/>
    <n v="24"/>
    <n v="159.157894736842"/>
    <s v="3 Descuentos (Propietarios)"/>
    <n v="76578.947400000005"/>
    <x v="0"/>
    <n v="15385.294099999999"/>
    <x v="574"/>
    <x v="0"/>
    <m/>
  </r>
  <r>
    <d v="2023-03-01T02:21:28"/>
    <x v="1"/>
    <n v="4"/>
    <s v="IDARRAGA GARCIA MIGUEL ANGEL"/>
    <x v="0"/>
    <x v="0"/>
    <n v="201"/>
    <n v="22.3333333333333"/>
    <n v="238.73684210526301"/>
    <s v="1 Descuento (Despachador estiven) "/>
    <n v="114868.42110000001"/>
    <x v="0"/>
    <n v="15385.294099999999"/>
    <x v="574"/>
    <x v="0"/>
    <m/>
  </r>
  <r>
    <d v="2023-03-01T02:21:28"/>
    <x v="1"/>
    <n v="5"/>
    <s v="MARTINEZ MANCO JUAN FELIPE"/>
    <x v="4"/>
    <x v="0"/>
    <n v="218"/>
    <n v="31.1428571428571"/>
    <n v="185.68421052631601"/>
    <m/>
    <n v="89342.105299999996"/>
    <x v="1"/>
    <n v="15385.294099999999"/>
    <x v="574"/>
    <x v="0"/>
    <m/>
  </r>
  <r>
    <d v="2023-03-01T02:21:28"/>
    <x v="1"/>
    <n v="6"/>
    <s v="NARANJO NARANJO ELKIN BRAYAN"/>
    <x v="9"/>
    <x v="1"/>
    <n v="394"/>
    <n v="32.8333333333333"/>
    <n v="318.31578947368399"/>
    <m/>
    <n v="153157.8947"/>
    <x v="0"/>
    <n v="15385.294099999999"/>
    <x v="574"/>
    <x v="0"/>
    <m/>
  </r>
  <r>
    <d v="2023-03-01T02:21:29"/>
    <x v="1"/>
    <n v="7"/>
    <s v="DE OSSA TORRES CARLOS ANDRES"/>
    <x v="3"/>
    <x v="3"/>
    <n v="246"/>
    <n v="24.6"/>
    <n v="265.26315789473699"/>
    <m/>
    <n v="127631.57889999999"/>
    <x v="1"/>
    <n v="15385.294099999999"/>
    <x v="574"/>
    <x v="0"/>
    <m/>
  </r>
  <r>
    <d v="2023-03-01T02:21:29"/>
    <x v="1"/>
    <n v="8"/>
    <s v="VACA FIERRO ROBINSON"/>
    <x v="3"/>
    <x v="0"/>
    <n v="277"/>
    <n v="27.7"/>
    <n v="265.26315789473699"/>
    <s v="1 Descuento (Despachador estiven) "/>
    <n v="127631.57889999999"/>
    <x v="1"/>
    <n v="15385.294099999999"/>
    <x v="574"/>
    <x v="0"/>
    <m/>
  </r>
  <r>
    <d v="2023-03-01T02:21:29"/>
    <x v="1"/>
    <n v="9"/>
    <s v="HIGUITA JHOSIMAR"/>
    <x v="2"/>
    <x v="0"/>
    <n v="163"/>
    <n v="27.1666666666667"/>
    <n v="159.157894736842"/>
    <m/>
    <n v="76578.947400000005"/>
    <x v="0"/>
    <n v="15385.294099999999"/>
    <x v="574"/>
    <x v="0"/>
    <m/>
  </r>
  <r>
    <d v="2023-03-01T02:21:29"/>
    <x v="1"/>
    <n v="10"/>
    <s v="PIEDRAHITA MADRID SANTIAGO"/>
    <x v="4"/>
    <x v="1"/>
    <n v="166"/>
    <n v="23.714285714285701"/>
    <n v="185.68421052631601"/>
    <s v="1 Descuento (Despachador fernando) "/>
    <n v="89342.105299999996"/>
    <x v="0"/>
    <n v="15385.294099999999"/>
    <x v="574"/>
    <x v="0"/>
    <m/>
  </r>
  <r>
    <d v="2023-03-01T02:21:29"/>
    <x v="9"/>
    <n v="11"/>
    <s v="MEJIA YEISON"/>
    <x v="8"/>
    <x v="0"/>
    <n v="119"/>
    <n v="23.8"/>
    <n v="132.63157894736801"/>
    <s v="1 Descuento (Usuario desubicado) "/>
    <n v="63815.789499999999"/>
    <x v="0"/>
    <n v="15385.294099999999"/>
    <x v="574"/>
    <x v="0"/>
    <m/>
  </r>
  <r>
    <d v="2023-03-01T02:21:29"/>
    <x v="9"/>
    <n v="12"/>
    <s v="MORALES CASTAEDA JONNY EDISON"/>
    <x v="4"/>
    <x v="0"/>
    <n v="233"/>
    <n v="33.285714285714299"/>
    <n v="185.68421052631601"/>
    <s v="1 Descuento (Despachador fernando) "/>
    <n v="89342.105299999996"/>
    <x v="0"/>
    <n v="15385.294099999999"/>
    <x v="574"/>
    <x v="0"/>
    <m/>
  </r>
  <r>
    <d v="2023-03-01T02:21:30"/>
    <x v="9"/>
    <n v="13"/>
    <s v="BOLIVAR PARIAS RICARDO STIVEN"/>
    <x v="4"/>
    <x v="0"/>
    <n v="210"/>
    <n v="30"/>
    <n v="185.68421052631601"/>
    <s v="1 Descuento (Despachador fernando) "/>
    <n v="89342.105299999996"/>
    <x v="0"/>
    <n v="15385.294099999999"/>
    <x v="574"/>
    <x v="0"/>
    <m/>
  </r>
  <r>
    <d v="2023-03-01T02:21:30"/>
    <x v="9"/>
    <n v="14"/>
    <s v="CARVAJAL SALAZAR HECTOR MARINO"/>
    <x v="9"/>
    <x v="0"/>
    <n v="240"/>
    <n v="20"/>
    <n v="318.31578947368399"/>
    <s v="3 Descuentos (Usuarios desubicados y Despachador estiven) "/>
    <n v="153157.8947"/>
    <x v="1"/>
    <n v="15385.294099999999"/>
    <x v="574"/>
    <x v="0"/>
    <m/>
  </r>
  <r>
    <d v="2023-03-01T02:21:30"/>
    <x v="9"/>
    <n v="16"/>
    <s v="BARRANTES GALLEGO DANIEL CAMILO"/>
    <x v="10"/>
    <x v="0"/>
    <n v="136"/>
    <n v="30.2222222222222"/>
    <n v="119.368421052632"/>
    <m/>
    <n v="57434.210500000001"/>
    <x v="0"/>
    <n v="15385.294099999999"/>
    <x v="574"/>
    <x v="0"/>
    <m/>
  </r>
  <r>
    <d v="2023-03-01T02:21:30"/>
    <x v="9"/>
    <n v="17"/>
    <s v="ESPINOZA CHAVARRIA GUILLERMO LEON"/>
    <x v="10"/>
    <x v="0"/>
    <n v="99"/>
    <n v="24.75"/>
    <n v="106.105263157895"/>
    <m/>
    <n v="51052.631600000001"/>
    <x v="0"/>
    <n v="15385.294099999999"/>
    <x v="574"/>
    <x v="0"/>
    <m/>
  </r>
  <r>
    <d v="2023-03-01T02:21:30"/>
    <x v="9"/>
    <n v="18"/>
    <s v="RENDON VIANA HUMBERTO DE JESUS"/>
    <x v="0"/>
    <x v="0"/>
    <n v="272"/>
    <n v="30.2222222222222"/>
    <n v="238.73684210526301"/>
    <m/>
    <n v="114868.42110000001"/>
    <x v="0"/>
    <n v="15385.294099999999"/>
    <x v="574"/>
    <x v="0"/>
    <m/>
  </r>
  <r>
    <d v="2023-03-01T02:21:30"/>
    <x v="9"/>
    <n v="19"/>
    <s v="BERMUDEZ HERNAN"/>
    <x v="7"/>
    <x v="0"/>
    <n v="94"/>
    <n v="31.3333333333333"/>
    <n v="79.578947368421098"/>
    <m/>
    <n v="38289.473700000002"/>
    <x v="0"/>
    <n v="15385.294099999999"/>
    <x v="574"/>
    <x v="0"/>
    <m/>
  </r>
  <r>
    <d v="2023-03-01T02:21:31"/>
    <x v="9"/>
    <n v="20"/>
    <s v="LUJAN LOPERA FABIAN ALEXIS"/>
    <x v="3"/>
    <x v="0"/>
    <n v="222"/>
    <n v="22.2"/>
    <n v="265.26315789473699"/>
    <m/>
    <n v="127631.57889999999"/>
    <x v="0"/>
    <n v="15385.294099999999"/>
    <x v="574"/>
    <x v="0"/>
    <m/>
  </r>
  <r>
    <d v="2023-03-01T02:21:31"/>
    <x v="9"/>
    <n v="21"/>
    <s v="BASTIDAS JULIAN"/>
    <x v="2"/>
    <x v="2"/>
    <n v="149"/>
    <n v="24.8333333333333"/>
    <n v="159.157894736842"/>
    <m/>
    <n v="76578.947400000005"/>
    <x v="0"/>
    <n v="15385.294099999999"/>
    <x v="574"/>
    <x v="0"/>
    <m/>
  </r>
  <r>
    <d v="2023-03-01T02:21:31"/>
    <x v="1"/>
    <n v="22"/>
    <s v="QUIRAMA CASTAEDA JHON JADER"/>
    <x v="8"/>
    <x v="0"/>
    <n v="111"/>
    <n v="22.2"/>
    <n v="132.63157894736801"/>
    <m/>
    <n v="63815.789499999999"/>
    <x v="1"/>
    <n v="15385.294099999999"/>
    <x v="574"/>
    <x v="0"/>
    <m/>
  </r>
  <r>
    <d v="2023-03-01T02:21:31"/>
    <x v="1"/>
    <n v="23"/>
    <s v="GIL BRAN DUVEIMAR"/>
    <x v="2"/>
    <x v="0"/>
    <n v="150"/>
    <n v="27.272727272727298"/>
    <n v="145.894736842105"/>
    <s v="MATEO GIL Realiz 2 viajes donde moviliz 28 Usuarios "/>
    <n v="70197.368400000007"/>
    <x v="2"/>
    <n v="15385.294099999999"/>
    <x v="574"/>
    <x v="0"/>
    <m/>
  </r>
  <r>
    <d v="2023-03-01T02:21:31"/>
    <x v="1"/>
    <n v="24"/>
    <s v="GRISALES VILLA JUAN DAVID"/>
    <x v="0"/>
    <x v="0"/>
    <n v="226"/>
    <n v="25.1111111111111"/>
    <n v="238.73684210526301"/>
    <m/>
    <n v="114868.42110000001"/>
    <x v="0"/>
    <n v="15385.294099999999"/>
    <x v="574"/>
    <x v="0"/>
    <m/>
  </r>
  <r>
    <d v="2023-03-01T02:21:31"/>
    <x v="1"/>
    <n v="26"/>
    <s v="FRANCO BRAVO JOHAN FERNANDO"/>
    <x v="6"/>
    <x v="0"/>
    <n v="168"/>
    <n v="21"/>
    <n v="212.210526315789"/>
    <m/>
    <n v="102105.2632"/>
    <x v="0"/>
    <n v="15385.294099999999"/>
    <x v="574"/>
    <x v="0"/>
    <m/>
  </r>
  <r>
    <d v="2023-03-01T02:21:32"/>
    <x v="1"/>
    <n v="27"/>
    <s v="DURANGO DAVID JOSE"/>
    <x v="0"/>
    <x v="0"/>
    <n v="197"/>
    <n v="21.8888888888889"/>
    <n v="238.73684210526301"/>
    <s v="1 Descuento (Conduct) "/>
    <n v="114868.42110000001"/>
    <x v="0"/>
    <n v="15385.294099999999"/>
    <x v="574"/>
    <x v="0"/>
    <m/>
  </r>
  <r>
    <d v="2023-03-01T02:21:32"/>
    <x v="1"/>
    <n v="28"/>
    <s v="RIVERA ANGEL"/>
    <x v="2"/>
    <x v="0"/>
    <n v="195"/>
    <n v="32.5"/>
    <n v="159.157894736842"/>
    <m/>
    <n v="76578.947400000005"/>
    <x v="0"/>
    <n v="15385.294099999999"/>
    <x v="574"/>
    <x v="0"/>
    <m/>
  </r>
  <r>
    <d v="2023-03-01T02:21:32"/>
    <x v="1"/>
    <n v="29"/>
    <s v="VERENZUELA MARTINEZ ALEXANDER"/>
    <x v="4"/>
    <x v="0"/>
    <n v="172"/>
    <n v="24.571428571428601"/>
    <n v="185.68421052631601"/>
    <m/>
    <n v="89342.105299999996"/>
    <x v="0"/>
    <n v="15385.294099999999"/>
    <x v="574"/>
    <x v="0"/>
    <m/>
  </r>
  <r>
    <d v="2023-03-01T02:21:32"/>
    <x v="1"/>
    <n v="32"/>
    <s v="JIMENEZ HERNANDEZ ESTEBAN CAMILO"/>
    <x v="2"/>
    <x v="0"/>
    <n v="180"/>
    <n v="32.727272727272698"/>
    <n v="145.894736842105"/>
    <m/>
    <n v="70197.368400000007"/>
    <x v="0"/>
    <n v="15385.294099999999"/>
    <x v="574"/>
    <x v="0"/>
    <m/>
  </r>
  <r>
    <d v="2023-03-01T02:21:32"/>
    <x v="9"/>
    <n v="33"/>
    <s v="CHALARCA WILSON DE JESUS"/>
    <x v="0"/>
    <x v="0"/>
    <n v="245"/>
    <n v="27.2222222222222"/>
    <n v="238.73684210526301"/>
    <m/>
    <n v="114868.42110000001"/>
    <x v="0"/>
    <n v="15385.294099999999"/>
    <x v="574"/>
    <x v="0"/>
    <m/>
  </r>
  <r>
    <d v="2023-03-01T02:21:32"/>
    <x v="9"/>
    <n v="34"/>
    <s v="LONDOO LOPERA DUVAN ANDRES"/>
    <x v="3"/>
    <x v="0"/>
    <n v="274"/>
    <n v="27.4"/>
    <n v="265.26315789473699"/>
    <m/>
    <n v="127631.57889999999"/>
    <x v="0"/>
    <n v="15385.294099999999"/>
    <x v="574"/>
    <x v="0"/>
    <m/>
  </r>
  <r>
    <d v="2023-03-01T02:21:33"/>
    <x v="9"/>
    <n v="35"/>
    <s v="URIBE HERRERA JUAN ESTEBAN"/>
    <x v="10"/>
    <x v="0"/>
    <n v="90"/>
    <n v="22.5"/>
    <n v="106.105263157895"/>
    <m/>
    <n v="51052.631600000001"/>
    <x v="1"/>
    <n v="15385.294099999999"/>
    <x v="574"/>
    <x v="0"/>
    <m/>
  </r>
  <r>
    <d v="2023-03-01T02:21:33"/>
    <x v="9"/>
    <n v="36"/>
    <s v="MARTINEZ CHAVERRA LUIS NORBERTO"/>
    <x v="3"/>
    <x v="0"/>
    <n v="259"/>
    <n v="25.9"/>
    <n v="265.26315789473699"/>
    <m/>
    <n v="127631.57889999999"/>
    <x v="0"/>
    <n v="15385.294099999999"/>
    <x v="574"/>
    <x v="0"/>
    <m/>
  </r>
  <r>
    <d v="2023-03-01T02:21:33"/>
    <x v="9"/>
    <n v="37"/>
    <s v="HINCAPIE KEVIN"/>
    <x v="6"/>
    <x v="0"/>
    <n v="169"/>
    <n v="21.125"/>
    <n v="212.210526315789"/>
    <m/>
    <n v="102105.2632"/>
    <x v="1"/>
    <n v="15385.294099999999"/>
    <x v="574"/>
    <x v="0"/>
    <m/>
  </r>
  <r>
    <d v="2023-03-01T02:21:33"/>
    <x v="9"/>
    <n v="38"/>
    <s v="DURANGO PAEZ GILDARDO"/>
    <x v="0"/>
    <x v="0"/>
    <n v="193"/>
    <n v="21.4444444444444"/>
    <n v="238.73684210526301"/>
    <s v="3 Descuentos (Incidente con Usuarios)"/>
    <n v="114868.42110000001"/>
    <x v="0"/>
    <n v="15385.294099999999"/>
    <x v="574"/>
    <x v="0"/>
    <m/>
  </r>
  <r>
    <d v="2023-03-01T02:21:33"/>
    <x v="9"/>
    <n v="39"/>
    <s v="ORTEGA ARROYAVE JUAN PABLO"/>
    <x v="6"/>
    <x v="0"/>
    <n v="226"/>
    <n v="28.25"/>
    <n v="212.210526315789"/>
    <m/>
    <n v="102105.2632"/>
    <x v="0"/>
    <n v="15385.294099999999"/>
    <x v="574"/>
    <x v="0"/>
    <m/>
  </r>
  <r>
    <d v="2023-03-01T02:21:34"/>
    <x v="9"/>
    <n v="40"/>
    <s v="OCAMPO OCAMPO ANTONIO JOSE"/>
    <x v="0"/>
    <x v="0"/>
    <n v="244"/>
    <n v="27.1111111111111"/>
    <n v="238.73684210526301"/>
    <m/>
    <n v="114868.42110000001"/>
    <x v="0"/>
    <n v="15385.294099999999"/>
    <x v="574"/>
    <x v="0"/>
    <m/>
  </r>
  <r>
    <d v="2023-03-01T02:21:34"/>
    <x v="9"/>
    <n v="41"/>
    <s v="GARCIA DAVID WILSON ALBERTO"/>
    <x v="0"/>
    <x v="0"/>
    <n v="283"/>
    <n v="31.4444444444444"/>
    <n v="238.73684210526301"/>
    <m/>
    <n v="114868.42110000001"/>
    <x v="1"/>
    <n v="15385.294099999999"/>
    <x v="574"/>
    <x v="0"/>
    <m/>
  </r>
  <r>
    <d v="2023-03-02T01:08:32"/>
    <x v="1"/>
    <n v="1"/>
    <s v="RUA DANIEL"/>
    <x v="0"/>
    <x v="0"/>
    <n v="185"/>
    <n v="20.5555555555556"/>
    <n v="215.94570135746599"/>
    <m/>
    <n v="103472.8507"/>
    <x v="0"/>
    <n v="17387.5"/>
    <x v="575"/>
    <x v="0"/>
    <m/>
  </r>
  <r>
    <d v="2023-03-02T01:08:32"/>
    <x v="1"/>
    <n v="2"/>
    <s v="DAVID TORRES GEIDER"/>
    <x v="0"/>
    <x v="0"/>
    <n v="135"/>
    <n v="15"/>
    <n v="215.94570135746599"/>
    <m/>
    <n v="103472.8507"/>
    <x v="1"/>
    <n v="17387.5"/>
    <x v="575"/>
    <x v="0"/>
    <m/>
  </r>
  <r>
    <d v="2023-03-02T01:08:32"/>
    <x v="1"/>
    <n v="3"/>
    <s v="CANO JIMENEZ ESNEIDER"/>
    <x v="9"/>
    <x v="0"/>
    <n v="218"/>
    <n v="18.1666666666667"/>
    <n v="287.92760180995498"/>
    <s v="3 Descuentos (Conducts) "/>
    <n v="137963.8009"/>
    <x v="0"/>
    <n v="17387.5"/>
    <x v="575"/>
    <x v="0"/>
    <m/>
  </r>
  <r>
    <d v="2023-03-02T01:08:33"/>
    <x v="1"/>
    <n v="4"/>
    <s v="IDARRAGA GARCIA MIGUEL ANGEL"/>
    <x v="11"/>
    <x v="0"/>
    <n v="38"/>
    <n v="19"/>
    <n v="47.987933634992501"/>
    <m/>
    <n v="22993.966799999998"/>
    <x v="0"/>
    <n v="17387.5"/>
    <x v="575"/>
    <x v="0"/>
    <m/>
  </r>
  <r>
    <d v="2023-03-02T01:08:33"/>
    <x v="1"/>
    <n v="5"/>
    <s v="MARTINEZ MANCO JUAN FELIPE"/>
    <x v="0"/>
    <x v="0"/>
    <n v="261"/>
    <n v="29"/>
    <n v="215.94570135746599"/>
    <m/>
    <n v="103472.8507"/>
    <x v="1"/>
    <n v="17387.5"/>
    <x v="575"/>
    <x v="0"/>
    <m/>
  </r>
  <r>
    <d v="2023-03-02T01:08:33"/>
    <x v="1"/>
    <n v="6"/>
    <s v="NARANJO NARANJO ELKIN BRAYAN"/>
    <x v="2"/>
    <x v="0"/>
    <n v="162"/>
    <n v="27"/>
    <n v="143.96380090497701"/>
    <s v="1 Descuento (Despachador fernando) "/>
    <n v="68981.900500000003"/>
    <x v="0"/>
    <n v="17387.5"/>
    <x v="575"/>
    <x v="0"/>
    <m/>
  </r>
  <r>
    <d v="2023-03-02T01:08:33"/>
    <x v="1"/>
    <n v="7"/>
    <s v="DE OSSA TORRES CARLOS ANDRES"/>
    <x v="3"/>
    <x v="0"/>
    <n v="265"/>
    <n v="25.238095238095202"/>
    <n v="251.93665158370999"/>
    <m/>
    <n v="120718.32580000001"/>
    <x v="1"/>
    <n v="17387.5"/>
    <x v="575"/>
    <x v="0"/>
    <m/>
  </r>
  <r>
    <d v="2023-03-02T01:08:33"/>
    <x v="1"/>
    <n v="8"/>
    <s v="VACA FIERRO ROBINSON"/>
    <x v="12"/>
    <x v="0"/>
    <n v="325"/>
    <n v="25"/>
    <n v="311.92156862745099"/>
    <s v="1 Descuento (Jefe de ruta) "/>
    <n v="149460.7843"/>
    <x v="1"/>
    <n v="17387.5"/>
    <x v="575"/>
    <x v="0"/>
    <m/>
  </r>
  <r>
    <d v="2023-03-02T01:08:33"/>
    <x v="1"/>
    <n v="9"/>
    <s v="HIGUITA JHOSIMAR"/>
    <x v="3"/>
    <x v="0"/>
    <n v="240"/>
    <n v="24"/>
    <n v="239.93966817496201"/>
    <m/>
    <n v="114969.83409999999"/>
    <x v="0"/>
    <n v="17387.5"/>
    <x v="575"/>
    <x v="0"/>
    <m/>
  </r>
  <r>
    <d v="2023-03-02T01:08:34"/>
    <x v="1"/>
    <n v="10"/>
    <s v="PIEDRAHITA MADRID SANTIAGO"/>
    <x v="0"/>
    <x v="0"/>
    <n v="214"/>
    <n v="23.7777777777778"/>
    <n v="215.94570135746599"/>
    <m/>
    <n v="103472.8507"/>
    <x v="0"/>
    <n v="17387.5"/>
    <x v="575"/>
    <x v="0"/>
    <m/>
  </r>
  <r>
    <d v="2023-03-02T01:08:34"/>
    <x v="9"/>
    <n v="11"/>
    <s v="MEJIA YEISON"/>
    <x v="2"/>
    <x v="0"/>
    <n v="142"/>
    <n v="23.6666666666667"/>
    <n v="143.96380090497701"/>
    <s v="1 Descuento (Usuario desubicado) "/>
    <n v="68981.900500000003"/>
    <x v="0"/>
    <n v="17387.5"/>
    <x v="575"/>
    <x v="0"/>
    <m/>
  </r>
  <r>
    <d v="2023-03-02T01:08:34"/>
    <x v="9"/>
    <n v="12"/>
    <s v="MORALES CASTAEDA JONNY EDISON"/>
    <x v="9"/>
    <x v="0"/>
    <n v="312"/>
    <n v="26"/>
    <n v="287.92760180995498"/>
    <m/>
    <n v="137963.8009"/>
    <x v="0"/>
    <n v="17387.5"/>
    <x v="575"/>
    <x v="0"/>
    <m/>
  </r>
  <r>
    <d v="2023-03-02T01:08:34"/>
    <x v="9"/>
    <n v="13"/>
    <s v="NARANJO USME DUVAN ANDRES"/>
    <x v="0"/>
    <x v="3"/>
    <n v="231"/>
    <n v="25.6666666666667"/>
    <n v="215.94570135746599"/>
    <m/>
    <n v="103472.8507"/>
    <x v="0"/>
    <n v="17387.5"/>
    <x v="575"/>
    <x v="0"/>
    <m/>
  </r>
  <r>
    <d v="2023-03-02T01:08:34"/>
    <x v="9"/>
    <n v="14"/>
    <s v="JIMENEZ JIMENEZ OMAR DAVID"/>
    <x v="0"/>
    <x v="0"/>
    <n v="281"/>
    <n v="31.2222222222222"/>
    <n v="215.94570135746599"/>
    <m/>
    <n v="103472.8507"/>
    <x v="1"/>
    <n v="17387.5"/>
    <x v="575"/>
    <x v="0"/>
    <m/>
  </r>
  <r>
    <d v="2023-03-02T01:08:34"/>
    <x v="9"/>
    <n v="16"/>
    <s v="BARRANTES GALLEGO DANIEL CAMILO"/>
    <x v="3"/>
    <x v="0"/>
    <n v="288"/>
    <n v="28.8"/>
    <n v="239.93966817496201"/>
    <s v="3 Descuentos (Propietario y Usuarios desubicados) "/>
    <n v="114969.83409999999"/>
    <x v="0"/>
    <n v="17387.5"/>
    <x v="575"/>
    <x v="0"/>
    <m/>
  </r>
  <r>
    <d v="2023-03-02T01:08:35"/>
    <x v="9"/>
    <n v="17"/>
    <s v="ESTRADA DANIEL"/>
    <x v="0"/>
    <x v="0"/>
    <n v="212"/>
    <n v="23.5555555555556"/>
    <n v="215.94570135746599"/>
    <s v="2 Descuentos (Conducts) "/>
    <n v="103472.8507"/>
    <x v="0"/>
    <n v="17387.5"/>
    <x v="575"/>
    <x v="0"/>
    <m/>
  </r>
  <r>
    <d v="2023-03-02T01:08:35"/>
    <x v="9"/>
    <n v="18"/>
    <s v="RENDON VIANA HUMBERTO DE JESUS"/>
    <x v="0"/>
    <x v="0"/>
    <n v="220"/>
    <n v="24.4444444444444"/>
    <n v="215.94570135746599"/>
    <m/>
    <n v="103472.8507"/>
    <x v="0"/>
    <n v="17387.5"/>
    <x v="575"/>
    <x v="0"/>
    <m/>
  </r>
  <r>
    <d v="2023-03-02T01:08:35"/>
    <x v="9"/>
    <n v="19"/>
    <s v="BERMUDEZ HERNAN"/>
    <x v="1"/>
    <x v="0"/>
    <n v="263"/>
    <n v="23.909090909090899"/>
    <n v="263.93363499245902"/>
    <m/>
    <n v="126466.8175"/>
    <x v="0"/>
    <n v="17387.5"/>
    <x v="575"/>
    <x v="0"/>
    <m/>
  </r>
  <r>
    <d v="2023-03-02T01:08:35"/>
    <x v="9"/>
    <n v="20"/>
    <s v="LONDOO CADAVID DAVID SANTIAGO"/>
    <x v="3"/>
    <x v="0"/>
    <n v="237"/>
    <n v="23.7"/>
    <n v="239.93966817496201"/>
    <m/>
    <n v="114969.83409999999"/>
    <x v="0"/>
    <n v="17387.5"/>
    <x v="575"/>
    <x v="0"/>
    <m/>
  </r>
  <r>
    <d v="2023-03-02T01:08:35"/>
    <x v="1"/>
    <n v="22"/>
    <s v="QUIRAMA CASTAEDA JHON JADER"/>
    <x v="3"/>
    <x v="0"/>
    <n v="259"/>
    <n v="25.9"/>
    <n v="239.93966817496201"/>
    <m/>
    <n v="114969.83409999999"/>
    <x v="1"/>
    <n v="17387.5"/>
    <x v="575"/>
    <x v="0"/>
    <m/>
  </r>
  <r>
    <d v="2023-03-02T01:08:35"/>
    <x v="1"/>
    <n v="23"/>
    <s v="GIL BRAN DUVEIMAR"/>
    <x v="1"/>
    <x v="0"/>
    <n v="315"/>
    <n v="28.636363636363601"/>
    <n v="263.93363499245902"/>
    <s v="3 Descuentos (Despachador fernando, Conduct y Usuario desubicado) "/>
    <n v="126466.8175"/>
    <x v="2"/>
    <n v="17387.5"/>
    <x v="575"/>
    <x v="0"/>
    <m/>
  </r>
  <r>
    <d v="2023-03-02T01:08:36"/>
    <x v="1"/>
    <n v="24"/>
    <s v="GRISALES VILLA JUAN DAVID"/>
    <x v="3"/>
    <x v="0"/>
    <n v="255"/>
    <n v="25.5"/>
    <n v="239.93966817496201"/>
    <m/>
    <n v="114969.83409999999"/>
    <x v="0"/>
    <n v="17387.5"/>
    <x v="575"/>
    <x v="0"/>
    <m/>
  </r>
  <r>
    <d v="2023-03-02T01:08:36"/>
    <x v="1"/>
    <n v="26"/>
    <s v="FRANCO BRAVO JOHAN FERNANDO"/>
    <x v="1"/>
    <x v="0"/>
    <n v="185"/>
    <n v="16.818181818181799"/>
    <n v="263.93363499245902"/>
    <m/>
    <n v="126466.8175"/>
    <x v="0"/>
    <n v="17387.5"/>
    <x v="575"/>
    <x v="0"/>
    <m/>
  </r>
  <r>
    <d v="2023-03-02T01:08:36"/>
    <x v="1"/>
    <n v="27"/>
    <s v="DURANGO DAVID JOSE"/>
    <x v="0"/>
    <x v="0"/>
    <n v="180"/>
    <n v="20"/>
    <n v="215.94570135746599"/>
    <m/>
    <n v="103472.8507"/>
    <x v="0"/>
    <n v="17387.5"/>
    <x v="575"/>
    <x v="0"/>
    <m/>
  </r>
  <r>
    <d v="2023-03-02T01:08:36"/>
    <x v="1"/>
    <n v="28"/>
    <s v="RIVERA ANGEL"/>
    <x v="6"/>
    <x v="0"/>
    <n v="159"/>
    <n v="19.875"/>
    <n v="191.95173453997"/>
    <m/>
    <n v="91975.867299999998"/>
    <x v="0"/>
    <n v="17387.5"/>
    <x v="575"/>
    <x v="0"/>
    <m/>
  </r>
  <r>
    <d v="2023-03-02T01:08:36"/>
    <x v="1"/>
    <n v="29"/>
    <s v="VERENZUELA MARTINEZ ALEXANDER"/>
    <x v="1"/>
    <x v="0"/>
    <n v="282"/>
    <n v="25.636363636363601"/>
    <n v="263.93363499245902"/>
    <m/>
    <n v="126466.8175"/>
    <x v="0"/>
    <n v="17387.5"/>
    <x v="575"/>
    <x v="0"/>
    <m/>
  </r>
  <r>
    <d v="2023-03-02T01:08:37"/>
    <x v="1"/>
    <n v="32"/>
    <s v="JIMENEZ HERNANDEZ ESTEBAN CAMILO"/>
    <x v="0"/>
    <x v="0"/>
    <n v="213"/>
    <n v="23.6666666666667"/>
    <n v="215.94570135746599"/>
    <s v="17 Descuentos (Incidente con Usuarios) "/>
    <n v="103472.8507"/>
    <x v="0"/>
    <n v="17387.5"/>
    <x v="575"/>
    <x v="0"/>
    <m/>
  </r>
  <r>
    <d v="2023-03-02T01:08:37"/>
    <x v="9"/>
    <n v="33"/>
    <s v="CHALARCA WILSON DE JESUS"/>
    <x v="0"/>
    <x v="0"/>
    <n v="248"/>
    <n v="27.5555555555556"/>
    <n v="215.94570135746599"/>
    <m/>
    <n v="103472.8507"/>
    <x v="0"/>
    <n v="17387.5"/>
    <x v="575"/>
    <x v="0"/>
    <m/>
  </r>
  <r>
    <d v="2023-03-02T01:08:37"/>
    <x v="9"/>
    <n v="34"/>
    <s v="MONTOYA OSPINA GILBERTO ANTONIO"/>
    <x v="9"/>
    <x v="0"/>
    <n v="304"/>
    <n v="25.3333333333333"/>
    <n v="287.92760180995498"/>
    <s v="2 Descuentos (Jefe de ruta) "/>
    <n v="137963.8009"/>
    <x v="0"/>
    <n v="17387.5"/>
    <x v="575"/>
    <x v="0"/>
    <m/>
  </r>
  <r>
    <d v="2023-03-02T01:08:37"/>
    <x v="9"/>
    <n v="36"/>
    <s v="MARTINEZ CHAVERRA LUIS NORBERTO"/>
    <x v="4"/>
    <x v="1"/>
    <n v="168"/>
    <n v="24"/>
    <n v="167.95776772247399"/>
    <m/>
    <n v="80478.883900000001"/>
    <x v="0"/>
    <n v="17387.5"/>
    <x v="575"/>
    <x v="0"/>
    <m/>
  </r>
  <r>
    <d v="2023-03-02T01:08:37"/>
    <x v="9"/>
    <n v="37"/>
    <s v="LONDOO ORTIZ ARNOLD DAVID"/>
    <x v="3"/>
    <x v="0"/>
    <n v="251"/>
    <n v="25.1"/>
    <n v="239.93966817496201"/>
    <m/>
    <n v="114969.83409999999"/>
    <x v="1"/>
    <n v="17387.5"/>
    <x v="575"/>
    <x v="0"/>
    <m/>
  </r>
  <r>
    <d v="2023-03-02T01:08:37"/>
    <x v="9"/>
    <n v="38"/>
    <s v="DURANGO PAEZ GILDARDO"/>
    <x v="0"/>
    <x v="0"/>
    <n v="162"/>
    <n v="18"/>
    <n v="215.94570135746599"/>
    <m/>
    <n v="103472.8507"/>
    <x v="0"/>
    <n v="17387.5"/>
    <x v="575"/>
    <x v="0"/>
    <m/>
  </r>
  <r>
    <d v="2023-03-02T01:08:38"/>
    <x v="9"/>
    <n v="39"/>
    <s v="ORTEGA ARROYAVE JUAN PABLO"/>
    <x v="3"/>
    <x v="0"/>
    <n v="209"/>
    <n v="20.9"/>
    <n v="239.93966817496201"/>
    <s v="2 Descuentos (Propietario y Conduct)"/>
    <n v="114969.83409999999"/>
    <x v="0"/>
    <n v="17387.5"/>
    <x v="575"/>
    <x v="0"/>
    <m/>
  </r>
  <r>
    <d v="2023-03-02T01:08:38"/>
    <x v="9"/>
    <n v="40"/>
    <s v="OCAMPO OCAMPO ANTONIO JOSE"/>
    <x v="3"/>
    <x v="0"/>
    <n v="237"/>
    <n v="23.7"/>
    <n v="239.93966817496201"/>
    <m/>
    <n v="114969.83409999999"/>
    <x v="0"/>
    <n v="17387.5"/>
    <x v="575"/>
    <x v="0"/>
    <m/>
  </r>
  <r>
    <d v="2023-03-02T01:08:38"/>
    <x v="9"/>
    <n v="41"/>
    <s v="GARCIA DAVID WILSON ALBERTO"/>
    <x v="1"/>
    <x v="0"/>
    <n v="298"/>
    <n v="27.090909090909101"/>
    <n v="263.93363499245902"/>
    <s v="2 Descuentos (Conducts) "/>
    <n v="126466.8175"/>
    <x v="1"/>
    <n v="17387.5"/>
    <x v="575"/>
    <x v="0"/>
    <m/>
  </r>
  <r>
    <d v="2023-03-03T02:43:15"/>
    <x v="1"/>
    <n v="1"/>
    <s v="RUA DANIEL "/>
    <x v="4"/>
    <x v="0"/>
    <n v="176"/>
    <n v="25.1428571428571"/>
    <n v="177.366024518389"/>
    <s v="DUVAN NARANJO Realiz 1 viaje donde moviliz 21 Usuarios "/>
    <n v="85183.012300000002"/>
    <x v="0"/>
    <n v="16040.625"/>
    <x v="576"/>
    <x v="0"/>
    <m/>
  </r>
  <r>
    <d v="2023-03-03T02:43:15"/>
    <x v="1"/>
    <n v="2"/>
    <s v="DAVID TORRES GEIDER"/>
    <x v="8"/>
    <x v="3"/>
    <n v="158"/>
    <n v="31.6"/>
    <n v="126.690017513135"/>
    <m/>
    <n v="60845.008800000003"/>
    <x v="1"/>
    <n v="16040.625"/>
    <x v="576"/>
    <x v="0"/>
    <m/>
  </r>
  <r>
    <d v="2023-03-03T02:43:15"/>
    <x v="1"/>
    <n v="3"/>
    <s v="CANO JIMENEZ ESNEIDER"/>
    <x v="6"/>
    <x v="0"/>
    <n v="166"/>
    <n v="20.75"/>
    <n v="202.704028021016"/>
    <m/>
    <n v="97352.013999999996"/>
    <x v="0"/>
    <n v="16040.625"/>
    <x v="576"/>
    <x v="0"/>
    <m/>
  </r>
  <r>
    <d v="2023-03-03T02:43:15"/>
    <x v="1"/>
    <n v="4"/>
    <s v="IDARRAGA GARCIA MIGUEL ANGEL"/>
    <x v="5"/>
    <x v="0"/>
    <n v="12"/>
    <n v="12"/>
    <n v="25.338003502627"/>
    <m/>
    <n v="12169.0018"/>
    <x v="0"/>
    <n v="16040.625"/>
    <x v="576"/>
    <x v="0"/>
    <m/>
  </r>
  <r>
    <d v="2023-03-03T02:43:16"/>
    <x v="1"/>
    <n v="5"/>
    <s v="MARTINEZ MANCO JUAN FELIPE"/>
    <x v="8"/>
    <x v="0"/>
    <n v="159"/>
    <n v="31.8"/>
    <n v="126.690017513135"/>
    <m/>
    <n v="60845.008800000003"/>
    <x v="1"/>
    <n v="16040.625"/>
    <x v="576"/>
    <x v="0"/>
    <m/>
  </r>
  <r>
    <d v="2023-03-03T02:43:16"/>
    <x v="1"/>
    <n v="7"/>
    <s v="DE OSSA TORRES CARLOS ANDRES"/>
    <x v="0"/>
    <x v="0"/>
    <n v="276"/>
    <n v="30.6666666666667"/>
    <n v="228.042031523643"/>
    <s v="2 Descuentos (Despachador estiven)"/>
    <n v="109521.01579999999"/>
    <x v="1"/>
    <n v="16040.625"/>
    <x v="576"/>
    <x v="0"/>
    <m/>
  </r>
  <r>
    <d v="2023-03-03T02:43:16"/>
    <x v="1"/>
    <n v="8"/>
    <s v="VACA FIERRO ROBINSON"/>
    <x v="2"/>
    <x v="3"/>
    <n v="119"/>
    <n v="19.8333333333333"/>
    <n v="152.02802101576199"/>
    <s v="6 Descuentos (Incidente con Usuarios)"/>
    <n v="73014.010500000004"/>
    <x v="1"/>
    <n v="16040.625"/>
    <x v="576"/>
    <x v="0"/>
    <m/>
  </r>
  <r>
    <d v="2023-03-03T02:43:16"/>
    <x v="1"/>
    <n v="9"/>
    <s v="RIVERA ANGEL"/>
    <x v="6"/>
    <x v="0"/>
    <n v="250"/>
    <n v="31.25"/>
    <n v="202.704028021016"/>
    <m/>
    <n v="97352.013999999996"/>
    <x v="0"/>
    <n v="16040.625"/>
    <x v="576"/>
    <x v="0"/>
    <m/>
  </r>
  <r>
    <d v="2023-03-03T02:43:17"/>
    <x v="9"/>
    <n v="10"/>
    <s v="PIEDRAHITA MADRID SANTIAGO"/>
    <x v="4"/>
    <x v="3"/>
    <n v="156"/>
    <n v="22.285714285714299"/>
    <n v="177.366024518389"/>
    <m/>
    <n v="85183.012300000002"/>
    <x v="0"/>
    <n v="16040.625"/>
    <x v="576"/>
    <x v="0"/>
    <m/>
  </r>
  <r>
    <d v="2023-03-03T02:43:17"/>
    <x v="9"/>
    <n v="11"/>
    <s v="MEJIA YEISON"/>
    <x v="3"/>
    <x v="0"/>
    <n v="249"/>
    <n v="24.9"/>
    <n v="253.38003502627001"/>
    <m/>
    <n v="121690.0175"/>
    <x v="0"/>
    <n v="16040.625"/>
    <x v="576"/>
    <x v="0"/>
    <m/>
  </r>
  <r>
    <d v="2023-03-03T02:43:17"/>
    <x v="9"/>
    <n v="12"/>
    <s v="MORALES CASTAEDA JONNY EDISON"/>
    <x v="3"/>
    <x v="0"/>
    <n v="287"/>
    <n v="28.7"/>
    <n v="253.38003502627001"/>
    <s v="3 Descuentos (Conducts y Propietario) "/>
    <n v="121690.0175"/>
    <x v="0"/>
    <n v="16040.625"/>
    <x v="576"/>
    <x v="0"/>
    <m/>
  </r>
  <r>
    <d v="2023-03-03T02:43:17"/>
    <x v="9"/>
    <n v="13"/>
    <s v="BOLIVAR PARIAS RICARDO STIVEN"/>
    <x v="6"/>
    <x v="0"/>
    <n v="265"/>
    <n v="31.176470588235301"/>
    <n v="215.37302977232901"/>
    <s v="4 Descuentos (Conduct, usuarios desubicados y Despachador fernando)"/>
    <n v="103436.51489999999"/>
    <x v="0"/>
    <n v="16040.625"/>
    <x v="576"/>
    <x v="0"/>
    <m/>
  </r>
  <r>
    <d v="2023-03-03T02:43:17"/>
    <x v="9"/>
    <n v="14"/>
    <s v="JIMENEZ JIMENEZ OMAR DAVID"/>
    <x v="9"/>
    <x v="0"/>
    <n v="249"/>
    <n v="20.75"/>
    <n v="304.05604203152399"/>
    <s v="1 Descuento (Conduct), HECTOR SALAZAR Realiz 3 viajes donde moviliz 53 Usuarios "/>
    <n v="146028.02100000001"/>
    <x v="1"/>
    <n v="16040.625"/>
    <x v="576"/>
    <x v="0"/>
    <m/>
  </r>
  <r>
    <d v="2023-03-03T02:43:18"/>
    <x v="9"/>
    <n v="16"/>
    <s v="BARRANTES GALLEGO DANIEL CAMILO"/>
    <x v="1"/>
    <x v="0"/>
    <n v="284"/>
    <n v="25.818181818181799"/>
    <n v="278.71803852889701"/>
    <s v="3 Descuentos (Jefe de ruta) "/>
    <n v="133859.01930000001"/>
    <x v="0"/>
    <n v="16040.625"/>
    <x v="576"/>
    <x v="0"/>
    <m/>
  </r>
  <r>
    <d v="2023-03-03T02:43:18"/>
    <x v="9"/>
    <n v="17"/>
    <s v="ESTRADA DANIEL"/>
    <x v="6"/>
    <x v="0"/>
    <n v="190"/>
    <n v="25.3333333333333"/>
    <n v="190.035026269702"/>
    <m/>
    <n v="91267.513099999996"/>
    <x v="0"/>
    <n v="16040.625"/>
    <x v="576"/>
    <x v="0"/>
    <m/>
  </r>
  <r>
    <d v="2023-03-03T02:43:18"/>
    <x v="9"/>
    <n v="19"/>
    <s v="BERMUDEZ HERNAN"/>
    <x v="4"/>
    <x v="0"/>
    <n v="133"/>
    <n v="19"/>
    <n v="177.366024518389"/>
    <m/>
    <n v="85183.012300000002"/>
    <x v="0"/>
    <n v="16040.625"/>
    <x v="576"/>
    <x v="0"/>
    <m/>
  </r>
  <r>
    <d v="2023-03-03T02:43:18"/>
    <x v="9"/>
    <n v="20"/>
    <s v="TABORDA ROJAS DIEGO ALEJANDRO"/>
    <x v="3"/>
    <x v="0"/>
    <n v="243"/>
    <n v="24.3"/>
    <n v="253.38003502627001"/>
    <m/>
    <n v="121690.0175"/>
    <x v="0"/>
    <n v="16040.625"/>
    <x v="576"/>
    <x v="0"/>
    <m/>
  </r>
  <r>
    <d v="2023-03-03T02:43:18"/>
    <x v="1"/>
    <n v="22"/>
    <s v="QUIRAMA CASTAEDA JHON JADER"/>
    <x v="6"/>
    <x v="0"/>
    <n v="190"/>
    <n v="23.75"/>
    <n v="202.704028021016"/>
    <s v="24 Descuentos (Transbordo) "/>
    <n v="97352.013999999996"/>
    <x v="1"/>
    <n v="16040.625"/>
    <x v="576"/>
    <x v="0"/>
    <m/>
  </r>
  <r>
    <d v="2023-03-03T02:43:19"/>
    <x v="1"/>
    <n v="23"/>
    <s v="GIL BRAN DUVEIMAR"/>
    <x v="0"/>
    <x v="0"/>
    <n v="238"/>
    <n v="26.4444444444444"/>
    <n v="228.042031523643"/>
    <s v="1 Descuento (Conduct) "/>
    <n v="109521.01579999999"/>
    <x v="2"/>
    <n v="16040.625"/>
    <x v="576"/>
    <x v="0"/>
    <m/>
  </r>
  <r>
    <d v="2023-03-03T02:43:19"/>
    <x v="1"/>
    <n v="24"/>
    <s v="GRISALES VILLA JUAN DAVID"/>
    <x v="0"/>
    <x v="0"/>
    <n v="189"/>
    <n v="21"/>
    <n v="228.042031523643"/>
    <m/>
    <n v="109521.01579999999"/>
    <x v="0"/>
    <n v="16040.625"/>
    <x v="576"/>
    <x v="0"/>
    <m/>
  </r>
  <r>
    <d v="2023-03-03T02:43:19"/>
    <x v="1"/>
    <n v="26"/>
    <s v="ESPINOZA CHAVARRIA GUILLERMO LEON"/>
    <x v="10"/>
    <x v="0"/>
    <n v="85"/>
    <n v="21.25"/>
    <n v="101.352014010508"/>
    <s v="JHOAN FRANCO Realiz 1 viaje donde moviliz 17 Usuarios "/>
    <n v="48676.006999999998"/>
    <x v="0"/>
    <n v="16040.625"/>
    <x v="576"/>
    <x v="0"/>
    <m/>
  </r>
  <r>
    <d v="2023-03-03T02:43:20"/>
    <x v="1"/>
    <n v="27"/>
    <s v="DURANGO DAVID JOSE"/>
    <x v="6"/>
    <x v="0"/>
    <n v="191"/>
    <n v="25.466666666666701"/>
    <n v="190.035026269702"/>
    <m/>
    <n v="91267.513099999996"/>
    <x v="0"/>
    <n v="16040.625"/>
    <x v="576"/>
    <x v="0"/>
    <m/>
  </r>
  <r>
    <d v="2023-03-03T02:43:20"/>
    <x v="1"/>
    <n v="29"/>
    <s v="VERENZUELA MARTINEZ ALEXANDER"/>
    <x v="6"/>
    <x v="0"/>
    <n v="226"/>
    <n v="28.25"/>
    <n v="202.704028021016"/>
    <m/>
    <n v="97352.013999999996"/>
    <x v="0"/>
    <n v="16040.625"/>
    <x v="576"/>
    <x v="0"/>
    <m/>
  </r>
  <r>
    <d v="2023-03-03T02:43:20"/>
    <x v="1"/>
    <n v="30"/>
    <s v="HIGUITA JHOSIMAR"/>
    <x v="8"/>
    <x v="0"/>
    <n v="152"/>
    <n v="30.4"/>
    <n v="126.690017513135"/>
    <s v="1 Descuento (Conduct) "/>
    <n v="60845.008800000003"/>
    <x v="0"/>
    <n v="16040.625"/>
    <x v="576"/>
    <x v="0"/>
    <m/>
  </r>
  <r>
    <d v="2023-03-03T02:43:21"/>
    <x v="9"/>
    <n v="31"/>
    <s v="DURANGO PAEZ GILDARDO"/>
    <x v="6"/>
    <x v="0"/>
    <n v="225"/>
    <n v="28.125"/>
    <n v="202.704028021016"/>
    <s v="1 Descuento (Propietario) "/>
    <n v="97352.013999999996"/>
    <x v="0"/>
    <n v="16040.625"/>
    <x v="576"/>
    <x v="0"/>
    <m/>
  </r>
  <r>
    <d v="2023-03-03T02:43:21"/>
    <x v="9"/>
    <n v="32"/>
    <s v="JIMENEZ HERNANDEZ ESTEBAN CAMILO"/>
    <x v="6"/>
    <x v="0"/>
    <n v="179"/>
    <n v="22.375"/>
    <n v="202.704028021016"/>
    <s v="1 Descuento (Despachador fernando) "/>
    <n v="97352.013999999996"/>
    <x v="0"/>
    <n v="16040.625"/>
    <x v="576"/>
    <x v="0"/>
    <m/>
  </r>
  <r>
    <d v="2023-03-03T02:43:21"/>
    <x v="9"/>
    <n v="33"/>
    <s v="CHALARCA WILSON DE JESUS"/>
    <x v="0"/>
    <x v="0"/>
    <n v="258"/>
    <n v="28.6666666666667"/>
    <n v="228.042031523643"/>
    <m/>
    <n v="109521.01579999999"/>
    <x v="0"/>
    <n v="16040.625"/>
    <x v="576"/>
    <x v="0"/>
    <m/>
  </r>
  <r>
    <d v="2023-03-03T02:43:22"/>
    <x v="9"/>
    <n v="34"/>
    <s v="MONTOYA OSPINA GILBERTO ANTONIO"/>
    <x v="1"/>
    <x v="0"/>
    <n v="274"/>
    <n v="24.909090909090899"/>
    <n v="278.71803852889701"/>
    <s v="2 Descuentos (Jefe de ruta) "/>
    <n v="133859.01930000001"/>
    <x v="0"/>
    <n v="16040.625"/>
    <x v="576"/>
    <x v="0"/>
    <m/>
  </r>
  <r>
    <d v="2023-03-03T02:43:22"/>
    <x v="9"/>
    <n v="35"/>
    <s v="LONDOO ORTIZ ARNOLD DAVID"/>
    <x v="3"/>
    <x v="0"/>
    <n v="242"/>
    <n v="24.2"/>
    <n v="253.38003502627001"/>
    <m/>
    <n v="121690.0175"/>
    <x v="1"/>
    <n v="16040.625"/>
    <x v="576"/>
    <x v="0"/>
    <m/>
  </r>
  <r>
    <d v="2023-03-03T02:43:22"/>
    <x v="9"/>
    <n v="36"/>
    <s v="MARTINEZ CHAVERRA LUIS NORBERTO"/>
    <x v="3"/>
    <x v="0"/>
    <n v="287"/>
    <n v="28.7"/>
    <n v="253.38003502627001"/>
    <m/>
    <n v="121690.0175"/>
    <x v="0"/>
    <n v="16040.625"/>
    <x v="576"/>
    <x v="0"/>
    <m/>
  </r>
  <r>
    <d v="2023-03-03T02:43:23"/>
    <x v="9"/>
    <n v="37"/>
    <s v="HINCAPIE KEVIN"/>
    <x v="0"/>
    <x v="0"/>
    <n v="208"/>
    <n v="23.1111111111111"/>
    <n v="228.042031523643"/>
    <s v="3 Descuentos (Jefe de ruta) "/>
    <n v="109521.01579999999"/>
    <x v="1"/>
    <n v="16040.625"/>
    <x v="576"/>
    <x v="0"/>
    <m/>
  </r>
  <r>
    <d v="2023-03-03T02:43:23"/>
    <x v="9"/>
    <n v="38"/>
    <s v="GOMEZ FABIAN"/>
    <x v="3"/>
    <x v="0"/>
    <n v="233"/>
    <n v="23.3"/>
    <n v="253.38003502627001"/>
    <s v="2 Descuentos (Conducts) "/>
    <n v="121690.0175"/>
    <x v="0"/>
    <n v="16040.625"/>
    <x v="576"/>
    <x v="0"/>
    <m/>
  </r>
  <r>
    <d v="2023-03-03T02:43:23"/>
    <x v="9"/>
    <n v="39"/>
    <s v="LONDOO LOPERA DUVAN ANDRES"/>
    <x v="0"/>
    <x v="0"/>
    <n v="182"/>
    <n v="20.2222222222222"/>
    <n v="228.042031523643"/>
    <m/>
    <n v="109521.01579999999"/>
    <x v="0"/>
    <n v="16040.625"/>
    <x v="576"/>
    <x v="0"/>
    <m/>
  </r>
  <r>
    <d v="2023-03-03T02:43:24"/>
    <x v="9"/>
    <n v="40"/>
    <s v="OCAMPO OCAMPO ANTONIO JOSE"/>
    <x v="3"/>
    <x v="0"/>
    <n v="241"/>
    <n v="24.1"/>
    <n v="253.38003502627001"/>
    <s v="2 Descuentos (Propietario) "/>
    <n v="121690.0175"/>
    <x v="0"/>
    <n v="16040.625"/>
    <x v="576"/>
    <x v="0"/>
    <m/>
  </r>
  <r>
    <d v="2023-03-03T02:43:24"/>
    <x v="9"/>
    <n v="41"/>
    <s v="GARCIA DAVID WILSON ALBERTO"/>
    <x v="0"/>
    <x v="0"/>
    <n v="262"/>
    <n v="29.1111111111111"/>
    <n v="228.042031523643"/>
    <m/>
    <n v="109521.01579999999"/>
    <x v="1"/>
    <n v="16040.625"/>
    <x v="576"/>
    <x v="0"/>
    <m/>
  </r>
  <r>
    <d v="2023-03-04T01:22:00"/>
    <x v="1"/>
    <n v="1"/>
    <s v="RUA DANIEL "/>
    <x v="3"/>
    <x v="0"/>
    <n v="264"/>
    <n v="26.4"/>
    <n v="247.135842880524"/>
    <s v="1 Descuento (Despachador fernando) "/>
    <n v="118567.92140000001"/>
    <x v="0"/>
    <n v="16162.5"/>
    <x v="577"/>
    <x v="0"/>
    <m/>
  </r>
  <r>
    <d v="2023-03-04T01:22:00"/>
    <x v="1"/>
    <n v="2"/>
    <s v="DAVID TORRES GEIDER"/>
    <x v="6"/>
    <x v="0"/>
    <n v="209"/>
    <n v="24.588235294117599"/>
    <n v="210.06546644844499"/>
    <s v="2 Descuentos (Usuarios desubicados) "/>
    <n v="100782.7332"/>
    <x v="1"/>
    <n v="16162.5"/>
    <x v="577"/>
    <x v="0"/>
    <m/>
  </r>
  <r>
    <d v="2023-03-04T01:22:01"/>
    <x v="1"/>
    <n v="3"/>
    <s v="CANO JIMENEZ ESNEIDER"/>
    <x v="3"/>
    <x v="0"/>
    <n v="216"/>
    <n v="21.6"/>
    <n v="247.135842880524"/>
    <m/>
    <n v="118567.92140000001"/>
    <x v="0"/>
    <n v="16162.5"/>
    <x v="577"/>
    <x v="0"/>
    <m/>
  </r>
  <r>
    <d v="2023-03-04T01:22:01"/>
    <x v="1"/>
    <n v="4"/>
    <s v="IDARRAGA GARCIA MIGUEL ANGEL"/>
    <x v="3"/>
    <x v="0"/>
    <n v="186"/>
    <n v="18.600000000000001"/>
    <n v="247.135842880524"/>
    <s v="1 Descuento (Conduct) "/>
    <n v="118567.92140000001"/>
    <x v="0"/>
    <n v="16162.5"/>
    <x v="577"/>
    <x v="0"/>
    <m/>
  </r>
  <r>
    <d v="2023-03-04T01:22:02"/>
    <x v="1"/>
    <n v="5"/>
    <s v="MARTINEZ MANCO JUAN FELIPE"/>
    <x v="0"/>
    <x v="0"/>
    <n v="249"/>
    <n v="27.6666666666667"/>
    <n v="222.422258592471"/>
    <m/>
    <n v="106711.1293"/>
    <x v="1"/>
    <n v="16162.5"/>
    <x v="577"/>
    <x v="0"/>
    <m/>
  </r>
  <r>
    <d v="2023-03-04T01:22:02"/>
    <x v="1"/>
    <n v="7"/>
    <s v="DE OSSA TORRES CARLOS ANDRES"/>
    <x v="0"/>
    <x v="0"/>
    <n v="210"/>
    <n v="23.3333333333333"/>
    <n v="222.422258592471"/>
    <m/>
    <n v="106711.1293"/>
    <x v="1"/>
    <n v="16162.5"/>
    <x v="577"/>
    <x v="0"/>
    <m/>
  </r>
  <r>
    <d v="2023-03-04T01:22:02"/>
    <x v="1"/>
    <n v="8"/>
    <s v="VACA FIERRO ROBINSON"/>
    <x v="1"/>
    <x v="0"/>
    <n v="258"/>
    <n v="23.454545454545499"/>
    <n v="271.84942716857603"/>
    <s v="2 Descuentos (Jefe de ruta) "/>
    <n v="130424.7136"/>
    <x v="1"/>
    <n v="16162.5"/>
    <x v="577"/>
    <x v="0"/>
    <m/>
  </r>
  <r>
    <d v="2023-03-04T01:22:02"/>
    <x v="1"/>
    <n v="9"/>
    <s v="RIVERA ANGEL"/>
    <x v="6"/>
    <x v="0"/>
    <n v="215"/>
    <n v="26.875"/>
    <n v="197.70867430441899"/>
    <m/>
    <n v="94854.337199999994"/>
    <x v="0"/>
    <n v="16162.5"/>
    <x v="577"/>
    <x v="0"/>
    <m/>
  </r>
  <r>
    <d v="2023-03-04T01:22:03"/>
    <x v="9"/>
    <n v="10"/>
    <s v="NARANJO USME DUVAN ANDRES"/>
    <x v="6"/>
    <x v="0"/>
    <n v="236"/>
    <n v="29.5"/>
    <n v="197.70867430441899"/>
    <s v="10 Descuentos (Transbordo)"/>
    <n v="94854.337199999994"/>
    <x v="0"/>
    <n v="16162.5"/>
    <x v="577"/>
    <x v="0"/>
    <m/>
  </r>
  <r>
    <d v="2023-03-04T01:22:03"/>
    <x v="9"/>
    <n v="11"/>
    <s v="MEJIA YEISON"/>
    <x v="3"/>
    <x v="0"/>
    <n v="228"/>
    <n v="22.8"/>
    <n v="247.135842880524"/>
    <s v="1 Descuento (Usuario desubicado) "/>
    <n v="118567.92140000001"/>
    <x v="0"/>
    <n v="16162.5"/>
    <x v="577"/>
    <x v="0"/>
    <m/>
  </r>
  <r>
    <d v="2023-03-04T01:22:03"/>
    <x v="9"/>
    <n v="12"/>
    <s v="MORALES CASTAEDA JONNY EDISON"/>
    <x v="6"/>
    <x v="0"/>
    <n v="233"/>
    <n v="29.125"/>
    <n v="197.70867430441899"/>
    <m/>
    <n v="94854.337199999994"/>
    <x v="0"/>
    <n v="16162.5"/>
    <x v="577"/>
    <x v="0"/>
    <m/>
  </r>
  <r>
    <d v="2023-03-04T01:22:04"/>
    <x v="9"/>
    <n v="13"/>
    <s v="BOLIVAR PARIAS RICARDO STIVEN"/>
    <x v="11"/>
    <x v="0"/>
    <n v="21"/>
    <n v="10.5"/>
    <n v="49.427168576104698"/>
    <m/>
    <n v="23713.584299999999"/>
    <x v="0"/>
    <n v="16162.5"/>
    <x v="577"/>
    <x v="0"/>
    <m/>
  </r>
  <r>
    <d v="2023-03-04T01:22:04"/>
    <x v="9"/>
    <n v="14"/>
    <s v="JIMENEZ JIMENEZ OMAR DAVID"/>
    <x v="1"/>
    <x v="0"/>
    <n v="258"/>
    <n v="23.454545454545499"/>
    <n v="271.84942716857603"/>
    <s v="HECTOR SALAZAR Realiz 3 viajes donde moviliz 56 Usuarios "/>
    <n v="130424.7136"/>
    <x v="1"/>
    <n v="16162.5"/>
    <x v="577"/>
    <x v="0"/>
    <m/>
  </r>
  <r>
    <d v="2023-03-04T01:22:04"/>
    <x v="9"/>
    <n v="16"/>
    <s v="BARRANTES GALLEGO DANIEL CAMILO"/>
    <x v="2"/>
    <x v="0"/>
    <n v="156"/>
    <n v="26"/>
    <n v="148.28150572831399"/>
    <s v="FABIAN LUJAN Realiz 2 viajes donde moviliz 63 Usuarios, 3 Descuentos (Jefe de ruta)  "/>
    <n v="71140.752900000007"/>
    <x v="0"/>
    <n v="16162.5"/>
    <x v="577"/>
    <x v="0"/>
    <m/>
  </r>
  <r>
    <d v="2023-03-04T01:22:04"/>
    <x v="9"/>
    <n v="17"/>
    <s v="ESTRADA DANIEL"/>
    <x v="6"/>
    <x v="0"/>
    <n v="198"/>
    <n v="24.75"/>
    <n v="197.70867430441899"/>
    <m/>
    <n v="94854.337199999994"/>
    <x v="0"/>
    <n v="16162.5"/>
    <x v="577"/>
    <x v="0"/>
    <m/>
  </r>
  <r>
    <d v="2023-03-04T01:22:05"/>
    <x v="9"/>
    <n v="18"/>
    <s v="LUJAN LOPERA FABIAN ALEXIS"/>
    <x v="4"/>
    <x v="0"/>
    <n v="190"/>
    <n v="27.1428571428571"/>
    <n v="172.99509001636699"/>
    <m/>
    <n v="82997.544999999998"/>
    <x v="0"/>
    <n v="16162.5"/>
    <x v="577"/>
    <x v="0"/>
    <m/>
  </r>
  <r>
    <d v="2023-03-04T01:22:05"/>
    <x v="9"/>
    <n v="19"/>
    <s v="BERMUDEZ HERNAN"/>
    <x v="4"/>
    <x v="0"/>
    <n v="170"/>
    <n v="24.285714285714299"/>
    <n v="172.99509001636699"/>
    <m/>
    <n v="82997.544999999998"/>
    <x v="0"/>
    <n v="16162.5"/>
    <x v="577"/>
    <x v="0"/>
    <m/>
  </r>
  <r>
    <d v="2023-03-04T01:22:05"/>
    <x v="9"/>
    <n v="20"/>
    <s v="TABORDA ROJAS DIEGO ALEJANDRO"/>
    <x v="6"/>
    <x v="0"/>
    <n v="209"/>
    <n v="26.125"/>
    <n v="197.70867430441899"/>
    <m/>
    <n v="94854.337199999994"/>
    <x v="0"/>
    <n v="16162.5"/>
    <x v="577"/>
    <x v="0"/>
    <m/>
  </r>
  <r>
    <d v="2023-03-04T01:22:05"/>
    <x v="1"/>
    <n v="22"/>
    <s v="QUIRAMA CASTAEDA JHON JADER"/>
    <x v="6"/>
    <x v="0"/>
    <n v="230"/>
    <n v="28.75"/>
    <n v="197.70867430441899"/>
    <m/>
    <n v="94854.337199999994"/>
    <x v="1"/>
    <n v="16162.5"/>
    <x v="577"/>
    <x v="0"/>
    <m/>
  </r>
  <r>
    <d v="2023-03-04T01:22:06"/>
    <x v="1"/>
    <n v="23"/>
    <s v="GIL BRAN DUVEIMAR"/>
    <x v="3"/>
    <x v="0"/>
    <n v="242"/>
    <n v="24.2"/>
    <n v="247.135842880524"/>
    <s v="1 Descuento (Despachador fernando) "/>
    <n v="118567.92140000001"/>
    <x v="2"/>
    <n v="16162.5"/>
    <x v="577"/>
    <x v="0"/>
    <m/>
  </r>
  <r>
    <d v="2023-03-04T01:22:06"/>
    <x v="1"/>
    <n v="24"/>
    <s v="CHALARCA WILSON DE JESUS"/>
    <x v="3"/>
    <x v="0"/>
    <n v="227"/>
    <n v="22.7"/>
    <n v="247.135842880524"/>
    <s v="4 Descuentos (Transbordo veh 19) "/>
    <n v="118567.92140000001"/>
    <x v="0"/>
    <n v="16162.5"/>
    <x v="577"/>
    <x v="0"/>
    <m/>
  </r>
  <r>
    <d v="2023-03-04T01:22:06"/>
    <x v="1"/>
    <n v="26"/>
    <s v="ESPINOZA CHAVARRIA GUILLERMO LEON"/>
    <x v="0"/>
    <x v="0"/>
    <n v="195"/>
    <n v="21.6666666666667"/>
    <n v="222.422258592471"/>
    <s v="1 Descuento (Conduct) "/>
    <n v="106711.1293"/>
    <x v="0"/>
    <n v="16162.5"/>
    <x v="577"/>
    <x v="0"/>
    <m/>
  </r>
  <r>
    <d v="2023-03-04T01:22:07"/>
    <x v="1"/>
    <n v="27"/>
    <s v="DURANGO DAVID JOSE"/>
    <x v="6"/>
    <x v="0"/>
    <n v="152"/>
    <n v="19"/>
    <n v="197.70867430441899"/>
    <m/>
    <n v="94854.337199999994"/>
    <x v="0"/>
    <n v="16162.5"/>
    <x v="577"/>
    <x v="0"/>
    <m/>
  </r>
  <r>
    <d v="2023-03-04T01:22:07"/>
    <x v="1"/>
    <n v="29"/>
    <s v="VERENZUELA MARTINEZ ALEXANDER"/>
    <x v="0"/>
    <x v="0"/>
    <n v="226"/>
    <n v="25.1111111111111"/>
    <n v="222.422258592471"/>
    <m/>
    <n v="106711.1293"/>
    <x v="0"/>
    <n v="16162.5"/>
    <x v="577"/>
    <x v="0"/>
    <m/>
  </r>
  <r>
    <d v="2023-03-04T01:22:07"/>
    <x v="9"/>
    <n v="31"/>
    <s v="DURANGO PAEZ GILDARDO"/>
    <x v="6"/>
    <x v="0"/>
    <n v="189"/>
    <n v="23.625"/>
    <n v="197.70867430441899"/>
    <m/>
    <n v="94854.337199999994"/>
    <x v="0"/>
    <n v="16162.5"/>
    <x v="577"/>
    <x v="0"/>
    <m/>
  </r>
  <r>
    <d v="2023-03-04T01:22:08"/>
    <x v="9"/>
    <n v="32"/>
    <s v="JIMENEZ HERNANDEZ ESTEBAN CAMILO"/>
    <x v="0"/>
    <x v="0"/>
    <n v="222"/>
    <n v="24.6666666666667"/>
    <n v="222.422258592471"/>
    <s v="2 Descuentos (Usuarios desubicados) "/>
    <n v="106711.1293"/>
    <x v="0"/>
    <n v="16162.5"/>
    <x v="577"/>
    <x v="0"/>
    <m/>
  </r>
  <r>
    <d v="2023-03-04T01:22:08"/>
    <x v="9"/>
    <n v="33"/>
    <s v="PINO YEISON"/>
    <x v="3"/>
    <x v="0"/>
    <n v="283"/>
    <n v="28.3"/>
    <n v="247.135842880524"/>
    <m/>
    <n v="118567.92140000001"/>
    <x v="0"/>
    <n v="16162.5"/>
    <x v="577"/>
    <x v="0"/>
    <m/>
  </r>
  <r>
    <d v="2023-03-04T01:22:09"/>
    <x v="9"/>
    <n v="34"/>
    <s v="MONTOYA OSPINA GILBERTO ANTONIO"/>
    <x v="1"/>
    <x v="0"/>
    <n v="277"/>
    <n v="25.181818181818201"/>
    <n v="271.84942716857603"/>
    <s v="3 Descuentos (Jefe de ruta) "/>
    <n v="130424.7136"/>
    <x v="0"/>
    <n v="16162.5"/>
    <x v="577"/>
    <x v="0"/>
    <m/>
  </r>
  <r>
    <d v="2023-03-04T01:22:09"/>
    <x v="9"/>
    <n v="35"/>
    <s v="LONDOO ORTIZ ARNOLD DAVID"/>
    <x v="4"/>
    <x v="0"/>
    <n v="194"/>
    <n v="27.714285714285701"/>
    <n v="172.99509001636699"/>
    <m/>
    <n v="82997.544999999998"/>
    <x v="1"/>
    <n v="16162.5"/>
    <x v="577"/>
    <x v="0"/>
    <m/>
  </r>
  <r>
    <d v="2023-03-04T01:22:09"/>
    <x v="9"/>
    <n v="36"/>
    <s v="MARTINEZ CHAVERRA LUIS NORBERTO"/>
    <x v="3"/>
    <x v="0"/>
    <n v="237"/>
    <n v="23.7"/>
    <n v="247.135842880524"/>
    <m/>
    <n v="118567.92140000001"/>
    <x v="0"/>
    <n v="16162.5"/>
    <x v="577"/>
    <x v="0"/>
    <m/>
  </r>
  <r>
    <d v="2023-03-04T01:22:09"/>
    <x v="9"/>
    <n v="37"/>
    <s v="HINCAPIE KEVIN"/>
    <x v="3"/>
    <x v="0"/>
    <n v="325"/>
    <n v="32.5"/>
    <n v="247.135842880524"/>
    <m/>
    <n v="118567.92140000001"/>
    <x v="1"/>
    <n v="16162.5"/>
    <x v="577"/>
    <x v="0"/>
    <m/>
  </r>
  <r>
    <d v="2023-03-04T01:22:10"/>
    <x v="9"/>
    <n v="38"/>
    <s v="GOMEZ FABIAN"/>
    <x v="3"/>
    <x v="0"/>
    <n v="221"/>
    <n v="22.1"/>
    <n v="247.135842880524"/>
    <s v="2 Descuentos (Jefe de ruta) "/>
    <n v="118567.92140000001"/>
    <x v="0"/>
    <n v="16162.5"/>
    <x v="577"/>
    <x v="0"/>
    <m/>
  </r>
  <r>
    <d v="2023-03-04T01:22:10"/>
    <x v="9"/>
    <n v="39"/>
    <s v="LONDOO LOPERA DUVAN ANDRES"/>
    <x v="6"/>
    <x v="0"/>
    <n v="174"/>
    <n v="21.75"/>
    <n v="197.70867430441899"/>
    <m/>
    <n v="94854.337199999994"/>
    <x v="0"/>
    <n v="16162.5"/>
    <x v="577"/>
    <x v="0"/>
    <m/>
  </r>
  <r>
    <d v="2023-03-04T01:22:10"/>
    <x v="9"/>
    <n v="40"/>
    <s v="OCAMPO OCAMPO ANTONIO JOSE"/>
    <x v="3"/>
    <x v="0"/>
    <n v="247"/>
    <n v="24.7"/>
    <n v="247.135842880524"/>
    <m/>
    <n v="118567.92140000001"/>
    <x v="0"/>
    <n v="16162.5"/>
    <x v="577"/>
    <x v="0"/>
    <m/>
  </r>
  <r>
    <d v="2023-03-04T01:22:10"/>
    <x v="9"/>
    <n v="41"/>
    <s v="LONDOO CADAVID DAVID SANTIAGO"/>
    <x v="6"/>
    <x v="0"/>
    <n v="203"/>
    <n v="25.375"/>
    <n v="197.70867430441899"/>
    <m/>
    <n v="94854.337199999994"/>
    <x v="1"/>
    <n v="16162.5"/>
    <x v="577"/>
    <x v="0"/>
    <m/>
  </r>
  <r>
    <d v="2023-03-06T00:14:32"/>
    <x v="12"/>
    <n v="13"/>
    <s v="GOMEZ FABIAN"/>
    <x v="0"/>
    <x v="0"/>
    <n v="173"/>
    <n v="19.2222222222222"/>
    <n v="188.389830508475"/>
    <m/>
    <n v="89694.915299999993"/>
    <x v="0"/>
    <n v="14360"/>
    <x v="578"/>
    <x v="0"/>
    <m/>
  </r>
  <r>
    <d v="2023-03-06T00:14:32"/>
    <x v="12"/>
    <n v="14"/>
    <s v="JIMENEZ JIMENEZ OMAR DAVID"/>
    <x v="4"/>
    <x v="0"/>
    <n v="159"/>
    <n v="22.714285714285701"/>
    <n v="146.52542372881399"/>
    <m/>
    <n v="69762.711899999995"/>
    <x v="1"/>
    <n v="14360"/>
    <x v="578"/>
    <x v="0"/>
    <m/>
  </r>
  <r>
    <d v="2023-03-06T00:14:32"/>
    <x v="12"/>
    <n v="20"/>
    <s v="TABORDA ROJAS DIEGO ALEJANDRO"/>
    <x v="2"/>
    <x v="0"/>
    <n v="149"/>
    <n v="24.8333333333333"/>
    <n v="125.593220338983"/>
    <s v="8 Descuentos (Transbordo veh 14) "/>
    <n v="59796.610200000003"/>
    <x v="0"/>
    <n v="14360"/>
    <x v="578"/>
    <x v="0"/>
    <m/>
  </r>
  <r>
    <d v="2023-03-06T00:14:32"/>
    <x v="12"/>
    <n v="21"/>
    <s v="MONSALVE OCAMPO EDISON GUSTAVO"/>
    <x v="3"/>
    <x v="0"/>
    <n v="234"/>
    <n v="23.4"/>
    <n v="209.32203389830499"/>
    <m/>
    <n v="99661.016900000002"/>
    <x v="0"/>
    <n v="14360"/>
    <x v="578"/>
    <x v="0"/>
    <m/>
  </r>
  <r>
    <d v="2023-03-06T00:14:33"/>
    <x v="12"/>
    <n v="22"/>
    <s v="QUIRAMA CASTAEDA JHON JADER"/>
    <x v="0"/>
    <x v="3"/>
    <n v="170"/>
    <n v="18.8888888888889"/>
    <n v="188.389830508475"/>
    <s v="2 Descuentos (Usuarios desubicados) "/>
    <n v="89694.915299999993"/>
    <x v="1"/>
    <n v="14360"/>
    <x v="578"/>
    <x v="0"/>
    <m/>
  </r>
  <r>
    <d v="2023-03-06T00:14:33"/>
    <x v="12"/>
    <n v="24"/>
    <s v="GRISALES VILLA JUAN DAVID"/>
    <x v="12"/>
    <x v="0"/>
    <n v="257"/>
    <n v="19.769230769230798"/>
    <n v="272.11864406779699"/>
    <m/>
    <n v="129559.322"/>
    <x v="0"/>
    <n v="14360"/>
    <x v="578"/>
    <x v="0"/>
    <m/>
  </r>
  <r>
    <d v="2023-03-06T00:14:33"/>
    <x v="12"/>
    <n v="26"/>
    <s v="MEJIA YEISON"/>
    <x v="3"/>
    <x v="0"/>
    <n v="204"/>
    <n v="20.399999999999999"/>
    <n v="209.32203389830499"/>
    <m/>
    <n v="99661.016900000002"/>
    <x v="0"/>
    <n v="14360"/>
    <x v="578"/>
    <x v="0"/>
    <m/>
  </r>
  <r>
    <d v="2023-03-06T00:14:33"/>
    <x v="12"/>
    <n v="27"/>
    <s v="DURANGO DAVID JOSE"/>
    <x v="8"/>
    <x v="3"/>
    <n v="66"/>
    <n v="13.2"/>
    <n v="104.66101694915299"/>
    <m/>
    <n v="49830.508500000004"/>
    <x v="0"/>
    <n v="14360"/>
    <x v="578"/>
    <x v="0"/>
    <m/>
  </r>
  <r>
    <d v="2023-03-06T00:14:33"/>
    <x v="12"/>
    <n v="29"/>
    <s v="VALENCIA MENDOZA JHON"/>
    <x v="1"/>
    <x v="3"/>
    <n v="235"/>
    <n v="21.363636363636399"/>
    <n v="230.25423728813601"/>
    <m/>
    <n v="109627.1186"/>
    <x v="0"/>
    <n v="14360"/>
    <x v="578"/>
    <x v="0"/>
    <m/>
  </r>
  <r>
    <d v="2023-03-06T00:14:33"/>
    <x v="12"/>
    <n v="30"/>
    <s v="HIGUITA JHOSIMAR"/>
    <x v="0"/>
    <x v="0"/>
    <n v="223"/>
    <n v="24.7777777777778"/>
    <n v="188.389830508475"/>
    <m/>
    <n v="89694.915299999993"/>
    <x v="0"/>
    <n v="14360"/>
    <x v="578"/>
    <x v="0"/>
    <m/>
  </r>
  <r>
    <d v="2023-03-06T00:14:34"/>
    <x v="12"/>
    <n v="31"/>
    <s v="DURANGO PAEZ GILDARDO"/>
    <x v="3"/>
    <x v="0"/>
    <n v="172"/>
    <n v="17.2"/>
    <n v="209.32203389830499"/>
    <m/>
    <n v="99661.016900000002"/>
    <x v="0"/>
    <n v="14360"/>
    <x v="578"/>
    <x v="0"/>
    <m/>
  </r>
  <r>
    <d v="2023-03-06T00:14:34"/>
    <x v="12"/>
    <n v="33"/>
    <s v="PINO YEISON"/>
    <x v="9"/>
    <x v="0"/>
    <n v="288"/>
    <n v="24"/>
    <n v="251.186440677966"/>
    <s v="3 Descuentos (Transbordo) "/>
    <n v="119593.2203"/>
    <x v="0"/>
    <n v="14360"/>
    <x v="578"/>
    <x v="0"/>
    <m/>
  </r>
  <r>
    <d v="2023-03-06T00:14:34"/>
    <x v="12"/>
    <n v="34"/>
    <s v="MONTOYA OSPINA GILBERTO ANTONIO"/>
    <x v="0"/>
    <x v="0"/>
    <n v="242"/>
    <n v="26.8888888888889"/>
    <n v="188.389830508475"/>
    <m/>
    <n v="89694.915299999993"/>
    <x v="0"/>
    <n v="14360"/>
    <x v="578"/>
    <x v="0"/>
    <m/>
  </r>
  <r>
    <d v="2023-03-06T00:14:34"/>
    <x v="12"/>
    <n v="35"/>
    <s v="URIBE HERRERA JUAN ESTEBAN"/>
    <x v="0"/>
    <x v="0"/>
    <n v="145"/>
    <n v="16.1111111111111"/>
    <n v="188.389830508475"/>
    <m/>
    <n v="89694.915299999993"/>
    <x v="1"/>
    <n v="14360"/>
    <x v="578"/>
    <x v="0"/>
    <m/>
  </r>
  <r>
    <d v="2023-03-06T00:14:34"/>
    <x v="12"/>
    <n v="36"/>
    <s v="LONDOO CADAVID DAVID SANTIAGO"/>
    <x v="1"/>
    <x v="0"/>
    <n v="257"/>
    <n v="23.363636363636399"/>
    <n v="230.25423728813601"/>
    <m/>
    <n v="109627.1186"/>
    <x v="0"/>
    <n v="14360"/>
    <x v="578"/>
    <x v="0"/>
    <m/>
  </r>
  <r>
    <d v="2023-03-06T00:14:34"/>
    <x v="12"/>
    <n v="37"/>
    <s v="HINCAPIE KEVIN"/>
    <x v="0"/>
    <x v="3"/>
    <n v="189"/>
    <n v="21"/>
    <n v="188.389830508475"/>
    <m/>
    <n v="89694.915299999993"/>
    <x v="1"/>
    <n v="14360"/>
    <x v="578"/>
    <x v="0"/>
    <m/>
  </r>
  <r>
    <d v="2023-03-06T00:14:35"/>
    <x v="12"/>
    <n v="39"/>
    <s v="ORTEGA ARROYAVE JUAN PABLO"/>
    <x v="0"/>
    <x v="0"/>
    <n v="190"/>
    <n v="21.1111111111111"/>
    <n v="188.389830508475"/>
    <s v="2 Descuentos (Usuarios desubicados) "/>
    <n v="89694.915299999993"/>
    <x v="0"/>
    <n v="14360"/>
    <x v="578"/>
    <x v="0"/>
    <m/>
  </r>
  <r>
    <d v="2023-03-06T00:14:35"/>
    <x v="12"/>
    <n v="40"/>
    <s v="LONDOO ORTIZ ARNOLD DAVID"/>
    <x v="3"/>
    <x v="0"/>
    <n v="182"/>
    <n v="18.2"/>
    <n v="209.32203389830499"/>
    <m/>
    <n v="99661.016900000002"/>
    <x v="0"/>
    <n v="14360"/>
    <x v="578"/>
    <x v="0"/>
    <m/>
  </r>
  <r>
    <d v="2023-03-06T00:14:35"/>
    <x v="12"/>
    <n v="41"/>
    <s v="GARCIA DAVID WILSON ALBERTO"/>
    <x v="0"/>
    <x v="0"/>
    <n v="170"/>
    <n v="18.8888888888889"/>
    <n v="188.389830508475"/>
    <m/>
    <n v="89694.915299999993"/>
    <x v="1"/>
    <n v="14360"/>
    <x v="578"/>
    <x v="0"/>
    <m/>
  </r>
  <r>
    <d v="2023-03-06T00:18:17"/>
    <x v="1"/>
    <n v="1"/>
    <s v="RUA DANIEL "/>
    <x v="0"/>
    <x v="3"/>
    <n v="208"/>
    <n v="23.1111111111111"/>
    <n v="220.76865671641801"/>
    <m/>
    <n v="105884.3284"/>
    <x v="0"/>
    <n v="15303.4483"/>
    <x v="579"/>
    <x v="0"/>
    <m/>
  </r>
  <r>
    <d v="2023-03-06T00:18:17"/>
    <x v="1"/>
    <n v="2"/>
    <s v="DAVID TORRES GEIDER"/>
    <x v="3"/>
    <x v="3"/>
    <n v="243"/>
    <n v="24.3"/>
    <n v="245.29850746268701"/>
    <m/>
    <n v="117649.2537"/>
    <x v="1"/>
    <n v="15303.4483"/>
    <x v="579"/>
    <x v="0"/>
    <m/>
  </r>
  <r>
    <d v="2023-03-06T00:18:17"/>
    <x v="1"/>
    <n v="3"/>
    <s v="MEJIA YEISON"/>
    <x v="11"/>
    <x v="3"/>
    <n v="22"/>
    <n v="11"/>
    <n v="49.0597014925373"/>
    <s v="ESNEIDER CANO Realiz 1 viaje donde moviliz 9 Usuarios "/>
    <n v="23529.850699999999"/>
    <x v="0"/>
    <n v="15303.4483"/>
    <x v="579"/>
    <x v="0"/>
    <m/>
  </r>
  <r>
    <d v="2023-03-06T00:18:18"/>
    <x v="1"/>
    <n v="4"/>
    <s v="IDARRAGA GARCIA MIGUEL ANGEL"/>
    <x v="4"/>
    <x v="0"/>
    <n v="163"/>
    <n v="23.285714285714299"/>
    <n v="171.70895522388099"/>
    <m/>
    <n v="82354.477599999998"/>
    <x v="0"/>
    <n v="15303.4483"/>
    <x v="579"/>
    <x v="0"/>
    <m/>
  </r>
  <r>
    <d v="2023-03-06T00:18:18"/>
    <x v="1"/>
    <n v="7"/>
    <s v="DE OSSA TORRES CARLOS ANDRES"/>
    <x v="6"/>
    <x v="3"/>
    <n v="210"/>
    <n v="26.25"/>
    <n v="196.238805970149"/>
    <s v="1 Descuento (Transbordo) "/>
    <n v="94119.403000000006"/>
    <x v="1"/>
    <n v="15303.4483"/>
    <x v="579"/>
    <x v="0"/>
    <m/>
  </r>
  <r>
    <d v="2023-03-06T00:18:18"/>
    <x v="1"/>
    <n v="8"/>
    <s v="VACA FIERRO ROBINSON"/>
    <x v="0"/>
    <x v="1"/>
    <n v="275"/>
    <n v="30.5555555555556"/>
    <n v="220.76865671641801"/>
    <m/>
    <n v="105884.3284"/>
    <x v="1"/>
    <n v="15303.4483"/>
    <x v="579"/>
    <x v="0"/>
    <m/>
  </r>
  <r>
    <d v="2023-03-06T00:18:18"/>
    <x v="1"/>
    <n v="9"/>
    <s v="HIGUITA JHOSIMAR"/>
    <x v="6"/>
    <x v="0"/>
    <n v="235"/>
    <n v="29.375"/>
    <n v="196.238805970149"/>
    <m/>
    <n v="94119.403000000006"/>
    <x v="0"/>
    <n v="15303.4483"/>
    <x v="579"/>
    <x v="0"/>
    <m/>
  </r>
  <r>
    <d v="2023-03-06T00:18:18"/>
    <x v="9"/>
    <n v="10"/>
    <s v="PATIO MARIVEL"/>
    <x v="0"/>
    <x v="3"/>
    <n v="235"/>
    <n v="26.1111111111111"/>
    <n v="220.76865671641801"/>
    <m/>
    <n v="105884.3284"/>
    <x v="0"/>
    <n v="15303.4483"/>
    <x v="579"/>
    <x v="0"/>
    <m/>
  </r>
  <r>
    <d v="2023-03-06T00:18:18"/>
    <x v="9"/>
    <n v="11"/>
    <s v="MEJIA YEISON"/>
    <x v="6"/>
    <x v="3"/>
    <n v="198"/>
    <n v="24.75"/>
    <n v="196.238805970149"/>
    <s v="1 Descuento (Usuario desubicado) "/>
    <n v="94119.403000000006"/>
    <x v="0"/>
    <n v="15303.4483"/>
    <x v="579"/>
    <x v="0"/>
    <m/>
  </r>
  <r>
    <d v="2023-03-06T00:18:19"/>
    <x v="9"/>
    <n v="12"/>
    <s v="MORALES CASTAEDA JONNY EDISON"/>
    <x v="6"/>
    <x v="0"/>
    <n v="158"/>
    <n v="19.75"/>
    <n v="196.238805970149"/>
    <m/>
    <n v="94119.403000000006"/>
    <x v="0"/>
    <n v="15303.4483"/>
    <x v="579"/>
    <x v="0"/>
    <m/>
  </r>
  <r>
    <d v="2023-03-06T00:18:19"/>
    <x v="9"/>
    <n v="14"/>
    <s v="CARVAJAL SALAZAR HECTOR MARINO"/>
    <x v="1"/>
    <x v="3"/>
    <n v="249"/>
    <n v="22.636363636363601"/>
    <n v="269.82835820895502"/>
    <s v="OMAR JIMENEZ Realiz 5 viajes donde moviliz 98 Usuarios"/>
    <n v="129414.17909999999"/>
    <x v="1"/>
    <n v="15303.4483"/>
    <x v="579"/>
    <x v="0"/>
    <m/>
  </r>
  <r>
    <d v="2023-03-06T00:18:19"/>
    <x v="9"/>
    <n v="16"/>
    <s v="BARRANTES GALLEGO DANIEL CAMILO"/>
    <x v="10"/>
    <x v="0"/>
    <n v="125"/>
    <n v="27.7777777777778"/>
    <n v="110.384328358209"/>
    <s v="4 Descuentos (Jefe de ruta) "/>
    <n v="52942.164199999999"/>
    <x v="0"/>
    <n v="15303.4483"/>
    <x v="579"/>
    <x v="0"/>
    <m/>
  </r>
  <r>
    <d v="2023-03-06T00:18:19"/>
    <x v="9"/>
    <n v="17"/>
    <s v="ESTRADA DANIEL"/>
    <x v="1"/>
    <x v="3"/>
    <n v="238"/>
    <n v="21.636363636363601"/>
    <n v="269.82835820895502"/>
    <m/>
    <n v="129414.17909999999"/>
    <x v="0"/>
    <n v="15303.4483"/>
    <x v="579"/>
    <x v="0"/>
    <m/>
  </r>
  <r>
    <d v="2023-03-06T00:18:19"/>
    <x v="9"/>
    <n v="18"/>
    <s v="LUJAN LOPERA FABIAN ALEXIS"/>
    <x v="6"/>
    <x v="3"/>
    <n v="198"/>
    <n v="24.75"/>
    <n v="196.238805970149"/>
    <m/>
    <n v="94119.403000000006"/>
    <x v="0"/>
    <n v="15303.4483"/>
    <x v="579"/>
    <x v="0"/>
    <m/>
  </r>
  <r>
    <d v="2023-03-06T00:18:20"/>
    <x v="9"/>
    <n v="20"/>
    <s v="TABORDA ROJAS DIEGO ALEJANDRO"/>
    <x v="0"/>
    <x v="3"/>
    <n v="244"/>
    <n v="27.1111111111111"/>
    <n v="220.76865671641801"/>
    <s v="1 Descuento (Despachador fernando) "/>
    <n v="105884.3284"/>
    <x v="0"/>
    <n v="15303.4483"/>
    <x v="579"/>
    <x v="0"/>
    <m/>
  </r>
  <r>
    <d v="2023-03-06T00:18:20"/>
    <x v="1"/>
    <n v="22"/>
    <s v="QUIRAMA CASTAEDA JHON JADER"/>
    <x v="3"/>
    <x v="0"/>
    <n v="286"/>
    <n v="28.6"/>
    <n v="245.29850746268701"/>
    <m/>
    <n v="117649.2537"/>
    <x v="1"/>
    <n v="15303.4483"/>
    <x v="579"/>
    <x v="0"/>
    <m/>
  </r>
  <r>
    <d v="2023-03-06T00:18:20"/>
    <x v="1"/>
    <n v="23"/>
    <s v="GIL BRAN DUVEIMAR"/>
    <x v="0"/>
    <x v="0"/>
    <n v="237"/>
    <n v="26.3333333333333"/>
    <n v="220.76865671641801"/>
    <m/>
    <n v="105884.3284"/>
    <x v="2"/>
    <n v="15303.4483"/>
    <x v="579"/>
    <x v="0"/>
    <m/>
  </r>
  <r>
    <d v="2023-03-06T00:18:20"/>
    <x v="1"/>
    <n v="24"/>
    <s v="GRISALES VILLA JUAN DAVID"/>
    <x v="3"/>
    <x v="0"/>
    <n v="251"/>
    <n v="26.421052631578899"/>
    <n v="233.033582089552"/>
    <s v="2 Descuentos (Incidente con Usuarios) "/>
    <n v="111766.791"/>
    <x v="0"/>
    <n v="15303.4483"/>
    <x v="579"/>
    <x v="0"/>
    <m/>
  </r>
  <r>
    <d v="2023-03-06T00:18:20"/>
    <x v="1"/>
    <n v="26"/>
    <s v="FRANCO BRAVO JOHAN FERNANDO"/>
    <x v="6"/>
    <x v="0"/>
    <n v="142"/>
    <n v="17.75"/>
    <n v="196.238805970149"/>
    <m/>
    <n v="94119.403000000006"/>
    <x v="0"/>
    <n v="15303.4483"/>
    <x v="579"/>
    <x v="0"/>
    <m/>
  </r>
  <r>
    <d v="2023-03-06T00:18:20"/>
    <x v="1"/>
    <n v="27"/>
    <s v="DURANGO DAVID JOSE"/>
    <x v="11"/>
    <x v="0"/>
    <n v="41"/>
    <n v="16.399999999999999"/>
    <n v="61.324626865671597"/>
    <m/>
    <n v="29412.313399999999"/>
    <x v="0"/>
    <n v="15303.4483"/>
    <x v="579"/>
    <x v="0"/>
    <m/>
  </r>
  <r>
    <d v="2023-03-06T00:18:21"/>
    <x v="1"/>
    <n v="28"/>
    <s v="RIVERA ANGEL"/>
    <x v="6"/>
    <x v="3"/>
    <n v="198"/>
    <n v="24.75"/>
    <n v="196.238805970149"/>
    <m/>
    <n v="94119.403000000006"/>
    <x v="0"/>
    <n v="15303.4483"/>
    <x v="579"/>
    <x v="0"/>
    <m/>
  </r>
  <r>
    <d v="2023-03-06T00:18:21"/>
    <x v="1"/>
    <n v="29"/>
    <s v="VALENCIA MENDOZA JHON"/>
    <x v="2"/>
    <x v="0"/>
    <n v="177"/>
    <n v="27.230769230769202"/>
    <n v="159.44402985074601"/>
    <m/>
    <n v="76472.014899999995"/>
    <x v="0"/>
    <n v="15303.4483"/>
    <x v="579"/>
    <x v="0"/>
    <m/>
  </r>
  <r>
    <d v="2023-03-06T00:18:21"/>
    <x v="9"/>
    <n v="31"/>
    <s v="DURANGO PAEZ GILDARDO"/>
    <x v="0"/>
    <x v="0"/>
    <n v="252"/>
    <n v="28"/>
    <n v="220.76865671641801"/>
    <s v="1 Descuento (Conduct) "/>
    <n v="105884.3284"/>
    <x v="0"/>
    <n v="15303.4483"/>
    <x v="579"/>
    <x v="0"/>
    <m/>
  </r>
  <r>
    <d v="2023-03-06T00:18:21"/>
    <x v="9"/>
    <n v="33"/>
    <s v="PINO YEISON"/>
    <x v="3"/>
    <x v="0"/>
    <n v="285"/>
    <n v="28.5"/>
    <n v="245.29850746268701"/>
    <m/>
    <n v="117649.2537"/>
    <x v="0"/>
    <n v="15303.4483"/>
    <x v="579"/>
    <x v="0"/>
    <m/>
  </r>
  <r>
    <d v="2023-03-06T00:18:22"/>
    <x v="9"/>
    <n v="34"/>
    <s v="MONTOYA OSPINA GILBERTO ANTONIO"/>
    <x v="6"/>
    <x v="0"/>
    <n v="184"/>
    <n v="23"/>
    <n v="196.238805970149"/>
    <s v="6 Descuentos (Incidente con Usuarios) "/>
    <n v="94119.403000000006"/>
    <x v="0"/>
    <n v="15303.4483"/>
    <x v="579"/>
    <x v="0"/>
    <m/>
  </r>
  <r>
    <d v="2023-03-06T00:18:22"/>
    <x v="9"/>
    <n v="35"/>
    <s v="URIBE HERRERA JUAN ESTEBAN"/>
    <x v="3"/>
    <x v="3"/>
    <n v="236"/>
    <n v="23.6"/>
    <n v="245.29850746268701"/>
    <m/>
    <n v="117649.2537"/>
    <x v="1"/>
    <n v="15303.4483"/>
    <x v="579"/>
    <x v="0"/>
    <m/>
  </r>
  <r>
    <d v="2023-03-06T00:18:22"/>
    <x v="9"/>
    <n v="36"/>
    <s v="LONDOO CADAVID DAVID SANTIAGO"/>
    <x v="3"/>
    <x v="0"/>
    <n v="197"/>
    <n v="19.7"/>
    <n v="245.29850746268701"/>
    <m/>
    <n v="117649.2537"/>
    <x v="0"/>
    <n v="15303.4483"/>
    <x v="579"/>
    <x v="0"/>
    <m/>
  </r>
  <r>
    <d v="2023-03-06T00:18:23"/>
    <x v="9"/>
    <n v="37"/>
    <s v="HINCAPIE KEVIN"/>
    <x v="6"/>
    <x v="0"/>
    <n v="186"/>
    <n v="23.25"/>
    <n v="196.238805970149"/>
    <m/>
    <n v="94119.403000000006"/>
    <x v="1"/>
    <n v="15303.4483"/>
    <x v="579"/>
    <x v="0"/>
    <m/>
  </r>
  <r>
    <d v="2023-03-06T00:18:23"/>
    <x v="9"/>
    <n v="38"/>
    <s v="GOMEZ FABIAN"/>
    <x v="0"/>
    <x v="0"/>
    <n v="225"/>
    <n v="25"/>
    <n v="220.76865671641801"/>
    <s v="1 Descuento (Conduct) "/>
    <n v="105884.3284"/>
    <x v="0"/>
    <n v="15303.4483"/>
    <x v="579"/>
    <x v="0"/>
    <m/>
  </r>
  <r>
    <d v="2023-03-06T00:18:23"/>
    <x v="9"/>
    <n v="39"/>
    <s v="ORTEGA ARROYAVE JUAN PABLO"/>
    <x v="0"/>
    <x v="0"/>
    <n v="205"/>
    <n v="22.7777777777778"/>
    <n v="220.76865671641801"/>
    <m/>
    <n v="105884.3284"/>
    <x v="0"/>
    <n v="15303.4483"/>
    <x v="579"/>
    <x v="0"/>
    <m/>
  </r>
  <r>
    <d v="2023-03-06T00:18:23"/>
    <x v="9"/>
    <n v="40"/>
    <s v="OCAMPO OCAMPO ANTONIO JOSE"/>
    <x v="1"/>
    <x v="0"/>
    <n v="257"/>
    <n v="23.363636363636399"/>
    <n v="269.82835820895502"/>
    <s v="1 Descuento (Despachador fernando) "/>
    <n v="129414.17909999999"/>
    <x v="0"/>
    <n v="15303.4483"/>
    <x v="579"/>
    <x v="0"/>
    <m/>
  </r>
  <r>
    <d v="2023-03-06T00:18:24"/>
    <x v="9"/>
    <n v="41"/>
    <s v="LONDOO CADAVID DAVID SANTIAGO"/>
    <x v="0"/>
    <x v="0"/>
    <n v="214"/>
    <n v="23.7777777777778"/>
    <n v="220.76865671641801"/>
    <m/>
    <n v="105884.3284"/>
    <x v="1"/>
    <n v="15303.4483"/>
    <x v="579"/>
    <x v="0"/>
    <m/>
  </r>
  <r>
    <d v="2023-03-07T01:30:37"/>
    <x v="9"/>
    <n v="1"/>
    <s v="RUA DANIEL"/>
    <x v="2"/>
    <x v="0"/>
    <n v="118"/>
    <n v="19.6666666666667"/>
    <n v="146.729950900164"/>
    <m/>
    <n v="70364.9755"/>
    <x v="0"/>
    <n v="14151.3514"/>
    <x v="580"/>
    <x v="0"/>
    <m/>
  </r>
  <r>
    <d v="2023-03-07T01:30:37"/>
    <x v="9"/>
    <n v="2"/>
    <s v="DAVID TORRES GEIDER"/>
    <x v="3"/>
    <x v="0"/>
    <n v="280"/>
    <n v="28"/>
    <n v="244.54991816693899"/>
    <m/>
    <n v="117274.95909999999"/>
    <x v="1"/>
    <n v="14151.3514"/>
    <x v="580"/>
    <x v="0"/>
    <m/>
  </r>
  <r>
    <d v="2023-03-07T01:30:37"/>
    <x v="9"/>
    <n v="3"/>
    <s v="CANO JIMENEZ ESNEIDER"/>
    <x v="6"/>
    <x v="0"/>
    <n v="192"/>
    <n v="24"/>
    <n v="195.63993453355201"/>
    <s v="Se descuenta el viaje de 4 06 pm ya que no acata las Indicaciones afectando los dems vehs "/>
    <n v="93819.967300000004"/>
    <x v="0"/>
    <n v="14151.3514"/>
    <x v="580"/>
    <x v="0"/>
    <m/>
  </r>
  <r>
    <d v="2023-03-07T01:30:37"/>
    <x v="9"/>
    <n v="4"/>
    <s v="IDARRAGA GARCIA MIGUEL ANGEL"/>
    <x v="0"/>
    <x v="0"/>
    <n v="212"/>
    <n v="23.5555555555556"/>
    <n v="220.094926350245"/>
    <m/>
    <n v="105547.4632"/>
    <x v="0"/>
    <n v="14151.3514"/>
    <x v="580"/>
    <x v="0"/>
    <m/>
  </r>
  <r>
    <d v="2023-03-07T01:30:37"/>
    <x v="9"/>
    <n v="5"/>
    <s v="MARTINEZ MANCO JUAN FELIPE"/>
    <x v="7"/>
    <x v="0"/>
    <n v="99"/>
    <n v="33"/>
    <n v="73.364975450081801"/>
    <m/>
    <n v="35182.487699999998"/>
    <x v="1"/>
    <n v="14151.3514"/>
    <x v="580"/>
    <x v="0"/>
    <m/>
  </r>
  <r>
    <d v="2023-03-07T01:30:37"/>
    <x v="9"/>
    <n v="7"/>
    <s v="DE OSSA TORRES CARLOS ANDRES"/>
    <x v="0"/>
    <x v="0"/>
    <n v="225"/>
    <n v="25"/>
    <n v="220.094926350245"/>
    <m/>
    <n v="105547.4632"/>
    <x v="1"/>
    <n v="14151.3514"/>
    <x v="580"/>
    <x v="0"/>
    <m/>
  </r>
  <r>
    <d v="2023-03-07T01:30:38"/>
    <x v="9"/>
    <n v="8"/>
    <s v="VACA FIERRO ROBINSON"/>
    <x v="0"/>
    <x v="0"/>
    <n v="220"/>
    <n v="24.4444444444444"/>
    <n v="220.094926350245"/>
    <s v="6 Descuentos (Propietarios, Mecanico, Jefe de ruta y Conducts)"/>
    <n v="105547.4632"/>
    <x v="1"/>
    <n v="14151.3514"/>
    <x v="580"/>
    <x v="0"/>
    <m/>
  </r>
  <r>
    <d v="2023-03-07T01:30:38"/>
    <x v="9"/>
    <n v="10"/>
    <s v="PATIO MARIVEL"/>
    <x v="2"/>
    <x v="0"/>
    <n v="176"/>
    <n v="29.3333333333333"/>
    <n v="146.729950900164"/>
    <m/>
    <n v="70364.9755"/>
    <x v="0"/>
    <n v="14151.3514"/>
    <x v="580"/>
    <x v="0"/>
    <m/>
  </r>
  <r>
    <d v="2023-03-07T01:30:38"/>
    <x v="1"/>
    <n v="11"/>
    <s v="LUJAN LOPERA FABIAN ALEXIS"/>
    <x v="10"/>
    <x v="0"/>
    <n v="160"/>
    <n v="35.5555555555556"/>
    <n v="110.047463175123"/>
    <m/>
    <n v="52773.731599999999"/>
    <x v="0"/>
    <n v="14151.3514"/>
    <x v="580"/>
    <x v="0"/>
    <m/>
  </r>
  <r>
    <d v="2023-03-07T01:30:38"/>
    <x v="1"/>
    <n v="12"/>
    <s v="MORALES CASTAEDA JONNY EDISON"/>
    <x v="12"/>
    <x v="3"/>
    <n v="317"/>
    <n v="24.384615384615401"/>
    <n v="317.91489361702099"/>
    <s v="4 Descuentos (Jefe de ruta, Conduct y Despachador estiven) "/>
    <n v="152457.44680000001"/>
    <x v="0"/>
    <n v="14151.3514"/>
    <x v="580"/>
    <x v="0"/>
    <m/>
  </r>
  <r>
    <d v="2023-03-07T01:30:38"/>
    <x v="1"/>
    <n v="13"/>
    <s v="CHALARCA WILSON DE JESUS"/>
    <x v="3"/>
    <x v="0"/>
    <n v="255"/>
    <n v="26.842105263157901"/>
    <n v="232.32242225859201"/>
    <s v="1 Descuento (Conduct) "/>
    <n v="111411.2111"/>
    <x v="0"/>
    <n v="14151.3514"/>
    <x v="580"/>
    <x v="0"/>
    <m/>
  </r>
  <r>
    <d v="2023-03-07T01:30:39"/>
    <x v="1"/>
    <n v="14"/>
    <s v="CARVAJAL SALAZAR HECTOR MARINO"/>
    <x v="3"/>
    <x v="0"/>
    <n v="237"/>
    <n v="23.7"/>
    <n v="244.54991816693899"/>
    <m/>
    <n v="117274.95909999999"/>
    <x v="1"/>
    <n v="14151.3514"/>
    <x v="580"/>
    <x v="0"/>
    <m/>
  </r>
  <r>
    <d v="2023-03-07T01:30:39"/>
    <x v="1"/>
    <n v="16"/>
    <s v="BARRANTES GALLEGO DANIEL CAMILO"/>
    <x v="1"/>
    <x v="0"/>
    <n v="250"/>
    <n v="22.727272727272702"/>
    <n v="269.00490998363301"/>
    <s v="3 Descuentos (Jefe de ruta)"/>
    <n v="129002.455"/>
    <x v="0"/>
    <n v="14151.3514"/>
    <x v="580"/>
    <x v="0"/>
    <m/>
  </r>
  <r>
    <d v="2023-03-07T01:30:39"/>
    <x v="1"/>
    <n v="17"/>
    <s v="MEJIA YEISON"/>
    <x v="10"/>
    <x v="0"/>
    <n v="84"/>
    <n v="21"/>
    <n v="97.819967266775805"/>
    <m/>
    <n v="46909.9836"/>
    <x v="0"/>
    <n v="14151.3514"/>
    <x v="580"/>
    <x v="0"/>
    <m/>
  </r>
  <r>
    <d v="2023-03-07T01:30:39"/>
    <x v="1"/>
    <n v="18"/>
    <s v="RENDON VIANA HUMBERTO DE JESUS"/>
    <x v="11"/>
    <x v="0"/>
    <n v="39"/>
    <n v="19.5"/>
    <n v="48.909983633387903"/>
    <m/>
    <n v="23454.9918"/>
    <x v="0"/>
    <n v="14151.3514"/>
    <x v="580"/>
    <x v="0"/>
    <m/>
  </r>
  <r>
    <d v="2023-03-07T01:30:39"/>
    <x v="1"/>
    <n v="19"/>
    <s v="BERMUDEZ HERNAN"/>
    <x v="0"/>
    <x v="3"/>
    <n v="196"/>
    <n v="21.7777777777778"/>
    <n v="220.094926350245"/>
    <m/>
    <n v="105547.4632"/>
    <x v="0"/>
    <n v="14151.3514"/>
    <x v="580"/>
    <x v="0"/>
    <m/>
  </r>
  <r>
    <d v="2023-03-07T01:30:39"/>
    <x v="1"/>
    <n v="20"/>
    <s v="TABORDA ROJAS DIEGO ALEJANDRO"/>
    <x v="4"/>
    <x v="0"/>
    <n v="188"/>
    <n v="26.8571428571429"/>
    <n v="171.18494271685799"/>
    <m/>
    <n v="82092.471399999995"/>
    <x v="0"/>
    <n v="14151.3514"/>
    <x v="580"/>
    <x v="0"/>
    <m/>
  </r>
  <r>
    <d v="2023-03-07T01:30:40"/>
    <x v="1"/>
    <n v="21"/>
    <s v="MONSALVE OCAMPO EDISON GUSTAVO"/>
    <x v="3"/>
    <x v="0"/>
    <n v="225"/>
    <n v="22.5"/>
    <n v="244.54991816693899"/>
    <m/>
    <n v="117274.95909999999"/>
    <x v="0"/>
    <n v="14151.3514"/>
    <x v="580"/>
    <x v="0"/>
    <m/>
  </r>
  <r>
    <d v="2023-03-07T01:30:40"/>
    <x v="1"/>
    <n v="22"/>
    <s v="QUIRAMA CASTAEDA JHON JADER"/>
    <x v="1"/>
    <x v="0"/>
    <n v="261"/>
    <n v="23.727272727272702"/>
    <n v="269.00490998363301"/>
    <m/>
    <n v="129002.455"/>
    <x v="1"/>
    <n v="14151.3514"/>
    <x v="580"/>
    <x v="0"/>
    <m/>
  </r>
  <r>
    <d v="2023-03-07T01:30:40"/>
    <x v="1"/>
    <n v="23"/>
    <s v="GIL BRAN DUVEIMAR"/>
    <x v="3"/>
    <x v="0"/>
    <n v="256"/>
    <n v="25.6"/>
    <n v="244.54991816693899"/>
    <s v="2 Descuentos (Conducts) "/>
    <n v="117274.95909999999"/>
    <x v="2"/>
    <n v="14151.3514"/>
    <x v="580"/>
    <x v="0"/>
    <m/>
  </r>
  <r>
    <d v="2023-03-07T01:30:40"/>
    <x v="1"/>
    <n v="24"/>
    <s v="GRISALES VILLA JUAN DAVID"/>
    <x v="1"/>
    <x v="3"/>
    <n v="243"/>
    <n v="22.090909090909101"/>
    <n v="269.00490998363301"/>
    <s v="2 Descuentos (Despachador fernando y Conduct) "/>
    <n v="129002.455"/>
    <x v="0"/>
    <n v="14151.3514"/>
    <x v="580"/>
    <x v="0"/>
    <m/>
  </r>
  <r>
    <d v="2023-03-07T01:30:40"/>
    <x v="1"/>
    <n v="26"/>
    <s v="FRANCO BRAVO JHOAN FERNANDO"/>
    <x v="1"/>
    <x v="3"/>
    <n v="221"/>
    <n v="20.090909090909101"/>
    <n v="269.00490998363301"/>
    <s v="3 Descuentos (Despachador fernando y Usuarios desubicados) "/>
    <n v="129002.455"/>
    <x v="0"/>
    <n v="14151.3514"/>
    <x v="580"/>
    <x v="0"/>
    <m/>
  </r>
  <r>
    <d v="2023-03-07T01:30:40"/>
    <x v="1"/>
    <n v="27"/>
    <s v="HENAO MUOZ FERNEY"/>
    <x v="2"/>
    <x v="3"/>
    <n v="157"/>
    <n v="26.1666666666667"/>
    <n v="146.729950900164"/>
    <m/>
    <n v="70364.9755"/>
    <x v="0"/>
    <n v="14151.3514"/>
    <x v="580"/>
    <x v="0"/>
    <m/>
  </r>
  <r>
    <d v="2023-03-07T01:30:41"/>
    <x v="1"/>
    <n v="28"/>
    <s v="RIVERA ANGEL"/>
    <x v="0"/>
    <x v="3"/>
    <n v="192"/>
    <n v="21.3333333333333"/>
    <n v="220.094926350245"/>
    <m/>
    <n v="105547.4632"/>
    <x v="0"/>
    <n v="14151.3514"/>
    <x v="580"/>
    <x v="0"/>
    <m/>
  </r>
  <r>
    <d v="2023-03-07T01:30:41"/>
    <x v="1"/>
    <n v="29"/>
    <s v="VALENCIA MENDOZA JHON"/>
    <x v="3"/>
    <x v="3"/>
    <n v="258"/>
    <n v="25.8"/>
    <n v="244.54991816693899"/>
    <m/>
    <n v="117274.95909999999"/>
    <x v="0"/>
    <n v="14151.3514"/>
    <x v="580"/>
    <x v="0"/>
    <m/>
  </r>
  <r>
    <d v="2023-03-07T01:30:41"/>
    <x v="9"/>
    <n v="30"/>
    <s v="HIGUITA JHOSIMAR"/>
    <x v="10"/>
    <x v="0"/>
    <n v="95"/>
    <n v="27.1428571428571"/>
    <n v="85.592471358428796"/>
    <m/>
    <n v="41046.235699999997"/>
    <x v="0"/>
    <n v="14151.3514"/>
    <x v="580"/>
    <x v="0"/>
    <m/>
  </r>
  <r>
    <d v="2023-03-07T01:30:41"/>
    <x v="9"/>
    <n v="31"/>
    <s v="DURANGO PAEZ GILDARDO"/>
    <x v="6"/>
    <x v="0"/>
    <n v="202"/>
    <n v="25.25"/>
    <n v="195.63993453355201"/>
    <m/>
    <n v="93819.967300000004"/>
    <x v="0"/>
    <n v="14151.3514"/>
    <x v="580"/>
    <x v="0"/>
    <m/>
  </r>
  <r>
    <d v="2023-03-07T01:30:41"/>
    <x v="9"/>
    <n v="33"/>
    <s v="PINO YEISON"/>
    <x v="3"/>
    <x v="0"/>
    <n v="279"/>
    <n v="27.9"/>
    <n v="244.54991816693899"/>
    <m/>
    <n v="117274.95909999999"/>
    <x v="0"/>
    <n v="14151.3514"/>
    <x v="580"/>
    <x v="0"/>
    <m/>
  </r>
  <r>
    <d v="2023-03-07T01:30:41"/>
    <x v="9"/>
    <n v="34"/>
    <s v="MONTOYA OSPINA GILBERTO ANTONIO"/>
    <x v="3"/>
    <x v="0"/>
    <n v="289"/>
    <n v="28.9"/>
    <n v="244.54991816693899"/>
    <m/>
    <n v="117274.95909999999"/>
    <x v="0"/>
    <n v="14151.3514"/>
    <x v="580"/>
    <x v="0"/>
    <m/>
  </r>
  <r>
    <d v="2023-03-07T01:30:42"/>
    <x v="9"/>
    <n v="35"/>
    <s v="URIBE HERRERA JUAN ESTEBAN"/>
    <x v="0"/>
    <x v="0"/>
    <n v="269"/>
    <n v="29.8888888888889"/>
    <n v="220.094926350245"/>
    <m/>
    <n v="105547.4632"/>
    <x v="1"/>
    <n v="14151.3514"/>
    <x v="580"/>
    <x v="0"/>
    <m/>
  </r>
  <r>
    <d v="2023-03-07T01:30:42"/>
    <x v="9"/>
    <n v="36"/>
    <s v="VERENZUELA MARTINEZ ALEXANDER"/>
    <x v="1"/>
    <x v="0"/>
    <n v="309"/>
    <n v="28.090909090909101"/>
    <n v="269.00490998363301"/>
    <m/>
    <n v="129002.455"/>
    <x v="0"/>
    <n v="14151.3514"/>
    <x v="580"/>
    <x v="0"/>
    <m/>
  </r>
  <r>
    <d v="2023-03-07T01:30:42"/>
    <x v="9"/>
    <n v="37"/>
    <s v="NARANJO USME DUVAN ANDRES"/>
    <x v="0"/>
    <x v="3"/>
    <n v="159"/>
    <n v="17.6666666666667"/>
    <n v="220.094926350245"/>
    <s v="1 Descuento (Despachador estiven)"/>
    <n v="105547.4632"/>
    <x v="1"/>
    <n v="14151.3514"/>
    <x v="580"/>
    <x v="0"/>
    <m/>
  </r>
  <r>
    <d v="2023-03-07T01:30:42"/>
    <x v="9"/>
    <n v="38"/>
    <s v="GOMEZ FABIAN"/>
    <x v="3"/>
    <x v="3"/>
    <n v="194"/>
    <n v="19.399999999999999"/>
    <n v="244.54991816693899"/>
    <m/>
    <n v="117274.95909999999"/>
    <x v="0"/>
    <n v="14151.3514"/>
    <x v="580"/>
    <x v="0"/>
    <m/>
  </r>
  <r>
    <d v="2023-03-07T01:30:42"/>
    <x v="9"/>
    <n v="39"/>
    <s v="LONDOO LOPERA DUVAN ANDRES"/>
    <x v="0"/>
    <x v="3"/>
    <n v="203"/>
    <n v="22.5555555555556"/>
    <n v="220.094926350245"/>
    <s v="2 Descuentos (Conduct y Usuario desubicado) "/>
    <n v="105547.4632"/>
    <x v="0"/>
    <n v="14151.3514"/>
    <x v="580"/>
    <x v="0"/>
    <m/>
  </r>
  <r>
    <d v="2023-03-07T01:30:42"/>
    <x v="9"/>
    <n v="40"/>
    <s v="LONDOO ORTIZ ARNOLD DAVID"/>
    <x v="6"/>
    <x v="0"/>
    <n v="182"/>
    <n v="22.75"/>
    <n v="195.63993453355201"/>
    <m/>
    <n v="93819.967300000004"/>
    <x v="0"/>
    <n v="14151.3514"/>
    <x v="580"/>
    <x v="0"/>
    <m/>
  </r>
  <r>
    <d v="2023-03-07T01:30:43"/>
    <x v="9"/>
    <n v="41"/>
    <s v="GARCIA DAVID WILSON ALBERTO"/>
    <x v="3"/>
    <x v="3"/>
    <n v="229"/>
    <n v="22.9"/>
    <n v="244.54991816693899"/>
    <m/>
    <n v="117274.95909999999"/>
    <x v="1"/>
    <n v="14151.3514"/>
    <x v="580"/>
    <x v="0"/>
    <m/>
  </r>
  <r>
    <d v="2023-03-08T01:24:09"/>
    <x v="1"/>
    <n v="1"/>
    <s v="NARANJO USME DUVAN ANDRES"/>
    <x v="6"/>
    <x v="0"/>
    <n v="197"/>
    <n v="24.625"/>
    <n v="199.16216216216199"/>
    <m/>
    <n v="95581.081099999996"/>
    <x v="0"/>
    <n v="15469.4444"/>
    <x v="581"/>
    <x v="0"/>
    <m/>
  </r>
  <r>
    <d v="2023-03-08T01:24:09"/>
    <x v="1"/>
    <n v="2"/>
    <s v="DAVID TORRES GEIDER"/>
    <x v="6"/>
    <x v="0"/>
    <n v="205"/>
    <n v="27.3333333333333"/>
    <n v="186.714527027027"/>
    <m/>
    <n v="89607.263500000001"/>
    <x v="1"/>
    <n v="15469.4444"/>
    <x v="581"/>
    <x v="0"/>
    <m/>
  </r>
  <r>
    <d v="2023-03-08T01:24:10"/>
    <x v="1"/>
    <n v="3"/>
    <s v="CANO JIMENEZ ESNEIDER"/>
    <x v="2"/>
    <x v="0"/>
    <n v="110"/>
    <n v="18.3333333333333"/>
    <n v="149.37162162162201"/>
    <m/>
    <n v="71685.810800000007"/>
    <x v="0"/>
    <n v="15469.4444"/>
    <x v="581"/>
    <x v="0"/>
    <m/>
  </r>
  <r>
    <d v="2023-03-08T01:24:10"/>
    <x v="1"/>
    <n v="4"/>
    <s v="IDARRAGA GARCIA MIGUEL ANGEL"/>
    <x v="0"/>
    <x v="1"/>
    <n v="221"/>
    <n v="24.5555555555556"/>
    <n v="224.05743243243199"/>
    <s v="Se descuenta el viaje de 7 44 am ya que NO ingresa al paradero "/>
    <n v="107528.7162"/>
    <x v="0"/>
    <n v="15469.4444"/>
    <x v="581"/>
    <x v="0"/>
    <m/>
  </r>
  <r>
    <d v="2023-03-08T01:24:10"/>
    <x v="1"/>
    <n v="7"/>
    <s v="DE OSSA TORRES CARLOS ANDRES"/>
    <x v="0"/>
    <x v="0"/>
    <n v="224"/>
    <n v="24.8888888888889"/>
    <n v="224.05743243243199"/>
    <m/>
    <n v="107528.7162"/>
    <x v="1"/>
    <n v="15469.4444"/>
    <x v="581"/>
    <x v="0"/>
    <m/>
  </r>
  <r>
    <d v="2023-03-08T01:24:10"/>
    <x v="1"/>
    <n v="8"/>
    <s v="VACA FIERRO ROBINSON"/>
    <x v="0"/>
    <x v="0"/>
    <n v="215"/>
    <n v="23.8888888888889"/>
    <n v="224.05743243243199"/>
    <m/>
    <n v="107528.7162"/>
    <x v="1"/>
    <n v="15469.4444"/>
    <x v="581"/>
    <x v="0"/>
    <m/>
  </r>
  <r>
    <d v="2023-03-08T01:24:10"/>
    <x v="1"/>
    <n v="9"/>
    <s v="HIGUITA JHOSIMAR"/>
    <x v="0"/>
    <x v="1"/>
    <n v="211"/>
    <n v="23.4444444444444"/>
    <n v="224.05743243243199"/>
    <s v="Se descuenta el viaje de 11 16 am ya que NO acata las normas de Transito "/>
    <n v="107528.7162"/>
    <x v="0"/>
    <n v="15469.4444"/>
    <x v="581"/>
    <x v="0"/>
    <m/>
  </r>
  <r>
    <d v="2023-03-08T01:24:10"/>
    <x v="1"/>
    <n v="10"/>
    <s v="PATIO MARIVEL"/>
    <x v="6"/>
    <x v="0"/>
    <n v="202"/>
    <n v="25.25"/>
    <n v="199.16216216216199"/>
    <m/>
    <n v="95581.081099999996"/>
    <x v="0"/>
    <n v="15469.4444"/>
    <x v="581"/>
    <x v="0"/>
    <m/>
  </r>
  <r>
    <d v="2023-03-08T01:24:11"/>
    <x v="9"/>
    <n v="11"/>
    <s v="LUJAN LOPERA FABIAN ALEXIS"/>
    <x v="2"/>
    <x v="0"/>
    <n v="147"/>
    <n v="24.5"/>
    <n v="149.37162162162201"/>
    <s v="6 Descuentos (Transbordo veh 35 y Despachador estiven) "/>
    <n v="71685.810800000007"/>
    <x v="0"/>
    <n v="15469.4444"/>
    <x v="581"/>
    <x v="0"/>
    <m/>
  </r>
  <r>
    <d v="2023-03-08T01:24:11"/>
    <x v="9"/>
    <n v="12"/>
    <s v="MORALES CASTAEDA JONNY EDISON"/>
    <x v="6"/>
    <x v="0"/>
    <n v="226"/>
    <n v="28.25"/>
    <n v="199.16216216216199"/>
    <m/>
    <n v="95581.081099999996"/>
    <x v="0"/>
    <n v="15469.4444"/>
    <x v="581"/>
    <x v="0"/>
    <m/>
  </r>
  <r>
    <d v="2023-03-08T01:24:11"/>
    <x v="9"/>
    <n v="13"/>
    <s v="CHALARCA WILSON DE JESUS"/>
    <x v="2"/>
    <x v="0"/>
    <n v="149"/>
    <n v="22.923076923076898"/>
    <n v="161.819256756757"/>
    <m/>
    <n v="77659.628400000001"/>
    <x v="0"/>
    <n v="15469.4444"/>
    <x v="581"/>
    <x v="0"/>
    <m/>
  </r>
  <r>
    <d v="2023-03-08T01:24:11"/>
    <x v="9"/>
    <n v="14"/>
    <s v="CARVAJAL SALAZAR HECTOR MARINO"/>
    <x v="2"/>
    <x v="0"/>
    <n v="143"/>
    <n v="23.8333333333333"/>
    <n v="149.37162162162201"/>
    <m/>
    <n v="71685.810800000007"/>
    <x v="1"/>
    <n v="15469.4444"/>
    <x v="581"/>
    <x v="0"/>
    <m/>
  </r>
  <r>
    <d v="2023-03-08T01:24:11"/>
    <x v="9"/>
    <n v="16"/>
    <s v="BARRANTES GALLEGO DANIEL CAMILO"/>
    <x v="6"/>
    <x v="0"/>
    <n v="210"/>
    <n v="26.25"/>
    <n v="199.16216216216199"/>
    <m/>
    <n v="95581.081099999996"/>
    <x v="0"/>
    <n v="15469.4444"/>
    <x v="581"/>
    <x v="0"/>
    <m/>
  </r>
  <r>
    <d v="2023-03-08T01:24:12"/>
    <x v="9"/>
    <n v="17"/>
    <s v="ESPINOZA CHAVARRIA GUILLERMO LEON"/>
    <x v="6"/>
    <x v="0"/>
    <n v="181"/>
    <n v="22.625"/>
    <n v="199.16216216216199"/>
    <m/>
    <n v="95581.081099999996"/>
    <x v="0"/>
    <n v="15469.4444"/>
    <x v="581"/>
    <x v="0"/>
    <m/>
  </r>
  <r>
    <d v="2023-03-08T01:24:12"/>
    <x v="9"/>
    <n v="18"/>
    <s v="RENDON VIANA HUMBERTO DE JESUS"/>
    <x v="0"/>
    <x v="0"/>
    <n v="274"/>
    <n v="30.4444444444444"/>
    <n v="224.05743243243199"/>
    <s v="1 Descuento (Despachadora Isabel)"/>
    <n v="107528.7162"/>
    <x v="0"/>
    <n v="15469.4444"/>
    <x v="581"/>
    <x v="0"/>
    <m/>
  </r>
  <r>
    <d v="2023-03-08T01:24:12"/>
    <x v="9"/>
    <n v="19"/>
    <s v="BERMUDEZ HERNAN"/>
    <x v="4"/>
    <x v="0"/>
    <n v="170"/>
    <n v="24.285714285714299"/>
    <n v="174.26689189189199"/>
    <m/>
    <n v="83633.445900000006"/>
    <x v="0"/>
    <n v="15469.4444"/>
    <x v="581"/>
    <x v="0"/>
    <m/>
  </r>
  <r>
    <d v="2023-03-08T01:24:13"/>
    <x v="9"/>
    <n v="20"/>
    <s v="GIL CORDOBA MATEO"/>
    <x v="0"/>
    <x v="0"/>
    <n v="231"/>
    <n v="25.6666666666667"/>
    <n v="224.05743243243199"/>
    <m/>
    <n v="107528.7162"/>
    <x v="0"/>
    <n v="15469.4444"/>
    <x v="581"/>
    <x v="0"/>
    <m/>
  </r>
  <r>
    <d v="2023-03-08T01:24:13"/>
    <x v="9"/>
    <n v="21"/>
    <s v="MONSALVE OCAMPO EDISON GUSTAVO"/>
    <x v="4"/>
    <x v="0"/>
    <n v="171"/>
    <n v="24.428571428571399"/>
    <n v="174.26689189189199"/>
    <m/>
    <n v="83633.445900000006"/>
    <x v="0"/>
    <n v="15469.4444"/>
    <x v="581"/>
    <x v="0"/>
    <m/>
  </r>
  <r>
    <d v="2023-03-08T01:24:13"/>
    <x v="9"/>
    <n v="22"/>
    <s v="QUIRAMA CASTAEDA JHON JADER"/>
    <x v="6"/>
    <x v="0"/>
    <n v="212"/>
    <n v="26.5"/>
    <n v="199.16216216216199"/>
    <m/>
    <n v="95581.081099999996"/>
    <x v="1"/>
    <n v="15469.4444"/>
    <x v="581"/>
    <x v="0"/>
    <m/>
  </r>
  <r>
    <d v="2023-03-08T01:24:13"/>
    <x v="9"/>
    <n v="23"/>
    <s v="GIL BRAN DUVEIMAR"/>
    <x v="6"/>
    <x v="0"/>
    <n v="243"/>
    <n v="28.588235294117599"/>
    <n v="211.60979729729701"/>
    <s v="1 Descuento (Usuario desubicado) "/>
    <n v="101554.8986"/>
    <x v="2"/>
    <n v="15469.4444"/>
    <x v="581"/>
    <x v="0"/>
    <m/>
  </r>
  <r>
    <d v="2023-03-08T01:24:13"/>
    <x v="9"/>
    <n v="24"/>
    <s v="GRISALES VILLA JUAN DAVID"/>
    <x v="0"/>
    <x v="0"/>
    <n v="232"/>
    <n v="25.7777777777778"/>
    <n v="224.05743243243199"/>
    <m/>
    <n v="107528.7162"/>
    <x v="0"/>
    <n v="15469.4444"/>
    <x v="581"/>
    <x v="0"/>
    <m/>
  </r>
  <r>
    <d v="2023-03-08T01:24:14"/>
    <x v="9"/>
    <n v="26"/>
    <s v="FRANCO BRAVO JHOAN FERNANDO"/>
    <x v="6"/>
    <x v="1"/>
    <n v="166"/>
    <n v="20.75"/>
    <n v="199.16216216216199"/>
    <m/>
    <n v="95581.081099999996"/>
    <x v="0"/>
    <n v="15469.4444"/>
    <x v="581"/>
    <x v="0"/>
    <m/>
  </r>
  <r>
    <d v="2023-03-08T01:24:14"/>
    <x v="9"/>
    <n v="27"/>
    <s v="DURANGO DAVID JOSE"/>
    <x v="6"/>
    <x v="0"/>
    <n v="178"/>
    <n v="22.25"/>
    <n v="199.16216216216199"/>
    <m/>
    <n v="95581.081099999996"/>
    <x v="0"/>
    <n v="15469.4444"/>
    <x v="581"/>
    <x v="0"/>
    <m/>
  </r>
  <r>
    <d v="2023-03-08T01:24:14"/>
    <x v="9"/>
    <n v="28"/>
    <s v="RIVERA ANGEL"/>
    <x v="0"/>
    <x v="0"/>
    <n v="217"/>
    <n v="24.1111111111111"/>
    <n v="224.05743243243199"/>
    <m/>
    <n v="107528.7162"/>
    <x v="0"/>
    <n v="15469.4444"/>
    <x v="581"/>
    <x v="0"/>
    <m/>
  </r>
  <r>
    <d v="2023-03-08T01:24:14"/>
    <x v="9"/>
    <n v="29"/>
    <s v="LONDOO CADAVID DAVID SANTIAGO"/>
    <x v="0"/>
    <x v="0"/>
    <n v="201"/>
    <n v="22.3333333333333"/>
    <n v="224.05743243243199"/>
    <s v="1 Descuento (Transbordo) "/>
    <n v="107528.7162"/>
    <x v="0"/>
    <n v="15469.4444"/>
    <x v="581"/>
    <x v="0"/>
    <m/>
  </r>
  <r>
    <d v="2023-03-08T01:24:15"/>
    <x v="1"/>
    <n v="31"/>
    <s v="DURANGO PAEZ GILDARDO"/>
    <x v="0"/>
    <x v="0"/>
    <n v="182"/>
    <n v="20.2222222222222"/>
    <n v="224.05743243243199"/>
    <m/>
    <n v="107528.7162"/>
    <x v="0"/>
    <n v="15469.4444"/>
    <x v="581"/>
    <x v="0"/>
    <m/>
  </r>
  <r>
    <d v="2023-03-08T01:24:15"/>
    <x v="1"/>
    <n v="32"/>
    <s v="JIMENEZ HERNANDEZ ESTEBAN CAMILO"/>
    <x v="3"/>
    <x v="0"/>
    <n v="232"/>
    <n v="23.2"/>
    <n v="248.95270270270299"/>
    <m/>
    <n v="119476.3514"/>
    <x v="0"/>
    <n v="15469.4444"/>
    <x v="581"/>
    <x v="0"/>
    <m/>
  </r>
  <r>
    <d v="2023-03-08T01:24:15"/>
    <x v="1"/>
    <n v="33"/>
    <s v="PINO YEISON"/>
    <x v="0"/>
    <x v="0"/>
    <n v="232"/>
    <n v="25.7777777777778"/>
    <n v="224.05743243243199"/>
    <m/>
    <n v="107528.7162"/>
    <x v="0"/>
    <n v="15469.4444"/>
    <x v="581"/>
    <x v="0"/>
    <m/>
  </r>
  <r>
    <d v="2023-03-08T01:24:15"/>
    <x v="1"/>
    <n v="34"/>
    <s v="ORTEGA ARROYAVE JUAN PABLO"/>
    <x v="2"/>
    <x v="1"/>
    <n v="212"/>
    <n v="35.3333333333333"/>
    <n v="149.37162162162201"/>
    <m/>
    <n v="71685.810800000007"/>
    <x v="0"/>
    <n v="15469.4444"/>
    <x v="581"/>
    <x v="0"/>
    <m/>
  </r>
  <r>
    <d v="2023-03-08T01:24:16"/>
    <x v="1"/>
    <n v="35"/>
    <s v="LONDOO ORTIZ ARNOLD DAVID"/>
    <x v="2"/>
    <x v="2"/>
    <n v="130"/>
    <n v="23.636363636363601"/>
    <n v="136.923986486486"/>
    <m/>
    <n v="65711.993199999997"/>
    <x v="1"/>
    <n v="15469.4444"/>
    <x v="581"/>
    <x v="0"/>
    <m/>
  </r>
  <r>
    <d v="2023-03-08T01:24:16"/>
    <x v="1"/>
    <n v="36"/>
    <s v="VERENZUELA MARTINEZ ALEXANDER"/>
    <x v="12"/>
    <x v="0"/>
    <n v="303"/>
    <n v="23.307692307692299"/>
    <n v="323.63851351351298"/>
    <s v="5 Descuentos (Usuarios desubicados, Despachador estiven e Isabel) "/>
    <n v="155319.2568"/>
    <x v="0"/>
    <n v="15469.4444"/>
    <x v="581"/>
    <x v="0"/>
    <m/>
  </r>
  <r>
    <d v="2023-03-08T01:24:16"/>
    <x v="1"/>
    <n v="37"/>
    <s v="HINCAPIE KEVIN"/>
    <x v="3"/>
    <x v="0"/>
    <n v="240"/>
    <n v="24"/>
    <n v="248.95270270270299"/>
    <s v="2 Descuentos (Despachador fernando y Conduct) "/>
    <n v="119476.3514"/>
    <x v="1"/>
    <n v="15469.4444"/>
    <x v="581"/>
    <x v="0"/>
    <m/>
  </r>
  <r>
    <d v="2023-03-08T01:24:16"/>
    <x v="1"/>
    <n v="38"/>
    <s v="GOMEZ FABIAN"/>
    <x v="6"/>
    <x v="0"/>
    <n v="215"/>
    <n v="26.875"/>
    <n v="199.16216216216199"/>
    <s v="8 Descuentos (Transbordo veh 34) "/>
    <n v="95581.081099999996"/>
    <x v="0"/>
    <n v="15469.4444"/>
    <x v="581"/>
    <x v="0"/>
    <m/>
  </r>
  <r>
    <d v="2023-03-08T01:24:17"/>
    <x v="1"/>
    <n v="39"/>
    <s v="LONDOO LOPERA DUVAN ANDRES"/>
    <x v="6"/>
    <x v="0"/>
    <n v="206"/>
    <n v="25.75"/>
    <n v="199.16216216216199"/>
    <m/>
    <n v="95581.081099999996"/>
    <x v="0"/>
    <n v="15469.4444"/>
    <x v="581"/>
    <x v="0"/>
    <m/>
  </r>
  <r>
    <d v="2023-03-08T01:24:17"/>
    <x v="9"/>
    <n v="40"/>
    <s v="OCAMPO OCAMPO ANTONIO JOSE"/>
    <x v="3"/>
    <x v="0"/>
    <n v="293"/>
    <n v="29.3"/>
    <n v="248.95270270270299"/>
    <s v="1 Descuento (Despachador Fernando) "/>
    <n v="119476.3514"/>
    <x v="0"/>
    <n v="15469.4444"/>
    <x v="581"/>
    <x v="0"/>
    <m/>
  </r>
  <r>
    <d v="2023-03-08T01:24:17"/>
    <x v="9"/>
    <n v="41"/>
    <s v="GARCIA DAVID WILSON ALBERTO"/>
    <x v="6"/>
    <x v="0"/>
    <n v="188"/>
    <n v="23.5"/>
    <n v="199.16216216216199"/>
    <m/>
    <n v="95581.081099999996"/>
    <x v="1"/>
    <n v="15469.4444"/>
    <x v="581"/>
    <x v="0"/>
    <m/>
  </r>
  <r>
    <d v="2023-03-09T01:25:00"/>
    <x v="9"/>
    <n v="1"/>
    <s v="NARANJO USME DUVAN ANDRES"/>
    <x v="6"/>
    <x v="0"/>
    <n v="224"/>
    <n v="28"/>
    <n v="208.13675213675199"/>
    <s v="2 Descuentos (Conducts) "/>
    <n v="100068.37609999999"/>
    <x v="0"/>
    <n v="14405.5556"/>
    <x v="582"/>
    <x v="0"/>
    <m/>
  </r>
  <r>
    <d v="2023-03-09T01:25:01"/>
    <x v="9"/>
    <n v="2"/>
    <s v="DAVID TORRES GEIDER"/>
    <x v="6"/>
    <x v="0"/>
    <n v="171"/>
    <n v="21.375"/>
    <n v="208.13675213675199"/>
    <s v="1 Descuento (Usuario desubicado) "/>
    <n v="100068.37609999999"/>
    <x v="1"/>
    <n v="14405.5556"/>
    <x v="582"/>
    <x v="0"/>
    <m/>
  </r>
  <r>
    <d v="2023-03-09T01:25:01"/>
    <x v="9"/>
    <n v="3"/>
    <s v="CANO JIMENEZ ESNEIDER"/>
    <x v="6"/>
    <x v="0"/>
    <n v="143"/>
    <n v="17.875"/>
    <n v="208.13675213675199"/>
    <m/>
    <n v="100068.37609999999"/>
    <x v="0"/>
    <n v="14405.5556"/>
    <x v="582"/>
    <x v="0"/>
    <m/>
  </r>
  <r>
    <d v="2023-03-09T01:25:02"/>
    <x v="9"/>
    <n v="4"/>
    <s v="IDARRAGA GARCIA MIGUEL ANGEL"/>
    <x v="7"/>
    <x v="3"/>
    <n v="75"/>
    <n v="25"/>
    <n v="78.051282051282001"/>
    <m/>
    <n v="37525.641000000003"/>
    <x v="0"/>
    <n v="14405.5556"/>
    <x v="582"/>
    <x v="0"/>
    <m/>
  </r>
  <r>
    <d v="2023-03-09T01:25:02"/>
    <x v="9"/>
    <n v="5"/>
    <s v="MARTINEZ MANCO JUAN FELIPE"/>
    <x v="0"/>
    <x v="0"/>
    <n v="228"/>
    <n v="25.3333333333333"/>
    <n v="234.15384615384599"/>
    <m/>
    <n v="112576.9231"/>
    <x v="1"/>
    <n v="14405.5556"/>
    <x v="582"/>
    <x v="0"/>
    <m/>
  </r>
  <r>
    <d v="2023-03-09T01:25:02"/>
    <x v="9"/>
    <n v="7"/>
    <s v="DE OSSA TORRES CARLOS ANDRES"/>
    <x v="0"/>
    <x v="0"/>
    <n v="261"/>
    <n v="29"/>
    <n v="234.15384615384599"/>
    <m/>
    <n v="112576.9231"/>
    <x v="1"/>
    <n v="14405.5556"/>
    <x v="582"/>
    <x v="0"/>
    <m/>
  </r>
  <r>
    <d v="2023-03-09T01:25:03"/>
    <x v="9"/>
    <n v="8"/>
    <s v="VACA FIERRO ROBINSON"/>
    <x v="0"/>
    <x v="1"/>
    <n v="252"/>
    <n v="28"/>
    <n v="234.15384615384599"/>
    <s v="2 Descuentos (Usuarios desubicados) "/>
    <n v="112576.9231"/>
    <x v="1"/>
    <n v="14405.5556"/>
    <x v="582"/>
    <x v="0"/>
    <m/>
  </r>
  <r>
    <d v="2023-03-09T01:25:03"/>
    <x v="9"/>
    <n v="10"/>
    <s v="PATIO MARIVEL"/>
    <x v="8"/>
    <x v="0"/>
    <n v="171"/>
    <n v="34.200000000000003"/>
    <n v="130.08547008547001"/>
    <s v="12 Descuentos (Transbordo veh 11) "/>
    <n v="62542.735000000001"/>
    <x v="0"/>
    <n v="14405.5556"/>
    <x v="582"/>
    <x v="0"/>
    <m/>
  </r>
  <r>
    <d v="2023-03-09T01:25:03"/>
    <x v="1"/>
    <n v="11"/>
    <s v="MEJIA YEISON"/>
    <x v="4"/>
    <x v="0"/>
    <n v="158"/>
    <n v="22.571428571428601"/>
    <n v="182.119658119658"/>
    <m/>
    <n v="87559.829100000003"/>
    <x v="0"/>
    <n v="14405.5556"/>
    <x v="582"/>
    <x v="0"/>
    <m/>
  </r>
  <r>
    <d v="2023-03-09T01:25:03"/>
    <x v="1"/>
    <n v="12"/>
    <s v="MORALES CASTAEDA JONNY EDISON"/>
    <x v="6"/>
    <x v="0"/>
    <n v="210"/>
    <n v="26.25"/>
    <n v="208.13675213675199"/>
    <m/>
    <n v="100068.37609999999"/>
    <x v="0"/>
    <n v="14405.5556"/>
    <x v="582"/>
    <x v="0"/>
    <m/>
  </r>
  <r>
    <d v="2023-03-09T01:25:04"/>
    <x v="1"/>
    <n v="13"/>
    <s v="CHALARCA WILSON DE JESUS"/>
    <x v="4"/>
    <x v="0"/>
    <n v="178"/>
    <n v="25.428571428571399"/>
    <n v="182.119658119658"/>
    <s v="1 Descuento (Despachador fernando) "/>
    <n v="87559.829100000003"/>
    <x v="0"/>
    <n v="14405.5556"/>
    <x v="582"/>
    <x v="0"/>
    <m/>
  </r>
  <r>
    <d v="2023-03-09T01:25:04"/>
    <x v="1"/>
    <n v="14"/>
    <s v="CARVAJAL SALAZAR HECTOR MARINO"/>
    <x v="3"/>
    <x v="0"/>
    <n v="246"/>
    <n v="24.6"/>
    <n v="260.17094017094001"/>
    <s v="2 Descuentos (Usuarios desubicados) "/>
    <n v="125085.47010000001"/>
    <x v="1"/>
    <n v="14405.5556"/>
    <x v="582"/>
    <x v="0"/>
    <m/>
  </r>
  <r>
    <d v="2023-03-09T01:25:04"/>
    <x v="1"/>
    <n v="16"/>
    <s v="BARRANTES GALLEGO DANIEL CAMILO"/>
    <x v="3"/>
    <x v="0"/>
    <n v="267"/>
    <n v="26.7"/>
    <n v="260.17094017094001"/>
    <s v="3 Descuentos (Jefe de ruta) "/>
    <n v="125085.47010000001"/>
    <x v="0"/>
    <n v="14405.5556"/>
    <x v="582"/>
    <x v="0"/>
    <m/>
  </r>
  <r>
    <d v="2023-03-09T01:25:04"/>
    <x v="1"/>
    <n v="18"/>
    <s v="RENDON VIANA HUMBERTO DE JESUS"/>
    <x v="0"/>
    <x v="0"/>
    <n v="255"/>
    <n v="28.3333333333333"/>
    <n v="234.15384615384599"/>
    <s v="6 Descuentos (Transbordo) "/>
    <n v="112576.9231"/>
    <x v="0"/>
    <n v="14405.5556"/>
    <x v="582"/>
    <x v="0"/>
    <m/>
  </r>
  <r>
    <d v="2023-03-09T01:25:05"/>
    <x v="1"/>
    <n v="19"/>
    <s v="BERMUDEZ HERNAN"/>
    <x v="2"/>
    <x v="1"/>
    <n v="135"/>
    <n v="22.5"/>
    <n v="156.102564102564"/>
    <m/>
    <n v="75051.282099999997"/>
    <x v="0"/>
    <n v="14405.5556"/>
    <x v="582"/>
    <x v="0"/>
    <m/>
  </r>
  <r>
    <d v="2023-03-09T01:25:05"/>
    <x v="1"/>
    <n v="20"/>
    <s v="TABORDA ROJAS DIEGO ALEJANDRO"/>
    <x v="2"/>
    <x v="1"/>
    <n v="106"/>
    <n v="17.6666666666667"/>
    <n v="156.102564102564"/>
    <s v="20 Descuentos (Incidente con Usuarios) "/>
    <n v="75051.282099999997"/>
    <x v="0"/>
    <n v="14405.5556"/>
    <x v="582"/>
    <x v="0"/>
    <m/>
  </r>
  <r>
    <d v="2023-03-09T01:25:05"/>
    <x v="1"/>
    <n v="21"/>
    <s v="MONSALVE OCAMPO EDISON GUSTAVO"/>
    <x v="0"/>
    <x v="0"/>
    <n v="240"/>
    <n v="26.6666666666667"/>
    <n v="234.15384615384599"/>
    <m/>
    <n v="112576.9231"/>
    <x v="0"/>
    <n v="14405.5556"/>
    <x v="582"/>
    <x v="0"/>
    <m/>
  </r>
  <r>
    <d v="2023-03-09T01:25:05"/>
    <x v="1"/>
    <n v="22"/>
    <s v="QUIRAMA CASTAEDA JHON JADER"/>
    <x v="9"/>
    <x v="0"/>
    <n v="274"/>
    <n v="22.8333333333333"/>
    <n v="312.20512820512801"/>
    <m/>
    <n v="150102.56409999999"/>
    <x v="1"/>
    <n v="14405.5556"/>
    <x v="582"/>
    <x v="0"/>
    <m/>
  </r>
  <r>
    <d v="2023-03-09T01:25:05"/>
    <x v="1"/>
    <n v="23"/>
    <s v="GIL CORDOBA MATEO"/>
    <x v="6"/>
    <x v="0"/>
    <n v="219"/>
    <n v="27.375"/>
    <n v="208.13675213675199"/>
    <m/>
    <n v="100068.37609999999"/>
    <x v="2"/>
    <n v="14405.5556"/>
    <x v="582"/>
    <x v="0"/>
    <m/>
  </r>
  <r>
    <d v="2023-03-09T01:25:06"/>
    <x v="1"/>
    <n v="24"/>
    <s v="LONDOO LOPERA DUVAN ANDRES"/>
    <x v="0"/>
    <x v="0"/>
    <n v="265"/>
    <n v="29.4444444444444"/>
    <n v="234.15384615384599"/>
    <m/>
    <n v="112576.9231"/>
    <x v="0"/>
    <n v="14405.5556"/>
    <x v="582"/>
    <x v="0"/>
    <m/>
  </r>
  <r>
    <d v="2023-03-09T01:25:06"/>
    <x v="1"/>
    <n v="26"/>
    <s v="FRANCO BRAVO JHOAN FERNANDO"/>
    <x v="3"/>
    <x v="0"/>
    <n v="202"/>
    <n v="20.2"/>
    <n v="260.17094017094001"/>
    <s v="3 Descuentos (Conducts y Despachador fernando)"/>
    <n v="125085.47010000001"/>
    <x v="0"/>
    <n v="14405.5556"/>
    <x v="582"/>
    <x v="0"/>
    <m/>
  </r>
  <r>
    <d v="2023-03-09T01:25:06"/>
    <x v="1"/>
    <n v="27"/>
    <s v="HENAO MUOZ FERNEY"/>
    <x v="4"/>
    <x v="1"/>
    <n v="160"/>
    <n v="22.8571428571429"/>
    <n v="182.119658119658"/>
    <m/>
    <n v="87559.829100000003"/>
    <x v="0"/>
    <n v="14405.5556"/>
    <x v="582"/>
    <x v="0"/>
    <m/>
  </r>
  <r>
    <d v="2023-03-09T01:25:06"/>
    <x v="1"/>
    <n v="28"/>
    <s v="RIVERA ANGEL"/>
    <x v="0"/>
    <x v="0"/>
    <n v="211"/>
    <n v="23.4444444444444"/>
    <n v="234.15384615384599"/>
    <m/>
    <n v="112576.9231"/>
    <x v="0"/>
    <n v="14405.5556"/>
    <x v="582"/>
    <x v="0"/>
    <m/>
  </r>
  <r>
    <d v="2023-03-09T01:25:07"/>
    <x v="9"/>
    <n v="29"/>
    <s v="VALENCIA MENDOZA JHON"/>
    <x v="6"/>
    <x v="0"/>
    <n v="260"/>
    <n v="30.588235294117599"/>
    <n v="221.14529914529899"/>
    <s v="8 Descuentos (Transbordo, Conduct y Propietario) "/>
    <n v="106322.6496"/>
    <x v="0"/>
    <n v="14405.5556"/>
    <x v="582"/>
    <x v="0"/>
    <m/>
  </r>
  <r>
    <d v="2023-03-09T01:25:07"/>
    <x v="9"/>
    <n v="30"/>
    <s v="HIGUITA JHOSIMAR"/>
    <x v="5"/>
    <x v="0"/>
    <n v="16"/>
    <n v="16"/>
    <n v="26.017094017093999"/>
    <m/>
    <n v="12508.547"/>
    <x v="0"/>
    <n v="14405.5556"/>
    <x v="582"/>
    <x v="0"/>
    <m/>
  </r>
  <r>
    <d v="2023-03-09T01:25:07"/>
    <x v="9"/>
    <n v="31"/>
    <s v="DURANGO PAEZ GILDARDO"/>
    <x v="4"/>
    <x v="0"/>
    <n v="233"/>
    <n v="33.285714285714299"/>
    <n v="182.119658119658"/>
    <s v="3 Descuentos (Jefe de ruta) "/>
    <n v="87559.829100000003"/>
    <x v="0"/>
    <n v="14405.5556"/>
    <x v="582"/>
    <x v="0"/>
    <m/>
  </r>
  <r>
    <d v="2023-03-09T01:25:07"/>
    <x v="9"/>
    <n v="32"/>
    <s v="JIMENEZ HERNANDEZ ESTEBAN CAMILO"/>
    <x v="3"/>
    <x v="0"/>
    <n v="246"/>
    <n v="24.6"/>
    <n v="260.17094017094001"/>
    <m/>
    <n v="125085.47010000001"/>
    <x v="0"/>
    <n v="14405.5556"/>
    <x v="582"/>
    <x v="0"/>
    <m/>
  </r>
  <r>
    <d v="2023-03-09T01:25:07"/>
    <x v="9"/>
    <n v="33"/>
    <s v="PINO YEISON"/>
    <x v="0"/>
    <x v="0"/>
    <n v="238"/>
    <n v="26.4444444444444"/>
    <n v="234.15384615384599"/>
    <m/>
    <n v="112576.9231"/>
    <x v="0"/>
    <n v="14405.5556"/>
    <x v="582"/>
    <x v="0"/>
    <m/>
  </r>
  <r>
    <d v="2023-03-09T01:25:08"/>
    <x v="9"/>
    <n v="34"/>
    <s v="MONTOYA OSPINA GILBERTO ANTONIO"/>
    <x v="9"/>
    <x v="0"/>
    <n v="292"/>
    <n v="24.3333333333333"/>
    <n v="312.20512820512801"/>
    <s v="3 Descuentos (Jefe de ruta) "/>
    <n v="150102.56409999999"/>
    <x v="0"/>
    <n v="14405.5556"/>
    <x v="582"/>
    <x v="0"/>
    <m/>
  </r>
  <r>
    <d v="2023-03-09T01:25:08"/>
    <x v="9"/>
    <n v="35"/>
    <s v="URIBE HERRERA JUAN ESTEBAN"/>
    <x v="0"/>
    <x v="0"/>
    <n v="241"/>
    <n v="26.7777777777778"/>
    <n v="234.15384615384599"/>
    <m/>
    <n v="112576.9231"/>
    <x v="1"/>
    <n v="14405.5556"/>
    <x v="582"/>
    <x v="0"/>
    <m/>
  </r>
  <r>
    <d v="2023-03-09T01:25:08"/>
    <x v="9"/>
    <n v="36"/>
    <s v="VERENZUELA MARTINEZ ALEXANDER"/>
    <x v="6"/>
    <x v="0"/>
    <n v="263"/>
    <n v="32.875"/>
    <n v="208.13675213675199"/>
    <m/>
    <n v="100068.37609999999"/>
    <x v="0"/>
    <n v="14405.5556"/>
    <x v="582"/>
    <x v="0"/>
    <m/>
  </r>
  <r>
    <d v="2023-03-09T01:25:08"/>
    <x v="9"/>
    <n v="37"/>
    <s v="HINCAPIE KEVIN"/>
    <x v="6"/>
    <x v="0"/>
    <n v="280"/>
    <n v="35"/>
    <n v="208.13675213675199"/>
    <m/>
    <n v="100068.37609999999"/>
    <x v="1"/>
    <n v="14405.5556"/>
    <x v="582"/>
    <x v="0"/>
    <m/>
  </r>
  <r>
    <d v="2023-03-09T01:25:09"/>
    <x v="9"/>
    <n v="38"/>
    <s v="GOMEZ FABIAN"/>
    <x v="0"/>
    <x v="0"/>
    <n v="237"/>
    <n v="26.3333333333333"/>
    <n v="234.15384615384599"/>
    <s v="2 Descuentos (Jefe de ruta) "/>
    <n v="112576.9231"/>
    <x v="0"/>
    <n v="14405.5556"/>
    <x v="582"/>
    <x v="0"/>
    <m/>
  </r>
  <r>
    <d v="2023-03-09T01:25:09"/>
    <x v="9"/>
    <n v="39"/>
    <s v="ORTEGA ARROYAVE JUAN PABLO"/>
    <x v="0"/>
    <x v="0"/>
    <n v="217"/>
    <n v="24.1111111111111"/>
    <n v="234.15384615384599"/>
    <m/>
    <n v="112576.9231"/>
    <x v="0"/>
    <n v="14405.5556"/>
    <x v="582"/>
    <x v="0"/>
    <m/>
  </r>
  <r>
    <d v="2023-03-09T01:25:09"/>
    <x v="9"/>
    <n v="40"/>
    <s v="OCAMPO OCAMPO ANTONIO JOSE"/>
    <x v="6"/>
    <x v="0"/>
    <n v="184"/>
    <n v="23"/>
    <n v="208.13675213675199"/>
    <m/>
    <n v="100068.37609999999"/>
    <x v="0"/>
    <n v="14405.5556"/>
    <x v="582"/>
    <x v="0"/>
    <m/>
  </r>
  <r>
    <d v="2023-03-09T01:25:10"/>
    <x v="9"/>
    <n v="41"/>
    <s v="LONDOO ORTIZ ARNOLD DAVID"/>
    <x v="6"/>
    <x v="3"/>
    <n v="252"/>
    <n v="31.5"/>
    <n v="208.13675213675199"/>
    <m/>
    <n v="100068.37609999999"/>
    <x v="1"/>
    <n v="14405.5556"/>
    <x v="582"/>
    <x v="0"/>
    <m/>
  </r>
  <r>
    <d v="2023-03-10T00:52:20"/>
    <x v="1"/>
    <n v="1"/>
    <s v="NARANJO USME DUVAN ANDRES"/>
    <x v="2"/>
    <x v="0"/>
    <n v="131"/>
    <n v="21.8333333333333"/>
    <n v="146.83783783783801"/>
    <m/>
    <n v="70418.918900000004"/>
    <x v="0"/>
    <n v="16675"/>
    <x v="583"/>
    <x v="0"/>
    <m/>
  </r>
  <r>
    <d v="2023-03-10T00:52:20"/>
    <x v="1"/>
    <n v="3"/>
    <s v="CANO JIMENEZ ESNEIDER"/>
    <x v="6"/>
    <x v="0"/>
    <n v="176"/>
    <n v="22"/>
    <n v="195.783783783784"/>
    <s v="1 Descuento (Despachador fernando) "/>
    <n v="93891.891900000002"/>
    <x v="0"/>
    <n v="16675"/>
    <x v="583"/>
    <x v="0"/>
    <m/>
  </r>
  <r>
    <d v="2023-03-10T00:52:21"/>
    <x v="1"/>
    <n v="5"/>
    <s v="MARTINEZ MANCO JUAN FELIPE"/>
    <x v="0"/>
    <x v="0"/>
    <n v="262"/>
    <n v="29.1111111111111"/>
    <n v="220.256756756757"/>
    <m/>
    <n v="105628.3784"/>
    <x v="1"/>
    <n v="16675"/>
    <x v="583"/>
    <x v="0"/>
    <m/>
  </r>
  <r>
    <d v="2023-03-10T00:52:21"/>
    <x v="1"/>
    <n v="7"/>
    <s v="DE OSSA TORRES CARLOS ANDRES"/>
    <x v="0"/>
    <x v="0"/>
    <n v="205"/>
    <n v="22.7777777777778"/>
    <n v="220.256756756757"/>
    <m/>
    <n v="105628.3784"/>
    <x v="1"/>
    <n v="16675"/>
    <x v="583"/>
    <x v="0"/>
    <m/>
  </r>
  <r>
    <d v="2023-03-10T00:52:21"/>
    <x v="1"/>
    <n v="8"/>
    <s v="LONDOO CADAVID DAVID SANTIAGO"/>
    <x v="3"/>
    <x v="0"/>
    <n v="180"/>
    <n v="18"/>
    <n v="244.72972972973"/>
    <m/>
    <n v="117364.8649"/>
    <x v="1"/>
    <n v="16675"/>
    <x v="583"/>
    <x v="0"/>
    <m/>
  </r>
  <r>
    <d v="2023-03-10T00:52:21"/>
    <x v="1"/>
    <n v="10"/>
    <s v="PATIO MARIVEL"/>
    <x v="0"/>
    <x v="0"/>
    <n v="227"/>
    <n v="25.2222222222222"/>
    <n v="220.256756756757"/>
    <m/>
    <n v="105628.3784"/>
    <x v="0"/>
    <n v="16675"/>
    <x v="583"/>
    <x v="0"/>
    <m/>
  </r>
  <r>
    <d v="2023-03-10T00:52:21"/>
    <x v="9"/>
    <n v="11"/>
    <s v="MEJIA YEISON"/>
    <x v="0"/>
    <x v="0"/>
    <n v="255"/>
    <n v="28.3333333333333"/>
    <n v="220.256756756757"/>
    <m/>
    <n v="105628.3784"/>
    <x v="0"/>
    <n v="16675"/>
    <x v="583"/>
    <x v="0"/>
    <m/>
  </r>
  <r>
    <d v="2023-03-10T00:52:21"/>
    <x v="9"/>
    <n v="13"/>
    <s v="CHALARCA WILSON DE JESUS"/>
    <x v="0"/>
    <x v="0"/>
    <n v="212"/>
    <n v="23.5555555555556"/>
    <n v="220.256756756757"/>
    <m/>
    <n v="105628.3784"/>
    <x v="0"/>
    <n v="16675"/>
    <x v="583"/>
    <x v="0"/>
    <m/>
  </r>
  <r>
    <d v="2023-03-10T00:52:21"/>
    <x v="9"/>
    <n v="14"/>
    <s v="LONDOO ORTIZ ARNOLD DAVID"/>
    <x v="3"/>
    <x v="0"/>
    <n v="292"/>
    <n v="29.2"/>
    <n v="244.72972972973"/>
    <m/>
    <n v="117364.8649"/>
    <x v="1"/>
    <n v="16675"/>
    <x v="583"/>
    <x v="0"/>
    <m/>
  </r>
  <r>
    <d v="2023-03-10T00:52:22"/>
    <x v="9"/>
    <n v="16"/>
    <s v="LUJAN LOPERA FABIAN ALEXIS"/>
    <x v="6"/>
    <x v="0"/>
    <n v="201"/>
    <n v="25.125"/>
    <n v="195.783783783784"/>
    <m/>
    <n v="93891.891900000002"/>
    <x v="0"/>
    <n v="16675"/>
    <x v="583"/>
    <x v="0"/>
    <m/>
  </r>
  <r>
    <d v="2023-03-10T00:52:22"/>
    <x v="9"/>
    <n v="17"/>
    <s v="ESTRADA DANIEL"/>
    <x v="3"/>
    <x v="0"/>
    <n v="219"/>
    <n v="21.9"/>
    <n v="244.72972972973"/>
    <m/>
    <n v="117364.8649"/>
    <x v="0"/>
    <n v="16675"/>
    <x v="583"/>
    <x v="0"/>
    <m/>
  </r>
  <r>
    <d v="2023-03-10T00:52:22"/>
    <x v="9"/>
    <n v="18"/>
    <s v="RENDON VIANA HUMBERTO DE JESUS"/>
    <x v="0"/>
    <x v="0"/>
    <n v="209"/>
    <n v="23.2222222222222"/>
    <n v="220.256756756757"/>
    <m/>
    <n v="105628.3784"/>
    <x v="0"/>
    <n v="16675"/>
    <x v="583"/>
    <x v="0"/>
    <m/>
  </r>
  <r>
    <d v="2023-03-10T00:52:22"/>
    <x v="9"/>
    <n v="19"/>
    <s v="BERMUDEZ HERNAN"/>
    <x v="2"/>
    <x v="0"/>
    <n v="138"/>
    <n v="23"/>
    <n v="146.83783783783801"/>
    <s v="1 Descuento (Despachador estiven) "/>
    <n v="70418.918900000004"/>
    <x v="0"/>
    <n v="16675"/>
    <x v="583"/>
    <x v="0"/>
    <m/>
  </r>
  <r>
    <d v="2023-03-10T00:52:22"/>
    <x v="9"/>
    <n v="20"/>
    <s v="TABORDA ROJAS DIEGO ALEJANDRO"/>
    <x v="0"/>
    <x v="0"/>
    <n v="223"/>
    <n v="24.7777777777778"/>
    <n v="220.256756756757"/>
    <m/>
    <n v="105628.3784"/>
    <x v="0"/>
    <n v="16675"/>
    <x v="583"/>
    <x v="0"/>
    <m/>
  </r>
  <r>
    <d v="2023-03-10T00:52:22"/>
    <x v="9"/>
    <n v="21"/>
    <s v="MONSALVE OCAMPO EDISON GUSTAVO"/>
    <x v="3"/>
    <x v="0"/>
    <n v="213"/>
    <n v="21.3"/>
    <n v="244.72972972973"/>
    <s v="2 Descuento (Usuario desubicado y Conduct) "/>
    <n v="117364.8649"/>
    <x v="0"/>
    <n v="16675"/>
    <x v="583"/>
    <x v="0"/>
    <m/>
  </r>
  <r>
    <d v="2023-03-10T00:52:23"/>
    <x v="9"/>
    <n v="22"/>
    <s v="QUIRAMA CASTAEDA JHON JADER"/>
    <x v="1"/>
    <x v="0"/>
    <n v="239"/>
    <n v="21.727272727272702"/>
    <n v="269.20270270270299"/>
    <m/>
    <n v="129101.3514"/>
    <x v="1"/>
    <n v="16675"/>
    <x v="583"/>
    <x v="0"/>
    <m/>
  </r>
  <r>
    <d v="2023-03-10T00:52:23"/>
    <x v="9"/>
    <n v="23"/>
    <s v="GIL CORDOBA MATEO"/>
    <x v="0"/>
    <x v="0"/>
    <n v="247"/>
    <n v="27.4444444444444"/>
    <n v="220.256756756757"/>
    <s v="1 Descuento (Despachador estiven) "/>
    <n v="105628.3784"/>
    <x v="2"/>
    <n v="16675"/>
    <x v="583"/>
    <x v="0"/>
    <m/>
  </r>
  <r>
    <d v="2023-03-10T00:52:23"/>
    <x v="9"/>
    <n v="24"/>
    <s v="GRISALES VILLA JUAN DAVID"/>
    <x v="1"/>
    <x v="0"/>
    <n v="257"/>
    <n v="23.363636363636399"/>
    <n v="269.20270270270299"/>
    <m/>
    <n v="129101.3514"/>
    <x v="0"/>
    <n v="16675"/>
    <x v="583"/>
    <x v="0"/>
    <m/>
  </r>
  <r>
    <d v="2023-03-10T00:52:23"/>
    <x v="9"/>
    <n v="26"/>
    <s v="FRANCO BRAVO JHOAN FERNANDO"/>
    <x v="6"/>
    <x v="0"/>
    <n v="162"/>
    <n v="20.25"/>
    <n v="195.783783783784"/>
    <m/>
    <n v="93891.891900000002"/>
    <x v="0"/>
    <n v="16675"/>
    <x v="583"/>
    <x v="0"/>
    <m/>
  </r>
  <r>
    <d v="2023-03-10T00:52:23"/>
    <x v="9"/>
    <n v="27"/>
    <s v="DURANGO DAVID JOSE"/>
    <x v="0"/>
    <x v="0"/>
    <n v="210"/>
    <n v="23.3333333333333"/>
    <n v="220.256756756757"/>
    <m/>
    <n v="105628.3784"/>
    <x v="0"/>
    <n v="16675"/>
    <x v="583"/>
    <x v="0"/>
    <m/>
  </r>
  <r>
    <d v="2023-03-10T00:52:23"/>
    <x v="9"/>
    <n v="28"/>
    <s v="RIVERA ANGEL"/>
    <x v="6"/>
    <x v="0"/>
    <n v="189"/>
    <n v="23.625"/>
    <n v="195.783783783784"/>
    <m/>
    <n v="93891.891900000002"/>
    <x v="0"/>
    <n v="16675"/>
    <x v="583"/>
    <x v="0"/>
    <m/>
  </r>
  <r>
    <d v="2023-03-10T00:52:24"/>
    <x v="9"/>
    <n v="29"/>
    <s v="LONDOO LOPERA DUVAN ANDRES"/>
    <x v="6"/>
    <x v="0"/>
    <n v="212"/>
    <n v="26.5"/>
    <n v="195.783783783784"/>
    <m/>
    <n v="93891.891900000002"/>
    <x v="0"/>
    <n v="16675"/>
    <x v="583"/>
    <x v="0"/>
    <m/>
  </r>
  <r>
    <d v="2023-03-10T00:52:24"/>
    <x v="1"/>
    <n v="31"/>
    <s v="DURANGO PAEZ GILDARDO"/>
    <x v="6"/>
    <x v="0"/>
    <n v="231"/>
    <n v="28.875"/>
    <n v="195.783783783784"/>
    <s v="2 Descuentos (Conduct y Propietario) "/>
    <n v="93891.891900000002"/>
    <x v="0"/>
    <n v="16675"/>
    <x v="583"/>
    <x v="0"/>
    <m/>
  </r>
  <r>
    <d v="2023-03-10T00:52:24"/>
    <x v="1"/>
    <n v="32"/>
    <s v="JIMENEZ HERNANDEZ ESTEBAN CAMILO"/>
    <x v="0"/>
    <x v="0"/>
    <n v="220"/>
    <n v="24.4444444444444"/>
    <n v="220.256756756757"/>
    <s v="8 Descuentos (Transbordo) "/>
    <n v="105628.3784"/>
    <x v="0"/>
    <n v="16675"/>
    <x v="583"/>
    <x v="0"/>
    <m/>
  </r>
  <r>
    <d v="2023-03-10T00:52:24"/>
    <x v="1"/>
    <n v="33"/>
    <s v="PINO YEISON"/>
    <x v="1"/>
    <x v="0"/>
    <n v="277"/>
    <n v="25.181818181818201"/>
    <n v="269.20270270270299"/>
    <s v="1 Descuento (Usuario Desubicado)"/>
    <n v="129101.3514"/>
    <x v="0"/>
    <n v="16675"/>
    <x v="583"/>
    <x v="0"/>
    <m/>
  </r>
  <r>
    <d v="2023-03-10T00:52:24"/>
    <x v="1"/>
    <n v="34"/>
    <s v="MONTOYA OSPINA GILBERTO ANTONIO"/>
    <x v="9"/>
    <x v="0"/>
    <n v="349"/>
    <n v="29.0833333333333"/>
    <n v="293.67567567567602"/>
    <m/>
    <n v="140837.83780000001"/>
    <x v="0"/>
    <n v="16675"/>
    <x v="583"/>
    <x v="0"/>
    <m/>
  </r>
  <r>
    <d v="2023-03-10T00:52:24"/>
    <x v="1"/>
    <n v="36"/>
    <s v="MARTINEZ CHAVERRA LUIS NORBERTO"/>
    <x v="1"/>
    <x v="0"/>
    <n v="256"/>
    <n v="23.272727272727298"/>
    <n v="269.20270270270299"/>
    <s v="1 Descuento (Despachador fernando) "/>
    <n v="129101.3514"/>
    <x v="0"/>
    <n v="16675"/>
    <x v="583"/>
    <x v="0"/>
    <m/>
  </r>
  <r>
    <d v="2023-03-10T00:52:25"/>
    <x v="1"/>
    <n v="37"/>
    <s v="HINCAPIE KEVIN"/>
    <x v="1"/>
    <x v="3"/>
    <n v="253"/>
    <n v="23"/>
    <n v="269.20270270270299"/>
    <m/>
    <n v="129101.3514"/>
    <x v="1"/>
    <n v="16675"/>
    <x v="583"/>
    <x v="0"/>
    <m/>
  </r>
  <r>
    <d v="2023-03-10T00:52:25"/>
    <x v="1"/>
    <n v="38"/>
    <s v="GOMEZ FABIAN"/>
    <x v="9"/>
    <x v="0"/>
    <n v="295"/>
    <n v="24.5833333333333"/>
    <n v="293.67567567567602"/>
    <s v="1 Descuento (Usuario Desubicado)"/>
    <n v="140837.83780000001"/>
    <x v="0"/>
    <n v="16675"/>
    <x v="583"/>
    <x v="0"/>
    <m/>
  </r>
  <r>
    <d v="2023-03-10T00:52:26"/>
    <x v="1"/>
    <n v="39"/>
    <s v="ORTEGA ARROYAVE JUAN PABLO"/>
    <x v="6"/>
    <x v="1"/>
    <n v="225"/>
    <n v="28.125"/>
    <n v="195.783783783784"/>
    <s v="Se descuenta el viaje de 6 36 am ya que NO espera el tiempo indicado en el paradero, 1 Descuento (Jefe de ruta) "/>
    <n v="93891.891900000002"/>
    <x v="0"/>
    <n v="16675"/>
    <x v="583"/>
    <x v="0"/>
    <m/>
  </r>
  <r>
    <d v="2023-03-10T00:52:26"/>
    <x v="1"/>
    <n v="40"/>
    <s v="OCAMPO OCAMPO ANTONIO JOSE"/>
    <x v="3"/>
    <x v="0"/>
    <n v="249"/>
    <n v="24.9"/>
    <n v="244.72972972973"/>
    <s v="1 Descuento (Jefe de ruta) "/>
    <n v="117364.8649"/>
    <x v="0"/>
    <n v="16675"/>
    <x v="583"/>
    <x v="0"/>
    <m/>
  </r>
  <r>
    <d v="2023-03-10T00:52:26"/>
    <x v="1"/>
    <n v="41"/>
    <s v="GARCIA DAVID WILSON ALBERTO"/>
    <x v="0"/>
    <x v="0"/>
    <n v="230"/>
    <n v="25.5555555555556"/>
    <n v="220.256756756757"/>
    <s v="1 Descuento (Conduct) "/>
    <n v="105628.3784"/>
    <x v="1"/>
    <n v="16675"/>
    <x v="583"/>
    <x v="0"/>
    <m/>
  </r>
  <r>
    <d v="2023-03-11T02:07:28"/>
    <x v="9"/>
    <n v="1"/>
    <s v="NARANJO USME DUVAN ANDRES"/>
    <x v="0"/>
    <x v="0"/>
    <n v="188"/>
    <n v="20.8888888888889"/>
    <n v="229.23157894736801"/>
    <m/>
    <n v="110115.7895"/>
    <x v="0"/>
    <n v="15506.060600000001"/>
    <x v="584"/>
    <x v="0"/>
    <m/>
  </r>
  <r>
    <d v="2023-03-11T02:07:28"/>
    <x v="9"/>
    <n v="2"/>
    <s v="DAVID TORRES GEIDER"/>
    <x v="0"/>
    <x v="0"/>
    <n v="225"/>
    <n v="25"/>
    <n v="229.23157894736801"/>
    <m/>
    <n v="110115.7895"/>
    <x v="1"/>
    <n v="15506.060600000001"/>
    <x v="584"/>
    <x v="0"/>
    <m/>
  </r>
  <r>
    <d v="2023-03-11T02:07:28"/>
    <x v="9"/>
    <n v="3"/>
    <s v="CANO JIMENEZ ESNEIDER"/>
    <x v="3"/>
    <x v="0"/>
    <n v="244"/>
    <n v="24.4"/>
    <n v="254.70175438596499"/>
    <s v="1 Descuento (Conduct) "/>
    <n v="122350.8772"/>
    <x v="0"/>
    <n v="15506.060600000001"/>
    <x v="584"/>
    <x v="0"/>
    <m/>
  </r>
  <r>
    <d v="2023-03-11T02:07:28"/>
    <x v="9"/>
    <n v="5"/>
    <s v="MARTINEZ MANCO JUAN FELIPE"/>
    <x v="0"/>
    <x v="0"/>
    <n v="251"/>
    <n v="27.8888888888889"/>
    <n v="229.23157894736801"/>
    <s v="1 Descuento (Usuario desubicado) "/>
    <n v="110115.7895"/>
    <x v="1"/>
    <n v="15506.060600000001"/>
    <x v="584"/>
    <x v="0"/>
    <m/>
  </r>
  <r>
    <d v="2023-03-11T02:07:28"/>
    <x v="9"/>
    <n v="7"/>
    <s v="LONDOO ORTIZ ARNOLD DAVID"/>
    <x v="6"/>
    <x v="0"/>
    <n v="232"/>
    <n v="29"/>
    <n v="203.76140350877199"/>
    <m/>
    <n v="97880.701799999995"/>
    <x v="1"/>
    <n v="15506.060600000001"/>
    <x v="584"/>
    <x v="0"/>
    <m/>
  </r>
  <r>
    <d v="2023-03-11T02:07:29"/>
    <x v="9"/>
    <n v="8"/>
    <s v="VACA FIERRO ROBINSON"/>
    <x v="0"/>
    <x v="0"/>
    <n v="275"/>
    <n v="30.5555555555556"/>
    <n v="229.23157894736801"/>
    <m/>
    <n v="110115.7895"/>
    <x v="1"/>
    <n v="15506.060600000001"/>
    <x v="584"/>
    <x v="0"/>
    <m/>
  </r>
  <r>
    <d v="2023-03-11T02:07:29"/>
    <x v="9"/>
    <n v="10"/>
    <s v="PATIO MARIVEL"/>
    <x v="2"/>
    <x v="1"/>
    <n v="190"/>
    <n v="31.6666666666667"/>
    <n v="152.82105263157899"/>
    <m/>
    <n v="73410.526299999998"/>
    <x v="0"/>
    <n v="15506.060600000001"/>
    <x v="584"/>
    <x v="0"/>
    <m/>
  </r>
  <r>
    <d v="2023-03-11T02:07:29"/>
    <x v="1"/>
    <n v="11"/>
    <s v="MEJIA YEISON"/>
    <x v="0"/>
    <x v="0"/>
    <n v="226"/>
    <n v="25.1111111111111"/>
    <n v="229.23157894736801"/>
    <s v="1 Descuento (Conduct) "/>
    <n v="110115.7895"/>
    <x v="0"/>
    <n v="15506.060600000001"/>
    <x v="584"/>
    <x v="0"/>
    <m/>
  </r>
  <r>
    <d v="2023-03-11T02:07:29"/>
    <x v="1"/>
    <n v="12"/>
    <s v="MORALES CASTAEDA JONNY EDISON"/>
    <x v="0"/>
    <x v="1"/>
    <n v="235"/>
    <n v="26.1111111111111"/>
    <n v="229.23157894736801"/>
    <m/>
    <n v="110115.7895"/>
    <x v="0"/>
    <n v="15506.060600000001"/>
    <x v="584"/>
    <x v="0"/>
    <m/>
  </r>
  <r>
    <d v="2023-03-11T02:07:29"/>
    <x v="1"/>
    <n v="13"/>
    <s v="CHALARCA WILSON DE JESUS"/>
    <x v="0"/>
    <x v="0"/>
    <n v="235"/>
    <n v="26.1111111111111"/>
    <n v="229.23157894736801"/>
    <m/>
    <n v="110115.7895"/>
    <x v="0"/>
    <n v="15506.060600000001"/>
    <x v="584"/>
    <x v="0"/>
    <m/>
  </r>
  <r>
    <d v="2023-03-11T02:07:30"/>
    <x v="1"/>
    <n v="14"/>
    <s v="CARVAJAL SALAZAR HECTOR MARINO"/>
    <x v="1"/>
    <x v="0"/>
    <n v="200"/>
    <n v="18.181818181818201"/>
    <n v="280.171929824561"/>
    <m/>
    <n v="134585.96489999999"/>
    <x v="1"/>
    <n v="15506.060600000001"/>
    <x v="584"/>
    <x v="0"/>
    <m/>
  </r>
  <r>
    <d v="2023-03-11T02:07:30"/>
    <x v="1"/>
    <n v="17"/>
    <s v="ESTRADA DANIEL"/>
    <x v="0"/>
    <x v="0"/>
    <n v="191"/>
    <n v="21.2222222222222"/>
    <n v="229.23157894736801"/>
    <m/>
    <n v="110115.7895"/>
    <x v="0"/>
    <n v="15506.060600000001"/>
    <x v="584"/>
    <x v="0"/>
    <m/>
  </r>
  <r>
    <d v="2023-03-11T02:07:30"/>
    <x v="1"/>
    <n v="18"/>
    <s v="RENDON VIANA HUMBERTO DE JESUS"/>
    <x v="0"/>
    <x v="0"/>
    <n v="206"/>
    <n v="22.8888888888889"/>
    <n v="229.23157894736801"/>
    <m/>
    <n v="110115.7895"/>
    <x v="0"/>
    <n v="15506.060600000001"/>
    <x v="584"/>
    <x v="0"/>
    <m/>
  </r>
  <r>
    <d v="2023-03-11T02:07:30"/>
    <x v="1"/>
    <n v="19"/>
    <s v="BERMUDEZ HERNAN"/>
    <x v="6"/>
    <x v="0"/>
    <n v="165"/>
    <n v="20.625"/>
    <n v="203.76140350877199"/>
    <s v="3 Descuentos (Propietario y tecnico) "/>
    <n v="97880.701799999995"/>
    <x v="0"/>
    <n v="15506.060600000001"/>
    <x v="584"/>
    <x v="0"/>
    <m/>
  </r>
  <r>
    <d v="2023-03-11T02:07:30"/>
    <x v="1"/>
    <n v="20"/>
    <s v="TABORDA ROJAS DIEGO ALEJANDRO"/>
    <x v="0"/>
    <x v="0"/>
    <n v="220"/>
    <n v="24.4444444444444"/>
    <n v="229.23157894736801"/>
    <s v="2 Descuentos (Conducts) "/>
    <n v="110115.7895"/>
    <x v="0"/>
    <n v="15506.060600000001"/>
    <x v="584"/>
    <x v="0"/>
    <m/>
  </r>
  <r>
    <d v="2023-03-11T02:07:31"/>
    <x v="9"/>
    <n v="21"/>
    <s v="MONSALVE OCAMPO EDISON GUSTAVO"/>
    <x v="6"/>
    <x v="0"/>
    <n v="200"/>
    <n v="25"/>
    <n v="203.76140350877199"/>
    <m/>
    <n v="97880.701799999995"/>
    <x v="0"/>
    <n v="15506.060600000001"/>
    <x v="584"/>
    <x v="0"/>
    <m/>
  </r>
  <r>
    <d v="2023-03-11T02:07:31"/>
    <x v="9"/>
    <n v="22"/>
    <s v="QUIRAMA CASTAEDA JHON JADER"/>
    <x v="2"/>
    <x v="0"/>
    <n v="195"/>
    <n v="32.5"/>
    <n v="152.82105263157899"/>
    <m/>
    <n v="73410.526299999998"/>
    <x v="1"/>
    <n v="15506.060600000001"/>
    <x v="584"/>
    <x v="0"/>
    <m/>
  </r>
  <r>
    <d v="2023-03-11T02:07:31"/>
    <x v="9"/>
    <n v="23"/>
    <s v="GIL BRAN DUVEIMAR"/>
    <x v="3"/>
    <x v="0"/>
    <n v="263"/>
    <n v="26.3"/>
    <n v="254.70175438596499"/>
    <s v="1 Descuento (Jefe de ruta) "/>
    <n v="122350.8772"/>
    <x v="2"/>
    <n v="15506.060600000001"/>
    <x v="584"/>
    <x v="0"/>
    <m/>
  </r>
  <r>
    <d v="2023-03-11T02:07:31"/>
    <x v="9"/>
    <n v="24"/>
    <s v="GRISALES VILLA JUAN DAVID"/>
    <x v="3"/>
    <x v="0"/>
    <n v="289"/>
    <n v="28.9"/>
    <n v="254.70175438596499"/>
    <s v="1 Descuento (Despachador fernando)"/>
    <n v="122350.8772"/>
    <x v="0"/>
    <n v="15506.060600000001"/>
    <x v="584"/>
    <x v="0"/>
    <m/>
  </r>
  <r>
    <d v="2023-03-11T02:07:31"/>
    <x v="9"/>
    <n v="26"/>
    <s v="FRANCO BRAVO JHOAN FERNANDO"/>
    <x v="3"/>
    <x v="0"/>
    <n v="185"/>
    <n v="18.5"/>
    <n v="254.70175438596499"/>
    <m/>
    <n v="122350.8772"/>
    <x v="0"/>
    <n v="15506.060600000001"/>
    <x v="584"/>
    <x v="0"/>
    <m/>
  </r>
  <r>
    <d v="2023-03-11T02:07:31"/>
    <x v="9"/>
    <n v="27"/>
    <s v="DURANGO DAVID JOSE"/>
    <x v="0"/>
    <x v="0"/>
    <n v="217"/>
    <n v="24.1111111111111"/>
    <n v="229.23157894736801"/>
    <m/>
    <n v="110115.7895"/>
    <x v="0"/>
    <n v="15506.060600000001"/>
    <x v="584"/>
    <x v="0"/>
    <m/>
  </r>
  <r>
    <d v="2023-03-11T02:07:32"/>
    <x v="9"/>
    <n v="28"/>
    <s v="RIVERA ANGEL"/>
    <x v="3"/>
    <x v="0"/>
    <n v="260"/>
    <n v="26"/>
    <n v="254.70175438596499"/>
    <s v="1 Descuento (Despachador fernando)"/>
    <n v="122350.8772"/>
    <x v="0"/>
    <n v="15506.060600000001"/>
    <x v="584"/>
    <x v="0"/>
    <m/>
  </r>
  <r>
    <d v="2023-03-11T02:07:32"/>
    <x v="9"/>
    <n v="29"/>
    <s v="VERENZUELA MARTINEZ ALEXANDER"/>
    <x v="0"/>
    <x v="0"/>
    <n v="219"/>
    <n v="24.3333333333333"/>
    <n v="229.23157894736801"/>
    <m/>
    <n v="110115.7895"/>
    <x v="0"/>
    <n v="15506.060600000001"/>
    <x v="584"/>
    <x v="0"/>
    <m/>
  </r>
  <r>
    <d v="2023-03-11T02:07:32"/>
    <x v="9"/>
    <n v="31"/>
    <s v="GIL CORDOBA MATEO"/>
    <x v="7"/>
    <x v="0"/>
    <n v="78"/>
    <n v="26"/>
    <n v="76.410526315789497"/>
    <m/>
    <n v="36705.263200000001"/>
    <x v="0"/>
    <n v="15506.060600000001"/>
    <x v="584"/>
    <x v="0"/>
    <m/>
  </r>
  <r>
    <d v="2023-03-11T02:07:32"/>
    <x v="1"/>
    <n v="32"/>
    <s v="JIMENEZ HERNANDEZ ESTEBAN CAMILO"/>
    <x v="0"/>
    <x v="0"/>
    <n v="257"/>
    <n v="28.5555555555556"/>
    <n v="229.23157894736801"/>
    <s v="1 Descuento (Jefe de ruta) "/>
    <n v="110115.7895"/>
    <x v="0"/>
    <n v="15506.060600000001"/>
    <x v="584"/>
    <x v="0"/>
    <m/>
  </r>
  <r>
    <d v="2023-03-11T02:07:32"/>
    <x v="1"/>
    <n v="34"/>
    <s v="MONTOYA OSPINA GILBERTO ANTONIO"/>
    <x v="1"/>
    <x v="3"/>
    <n v="269"/>
    <n v="24.454545454545499"/>
    <n v="280.171929824561"/>
    <m/>
    <n v="134585.96489999999"/>
    <x v="0"/>
    <n v="15506.060600000001"/>
    <x v="584"/>
    <x v="0"/>
    <m/>
  </r>
  <r>
    <d v="2023-03-11T02:07:33"/>
    <x v="1"/>
    <n v="36"/>
    <s v="MARTINEZ CHAVERRA LUIS NORBERTO"/>
    <x v="0"/>
    <x v="0"/>
    <n v="256"/>
    <n v="28.4444444444444"/>
    <n v="229.23157894736801"/>
    <m/>
    <n v="110115.7895"/>
    <x v="0"/>
    <n v="15506.060600000001"/>
    <x v="584"/>
    <x v="0"/>
    <m/>
  </r>
  <r>
    <d v="2023-03-11T02:07:33"/>
    <x v="1"/>
    <n v="37"/>
    <s v="HINCAPIE KEVIN"/>
    <x v="0"/>
    <x v="0"/>
    <n v="240"/>
    <n v="26.6666666666667"/>
    <n v="229.23157894736801"/>
    <m/>
    <n v="110115.7895"/>
    <x v="1"/>
    <n v="15506.060600000001"/>
    <x v="584"/>
    <x v="0"/>
    <m/>
  </r>
  <r>
    <d v="2023-03-11T02:07:33"/>
    <x v="1"/>
    <n v="38"/>
    <s v="GOMEZ FABIAN"/>
    <x v="3"/>
    <x v="3"/>
    <n v="264"/>
    <n v="26.4"/>
    <n v="254.70175438596499"/>
    <m/>
    <n v="122350.8772"/>
    <x v="0"/>
    <n v="15506.060600000001"/>
    <x v="584"/>
    <x v="0"/>
    <m/>
  </r>
  <r>
    <d v="2023-03-11T02:07:33"/>
    <x v="1"/>
    <n v="39"/>
    <s v="ORTEGA ARROYAVE JUAN PABLO"/>
    <x v="0"/>
    <x v="0"/>
    <n v="248"/>
    <n v="27.5555555555556"/>
    <n v="229.23157894736801"/>
    <m/>
    <n v="110115.7895"/>
    <x v="0"/>
    <n v="15506.060600000001"/>
    <x v="584"/>
    <x v="0"/>
    <m/>
  </r>
  <r>
    <d v="2023-03-11T02:07:33"/>
    <x v="1"/>
    <n v="40"/>
    <s v="OCAMPO OCAMPO ANTONIO JOSE"/>
    <x v="3"/>
    <x v="0"/>
    <n v="275"/>
    <n v="27.5"/>
    <n v="254.70175438596499"/>
    <m/>
    <n v="122350.8772"/>
    <x v="0"/>
    <n v="15506.060600000001"/>
    <x v="584"/>
    <x v="0"/>
    <m/>
  </r>
  <r>
    <d v="2023-03-11T02:07:34"/>
    <x v="1"/>
    <n v="41"/>
    <s v="GARCIA DAVID WILSON ALBERTO"/>
    <x v="3"/>
    <x v="0"/>
    <n v="261"/>
    <n v="26.1"/>
    <n v="254.70175438596499"/>
    <m/>
    <n v="122350.8772"/>
    <x v="1"/>
    <n v="15506.060600000001"/>
    <x v="584"/>
    <x v="0"/>
    <m/>
  </r>
  <r>
    <d v="2023-03-12T01:19:11"/>
    <x v="1"/>
    <n v="1"/>
    <s v="RUA DANIEL"/>
    <x v="0"/>
    <x v="0"/>
    <n v="208"/>
    <n v="23.1111111111111"/>
    <n v="216.837988826816"/>
    <m/>
    <n v="103918.9944"/>
    <x v="0"/>
    <n v="14546.875"/>
    <x v="585"/>
    <x v="0"/>
    <m/>
  </r>
  <r>
    <d v="2023-03-12T01:19:11"/>
    <x v="1"/>
    <n v="2"/>
    <s v="DAVID TORRES GEIDER"/>
    <x v="0"/>
    <x v="0"/>
    <n v="224"/>
    <n v="24.8888888888889"/>
    <n v="216.837988826816"/>
    <s v="4 Descuentos (Conducts y Jefe de ruta) "/>
    <n v="103918.9944"/>
    <x v="1"/>
    <n v="14546.875"/>
    <x v="585"/>
    <x v="0"/>
    <m/>
  </r>
  <r>
    <d v="2023-03-12T01:19:11"/>
    <x v="1"/>
    <n v="3"/>
    <s v="CANO JIMENEZ ESNEIDER"/>
    <x v="0"/>
    <x v="0"/>
    <n v="185"/>
    <n v="20.5555555555556"/>
    <n v="216.837988826816"/>
    <m/>
    <n v="103918.9944"/>
    <x v="0"/>
    <n v="14546.875"/>
    <x v="585"/>
    <x v="0"/>
    <m/>
  </r>
  <r>
    <d v="2023-03-12T01:19:11"/>
    <x v="1"/>
    <n v="7"/>
    <s v="DE OSSA TORRES CARLOS ANDRES"/>
    <x v="0"/>
    <x v="0"/>
    <n v="236"/>
    <n v="26.2222222222222"/>
    <n v="216.837988826816"/>
    <m/>
    <n v="103918.9944"/>
    <x v="1"/>
    <n v="14546.875"/>
    <x v="585"/>
    <x v="0"/>
    <m/>
  </r>
  <r>
    <d v="2023-03-12T01:19:12"/>
    <x v="1"/>
    <n v="8"/>
    <s v="VACA FIERRO ROBINSON"/>
    <x v="0"/>
    <x v="0"/>
    <n v="245"/>
    <n v="27.2222222222222"/>
    <n v="216.837988826816"/>
    <m/>
    <n v="103918.9944"/>
    <x v="1"/>
    <n v="14546.875"/>
    <x v="585"/>
    <x v="0"/>
    <m/>
  </r>
  <r>
    <d v="2023-03-12T01:19:12"/>
    <x v="1"/>
    <n v="10"/>
    <s v="PATIO MARIVEL"/>
    <x v="0"/>
    <x v="0"/>
    <n v="206"/>
    <n v="22.8888888888889"/>
    <n v="216.837988826816"/>
    <m/>
    <n v="103918.9944"/>
    <x v="0"/>
    <n v="14546.875"/>
    <x v="585"/>
    <x v="0"/>
    <m/>
  </r>
  <r>
    <d v="2023-03-12T01:19:12"/>
    <x v="9"/>
    <n v="11"/>
    <s v="MEJIA YEISON"/>
    <x v="10"/>
    <x v="3"/>
    <n v="88"/>
    <n v="22"/>
    <n v="96.372439478584695"/>
    <m/>
    <n v="46186.219700000001"/>
    <x v="0"/>
    <n v="14546.875"/>
    <x v="585"/>
    <x v="0"/>
    <m/>
  </r>
  <r>
    <d v="2023-03-12T01:19:12"/>
    <x v="9"/>
    <n v="12"/>
    <s v="MORALES CASTAEDA JONNY EDISON"/>
    <x v="0"/>
    <x v="1"/>
    <n v="195"/>
    <n v="21.6666666666667"/>
    <n v="216.837988826816"/>
    <m/>
    <n v="103918.9944"/>
    <x v="0"/>
    <n v="14546.875"/>
    <x v="585"/>
    <x v="0"/>
    <m/>
  </r>
  <r>
    <d v="2023-03-12T01:19:12"/>
    <x v="9"/>
    <n v="13"/>
    <s v="CHALARCA WILSON DE JESUS"/>
    <x v="0"/>
    <x v="0"/>
    <n v="238"/>
    <n v="26.4444444444444"/>
    <n v="216.837988826816"/>
    <m/>
    <n v="103918.9944"/>
    <x v="0"/>
    <n v="14546.875"/>
    <x v="585"/>
    <x v="0"/>
    <m/>
  </r>
  <r>
    <d v="2023-03-12T01:19:13"/>
    <x v="9"/>
    <n v="14"/>
    <s v="CARVAJAL SALAZAR HECTOR MARINO"/>
    <x v="6"/>
    <x v="0"/>
    <n v="190"/>
    <n v="23.75"/>
    <n v="192.74487895716899"/>
    <m/>
    <n v="92372.439499999993"/>
    <x v="1"/>
    <n v="14546.875"/>
    <x v="585"/>
    <x v="0"/>
    <m/>
  </r>
  <r>
    <d v="2023-03-12T01:19:13"/>
    <x v="9"/>
    <n v="17"/>
    <s v="ESTRADA DANIEL"/>
    <x v="0"/>
    <x v="1"/>
    <n v="200"/>
    <n v="22.2222222222222"/>
    <n v="216.837988826816"/>
    <s v="5 Descuentos (Transbordo)"/>
    <n v="103918.9944"/>
    <x v="0"/>
    <n v="14546.875"/>
    <x v="585"/>
    <x v="0"/>
    <m/>
  </r>
  <r>
    <d v="2023-03-12T01:19:13"/>
    <x v="9"/>
    <n v="20"/>
    <s v="TABORDA ROJAS DIEGO ALEJANDRO"/>
    <x v="4"/>
    <x v="0"/>
    <n v="187"/>
    <n v="26.714285714285701"/>
    <n v="168.65176908752301"/>
    <m/>
    <n v="80825.8845"/>
    <x v="0"/>
    <n v="14546.875"/>
    <x v="585"/>
    <x v="0"/>
    <m/>
  </r>
  <r>
    <d v="2023-03-12T01:19:13"/>
    <x v="9"/>
    <n v="21"/>
    <s v="MONSALVE OCAMPO EDISON GUSTAVO"/>
    <x v="1"/>
    <x v="3"/>
    <n v="251"/>
    <n v="22.818181818181799"/>
    <n v="265.02420856610797"/>
    <m/>
    <n v="127012.10430000001"/>
    <x v="0"/>
    <n v="14546.875"/>
    <x v="585"/>
    <x v="0"/>
    <m/>
  </r>
  <r>
    <d v="2023-03-12T01:19:13"/>
    <x v="9"/>
    <n v="22"/>
    <s v="QUIRAMA CASTAEDA JHON JADER"/>
    <x v="6"/>
    <x v="3"/>
    <n v="180"/>
    <n v="22.5"/>
    <n v="192.74487895716899"/>
    <m/>
    <n v="92372.439499999993"/>
    <x v="1"/>
    <n v="14546.875"/>
    <x v="585"/>
    <x v="0"/>
    <m/>
  </r>
  <r>
    <d v="2023-03-12T01:19:13"/>
    <x v="9"/>
    <n v="23"/>
    <s v="GIL BRAN DUVEIMAR"/>
    <x v="1"/>
    <x v="3"/>
    <n v="322"/>
    <n v="29.272727272727298"/>
    <n v="265.02420856610797"/>
    <m/>
    <n v="127012.10430000001"/>
    <x v="2"/>
    <n v="14546.875"/>
    <x v="585"/>
    <x v="0"/>
    <m/>
  </r>
  <r>
    <d v="2023-03-12T01:19:14"/>
    <x v="9"/>
    <n v="24"/>
    <s v="GRISALES VILLA JUAN DAVID"/>
    <x v="0"/>
    <x v="0"/>
    <n v="262"/>
    <n v="29.1111111111111"/>
    <n v="216.837988826816"/>
    <m/>
    <n v="103918.9944"/>
    <x v="0"/>
    <n v="14546.875"/>
    <x v="585"/>
    <x v="0"/>
    <m/>
  </r>
  <r>
    <d v="2023-03-12T01:19:14"/>
    <x v="9"/>
    <n v="26"/>
    <s v="FRANCO BRAVO JHOAN FERNANDO"/>
    <x v="4"/>
    <x v="1"/>
    <n v="145"/>
    <n v="20.714285714285701"/>
    <n v="168.65176908752301"/>
    <m/>
    <n v="80825.8845"/>
    <x v="0"/>
    <n v="14546.875"/>
    <x v="585"/>
    <x v="0"/>
    <m/>
  </r>
  <r>
    <d v="2023-03-12T01:19:14"/>
    <x v="9"/>
    <n v="27"/>
    <s v="DURANGO DAVID JOSE"/>
    <x v="11"/>
    <x v="3"/>
    <n v="43"/>
    <n v="21.5"/>
    <n v="48.186219739292397"/>
    <m/>
    <n v="23093.109899999999"/>
    <x v="0"/>
    <n v="14546.875"/>
    <x v="585"/>
    <x v="0"/>
    <m/>
  </r>
  <r>
    <d v="2023-03-12T01:19:15"/>
    <x v="9"/>
    <n v="28"/>
    <s v="RIVERA ANGEL"/>
    <x v="3"/>
    <x v="3"/>
    <n v="240"/>
    <n v="24"/>
    <n v="240.93109869646199"/>
    <m/>
    <n v="115465.5493"/>
    <x v="0"/>
    <n v="14546.875"/>
    <x v="585"/>
    <x v="0"/>
    <m/>
  </r>
  <r>
    <d v="2023-03-12T01:19:15"/>
    <x v="9"/>
    <n v="29"/>
    <s v="VERENZUELA MARTINEZ ALEXANDER"/>
    <x v="12"/>
    <x v="3"/>
    <n v="322"/>
    <n v="24.769230769230798"/>
    <n v="313.2104283054"/>
    <m/>
    <n v="150105.21419999999"/>
    <x v="0"/>
    <n v="14546.875"/>
    <x v="585"/>
    <x v="0"/>
    <m/>
  </r>
  <r>
    <d v="2023-03-12T01:19:15"/>
    <x v="1"/>
    <n v="31"/>
    <s v="DURANGO PAEZ GILDARDO"/>
    <x v="3"/>
    <x v="3"/>
    <n v="237"/>
    <n v="23.7"/>
    <n v="240.93109869646199"/>
    <s v="1 Descuento (Incidente con Usuario) "/>
    <n v="115465.5493"/>
    <x v="0"/>
    <n v="14546.875"/>
    <x v="585"/>
    <x v="0"/>
    <m/>
  </r>
  <r>
    <d v="2023-03-12T01:19:16"/>
    <x v="1"/>
    <n v="32"/>
    <s v="JIMENEZ HERNANDEZ ESTEBAN CAMILO"/>
    <x v="3"/>
    <x v="3"/>
    <n v="230"/>
    <n v="23"/>
    <n v="240.93109869646199"/>
    <m/>
    <n v="115465.5493"/>
    <x v="0"/>
    <n v="14546.875"/>
    <x v="585"/>
    <x v="0"/>
    <m/>
  </r>
  <r>
    <d v="2023-03-12T01:19:16"/>
    <x v="1"/>
    <n v="33"/>
    <s v="PINO YEISON"/>
    <x v="12"/>
    <x v="3"/>
    <n v="302"/>
    <n v="23.230769230769202"/>
    <n v="313.2104283054"/>
    <s v="1 Descuento (Despachador fernando) "/>
    <n v="150105.21419999999"/>
    <x v="0"/>
    <n v="14546.875"/>
    <x v="585"/>
    <x v="0"/>
    <m/>
  </r>
  <r>
    <d v="2023-03-12T01:19:16"/>
    <x v="1"/>
    <n v="34"/>
    <s v="MONTOYA OSPINA GILBERTO ANTONIO"/>
    <x v="1"/>
    <x v="1"/>
    <n v="266"/>
    <n v="24.181818181818201"/>
    <n v="265.02420856610797"/>
    <m/>
    <n v="127012.10430000001"/>
    <x v="0"/>
    <n v="14546.875"/>
    <x v="585"/>
    <x v="0"/>
    <m/>
  </r>
  <r>
    <d v="2023-03-12T01:19:16"/>
    <x v="1"/>
    <n v="35"/>
    <s v="URIBE HERRERA JUAN ESTEBAN"/>
    <x v="0"/>
    <x v="1"/>
    <n v="176"/>
    <n v="19.5555555555556"/>
    <n v="216.837988826816"/>
    <m/>
    <n v="103918.9944"/>
    <x v="1"/>
    <n v="14546.875"/>
    <x v="585"/>
    <x v="0"/>
    <m/>
  </r>
  <r>
    <d v="2023-03-12T01:19:17"/>
    <x v="1"/>
    <n v="36"/>
    <s v="LONDOO CADAVID DAVID SANTIAGO"/>
    <x v="3"/>
    <x v="3"/>
    <n v="207"/>
    <n v="20.7"/>
    <n v="240.93109869646199"/>
    <s v="1 Descuento (Despachador fernando) "/>
    <n v="115465.5493"/>
    <x v="0"/>
    <n v="14546.875"/>
    <x v="585"/>
    <x v="0"/>
    <m/>
  </r>
  <r>
    <d v="2023-03-12T01:19:17"/>
    <x v="1"/>
    <n v="37"/>
    <s v="HINCAPIE KEVIN"/>
    <x v="11"/>
    <x v="0"/>
    <n v="35"/>
    <n v="17.5"/>
    <n v="48.186219739292397"/>
    <m/>
    <n v="23093.109899999999"/>
    <x v="1"/>
    <n v="14546.875"/>
    <x v="585"/>
    <x v="0"/>
    <m/>
  </r>
  <r>
    <d v="2023-03-12T01:19:17"/>
    <x v="1"/>
    <n v="38"/>
    <s v="GIL CORDOBA MATEO"/>
    <x v="0"/>
    <x v="3"/>
    <n v="252"/>
    <n v="28"/>
    <n v="216.837988826816"/>
    <m/>
    <n v="103918.9944"/>
    <x v="0"/>
    <n v="14546.875"/>
    <x v="585"/>
    <x v="0"/>
    <m/>
  </r>
  <r>
    <d v="2023-03-12T01:19:17"/>
    <x v="1"/>
    <n v="39"/>
    <s v="ORTEGA ARROYAVE JUAN PABLO"/>
    <x v="4"/>
    <x v="0"/>
    <n v="159"/>
    <n v="22.714285714285701"/>
    <n v="168.65176908752301"/>
    <s v="1 Descuento (Jefe de ruta) "/>
    <n v="80825.8845"/>
    <x v="0"/>
    <n v="14546.875"/>
    <x v="585"/>
    <x v="0"/>
    <m/>
  </r>
  <r>
    <d v="2023-03-12T01:19:18"/>
    <x v="1"/>
    <n v="40"/>
    <s v="OCAMPO OCAMPO ANTONIO JOSE"/>
    <x v="0"/>
    <x v="0"/>
    <n v="232"/>
    <n v="25.7777777777778"/>
    <n v="216.837988826816"/>
    <m/>
    <n v="103918.9944"/>
    <x v="0"/>
    <n v="14546.875"/>
    <x v="585"/>
    <x v="0"/>
    <m/>
  </r>
  <r>
    <d v="2023-03-12T01:19:18"/>
    <x v="1"/>
    <n v="41"/>
    <s v="GARCIA DAVID WILSON ALBERTO"/>
    <x v="6"/>
    <x v="0"/>
    <n v="206"/>
    <n v="27.466666666666701"/>
    <n v="180.69832402234599"/>
    <m/>
    <n v="86599.161999999997"/>
    <x v="1"/>
    <n v="14546.875"/>
    <x v="585"/>
    <x v="0"/>
    <m/>
  </r>
  <r>
    <d v="2023-03-13T01:08:02"/>
    <x v="12"/>
    <n v="1"/>
    <s v="NARANJO USME DUVAN ANDRES"/>
    <x v="1"/>
    <x v="0"/>
    <n v="240"/>
    <n v="21.818181818181799"/>
    <n v="242.89189189189199"/>
    <s v="0"/>
    <n v="115945.94590000001"/>
    <x v="0"/>
    <n v="12294.1176"/>
    <x v="586"/>
    <x v="0"/>
    <m/>
  </r>
  <r>
    <d v="2023-03-13T01:08:02"/>
    <x v="12"/>
    <n v="3"/>
    <s v="CANO JIMENEZ ESNEIDER"/>
    <x v="0"/>
    <x v="0"/>
    <n v="193"/>
    <n v="21.4444444444444"/>
    <n v="198.72972972973"/>
    <s v="1 Descuento (Despachadora Isabel) "/>
    <n v="94864.8649"/>
    <x v="0"/>
    <n v="12294.1176"/>
    <x v="586"/>
    <x v="0"/>
    <m/>
  </r>
  <r>
    <d v="2023-03-13T01:08:02"/>
    <x v="12"/>
    <n v="5"/>
    <s v="MARTINEZ MANCO JUAN FELIPE"/>
    <x v="0"/>
    <x v="0"/>
    <n v="200"/>
    <n v="22.2222222222222"/>
    <n v="198.72972972973"/>
    <s v="5 Descuentos (Incidente con Usuarios 10/03 Rportado por Despachadora Isabel) "/>
    <n v="94864.8649"/>
    <x v="1"/>
    <n v="12294.1176"/>
    <x v="586"/>
    <x v="0"/>
    <m/>
  </r>
  <r>
    <d v="2023-03-13T01:08:02"/>
    <x v="12"/>
    <n v="7"/>
    <s v="DE OSSA TORRES CARLOS ANDRES"/>
    <x v="0"/>
    <x v="0"/>
    <n v="151"/>
    <n v="16.7777777777778"/>
    <n v="198.72972972973"/>
    <m/>
    <n v="94864.8649"/>
    <x v="1"/>
    <n v="12294.1176"/>
    <x v="586"/>
    <x v="0"/>
    <m/>
  </r>
  <r>
    <d v="2023-03-13T01:08:03"/>
    <x v="12"/>
    <n v="8"/>
    <s v="VACA FIERRO ROBINSON"/>
    <x v="1"/>
    <x v="0"/>
    <n v="274"/>
    <n v="24.909090909090899"/>
    <n v="242.89189189189199"/>
    <m/>
    <n v="115945.94590000001"/>
    <x v="1"/>
    <n v="12294.1176"/>
    <x v="586"/>
    <x v="0"/>
    <m/>
  </r>
  <r>
    <d v="2023-03-13T01:08:03"/>
    <x v="12"/>
    <n v="10"/>
    <s v="RUA DANIEL"/>
    <x v="9"/>
    <x v="0"/>
    <n v="250"/>
    <n v="20.8333333333333"/>
    <n v="264.97297297297303"/>
    <m/>
    <n v="126486.4865"/>
    <x v="0"/>
    <n v="12294.1176"/>
    <x v="586"/>
    <x v="0"/>
    <m/>
  </r>
  <r>
    <d v="2023-03-13T01:08:03"/>
    <x v="12"/>
    <n v="11"/>
    <s v="MEJIA YEISON"/>
    <x v="6"/>
    <x v="0"/>
    <n v="168"/>
    <n v="21"/>
    <n v="176.64864864864899"/>
    <m/>
    <n v="84324.324299999993"/>
    <x v="0"/>
    <n v="12294.1176"/>
    <x v="586"/>
    <x v="0"/>
    <m/>
  </r>
  <r>
    <d v="2023-03-13T01:08:04"/>
    <x v="12"/>
    <n v="12"/>
    <s v="LONDOO LOPERA DUVAN ANDRES"/>
    <x v="2"/>
    <x v="0"/>
    <n v="171"/>
    <n v="28.5"/>
    <n v="132.486486486486"/>
    <s v="3 Descuentos (Incidente con Usuario y despachadora Isabel)"/>
    <n v="63243.243199999997"/>
    <x v="0"/>
    <n v="12294.1176"/>
    <x v="586"/>
    <x v="0"/>
    <m/>
  </r>
  <r>
    <d v="2023-03-13T01:08:04"/>
    <x v="12"/>
    <n v="13"/>
    <s v="CHALARCA WILSON DE JESUS"/>
    <x v="0"/>
    <x v="0"/>
    <n v="187"/>
    <n v="20.7777777777778"/>
    <n v="198.72972972973"/>
    <m/>
    <n v="94864.8649"/>
    <x v="0"/>
    <n v="12294.1176"/>
    <x v="586"/>
    <x v="0"/>
    <m/>
  </r>
  <r>
    <d v="2023-03-13T01:08:04"/>
    <x v="12"/>
    <n v="14"/>
    <s v="MONTOYA OSPINA GILBERTO ANTONIO"/>
    <x v="12"/>
    <x v="0"/>
    <n v="331"/>
    <n v="25.461538461538499"/>
    <n v="287.05405405405401"/>
    <m/>
    <n v="137027.027"/>
    <x v="1"/>
    <n v="12294.1176"/>
    <x v="586"/>
    <x v="0"/>
    <m/>
  </r>
  <r>
    <d v="2023-03-13T01:08:04"/>
    <x v="12"/>
    <n v="17"/>
    <s v="ESTRADA DANIEL"/>
    <x v="12"/>
    <x v="0"/>
    <n v="266"/>
    <n v="20.461538461538499"/>
    <n v="287.05405405405401"/>
    <s v="3 Descuentos (Usuarios desubicados y Conduct) "/>
    <n v="137027.027"/>
    <x v="0"/>
    <n v="12294.1176"/>
    <x v="586"/>
    <x v="0"/>
    <m/>
  </r>
  <r>
    <d v="2023-03-13T01:08:05"/>
    <x v="12"/>
    <n v="19"/>
    <s v="BERMUDEZ HERNAN"/>
    <x v="10"/>
    <x v="1"/>
    <n v="105"/>
    <n v="26.25"/>
    <n v="88.324324324324294"/>
    <m/>
    <n v="42162.162199999999"/>
    <x v="0"/>
    <n v="12294.1176"/>
    <x v="586"/>
    <x v="0"/>
    <m/>
  </r>
  <r>
    <d v="2023-03-13T01:08:05"/>
    <x v="12"/>
    <n v="21"/>
    <s v="LONDOO LOPERA DUVAN ANDRES"/>
    <x v="8"/>
    <x v="0"/>
    <n v="86"/>
    <n v="17.2"/>
    <n v="110.40540540540501"/>
    <s v="2 Descuentos (Conducts) "/>
    <n v="52702.702700000002"/>
    <x v="0"/>
    <n v="12294.1176"/>
    <x v="586"/>
    <x v="0"/>
    <m/>
  </r>
  <r>
    <d v="2023-03-13T01:08:05"/>
    <x v="12"/>
    <n v="23"/>
    <s v="GIL BRAN DUVEIMAR"/>
    <x v="0"/>
    <x v="0"/>
    <n v="222"/>
    <n v="24.6666666666667"/>
    <n v="198.72972972973"/>
    <m/>
    <n v="94864.8649"/>
    <x v="2"/>
    <n v="12294.1176"/>
    <x v="586"/>
    <x v="0"/>
    <m/>
  </r>
  <r>
    <d v="2023-03-13T01:08:05"/>
    <x v="12"/>
    <n v="29"/>
    <s v="VALENCIA MENDOZA JHON"/>
    <x v="3"/>
    <x v="0"/>
    <n v="226"/>
    <n v="22.6"/>
    <n v="220.81081081081101"/>
    <m/>
    <n v="105405.4054"/>
    <x v="0"/>
    <n v="12294.1176"/>
    <x v="586"/>
    <x v="0"/>
    <m/>
  </r>
  <r>
    <d v="2023-03-13T01:08:06"/>
    <x v="12"/>
    <n v="36"/>
    <s v="LONDOO CADAVID DAVID SANTIAGO"/>
    <x v="3"/>
    <x v="0"/>
    <n v="198"/>
    <n v="19.8"/>
    <n v="220.81081081081101"/>
    <m/>
    <n v="105405.4054"/>
    <x v="0"/>
    <n v="12294.1176"/>
    <x v="586"/>
    <x v="0"/>
    <m/>
  </r>
  <r>
    <d v="2023-03-14T03:24:44"/>
    <x v="1"/>
    <n v="1"/>
    <s v="NARANJO USME DUVAN ANDRES"/>
    <x v="4"/>
    <x v="0"/>
    <n v="177"/>
    <n v="25.285714285714299"/>
    <n v="179.84229390681"/>
    <s v="1 Descuento (Usuario desubicado) "/>
    <n v="86421.146999999997"/>
    <x v="0"/>
    <n v="14965.625"/>
    <x v="587"/>
    <x v="0"/>
    <m/>
  </r>
  <r>
    <d v="2023-03-14T03:24:44"/>
    <x v="1"/>
    <n v="2"/>
    <s v="DAVID TORRES GEIDER"/>
    <x v="1"/>
    <x v="0"/>
    <n v="231"/>
    <n v="21"/>
    <n v="282.60931899641599"/>
    <m/>
    <n v="135804.65950000001"/>
    <x v="1"/>
    <n v="14965.625"/>
    <x v="587"/>
    <x v="0"/>
    <m/>
  </r>
  <r>
    <d v="2023-03-14T03:24:44"/>
    <x v="1"/>
    <n v="3"/>
    <s v="CANO JIMENEZ ESNEIDER"/>
    <x v="0"/>
    <x v="0"/>
    <n v="209"/>
    <n v="23.2222222222222"/>
    <n v="231.22580645161301"/>
    <m/>
    <n v="111112.9032"/>
    <x v="0"/>
    <n v="14965.625"/>
    <x v="587"/>
    <x v="0"/>
    <m/>
  </r>
  <r>
    <d v="2023-03-14T03:24:45"/>
    <x v="1"/>
    <n v="5"/>
    <s v="MARTINEZ MANCO JUAN FELIPE"/>
    <x v="2"/>
    <x v="3"/>
    <n v="206"/>
    <n v="31.692307692307701"/>
    <n v="166.99641577060899"/>
    <m/>
    <n v="80248.207899999994"/>
    <x v="1"/>
    <n v="14965.625"/>
    <x v="587"/>
    <x v="0"/>
    <m/>
  </r>
  <r>
    <d v="2023-03-14T03:24:45"/>
    <x v="1"/>
    <n v="7"/>
    <s v="DE OSSA TORRES CARLOS ANDRES"/>
    <x v="9"/>
    <x v="0"/>
    <n v="296"/>
    <n v="24.6666666666667"/>
    <n v="308.30107526881699"/>
    <s v="1 Descuento (Despachador fernando) "/>
    <n v="148150.53760000001"/>
    <x v="1"/>
    <n v="14965.625"/>
    <x v="587"/>
    <x v="0"/>
    <m/>
  </r>
  <r>
    <d v="2023-03-14T03:24:45"/>
    <x v="1"/>
    <n v="8"/>
    <s v="VACA FIERRO ROBINSON"/>
    <x v="15"/>
    <x v="0"/>
    <n v="337"/>
    <n v="22.466666666666701"/>
    <n v="385.37634408602202"/>
    <m/>
    <n v="185188.17199999999"/>
    <x v="1"/>
    <n v="14965.625"/>
    <x v="587"/>
    <x v="0"/>
    <m/>
  </r>
  <r>
    <d v="2023-03-14T03:24:46"/>
    <x v="1"/>
    <n v="10"/>
    <s v="PATIO MARIVEL"/>
    <x v="4"/>
    <x v="1"/>
    <n v="181"/>
    <n v="25.8571428571429"/>
    <n v="179.84229390681"/>
    <m/>
    <n v="86421.146999999997"/>
    <x v="0"/>
    <n v="14965.625"/>
    <x v="587"/>
    <x v="0"/>
    <m/>
  </r>
  <r>
    <d v="2023-03-14T03:24:46"/>
    <x v="9"/>
    <n v="11"/>
    <s v="MEJIA YEISON"/>
    <x v="8"/>
    <x v="0"/>
    <n v="132"/>
    <n v="26.4"/>
    <n v="128.45878136200699"/>
    <m/>
    <n v="61729.390700000004"/>
    <x v="0"/>
    <n v="14965.625"/>
    <x v="587"/>
    <x v="0"/>
    <m/>
  </r>
  <r>
    <d v="2023-03-14T03:24:46"/>
    <x v="9"/>
    <n v="12"/>
    <s v="MORALES CASTAEDA JONNY EDISON"/>
    <x v="6"/>
    <x v="0"/>
    <n v="251"/>
    <n v="31.375"/>
    <n v="205.53405017921099"/>
    <s v="JHOSIMAR HIGUITA Realiz 4 viajes donde moviliz 137 Usuarios "/>
    <n v="98767.025099999999"/>
    <x v="0"/>
    <n v="14965.625"/>
    <x v="587"/>
    <x v="0"/>
    <m/>
  </r>
  <r>
    <d v="2023-03-14T03:24:47"/>
    <x v="9"/>
    <n v="13"/>
    <s v="CHALARCA WILSON DE JESUS"/>
    <x v="0"/>
    <x v="0"/>
    <n v="248"/>
    <n v="27.5555555555556"/>
    <n v="231.22580645161301"/>
    <m/>
    <n v="111112.9032"/>
    <x v="0"/>
    <n v="14965.625"/>
    <x v="587"/>
    <x v="0"/>
    <m/>
  </r>
  <r>
    <d v="2023-03-14T03:24:47"/>
    <x v="9"/>
    <n v="14"/>
    <s v="LONDOO ORTIZ ARNOLD DAVID"/>
    <x v="4"/>
    <x v="0"/>
    <n v="193"/>
    <n v="27.571428571428601"/>
    <n v="179.84229390681"/>
    <s v="1 Descuento (Despachador estiven) "/>
    <n v="86421.146999999997"/>
    <x v="1"/>
    <n v="14965.625"/>
    <x v="587"/>
    <x v="0"/>
    <m/>
  </r>
  <r>
    <d v="2023-03-14T03:24:47"/>
    <x v="9"/>
    <n v="16"/>
    <s v="BARRANTES GALLEGO DANIEL CAMILO"/>
    <x v="6"/>
    <x v="0"/>
    <n v="203"/>
    <n v="23.882352941176499"/>
    <n v="218.379928315412"/>
    <s v="4 Descuentos (Incidente con Usuarios y Jefe de ruta) "/>
    <n v="104939.9642"/>
    <x v="0"/>
    <n v="14965.625"/>
    <x v="587"/>
    <x v="0"/>
    <m/>
  </r>
  <r>
    <d v="2023-03-14T03:24:47"/>
    <x v="9"/>
    <n v="17"/>
    <s v="GIL CORDOBA MATEO"/>
    <x v="3"/>
    <x v="0"/>
    <n v="268"/>
    <n v="26.8"/>
    <n v="256.91756272401398"/>
    <m/>
    <n v="123458.78140000001"/>
    <x v="0"/>
    <n v="14965.625"/>
    <x v="587"/>
    <x v="0"/>
    <m/>
  </r>
  <r>
    <d v="2023-03-14T03:24:48"/>
    <x v="9"/>
    <n v="18"/>
    <s v="LUJAN LOPERA FABIAN ALEXIS"/>
    <x v="10"/>
    <x v="0"/>
    <n v="99"/>
    <n v="24.75"/>
    <n v="102.76702508960599"/>
    <m/>
    <n v="49383.512499999997"/>
    <x v="0"/>
    <n v="14965.625"/>
    <x v="587"/>
    <x v="0"/>
    <m/>
  </r>
  <r>
    <d v="2023-03-14T03:24:48"/>
    <x v="9"/>
    <n v="20"/>
    <s v="LONDOO CADAVID DAVID SANTIAGO"/>
    <x v="0"/>
    <x v="0"/>
    <n v="219"/>
    <n v="24.3333333333333"/>
    <n v="231.22580645161301"/>
    <s v="1 Descuento (Transbordo) "/>
    <n v="111112.9032"/>
    <x v="0"/>
    <n v="14965.625"/>
    <x v="587"/>
    <x v="0"/>
    <m/>
  </r>
  <r>
    <d v="2023-03-14T03:24:48"/>
    <x v="1"/>
    <n v="22"/>
    <s v="QUIRAMA CASTAEDA JHON JADER"/>
    <x v="3"/>
    <x v="0"/>
    <n v="293"/>
    <n v="29.3"/>
    <n v="256.91756272401398"/>
    <s v="1 Descuento (Transbordo) "/>
    <n v="123458.78140000001"/>
    <x v="1"/>
    <n v="14965.625"/>
    <x v="587"/>
    <x v="0"/>
    <m/>
  </r>
  <r>
    <d v="2023-03-14T03:24:48"/>
    <x v="1"/>
    <n v="23"/>
    <s v="GIL BRAN DUVEIMAR"/>
    <x v="1"/>
    <x v="0"/>
    <n v="252"/>
    <n v="22.909090909090899"/>
    <n v="282.60931899641599"/>
    <s v="3 Descuentos (Conducts y Despachador fernando) "/>
    <n v="135804.65950000001"/>
    <x v="2"/>
    <n v="14965.625"/>
    <x v="587"/>
    <x v="0"/>
    <m/>
  </r>
  <r>
    <d v="2023-03-14T03:24:49"/>
    <x v="1"/>
    <n v="24"/>
    <s v="GRISALES VILLA JUAN DAVID"/>
    <x v="1"/>
    <x v="0"/>
    <n v="251"/>
    <n v="22.818181818181799"/>
    <n v="282.60931899641599"/>
    <m/>
    <n v="135804.65950000001"/>
    <x v="0"/>
    <n v="14965.625"/>
    <x v="587"/>
    <x v="0"/>
    <m/>
  </r>
  <r>
    <d v="2023-03-14T03:24:49"/>
    <x v="1"/>
    <n v="26"/>
    <s v="ESPINOZA CHAVARRIA GUILLERMO LEON"/>
    <x v="0"/>
    <x v="0"/>
    <n v="192"/>
    <n v="21.3333333333333"/>
    <n v="231.22580645161301"/>
    <m/>
    <n v="111112.9032"/>
    <x v="0"/>
    <n v="14965.625"/>
    <x v="587"/>
    <x v="0"/>
    <m/>
  </r>
  <r>
    <d v="2023-03-14T03:24:49"/>
    <x v="1"/>
    <n v="27"/>
    <s v="HENAO MUOZ FERNEY"/>
    <x v="3"/>
    <x v="0"/>
    <n v="266"/>
    <n v="25.3333333333333"/>
    <n v="269.76344086021498"/>
    <s v="1 Descuento (Despachador fernando) "/>
    <n v="129631.72040000001"/>
    <x v="0"/>
    <n v="14965.625"/>
    <x v="587"/>
    <x v="0"/>
    <m/>
  </r>
  <r>
    <d v="2023-03-14T03:24:49"/>
    <x v="1"/>
    <n v="28"/>
    <s v="RIVERA ANGEL"/>
    <x v="0"/>
    <x v="0"/>
    <n v="205"/>
    <n v="22.7777777777778"/>
    <n v="231.22580645161301"/>
    <s v="2 Descuentos (Conducts) "/>
    <n v="111112.9032"/>
    <x v="0"/>
    <n v="14965.625"/>
    <x v="587"/>
    <x v="0"/>
    <m/>
  </r>
  <r>
    <d v="2023-03-14T03:24:50"/>
    <x v="1"/>
    <n v="29"/>
    <s v="VERENZUELA MARTINEZ ALEXANDER"/>
    <x v="3"/>
    <x v="0"/>
    <n v="291"/>
    <n v="29.1"/>
    <n v="256.91756272401398"/>
    <m/>
    <n v="123458.78140000001"/>
    <x v="0"/>
    <n v="14965.625"/>
    <x v="587"/>
    <x v="0"/>
    <m/>
  </r>
  <r>
    <d v="2023-03-14T03:24:50"/>
    <x v="9"/>
    <n v="31"/>
    <s v="DURANGO PAEZ GILDARDO"/>
    <x v="0"/>
    <x v="0"/>
    <n v="259"/>
    <n v="28.7777777777778"/>
    <n v="231.22580645161301"/>
    <m/>
    <n v="111112.9032"/>
    <x v="0"/>
    <n v="14965.625"/>
    <x v="587"/>
    <x v="0"/>
    <m/>
  </r>
  <r>
    <d v="2023-03-14T03:24:50"/>
    <x v="9"/>
    <n v="32"/>
    <s v="JIMENEZ HERNANDEZ ESTEBAN CAMILO"/>
    <x v="0"/>
    <x v="0"/>
    <n v="243"/>
    <n v="27"/>
    <n v="231.22580645161301"/>
    <m/>
    <n v="111112.9032"/>
    <x v="0"/>
    <n v="14965.625"/>
    <x v="587"/>
    <x v="0"/>
    <m/>
  </r>
  <r>
    <d v="2023-03-14T03:24:50"/>
    <x v="9"/>
    <n v="33"/>
    <s v="PINO YEISON"/>
    <x v="9"/>
    <x v="0"/>
    <n v="349"/>
    <n v="29.0833333333333"/>
    <n v="308.30107526881699"/>
    <s v="3 Descuentos (Conducts) "/>
    <n v="148150.53760000001"/>
    <x v="0"/>
    <n v="14965.625"/>
    <x v="587"/>
    <x v="0"/>
    <m/>
  </r>
  <r>
    <d v="2023-03-14T03:24:51"/>
    <x v="9"/>
    <n v="34"/>
    <s v="MONTOYA OSPINA GILBERTO ANTONIO"/>
    <x v="2"/>
    <x v="0"/>
    <n v="158"/>
    <n v="26.3333333333333"/>
    <n v="154.15053763440901"/>
    <m/>
    <n v="74075.268800000005"/>
    <x v="0"/>
    <n v="14965.625"/>
    <x v="587"/>
    <x v="0"/>
    <m/>
  </r>
  <r>
    <d v="2023-03-14T03:24:51"/>
    <x v="9"/>
    <n v="35"/>
    <s v="URIBE HERRERA JUAN ESTEBAN"/>
    <x v="3"/>
    <x v="0"/>
    <n v="232"/>
    <n v="23.2"/>
    <n v="256.91756272401398"/>
    <m/>
    <n v="123458.78140000001"/>
    <x v="1"/>
    <n v="14965.625"/>
    <x v="587"/>
    <x v="0"/>
    <m/>
  </r>
  <r>
    <d v="2023-03-14T03:24:51"/>
    <x v="9"/>
    <n v="36"/>
    <s v="MARTINEZ CHAVERRA LUIS NORBERTO"/>
    <x v="3"/>
    <x v="0"/>
    <n v="307"/>
    <n v="30.7"/>
    <n v="256.91756272401398"/>
    <s v="12 Descuentos (Transbordo veh 16) "/>
    <n v="123458.78140000001"/>
    <x v="0"/>
    <n v="14965.625"/>
    <x v="587"/>
    <x v="0"/>
    <m/>
  </r>
  <r>
    <d v="2023-03-14T03:24:51"/>
    <x v="9"/>
    <n v="37"/>
    <s v="PIEDRAHITA MADRID SANTIAGO"/>
    <x v="6"/>
    <x v="0"/>
    <n v="214"/>
    <n v="26.75"/>
    <n v="205.53405017921099"/>
    <m/>
    <n v="98767.025099999999"/>
    <x v="1"/>
    <n v="14965.625"/>
    <x v="587"/>
    <x v="0"/>
    <m/>
  </r>
  <r>
    <d v="2023-03-14T03:24:52"/>
    <x v="9"/>
    <n v="40"/>
    <s v="OCAMPO OCAMPO ANTONIO JOSE"/>
    <x v="3"/>
    <x v="0"/>
    <n v="281"/>
    <n v="28.1"/>
    <n v="256.91756272401398"/>
    <s v="1 Descuento (Despachador estiven) "/>
    <n v="123458.78140000001"/>
    <x v="0"/>
    <n v="14965.625"/>
    <x v="587"/>
    <x v="0"/>
    <m/>
  </r>
  <r>
    <d v="2023-03-14T03:24:52"/>
    <x v="9"/>
    <n v="41"/>
    <s v="GARCIA DAVID WILSON ALBERTO"/>
    <x v="2"/>
    <x v="0"/>
    <n v="125"/>
    <n v="19.230769230769202"/>
    <n v="166.99641577060899"/>
    <m/>
    <n v="80248.207899999994"/>
    <x v="1"/>
    <n v="14965.625"/>
    <x v="587"/>
    <x v="0"/>
    <m/>
  </r>
  <r>
    <d v="2023-03-15T02:12:38"/>
    <x v="9"/>
    <n v="1"/>
    <s v="NARANJO USME DUVAN ANDRES"/>
    <x v="10"/>
    <x v="0"/>
    <n v="149"/>
    <n v="33.1111111111111"/>
    <n v="116.279359430605"/>
    <s v="2 Descuentos (Usuarios desubicados) "/>
    <n v="55889.679700000001"/>
    <x v="0"/>
    <n v="13463.636399999999"/>
    <x v="588"/>
    <x v="0"/>
    <m/>
  </r>
  <r>
    <d v="2023-03-15T02:12:39"/>
    <x v="9"/>
    <n v="2"/>
    <s v="DAVID TORRES GEIDER"/>
    <x v="1"/>
    <x v="0"/>
    <n v="272"/>
    <n v="24.727272727272702"/>
    <n v="284.23843416370102"/>
    <s v="1 Descuento (Usuario desubicado) "/>
    <n v="136619.21710000001"/>
    <x v="1"/>
    <n v="13463.636399999999"/>
    <x v="588"/>
    <x v="0"/>
    <m/>
  </r>
  <r>
    <d v="2023-03-15T02:12:39"/>
    <x v="9"/>
    <n v="3"/>
    <s v="CANO JIMENEZ ESNEIDER"/>
    <x v="8"/>
    <x v="0"/>
    <n v="91"/>
    <n v="18.2"/>
    <n v="129.19928825622799"/>
    <m/>
    <n v="62099.644099999998"/>
    <x v="0"/>
    <n v="13463.636399999999"/>
    <x v="588"/>
    <x v="0"/>
    <m/>
  </r>
  <r>
    <d v="2023-03-15T02:12:39"/>
    <x v="9"/>
    <n v="5"/>
    <s v="MARTINEZ MANCO JUAN FELIPE"/>
    <x v="0"/>
    <x v="0"/>
    <n v="288"/>
    <n v="32"/>
    <n v="232.55871886121"/>
    <m/>
    <n v="111779.3594"/>
    <x v="1"/>
    <n v="13463.636399999999"/>
    <x v="588"/>
    <x v="0"/>
    <m/>
  </r>
  <r>
    <d v="2023-03-15T02:12:39"/>
    <x v="9"/>
    <n v="7"/>
    <s v="DE OSSA TORRES CARLOS ANDRES"/>
    <x v="0"/>
    <x v="0"/>
    <n v="343"/>
    <n v="38.1111111111111"/>
    <n v="232.55871886121"/>
    <s v="19 Descuentos (Transbordo veh 01 e Incidente con Usuarios) "/>
    <n v="111779.3594"/>
    <x v="1"/>
    <n v="13463.636399999999"/>
    <x v="588"/>
    <x v="0"/>
    <m/>
  </r>
  <r>
    <d v="2023-03-15T02:12:39"/>
    <x v="9"/>
    <n v="8"/>
    <s v="VACA FIERRO ROBINSON"/>
    <x v="9"/>
    <x v="0"/>
    <n v="288"/>
    <n v="24"/>
    <n v="310.07829181494702"/>
    <s v="4 Descuentos (Despachadora Isabel y Estiven, Conducts) "/>
    <n v="149039.1459"/>
    <x v="1"/>
    <n v="13463.636399999999"/>
    <x v="588"/>
    <x v="0"/>
    <m/>
  </r>
  <r>
    <d v="2023-03-15T02:12:39"/>
    <x v="9"/>
    <n v="10"/>
    <s v="PATIO MARIVEL"/>
    <x v="4"/>
    <x v="0"/>
    <n v="206"/>
    <n v="29.428571428571399"/>
    <n v="180.87900355871901"/>
    <m/>
    <n v="86939.501799999998"/>
    <x v="0"/>
    <n v="13463.636399999999"/>
    <x v="588"/>
    <x v="0"/>
    <m/>
  </r>
  <r>
    <d v="2023-03-15T02:12:40"/>
    <x v="1"/>
    <n v="12"/>
    <s v="HIGUITA JHOSIMAR"/>
    <x v="10"/>
    <x v="0"/>
    <n v="88"/>
    <n v="25.1428571428571"/>
    <n v="90.439501779359404"/>
    <m/>
    <n v="43469.750899999999"/>
    <x v="0"/>
    <n v="13463.636399999999"/>
    <x v="588"/>
    <x v="0"/>
    <m/>
  </r>
  <r>
    <d v="2023-03-15T02:12:40"/>
    <x v="1"/>
    <n v="13"/>
    <s v="CHALARCA WILSON DE JESUS"/>
    <x v="3"/>
    <x v="0"/>
    <n v="296"/>
    <n v="29.6"/>
    <n v="258.39857651245597"/>
    <m/>
    <n v="124199.2883"/>
    <x v="0"/>
    <n v="13463.636399999999"/>
    <x v="588"/>
    <x v="0"/>
    <m/>
  </r>
  <r>
    <d v="2023-03-15T02:12:40"/>
    <x v="1"/>
    <n v="14"/>
    <s v="LONDOO ORTIZ ARNOLD DAVID"/>
    <x v="1"/>
    <x v="0"/>
    <n v="263"/>
    <n v="23.909090909090899"/>
    <n v="284.23843416370102"/>
    <s v="2 Descuentos (Propietario) "/>
    <n v="136619.21710000001"/>
    <x v="1"/>
    <n v="13463.636399999999"/>
    <x v="588"/>
    <x v="0"/>
    <m/>
  </r>
  <r>
    <d v="2023-03-15T02:12:40"/>
    <x v="1"/>
    <n v="16"/>
    <s v="BARRANTES GALLEGO DANIEL CAMILO"/>
    <x v="8"/>
    <x v="0"/>
    <n v="135"/>
    <n v="27"/>
    <n v="129.19928825622799"/>
    <m/>
    <n v="62099.644099999998"/>
    <x v="0"/>
    <n v="13463.636399999999"/>
    <x v="588"/>
    <x v="0"/>
    <m/>
  </r>
  <r>
    <d v="2023-03-15T02:12:40"/>
    <x v="1"/>
    <n v="17"/>
    <s v="ESTRADA DANIEL"/>
    <x v="6"/>
    <x v="0"/>
    <n v="201"/>
    <n v="23.647058823529399"/>
    <n v="219.63879003558699"/>
    <m/>
    <n v="105569.395"/>
    <x v="0"/>
    <n v="13463.636399999999"/>
    <x v="588"/>
    <x v="0"/>
    <m/>
  </r>
  <r>
    <d v="2023-03-15T02:12:40"/>
    <x v="1"/>
    <n v="18"/>
    <s v="RENDON VIANA HUMBERTO DE JESUS"/>
    <x v="9"/>
    <x v="0"/>
    <n v="308"/>
    <n v="25.6666666666667"/>
    <n v="310.07829181494702"/>
    <m/>
    <n v="149039.1459"/>
    <x v="0"/>
    <n v="13463.636399999999"/>
    <x v="588"/>
    <x v="0"/>
    <m/>
  </r>
  <r>
    <d v="2023-03-15T02:12:41"/>
    <x v="1"/>
    <n v="19"/>
    <s v="BERMUDEZ HERNAN"/>
    <x v="10"/>
    <x v="0"/>
    <n v="97"/>
    <n v="21.5555555555556"/>
    <n v="116.279359430605"/>
    <m/>
    <n v="55889.679700000001"/>
    <x v="0"/>
    <n v="13463.636399999999"/>
    <x v="588"/>
    <x v="0"/>
    <m/>
  </r>
  <r>
    <d v="2023-03-15T02:12:41"/>
    <x v="1"/>
    <n v="20"/>
    <s v="TABORDA ROJAS DIEGO ALEJANDRO"/>
    <x v="10"/>
    <x v="0"/>
    <n v="74"/>
    <n v="18.5"/>
    <n v="103.35943060498199"/>
    <m/>
    <n v="49679.715300000003"/>
    <x v="0"/>
    <n v="13463.636399999999"/>
    <x v="588"/>
    <x v="0"/>
    <m/>
  </r>
  <r>
    <d v="2023-03-15T02:12:41"/>
    <x v="9"/>
    <n v="21"/>
    <s v="MONSALVE OCAMPO EDISON GUSTAVO"/>
    <x v="11"/>
    <x v="0"/>
    <n v="28"/>
    <n v="14"/>
    <n v="51.679715302491097"/>
    <m/>
    <n v="24839.8577"/>
    <x v="0"/>
    <n v="13463.636399999999"/>
    <x v="588"/>
    <x v="0"/>
    <m/>
  </r>
  <r>
    <d v="2023-03-15T02:12:41"/>
    <x v="9"/>
    <n v="22"/>
    <s v="QUIRAMA CASTAEDA JHON JADER"/>
    <x v="3"/>
    <x v="0"/>
    <n v="258"/>
    <n v="25.8"/>
    <n v="258.39857651245597"/>
    <m/>
    <n v="124199.2883"/>
    <x v="1"/>
    <n v="13463.636399999999"/>
    <x v="588"/>
    <x v="0"/>
    <m/>
  </r>
  <r>
    <d v="2023-03-15T02:12:41"/>
    <x v="9"/>
    <n v="23"/>
    <s v="GIL BRAN DUVEIMAR"/>
    <x v="3"/>
    <x v="0"/>
    <n v="291"/>
    <n v="29.1"/>
    <n v="258.39857651245597"/>
    <s v="2 Descuentos (Propietario) "/>
    <n v="124199.2883"/>
    <x v="2"/>
    <n v="13463.636399999999"/>
    <x v="588"/>
    <x v="0"/>
    <m/>
  </r>
  <r>
    <d v="2023-03-15T02:12:41"/>
    <x v="9"/>
    <n v="24"/>
    <s v="GRISALES VILLA JUAN DAVID"/>
    <x v="6"/>
    <x v="0"/>
    <n v="214"/>
    <n v="26.75"/>
    <n v="206.71886120996399"/>
    <s v="MATEO GIL Realiz 1 viaje donde moviliz 27 Usuarios "/>
    <n v="99359.430600000007"/>
    <x v="0"/>
    <n v="13463.636399999999"/>
    <x v="588"/>
    <x v="0"/>
    <m/>
  </r>
  <r>
    <d v="2023-03-15T02:12:41"/>
    <x v="9"/>
    <n v="26"/>
    <s v="ESPINOZA CHAVARRIA GUILLERMO LEON"/>
    <x v="6"/>
    <x v="0"/>
    <n v="189"/>
    <n v="23.625"/>
    <n v="206.71886120996399"/>
    <m/>
    <n v="99359.430600000007"/>
    <x v="0"/>
    <n v="13463.636399999999"/>
    <x v="588"/>
    <x v="0"/>
    <m/>
  </r>
  <r>
    <d v="2023-03-15T02:12:42"/>
    <x v="9"/>
    <n v="27"/>
    <s v="DURANGO DAVID JOSE"/>
    <x v="3"/>
    <x v="0"/>
    <n v="198"/>
    <n v="19.8"/>
    <n v="258.39857651245597"/>
    <m/>
    <n v="124199.2883"/>
    <x v="0"/>
    <n v="13463.636399999999"/>
    <x v="588"/>
    <x v="0"/>
    <m/>
  </r>
  <r>
    <d v="2023-03-15T02:12:42"/>
    <x v="9"/>
    <n v="29"/>
    <s v="VERENZUELA MARTINEZ ALEXANDER"/>
    <x v="6"/>
    <x v="0"/>
    <n v="232"/>
    <n v="29"/>
    <n v="206.71886120996399"/>
    <m/>
    <n v="99359.430600000007"/>
    <x v="0"/>
    <n v="13463.636399999999"/>
    <x v="588"/>
    <x v="0"/>
    <m/>
  </r>
  <r>
    <d v="2023-03-15T02:12:42"/>
    <x v="1"/>
    <n v="31"/>
    <s v="DURANGO PAEZ GILDARDO"/>
    <x v="3"/>
    <x v="0"/>
    <n v="205"/>
    <n v="20.5"/>
    <n v="258.39857651245597"/>
    <m/>
    <n v="124199.2883"/>
    <x v="0"/>
    <n v="13463.636399999999"/>
    <x v="588"/>
    <x v="0"/>
    <m/>
  </r>
  <r>
    <d v="2023-03-15T02:12:42"/>
    <x v="1"/>
    <n v="32"/>
    <s v="JIMENEZ HERNANDEZ ESTEBAN CAMILO"/>
    <x v="3"/>
    <x v="0"/>
    <n v="262"/>
    <n v="26.2"/>
    <n v="258.39857651245597"/>
    <s v="1 Descuento (Despachador estiven) "/>
    <n v="124199.2883"/>
    <x v="0"/>
    <n v="13463.636399999999"/>
    <x v="588"/>
    <x v="0"/>
    <m/>
  </r>
  <r>
    <d v="2023-03-15T02:12:42"/>
    <x v="1"/>
    <n v="33"/>
    <s v="PINO YEISON"/>
    <x v="12"/>
    <x v="0"/>
    <n v="317"/>
    <n v="24.384615384615401"/>
    <n v="335.91814946619201"/>
    <s v="1 Descuento (Conduct)"/>
    <n v="161459.0747"/>
    <x v="0"/>
    <n v="13463.636399999999"/>
    <x v="588"/>
    <x v="0"/>
    <m/>
  </r>
  <r>
    <d v="2023-03-15T02:12:42"/>
    <x v="1"/>
    <n v="34"/>
    <s v="MONTOYA OSPINA GILBERTO ANTONIO"/>
    <x v="9"/>
    <x v="0"/>
    <n v="370"/>
    <n v="30.8333333333333"/>
    <n v="310.07829181494702"/>
    <m/>
    <n v="149039.1459"/>
    <x v="0"/>
    <n v="13463.636399999999"/>
    <x v="588"/>
    <x v="0"/>
    <m/>
  </r>
  <r>
    <d v="2023-03-15T02:12:43"/>
    <x v="1"/>
    <n v="35"/>
    <s v="URIBE HERRERA JUAN ESTEBAN"/>
    <x v="9"/>
    <x v="0"/>
    <n v="349"/>
    <n v="29.0833333333333"/>
    <n v="310.07829181494702"/>
    <m/>
    <n v="149039.1459"/>
    <x v="1"/>
    <n v="13463.636399999999"/>
    <x v="588"/>
    <x v="0"/>
    <m/>
  </r>
  <r>
    <d v="2023-03-15T02:12:43"/>
    <x v="1"/>
    <n v="36"/>
    <s v="MARTINEZ CHAVERRA LUIS NORBERTO"/>
    <x v="1"/>
    <x v="0"/>
    <n v="236"/>
    <n v="21.454545454545499"/>
    <n v="284.23843416370102"/>
    <s v="1 Descuento (Cnduct) "/>
    <n v="136619.21710000001"/>
    <x v="0"/>
    <n v="13463.636399999999"/>
    <x v="588"/>
    <x v="0"/>
    <m/>
  </r>
  <r>
    <d v="2023-03-15T02:12:43"/>
    <x v="1"/>
    <n v="37"/>
    <s v="HINCAPIE KEVIN"/>
    <x v="3"/>
    <x v="0"/>
    <n v="214"/>
    <n v="21.4"/>
    <n v="258.39857651245597"/>
    <m/>
    <n v="124199.2883"/>
    <x v="1"/>
    <n v="13463.636399999999"/>
    <x v="588"/>
    <x v="0"/>
    <m/>
  </r>
  <r>
    <d v="2023-03-15T02:12:43"/>
    <x v="1"/>
    <n v="38"/>
    <s v="GOMEZ FABIAN"/>
    <x v="1"/>
    <x v="0"/>
    <n v="271"/>
    <n v="24.636363636363601"/>
    <n v="284.23843416370102"/>
    <s v="1 Descuento (Despachador fernando) "/>
    <n v="136619.21710000001"/>
    <x v="0"/>
    <n v="13463.636399999999"/>
    <x v="588"/>
    <x v="0"/>
    <m/>
  </r>
  <r>
    <d v="2023-03-15T02:12:43"/>
    <x v="1"/>
    <n v="40"/>
    <s v="OCAMPO OCAMPO ANTONIO JOSE"/>
    <x v="1"/>
    <x v="0"/>
    <n v="276"/>
    <n v="25.090909090909101"/>
    <n v="284.23843416370102"/>
    <m/>
    <n v="136619.21710000001"/>
    <x v="0"/>
    <n v="13463.636399999999"/>
    <x v="588"/>
    <x v="0"/>
    <m/>
  </r>
  <r>
    <d v="2023-03-15T02:12:43"/>
    <x v="9"/>
    <n v="41"/>
    <s v="GARCIA DAVID WILSON ALBERTO"/>
    <x v="0"/>
    <x v="0"/>
    <n v="252"/>
    <n v="28"/>
    <n v="232.55871886121"/>
    <m/>
    <n v="111779.3594"/>
    <x v="1"/>
    <n v="13463.636399999999"/>
    <x v="588"/>
    <x v="0"/>
    <m/>
  </r>
  <r>
    <d v="2023-03-16T02:49:17"/>
    <x v="1"/>
    <n v="2"/>
    <s v="DAVID TORRES GEIDER"/>
    <x v="0"/>
    <x v="0"/>
    <n v="232"/>
    <n v="25.7777777777778"/>
    <n v="231.786096256684"/>
    <s v="1 Descuento (Propietario) "/>
    <n v="111393.0481"/>
    <x v="1"/>
    <n v="14017.6471"/>
    <x v="589"/>
    <x v="0"/>
    <m/>
  </r>
  <r>
    <d v="2023-03-16T02:49:17"/>
    <x v="1"/>
    <n v="3"/>
    <s v="CANO JIMENEZ ESNEIDER"/>
    <x v="8"/>
    <x v="3"/>
    <n v="104"/>
    <n v="20.8"/>
    <n v="128.77005347593601"/>
    <m/>
    <n v="61885.026700000002"/>
    <x v="0"/>
    <n v="14017.6471"/>
    <x v="589"/>
    <x v="0"/>
    <m/>
  </r>
  <r>
    <d v="2023-03-16T02:49:17"/>
    <x v="1"/>
    <n v="5"/>
    <s v="MARTINEZ MANCO JUAN FELIPE"/>
    <x v="0"/>
    <x v="0"/>
    <n v="263"/>
    <n v="29.2222222222222"/>
    <n v="231.786096256684"/>
    <m/>
    <n v="111393.0481"/>
    <x v="1"/>
    <n v="14017.6471"/>
    <x v="589"/>
    <x v="0"/>
    <m/>
  </r>
  <r>
    <d v="2023-03-16T02:49:17"/>
    <x v="1"/>
    <n v="6"/>
    <s v="JIMENEZ HERNANDEZ ESTEBAN CAMILO"/>
    <x v="4"/>
    <x v="0"/>
    <n v="161"/>
    <n v="23"/>
    <n v="180.27807486630999"/>
    <m/>
    <n v="86639.037400000001"/>
    <x v="0"/>
    <n v="14017.6471"/>
    <x v="589"/>
    <x v="0"/>
    <m/>
  </r>
  <r>
    <d v="2023-03-16T02:49:18"/>
    <x v="1"/>
    <n v="7"/>
    <s v="DE OSSA TORRES CARLOS ANDRES"/>
    <x v="3"/>
    <x v="3"/>
    <n v="309"/>
    <n v="30.9"/>
    <n v="257.54010695187202"/>
    <m/>
    <n v="123770.05349999999"/>
    <x v="1"/>
    <n v="14017.6471"/>
    <x v="589"/>
    <x v="0"/>
    <m/>
  </r>
  <r>
    <d v="2023-03-16T02:49:18"/>
    <x v="1"/>
    <n v="8"/>
    <s v="VACA FIERRO ROBINSON"/>
    <x v="12"/>
    <x v="3"/>
    <n v="298"/>
    <n v="22.923076923076898"/>
    <n v="334.80213903743299"/>
    <s v="4 Descuentos (Conducts,  Usuario desubicado y Despachador fernando) "/>
    <n v="160901.06950000001"/>
    <x v="1"/>
    <n v="14017.6471"/>
    <x v="589"/>
    <x v="0"/>
    <m/>
  </r>
  <r>
    <d v="2023-03-16T02:49:18"/>
    <x v="1"/>
    <n v="9"/>
    <s v="RIVERA ANGEL"/>
    <x v="5"/>
    <x v="3"/>
    <n v="26"/>
    <n v="26"/>
    <n v="25.754010695187201"/>
    <m/>
    <n v="12377.005300000001"/>
    <x v="0"/>
    <n v="14017.6471"/>
    <x v="589"/>
    <x v="0"/>
    <m/>
  </r>
  <r>
    <d v="2023-03-16T02:49:18"/>
    <x v="1"/>
    <n v="10"/>
    <s v="PIEDRAHITA MADRID SANTIAGO"/>
    <x v="4"/>
    <x v="0"/>
    <n v="157"/>
    <n v="22.428571428571399"/>
    <n v="180.27807486630999"/>
    <m/>
    <n v="86639.037400000001"/>
    <x v="0"/>
    <n v="14017.6471"/>
    <x v="589"/>
    <x v="0"/>
    <m/>
  </r>
  <r>
    <d v="2023-03-16T02:49:18"/>
    <x v="9"/>
    <n v="11"/>
    <s v="MEJIA YEISON"/>
    <x v="0"/>
    <x v="3"/>
    <n v="251"/>
    <n v="27.8888888888889"/>
    <n v="231.786096256684"/>
    <m/>
    <n v="111393.0481"/>
    <x v="0"/>
    <n v="14017.6471"/>
    <x v="589"/>
    <x v="0"/>
    <m/>
  </r>
  <r>
    <d v="2023-03-16T02:49:18"/>
    <x v="9"/>
    <n v="12"/>
    <s v="HIGUITA JHOSIMAR"/>
    <x v="0"/>
    <x v="3"/>
    <n v="257"/>
    <n v="28.5555555555556"/>
    <n v="231.786096256684"/>
    <s v="1 Descuento (Despachador estiven) "/>
    <n v="111393.0481"/>
    <x v="0"/>
    <n v="14017.6471"/>
    <x v="589"/>
    <x v="0"/>
    <m/>
  </r>
  <r>
    <d v="2023-03-16T02:49:19"/>
    <x v="9"/>
    <n v="13"/>
    <s v="CHALARCA WILSON DE JESUS"/>
    <x v="6"/>
    <x v="3"/>
    <n v="255"/>
    <n v="31.875"/>
    <n v="206.03208556149701"/>
    <m/>
    <n v="99016.042799999996"/>
    <x v="0"/>
    <n v="14017.6471"/>
    <x v="589"/>
    <x v="0"/>
    <m/>
  </r>
  <r>
    <d v="2023-03-16T02:49:19"/>
    <x v="9"/>
    <n v="14"/>
    <s v="LONDOO ORTIZ ARNOLD DAVID"/>
    <x v="0"/>
    <x v="3"/>
    <n v="206"/>
    <n v="22.8888888888889"/>
    <n v="231.786096256684"/>
    <s v="4 Descuentos (Usuario con movilidad reducida, Propietario y Conducts)"/>
    <n v="111393.0481"/>
    <x v="1"/>
    <n v="14017.6471"/>
    <x v="589"/>
    <x v="0"/>
    <m/>
  </r>
  <r>
    <d v="2023-03-16T02:49:19"/>
    <x v="9"/>
    <n v="16"/>
    <s v="BARRANTES GALLEGO DANIEL CAMILO"/>
    <x v="6"/>
    <x v="0"/>
    <n v="265"/>
    <n v="33.125"/>
    <n v="206.03208556149701"/>
    <s v="6 Descuentos (Conducts) "/>
    <n v="99016.042799999996"/>
    <x v="0"/>
    <n v="14017.6471"/>
    <x v="589"/>
    <x v="0"/>
    <m/>
  </r>
  <r>
    <d v="2023-03-16T02:49:19"/>
    <x v="9"/>
    <n v="17"/>
    <s v="ESTRADA DANIEL"/>
    <x v="6"/>
    <x v="3"/>
    <n v="181"/>
    <n v="21.294117647058801"/>
    <n v="218.90909090909099"/>
    <s v="3 Descuentos (Propietario y Conduct)"/>
    <n v="105204.54549999999"/>
    <x v="0"/>
    <n v="14017.6471"/>
    <x v="589"/>
    <x v="0"/>
    <m/>
  </r>
  <r>
    <d v="2023-03-16T02:49:19"/>
    <x v="9"/>
    <n v="18"/>
    <s v="RENDON VIANA HUMBERTO DE JESUS"/>
    <x v="0"/>
    <x v="0"/>
    <n v="251"/>
    <n v="27.8888888888889"/>
    <n v="231.786096256684"/>
    <m/>
    <n v="111393.0481"/>
    <x v="0"/>
    <n v="14017.6471"/>
    <x v="589"/>
    <x v="0"/>
    <m/>
  </r>
  <r>
    <d v="2023-03-16T02:49:19"/>
    <x v="9"/>
    <n v="20"/>
    <s v="TABORDA ROJAS DIEGO ALEJANDRO"/>
    <x v="1"/>
    <x v="3"/>
    <n v="295"/>
    <n v="26.818181818181799"/>
    <n v="283.29411764705901"/>
    <m/>
    <n v="136147.0588"/>
    <x v="0"/>
    <n v="14017.6471"/>
    <x v="589"/>
    <x v="0"/>
    <m/>
  </r>
  <r>
    <d v="2023-03-16T02:49:20"/>
    <x v="1"/>
    <n v="21"/>
    <s v="MONSALVE OCAMPO EDISON GUSTAVO"/>
    <x v="6"/>
    <x v="3"/>
    <n v="194"/>
    <n v="24.25"/>
    <n v="206.03208556149701"/>
    <m/>
    <n v="99016.042799999996"/>
    <x v="0"/>
    <n v="14017.6471"/>
    <x v="589"/>
    <x v="0"/>
    <m/>
  </r>
  <r>
    <d v="2023-03-16T02:49:20"/>
    <x v="1"/>
    <n v="22"/>
    <s v="QUIRAMA CASTAEDA JHON JADER"/>
    <x v="0"/>
    <x v="0"/>
    <n v="236"/>
    <n v="26.2222222222222"/>
    <n v="231.786096256684"/>
    <s v="1 Descuento (Conduct)"/>
    <n v="111393.0481"/>
    <x v="1"/>
    <n v="14017.6471"/>
    <x v="589"/>
    <x v="0"/>
    <m/>
  </r>
  <r>
    <d v="2023-03-16T02:49:20"/>
    <x v="1"/>
    <n v="23"/>
    <s v="HOYOS HENAO SANTIAGO"/>
    <x v="0"/>
    <x v="0"/>
    <n v="306"/>
    <n v="34"/>
    <n v="231.786096256684"/>
    <m/>
    <n v="111393.0481"/>
    <x v="2"/>
    <n v="14017.6471"/>
    <x v="589"/>
    <x v="0"/>
    <m/>
  </r>
  <r>
    <d v="2023-03-16T02:49:20"/>
    <x v="1"/>
    <n v="24"/>
    <s v="GRISALES VILLA JUAN DAVID"/>
    <x v="0"/>
    <x v="0"/>
    <n v="218"/>
    <n v="24.2222222222222"/>
    <n v="231.786096256684"/>
    <s v="1 Descuento (Conduct)"/>
    <n v="111393.0481"/>
    <x v="0"/>
    <n v="14017.6471"/>
    <x v="589"/>
    <x v="0"/>
    <m/>
  </r>
  <r>
    <d v="2023-03-16T02:49:20"/>
    <x v="1"/>
    <n v="26"/>
    <s v="FRANCO BRAVO JHOAN FERNANDO"/>
    <x v="0"/>
    <x v="0"/>
    <n v="161"/>
    <n v="17.8888888888889"/>
    <n v="231.786096256684"/>
    <s v="1 Descuento (Despachador fernando) "/>
    <n v="111393.0481"/>
    <x v="0"/>
    <n v="14017.6471"/>
    <x v="589"/>
    <x v="0"/>
    <m/>
  </r>
  <r>
    <d v="2023-03-16T02:49:21"/>
    <x v="1"/>
    <n v="27"/>
    <s v="DURANGO DAVID JOSE"/>
    <x v="0"/>
    <x v="0"/>
    <n v="190"/>
    <n v="21.1111111111111"/>
    <n v="231.786096256684"/>
    <s v="1 Descuento (Jefe de ruta) "/>
    <n v="111393.0481"/>
    <x v="0"/>
    <n v="14017.6471"/>
    <x v="589"/>
    <x v="0"/>
    <m/>
  </r>
  <r>
    <d v="2023-03-16T02:49:21"/>
    <x v="1"/>
    <n v="29"/>
    <s v="LONDOO CADAVID DAVID SANTIAGO"/>
    <x v="0"/>
    <x v="0"/>
    <n v="229"/>
    <n v="25.4444444444444"/>
    <n v="231.786096256684"/>
    <m/>
    <n v="111393.0481"/>
    <x v="0"/>
    <n v="14017.6471"/>
    <x v="589"/>
    <x v="0"/>
    <m/>
  </r>
  <r>
    <d v="2023-03-16T02:49:21"/>
    <x v="1"/>
    <n v="30"/>
    <s v="RIVERA ANGEL"/>
    <x v="7"/>
    <x v="0"/>
    <n v="95"/>
    <n v="31.6666666666667"/>
    <n v="77.262032085561501"/>
    <m/>
    <n v="37131.016000000003"/>
    <x v="0"/>
    <n v="14017.6471"/>
    <x v="589"/>
    <x v="0"/>
    <m/>
  </r>
  <r>
    <d v="2023-03-16T02:49:21"/>
    <x v="9"/>
    <n v="31"/>
    <s v="DURANGO PAEZ GILDARDO"/>
    <x v="2"/>
    <x v="0"/>
    <n v="103"/>
    <n v="17.1666666666667"/>
    <n v="154.524064171123"/>
    <s v="1 Descuento (Usuario con movilidad reducida)"/>
    <n v="74262.032099999997"/>
    <x v="0"/>
    <n v="14017.6471"/>
    <x v="589"/>
    <x v="0"/>
    <m/>
  </r>
  <r>
    <d v="2023-03-16T02:49:22"/>
    <x v="9"/>
    <n v="33"/>
    <s v="PINO YEISON"/>
    <x v="1"/>
    <x v="0"/>
    <n v="294"/>
    <n v="26.727272727272702"/>
    <n v="283.29411764705901"/>
    <s v="14 Descuentos (Transbordo veh 19, Jefe de ruta y Conducts) "/>
    <n v="136147.0588"/>
    <x v="0"/>
    <n v="14017.6471"/>
    <x v="589"/>
    <x v="0"/>
    <m/>
  </r>
  <r>
    <d v="2023-03-16T02:49:22"/>
    <x v="9"/>
    <n v="34"/>
    <s v="LONDOO LOPERA DUVAN ANDRES"/>
    <x v="0"/>
    <x v="0"/>
    <n v="228"/>
    <n v="25.3333333333333"/>
    <n v="231.786096256684"/>
    <s v="2 Descuentos (Conducts) "/>
    <n v="111393.0481"/>
    <x v="0"/>
    <n v="14017.6471"/>
    <x v="589"/>
    <x v="0"/>
    <m/>
  </r>
  <r>
    <d v="2023-03-16T02:49:22"/>
    <x v="9"/>
    <n v="35"/>
    <s v="URIBE HERRERA JUAN ESTEBAN"/>
    <x v="0"/>
    <x v="0"/>
    <n v="259"/>
    <n v="28.7777777777778"/>
    <n v="231.786096256684"/>
    <s v="1 Descuento (Conduct)"/>
    <n v="111393.0481"/>
    <x v="1"/>
    <n v="14017.6471"/>
    <x v="589"/>
    <x v="0"/>
    <m/>
  </r>
  <r>
    <d v="2023-03-16T02:49:22"/>
    <x v="9"/>
    <n v="36"/>
    <s v="MARTINEZ CHAVERRA LUIS NORBERTO"/>
    <x v="1"/>
    <x v="0"/>
    <n v="279"/>
    <n v="25.363636363636399"/>
    <n v="283.29411764705901"/>
    <s v="2 Descuentos (Conducts) "/>
    <n v="136147.0588"/>
    <x v="0"/>
    <n v="14017.6471"/>
    <x v="589"/>
    <x v="0"/>
    <m/>
  </r>
  <r>
    <d v="2023-03-16T02:49:23"/>
    <x v="9"/>
    <n v="37"/>
    <s v="HINCAPIE KEVIN"/>
    <x v="6"/>
    <x v="0"/>
    <n v="194"/>
    <n v="24.25"/>
    <n v="206.03208556149701"/>
    <s v="4 Descuentos (Conducts y Despachador estiven) "/>
    <n v="99016.042799999996"/>
    <x v="1"/>
    <n v="14017.6471"/>
    <x v="589"/>
    <x v="0"/>
    <m/>
  </r>
  <r>
    <d v="2023-03-16T02:49:23"/>
    <x v="9"/>
    <n v="38"/>
    <s v="GOMEZ FABIAN"/>
    <x v="1"/>
    <x v="0"/>
    <n v="255"/>
    <n v="23.181818181818201"/>
    <n v="283.29411764705901"/>
    <s v="1 Descuento (Despachador fernando) "/>
    <n v="136147.0588"/>
    <x v="0"/>
    <n v="14017.6471"/>
    <x v="589"/>
    <x v="0"/>
    <m/>
  </r>
  <r>
    <d v="2023-03-16T02:49:23"/>
    <x v="9"/>
    <n v="40"/>
    <s v="OCAMPO OCAMPO ANTONIO JOSE"/>
    <x v="3"/>
    <x v="0"/>
    <n v="317"/>
    <n v="31.7"/>
    <n v="257.54010695187202"/>
    <s v="1 Descuento (Conduct)"/>
    <n v="123770.05349999999"/>
    <x v="0"/>
    <n v="14017.6471"/>
    <x v="589"/>
    <x v="0"/>
    <m/>
  </r>
  <r>
    <d v="2023-03-16T02:49:24"/>
    <x v="1"/>
    <n v="41"/>
    <s v="GARCIA DAVID WILSON ALBERTO"/>
    <x v="6"/>
    <x v="0"/>
    <n v="155"/>
    <n v="19.375"/>
    <n v="206.03208556149701"/>
    <m/>
    <n v="99016.042799999996"/>
    <x v="1"/>
    <n v="14017.6471"/>
    <x v="589"/>
    <x v="0"/>
    <m/>
  </r>
  <r>
    <d v="2023-03-17T01:48:22"/>
    <x v="9"/>
    <n v="1"/>
    <s v="RUA DANIEL"/>
    <x v="4"/>
    <x v="3"/>
    <n v="220"/>
    <n v="31.428571428571399"/>
    <n v="183.12671232876701"/>
    <s v="DUVAN NARANJO Realiz 2 viajes donde moviliz 75 Usuarios "/>
    <n v="88063.356199999995"/>
    <x v="0"/>
    <n v="15330.5556"/>
    <x v="590"/>
    <x v="0"/>
    <m/>
  </r>
  <r>
    <d v="2023-03-17T01:48:22"/>
    <x v="9"/>
    <n v="2"/>
    <s v="DAVID TORRES GEIDER"/>
    <x v="11"/>
    <x v="0"/>
    <n v="40"/>
    <n v="26.6666666666667"/>
    <n v="39.241438356164402"/>
    <m/>
    <n v="18870.7192"/>
    <x v="1"/>
    <n v="15330.5556"/>
    <x v="590"/>
    <x v="0"/>
    <m/>
  </r>
  <r>
    <d v="2023-03-17T01:48:22"/>
    <x v="9"/>
    <n v="3"/>
    <s v="ESPINOZA CHAVARRIA GUILLERMO LEON"/>
    <x v="6"/>
    <x v="3"/>
    <n v="194"/>
    <n v="24.25"/>
    <n v="209.28767123287699"/>
    <s v="1 Descunto (Conduct) "/>
    <n v="100643.83560000001"/>
    <x v="0"/>
    <n v="15330.5556"/>
    <x v="590"/>
    <x v="0"/>
    <m/>
  </r>
  <r>
    <d v="2023-03-17T01:48:23"/>
    <x v="9"/>
    <n v="5"/>
    <s v="MARTINEZ MANCO JUAN FELIPE"/>
    <x v="6"/>
    <x v="0"/>
    <n v="224"/>
    <n v="28"/>
    <n v="209.28767123287699"/>
    <s v="1 Descuento (Despachadora Isabel) "/>
    <n v="100643.83560000001"/>
    <x v="1"/>
    <n v="15330.5556"/>
    <x v="590"/>
    <x v="0"/>
    <m/>
  </r>
  <r>
    <d v="2023-03-17T01:48:23"/>
    <x v="9"/>
    <n v="7"/>
    <s v="DE OSSA TORRES CARLOS ANDRES"/>
    <x v="3"/>
    <x v="3"/>
    <n v="304"/>
    <n v="30.4"/>
    <n v="261.609589041096"/>
    <m/>
    <n v="125804.7945"/>
    <x v="1"/>
    <n v="15330.5556"/>
    <x v="590"/>
    <x v="0"/>
    <m/>
  </r>
  <r>
    <d v="2023-03-17T01:48:23"/>
    <x v="9"/>
    <n v="8"/>
    <s v="VACA FIERRO ROBINSON"/>
    <x v="3"/>
    <x v="3"/>
    <n v="322"/>
    <n v="32.200000000000003"/>
    <n v="261.609589041096"/>
    <m/>
    <n v="125804.7945"/>
    <x v="1"/>
    <n v="15330.5556"/>
    <x v="590"/>
    <x v="0"/>
    <m/>
  </r>
  <r>
    <d v="2023-03-17T01:48:23"/>
    <x v="9"/>
    <n v="10"/>
    <s v="PATIO MARIVEL"/>
    <x v="2"/>
    <x v="0"/>
    <n v="128"/>
    <n v="21.3333333333333"/>
    <n v="156.965753424658"/>
    <s v="2 Descuentos (Jefe de ruta y Despachador Isabel) "/>
    <n v="75482.876699999993"/>
    <x v="0"/>
    <n v="15330.5556"/>
    <x v="590"/>
    <x v="0"/>
    <m/>
  </r>
  <r>
    <d v="2023-03-17T01:48:23"/>
    <x v="1"/>
    <n v="11"/>
    <s v="MEJIA YEISON"/>
    <x v="0"/>
    <x v="3"/>
    <n v="215"/>
    <n v="23.8888888888889"/>
    <n v="235.448630136986"/>
    <m/>
    <n v="113224.31510000001"/>
    <x v="0"/>
    <n v="15330.5556"/>
    <x v="590"/>
    <x v="0"/>
    <m/>
  </r>
  <r>
    <d v="2023-03-17T01:48:24"/>
    <x v="1"/>
    <n v="12"/>
    <s v="HIGUITA JHOSIMAR"/>
    <x v="3"/>
    <x v="3"/>
    <n v="236"/>
    <n v="23.6"/>
    <n v="261.609589041096"/>
    <m/>
    <n v="125804.7945"/>
    <x v="0"/>
    <n v="15330.5556"/>
    <x v="590"/>
    <x v="0"/>
    <m/>
  </r>
  <r>
    <d v="2023-03-17T01:48:24"/>
    <x v="1"/>
    <n v="13"/>
    <s v="CHALARCA WILSON DE JESUS"/>
    <x v="2"/>
    <x v="3"/>
    <n v="160"/>
    <n v="26.6666666666667"/>
    <n v="156.965753424658"/>
    <s v="2 Descuentos (Despachador estiven y Usuario desubicado)"/>
    <n v="75482.876699999993"/>
    <x v="0"/>
    <n v="15330.5556"/>
    <x v="590"/>
    <x v="0"/>
    <m/>
  </r>
  <r>
    <d v="2023-03-17T01:48:24"/>
    <x v="1"/>
    <n v="14"/>
    <s v="LONDOO ORTIZ ARNOLD DAVID"/>
    <x v="6"/>
    <x v="0"/>
    <n v="243"/>
    <n v="30.375"/>
    <n v="209.28767123287699"/>
    <m/>
    <n v="100643.83560000001"/>
    <x v="1"/>
    <n v="15330.5556"/>
    <x v="590"/>
    <x v="0"/>
    <m/>
  </r>
  <r>
    <d v="2023-03-17T01:48:24"/>
    <x v="1"/>
    <n v="16"/>
    <s v="BARRANTES GALLEGO DANIEL CAMILO"/>
    <x v="1"/>
    <x v="0"/>
    <n v="271"/>
    <n v="24.636363636363601"/>
    <n v="287.77054794520501"/>
    <s v="5 Descuentos (Coonductsy Despachador estiven) "/>
    <n v="138385.274"/>
    <x v="0"/>
    <n v="15330.5556"/>
    <x v="590"/>
    <x v="0"/>
    <m/>
  </r>
  <r>
    <d v="2023-03-17T01:48:24"/>
    <x v="1"/>
    <n v="17"/>
    <s v="ESTRADA DANIEL"/>
    <x v="6"/>
    <x v="3"/>
    <n v="192"/>
    <n v="24"/>
    <n v="209.28767123287699"/>
    <s v="2 Descuentos (Conducts) "/>
    <n v="100643.83560000001"/>
    <x v="0"/>
    <n v="15330.5556"/>
    <x v="590"/>
    <x v="0"/>
    <m/>
  </r>
  <r>
    <d v="2023-03-17T01:48:24"/>
    <x v="1"/>
    <n v="18"/>
    <s v="RENDON VIANA HUMBERTO DE JESUS"/>
    <x v="0"/>
    <x v="3"/>
    <n v="238"/>
    <n v="26.4444444444444"/>
    <n v="235.448630136986"/>
    <m/>
    <n v="113224.31510000001"/>
    <x v="0"/>
    <n v="15330.5556"/>
    <x v="590"/>
    <x v="0"/>
    <m/>
  </r>
  <r>
    <d v="2023-03-17T01:48:25"/>
    <x v="1"/>
    <n v="19"/>
    <s v="BERMUDEZ HERNAN"/>
    <x v="10"/>
    <x v="3"/>
    <n v="93"/>
    <n v="23.25"/>
    <n v="104.643835616438"/>
    <m/>
    <n v="50321.917800000003"/>
    <x v="0"/>
    <n v="15330.5556"/>
    <x v="590"/>
    <x v="0"/>
    <m/>
  </r>
  <r>
    <d v="2023-03-17T01:48:25"/>
    <x v="1"/>
    <n v="20"/>
    <s v="TABORDA ROJAS DIEGO ALEJANDRO"/>
    <x v="3"/>
    <x v="3"/>
    <n v="237"/>
    <n v="23.7"/>
    <n v="261.609589041096"/>
    <s v="2 Descuentos (Conduct y Usuario desubicado) "/>
    <n v="125804.7945"/>
    <x v="0"/>
    <n v="15330.5556"/>
    <x v="590"/>
    <x v="0"/>
    <m/>
  </r>
  <r>
    <d v="2023-03-17T01:48:25"/>
    <x v="9"/>
    <n v="21"/>
    <s v="MONSALVE OCAMPO EDISON GUSTAVO"/>
    <x v="8"/>
    <x v="0"/>
    <n v="127"/>
    <n v="25.4"/>
    <n v="130.804794520548"/>
    <m/>
    <n v="62902.397299999997"/>
    <x v="0"/>
    <n v="15330.5556"/>
    <x v="590"/>
    <x v="0"/>
    <m/>
  </r>
  <r>
    <d v="2023-03-17T01:48:25"/>
    <x v="9"/>
    <n v="22"/>
    <s v="QUIRAMA CASTAEDA JHON JADER"/>
    <x v="3"/>
    <x v="3"/>
    <n v="245"/>
    <n v="24.5"/>
    <n v="261.609589041096"/>
    <m/>
    <n v="125804.7945"/>
    <x v="1"/>
    <n v="15330.5556"/>
    <x v="590"/>
    <x v="0"/>
    <m/>
  </r>
  <r>
    <d v="2023-03-17T01:48:25"/>
    <x v="9"/>
    <n v="23"/>
    <s v="GIL BRAN DUVEIMAR"/>
    <x v="0"/>
    <x v="0"/>
    <n v="228"/>
    <n v="25.3333333333333"/>
    <n v="235.448630136986"/>
    <m/>
    <n v="113224.31510000001"/>
    <x v="2"/>
    <n v="15330.5556"/>
    <x v="590"/>
    <x v="0"/>
    <m/>
  </r>
  <r>
    <d v="2023-03-17T01:48:26"/>
    <x v="9"/>
    <n v="24"/>
    <s v="GRISALES VILLA JUAN DAVID"/>
    <x v="3"/>
    <x v="0"/>
    <n v="302"/>
    <n v="30.2"/>
    <n v="261.609589041096"/>
    <m/>
    <n v="125804.7945"/>
    <x v="0"/>
    <n v="15330.5556"/>
    <x v="590"/>
    <x v="0"/>
    <m/>
  </r>
  <r>
    <d v="2023-03-17T01:48:26"/>
    <x v="9"/>
    <n v="26"/>
    <s v="FRANCO BRAVO JHOAN FERNANDO"/>
    <x v="1"/>
    <x v="0"/>
    <n v="241"/>
    <n v="21.909090909090899"/>
    <n v="287.77054794520501"/>
    <m/>
    <n v="138385.274"/>
    <x v="0"/>
    <n v="15330.5556"/>
    <x v="590"/>
    <x v="0"/>
    <m/>
  </r>
  <r>
    <d v="2023-03-17T01:48:26"/>
    <x v="9"/>
    <n v="27"/>
    <s v="DURANGO DAVID JOSE"/>
    <x v="3"/>
    <x v="0"/>
    <n v="325"/>
    <n v="32.5"/>
    <n v="261.609589041096"/>
    <s v="1 Descuento (Despachadora Isabel) "/>
    <n v="125804.7945"/>
    <x v="0"/>
    <n v="15330.5556"/>
    <x v="590"/>
    <x v="0"/>
    <m/>
  </r>
  <r>
    <d v="2023-03-17T01:48:26"/>
    <x v="9"/>
    <n v="28"/>
    <s v="RIVERA ANGEL"/>
    <x v="0"/>
    <x v="0"/>
    <n v="221"/>
    <n v="24.5555555555556"/>
    <n v="235.448630136986"/>
    <s v="2 Descuentos (Conducts) "/>
    <n v="113224.31510000001"/>
    <x v="0"/>
    <n v="15330.5556"/>
    <x v="590"/>
    <x v="0"/>
    <m/>
  </r>
  <r>
    <d v="2023-03-17T01:48:26"/>
    <x v="9"/>
    <n v="29"/>
    <s v="VERENZUELA MARTINEZ ALEXANDER"/>
    <x v="0"/>
    <x v="0"/>
    <n v="245"/>
    <n v="27.2222222222222"/>
    <n v="235.448630136986"/>
    <s v="8 Descuentos (Transbordo veh 02 y Usuario desubicado) "/>
    <n v="113224.31510000001"/>
    <x v="0"/>
    <n v="15330.5556"/>
    <x v="590"/>
    <x v="0"/>
    <m/>
  </r>
  <r>
    <d v="2023-03-17T01:48:26"/>
    <x v="1"/>
    <n v="31"/>
    <s v="DURANGO PAEZ GILDARDO"/>
    <x v="0"/>
    <x v="0"/>
    <n v="212"/>
    <n v="23.5555555555556"/>
    <n v="235.448630136986"/>
    <m/>
    <n v="113224.31510000001"/>
    <x v="0"/>
    <n v="15330.5556"/>
    <x v="590"/>
    <x v="0"/>
    <m/>
  </r>
  <r>
    <d v="2023-03-17T01:48:27"/>
    <x v="1"/>
    <n v="32"/>
    <s v="JIMENEZ HERNANDEZ ESTEBAN CAMILO"/>
    <x v="0"/>
    <x v="0"/>
    <n v="221"/>
    <n v="24.5555555555556"/>
    <n v="235.448630136986"/>
    <m/>
    <n v="113224.31510000001"/>
    <x v="0"/>
    <n v="15330.5556"/>
    <x v="590"/>
    <x v="0"/>
    <m/>
  </r>
  <r>
    <d v="2023-03-17T01:48:27"/>
    <x v="1"/>
    <n v="33"/>
    <s v="PINO YEISON"/>
    <x v="6"/>
    <x v="1"/>
    <n v="200"/>
    <n v="25"/>
    <n v="209.28767123287699"/>
    <s v="1 Descuento (Jefe de ruta) "/>
    <n v="100643.83560000001"/>
    <x v="0"/>
    <n v="15330.5556"/>
    <x v="590"/>
    <x v="0"/>
    <m/>
  </r>
  <r>
    <d v="2023-03-17T01:48:27"/>
    <x v="1"/>
    <n v="34"/>
    <s v="LONDOO LOPERA DUVAN ANDRES"/>
    <x v="0"/>
    <x v="0"/>
    <n v="219"/>
    <n v="24.3333333333333"/>
    <n v="235.448630136986"/>
    <m/>
    <n v="113224.31510000001"/>
    <x v="0"/>
    <n v="15330.5556"/>
    <x v="590"/>
    <x v="0"/>
    <m/>
  </r>
  <r>
    <d v="2023-03-17T01:48:27"/>
    <x v="1"/>
    <n v="35"/>
    <s v="URIBE HERRERA JUAN ESTEBAN"/>
    <x v="6"/>
    <x v="0"/>
    <n v="187"/>
    <n v="23.375"/>
    <n v="209.28767123287699"/>
    <m/>
    <n v="100643.83560000001"/>
    <x v="1"/>
    <n v="15330.5556"/>
    <x v="590"/>
    <x v="0"/>
    <m/>
  </r>
  <r>
    <d v="2023-03-17T01:48:28"/>
    <x v="1"/>
    <n v="36"/>
    <s v="MARTINEZ CHAVERRA LUIS NORBERTO"/>
    <x v="1"/>
    <x v="0"/>
    <n v="287"/>
    <n v="26.090909090909101"/>
    <n v="287.77054794520501"/>
    <m/>
    <n v="138385.274"/>
    <x v="0"/>
    <n v="15330.5556"/>
    <x v="590"/>
    <x v="0"/>
    <m/>
  </r>
  <r>
    <d v="2023-03-17T01:48:28"/>
    <x v="1"/>
    <n v="37"/>
    <s v="HINCAPIE KEVIN"/>
    <x v="10"/>
    <x v="2"/>
    <n v="94"/>
    <n v="26.8571428571429"/>
    <n v="91.563356164383606"/>
    <m/>
    <n v="44031.678099999997"/>
    <x v="1"/>
    <n v="15330.5556"/>
    <x v="590"/>
    <x v="0"/>
    <m/>
  </r>
  <r>
    <d v="2023-03-17T01:48:28"/>
    <x v="1"/>
    <n v="38"/>
    <s v="GOMEZ FABIAN"/>
    <x v="3"/>
    <x v="0"/>
    <n v="282"/>
    <n v="28.2"/>
    <n v="261.609589041096"/>
    <s v="19 Descuentos (Transbordo veh 35)"/>
    <n v="125804.7945"/>
    <x v="0"/>
    <n v="15330.5556"/>
    <x v="590"/>
    <x v="0"/>
    <m/>
  </r>
  <r>
    <d v="2023-03-17T01:48:28"/>
    <x v="1"/>
    <n v="39"/>
    <s v="ORTEGA ARROYAVE JUAN PABLO"/>
    <x v="6"/>
    <x v="0"/>
    <n v="210"/>
    <n v="26.25"/>
    <n v="209.28767123287699"/>
    <m/>
    <n v="100643.83560000001"/>
    <x v="0"/>
    <n v="15330.5556"/>
    <x v="590"/>
    <x v="0"/>
    <m/>
  </r>
  <r>
    <d v="2023-03-17T01:48:29"/>
    <x v="1"/>
    <n v="40"/>
    <s v="OCAMPO OCAMPO ANTONIO JOSE"/>
    <x v="0"/>
    <x v="0"/>
    <n v="243"/>
    <n v="27"/>
    <n v="235.448630136986"/>
    <m/>
    <n v="113224.31510000001"/>
    <x v="0"/>
    <n v="15330.5556"/>
    <x v="590"/>
    <x v="0"/>
    <m/>
  </r>
  <r>
    <d v="2023-03-17T01:48:29"/>
    <x v="9"/>
    <n v="41"/>
    <s v="GARCIA DAVID WILSON ALBERTO"/>
    <x v="0"/>
    <x v="0"/>
    <n v="233"/>
    <n v="25.8888888888889"/>
    <n v="235.448630136986"/>
    <m/>
    <n v="113224.31510000001"/>
    <x v="1"/>
    <n v="15330.5556"/>
    <x v="590"/>
    <x v="0"/>
    <m/>
  </r>
  <r>
    <d v="2023-03-18T02:48:16"/>
    <x v="1"/>
    <n v="1"/>
    <s v="RUA DANIEL"/>
    <x v="3"/>
    <x v="3"/>
    <n v="221"/>
    <n v="22.1"/>
    <n v="241.73501577287101"/>
    <s v="2 Descuentos (Jefe de ruta) "/>
    <n v="115867.5079"/>
    <x v="0"/>
    <n v="14248.6486"/>
    <x v="591"/>
    <x v="0"/>
    <m/>
  </r>
  <r>
    <d v="2023-03-18T02:48:17"/>
    <x v="1"/>
    <n v="2"/>
    <s v="DAVID TORRES GEIDER"/>
    <x v="6"/>
    <x v="0"/>
    <n v="155"/>
    <n v="19.375"/>
    <n v="193.38801261829701"/>
    <s v="1 Descuento (Despachador estiven) "/>
    <n v="92694.006299999994"/>
    <x v="1"/>
    <n v="14248.6486"/>
    <x v="591"/>
    <x v="0"/>
    <m/>
  </r>
  <r>
    <d v="2023-03-18T02:48:17"/>
    <x v="1"/>
    <n v="3"/>
    <s v="CANO JIMENEZ ESNEIDER"/>
    <x v="3"/>
    <x v="3"/>
    <n v="210"/>
    <n v="21"/>
    <n v="241.73501577287101"/>
    <m/>
    <n v="115867.5079"/>
    <x v="0"/>
    <n v="14248.6486"/>
    <x v="591"/>
    <x v="0"/>
    <m/>
  </r>
  <r>
    <d v="2023-03-18T02:48:17"/>
    <x v="1"/>
    <n v="5"/>
    <s v="MARTINEZ MANCO JUAN FELIPE"/>
    <x v="0"/>
    <x v="0"/>
    <n v="288"/>
    <n v="32"/>
    <n v="217.56151419558401"/>
    <m/>
    <n v="104280.7571"/>
    <x v="1"/>
    <n v="14248.6486"/>
    <x v="591"/>
    <x v="0"/>
    <m/>
  </r>
  <r>
    <d v="2023-03-18T02:48:17"/>
    <x v="1"/>
    <n v="7"/>
    <s v="DE OSSA TORRES CARLOS ANDRES"/>
    <x v="3"/>
    <x v="3"/>
    <n v="282"/>
    <n v="28.2"/>
    <n v="241.73501577287101"/>
    <m/>
    <n v="115867.5079"/>
    <x v="1"/>
    <n v="14248.6486"/>
    <x v="591"/>
    <x v="0"/>
    <m/>
  </r>
  <r>
    <d v="2023-03-18T02:48:17"/>
    <x v="1"/>
    <n v="8"/>
    <s v="VACA FIERRO ROBINSON"/>
    <x v="1"/>
    <x v="0"/>
    <n v="244"/>
    <n v="22.181818181818201"/>
    <n v="265.90851735015798"/>
    <m/>
    <n v="127454.25870000001"/>
    <x v="1"/>
    <n v="14248.6486"/>
    <x v="591"/>
    <x v="0"/>
    <m/>
  </r>
  <r>
    <d v="2023-03-18T02:48:18"/>
    <x v="1"/>
    <n v="10"/>
    <s v="PATIO MARIVEL"/>
    <x v="3"/>
    <x v="3"/>
    <n v="212"/>
    <n v="21.2"/>
    <n v="241.73501577287101"/>
    <s v="1 Descuento (Jefe de ruta) "/>
    <n v="115867.5079"/>
    <x v="0"/>
    <n v="14248.6486"/>
    <x v="591"/>
    <x v="0"/>
    <m/>
  </r>
  <r>
    <d v="2023-03-18T02:48:18"/>
    <x v="9"/>
    <n v="11"/>
    <s v="MEJIA YEISON"/>
    <x v="6"/>
    <x v="3"/>
    <n v="195"/>
    <n v="24.375"/>
    <n v="193.38801261829701"/>
    <s v="3 Descuentos (Conducts y Transbordo) "/>
    <n v="92694.006299999994"/>
    <x v="0"/>
    <n v="14248.6486"/>
    <x v="591"/>
    <x v="0"/>
    <m/>
  </r>
  <r>
    <d v="2023-03-18T02:48:18"/>
    <x v="9"/>
    <n v="12"/>
    <s v="MORALES CASTAEDA JONNY EDISON"/>
    <x v="6"/>
    <x v="0"/>
    <n v="253"/>
    <n v="31.625"/>
    <n v="193.38801261829701"/>
    <s v="2 Descuentos (Despachadora Isabel) "/>
    <n v="92694.006299999994"/>
    <x v="0"/>
    <n v="14248.6486"/>
    <x v="591"/>
    <x v="0"/>
    <m/>
  </r>
  <r>
    <d v="2023-03-18T02:48:18"/>
    <x v="9"/>
    <n v="13"/>
    <s v="CHALARCA WILSON DE JESUS"/>
    <x v="6"/>
    <x v="0"/>
    <n v="193"/>
    <n v="24.125"/>
    <n v="193.38801261829701"/>
    <m/>
    <n v="92694.006299999994"/>
    <x v="0"/>
    <n v="14248.6486"/>
    <x v="591"/>
    <x v="0"/>
    <m/>
  </r>
  <r>
    <d v="2023-03-18T02:48:18"/>
    <x v="9"/>
    <n v="14"/>
    <s v="CARVAJAL SALAZAR HECTOR MARINO"/>
    <x v="1"/>
    <x v="3"/>
    <n v="274"/>
    <n v="24.909090909090899"/>
    <n v="265.90851735015798"/>
    <m/>
    <n v="127454.25870000001"/>
    <x v="1"/>
    <n v="14248.6486"/>
    <x v="591"/>
    <x v="0"/>
    <m/>
  </r>
  <r>
    <d v="2023-03-18T02:48:18"/>
    <x v="9"/>
    <n v="16"/>
    <s v="BARRANTES GALLEGO DANIEL CAMILO"/>
    <x v="6"/>
    <x v="3"/>
    <n v="190"/>
    <n v="23.75"/>
    <n v="193.38801261829701"/>
    <m/>
    <n v="92694.006299999994"/>
    <x v="0"/>
    <n v="14248.6486"/>
    <x v="591"/>
    <x v="0"/>
    <m/>
  </r>
  <r>
    <d v="2023-03-18T02:48:19"/>
    <x v="9"/>
    <n v="17"/>
    <s v="ESPINOZA CHAVARRIA GUILLERMO LEON"/>
    <x v="6"/>
    <x v="0"/>
    <n v="227"/>
    <n v="28.375"/>
    <n v="193.38801261829701"/>
    <m/>
    <n v="92694.006299999994"/>
    <x v="0"/>
    <n v="14248.6486"/>
    <x v="591"/>
    <x v="0"/>
    <m/>
  </r>
  <r>
    <d v="2023-03-18T02:48:19"/>
    <x v="9"/>
    <n v="18"/>
    <s v="RENDON VIANA HUMBERTO DE JESUS"/>
    <x v="4"/>
    <x v="3"/>
    <n v="219"/>
    <n v="31.285714285714299"/>
    <n v="169.21451104100899"/>
    <m/>
    <n v="81107.255499999999"/>
    <x v="0"/>
    <n v="14248.6486"/>
    <x v="591"/>
    <x v="0"/>
    <m/>
  </r>
  <r>
    <d v="2023-03-18T02:48:19"/>
    <x v="9"/>
    <n v="19"/>
    <s v="BERMUDEZ HERNAN"/>
    <x v="6"/>
    <x v="3"/>
    <n v="155"/>
    <n v="19.375"/>
    <n v="193.38801261829701"/>
    <s v="2 Descuentos (Conducts) "/>
    <n v="92694.006299999994"/>
    <x v="0"/>
    <n v="14248.6486"/>
    <x v="591"/>
    <x v="0"/>
    <m/>
  </r>
  <r>
    <d v="2023-03-18T02:48:19"/>
    <x v="9"/>
    <n v="20"/>
    <s v="LONDOO CADAVID DAVID SANTIAGO"/>
    <x v="0"/>
    <x v="0"/>
    <n v="173"/>
    <n v="19.2222222222222"/>
    <n v="217.56151419558401"/>
    <m/>
    <n v="104280.7571"/>
    <x v="0"/>
    <n v="14248.6486"/>
    <x v="591"/>
    <x v="0"/>
    <m/>
  </r>
  <r>
    <d v="2023-03-18T02:48:19"/>
    <x v="1"/>
    <n v="21"/>
    <s v="LONDOO LOPERA DUVAN ANDRES"/>
    <x v="0"/>
    <x v="0"/>
    <n v="233"/>
    <n v="25.8888888888889"/>
    <n v="217.56151419558401"/>
    <m/>
    <n v="104280.7571"/>
    <x v="0"/>
    <n v="14248.6486"/>
    <x v="591"/>
    <x v="0"/>
    <m/>
  </r>
  <r>
    <d v="2023-03-18T02:48:19"/>
    <x v="1"/>
    <n v="22"/>
    <s v="QUIRAMA CASTAEDA JHON JADER"/>
    <x v="3"/>
    <x v="0"/>
    <n v="250"/>
    <n v="25"/>
    <n v="241.73501577287101"/>
    <m/>
    <n v="115867.5079"/>
    <x v="1"/>
    <n v="14248.6486"/>
    <x v="591"/>
    <x v="0"/>
    <m/>
  </r>
  <r>
    <d v="2023-03-18T02:48:20"/>
    <x v="1"/>
    <n v="23"/>
    <s v="GIL BRAN DUVEIMAR"/>
    <x v="0"/>
    <x v="0"/>
    <n v="205"/>
    <n v="22.7777777777778"/>
    <n v="217.56151419558401"/>
    <s v="2 Descuentos (Propietario y Conduct) "/>
    <n v="104280.7571"/>
    <x v="2"/>
    <n v="14248.6486"/>
    <x v="591"/>
    <x v="0"/>
    <m/>
  </r>
  <r>
    <d v="2023-03-18T02:48:20"/>
    <x v="1"/>
    <n v="24"/>
    <s v="GRISALES VILLA JUAN DAVID"/>
    <x v="6"/>
    <x v="0"/>
    <n v="198"/>
    <n v="24.75"/>
    <n v="193.38801261829701"/>
    <m/>
    <n v="92694.006299999994"/>
    <x v="0"/>
    <n v="14248.6486"/>
    <x v="591"/>
    <x v="0"/>
    <m/>
  </r>
  <r>
    <d v="2023-03-18T02:48:20"/>
    <x v="1"/>
    <n v="26"/>
    <s v="FRANCO BRAVO JHOAN FERNANDO"/>
    <x v="0"/>
    <x v="0"/>
    <n v="161"/>
    <n v="17.8888888888889"/>
    <n v="217.56151419558401"/>
    <s v="1 Descuento (Despachadora Isabel) "/>
    <n v="104280.7571"/>
    <x v="0"/>
    <n v="14248.6486"/>
    <x v="591"/>
    <x v="0"/>
    <m/>
  </r>
  <r>
    <d v="2023-03-18T02:48:20"/>
    <x v="1"/>
    <n v="27"/>
    <s v="HENAO MUOZ FERNEY"/>
    <x v="1"/>
    <x v="0"/>
    <n v="255"/>
    <n v="23.181818181818201"/>
    <n v="265.90851735015798"/>
    <s v="SANTIAGO HENAO Realiz 6 viajes donde moviliz 127 Usuarios  "/>
    <n v="127454.25870000001"/>
    <x v="0"/>
    <n v="14248.6486"/>
    <x v="591"/>
    <x v="0"/>
    <m/>
  </r>
  <r>
    <d v="2023-03-18T02:48:21"/>
    <x v="1"/>
    <n v="28"/>
    <s v="RIVERA ANGEL"/>
    <x v="0"/>
    <x v="0"/>
    <n v="223"/>
    <n v="24.1111111111111"/>
    <n v="217.56151419558401"/>
    <s v="1 Descuento (Despachador estiven) "/>
    <n v="104280.7571"/>
    <x v="0"/>
    <n v="14248.6486"/>
    <x v="591"/>
    <x v="0"/>
    <m/>
  </r>
  <r>
    <d v="2023-03-18T02:48:21"/>
    <x v="1"/>
    <n v="29"/>
    <s v="VERENZUELA MARTINEZ ALEXANDER"/>
    <x v="3"/>
    <x v="0"/>
    <n v="279"/>
    <n v="27.9"/>
    <n v="241.73501577287101"/>
    <s v="1 Descuento (Despachadora Isabel) "/>
    <n v="115867.5079"/>
    <x v="0"/>
    <n v="14248.6486"/>
    <x v="591"/>
    <x v="0"/>
    <m/>
  </r>
  <r>
    <d v="2023-03-18T02:48:21"/>
    <x v="9"/>
    <n v="31"/>
    <s v="DURANGO PAEZ GILDARDO"/>
    <x v="4"/>
    <x v="0"/>
    <n v="156"/>
    <n v="22.285714285714299"/>
    <n v="169.21451104100899"/>
    <s v="1 Descuento (Propietario) "/>
    <n v="81107.255499999999"/>
    <x v="0"/>
    <n v="14248.6486"/>
    <x v="591"/>
    <x v="0"/>
    <m/>
  </r>
  <r>
    <d v="2023-03-18T02:48:21"/>
    <x v="9"/>
    <n v="32"/>
    <s v="JIMENEZ HERNANDEZ ESTEBAN CAMILO"/>
    <x v="6"/>
    <x v="0"/>
    <n v="173"/>
    <n v="21.625"/>
    <n v="193.38801261829701"/>
    <m/>
    <n v="92694.006299999994"/>
    <x v="0"/>
    <n v="14248.6486"/>
    <x v="591"/>
    <x v="0"/>
    <m/>
  </r>
  <r>
    <d v="2023-03-18T02:48:22"/>
    <x v="9"/>
    <n v="33"/>
    <s v="PINO YEISON"/>
    <x v="1"/>
    <x v="0"/>
    <n v="257"/>
    <n v="23.363636363636399"/>
    <n v="265.90851735015798"/>
    <s v="1 Descuento (Jefe de ruta) "/>
    <n v="127454.25870000001"/>
    <x v="0"/>
    <n v="14248.6486"/>
    <x v="591"/>
    <x v="0"/>
    <m/>
  </r>
  <r>
    <d v="2023-03-18T02:48:22"/>
    <x v="9"/>
    <n v="34"/>
    <s v="MONTOYA OSPINA GILBERTO ANTONIO"/>
    <x v="3"/>
    <x v="0"/>
    <n v="249"/>
    <n v="24.9"/>
    <n v="241.73501577287101"/>
    <m/>
    <n v="115867.5079"/>
    <x v="0"/>
    <n v="14248.6486"/>
    <x v="591"/>
    <x v="0"/>
    <m/>
  </r>
  <r>
    <d v="2023-03-18T02:48:22"/>
    <x v="9"/>
    <n v="35"/>
    <s v="URIBE HERRERA JUAN ESTEBAN"/>
    <x v="3"/>
    <x v="0"/>
    <n v="238"/>
    <n v="23.8"/>
    <n v="241.73501577287101"/>
    <m/>
    <n v="115867.5079"/>
    <x v="1"/>
    <n v="14248.6486"/>
    <x v="591"/>
    <x v="0"/>
    <m/>
  </r>
  <r>
    <d v="2023-03-18T02:48:23"/>
    <x v="9"/>
    <n v="36"/>
    <s v="MARTINEZ CHAVERRA LUIS NORBERTO"/>
    <x v="0"/>
    <x v="0"/>
    <n v="193"/>
    <n v="21.4444444444444"/>
    <n v="217.56151419558401"/>
    <m/>
    <n v="104280.7571"/>
    <x v="0"/>
    <n v="14248.6486"/>
    <x v="591"/>
    <x v="0"/>
    <m/>
  </r>
  <r>
    <d v="2023-03-18T02:48:23"/>
    <x v="9"/>
    <n v="37"/>
    <s v="HINCAPIE KEVIN"/>
    <x v="0"/>
    <x v="0"/>
    <n v="245"/>
    <n v="27.2222222222222"/>
    <n v="217.56151419558401"/>
    <m/>
    <n v="104280.7571"/>
    <x v="1"/>
    <n v="14248.6486"/>
    <x v="591"/>
    <x v="0"/>
    <m/>
  </r>
  <r>
    <d v="2023-03-18T02:48:23"/>
    <x v="9"/>
    <n v="38"/>
    <s v="GOMEZ FABIAN"/>
    <x v="3"/>
    <x v="0"/>
    <n v="284"/>
    <n v="28.4"/>
    <n v="241.73501577287101"/>
    <m/>
    <n v="115867.5079"/>
    <x v="0"/>
    <n v="14248.6486"/>
    <x v="591"/>
    <x v="0"/>
    <m/>
  </r>
  <r>
    <d v="2023-03-18T02:48:23"/>
    <x v="9"/>
    <n v="39"/>
    <s v="ORTEGA ARROYAVE JUAN PABLO"/>
    <x v="2"/>
    <x v="0"/>
    <n v="138"/>
    <n v="23"/>
    <n v="145.04100946372199"/>
    <m/>
    <n v="69520.504700000005"/>
    <x v="0"/>
    <n v="14248.6486"/>
    <x v="591"/>
    <x v="0"/>
    <m/>
  </r>
  <r>
    <d v="2023-03-18T02:48:24"/>
    <x v="9"/>
    <n v="40"/>
    <s v="LONDOO ORTIZ ARNOLD DAVID"/>
    <x v="0"/>
    <x v="0"/>
    <n v="201"/>
    <n v="22.3333333333333"/>
    <n v="217.56151419558401"/>
    <s v="1 Descuento (Conduct) "/>
    <n v="104280.7571"/>
    <x v="0"/>
    <n v="14248.6486"/>
    <x v="591"/>
    <x v="0"/>
    <m/>
  </r>
  <r>
    <d v="2023-03-18T02:48:24"/>
    <x v="1"/>
    <n v="41"/>
    <s v="GARCIA DAVID WILSON ALBERTO"/>
    <x v="0"/>
    <x v="0"/>
    <n v="210"/>
    <n v="23.3333333333333"/>
    <n v="217.56151419558401"/>
    <m/>
    <n v="104280.7571"/>
    <x v="1"/>
    <n v="14248.6486"/>
    <x v="591"/>
    <x v="0"/>
    <m/>
  </r>
  <r>
    <d v="2023-03-19T02:36:33"/>
    <x v="9"/>
    <n v="1"/>
    <s v="RUA DANIEL"/>
    <x v="6"/>
    <x v="0"/>
    <n v="191"/>
    <n v="23.875"/>
    <n v="194.37"/>
    <s v="1 Descuento (Despachadora Isabel) "/>
    <n v="93338.129499999995"/>
    <x v="0"/>
    <n v="14824.242399999999"/>
    <x v="592"/>
    <x v="0"/>
    <m/>
  </r>
  <r>
    <d v="2023-03-19T02:36:33"/>
    <x v="9"/>
    <n v="2"/>
    <s v="DAVID TORRES GEIDER"/>
    <x v="3"/>
    <x v="3"/>
    <n v="283"/>
    <n v="28.3"/>
    <n v="243"/>
    <s v="1 Descuento (Despachadora Isabel) "/>
    <n v="116672.66190000001"/>
    <x v="1"/>
    <n v="14824.242399999999"/>
    <x v="592"/>
    <x v="0"/>
    <m/>
  </r>
  <r>
    <d v="2023-03-19T02:36:33"/>
    <x v="9"/>
    <n v="3"/>
    <s v="CANO JIMENEZ ESNEIDER"/>
    <x v="6"/>
    <x v="3"/>
    <n v="188"/>
    <n v="25.066666666666698"/>
    <n v="182.22"/>
    <m/>
    <n v="87504.496400000004"/>
    <x v="0"/>
    <n v="14824.242399999999"/>
    <x v="592"/>
    <x v="0"/>
    <m/>
  </r>
  <r>
    <d v="2023-03-19T02:36:34"/>
    <x v="9"/>
    <n v="7"/>
    <s v="DE OSSA TORRES CARLOS ANDRES"/>
    <x v="1"/>
    <x v="3"/>
    <n v="252"/>
    <n v="22.909090909090899"/>
    <n v="267.26"/>
    <s v="6 Descuentos (Transbordo veh 3)"/>
    <n v="128339.9281"/>
    <x v="1"/>
    <n v="14824.242399999999"/>
    <x v="592"/>
    <x v="0"/>
    <m/>
  </r>
  <r>
    <d v="2023-03-19T02:36:34"/>
    <x v="9"/>
    <n v="8"/>
    <s v="VACA FIERRO ROBINSON"/>
    <x v="1"/>
    <x v="0"/>
    <n v="216"/>
    <n v="19.636363636363601"/>
    <n v="267.26"/>
    <m/>
    <n v="128339.9281"/>
    <x v="1"/>
    <n v="14824.242399999999"/>
    <x v="592"/>
    <x v="0"/>
    <m/>
  </r>
  <r>
    <d v="2023-03-19T02:36:34"/>
    <x v="9"/>
    <n v="10"/>
    <s v="PATIO MARIVEL"/>
    <x v="2"/>
    <x v="0"/>
    <n v="182"/>
    <n v="30.3333333333333"/>
    <n v="146"/>
    <m/>
    <n v="70003.597099999999"/>
    <x v="0"/>
    <n v="14824.242399999999"/>
    <x v="592"/>
    <x v="0"/>
    <m/>
  </r>
  <r>
    <d v="2023-03-19T02:36:34"/>
    <x v="1"/>
    <n v="11"/>
    <s v="MEJIA YEISON"/>
    <x v="4"/>
    <x v="3"/>
    <n v="219"/>
    <n v="25.8571428571429"/>
    <n v="219"/>
    <m/>
    <n v="81670.863299999997"/>
    <x v="0"/>
    <n v="14824.242399999999"/>
    <x v="592"/>
    <x v="0"/>
    <m/>
  </r>
  <r>
    <d v="2023-03-19T02:36:34"/>
    <x v="1"/>
    <n v="12"/>
    <s v="MORALES CASTAEDA JONNY EDISON"/>
    <x v="9"/>
    <x v="0"/>
    <n v="257"/>
    <n v="21.4166666666667"/>
    <n v="291.56"/>
    <m/>
    <n v="140007.1942"/>
    <x v="0"/>
    <n v="14824.242399999999"/>
    <x v="592"/>
    <x v="0"/>
    <m/>
  </r>
  <r>
    <d v="2023-03-19T02:36:34"/>
    <x v="1"/>
    <n v="13"/>
    <s v="CHALARCA WILSON DE JESUS"/>
    <x v="6"/>
    <x v="3"/>
    <n v="198"/>
    <n v="24.75"/>
    <n v="194.37"/>
    <s v="1 Descuento (Conduct) "/>
    <n v="93338.129499999995"/>
    <x v="0"/>
    <n v="14824.242399999999"/>
    <x v="592"/>
    <x v="0"/>
    <m/>
  </r>
  <r>
    <d v="2023-03-19T02:36:35"/>
    <x v="1"/>
    <n v="14"/>
    <s v="CARVAJAL SALAZAR HECTOR MARINO"/>
    <x v="8"/>
    <x v="0"/>
    <n v="84"/>
    <n v="16.8"/>
    <n v="121.48"/>
    <m/>
    <n v="58336.330900000001"/>
    <x v="1"/>
    <n v="14824.242399999999"/>
    <x v="592"/>
    <x v="0"/>
    <m/>
  </r>
  <r>
    <d v="2023-03-19T02:36:35"/>
    <x v="1"/>
    <n v="16"/>
    <s v="BARRANTES GALLEGO DANIEL CAMILO"/>
    <x v="2"/>
    <x v="1"/>
    <n v="158"/>
    <n v="26.3333333333333"/>
    <n v="145.78"/>
    <s v="7 Descuentos (Conducts)"/>
    <n v="70003.597099999999"/>
    <x v="0"/>
    <n v="14824.242399999999"/>
    <x v="592"/>
    <x v="0"/>
    <m/>
  </r>
  <r>
    <d v="2023-03-19T02:36:35"/>
    <x v="1"/>
    <n v="17"/>
    <s v="ESTRADA DANIEL"/>
    <x v="1"/>
    <x v="3"/>
    <n v="269"/>
    <n v="24.454545454545499"/>
    <n v="267.26"/>
    <s v="1 Descuento (Despachador estiven) "/>
    <n v="128339.9281"/>
    <x v="0"/>
    <n v="14824.242399999999"/>
    <x v="592"/>
    <x v="0"/>
    <m/>
  </r>
  <r>
    <d v="2023-03-19T02:36:35"/>
    <x v="1"/>
    <n v="19"/>
    <s v="BERMUDEZ HERNAN"/>
    <x v="0"/>
    <x v="3"/>
    <n v="247"/>
    <n v="27.4444444444444"/>
    <n v="216"/>
    <s v="1 Descuento (Usuario desubicado) "/>
    <n v="105005.39569999999"/>
    <x v="0"/>
    <n v="14824.242399999999"/>
    <x v="592"/>
    <x v="0"/>
    <m/>
  </r>
  <r>
    <d v="2023-03-19T02:36:35"/>
    <x v="1"/>
    <n v="20"/>
    <s v="VALENCIA MENDOZA JHON"/>
    <x v="3"/>
    <x v="0"/>
    <n v="296"/>
    <n v="29.6"/>
    <n v="243"/>
    <m/>
    <n v="116672.66190000001"/>
    <x v="0"/>
    <n v="14824.242399999999"/>
    <x v="592"/>
    <x v="0"/>
    <m/>
  </r>
  <r>
    <d v="2023-03-19T02:36:36"/>
    <x v="9"/>
    <n v="21"/>
    <s v="MONSALVE OCAMPO EDISON GUSTAVO"/>
    <x v="6"/>
    <x v="3"/>
    <n v="185"/>
    <n v="23.125"/>
    <n v="194.37"/>
    <m/>
    <n v="93338.129499999995"/>
    <x v="0"/>
    <n v="14824.242399999999"/>
    <x v="592"/>
    <x v="0"/>
    <m/>
  </r>
  <r>
    <d v="2023-03-19T02:36:36"/>
    <x v="9"/>
    <n v="22"/>
    <s v="QUIRAMA CASTAEDA JHON JADER"/>
    <x v="0"/>
    <x v="0"/>
    <n v="214"/>
    <n v="23.7777777777778"/>
    <n v="219"/>
    <m/>
    <n v="105005.39569999999"/>
    <x v="1"/>
    <n v="14824.242399999999"/>
    <x v="592"/>
    <x v="0"/>
    <m/>
  </r>
  <r>
    <d v="2023-03-19T02:36:36"/>
    <x v="9"/>
    <n v="23"/>
    <s v="LONDOO LOPERA DUVAN ANDRES"/>
    <x v="0"/>
    <x v="0"/>
    <n v="235"/>
    <n v="26.1111111111111"/>
    <n v="219"/>
    <m/>
    <n v="105005.39569999999"/>
    <x v="2"/>
    <n v="14824.242399999999"/>
    <x v="592"/>
    <x v="0"/>
    <m/>
  </r>
  <r>
    <d v="2023-03-19T02:36:36"/>
    <x v="9"/>
    <n v="24"/>
    <s v="GRISALES VILLA JUAN DAVID"/>
    <x v="0"/>
    <x v="0"/>
    <n v="217"/>
    <n v="24.1111111111111"/>
    <n v="219"/>
    <s v="2 Descuentos (Transbordo veh 03) "/>
    <n v="105005.39569999999"/>
    <x v="0"/>
    <n v="14824.242399999999"/>
    <x v="592"/>
    <x v="0"/>
    <m/>
  </r>
  <r>
    <d v="2023-03-19T02:36:36"/>
    <x v="9"/>
    <n v="26"/>
    <s v="CIRO MARIN RODRIGO ALBERTO"/>
    <x v="6"/>
    <x v="0"/>
    <n v="204"/>
    <n v="25.5"/>
    <n v="194.37"/>
    <m/>
    <n v="93338.129499999995"/>
    <x v="0"/>
    <n v="14824.242399999999"/>
    <x v="592"/>
    <x v="0"/>
    <m/>
  </r>
  <r>
    <d v="2023-03-19T02:36:36"/>
    <x v="9"/>
    <n v="27"/>
    <s v="DURANGO DAVID JOSE"/>
    <x v="0"/>
    <x v="0"/>
    <n v="239"/>
    <n v="26.5555555555556"/>
    <n v="218.98"/>
    <s v="FERNEY HENAO Realiz 4 viajes donde moviliz 138 Usuarios, 1 Descuento (Propietario) "/>
    <n v="105005.39569999999"/>
    <x v="0"/>
    <n v="14824.242399999999"/>
    <x v="592"/>
    <x v="0"/>
    <m/>
  </r>
  <r>
    <d v="2023-03-19T02:36:37"/>
    <x v="9"/>
    <n v="28"/>
    <s v="RIVERA ANGEL"/>
    <x v="6"/>
    <x v="0"/>
    <n v="218"/>
    <n v="27.25"/>
    <n v="194.37"/>
    <s v="3 Descuentos (Conduct y Transbordo) "/>
    <n v="93338.129499999995"/>
    <x v="0"/>
    <n v="14824.242399999999"/>
    <x v="592"/>
    <x v="0"/>
    <m/>
  </r>
  <r>
    <d v="2023-03-19T02:36:37"/>
    <x v="1"/>
    <n v="31"/>
    <s v="DURANGO PAEZ GILDARDO"/>
    <x v="0"/>
    <x v="0"/>
    <n v="210"/>
    <n v="23.3333333333333"/>
    <n v="219"/>
    <m/>
    <n v="105005.39569999999"/>
    <x v="0"/>
    <n v="14824.242399999999"/>
    <x v="592"/>
    <x v="0"/>
    <m/>
  </r>
  <r>
    <d v="2023-03-19T02:36:37"/>
    <x v="1"/>
    <n v="32"/>
    <s v="JIMENEZ HERNANDEZ ESTEBAN CAMILO"/>
    <x v="0"/>
    <x v="0"/>
    <n v="187"/>
    <n v="20.7777777777778"/>
    <n v="219"/>
    <m/>
    <n v="105005.39569999999"/>
    <x v="0"/>
    <n v="14824.242399999999"/>
    <x v="592"/>
    <x v="0"/>
    <m/>
  </r>
  <r>
    <d v="2023-03-19T02:36:37"/>
    <x v="1"/>
    <n v="33"/>
    <s v="PINO YEISON"/>
    <x v="3"/>
    <x v="0"/>
    <n v="282"/>
    <n v="28.2"/>
    <n v="243"/>
    <s v="1 Descuento (Despachador estiven) "/>
    <n v="116672.66190000001"/>
    <x v="0"/>
    <n v="14824.242399999999"/>
    <x v="592"/>
    <x v="0"/>
    <m/>
  </r>
  <r>
    <d v="2023-03-19T02:36:37"/>
    <x v="1"/>
    <n v="34"/>
    <s v="MONTOYA OSPINA GILBERTO ANTONIO"/>
    <x v="3"/>
    <x v="0"/>
    <n v="248"/>
    <n v="24.8"/>
    <n v="243"/>
    <s v="2 Descuentos (Conducts) "/>
    <n v="116672.66190000001"/>
    <x v="0"/>
    <n v="14824.242399999999"/>
    <x v="592"/>
    <x v="0"/>
    <m/>
  </r>
  <r>
    <d v="2023-03-19T02:36:37"/>
    <x v="1"/>
    <n v="35"/>
    <s v="LONDOO ORTIZ ARNOLD DAVID"/>
    <x v="6"/>
    <x v="0"/>
    <n v="166"/>
    <n v="22.133333333333301"/>
    <n v="182.22"/>
    <m/>
    <n v="87504.496400000004"/>
    <x v="1"/>
    <n v="14824.242399999999"/>
    <x v="592"/>
    <x v="0"/>
    <m/>
  </r>
  <r>
    <d v="2023-03-19T02:36:37"/>
    <x v="1"/>
    <n v="36"/>
    <s v="LONDOO CADAVID DAVID SANTIAGO"/>
    <x v="0"/>
    <x v="0"/>
    <n v="176"/>
    <n v="19.5555555555556"/>
    <n v="218.67"/>
    <m/>
    <n v="105005.39569999999"/>
    <x v="0"/>
    <n v="14824.242399999999"/>
    <x v="592"/>
    <x v="0"/>
    <m/>
  </r>
  <r>
    <d v="2023-03-19T02:36:38"/>
    <x v="1"/>
    <n v="37"/>
    <s v="HINCAPIE GALLEGO YEISON ANDRES"/>
    <x v="0"/>
    <x v="0"/>
    <n v="208"/>
    <n v="23.1111111111111"/>
    <n v="218.67"/>
    <m/>
    <n v="105005.39569999999"/>
    <x v="1"/>
    <n v="14824.242399999999"/>
    <x v="592"/>
    <x v="0"/>
    <m/>
  </r>
  <r>
    <d v="2023-03-19T02:36:38"/>
    <x v="1"/>
    <n v="38"/>
    <s v="GOMEZ FABIAN"/>
    <x v="0"/>
    <x v="0"/>
    <n v="229"/>
    <n v="25.4444444444444"/>
    <n v="218.67"/>
    <m/>
    <n v="105005.39569999999"/>
    <x v="0"/>
    <n v="14824.242399999999"/>
    <x v="592"/>
    <x v="0"/>
    <m/>
  </r>
  <r>
    <d v="2023-03-19T02:36:38"/>
    <x v="1"/>
    <n v="39"/>
    <s v="ORTEGA ARROYAVE JUAN PABLO"/>
    <x v="4"/>
    <x v="0"/>
    <n v="150"/>
    <n v="21.428571428571399"/>
    <n v="170.08"/>
    <s v="2 Descuentos (Propietario y Usuario Desubicado) "/>
    <n v="81670.863299999997"/>
    <x v="0"/>
    <n v="14824.242399999999"/>
    <x v="592"/>
    <x v="0"/>
    <m/>
  </r>
  <r>
    <d v="2023-03-19T02:36:38"/>
    <x v="1"/>
    <n v="40"/>
    <s v="OCAMPO OCAMPO ANTONIO JOSE"/>
    <x v="6"/>
    <x v="0"/>
    <n v="180"/>
    <n v="22.5"/>
    <n v="194.37"/>
    <m/>
    <n v="93338.129499999995"/>
    <x v="0"/>
    <n v="14824.242399999999"/>
    <x v="592"/>
    <x v="0"/>
    <m/>
  </r>
  <r>
    <d v="2023-03-19T02:36:38"/>
    <x v="9"/>
    <n v="41"/>
    <s v="HOYOS HENAO SANTIAGO"/>
    <x v="0"/>
    <x v="0"/>
    <n v="215"/>
    <n v="23.8888888888889"/>
    <n v="218.67"/>
    <m/>
    <n v="105005.39569999999"/>
    <x v="1"/>
    <n v="14824.242399999999"/>
    <x v="592"/>
    <x v="0"/>
    <m/>
  </r>
  <r>
    <d v="2023-03-19T23:59:32"/>
    <x v="12"/>
    <n v="7"/>
    <s v="LONDOO ORTIZ ARNOLD DAVID"/>
    <x v="2"/>
    <x v="0"/>
    <n v="120"/>
    <n v="20"/>
    <n v="122.172972972973"/>
    <m/>
    <n v="58086.486499999999"/>
    <x v="1"/>
    <n v="12800"/>
    <x v="593"/>
    <x v="0"/>
    <m/>
  </r>
  <r>
    <d v="2023-03-19T23:59:32"/>
    <x v="12"/>
    <n v="8"/>
    <s v="TABORDA ROJAS DIEGO ALEJANDRO"/>
    <x v="6"/>
    <x v="0"/>
    <n v="167"/>
    <n v="20.875"/>
    <n v="162.897297297297"/>
    <m/>
    <n v="77448.6486"/>
    <x v="1"/>
    <n v="12800"/>
    <x v="593"/>
    <x v="0"/>
    <m/>
  </r>
  <r>
    <d v="2023-03-19T23:59:33"/>
    <x v="12"/>
    <n v="20"/>
    <s v="VALENCIA MENDOZA JHON"/>
    <x v="1"/>
    <x v="3"/>
    <n v="225"/>
    <n v="20.454545454545499"/>
    <n v="223.98378378378399"/>
    <m/>
    <n v="106491.8919"/>
    <x v="0"/>
    <n v="12800"/>
    <x v="593"/>
    <x v="0"/>
    <m/>
  </r>
  <r>
    <d v="2023-03-19T23:59:33"/>
    <x v="12"/>
    <n v="21"/>
    <s v="HIGUITA JHOSIMAR"/>
    <x v="0"/>
    <x v="0"/>
    <n v="170"/>
    <n v="18.8888888888889"/>
    <n v="183.25945945945901"/>
    <m/>
    <n v="87129.729699999996"/>
    <x v="0"/>
    <n v="12800"/>
    <x v="593"/>
    <x v="0"/>
    <m/>
  </r>
  <r>
    <d v="2023-03-19T23:59:33"/>
    <x v="12"/>
    <n v="22"/>
    <s v="QUIRAMA CASTAEDA JHON JADER"/>
    <x v="0"/>
    <x v="0"/>
    <n v="176"/>
    <n v="19.5555555555556"/>
    <n v="183.25945945945901"/>
    <m/>
    <n v="87129.729699999996"/>
    <x v="1"/>
    <n v="12800"/>
    <x v="593"/>
    <x v="0"/>
    <m/>
  </r>
  <r>
    <d v="2023-03-19T23:59:33"/>
    <x v="12"/>
    <n v="23"/>
    <s v="LONDOO LOPERA DUVAN ANDRES"/>
    <x v="0"/>
    <x v="0"/>
    <n v="209"/>
    <n v="23.2222222222222"/>
    <n v="183.25945945945901"/>
    <m/>
    <n v="87129.729699999996"/>
    <x v="2"/>
    <n v="12800"/>
    <x v="593"/>
    <x v="0"/>
    <m/>
  </r>
  <r>
    <d v="2023-03-19T23:59:33"/>
    <x v="12"/>
    <n v="24"/>
    <s v="GRISALES VILLA JUAN DAVID"/>
    <x v="3"/>
    <x v="0"/>
    <n v="222"/>
    <n v="22.2"/>
    <n v="203.62162162162201"/>
    <s v="2 Descuentos (Conducts) "/>
    <n v="96810.810800000007"/>
    <x v="0"/>
    <n v="12800"/>
    <x v="593"/>
    <x v="0"/>
    <m/>
  </r>
  <r>
    <d v="2023-03-19T23:59:34"/>
    <x v="12"/>
    <n v="26"/>
    <s v="CIRO MARIN RODRIGO ALBERTO"/>
    <x v="3"/>
    <x v="3"/>
    <n v="228"/>
    <n v="22.8"/>
    <n v="203.62162162162201"/>
    <s v="2 Descuentos (Usuarios desubicados) "/>
    <n v="96810.810800000007"/>
    <x v="0"/>
    <n v="12800"/>
    <x v="593"/>
    <x v="0"/>
    <m/>
  </r>
  <r>
    <d v="2023-03-19T23:59:34"/>
    <x v="12"/>
    <n v="27"/>
    <s v="DURANGO DAVID JOSE"/>
    <x v="3"/>
    <x v="0"/>
    <n v="188"/>
    <n v="18.8"/>
    <n v="203.62162162162201"/>
    <s v="7 Descuentos (Transbordo) "/>
    <n v="96810.810800000007"/>
    <x v="0"/>
    <n v="12800"/>
    <x v="593"/>
    <x v="0"/>
    <m/>
  </r>
  <r>
    <d v="2023-03-19T23:59:34"/>
    <x v="12"/>
    <n v="28"/>
    <s v="RIVERA ANGEL"/>
    <x v="0"/>
    <x v="0"/>
    <n v="157"/>
    <n v="17.4444444444444"/>
    <n v="183.25945945945901"/>
    <m/>
    <n v="87129.729699999996"/>
    <x v="0"/>
    <n v="12800"/>
    <x v="593"/>
    <x v="0"/>
    <m/>
  </r>
  <r>
    <d v="2023-03-19T23:59:34"/>
    <x v="12"/>
    <n v="31"/>
    <s v="DURANGO PAEZ GILDARDO"/>
    <x v="3"/>
    <x v="3"/>
    <n v="169"/>
    <n v="16.899999999999999"/>
    <n v="203.62162162162201"/>
    <m/>
    <n v="96810.810800000007"/>
    <x v="0"/>
    <n v="12800"/>
    <x v="593"/>
    <x v="0"/>
    <m/>
  </r>
  <r>
    <d v="2023-03-19T23:59:34"/>
    <x v="12"/>
    <n v="32"/>
    <s v="JIMENEZ HERNANDEZ ESTEBAN CAMILO"/>
    <x v="3"/>
    <x v="3"/>
    <n v="175"/>
    <n v="17.5"/>
    <n v="203.62162162162201"/>
    <m/>
    <n v="96810.810800000007"/>
    <x v="0"/>
    <n v="12800"/>
    <x v="593"/>
    <x v="0"/>
    <m/>
  </r>
  <r>
    <d v="2023-03-19T23:59:35"/>
    <x v="12"/>
    <n v="33"/>
    <s v="PINO YEISON"/>
    <x v="6"/>
    <x v="0"/>
    <n v="162"/>
    <n v="20.25"/>
    <n v="162.897297297297"/>
    <m/>
    <n v="77448.6486"/>
    <x v="0"/>
    <n v="12800"/>
    <x v="593"/>
    <x v="0"/>
    <m/>
  </r>
  <r>
    <d v="2023-03-19T23:59:35"/>
    <x v="12"/>
    <n v="34"/>
    <s v="MONTOYA OSPINA GILBERTO ANTONIO"/>
    <x v="3"/>
    <x v="0"/>
    <n v="256"/>
    <n v="25.6"/>
    <n v="203.62162162162201"/>
    <s v="1 Descuento (Conduct) "/>
    <n v="96810.810800000007"/>
    <x v="0"/>
    <n v="12800"/>
    <x v="593"/>
    <x v="0"/>
    <m/>
  </r>
  <r>
    <d v="2023-03-19T23:59:35"/>
    <x v="12"/>
    <n v="36"/>
    <s v="LONDOO CADAVID DAVID SANTIAGO"/>
    <x v="0"/>
    <x v="0"/>
    <n v="153"/>
    <n v="17"/>
    <n v="183.25945945945901"/>
    <m/>
    <n v="87129.729699999996"/>
    <x v="0"/>
    <n v="12800"/>
    <x v="593"/>
    <x v="0"/>
    <m/>
  </r>
  <r>
    <d v="2023-03-19T23:59:35"/>
    <x v="12"/>
    <n v="37"/>
    <s v="HINCAPIE KEVIN"/>
    <x v="0"/>
    <x v="0"/>
    <n v="202"/>
    <n v="22.4444444444444"/>
    <n v="183.25945945945901"/>
    <m/>
    <n v="87129.729699999996"/>
    <x v="1"/>
    <n v="12800"/>
    <x v="593"/>
    <x v="0"/>
    <m/>
  </r>
  <r>
    <d v="2023-03-19T23:59:35"/>
    <x v="12"/>
    <n v="38"/>
    <s v="GOMEZ FABIAN"/>
    <x v="0"/>
    <x v="0"/>
    <n v="152"/>
    <n v="16.8888888888889"/>
    <n v="183.25945945945901"/>
    <m/>
    <n v="87129.729699999996"/>
    <x v="0"/>
    <n v="12800"/>
    <x v="593"/>
    <x v="0"/>
    <m/>
  </r>
  <r>
    <d v="2023-03-19T23:59:36"/>
    <x v="12"/>
    <n v="39"/>
    <s v="ORTEGA ARROYAVE JUAN PABLO"/>
    <x v="1"/>
    <x v="0"/>
    <n v="239"/>
    <n v="21.727272727272702"/>
    <n v="223.98378378378399"/>
    <m/>
    <n v="106491.8919"/>
    <x v="0"/>
    <n v="12800"/>
    <x v="593"/>
    <x v="0"/>
    <m/>
  </r>
  <r>
    <d v="2023-03-19T23:59:36"/>
    <x v="12"/>
    <n v="40"/>
    <s v="OCAMPO OCAMPO ANTONIO JOSE"/>
    <x v="0"/>
    <x v="0"/>
    <n v="192"/>
    <n v="21.3333333333333"/>
    <n v="183.25945945945901"/>
    <m/>
    <n v="87129.729699999996"/>
    <x v="0"/>
    <n v="12800"/>
    <x v="593"/>
    <x v="0"/>
    <m/>
  </r>
  <r>
    <d v="2023-03-19T23:59:36"/>
    <x v="12"/>
    <n v="41"/>
    <s v="HOYOS HENAO SANTIAGO"/>
    <x v="0"/>
    <x v="0"/>
    <n v="205"/>
    <n v="22.7777777777778"/>
    <n v="183.25945945945901"/>
    <m/>
    <n v="87129.729699999996"/>
    <x v="1"/>
    <n v="12800"/>
    <x v="593"/>
    <x v="0"/>
    <m/>
  </r>
  <r>
    <d v="2023-03-21T01:22:07"/>
    <x v="12"/>
    <n v="1"/>
    <s v="RUA DANIEL"/>
    <x v="12"/>
    <x v="0"/>
    <n v="258"/>
    <n v="19.846153846153801"/>
    <n v="271.82638888888903"/>
    <m/>
    <n v="129413.19439999999"/>
    <x v="0"/>
    <n v="12706.25"/>
    <x v="594"/>
    <x v="0"/>
    <m/>
  </r>
  <r>
    <d v="2023-03-21T01:22:07"/>
    <x v="12"/>
    <n v="2"/>
    <s v="DAVID TORRES GEIDER"/>
    <x v="5"/>
    <x v="0"/>
    <n v="16"/>
    <n v="16"/>
    <n v="20.9097222222222"/>
    <m/>
    <n v="9954.8611000000001"/>
    <x v="1"/>
    <n v="12706.25"/>
    <x v="594"/>
    <x v="0"/>
    <m/>
  </r>
  <r>
    <d v="2023-03-21T01:22:07"/>
    <x v="12"/>
    <n v="3"/>
    <s v="CANO JIMENEZ ESNEIDER"/>
    <x v="0"/>
    <x v="0"/>
    <n v="189"/>
    <n v="21"/>
    <n v="188.1875"/>
    <m/>
    <n v="89593.75"/>
    <x v="0"/>
    <n v="12706.25"/>
    <x v="594"/>
    <x v="0"/>
    <m/>
  </r>
  <r>
    <d v="2023-03-21T01:22:08"/>
    <x v="12"/>
    <n v="5"/>
    <s v="MARTINEZ MANCO JUAN FELIPE"/>
    <x v="0"/>
    <x v="0"/>
    <n v="199"/>
    <n v="22.1111111111111"/>
    <n v="188.1875"/>
    <m/>
    <n v="89593.75"/>
    <x v="1"/>
    <n v="12706.25"/>
    <x v="594"/>
    <x v="0"/>
    <m/>
  </r>
  <r>
    <d v="2023-03-21T01:22:08"/>
    <x v="12"/>
    <n v="7"/>
    <s v="GRISALES VILLA JUAN DAVID"/>
    <x v="3"/>
    <x v="0"/>
    <n v="225"/>
    <n v="22.5"/>
    <n v="209.097222222222"/>
    <m/>
    <n v="99548.611099999995"/>
    <x v="1"/>
    <n v="12706.25"/>
    <x v="594"/>
    <x v="0"/>
    <m/>
  </r>
  <r>
    <d v="2023-03-21T01:22:08"/>
    <x v="12"/>
    <n v="8"/>
    <s v="VACA FIERRO ROBINSON"/>
    <x v="9"/>
    <x v="0"/>
    <n v="239"/>
    <n v="19.9166666666667"/>
    <n v="250.916666666667"/>
    <s v="2 Descuentos (Propietario y Conduct)"/>
    <n v="119458.3333"/>
    <x v="1"/>
    <n v="12706.25"/>
    <x v="594"/>
    <x v="0"/>
    <m/>
  </r>
  <r>
    <d v="2023-03-21T01:22:08"/>
    <x v="12"/>
    <n v="11"/>
    <s v="MEJIA YEISON"/>
    <x v="1"/>
    <x v="0"/>
    <n v="215"/>
    <n v="19.545454545454501"/>
    <n v="230.006944444444"/>
    <m/>
    <n v="109503.4722"/>
    <x v="0"/>
    <n v="12706.25"/>
    <x v="594"/>
    <x v="0"/>
    <m/>
  </r>
  <r>
    <d v="2023-03-21T01:22:08"/>
    <x v="12"/>
    <n v="12"/>
    <s v="HIGUITA JHOSIMAR"/>
    <x v="9"/>
    <x v="0"/>
    <n v="269"/>
    <n v="22.4166666666667"/>
    <n v="250.916666666667"/>
    <s v="3 Descuentos (Jefe de ruta y conduct) "/>
    <n v="119458.3333"/>
    <x v="0"/>
    <n v="12706.25"/>
    <x v="594"/>
    <x v="0"/>
    <m/>
  </r>
  <r>
    <d v="2023-03-21T01:22:08"/>
    <x v="12"/>
    <n v="13"/>
    <s v="CHALARCA WILSON DE JESUS"/>
    <x v="10"/>
    <x v="0"/>
    <n v="88"/>
    <n v="22"/>
    <n v="83.6388888888889"/>
    <m/>
    <n v="39819.4444"/>
    <x v="0"/>
    <n v="12706.25"/>
    <x v="594"/>
    <x v="0"/>
    <m/>
  </r>
  <r>
    <d v="2023-03-21T01:22:09"/>
    <x v="12"/>
    <n v="14"/>
    <s v="CARVAJAL SALAZAR HECTOR MARINO"/>
    <x v="9"/>
    <x v="0"/>
    <n v="299"/>
    <n v="24.9166666666667"/>
    <n v="250.916666666667"/>
    <s v="2 Descuentos (Propietario) "/>
    <n v="119458.3333"/>
    <x v="1"/>
    <n v="12706.25"/>
    <x v="594"/>
    <x v="0"/>
    <m/>
  </r>
  <r>
    <d v="2023-03-21T01:22:09"/>
    <x v="12"/>
    <n v="16"/>
    <s v="BARRANTES GALLEGO DANIEL CAMILO"/>
    <x v="2"/>
    <x v="0"/>
    <n v="141"/>
    <n v="23.5"/>
    <n v="125.458333333333"/>
    <m/>
    <n v="59729.166700000002"/>
    <x v="0"/>
    <n v="12706.25"/>
    <x v="594"/>
    <x v="0"/>
    <m/>
  </r>
  <r>
    <d v="2023-03-21T01:22:09"/>
    <x v="12"/>
    <n v="17"/>
    <s v="ESTRADA DANIEL"/>
    <x v="13"/>
    <x v="0"/>
    <n v="234"/>
    <n v="16.714285714285701"/>
    <n v="292.73611111111097"/>
    <m/>
    <n v="139368.05559999999"/>
    <x v="0"/>
    <n v="12706.25"/>
    <x v="594"/>
    <x v="0"/>
    <m/>
  </r>
  <r>
    <d v="2023-03-21T01:22:09"/>
    <x v="12"/>
    <n v="19"/>
    <s v="BERMUDEZ HERNAN"/>
    <x v="1"/>
    <x v="0"/>
    <n v="239"/>
    <n v="21.727272727272702"/>
    <n v="230.006944444444"/>
    <m/>
    <n v="109503.4722"/>
    <x v="0"/>
    <n v="12706.25"/>
    <x v="594"/>
    <x v="0"/>
    <m/>
  </r>
  <r>
    <d v="2023-03-21T01:22:10"/>
    <x v="12"/>
    <n v="20"/>
    <s v="VALENCIA MENDOZA JHON"/>
    <x v="6"/>
    <x v="0"/>
    <n v="170"/>
    <n v="21.25"/>
    <n v="167.277777777778"/>
    <m/>
    <n v="79638.888900000005"/>
    <x v="0"/>
    <n v="12706.25"/>
    <x v="594"/>
    <x v="0"/>
    <m/>
  </r>
  <r>
    <d v="2023-03-21T01:22:10"/>
    <x v="12"/>
    <n v="40"/>
    <s v="OCAMPO OCAMPO ANTONIO JOSE"/>
    <x v="9"/>
    <x v="0"/>
    <n v="230"/>
    <n v="19.1666666666667"/>
    <n v="250.916666666667"/>
    <m/>
    <n v="119458.3333"/>
    <x v="0"/>
    <n v="12706.25"/>
    <x v="594"/>
    <x v="0"/>
    <m/>
  </r>
  <r>
    <d v="2023-03-22T02:07:02"/>
    <x v="9"/>
    <n v="1"/>
    <s v="RUA DANIEL"/>
    <x v="0"/>
    <x v="0"/>
    <n v="197"/>
    <n v="21.8888888888889"/>
    <n v="228.59706362153301"/>
    <m/>
    <n v="109798.5318"/>
    <x v="0"/>
    <n v="16161.7647"/>
    <x v="595"/>
    <x v="0"/>
    <m/>
  </r>
  <r>
    <d v="2023-03-22T02:07:02"/>
    <x v="9"/>
    <n v="3"/>
    <s v="CANO JIMENEZ ESNEIDER"/>
    <x v="3"/>
    <x v="0"/>
    <n v="216"/>
    <n v="21.6"/>
    <n v="253.99673735725901"/>
    <s v="3 Descuentos (Jefe de ruta y despachadores) "/>
    <n v="121998.36870000001"/>
    <x v="0"/>
    <n v="16161.7647"/>
    <x v="595"/>
    <x v="0"/>
    <m/>
  </r>
  <r>
    <d v="2023-03-22T02:07:02"/>
    <x v="9"/>
    <n v="5"/>
    <s v="MARTINEZ MANCO JUAN FELIPE"/>
    <x v="6"/>
    <x v="1"/>
    <n v="337"/>
    <n v="42.125"/>
    <n v="203.19738988580701"/>
    <s v="Se descuenta el viaje de 3 20 pm ya que NO ingresa al 13 sin autorizacin"/>
    <n v="97598.694900000002"/>
    <x v="1"/>
    <n v="16161.7647"/>
    <x v="595"/>
    <x v="0"/>
    <m/>
  </r>
  <r>
    <d v="2023-03-22T02:07:02"/>
    <x v="9"/>
    <n v="7"/>
    <s v="DE OSSA TORRES CARLOS ANDRES"/>
    <x v="3"/>
    <x v="0"/>
    <n v="240"/>
    <n v="24"/>
    <n v="253.99673735725901"/>
    <s v="10 Descuentos (Transbordo veh 10, Jefe de ruta y Conducts) "/>
    <n v="121998.36870000001"/>
    <x v="1"/>
    <n v="16161.7647"/>
    <x v="595"/>
    <x v="0"/>
    <m/>
  </r>
  <r>
    <d v="2023-03-22T02:07:03"/>
    <x v="9"/>
    <n v="8"/>
    <s v="VACA FIERRO ROBINSON"/>
    <x v="2"/>
    <x v="0"/>
    <n v="179"/>
    <n v="27.538461538461501"/>
    <n v="165.097879282219"/>
    <m/>
    <n v="79298.939599999998"/>
    <x v="1"/>
    <n v="16161.7647"/>
    <x v="595"/>
    <x v="0"/>
    <m/>
  </r>
  <r>
    <d v="2023-03-22T02:07:03"/>
    <x v="9"/>
    <n v="10"/>
    <s v="PATIO MARIVEL"/>
    <x v="10"/>
    <x v="0"/>
    <n v="133"/>
    <n v="29.5555555555556"/>
    <n v="114.298531810767"/>
    <m/>
    <n v="54899.265899999999"/>
    <x v="0"/>
    <n v="16161.7647"/>
    <x v="595"/>
    <x v="0"/>
    <m/>
  </r>
  <r>
    <d v="2023-03-22T02:07:03"/>
    <x v="1"/>
    <n v="11"/>
    <s v="MEJIA YEISON"/>
    <x v="3"/>
    <x v="0"/>
    <n v="214"/>
    <n v="21.4"/>
    <n v="253.99673735725901"/>
    <m/>
    <n v="121998.36870000001"/>
    <x v="0"/>
    <n v="16161.7647"/>
    <x v="595"/>
    <x v="0"/>
    <m/>
  </r>
  <r>
    <d v="2023-03-22T02:07:04"/>
    <x v="1"/>
    <n v="12"/>
    <s v="MORALES CASTAEDA JONNY EDISON"/>
    <x v="0"/>
    <x v="0"/>
    <n v="280"/>
    <n v="31.1111111111111"/>
    <n v="228.59706362153301"/>
    <s v="1 Descuento (Conduct) "/>
    <n v="109798.5318"/>
    <x v="0"/>
    <n v="16161.7647"/>
    <x v="595"/>
    <x v="0"/>
    <m/>
  </r>
  <r>
    <d v="2023-03-22T02:07:04"/>
    <x v="1"/>
    <n v="14"/>
    <s v="CARVAJAL SALAZAR HECTOR MARINO"/>
    <x v="3"/>
    <x v="0"/>
    <n v="252"/>
    <n v="25.2"/>
    <n v="253.99673735725901"/>
    <m/>
    <n v="121998.36870000001"/>
    <x v="1"/>
    <n v="16161.7647"/>
    <x v="595"/>
    <x v="0"/>
    <m/>
  </r>
  <r>
    <d v="2023-03-22T02:07:04"/>
    <x v="1"/>
    <n v="16"/>
    <s v="BARRANTES GALLEGO DANIEL CAMILO"/>
    <x v="0"/>
    <x v="0"/>
    <n v="234"/>
    <n v="26"/>
    <n v="228.59706362153301"/>
    <s v="2 Descuentos (Conduct y Usuario desubicado) "/>
    <n v="109798.5318"/>
    <x v="0"/>
    <n v="16161.7647"/>
    <x v="595"/>
    <x v="0"/>
    <m/>
  </r>
  <r>
    <d v="2023-03-22T02:07:04"/>
    <x v="1"/>
    <n v="17"/>
    <s v="ESTRADA DANIEL"/>
    <x v="0"/>
    <x v="0"/>
    <n v="192"/>
    <n v="21.3333333333333"/>
    <n v="228.59706362153301"/>
    <m/>
    <n v="109798.5318"/>
    <x v="0"/>
    <n v="16161.7647"/>
    <x v="595"/>
    <x v="0"/>
    <m/>
  </r>
  <r>
    <d v="2023-03-22T02:07:05"/>
    <x v="1"/>
    <n v="19"/>
    <s v="BERMUDEZ HERNAN"/>
    <x v="4"/>
    <x v="0"/>
    <n v="189"/>
    <n v="27"/>
    <n v="177.79771615008201"/>
    <m/>
    <n v="85398.858099999998"/>
    <x v="0"/>
    <n v="16161.7647"/>
    <x v="595"/>
    <x v="0"/>
    <m/>
  </r>
  <r>
    <d v="2023-03-22T02:07:05"/>
    <x v="1"/>
    <n v="20"/>
    <s v="TABORDA ROJAS DIEGO ALEJANDRO"/>
    <x v="3"/>
    <x v="0"/>
    <n v="226"/>
    <n v="22.6"/>
    <n v="253.99673735725901"/>
    <m/>
    <n v="121998.36870000001"/>
    <x v="0"/>
    <n v="16161.7647"/>
    <x v="595"/>
    <x v="0"/>
    <m/>
  </r>
  <r>
    <d v="2023-03-22T02:07:05"/>
    <x v="1"/>
    <n v="21"/>
    <s v="MONSALVE OCAMPO EDISON GUSTAVO"/>
    <x v="3"/>
    <x v="0"/>
    <n v="212"/>
    <n v="21.2"/>
    <n v="253.99673735725901"/>
    <s v="1 Descuento (Usuario desubicado) "/>
    <n v="121998.36870000001"/>
    <x v="0"/>
    <n v="16161.7647"/>
    <x v="595"/>
    <x v="0"/>
    <m/>
  </r>
  <r>
    <d v="2023-03-22T02:07:05"/>
    <x v="1"/>
    <n v="22"/>
    <s v="QUIRAMA CASTAEDA JHON JADER"/>
    <x v="3"/>
    <x v="0"/>
    <n v="266"/>
    <n v="26.6"/>
    <n v="253.99673735725901"/>
    <m/>
    <n v="121998.36870000001"/>
    <x v="1"/>
    <n v="16161.7647"/>
    <x v="595"/>
    <x v="0"/>
    <m/>
  </r>
  <r>
    <d v="2023-03-22T02:07:06"/>
    <x v="1"/>
    <n v="23"/>
    <s v="GIL BRAN DUVEIMAR"/>
    <x v="9"/>
    <x v="0"/>
    <n v="306"/>
    <n v="25.5"/>
    <n v="304.796084828711"/>
    <s v="3 Descuentos (Despachadores) "/>
    <n v="146398.04240000001"/>
    <x v="2"/>
    <n v="16161.7647"/>
    <x v="595"/>
    <x v="0"/>
    <m/>
  </r>
  <r>
    <d v="2023-03-22T02:07:06"/>
    <x v="1"/>
    <n v="24"/>
    <s v="GRISALES VILLA JUAN DAVID"/>
    <x v="1"/>
    <x v="0"/>
    <n v="358"/>
    <n v="32.545454545454497"/>
    <n v="279.39641109298498"/>
    <m/>
    <n v="134198.20550000001"/>
    <x v="0"/>
    <n v="16161.7647"/>
    <x v="595"/>
    <x v="0"/>
    <m/>
  </r>
  <r>
    <d v="2023-03-22T02:07:06"/>
    <x v="1"/>
    <n v="26"/>
    <s v="CIRO MARIN RODRIGO ALBERTO"/>
    <x v="1"/>
    <x v="0"/>
    <n v="257"/>
    <n v="23.363636363636399"/>
    <n v="279.39641109298498"/>
    <m/>
    <n v="134198.20550000001"/>
    <x v="0"/>
    <n v="16161.7647"/>
    <x v="595"/>
    <x v="0"/>
    <m/>
  </r>
  <r>
    <d v="2023-03-22T02:07:07"/>
    <x v="1"/>
    <n v="27"/>
    <s v="HOYOS HENAO SANTIAGO"/>
    <x v="1"/>
    <x v="0"/>
    <n v="287"/>
    <n v="26.090909090909101"/>
    <n v="279.39641109298498"/>
    <m/>
    <n v="134198.20550000001"/>
    <x v="0"/>
    <n v="16161.7647"/>
    <x v="595"/>
    <x v="0"/>
    <m/>
  </r>
  <r>
    <d v="2023-03-22T02:07:07"/>
    <x v="1"/>
    <n v="28"/>
    <s v="RIVERA ANGEL"/>
    <x v="5"/>
    <x v="0"/>
    <n v="37"/>
    <n v="37"/>
    <n v="25.399673735725901"/>
    <m/>
    <n v="12199.8369"/>
    <x v="0"/>
    <n v="16161.7647"/>
    <x v="595"/>
    <x v="0"/>
    <m/>
  </r>
  <r>
    <d v="2023-03-22T02:07:07"/>
    <x v="1"/>
    <n v="29"/>
    <s v="VERENZUELA MARTINEZ ALEXANDER"/>
    <x v="1"/>
    <x v="0"/>
    <n v="256"/>
    <n v="23.272727272727298"/>
    <n v="279.39641109298498"/>
    <s v="1 Descuento (Conduct) "/>
    <n v="134198.20550000001"/>
    <x v="0"/>
    <n v="16161.7647"/>
    <x v="595"/>
    <x v="0"/>
    <m/>
  </r>
  <r>
    <d v="2023-03-22T02:07:08"/>
    <x v="9"/>
    <n v="30"/>
    <s v="RIVERA ANGEL"/>
    <x v="3"/>
    <x v="0"/>
    <n v="224"/>
    <n v="22.4"/>
    <n v="253.99673735725901"/>
    <m/>
    <n v="121998.36870000001"/>
    <x v="0"/>
    <n v="16161.7647"/>
    <x v="595"/>
    <x v="0"/>
    <m/>
  </r>
  <r>
    <d v="2023-03-22T02:07:08"/>
    <x v="9"/>
    <n v="31"/>
    <s v="DURANGO PAEZ GILDARDO"/>
    <x v="6"/>
    <x v="1"/>
    <n v="176"/>
    <n v="22"/>
    <n v="203.19738988580701"/>
    <m/>
    <n v="97598.694900000002"/>
    <x v="0"/>
    <n v="16161.7647"/>
    <x v="595"/>
    <x v="0"/>
    <m/>
  </r>
  <r>
    <d v="2023-03-22T02:07:08"/>
    <x v="9"/>
    <n v="32"/>
    <s v="JIMENEZ HERNANDEZ ESTEBAN CAMILO"/>
    <x v="9"/>
    <x v="0"/>
    <n v="245"/>
    <n v="20.4166666666667"/>
    <n v="304.796084828711"/>
    <m/>
    <n v="146398.04240000001"/>
    <x v="0"/>
    <n v="16161.7647"/>
    <x v="595"/>
    <x v="0"/>
    <m/>
  </r>
  <r>
    <d v="2023-03-22T02:07:09"/>
    <x v="9"/>
    <n v="33"/>
    <s v="PINO YEISON"/>
    <x v="9"/>
    <x v="0"/>
    <n v="293"/>
    <n v="24.4166666666667"/>
    <n v="304.796084828711"/>
    <s v="1 Descuento (Despachadora Isabel) "/>
    <n v="146398.04240000001"/>
    <x v="0"/>
    <n v="16161.7647"/>
    <x v="595"/>
    <x v="0"/>
    <m/>
  </r>
  <r>
    <d v="2023-03-22T02:07:09"/>
    <x v="9"/>
    <n v="34"/>
    <s v="MONTOYA OSPINA GILBERTO ANTONIO"/>
    <x v="1"/>
    <x v="0"/>
    <n v="325"/>
    <n v="29.545454545454501"/>
    <n v="279.39641109298498"/>
    <m/>
    <n v="134198.20550000001"/>
    <x v="0"/>
    <n v="16161.7647"/>
    <x v="595"/>
    <x v="0"/>
    <m/>
  </r>
  <r>
    <d v="2023-03-22T02:07:09"/>
    <x v="9"/>
    <n v="35"/>
    <s v="URIBE HERRERA JUAN ESTEBAN"/>
    <x v="0"/>
    <x v="0"/>
    <n v="228"/>
    <n v="25.3333333333333"/>
    <n v="228.59706362153301"/>
    <s v="2 Descuentos (Conduct) "/>
    <n v="109798.5318"/>
    <x v="1"/>
    <n v="16161.7647"/>
    <x v="595"/>
    <x v="0"/>
    <m/>
  </r>
  <r>
    <d v="2023-03-22T02:07:09"/>
    <x v="9"/>
    <n v="36"/>
    <s v="MARTINEZ CHAVERRA LUIS NORBERTO"/>
    <x v="1"/>
    <x v="0"/>
    <n v="302"/>
    <n v="27.454545454545499"/>
    <n v="279.39641109298498"/>
    <s v="2 Descuentos (Despachadores) "/>
    <n v="134198.20550000001"/>
    <x v="0"/>
    <n v="16161.7647"/>
    <x v="595"/>
    <x v="0"/>
    <m/>
  </r>
  <r>
    <d v="2023-03-22T02:07:10"/>
    <x v="9"/>
    <n v="37"/>
    <s v="HINCAPIE KEVIN"/>
    <x v="3"/>
    <x v="0"/>
    <n v="251"/>
    <n v="25.1"/>
    <n v="253.99673735725901"/>
    <m/>
    <n v="121998.36870000001"/>
    <x v="1"/>
    <n v="16161.7647"/>
    <x v="595"/>
    <x v="0"/>
    <m/>
  </r>
  <r>
    <d v="2023-03-22T02:07:10"/>
    <x v="9"/>
    <n v="38"/>
    <s v="GOMEZ FABIAN"/>
    <x v="1"/>
    <x v="3"/>
    <n v="259"/>
    <n v="23.545454545454501"/>
    <n v="279.39641109298498"/>
    <s v="2 Descuentos (Usuarios desubicados) "/>
    <n v="134198.20550000001"/>
    <x v="0"/>
    <n v="16161.7647"/>
    <x v="595"/>
    <x v="0"/>
    <m/>
  </r>
  <r>
    <d v="2023-03-22T02:07:10"/>
    <x v="9"/>
    <n v="39"/>
    <s v="LONDOO LOPERA DUVAN ANDRES"/>
    <x v="0"/>
    <x v="0"/>
    <n v="283"/>
    <n v="31.4444444444444"/>
    <n v="228.59706362153301"/>
    <s v="2 Descuentos (Conduct y Usuario con movilidad reducida) "/>
    <n v="109798.5318"/>
    <x v="0"/>
    <n v="16161.7647"/>
    <x v="595"/>
    <x v="0"/>
    <m/>
  </r>
  <r>
    <d v="2023-03-22T02:07:10"/>
    <x v="9"/>
    <n v="40"/>
    <s v="OCAMPO OCAMPO ANTONIO JOSE"/>
    <x v="10"/>
    <x v="0"/>
    <n v="100"/>
    <n v="22.2222222222222"/>
    <n v="114.298531810767"/>
    <m/>
    <n v="54899.265899999999"/>
    <x v="0"/>
    <n v="16161.7647"/>
    <x v="595"/>
    <x v="0"/>
    <m/>
  </r>
  <r>
    <d v="2023-03-22T02:07:11"/>
    <x v="9"/>
    <n v="41"/>
    <s v="GARCIA DAVID WILSON ALBERTO"/>
    <x v="3"/>
    <x v="0"/>
    <n v="231"/>
    <n v="23.1"/>
    <n v="253.99673735725901"/>
    <m/>
    <n v="121998.36870000001"/>
    <x v="1"/>
    <n v="16161.7647"/>
    <x v="595"/>
    <x v="0"/>
    <m/>
  </r>
  <r>
    <d v="2023-03-23T01:56:48"/>
    <x v="1"/>
    <n v="1"/>
    <s v="NARANJO USME DUVAN ANDRES"/>
    <x v="1"/>
    <x v="0"/>
    <n v="246"/>
    <n v="22.363636363636399"/>
    <n v="278.28670120898101"/>
    <s v="1 Descuento (Usuairo0 desubicado) "/>
    <n v="133643.35060000001"/>
    <x v="0"/>
    <n v="15661.7647"/>
    <x v="596"/>
    <x v="0"/>
    <m/>
  </r>
  <r>
    <d v="2023-03-23T01:56:48"/>
    <x v="1"/>
    <n v="3"/>
    <s v="CANO JIMENEZ ESNEIDER"/>
    <x v="4"/>
    <x v="1"/>
    <n v="170"/>
    <n v="24.285714285714299"/>
    <n v="177.09153713298801"/>
    <s v="Se descuenta el viaje de 8 40 am ya que NO cumple con los tiempos indicados por el despachador"/>
    <n v="85045.768599999996"/>
    <x v="0"/>
    <n v="15661.7647"/>
    <x v="596"/>
    <x v="0"/>
    <m/>
  </r>
  <r>
    <d v="2023-03-23T01:56:48"/>
    <x v="1"/>
    <n v="6"/>
    <s v="VALENCIA MENDOZA JHON"/>
    <x v="4"/>
    <x v="0"/>
    <n v="171"/>
    <n v="24.428571428571399"/>
    <n v="177.09153713298801"/>
    <m/>
    <n v="85045.768599999996"/>
    <x v="0"/>
    <n v="15661.7647"/>
    <x v="596"/>
    <x v="0"/>
    <m/>
  </r>
  <r>
    <d v="2023-03-23T01:56:49"/>
    <x v="1"/>
    <n v="7"/>
    <s v="DE OSSA TORRES CARLOS ANDRES"/>
    <x v="0"/>
    <x v="0"/>
    <n v="225"/>
    <n v="25"/>
    <n v="227.68911917098399"/>
    <m/>
    <n v="109344.55959999999"/>
    <x v="1"/>
    <n v="15661.7647"/>
    <x v="596"/>
    <x v="0"/>
    <m/>
  </r>
  <r>
    <d v="2023-03-23T01:56:49"/>
    <x v="1"/>
    <n v="8"/>
    <s v="VACA FIERRO ROBINSON"/>
    <x v="9"/>
    <x v="0"/>
    <n v="304"/>
    <n v="25.3333333333333"/>
    <n v="303.58549222797899"/>
    <m/>
    <n v="145792.74609999999"/>
    <x v="1"/>
    <n v="15661.7647"/>
    <x v="596"/>
    <x v="0"/>
    <m/>
  </r>
  <r>
    <d v="2023-03-23T01:56:49"/>
    <x v="1"/>
    <n v="10"/>
    <s v="PATIO MARIVEL"/>
    <x v="3"/>
    <x v="0"/>
    <n v="245"/>
    <n v="24.5"/>
    <n v="252.98791018998301"/>
    <m/>
    <n v="121493.95510000001"/>
    <x v="0"/>
    <n v="15661.7647"/>
    <x v="596"/>
    <x v="0"/>
    <m/>
  </r>
  <r>
    <d v="2023-03-23T01:56:49"/>
    <x v="1"/>
    <n v="11"/>
    <s v="MEJIA YEISON"/>
    <x v="0"/>
    <x v="0"/>
    <n v="231"/>
    <n v="25.6666666666667"/>
    <n v="227.68911917098399"/>
    <m/>
    <n v="109344.55959999999"/>
    <x v="0"/>
    <n v="15661.7647"/>
    <x v="596"/>
    <x v="0"/>
    <m/>
  </r>
  <r>
    <d v="2023-03-23T01:56:49"/>
    <x v="9"/>
    <n v="12"/>
    <s v="MORALES CASTAEDA JONNY EDISON"/>
    <x v="4"/>
    <x v="0"/>
    <n v="202"/>
    <n v="28.8571428571429"/>
    <n v="177.09153713298801"/>
    <s v="1 Descuento (Incidente con Usuario) "/>
    <n v="85045.768599999996"/>
    <x v="0"/>
    <n v="15661.7647"/>
    <x v="596"/>
    <x v="0"/>
    <m/>
  </r>
  <r>
    <d v="2023-03-23T01:56:50"/>
    <x v="9"/>
    <n v="13"/>
    <s v="FRANCO BRAVO JHOAN FERNANDO"/>
    <x v="0"/>
    <x v="0"/>
    <n v="222"/>
    <n v="24.6666666666667"/>
    <n v="227.68911917098399"/>
    <m/>
    <n v="109344.55959999999"/>
    <x v="0"/>
    <n v="15661.7647"/>
    <x v="596"/>
    <x v="0"/>
    <m/>
  </r>
  <r>
    <d v="2023-03-23T01:56:50"/>
    <x v="9"/>
    <n v="14"/>
    <s v="LONDOO ORTIZ ARNOLD DAVID"/>
    <x v="3"/>
    <x v="0"/>
    <n v="250"/>
    <n v="25"/>
    <n v="252.98791018998301"/>
    <m/>
    <n v="121493.95510000001"/>
    <x v="1"/>
    <n v="15661.7647"/>
    <x v="596"/>
    <x v="0"/>
    <m/>
  </r>
  <r>
    <d v="2023-03-23T01:56:50"/>
    <x v="9"/>
    <n v="16"/>
    <s v="BARRANTES GALLEGO DANIEL CAMILO"/>
    <x v="6"/>
    <x v="0"/>
    <n v="201"/>
    <n v="25.125"/>
    <n v="202.39032815198601"/>
    <m/>
    <n v="97195.164099999995"/>
    <x v="0"/>
    <n v="15661.7647"/>
    <x v="596"/>
    <x v="0"/>
    <m/>
  </r>
  <r>
    <d v="2023-03-23T01:56:50"/>
    <x v="9"/>
    <n v="17"/>
    <s v="ESPINOZA CHAVARRIA GUILLERMO LEON"/>
    <x v="2"/>
    <x v="0"/>
    <n v="160"/>
    <n v="26.6666666666667"/>
    <n v="151.79274611399001"/>
    <s v="2 Descuentos (Propietario)"/>
    <n v="72896.373099999997"/>
    <x v="0"/>
    <n v="15661.7647"/>
    <x v="596"/>
    <x v="0"/>
    <m/>
  </r>
  <r>
    <d v="2023-03-23T01:56:50"/>
    <x v="9"/>
    <n v="18"/>
    <s v="RENDON VIANA HUMBERTO DE JESUS"/>
    <x v="6"/>
    <x v="0"/>
    <n v="220"/>
    <n v="27.5"/>
    <n v="202.39032815198601"/>
    <m/>
    <n v="97195.164099999995"/>
    <x v="0"/>
    <n v="15661.7647"/>
    <x v="596"/>
    <x v="0"/>
    <m/>
  </r>
  <r>
    <d v="2023-03-23T01:56:51"/>
    <x v="9"/>
    <n v="19"/>
    <s v="BERMUDEZ HERNAN"/>
    <x v="2"/>
    <x v="1"/>
    <n v="119"/>
    <n v="19.8333333333333"/>
    <n v="151.79274611399001"/>
    <m/>
    <n v="72896.373099999997"/>
    <x v="0"/>
    <n v="15661.7647"/>
    <x v="596"/>
    <x v="0"/>
    <m/>
  </r>
  <r>
    <d v="2023-03-23T01:56:51"/>
    <x v="9"/>
    <n v="20"/>
    <s v="TABORDA ROJAS DIEGO ALEJANDRO"/>
    <x v="4"/>
    <x v="1"/>
    <n v="160"/>
    <n v="22.8571428571429"/>
    <n v="177.09153713298801"/>
    <s v="4 Descuentos (Jefe de ruta y conducts) "/>
    <n v="85045.768599999996"/>
    <x v="0"/>
    <n v="15661.7647"/>
    <x v="596"/>
    <x v="0"/>
    <m/>
  </r>
  <r>
    <d v="2023-03-23T01:56:51"/>
    <x v="9"/>
    <n v="21"/>
    <s v="MONSALVE OCAMPO EDISON GUSTAVO"/>
    <x v="0"/>
    <x v="0"/>
    <n v="242"/>
    <n v="26.8888888888889"/>
    <n v="227.68911917098399"/>
    <m/>
    <n v="109344.55959999999"/>
    <x v="0"/>
    <n v="15661.7647"/>
    <x v="596"/>
    <x v="0"/>
    <m/>
  </r>
  <r>
    <d v="2023-03-23T01:56:51"/>
    <x v="9"/>
    <n v="22"/>
    <s v="QUIRAMA CASTAEDA JHON JADER"/>
    <x v="1"/>
    <x v="3"/>
    <n v="270"/>
    <n v="24.545454545454501"/>
    <n v="278.28670120898101"/>
    <m/>
    <n v="133643.35060000001"/>
    <x v="1"/>
    <n v="15661.7647"/>
    <x v="596"/>
    <x v="0"/>
    <m/>
  </r>
  <r>
    <d v="2023-03-23T01:56:51"/>
    <x v="9"/>
    <n v="23"/>
    <s v="GIL BRAN DUVEIMAR"/>
    <x v="3"/>
    <x v="0"/>
    <n v="304"/>
    <n v="30.4"/>
    <n v="252.98791018998301"/>
    <s v="1 Descuento (Jefe de ruta) "/>
    <n v="121493.95510000001"/>
    <x v="2"/>
    <n v="15661.7647"/>
    <x v="596"/>
    <x v="0"/>
    <m/>
  </r>
  <r>
    <d v="2023-03-23T01:56:51"/>
    <x v="9"/>
    <n v="24"/>
    <s v="LONDOO LOPERA DUVAN ANDRES"/>
    <x v="3"/>
    <x v="0"/>
    <n v="247"/>
    <n v="24.7"/>
    <n v="252.98791018998301"/>
    <s v="1 Descuento (Despachadora Isabel) "/>
    <n v="121493.95510000001"/>
    <x v="0"/>
    <n v="15661.7647"/>
    <x v="596"/>
    <x v="0"/>
    <m/>
  </r>
  <r>
    <d v="2023-03-23T01:56:52"/>
    <x v="9"/>
    <n v="26"/>
    <s v="CIRO MARIN RODRIGO ALBERTO"/>
    <x v="6"/>
    <x v="1"/>
    <n v="221"/>
    <n v="27.625"/>
    <n v="202.39032815198601"/>
    <m/>
    <n v="97195.164099999995"/>
    <x v="0"/>
    <n v="15661.7647"/>
    <x v="596"/>
    <x v="0"/>
    <m/>
  </r>
  <r>
    <d v="2023-03-23T01:56:52"/>
    <x v="9"/>
    <n v="27"/>
    <s v="DURANGO DAVID JOSE"/>
    <x v="3"/>
    <x v="3"/>
    <n v="256"/>
    <n v="25.6"/>
    <n v="252.98791018998301"/>
    <m/>
    <n v="121493.95510000001"/>
    <x v="0"/>
    <n v="15661.7647"/>
    <x v="596"/>
    <x v="0"/>
    <m/>
  </r>
  <r>
    <d v="2023-03-23T01:56:52"/>
    <x v="9"/>
    <n v="29"/>
    <s v="LONDOO CADAVID DAVID SANTIAGO"/>
    <x v="3"/>
    <x v="3"/>
    <n v="227"/>
    <n v="22.7"/>
    <n v="252.98791018998301"/>
    <m/>
    <n v="121493.95510000001"/>
    <x v="0"/>
    <n v="15661.7647"/>
    <x v="596"/>
    <x v="0"/>
    <m/>
  </r>
  <r>
    <d v="2023-03-23T01:56:52"/>
    <x v="9"/>
    <n v="30"/>
    <s v="RIVERA ANGEL"/>
    <x v="5"/>
    <x v="0"/>
    <n v="22"/>
    <n v="22"/>
    <n v="25.298791018998301"/>
    <s v="2 Descuentos (Conducts)"/>
    <n v="12149.395500000001"/>
    <x v="0"/>
    <n v="15661.7647"/>
    <x v="596"/>
    <x v="0"/>
    <m/>
  </r>
  <r>
    <d v="2023-03-23T01:56:52"/>
    <x v="1"/>
    <n v="31"/>
    <s v="DURANGO PAEZ GILDARDO"/>
    <x v="0"/>
    <x v="0"/>
    <n v="227"/>
    <n v="25.2222222222222"/>
    <n v="227.68911917098399"/>
    <s v="1 Descuento (Usuario desubicado) "/>
    <n v="109344.55959999999"/>
    <x v="0"/>
    <n v="15661.7647"/>
    <x v="596"/>
    <x v="0"/>
    <m/>
  </r>
  <r>
    <d v="2023-03-23T01:56:52"/>
    <x v="1"/>
    <n v="32"/>
    <s v="JIMENEZ HERNANDEZ ESTEBAN CAMILO"/>
    <x v="2"/>
    <x v="0"/>
    <n v="151"/>
    <n v="25.1666666666667"/>
    <n v="151.79274611399001"/>
    <m/>
    <n v="72896.373099999997"/>
    <x v="0"/>
    <n v="15661.7647"/>
    <x v="596"/>
    <x v="0"/>
    <m/>
  </r>
  <r>
    <d v="2023-03-23T01:56:53"/>
    <x v="1"/>
    <n v="33"/>
    <s v="PINO YEISON"/>
    <x v="9"/>
    <x v="0"/>
    <n v="260"/>
    <n v="21.6666666666667"/>
    <n v="303.58549222797899"/>
    <s v="1 Descuento (Jefe de ruta) "/>
    <n v="145792.74609999999"/>
    <x v="0"/>
    <n v="15661.7647"/>
    <x v="596"/>
    <x v="0"/>
    <m/>
  </r>
  <r>
    <d v="2023-03-23T01:56:53"/>
    <x v="1"/>
    <n v="34"/>
    <s v="MONTOYA OSPINA GILBERTO ANTONIO"/>
    <x v="13"/>
    <x v="3"/>
    <n v="362"/>
    <n v="25.8571428571429"/>
    <n v="354.18307426597602"/>
    <m/>
    <n v="170091.53709999999"/>
    <x v="0"/>
    <n v="15661.7647"/>
    <x v="596"/>
    <x v="0"/>
    <m/>
  </r>
  <r>
    <d v="2023-03-23T01:56:53"/>
    <x v="1"/>
    <n v="35"/>
    <s v="URIBE HERRERA JUAN ESTEBAN"/>
    <x v="0"/>
    <x v="1"/>
    <n v="260"/>
    <n v="28.8888888888889"/>
    <n v="227.68911917098399"/>
    <m/>
    <n v="109344.55959999999"/>
    <x v="1"/>
    <n v="15661.7647"/>
    <x v="596"/>
    <x v="0"/>
    <m/>
  </r>
  <r>
    <d v="2023-03-23T01:56:53"/>
    <x v="1"/>
    <n v="36"/>
    <s v="MARTINEZ CHAVERRA LUIS NORBERTO"/>
    <x v="3"/>
    <x v="0"/>
    <n v="242"/>
    <n v="24.2"/>
    <n v="252.98791018998301"/>
    <m/>
    <n v="121493.95510000001"/>
    <x v="0"/>
    <n v="15661.7647"/>
    <x v="596"/>
    <x v="0"/>
    <m/>
  </r>
  <r>
    <d v="2023-03-23T01:56:53"/>
    <x v="1"/>
    <n v="37"/>
    <s v="PIEDRAHITA MADRID SANTIAGO"/>
    <x v="6"/>
    <x v="2"/>
    <n v="228"/>
    <n v="30.4"/>
    <n v="189.740932642487"/>
    <m/>
    <n v="91120.4663"/>
    <x v="1"/>
    <n v="15661.7647"/>
    <x v="596"/>
    <x v="0"/>
    <m/>
  </r>
  <r>
    <d v="2023-03-23T01:56:53"/>
    <x v="1"/>
    <n v="38"/>
    <s v="GOMEZ FABIAN"/>
    <x v="1"/>
    <x v="3"/>
    <n v="304"/>
    <n v="27.636363636363601"/>
    <n v="278.28670120898101"/>
    <s v="4 Descuentos (Despachador estiven y Usuarios desubicados) "/>
    <n v="133643.35060000001"/>
    <x v="0"/>
    <n v="15661.7647"/>
    <x v="596"/>
    <x v="0"/>
    <m/>
  </r>
  <r>
    <d v="2023-03-23T01:56:54"/>
    <x v="1"/>
    <n v="39"/>
    <s v="ORTEGA ARROYAVE JUAN PABLO"/>
    <x v="3"/>
    <x v="0"/>
    <n v="217"/>
    <n v="21.7"/>
    <n v="252.98791018998301"/>
    <m/>
    <n v="121493.95510000001"/>
    <x v="0"/>
    <n v="15661.7647"/>
    <x v="596"/>
    <x v="0"/>
    <m/>
  </r>
  <r>
    <d v="2023-03-23T01:56:54"/>
    <x v="1"/>
    <n v="41"/>
    <s v="GARCIA DAVID WILSON ALBERTO"/>
    <x v="2"/>
    <x v="0"/>
    <n v="158"/>
    <n v="26.3333333333333"/>
    <n v="151.79274611399001"/>
    <m/>
    <n v="72896.373099999997"/>
    <x v="1"/>
    <n v="15661.7647"/>
    <x v="596"/>
    <x v="0"/>
    <m/>
  </r>
  <r>
    <d v="2023-03-24T02:07:40"/>
    <x v="9"/>
    <n v="1"/>
    <s v="NARANJO USME DUVAN ANDRES"/>
    <x v="0"/>
    <x v="0"/>
    <n v="199"/>
    <n v="22.1111111111111"/>
    <n v="208.06779661016901"/>
    <s v="2 Descuentos (Transbordo veh 22)"/>
    <n v="99533.898300000001"/>
    <x v="0"/>
    <n v="14175.6757"/>
    <x v="597"/>
    <x v="0"/>
    <m/>
  </r>
  <r>
    <d v="2023-03-24T02:07:40"/>
    <x v="9"/>
    <n v="2"/>
    <s v="DAVID TORRES GEIDER"/>
    <x v="3"/>
    <x v="0"/>
    <n v="240"/>
    <n v="24"/>
    <n v="231.186440677966"/>
    <s v="2 Descuentos (Jefe de ruta y Usuario desubicado) "/>
    <n v="110593.2203"/>
    <x v="1"/>
    <n v="14175.6757"/>
    <x v="597"/>
    <x v="0"/>
    <m/>
  </r>
  <r>
    <d v="2023-03-24T02:07:40"/>
    <x v="9"/>
    <n v="3"/>
    <s v="CANO JIMENEZ ESNEIDER"/>
    <x v="6"/>
    <x v="3"/>
    <n v="167"/>
    <n v="20.875"/>
    <n v="184.94915254237301"/>
    <s v="1 Descuento (Conduct) "/>
    <n v="88474.576300000001"/>
    <x v="0"/>
    <n v="14175.6757"/>
    <x v="597"/>
    <x v="0"/>
    <m/>
  </r>
  <r>
    <d v="2023-03-24T02:07:41"/>
    <x v="9"/>
    <n v="5"/>
    <s v="MARTINEZ MANCO JUAN FELIPE"/>
    <x v="7"/>
    <x v="0"/>
    <n v="67"/>
    <n v="22.3333333333333"/>
    <n v="69.355932203389798"/>
    <m/>
    <n v="33177.966099999998"/>
    <x v="1"/>
    <n v="14175.6757"/>
    <x v="597"/>
    <x v="0"/>
    <m/>
  </r>
  <r>
    <d v="2023-03-24T02:07:41"/>
    <x v="9"/>
    <n v="6"/>
    <s v="VALENCIA MENDOZA JHON"/>
    <x v="0"/>
    <x v="0"/>
    <n v="170"/>
    <n v="18.8888888888889"/>
    <n v="208.06779661016901"/>
    <m/>
    <n v="99533.898300000001"/>
    <x v="0"/>
    <n v="14175.6757"/>
    <x v="597"/>
    <x v="0"/>
    <m/>
  </r>
  <r>
    <d v="2023-03-24T02:07:41"/>
    <x v="9"/>
    <n v="7"/>
    <s v="DE OSSA TORRES CARLOS ANDRES"/>
    <x v="6"/>
    <x v="0"/>
    <n v="163"/>
    <n v="20.375"/>
    <n v="184.94915254237301"/>
    <m/>
    <n v="88474.576300000001"/>
    <x v="1"/>
    <n v="14175.6757"/>
    <x v="597"/>
    <x v="0"/>
    <m/>
  </r>
  <r>
    <d v="2023-03-24T02:07:41"/>
    <x v="9"/>
    <n v="8"/>
    <s v="VACA FIERRO ROBINSON"/>
    <x v="6"/>
    <x v="0"/>
    <n v="175"/>
    <n v="21.875"/>
    <n v="184.94915254237301"/>
    <m/>
    <n v="88474.576300000001"/>
    <x v="1"/>
    <n v="14175.6757"/>
    <x v="597"/>
    <x v="0"/>
    <m/>
  </r>
  <r>
    <d v="2023-03-24T02:07:41"/>
    <x v="9"/>
    <n v="10"/>
    <s v="PATIO MARIVEL"/>
    <x v="0"/>
    <x v="0"/>
    <n v="191"/>
    <n v="21.2222222222222"/>
    <n v="208.06779661016901"/>
    <m/>
    <n v="99533.898300000001"/>
    <x v="0"/>
    <n v="14175.6757"/>
    <x v="597"/>
    <x v="0"/>
    <m/>
  </r>
  <r>
    <d v="2023-03-24T02:07:42"/>
    <x v="1"/>
    <n v="11"/>
    <s v="MEJIA YEISON"/>
    <x v="0"/>
    <x v="0"/>
    <n v="192"/>
    <n v="21.3333333333333"/>
    <n v="208.06779661016901"/>
    <s v="2 Descuento (Conducts) "/>
    <n v="99533.898300000001"/>
    <x v="0"/>
    <n v="14175.6757"/>
    <x v="597"/>
    <x v="0"/>
    <m/>
  </r>
  <r>
    <d v="2023-03-24T02:07:42"/>
    <x v="1"/>
    <n v="12"/>
    <s v="MORALES CASTAEDA JONNY EDISON"/>
    <x v="2"/>
    <x v="0"/>
    <n v="120"/>
    <n v="20"/>
    <n v="138.71186440677999"/>
    <s v="1 Descuento (Conduct) "/>
    <n v="66355.932199999996"/>
    <x v="0"/>
    <n v="14175.6757"/>
    <x v="597"/>
    <x v="0"/>
    <m/>
  </r>
  <r>
    <d v="2023-03-24T02:07:42"/>
    <x v="1"/>
    <n v="13"/>
    <s v="FRANCO BRAVO JHOAN FERNANDO"/>
    <x v="9"/>
    <x v="0"/>
    <n v="283"/>
    <n v="23.5833333333333"/>
    <n v="277.42372881355902"/>
    <m/>
    <n v="132711.86439999999"/>
    <x v="0"/>
    <n v="14175.6757"/>
    <x v="597"/>
    <x v="0"/>
    <m/>
  </r>
  <r>
    <d v="2023-03-24T02:07:42"/>
    <x v="1"/>
    <n v="14"/>
    <s v="LONDOO ORTIZ ARNOLD DAVID"/>
    <x v="3"/>
    <x v="0"/>
    <n v="258"/>
    <n v="25.8"/>
    <n v="231.186440677966"/>
    <m/>
    <n v="110593.2203"/>
    <x v="1"/>
    <n v="14175.6757"/>
    <x v="597"/>
    <x v="0"/>
    <m/>
  </r>
  <r>
    <d v="2023-03-24T02:07:42"/>
    <x v="1"/>
    <n v="16"/>
    <s v="BARRANTES GALLEGO DANIEL CAMILO"/>
    <x v="0"/>
    <x v="0"/>
    <n v="205"/>
    <n v="22.7777777777778"/>
    <n v="208.06779661016901"/>
    <s v="5 Descuentos (Jefe de ruta) "/>
    <n v="99533.898300000001"/>
    <x v="0"/>
    <n v="14175.6757"/>
    <x v="597"/>
    <x v="0"/>
    <m/>
  </r>
  <r>
    <d v="2023-03-24T02:07:43"/>
    <x v="1"/>
    <n v="17"/>
    <s v="ESTRADA DANIEL"/>
    <x v="3"/>
    <x v="0"/>
    <n v="190"/>
    <n v="19"/>
    <n v="231.186440677966"/>
    <m/>
    <n v="110593.2203"/>
    <x v="0"/>
    <n v="14175.6757"/>
    <x v="597"/>
    <x v="0"/>
    <m/>
  </r>
  <r>
    <d v="2023-03-24T02:07:43"/>
    <x v="1"/>
    <n v="18"/>
    <s v="RENDON VIANA HUMBERTO DE JESUS"/>
    <x v="3"/>
    <x v="0"/>
    <n v="257"/>
    <n v="25.7"/>
    <n v="231.186440677966"/>
    <m/>
    <n v="110593.2203"/>
    <x v="0"/>
    <n v="14175.6757"/>
    <x v="597"/>
    <x v="0"/>
    <m/>
  </r>
  <r>
    <d v="2023-03-24T02:07:43"/>
    <x v="1"/>
    <n v="19"/>
    <s v="BERMUDEZ HERNAN"/>
    <x v="11"/>
    <x v="3"/>
    <n v="12"/>
    <n v="8"/>
    <n v="34.677966101694899"/>
    <m/>
    <n v="16588.983100000001"/>
    <x v="0"/>
    <n v="14175.6757"/>
    <x v="597"/>
    <x v="0"/>
    <m/>
  </r>
  <r>
    <d v="2023-03-24T02:07:43"/>
    <x v="1"/>
    <n v="20"/>
    <s v="TABORDA ROJAS DIEGO ALEJANDRO"/>
    <x v="10"/>
    <x v="0"/>
    <n v="68"/>
    <n v="19.428571428571399"/>
    <n v="80.915254237288096"/>
    <m/>
    <n v="38707.627099999998"/>
    <x v="0"/>
    <n v="14175.6757"/>
    <x v="597"/>
    <x v="0"/>
    <m/>
  </r>
  <r>
    <d v="2023-03-24T02:07:44"/>
    <x v="1"/>
    <n v="21"/>
    <s v="HIGUITA JHOSIMAR"/>
    <x v="0"/>
    <x v="0"/>
    <n v="231"/>
    <n v="25.6666666666667"/>
    <n v="208.06779661016901"/>
    <m/>
    <n v="99533.898300000001"/>
    <x v="0"/>
    <n v="14175.6757"/>
    <x v="597"/>
    <x v="0"/>
    <m/>
  </r>
  <r>
    <d v="2023-03-24T02:07:44"/>
    <x v="1"/>
    <n v="22"/>
    <s v="QUIRAMA CASTAEDA JHON JADER"/>
    <x v="9"/>
    <x v="0"/>
    <n v="308"/>
    <n v="25.6666666666667"/>
    <n v="277.42372881355902"/>
    <m/>
    <n v="132711.86439999999"/>
    <x v="1"/>
    <n v="14175.6757"/>
    <x v="597"/>
    <x v="0"/>
    <m/>
  </r>
  <r>
    <d v="2023-03-24T02:07:44"/>
    <x v="1"/>
    <n v="23"/>
    <s v="GIL BRAN DUVEIMAR"/>
    <x v="12"/>
    <x v="0"/>
    <n v="294"/>
    <n v="22.615384615384599"/>
    <n v="300.54237288135602"/>
    <m/>
    <n v="143771.18640000001"/>
    <x v="2"/>
    <n v="14175.6757"/>
    <x v="597"/>
    <x v="0"/>
    <m/>
  </r>
  <r>
    <d v="2023-03-24T02:07:44"/>
    <x v="1"/>
    <n v="24"/>
    <s v="LONDOO LOPERA DUVAN ANDRES"/>
    <x v="2"/>
    <x v="0"/>
    <n v="195"/>
    <n v="30"/>
    <n v="150.27118644067801"/>
    <m/>
    <n v="71885.593200000003"/>
    <x v="0"/>
    <n v="14175.6757"/>
    <x v="597"/>
    <x v="0"/>
    <m/>
  </r>
  <r>
    <d v="2023-03-24T02:07:44"/>
    <x v="1"/>
    <n v="26"/>
    <s v="CIRO MARIN RODRIGO ALBERTO"/>
    <x v="0"/>
    <x v="0"/>
    <n v="206"/>
    <n v="22.8888888888889"/>
    <n v="208.06779661016901"/>
    <s v="3 Descuentos (Conducts y Usuario desubicado) "/>
    <n v="99533.898300000001"/>
    <x v="0"/>
    <n v="14175.6757"/>
    <x v="597"/>
    <x v="0"/>
    <m/>
  </r>
  <r>
    <d v="2023-03-24T02:07:45"/>
    <x v="1"/>
    <n v="27"/>
    <s v="DURANGO DAVID JOSE"/>
    <x v="0"/>
    <x v="0"/>
    <n v="259"/>
    <n v="28.7777777777778"/>
    <n v="208.06779661016901"/>
    <s v="1 Descuento (Despachador estiven) "/>
    <n v="99533.898300000001"/>
    <x v="0"/>
    <n v="14175.6757"/>
    <x v="597"/>
    <x v="0"/>
    <m/>
  </r>
  <r>
    <d v="2023-03-24T02:07:45"/>
    <x v="1"/>
    <n v="28"/>
    <s v="RIVERA ANGEL"/>
    <x v="13"/>
    <x v="0"/>
    <n v="293"/>
    <n v="20.928571428571399"/>
    <n v="323.66101694915301"/>
    <m/>
    <n v="154830.5085"/>
    <x v="0"/>
    <n v="14175.6757"/>
    <x v="597"/>
    <x v="0"/>
    <m/>
  </r>
  <r>
    <d v="2023-03-24T02:07:45"/>
    <x v="1"/>
    <n v="29"/>
    <s v="VERENZUELA MARTINEZ ALEXANDER"/>
    <x v="12"/>
    <x v="0"/>
    <n v="285"/>
    <n v="21.923076923076898"/>
    <n v="300.54237288135602"/>
    <s v="1 Descuento (Conduct) "/>
    <n v="143771.18640000001"/>
    <x v="0"/>
    <n v="14175.6757"/>
    <x v="597"/>
    <x v="0"/>
    <m/>
  </r>
  <r>
    <d v="2023-03-24T02:07:45"/>
    <x v="9"/>
    <n v="31"/>
    <s v="DURANGO PAEZ GILDARDO"/>
    <x v="3"/>
    <x v="1"/>
    <n v="205"/>
    <n v="20.5"/>
    <n v="231.186440677966"/>
    <s v="1 Descuento (Despachadora Isabel) "/>
    <n v="110593.2203"/>
    <x v="0"/>
    <n v="14175.6757"/>
    <x v="597"/>
    <x v="0"/>
    <m/>
  </r>
  <r>
    <d v="2023-03-24T02:07:45"/>
    <x v="9"/>
    <n v="32"/>
    <s v="JIMENEZ HERNANDEZ ESTEBAN CAMILO"/>
    <x v="3"/>
    <x v="0"/>
    <n v="230"/>
    <n v="23"/>
    <n v="231.186440677966"/>
    <m/>
    <n v="110593.2203"/>
    <x v="0"/>
    <n v="14175.6757"/>
    <x v="597"/>
    <x v="0"/>
    <m/>
  </r>
  <r>
    <d v="2023-03-24T02:07:46"/>
    <x v="9"/>
    <n v="33"/>
    <s v="PINO YEISON"/>
    <x v="9"/>
    <x v="0"/>
    <n v="313"/>
    <n v="26.0833333333333"/>
    <n v="277.42372881355902"/>
    <s v="5 Descuentos (Conducts y Jefe de ruta, Despachadores) "/>
    <n v="132711.86439999999"/>
    <x v="0"/>
    <n v="14175.6757"/>
    <x v="597"/>
    <x v="0"/>
    <m/>
  </r>
  <r>
    <d v="2023-03-24T02:07:46"/>
    <x v="9"/>
    <n v="34"/>
    <s v="MONTOYA OSPINA GILBERTO ANTONIO"/>
    <x v="10"/>
    <x v="0"/>
    <n v="87"/>
    <n v="21.75"/>
    <n v="92.474576271186393"/>
    <m/>
    <n v="44237.288099999998"/>
    <x v="0"/>
    <n v="14175.6757"/>
    <x v="597"/>
    <x v="0"/>
    <m/>
  </r>
  <r>
    <d v="2023-03-24T02:07:46"/>
    <x v="9"/>
    <n v="35"/>
    <s v="URIBE HERRERA JUAN ESTEBAN"/>
    <x v="1"/>
    <x v="0"/>
    <n v="282"/>
    <n v="25.636363636363601"/>
    <n v="254.305084745763"/>
    <s v="1 Descuento (Jefe de ruta) "/>
    <n v="121652.54240000001"/>
    <x v="1"/>
    <n v="14175.6757"/>
    <x v="597"/>
    <x v="0"/>
    <m/>
  </r>
  <r>
    <d v="2023-03-24T02:07:46"/>
    <x v="9"/>
    <n v="36"/>
    <s v="MARTINEZ CHAVERRA LUIS NORBERTO"/>
    <x v="3"/>
    <x v="0"/>
    <n v="221"/>
    <n v="23.2631578947368"/>
    <n v="219.62711864406799"/>
    <m/>
    <n v="105063.55929999999"/>
    <x v="0"/>
    <n v="14175.6757"/>
    <x v="597"/>
    <x v="0"/>
    <m/>
  </r>
  <r>
    <d v="2023-03-24T02:07:46"/>
    <x v="9"/>
    <n v="37"/>
    <s v="HINCAPIE KEVIN"/>
    <x v="0"/>
    <x v="3"/>
    <n v="227"/>
    <n v="25.2222222222222"/>
    <n v="208.06779661016901"/>
    <m/>
    <n v="99533.898300000001"/>
    <x v="1"/>
    <n v="14175.6757"/>
    <x v="597"/>
    <x v="0"/>
    <m/>
  </r>
  <r>
    <d v="2023-03-24T02:07:47"/>
    <x v="9"/>
    <n v="38"/>
    <s v="GOMEZ FABIAN"/>
    <x v="0"/>
    <x v="0"/>
    <n v="232"/>
    <n v="25.7777777777778"/>
    <n v="208.06779661016901"/>
    <m/>
    <n v="99533.898300000001"/>
    <x v="0"/>
    <n v="14175.6757"/>
    <x v="597"/>
    <x v="0"/>
    <m/>
  </r>
  <r>
    <d v="2023-03-24T02:07:47"/>
    <x v="9"/>
    <n v="39"/>
    <s v="ORTEGA ARROYAVE JUAN PABLO"/>
    <x v="0"/>
    <x v="0"/>
    <n v="222"/>
    <n v="24.6666666666667"/>
    <n v="208.06779661016901"/>
    <m/>
    <n v="99533.898300000001"/>
    <x v="0"/>
    <n v="14175.6757"/>
    <x v="597"/>
    <x v="0"/>
    <m/>
  </r>
  <r>
    <d v="2023-03-24T02:07:47"/>
    <x v="9"/>
    <n v="40"/>
    <s v="OCAMPO OCAMPO ANTONIO JOSE"/>
    <x v="1"/>
    <x v="3"/>
    <n v="212"/>
    <n v="19.272727272727298"/>
    <n v="254.305084745763"/>
    <m/>
    <n v="121652.54240000001"/>
    <x v="0"/>
    <n v="14175.6757"/>
    <x v="597"/>
    <x v="0"/>
    <m/>
  </r>
  <r>
    <d v="2023-03-24T02:07:47"/>
    <x v="9"/>
    <n v="41"/>
    <s v="GARCIA DAVID WILSON ALBERTO"/>
    <x v="3"/>
    <x v="0"/>
    <n v="243"/>
    <n v="25.578947368421101"/>
    <n v="219.62711864406799"/>
    <s v="1 Descuento (Despachador estiven) "/>
    <n v="105063.55929999999"/>
    <x v="1"/>
    <n v="14175.6757"/>
    <x v="597"/>
    <x v="0"/>
    <m/>
  </r>
  <r>
    <d v="2023-03-25T01:43:55"/>
    <x v="1"/>
    <n v="1"/>
    <s v="RUA DANIEL"/>
    <x v="3"/>
    <x v="0"/>
    <n v="206"/>
    <n v="20.6"/>
    <n v="231.720930232558"/>
    <m/>
    <n v="110860.4651"/>
    <x v="0"/>
    <n v="14811.428599999999"/>
    <x v="598"/>
    <x v="0"/>
    <m/>
  </r>
  <r>
    <d v="2023-03-25T01:43:55"/>
    <x v="1"/>
    <n v="2"/>
    <s v="DAVID TORRES GEIDER"/>
    <x v="6"/>
    <x v="0"/>
    <n v="219"/>
    <n v="27.375"/>
    <n v="185.37674418604701"/>
    <m/>
    <n v="88688.372099999993"/>
    <x v="1"/>
    <n v="14811.428599999999"/>
    <x v="598"/>
    <x v="0"/>
    <m/>
  </r>
  <r>
    <d v="2023-03-25T01:43:56"/>
    <x v="1"/>
    <n v="3"/>
    <s v="CANO JIMENEZ ESNEIDER"/>
    <x v="0"/>
    <x v="0"/>
    <n v="182"/>
    <n v="20.2222222222222"/>
    <n v="208.54883720930201"/>
    <m/>
    <n v="99774.418600000005"/>
    <x v="0"/>
    <n v="14811.428599999999"/>
    <x v="598"/>
    <x v="0"/>
    <m/>
  </r>
  <r>
    <d v="2023-03-25T01:43:56"/>
    <x v="1"/>
    <n v="5"/>
    <s v="MARTINEZ MANCO JUAN FELIPE"/>
    <x v="3"/>
    <x v="0"/>
    <n v="282"/>
    <n v="28.2"/>
    <n v="231.720930232558"/>
    <m/>
    <n v="110860.4651"/>
    <x v="1"/>
    <n v="14811.428599999999"/>
    <x v="598"/>
    <x v="0"/>
    <m/>
  </r>
  <r>
    <d v="2023-03-25T01:43:56"/>
    <x v="1"/>
    <n v="6"/>
    <s v="LONDOO LOPERA DUVAN ANDRES"/>
    <x v="3"/>
    <x v="0"/>
    <n v="208"/>
    <n v="20.8"/>
    <n v="231.720930232558"/>
    <m/>
    <n v="110860.4651"/>
    <x v="0"/>
    <n v="14811.428599999999"/>
    <x v="598"/>
    <x v="0"/>
    <m/>
  </r>
  <r>
    <d v="2023-03-25T01:43:56"/>
    <x v="1"/>
    <n v="7"/>
    <s v="DE OSSA TORRES CARLOS ANDRES"/>
    <x v="3"/>
    <x v="0"/>
    <n v="213"/>
    <n v="21.3"/>
    <n v="231.720930232558"/>
    <m/>
    <n v="110860.4651"/>
    <x v="1"/>
    <n v="14811.428599999999"/>
    <x v="598"/>
    <x v="0"/>
    <m/>
  </r>
  <r>
    <d v="2023-03-25T01:43:56"/>
    <x v="1"/>
    <n v="8"/>
    <s v="VACA FIERRO ROBINSON"/>
    <x v="1"/>
    <x v="0"/>
    <n v="213"/>
    <n v="19.363636363636399"/>
    <n v="254.893023255814"/>
    <s v="4 Descuentos (Conducts) "/>
    <n v="121946.5116"/>
    <x v="1"/>
    <n v="14811.428599999999"/>
    <x v="598"/>
    <x v="0"/>
    <m/>
  </r>
  <r>
    <d v="2023-03-25T01:43:56"/>
    <x v="1"/>
    <n v="10"/>
    <s v="PATIO MARIVEL"/>
    <x v="0"/>
    <x v="0"/>
    <n v="193"/>
    <n v="21.4444444444444"/>
    <n v="208.54883720930201"/>
    <s v="20 Descuentos (Transbordo) "/>
    <n v="99774.418600000005"/>
    <x v="0"/>
    <n v="14811.428599999999"/>
    <x v="598"/>
    <x v="0"/>
    <m/>
  </r>
  <r>
    <d v="2023-03-25T01:43:57"/>
    <x v="9"/>
    <n v="11"/>
    <s v="MEJIA YEISON"/>
    <x v="10"/>
    <x v="0"/>
    <n v="92"/>
    <n v="23"/>
    <n v="92.688372093023304"/>
    <m/>
    <n v="44344.186000000002"/>
    <x v="0"/>
    <n v="14811.428599999999"/>
    <x v="598"/>
    <x v="0"/>
    <m/>
  </r>
  <r>
    <d v="2023-03-25T01:43:57"/>
    <x v="9"/>
    <n v="12"/>
    <s v="MORALES CASTAEDA JONNY EDISON"/>
    <x v="2"/>
    <x v="0"/>
    <n v="157"/>
    <n v="28.545454545454501"/>
    <n v="127.446511627907"/>
    <m/>
    <n v="60973.255799999999"/>
    <x v="0"/>
    <n v="14811.428599999999"/>
    <x v="598"/>
    <x v="0"/>
    <m/>
  </r>
  <r>
    <d v="2023-03-25T01:43:57"/>
    <x v="9"/>
    <n v="13"/>
    <s v="DAVILA MORALES WALTER ANDRES"/>
    <x v="8"/>
    <x v="0"/>
    <n v="110"/>
    <n v="22"/>
    <n v="115.860465116279"/>
    <m/>
    <n v="55430.232600000003"/>
    <x v="0"/>
    <n v="14811.428599999999"/>
    <x v="598"/>
    <x v="0"/>
    <m/>
  </r>
  <r>
    <d v="2023-03-25T01:43:57"/>
    <x v="9"/>
    <n v="14"/>
    <s v="LONDOO ORTIZ ARNOLD DAVID"/>
    <x v="0"/>
    <x v="0"/>
    <n v="212"/>
    <n v="23.5555555555556"/>
    <n v="208.54883720930201"/>
    <s v="4 Descuentos (Conducts y Propietario)"/>
    <n v="99774.418600000005"/>
    <x v="1"/>
    <n v="14811.428599999999"/>
    <x v="598"/>
    <x v="0"/>
    <m/>
  </r>
  <r>
    <d v="2023-03-25T01:43:57"/>
    <x v="9"/>
    <n v="16"/>
    <s v="BARRANTES GALLEGO DANIEL CAMILO"/>
    <x v="6"/>
    <x v="0"/>
    <n v="214"/>
    <n v="26.75"/>
    <n v="185.37674418604701"/>
    <s v="3 Descuentos (Conducts)"/>
    <n v="88688.372099999993"/>
    <x v="0"/>
    <n v="14811.428599999999"/>
    <x v="598"/>
    <x v="0"/>
    <m/>
  </r>
  <r>
    <d v="2023-03-25T01:43:57"/>
    <x v="9"/>
    <n v="17"/>
    <s v="ESTRADA DANIEL"/>
    <x v="0"/>
    <x v="0"/>
    <n v="192"/>
    <n v="21.3333333333333"/>
    <n v="208.54883720930201"/>
    <m/>
    <n v="99774.418600000005"/>
    <x v="0"/>
    <n v="14811.428599999999"/>
    <x v="598"/>
    <x v="0"/>
    <m/>
  </r>
  <r>
    <d v="2023-03-25T01:43:58"/>
    <x v="9"/>
    <n v="18"/>
    <s v="RENDON VIANA HUMBERTO DE JESUS"/>
    <x v="6"/>
    <x v="0"/>
    <n v="218"/>
    <n v="25.647058823529399"/>
    <n v="196.962790697674"/>
    <m/>
    <n v="94231.395300000004"/>
    <x v="0"/>
    <n v="14811.428599999999"/>
    <x v="598"/>
    <x v="0"/>
    <m/>
  </r>
  <r>
    <d v="2023-03-25T01:43:58"/>
    <x v="9"/>
    <n v="20"/>
    <s v="LONDOO CADAVID DAVID SANTIAGO"/>
    <x v="0"/>
    <x v="0"/>
    <n v="197"/>
    <n v="21.8888888888889"/>
    <n v="208.54883720930201"/>
    <m/>
    <n v="99774.418600000005"/>
    <x v="0"/>
    <n v="14811.428599999999"/>
    <x v="598"/>
    <x v="0"/>
    <m/>
  </r>
  <r>
    <d v="2023-03-25T01:43:58"/>
    <x v="9"/>
    <n v="21"/>
    <s v="MONSALVE OCAMPO EDISON GUSTAVO"/>
    <x v="1"/>
    <x v="0"/>
    <n v="245"/>
    <n v="22.272727272727298"/>
    <n v="254.893023255814"/>
    <m/>
    <n v="121946.5116"/>
    <x v="0"/>
    <n v="14811.428599999999"/>
    <x v="598"/>
    <x v="0"/>
    <m/>
  </r>
  <r>
    <d v="2023-03-25T01:43:58"/>
    <x v="9"/>
    <n v="22"/>
    <s v="QUIRAMA CASTAEDA JHON JADER"/>
    <x v="6"/>
    <x v="0"/>
    <n v="158"/>
    <n v="19.75"/>
    <n v="185.37674418604701"/>
    <m/>
    <n v="88688.372099999993"/>
    <x v="1"/>
    <n v="14811.428599999999"/>
    <x v="598"/>
    <x v="0"/>
    <m/>
  </r>
  <r>
    <d v="2023-03-25T01:43:58"/>
    <x v="9"/>
    <n v="23"/>
    <s v="GIL BRAN DUVEIMAR"/>
    <x v="1"/>
    <x v="0"/>
    <n v="324"/>
    <n v="29.454545454545499"/>
    <n v="254.893023255814"/>
    <s v="3 Descuentos (Conducts y Propietario) "/>
    <n v="121946.5116"/>
    <x v="2"/>
    <n v="14811.428599999999"/>
    <x v="598"/>
    <x v="0"/>
    <m/>
  </r>
  <r>
    <d v="2023-03-25T01:43:58"/>
    <x v="9"/>
    <n v="24"/>
    <s v="GRISALES VILLA DEIBY ALEJANDRO"/>
    <x v="0"/>
    <x v="0"/>
    <n v="223"/>
    <n v="24.7777777777778"/>
    <n v="208.54883720930201"/>
    <m/>
    <n v="99774.418600000005"/>
    <x v="0"/>
    <n v="14811.428599999999"/>
    <x v="598"/>
    <x v="0"/>
    <m/>
  </r>
  <r>
    <d v="2023-03-25T01:43:58"/>
    <x v="9"/>
    <n v="26"/>
    <s v="FRANCO BRAVO JHOAN FERNANDO"/>
    <x v="6"/>
    <x v="0"/>
    <n v="148"/>
    <n v="18.5"/>
    <n v="185.37674418604701"/>
    <m/>
    <n v="88688.372099999993"/>
    <x v="0"/>
    <n v="14811.428599999999"/>
    <x v="598"/>
    <x v="0"/>
    <m/>
  </r>
  <r>
    <d v="2023-03-25T01:43:59"/>
    <x v="9"/>
    <n v="27"/>
    <s v="DURANGO DAVID JOSE"/>
    <x v="3"/>
    <x v="0"/>
    <n v="237"/>
    <n v="23.7"/>
    <n v="231.720930232558"/>
    <s v="1 Descuento (Despachadora Isabel) "/>
    <n v="110860.4651"/>
    <x v="0"/>
    <n v="14811.428599999999"/>
    <x v="598"/>
    <x v="0"/>
    <m/>
  </r>
  <r>
    <d v="2023-03-25T01:43:59"/>
    <x v="9"/>
    <n v="28"/>
    <s v="RIVERA ANGEL"/>
    <x v="6"/>
    <x v="0"/>
    <n v="203"/>
    <n v="25.375"/>
    <n v="185.37674418604701"/>
    <s v="1 Descuento (Jefe de ruta)"/>
    <n v="88688.372099999993"/>
    <x v="0"/>
    <n v="14811.428599999999"/>
    <x v="598"/>
    <x v="0"/>
    <m/>
  </r>
  <r>
    <d v="2023-03-25T01:43:59"/>
    <x v="9"/>
    <n v="29"/>
    <s v="VERENZUELA MARTINEZ ALEXANDER"/>
    <x v="9"/>
    <x v="0"/>
    <n v="300"/>
    <n v="25"/>
    <n v="278.06511627907003"/>
    <s v="3 Descuentos (Conducts y Propietario) "/>
    <n v="133032.55809999999"/>
    <x v="0"/>
    <n v="14811.428599999999"/>
    <x v="598"/>
    <x v="0"/>
    <m/>
  </r>
  <r>
    <d v="2023-03-25T01:43:59"/>
    <x v="1"/>
    <n v="31"/>
    <s v="GRISALES VILLA JUAN DAVID"/>
    <x v="3"/>
    <x v="0"/>
    <n v="262"/>
    <n v="26.2"/>
    <n v="231.720930232558"/>
    <m/>
    <n v="110860.4651"/>
    <x v="0"/>
    <n v="14811.428599999999"/>
    <x v="598"/>
    <x v="0"/>
    <m/>
  </r>
  <r>
    <d v="2023-03-25T01:43:59"/>
    <x v="1"/>
    <n v="32"/>
    <s v="JIMENEZ HERNANDEZ ESTEBAN CAMILO"/>
    <x v="3"/>
    <x v="0"/>
    <n v="236"/>
    <n v="23.6"/>
    <n v="231.720930232558"/>
    <m/>
    <n v="110860.4651"/>
    <x v="0"/>
    <n v="14811.428599999999"/>
    <x v="598"/>
    <x v="0"/>
    <m/>
  </r>
  <r>
    <d v="2023-03-25T01:43:59"/>
    <x v="1"/>
    <n v="33"/>
    <s v="PINO YEISON"/>
    <x v="3"/>
    <x v="0"/>
    <n v="205"/>
    <n v="21.578947368421101"/>
    <n v="220.13488372092999"/>
    <s v="2 Descuentos (Conducts) "/>
    <n v="105317.44190000001"/>
    <x v="0"/>
    <n v="14811.428599999999"/>
    <x v="598"/>
    <x v="0"/>
    <m/>
  </r>
  <r>
    <d v="2023-03-25T01:44:00"/>
    <x v="1"/>
    <n v="34"/>
    <s v="MONTOYA OSPINA GILBERTO ANTONIO"/>
    <x v="0"/>
    <x v="3"/>
    <n v="222"/>
    <n v="24.6666666666667"/>
    <n v="208.54883720930201"/>
    <m/>
    <n v="99774.418600000005"/>
    <x v="0"/>
    <n v="14811.428599999999"/>
    <x v="598"/>
    <x v="0"/>
    <m/>
  </r>
  <r>
    <d v="2023-03-25T01:44:00"/>
    <x v="1"/>
    <n v="35"/>
    <s v="URIBE HERRERA JUAN ESTEBAN"/>
    <x v="1"/>
    <x v="0"/>
    <n v="237"/>
    <n v="21.545454545454501"/>
    <n v="254.893023255814"/>
    <m/>
    <n v="121946.5116"/>
    <x v="1"/>
    <n v="14811.428599999999"/>
    <x v="598"/>
    <x v="0"/>
    <m/>
  </r>
  <r>
    <d v="2023-03-25T01:44:00"/>
    <x v="1"/>
    <n v="36"/>
    <s v="VALENCIA MENDOZA JHON"/>
    <x v="6"/>
    <x v="0"/>
    <n v="192"/>
    <n v="24"/>
    <n v="185.37674418604701"/>
    <m/>
    <n v="88688.372099999993"/>
    <x v="0"/>
    <n v="14811.428599999999"/>
    <x v="598"/>
    <x v="0"/>
    <m/>
  </r>
  <r>
    <d v="2023-03-25T01:44:00"/>
    <x v="1"/>
    <n v="37"/>
    <s v="HINCAPIE KEVIN"/>
    <x v="3"/>
    <x v="0"/>
    <n v="213"/>
    <n v="21.3"/>
    <n v="231.720930232558"/>
    <s v="2 Descuentos (Propietario)"/>
    <n v="110860.4651"/>
    <x v="1"/>
    <n v="14811.428599999999"/>
    <x v="598"/>
    <x v="0"/>
    <m/>
  </r>
  <r>
    <d v="2023-03-25T01:44:00"/>
    <x v="1"/>
    <n v="38"/>
    <s v="GOMEZ FABIAN"/>
    <x v="1"/>
    <x v="0"/>
    <n v="227"/>
    <n v="20.636363636363601"/>
    <n v="254.893023255814"/>
    <s v="9 Descuentos (Usuarios desubicados y Transbordo) "/>
    <n v="121946.5116"/>
    <x v="0"/>
    <n v="14811.428599999999"/>
    <x v="598"/>
    <x v="0"/>
    <m/>
  </r>
  <r>
    <d v="2023-03-25T01:44:01"/>
    <x v="1"/>
    <n v="39"/>
    <s v="ORTEGA ARROYAVE JUAN PABLO"/>
    <x v="1"/>
    <x v="0"/>
    <n v="227"/>
    <n v="20.636363636363601"/>
    <n v="254.893023255814"/>
    <m/>
    <n v="121946.5116"/>
    <x v="0"/>
    <n v="14811.428599999999"/>
    <x v="598"/>
    <x v="0"/>
    <m/>
  </r>
  <r>
    <d v="2023-03-25T01:44:01"/>
    <x v="1"/>
    <n v="40"/>
    <s v="OCAMPO OCAMPO ANTONIO JOSE"/>
    <x v="9"/>
    <x v="3"/>
    <n v="288"/>
    <n v="24"/>
    <n v="278.06511627907003"/>
    <s v="12 Descuentos (Transbordo)"/>
    <n v="133032.55809999999"/>
    <x v="0"/>
    <n v="14811.428599999999"/>
    <x v="598"/>
    <x v="0"/>
    <m/>
  </r>
  <r>
    <d v="2023-03-25T01:44:01"/>
    <x v="1"/>
    <n v="41"/>
    <s v="VILLA RIOS JHON ANDERSON"/>
    <x v="0"/>
    <x v="0"/>
    <n v="218"/>
    <n v="24.2222222222222"/>
    <n v="208.54883720930201"/>
    <m/>
    <n v="99774.418600000005"/>
    <x v="1"/>
    <n v="14811.428599999999"/>
    <x v="598"/>
    <x v="0"/>
    <m/>
  </r>
  <r>
    <d v="2023-03-26T02:35:32"/>
    <x v="9"/>
    <n v="1"/>
    <s v="RUA DANIEL"/>
    <x v="6"/>
    <x v="0"/>
    <n v="199"/>
    <n v="24.875"/>
    <n v="192.74349442379199"/>
    <m/>
    <n v="92371.747199999998"/>
    <x v="0"/>
    <n v="14250"/>
    <x v="599"/>
    <x v="0"/>
    <m/>
  </r>
  <r>
    <d v="2023-03-26T02:35:33"/>
    <x v="9"/>
    <n v="2"/>
    <s v="DAVID TORRES GEIDER"/>
    <x v="0"/>
    <x v="0"/>
    <n v="228"/>
    <n v="25.3333333333333"/>
    <n v="216.836431226766"/>
    <s v="1 Decuento (Transbordo) "/>
    <n v="103918.2156"/>
    <x v="1"/>
    <n v="14250"/>
    <x v="599"/>
    <x v="0"/>
    <m/>
  </r>
  <r>
    <d v="2023-03-26T02:35:33"/>
    <x v="9"/>
    <n v="3"/>
    <s v="CANO JIMENEZ ESNEIDER"/>
    <x v="0"/>
    <x v="0"/>
    <n v="225"/>
    <n v="25"/>
    <n v="216.836431226766"/>
    <s v="1 Descuento (Despachadora Isabel) "/>
    <n v="103918.2156"/>
    <x v="0"/>
    <n v="14250"/>
    <x v="599"/>
    <x v="0"/>
    <m/>
  </r>
  <r>
    <d v="2023-03-26T02:35:33"/>
    <x v="9"/>
    <n v="7"/>
    <s v="DE OSSA TORRES CARLOS ANDRES"/>
    <x v="2"/>
    <x v="0"/>
    <n v="142"/>
    <n v="23.6666666666667"/>
    <n v="144.557620817844"/>
    <m/>
    <n v="69278.810400000002"/>
    <x v="1"/>
    <n v="14250"/>
    <x v="599"/>
    <x v="0"/>
    <m/>
  </r>
  <r>
    <d v="2023-03-26T02:35:33"/>
    <x v="9"/>
    <n v="8"/>
    <s v="VACA FIERRO ROBINSON"/>
    <x v="2"/>
    <x v="0"/>
    <n v="188"/>
    <n v="28.923076923076898"/>
    <n v="156.604089219331"/>
    <m/>
    <n v="75052.044599999994"/>
    <x v="1"/>
    <n v="14250"/>
    <x v="599"/>
    <x v="0"/>
    <m/>
  </r>
  <r>
    <d v="2023-03-26T02:35:33"/>
    <x v="9"/>
    <n v="10"/>
    <s v="PATIO MARIVEL"/>
    <x v="0"/>
    <x v="0"/>
    <n v="210"/>
    <n v="23.3333333333333"/>
    <n v="216.836431226766"/>
    <m/>
    <n v="103918.2156"/>
    <x v="0"/>
    <n v="14250"/>
    <x v="599"/>
    <x v="0"/>
    <m/>
  </r>
  <r>
    <d v="2023-03-26T02:35:34"/>
    <x v="1"/>
    <n v="12"/>
    <s v="HIGUITA JHOSIMAR"/>
    <x v="1"/>
    <x v="0"/>
    <n v="227"/>
    <n v="20.636363636363601"/>
    <n v="265.02230483271398"/>
    <s v="3 Descuentos (Transbordo) "/>
    <n v="127011.15240000001"/>
    <x v="0"/>
    <n v="14250"/>
    <x v="599"/>
    <x v="0"/>
    <m/>
  </r>
  <r>
    <d v="2023-03-26T02:35:34"/>
    <x v="1"/>
    <n v="13"/>
    <s v="DAVILA VELEZ JHON ESTIVEN"/>
    <x v="3"/>
    <x v="0"/>
    <n v="216"/>
    <n v="21.6"/>
    <n v="240.92936802974"/>
    <m/>
    <n v="115464.68399999999"/>
    <x v="0"/>
    <n v="14250"/>
    <x v="599"/>
    <x v="0"/>
    <m/>
  </r>
  <r>
    <d v="2023-03-26T02:35:34"/>
    <x v="1"/>
    <n v="14"/>
    <s v="LONDOO ORTIZ ARNOLD DAVID"/>
    <x v="3"/>
    <x v="0"/>
    <n v="219"/>
    <n v="21.9"/>
    <n v="240.92936802974"/>
    <m/>
    <n v="115464.68399999999"/>
    <x v="1"/>
    <n v="14250"/>
    <x v="599"/>
    <x v="0"/>
    <m/>
  </r>
  <r>
    <d v="2023-03-26T02:35:34"/>
    <x v="1"/>
    <n v="16"/>
    <s v="BARRANTES GALLEGO DANIEL CAMILO"/>
    <x v="0"/>
    <x v="0"/>
    <n v="226"/>
    <n v="25.1111111111111"/>
    <n v="216.836431226766"/>
    <m/>
    <n v="103918.2156"/>
    <x v="0"/>
    <n v="14250"/>
    <x v="599"/>
    <x v="0"/>
    <m/>
  </r>
  <r>
    <d v="2023-03-26T02:35:34"/>
    <x v="1"/>
    <n v="17"/>
    <s v="ESTRADA DANIEL"/>
    <x v="2"/>
    <x v="0"/>
    <n v="139"/>
    <n v="23.1666666666667"/>
    <n v="144.557620817844"/>
    <m/>
    <n v="69278.810400000002"/>
    <x v="0"/>
    <n v="14250"/>
    <x v="599"/>
    <x v="0"/>
    <m/>
  </r>
  <r>
    <d v="2023-03-26T02:35:34"/>
    <x v="1"/>
    <n v="18"/>
    <s v="RENDON VIANA HUMBERTO DE JESUS"/>
    <x v="3"/>
    <x v="0"/>
    <n v="283"/>
    <n v="28.3"/>
    <n v="240.92936802974"/>
    <s v="5 Descuentos (Transbordo veh 20) "/>
    <n v="115464.68399999999"/>
    <x v="0"/>
    <n v="14250"/>
    <x v="599"/>
    <x v="0"/>
    <m/>
  </r>
  <r>
    <d v="2023-03-26T02:35:35"/>
    <x v="1"/>
    <n v="20"/>
    <s v="TABORDA ROJAS DIEGO ALEJANDRO"/>
    <x v="10"/>
    <x v="0"/>
    <n v="160"/>
    <n v="35.5555555555556"/>
    <n v="108.418215613383"/>
    <m/>
    <n v="51959.107799999998"/>
    <x v="0"/>
    <n v="14250"/>
    <x v="599"/>
    <x v="0"/>
    <m/>
  </r>
  <r>
    <d v="2023-03-26T02:35:35"/>
    <x v="1"/>
    <n v="21"/>
    <s v="MONSALVE OCAMPO EDISON GUSTAVO"/>
    <x v="3"/>
    <x v="0"/>
    <n v="201"/>
    <n v="20.100000000000001"/>
    <n v="240.92936802974"/>
    <m/>
    <n v="115464.68399999999"/>
    <x v="0"/>
    <n v="14250"/>
    <x v="599"/>
    <x v="0"/>
    <m/>
  </r>
  <r>
    <d v="2023-03-26T02:35:35"/>
    <x v="1"/>
    <n v="22"/>
    <s v="GRISALES VILLA JUAN DAVID"/>
    <x v="0"/>
    <x v="0"/>
    <n v="221"/>
    <n v="24.5555555555556"/>
    <n v="216.836431226766"/>
    <m/>
    <n v="103918.2156"/>
    <x v="1"/>
    <n v="14250"/>
    <x v="599"/>
    <x v="0"/>
    <m/>
  </r>
  <r>
    <d v="2023-03-26T02:35:35"/>
    <x v="1"/>
    <n v="23"/>
    <s v="GIL BRAN DUVEIMAR"/>
    <x v="3"/>
    <x v="0"/>
    <n v="258"/>
    <n v="25.8"/>
    <n v="240.92936802974"/>
    <m/>
    <n v="115464.68399999999"/>
    <x v="2"/>
    <n v="14250"/>
    <x v="599"/>
    <x v="0"/>
    <m/>
  </r>
  <r>
    <d v="2023-03-26T02:35:35"/>
    <x v="1"/>
    <n v="24"/>
    <s v="GRISALES VILLA DEIBY ALEJANDRO"/>
    <x v="1"/>
    <x v="0"/>
    <n v="296"/>
    <n v="26.909090909090899"/>
    <n v="265.02230483271398"/>
    <m/>
    <n v="127011.15240000001"/>
    <x v="0"/>
    <n v="14250"/>
    <x v="599"/>
    <x v="0"/>
    <m/>
  </r>
  <r>
    <d v="2023-03-26T02:35:35"/>
    <x v="1"/>
    <n v="26"/>
    <s v="FRANCO BRAVO JHOAN FERNANDO"/>
    <x v="6"/>
    <x v="0"/>
    <n v="185"/>
    <n v="23.125"/>
    <n v="192.74349442379199"/>
    <m/>
    <n v="92371.747199999998"/>
    <x v="0"/>
    <n v="14250"/>
    <x v="599"/>
    <x v="0"/>
    <m/>
  </r>
  <r>
    <d v="2023-03-26T02:35:36"/>
    <x v="1"/>
    <n v="28"/>
    <s v="RIVERA ANGEL"/>
    <x v="3"/>
    <x v="0"/>
    <n v="242"/>
    <n v="24.2"/>
    <n v="240.92936802974"/>
    <m/>
    <n v="115464.68399999999"/>
    <x v="0"/>
    <n v="14250"/>
    <x v="599"/>
    <x v="0"/>
    <m/>
  </r>
  <r>
    <d v="2023-03-26T02:35:36"/>
    <x v="1"/>
    <n v="29"/>
    <s v="LONDOO CADAVID DAVID SANTIAGO"/>
    <x v="3"/>
    <x v="0"/>
    <n v="186"/>
    <n v="18.600000000000001"/>
    <n v="240.92936802974"/>
    <m/>
    <n v="115464.68399999999"/>
    <x v="0"/>
    <n v="14250"/>
    <x v="599"/>
    <x v="0"/>
    <m/>
  </r>
  <r>
    <d v="2023-03-26T02:35:36"/>
    <x v="9"/>
    <n v="31"/>
    <s v="DURANGO PAEZ GILDARDO"/>
    <x v="4"/>
    <x v="0"/>
    <n v="159"/>
    <n v="22.714285714285701"/>
    <n v="168.65055762081801"/>
    <m/>
    <n v="80825.2788"/>
    <x v="0"/>
    <n v="14250"/>
    <x v="599"/>
    <x v="0"/>
    <m/>
  </r>
  <r>
    <d v="2023-03-26T02:35:36"/>
    <x v="9"/>
    <n v="32"/>
    <s v="JIMENEZ HERNANDEZ ESTEBAN CAMILO"/>
    <x v="1"/>
    <x v="0"/>
    <n v="258"/>
    <n v="23.454545454545499"/>
    <n v="265.02230483271398"/>
    <s v="1 Descuento (Conduct) "/>
    <n v="127011.15240000001"/>
    <x v="0"/>
    <n v="14250"/>
    <x v="599"/>
    <x v="0"/>
    <m/>
  </r>
  <r>
    <d v="2023-03-26T02:35:36"/>
    <x v="9"/>
    <n v="33"/>
    <s v="PINO YEISON"/>
    <x v="3"/>
    <x v="0"/>
    <n v="230"/>
    <n v="23"/>
    <n v="240.92936802974"/>
    <m/>
    <n v="115464.68399999999"/>
    <x v="0"/>
    <n v="14250"/>
    <x v="599"/>
    <x v="0"/>
    <m/>
  </r>
  <r>
    <d v="2023-03-26T02:35:36"/>
    <x v="9"/>
    <n v="34"/>
    <s v="MONTOYA OSPINA GILBERTO ANTONIO"/>
    <x v="7"/>
    <x v="0"/>
    <n v="73"/>
    <n v="24.3333333333333"/>
    <n v="72.278810408921899"/>
    <s v="1 Descuenrt"/>
    <n v="34639.405200000001"/>
    <x v="0"/>
    <n v="14250"/>
    <x v="599"/>
    <x v="0"/>
    <m/>
  </r>
  <r>
    <d v="2023-03-26T02:35:37"/>
    <x v="9"/>
    <n v="35"/>
    <s v="URIBE HERRERA JUAN ESTEBAN"/>
    <x v="0"/>
    <x v="0"/>
    <n v="184"/>
    <n v="20.4444444444444"/>
    <n v="216.836431226766"/>
    <s v="2 Descuentos (Conducts) "/>
    <n v="103918.2156"/>
    <x v="1"/>
    <n v="14250"/>
    <x v="599"/>
    <x v="0"/>
    <m/>
  </r>
  <r>
    <d v="2023-03-26T02:35:37"/>
    <x v="9"/>
    <n v="36"/>
    <s v="VALENCIA MENDOZA JHON"/>
    <x v="3"/>
    <x v="0"/>
    <n v="230"/>
    <n v="23"/>
    <n v="240.92936802974"/>
    <m/>
    <n v="115464.68399999999"/>
    <x v="0"/>
    <n v="14250"/>
    <x v="599"/>
    <x v="0"/>
    <m/>
  </r>
  <r>
    <d v="2023-03-26T02:35:37"/>
    <x v="9"/>
    <n v="37"/>
    <s v="HINCAPIE KEVIN"/>
    <x v="1"/>
    <x v="3"/>
    <n v="252"/>
    <n v="22.909090909090899"/>
    <n v="265.02230483271398"/>
    <s v="1 Descuento (Conduct) "/>
    <n v="127011.15240000001"/>
    <x v="1"/>
    <n v="14250"/>
    <x v="599"/>
    <x v="0"/>
    <m/>
  </r>
  <r>
    <d v="2023-03-26T02:35:37"/>
    <x v="9"/>
    <n v="38"/>
    <s v="NARANJO USME DUVAN ANDRES"/>
    <x v="6"/>
    <x v="0"/>
    <n v="215"/>
    <n v="26.875"/>
    <n v="192.74349442379199"/>
    <m/>
    <n v="92371.747199999998"/>
    <x v="0"/>
    <n v="14250"/>
    <x v="599"/>
    <x v="0"/>
    <m/>
  </r>
  <r>
    <d v="2023-03-26T02:35:37"/>
    <x v="9"/>
    <n v="39"/>
    <s v="ORTEGA ARROYAVE JUAN PABLO"/>
    <x v="4"/>
    <x v="0"/>
    <n v="187"/>
    <n v="26.714285714285701"/>
    <n v="168.65055762081801"/>
    <m/>
    <n v="80825.2788"/>
    <x v="0"/>
    <n v="14250"/>
    <x v="599"/>
    <x v="0"/>
    <m/>
  </r>
  <r>
    <d v="2023-03-26T02:35:37"/>
    <x v="9"/>
    <n v="40"/>
    <s v="OCAMPO OCAMPO ANTONIO JOSE"/>
    <x v="4"/>
    <x v="1"/>
    <n v="213"/>
    <n v="30.428571428571399"/>
    <n v="168.65055762081801"/>
    <s v="1 Descuento (Transbordo) "/>
    <n v="80825.2788"/>
    <x v="0"/>
    <n v="14250"/>
    <x v="599"/>
    <x v="0"/>
    <m/>
  </r>
  <r>
    <d v="2023-03-26T02:35:38"/>
    <x v="9"/>
    <n v="41"/>
    <s v="VILLA RIOS JHON ANDERSON"/>
    <x v="3"/>
    <x v="3"/>
    <n v="229"/>
    <n v="22.9"/>
    <n v="240.92936802974"/>
    <m/>
    <n v="115464.68399999999"/>
    <x v="1"/>
    <n v="14250"/>
    <x v="599"/>
    <x v="0"/>
    <m/>
  </r>
  <r>
    <d v="2023-03-27T00:57:32"/>
    <x v="12"/>
    <n v="10"/>
    <s v="PATIO MARIVEL"/>
    <x v="4"/>
    <x v="0"/>
    <n v="100"/>
    <n v="14.285714285714301"/>
    <n v="118.760975609756"/>
    <m/>
    <n v="55880.487800000003"/>
    <x v="0"/>
    <n v="10425"/>
    <x v="600"/>
    <x v="0"/>
    <m/>
  </r>
  <r>
    <d v="2023-03-27T00:57:32"/>
    <x v="12"/>
    <n v="12"/>
    <s v="MORALES CASTAEDA JONNY EDISON"/>
    <x v="0"/>
    <x v="0"/>
    <n v="204"/>
    <n v="22.6666666666667"/>
    <n v="152.69268292682901"/>
    <m/>
    <n v="71846.341499999995"/>
    <x v="0"/>
    <n v="10425"/>
    <x v="600"/>
    <x v="0"/>
    <m/>
  </r>
  <r>
    <d v="2023-03-27T00:57:33"/>
    <x v="12"/>
    <n v="14"/>
    <s v="CARVAJAL SALAZAR HECTOR MARINO"/>
    <x v="0"/>
    <x v="0"/>
    <n v="162"/>
    <n v="18"/>
    <n v="152.69268292682901"/>
    <m/>
    <n v="71846.341499999995"/>
    <x v="1"/>
    <n v="10425"/>
    <x v="600"/>
    <x v="0"/>
    <m/>
  </r>
  <r>
    <d v="2023-03-27T00:57:33"/>
    <x v="12"/>
    <n v="19"/>
    <s v="BERMUDEZ HERNAN"/>
    <x v="0"/>
    <x v="0"/>
    <n v="124"/>
    <n v="13.7777777777778"/>
    <n v="152.69268292682901"/>
    <m/>
    <n v="71846.341499999995"/>
    <x v="0"/>
    <n v="10425"/>
    <x v="600"/>
    <x v="0"/>
    <m/>
  </r>
  <r>
    <d v="2023-03-27T00:57:33"/>
    <x v="12"/>
    <n v="20"/>
    <s v="VALENCIA MENDOZA JHON"/>
    <x v="0"/>
    <x v="0"/>
    <n v="146"/>
    <n v="16.2222222222222"/>
    <n v="152.69268292682901"/>
    <m/>
    <n v="71846.341499999995"/>
    <x v="0"/>
    <n v="10425"/>
    <x v="600"/>
    <x v="0"/>
    <m/>
  </r>
  <r>
    <d v="2023-03-27T00:57:33"/>
    <x v="12"/>
    <n v="21"/>
    <s v="HIGUITA JHOSIMAR"/>
    <x v="4"/>
    <x v="1"/>
    <n v="107"/>
    <n v="15.285714285714301"/>
    <n v="118.760975609756"/>
    <m/>
    <n v="55880.487800000003"/>
    <x v="0"/>
    <n v="10425"/>
    <x v="600"/>
    <x v="0"/>
    <m/>
  </r>
  <r>
    <d v="2023-03-27T00:57:33"/>
    <x v="12"/>
    <n v="22"/>
    <s v="QUIRAMA CASTAEDA JHON JADER"/>
    <x v="3"/>
    <x v="0"/>
    <n v="191"/>
    <n v="19.100000000000001"/>
    <n v="169.65853658536599"/>
    <s v="4 Descuentos (Usuarios desubicados y Conducts) "/>
    <n v="79829.268299999996"/>
    <x v="1"/>
    <n v="10425"/>
    <x v="600"/>
    <x v="0"/>
    <m/>
  </r>
  <r>
    <d v="2023-03-27T00:57:34"/>
    <x v="12"/>
    <n v="23"/>
    <s v="LONDOO LOPERA DUVAN ANDRES"/>
    <x v="3"/>
    <x v="0"/>
    <n v="177"/>
    <n v="17.7"/>
    <n v="169.65853658536599"/>
    <m/>
    <n v="79829.268299999996"/>
    <x v="2"/>
    <n v="10425"/>
    <x v="600"/>
    <x v="0"/>
    <m/>
  </r>
  <r>
    <d v="2023-03-27T00:57:34"/>
    <x v="12"/>
    <n v="24"/>
    <s v="GRISALES VILLA DEIBY ALEJANDRO"/>
    <x v="1"/>
    <x v="0"/>
    <n v="142"/>
    <n v="12.909090909090899"/>
    <n v="186.62439024390201"/>
    <s v="2 Descuentos (Usuario Desubicado y Transbordo) "/>
    <n v="87812.195099999997"/>
    <x v="0"/>
    <n v="10425"/>
    <x v="600"/>
    <x v="0"/>
    <m/>
  </r>
  <r>
    <d v="2023-03-27T00:57:34"/>
    <x v="12"/>
    <n v="26"/>
    <s v="CIRO MARIN RODRIGO ALBERTO"/>
    <x v="0"/>
    <x v="0"/>
    <n v="170"/>
    <n v="18.8888888888889"/>
    <n v="152.69268292682901"/>
    <s v="2 Descuentos (Usuarios desubicados)"/>
    <n v="71846.341499999995"/>
    <x v="0"/>
    <n v="10425"/>
    <x v="600"/>
    <x v="0"/>
    <m/>
  </r>
  <r>
    <d v="2023-03-27T00:57:34"/>
    <x v="12"/>
    <n v="27"/>
    <s v="HOYOS HENAO SANTIAGO"/>
    <x v="9"/>
    <x v="3"/>
    <n v="167"/>
    <n v="13.9166666666667"/>
    <n v="203.590243902439"/>
    <m/>
    <n v="95795.122000000003"/>
    <x v="0"/>
    <n v="10425"/>
    <x v="600"/>
    <x v="0"/>
    <m/>
  </r>
  <r>
    <d v="2023-03-27T00:57:34"/>
    <x v="12"/>
    <n v="28"/>
    <s v="RIVERA ANGEL"/>
    <x v="1"/>
    <x v="0"/>
    <n v="252"/>
    <n v="22.909090909090899"/>
    <n v="186.62439024390201"/>
    <m/>
    <n v="87812.195099999997"/>
    <x v="0"/>
    <n v="10425"/>
    <x v="600"/>
    <x v="0"/>
    <m/>
  </r>
  <r>
    <d v="2023-03-27T00:57:34"/>
    <x v="12"/>
    <n v="29"/>
    <s v="LONDOO CADAVID DAVID SANTIAGO"/>
    <x v="9"/>
    <x v="0"/>
    <n v="188"/>
    <n v="15.6666666666667"/>
    <n v="203.590243902439"/>
    <m/>
    <n v="95795.122000000003"/>
    <x v="0"/>
    <n v="10425"/>
    <x v="600"/>
    <x v="0"/>
    <m/>
  </r>
  <r>
    <d v="2023-03-27T00:57:35"/>
    <x v="12"/>
    <n v="31"/>
    <s v="DURANGO PAEZ GILDARDO"/>
    <x v="6"/>
    <x v="0"/>
    <n v="122"/>
    <n v="15.25"/>
    <n v="135.72682926829299"/>
    <m/>
    <n v="63863.414599999996"/>
    <x v="0"/>
    <n v="10425"/>
    <x v="600"/>
    <x v="0"/>
    <m/>
  </r>
  <r>
    <d v="2023-03-27T00:57:35"/>
    <x v="12"/>
    <n v="33"/>
    <s v="GRISALES VILLA JUAN DAVID"/>
    <x v="0"/>
    <x v="0"/>
    <n v="134"/>
    <n v="14.8888888888889"/>
    <n v="152.69268292682901"/>
    <m/>
    <n v="71846.341499999995"/>
    <x v="0"/>
    <n v="10425"/>
    <x v="600"/>
    <x v="0"/>
    <m/>
  </r>
  <r>
    <d v="2023-03-27T00:57:35"/>
    <x v="12"/>
    <n v="34"/>
    <s v="MONTOYA OSPINA GILBERTO ANTONIO"/>
    <x v="0"/>
    <x v="0"/>
    <n v="186"/>
    <n v="20.6666666666667"/>
    <n v="152.69268292682901"/>
    <m/>
    <n v="71846.341499999995"/>
    <x v="0"/>
    <n v="10425"/>
    <x v="600"/>
    <x v="0"/>
    <m/>
  </r>
  <r>
    <d v="2023-03-27T00:57:35"/>
    <x v="12"/>
    <n v="35"/>
    <s v="URIBE HERRERA JUAN ESTEBAN"/>
    <x v="6"/>
    <x v="0"/>
    <n v="121"/>
    <n v="15.125"/>
    <n v="135.72682926829299"/>
    <m/>
    <n v="63863.414599999996"/>
    <x v="1"/>
    <n v="10425"/>
    <x v="600"/>
    <x v="0"/>
    <m/>
  </r>
  <r>
    <d v="2023-03-27T00:57:35"/>
    <x v="12"/>
    <n v="36"/>
    <s v="MARTINEZ CHAVERRA LUIS NORBERTO"/>
    <x v="0"/>
    <x v="0"/>
    <n v="141"/>
    <n v="15.6666666666667"/>
    <n v="152.69268292682901"/>
    <m/>
    <n v="71846.341499999995"/>
    <x v="0"/>
    <n v="10425"/>
    <x v="600"/>
    <x v="0"/>
    <m/>
  </r>
  <r>
    <d v="2023-03-27T00:57:36"/>
    <x v="12"/>
    <n v="37"/>
    <s v="HINCAPIE KEVIN"/>
    <x v="6"/>
    <x v="3"/>
    <n v="132"/>
    <n v="16.5"/>
    <n v="135.72682926829299"/>
    <m/>
    <n v="63863.414599999996"/>
    <x v="1"/>
    <n v="10425"/>
    <x v="600"/>
    <x v="0"/>
    <m/>
  </r>
  <r>
    <d v="2023-03-27T00:57:36"/>
    <x v="12"/>
    <n v="38"/>
    <s v="NARANJO USME DUVAN ANDRES"/>
    <x v="6"/>
    <x v="1"/>
    <n v="152"/>
    <n v="19"/>
    <n v="135.72682926829299"/>
    <m/>
    <n v="63863.414599999996"/>
    <x v="0"/>
    <n v="10425"/>
    <x v="600"/>
    <x v="0"/>
    <m/>
  </r>
  <r>
    <d v="2023-03-27T00:57:36"/>
    <x v="12"/>
    <n v="39"/>
    <s v="ORTEGA ARROYAVE JUAN PABLO"/>
    <x v="7"/>
    <x v="0"/>
    <n v="36"/>
    <n v="12"/>
    <n v="50.8975609756098"/>
    <m/>
    <n v="23948.780500000001"/>
    <x v="0"/>
    <n v="10425"/>
    <x v="600"/>
    <x v="0"/>
    <m/>
  </r>
  <r>
    <d v="2023-03-27T00:57:36"/>
    <x v="12"/>
    <n v="40"/>
    <s v="LONDOO ORTIZ ARNOLD DAVID"/>
    <x v="6"/>
    <x v="0"/>
    <n v="131"/>
    <n v="16.375"/>
    <n v="135.72682926829299"/>
    <m/>
    <n v="63863.414599999996"/>
    <x v="0"/>
    <n v="10425"/>
    <x v="600"/>
    <x v="0"/>
    <m/>
  </r>
  <r>
    <d v="2023-03-27T00:57:36"/>
    <x v="12"/>
    <n v="41"/>
    <s v="VILLA RIOS JHON ANDERSON"/>
    <x v="3"/>
    <x v="3"/>
    <n v="193"/>
    <n v="19.3"/>
    <n v="169.65853658536599"/>
    <m/>
    <n v="79829.268299999996"/>
    <x v="1"/>
    <n v="10425"/>
    <x v="600"/>
    <x v="0"/>
    <m/>
  </r>
  <r>
    <d v="2023-03-28T01:13:49"/>
    <x v="9"/>
    <n v="1"/>
    <s v="RUA DANIEL"/>
    <x v="0"/>
    <x v="0"/>
    <n v="203"/>
    <n v="22.5555555555556"/>
    <n v="213.885807504078"/>
    <m/>
    <n v="102442.9038"/>
    <x v="0"/>
    <n v="15079.4118"/>
    <x v="601"/>
    <x v="0"/>
    <m/>
  </r>
  <r>
    <d v="2023-03-28T01:13:49"/>
    <x v="9"/>
    <n v="2"/>
    <s v="NARANJO USME DUVAN ANDRES"/>
    <x v="4"/>
    <x v="0"/>
    <n v="170"/>
    <n v="24.285714285714299"/>
    <n v="166.355628058728"/>
    <m/>
    <n v="79677.813999999998"/>
    <x v="1"/>
    <n v="15079.4118"/>
    <x v="601"/>
    <x v="0"/>
    <m/>
  </r>
  <r>
    <d v="2023-03-28T01:13:49"/>
    <x v="9"/>
    <n v="3"/>
    <s v="CANO JIMENEZ ESNEIDER"/>
    <x v="6"/>
    <x v="0"/>
    <n v="140"/>
    <n v="17.5"/>
    <n v="190.12071778140299"/>
    <m/>
    <n v="91060.358900000007"/>
    <x v="0"/>
    <n v="15079.4118"/>
    <x v="601"/>
    <x v="0"/>
    <m/>
  </r>
  <r>
    <d v="2023-03-28T01:13:49"/>
    <x v="9"/>
    <n v="5"/>
    <s v="MARTINEZ MANCO JUAN FELIPE"/>
    <x v="6"/>
    <x v="0"/>
    <n v="242"/>
    <n v="30.25"/>
    <n v="190.12071778140299"/>
    <m/>
    <n v="91060.358900000007"/>
    <x v="1"/>
    <n v="15079.4118"/>
    <x v="601"/>
    <x v="0"/>
    <m/>
  </r>
  <r>
    <d v="2023-03-28T01:13:50"/>
    <x v="9"/>
    <n v="6"/>
    <s v="VALENCIA MENDOZA JHON"/>
    <x v="9"/>
    <x v="0"/>
    <n v="281"/>
    <n v="23.4166666666667"/>
    <n v="285.18107667210398"/>
    <m/>
    <n v="136590.53829999999"/>
    <x v="0"/>
    <n v="15079.4118"/>
    <x v="601"/>
    <x v="0"/>
    <m/>
  </r>
  <r>
    <d v="2023-03-28T01:13:50"/>
    <x v="9"/>
    <n v="7"/>
    <s v="HOYOS HENAO SANTIAGO"/>
    <x v="0"/>
    <x v="0"/>
    <n v="258"/>
    <n v="28.6666666666667"/>
    <n v="213.885807504078"/>
    <s v="2 Descuentos (Usuarios desubicados) "/>
    <n v="102442.9038"/>
    <x v="1"/>
    <n v="15079.4118"/>
    <x v="601"/>
    <x v="0"/>
    <m/>
  </r>
  <r>
    <d v="2023-03-28T01:13:50"/>
    <x v="9"/>
    <n v="8"/>
    <s v="LONDOO CADAVID DAVID SANTIAGO"/>
    <x v="3"/>
    <x v="0"/>
    <n v="239"/>
    <n v="23.9"/>
    <n v="237.65089722675401"/>
    <s v="1 Descuento (Jefe de ruta) "/>
    <n v="113825.4486"/>
    <x v="1"/>
    <n v="15079.4118"/>
    <x v="601"/>
    <x v="0"/>
    <m/>
  </r>
  <r>
    <d v="2023-03-28T01:13:50"/>
    <x v="1"/>
    <n v="12"/>
    <s v="HIGUITA JHOSIMAR"/>
    <x v="6"/>
    <x v="0"/>
    <n v="193"/>
    <n v="24.125"/>
    <n v="190.12071778140299"/>
    <s v="2 Descuentos (Usuarios desubicados) "/>
    <n v="91060.358900000007"/>
    <x v="0"/>
    <n v="15079.4118"/>
    <x v="601"/>
    <x v="0"/>
    <m/>
  </r>
  <r>
    <d v="2023-03-28T01:13:50"/>
    <x v="1"/>
    <n v="13"/>
    <s v="DAVILA VELEZ JHON ESTIVEN"/>
    <x v="4"/>
    <x v="0"/>
    <n v="147"/>
    <n v="21"/>
    <n v="166.355628058728"/>
    <m/>
    <n v="79677.813999999998"/>
    <x v="0"/>
    <n v="15079.4118"/>
    <x v="601"/>
    <x v="0"/>
    <m/>
  </r>
  <r>
    <d v="2023-03-28T01:13:50"/>
    <x v="1"/>
    <n v="14"/>
    <s v="LONDOO ORTIZ ARNOLD DAVID"/>
    <x v="6"/>
    <x v="0"/>
    <n v="246"/>
    <n v="30.75"/>
    <n v="190.12071778140299"/>
    <m/>
    <n v="91060.358900000007"/>
    <x v="1"/>
    <n v="15079.4118"/>
    <x v="601"/>
    <x v="0"/>
    <m/>
  </r>
  <r>
    <d v="2023-03-28T01:13:51"/>
    <x v="1"/>
    <n v="16"/>
    <s v="BARRANTES GALLEGO DANIEL CAMILO"/>
    <x v="6"/>
    <x v="0"/>
    <n v="206"/>
    <n v="25.75"/>
    <n v="190.12071778140299"/>
    <s v="6 Descuentos (Conducts) "/>
    <n v="91060.358900000007"/>
    <x v="0"/>
    <n v="15079.4118"/>
    <x v="601"/>
    <x v="0"/>
    <m/>
  </r>
  <r>
    <d v="2023-03-28T01:13:51"/>
    <x v="1"/>
    <n v="17"/>
    <s v="ESTRADA DANIEL"/>
    <x v="10"/>
    <x v="3"/>
    <n v="73"/>
    <n v="18.25"/>
    <n v="95.060358890701494"/>
    <s v="2 Descuentos (Transbordo) "/>
    <n v="45530.179400000001"/>
    <x v="0"/>
    <n v="15079.4118"/>
    <x v="601"/>
    <x v="0"/>
    <m/>
  </r>
  <r>
    <d v="2023-03-28T01:13:51"/>
    <x v="1"/>
    <n v="18"/>
    <s v="RENDON VIANA HUMBERTO DE JESUS"/>
    <x v="13"/>
    <x v="0"/>
    <n v="275"/>
    <n v="19.6428571428571"/>
    <n v="332.71125611745498"/>
    <s v="4 Descuentos (Transbordo)"/>
    <n v="159355.6281"/>
    <x v="0"/>
    <n v="15079.4118"/>
    <x v="601"/>
    <x v="0"/>
    <m/>
  </r>
  <r>
    <d v="2023-03-28T01:13:51"/>
    <x v="1"/>
    <n v="19"/>
    <s v="BERMUDEZ HERNAN"/>
    <x v="9"/>
    <x v="0"/>
    <n v="253"/>
    <n v="21.0833333333333"/>
    <n v="285.18107667210398"/>
    <m/>
    <n v="136590.53829999999"/>
    <x v="0"/>
    <n v="15079.4118"/>
    <x v="601"/>
    <x v="0"/>
    <m/>
  </r>
  <r>
    <d v="2023-03-28T01:13:51"/>
    <x v="1"/>
    <n v="20"/>
    <s v="TABORDA ROJAS DIEGO ALEJANDRO"/>
    <x v="12"/>
    <x v="0"/>
    <n v="298"/>
    <n v="22.923076923076898"/>
    <n v="308.94616639477999"/>
    <m/>
    <n v="147973.08319999999"/>
    <x v="0"/>
    <n v="15079.4118"/>
    <x v="601"/>
    <x v="0"/>
    <m/>
  </r>
  <r>
    <d v="2023-03-28T01:13:51"/>
    <x v="1"/>
    <n v="22"/>
    <s v="QUIRAMA CASTAEDA JHON JADER"/>
    <x v="0"/>
    <x v="0"/>
    <n v="187"/>
    <n v="20.7777777777778"/>
    <n v="213.885807504078"/>
    <m/>
    <n v="102442.9038"/>
    <x v="1"/>
    <n v="15079.4118"/>
    <x v="601"/>
    <x v="0"/>
    <m/>
  </r>
  <r>
    <d v="2023-03-28T01:13:51"/>
    <x v="1"/>
    <n v="23"/>
    <s v="LONDOO LOPERA DUVAN ANDRES"/>
    <x v="0"/>
    <x v="0"/>
    <n v="204"/>
    <n v="22.6666666666667"/>
    <n v="213.885807504078"/>
    <m/>
    <n v="102442.9038"/>
    <x v="2"/>
    <n v="15079.4118"/>
    <x v="601"/>
    <x v="0"/>
    <m/>
  </r>
  <r>
    <d v="2023-03-28T01:13:52"/>
    <x v="1"/>
    <n v="24"/>
    <s v="GRISALES VILLA DEIBY ALEJANDRO"/>
    <x v="4"/>
    <x v="0"/>
    <n v="172"/>
    <n v="24.571428571428601"/>
    <n v="166.355628058728"/>
    <s v="2 Descuentos (Usuarios desubicados) "/>
    <n v="79677.813999999998"/>
    <x v="0"/>
    <n v="15079.4118"/>
    <x v="601"/>
    <x v="0"/>
    <m/>
  </r>
  <r>
    <d v="2023-03-28T01:13:52"/>
    <x v="1"/>
    <n v="26"/>
    <s v="ESPINOZA CHAVARRIA GUILLERMO LEON"/>
    <x v="3"/>
    <x v="0"/>
    <n v="186"/>
    <n v="18.600000000000001"/>
    <n v="237.65089722675401"/>
    <s v="DANIEL ESTRADA Realiz 5 viajes donde moviliz 114 Usuarios "/>
    <n v="113825.4486"/>
    <x v="0"/>
    <n v="15079.4118"/>
    <x v="601"/>
    <x v="0"/>
    <m/>
  </r>
  <r>
    <d v="2023-03-28T01:13:52"/>
    <x v="1"/>
    <n v="27"/>
    <s v="HENAO MUOZ FERNEY"/>
    <x v="3"/>
    <x v="0"/>
    <n v="243"/>
    <n v="24.3"/>
    <n v="237.65089722675401"/>
    <s v="2 Descuentos (Usuarios desubicados) "/>
    <n v="113825.4486"/>
    <x v="0"/>
    <n v="15079.4118"/>
    <x v="601"/>
    <x v="0"/>
    <m/>
  </r>
  <r>
    <d v="2023-03-28T01:13:52"/>
    <x v="1"/>
    <n v="28"/>
    <s v="RIVERA ANGEL"/>
    <x v="6"/>
    <x v="0"/>
    <n v="203"/>
    <n v="25.375"/>
    <n v="190.12071778140299"/>
    <m/>
    <n v="91060.358900000007"/>
    <x v="0"/>
    <n v="15079.4118"/>
    <x v="601"/>
    <x v="0"/>
    <m/>
  </r>
  <r>
    <d v="2023-03-28T01:13:52"/>
    <x v="1"/>
    <n v="29"/>
    <s v="VERENZUELA MARTINEZ ALEXANDER"/>
    <x v="0"/>
    <x v="0"/>
    <n v="227"/>
    <n v="25.2222222222222"/>
    <n v="213.885807504078"/>
    <m/>
    <n v="102442.9038"/>
    <x v="0"/>
    <n v="15079.4118"/>
    <x v="601"/>
    <x v="0"/>
    <m/>
  </r>
  <r>
    <d v="2023-03-28T01:13:52"/>
    <x v="9"/>
    <n v="31"/>
    <s v="DURANGO PAEZ GILDARDO"/>
    <x v="2"/>
    <x v="0"/>
    <n v="143"/>
    <n v="22"/>
    <n v="154.47308319739"/>
    <m/>
    <n v="73986.541599999997"/>
    <x v="0"/>
    <n v="15079.4118"/>
    <x v="601"/>
    <x v="0"/>
    <m/>
  </r>
  <r>
    <d v="2023-03-28T01:13:53"/>
    <x v="9"/>
    <n v="32"/>
    <s v="JIMENEZ HERNANDEZ ESTEBAN CAMILO"/>
    <x v="3"/>
    <x v="0"/>
    <n v="269"/>
    <n v="26.9"/>
    <n v="237.65089722675401"/>
    <s v="2 Descuentos (Usuarios desubicados) "/>
    <n v="113825.4486"/>
    <x v="0"/>
    <n v="15079.4118"/>
    <x v="601"/>
    <x v="0"/>
    <m/>
  </r>
  <r>
    <d v="2023-03-28T01:13:53"/>
    <x v="9"/>
    <n v="33"/>
    <s v="PINO YEISON"/>
    <x v="12"/>
    <x v="0"/>
    <n v="330"/>
    <n v="25.384615384615401"/>
    <n v="308.94616639477999"/>
    <m/>
    <n v="147973.08319999999"/>
    <x v="0"/>
    <n v="15079.4118"/>
    <x v="601"/>
    <x v="0"/>
    <m/>
  </r>
  <r>
    <d v="2023-03-28T01:13:53"/>
    <x v="9"/>
    <n v="34"/>
    <s v="MONTOYA OSPINA GILBERTO ANTONIO"/>
    <x v="1"/>
    <x v="0"/>
    <n v="297"/>
    <n v="27"/>
    <n v="261.415986949429"/>
    <s v="4 Descuentos (Conducts y Propietarios)"/>
    <n v="125207.9935"/>
    <x v="0"/>
    <n v="15079.4118"/>
    <x v="601"/>
    <x v="0"/>
    <m/>
  </r>
  <r>
    <d v="2023-03-28T01:13:53"/>
    <x v="9"/>
    <n v="35"/>
    <s v="GRISALES VILLA JUAN DAVID"/>
    <x v="0"/>
    <x v="0"/>
    <n v="219"/>
    <n v="24.3333333333333"/>
    <n v="213.885807504078"/>
    <s v="2 Descuentos (Transbordo) "/>
    <n v="102442.9038"/>
    <x v="1"/>
    <n v="15079.4118"/>
    <x v="601"/>
    <x v="0"/>
    <m/>
  </r>
  <r>
    <d v="2023-03-28T01:13:53"/>
    <x v="9"/>
    <n v="36"/>
    <s v="MARTINEZ CHAVERRA LUIS NORBERTO"/>
    <x v="1"/>
    <x v="3"/>
    <n v="226"/>
    <n v="20.545454545454501"/>
    <n v="261.415986949429"/>
    <s v="1 Descuento (Transbordo) "/>
    <n v="125207.9935"/>
    <x v="0"/>
    <n v="15079.4118"/>
    <x v="601"/>
    <x v="0"/>
    <m/>
  </r>
  <r>
    <d v="2023-03-28T01:13:53"/>
    <x v="9"/>
    <n v="37"/>
    <s v="PIEDRAHITA MADRID SANTIAGO"/>
    <x v="0"/>
    <x v="0"/>
    <n v="184"/>
    <n v="20.4444444444444"/>
    <n v="213.885807504078"/>
    <m/>
    <n v="102442.9038"/>
    <x v="1"/>
    <n v="15079.4118"/>
    <x v="601"/>
    <x v="0"/>
    <m/>
  </r>
  <r>
    <d v="2023-03-28T01:13:54"/>
    <x v="9"/>
    <n v="38"/>
    <s v="GOMEZ FABIAN"/>
    <x v="9"/>
    <x v="0"/>
    <n v="291"/>
    <n v="24.25"/>
    <n v="285.18107667210398"/>
    <m/>
    <n v="136590.53829999999"/>
    <x v="0"/>
    <n v="15079.4118"/>
    <x v="601"/>
    <x v="0"/>
    <m/>
  </r>
  <r>
    <d v="2023-03-28T01:13:54"/>
    <x v="9"/>
    <n v="39"/>
    <s v="ORTEGA ARROYAVE JUAN PABLO"/>
    <x v="0"/>
    <x v="0"/>
    <n v="192"/>
    <n v="21.3333333333333"/>
    <n v="213.885807504078"/>
    <m/>
    <n v="102442.9038"/>
    <x v="0"/>
    <n v="15079.4118"/>
    <x v="601"/>
    <x v="0"/>
    <m/>
  </r>
  <r>
    <d v="2023-03-28T01:13:54"/>
    <x v="9"/>
    <n v="40"/>
    <s v="OCAMPO OCAMPO ANTONIO JOSE"/>
    <x v="1"/>
    <x v="0"/>
    <n v="279"/>
    <n v="25.363636363636399"/>
    <n v="261.415986949429"/>
    <m/>
    <n v="125207.9935"/>
    <x v="0"/>
    <n v="15079.4118"/>
    <x v="601"/>
    <x v="0"/>
    <m/>
  </r>
  <r>
    <d v="2023-03-28T01:13:54"/>
    <x v="9"/>
    <n v="41"/>
    <s v="VILLA RIOS JHON ANDERSON"/>
    <x v="2"/>
    <x v="0"/>
    <n v="208"/>
    <n v="34.6666666666667"/>
    <n v="142.59053833605199"/>
    <m/>
    <n v="68295.269199999995"/>
    <x v="1"/>
    <n v="15079.4118"/>
    <x v="601"/>
    <x v="0"/>
    <m/>
  </r>
  <r>
    <d v="2023-03-29T02:23:58"/>
    <x v="1"/>
    <n v="1"/>
    <s v="RUA DANIEL"/>
    <x v="3"/>
    <x v="0"/>
    <n v="221"/>
    <n v="22.1"/>
    <n v="229.16006339144201"/>
    <m/>
    <n v="109580.03170000001"/>
    <x v="0"/>
    <n v="13702.7778"/>
    <x v="602"/>
    <x v="0"/>
    <m/>
  </r>
  <r>
    <d v="2023-03-29T02:23:59"/>
    <x v="1"/>
    <n v="2"/>
    <s v="NARANJO USME DUVAN ANDRES"/>
    <x v="0"/>
    <x v="0"/>
    <n v="218"/>
    <n v="24.2222222222222"/>
    <n v="206.24405705229799"/>
    <s v="1 Descuento (Despachador estiven) "/>
    <n v="98622.0285"/>
    <x v="1"/>
    <n v="13702.7778"/>
    <x v="602"/>
    <x v="0"/>
    <m/>
  </r>
  <r>
    <d v="2023-03-29T02:23:59"/>
    <x v="1"/>
    <n v="3"/>
    <s v="CANO JIMENEZ ESNEIDER"/>
    <x v="1"/>
    <x v="0"/>
    <n v="236"/>
    <n v="21.454545454545499"/>
    <n v="252.076069730586"/>
    <s v="1 Descuento (Conduct) "/>
    <n v="120538.0349"/>
    <x v="0"/>
    <n v="13702.7778"/>
    <x v="602"/>
    <x v="0"/>
    <m/>
  </r>
  <r>
    <d v="2023-03-29T02:23:59"/>
    <x v="1"/>
    <n v="5"/>
    <s v="MARTINEZ MANCO JUAN FELIPE"/>
    <x v="6"/>
    <x v="3"/>
    <n v="247"/>
    <n v="30.875"/>
    <n v="183.328050713154"/>
    <m/>
    <n v="87664.025399999999"/>
    <x v="1"/>
    <n v="13702.7778"/>
    <x v="602"/>
    <x v="0"/>
    <m/>
  </r>
  <r>
    <d v="2023-03-29T02:23:59"/>
    <x v="1"/>
    <n v="6"/>
    <s v="LOPERA AGUDELO LUIS FRANCISCO"/>
    <x v="0"/>
    <x v="0"/>
    <n v="193"/>
    <n v="21.4444444444444"/>
    <n v="206.24405705229799"/>
    <m/>
    <n v="98622.0285"/>
    <x v="0"/>
    <n v="13702.7778"/>
    <x v="602"/>
    <x v="0"/>
    <m/>
  </r>
  <r>
    <d v="2023-03-29T02:23:59"/>
    <x v="1"/>
    <n v="7"/>
    <s v="DE OSSA TORRES CARLOS ANDRES"/>
    <x v="0"/>
    <x v="0"/>
    <n v="256"/>
    <n v="28.4444444444444"/>
    <n v="206.24405705229799"/>
    <s v="1 Descuento (Conduct) "/>
    <n v="98622.0285"/>
    <x v="1"/>
    <n v="13702.7778"/>
    <x v="602"/>
    <x v="0"/>
    <m/>
  </r>
  <r>
    <d v="2023-03-29T02:23:59"/>
    <x v="1"/>
    <n v="8"/>
    <s v="LONDOO CADAVID DAVID SANTIAGO"/>
    <x v="6"/>
    <x v="0"/>
    <n v="183"/>
    <n v="22.875"/>
    <n v="183.328050713154"/>
    <s v="4 Descuentos (Jefe de ruta y Conducts) "/>
    <n v="87664.025399999999"/>
    <x v="1"/>
    <n v="13702.7778"/>
    <x v="602"/>
    <x v="0"/>
    <m/>
  </r>
  <r>
    <d v="2023-03-29T02:24:00"/>
    <x v="1"/>
    <n v="10"/>
    <s v="PATIO MARIVEL"/>
    <x v="0"/>
    <x v="0"/>
    <n v="193"/>
    <n v="21.4444444444444"/>
    <n v="206.24405705229799"/>
    <m/>
    <n v="98622.0285"/>
    <x v="0"/>
    <n v="13702.7778"/>
    <x v="602"/>
    <x v="0"/>
    <m/>
  </r>
  <r>
    <d v="2023-03-29T02:24:00"/>
    <x v="9"/>
    <n v="11"/>
    <s v="MEJIA YEISON"/>
    <x v="6"/>
    <x v="3"/>
    <n v="150"/>
    <n v="18.75"/>
    <n v="183.328050713154"/>
    <m/>
    <n v="87664.025399999999"/>
    <x v="0"/>
    <n v="13702.7778"/>
    <x v="602"/>
    <x v="0"/>
    <m/>
  </r>
  <r>
    <d v="2023-03-29T02:24:00"/>
    <x v="9"/>
    <n v="12"/>
    <s v="MORALES CASTAEDA JONNY EDISON"/>
    <x v="10"/>
    <x v="0"/>
    <n v="46"/>
    <n v="11.5"/>
    <n v="91.6640253565769"/>
    <m/>
    <n v="43832.012699999999"/>
    <x v="0"/>
    <n v="13702.7778"/>
    <x v="602"/>
    <x v="0"/>
    <m/>
  </r>
  <r>
    <d v="2023-03-29T02:24:00"/>
    <x v="9"/>
    <n v="13"/>
    <s v="DAVILA VELEZ JHON ESTIVEN"/>
    <x v="6"/>
    <x v="0"/>
    <n v="157"/>
    <n v="19.625"/>
    <n v="183.328050713154"/>
    <m/>
    <n v="87664.025399999999"/>
    <x v="0"/>
    <n v="13702.7778"/>
    <x v="602"/>
    <x v="0"/>
    <m/>
  </r>
  <r>
    <d v="2023-03-29T02:24:00"/>
    <x v="9"/>
    <n v="14"/>
    <s v="CARVAJAL SALAZAR HECTOR MARINO"/>
    <x v="9"/>
    <x v="0"/>
    <n v="259"/>
    <n v="21.5833333333333"/>
    <n v="274.99207606973101"/>
    <m/>
    <n v="131496.038"/>
    <x v="1"/>
    <n v="13702.7778"/>
    <x v="602"/>
    <x v="0"/>
    <m/>
  </r>
  <r>
    <d v="2023-03-29T02:24:01"/>
    <x v="9"/>
    <n v="16"/>
    <s v="BARRANTES GALLEGO DANIEL CAMILO"/>
    <x v="6"/>
    <x v="0"/>
    <n v="234"/>
    <n v="29.25"/>
    <n v="183.328050713154"/>
    <s v="4 Descuentos (Conducts) "/>
    <n v="87664.025399999999"/>
    <x v="0"/>
    <n v="13702.7778"/>
    <x v="602"/>
    <x v="0"/>
    <m/>
  </r>
  <r>
    <d v="2023-03-29T02:24:01"/>
    <x v="9"/>
    <n v="17"/>
    <s v="ESTRADA DANIEL"/>
    <x v="6"/>
    <x v="0"/>
    <n v="188"/>
    <n v="23.5"/>
    <n v="183.328050713154"/>
    <s v="GUILLERMO ESPINOZA Realiz 4 viajes donde moviliz 100 Usuarios "/>
    <n v="87664.025399999999"/>
    <x v="0"/>
    <n v="13702.7778"/>
    <x v="602"/>
    <x v="0"/>
    <m/>
  </r>
  <r>
    <d v="2023-03-29T02:24:01"/>
    <x v="9"/>
    <n v="18"/>
    <s v="RENDON VIANA HUMBERTO DE JESUS"/>
    <x v="0"/>
    <x v="0"/>
    <n v="233"/>
    <n v="25.8888888888889"/>
    <n v="206.24405705229799"/>
    <m/>
    <n v="98622.0285"/>
    <x v="0"/>
    <n v="13702.7778"/>
    <x v="602"/>
    <x v="0"/>
    <m/>
  </r>
  <r>
    <d v="2023-03-29T02:24:01"/>
    <x v="9"/>
    <n v="19"/>
    <s v="BERMUDEZ HERNAN"/>
    <x v="6"/>
    <x v="0"/>
    <n v="170"/>
    <n v="22.6666666666667"/>
    <n v="171.87004754358199"/>
    <m/>
    <n v="82185.023799999995"/>
    <x v="0"/>
    <n v="13702.7778"/>
    <x v="602"/>
    <x v="0"/>
    <m/>
  </r>
  <r>
    <d v="2023-03-29T02:24:02"/>
    <x v="9"/>
    <n v="20"/>
    <s v="VALENCIA MENDOZA JHON"/>
    <x v="6"/>
    <x v="0"/>
    <n v="213"/>
    <n v="26.625"/>
    <n v="183.328050713154"/>
    <m/>
    <n v="87664.025399999999"/>
    <x v="0"/>
    <n v="13702.7778"/>
    <x v="602"/>
    <x v="0"/>
    <m/>
  </r>
  <r>
    <d v="2023-03-29T02:24:02"/>
    <x v="9"/>
    <n v="21"/>
    <s v="MONSALVE OCAMPO EDISON GUSTAVO"/>
    <x v="6"/>
    <x v="0"/>
    <n v="181"/>
    <n v="22.625"/>
    <n v="183.328050713154"/>
    <m/>
    <n v="87664.025399999999"/>
    <x v="0"/>
    <n v="13702.7778"/>
    <x v="602"/>
    <x v="0"/>
    <m/>
  </r>
  <r>
    <d v="2023-03-29T02:24:02"/>
    <x v="9"/>
    <n v="22"/>
    <s v="QUIRAMA CASTAEDA JHON JADER"/>
    <x v="6"/>
    <x v="0"/>
    <n v="178"/>
    <n v="22.25"/>
    <n v="183.328050713154"/>
    <m/>
    <n v="87664.025399999999"/>
    <x v="1"/>
    <n v="13702.7778"/>
    <x v="602"/>
    <x v="0"/>
    <m/>
  </r>
  <r>
    <d v="2023-03-29T02:24:02"/>
    <x v="9"/>
    <n v="23"/>
    <s v="LONDOO LOPERA DUVAN ANDRES"/>
    <x v="3"/>
    <x v="0"/>
    <n v="233"/>
    <n v="23.3"/>
    <n v="229.16006339144201"/>
    <s v="3 Descuentos (Usuarios desubicados y Conduct) "/>
    <n v="109580.03170000001"/>
    <x v="2"/>
    <n v="13702.7778"/>
    <x v="602"/>
    <x v="0"/>
    <m/>
  </r>
  <r>
    <d v="2023-03-29T02:24:03"/>
    <x v="9"/>
    <n v="24"/>
    <s v="GRISALES VILLA DEIBY ALEJANDR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6"/>
    <s v="CIRO MARIN RODRIGO ALBERTO"/>
    <x v="3"/>
    <x v="0"/>
    <n v="242"/>
    <n v="24.2"/>
    <n v="229.16006339144201"/>
    <m/>
    <n v="109580.03170000001"/>
    <x v="0"/>
    <n v="13702.7778"/>
    <x v="602"/>
    <x v="0"/>
    <m/>
  </r>
  <r>
    <d v="2023-03-29T02:24:03"/>
    <x v="9"/>
    <n v="27"/>
    <s v="HOYOS HENAO SANTIAG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8"/>
    <s v="RIVERA ANGEL"/>
    <x v="0"/>
    <x v="0"/>
    <n v="231"/>
    <n v="25.6666666666667"/>
    <n v="206.24405705229799"/>
    <m/>
    <n v="98622.0285"/>
    <x v="0"/>
    <n v="13702.7778"/>
    <x v="602"/>
    <x v="0"/>
    <m/>
  </r>
  <r>
    <d v="2023-03-29T02:24:04"/>
    <x v="9"/>
    <n v="29"/>
    <s v="VERENZUELA MARTINEZ ALEXANDER"/>
    <x v="6"/>
    <x v="0"/>
    <n v="170"/>
    <n v="21.25"/>
    <n v="183.328050713154"/>
    <m/>
    <n v="87664.025399999999"/>
    <x v="0"/>
    <n v="13702.7778"/>
    <x v="602"/>
    <x v="0"/>
    <m/>
  </r>
  <r>
    <d v="2023-03-29T02:24:04"/>
    <x v="1"/>
    <n v="32"/>
    <s v="JIMENEZ HERNANDEZ ESTEBAN CAMILO"/>
    <x v="6"/>
    <x v="0"/>
    <n v="147"/>
    <n v="18.375"/>
    <n v="183.328050713154"/>
    <m/>
    <n v="87664.025399999999"/>
    <x v="0"/>
    <n v="13702.7778"/>
    <x v="602"/>
    <x v="0"/>
    <m/>
  </r>
  <r>
    <d v="2023-03-29T02:24:04"/>
    <x v="1"/>
    <n v="33"/>
    <s v="PINO YEISON"/>
    <x v="1"/>
    <x v="0"/>
    <n v="238"/>
    <n v="21.636363636363601"/>
    <n v="252.076069730586"/>
    <m/>
    <n v="120538.0349"/>
    <x v="0"/>
    <n v="13702.7778"/>
    <x v="602"/>
    <x v="0"/>
    <m/>
  </r>
  <r>
    <d v="2023-03-29T02:24:04"/>
    <x v="1"/>
    <n v="34"/>
    <s v="MONTOYA OSPINA GILBERTO ANTONIO"/>
    <x v="0"/>
    <x v="0"/>
    <n v="230"/>
    <n v="25.5555555555556"/>
    <n v="206.24405705229799"/>
    <s v="5 Descuentos (Propietario, Conducts y Despachador estiven) "/>
    <n v="98622.0285"/>
    <x v="0"/>
    <n v="13702.7778"/>
    <x v="602"/>
    <x v="0"/>
    <m/>
  </r>
  <r>
    <d v="2023-03-29T02:24:05"/>
    <x v="1"/>
    <n v="35"/>
    <s v="GRISALES VILLA JUAN DAVID"/>
    <x v="3"/>
    <x v="0"/>
    <n v="246"/>
    <n v="24.6"/>
    <n v="229.16006339144201"/>
    <m/>
    <n v="109580.03170000001"/>
    <x v="1"/>
    <n v="13702.7778"/>
    <x v="602"/>
    <x v="0"/>
    <m/>
  </r>
  <r>
    <d v="2023-03-29T02:24:05"/>
    <x v="1"/>
    <n v="36"/>
    <s v="MARTINEZ CHAVERRA LUIS NORBERTO"/>
    <x v="1"/>
    <x v="0"/>
    <n v="222"/>
    <n v="20.181818181818201"/>
    <n v="252.076069730586"/>
    <s v="2 Descuentos (Conducts) "/>
    <n v="120538.0349"/>
    <x v="0"/>
    <n v="13702.7778"/>
    <x v="602"/>
    <x v="0"/>
    <m/>
  </r>
  <r>
    <d v="2023-03-29T02:24:05"/>
    <x v="1"/>
    <n v="37"/>
    <s v="HINCAPIE KEVIN"/>
    <x v="3"/>
    <x v="0"/>
    <n v="252"/>
    <n v="25.2"/>
    <n v="229.16006339144201"/>
    <m/>
    <n v="109580.03170000001"/>
    <x v="1"/>
    <n v="13702.7778"/>
    <x v="602"/>
    <x v="0"/>
    <m/>
  </r>
  <r>
    <d v="2023-03-29T02:24:06"/>
    <x v="1"/>
    <n v="38"/>
    <s v="GOMEZ FABIAN"/>
    <x v="3"/>
    <x v="3"/>
    <n v="206"/>
    <n v="20.6"/>
    <n v="229.16006339144201"/>
    <s v="10 Descuentos (Conducts y Transbordo) "/>
    <n v="109580.03170000001"/>
    <x v="0"/>
    <n v="13702.7778"/>
    <x v="602"/>
    <x v="0"/>
    <m/>
  </r>
  <r>
    <d v="2023-03-29T02:24:06"/>
    <x v="1"/>
    <n v="39"/>
    <s v="ORTEGA ARROYAVE JUAN PABLO"/>
    <x v="0"/>
    <x v="0"/>
    <n v="182"/>
    <n v="20.2222222222222"/>
    <n v="206.24405705229799"/>
    <s v="1 Descuento (Conduct) "/>
    <n v="98622.0285"/>
    <x v="0"/>
    <n v="13702.7778"/>
    <x v="602"/>
    <x v="0"/>
    <m/>
  </r>
  <r>
    <d v="2023-03-29T02:24:06"/>
    <x v="1"/>
    <n v="40"/>
    <s v="OCAMPO OCAMPO ANTONIO JOSE"/>
    <x v="3"/>
    <x v="0"/>
    <n v="254"/>
    <n v="25.4"/>
    <n v="229.16006339144201"/>
    <m/>
    <n v="109580.03170000001"/>
    <x v="0"/>
    <n v="13702.7778"/>
    <x v="602"/>
    <x v="0"/>
    <m/>
  </r>
  <r>
    <d v="2023-03-29T02:24:07"/>
    <x v="1"/>
    <n v="41"/>
    <s v="VILLA RIOS JHON ANDERSON"/>
    <x v="0"/>
    <x v="0"/>
    <n v="225"/>
    <n v="25"/>
    <n v="206.24405705229799"/>
    <m/>
    <n v="98622.0285"/>
    <x v="1"/>
    <n v="13702.7778"/>
    <x v="602"/>
    <x v="0"/>
    <m/>
  </r>
  <r>
    <d v="2023-03-30T02:16:27"/>
    <x v="9"/>
    <n v="1"/>
    <s v="LONDOO LOPERA DUVAN ANDRES"/>
    <x v="2"/>
    <x v="1"/>
    <n v="149"/>
    <n v="24.8333333333333"/>
    <n v="142.72756933115801"/>
    <m/>
    <n v="68363.784700000004"/>
    <x v="0"/>
    <n v="14336.1111"/>
    <x v="603"/>
    <x v="0"/>
    <m/>
  </r>
  <r>
    <d v="2023-03-30T02:16:27"/>
    <x v="9"/>
    <n v="2"/>
    <s v="DAVID TORRES GEIDER"/>
    <x v="3"/>
    <x v="0"/>
    <n v="270"/>
    <n v="27"/>
    <n v="237.87928221859701"/>
    <s v="1 Descuento (jefe de ruta) "/>
    <n v="113939.64109999999"/>
    <x v="1"/>
    <n v="14336.1111"/>
    <x v="603"/>
    <x v="0"/>
    <m/>
  </r>
  <r>
    <d v="2023-03-30T02:16:28"/>
    <x v="9"/>
    <n v="3"/>
    <s v="CANO JIMENEZ ESNEIDER"/>
    <x v="2"/>
    <x v="0"/>
    <n v="135"/>
    <n v="22.5"/>
    <n v="142.72756933115801"/>
    <m/>
    <n v="68363.784700000004"/>
    <x v="0"/>
    <n v="14336.1111"/>
    <x v="603"/>
    <x v="0"/>
    <m/>
  </r>
  <r>
    <d v="2023-03-30T02:16:28"/>
    <x v="9"/>
    <n v="5"/>
    <s v="MARTINEZ MANCO JUAN FELIPE"/>
    <x v="11"/>
    <x v="0"/>
    <n v="47"/>
    <n v="31.3333333333333"/>
    <n v="35.681892332789602"/>
    <m/>
    <n v="17090.946199999998"/>
    <x v="1"/>
    <n v="14336.1111"/>
    <x v="603"/>
    <x v="0"/>
    <m/>
  </r>
  <r>
    <d v="2023-03-30T02:16:28"/>
    <x v="9"/>
    <n v="6"/>
    <s v="LOPERA AGUDELO LUIS FRANCISCO"/>
    <x v="0"/>
    <x v="0"/>
    <n v="224"/>
    <n v="24.8888888888889"/>
    <n v="214.09135399673701"/>
    <m/>
    <n v="102545.677"/>
    <x v="0"/>
    <n v="14336.1111"/>
    <x v="603"/>
    <x v="0"/>
    <m/>
  </r>
  <r>
    <d v="2023-03-30T02:16:28"/>
    <x v="9"/>
    <n v="7"/>
    <s v="DE OSSA TORRES CARLOS ANDRES"/>
    <x v="6"/>
    <x v="3"/>
    <n v="168"/>
    <n v="21"/>
    <n v="190.30342577487801"/>
    <m/>
    <n v="91151.712899999999"/>
    <x v="1"/>
    <n v="14336.1111"/>
    <x v="603"/>
    <x v="0"/>
    <m/>
  </r>
  <r>
    <d v="2023-03-30T02:16:28"/>
    <x v="9"/>
    <n v="8"/>
    <s v="LONDOO CADAVID DAVID SANTIAGO"/>
    <x v="6"/>
    <x v="0"/>
    <n v="195"/>
    <n v="24.375"/>
    <n v="190.30342577487801"/>
    <m/>
    <n v="91151.712899999999"/>
    <x v="1"/>
    <n v="14336.1111"/>
    <x v="603"/>
    <x v="0"/>
    <m/>
  </r>
  <r>
    <d v="2023-03-30T02:16:28"/>
    <x v="9"/>
    <n v="10"/>
    <s v="PIEDRAHITA MADRID SANTIAGO"/>
    <x v="6"/>
    <x v="0"/>
    <n v="198"/>
    <n v="24.75"/>
    <n v="190.30342577487801"/>
    <s v="2 Descuentos (Jefe de ruta y conduct)"/>
    <n v="91151.712899999999"/>
    <x v="0"/>
    <n v="14336.1111"/>
    <x v="603"/>
    <x v="0"/>
    <m/>
  </r>
  <r>
    <d v="2023-03-30T02:16:29"/>
    <x v="1"/>
    <n v="11"/>
    <s v="MEJIA YEISON"/>
    <x v="10"/>
    <x v="0"/>
    <n v="111"/>
    <n v="31.714285714285701"/>
    <n v="83.257748776509004"/>
    <m/>
    <n v="39878.874400000001"/>
    <x v="0"/>
    <n v="14336.1111"/>
    <x v="603"/>
    <x v="0"/>
    <m/>
  </r>
  <r>
    <d v="2023-03-30T02:16:29"/>
    <x v="1"/>
    <n v="12"/>
    <s v="MORALES CASTAEDA JONNY EDISON"/>
    <x v="0"/>
    <x v="0"/>
    <n v="239"/>
    <n v="26.5555555555556"/>
    <n v="214.09135399673701"/>
    <s v="JHOSIMAR SANCHEZ Realiz 5 viajes donde moviliz 143 Usuarios "/>
    <n v="102545.677"/>
    <x v="0"/>
    <n v="14336.1111"/>
    <x v="603"/>
    <x v="0"/>
    <m/>
  </r>
  <r>
    <d v="2023-03-30T02:16:29"/>
    <x v="1"/>
    <n v="13"/>
    <s v="DAVILA VELEZ JHON ESTIVEN"/>
    <x v="2"/>
    <x v="0"/>
    <n v="147"/>
    <n v="24.5"/>
    <n v="142.72756933115801"/>
    <m/>
    <n v="68363.784700000004"/>
    <x v="0"/>
    <n v="14336.1111"/>
    <x v="603"/>
    <x v="0"/>
    <m/>
  </r>
  <r>
    <d v="2023-03-30T02:16:29"/>
    <x v="1"/>
    <n v="14"/>
    <s v="LONDOO ORTIZ ARNOLD DAVID"/>
    <x v="1"/>
    <x v="0"/>
    <n v="250"/>
    <n v="22.727272727272702"/>
    <n v="261.66721044045698"/>
    <s v="3 Descuentos (Propietario y Jefe de ruta) "/>
    <n v="125333.60520000001"/>
    <x v="1"/>
    <n v="14336.1111"/>
    <x v="603"/>
    <x v="0"/>
    <m/>
  </r>
  <r>
    <d v="2023-03-30T02:16:29"/>
    <x v="1"/>
    <n v="16"/>
    <s v="BARRANTES GALLEGO DANIEL CAMILO"/>
    <x v="0"/>
    <x v="1"/>
    <n v="213"/>
    <n v="23.6666666666667"/>
    <n v="214.09135399673701"/>
    <s v="6 Descuentos (Despachador estiven y Jefe de ruta y Conducts) "/>
    <n v="102545.677"/>
    <x v="0"/>
    <n v="14336.1111"/>
    <x v="603"/>
    <x v="0"/>
    <m/>
  </r>
  <r>
    <d v="2023-03-30T02:16:29"/>
    <x v="1"/>
    <n v="17"/>
    <s v="FRANCO BRAVO JHOAN FERNANDO"/>
    <x v="13"/>
    <x v="0"/>
    <n v="283"/>
    <n v="20.214285714285701"/>
    <n v="333.03099510603602"/>
    <s v="1 Descuento (Despachador estiven) "/>
    <n v="159515.4976"/>
    <x v="0"/>
    <n v="14336.1111"/>
    <x v="603"/>
    <x v="0"/>
    <m/>
  </r>
  <r>
    <d v="2023-03-30T02:16:29"/>
    <x v="1"/>
    <n v="18"/>
    <s v="RENDON VIANA HUMBERTO DE JESUS"/>
    <x v="3"/>
    <x v="0"/>
    <n v="236"/>
    <n v="23.6"/>
    <n v="237.87928221859701"/>
    <m/>
    <n v="113939.64109999999"/>
    <x v="0"/>
    <n v="14336.1111"/>
    <x v="603"/>
    <x v="0"/>
    <m/>
  </r>
  <r>
    <d v="2023-03-30T02:16:30"/>
    <x v="1"/>
    <n v="19"/>
    <s v="BERMUDEZ HERNAN"/>
    <x v="0"/>
    <x v="0"/>
    <n v="219"/>
    <n v="24.3333333333333"/>
    <n v="214.09135399673701"/>
    <m/>
    <n v="102545.677"/>
    <x v="0"/>
    <n v="14336.1111"/>
    <x v="603"/>
    <x v="0"/>
    <m/>
  </r>
  <r>
    <d v="2023-03-30T02:16:30"/>
    <x v="1"/>
    <n v="20"/>
    <s v="TABORDA ROJAS DIEGO ALEJANDRO"/>
    <x v="3"/>
    <x v="0"/>
    <n v="199"/>
    <n v="20.947368421052602"/>
    <n v="225.98531810766701"/>
    <m/>
    <n v="108242.6591"/>
    <x v="0"/>
    <n v="14336.1111"/>
    <x v="603"/>
    <x v="0"/>
    <m/>
  </r>
  <r>
    <d v="2023-03-30T02:16:30"/>
    <x v="1"/>
    <n v="21"/>
    <s v="MONSALVE OCAMPO EDISON GUSTAVO"/>
    <x v="3"/>
    <x v="0"/>
    <n v="217"/>
    <n v="21.7"/>
    <n v="237.87928221859701"/>
    <s v="2 Descuentos (Conduct y Propietario)"/>
    <n v="113939.64109999999"/>
    <x v="0"/>
    <n v="14336.1111"/>
    <x v="603"/>
    <x v="0"/>
    <m/>
  </r>
  <r>
    <d v="2023-03-30T02:16:30"/>
    <x v="1"/>
    <n v="22"/>
    <s v="QUIRAMA CASTAEDA JHON JADER"/>
    <x v="0"/>
    <x v="0"/>
    <n v="197"/>
    <n v="21.8888888888889"/>
    <n v="214.09135399673701"/>
    <m/>
    <n v="102545.677"/>
    <x v="1"/>
    <n v="14336.1111"/>
    <x v="603"/>
    <x v="0"/>
    <m/>
  </r>
  <r>
    <d v="2023-03-30T02:16:30"/>
    <x v="1"/>
    <n v="23"/>
    <s v="GIL BRAN DUVEIMAR"/>
    <x v="3"/>
    <x v="0"/>
    <n v="276"/>
    <n v="27.6"/>
    <n v="237.87928221859701"/>
    <s v="3 Descuentos (Transbordo y Despachador estiven) "/>
    <n v="113939.64109999999"/>
    <x v="2"/>
    <n v="14336.1111"/>
    <x v="603"/>
    <x v="0"/>
    <m/>
  </r>
  <r>
    <d v="2023-03-30T02:16:30"/>
    <x v="1"/>
    <n v="24"/>
    <s v="GRISALES VILLA DEIBY ALEJANDRO"/>
    <x v="0"/>
    <x v="0"/>
    <n v="142"/>
    <n v="15.7777777777778"/>
    <n v="214.09135399673701"/>
    <m/>
    <n v="102545.677"/>
    <x v="0"/>
    <n v="14336.1111"/>
    <x v="603"/>
    <x v="0"/>
    <m/>
  </r>
  <r>
    <d v="2023-03-30T02:16:31"/>
    <x v="1"/>
    <n v="26"/>
    <s v="CIRO MARIN RODRIGO ALBERTO"/>
    <x v="0"/>
    <x v="0"/>
    <n v="226"/>
    <n v="25.1111111111111"/>
    <n v="214.09135399673701"/>
    <m/>
    <n v="102545.677"/>
    <x v="0"/>
    <n v="14336.1111"/>
    <x v="603"/>
    <x v="0"/>
    <m/>
  </r>
  <r>
    <d v="2023-03-30T02:16:31"/>
    <x v="1"/>
    <n v="27"/>
    <s v="DURANGO DAVID JOSE"/>
    <x v="0"/>
    <x v="0"/>
    <n v="238"/>
    <n v="26.4444444444444"/>
    <n v="214.09135399673701"/>
    <m/>
    <n v="102545.677"/>
    <x v="0"/>
    <n v="14336.1111"/>
    <x v="603"/>
    <x v="0"/>
    <m/>
  </r>
  <r>
    <d v="2023-03-30T02:16:31"/>
    <x v="1"/>
    <n v="28"/>
    <s v="JIMENEZ HERNANDEZ ESTEBAN CAMILO"/>
    <x v="0"/>
    <x v="1"/>
    <n v="188"/>
    <n v="20.8888888888889"/>
    <n v="214.09135399673701"/>
    <m/>
    <n v="102545.677"/>
    <x v="0"/>
    <n v="14336.1111"/>
    <x v="603"/>
    <x v="0"/>
    <m/>
  </r>
  <r>
    <d v="2023-03-30T02:16:31"/>
    <x v="1"/>
    <n v="29"/>
    <s v="VALENCIA MENDOZA JHON"/>
    <x v="4"/>
    <x v="1"/>
    <n v="191"/>
    <n v="27.285714285714299"/>
    <n v="166.51549755301801"/>
    <m/>
    <n v="79757.748800000001"/>
    <x v="0"/>
    <n v="14336.1111"/>
    <x v="603"/>
    <x v="0"/>
    <m/>
  </r>
  <r>
    <d v="2023-03-30T02:16:31"/>
    <x v="9"/>
    <n v="31"/>
    <s v="DURANGO PAEZ GILDARDO"/>
    <x v="0"/>
    <x v="0"/>
    <n v="231"/>
    <n v="25.6666666666667"/>
    <n v="214.09135399673701"/>
    <m/>
    <n v="102545.677"/>
    <x v="0"/>
    <n v="14336.1111"/>
    <x v="603"/>
    <x v="0"/>
    <m/>
  </r>
  <r>
    <d v="2023-03-30T02:16:31"/>
    <x v="9"/>
    <n v="33"/>
    <s v="PINO YEISON"/>
    <x v="9"/>
    <x v="0"/>
    <n v="282"/>
    <n v="23.5"/>
    <n v="285.45513866231602"/>
    <m/>
    <n v="136727.5693"/>
    <x v="0"/>
    <n v="14336.1111"/>
    <x v="603"/>
    <x v="0"/>
    <m/>
  </r>
  <r>
    <d v="2023-03-30T02:16:32"/>
    <x v="9"/>
    <n v="34"/>
    <s v="ESPINOZA CHAVARRIA GUILLERMO LEON"/>
    <x v="6"/>
    <x v="0"/>
    <n v="172"/>
    <n v="21.5"/>
    <n v="190.30342577487801"/>
    <s v="1 Descuento (Propietario) "/>
    <n v="91151.712899999999"/>
    <x v="0"/>
    <n v="14336.1111"/>
    <x v="603"/>
    <x v="0"/>
    <m/>
  </r>
  <r>
    <d v="2023-03-30T02:16:32"/>
    <x v="9"/>
    <n v="35"/>
    <s v="GRISALES VILLA JUAN DAVID"/>
    <x v="0"/>
    <x v="0"/>
    <n v="203"/>
    <n v="22.5555555555556"/>
    <n v="214.09135399673701"/>
    <s v="3 Descuentos (Usuario con movilidad reducida) "/>
    <n v="102545.677"/>
    <x v="1"/>
    <n v="14336.1111"/>
    <x v="603"/>
    <x v="0"/>
    <m/>
  </r>
  <r>
    <d v="2023-03-30T02:16:32"/>
    <x v="9"/>
    <n v="36"/>
    <s v="MARTINEZ CHAVERRA LUIS NORBERTO"/>
    <x v="3"/>
    <x v="0"/>
    <n v="220"/>
    <n v="22"/>
    <n v="237.87928221859701"/>
    <s v="2 Descuentos (Conducts) "/>
    <n v="113939.64109999999"/>
    <x v="0"/>
    <n v="14336.1111"/>
    <x v="603"/>
    <x v="0"/>
    <m/>
  </r>
  <r>
    <d v="2023-03-30T02:16:32"/>
    <x v="9"/>
    <n v="37"/>
    <s v="HINCAPIE KEVIN"/>
    <x v="3"/>
    <x v="0"/>
    <n v="304"/>
    <n v="30.4"/>
    <n v="237.87928221859701"/>
    <m/>
    <n v="113939.64109999999"/>
    <x v="1"/>
    <n v="14336.1111"/>
    <x v="603"/>
    <x v="0"/>
    <m/>
  </r>
  <r>
    <d v="2023-03-30T02:16:32"/>
    <x v="9"/>
    <n v="38"/>
    <s v="GOMEZ FABIAN"/>
    <x v="3"/>
    <x v="0"/>
    <n v="226"/>
    <n v="22.6"/>
    <n v="237.87928221859701"/>
    <m/>
    <n v="113939.64109999999"/>
    <x v="0"/>
    <n v="14336.1111"/>
    <x v="603"/>
    <x v="0"/>
    <m/>
  </r>
  <r>
    <d v="2023-03-30T02:16:32"/>
    <x v="9"/>
    <n v="39"/>
    <s v="LONDOO LOPERA DUVAN ANDRES"/>
    <x v="0"/>
    <x v="0"/>
    <n v="229"/>
    <n v="25.4444444444444"/>
    <n v="214.09135399673701"/>
    <m/>
    <n v="102545.677"/>
    <x v="0"/>
    <n v="14336.1111"/>
    <x v="603"/>
    <x v="0"/>
    <m/>
  </r>
  <r>
    <d v="2023-03-30T02:16:32"/>
    <x v="9"/>
    <n v="40"/>
    <s v="OCAMPO OCAMPO ANTONIO JOSE"/>
    <x v="3"/>
    <x v="0"/>
    <n v="246"/>
    <n v="24.6"/>
    <n v="237.87928221859701"/>
    <s v="2 Descuentos (Despachadora Isabel) "/>
    <n v="113939.64109999999"/>
    <x v="0"/>
    <n v="14336.1111"/>
    <x v="603"/>
    <x v="0"/>
    <m/>
  </r>
  <r>
    <d v="2023-03-30T02:16:33"/>
    <x v="9"/>
    <n v="41"/>
    <s v="VILLA RIOS JHON ANDERSON"/>
    <x v="3"/>
    <x v="0"/>
    <n v="220"/>
    <n v="22"/>
    <n v="237.87928221859701"/>
    <m/>
    <n v="113939.64109999999"/>
    <x v="1"/>
    <n v="14336.1111"/>
    <x v="603"/>
    <x v="0"/>
    <m/>
  </r>
  <r>
    <d v="2023-03-31T02:36:55"/>
    <x v="1"/>
    <n v="1"/>
    <s v="RUA DANIEL"/>
    <x v="6"/>
    <x v="0"/>
    <n v="195"/>
    <n v="24.375"/>
    <n v="189.62776025236599"/>
    <m/>
    <n v="90813.880099999995"/>
    <x v="0"/>
    <n v="13619.4444"/>
    <x v="604"/>
    <x v="0"/>
    <m/>
  </r>
  <r>
    <d v="2023-03-31T02:36:55"/>
    <x v="1"/>
    <n v="2"/>
    <s v="DAVID TORRES GEIDER"/>
    <x v="6"/>
    <x v="0"/>
    <n v="219"/>
    <n v="25.764705882352899"/>
    <n v="201.479495268139"/>
    <m/>
    <n v="96489.747600000002"/>
    <x v="1"/>
    <n v="13619.4444"/>
    <x v="604"/>
    <x v="0"/>
    <m/>
  </r>
  <r>
    <d v="2023-03-31T02:36:55"/>
    <x v="1"/>
    <n v="3"/>
    <s v="CANO JIMENEZ ESNEIDER"/>
    <x v="6"/>
    <x v="3"/>
    <n v="192"/>
    <n v="24"/>
    <n v="189.62776025236599"/>
    <m/>
    <n v="90813.880099999995"/>
    <x v="0"/>
    <n v="13619.4444"/>
    <x v="604"/>
    <x v="0"/>
    <m/>
  </r>
  <r>
    <d v="2023-03-31T02:36:55"/>
    <x v="1"/>
    <n v="5"/>
    <s v="MARTINEZ MANCO JUAN FELIPE"/>
    <x v="8"/>
    <x v="0"/>
    <n v="112"/>
    <n v="22.4"/>
    <n v="118.517350157729"/>
    <m/>
    <n v="56758.6751"/>
    <x v="1"/>
    <n v="13619.4444"/>
    <x v="604"/>
    <x v="0"/>
    <m/>
  </r>
  <r>
    <d v="2023-03-31T02:36:56"/>
    <x v="1"/>
    <n v="6"/>
    <s v="LOPERA AGUDELO LUIS FRANCISCO"/>
    <x v="1"/>
    <x v="0"/>
    <n v="292"/>
    <n v="26.545454545454501"/>
    <n v="260.73817034700301"/>
    <m/>
    <n v="124869.0852"/>
    <x v="0"/>
    <n v="13619.4444"/>
    <x v="604"/>
    <x v="0"/>
    <m/>
  </r>
  <r>
    <d v="2023-03-31T02:36:56"/>
    <x v="1"/>
    <n v="7"/>
    <s v="DE OSSA TORRES CARLOS ANDRES"/>
    <x v="3"/>
    <x v="0"/>
    <n v="221"/>
    <n v="22.1"/>
    <n v="237.034700315457"/>
    <m/>
    <n v="113517.3502"/>
    <x v="1"/>
    <n v="13619.4444"/>
    <x v="604"/>
    <x v="0"/>
    <m/>
  </r>
  <r>
    <d v="2023-03-31T02:36:56"/>
    <x v="1"/>
    <n v="8"/>
    <s v="VACA FIERRO ROBINSON"/>
    <x v="3"/>
    <x v="0"/>
    <n v="245"/>
    <n v="24.5"/>
    <n v="237.034700315457"/>
    <m/>
    <n v="113517.3502"/>
    <x v="1"/>
    <n v="13619.4444"/>
    <x v="604"/>
    <x v="0"/>
    <m/>
  </r>
  <r>
    <d v="2023-03-31T02:36:56"/>
    <x v="1"/>
    <n v="10"/>
    <s v="PATIO MARIVEL"/>
    <x v="1"/>
    <x v="0"/>
    <n v="286"/>
    <n v="26"/>
    <n v="260.73817034700301"/>
    <m/>
    <n v="124869.0852"/>
    <x v="0"/>
    <n v="13619.4444"/>
    <x v="604"/>
    <x v="0"/>
    <m/>
  </r>
  <r>
    <d v="2023-03-31T02:36:56"/>
    <x v="9"/>
    <n v="11"/>
    <s v="MEJIA YEISON"/>
    <x v="0"/>
    <x v="0"/>
    <n v="189"/>
    <n v="21"/>
    <n v="213.33123028391199"/>
    <m/>
    <n v="102165.6151"/>
    <x v="0"/>
    <n v="13619.4444"/>
    <x v="604"/>
    <x v="0"/>
    <m/>
  </r>
  <r>
    <d v="2023-03-31T02:36:57"/>
    <x v="9"/>
    <n v="12"/>
    <s v="MORALES CASTAEDA JONNY EDISON"/>
    <x v="0"/>
    <x v="0"/>
    <n v="206"/>
    <n v="22.8888888888889"/>
    <n v="213.33123028391199"/>
    <s v="4 Descuentos (jefe de ruta y Conducts) "/>
    <n v="102165.6151"/>
    <x v="0"/>
    <n v="13619.4444"/>
    <x v="604"/>
    <x v="0"/>
    <m/>
  </r>
  <r>
    <d v="2023-03-31T02:36:57"/>
    <x v="9"/>
    <n v="13"/>
    <s v="DAVILA VELEZ JHON ESTIVEN"/>
    <x v="3"/>
    <x v="0"/>
    <n v="261"/>
    <n v="26.1"/>
    <n v="237.034700315457"/>
    <m/>
    <n v="113517.3502"/>
    <x v="0"/>
    <n v="13619.4444"/>
    <x v="604"/>
    <x v="0"/>
    <m/>
  </r>
  <r>
    <d v="2023-03-31T02:36:57"/>
    <x v="9"/>
    <n v="14"/>
    <s v="CARVAJAL SALAZAR HECTOR MARINO"/>
    <x v="3"/>
    <x v="0"/>
    <n v="211"/>
    <n v="21.1"/>
    <n v="237.034700315457"/>
    <m/>
    <n v="113517.3502"/>
    <x v="1"/>
    <n v="13619.4444"/>
    <x v="604"/>
    <x v="0"/>
    <m/>
  </r>
  <r>
    <d v="2023-03-31T02:36:57"/>
    <x v="9"/>
    <n v="16"/>
    <s v="BARRANTES GALLEGO DANIEL CAMILO"/>
    <x v="8"/>
    <x v="0"/>
    <n v="138"/>
    <n v="27.6"/>
    <n v="118.517350157729"/>
    <s v="2 Descuentos (Jefe de ruta y conduct) "/>
    <n v="56758.6751"/>
    <x v="0"/>
    <n v="13619.4444"/>
    <x v="604"/>
    <x v="0"/>
    <m/>
  </r>
  <r>
    <d v="2023-03-31T02:36:57"/>
    <x v="9"/>
    <n v="17"/>
    <s v="ESTRADA DANIEL"/>
    <x v="3"/>
    <x v="0"/>
    <n v="228"/>
    <n v="22.8"/>
    <n v="237.034700315457"/>
    <s v="1 Descuento (Conduct)"/>
    <n v="113517.3502"/>
    <x v="0"/>
    <n v="13619.4444"/>
    <x v="604"/>
    <x v="0"/>
    <m/>
  </r>
  <r>
    <d v="2023-03-31T02:36:58"/>
    <x v="9"/>
    <n v="18"/>
    <s v="RENDON VIANA HUMBERTO DE JESUS"/>
    <x v="6"/>
    <x v="0"/>
    <n v="240"/>
    <n v="30"/>
    <n v="189.62776025236599"/>
    <m/>
    <n v="90813.880099999995"/>
    <x v="0"/>
    <n v="13619.4444"/>
    <x v="604"/>
    <x v="0"/>
    <m/>
  </r>
  <r>
    <d v="2023-03-31T02:36:58"/>
    <x v="9"/>
    <n v="20"/>
    <s v="TABORDA ROJAS DIEGO ALEJANDRO"/>
    <x v="6"/>
    <x v="0"/>
    <n v="185"/>
    <n v="24.6666666666667"/>
    <n v="177.776025236593"/>
    <s v="2 Descuentos (Trasnbordo) "/>
    <n v="85138.012600000002"/>
    <x v="0"/>
    <n v="13619.4444"/>
    <x v="604"/>
    <x v="0"/>
    <m/>
  </r>
  <r>
    <d v="2023-03-31T02:36:58"/>
    <x v="9"/>
    <n v="21"/>
    <s v="MONSALVE OCAMPO EDISON GUSTAVO"/>
    <x v="2"/>
    <x v="0"/>
    <n v="122"/>
    <n v="20.3333333333333"/>
    <n v="142.22082018927401"/>
    <m/>
    <n v="68110.410099999994"/>
    <x v="0"/>
    <n v="13619.4444"/>
    <x v="604"/>
    <x v="0"/>
    <m/>
  </r>
  <r>
    <d v="2023-03-31T02:36:58"/>
    <x v="9"/>
    <n v="22"/>
    <s v="QUIRAMA CASTAEDA JHON JADER"/>
    <x v="1"/>
    <x v="3"/>
    <n v="228"/>
    <n v="20.727272727272702"/>
    <n v="260.73817034700301"/>
    <m/>
    <n v="124869.0852"/>
    <x v="1"/>
    <n v="13619.4444"/>
    <x v="604"/>
    <x v="0"/>
    <m/>
  </r>
  <r>
    <d v="2023-03-31T02:36:59"/>
    <x v="9"/>
    <n v="23"/>
    <s v="FRANCO BRAVO JHOAN FERNANDO"/>
    <x v="9"/>
    <x v="0"/>
    <n v="278"/>
    <n v="23.1666666666667"/>
    <n v="284.44164037854898"/>
    <m/>
    <n v="136220.82019999999"/>
    <x v="2"/>
    <n v="13619.4444"/>
    <x v="604"/>
    <x v="0"/>
    <m/>
  </r>
  <r>
    <d v="2023-03-31T02:36:59"/>
    <x v="9"/>
    <n v="25"/>
    <s v="HOYOS HENAO SANTIAGO"/>
    <x v="0"/>
    <x v="0"/>
    <n v="275"/>
    <n v="30.5555555555556"/>
    <n v="213.33123028391199"/>
    <m/>
    <n v="102165.6151"/>
    <x v="1"/>
    <n v="13619.4444"/>
    <x v="604"/>
    <x v="0"/>
    <m/>
  </r>
  <r>
    <d v="2023-03-31T02:36:59"/>
    <x v="9"/>
    <n v="26"/>
    <s v="CIRO MARIN RODRIGO ALBERTO"/>
    <x v="3"/>
    <x v="0"/>
    <n v="219"/>
    <n v="21.9"/>
    <n v="237.034700315457"/>
    <s v="1 Descuento (Conduct)"/>
    <n v="113517.3502"/>
    <x v="0"/>
    <n v="13619.4444"/>
    <x v="604"/>
    <x v="0"/>
    <m/>
  </r>
  <r>
    <d v="2023-03-31T02:36:59"/>
    <x v="9"/>
    <n v="27"/>
    <s v="DURANGO DAVID JOSE"/>
    <x v="0"/>
    <x v="0"/>
    <n v="214"/>
    <n v="23.7777777777778"/>
    <n v="213.33123028391199"/>
    <s v="2 Descuentos (Propietario y jefe de ruta) "/>
    <n v="102165.6151"/>
    <x v="0"/>
    <n v="13619.4444"/>
    <x v="604"/>
    <x v="0"/>
    <m/>
  </r>
  <r>
    <d v="2023-03-31T02:36:59"/>
    <x v="9"/>
    <n v="28"/>
    <s v="RIVERA ANGEL"/>
    <x v="0"/>
    <x v="0"/>
    <n v="188"/>
    <n v="20.8888888888889"/>
    <n v="213.33123028391199"/>
    <s v="2 Descuentos (Conducts)"/>
    <n v="102165.6151"/>
    <x v="0"/>
    <n v="13619.4444"/>
    <x v="604"/>
    <x v="0"/>
    <m/>
  </r>
  <r>
    <d v="2023-03-31T02:37:00"/>
    <x v="9"/>
    <n v="29"/>
    <s v="VALENCIA MENDOZA JHON"/>
    <x v="3"/>
    <x v="0"/>
    <n v="252"/>
    <n v="25.2"/>
    <n v="237.034700315457"/>
    <m/>
    <n v="113517.3502"/>
    <x v="0"/>
    <n v="13619.4444"/>
    <x v="604"/>
    <x v="0"/>
    <m/>
  </r>
  <r>
    <d v="2023-03-31T02:37:00"/>
    <x v="1"/>
    <n v="31"/>
    <s v="DURANGO PAEZ GILDARDO"/>
    <x v="5"/>
    <x v="0"/>
    <n v="4"/>
    <n v="4"/>
    <n v="23.703470031545699"/>
    <m/>
    <n v="11351.735000000001"/>
    <x v="0"/>
    <n v="13619.4444"/>
    <x v="604"/>
    <x v="0"/>
    <m/>
  </r>
  <r>
    <d v="2023-03-31T02:37:00"/>
    <x v="1"/>
    <n v="32"/>
    <s v="JIMENEZ HERNANDEZ ESTEBAN CAMILO"/>
    <x v="4"/>
    <x v="0"/>
    <n v="157"/>
    <n v="22.428571428571399"/>
    <n v="165.92429022082001"/>
    <s v="3 Descuentos (Transbordo) "/>
    <n v="79462.145099999994"/>
    <x v="0"/>
    <n v="13619.4444"/>
    <x v="604"/>
    <x v="0"/>
    <m/>
  </r>
  <r>
    <d v="2023-03-31T02:37:00"/>
    <x v="1"/>
    <n v="33"/>
    <s v="PINO YEISON"/>
    <x v="1"/>
    <x v="0"/>
    <n v="242"/>
    <n v="22"/>
    <n v="260.73817034700301"/>
    <m/>
    <n v="124869.0852"/>
    <x v="0"/>
    <n v="13619.4444"/>
    <x v="604"/>
    <x v="0"/>
    <m/>
  </r>
  <r>
    <d v="2023-03-31T02:37:01"/>
    <x v="1"/>
    <n v="34"/>
    <s v="MONTOYA OSPINA GILBERTO ANTONIO"/>
    <x v="9"/>
    <x v="0"/>
    <n v="251"/>
    <n v="20.9166666666667"/>
    <n v="284.44164037854898"/>
    <m/>
    <n v="136220.82019999999"/>
    <x v="0"/>
    <n v="13619.4444"/>
    <x v="604"/>
    <x v="0"/>
    <m/>
  </r>
  <r>
    <d v="2023-03-31T02:37:01"/>
    <x v="1"/>
    <n v="35"/>
    <s v="GRISALES VILLA JUAN DAVID"/>
    <x v="1"/>
    <x v="0"/>
    <n v="321"/>
    <n v="29.181818181818201"/>
    <n v="260.73817034700301"/>
    <m/>
    <n v="124869.0852"/>
    <x v="1"/>
    <n v="13619.4444"/>
    <x v="604"/>
    <x v="0"/>
    <m/>
  </r>
  <r>
    <d v="2023-03-31T02:37:01"/>
    <x v="1"/>
    <n v="36"/>
    <s v="MARTINEZ CHAVERRA LUIS NORBERTO"/>
    <x v="1"/>
    <x v="0"/>
    <n v="213"/>
    <n v="19.363636363636399"/>
    <n v="260.73817034700301"/>
    <s v="18 Descuentos (Transbordo) "/>
    <n v="124869.0852"/>
    <x v="0"/>
    <n v="13619.4444"/>
    <x v="604"/>
    <x v="0"/>
    <m/>
  </r>
  <r>
    <d v="2023-03-31T02:37:02"/>
    <x v="1"/>
    <n v="37"/>
    <s v="HINCAPIE KEVIN"/>
    <x v="3"/>
    <x v="0"/>
    <n v="280"/>
    <n v="28"/>
    <n v="237.034700315457"/>
    <m/>
    <n v="113517.3502"/>
    <x v="1"/>
    <n v="13619.4444"/>
    <x v="604"/>
    <x v="0"/>
    <m/>
  </r>
  <r>
    <d v="2023-03-31T02:37:02"/>
    <x v="1"/>
    <n v="38"/>
    <s v="GOMEZ FABIAN"/>
    <x v="3"/>
    <x v="0"/>
    <n v="236"/>
    <n v="23.6"/>
    <n v="237.034700315457"/>
    <m/>
    <n v="113517.3502"/>
    <x v="0"/>
    <n v="13619.4444"/>
    <x v="604"/>
    <x v="0"/>
    <m/>
  </r>
  <r>
    <d v="2023-03-31T02:37:02"/>
    <x v="1"/>
    <n v="39"/>
    <s v="LONDOO LOPERA DUVAN ANDRES"/>
    <x v="0"/>
    <x v="0"/>
    <n v="224"/>
    <n v="24.8888888888889"/>
    <n v="213.33123028391199"/>
    <m/>
    <n v="102165.6151"/>
    <x v="0"/>
    <n v="13619.4444"/>
    <x v="604"/>
    <x v="0"/>
    <m/>
  </r>
  <r>
    <d v="2023-03-31T02:37:03"/>
    <x v="1"/>
    <n v="40"/>
    <s v="LONDOO ORTIZ ARNOLD DAVID"/>
    <x v="0"/>
    <x v="0"/>
    <n v="169"/>
    <n v="18.7777777777778"/>
    <n v="213.33123028391199"/>
    <m/>
    <n v="102165.6151"/>
    <x v="0"/>
    <n v="13619.4444"/>
    <x v="604"/>
    <x v="0"/>
    <m/>
  </r>
  <r>
    <d v="2023-03-31T02:37:03"/>
    <x v="1"/>
    <n v="41"/>
    <s v="VILLA RIOS JHON ANDERSON"/>
    <x v="3"/>
    <x v="0"/>
    <n v="221"/>
    <n v="22.1"/>
    <n v="237.034700315457"/>
    <m/>
    <n v="113517.3502"/>
    <x v="1"/>
    <n v="13619.4444"/>
    <x v="604"/>
    <x v="0"/>
    <m/>
  </r>
  <r>
    <d v="2023-04-01T02:35:02"/>
    <x v="9"/>
    <n v="1"/>
    <s v="RUA DANIEL"/>
    <x v="0"/>
    <x v="0"/>
    <n v="231"/>
    <n v="25.6666666666667"/>
    <n v="219.64667747163699"/>
    <m/>
    <n v="105323.33869999999"/>
    <x v="0"/>
    <n v="14540.540499999999"/>
    <x v="605"/>
    <x v="0"/>
    <m/>
  </r>
  <r>
    <d v="2023-04-01T02:35:02"/>
    <x v="9"/>
    <n v="2"/>
    <s v="DAVID TORRES GEIDER"/>
    <x v="0"/>
    <x v="0"/>
    <n v="222"/>
    <n v="24.6666666666667"/>
    <n v="219.64667747163699"/>
    <m/>
    <n v="105323.33869999999"/>
    <x v="1"/>
    <n v="14540.540499999999"/>
    <x v="605"/>
    <x v="0"/>
    <m/>
  </r>
  <r>
    <d v="2023-04-01T02:35:02"/>
    <x v="9"/>
    <n v="3"/>
    <s v="CANO JIMENEZ ESNEIDER"/>
    <x v="6"/>
    <x v="0"/>
    <n v="197"/>
    <n v="24.625"/>
    <n v="195.24149108590001"/>
    <m/>
    <n v="93620.745500000005"/>
    <x v="0"/>
    <n v="14540.540499999999"/>
    <x v="605"/>
    <x v="0"/>
    <m/>
  </r>
  <r>
    <d v="2023-04-01T02:35:03"/>
    <x v="9"/>
    <n v="5"/>
    <s v="ESPINOZA CHAVARRIA GUILLERMO LEON"/>
    <x v="6"/>
    <x v="0"/>
    <n v="196"/>
    <n v="24.5"/>
    <n v="195.24149108590001"/>
    <m/>
    <n v="93620.745500000005"/>
    <x v="1"/>
    <n v="14540.540499999999"/>
    <x v="605"/>
    <x v="0"/>
    <m/>
  </r>
  <r>
    <d v="2023-04-01T02:35:03"/>
    <x v="9"/>
    <n v="6"/>
    <s v="NARANJO USME DUVAN ANDRES"/>
    <x v="0"/>
    <x v="0"/>
    <n v="248"/>
    <n v="27.5555555555556"/>
    <n v="219.64667747163699"/>
    <m/>
    <n v="105323.33869999999"/>
    <x v="0"/>
    <n v="14540.540499999999"/>
    <x v="605"/>
    <x v="0"/>
    <m/>
  </r>
  <r>
    <d v="2023-04-01T02:35:03"/>
    <x v="9"/>
    <n v="7"/>
    <s v="DE OSSA TORRES CARLOS ANDRES"/>
    <x v="3"/>
    <x v="0"/>
    <n v="245"/>
    <n v="24.5"/>
    <n v="244.051863857374"/>
    <s v="1 Descuento (Propietario) "/>
    <n v="117025.9319"/>
    <x v="1"/>
    <n v="14540.540499999999"/>
    <x v="605"/>
    <x v="0"/>
    <m/>
  </r>
  <r>
    <d v="2023-04-01T02:35:04"/>
    <x v="9"/>
    <n v="8"/>
    <s v="VACA FIERRO ROBINSON"/>
    <x v="3"/>
    <x v="0"/>
    <n v="221"/>
    <n v="22.1"/>
    <n v="244.051863857374"/>
    <m/>
    <n v="117025.9319"/>
    <x v="1"/>
    <n v="14540.540499999999"/>
    <x v="605"/>
    <x v="0"/>
    <m/>
  </r>
  <r>
    <d v="2023-04-01T02:35:04"/>
    <x v="9"/>
    <n v="10"/>
    <s v="PATIO MARIVEL"/>
    <x v="7"/>
    <x v="0"/>
    <n v="77"/>
    <n v="25.6666666666667"/>
    <n v="73.215559157212297"/>
    <m/>
    <n v="35107.779600000002"/>
    <x v="0"/>
    <n v="14540.540499999999"/>
    <x v="605"/>
    <x v="0"/>
    <m/>
  </r>
  <r>
    <d v="2023-04-01T02:35:05"/>
    <x v="1"/>
    <n v="11"/>
    <s v="MEJIA YEISON"/>
    <x v="1"/>
    <x v="3"/>
    <n v="252"/>
    <n v="22.909090909090899"/>
    <n v="268.45705024311201"/>
    <m/>
    <n v="128728.5251"/>
    <x v="0"/>
    <n v="14540.540499999999"/>
    <x v="605"/>
    <x v="0"/>
    <m/>
  </r>
  <r>
    <d v="2023-04-01T02:35:05"/>
    <x v="1"/>
    <n v="12"/>
    <s v="MORALES CASTAEDA JONNY EDISON"/>
    <x v="4"/>
    <x v="0"/>
    <n v="196"/>
    <n v="28"/>
    <n v="170.836304700162"/>
    <s v="2 Descuentos (Conducts) "/>
    <n v="81918.152400000006"/>
    <x v="0"/>
    <n v="14540.540499999999"/>
    <x v="605"/>
    <x v="0"/>
    <m/>
  </r>
  <r>
    <d v="2023-04-01T02:35:05"/>
    <x v="1"/>
    <n v="13"/>
    <s v="DAVILA VELEZ JHON ESTIVEN"/>
    <x v="0"/>
    <x v="0"/>
    <n v="244"/>
    <n v="27.1111111111111"/>
    <n v="219.64667747163699"/>
    <m/>
    <n v="105323.33869999999"/>
    <x v="0"/>
    <n v="14540.540499999999"/>
    <x v="605"/>
    <x v="0"/>
    <m/>
  </r>
  <r>
    <d v="2023-04-01T02:35:06"/>
    <x v="1"/>
    <n v="14"/>
    <s v="LONDOO ORTIZ ARNOLD DAVID"/>
    <x v="0"/>
    <x v="0"/>
    <n v="235"/>
    <n v="26.1111111111111"/>
    <n v="219.64667747163699"/>
    <m/>
    <n v="105323.33869999999"/>
    <x v="1"/>
    <n v="14540.540499999999"/>
    <x v="605"/>
    <x v="0"/>
    <m/>
  </r>
  <r>
    <d v="2023-04-01T02:35:06"/>
    <x v="1"/>
    <n v="16"/>
    <s v="BARRANTES GALLEGO DANIEL CAMILO"/>
    <x v="4"/>
    <x v="0"/>
    <n v="203"/>
    <n v="29"/>
    <n v="170.836304700162"/>
    <s v="5 Descuentos (Conducts y Transbordo) "/>
    <n v="81918.152400000006"/>
    <x v="0"/>
    <n v="14540.540499999999"/>
    <x v="605"/>
    <x v="0"/>
    <m/>
  </r>
  <r>
    <d v="2023-04-01T02:35:06"/>
    <x v="1"/>
    <n v="17"/>
    <s v="ESTRADA DANIEL"/>
    <x v="6"/>
    <x v="0"/>
    <n v="179"/>
    <n v="22.375"/>
    <n v="195.24149108590001"/>
    <s v="1 Descuento (Propietario) "/>
    <n v="93620.745500000005"/>
    <x v="0"/>
    <n v="14540.540499999999"/>
    <x v="605"/>
    <x v="0"/>
    <m/>
  </r>
  <r>
    <d v="2023-04-01T02:35:07"/>
    <x v="1"/>
    <n v="18"/>
    <s v="RENDON VIANA HUMBERTO DE JESUS"/>
    <x v="3"/>
    <x v="0"/>
    <n v="280"/>
    <n v="28"/>
    <n v="244.051863857374"/>
    <m/>
    <n v="117025.9319"/>
    <x v="0"/>
    <n v="14540.540499999999"/>
    <x v="605"/>
    <x v="0"/>
    <m/>
  </r>
  <r>
    <d v="2023-04-01T02:35:07"/>
    <x v="1"/>
    <n v="19"/>
    <s v="BERMUDEZ HERNAN"/>
    <x v="4"/>
    <x v="0"/>
    <n v="139"/>
    <n v="19.8571428571429"/>
    <n v="170.836304700162"/>
    <m/>
    <n v="81918.152400000006"/>
    <x v="0"/>
    <n v="14540.540499999999"/>
    <x v="605"/>
    <x v="0"/>
    <m/>
  </r>
  <r>
    <d v="2023-04-01T02:35:07"/>
    <x v="1"/>
    <n v="20"/>
    <s v="VALENCIA MENDOZA JHON"/>
    <x v="0"/>
    <x v="0"/>
    <n v="239"/>
    <n v="26.5555555555556"/>
    <n v="219.64667747163699"/>
    <m/>
    <n v="105323.33869999999"/>
    <x v="0"/>
    <n v="14540.540499999999"/>
    <x v="605"/>
    <x v="0"/>
    <m/>
  </r>
  <r>
    <d v="2023-04-01T02:35:08"/>
    <x v="1"/>
    <n v="21"/>
    <s v="HIGUITA JHOSIMAR"/>
    <x v="3"/>
    <x v="0"/>
    <n v="244"/>
    <n v="24.4"/>
    <n v="244.051863857374"/>
    <m/>
    <n v="117025.9319"/>
    <x v="0"/>
    <n v="14540.540499999999"/>
    <x v="605"/>
    <x v="0"/>
    <m/>
  </r>
  <r>
    <d v="2023-04-01T02:35:08"/>
    <x v="1"/>
    <n v="22"/>
    <s v="HOYOS HENAO SANTIAGO"/>
    <x v="3"/>
    <x v="0"/>
    <n v="279"/>
    <n v="27.9"/>
    <n v="244.051863857374"/>
    <m/>
    <n v="117025.9319"/>
    <x v="1"/>
    <n v="14540.540499999999"/>
    <x v="605"/>
    <x v="0"/>
    <m/>
  </r>
  <r>
    <d v="2023-04-01T02:35:08"/>
    <x v="1"/>
    <n v="23"/>
    <s v="FRANCO BRAVO JHOAN FERNANDO"/>
    <x v="10"/>
    <x v="0"/>
    <n v="107"/>
    <n v="26.75"/>
    <n v="97.620745542949805"/>
    <m/>
    <n v="46810.372799999997"/>
    <x v="2"/>
    <n v="14540.540499999999"/>
    <x v="605"/>
    <x v="0"/>
    <m/>
  </r>
  <r>
    <d v="2023-04-01T02:35:09"/>
    <x v="1"/>
    <n v="24"/>
    <s v="GRISALES VILLA DEIBY ALEJANDRO"/>
    <x v="3"/>
    <x v="0"/>
    <n v="211"/>
    <n v="21.1"/>
    <n v="244.051863857374"/>
    <s v="1 Descuento (Usuario Desubicado) "/>
    <n v="117025.9319"/>
    <x v="0"/>
    <n v="14540.540499999999"/>
    <x v="605"/>
    <x v="0"/>
    <m/>
  </r>
  <r>
    <d v="2023-04-01T02:35:09"/>
    <x v="1"/>
    <n v="25"/>
    <s v="NARANJO USME DUVAN ANDRES"/>
    <x v="5"/>
    <x v="0"/>
    <n v="20"/>
    <n v="20"/>
    <n v="24.405186385737402"/>
    <m/>
    <n v="11702.593199999999"/>
    <x v="1"/>
    <n v="14540.540499999999"/>
    <x v="605"/>
    <x v="0"/>
    <m/>
  </r>
  <r>
    <d v="2023-04-01T02:35:09"/>
    <x v="1"/>
    <n v="26"/>
    <s v="CIRO MARIN RODRIGO ALBERTO"/>
    <x v="6"/>
    <x v="1"/>
    <n v="179"/>
    <n v="22.375"/>
    <n v="195.24149108590001"/>
    <m/>
    <n v="93620.745500000005"/>
    <x v="0"/>
    <n v="14540.540499999999"/>
    <x v="605"/>
    <x v="0"/>
    <m/>
  </r>
  <r>
    <d v="2023-04-01T02:35:09"/>
    <x v="1"/>
    <n v="27"/>
    <s v="DURANGO DAVID JOSE"/>
    <x v="0"/>
    <x v="0"/>
    <n v="191"/>
    <n v="21.2222222222222"/>
    <n v="219.64667747163699"/>
    <s v="1 Descuento (Jefe de ruta)  "/>
    <n v="105323.33869999999"/>
    <x v="0"/>
    <n v="14540.540499999999"/>
    <x v="605"/>
    <x v="0"/>
    <m/>
  </r>
  <r>
    <d v="2023-04-01T02:35:10"/>
    <x v="1"/>
    <n v="28"/>
    <s v="RIVERA ANGEL"/>
    <x v="3"/>
    <x v="0"/>
    <n v="219"/>
    <n v="21.9"/>
    <n v="244.051863857374"/>
    <m/>
    <n v="117025.9319"/>
    <x v="0"/>
    <n v="14540.540499999999"/>
    <x v="605"/>
    <x v="0"/>
    <m/>
  </r>
  <r>
    <d v="2023-04-01T02:35:10"/>
    <x v="1"/>
    <n v="29"/>
    <s v="VERENZUELA MARTINEZ ALEXANDER"/>
    <x v="2"/>
    <x v="0"/>
    <n v="176"/>
    <n v="27.076923076923102"/>
    <n v="158.63371150729299"/>
    <m/>
    <n v="76066.855800000005"/>
    <x v="0"/>
    <n v="14540.540499999999"/>
    <x v="605"/>
    <x v="0"/>
    <m/>
  </r>
  <r>
    <d v="2023-04-01T02:35:11"/>
    <x v="9"/>
    <n v="31"/>
    <s v="DURANGO PAEZ GILDARDO"/>
    <x v="10"/>
    <x v="0"/>
    <n v="90"/>
    <n v="22.5"/>
    <n v="97.620745542949805"/>
    <s v="1 Descuento (Conduct) "/>
    <n v="46810.372799999997"/>
    <x v="0"/>
    <n v="14540.540499999999"/>
    <x v="605"/>
    <x v="0"/>
    <m/>
  </r>
  <r>
    <d v="2023-04-01T02:35:11"/>
    <x v="9"/>
    <n v="32"/>
    <s v="JIMENEZ HERNANDEZ ESTEBAN CAMILO"/>
    <x v="3"/>
    <x v="0"/>
    <n v="222"/>
    <n v="22.2"/>
    <n v="244.051863857374"/>
    <m/>
    <n v="117025.9319"/>
    <x v="0"/>
    <n v="14540.540499999999"/>
    <x v="605"/>
    <x v="0"/>
    <m/>
  </r>
  <r>
    <d v="2023-04-01T02:35:11"/>
    <x v="9"/>
    <n v="33"/>
    <s v="PINO YEISON"/>
    <x v="1"/>
    <x v="0"/>
    <n v="247"/>
    <n v="22.454545454545499"/>
    <n v="268.45705024311201"/>
    <s v="1 Descuento (Conduct) "/>
    <n v="128728.5251"/>
    <x v="0"/>
    <n v="14540.540499999999"/>
    <x v="605"/>
    <x v="0"/>
    <m/>
  </r>
  <r>
    <d v="2023-04-01T02:35:11"/>
    <x v="9"/>
    <n v="34"/>
    <s v="MONTOYA OSPINA GILBERTO ANTONIO"/>
    <x v="0"/>
    <x v="0"/>
    <n v="262"/>
    <n v="29.1111111111111"/>
    <n v="219.64667747163699"/>
    <m/>
    <n v="105323.33869999999"/>
    <x v="0"/>
    <n v="14540.540499999999"/>
    <x v="605"/>
    <x v="0"/>
    <m/>
  </r>
  <r>
    <d v="2023-04-01T02:35:12"/>
    <x v="9"/>
    <n v="35"/>
    <s v="GRISALES VILLA JUAN DAVID"/>
    <x v="0"/>
    <x v="0"/>
    <n v="207"/>
    <n v="23"/>
    <n v="219.64667747163699"/>
    <m/>
    <n v="105323.33869999999"/>
    <x v="1"/>
    <n v="14540.540499999999"/>
    <x v="605"/>
    <x v="0"/>
    <m/>
  </r>
  <r>
    <d v="2023-04-01T02:35:12"/>
    <x v="9"/>
    <n v="36"/>
    <s v="LONDOO CADAVID DAVID SANTIAGO"/>
    <x v="4"/>
    <x v="3"/>
    <n v="162"/>
    <n v="23.1428571428571"/>
    <n v="170.836304700162"/>
    <m/>
    <n v="81918.152400000006"/>
    <x v="0"/>
    <n v="14540.540499999999"/>
    <x v="605"/>
    <x v="0"/>
    <m/>
  </r>
  <r>
    <d v="2023-04-01T02:35:12"/>
    <x v="9"/>
    <n v="37"/>
    <s v="HINCAPIE KEVIN"/>
    <x v="0"/>
    <x v="0"/>
    <n v="186"/>
    <n v="20.6666666666667"/>
    <n v="219.64667747163699"/>
    <m/>
    <n v="105323.33869999999"/>
    <x v="1"/>
    <n v="14540.540499999999"/>
    <x v="605"/>
    <x v="0"/>
    <m/>
  </r>
  <r>
    <d v="2023-04-01T02:35:13"/>
    <x v="9"/>
    <n v="38"/>
    <s v="GOMEZ FABIAN"/>
    <x v="3"/>
    <x v="3"/>
    <n v="243"/>
    <n v="24.3"/>
    <n v="244.051863857374"/>
    <s v="2 Descuentos (Conduct) "/>
    <n v="117025.9319"/>
    <x v="0"/>
    <n v="14540.540499999999"/>
    <x v="605"/>
    <x v="0"/>
    <m/>
  </r>
  <r>
    <d v="2023-04-01T02:35:13"/>
    <x v="9"/>
    <n v="39"/>
    <s v="ORTEGA ARROYAVE JUAN PABLO"/>
    <x v="0"/>
    <x v="0"/>
    <n v="203"/>
    <n v="22.5555555555556"/>
    <n v="219.64667747163699"/>
    <s v="1 Descuento (Jefe de ruta)  "/>
    <n v="105323.33869999999"/>
    <x v="0"/>
    <n v="14540.540499999999"/>
    <x v="605"/>
    <x v="0"/>
    <m/>
  </r>
  <r>
    <d v="2023-04-01T02:35:13"/>
    <x v="9"/>
    <n v="40"/>
    <s v="OCAMPO OCAMPO ANTONIO JOSE"/>
    <x v="3"/>
    <x v="0"/>
    <n v="246"/>
    <n v="24.6"/>
    <n v="244.051863857374"/>
    <m/>
    <n v="117025.9319"/>
    <x v="0"/>
    <n v="14540.540499999999"/>
    <x v="605"/>
    <x v="0"/>
    <m/>
  </r>
  <r>
    <d v="2023-04-01T02:35:14"/>
    <x v="9"/>
    <n v="41"/>
    <s v="VILLA RIOS JHON ANDERSON"/>
    <x v="0"/>
    <x v="0"/>
    <n v="231"/>
    <n v="25.6666666666667"/>
    <n v="219.64667747163699"/>
    <m/>
    <n v="105323.33869999999"/>
    <x v="1"/>
    <n v="14540.540499999999"/>
    <x v="605"/>
    <x v="0"/>
    <m/>
  </r>
  <r>
    <d v="2023-04-02T01:56:29"/>
    <x v="1"/>
    <n v="1"/>
    <s v="RUA DANIEL"/>
    <x v="3"/>
    <x v="3"/>
    <n v="224"/>
    <n v="22.4"/>
    <n v="254.172413793103"/>
    <m/>
    <n v="122086.2069"/>
    <x v="0"/>
    <n v="14222.2222"/>
    <x v="606"/>
    <x v="0"/>
    <m/>
  </r>
  <r>
    <d v="2023-04-02T01:56:29"/>
    <x v="1"/>
    <n v="2"/>
    <s v="DAVID TORRES GEIDER"/>
    <x v="0"/>
    <x v="0"/>
    <n v="293"/>
    <n v="32.5555555555556"/>
    <n v="228.75517241379299"/>
    <m/>
    <n v="109877.58620000001"/>
    <x v="1"/>
    <n v="14222.2222"/>
    <x v="606"/>
    <x v="0"/>
    <m/>
  </r>
  <r>
    <d v="2023-04-02T01:56:30"/>
    <x v="1"/>
    <n v="4"/>
    <s v="PUERTA BOJANERO JUAN CARLOS"/>
    <x v="4"/>
    <x v="3"/>
    <n v="160"/>
    <n v="22.8571428571429"/>
    <n v="177.920689655172"/>
    <s v="1 Descuento (Jefe de ruta) "/>
    <n v="85460.344800000006"/>
    <x v="0"/>
    <n v="14222.2222"/>
    <x v="606"/>
    <x v="0"/>
    <m/>
  </r>
  <r>
    <d v="2023-04-02T01:56:30"/>
    <x v="1"/>
    <n v="6"/>
    <s v="LONDOO LOPERA DUVAN ANDRES"/>
    <x v="0"/>
    <x v="3"/>
    <n v="255"/>
    <n v="28.3333333333333"/>
    <n v="228.75517241379299"/>
    <m/>
    <n v="109877.58620000001"/>
    <x v="0"/>
    <n v="14222.2222"/>
    <x v="606"/>
    <x v="0"/>
    <m/>
  </r>
  <r>
    <d v="2023-04-02T01:56:30"/>
    <x v="1"/>
    <n v="7"/>
    <s v="DE OSSA TORRES CARLOS ANDRES"/>
    <x v="6"/>
    <x v="3"/>
    <n v="207"/>
    <n v="25.875"/>
    <n v="203.33793103448301"/>
    <s v="1 Descuento (Despachador estiven) "/>
    <n v="97668.965500000006"/>
    <x v="1"/>
    <n v="14222.2222"/>
    <x v="606"/>
    <x v="0"/>
    <m/>
  </r>
  <r>
    <d v="2023-04-02T01:56:30"/>
    <x v="1"/>
    <n v="8"/>
    <s v="VACA FIERRO ROBINSON"/>
    <x v="0"/>
    <x v="0"/>
    <n v="208"/>
    <n v="23.1111111111111"/>
    <n v="228.75517241379299"/>
    <m/>
    <n v="109877.58620000001"/>
    <x v="1"/>
    <n v="14222.2222"/>
    <x v="606"/>
    <x v="0"/>
    <m/>
  </r>
  <r>
    <d v="2023-04-02T01:56:30"/>
    <x v="1"/>
    <n v="10"/>
    <s v="PATIO MARIVEL"/>
    <x v="2"/>
    <x v="3"/>
    <n v="164"/>
    <n v="25.230769230769202"/>
    <n v="165.21206896551701"/>
    <m/>
    <n v="79356.034499999994"/>
    <x v="0"/>
    <n v="14222.2222"/>
    <x v="606"/>
    <x v="0"/>
    <m/>
  </r>
  <r>
    <d v="2023-04-02T01:56:30"/>
    <x v="9"/>
    <n v="11"/>
    <s v="MEJIA YEISON"/>
    <x v="6"/>
    <x v="3"/>
    <n v="217"/>
    <n v="27.125"/>
    <n v="203.33793103448301"/>
    <s v="3 Descuentos (Transbordo) "/>
    <n v="97668.965500000006"/>
    <x v="0"/>
    <n v="14222.2222"/>
    <x v="606"/>
    <x v="0"/>
    <m/>
  </r>
  <r>
    <d v="2023-04-02T01:56:31"/>
    <x v="9"/>
    <n v="12"/>
    <s v="HIGUITA JHOSIMAR"/>
    <x v="2"/>
    <x v="3"/>
    <n v="205"/>
    <n v="31.538461538461501"/>
    <n v="165.21206896551701"/>
    <s v="6 Descuentos (Transbordo) "/>
    <n v="79356.034499999994"/>
    <x v="0"/>
    <n v="14222.2222"/>
    <x v="606"/>
    <x v="0"/>
    <m/>
  </r>
  <r>
    <d v="2023-04-02T01:56:31"/>
    <x v="9"/>
    <n v="13"/>
    <s v="DAVILA VELEZ JHON ESTIVEN"/>
    <x v="0"/>
    <x v="0"/>
    <n v="212"/>
    <n v="23.5555555555556"/>
    <n v="228.75517241379299"/>
    <m/>
    <n v="109877.58620000001"/>
    <x v="0"/>
    <n v="14222.2222"/>
    <x v="606"/>
    <x v="0"/>
    <m/>
  </r>
  <r>
    <d v="2023-04-02T01:56:31"/>
    <x v="9"/>
    <n v="14"/>
    <s v="LONDOO ORTIZ ARNOLD DAVID"/>
    <x v="9"/>
    <x v="3"/>
    <n v="333"/>
    <n v="27.75"/>
    <n v="305.00689655172403"/>
    <m/>
    <n v="146503.44829999999"/>
    <x v="1"/>
    <n v="14222.2222"/>
    <x v="606"/>
    <x v="0"/>
    <m/>
  </r>
  <r>
    <d v="2023-04-02T01:56:31"/>
    <x v="9"/>
    <n v="16"/>
    <s v="BARRANTES GALLEGO DANIEL CAMILO"/>
    <x v="8"/>
    <x v="0"/>
    <n v="119"/>
    <n v="23.8"/>
    <n v="127.086206896552"/>
    <m/>
    <n v="61043.1034"/>
    <x v="0"/>
    <n v="14222.2222"/>
    <x v="606"/>
    <x v="0"/>
    <m/>
  </r>
  <r>
    <d v="2023-04-02T01:56:31"/>
    <x v="9"/>
    <n v="17"/>
    <s v="NARANJO USME DUVAN ANDRES"/>
    <x v="2"/>
    <x v="0"/>
    <n v="141"/>
    <n v="23.5"/>
    <n v="152.50344827586201"/>
    <m/>
    <n v="73251.724100000007"/>
    <x v="0"/>
    <n v="14222.2222"/>
    <x v="606"/>
    <x v="0"/>
    <m/>
  </r>
  <r>
    <d v="2023-04-02T01:56:31"/>
    <x v="9"/>
    <n v="18"/>
    <s v="RENDON VIANA HUMBERTO DE JESUS"/>
    <x v="0"/>
    <x v="3"/>
    <n v="292"/>
    <n v="32.4444444444444"/>
    <n v="228.75517241379299"/>
    <m/>
    <n v="109877.58620000001"/>
    <x v="0"/>
    <n v="14222.2222"/>
    <x v="606"/>
    <x v="0"/>
    <m/>
  </r>
  <r>
    <d v="2023-04-02T01:56:32"/>
    <x v="9"/>
    <n v="19"/>
    <s v="BERMUDEZ HERNAN"/>
    <x v="6"/>
    <x v="0"/>
    <n v="138"/>
    <n v="17.25"/>
    <n v="203.33793103448301"/>
    <m/>
    <n v="97668.965500000006"/>
    <x v="0"/>
    <n v="14222.2222"/>
    <x v="606"/>
    <x v="0"/>
    <m/>
  </r>
  <r>
    <d v="2023-04-02T01:56:32"/>
    <x v="9"/>
    <n v="20"/>
    <s v="TABORDA ROJAS DIEGO ALEJANDRO"/>
    <x v="6"/>
    <x v="0"/>
    <n v="225"/>
    <n v="28.125"/>
    <n v="203.33793103448301"/>
    <s v="1 Descuento (Jefe de ruta) "/>
    <n v="97668.965500000006"/>
    <x v="0"/>
    <n v="14222.2222"/>
    <x v="606"/>
    <x v="0"/>
    <m/>
  </r>
  <r>
    <d v="2023-04-02T01:56:32"/>
    <x v="9"/>
    <n v="21"/>
    <s v="MONSALVE OCAMPO EDISON GUSTAVO"/>
    <x v="0"/>
    <x v="0"/>
    <n v="192"/>
    <n v="21.3333333333333"/>
    <n v="228.75517241379299"/>
    <s v="1 Descuento (Jefe de ruta) "/>
    <n v="109877.58620000001"/>
    <x v="0"/>
    <n v="14222.2222"/>
    <x v="606"/>
    <x v="0"/>
    <m/>
  </r>
  <r>
    <d v="2023-04-02T01:56:32"/>
    <x v="9"/>
    <n v="22"/>
    <s v="QUIRAMA CASTAEDA JHON JADER"/>
    <x v="2"/>
    <x v="0"/>
    <n v="142"/>
    <n v="23.6666666666667"/>
    <n v="152.50344827586201"/>
    <m/>
    <n v="73251.724100000007"/>
    <x v="1"/>
    <n v="14222.2222"/>
    <x v="606"/>
    <x v="0"/>
    <m/>
  </r>
  <r>
    <d v="2023-04-02T01:56:32"/>
    <x v="9"/>
    <n v="23"/>
    <s v="FRANCO BRAVO JHOAN FERNANDO"/>
    <x v="6"/>
    <x v="0"/>
    <n v="215"/>
    <n v="26.875"/>
    <n v="203.33793103448301"/>
    <m/>
    <n v="97668.965500000006"/>
    <x v="2"/>
    <n v="14222.2222"/>
    <x v="606"/>
    <x v="0"/>
    <m/>
  </r>
  <r>
    <d v="2023-04-02T01:56:32"/>
    <x v="9"/>
    <n v="24"/>
    <s v="GRISALES VILLA DEIBY ALEJANDRO"/>
    <x v="6"/>
    <x v="1"/>
    <n v="188"/>
    <n v="23.5"/>
    <n v="203.33793103448301"/>
    <m/>
    <n v="97668.965500000006"/>
    <x v="0"/>
    <n v="14222.2222"/>
    <x v="606"/>
    <x v="0"/>
    <m/>
  </r>
  <r>
    <d v="2023-04-02T01:56:33"/>
    <x v="9"/>
    <n v="25"/>
    <s v="HOYOS HENAO SANTIAGO"/>
    <x v="10"/>
    <x v="0"/>
    <n v="120"/>
    <n v="30"/>
    <n v="101.66896551724101"/>
    <m/>
    <n v="48834.482799999998"/>
    <x v="1"/>
    <n v="14222.2222"/>
    <x v="606"/>
    <x v="0"/>
    <m/>
  </r>
  <r>
    <d v="2023-04-02T01:56:33"/>
    <x v="9"/>
    <n v="26"/>
    <s v="CIRO MARIN RODRIGO ALBERTO"/>
    <x v="6"/>
    <x v="0"/>
    <n v="177"/>
    <n v="22.125"/>
    <n v="203.33793103448301"/>
    <m/>
    <n v="97668.965500000006"/>
    <x v="0"/>
    <n v="14222.2222"/>
    <x v="606"/>
    <x v="0"/>
    <m/>
  </r>
  <r>
    <d v="2023-04-02T01:56:33"/>
    <x v="9"/>
    <n v="27"/>
    <s v="DURANGO DAVID JOSE"/>
    <x v="0"/>
    <x v="0"/>
    <n v="218"/>
    <n v="24.2222222222222"/>
    <n v="228.75517241379299"/>
    <s v="FERNEY HENAO Realiz 4 viajes donde moviliz 151 Usuarios "/>
    <n v="109877.58620000001"/>
    <x v="0"/>
    <n v="14222.2222"/>
    <x v="606"/>
    <x v="0"/>
    <m/>
  </r>
  <r>
    <d v="2023-04-02T01:56:33"/>
    <x v="9"/>
    <n v="29"/>
    <s v="VERENZUELA MARTINEZ ALEXANDER"/>
    <x v="6"/>
    <x v="0"/>
    <n v="216"/>
    <n v="27"/>
    <n v="203.33793103448301"/>
    <m/>
    <n v="97668.965500000006"/>
    <x v="0"/>
    <n v="14222.2222"/>
    <x v="606"/>
    <x v="0"/>
    <m/>
  </r>
  <r>
    <d v="2023-04-02T01:56:33"/>
    <x v="1"/>
    <n v="31"/>
    <s v="DURANGO PAEZ GILDARDO"/>
    <x v="0"/>
    <x v="0"/>
    <n v="233"/>
    <n v="25.8888888888889"/>
    <n v="228.75517241379299"/>
    <s v="2 Descuentos (Usuarios desubicados) "/>
    <n v="109877.58620000001"/>
    <x v="0"/>
    <n v="14222.2222"/>
    <x v="606"/>
    <x v="0"/>
    <m/>
  </r>
  <r>
    <d v="2023-04-02T01:56:33"/>
    <x v="1"/>
    <n v="32"/>
    <s v="JIMENEZ HERNANDEZ ESTEBAN CAMILO"/>
    <x v="0"/>
    <x v="0"/>
    <n v="209"/>
    <n v="23.2222222222222"/>
    <n v="228.75517241379299"/>
    <s v="2 Descuentos (Usuarios desubicados) "/>
    <n v="109877.58620000001"/>
    <x v="0"/>
    <n v="14222.2222"/>
    <x v="606"/>
    <x v="0"/>
    <m/>
  </r>
  <r>
    <d v="2023-04-02T01:56:34"/>
    <x v="1"/>
    <n v="33"/>
    <s v="PINO YEISON"/>
    <x v="0"/>
    <x v="0"/>
    <n v="189"/>
    <n v="21"/>
    <n v="228.75517241379299"/>
    <s v="1 Descuento (Usuario desubicado) "/>
    <n v="109877.58620000001"/>
    <x v="0"/>
    <n v="14222.2222"/>
    <x v="606"/>
    <x v="0"/>
    <m/>
  </r>
  <r>
    <d v="2023-04-02T01:56:34"/>
    <x v="1"/>
    <n v="34"/>
    <s v="MONTOYA OSPINA GILBERTO ANTONIO"/>
    <x v="1"/>
    <x v="0"/>
    <n v="341"/>
    <n v="31"/>
    <n v="279.58965517241398"/>
    <s v="3 Descuentos (Usuarios desubicados y Despachador estiven) "/>
    <n v="134294.82759999999"/>
    <x v="0"/>
    <n v="14222.2222"/>
    <x v="606"/>
    <x v="0"/>
    <m/>
  </r>
  <r>
    <d v="2023-04-02T01:56:34"/>
    <x v="1"/>
    <n v="35"/>
    <s v="GRISALES VILLA JUAN DAVID"/>
    <x v="3"/>
    <x v="0"/>
    <n v="235"/>
    <n v="23.5"/>
    <n v="254.172413793103"/>
    <m/>
    <n v="122086.2069"/>
    <x v="1"/>
    <n v="14222.2222"/>
    <x v="606"/>
    <x v="0"/>
    <m/>
  </r>
  <r>
    <d v="2023-04-02T01:56:34"/>
    <x v="1"/>
    <n v="36"/>
    <s v="LONDOO CADAVID DAVID SANTIAGO"/>
    <x v="6"/>
    <x v="0"/>
    <n v="156"/>
    <n v="19.5"/>
    <n v="203.33793103448301"/>
    <m/>
    <n v="97668.965500000006"/>
    <x v="0"/>
    <n v="14222.2222"/>
    <x v="606"/>
    <x v="0"/>
    <m/>
  </r>
  <r>
    <d v="2023-04-02T01:56:34"/>
    <x v="1"/>
    <n v="37"/>
    <s v="HINCAPIE KEVIN"/>
    <x v="3"/>
    <x v="0"/>
    <n v="296"/>
    <n v="29.6"/>
    <n v="254.172413793103"/>
    <m/>
    <n v="122086.2069"/>
    <x v="1"/>
    <n v="14222.2222"/>
    <x v="606"/>
    <x v="0"/>
    <m/>
  </r>
  <r>
    <d v="2023-04-02T01:56:34"/>
    <x v="1"/>
    <n v="38"/>
    <s v="GOMEZ FABIAN"/>
    <x v="0"/>
    <x v="0"/>
    <n v="221"/>
    <n v="24.5555555555556"/>
    <n v="228.75517241379299"/>
    <m/>
    <n v="109877.58620000001"/>
    <x v="0"/>
    <n v="14222.2222"/>
    <x v="606"/>
    <x v="0"/>
    <m/>
  </r>
  <r>
    <d v="2023-04-02T01:56:35"/>
    <x v="1"/>
    <n v="39"/>
    <s v="ORTEGA ARROYAVE JUAN PABLO"/>
    <x v="6"/>
    <x v="0"/>
    <n v="225"/>
    <n v="28.125"/>
    <n v="203.33793103448301"/>
    <s v="9 Descuentos (Transbordo)"/>
    <n v="97668.965500000006"/>
    <x v="0"/>
    <n v="14222.2222"/>
    <x v="606"/>
    <x v="0"/>
    <m/>
  </r>
  <r>
    <d v="2023-04-02T01:56:35"/>
    <x v="1"/>
    <n v="40"/>
    <s v="OCAMPO OCAMPO ANTONIO JOSE"/>
    <x v="6"/>
    <x v="0"/>
    <n v="203"/>
    <n v="25.375"/>
    <n v="203.33793103448301"/>
    <m/>
    <n v="97668.965500000006"/>
    <x v="0"/>
    <n v="14222.2222"/>
    <x v="606"/>
    <x v="0"/>
    <m/>
  </r>
  <r>
    <d v="2023-04-02T01:56:35"/>
    <x v="1"/>
    <n v="41"/>
    <s v="GARCIA DAVID WILSON ALBERTO"/>
    <x v="0"/>
    <x v="0"/>
    <n v="202"/>
    <n v="22.4444444444444"/>
    <n v="228.75517241379299"/>
    <m/>
    <n v="109877.58620000001"/>
    <x v="1"/>
    <n v="14222.2222"/>
    <x v="606"/>
    <x v="0"/>
    <m/>
  </r>
  <r>
    <d v="2023-04-03T00:26:21"/>
    <x v="12"/>
    <n v="1"/>
    <s v="RUA DANIEL"/>
    <x v="3"/>
    <x v="0"/>
    <n v="295"/>
    <n v="29.5"/>
    <n v="268.13432835820902"/>
    <m/>
    <n v="129067.1642"/>
    <x v="0"/>
    <n v="13293.75"/>
    <x v="607"/>
    <x v="0"/>
    <m/>
  </r>
  <r>
    <d v="2023-04-03T00:26:22"/>
    <x v="12"/>
    <n v="2"/>
    <s v="DAVID TORRES GEIDER"/>
    <x v="6"/>
    <x v="0"/>
    <n v="198"/>
    <n v="24.75"/>
    <n v="214.50746268656701"/>
    <m/>
    <n v="103253.7313"/>
    <x v="1"/>
    <n v="13293.75"/>
    <x v="607"/>
    <x v="0"/>
    <m/>
  </r>
  <r>
    <d v="2023-04-03T00:26:22"/>
    <x v="12"/>
    <n v="3"/>
    <s v="ESPINOZA CHAVARRIA GUILLERMO LEON"/>
    <x v="0"/>
    <x v="0"/>
    <n v="256"/>
    <n v="28.4444444444444"/>
    <n v="241.32089552238801"/>
    <m/>
    <n v="116160.44779999999"/>
    <x v="0"/>
    <n v="13293.75"/>
    <x v="607"/>
    <x v="0"/>
    <m/>
  </r>
  <r>
    <d v="2023-04-03T00:26:22"/>
    <x v="12"/>
    <n v="4"/>
    <s v="PUERTA BOJANERO JUAN CARLOS"/>
    <x v="3"/>
    <x v="0"/>
    <n v="262"/>
    <n v="26.2"/>
    <n v="268.13432835820902"/>
    <s v="7 Descuentos (Transbordo) "/>
    <n v="129067.1642"/>
    <x v="0"/>
    <n v="13293.75"/>
    <x v="607"/>
    <x v="0"/>
    <m/>
  </r>
  <r>
    <d v="2023-04-03T00:26:22"/>
    <x v="12"/>
    <n v="7"/>
    <s v="VILLA RIOS JHON ANDERSON"/>
    <x v="1"/>
    <x v="0"/>
    <n v="333"/>
    <n v="30.272727272727298"/>
    <n v="294.94776119403002"/>
    <m/>
    <n v="141973.8806"/>
    <x v="1"/>
    <n v="13293.75"/>
    <x v="607"/>
    <x v="0"/>
    <m/>
  </r>
  <r>
    <d v="2023-04-03T00:26:22"/>
    <x v="12"/>
    <n v="8"/>
    <s v="LONDOO CADAVID DAVID SANTIAGO"/>
    <x v="3"/>
    <x v="0"/>
    <n v="345"/>
    <n v="34.5"/>
    <n v="268.13432835820902"/>
    <m/>
    <n v="129067.1642"/>
    <x v="1"/>
    <n v="13293.75"/>
    <x v="607"/>
    <x v="0"/>
    <m/>
  </r>
  <r>
    <d v="2023-04-03T00:26:22"/>
    <x v="12"/>
    <n v="12"/>
    <s v="HIGUITA JHOSIMAR"/>
    <x v="2"/>
    <x v="0"/>
    <n v="151"/>
    <n v="25.1666666666667"/>
    <n v="160.880597014925"/>
    <m/>
    <n v="77440.298500000004"/>
    <x v="0"/>
    <n v="13293.75"/>
    <x v="607"/>
    <x v="0"/>
    <m/>
  </r>
  <r>
    <d v="2023-04-03T00:26:23"/>
    <x v="12"/>
    <n v="14"/>
    <s v="CARVAJAL SALAZAR HECTOR MARINO"/>
    <x v="1"/>
    <x v="0"/>
    <n v="282"/>
    <n v="25.636363636363601"/>
    <n v="294.94776119403002"/>
    <s v="3 Descuentos (Usuario movilidad reducida) "/>
    <n v="141973.8806"/>
    <x v="1"/>
    <n v="13293.75"/>
    <x v="607"/>
    <x v="0"/>
    <m/>
  </r>
  <r>
    <d v="2023-04-03T00:26:23"/>
    <x v="12"/>
    <n v="16"/>
    <s v="BARRANTES GALLEGO DANIEL CAMILO"/>
    <x v="8"/>
    <x v="0"/>
    <n v="140"/>
    <n v="28"/>
    <n v="134.067164179104"/>
    <m/>
    <n v="64533.5821"/>
    <x v="0"/>
    <n v="13293.75"/>
    <x v="607"/>
    <x v="0"/>
    <m/>
  </r>
  <r>
    <d v="2023-04-03T00:26:23"/>
    <x v="12"/>
    <n v="18"/>
    <s v="MEJIA YEISON"/>
    <x v="6"/>
    <x v="0"/>
    <n v="187"/>
    <n v="23.375"/>
    <n v="214.50746268656701"/>
    <m/>
    <n v="103253.7313"/>
    <x v="0"/>
    <n v="13293.75"/>
    <x v="607"/>
    <x v="0"/>
    <m/>
  </r>
  <r>
    <d v="2023-04-03T00:26:23"/>
    <x v="12"/>
    <n v="20"/>
    <s v="TABORDA ROJAS DIEGO ALEJANDRO"/>
    <x v="6"/>
    <x v="0"/>
    <n v="200"/>
    <n v="25"/>
    <n v="214.50746268656701"/>
    <m/>
    <n v="103253.7313"/>
    <x v="0"/>
    <n v="13293.75"/>
    <x v="607"/>
    <x v="0"/>
    <m/>
  </r>
  <r>
    <d v="2023-04-03T00:26:23"/>
    <x v="12"/>
    <n v="24"/>
    <s v="GRISALES VILLA DEIBY ALEJANDRO"/>
    <x v="0"/>
    <x v="0"/>
    <n v="227"/>
    <n v="25.2222222222222"/>
    <n v="241.32089552238801"/>
    <m/>
    <n v="116160.44779999999"/>
    <x v="0"/>
    <n v="13293.75"/>
    <x v="607"/>
    <x v="0"/>
    <m/>
  </r>
  <r>
    <d v="2023-04-03T00:26:23"/>
    <x v="12"/>
    <n v="26"/>
    <s v="FRANCO BRAVO JHOAN FERNANDO"/>
    <x v="4"/>
    <x v="0"/>
    <n v="149"/>
    <n v="21.285714285714299"/>
    <n v="187.69402985074601"/>
    <m/>
    <n v="90347.014899999995"/>
    <x v="0"/>
    <n v="13293.75"/>
    <x v="607"/>
    <x v="0"/>
    <m/>
  </r>
  <r>
    <d v="2023-04-03T00:26:24"/>
    <x v="12"/>
    <n v="37"/>
    <s v="VALENCIA MENDOZA JHON"/>
    <x v="1"/>
    <x v="1"/>
    <n v="308"/>
    <n v="28"/>
    <n v="294.94776119403002"/>
    <m/>
    <n v="141973.8806"/>
    <x v="1"/>
    <n v="13293.75"/>
    <x v="607"/>
    <x v="0"/>
    <m/>
  </r>
  <r>
    <d v="2023-04-03T00:26:24"/>
    <x v="12"/>
    <n v="40"/>
    <s v="OCAMPO OCAMPO ANTONIO JOSE"/>
    <x v="1"/>
    <x v="0"/>
    <n v="260"/>
    <n v="23.636363636363601"/>
    <n v="294.94776119403002"/>
    <m/>
    <n v="141973.8806"/>
    <x v="0"/>
    <n v="13293.75"/>
    <x v="607"/>
    <x v="0"/>
    <m/>
  </r>
  <r>
    <d v="2023-04-04T01:28:49"/>
    <x v="1"/>
    <n v="1"/>
    <s v="RUA DANIEL"/>
    <x v="0"/>
    <x v="0"/>
    <n v="206"/>
    <n v="22.8888888888889"/>
    <n v="214.92233009708701"/>
    <m/>
    <n v="102961.16499999999"/>
    <x v="0"/>
    <n v="14852.941199999999"/>
    <x v="608"/>
    <x v="0"/>
    <m/>
  </r>
  <r>
    <d v="2023-04-04T01:28:49"/>
    <x v="1"/>
    <n v="2"/>
    <s v="DAVID TORRES GEIDER"/>
    <x v="1"/>
    <x v="0"/>
    <n v="245"/>
    <n v="22.272727272727298"/>
    <n v="262.68284789644002"/>
    <s v="25 Descuentos (Transbordo y Jefe de ruta) "/>
    <n v="125841.42389999999"/>
    <x v="1"/>
    <n v="14852.941199999999"/>
    <x v="608"/>
    <x v="0"/>
    <m/>
  </r>
  <r>
    <d v="2023-04-04T01:28:49"/>
    <x v="1"/>
    <n v="3"/>
    <s v="CANO JIMENEZ ESNEIDER"/>
    <x v="3"/>
    <x v="0"/>
    <n v="209"/>
    <n v="20.9"/>
    <n v="238.802588996764"/>
    <m/>
    <n v="114401.2945"/>
    <x v="0"/>
    <n v="14852.941199999999"/>
    <x v="608"/>
    <x v="0"/>
    <m/>
  </r>
  <r>
    <d v="2023-04-04T01:28:50"/>
    <x v="1"/>
    <n v="4"/>
    <s v="PUERTA BOJANERO JUAN CARLOS"/>
    <x v="0"/>
    <x v="0"/>
    <n v="178"/>
    <n v="19.7777777777778"/>
    <n v="214.92233009708701"/>
    <m/>
    <n v="102961.16499999999"/>
    <x v="0"/>
    <n v="14852.941199999999"/>
    <x v="608"/>
    <x v="0"/>
    <m/>
  </r>
  <r>
    <d v="2023-04-04T01:28:50"/>
    <x v="1"/>
    <n v="6"/>
    <s v="JIMENEZ HERNANDEZ ESTEBAN CAMILO"/>
    <x v="2"/>
    <x v="0"/>
    <n v="153"/>
    <n v="25.5"/>
    <n v="143.28155339805801"/>
    <s v="2 Descuentos (Propietario y conduct) "/>
    <n v="68640.776700000002"/>
    <x v="0"/>
    <n v="14852.941199999999"/>
    <x v="608"/>
    <x v="0"/>
    <m/>
  </r>
  <r>
    <d v="2023-04-04T01:28:50"/>
    <x v="1"/>
    <n v="7"/>
    <s v="DE OSSA TORRES CARLOS ANDRES"/>
    <x v="0"/>
    <x v="0"/>
    <n v="200"/>
    <n v="22.2222222222222"/>
    <n v="214.92233009708701"/>
    <m/>
    <n v="102961.16499999999"/>
    <x v="1"/>
    <n v="14852.941199999999"/>
    <x v="608"/>
    <x v="0"/>
    <m/>
  </r>
  <r>
    <d v="2023-04-04T01:28:50"/>
    <x v="1"/>
    <n v="8"/>
    <s v="VACA FIERRO ROBINSON"/>
    <x v="9"/>
    <x v="0"/>
    <n v="295"/>
    <n v="24.5833333333333"/>
    <n v="286.56310679611602"/>
    <m/>
    <n v="137281.5534"/>
    <x v="1"/>
    <n v="14852.941199999999"/>
    <x v="608"/>
    <x v="0"/>
    <m/>
  </r>
  <r>
    <d v="2023-04-04T01:28:50"/>
    <x v="1"/>
    <n v="10"/>
    <s v="PATIO MARIVEL"/>
    <x v="3"/>
    <x v="0"/>
    <n v="264"/>
    <n v="26.4"/>
    <n v="238.802588996764"/>
    <m/>
    <n v="114401.2945"/>
    <x v="0"/>
    <n v="14852.941199999999"/>
    <x v="608"/>
    <x v="0"/>
    <m/>
  </r>
  <r>
    <d v="2023-04-04T01:28:50"/>
    <x v="9"/>
    <n v="13"/>
    <s v="DAVILA VELEZ JHON ESTIVEN"/>
    <x v="11"/>
    <x v="0"/>
    <n v="60"/>
    <n v="24"/>
    <n v="59.700647249190901"/>
    <s v="2 Descuentos (Conduct y Usuario desubicado) "/>
    <n v="28600.3236"/>
    <x v="0"/>
    <n v="14852.941199999999"/>
    <x v="608"/>
    <x v="0"/>
    <m/>
  </r>
  <r>
    <d v="2023-04-04T01:28:51"/>
    <x v="9"/>
    <n v="14"/>
    <s v="CARVAJAL SALAZAR HECTOR MARINO"/>
    <x v="1"/>
    <x v="0"/>
    <n v="229"/>
    <n v="20.818181818181799"/>
    <n v="262.68284789644002"/>
    <m/>
    <n v="125841.42389999999"/>
    <x v="1"/>
    <n v="14852.941199999999"/>
    <x v="608"/>
    <x v="0"/>
    <m/>
  </r>
  <r>
    <d v="2023-04-04T01:28:51"/>
    <x v="9"/>
    <n v="16"/>
    <s v="BARRANTES GALLEGO DANIEL CAMILO"/>
    <x v="0"/>
    <x v="0"/>
    <n v="223"/>
    <n v="24.7777777777778"/>
    <n v="214.92233009708701"/>
    <s v="5 Descuentos (Conducts)"/>
    <n v="102961.16499999999"/>
    <x v="0"/>
    <n v="14852.941199999999"/>
    <x v="608"/>
    <x v="0"/>
    <m/>
  </r>
  <r>
    <d v="2023-04-04T01:28:51"/>
    <x v="9"/>
    <n v="17"/>
    <s v="ESTRADA DANIEL"/>
    <x v="2"/>
    <x v="0"/>
    <n v="154"/>
    <n v="25.6666666666667"/>
    <n v="143.28155339805801"/>
    <s v="2 Descuentos (Conduct)"/>
    <n v="68640.776700000002"/>
    <x v="0"/>
    <n v="14852.941199999999"/>
    <x v="608"/>
    <x v="0"/>
    <m/>
  </r>
  <r>
    <d v="2023-04-04T01:28:51"/>
    <x v="9"/>
    <n v="18"/>
    <s v="RENDON VIANA HUMBERTO DE JESUS"/>
    <x v="5"/>
    <x v="0"/>
    <n v="20"/>
    <n v="20"/>
    <n v="23.880258899676399"/>
    <m/>
    <n v="11440.1294"/>
    <x v="0"/>
    <n v="14852.941199999999"/>
    <x v="608"/>
    <x v="0"/>
    <m/>
  </r>
  <r>
    <d v="2023-04-04T01:28:51"/>
    <x v="9"/>
    <n v="19"/>
    <s v="BERMUDEZ HERNAN"/>
    <x v="3"/>
    <x v="3"/>
    <n v="240"/>
    <n v="24"/>
    <n v="238.802588996764"/>
    <m/>
    <n v="114401.2945"/>
    <x v="0"/>
    <n v="14852.941199999999"/>
    <x v="608"/>
    <x v="0"/>
    <m/>
  </r>
  <r>
    <d v="2023-04-04T01:28:52"/>
    <x v="9"/>
    <n v="20"/>
    <s v="VALENCIA MENDOZA JHON"/>
    <x v="5"/>
    <x v="0"/>
    <n v="14"/>
    <n v="14"/>
    <n v="23.880258899676399"/>
    <m/>
    <n v="11440.1294"/>
    <x v="0"/>
    <n v="14852.941199999999"/>
    <x v="608"/>
    <x v="0"/>
    <m/>
  </r>
  <r>
    <d v="2023-04-04T01:28:52"/>
    <x v="9"/>
    <n v="21"/>
    <s v="MONSALVE OCAMPO EDISON GUSTAVO"/>
    <x v="1"/>
    <x v="3"/>
    <n v="230"/>
    <n v="20.909090909090899"/>
    <n v="262.68284789644002"/>
    <m/>
    <n v="125841.42389999999"/>
    <x v="0"/>
    <n v="14852.941199999999"/>
    <x v="608"/>
    <x v="0"/>
    <m/>
  </r>
  <r>
    <d v="2023-04-04T01:28:52"/>
    <x v="9"/>
    <n v="22"/>
    <s v="QUIRAMA CASTAEDA JHON JADER"/>
    <x v="1"/>
    <x v="0"/>
    <n v="263"/>
    <n v="23.909090909090899"/>
    <n v="262.68284789644002"/>
    <s v="2 Descuentos (Usuarios desubicados) "/>
    <n v="125841.42389999999"/>
    <x v="1"/>
    <n v="14852.941199999999"/>
    <x v="608"/>
    <x v="0"/>
    <m/>
  </r>
  <r>
    <d v="2023-04-04T01:28:52"/>
    <x v="9"/>
    <n v="23"/>
    <s v="GIL BRAN DUVEIMAR"/>
    <x v="1"/>
    <x v="3"/>
    <n v="317"/>
    <n v="28.818181818181799"/>
    <n v="262.68284789644002"/>
    <m/>
    <n v="125841.42389999999"/>
    <x v="2"/>
    <n v="14852.941199999999"/>
    <x v="608"/>
    <x v="0"/>
    <m/>
  </r>
  <r>
    <d v="2023-04-04T01:28:52"/>
    <x v="9"/>
    <n v="24"/>
    <s v="GRISALES VILLA DEIBY ALEJANDRO"/>
    <x v="6"/>
    <x v="0"/>
    <n v="223"/>
    <n v="29.733333333333299"/>
    <n v="179.10194174757299"/>
    <m/>
    <n v="85800.9709"/>
    <x v="0"/>
    <n v="14852.941199999999"/>
    <x v="608"/>
    <x v="0"/>
    <m/>
  </r>
  <r>
    <d v="2023-04-04T01:28:53"/>
    <x v="9"/>
    <n v="26"/>
    <s v="CIRO MARIN RODRIGO ALBERTO"/>
    <x v="3"/>
    <x v="0"/>
    <n v="217"/>
    <n v="21.7"/>
    <n v="238.802588996764"/>
    <m/>
    <n v="114401.2945"/>
    <x v="0"/>
    <n v="14852.941199999999"/>
    <x v="608"/>
    <x v="0"/>
    <m/>
  </r>
  <r>
    <d v="2023-04-04T01:28:53"/>
    <x v="9"/>
    <n v="27"/>
    <s v="HENAO MUOZ FERNEY"/>
    <x v="1"/>
    <x v="3"/>
    <n v="245"/>
    <n v="22.272727272727298"/>
    <n v="262.68284789644002"/>
    <s v="SANTIAGO HENAO Realiz 2 viajes donde moviliz 43 Usuarios "/>
    <n v="125841.42389999999"/>
    <x v="0"/>
    <n v="14852.941199999999"/>
    <x v="608"/>
    <x v="0"/>
    <m/>
  </r>
  <r>
    <d v="2023-04-04T01:28:53"/>
    <x v="9"/>
    <n v="28"/>
    <s v="RIVERA ANGEL"/>
    <x v="3"/>
    <x v="0"/>
    <n v="270"/>
    <n v="27"/>
    <n v="238.802588996764"/>
    <m/>
    <n v="114401.2945"/>
    <x v="0"/>
    <n v="14852.941199999999"/>
    <x v="608"/>
    <x v="0"/>
    <m/>
  </r>
  <r>
    <d v="2023-04-04T01:28:53"/>
    <x v="9"/>
    <n v="29"/>
    <s v="VERENZUELA MARTINEZ ALEXANDER"/>
    <x v="1"/>
    <x v="0"/>
    <n v="332"/>
    <n v="30.181818181818201"/>
    <n v="262.68284789644002"/>
    <m/>
    <n v="125841.42389999999"/>
    <x v="0"/>
    <n v="14852.941199999999"/>
    <x v="608"/>
    <x v="0"/>
    <m/>
  </r>
  <r>
    <d v="2023-04-04T01:28:53"/>
    <x v="1"/>
    <n v="31"/>
    <s v="DURANGO PAEZ GILDARDO"/>
    <x v="0"/>
    <x v="0"/>
    <n v="207"/>
    <n v="23"/>
    <n v="214.92233009708701"/>
    <m/>
    <n v="102961.16499999999"/>
    <x v="0"/>
    <n v="14852.941199999999"/>
    <x v="608"/>
    <x v="0"/>
    <m/>
  </r>
  <r>
    <d v="2023-04-04T01:28:53"/>
    <x v="1"/>
    <n v="33"/>
    <s v="PINO YEISON"/>
    <x v="13"/>
    <x v="3"/>
    <n v="268"/>
    <n v="19.1428571428571"/>
    <n v="334.32362459546903"/>
    <m/>
    <n v="160161.81229999999"/>
    <x v="0"/>
    <n v="14852.941199999999"/>
    <x v="608"/>
    <x v="0"/>
    <m/>
  </r>
  <r>
    <d v="2023-04-04T01:28:54"/>
    <x v="1"/>
    <n v="34"/>
    <s v="MONTOYA OSPINA GILBERTO ANTONIO"/>
    <x v="12"/>
    <x v="0"/>
    <n v="333"/>
    <n v="25.615384615384599"/>
    <n v="310.44336569579298"/>
    <s v="2 Descuentos (Conducts)"/>
    <n v="148721.68280000001"/>
    <x v="0"/>
    <n v="14852.941199999999"/>
    <x v="608"/>
    <x v="0"/>
    <m/>
  </r>
  <r>
    <d v="2023-04-04T01:28:54"/>
    <x v="1"/>
    <n v="35"/>
    <s v="GRISALES VILLA JUAN DAVID"/>
    <x v="3"/>
    <x v="0"/>
    <n v="250"/>
    <n v="25"/>
    <n v="238.802588996764"/>
    <s v="5 Descuentos (Despachador estiven y Conducts) "/>
    <n v="114401.2945"/>
    <x v="1"/>
    <n v="14852.941199999999"/>
    <x v="608"/>
    <x v="0"/>
    <m/>
  </r>
  <r>
    <d v="2023-04-04T01:28:54"/>
    <x v="1"/>
    <n v="36"/>
    <s v="MARTINEZ CHAVERRA LUIS NORBERTO"/>
    <x v="1"/>
    <x v="3"/>
    <n v="257"/>
    <n v="23.363636363636399"/>
    <n v="262.68284789644002"/>
    <s v="1 Descuento (Despachador estiven) "/>
    <n v="125841.42389999999"/>
    <x v="0"/>
    <n v="14852.941199999999"/>
    <x v="608"/>
    <x v="0"/>
    <m/>
  </r>
  <r>
    <d v="2023-04-04T01:28:54"/>
    <x v="1"/>
    <n v="37"/>
    <s v="HINCAPIE KEVIN"/>
    <x v="1"/>
    <x v="0"/>
    <n v="295"/>
    <n v="26.818181818181799"/>
    <n v="262.68284789644002"/>
    <m/>
    <n v="125841.42389999999"/>
    <x v="1"/>
    <n v="14852.941199999999"/>
    <x v="608"/>
    <x v="0"/>
    <m/>
  </r>
  <r>
    <d v="2023-04-04T01:28:54"/>
    <x v="1"/>
    <n v="38"/>
    <s v="VILLA RIOS JHON ANDERSON"/>
    <x v="0"/>
    <x v="3"/>
    <n v="216"/>
    <n v="24"/>
    <n v="214.92233009708701"/>
    <m/>
    <n v="102961.16499999999"/>
    <x v="0"/>
    <n v="14852.941199999999"/>
    <x v="608"/>
    <x v="0"/>
    <m/>
  </r>
  <r>
    <d v="2023-04-04T01:28:54"/>
    <x v="1"/>
    <n v="39"/>
    <s v="ORTEGA ARROYAVE JUAN PABLO"/>
    <x v="3"/>
    <x v="0"/>
    <n v="217"/>
    <n v="21.7"/>
    <n v="238.802588996764"/>
    <s v="3 Descuentos (Usuario desubicado, Conduct y Jefe de ruta) "/>
    <n v="114401.2945"/>
    <x v="0"/>
    <n v="14852.941199999999"/>
    <x v="608"/>
    <x v="0"/>
    <m/>
  </r>
  <r>
    <d v="2023-04-04T01:28:55"/>
    <x v="1"/>
    <n v="40"/>
    <s v="OCAMPO OCAMPO ANTONIO JOSE"/>
    <x v="12"/>
    <x v="0"/>
    <n v="314"/>
    <n v="24.153846153846199"/>
    <n v="310.44336569579298"/>
    <m/>
    <n v="148721.68280000001"/>
    <x v="0"/>
    <n v="14852.941199999999"/>
    <x v="608"/>
    <x v="0"/>
    <m/>
  </r>
  <r>
    <d v="2023-04-04T01:28:55"/>
    <x v="1"/>
    <n v="41"/>
    <s v="GARCIA DAVID WILSON ALBERTO"/>
    <x v="3"/>
    <x v="0"/>
    <n v="235"/>
    <n v="23.5"/>
    <n v="238.802588996764"/>
    <s v="2 Descuentos (Jefe de ruta y conduct) "/>
    <n v="114401.2945"/>
    <x v="1"/>
    <n v="14852.941199999999"/>
    <x v="608"/>
    <x v="0"/>
    <m/>
  </r>
  <r>
    <d v="2023-04-05T01:37:35"/>
    <x v="9"/>
    <n v="1"/>
    <s v="RUA DANIEL"/>
    <x v="4"/>
    <x v="0"/>
    <n v="197"/>
    <n v="28.1428571428571"/>
    <n v="158.299035369775"/>
    <m/>
    <n v="75649.517699999997"/>
    <x v="0"/>
    <n v="13778.3784"/>
    <x v="609"/>
    <x v="0"/>
    <m/>
  </r>
  <r>
    <d v="2023-04-05T01:37:35"/>
    <x v="9"/>
    <n v="2"/>
    <s v="DAVID TORRES GEIDER"/>
    <x v="6"/>
    <x v="0"/>
    <n v="164"/>
    <n v="20.5"/>
    <n v="180.91318327974301"/>
    <m/>
    <n v="86456.5916"/>
    <x v="1"/>
    <n v="13778.3784"/>
    <x v="609"/>
    <x v="0"/>
    <m/>
  </r>
  <r>
    <d v="2023-04-05T01:37:35"/>
    <x v="9"/>
    <n v="3"/>
    <s v="ESPINOZA CHAVARRIA GUILLERMO LEON"/>
    <x v="6"/>
    <x v="0"/>
    <n v="174"/>
    <n v="21.75"/>
    <n v="180.91318327974301"/>
    <m/>
    <n v="86456.5916"/>
    <x v="0"/>
    <n v="13778.3784"/>
    <x v="609"/>
    <x v="0"/>
    <m/>
  </r>
  <r>
    <d v="2023-04-05T01:37:36"/>
    <x v="9"/>
    <n v="4"/>
    <s v="PUERTA BOJANERO JUAN CARLOS"/>
    <x v="6"/>
    <x v="0"/>
    <n v="157"/>
    <n v="19.625"/>
    <n v="180.91318327974301"/>
    <m/>
    <n v="86456.5916"/>
    <x v="0"/>
    <n v="13778.3784"/>
    <x v="609"/>
    <x v="0"/>
    <m/>
  </r>
  <r>
    <d v="2023-04-05T01:37:36"/>
    <x v="9"/>
    <n v="6"/>
    <s v="LOPERA AGUDELO LUIS FRANCISCO"/>
    <x v="0"/>
    <x v="0"/>
    <n v="269"/>
    <n v="29.8888888888889"/>
    <n v="203.52733118971099"/>
    <m/>
    <n v="97263.665599999993"/>
    <x v="0"/>
    <n v="13778.3784"/>
    <x v="609"/>
    <x v="0"/>
    <m/>
  </r>
  <r>
    <d v="2023-04-05T01:37:36"/>
    <x v="9"/>
    <n v="7"/>
    <s v="DE OSSA TORRES CARLOS ANDRES"/>
    <x v="0"/>
    <x v="0"/>
    <n v="185"/>
    <n v="20.5555555555556"/>
    <n v="203.52733118971099"/>
    <m/>
    <n v="97263.665599999993"/>
    <x v="1"/>
    <n v="13778.3784"/>
    <x v="609"/>
    <x v="0"/>
    <m/>
  </r>
  <r>
    <d v="2023-04-05T01:37:36"/>
    <x v="9"/>
    <n v="8"/>
    <s v="VACA FIERRO ROBINSON"/>
    <x v="3"/>
    <x v="0"/>
    <n v="240"/>
    <n v="24"/>
    <n v="226.14147909967801"/>
    <m/>
    <n v="108070.7395"/>
    <x v="1"/>
    <n v="13778.3784"/>
    <x v="609"/>
    <x v="0"/>
    <m/>
  </r>
  <r>
    <d v="2023-04-05T01:37:36"/>
    <x v="9"/>
    <n v="10"/>
    <s v="PATIO MARIVEL"/>
    <x v="0"/>
    <x v="0"/>
    <n v="228"/>
    <n v="25.3333333333333"/>
    <n v="203.52733118971099"/>
    <m/>
    <n v="97263.665599999993"/>
    <x v="0"/>
    <n v="13778.3784"/>
    <x v="609"/>
    <x v="0"/>
    <m/>
  </r>
  <r>
    <d v="2023-04-05T01:37:37"/>
    <x v="1"/>
    <n v="11"/>
    <s v="MEJIA YEISON"/>
    <x v="3"/>
    <x v="0"/>
    <n v="206"/>
    <n v="20.6"/>
    <n v="226.14147909967801"/>
    <m/>
    <n v="108070.7395"/>
    <x v="0"/>
    <n v="13778.3784"/>
    <x v="609"/>
    <x v="0"/>
    <m/>
  </r>
  <r>
    <d v="2023-04-05T01:37:37"/>
    <x v="1"/>
    <n v="12"/>
    <s v="HIGUITA JHOSIMAR"/>
    <x v="6"/>
    <x v="0"/>
    <n v="181"/>
    <n v="22.625"/>
    <n v="180.91318327974301"/>
    <m/>
    <n v="86456.5916"/>
    <x v="0"/>
    <n v="13778.3784"/>
    <x v="609"/>
    <x v="0"/>
    <m/>
  </r>
  <r>
    <d v="2023-04-05T01:37:37"/>
    <x v="1"/>
    <n v="13"/>
    <s v="DAVILA VELEZ JHON ESTIVEN"/>
    <x v="0"/>
    <x v="0"/>
    <n v="140"/>
    <n v="15.5555555555556"/>
    <n v="203.52733118971099"/>
    <m/>
    <n v="97263.665599999993"/>
    <x v="0"/>
    <n v="13778.3784"/>
    <x v="609"/>
    <x v="0"/>
    <m/>
  </r>
  <r>
    <d v="2023-04-05T01:37:37"/>
    <x v="1"/>
    <n v="14"/>
    <s v="LONDOO ORTIZ ARNOLD DAVID"/>
    <x v="9"/>
    <x v="0"/>
    <n v="267"/>
    <n v="22.25"/>
    <n v="271.36977491961397"/>
    <m/>
    <n v="129684.8875"/>
    <x v="1"/>
    <n v="13778.3784"/>
    <x v="609"/>
    <x v="0"/>
    <m/>
  </r>
  <r>
    <d v="2023-04-05T01:37:37"/>
    <x v="1"/>
    <n v="16"/>
    <s v="BARRANTES GALLEGO DANIEL CAMILO"/>
    <x v="2"/>
    <x v="0"/>
    <n v="148"/>
    <n v="22.769230769230798"/>
    <n v="146.99196141479101"/>
    <m/>
    <n v="70245.9807"/>
    <x v="0"/>
    <n v="13778.3784"/>
    <x v="609"/>
    <x v="0"/>
    <m/>
  </r>
  <r>
    <d v="2023-04-05T01:37:37"/>
    <x v="1"/>
    <n v="17"/>
    <s v="ESTRADA DANIEL"/>
    <x v="6"/>
    <x v="0"/>
    <n v="165"/>
    <n v="20.625"/>
    <n v="180.91318327974301"/>
    <m/>
    <n v="86456.5916"/>
    <x v="0"/>
    <n v="13778.3784"/>
    <x v="609"/>
    <x v="0"/>
    <m/>
  </r>
  <r>
    <d v="2023-04-05T01:37:38"/>
    <x v="1"/>
    <n v="18"/>
    <s v="RENDON VIANA HUMBERTO DE JESUS"/>
    <x v="6"/>
    <x v="0"/>
    <n v="179"/>
    <n v="22.375"/>
    <n v="180.91318327974301"/>
    <m/>
    <n v="86456.5916"/>
    <x v="0"/>
    <n v="13778.3784"/>
    <x v="609"/>
    <x v="0"/>
    <m/>
  </r>
  <r>
    <d v="2023-04-05T01:37:38"/>
    <x v="1"/>
    <n v="19"/>
    <s v="BERMUDEZ HERNAN"/>
    <x v="10"/>
    <x v="0"/>
    <n v="64"/>
    <n v="18.285714285714299"/>
    <n v="79.149517684887499"/>
    <m/>
    <n v="37824.758800000003"/>
    <x v="0"/>
    <n v="13778.3784"/>
    <x v="609"/>
    <x v="0"/>
    <m/>
  </r>
  <r>
    <d v="2023-04-05T01:37:38"/>
    <x v="1"/>
    <n v="20"/>
    <s v="TABORDA ROJAS DIEGO ALEJANDRO"/>
    <x v="3"/>
    <x v="0"/>
    <n v="255"/>
    <n v="25.5"/>
    <n v="226.14147909967801"/>
    <m/>
    <n v="108070.7395"/>
    <x v="0"/>
    <n v="13778.3784"/>
    <x v="609"/>
    <x v="0"/>
    <m/>
  </r>
  <r>
    <d v="2023-04-05T01:37:38"/>
    <x v="1"/>
    <n v="21"/>
    <s v="MONSALVE OCAMPO EDISON GUSTAVO"/>
    <x v="0"/>
    <x v="0"/>
    <n v="196"/>
    <n v="21.7777777777778"/>
    <n v="203.52733118971099"/>
    <s v="1 Descuento (Usuario desubicado) "/>
    <n v="97263.665599999993"/>
    <x v="0"/>
    <n v="13778.3784"/>
    <x v="609"/>
    <x v="0"/>
    <m/>
  </r>
  <r>
    <d v="2023-04-05T01:37:38"/>
    <x v="1"/>
    <n v="22"/>
    <s v="QUIRAMA CASTAEDA JHON JADER"/>
    <x v="3"/>
    <x v="0"/>
    <n v="221"/>
    <n v="22.1"/>
    <n v="226.14147909967801"/>
    <s v="1 Descuento (Conduct) "/>
    <n v="108070.7395"/>
    <x v="1"/>
    <n v="13778.3784"/>
    <x v="609"/>
    <x v="0"/>
    <m/>
  </r>
  <r>
    <d v="2023-04-05T01:37:38"/>
    <x v="1"/>
    <n v="23"/>
    <s v="GIL BRAN DUVEIMAR"/>
    <x v="1"/>
    <x v="0"/>
    <n v="229"/>
    <n v="20.818181818181799"/>
    <n v="248.75562700964599"/>
    <m/>
    <n v="118877.8135"/>
    <x v="2"/>
    <n v="13778.3784"/>
    <x v="609"/>
    <x v="0"/>
    <m/>
  </r>
  <r>
    <d v="2023-04-05T01:37:39"/>
    <x v="1"/>
    <n v="24"/>
    <s v="VILLA RIOS JHON ANDERSON"/>
    <x v="10"/>
    <x v="0"/>
    <n v="133"/>
    <n v="29.5555555555556"/>
    <n v="101.763665594855"/>
    <m/>
    <n v="48631.832799999996"/>
    <x v="0"/>
    <n v="13778.3784"/>
    <x v="609"/>
    <x v="0"/>
    <m/>
  </r>
  <r>
    <d v="2023-04-05T01:37:39"/>
    <x v="1"/>
    <n v="26"/>
    <s v="CIRO MARIN RODRIGO ALBERTO"/>
    <x v="0"/>
    <x v="0"/>
    <n v="191"/>
    <n v="21.2222222222222"/>
    <n v="203.52733118971099"/>
    <m/>
    <n v="97263.665599999993"/>
    <x v="0"/>
    <n v="13778.3784"/>
    <x v="609"/>
    <x v="0"/>
    <m/>
  </r>
  <r>
    <d v="2023-04-05T01:37:39"/>
    <x v="1"/>
    <n v="27"/>
    <s v="DURANGO DAVID JOSE"/>
    <x v="8"/>
    <x v="0"/>
    <n v="61"/>
    <n v="12.2"/>
    <n v="113.070739549839"/>
    <m/>
    <n v="54035.3698"/>
    <x v="0"/>
    <n v="13778.3784"/>
    <x v="609"/>
    <x v="0"/>
    <m/>
  </r>
  <r>
    <d v="2023-04-05T01:37:39"/>
    <x v="1"/>
    <n v="28"/>
    <s v="RIVERA ANGEL"/>
    <x v="0"/>
    <x v="0"/>
    <n v="208"/>
    <n v="23.1111111111111"/>
    <n v="203.52733118971099"/>
    <m/>
    <n v="97263.665599999993"/>
    <x v="0"/>
    <n v="13778.3784"/>
    <x v="609"/>
    <x v="0"/>
    <m/>
  </r>
  <r>
    <d v="2023-04-05T01:37:39"/>
    <x v="1"/>
    <n v="29"/>
    <s v="VERENZUELA MARTINEZ ALEXANDER"/>
    <x v="2"/>
    <x v="1"/>
    <n v="146"/>
    <n v="24.3333333333333"/>
    <n v="135.68488745980699"/>
    <m/>
    <n v="64842.443700000003"/>
    <x v="0"/>
    <n v="13778.3784"/>
    <x v="609"/>
    <x v="0"/>
    <m/>
  </r>
  <r>
    <d v="2023-04-05T01:37:39"/>
    <x v="9"/>
    <n v="31"/>
    <s v="DURANGO PAEZ GILDARDO"/>
    <x v="4"/>
    <x v="0"/>
    <n v="173"/>
    <n v="24.714285714285701"/>
    <n v="158.299035369775"/>
    <s v="2 Descuentos (Conducts) "/>
    <n v="75649.517699999997"/>
    <x v="0"/>
    <n v="13778.3784"/>
    <x v="609"/>
    <x v="0"/>
    <m/>
  </r>
  <r>
    <d v="2023-04-05T01:37:40"/>
    <x v="9"/>
    <n v="32"/>
    <s v="JIMENEZ HERNANDEZ ESTEBAN CAMILO"/>
    <x v="1"/>
    <x v="0"/>
    <n v="290"/>
    <n v="26.363636363636399"/>
    <n v="248.75562700964599"/>
    <s v="2 Descuentos (Usuario desubicado y Conduct) "/>
    <n v="118877.8135"/>
    <x v="0"/>
    <n v="13778.3784"/>
    <x v="609"/>
    <x v="0"/>
    <m/>
  </r>
  <r>
    <d v="2023-04-05T01:37:40"/>
    <x v="9"/>
    <n v="33"/>
    <s v="PINO YEISON"/>
    <x v="12"/>
    <x v="0"/>
    <n v="271"/>
    <n v="20.846153846153801"/>
    <n v="293.98392282958201"/>
    <m/>
    <n v="140491.9614"/>
    <x v="0"/>
    <n v="13778.3784"/>
    <x v="609"/>
    <x v="0"/>
    <m/>
  </r>
  <r>
    <d v="2023-04-05T01:37:40"/>
    <x v="9"/>
    <n v="34"/>
    <s v="MONTOYA OSPINA GILBERTO ANTONIO"/>
    <x v="9"/>
    <x v="0"/>
    <n v="274"/>
    <n v="22.8333333333333"/>
    <n v="271.36977491961397"/>
    <m/>
    <n v="129684.8875"/>
    <x v="0"/>
    <n v="13778.3784"/>
    <x v="609"/>
    <x v="0"/>
    <m/>
  </r>
  <r>
    <d v="2023-04-05T01:37:40"/>
    <x v="9"/>
    <n v="35"/>
    <s v="GRISALES VILLA DEIBY ALEJANDRO"/>
    <x v="0"/>
    <x v="0"/>
    <n v="195"/>
    <n v="21.6666666666667"/>
    <n v="203.52733118971099"/>
    <m/>
    <n v="97263.665599999993"/>
    <x v="1"/>
    <n v="13778.3784"/>
    <x v="609"/>
    <x v="0"/>
    <m/>
  </r>
  <r>
    <d v="2023-04-05T01:37:40"/>
    <x v="9"/>
    <n v="36"/>
    <s v="MARTINEZ CHAVERRA LUIS NORBERTO"/>
    <x v="3"/>
    <x v="0"/>
    <n v="235"/>
    <n v="23.5"/>
    <n v="226.14147909967801"/>
    <m/>
    <n v="108070.7395"/>
    <x v="0"/>
    <n v="13778.3784"/>
    <x v="609"/>
    <x v="0"/>
    <m/>
  </r>
  <r>
    <d v="2023-04-05T01:37:41"/>
    <x v="9"/>
    <n v="37"/>
    <s v="HINCAPIE KEVIN"/>
    <x v="6"/>
    <x v="0"/>
    <n v="231"/>
    <n v="28.875"/>
    <n v="180.91318327974301"/>
    <m/>
    <n v="86456.5916"/>
    <x v="1"/>
    <n v="13778.3784"/>
    <x v="609"/>
    <x v="0"/>
    <m/>
  </r>
  <r>
    <d v="2023-04-05T01:37:41"/>
    <x v="9"/>
    <n v="38"/>
    <s v="GOMEZ FABIAN"/>
    <x v="0"/>
    <x v="3"/>
    <n v="171"/>
    <n v="19"/>
    <n v="203.52733118971099"/>
    <m/>
    <n v="97263.665599999993"/>
    <x v="0"/>
    <n v="13778.3784"/>
    <x v="609"/>
    <x v="0"/>
    <m/>
  </r>
  <r>
    <d v="2023-04-05T01:37:41"/>
    <x v="9"/>
    <n v="39"/>
    <s v="LONDOO LOPERA DUVAN ANDRES"/>
    <x v="6"/>
    <x v="0"/>
    <n v="172"/>
    <n v="21.5"/>
    <n v="180.91318327974301"/>
    <m/>
    <n v="86456.5916"/>
    <x v="0"/>
    <n v="13778.3784"/>
    <x v="609"/>
    <x v="0"/>
    <m/>
  </r>
  <r>
    <d v="2023-04-05T01:37:41"/>
    <x v="9"/>
    <n v="40"/>
    <s v="OCAMPO OCAMPO ANTONIO JOSE"/>
    <x v="6"/>
    <x v="0"/>
    <n v="214"/>
    <n v="28.533333333333299"/>
    <n v="169.60610932475899"/>
    <s v="1 Descuento (Conduct) "/>
    <n v="81053.054699999993"/>
    <x v="0"/>
    <n v="13778.3784"/>
    <x v="609"/>
    <x v="0"/>
    <m/>
  </r>
  <r>
    <d v="2023-04-05T01:37:41"/>
    <x v="9"/>
    <n v="41"/>
    <s v="GARCIA DAVID WILSON ALBERTO"/>
    <x v="3"/>
    <x v="0"/>
    <n v="203"/>
    <n v="20.3"/>
    <n v="226.14147909967801"/>
    <m/>
    <n v="108070.7395"/>
    <x v="1"/>
    <n v="13778.3784"/>
    <x v="609"/>
    <x v="0"/>
    <m/>
  </r>
  <r>
    <d v="2023-04-06T05:30:33"/>
    <x v="1"/>
    <n v="1"/>
    <s v="RUA DANIEL"/>
    <x v="6"/>
    <x v="0"/>
    <n v="161"/>
    <n v="20.125"/>
    <n v="184.514003294893"/>
    <m/>
    <n v="88257.001600000003"/>
    <x v="0"/>
    <n v="14605.7143"/>
    <x v="610"/>
    <x v="0"/>
    <m/>
  </r>
  <r>
    <d v="2023-04-06T05:30:34"/>
    <x v="1"/>
    <n v="2"/>
    <s v="VILLA RIOS JHON ANDERSON"/>
    <x v="0"/>
    <x v="0"/>
    <n v="267"/>
    <n v="29.6666666666667"/>
    <n v="207.57825370675499"/>
    <m/>
    <n v="99289.126900000003"/>
    <x v="1"/>
    <n v="14605.7143"/>
    <x v="610"/>
    <x v="0"/>
    <m/>
  </r>
  <r>
    <d v="2023-04-06T05:30:34"/>
    <x v="1"/>
    <n v="3"/>
    <s v="CANO JIMENEZ ESNEIDER"/>
    <x v="3"/>
    <x v="0"/>
    <n v="175"/>
    <n v="17.5"/>
    <n v="230.64250411861599"/>
    <m/>
    <n v="110321.2521"/>
    <x v="0"/>
    <n v="14605.7143"/>
    <x v="610"/>
    <x v="0"/>
    <m/>
  </r>
  <r>
    <d v="2023-04-06T05:30:34"/>
    <x v="1"/>
    <n v="4"/>
    <s v="PUERTA BOJANERO JUAN CARLOS"/>
    <x v="3"/>
    <x v="0"/>
    <n v="243"/>
    <n v="24.3"/>
    <n v="230.64250411861599"/>
    <m/>
    <n v="110321.2521"/>
    <x v="0"/>
    <n v="14605.7143"/>
    <x v="610"/>
    <x v="0"/>
    <m/>
  </r>
  <r>
    <d v="2023-04-06T05:30:34"/>
    <x v="1"/>
    <n v="6"/>
    <s v="LOPERA AGUDELO LUIS FRANCISCO"/>
    <x v="0"/>
    <x v="0"/>
    <n v="231"/>
    <n v="25.6666666666667"/>
    <n v="207.57825370675499"/>
    <m/>
    <n v="99289.126900000003"/>
    <x v="0"/>
    <n v="14605.7143"/>
    <x v="610"/>
    <x v="0"/>
    <m/>
  </r>
  <r>
    <d v="2023-04-06T05:30:34"/>
    <x v="1"/>
    <n v="7"/>
    <s v="DE OSSA TORRES CARLOS ANDRES"/>
    <x v="2"/>
    <x v="0"/>
    <n v="152"/>
    <n v="25.3333333333333"/>
    <n v="138.38550247117001"/>
    <m/>
    <n v="66192.751199999999"/>
    <x v="1"/>
    <n v="14605.7143"/>
    <x v="610"/>
    <x v="0"/>
    <m/>
  </r>
  <r>
    <d v="2023-04-06T05:30:35"/>
    <x v="1"/>
    <n v="8"/>
    <s v="VACA FIERRO ROBINSON"/>
    <x v="0"/>
    <x v="0"/>
    <n v="199"/>
    <n v="22.1111111111111"/>
    <n v="207.57825370675499"/>
    <s v="4 Descuentos (Jefe de ruta y Usuarios desubicados) "/>
    <n v="99289.126900000003"/>
    <x v="1"/>
    <n v="14605.7143"/>
    <x v="610"/>
    <x v="0"/>
    <m/>
  </r>
  <r>
    <d v="2023-04-06T05:30:35"/>
    <x v="1"/>
    <n v="10"/>
    <s v="PATIO MARIVEL"/>
    <x v="3"/>
    <x v="0"/>
    <n v="199"/>
    <n v="19.899999999999999"/>
    <n v="230.64250411861599"/>
    <s v="10 Descuentos (Transbordo) "/>
    <n v="110321.2521"/>
    <x v="0"/>
    <n v="14605.7143"/>
    <x v="610"/>
    <x v="0"/>
    <m/>
  </r>
  <r>
    <d v="2023-04-06T05:30:35"/>
    <x v="9"/>
    <n v="11"/>
    <s v="MEJIA YEISON"/>
    <x v="4"/>
    <x v="0"/>
    <n v="157"/>
    <n v="22.428571428571399"/>
    <n v="161.44975288303101"/>
    <m/>
    <n v="77224.876399999994"/>
    <x v="0"/>
    <n v="14605.7143"/>
    <x v="610"/>
    <x v="0"/>
    <m/>
  </r>
  <r>
    <d v="2023-04-06T05:30:35"/>
    <x v="9"/>
    <n v="12"/>
    <s v="HIGUITA JHOSIMAR"/>
    <x v="6"/>
    <x v="0"/>
    <n v="201"/>
    <n v="25.125"/>
    <n v="184.514003294893"/>
    <m/>
    <n v="88257.001600000003"/>
    <x v="0"/>
    <n v="14605.7143"/>
    <x v="610"/>
    <x v="0"/>
    <m/>
  </r>
  <r>
    <d v="2023-04-06T05:30:35"/>
    <x v="9"/>
    <n v="13"/>
    <s v="DAVILA VELEZ JHON ESTIVEN"/>
    <x v="3"/>
    <x v="0"/>
    <n v="206"/>
    <n v="20.6"/>
    <n v="230.64250411861599"/>
    <m/>
    <n v="110321.2521"/>
    <x v="0"/>
    <n v="14605.7143"/>
    <x v="610"/>
    <x v="0"/>
    <m/>
  </r>
  <r>
    <d v="2023-04-06T05:30:36"/>
    <x v="9"/>
    <n v="14"/>
    <s v="CARVAJAL SALAZAR HECTOR MARINO"/>
    <x v="0"/>
    <x v="0"/>
    <n v="234"/>
    <n v="26"/>
    <n v="207.57825370675499"/>
    <m/>
    <n v="99289.126900000003"/>
    <x v="1"/>
    <n v="14605.7143"/>
    <x v="610"/>
    <x v="0"/>
    <m/>
  </r>
  <r>
    <d v="2023-04-06T05:30:36"/>
    <x v="9"/>
    <n v="16"/>
    <s v="BARRANTES GALLEGO DANIEL CAMILO"/>
    <x v="6"/>
    <x v="0"/>
    <n v="170"/>
    <n v="21.25"/>
    <n v="184.514003294893"/>
    <m/>
    <n v="88257.001600000003"/>
    <x v="0"/>
    <n v="14605.7143"/>
    <x v="610"/>
    <x v="0"/>
    <m/>
  </r>
  <r>
    <d v="2023-04-06T05:30:36"/>
    <x v="9"/>
    <n v="17"/>
    <s v="ESPINOZA CHAVARRIA GUILLERMO LEON"/>
    <x v="11"/>
    <x v="0"/>
    <n v="72"/>
    <n v="36"/>
    <n v="46.128500823723201"/>
    <s v="2 Descuentos (Conducts)"/>
    <n v="22064.250400000001"/>
    <x v="0"/>
    <n v="14605.7143"/>
    <x v="610"/>
    <x v="0"/>
    <m/>
  </r>
  <r>
    <d v="2023-04-06T05:30:36"/>
    <x v="9"/>
    <n v="18"/>
    <s v="RENDON VIANA HUMBERTO DE JESUS"/>
    <x v="6"/>
    <x v="0"/>
    <n v="203"/>
    <n v="25.375"/>
    <n v="184.514003294893"/>
    <m/>
    <n v="88257.001600000003"/>
    <x v="0"/>
    <n v="14605.7143"/>
    <x v="610"/>
    <x v="0"/>
    <m/>
  </r>
  <r>
    <d v="2023-04-06T05:30:36"/>
    <x v="9"/>
    <n v="19"/>
    <s v="BERMUDEZ HERNAN"/>
    <x v="0"/>
    <x v="3"/>
    <n v="191"/>
    <n v="21.2222222222222"/>
    <n v="207.57825370675499"/>
    <m/>
    <n v="99289.126900000003"/>
    <x v="0"/>
    <n v="14605.7143"/>
    <x v="610"/>
    <x v="0"/>
    <m/>
  </r>
  <r>
    <d v="2023-04-06T05:30:37"/>
    <x v="9"/>
    <n v="20"/>
    <s v="TABORDA ROJAS DIEGO ALEJANDRO"/>
    <x v="4"/>
    <x v="0"/>
    <n v="176"/>
    <n v="25.1428571428571"/>
    <n v="161.44975288303101"/>
    <m/>
    <n v="77224.876399999994"/>
    <x v="0"/>
    <n v="14605.7143"/>
    <x v="610"/>
    <x v="0"/>
    <m/>
  </r>
  <r>
    <d v="2023-04-06T05:30:37"/>
    <x v="9"/>
    <n v="21"/>
    <s v="MONSALVE OCAMPO EDISON GUSTAVO"/>
    <x v="0"/>
    <x v="0"/>
    <n v="198"/>
    <n v="22"/>
    <n v="207.57825370675499"/>
    <s v="1 Descuento (Conduct) "/>
    <n v="99289.126900000003"/>
    <x v="0"/>
    <n v="14605.7143"/>
    <x v="610"/>
    <x v="0"/>
    <m/>
  </r>
  <r>
    <d v="2023-04-06T05:30:37"/>
    <x v="9"/>
    <n v="22"/>
    <s v="QUIRAMA CASTAEDA JHON JADER"/>
    <x v="2"/>
    <x v="0"/>
    <n v="93"/>
    <n v="15.5"/>
    <n v="138.38550247117001"/>
    <m/>
    <n v="66192.751199999999"/>
    <x v="1"/>
    <n v="14605.7143"/>
    <x v="610"/>
    <x v="0"/>
    <m/>
  </r>
  <r>
    <d v="2023-04-06T05:30:37"/>
    <x v="9"/>
    <n v="23"/>
    <s v="GIL BRAN DUVEIMAR"/>
    <x v="3"/>
    <x v="0"/>
    <n v="285"/>
    <n v="28.5"/>
    <n v="230.64250411861599"/>
    <m/>
    <n v="110321.2521"/>
    <x v="2"/>
    <n v="14605.7143"/>
    <x v="610"/>
    <x v="0"/>
    <m/>
  </r>
  <r>
    <d v="2023-04-06T05:30:37"/>
    <x v="9"/>
    <n v="24"/>
    <s v="GRISALES VILLA JUAN DAVID"/>
    <x v="0"/>
    <x v="3"/>
    <n v="255"/>
    <n v="28.3333333333333"/>
    <n v="207.57825370675499"/>
    <m/>
    <n v="99289.126900000003"/>
    <x v="0"/>
    <n v="14605.7143"/>
    <x v="610"/>
    <x v="0"/>
    <m/>
  </r>
  <r>
    <d v="2023-04-06T05:30:38"/>
    <x v="9"/>
    <n v="26"/>
    <s v="FRANCO BRAVO JHOAN FERNANDO"/>
    <x v="3"/>
    <x v="3"/>
    <n v="206"/>
    <n v="20.6"/>
    <n v="230.64250411861599"/>
    <m/>
    <n v="110321.2521"/>
    <x v="0"/>
    <n v="14605.7143"/>
    <x v="610"/>
    <x v="0"/>
    <m/>
  </r>
  <r>
    <d v="2023-04-06T05:30:38"/>
    <x v="9"/>
    <n v="27"/>
    <s v="DURANGO DAVID JOSE"/>
    <x v="4"/>
    <x v="3"/>
    <n v="140"/>
    <n v="20"/>
    <n v="161.44975288303101"/>
    <s v="SANTIAGO HOYOS Realiz 4 viajes donde moviliz 76 Usuarios, 1 Descuento (Conduct) "/>
    <n v="77224.876399999994"/>
    <x v="0"/>
    <n v="14605.7143"/>
    <x v="610"/>
    <x v="0"/>
    <m/>
  </r>
  <r>
    <d v="2023-04-06T05:30:38"/>
    <x v="9"/>
    <n v="28"/>
    <s v="RIVERA ANGEL"/>
    <x v="0"/>
    <x v="3"/>
    <n v="222"/>
    <n v="24.6666666666667"/>
    <n v="207.57825370675499"/>
    <m/>
    <n v="99289.126900000003"/>
    <x v="0"/>
    <n v="14605.7143"/>
    <x v="610"/>
    <x v="0"/>
    <m/>
  </r>
  <r>
    <d v="2023-04-06T05:30:38"/>
    <x v="1"/>
    <n v="31"/>
    <s v="DURANGO PAEZ GILDARDO"/>
    <x v="0"/>
    <x v="0"/>
    <n v="195"/>
    <n v="21.6666666666667"/>
    <n v="207.57825370675499"/>
    <m/>
    <n v="99289.126900000003"/>
    <x v="0"/>
    <n v="14605.7143"/>
    <x v="610"/>
    <x v="0"/>
    <m/>
  </r>
  <r>
    <d v="2023-04-06T05:30:38"/>
    <x v="1"/>
    <n v="32"/>
    <s v="JIMENEZ HERNANDEZ ESTEBAN CAMILO"/>
    <x v="3"/>
    <x v="3"/>
    <n v="195"/>
    <n v="19.5"/>
    <n v="230.64250411861599"/>
    <s v="21 Descuentos (Transbordo) "/>
    <n v="110321.2521"/>
    <x v="0"/>
    <n v="14605.7143"/>
    <x v="610"/>
    <x v="0"/>
    <m/>
  </r>
  <r>
    <d v="2023-04-06T05:30:39"/>
    <x v="1"/>
    <n v="33"/>
    <s v="PINO YEISON"/>
    <x v="1"/>
    <x v="0"/>
    <n v="278"/>
    <n v="25.272727272727298"/>
    <n v="253.70675453047801"/>
    <m/>
    <n v="121353.37729999999"/>
    <x v="0"/>
    <n v="14605.7143"/>
    <x v="610"/>
    <x v="0"/>
    <m/>
  </r>
  <r>
    <d v="2023-04-06T05:30:39"/>
    <x v="1"/>
    <n v="34"/>
    <s v="OCAMPO OCAMPO ANTONIO JOSE"/>
    <x v="3"/>
    <x v="3"/>
    <n v="240"/>
    <n v="24"/>
    <n v="230.64250411861599"/>
    <m/>
    <n v="110321.2521"/>
    <x v="0"/>
    <n v="14605.7143"/>
    <x v="610"/>
    <x v="0"/>
    <m/>
  </r>
  <r>
    <d v="2023-04-06T05:30:39"/>
    <x v="1"/>
    <n v="35"/>
    <s v="GRISALES VILLA JUAN DAVID"/>
    <x v="6"/>
    <x v="0"/>
    <n v="185"/>
    <n v="23.125"/>
    <n v="184.514003294893"/>
    <m/>
    <n v="88257.001600000003"/>
    <x v="1"/>
    <n v="14605.7143"/>
    <x v="610"/>
    <x v="0"/>
    <m/>
  </r>
  <r>
    <d v="2023-04-06T05:30:39"/>
    <x v="1"/>
    <n v="36"/>
    <s v="MARTINEZ CHAVERRA LUIS NORBERTO"/>
    <x v="6"/>
    <x v="0"/>
    <n v="188"/>
    <n v="23.5"/>
    <n v="184.514003294893"/>
    <m/>
    <n v="88257.001600000003"/>
    <x v="0"/>
    <n v="14605.7143"/>
    <x v="610"/>
    <x v="0"/>
    <m/>
  </r>
  <r>
    <d v="2023-04-06T05:30:39"/>
    <x v="1"/>
    <n v="37"/>
    <s v="HINCAPIE KEVIN"/>
    <x v="1"/>
    <x v="3"/>
    <n v="240"/>
    <n v="21.818181818181799"/>
    <n v="253.70675453047801"/>
    <s v="5 Descuentos (Transbordo) "/>
    <n v="121353.37729999999"/>
    <x v="1"/>
    <n v="14605.7143"/>
    <x v="610"/>
    <x v="0"/>
    <m/>
  </r>
  <r>
    <d v="2023-04-06T05:30:40"/>
    <x v="1"/>
    <n v="38"/>
    <s v="GOMEZ FABIAN"/>
    <x v="3"/>
    <x v="3"/>
    <n v="248"/>
    <n v="24.8"/>
    <n v="230.64250411861599"/>
    <s v="4 Descuentos (Conducts y Usuario desubicado y Despachadora Isabel) "/>
    <n v="110321.2521"/>
    <x v="0"/>
    <n v="14605.7143"/>
    <x v="610"/>
    <x v="0"/>
    <m/>
  </r>
  <r>
    <d v="2023-04-06T05:30:40"/>
    <x v="1"/>
    <n v="39"/>
    <s v="ORTEGA ARROYAVE JUAN PABLO"/>
    <x v="6"/>
    <x v="3"/>
    <n v="152"/>
    <n v="17.882352941176499"/>
    <n v="196.04612850082401"/>
    <m/>
    <n v="93773.064299999998"/>
    <x v="0"/>
    <n v="14605.7143"/>
    <x v="610"/>
    <x v="0"/>
    <m/>
  </r>
  <r>
    <d v="2023-04-06T05:30:40"/>
    <x v="1"/>
    <n v="40"/>
    <s v="OCAMPO OCAMPO ANTONIO JOSE"/>
    <x v="0"/>
    <x v="0"/>
    <n v="210"/>
    <n v="23.3333333333333"/>
    <n v="207.57825370675499"/>
    <m/>
    <n v="99289.126900000003"/>
    <x v="0"/>
    <n v="14605.7143"/>
    <x v="610"/>
    <x v="0"/>
    <m/>
  </r>
  <r>
    <d v="2023-04-06T05:30:40"/>
    <x v="1"/>
    <n v="41"/>
    <s v="GARCIA DAVID WILSON ALBERTO"/>
    <x v="3"/>
    <x v="3"/>
    <n v="233"/>
    <n v="23.3"/>
    <n v="230.64250411861599"/>
    <s v="2 Descuentos (Conducts)"/>
    <n v="110321.2521"/>
    <x v="1"/>
    <n v="14605.7143"/>
    <x v="610"/>
    <x v="0"/>
    <m/>
  </r>
  <r>
    <d v="2023-04-07T00:38:55"/>
    <x v="12"/>
    <n v="6"/>
    <s v="LOPERA AGUDELO LUIS FRANCISCO"/>
    <x v="6"/>
    <x v="3"/>
    <n v="178"/>
    <n v="22.25"/>
    <n v="151.786096256684"/>
    <m/>
    <n v="71893.0481"/>
    <x v="0"/>
    <n v="12122.7273"/>
    <x v="611"/>
    <x v="0"/>
    <m/>
  </r>
  <r>
    <d v="2023-04-07T00:38:55"/>
    <x v="12"/>
    <n v="16"/>
    <s v="HURTADO MADRID JUAN ESTEBAN"/>
    <x v="6"/>
    <x v="0"/>
    <n v="156"/>
    <n v="19.5"/>
    <n v="151.786096256684"/>
    <m/>
    <n v="71893.0481"/>
    <x v="0"/>
    <n v="12122.7273"/>
    <x v="611"/>
    <x v="0"/>
    <m/>
  </r>
  <r>
    <d v="2023-04-07T00:38:55"/>
    <x v="12"/>
    <n v="21"/>
    <s v="MONSALVE OCAMPO EDISON GUSTAVO"/>
    <x v="3"/>
    <x v="3"/>
    <n v="159"/>
    <n v="15.9"/>
    <n v="189.732620320856"/>
    <m/>
    <n v="89866.310200000007"/>
    <x v="0"/>
    <n v="12122.7273"/>
    <x v="611"/>
    <x v="0"/>
    <m/>
  </r>
  <r>
    <d v="2023-04-07T00:38:55"/>
    <x v="12"/>
    <n v="22"/>
    <s v="QUIRAMA CASTAEDA JHON JADER"/>
    <x v="3"/>
    <x v="3"/>
    <n v="167"/>
    <n v="16.7"/>
    <n v="189.732620320856"/>
    <m/>
    <n v="89866.310200000007"/>
    <x v="1"/>
    <n v="12122.7273"/>
    <x v="611"/>
    <x v="0"/>
    <m/>
  </r>
  <r>
    <d v="2023-04-07T00:38:56"/>
    <x v="12"/>
    <n v="23"/>
    <s v="GIL BRAN DUVEIMAR"/>
    <x v="1"/>
    <x v="3"/>
    <n v="238"/>
    <n v="21.636363636363601"/>
    <n v="208.70588235294099"/>
    <m/>
    <n v="98852.941200000001"/>
    <x v="2"/>
    <n v="12122.7273"/>
    <x v="611"/>
    <x v="0"/>
    <m/>
  </r>
  <r>
    <d v="2023-04-07T00:38:56"/>
    <x v="12"/>
    <n v="24"/>
    <s v="GRISALES VILLA DEIBY ALEJANDRO"/>
    <x v="1"/>
    <x v="3"/>
    <n v="186"/>
    <n v="16.909090909090899"/>
    <n v="208.70588235294099"/>
    <m/>
    <n v="98852.941200000001"/>
    <x v="0"/>
    <n v="12122.7273"/>
    <x v="611"/>
    <x v="0"/>
    <m/>
  </r>
  <r>
    <d v="2023-04-07T00:38:56"/>
    <x v="12"/>
    <n v="26"/>
    <s v="FRANCO BRAVO JHOAN FERNANDO"/>
    <x v="3"/>
    <x v="3"/>
    <n v="145"/>
    <n v="14.5"/>
    <n v="189.732620320856"/>
    <m/>
    <n v="89866.310200000007"/>
    <x v="0"/>
    <n v="12122.7273"/>
    <x v="611"/>
    <x v="0"/>
    <m/>
  </r>
  <r>
    <d v="2023-04-07T00:38:56"/>
    <x v="12"/>
    <n v="27"/>
    <s v="HENAO MUOZ FERNEY"/>
    <x v="0"/>
    <x v="3"/>
    <n v="174"/>
    <n v="19.3333333333333"/>
    <n v="170.75935828876999"/>
    <m/>
    <n v="80879.679099999994"/>
    <x v="0"/>
    <n v="12122.7273"/>
    <x v="611"/>
    <x v="0"/>
    <m/>
  </r>
  <r>
    <d v="2023-04-07T00:38:56"/>
    <x v="12"/>
    <n v="28"/>
    <s v="RIVERA ANGEL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29"/>
    <s v="VERENZUELA MARTINEZ ALEXANDER"/>
    <x v="2"/>
    <x v="0"/>
    <n v="135"/>
    <n v="22.5"/>
    <n v="113.839572192513"/>
    <m/>
    <n v="53919.786099999998"/>
    <x v="0"/>
    <n v="12122.7273"/>
    <x v="611"/>
    <x v="0"/>
    <m/>
  </r>
  <r>
    <d v="2023-04-07T00:38:57"/>
    <x v="12"/>
    <n v="31"/>
    <s v="DURANGO DAVID JOSE"/>
    <x v="6"/>
    <x v="0"/>
    <n v="129"/>
    <n v="16.125"/>
    <n v="151.786096256684"/>
    <m/>
    <n v="71893.0481"/>
    <x v="0"/>
    <n v="12122.7273"/>
    <x v="611"/>
    <x v="0"/>
    <m/>
  </r>
  <r>
    <d v="2023-04-07T00:38:57"/>
    <x v="12"/>
    <n v="32"/>
    <s v="JIMENEZ HERNANDEZ ESTEBAN CAMILO"/>
    <x v="6"/>
    <x v="0"/>
    <n v="204"/>
    <n v="25.5"/>
    <n v="151.786096256684"/>
    <m/>
    <n v="71893.0481"/>
    <x v="0"/>
    <n v="12122.7273"/>
    <x v="611"/>
    <x v="0"/>
    <m/>
  </r>
  <r>
    <d v="2023-04-07T00:38:57"/>
    <x v="12"/>
    <n v="33"/>
    <s v="PINO YEISON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34"/>
    <s v="LONDOO LOPERA DUVAN ANDRES"/>
    <x v="0"/>
    <x v="0"/>
    <n v="210"/>
    <n v="23.3333333333333"/>
    <n v="170.75935828876999"/>
    <m/>
    <n v="80879.679099999994"/>
    <x v="0"/>
    <n v="12122.7273"/>
    <x v="611"/>
    <x v="0"/>
    <m/>
  </r>
  <r>
    <d v="2023-04-07T00:38:58"/>
    <x v="12"/>
    <n v="35"/>
    <s v="VILLA RIOS JHON ANDERSON"/>
    <x v="0"/>
    <x v="3"/>
    <n v="163"/>
    <n v="18.1111111111111"/>
    <n v="170.75935828876999"/>
    <m/>
    <n v="80879.679099999994"/>
    <x v="1"/>
    <n v="12122.7273"/>
    <x v="611"/>
    <x v="0"/>
    <m/>
  </r>
  <r>
    <d v="2023-04-07T00:38:58"/>
    <x v="12"/>
    <n v="36"/>
    <s v="MARTINEZ CHAVERRA LUIS NORBERTO"/>
    <x v="6"/>
    <x v="0"/>
    <n v="152"/>
    <n v="19"/>
    <n v="151.786096256684"/>
    <m/>
    <n v="71893.0481"/>
    <x v="0"/>
    <n v="12122.7273"/>
    <x v="611"/>
    <x v="0"/>
    <m/>
  </r>
  <r>
    <d v="2023-04-07T00:38:58"/>
    <x v="12"/>
    <n v="37"/>
    <s v="HINCAPIE KEVIN"/>
    <x v="3"/>
    <x v="0"/>
    <n v="189"/>
    <n v="18.899999999999999"/>
    <n v="189.732620320856"/>
    <m/>
    <n v="89866.310200000007"/>
    <x v="1"/>
    <n v="12122.7273"/>
    <x v="611"/>
    <x v="0"/>
    <m/>
  </r>
  <r>
    <d v="2023-04-07T00:38:58"/>
    <x v="12"/>
    <n v="38"/>
    <s v="GOMEZ FABIAN"/>
    <x v="0"/>
    <x v="3"/>
    <n v="142"/>
    <n v="15.7777777777778"/>
    <n v="170.75935828876999"/>
    <m/>
    <n v="80879.679099999994"/>
    <x v="0"/>
    <n v="12122.7273"/>
    <x v="611"/>
    <x v="0"/>
    <m/>
  </r>
  <r>
    <d v="2023-04-07T00:38:58"/>
    <x v="12"/>
    <n v="39"/>
    <s v="ORTEGA ARROYAVE JUAN PABLO"/>
    <x v="0"/>
    <x v="3"/>
    <n v="154"/>
    <n v="17.1111111111111"/>
    <n v="170.75935828876999"/>
    <m/>
    <n v="80879.679099999994"/>
    <x v="0"/>
    <n v="12122.7273"/>
    <x v="611"/>
    <x v="0"/>
    <m/>
  </r>
  <r>
    <d v="2023-04-07T00:38:58"/>
    <x v="12"/>
    <n v="40"/>
    <s v="LONDOO ORTIZ ARNOLD DAVID"/>
    <x v="0"/>
    <x v="0"/>
    <n v="191"/>
    <n v="21.2222222222222"/>
    <n v="170.75935828876999"/>
    <m/>
    <n v="80879.679099999994"/>
    <x v="0"/>
    <n v="12122.7273"/>
    <x v="611"/>
    <x v="0"/>
    <m/>
  </r>
  <r>
    <d v="2023-04-07T00:38:59"/>
    <x v="12"/>
    <n v="41"/>
    <s v="VILLA RIOS JHON ANDERSON"/>
    <x v="4"/>
    <x v="1"/>
    <n v="124"/>
    <n v="17.714285714285701"/>
    <n v="132.81283422459899"/>
    <m/>
    <n v="62906.417099999999"/>
    <x v="1"/>
    <n v="12122.7273"/>
    <x v="611"/>
    <x v="0"/>
    <m/>
  </r>
  <r>
    <d v="2023-04-08T01:18:56"/>
    <x v="12"/>
    <n v="2"/>
    <s v="DAVID TORRES GEIDER"/>
    <x v="3"/>
    <x v="0"/>
    <n v="151"/>
    <n v="15.1"/>
    <n v="155.92105263157899"/>
    <m/>
    <n v="72960.526299999998"/>
    <x v="1"/>
    <n v="8716.6666999999998"/>
    <x v="612"/>
    <x v="0"/>
    <m/>
  </r>
  <r>
    <d v="2023-04-08T01:18:57"/>
    <x v="12"/>
    <n v="3"/>
    <s v="CANO JIMENEZ ESNEIDER"/>
    <x v="0"/>
    <x v="3"/>
    <n v="130"/>
    <n v="14.4444444444444"/>
    <n v="140.32894736842101"/>
    <m/>
    <n v="65664.473700000002"/>
    <x v="0"/>
    <n v="8716.6666999999998"/>
    <x v="612"/>
    <x v="0"/>
    <m/>
  </r>
  <r>
    <d v="2023-04-08T01:18:57"/>
    <x v="12"/>
    <n v="4"/>
    <s v="PUERTA BOJANERO JUAN CARLOS"/>
    <x v="1"/>
    <x v="0"/>
    <n v="165"/>
    <n v="15"/>
    <n v="171.51315789473699"/>
    <m/>
    <n v="80256.578899999993"/>
    <x v="0"/>
    <n v="8716.6666999999998"/>
    <x v="612"/>
    <x v="0"/>
    <m/>
  </r>
  <r>
    <d v="2023-04-08T01:18:57"/>
    <x v="12"/>
    <n v="7"/>
    <s v="DE OSSA TORRES CARLOS ANDRES"/>
    <x v="1"/>
    <x v="3"/>
    <n v="154"/>
    <n v="14"/>
    <n v="171.51315789473699"/>
    <m/>
    <n v="80256.578899999993"/>
    <x v="1"/>
    <n v="8716.6666999999998"/>
    <x v="612"/>
    <x v="0"/>
    <m/>
  </r>
  <r>
    <d v="2023-04-08T01:18:57"/>
    <x v="12"/>
    <n v="8"/>
    <s v="VACA FIERRO ROBINSON"/>
    <x v="1"/>
    <x v="3"/>
    <n v="174"/>
    <n v="15.818181818181801"/>
    <n v="171.51315789473699"/>
    <s v="1 Descuento (Conduct) "/>
    <n v="80256.578899999993"/>
    <x v="1"/>
    <n v="8716.6666999999998"/>
    <x v="612"/>
    <x v="0"/>
    <m/>
  </r>
  <r>
    <d v="2023-04-08T01:18:57"/>
    <x v="12"/>
    <n v="10"/>
    <s v="PATIO MARIVEL"/>
    <x v="3"/>
    <x v="0"/>
    <n v="162"/>
    <n v="16.2"/>
    <n v="155.92105263157899"/>
    <m/>
    <n v="72960.526299999998"/>
    <x v="0"/>
    <n v="8716.6666999999998"/>
    <x v="612"/>
    <x v="0"/>
    <m/>
  </r>
  <r>
    <d v="2023-04-08T01:18:58"/>
    <x v="12"/>
    <n v="11"/>
    <s v="MEJIA YEISON"/>
    <x v="11"/>
    <x v="3"/>
    <n v="3"/>
    <n v="1.5"/>
    <n v="31.184210526315798"/>
    <m/>
    <n v="14592.105299999999"/>
    <x v="0"/>
    <n v="8716.6666999999998"/>
    <x v="612"/>
    <x v="0"/>
    <m/>
  </r>
  <r>
    <d v="2023-04-08T01:18:58"/>
    <x v="12"/>
    <n v="12"/>
    <s v="MORALES CASTAEDA JONNY EDISON"/>
    <x v="7"/>
    <x v="0"/>
    <n v="33"/>
    <n v="11"/>
    <n v="46.776315789473699"/>
    <m/>
    <n v="21888.157899999998"/>
    <x v="0"/>
    <n v="8716.6666999999998"/>
    <x v="612"/>
    <x v="0"/>
    <m/>
  </r>
  <r>
    <d v="2023-04-08T01:18:58"/>
    <x v="12"/>
    <n v="13"/>
    <s v="DAVILA VELEZ JHON ESTIVEN"/>
    <x v="3"/>
    <x v="0"/>
    <n v="105"/>
    <n v="10.5"/>
    <n v="155.92105263157899"/>
    <m/>
    <n v="72960.526299999998"/>
    <x v="0"/>
    <n v="8716.6666999999998"/>
    <x v="612"/>
    <x v="0"/>
    <m/>
  </r>
  <r>
    <d v="2023-04-08T01:18:58"/>
    <x v="12"/>
    <n v="14"/>
    <s v="LONDOO ORTIZ ARNOLD DAVID"/>
    <x v="0"/>
    <x v="0"/>
    <n v="176"/>
    <n v="19.5555555555556"/>
    <n v="140.32894736842101"/>
    <m/>
    <n v="65664.473700000002"/>
    <x v="1"/>
    <n v="8716.6666999999998"/>
    <x v="612"/>
    <x v="0"/>
    <m/>
  </r>
  <r>
    <d v="2023-04-08T01:18:58"/>
    <x v="12"/>
    <n v="16"/>
    <s v="HURTADO MADRID JUAN ESTEBAN"/>
    <x v="0"/>
    <x v="0"/>
    <n v="160"/>
    <n v="17.7777777777778"/>
    <n v="140.32894736842101"/>
    <m/>
    <n v="65664.473700000002"/>
    <x v="0"/>
    <n v="8716.6666999999998"/>
    <x v="612"/>
    <x v="0"/>
    <m/>
  </r>
  <r>
    <d v="2023-04-08T01:18:58"/>
    <x v="12"/>
    <n v="17"/>
    <s v="ESTRADA DANIEL"/>
    <x v="3"/>
    <x v="0"/>
    <n v="156"/>
    <n v="15.6"/>
    <n v="155.92105263157899"/>
    <m/>
    <n v="72960.526299999998"/>
    <x v="0"/>
    <n v="8716.6666999999998"/>
    <x v="612"/>
    <x v="0"/>
    <m/>
  </r>
  <r>
    <d v="2023-04-08T01:18:59"/>
    <x v="12"/>
    <n v="19"/>
    <s v="BERMUDEZ HERNAN"/>
    <x v="3"/>
    <x v="3"/>
    <n v="168"/>
    <n v="16.8"/>
    <n v="155.92105263157899"/>
    <m/>
    <n v="72960.526299999998"/>
    <x v="0"/>
    <n v="8716.6666999999998"/>
    <x v="612"/>
    <x v="0"/>
    <m/>
  </r>
  <r>
    <d v="2023-04-08T01:18:59"/>
    <x v="12"/>
    <n v="20"/>
    <s v="TABORDA ROJAS DIEGO ALEJANDRO"/>
    <x v="6"/>
    <x v="1"/>
    <n v="151"/>
    <n v="18.875"/>
    <n v="124.73684210526299"/>
    <s v="3 Descuentos (Incindente con Usuarios) "/>
    <n v="58368.4211"/>
    <x v="0"/>
    <n v="8716.6666999999998"/>
    <x v="612"/>
    <x v="0"/>
    <m/>
  </r>
  <r>
    <d v="2023-04-08T01:18:59"/>
    <x v="12"/>
    <n v="21"/>
    <s v="HIGUITA JHOSIMAR"/>
    <x v="0"/>
    <x v="0"/>
    <n v="162"/>
    <n v="18"/>
    <n v="140.32894736842101"/>
    <m/>
    <n v="65664.473700000002"/>
    <x v="0"/>
    <n v="8716.6666999999998"/>
    <x v="612"/>
    <x v="0"/>
    <m/>
  </r>
  <r>
    <d v="2023-04-08T01:18:59"/>
    <x v="12"/>
    <n v="23"/>
    <s v="ORTEGA ARROYAVE JUAN PABLO"/>
    <x v="3"/>
    <x v="0"/>
    <n v="146"/>
    <n v="14.6"/>
    <n v="155.92105263157899"/>
    <m/>
    <n v="72960.526299999998"/>
    <x v="2"/>
    <n v="8716.6666999999998"/>
    <x v="612"/>
    <x v="0"/>
    <m/>
  </r>
  <r>
    <d v="2023-04-08T01:18:59"/>
    <x v="12"/>
    <n v="40"/>
    <s v="OCAMPO OCAMPO ANTONIO JOSE"/>
    <x v="3"/>
    <x v="0"/>
    <n v="174"/>
    <n v="17.399999999999999"/>
    <n v="155.92105263157899"/>
    <m/>
    <n v="72960.526299999998"/>
    <x v="0"/>
    <n v="8716.6666999999998"/>
    <x v="612"/>
    <x v="0"/>
    <m/>
  </r>
  <r>
    <d v="2023-04-09T02:09:18"/>
    <x v="9"/>
    <n v="1"/>
    <s v="RUA DANIEL"/>
    <x v="0"/>
    <x v="0"/>
    <n v="96"/>
    <n v="10.6666666666667"/>
    <n v="152.872791519435"/>
    <s v="1 Descuento (Conduct) "/>
    <n v="71936.395799999998"/>
    <x v="0"/>
    <n v="9682.3528999999999"/>
    <x v="613"/>
    <x v="0"/>
    <m/>
  </r>
  <r>
    <d v="2023-04-09T02:09:18"/>
    <x v="9"/>
    <n v="2"/>
    <s v="DAVID TORRES GEIDER"/>
    <x v="0"/>
    <x v="0"/>
    <n v="112"/>
    <n v="12.4444444444444"/>
    <n v="152.872791519435"/>
    <m/>
    <n v="71936.395799999998"/>
    <x v="1"/>
    <n v="9682.3528999999999"/>
    <x v="613"/>
    <x v="0"/>
    <m/>
  </r>
  <r>
    <d v="2023-04-09T02:09:18"/>
    <x v="9"/>
    <n v="3"/>
    <s v="CANO JIMENEZ ESNEIDER"/>
    <x v="8"/>
    <x v="0"/>
    <n v="91"/>
    <n v="18.2"/>
    <n v="84.929328621908098"/>
    <m/>
    <n v="39964.664299999997"/>
    <x v="0"/>
    <n v="9682.3528999999999"/>
    <x v="613"/>
    <x v="0"/>
    <m/>
  </r>
  <r>
    <d v="2023-04-09T02:09:18"/>
    <x v="9"/>
    <n v="4"/>
    <s v="PUERTA BOJANERO JUAN CARLOS"/>
    <x v="2"/>
    <x v="0"/>
    <n v="94"/>
    <n v="15.6666666666667"/>
    <n v="101.91519434628999"/>
    <m/>
    <n v="47957.597199999997"/>
    <x v="0"/>
    <n v="9682.3528999999999"/>
    <x v="613"/>
    <x v="0"/>
    <m/>
  </r>
  <r>
    <d v="2023-04-09T02:09:19"/>
    <x v="9"/>
    <n v="7"/>
    <s v="DE OSSA TORRES CARLOS ANDRES"/>
    <x v="6"/>
    <x v="0"/>
    <n v="138"/>
    <n v="17.25"/>
    <n v="135.886925795053"/>
    <m/>
    <n v="63943.462899999999"/>
    <x v="1"/>
    <n v="9682.3528999999999"/>
    <x v="613"/>
    <x v="0"/>
    <m/>
  </r>
  <r>
    <d v="2023-04-09T02:09:19"/>
    <x v="9"/>
    <n v="8"/>
    <s v="VACA FIERRO ROBINSON"/>
    <x v="6"/>
    <x v="0"/>
    <n v="139"/>
    <n v="17.375"/>
    <n v="135.886925795053"/>
    <m/>
    <n v="63943.462899999999"/>
    <x v="1"/>
    <n v="9682.3528999999999"/>
    <x v="613"/>
    <x v="0"/>
    <m/>
  </r>
  <r>
    <d v="2023-04-09T02:09:19"/>
    <x v="9"/>
    <n v="10"/>
    <s v="PATIO MARIVEL"/>
    <x v="0"/>
    <x v="0"/>
    <n v="145"/>
    <n v="16.1111111111111"/>
    <n v="152.872791519435"/>
    <m/>
    <n v="71936.395799999998"/>
    <x v="0"/>
    <n v="9682.3528999999999"/>
    <x v="613"/>
    <x v="0"/>
    <m/>
  </r>
  <r>
    <d v="2023-04-09T02:09:19"/>
    <x v="9"/>
    <n v="11"/>
    <s v="MEJIA YEISON"/>
    <x v="4"/>
    <x v="0"/>
    <n v="107"/>
    <n v="15.285714285714301"/>
    <n v="118.90106007067099"/>
    <s v="HUMBERTO RENDON Realiz 3 viajes donde moviliz 52 Usuarios "/>
    <n v="55950.53"/>
    <x v="0"/>
    <n v="9682.3528999999999"/>
    <x v="613"/>
    <x v="0"/>
    <m/>
  </r>
  <r>
    <d v="2023-04-09T02:09:19"/>
    <x v="1"/>
    <n v="13"/>
    <s v="DAVILA VELEZ JHON ESTIVEN"/>
    <x v="0"/>
    <x v="0"/>
    <n v="106"/>
    <n v="11.7777777777778"/>
    <n v="152.872791519435"/>
    <m/>
    <n v="71936.395799999998"/>
    <x v="0"/>
    <n v="9682.3528999999999"/>
    <x v="613"/>
    <x v="0"/>
    <m/>
  </r>
  <r>
    <d v="2023-04-09T02:09:19"/>
    <x v="1"/>
    <n v="14"/>
    <s v="LONDOO ORTIZ ARNOLD DAVID"/>
    <x v="3"/>
    <x v="0"/>
    <n v="164"/>
    <n v="16.399999999999999"/>
    <n v="169.858657243816"/>
    <m/>
    <n v="79929.328599999993"/>
    <x v="1"/>
    <n v="9682.3528999999999"/>
    <x v="613"/>
    <x v="0"/>
    <m/>
  </r>
  <r>
    <d v="2023-04-09T02:09:20"/>
    <x v="1"/>
    <n v="16"/>
    <s v="HURTADO MADRID JUAN ESTEBAN"/>
    <x v="0"/>
    <x v="0"/>
    <n v="142"/>
    <n v="15.7777777777778"/>
    <n v="152.872791519435"/>
    <s v="1 Descuento (Conduct) "/>
    <n v="71936.395799999998"/>
    <x v="0"/>
    <n v="9682.3528999999999"/>
    <x v="613"/>
    <x v="0"/>
    <m/>
  </r>
  <r>
    <d v="2023-04-09T02:09:20"/>
    <x v="1"/>
    <n v="17"/>
    <s v="ESTRADA DANIEL"/>
    <x v="6"/>
    <x v="0"/>
    <n v="134"/>
    <n v="16.75"/>
    <n v="135.886925795053"/>
    <m/>
    <n v="63943.462899999999"/>
    <x v="0"/>
    <n v="9682.3528999999999"/>
    <x v="613"/>
    <x v="0"/>
    <m/>
  </r>
  <r>
    <d v="2023-04-09T02:09:20"/>
    <x v="1"/>
    <n v="18"/>
    <s v="RENDON VIANA HUMBERTO DE JESUS"/>
    <x v="10"/>
    <x v="0"/>
    <n v="86"/>
    <n v="21.5"/>
    <n v="67.943462897526501"/>
    <m/>
    <n v="31971.731400000001"/>
    <x v="0"/>
    <n v="9682.3528999999999"/>
    <x v="613"/>
    <x v="0"/>
    <m/>
  </r>
  <r>
    <d v="2023-04-09T02:09:20"/>
    <x v="1"/>
    <n v="20"/>
    <s v="TABORDA ROJAS DIEGO ALEJANDRO"/>
    <x v="6"/>
    <x v="0"/>
    <n v="145"/>
    <n v="18.125"/>
    <n v="135.886925795053"/>
    <m/>
    <n v="63943.462899999999"/>
    <x v="0"/>
    <n v="9682.3528999999999"/>
    <x v="613"/>
    <x v="0"/>
    <m/>
  </r>
  <r>
    <d v="2023-04-09T02:09:20"/>
    <x v="1"/>
    <n v="21"/>
    <s v="HIGUITA JHOSIMAR"/>
    <x v="10"/>
    <x v="0"/>
    <n v="48"/>
    <n v="12"/>
    <n v="67.943462897526501"/>
    <m/>
    <n v="31971.731400000001"/>
    <x v="0"/>
    <n v="9682.3528999999999"/>
    <x v="613"/>
    <x v="0"/>
    <m/>
  </r>
  <r>
    <d v="2023-04-09T02:09:20"/>
    <x v="12"/>
    <n v="22"/>
    <s v="QUIRAMA CASTAEDA JHON JADER"/>
    <x v="0"/>
    <x v="3"/>
    <n v="136"/>
    <n v="15.1111111111111"/>
    <n v="152.872791519435"/>
    <m/>
    <n v="71936.395799999998"/>
    <x v="1"/>
    <n v="9682.3528999999999"/>
    <x v="613"/>
    <x v="0"/>
    <m/>
  </r>
  <r>
    <d v="2023-04-09T02:09:21"/>
    <x v="1"/>
    <n v="23"/>
    <s v="FRANCO BRAVO JHOAN FERNANDO"/>
    <x v="3"/>
    <x v="0"/>
    <n v="180"/>
    <n v="18"/>
    <n v="169.858657243816"/>
    <m/>
    <n v="79929.328599999993"/>
    <x v="2"/>
    <n v="9682.3528999999999"/>
    <x v="613"/>
    <x v="0"/>
    <m/>
  </r>
  <r>
    <d v="2023-04-09T02:09:21"/>
    <x v="1"/>
    <n v="24"/>
    <s v="GRISALES VILLA DEIBY ALEJANDRO"/>
    <x v="3"/>
    <x v="0"/>
    <n v="162"/>
    <n v="16.2"/>
    <n v="169.858657243816"/>
    <m/>
    <n v="79929.328599999993"/>
    <x v="0"/>
    <n v="9682.3528999999999"/>
    <x v="613"/>
    <x v="0"/>
    <m/>
  </r>
  <r>
    <d v="2023-04-09T02:09:21"/>
    <x v="1"/>
    <n v="26"/>
    <s v="CIRO MARIN RODRIGO ALBERTO"/>
    <x v="0"/>
    <x v="0"/>
    <n v="155"/>
    <n v="17.2222222222222"/>
    <n v="152.872791519435"/>
    <m/>
    <n v="71936.395799999998"/>
    <x v="0"/>
    <n v="9682.3528999999999"/>
    <x v="613"/>
    <x v="0"/>
    <m/>
  </r>
  <r>
    <d v="2023-04-09T02:09:21"/>
    <x v="1"/>
    <n v="27"/>
    <s v="HENAO MUOZ FERNEY"/>
    <x v="9"/>
    <x v="0"/>
    <n v="160"/>
    <n v="13.3333333333333"/>
    <n v="203.83038869257999"/>
    <s v="SANTIAGO HENAO Realiz 6 viajes donde moviliz 101 Usuarios "/>
    <n v="95915.194300000003"/>
    <x v="0"/>
    <n v="9682.3528999999999"/>
    <x v="613"/>
    <x v="0"/>
    <m/>
  </r>
  <r>
    <d v="2023-04-09T02:09:21"/>
    <x v="1"/>
    <n v="28"/>
    <s v="RIVERA ANGEL"/>
    <x v="7"/>
    <x v="0"/>
    <n v="51"/>
    <n v="17"/>
    <n v="50.957597173144897"/>
    <m/>
    <n v="23978.798599999998"/>
    <x v="0"/>
    <n v="9682.3528999999999"/>
    <x v="613"/>
    <x v="0"/>
    <m/>
  </r>
  <r>
    <d v="2023-04-09T02:09:21"/>
    <x v="1"/>
    <n v="29"/>
    <s v="VERENZUELA MARTINEZ ALEXANDER"/>
    <x v="3"/>
    <x v="0"/>
    <n v="231"/>
    <n v="23.1"/>
    <n v="169.858657243816"/>
    <s v="3 Descuentos (Usuarios desubicados y Despachadora Isabel) "/>
    <n v="79929.328599999993"/>
    <x v="0"/>
    <n v="9682.3528999999999"/>
    <x v="613"/>
    <x v="0"/>
    <m/>
  </r>
  <r>
    <d v="2023-04-09T02:09:22"/>
    <x v="9"/>
    <n v="31"/>
    <s v="DURANGO PAEZ GILDARDO"/>
    <x v="4"/>
    <x v="0"/>
    <n v="106"/>
    <n v="15.1428571428571"/>
    <n v="118.90106007067099"/>
    <m/>
    <n v="55950.53"/>
    <x v="0"/>
    <n v="9682.3528999999999"/>
    <x v="613"/>
    <x v="0"/>
    <m/>
  </r>
  <r>
    <d v="2023-04-09T02:09:22"/>
    <x v="9"/>
    <n v="32"/>
    <s v="JIMENEZ HERNANDEZ ESTEBAN CAMILO"/>
    <x v="0"/>
    <x v="0"/>
    <n v="169"/>
    <n v="18.7777777777778"/>
    <n v="152.872791519435"/>
    <m/>
    <n v="71936.395799999998"/>
    <x v="0"/>
    <n v="9682.3528999999999"/>
    <x v="613"/>
    <x v="0"/>
    <m/>
  </r>
  <r>
    <d v="2023-04-09T02:09:22"/>
    <x v="9"/>
    <n v="33"/>
    <s v="PINO YEISON"/>
    <x v="9"/>
    <x v="3"/>
    <n v="195"/>
    <n v="16.25"/>
    <n v="203.83038869257999"/>
    <m/>
    <n v="95915.194300000003"/>
    <x v="0"/>
    <n v="9682.3528999999999"/>
    <x v="613"/>
    <x v="0"/>
    <m/>
  </r>
  <r>
    <d v="2023-04-09T02:09:23"/>
    <x v="9"/>
    <n v="34"/>
    <s v="MONTOYA OSPINA GILBERTO ANTONIO"/>
    <x v="9"/>
    <x v="0"/>
    <n v="240"/>
    <n v="20"/>
    <n v="203.83038869257999"/>
    <m/>
    <n v="95915.194300000003"/>
    <x v="0"/>
    <n v="9682.3528999999999"/>
    <x v="613"/>
    <x v="0"/>
    <m/>
  </r>
  <r>
    <d v="2023-04-09T02:09:23"/>
    <x v="9"/>
    <n v="35"/>
    <s v="VILLA RIOS JHON ANDERSON"/>
    <x v="3"/>
    <x v="0"/>
    <n v="243"/>
    <n v="24.3"/>
    <n v="169.858657243816"/>
    <m/>
    <n v="79929.328599999993"/>
    <x v="1"/>
    <n v="9682.3528999999999"/>
    <x v="613"/>
    <x v="0"/>
    <m/>
  </r>
  <r>
    <d v="2023-04-09T02:09:23"/>
    <x v="9"/>
    <n v="36"/>
    <s v="MARTINEZ CHAVERRA LUIS NORBERTO"/>
    <x v="1"/>
    <x v="0"/>
    <n v="182"/>
    <n v="16.545454545454501"/>
    <n v="186.84452296819799"/>
    <s v="1 Descuento (Conduct) "/>
    <n v="87922.261499999993"/>
    <x v="0"/>
    <n v="9682.3528999999999"/>
    <x v="613"/>
    <x v="0"/>
    <m/>
  </r>
  <r>
    <d v="2023-04-09T02:09:23"/>
    <x v="9"/>
    <n v="37"/>
    <s v="HINCAPIE KEVIN"/>
    <x v="1"/>
    <x v="0"/>
    <n v="200"/>
    <n v="18.181818181818201"/>
    <n v="186.84452296819799"/>
    <s v="1 Descuento (Despachadora Isabel) "/>
    <n v="87922.261499999993"/>
    <x v="1"/>
    <n v="9682.3528999999999"/>
    <x v="613"/>
    <x v="0"/>
    <m/>
  </r>
  <r>
    <d v="2023-04-09T02:09:24"/>
    <x v="9"/>
    <n v="38"/>
    <s v="GOMEZ FABIAN"/>
    <x v="3"/>
    <x v="3"/>
    <n v="149"/>
    <n v="14.9"/>
    <n v="169.858657243816"/>
    <m/>
    <n v="79929.328599999993"/>
    <x v="0"/>
    <n v="9682.3528999999999"/>
    <x v="613"/>
    <x v="0"/>
    <m/>
  </r>
  <r>
    <d v="2023-04-09T02:09:24"/>
    <x v="9"/>
    <n v="39"/>
    <s v="ORTEGA ARROYAVE JUAN PABLO"/>
    <x v="2"/>
    <x v="0"/>
    <n v="115"/>
    <n v="19.1666666666667"/>
    <n v="101.91519434628999"/>
    <m/>
    <n v="47957.597199999997"/>
    <x v="0"/>
    <n v="9682.3528999999999"/>
    <x v="613"/>
    <x v="0"/>
    <m/>
  </r>
  <r>
    <d v="2023-04-09T02:09:25"/>
    <x v="9"/>
    <n v="40"/>
    <s v="OCAMPO OCAMPO ANTONIO JOSE"/>
    <x v="0"/>
    <x v="0"/>
    <n v="183"/>
    <n v="20.3333333333333"/>
    <n v="152.872791519435"/>
    <m/>
    <n v="71936.395799999998"/>
    <x v="0"/>
    <n v="9682.3528999999999"/>
    <x v="613"/>
    <x v="0"/>
    <m/>
  </r>
  <r>
    <d v="2023-04-09T02:09:25"/>
    <x v="9"/>
    <n v="41"/>
    <s v="GARCIA DAVID WILSON ALBERTO"/>
    <x v="3"/>
    <x v="3"/>
    <n v="203"/>
    <n v="20.3"/>
    <n v="169.858657243816"/>
    <s v="1 Descuento (Conduct) "/>
    <n v="79929.328599999993"/>
    <x v="1"/>
    <n v="9682.3528999999999"/>
    <x v="613"/>
    <x v="0"/>
    <m/>
  </r>
  <r>
    <d v="2023-04-10T00:06:03"/>
    <x v="12"/>
    <n v="4"/>
    <s v="PUERTA BOJANERO JUAN CARLOS"/>
    <x v="6"/>
    <x v="0"/>
    <n v="125"/>
    <n v="15.625"/>
    <n v="141.58659217877101"/>
    <m/>
    <n v="66793.296100000007"/>
    <x v="0"/>
    <n v="10213.0435"/>
    <x v="614"/>
    <x v="0"/>
    <m/>
  </r>
  <r>
    <d v="2023-04-10T00:06:03"/>
    <x v="12"/>
    <n v="12"/>
    <s v="MORALES CASTAEDA JONNY EDISON"/>
    <x v="6"/>
    <x v="3"/>
    <n v="154"/>
    <n v="19.25"/>
    <n v="141.58659217877101"/>
    <m/>
    <n v="66793.296100000007"/>
    <x v="0"/>
    <n v="10213.0435"/>
    <x v="614"/>
    <x v="0"/>
    <m/>
  </r>
  <r>
    <d v="2023-04-10T00:06:03"/>
    <x v="12"/>
    <n v="14"/>
    <s v="LONDOO LOPERA DUVAN ANDRES"/>
    <x v="0"/>
    <x v="0"/>
    <n v="180"/>
    <n v="20"/>
    <n v="159.284916201117"/>
    <m/>
    <n v="75142.458100000003"/>
    <x v="1"/>
    <n v="10213.0435"/>
    <x v="614"/>
    <x v="0"/>
    <m/>
  </r>
  <r>
    <d v="2023-04-10T00:06:04"/>
    <x v="12"/>
    <n v="16"/>
    <s v="HURTADO MADRID JUAN ESTEBAN"/>
    <x v="0"/>
    <x v="0"/>
    <n v="128"/>
    <n v="14.2222222222222"/>
    <n v="159.284916201117"/>
    <m/>
    <n v="75142.458100000003"/>
    <x v="0"/>
    <n v="10213.0435"/>
    <x v="614"/>
    <x v="0"/>
    <m/>
  </r>
  <r>
    <d v="2023-04-10T00:06:04"/>
    <x v="12"/>
    <n v="19"/>
    <s v="BERMUDEZ HERNAN"/>
    <x v="0"/>
    <x v="0"/>
    <n v="175"/>
    <n v="19.4444444444444"/>
    <n v="159.284916201117"/>
    <s v="2 Descuentos (Usuarios desubicados)"/>
    <n v="75142.458100000003"/>
    <x v="0"/>
    <n v="10213.0435"/>
    <x v="614"/>
    <x v="0"/>
    <m/>
  </r>
  <r>
    <d v="2023-04-10T00:06:04"/>
    <x v="12"/>
    <n v="20"/>
    <s v="VERENZUELA MARTINEZ ALEXANDER"/>
    <x v="4"/>
    <x v="0"/>
    <n v="132"/>
    <n v="18.8571428571429"/>
    <n v="123.888268156425"/>
    <m/>
    <n v="58444.134100000003"/>
    <x v="0"/>
    <n v="10213.0435"/>
    <x v="614"/>
    <x v="0"/>
    <m/>
  </r>
  <r>
    <d v="2023-04-10T00:06:04"/>
    <x v="12"/>
    <n v="21"/>
    <s v="MONSALVE OCAMPO EDISON GUSTAVO"/>
    <x v="0"/>
    <x v="0"/>
    <n v="163"/>
    <n v="18.1111111111111"/>
    <n v="159.284916201117"/>
    <m/>
    <n v="75142.458100000003"/>
    <x v="0"/>
    <n v="10213.0435"/>
    <x v="614"/>
    <x v="0"/>
    <m/>
  </r>
  <r>
    <d v="2023-04-10T00:06:05"/>
    <x v="12"/>
    <n v="22"/>
    <s v="QUIRAMA CASTAEDA JHON JADER"/>
    <x v="1"/>
    <x v="3"/>
    <n v="178"/>
    <n v="16.181818181818201"/>
    <n v="194.68156424580999"/>
    <m/>
    <n v="91840.782099999997"/>
    <x v="1"/>
    <n v="10213.0435"/>
    <x v="614"/>
    <x v="0"/>
    <m/>
  </r>
  <r>
    <d v="2023-04-10T00:06:05"/>
    <x v="12"/>
    <n v="24"/>
    <s v="GRISALES VILLA DEIBY ALEJANDRO"/>
    <x v="6"/>
    <x v="0"/>
    <n v="139"/>
    <n v="17.375"/>
    <n v="141.58659217877101"/>
    <m/>
    <n v="66793.296100000007"/>
    <x v="0"/>
    <n v="10213.0435"/>
    <x v="614"/>
    <x v="0"/>
    <m/>
  </r>
  <r>
    <d v="2023-04-10T00:06:05"/>
    <x v="12"/>
    <n v="26"/>
    <s v="CIRO MARIN RODRIGO ALBERTO"/>
    <x v="0"/>
    <x v="0"/>
    <n v="162"/>
    <n v="18"/>
    <n v="159.284916201117"/>
    <m/>
    <n v="75142.458100000003"/>
    <x v="0"/>
    <n v="10213.0435"/>
    <x v="614"/>
    <x v="0"/>
    <m/>
  </r>
  <r>
    <d v="2023-04-10T00:06:06"/>
    <x v="12"/>
    <n v="27"/>
    <s v="DURANGO DAVID JOSE"/>
    <x v="5"/>
    <x v="0"/>
    <n v="5"/>
    <n v="5"/>
    <n v="17.698324022346402"/>
    <m/>
    <n v="8349.1620000000003"/>
    <x v="0"/>
    <n v="10213.0435"/>
    <x v="614"/>
    <x v="0"/>
    <m/>
  </r>
  <r>
    <d v="2023-04-10T00:06:06"/>
    <x v="12"/>
    <n v="29"/>
    <s v="VERENZUELA MARTINEZ ALEXANDER"/>
    <x v="5"/>
    <x v="0"/>
    <n v="7"/>
    <n v="7"/>
    <n v="17.698324022346402"/>
    <m/>
    <n v="8349.1620000000003"/>
    <x v="0"/>
    <n v="10213.0435"/>
    <x v="614"/>
    <x v="0"/>
    <m/>
  </r>
  <r>
    <d v="2023-04-10T00:06:06"/>
    <x v="12"/>
    <n v="31"/>
    <s v="DURANGO PAEZ GILDARDO"/>
    <x v="6"/>
    <x v="0"/>
    <n v="120"/>
    <n v="15"/>
    <n v="141.58659217877101"/>
    <m/>
    <n v="66793.296100000007"/>
    <x v="0"/>
    <n v="10213.0435"/>
    <x v="614"/>
    <x v="0"/>
    <m/>
  </r>
  <r>
    <d v="2023-04-10T00:06:07"/>
    <x v="12"/>
    <n v="32"/>
    <s v="JIMENEZ HERNANDEZ ESTEBAN CAMILO"/>
    <x v="0"/>
    <x v="0"/>
    <n v="127"/>
    <n v="14.1111111111111"/>
    <n v="159.284916201117"/>
    <m/>
    <n v="75142.458100000003"/>
    <x v="0"/>
    <n v="10213.0435"/>
    <x v="614"/>
    <x v="0"/>
    <m/>
  </r>
  <r>
    <d v="2023-04-10T00:06:07"/>
    <x v="12"/>
    <n v="33"/>
    <s v="PINO YEISON"/>
    <x v="3"/>
    <x v="0"/>
    <n v="178"/>
    <n v="17.8"/>
    <n v="176.98324022346401"/>
    <s v="2 Descuentos (Usuarios desubicados)"/>
    <n v="83491.6201"/>
    <x v="0"/>
    <n v="10213.0435"/>
    <x v="614"/>
    <x v="0"/>
    <m/>
  </r>
  <r>
    <d v="2023-04-10T00:06:07"/>
    <x v="12"/>
    <n v="34"/>
    <s v="MONTOYA OSPINA GILBERTO ANTONIO"/>
    <x v="1"/>
    <x v="0"/>
    <n v="228"/>
    <n v="20.727272727272702"/>
    <n v="194.68156424580999"/>
    <m/>
    <n v="91840.782099999997"/>
    <x v="0"/>
    <n v="10213.0435"/>
    <x v="614"/>
    <x v="0"/>
    <m/>
  </r>
  <r>
    <d v="2023-04-10T00:06:07"/>
    <x v="12"/>
    <n v="35"/>
    <s v="GRISALES VILLA JUAN DAVID"/>
    <x v="3"/>
    <x v="0"/>
    <n v="201"/>
    <n v="20.100000000000001"/>
    <n v="176.98324022346401"/>
    <m/>
    <n v="83491.6201"/>
    <x v="1"/>
    <n v="10213.0435"/>
    <x v="614"/>
    <x v="0"/>
    <m/>
  </r>
  <r>
    <d v="2023-04-10T00:06:08"/>
    <x v="12"/>
    <n v="36"/>
    <s v="MARTINEZ CHAVERRA LUIS NORBERTO"/>
    <x v="0"/>
    <x v="0"/>
    <n v="158"/>
    <n v="17.5555555555556"/>
    <n v="159.284916201117"/>
    <m/>
    <n v="75142.458100000003"/>
    <x v="0"/>
    <n v="10213.0435"/>
    <x v="614"/>
    <x v="0"/>
    <m/>
  </r>
  <r>
    <d v="2023-04-10T00:06:08"/>
    <x v="12"/>
    <n v="37"/>
    <s v="HINCAPIE KEVIN"/>
    <x v="4"/>
    <x v="0"/>
    <n v="113"/>
    <n v="16.1428571428571"/>
    <n v="123.888268156425"/>
    <m/>
    <n v="58444.134100000003"/>
    <x v="1"/>
    <n v="10213.0435"/>
    <x v="614"/>
    <x v="0"/>
    <m/>
  </r>
  <r>
    <d v="2023-04-10T00:06:08"/>
    <x v="12"/>
    <n v="38"/>
    <s v="GOMEZ FABIAN"/>
    <x v="6"/>
    <x v="0"/>
    <n v="133"/>
    <n v="16.625"/>
    <n v="141.58659217877101"/>
    <m/>
    <n v="66793.296100000007"/>
    <x v="0"/>
    <n v="10213.0435"/>
    <x v="614"/>
    <x v="0"/>
    <m/>
  </r>
  <r>
    <d v="2023-04-10T00:06:09"/>
    <x v="12"/>
    <n v="40"/>
    <s v="LONDOO CADAVID DAVID SANTIAGO"/>
    <x v="3"/>
    <x v="3"/>
    <n v="215"/>
    <n v="21.5"/>
    <n v="176.98324022346401"/>
    <m/>
    <n v="83491.6201"/>
    <x v="0"/>
    <n v="10213.0435"/>
    <x v="614"/>
    <x v="0"/>
    <m/>
  </r>
  <r>
    <d v="2023-04-10T00:06:09"/>
    <x v="12"/>
    <n v="41"/>
    <s v="VILLA RIOS JHON ANDERSON"/>
    <x v="6"/>
    <x v="0"/>
    <n v="147"/>
    <n v="18.375"/>
    <n v="141.58659217877101"/>
    <m/>
    <n v="66793.296100000007"/>
    <x v="1"/>
    <n v="10213.0435"/>
    <x v="614"/>
    <x v="0"/>
    <m/>
  </r>
  <r>
    <d v="2023-04-11T01:45:41"/>
    <x v="1"/>
    <n v="1"/>
    <s v="RUA DANIEL"/>
    <x v="1"/>
    <x v="0"/>
    <n v="268"/>
    <n v="24.363636363636399"/>
    <n v="252.47284345047899"/>
    <s v="2 Descuentos (Conducts) "/>
    <n v="120736.42170000001"/>
    <x v="0"/>
    <n v="14674.2857"/>
    <x v="615"/>
    <x v="0"/>
    <m/>
  </r>
  <r>
    <d v="2023-04-11T01:45:41"/>
    <x v="1"/>
    <n v="2"/>
    <s v="DAVID TORRES GEIDER"/>
    <x v="2"/>
    <x v="0"/>
    <n v="100"/>
    <n v="16.6666666666667"/>
    <n v="137.71246006389799"/>
    <m/>
    <n v="65856.23"/>
    <x v="1"/>
    <n v="14674.2857"/>
    <x v="615"/>
    <x v="0"/>
    <m/>
  </r>
  <r>
    <d v="2023-04-11T01:45:41"/>
    <x v="1"/>
    <n v="3"/>
    <s v="CANO JIMENEZ ESNEIDER"/>
    <x v="9"/>
    <x v="3"/>
    <n v="262"/>
    <n v="21.8333333333333"/>
    <n v="275.42492012779599"/>
    <m/>
    <n v="131712.4601"/>
    <x v="0"/>
    <n v="14674.2857"/>
    <x v="615"/>
    <x v="0"/>
    <m/>
  </r>
  <r>
    <d v="2023-04-11T01:45:42"/>
    <x v="1"/>
    <n v="4"/>
    <s v="PUERTA BOJANERO JUAN CARLOS"/>
    <x v="3"/>
    <x v="0"/>
    <n v="180"/>
    <n v="18"/>
    <n v="229.52076677316299"/>
    <s v="1 Descuento (Despachadora Isabel) "/>
    <n v="109760.38340000001"/>
    <x v="0"/>
    <n v="14674.2857"/>
    <x v="615"/>
    <x v="0"/>
    <m/>
  </r>
  <r>
    <d v="2023-04-11T01:45:42"/>
    <x v="1"/>
    <n v="7"/>
    <s v="DE OSSA TORRES CARLOS ANDRES"/>
    <x v="1"/>
    <x v="3"/>
    <n v="286"/>
    <n v="26"/>
    <n v="252.47284345047899"/>
    <m/>
    <n v="120736.42170000001"/>
    <x v="1"/>
    <n v="14674.2857"/>
    <x v="615"/>
    <x v="0"/>
    <m/>
  </r>
  <r>
    <d v="2023-04-11T01:45:42"/>
    <x v="1"/>
    <n v="8"/>
    <s v="VACA FIERRO ROBINSON"/>
    <x v="9"/>
    <x v="0"/>
    <n v="295"/>
    <n v="24.5833333333333"/>
    <n v="275.42492012779599"/>
    <s v="1 Descuento (Propietario) "/>
    <n v="131712.4601"/>
    <x v="1"/>
    <n v="14674.2857"/>
    <x v="615"/>
    <x v="0"/>
    <m/>
  </r>
  <r>
    <d v="2023-04-11T01:45:42"/>
    <x v="1"/>
    <n v="10"/>
    <s v="PATIO MARIVEL"/>
    <x v="0"/>
    <x v="0"/>
    <n v="194"/>
    <n v="21.5555555555556"/>
    <n v="206.56869009584699"/>
    <m/>
    <n v="98784.345000000001"/>
    <x v="0"/>
    <n v="14674.2857"/>
    <x v="615"/>
    <x v="0"/>
    <m/>
  </r>
  <r>
    <d v="2023-04-11T01:45:42"/>
    <x v="9"/>
    <n v="11"/>
    <s v="MEJIA YEISON"/>
    <x v="0"/>
    <x v="0"/>
    <n v="217"/>
    <n v="24.1111111111111"/>
    <n v="206.56869009584699"/>
    <m/>
    <n v="98784.345000000001"/>
    <x v="0"/>
    <n v="14674.2857"/>
    <x v="615"/>
    <x v="0"/>
    <m/>
  </r>
  <r>
    <d v="2023-04-11T01:45:42"/>
    <x v="9"/>
    <n v="12"/>
    <s v="MORALES CASTAEDA JONNY EDISON"/>
    <x v="3"/>
    <x v="0"/>
    <n v="189"/>
    <n v="18.899999999999999"/>
    <n v="229.52076677316299"/>
    <m/>
    <n v="109760.38340000001"/>
    <x v="0"/>
    <n v="14674.2857"/>
    <x v="615"/>
    <x v="0"/>
    <m/>
  </r>
  <r>
    <d v="2023-04-11T01:45:43"/>
    <x v="9"/>
    <n v="13"/>
    <s v="VILLA RIOS JHON ANDERSON"/>
    <x v="3"/>
    <x v="3"/>
    <n v="208"/>
    <n v="20.8"/>
    <n v="229.52076677316299"/>
    <m/>
    <n v="109760.38340000001"/>
    <x v="0"/>
    <n v="14674.2857"/>
    <x v="615"/>
    <x v="0"/>
    <m/>
  </r>
  <r>
    <d v="2023-04-11T01:45:43"/>
    <x v="9"/>
    <n v="14"/>
    <s v="CARVAJAL SALAZAR HECTOR MARINO"/>
    <x v="9"/>
    <x v="0"/>
    <n v="253"/>
    <n v="21.0833333333333"/>
    <n v="275.42492012779599"/>
    <s v="2 Descuentos (Despachadora Isabel) "/>
    <n v="131712.4601"/>
    <x v="1"/>
    <n v="14674.2857"/>
    <x v="615"/>
    <x v="0"/>
    <m/>
  </r>
  <r>
    <d v="2023-04-11T01:45:43"/>
    <x v="9"/>
    <n v="16"/>
    <s v="HURTADO MADRID JUAN ESTEBAN"/>
    <x v="3"/>
    <x v="3"/>
    <n v="231"/>
    <n v="23.1"/>
    <n v="229.52076677316299"/>
    <s v="2 Descuentos (Usuarios desubicados) "/>
    <n v="109760.38340000001"/>
    <x v="0"/>
    <n v="14674.2857"/>
    <x v="615"/>
    <x v="0"/>
    <m/>
  </r>
  <r>
    <d v="2023-04-11T01:45:43"/>
    <x v="9"/>
    <n v="17"/>
    <s v="ESPINOZA CHAVARRIA GUILLERMO LEON"/>
    <x v="0"/>
    <x v="0"/>
    <n v="189"/>
    <n v="21"/>
    <n v="206.56869009584699"/>
    <s v="3 Descuentos (Usuarios desubixados y Despachador estiven) "/>
    <n v="98784.345000000001"/>
    <x v="0"/>
    <n v="14674.2857"/>
    <x v="615"/>
    <x v="0"/>
    <m/>
  </r>
  <r>
    <d v="2023-04-11T01:45:43"/>
    <x v="9"/>
    <n v="18"/>
    <s v="RENDON VIANA HUMBERTO DE JESUS"/>
    <x v="0"/>
    <x v="0"/>
    <n v="250"/>
    <n v="27.7777777777778"/>
    <n v="206.56869009584699"/>
    <s v="1 Descuento (Usuario desubicado) "/>
    <n v="98784.345000000001"/>
    <x v="0"/>
    <n v="14674.2857"/>
    <x v="615"/>
    <x v="0"/>
    <m/>
  </r>
  <r>
    <d v="2023-04-11T01:45:44"/>
    <x v="9"/>
    <n v="19"/>
    <s v="BERMUDEZ HERNAN"/>
    <x v="2"/>
    <x v="0"/>
    <n v="131"/>
    <n v="21.8333333333333"/>
    <n v="137.71246006389799"/>
    <m/>
    <n v="65856.23"/>
    <x v="0"/>
    <n v="14674.2857"/>
    <x v="615"/>
    <x v="0"/>
    <m/>
  </r>
  <r>
    <d v="2023-04-11T01:45:44"/>
    <x v="9"/>
    <n v="20"/>
    <s v="TABORDA ROJAS DIEGO ALEJANDRO"/>
    <x v="3"/>
    <x v="0"/>
    <n v="261"/>
    <n v="26.1"/>
    <n v="229.52076677316299"/>
    <m/>
    <n v="109760.38340000001"/>
    <x v="0"/>
    <n v="14674.2857"/>
    <x v="615"/>
    <x v="0"/>
    <m/>
  </r>
  <r>
    <d v="2023-04-11T01:45:44"/>
    <x v="1"/>
    <n v="21"/>
    <s v="MONSALVE OCAMPO EDISON GUSTAVO"/>
    <x v="8"/>
    <x v="0"/>
    <n v="134"/>
    <n v="26.8"/>
    <n v="114.760383386581"/>
    <m/>
    <n v="54880.191700000003"/>
    <x v="0"/>
    <n v="14674.2857"/>
    <x v="615"/>
    <x v="0"/>
    <m/>
  </r>
  <r>
    <d v="2023-04-11T01:45:44"/>
    <x v="1"/>
    <n v="22"/>
    <s v="QUIRAMA CASTAEDA JHON JADER"/>
    <x v="0"/>
    <x v="0"/>
    <n v="239"/>
    <n v="26.5555555555556"/>
    <n v="206.56869009584699"/>
    <m/>
    <n v="98784.345000000001"/>
    <x v="1"/>
    <n v="14674.2857"/>
    <x v="615"/>
    <x v="0"/>
    <m/>
  </r>
  <r>
    <d v="2023-04-11T01:45:44"/>
    <x v="1"/>
    <n v="23"/>
    <s v="LONDOO LOPERA DUVAN ANDRES"/>
    <x v="3"/>
    <x v="0"/>
    <n v="204"/>
    <n v="20.399999999999999"/>
    <n v="229.52076677316299"/>
    <s v="1 Descuento (Usuario desubicado) "/>
    <n v="109760.38340000001"/>
    <x v="2"/>
    <n v="14674.2857"/>
    <x v="615"/>
    <x v="0"/>
    <m/>
  </r>
  <r>
    <d v="2023-04-11T01:45:44"/>
    <x v="1"/>
    <n v="24"/>
    <s v="GRISALES VILLA DEIBY ALEJANDRO"/>
    <x v="3"/>
    <x v="0"/>
    <n v="233"/>
    <n v="23.3"/>
    <n v="229.52076677316299"/>
    <m/>
    <n v="109760.38340000001"/>
    <x v="0"/>
    <n v="14674.2857"/>
    <x v="615"/>
    <x v="0"/>
    <m/>
  </r>
  <r>
    <d v="2023-04-11T01:45:45"/>
    <x v="1"/>
    <n v="26"/>
    <s v="CIRO MARIN RODRIGO ALBERTO"/>
    <x v="0"/>
    <x v="0"/>
    <n v="187"/>
    <n v="20.7777777777778"/>
    <n v="206.56869009584699"/>
    <m/>
    <n v="98784.345000000001"/>
    <x v="0"/>
    <n v="14674.2857"/>
    <x v="615"/>
    <x v="0"/>
    <m/>
  </r>
  <r>
    <d v="2023-04-11T01:45:45"/>
    <x v="1"/>
    <n v="28"/>
    <s v="RIVERA ANGEL"/>
    <x v="3"/>
    <x v="0"/>
    <n v="218"/>
    <n v="21.8"/>
    <n v="229.52076677316299"/>
    <m/>
    <n v="109760.38340000001"/>
    <x v="0"/>
    <n v="14674.2857"/>
    <x v="615"/>
    <x v="0"/>
    <m/>
  </r>
  <r>
    <d v="2023-04-11T01:45:45"/>
    <x v="1"/>
    <n v="29"/>
    <s v="VERENZUELA MARTINEZ ALEXANDER"/>
    <x v="11"/>
    <x v="0"/>
    <n v="51"/>
    <n v="25.5"/>
    <n v="45.904153354632598"/>
    <m/>
    <n v="21952.076700000001"/>
    <x v="0"/>
    <n v="14674.2857"/>
    <x v="615"/>
    <x v="0"/>
    <m/>
  </r>
  <r>
    <d v="2023-04-11T01:45:45"/>
    <x v="9"/>
    <n v="31"/>
    <s v="DURANGO PAEZ GILDARDO"/>
    <x v="6"/>
    <x v="0"/>
    <n v="169"/>
    <n v="21.125"/>
    <n v="183.61661341852999"/>
    <s v="2 Descuentos (Jefe de ruta) "/>
    <n v="87808.306700000001"/>
    <x v="0"/>
    <n v="14674.2857"/>
    <x v="615"/>
    <x v="0"/>
    <m/>
  </r>
  <r>
    <d v="2023-04-11T01:45:45"/>
    <x v="9"/>
    <n v="32"/>
    <s v="JIMENEZ HERNANDEZ ESTEBAN CAMILO"/>
    <x v="6"/>
    <x v="0"/>
    <n v="205"/>
    <n v="25.625"/>
    <n v="183.61661341852999"/>
    <m/>
    <n v="87808.306700000001"/>
    <x v="0"/>
    <n v="14674.2857"/>
    <x v="615"/>
    <x v="0"/>
    <m/>
  </r>
  <r>
    <d v="2023-04-11T01:45:46"/>
    <x v="9"/>
    <n v="33"/>
    <s v="PINO YEISON"/>
    <x v="1"/>
    <x v="3"/>
    <n v="212"/>
    <n v="19.272727272727298"/>
    <n v="252.47284345047899"/>
    <m/>
    <n v="120736.42170000001"/>
    <x v="0"/>
    <n v="14674.2857"/>
    <x v="615"/>
    <x v="0"/>
    <m/>
  </r>
  <r>
    <d v="2023-04-11T01:45:46"/>
    <x v="9"/>
    <n v="34"/>
    <s v="MONTOYA OSPINA GILBERTO ANTONIO"/>
    <x v="1"/>
    <x v="0"/>
    <n v="295"/>
    <n v="26.818181818181799"/>
    <n v="252.47284345047899"/>
    <m/>
    <n v="120736.42170000001"/>
    <x v="0"/>
    <n v="14674.2857"/>
    <x v="615"/>
    <x v="0"/>
    <m/>
  </r>
  <r>
    <d v="2023-04-11T01:45:46"/>
    <x v="9"/>
    <n v="35"/>
    <s v="GRISALES VILLA JUAN DAVID"/>
    <x v="3"/>
    <x v="0"/>
    <n v="207"/>
    <n v="20.7"/>
    <n v="229.52076677316299"/>
    <s v="1 Descuento (Usuario desubicado) "/>
    <n v="109760.38340000001"/>
    <x v="1"/>
    <n v="14674.2857"/>
    <x v="615"/>
    <x v="0"/>
    <m/>
  </r>
  <r>
    <d v="2023-04-11T01:45:46"/>
    <x v="9"/>
    <n v="36"/>
    <s v="MARTINEZ CHAVERRA LUIS NORBERTO"/>
    <x v="3"/>
    <x v="0"/>
    <n v="241"/>
    <n v="24.1"/>
    <n v="229.52076677316299"/>
    <m/>
    <n v="109760.38340000001"/>
    <x v="0"/>
    <n v="14674.2857"/>
    <x v="615"/>
    <x v="0"/>
    <m/>
  </r>
  <r>
    <d v="2023-04-11T01:45:46"/>
    <x v="9"/>
    <n v="37"/>
    <s v="PIEDRAHITA MADRID SANTIAGO"/>
    <x v="4"/>
    <x v="0"/>
    <n v="204"/>
    <n v="29.1428571428571"/>
    <n v="160.66453674121399"/>
    <m/>
    <n v="76832.268400000001"/>
    <x v="1"/>
    <n v="14674.2857"/>
    <x v="615"/>
    <x v="0"/>
    <m/>
  </r>
  <r>
    <d v="2023-04-11T01:45:46"/>
    <x v="9"/>
    <n v="38"/>
    <s v="GOMEZ FABIAN"/>
    <x v="1"/>
    <x v="3"/>
    <n v="243"/>
    <n v="22.090909090909101"/>
    <n v="252.47284345047899"/>
    <m/>
    <n v="120736.42170000001"/>
    <x v="0"/>
    <n v="14674.2857"/>
    <x v="615"/>
    <x v="0"/>
    <m/>
  </r>
  <r>
    <d v="2023-04-11T01:45:47"/>
    <x v="9"/>
    <n v="39"/>
    <s v="ORTEGA ARROYAVE JUAN PABLO"/>
    <x v="8"/>
    <x v="0"/>
    <n v="114"/>
    <n v="22.8"/>
    <n v="114.760383386581"/>
    <m/>
    <n v="54880.191700000003"/>
    <x v="0"/>
    <n v="14674.2857"/>
    <x v="615"/>
    <x v="0"/>
    <m/>
  </r>
  <r>
    <d v="2023-04-11T01:45:47"/>
    <x v="9"/>
    <n v="40"/>
    <s v="OCAMPO OCAMPO ANTONIO JOSE"/>
    <x v="1"/>
    <x v="0"/>
    <n v="254"/>
    <n v="23.090909090909101"/>
    <n v="252.47284345047899"/>
    <s v="1 Descuento (Despachador estiven) "/>
    <n v="120736.42170000001"/>
    <x v="0"/>
    <n v="14674.2857"/>
    <x v="615"/>
    <x v="0"/>
    <m/>
  </r>
  <r>
    <d v="2023-04-11T01:45:47"/>
    <x v="9"/>
    <n v="41"/>
    <s v="GARCIA DAVID WILSON ALBERTO"/>
    <x v="3"/>
    <x v="0"/>
    <n v="260"/>
    <n v="26"/>
    <n v="229.52076677316299"/>
    <m/>
    <n v="109760.38340000001"/>
    <x v="1"/>
    <n v="14674.2857"/>
    <x v="615"/>
    <x v="0"/>
    <m/>
  </r>
  <r>
    <d v="2023-04-12T02:05:28"/>
    <x v="9"/>
    <n v="1"/>
    <s v="RUA DANIEL"/>
    <x v="0"/>
    <x v="0"/>
    <n v="273"/>
    <n v="30.3333333333333"/>
    <n v="215.20458265139101"/>
    <m/>
    <n v="103102.2913"/>
    <x v="0"/>
    <n v="14263.8889"/>
    <x v="616"/>
    <x v="0"/>
    <m/>
  </r>
  <r>
    <d v="2023-04-12T02:05:28"/>
    <x v="9"/>
    <n v="3"/>
    <s v="CANO JIMENEZ ESNEIDER"/>
    <x v="8"/>
    <x v="3"/>
    <n v="109"/>
    <n v="21.8"/>
    <n v="119.55810147299501"/>
    <s v="1 Descuento (Usuario desubicado) "/>
    <n v="57279.0507"/>
    <x v="0"/>
    <n v="14263.8889"/>
    <x v="616"/>
    <x v="0"/>
    <m/>
  </r>
  <r>
    <d v="2023-04-12T02:05:28"/>
    <x v="9"/>
    <n v="4"/>
    <s v="PUERTA BOJANERO JUAN CARLOS"/>
    <x v="4"/>
    <x v="3"/>
    <n v="160"/>
    <n v="22.8571428571429"/>
    <n v="167.381342062193"/>
    <s v="1 Descuento (Despachador estiven) "/>
    <n v="80190.671000000002"/>
    <x v="0"/>
    <n v="14263.8889"/>
    <x v="616"/>
    <x v="0"/>
    <m/>
  </r>
  <r>
    <d v="2023-04-12T02:05:29"/>
    <x v="9"/>
    <n v="6"/>
    <s v="LOPERA AGUDELO LUIS FRANCISCO"/>
    <x v="0"/>
    <x v="3"/>
    <n v="250"/>
    <n v="27.7777777777778"/>
    <n v="215.20458265139101"/>
    <s v="FERNEY CIRO Realiz 5 viajes donde moviliz 131 Usuarios "/>
    <n v="103102.2913"/>
    <x v="0"/>
    <n v="14263.8889"/>
    <x v="616"/>
    <x v="0"/>
    <m/>
  </r>
  <r>
    <d v="2023-04-12T02:05:29"/>
    <x v="9"/>
    <n v="7"/>
    <s v="DE OSSA TORRES CARLOS ANDRES"/>
    <x v="1"/>
    <x v="3"/>
    <n v="261"/>
    <n v="23.727272727272702"/>
    <n v="263.02782324058899"/>
    <m/>
    <n v="126013.91160000001"/>
    <x v="1"/>
    <n v="14263.8889"/>
    <x v="616"/>
    <x v="0"/>
    <m/>
  </r>
  <r>
    <d v="2023-04-12T02:05:29"/>
    <x v="9"/>
    <n v="8"/>
    <s v="VACA FIERRO ROBINSON"/>
    <x v="1"/>
    <x v="0"/>
    <n v="272"/>
    <n v="24.727272727272702"/>
    <n v="263.02782324058899"/>
    <s v="3 Descuentos (Usuarios desubicados y Conduct)  "/>
    <n v="126013.91160000001"/>
    <x v="1"/>
    <n v="14263.8889"/>
    <x v="616"/>
    <x v="0"/>
    <m/>
  </r>
  <r>
    <d v="2023-04-12T02:05:29"/>
    <x v="9"/>
    <n v="10"/>
    <s v="PATIO MARIVEL"/>
    <x v="10"/>
    <x v="0"/>
    <n v="74"/>
    <n v="21.1428571428571"/>
    <n v="83.690671031096599"/>
    <m/>
    <n v="40095.335500000001"/>
    <x v="0"/>
    <n v="14263.8889"/>
    <x v="616"/>
    <x v="0"/>
    <m/>
  </r>
  <r>
    <d v="2023-04-12T02:05:29"/>
    <x v="1"/>
    <n v="11"/>
    <s v="MEJIA YEISON"/>
    <x v="0"/>
    <x v="0"/>
    <n v="213"/>
    <n v="23.6666666666667"/>
    <n v="215.20458265139101"/>
    <m/>
    <n v="103102.2913"/>
    <x v="0"/>
    <n v="14263.8889"/>
    <x v="616"/>
    <x v="0"/>
    <m/>
  </r>
  <r>
    <d v="2023-04-12T02:05:30"/>
    <x v="1"/>
    <n v="12"/>
    <s v="MORALES CASTAEDA JONNY EDISON"/>
    <x v="2"/>
    <x v="1"/>
    <n v="129"/>
    <n v="21.5"/>
    <n v="143.469721767594"/>
    <m/>
    <n v="68734.8609"/>
    <x v="0"/>
    <n v="14263.8889"/>
    <x v="616"/>
    <x v="0"/>
    <m/>
  </r>
  <r>
    <d v="2023-04-12T02:05:30"/>
    <x v="1"/>
    <n v="13"/>
    <s v="DAVILA VELEZ JHON ESTIVEN"/>
    <x v="6"/>
    <x v="3"/>
    <n v="211"/>
    <n v="26.375"/>
    <n v="191.292962356792"/>
    <m/>
    <n v="91646.481199999995"/>
    <x v="0"/>
    <n v="14263.8889"/>
    <x v="616"/>
    <x v="0"/>
    <m/>
  </r>
  <r>
    <d v="2023-04-12T02:05:30"/>
    <x v="1"/>
    <n v="14"/>
    <s v="CARVAJAL SALAZAR HECTOR MARINO"/>
    <x v="12"/>
    <x v="3"/>
    <n v="248"/>
    <n v="19.076923076923102"/>
    <n v="310.85106382978699"/>
    <s v="1 Descuento (Usuario con movilidad reducida)"/>
    <n v="148925.5319"/>
    <x v="1"/>
    <n v="14263.8889"/>
    <x v="616"/>
    <x v="0"/>
    <m/>
  </r>
  <r>
    <d v="2023-04-12T02:05:30"/>
    <x v="1"/>
    <n v="16"/>
    <s v="HURTADO MADRID JUAN ESTEBAN"/>
    <x v="3"/>
    <x v="0"/>
    <n v="249"/>
    <n v="24.9"/>
    <n v="239.11620294599001"/>
    <m/>
    <n v="114558.1015"/>
    <x v="0"/>
    <n v="14263.8889"/>
    <x v="616"/>
    <x v="0"/>
    <m/>
  </r>
  <r>
    <d v="2023-04-12T02:05:30"/>
    <x v="1"/>
    <n v="17"/>
    <s v="ESPINOZA CHAVARRIA GUILLERMO LEON"/>
    <x v="6"/>
    <x v="0"/>
    <n v="162"/>
    <n v="20.25"/>
    <n v="191.292962356792"/>
    <m/>
    <n v="91646.481199999995"/>
    <x v="0"/>
    <n v="14263.8889"/>
    <x v="616"/>
    <x v="0"/>
    <m/>
  </r>
  <r>
    <d v="2023-04-12T02:05:31"/>
    <x v="1"/>
    <n v="18"/>
    <s v="RENDON VIANA HUMBERTO DE JESUS"/>
    <x v="9"/>
    <x v="3"/>
    <n v="286"/>
    <n v="23.8333333333333"/>
    <n v="286.93944353518799"/>
    <m/>
    <n v="137469.7218"/>
    <x v="0"/>
    <n v="14263.8889"/>
    <x v="616"/>
    <x v="0"/>
    <m/>
  </r>
  <r>
    <d v="2023-04-12T02:05:31"/>
    <x v="1"/>
    <n v="19"/>
    <s v="BERMUDEZ HERNAN"/>
    <x v="10"/>
    <x v="3"/>
    <n v="92"/>
    <n v="23"/>
    <n v="95.646481178396101"/>
    <m/>
    <n v="45823.240599999997"/>
    <x v="0"/>
    <n v="14263.8889"/>
    <x v="616"/>
    <x v="0"/>
    <m/>
  </r>
  <r>
    <d v="2023-04-12T02:05:31"/>
    <x v="1"/>
    <n v="20"/>
    <s v="TABORDA ROJAS DIEGO ALEJANDRO"/>
    <x v="1"/>
    <x v="3"/>
    <n v="272"/>
    <n v="24.727272727272702"/>
    <n v="263.02782324058899"/>
    <s v="4 Descuentos (2 Despachadora Isabel y Usuarios desubicados) "/>
    <n v="126013.91160000001"/>
    <x v="0"/>
    <n v="14263.8889"/>
    <x v="616"/>
    <x v="0"/>
    <m/>
  </r>
  <r>
    <d v="2023-04-12T02:05:31"/>
    <x v="9"/>
    <n v="21"/>
    <s v="MONSALVE OCAMPO EDISON GUSTAVO"/>
    <x v="11"/>
    <x v="0"/>
    <n v="27"/>
    <n v="13.5"/>
    <n v="47.823240589198001"/>
    <m/>
    <n v="22911.620299999999"/>
    <x v="0"/>
    <n v="14263.8889"/>
    <x v="616"/>
    <x v="0"/>
    <m/>
  </r>
  <r>
    <d v="2023-04-12T02:05:31"/>
    <x v="9"/>
    <n v="22"/>
    <s v="VILLA RIOS JHON ANDERSON"/>
    <x v="6"/>
    <x v="0"/>
    <n v="214"/>
    <n v="26.75"/>
    <n v="191.292962356792"/>
    <m/>
    <n v="91646.481199999995"/>
    <x v="1"/>
    <n v="14263.8889"/>
    <x v="616"/>
    <x v="0"/>
    <m/>
  </r>
  <r>
    <d v="2023-04-12T02:05:32"/>
    <x v="9"/>
    <n v="23"/>
    <s v="LONDOO LOPERA DUVAN ANDRES"/>
    <x v="6"/>
    <x v="1"/>
    <n v="193"/>
    <n v="24.125"/>
    <n v="191.292962356792"/>
    <m/>
    <n v="91646.481199999995"/>
    <x v="2"/>
    <n v="14263.8889"/>
    <x v="616"/>
    <x v="0"/>
    <m/>
  </r>
  <r>
    <d v="2023-04-12T02:05:32"/>
    <x v="9"/>
    <n v="24"/>
    <s v="GRISALES VILLA DEIBY ALEJANDRO"/>
    <x v="3"/>
    <x v="0"/>
    <n v="249"/>
    <n v="24.9"/>
    <n v="239.11620294599001"/>
    <m/>
    <n v="114558.1015"/>
    <x v="0"/>
    <n v="14263.8889"/>
    <x v="616"/>
    <x v="0"/>
    <m/>
  </r>
  <r>
    <d v="2023-04-12T02:05:32"/>
    <x v="9"/>
    <n v="25"/>
    <s v="HOYOS HENAO SANTIAGO"/>
    <x v="0"/>
    <x v="0"/>
    <n v="273"/>
    <n v="30.3333333333333"/>
    <n v="215.20458265139101"/>
    <m/>
    <n v="103102.2913"/>
    <x v="1"/>
    <n v="14263.8889"/>
    <x v="616"/>
    <x v="0"/>
    <m/>
  </r>
  <r>
    <d v="2023-04-12T02:05:32"/>
    <x v="9"/>
    <n v="26"/>
    <s v="CIRO MARIN RODRIGO ALBERTO"/>
    <x v="3"/>
    <x v="0"/>
    <n v="225"/>
    <n v="22.5"/>
    <n v="239.11620294599001"/>
    <s v="4 Descuentos (Usuarios desubicados) "/>
    <n v="114558.1015"/>
    <x v="0"/>
    <n v="14263.8889"/>
    <x v="616"/>
    <x v="0"/>
    <m/>
  </r>
  <r>
    <d v="2023-04-12T02:05:32"/>
    <x v="9"/>
    <n v="27"/>
    <s v="DURANGO DAVID JOSE"/>
    <x v="6"/>
    <x v="0"/>
    <n v="204"/>
    <n v="24"/>
    <n v="203.24877250409199"/>
    <m/>
    <n v="97374.386299999998"/>
    <x v="0"/>
    <n v="14263.8889"/>
    <x v="616"/>
    <x v="0"/>
    <m/>
  </r>
  <r>
    <d v="2023-04-12T02:05:33"/>
    <x v="9"/>
    <n v="28"/>
    <s v="RIVERA ANGEL"/>
    <x v="0"/>
    <x v="0"/>
    <n v="201"/>
    <n v="22.3333333333333"/>
    <n v="215.20458265139101"/>
    <m/>
    <n v="103102.2913"/>
    <x v="0"/>
    <n v="14263.8889"/>
    <x v="616"/>
    <x v="0"/>
    <m/>
  </r>
  <r>
    <d v="2023-04-12T02:05:33"/>
    <x v="9"/>
    <n v="29"/>
    <s v="VERENZUELA MARTINEZ ALEXANDER"/>
    <x v="0"/>
    <x v="0"/>
    <n v="199"/>
    <n v="22.1111111111111"/>
    <n v="215.20458265139101"/>
    <s v="1 Descuento (Despachador estiven) "/>
    <n v="103102.2913"/>
    <x v="0"/>
    <n v="14263.8889"/>
    <x v="616"/>
    <x v="0"/>
    <m/>
  </r>
  <r>
    <d v="2023-04-12T02:05:33"/>
    <x v="9"/>
    <n v="31"/>
    <s v="DURANGO PAEZ GILDARDO"/>
    <x v="0"/>
    <x v="0"/>
    <n v="244"/>
    <n v="27.1111111111111"/>
    <n v="215.20458265139101"/>
    <m/>
    <n v="103102.2913"/>
    <x v="0"/>
    <n v="14263.8889"/>
    <x v="616"/>
    <x v="0"/>
    <m/>
  </r>
  <r>
    <d v="2023-04-12T02:05:33"/>
    <x v="1"/>
    <n v="33"/>
    <s v="PINO YEISON"/>
    <x v="9"/>
    <x v="0"/>
    <n v="278"/>
    <n v="23.1666666666667"/>
    <n v="286.93944353518799"/>
    <m/>
    <n v="137469.7218"/>
    <x v="0"/>
    <n v="14263.8889"/>
    <x v="616"/>
    <x v="0"/>
    <m/>
  </r>
  <r>
    <d v="2023-04-12T02:05:33"/>
    <x v="1"/>
    <n v="34"/>
    <s v="MONTOYA OSPINA GILBERTO ANTONIO"/>
    <x v="1"/>
    <x v="0"/>
    <n v="284"/>
    <n v="25.818181818181799"/>
    <n v="263.02782324058899"/>
    <m/>
    <n v="126013.91160000001"/>
    <x v="0"/>
    <n v="14263.8889"/>
    <x v="616"/>
    <x v="0"/>
    <m/>
  </r>
  <r>
    <d v="2023-04-12T02:05:34"/>
    <x v="1"/>
    <n v="35"/>
    <s v="GRISALES VILLA JUAN DAVID"/>
    <x v="12"/>
    <x v="3"/>
    <n v="290"/>
    <n v="22.307692307692299"/>
    <n v="310.85106382978699"/>
    <s v="1 Descuento (Despachadora Isabel) "/>
    <n v="148925.5319"/>
    <x v="1"/>
    <n v="14263.8889"/>
    <x v="616"/>
    <x v="0"/>
    <m/>
  </r>
  <r>
    <d v="2023-04-12T02:05:34"/>
    <x v="1"/>
    <n v="36"/>
    <s v="MARTINEZ CHAVERRA LUIS NORBERTO"/>
    <x v="1"/>
    <x v="0"/>
    <n v="257"/>
    <n v="23.363636363636399"/>
    <n v="263.02782324058899"/>
    <m/>
    <n v="126013.91160000001"/>
    <x v="0"/>
    <n v="14263.8889"/>
    <x v="616"/>
    <x v="0"/>
    <m/>
  </r>
  <r>
    <d v="2023-04-12T02:05:34"/>
    <x v="1"/>
    <n v="37"/>
    <s v="PIEDRAHITA MADRID SANTIAGO"/>
    <x v="6"/>
    <x v="0"/>
    <n v="187"/>
    <n v="23.375"/>
    <n v="191.292962356792"/>
    <m/>
    <n v="91646.481199999995"/>
    <x v="1"/>
    <n v="14263.8889"/>
    <x v="616"/>
    <x v="0"/>
    <m/>
  </r>
  <r>
    <d v="2023-04-12T02:05:34"/>
    <x v="1"/>
    <n v="38"/>
    <s v="GOMEZ FABIAN"/>
    <x v="10"/>
    <x v="1"/>
    <n v="106"/>
    <n v="26.5"/>
    <n v="95.646481178396101"/>
    <m/>
    <n v="45823.240599999997"/>
    <x v="0"/>
    <n v="14263.8889"/>
    <x v="616"/>
    <x v="0"/>
    <m/>
  </r>
  <r>
    <d v="2023-04-12T02:05:34"/>
    <x v="1"/>
    <n v="39"/>
    <s v="ORTEGA ARROYAVE JUAN PABLO"/>
    <x v="6"/>
    <x v="0"/>
    <n v="159"/>
    <n v="18.705882352941199"/>
    <n v="203.24877250409199"/>
    <m/>
    <n v="97374.386299999998"/>
    <x v="0"/>
    <n v="14263.8889"/>
    <x v="616"/>
    <x v="0"/>
    <m/>
  </r>
  <r>
    <d v="2023-04-12T02:05:35"/>
    <x v="1"/>
    <n v="40"/>
    <s v="OCAMPO OCAMPO ANTONIO JOSE"/>
    <x v="3"/>
    <x v="0"/>
    <n v="222"/>
    <n v="22.2"/>
    <n v="239.11620294599001"/>
    <m/>
    <n v="114558.1015"/>
    <x v="0"/>
    <n v="14263.8889"/>
    <x v="616"/>
    <x v="0"/>
    <m/>
  </r>
  <r>
    <d v="2023-04-12T02:05:35"/>
    <x v="1"/>
    <n v="41"/>
    <s v="GARCIA DAVID WILSON ALBERTO"/>
    <x v="0"/>
    <x v="0"/>
    <n v="232"/>
    <n v="25.7777777777778"/>
    <n v="215.20458265139101"/>
    <m/>
    <n v="103102.2913"/>
    <x v="1"/>
    <n v="14263.8889"/>
    <x v="616"/>
    <x v="0"/>
    <m/>
  </r>
  <r>
    <d v="2023-04-13T02:08:51"/>
    <x v="1"/>
    <n v="1"/>
    <s v="RUA DANIEL"/>
    <x v="1"/>
    <x v="0"/>
    <n v="186"/>
    <n v="16.909090909090899"/>
    <n v="254.78571428571399"/>
    <s v="4 Descuentos (3 Conduct y jefe de ruta) "/>
    <n v="121892.85709999999"/>
    <x v="0"/>
    <n v="14922.2222"/>
    <x v="617"/>
    <x v="0"/>
    <m/>
  </r>
  <r>
    <d v="2023-04-13T02:08:51"/>
    <x v="1"/>
    <n v="2"/>
    <s v="DAVID TORRES GEIDER"/>
    <x v="0"/>
    <x v="0"/>
    <n v="165"/>
    <n v="18.3333333333333"/>
    <n v="208.46103896103901"/>
    <m/>
    <n v="99730.519499999995"/>
    <x v="1"/>
    <n v="14922.2222"/>
    <x v="617"/>
    <x v="0"/>
    <m/>
  </r>
  <r>
    <d v="2023-04-13T02:08:51"/>
    <x v="1"/>
    <n v="3"/>
    <s v="CANO JIMENEZ ESNEIDER"/>
    <x v="0"/>
    <x v="3"/>
    <n v="181"/>
    <n v="20.1111111111111"/>
    <n v="208.46103896103901"/>
    <m/>
    <n v="99730.519499999995"/>
    <x v="0"/>
    <n v="14922.2222"/>
    <x v="617"/>
    <x v="0"/>
    <m/>
  </r>
  <r>
    <d v="2023-04-13T02:08:52"/>
    <x v="1"/>
    <n v="4"/>
    <s v="PUERTA BOJANERO JUAN CARLOS"/>
    <x v="0"/>
    <x v="0"/>
    <n v="225"/>
    <n v="25"/>
    <n v="208.46103896103901"/>
    <m/>
    <n v="99730.519499999995"/>
    <x v="0"/>
    <n v="14922.2222"/>
    <x v="617"/>
    <x v="0"/>
    <m/>
  </r>
  <r>
    <d v="2023-04-13T02:08:52"/>
    <x v="1"/>
    <n v="6"/>
    <s v="CIRO ALEXANDER"/>
    <x v="9"/>
    <x v="3"/>
    <n v="306"/>
    <n v="25.5"/>
    <n v="277.94805194805201"/>
    <m/>
    <n v="132974.02600000001"/>
    <x v="0"/>
    <n v="14922.2222"/>
    <x v="617"/>
    <x v="0"/>
    <m/>
  </r>
  <r>
    <d v="2023-04-13T02:08:52"/>
    <x v="1"/>
    <n v="7"/>
    <s v="DE OSSA TORRES CARLOS ANDRES"/>
    <x v="0"/>
    <x v="0"/>
    <n v="231"/>
    <n v="25.6666666666667"/>
    <n v="208.46103896103901"/>
    <m/>
    <n v="99730.519499999995"/>
    <x v="1"/>
    <n v="14922.2222"/>
    <x v="617"/>
    <x v="0"/>
    <m/>
  </r>
  <r>
    <d v="2023-04-13T02:08:52"/>
    <x v="1"/>
    <n v="8"/>
    <s v="VACA FIERRO ROBINSON"/>
    <x v="6"/>
    <x v="0"/>
    <n v="192"/>
    <n v="25.6"/>
    <n v="173.71753246753201"/>
    <s v="7 Descuentos (Incidente con Usuarios, Jefe de ruta y Propietario) "/>
    <n v="83108.766199999998"/>
    <x v="1"/>
    <n v="14922.2222"/>
    <x v="617"/>
    <x v="0"/>
    <m/>
  </r>
  <r>
    <d v="2023-04-13T02:08:52"/>
    <x v="1"/>
    <n v="10"/>
    <s v="PATIO MARIVEL"/>
    <x v="3"/>
    <x v="0"/>
    <n v="229"/>
    <n v="22.9"/>
    <n v="231.623376623377"/>
    <m/>
    <n v="110811.68829999999"/>
    <x v="0"/>
    <n v="14922.2222"/>
    <x v="617"/>
    <x v="0"/>
    <m/>
  </r>
  <r>
    <d v="2023-04-13T02:08:52"/>
    <x v="9"/>
    <n v="11"/>
    <s v="MEJIA YEISON"/>
    <x v="0"/>
    <x v="3"/>
    <n v="215"/>
    <n v="23.8888888888889"/>
    <n v="208.46103896103901"/>
    <m/>
    <n v="99730.519499999995"/>
    <x v="0"/>
    <n v="14922.2222"/>
    <x v="617"/>
    <x v="0"/>
    <m/>
  </r>
  <r>
    <d v="2023-04-13T02:08:53"/>
    <x v="9"/>
    <n v="12"/>
    <s v="MORALES CASTAEDA JONNY EDISON"/>
    <x v="3"/>
    <x v="0"/>
    <n v="255"/>
    <n v="25.5"/>
    <n v="231.623376623377"/>
    <m/>
    <n v="110811.68829999999"/>
    <x v="0"/>
    <n v="14922.2222"/>
    <x v="617"/>
    <x v="0"/>
    <m/>
  </r>
  <r>
    <d v="2023-04-13T02:08:53"/>
    <x v="9"/>
    <n v="13"/>
    <s v="DAVILA VELEZ JHON ESTIVEN"/>
    <x v="0"/>
    <x v="0"/>
    <n v="216"/>
    <n v="24"/>
    <n v="208.46103896103901"/>
    <m/>
    <n v="99730.519499999995"/>
    <x v="0"/>
    <n v="14922.2222"/>
    <x v="617"/>
    <x v="0"/>
    <m/>
  </r>
  <r>
    <d v="2023-04-13T02:08:53"/>
    <x v="9"/>
    <n v="14"/>
    <s v="LONDOO ORTIZ ARNOLD DAVID"/>
    <x v="3"/>
    <x v="0"/>
    <n v="264"/>
    <n v="26.4"/>
    <n v="231.623376623377"/>
    <s v="2 Descuentos (Usuarios desubicados) "/>
    <n v="110811.68829999999"/>
    <x v="1"/>
    <n v="14922.2222"/>
    <x v="617"/>
    <x v="0"/>
    <m/>
  </r>
  <r>
    <d v="2023-04-13T02:08:53"/>
    <x v="9"/>
    <n v="16"/>
    <s v="HURTADO MADRID JUAN ESTEBAN"/>
    <x v="1"/>
    <x v="0"/>
    <n v="266"/>
    <n v="24.181818181818201"/>
    <n v="254.78571428571399"/>
    <m/>
    <n v="121892.85709999999"/>
    <x v="0"/>
    <n v="14922.2222"/>
    <x v="617"/>
    <x v="0"/>
    <m/>
  </r>
  <r>
    <d v="2023-04-13T02:08:53"/>
    <x v="9"/>
    <n v="17"/>
    <s v="FRANCO BRAVO JHOAN FERNANDO"/>
    <x v="6"/>
    <x v="3"/>
    <n v="166"/>
    <n v="20.75"/>
    <n v="185.29870129870099"/>
    <s v="1 Descuento (Usuario desubicado)"/>
    <n v="88649.350600000005"/>
    <x v="0"/>
    <n v="14922.2222"/>
    <x v="617"/>
    <x v="0"/>
    <m/>
  </r>
  <r>
    <d v="2023-04-13T02:08:53"/>
    <x v="9"/>
    <n v="18"/>
    <s v="RENDON VIANA HUMBERTO DE JESUS"/>
    <x v="0"/>
    <x v="0"/>
    <n v="209"/>
    <n v="23.2222222222222"/>
    <n v="208.46103896103901"/>
    <m/>
    <n v="99730.519499999995"/>
    <x v="0"/>
    <n v="14922.2222"/>
    <x v="617"/>
    <x v="0"/>
    <m/>
  </r>
  <r>
    <d v="2023-04-13T02:08:53"/>
    <x v="9"/>
    <n v="19"/>
    <s v="BERMUDEZ HERNAN"/>
    <x v="10"/>
    <x v="3"/>
    <n v="63"/>
    <n v="15.75"/>
    <n v="92.649350649350694"/>
    <m/>
    <n v="44324.675300000003"/>
    <x v="0"/>
    <n v="14922.2222"/>
    <x v="617"/>
    <x v="0"/>
    <m/>
  </r>
  <r>
    <d v="2023-04-13T02:08:54"/>
    <x v="1"/>
    <n v="20"/>
    <s v="TABORDA ROJAS DIEGO ALEJANDRO"/>
    <x v="2"/>
    <x v="0"/>
    <n v="162"/>
    <n v="27"/>
    <n v="138.97402597402601"/>
    <m/>
    <n v="66487.013000000006"/>
    <x v="0"/>
    <n v="14922.2222"/>
    <x v="617"/>
    <x v="0"/>
    <m/>
  </r>
  <r>
    <d v="2023-04-13T02:08:54"/>
    <x v="1"/>
    <n v="21"/>
    <s v="MONSALVE OCAMPO EDISON GUSTAVO"/>
    <x v="8"/>
    <x v="1"/>
    <n v="102"/>
    <n v="20.399999999999999"/>
    <n v="115.811688311688"/>
    <m/>
    <n v="55405.8442"/>
    <x v="0"/>
    <n v="14922.2222"/>
    <x v="617"/>
    <x v="0"/>
    <m/>
  </r>
  <r>
    <d v="2023-04-13T02:08:54"/>
    <x v="1"/>
    <n v="22"/>
    <s v="QUIRAMA CASTAEDA JHON JADER"/>
    <x v="0"/>
    <x v="0"/>
    <n v="207"/>
    <n v="23"/>
    <n v="208.46103896103901"/>
    <s v="9 Descuentos (Transbordo veh 08) "/>
    <n v="99730.519499999995"/>
    <x v="1"/>
    <n v="14922.2222"/>
    <x v="617"/>
    <x v="0"/>
    <m/>
  </r>
  <r>
    <d v="2023-04-13T02:08:54"/>
    <x v="1"/>
    <n v="24"/>
    <s v="GRISALES VILLA DEIBY ALEJANDRO"/>
    <x v="6"/>
    <x v="1"/>
    <n v="182"/>
    <n v="22.75"/>
    <n v="185.29870129870099"/>
    <s v="3 Descuentos (Usuarios desubicados) "/>
    <n v="88649.350600000005"/>
    <x v="0"/>
    <n v="14922.2222"/>
    <x v="617"/>
    <x v="0"/>
    <m/>
  </r>
  <r>
    <d v="2023-04-13T02:08:54"/>
    <x v="1"/>
    <n v="25"/>
    <s v="HOYOS HENAO SANTIAGO"/>
    <x v="11"/>
    <x v="0"/>
    <n v="35"/>
    <n v="17.5"/>
    <n v="46.324675324675297"/>
    <m/>
    <n v="22162.3377"/>
    <x v="1"/>
    <n v="14922.2222"/>
    <x v="617"/>
    <x v="0"/>
    <m/>
  </r>
  <r>
    <d v="2023-04-13T02:08:54"/>
    <x v="1"/>
    <n v="26"/>
    <s v="CIRO MARIN RODRIGO ALBERTO"/>
    <x v="0"/>
    <x v="0"/>
    <n v="192"/>
    <n v="21.3333333333333"/>
    <n v="208.46103896103901"/>
    <s v="2 Descuentos (Usuarios desubicados) "/>
    <n v="99730.519499999995"/>
    <x v="0"/>
    <n v="14922.2222"/>
    <x v="617"/>
    <x v="0"/>
    <m/>
  </r>
  <r>
    <d v="2023-04-13T02:08:54"/>
    <x v="1"/>
    <n v="27"/>
    <s v="DURANGO DAVID JOSE"/>
    <x v="3"/>
    <x v="0"/>
    <n v="213"/>
    <n v="21.3"/>
    <n v="231.623376623377"/>
    <s v="1 Descuento (Propietario) "/>
    <n v="110811.68829999999"/>
    <x v="0"/>
    <n v="14922.2222"/>
    <x v="617"/>
    <x v="0"/>
    <m/>
  </r>
  <r>
    <d v="2023-04-13T02:08:55"/>
    <x v="1"/>
    <n v="28"/>
    <s v="RIVERA ANGEL"/>
    <x v="3"/>
    <x v="0"/>
    <n v="210"/>
    <n v="21"/>
    <n v="231.623376623377"/>
    <m/>
    <n v="110811.68829999999"/>
    <x v="0"/>
    <n v="14922.2222"/>
    <x v="617"/>
    <x v="0"/>
    <m/>
  </r>
  <r>
    <d v="2023-04-13T02:08:55"/>
    <x v="1"/>
    <n v="29"/>
    <s v="VERENZUELA MARTINEZ ALEXANDER"/>
    <x v="3"/>
    <x v="1"/>
    <n v="248"/>
    <n v="24.8"/>
    <n v="231.623376623377"/>
    <m/>
    <n v="110811.68829999999"/>
    <x v="0"/>
    <n v="14922.2222"/>
    <x v="617"/>
    <x v="0"/>
    <m/>
  </r>
  <r>
    <d v="2023-04-13T02:08:55"/>
    <x v="9"/>
    <n v="31"/>
    <s v="DURANGO PAEZ GILDARDO"/>
    <x v="2"/>
    <x v="0"/>
    <n v="137"/>
    <n v="24.909090909090899"/>
    <n v="127.392857142857"/>
    <m/>
    <n v="60946.428599999999"/>
    <x v="0"/>
    <n v="14922.2222"/>
    <x v="617"/>
    <x v="0"/>
    <m/>
  </r>
  <r>
    <d v="2023-04-13T02:08:55"/>
    <x v="9"/>
    <n v="32"/>
    <s v="JIMENEZ HERNANDEZ ESTEBAN CAMILO"/>
    <x v="0"/>
    <x v="0"/>
    <n v="198"/>
    <n v="22"/>
    <n v="208.46103896103901"/>
    <s v="2 Descuentos (Conduct y Usuario desubicado) "/>
    <n v="99730.519499999995"/>
    <x v="0"/>
    <n v="14922.2222"/>
    <x v="617"/>
    <x v="0"/>
    <m/>
  </r>
  <r>
    <d v="2023-04-13T02:08:55"/>
    <x v="9"/>
    <n v="33"/>
    <s v="PINO YEISON"/>
    <x v="1"/>
    <x v="0"/>
    <n v="259"/>
    <n v="23.545454545454501"/>
    <n v="254.78571428571399"/>
    <m/>
    <n v="121892.85709999999"/>
    <x v="0"/>
    <n v="14922.2222"/>
    <x v="617"/>
    <x v="0"/>
    <m/>
  </r>
  <r>
    <d v="2023-04-13T02:08:55"/>
    <x v="9"/>
    <n v="34"/>
    <s v="MONTOYA OSPINA GILBERTO ANTONIO"/>
    <x v="1"/>
    <x v="0"/>
    <n v="275"/>
    <n v="25"/>
    <n v="254.78571428571399"/>
    <s v="4 Descuentos (Jefe de ruta, conducts) "/>
    <n v="121892.85709999999"/>
    <x v="0"/>
    <n v="14922.2222"/>
    <x v="617"/>
    <x v="0"/>
    <m/>
  </r>
  <r>
    <d v="2023-04-13T02:08:56"/>
    <x v="9"/>
    <n v="35"/>
    <s v="VILLA RIOS JHON ANDERSON"/>
    <x v="0"/>
    <x v="0"/>
    <n v="242"/>
    <n v="26.8888888888889"/>
    <n v="208.46103896103901"/>
    <s v="1 Descuento (Despachadora Isabel) "/>
    <n v="99730.519499999995"/>
    <x v="1"/>
    <n v="14922.2222"/>
    <x v="617"/>
    <x v="0"/>
    <m/>
  </r>
  <r>
    <d v="2023-04-13T02:08:56"/>
    <x v="9"/>
    <n v="36"/>
    <s v="LONDOO LOPERA DUVAN ANDRES"/>
    <x v="3"/>
    <x v="0"/>
    <n v="227"/>
    <n v="22.7"/>
    <n v="231.623376623377"/>
    <s v="2 Descuentos (Usuarios desubicados) "/>
    <n v="110811.68829999999"/>
    <x v="0"/>
    <n v="14922.2222"/>
    <x v="617"/>
    <x v="0"/>
    <m/>
  </r>
  <r>
    <d v="2023-04-13T02:08:56"/>
    <x v="9"/>
    <n v="37"/>
    <s v="BARRANTES GALLEGO DANIEL CAMILO"/>
    <x v="6"/>
    <x v="0"/>
    <n v="183"/>
    <n v="22.875"/>
    <n v="185.29870129870099"/>
    <s v="SANTIAGO PIEDRAHITA Realiz 2 viajes donde moviliz 26 Usuarios, 2 Descuentos (Conducts)"/>
    <n v="88649.350600000005"/>
    <x v="1"/>
    <n v="14922.2222"/>
    <x v="617"/>
    <x v="0"/>
    <m/>
  </r>
  <r>
    <d v="2023-04-13T02:08:56"/>
    <x v="9"/>
    <n v="38"/>
    <s v="GOMEZ FABIAN"/>
    <x v="6"/>
    <x v="0"/>
    <n v="179"/>
    <n v="22.375"/>
    <n v="185.29870129870099"/>
    <s v="4 Descuentos (Transbordo) "/>
    <n v="88649.350600000005"/>
    <x v="0"/>
    <n v="14922.2222"/>
    <x v="617"/>
    <x v="0"/>
    <m/>
  </r>
  <r>
    <d v="2023-04-13T02:08:56"/>
    <x v="9"/>
    <n v="40"/>
    <s v="OCAMPO OCAMPO ANTONIO JOSE"/>
    <x v="1"/>
    <x v="0"/>
    <n v="271"/>
    <n v="24.636363636363601"/>
    <n v="254.78571428571399"/>
    <s v="1 Descuento (Usuario desubicado)"/>
    <n v="121892.85709999999"/>
    <x v="0"/>
    <n v="14922.2222"/>
    <x v="617"/>
    <x v="0"/>
    <m/>
  </r>
  <r>
    <d v="2023-04-13T02:08:56"/>
    <x v="9"/>
    <n v="41"/>
    <s v="GARCIA DAVID WILSON ALBERTO"/>
    <x v="3"/>
    <x v="0"/>
    <n v="243"/>
    <n v="24.3"/>
    <n v="231.623376623377"/>
    <m/>
    <n v="110811.68829999999"/>
    <x v="1"/>
    <n v="14922.2222"/>
    <x v="617"/>
    <x v="0"/>
    <m/>
  </r>
  <r>
    <d v="2023-04-14T02:44:03"/>
    <x v="9"/>
    <n v="1"/>
    <s v="RUA DANIEL"/>
    <x v="4"/>
    <x v="0"/>
    <n v="176"/>
    <n v="25.1428571428571"/>
    <n v="158.77020602218701"/>
    <s v="1 Descuento (Transbordo) "/>
    <n v="75885.103000000003"/>
    <x v="0"/>
    <n v="15258.3333"/>
    <x v="618"/>
    <x v="0"/>
    <m/>
  </r>
  <r>
    <d v="2023-04-14T02:44:03"/>
    <x v="9"/>
    <n v="2"/>
    <s v="DAVID TORRES GEIDER"/>
    <x v="0"/>
    <x v="3"/>
    <n v="203"/>
    <n v="22.5555555555556"/>
    <n v="204.133122028526"/>
    <m/>
    <n v="97566.561000000002"/>
    <x v="1"/>
    <n v="15258.3333"/>
    <x v="618"/>
    <x v="0"/>
    <m/>
  </r>
  <r>
    <d v="2023-04-14T02:44:03"/>
    <x v="9"/>
    <n v="3"/>
    <s v="ESPINOZA CHAVARRIA GUILLERMO LEON"/>
    <x v="0"/>
    <x v="0"/>
    <n v="175"/>
    <n v="19.4444444444444"/>
    <n v="204.133122028526"/>
    <m/>
    <n v="97566.561000000002"/>
    <x v="0"/>
    <n v="15258.3333"/>
    <x v="618"/>
    <x v="0"/>
    <m/>
  </r>
  <r>
    <d v="2023-04-14T02:44:04"/>
    <x v="9"/>
    <n v="4"/>
    <s v="PUERTA BOJANERO JUAN CARLOS"/>
    <x v="3"/>
    <x v="0"/>
    <n v="211"/>
    <n v="21.1"/>
    <n v="226.81458003169601"/>
    <s v="2 Descuentos (Jefe de ruta) "/>
    <n v="108407.29"/>
    <x v="0"/>
    <n v="15258.3333"/>
    <x v="618"/>
    <x v="0"/>
    <m/>
  </r>
  <r>
    <d v="2023-04-14T02:44:04"/>
    <x v="9"/>
    <n v="6"/>
    <s v="LOPERA AGUDELO LUIS FRANCISCO"/>
    <x v="0"/>
    <x v="0"/>
    <n v="253"/>
    <n v="28.1111111111111"/>
    <n v="204.133122028526"/>
    <m/>
    <n v="97566.561000000002"/>
    <x v="0"/>
    <n v="15258.3333"/>
    <x v="618"/>
    <x v="0"/>
    <m/>
  </r>
  <r>
    <d v="2023-04-14T02:44:04"/>
    <x v="9"/>
    <n v="7"/>
    <s v="DE OSSA TORRES CARLOS ANDRES"/>
    <x v="3"/>
    <x v="3"/>
    <n v="268"/>
    <n v="26.8"/>
    <n v="226.81458003169601"/>
    <s v="1 Descuento (Despachador estiven) "/>
    <n v="108407.29"/>
    <x v="1"/>
    <n v="15258.3333"/>
    <x v="618"/>
    <x v="0"/>
    <m/>
  </r>
  <r>
    <d v="2023-04-14T02:44:04"/>
    <x v="9"/>
    <n v="8"/>
    <s v="VACA FIERRO ROBINSON"/>
    <x v="10"/>
    <x v="0"/>
    <n v="84"/>
    <n v="18.6666666666667"/>
    <n v="102.066561014263"/>
    <m/>
    <n v="48783.280500000001"/>
    <x v="1"/>
    <n v="15258.3333"/>
    <x v="618"/>
    <x v="0"/>
    <m/>
  </r>
  <r>
    <d v="2023-04-14T02:44:05"/>
    <x v="9"/>
    <n v="10"/>
    <s v="PATIO MARIVEL"/>
    <x v="0"/>
    <x v="0"/>
    <n v="241"/>
    <n v="26.7777777777778"/>
    <n v="204.133122028526"/>
    <s v="ANDRES LOPEZ Realiz 4 viajes donde moviliz 110 Usuarios "/>
    <n v="97566.561000000002"/>
    <x v="0"/>
    <n v="15258.3333"/>
    <x v="618"/>
    <x v="0"/>
    <m/>
  </r>
  <r>
    <d v="2023-04-14T02:44:05"/>
    <x v="1"/>
    <n v="11"/>
    <s v="MEJIA YEISON"/>
    <x v="0"/>
    <x v="3"/>
    <n v="168"/>
    <n v="18.6666666666667"/>
    <n v="204.133122028526"/>
    <s v="2 Descuentos (Conducts) "/>
    <n v="97566.561000000002"/>
    <x v="0"/>
    <n v="15258.3333"/>
    <x v="618"/>
    <x v="0"/>
    <m/>
  </r>
  <r>
    <d v="2023-04-14T02:44:05"/>
    <x v="1"/>
    <n v="12"/>
    <s v="MORALES CASTAEDA JONNY EDISON"/>
    <x v="3"/>
    <x v="0"/>
    <n v="210"/>
    <n v="21"/>
    <n v="226.81458003169601"/>
    <m/>
    <n v="108407.29"/>
    <x v="0"/>
    <n v="15258.3333"/>
    <x v="618"/>
    <x v="0"/>
    <m/>
  </r>
  <r>
    <d v="2023-04-14T02:44:05"/>
    <x v="1"/>
    <n v="13"/>
    <s v="DAVILA VELEZ JHON ESTIVEN"/>
    <x v="0"/>
    <x v="0"/>
    <n v="203"/>
    <n v="22.5555555555556"/>
    <n v="204.133122028526"/>
    <m/>
    <n v="97566.561000000002"/>
    <x v="0"/>
    <n v="15258.3333"/>
    <x v="618"/>
    <x v="0"/>
    <m/>
  </r>
  <r>
    <d v="2023-04-14T02:44:06"/>
    <x v="1"/>
    <n v="14"/>
    <s v="LONDOO ORTIZ ARNOLD DAVID"/>
    <x v="1"/>
    <x v="0"/>
    <n v="253"/>
    <n v="23"/>
    <n v="249.49603803486499"/>
    <s v="HECTOR CARVAJAL Realiz 2 viajes donde moviliz 45 Usuarios "/>
    <n v="119248.019"/>
    <x v="1"/>
    <n v="15258.3333"/>
    <x v="618"/>
    <x v="0"/>
    <m/>
  </r>
  <r>
    <d v="2023-04-14T02:44:06"/>
    <x v="1"/>
    <n v="16"/>
    <s v="HURTADO MADRID JUAN ESTEBAN"/>
    <x v="4"/>
    <x v="0"/>
    <n v="140"/>
    <n v="20"/>
    <n v="158.77020602218701"/>
    <s v="1 Descuento (Despachadora Isabel) "/>
    <n v="75885.103000000003"/>
    <x v="0"/>
    <n v="15258.3333"/>
    <x v="618"/>
    <x v="0"/>
    <m/>
  </r>
  <r>
    <d v="2023-04-14T02:44:06"/>
    <x v="1"/>
    <n v="17"/>
    <s v="FRANCO BRAVO JHOAN FERNANDO"/>
    <x v="4"/>
    <x v="1"/>
    <n v="166"/>
    <n v="23.714285714285701"/>
    <n v="158.77020602218701"/>
    <s v="Se descuenta el viaje de 10 45 am ya que NO ingresa al 13 sin autorizacin "/>
    <n v="75885.103000000003"/>
    <x v="0"/>
    <n v="15258.3333"/>
    <x v="618"/>
    <x v="0"/>
    <m/>
  </r>
  <r>
    <d v="2023-04-14T02:44:07"/>
    <x v="1"/>
    <n v="18"/>
    <s v="RENDON VIANA HUMBERTO DE JESUS"/>
    <x v="3"/>
    <x v="0"/>
    <n v="228"/>
    <n v="22.8"/>
    <n v="226.81458003169601"/>
    <s v="1 Descuento (Usuario Movilidad reducida) "/>
    <n v="108407.29"/>
    <x v="0"/>
    <n v="15258.3333"/>
    <x v="618"/>
    <x v="0"/>
    <m/>
  </r>
  <r>
    <d v="2023-04-14T02:44:07"/>
    <x v="1"/>
    <n v="20"/>
    <s v="TABORDA ROJAS DIEGO ALEJANDRO"/>
    <x v="3"/>
    <x v="0"/>
    <n v="247"/>
    <n v="24.7"/>
    <n v="226.81458003169601"/>
    <s v="FERNANDO LOZADA Realiz 5 viajes donde moviliz 137 Usuarios "/>
    <n v="108407.29"/>
    <x v="0"/>
    <n v="15258.3333"/>
    <x v="618"/>
    <x v="0"/>
    <m/>
  </r>
  <r>
    <d v="2023-04-14T02:44:07"/>
    <x v="9"/>
    <n v="21"/>
    <s v="MONSALVE OCAMPO EDISON GUSTAVO"/>
    <x v="3"/>
    <x v="0"/>
    <n v="193"/>
    <n v="19.3"/>
    <n v="226.81458003169601"/>
    <s v="3 Descuentos (Transbordo) "/>
    <n v="108407.29"/>
    <x v="0"/>
    <n v="15258.3333"/>
    <x v="618"/>
    <x v="0"/>
    <m/>
  </r>
  <r>
    <d v="2023-04-14T02:44:07"/>
    <x v="9"/>
    <n v="22"/>
    <s v="QUIRAMA CASTAEDA JHON JADER"/>
    <x v="0"/>
    <x v="0"/>
    <n v="202"/>
    <n v="22.4444444444444"/>
    <n v="204.133122028526"/>
    <s v="2 Descuentos (Conducts)"/>
    <n v="97566.561000000002"/>
    <x v="1"/>
    <n v="15258.3333"/>
    <x v="618"/>
    <x v="0"/>
    <m/>
  </r>
  <r>
    <d v="2023-04-14T02:44:08"/>
    <x v="9"/>
    <n v="23"/>
    <s v="ZAPATA MARULANDA JUAN DIEGO"/>
    <x v="10"/>
    <x v="0"/>
    <n v="88"/>
    <n v="22"/>
    <n v="90.725832012678296"/>
    <m/>
    <n v="43362.915999999997"/>
    <x v="2"/>
    <n v="15258.3333"/>
    <x v="618"/>
    <x v="0"/>
    <m/>
  </r>
  <r>
    <d v="2023-04-14T02:44:08"/>
    <x v="9"/>
    <n v="26"/>
    <s v="CIRO MARIN RODRIGO ALBERTO"/>
    <x v="0"/>
    <x v="0"/>
    <n v="236"/>
    <n v="26.2222222222222"/>
    <n v="204.133122028526"/>
    <m/>
    <n v="97566.561000000002"/>
    <x v="0"/>
    <n v="15258.3333"/>
    <x v="618"/>
    <x v="0"/>
    <m/>
  </r>
  <r>
    <d v="2023-04-14T02:44:09"/>
    <x v="9"/>
    <n v="27"/>
    <s v="DURANGO DAVID JOSE"/>
    <x v="0"/>
    <x v="0"/>
    <n v="182"/>
    <n v="20.2222222222222"/>
    <n v="204.133122028526"/>
    <m/>
    <n v="97566.561000000002"/>
    <x v="0"/>
    <n v="15258.3333"/>
    <x v="618"/>
    <x v="0"/>
    <m/>
  </r>
  <r>
    <d v="2023-04-14T02:44:09"/>
    <x v="9"/>
    <n v="28"/>
    <s v="RIVERA ANGEL"/>
    <x v="0"/>
    <x v="0"/>
    <n v="172"/>
    <n v="19.1111111111111"/>
    <n v="204.133122028526"/>
    <m/>
    <n v="97566.561000000002"/>
    <x v="0"/>
    <n v="15258.3333"/>
    <x v="618"/>
    <x v="0"/>
    <m/>
  </r>
  <r>
    <d v="2023-04-14T02:44:09"/>
    <x v="9"/>
    <n v="29"/>
    <s v="VERENZUELA MARTINEZ ALEXANDER"/>
    <x v="3"/>
    <x v="0"/>
    <n v="251"/>
    <n v="25.1"/>
    <n v="226.81458003169601"/>
    <m/>
    <n v="108407.29"/>
    <x v="0"/>
    <n v="15258.3333"/>
    <x v="618"/>
    <x v="0"/>
    <m/>
  </r>
  <r>
    <d v="2023-04-14T02:44:09"/>
    <x v="9"/>
    <n v="30"/>
    <s v="CIRO ALEXANDER"/>
    <x v="0"/>
    <x v="0"/>
    <n v="238"/>
    <n v="26.4444444444444"/>
    <n v="204.133122028526"/>
    <s v="3 Descuentos (Usuarios desubicados y Conduct) "/>
    <n v="97566.561000000002"/>
    <x v="0"/>
    <n v="15258.3333"/>
    <x v="618"/>
    <x v="0"/>
    <m/>
  </r>
  <r>
    <d v="2023-04-14T02:44:10"/>
    <x v="1"/>
    <n v="31"/>
    <s v="DURANGO PAEZ GILDARDO"/>
    <x v="2"/>
    <x v="0"/>
    <n v="182"/>
    <n v="28"/>
    <n v="147.42947702060201"/>
    <s v="1 Descuento (Conduct) "/>
    <n v="70464.738500000007"/>
    <x v="0"/>
    <n v="15258.3333"/>
    <x v="618"/>
    <x v="0"/>
    <m/>
  </r>
  <r>
    <d v="2023-04-14T02:44:10"/>
    <x v="1"/>
    <n v="32"/>
    <s v="JIMENEZ HERNANDEZ ESTEBAN CAMILO"/>
    <x v="6"/>
    <x v="0"/>
    <n v="167"/>
    <n v="22.266666666666701"/>
    <n v="170.11093502377199"/>
    <m/>
    <n v="81305.467499999999"/>
    <x v="0"/>
    <n v="15258.3333"/>
    <x v="618"/>
    <x v="0"/>
    <m/>
  </r>
  <r>
    <d v="2023-04-14T02:44:11"/>
    <x v="1"/>
    <n v="33"/>
    <s v="PINO YEISON"/>
    <x v="9"/>
    <x v="0"/>
    <n v="246"/>
    <n v="20.5"/>
    <n v="272.17749603803497"/>
    <s v="1 Descuento (Despachadora Isabel) "/>
    <n v="130088.74800000001"/>
    <x v="0"/>
    <n v="15258.3333"/>
    <x v="618"/>
    <x v="0"/>
    <m/>
  </r>
  <r>
    <d v="2023-04-14T02:44:11"/>
    <x v="1"/>
    <n v="34"/>
    <s v="MONTOYA OSPINA GILBERTO ANTONIO"/>
    <x v="9"/>
    <x v="0"/>
    <n v="329"/>
    <n v="27.4166666666667"/>
    <n v="272.17749603803497"/>
    <s v="1 Descuento (Usuario desubicado) "/>
    <n v="130088.74800000001"/>
    <x v="0"/>
    <n v="15258.3333"/>
    <x v="618"/>
    <x v="0"/>
    <m/>
  </r>
  <r>
    <d v="2023-04-14T02:44:11"/>
    <x v="1"/>
    <n v="35"/>
    <s v="GRISALES VILLA JUAN DAVID"/>
    <x v="0"/>
    <x v="2"/>
    <n v="201"/>
    <n v="22.3333333333333"/>
    <n v="204.133122028526"/>
    <s v="Se descuenta el viaje de 7 45 am Ya que NO cumple con los tiempos dados por el Jefe de ruta."/>
    <n v="97566.561000000002"/>
    <x v="1"/>
    <n v="15258.3333"/>
    <x v="618"/>
    <x v="0"/>
    <m/>
  </r>
  <r>
    <d v="2023-04-14T02:44:11"/>
    <x v="1"/>
    <n v="36"/>
    <s v="LONDOO LOPERA DUVAN ANDRES"/>
    <x v="3"/>
    <x v="0"/>
    <n v="221"/>
    <n v="22.1"/>
    <n v="226.81458003169601"/>
    <m/>
    <n v="108407.29"/>
    <x v="0"/>
    <n v="15258.3333"/>
    <x v="618"/>
    <x v="0"/>
    <m/>
  </r>
  <r>
    <d v="2023-04-14T02:44:12"/>
    <x v="1"/>
    <n v="37"/>
    <s v="PIEDRAHITA MADRID SANTIAGO"/>
    <x v="0"/>
    <x v="0"/>
    <n v="201"/>
    <n v="22.3333333333333"/>
    <n v="204.133122028526"/>
    <m/>
    <n v="97566.561000000002"/>
    <x v="1"/>
    <n v="15258.3333"/>
    <x v="618"/>
    <x v="0"/>
    <m/>
  </r>
  <r>
    <d v="2023-04-14T02:44:12"/>
    <x v="1"/>
    <n v="38"/>
    <s v="GOMEZ FABIAN"/>
    <x v="1"/>
    <x v="0"/>
    <n v="202"/>
    <n v="18.363636363636399"/>
    <n v="249.49603803486499"/>
    <s v="2 Descuentos (Usuario desubicado y Despachador estiven) "/>
    <n v="119248.019"/>
    <x v="0"/>
    <n v="15258.3333"/>
    <x v="618"/>
    <x v="0"/>
    <m/>
  </r>
  <r>
    <d v="2023-04-14T02:44:12"/>
    <x v="1"/>
    <n v="39"/>
    <s v="HOYOS HENAO SANTIAGO"/>
    <x v="3"/>
    <x v="0"/>
    <n v="221"/>
    <n v="22.1"/>
    <n v="226.81458003169601"/>
    <s v="JUAN PABLO ORTEGA Realiz 2 viajes donde moviliz 48 Usuarios"/>
    <n v="108407.29"/>
    <x v="0"/>
    <n v="15258.3333"/>
    <x v="618"/>
    <x v="0"/>
    <m/>
  </r>
  <r>
    <d v="2023-04-14T02:44:13"/>
    <x v="1"/>
    <n v="40"/>
    <s v="OCAMPO OCAMPO ANTONIO JOSE"/>
    <x v="3"/>
    <x v="0"/>
    <n v="235"/>
    <n v="23.5"/>
    <n v="226.81458003169601"/>
    <s v="5 Descuentos (Conducts, Propietario y Usuario Desubicado)"/>
    <n v="108407.29"/>
    <x v="0"/>
    <n v="15258.3333"/>
    <x v="618"/>
    <x v="0"/>
    <m/>
  </r>
  <r>
    <d v="2023-04-14T02:44:13"/>
    <x v="1"/>
    <n v="41"/>
    <s v="GARCIA DAVID WILSON ALBERTO"/>
    <x v="0"/>
    <x v="0"/>
    <n v="163"/>
    <n v="18.1111111111111"/>
    <n v="204.133122028526"/>
    <s v="1 Descuento (Conduct) "/>
    <n v="97566.561000000002"/>
    <x v="1"/>
    <n v="15258.3333"/>
    <x v="618"/>
    <x v="0"/>
    <m/>
  </r>
  <r>
    <d v="2023-04-15T01:40:09"/>
    <x v="1"/>
    <n v="1"/>
    <s v="RUA DANIEL"/>
    <x v="4"/>
    <x v="0"/>
    <n v="135"/>
    <n v="19.285714285714299"/>
    <n v="157.36875000000001"/>
    <s v="1 Descuento (Jefe de ruta) "/>
    <n v="75184.375"/>
    <x v="0"/>
    <n v="14692.105299999999"/>
    <x v="619"/>
    <x v="0"/>
    <m/>
  </r>
  <r>
    <d v="2023-04-15T01:40:09"/>
    <x v="1"/>
    <n v="2"/>
    <s v="DAVID TORRES GEIDER"/>
    <x v="11"/>
    <x v="0"/>
    <n v="24"/>
    <n v="12"/>
    <n v="44.962499999999999"/>
    <m/>
    <n v="21481.25"/>
    <x v="1"/>
    <n v="14692.105299999999"/>
    <x v="619"/>
    <x v="0"/>
    <m/>
  </r>
  <r>
    <d v="2023-04-15T01:40:09"/>
    <x v="1"/>
    <n v="3"/>
    <s v="CANO JIMENEZ ESNEIDER"/>
    <x v="0"/>
    <x v="3"/>
    <n v="165"/>
    <n v="18.3333333333333"/>
    <n v="202.33125000000001"/>
    <m/>
    <n v="96665.625"/>
    <x v="0"/>
    <n v="14692.105299999999"/>
    <x v="619"/>
    <x v="0"/>
    <m/>
  </r>
  <r>
    <d v="2023-04-15T01:40:09"/>
    <x v="1"/>
    <n v="4"/>
    <s v="PUERTA BOJANERO JUAN CARLOS"/>
    <x v="6"/>
    <x v="3"/>
    <n v="205"/>
    <n v="24.117647058823501"/>
    <n v="191.09062499999999"/>
    <m/>
    <n v="91295.3125"/>
    <x v="0"/>
    <n v="14692.105299999999"/>
    <x v="619"/>
    <x v="0"/>
    <m/>
  </r>
  <r>
    <d v="2023-04-15T01:40:09"/>
    <x v="1"/>
    <n v="6"/>
    <s v="LOPERA AGUDELO LUIS FRANCISCO"/>
    <x v="0"/>
    <x v="3"/>
    <n v="198"/>
    <n v="22"/>
    <n v="202.33125000000001"/>
    <m/>
    <n v="96665.625"/>
    <x v="0"/>
    <n v="14692.105299999999"/>
    <x v="619"/>
    <x v="0"/>
    <m/>
  </r>
  <r>
    <d v="2023-04-15T01:40:10"/>
    <x v="1"/>
    <n v="7"/>
    <s v="VILLA RIOS JHON ANDERSON"/>
    <x v="2"/>
    <x v="0"/>
    <n v="181"/>
    <n v="30.1666666666667"/>
    <n v="134.88749999999999"/>
    <m/>
    <n v="64443.75"/>
    <x v="1"/>
    <n v="14692.105299999999"/>
    <x v="619"/>
    <x v="0"/>
    <m/>
  </r>
  <r>
    <d v="2023-04-15T01:40:10"/>
    <x v="1"/>
    <n v="8"/>
    <s v="VACA FIERRO ROBINSON"/>
    <x v="1"/>
    <x v="3"/>
    <n v="235"/>
    <n v="21.363636363636399"/>
    <n v="247.29374999999999"/>
    <m/>
    <n v="118146.875"/>
    <x v="1"/>
    <n v="14692.105299999999"/>
    <x v="619"/>
    <x v="0"/>
    <m/>
  </r>
  <r>
    <d v="2023-04-15T01:40:10"/>
    <x v="1"/>
    <n v="10"/>
    <s v="PATIO MARIVEL"/>
    <x v="6"/>
    <x v="0"/>
    <n v="202"/>
    <n v="25.25"/>
    <n v="179.85"/>
    <m/>
    <n v="85925"/>
    <x v="0"/>
    <n v="14692.105299999999"/>
    <x v="619"/>
    <x v="0"/>
    <m/>
  </r>
  <r>
    <d v="2023-04-15T01:40:10"/>
    <x v="9"/>
    <n v="11"/>
    <s v="MEJIA YEISON"/>
    <x v="6"/>
    <x v="1"/>
    <n v="180"/>
    <n v="22.5"/>
    <n v="179.85"/>
    <s v="2 Descuentos (Capacit. y Jefe de ruta) "/>
    <n v="85925"/>
    <x v="0"/>
    <n v="14692.105299999999"/>
    <x v="619"/>
    <x v="0"/>
    <m/>
  </r>
  <r>
    <d v="2023-04-15T01:40:10"/>
    <x v="9"/>
    <n v="12"/>
    <s v="MORALES CASTAEDA JONNY EDISON"/>
    <x v="6"/>
    <x v="3"/>
    <n v="198"/>
    <n v="26.4"/>
    <n v="168.609375"/>
    <m/>
    <n v="80554.6875"/>
    <x v="0"/>
    <n v="14692.105299999999"/>
    <x v="619"/>
    <x v="0"/>
    <m/>
  </r>
  <r>
    <d v="2023-04-15T01:40:10"/>
    <x v="9"/>
    <n v="13"/>
    <s v="DAVILA VELEZ JHON ESTIVEN"/>
    <x v="0"/>
    <x v="3"/>
    <n v="189"/>
    <n v="21"/>
    <n v="202.33125000000001"/>
    <s v="1 Descuento (Usuario desubicado) "/>
    <n v="96665.625"/>
    <x v="0"/>
    <n v="14692.105299999999"/>
    <x v="619"/>
    <x v="0"/>
    <m/>
  </r>
  <r>
    <d v="2023-04-15T01:40:11"/>
    <x v="9"/>
    <n v="14"/>
    <s v="LONDOO ORTIZ ARNOLD DAVID"/>
    <x v="9"/>
    <x v="3"/>
    <n v="239"/>
    <n v="19.9166666666667"/>
    <n v="269.77499999999998"/>
    <s v="HECTOR CARVAJAL Realiz 4 viajes donde moviliz 46 Usuarios. 1 Descuento (Conduct) "/>
    <n v="128887.5"/>
    <x v="1"/>
    <n v="14692.105299999999"/>
    <x v="619"/>
    <x v="0"/>
    <m/>
  </r>
  <r>
    <d v="2023-04-15T01:40:11"/>
    <x v="9"/>
    <n v="16"/>
    <s v="HURTADO MADRID JUAN ESTEBAN"/>
    <x v="0"/>
    <x v="0"/>
    <n v="253"/>
    <n v="28.1111111111111"/>
    <n v="202.33125000000001"/>
    <m/>
    <n v="96665.625"/>
    <x v="0"/>
    <n v="14692.105299999999"/>
    <x v="619"/>
    <x v="0"/>
    <m/>
  </r>
  <r>
    <d v="2023-04-15T01:40:11"/>
    <x v="9"/>
    <n v="17"/>
    <s v="FRANCO BRAVO JHOAN FERNANDO"/>
    <x v="0"/>
    <x v="0"/>
    <n v="214"/>
    <n v="23.7777777777778"/>
    <n v="202.33125000000001"/>
    <m/>
    <n v="96665.625"/>
    <x v="0"/>
    <n v="14692.105299999999"/>
    <x v="619"/>
    <x v="0"/>
    <m/>
  </r>
  <r>
    <d v="2023-04-15T01:40:12"/>
    <x v="9"/>
    <n v="18"/>
    <s v="RENDON VIANA HUMBERTO DE JESUS"/>
    <x v="0"/>
    <x v="3"/>
    <n v="188"/>
    <n v="20.8888888888889"/>
    <n v="202.33125000000001"/>
    <m/>
    <n v="96665.625"/>
    <x v="0"/>
    <n v="14692.105299999999"/>
    <x v="619"/>
    <x v="0"/>
    <m/>
  </r>
  <r>
    <d v="2023-04-15T01:40:12"/>
    <x v="9"/>
    <n v="19"/>
    <s v="BERMUDEZ HERNAN"/>
    <x v="8"/>
    <x v="1"/>
    <n v="104"/>
    <n v="20.8"/>
    <n v="112.40625"/>
    <m/>
    <n v="53703.125"/>
    <x v="0"/>
    <n v="14692.105299999999"/>
    <x v="619"/>
    <x v="0"/>
    <m/>
  </r>
  <r>
    <d v="2023-04-15T01:40:12"/>
    <x v="9"/>
    <n v="20"/>
    <s v="LOZADA NAVARRO FERNANDO RAFAEL"/>
    <x v="2"/>
    <x v="0"/>
    <n v="190"/>
    <n v="29.230769230769202"/>
    <n v="146.12812500000001"/>
    <m/>
    <n v="69814.0625"/>
    <x v="0"/>
    <n v="14692.105299999999"/>
    <x v="619"/>
    <x v="0"/>
    <m/>
  </r>
  <r>
    <d v="2023-04-15T01:40:12"/>
    <x v="1"/>
    <n v="21"/>
    <s v="HIGUITA JHOSIMAR"/>
    <x v="9"/>
    <x v="0"/>
    <n v="230"/>
    <n v="19.1666666666667"/>
    <n v="269.77499999999998"/>
    <m/>
    <n v="128887.5"/>
    <x v="0"/>
    <n v="14692.105299999999"/>
    <x v="619"/>
    <x v="0"/>
    <m/>
  </r>
  <r>
    <d v="2023-04-15T01:40:13"/>
    <x v="1"/>
    <n v="22"/>
    <s v="QUIRAMA CASTAEDA JHON JADER"/>
    <x v="0"/>
    <x v="0"/>
    <n v="180"/>
    <n v="20"/>
    <n v="202.33125000000001"/>
    <m/>
    <n v="96665.625"/>
    <x v="1"/>
    <n v="14692.105299999999"/>
    <x v="619"/>
    <x v="0"/>
    <m/>
  </r>
  <r>
    <d v="2023-04-15T01:40:13"/>
    <x v="1"/>
    <n v="23"/>
    <s v="ZAPATA MARULANDA JUAN DIEGO"/>
    <x v="0"/>
    <x v="0"/>
    <n v="241"/>
    <n v="26.7777777777778"/>
    <n v="202.33125000000001"/>
    <m/>
    <n v="96665.625"/>
    <x v="2"/>
    <n v="14692.105299999999"/>
    <x v="619"/>
    <x v="0"/>
    <m/>
  </r>
  <r>
    <d v="2023-04-15T01:40:13"/>
    <x v="1"/>
    <n v="24"/>
    <s v="GRISALES VILLA DEIBY ALEJANDRO"/>
    <x v="3"/>
    <x v="0"/>
    <n v="232"/>
    <n v="23.2"/>
    <n v="224.8125"/>
    <m/>
    <n v="107406.25"/>
    <x v="0"/>
    <n v="14692.105299999999"/>
    <x v="619"/>
    <x v="0"/>
    <m/>
  </r>
  <r>
    <d v="2023-04-15T01:40:14"/>
    <x v="1"/>
    <n v="26"/>
    <s v="ESPINOZA CHAVARRIA GUILLERMO LEON"/>
    <x v="0"/>
    <x v="3"/>
    <n v="180"/>
    <n v="20"/>
    <n v="202.33125000000001"/>
    <s v="2 Descuentos (Conduct y Jefe de ruta) "/>
    <n v="96665.625"/>
    <x v="0"/>
    <n v="14692.105299999999"/>
    <x v="619"/>
    <x v="0"/>
    <m/>
  </r>
  <r>
    <d v="2023-04-15T01:40:14"/>
    <x v="1"/>
    <n v="27"/>
    <s v="DURANGO DAVID JOSE"/>
    <x v="0"/>
    <x v="3"/>
    <n v="182"/>
    <n v="20.2222222222222"/>
    <n v="202.33125000000001"/>
    <m/>
    <n v="96665.625"/>
    <x v="0"/>
    <n v="14692.105299999999"/>
    <x v="619"/>
    <x v="0"/>
    <m/>
  </r>
  <r>
    <d v="2023-04-15T01:40:14"/>
    <x v="1"/>
    <n v="28"/>
    <s v="RIVERA ANGEL"/>
    <x v="6"/>
    <x v="0"/>
    <n v="202"/>
    <n v="23.764705882352899"/>
    <n v="191.09062499999999"/>
    <s v="1 Descuento (Despachadora Isabel) "/>
    <n v="91295.3125"/>
    <x v="0"/>
    <n v="14692.105299999999"/>
    <x v="619"/>
    <x v="0"/>
    <m/>
  </r>
  <r>
    <d v="2023-04-15T01:40:14"/>
    <x v="1"/>
    <n v="29"/>
    <s v="VERENZUELA MARTINEZ ALEXANDER"/>
    <x v="0"/>
    <x v="1"/>
    <n v="228"/>
    <n v="25.3333333333333"/>
    <n v="202.33125000000001"/>
    <m/>
    <n v="96665.625"/>
    <x v="0"/>
    <n v="14692.105299999999"/>
    <x v="619"/>
    <x v="0"/>
    <m/>
  </r>
  <r>
    <d v="2023-04-15T01:40:15"/>
    <x v="1"/>
    <n v="30"/>
    <s v="CIRO ALEXANDER"/>
    <x v="1"/>
    <x v="0"/>
    <n v="276"/>
    <n v="25.090909090909101"/>
    <n v="247.29374999999999"/>
    <s v="ANDRES LOPEZ Realiz 5 viajes donde moviliz 129 Usuarios "/>
    <n v="118146.875"/>
    <x v="0"/>
    <n v="14692.105299999999"/>
    <x v="619"/>
    <x v="0"/>
    <m/>
  </r>
  <r>
    <d v="2023-04-15T01:40:15"/>
    <x v="9"/>
    <n v="31"/>
    <s v="DURANGO PAEZ GILDARDO"/>
    <x v="4"/>
    <x v="0"/>
    <n v="150"/>
    <n v="21.428571428571399"/>
    <n v="157.36875000000001"/>
    <m/>
    <n v="75184.375"/>
    <x v="0"/>
    <n v="14692.105299999999"/>
    <x v="619"/>
    <x v="0"/>
    <m/>
  </r>
  <r>
    <d v="2023-04-15T01:40:15"/>
    <x v="9"/>
    <n v="32"/>
    <s v="JIMENEZ HERNANDEZ ESTEBAN CAMILO"/>
    <x v="0"/>
    <x v="0"/>
    <n v="185"/>
    <n v="20.5555555555556"/>
    <n v="202.33125000000001"/>
    <s v="1 Descuento (Conduct) "/>
    <n v="96665.625"/>
    <x v="0"/>
    <n v="14692.105299999999"/>
    <x v="619"/>
    <x v="0"/>
    <m/>
  </r>
  <r>
    <d v="2023-04-15T01:40:15"/>
    <x v="9"/>
    <n v="33"/>
    <s v="PINO YEISON"/>
    <x v="3"/>
    <x v="0"/>
    <n v="199"/>
    <n v="19.899999999999999"/>
    <n v="224.8125"/>
    <m/>
    <n v="107406.25"/>
    <x v="0"/>
    <n v="14692.105299999999"/>
    <x v="619"/>
    <x v="0"/>
    <m/>
  </r>
  <r>
    <d v="2023-04-15T01:40:16"/>
    <x v="9"/>
    <n v="34"/>
    <s v="LONDOO LOPERA DUVAN ANDRES"/>
    <x v="3"/>
    <x v="0"/>
    <n v="244"/>
    <n v="24.4"/>
    <n v="224.8125"/>
    <s v="2 Descuentos (Conducts)"/>
    <n v="107406.25"/>
    <x v="0"/>
    <n v="14692.105299999999"/>
    <x v="619"/>
    <x v="0"/>
    <m/>
  </r>
  <r>
    <d v="2023-04-15T01:40:16"/>
    <x v="9"/>
    <n v="35"/>
    <s v="GRISALES VILLA JUAN DAVID"/>
    <x v="6"/>
    <x v="0"/>
    <n v="146"/>
    <n v="18.25"/>
    <n v="179.85"/>
    <s v="3 Descuentos (Transbordo) "/>
    <n v="85925"/>
    <x v="1"/>
    <n v="14692.105299999999"/>
    <x v="619"/>
    <x v="0"/>
    <m/>
  </r>
  <r>
    <d v="2023-04-15T01:40:16"/>
    <x v="9"/>
    <n v="36"/>
    <s v="MARTINEZ CHAVERRA LUIS NORBERTO"/>
    <x v="3"/>
    <x v="0"/>
    <n v="246"/>
    <n v="24.6"/>
    <n v="224.8125"/>
    <m/>
    <n v="107406.25"/>
    <x v="0"/>
    <n v="14692.105299999999"/>
    <x v="619"/>
    <x v="0"/>
    <m/>
  </r>
  <r>
    <d v="2023-04-15T01:40:17"/>
    <x v="9"/>
    <n v="37"/>
    <s v="TABORDA ROJAS DIEGO ALEJANDRO"/>
    <x v="2"/>
    <x v="0"/>
    <n v="132"/>
    <n v="20.307692307692299"/>
    <n v="146.12812500000001"/>
    <m/>
    <n v="69814.0625"/>
    <x v="1"/>
    <n v="14692.105299999999"/>
    <x v="619"/>
    <x v="0"/>
    <m/>
  </r>
  <r>
    <d v="2023-04-15T01:40:17"/>
    <x v="9"/>
    <n v="38"/>
    <s v="GOMEZ FABIAN"/>
    <x v="3"/>
    <x v="0"/>
    <n v="208"/>
    <n v="20.8"/>
    <n v="224.8125"/>
    <s v="20 Descuentos (Transbordo) "/>
    <n v="107406.25"/>
    <x v="0"/>
    <n v="14692.105299999999"/>
    <x v="619"/>
    <x v="0"/>
    <m/>
  </r>
  <r>
    <d v="2023-04-15T01:40:17"/>
    <x v="9"/>
    <n v="39"/>
    <s v="ORTEGA ARROYAVE JUAN PABLO"/>
    <x v="0"/>
    <x v="0"/>
    <n v="190"/>
    <n v="21.1111111111111"/>
    <n v="202.33125000000001"/>
    <s v="2 Descuentos (Conducts)"/>
    <n v="96665.625"/>
    <x v="0"/>
    <n v="14692.105299999999"/>
    <x v="619"/>
    <x v="0"/>
    <m/>
  </r>
  <r>
    <d v="2023-04-15T01:40:17"/>
    <x v="9"/>
    <n v="40"/>
    <s v="OCAMPO OCAMPO ANTONIO JOSE"/>
    <x v="3"/>
    <x v="0"/>
    <n v="210"/>
    <n v="22.105263157894701"/>
    <n v="213.57187500000001"/>
    <m/>
    <n v="102035.9375"/>
    <x v="0"/>
    <n v="14692.105299999999"/>
    <x v="619"/>
    <x v="0"/>
    <m/>
  </r>
  <r>
    <d v="2023-04-15T01:40:18"/>
    <x v="9"/>
    <n v="41"/>
    <s v="GARCIA DAVID WILSON ALBERTO"/>
    <x v="0"/>
    <x v="0"/>
    <n v="233"/>
    <n v="25.8888888888889"/>
    <n v="202.33125000000001"/>
    <m/>
    <n v="96665.625"/>
    <x v="1"/>
    <n v="14692.105299999999"/>
    <x v="619"/>
    <x v="0"/>
    <m/>
  </r>
  <r>
    <d v="2023-04-16T01:17:42"/>
    <x v="9"/>
    <n v="1"/>
    <s v="RUA DANIEL"/>
    <x v="2"/>
    <x v="0"/>
    <n v="126"/>
    <n v="19.384615384615401"/>
    <n v="162.14634146341501"/>
    <s v="1 Descuento (Jefe de ruta) "/>
    <n v="77823.170700000002"/>
    <x v="0"/>
    <n v="13147.2222"/>
    <x v="620"/>
    <x v="0"/>
    <m/>
  </r>
  <r>
    <d v="2023-04-16T01:17:42"/>
    <x v="9"/>
    <n v="2"/>
    <s v="VILLA RIOS JHON ANDERSON"/>
    <x v="0"/>
    <x v="0"/>
    <n v="241"/>
    <n v="26.7777777777778"/>
    <n v="224.510318949343"/>
    <m/>
    <n v="107755.15949999999"/>
    <x v="1"/>
    <n v="13147.2222"/>
    <x v="620"/>
    <x v="0"/>
    <m/>
  </r>
  <r>
    <d v="2023-04-16T01:17:42"/>
    <x v="9"/>
    <n v="3"/>
    <s v="CANO JIMENEZ ESNEIDER"/>
    <x v="0"/>
    <x v="3"/>
    <n v="180"/>
    <n v="20"/>
    <n v="224.510318949343"/>
    <m/>
    <n v="107755.15949999999"/>
    <x v="0"/>
    <n v="13147.2222"/>
    <x v="620"/>
    <x v="0"/>
    <m/>
  </r>
  <r>
    <d v="2023-04-16T01:17:42"/>
    <x v="9"/>
    <n v="4"/>
    <s v="PUERTA BOJANERO JUAN CARLOS"/>
    <x v="6"/>
    <x v="0"/>
    <n v="157"/>
    <n v="19.625"/>
    <n v="199.564727954972"/>
    <m/>
    <n v="95782.364000000001"/>
    <x v="0"/>
    <n v="13147.2222"/>
    <x v="620"/>
    <x v="0"/>
    <m/>
  </r>
  <r>
    <d v="2023-04-16T01:17:43"/>
    <x v="9"/>
    <n v="6"/>
    <s v="CIRO ALEXANDER"/>
    <x v="0"/>
    <x v="0"/>
    <n v="286"/>
    <n v="31.7777777777778"/>
    <n v="224.510318949343"/>
    <m/>
    <n v="107755.15949999999"/>
    <x v="0"/>
    <n v="13147.2222"/>
    <x v="620"/>
    <x v="0"/>
    <m/>
  </r>
  <r>
    <d v="2023-04-16T01:17:43"/>
    <x v="9"/>
    <n v="7"/>
    <s v="DE OSSA TORRES CARLOS ANDRES"/>
    <x v="6"/>
    <x v="0"/>
    <n v="239"/>
    <n v="29.875"/>
    <n v="199.564727954972"/>
    <m/>
    <n v="95782.364000000001"/>
    <x v="1"/>
    <n v="13147.2222"/>
    <x v="620"/>
    <x v="0"/>
    <m/>
  </r>
  <r>
    <d v="2023-04-16T01:17:43"/>
    <x v="9"/>
    <n v="8"/>
    <s v="VACA FIERRO ROBINSON"/>
    <x v="3"/>
    <x v="0"/>
    <n v="252"/>
    <n v="25.2"/>
    <n v="249.455909943715"/>
    <m/>
    <n v="119727.955"/>
    <x v="1"/>
    <n v="13147.2222"/>
    <x v="620"/>
    <x v="0"/>
    <m/>
  </r>
  <r>
    <d v="2023-04-16T01:17:43"/>
    <x v="9"/>
    <n v="10"/>
    <s v="PATIO MARIVEL"/>
    <x v="8"/>
    <x v="0"/>
    <n v="135"/>
    <n v="27"/>
    <n v="124.727954971857"/>
    <m/>
    <n v="59863.977500000001"/>
    <x v="0"/>
    <n v="13147.2222"/>
    <x v="620"/>
    <x v="0"/>
    <m/>
  </r>
  <r>
    <d v="2023-04-16T01:17:43"/>
    <x v="1"/>
    <n v="11"/>
    <s v="MEJIA YEISON"/>
    <x v="0"/>
    <x v="3"/>
    <n v="217"/>
    <n v="24.1111111111111"/>
    <n v="224.510318949343"/>
    <m/>
    <n v="107755.15949999999"/>
    <x v="0"/>
    <n v="13147.2222"/>
    <x v="620"/>
    <x v="0"/>
    <m/>
  </r>
  <r>
    <d v="2023-04-16T01:17:44"/>
    <x v="1"/>
    <n v="12"/>
    <s v="HIGUITA JHOSIMAR"/>
    <x v="4"/>
    <x v="0"/>
    <n v="150"/>
    <n v="21.428571428571399"/>
    <n v="174.6191369606"/>
    <m/>
    <n v="83809.568499999994"/>
    <x v="0"/>
    <n v="13147.2222"/>
    <x v="620"/>
    <x v="0"/>
    <m/>
  </r>
  <r>
    <d v="2023-04-16T01:17:44"/>
    <x v="1"/>
    <n v="13"/>
    <s v="DAVILA VELEZ JHON ESTIVEN"/>
    <x v="6"/>
    <x v="0"/>
    <n v="206"/>
    <n v="25.75"/>
    <n v="199.564727954972"/>
    <m/>
    <n v="95782.364000000001"/>
    <x v="0"/>
    <n v="13147.2222"/>
    <x v="620"/>
    <x v="0"/>
    <m/>
  </r>
  <r>
    <d v="2023-04-16T01:17:44"/>
    <x v="1"/>
    <n v="14"/>
    <s v="LONDOO ORTIZ ARNOLD DAVID"/>
    <x v="6"/>
    <x v="0"/>
    <n v="212"/>
    <n v="26.5"/>
    <n v="199.564727954972"/>
    <s v="1 Descuento (Jefe de ruta) "/>
    <n v="95782.364000000001"/>
    <x v="1"/>
    <n v="13147.2222"/>
    <x v="620"/>
    <x v="0"/>
    <m/>
  </r>
  <r>
    <d v="2023-04-16T01:17:44"/>
    <x v="1"/>
    <n v="16"/>
    <s v="BARRANTES GALLEGO DANIEL CAMILO"/>
    <x v="0"/>
    <x v="0"/>
    <n v="228"/>
    <n v="25.3333333333333"/>
    <n v="224.510318949343"/>
    <m/>
    <n v="107755.15949999999"/>
    <x v="0"/>
    <n v="13147.2222"/>
    <x v="620"/>
    <x v="0"/>
    <m/>
  </r>
  <r>
    <d v="2023-04-16T01:17:44"/>
    <x v="1"/>
    <n v="17"/>
    <s v="ESTRADA DANIEL"/>
    <x v="0"/>
    <x v="0"/>
    <n v="170"/>
    <n v="18.8888888888889"/>
    <n v="224.510318949343"/>
    <m/>
    <n v="107755.15949999999"/>
    <x v="0"/>
    <n v="13147.2222"/>
    <x v="620"/>
    <x v="0"/>
    <m/>
  </r>
  <r>
    <d v="2023-04-16T01:17:45"/>
    <x v="1"/>
    <n v="18"/>
    <s v="RENDON VIANA HUMBERTO DE JESUS"/>
    <x v="2"/>
    <x v="0"/>
    <n v="172"/>
    <n v="28.6666666666667"/>
    <n v="149.673545966229"/>
    <m/>
    <n v="71836.773000000001"/>
    <x v="0"/>
    <n v="13147.2222"/>
    <x v="620"/>
    <x v="0"/>
    <m/>
  </r>
  <r>
    <d v="2023-04-16T01:17:45"/>
    <x v="1"/>
    <n v="19"/>
    <s v="BERMUDEZ HERNAN"/>
    <x v="8"/>
    <x v="0"/>
    <n v="163"/>
    <n v="32.6"/>
    <n v="124.727954971857"/>
    <m/>
    <n v="59863.977500000001"/>
    <x v="0"/>
    <n v="13147.2222"/>
    <x v="620"/>
    <x v="0"/>
    <m/>
  </r>
  <r>
    <d v="2023-04-16T01:17:45"/>
    <x v="1"/>
    <n v="20"/>
    <s v="LOZADA NAVARRO FERNANDO RAFAEL"/>
    <x v="6"/>
    <x v="0"/>
    <n v="211"/>
    <n v="26.375"/>
    <n v="199.564727954972"/>
    <m/>
    <n v="95782.364000000001"/>
    <x v="0"/>
    <n v="13147.2222"/>
    <x v="620"/>
    <x v="0"/>
    <m/>
  </r>
  <r>
    <d v="2023-04-16T01:17:45"/>
    <x v="9"/>
    <n v="21"/>
    <s v="MONSALVE OCAMPO EDISON GUSTAVO"/>
    <x v="5"/>
    <x v="0"/>
    <n v="6"/>
    <n v="6"/>
    <n v="24.9455909943715"/>
    <m/>
    <n v="11972.7955"/>
    <x v="0"/>
    <n v="13147.2222"/>
    <x v="620"/>
    <x v="0"/>
    <m/>
  </r>
  <r>
    <d v="2023-04-16T01:17:45"/>
    <x v="9"/>
    <n v="22"/>
    <s v="QUIRAMA CASTAEDA JHON JADER"/>
    <x v="6"/>
    <x v="0"/>
    <n v="190"/>
    <n v="23.75"/>
    <n v="199.564727954972"/>
    <m/>
    <n v="95782.364000000001"/>
    <x v="1"/>
    <n v="13147.2222"/>
    <x v="620"/>
    <x v="0"/>
    <m/>
  </r>
  <r>
    <d v="2023-04-16T01:17:46"/>
    <x v="9"/>
    <n v="23"/>
    <s v="ZAPATA MARULANDA JUAN DIEGO"/>
    <x v="6"/>
    <x v="0"/>
    <n v="205"/>
    <n v="25.625"/>
    <n v="199.564727954972"/>
    <m/>
    <n v="95782.364000000001"/>
    <x v="2"/>
    <n v="13147.2222"/>
    <x v="620"/>
    <x v="0"/>
    <m/>
  </r>
  <r>
    <d v="2023-04-16T01:17:46"/>
    <x v="9"/>
    <n v="26"/>
    <s v="CIRO MARIN RODRIGO ALBERTO"/>
    <x v="4"/>
    <x v="0"/>
    <n v="164"/>
    <n v="23.428571428571399"/>
    <n v="174.6191369606"/>
    <s v="2 Descuentos (Conducts) "/>
    <n v="83809.568499999994"/>
    <x v="0"/>
    <n v="13147.2222"/>
    <x v="620"/>
    <x v="0"/>
    <m/>
  </r>
  <r>
    <d v="2023-04-16T01:17:46"/>
    <x v="9"/>
    <n v="27"/>
    <s v="DURANGO DAVID JOSE"/>
    <x v="6"/>
    <x v="0"/>
    <n v="202"/>
    <n v="25.25"/>
    <n v="199.564727954972"/>
    <m/>
    <n v="95782.364000000001"/>
    <x v="0"/>
    <n v="13147.2222"/>
    <x v="620"/>
    <x v="0"/>
    <m/>
  </r>
  <r>
    <d v="2023-04-16T01:17:46"/>
    <x v="9"/>
    <n v="28"/>
    <s v="RIVERA ANGEL"/>
    <x v="6"/>
    <x v="0"/>
    <n v="198"/>
    <n v="24.75"/>
    <n v="199.564727954972"/>
    <m/>
    <n v="95782.364000000001"/>
    <x v="0"/>
    <n v="13147.2222"/>
    <x v="620"/>
    <x v="0"/>
    <m/>
  </r>
  <r>
    <d v="2023-04-16T01:17:46"/>
    <x v="9"/>
    <n v="29"/>
    <s v="VERENZUELA MARTINEZ ALEXANDER"/>
    <x v="6"/>
    <x v="0"/>
    <n v="207"/>
    <n v="25.875"/>
    <n v="199.564727954972"/>
    <s v="3 Descuentos (Conducts) "/>
    <n v="95782.364000000001"/>
    <x v="0"/>
    <n v="13147.2222"/>
    <x v="620"/>
    <x v="0"/>
    <m/>
  </r>
  <r>
    <d v="2023-04-16T01:17:46"/>
    <x v="9"/>
    <n v="30"/>
    <s v="LOPEZ CASTRILLON ANDRES FELIPE"/>
    <x v="6"/>
    <x v="0"/>
    <n v="212"/>
    <n v="24.9411764705882"/>
    <n v="212.03752345215801"/>
    <m/>
    <n v="101768.7617"/>
    <x v="0"/>
    <n v="13147.2222"/>
    <x v="620"/>
    <x v="0"/>
    <m/>
  </r>
  <r>
    <d v="2023-04-16T01:17:47"/>
    <x v="1"/>
    <n v="31"/>
    <s v="DURANGO PAEZ GILDARDO"/>
    <x v="6"/>
    <x v="0"/>
    <n v="189"/>
    <n v="23.625"/>
    <n v="199.564727954972"/>
    <m/>
    <n v="95782.364000000001"/>
    <x v="0"/>
    <n v="13147.2222"/>
    <x v="620"/>
    <x v="0"/>
    <m/>
  </r>
  <r>
    <d v="2023-04-16T01:17:47"/>
    <x v="1"/>
    <n v="32"/>
    <s v="JIMENEZ HERNANDEZ ESTEBAN CAMILO"/>
    <x v="6"/>
    <x v="0"/>
    <n v="201"/>
    <n v="25.125"/>
    <n v="199.564727954972"/>
    <m/>
    <n v="95782.364000000001"/>
    <x v="0"/>
    <n v="13147.2222"/>
    <x v="620"/>
    <x v="0"/>
    <m/>
  </r>
  <r>
    <d v="2023-04-16T01:17:47"/>
    <x v="1"/>
    <n v="33"/>
    <s v="PINO YEISON"/>
    <x v="4"/>
    <x v="0"/>
    <n v="183"/>
    <n v="26.1428571428571"/>
    <n v="174.6191369606"/>
    <m/>
    <n v="83809.568499999994"/>
    <x v="0"/>
    <n v="13147.2222"/>
    <x v="620"/>
    <x v="0"/>
    <m/>
  </r>
  <r>
    <d v="2023-04-16T01:17:47"/>
    <x v="1"/>
    <n v="34"/>
    <s v="MONTOYA OSPINA GILBERTO ANTONIO"/>
    <x v="3"/>
    <x v="0"/>
    <n v="249"/>
    <n v="24.9"/>
    <n v="249.455909943715"/>
    <s v="5 Descuentos (Conducts y Propietarios) "/>
    <n v="119727.955"/>
    <x v="0"/>
    <n v="13147.2222"/>
    <x v="620"/>
    <x v="0"/>
    <m/>
  </r>
  <r>
    <d v="2023-04-16T01:17:47"/>
    <x v="1"/>
    <n v="35"/>
    <s v="GRISALES VILLA JUAN DAVID"/>
    <x v="4"/>
    <x v="3"/>
    <n v="188"/>
    <n v="26.8571428571429"/>
    <n v="174.6191369606"/>
    <m/>
    <n v="83809.568499999994"/>
    <x v="1"/>
    <n v="13147.2222"/>
    <x v="620"/>
    <x v="0"/>
    <m/>
  </r>
  <r>
    <d v="2023-04-16T01:17:48"/>
    <x v="1"/>
    <n v="36"/>
    <s v="MARTINEZ CHAVERRA LUIS NORBERTO"/>
    <x v="0"/>
    <x v="0"/>
    <n v="221"/>
    <n v="24.5555555555556"/>
    <n v="224.510318949343"/>
    <m/>
    <n v="107755.15949999999"/>
    <x v="0"/>
    <n v="13147.2222"/>
    <x v="620"/>
    <x v="0"/>
    <m/>
  </r>
  <r>
    <d v="2023-04-16T01:17:48"/>
    <x v="1"/>
    <n v="37"/>
    <s v="HINCAPIE KEVIN"/>
    <x v="8"/>
    <x v="1"/>
    <n v="147"/>
    <n v="29.4"/>
    <n v="124.727954971857"/>
    <s v="SANTIAGO PIEDRAHITA Realiz 3 viajes donde moviliz 92 Usuarios "/>
    <n v="59863.977500000001"/>
    <x v="1"/>
    <n v="13147.2222"/>
    <x v="620"/>
    <x v="0"/>
    <m/>
  </r>
  <r>
    <d v="2023-04-16T01:17:48"/>
    <x v="1"/>
    <n v="38"/>
    <s v="FRANCO BRAVO JHOAN FERNANDO"/>
    <x v="6"/>
    <x v="0"/>
    <n v="165"/>
    <n v="22"/>
    <n v="187.09193245778599"/>
    <m/>
    <n v="89795.966199999995"/>
    <x v="0"/>
    <n v="13147.2222"/>
    <x v="620"/>
    <x v="0"/>
    <m/>
  </r>
  <r>
    <d v="2023-04-16T01:17:48"/>
    <x v="1"/>
    <n v="39"/>
    <s v="ORTEGA ARROYAVE JUAN PABLO"/>
    <x v="2"/>
    <x v="3"/>
    <n v="135"/>
    <n v="22.5"/>
    <n v="149.673545966229"/>
    <m/>
    <n v="71836.773000000001"/>
    <x v="0"/>
    <n v="13147.2222"/>
    <x v="620"/>
    <x v="0"/>
    <m/>
  </r>
  <r>
    <d v="2023-04-16T01:17:48"/>
    <x v="1"/>
    <n v="41"/>
    <s v="GARCIA DAVID WILSON ALBERTO"/>
    <x v="0"/>
    <x v="3"/>
    <n v="241"/>
    <n v="26.7777777777778"/>
    <n v="224.510318949343"/>
    <m/>
    <n v="107755.15949999999"/>
    <x v="1"/>
    <n v="13147.2222"/>
    <x v="620"/>
    <x v="0"/>
    <m/>
  </r>
  <r>
    <d v="2023-04-17T00:18:48"/>
    <x v="12"/>
    <n v="1"/>
    <s v="RUA DANIEL"/>
    <x v="0"/>
    <x v="0"/>
    <n v="210"/>
    <n v="23.3333333333333"/>
    <n v="227.70934256055401"/>
    <m/>
    <n v="109354.6713"/>
    <x v="0"/>
    <n v="15152.941199999999"/>
    <x v="621"/>
    <x v="0"/>
    <m/>
  </r>
  <r>
    <d v="2023-04-17T00:18:48"/>
    <x v="12"/>
    <n v="2"/>
    <s v="VILLA RIOS JHON ANDERSON"/>
    <x v="6"/>
    <x v="0"/>
    <n v="234"/>
    <n v="29.25"/>
    <n v="202.40830449827001"/>
    <m/>
    <n v="97204.152199999997"/>
    <x v="1"/>
    <n v="15152.941199999999"/>
    <x v="621"/>
    <x v="0"/>
    <m/>
  </r>
  <r>
    <d v="2023-04-17T00:18:48"/>
    <x v="12"/>
    <n v="3"/>
    <s v="CANO JIMENEZ ESNEIDER"/>
    <x v="3"/>
    <x v="0"/>
    <n v="207"/>
    <n v="20.7"/>
    <n v="253.010380622837"/>
    <m/>
    <n v="121505.1903"/>
    <x v="0"/>
    <n v="15152.941199999999"/>
    <x v="621"/>
    <x v="0"/>
    <m/>
  </r>
  <r>
    <d v="2023-04-17T00:18:49"/>
    <x v="12"/>
    <n v="6"/>
    <s v="CIRO ALEXANDER"/>
    <x v="9"/>
    <x v="3"/>
    <n v="335"/>
    <n v="27.9166666666667"/>
    <n v="303.61245674740502"/>
    <m/>
    <n v="145806.22839999999"/>
    <x v="0"/>
    <n v="15152.941199999999"/>
    <x v="621"/>
    <x v="0"/>
    <m/>
  </r>
  <r>
    <d v="2023-04-17T00:18:49"/>
    <x v="12"/>
    <n v="7"/>
    <s v="DE OSSA TORRES CARLOS ANDRES"/>
    <x v="4"/>
    <x v="3"/>
    <n v="203"/>
    <n v="29"/>
    <n v="177.10726643598599"/>
    <m/>
    <n v="85053.633199999997"/>
    <x v="1"/>
    <n v="15152.941199999999"/>
    <x v="621"/>
    <x v="0"/>
    <m/>
  </r>
  <r>
    <d v="2023-04-17T00:18:49"/>
    <x v="12"/>
    <n v="8"/>
    <s v="LONDOO LOPERA DUVAN ANDRES"/>
    <x v="6"/>
    <x v="0"/>
    <n v="161"/>
    <n v="21.466666666666701"/>
    <n v="189.757785467128"/>
    <s v="10 Descuentos (Incidente con Usuarios) "/>
    <n v="91128.892699999997"/>
    <x v="1"/>
    <n v="15152.941199999999"/>
    <x v="621"/>
    <x v="0"/>
    <m/>
  </r>
  <r>
    <d v="2023-04-17T00:18:49"/>
    <x v="12"/>
    <n v="14"/>
    <s v="CARVAJAL SALAZAR HECTOR MARINO"/>
    <x v="3"/>
    <x v="0"/>
    <n v="215"/>
    <n v="21.5"/>
    <n v="253.010380622837"/>
    <s v="2 Descuentos (Conducts) "/>
    <n v="121505.1903"/>
    <x v="1"/>
    <n v="15152.941199999999"/>
    <x v="621"/>
    <x v="0"/>
    <m/>
  </r>
  <r>
    <d v="2023-04-17T00:18:49"/>
    <x v="12"/>
    <n v="16"/>
    <s v="BARRANTES GALLEGO DANIEL CAMILO"/>
    <x v="1"/>
    <x v="0"/>
    <n v="304"/>
    <n v="27.636363636363601"/>
    <n v="278.311418685121"/>
    <m/>
    <n v="133655.70929999999"/>
    <x v="0"/>
    <n v="15152.941199999999"/>
    <x v="621"/>
    <x v="0"/>
    <m/>
  </r>
  <r>
    <d v="2023-04-17T00:18:49"/>
    <x v="12"/>
    <n v="17"/>
    <s v="ESTRADA DANIEL"/>
    <x v="6"/>
    <x v="0"/>
    <n v="248"/>
    <n v="31"/>
    <n v="202.40830449827001"/>
    <m/>
    <n v="97204.152199999997"/>
    <x v="0"/>
    <n v="15152.941199999999"/>
    <x v="621"/>
    <x v="0"/>
    <m/>
  </r>
  <r>
    <d v="2023-04-17T00:18:50"/>
    <x v="12"/>
    <n v="19"/>
    <s v="BERMUDEZ HERNAN"/>
    <x v="0"/>
    <x v="0"/>
    <n v="165"/>
    <n v="18.3333333333333"/>
    <n v="227.70934256055401"/>
    <m/>
    <n v="109354.6713"/>
    <x v="0"/>
    <n v="15152.941199999999"/>
    <x v="621"/>
    <x v="0"/>
    <m/>
  </r>
  <r>
    <d v="2023-04-17T00:18:50"/>
    <x v="12"/>
    <n v="20"/>
    <s v="LOZADA NAVARRO FERNANDO RAFAEL"/>
    <x v="0"/>
    <x v="1"/>
    <n v="265"/>
    <n v="29.4444444444444"/>
    <n v="227.70934256055401"/>
    <s v="3 Descuentos (Usuarios Desubicados) "/>
    <n v="109354.6713"/>
    <x v="0"/>
    <n v="15152.941199999999"/>
    <x v="621"/>
    <x v="0"/>
    <m/>
  </r>
  <r>
    <d v="2023-04-17T00:18:50"/>
    <x v="12"/>
    <n v="21"/>
    <s v="MORALES CASTAEDA JONNY EDISON"/>
    <x v="12"/>
    <x v="3"/>
    <n v="316"/>
    <n v="24.307692307692299"/>
    <n v="328.91349480968898"/>
    <m/>
    <n v="157956.74739999999"/>
    <x v="0"/>
    <n v="15152.941199999999"/>
    <x v="621"/>
    <x v="0"/>
    <m/>
  </r>
  <r>
    <d v="2023-04-17T00:18:50"/>
    <x v="12"/>
    <n v="28"/>
    <s v="RIVERA ANGEL"/>
    <x v="11"/>
    <x v="3"/>
    <n v="38"/>
    <n v="19"/>
    <n v="50.602076124567503"/>
    <m/>
    <n v="24301.038100000002"/>
    <x v="0"/>
    <n v="15152.941199999999"/>
    <x v="621"/>
    <x v="0"/>
    <m/>
  </r>
  <r>
    <d v="2023-04-17T00:18:50"/>
    <x v="12"/>
    <n v="30"/>
    <s v="LOPEZ CASTRILLON ANDRES FELIPE"/>
    <x v="0"/>
    <x v="0"/>
    <n v="219"/>
    <n v="24.3333333333333"/>
    <n v="227.70934256055401"/>
    <m/>
    <n v="109354.6713"/>
    <x v="0"/>
    <n v="15152.941199999999"/>
    <x v="621"/>
    <x v="0"/>
    <m/>
  </r>
  <r>
    <d v="2023-04-17T00:18:50"/>
    <x v="12"/>
    <n v="37"/>
    <s v="TABORDA ROJAS DIEGO ALEJANDRO"/>
    <x v="0"/>
    <x v="0"/>
    <n v="267"/>
    <n v="29.6666666666667"/>
    <n v="227.70934256055401"/>
    <m/>
    <n v="109354.6713"/>
    <x v="1"/>
    <n v="15152.941199999999"/>
    <x v="621"/>
    <x v="0"/>
    <m/>
  </r>
  <r>
    <d v="2023-04-17T00:18:51"/>
    <x v="12"/>
    <n v="40"/>
    <s v="OCAMPO OCAMPO ANTONIO JOSE"/>
    <x v="1"/>
    <x v="0"/>
    <n v="269"/>
    <n v="24.454545454545499"/>
    <n v="278.311418685121"/>
    <m/>
    <n v="133655.70929999999"/>
    <x v="0"/>
    <n v="15152.941199999999"/>
    <x v="621"/>
    <x v="0"/>
    <m/>
  </r>
  <r>
    <d v="2023-04-18T03:03:48"/>
    <x v="9"/>
    <n v="1"/>
    <s v="MORALES CASTAEDA JONNY EDISON"/>
    <x v="0"/>
    <x v="3"/>
    <n v="226"/>
    <n v="25.1111111111111"/>
    <n v="219.36231884058"/>
    <s v="1 Descuento (Despachadora Angela) "/>
    <n v="105181.1594"/>
    <x v="0"/>
    <n v="17073.529399999999"/>
    <x v="622"/>
    <x v="0"/>
    <m/>
  </r>
  <r>
    <d v="2023-04-18T03:03:48"/>
    <x v="9"/>
    <n v="3"/>
    <s v="CANO JIMENEZ ESNEIDER"/>
    <x v="3"/>
    <x v="0"/>
    <n v="233"/>
    <n v="23.3"/>
    <n v="243.73590982286601"/>
    <m/>
    <n v="116867.9549"/>
    <x v="0"/>
    <n v="17073.529399999999"/>
    <x v="622"/>
    <x v="0"/>
    <m/>
  </r>
  <r>
    <d v="2023-04-18T03:03:48"/>
    <x v="9"/>
    <n v="4"/>
    <s v="PUERTA BOJANERO JUAN CARLOS"/>
    <x v="2"/>
    <x v="0"/>
    <n v="103"/>
    <n v="17.1666666666667"/>
    <n v="146.24154589372"/>
    <s v="1 Descuento (Conduct) "/>
    <n v="70120.772899999996"/>
    <x v="0"/>
    <n v="17073.529399999999"/>
    <x v="622"/>
    <x v="0"/>
    <m/>
  </r>
  <r>
    <d v="2023-04-18T03:03:48"/>
    <x v="9"/>
    <n v="6"/>
    <s v="CIRO ALEXANDER"/>
    <x v="3"/>
    <x v="0"/>
    <n v="218"/>
    <n v="21.8"/>
    <n v="243.73590982286601"/>
    <m/>
    <n v="116867.9549"/>
    <x v="0"/>
    <n v="17073.529399999999"/>
    <x v="622"/>
    <x v="0"/>
    <m/>
  </r>
  <r>
    <d v="2023-04-18T03:03:48"/>
    <x v="9"/>
    <n v="7"/>
    <s v="DE OSSA TORRES CARLOS ANDRES"/>
    <x v="0"/>
    <x v="0"/>
    <n v="221"/>
    <n v="24.5555555555556"/>
    <n v="219.36231884058"/>
    <m/>
    <n v="105181.1594"/>
    <x v="1"/>
    <n v="17073.529399999999"/>
    <x v="622"/>
    <x v="0"/>
    <m/>
  </r>
  <r>
    <d v="2023-04-18T03:03:49"/>
    <x v="9"/>
    <n v="8"/>
    <s v="TABORDA ROJAS DIEGO ALEJANDRO"/>
    <x v="0"/>
    <x v="0"/>
    <n v="234"/>
    <n v="26"/>
    <n v="219.36231884058"/>
    <s v="2 Descuentos (Conducts) "/>
    <n v="105181.1594"/>
    <x v="1"/>
    <n v="17073.529399999999"/>
    <x v="622"/>
    <x v="0"/>
    <m/>
  </r>
  <r>
    <d v="2023-04-18T03:03:49"/>
    <x v="9"/>
    <n v="10"/>
    <s v="PATIO MARIVEL"/>
    <x v="3"/>
    <x v="0"/>
    <n v="274"/>
    <n v="27.4"/>
    <n v="243.73590982286601"/>
    <s v="1 Descuento (Conduct) "/>
    <n v="116867.9549"/>
    <x v="0"/>
    <n v="17073.529399999999"/>
    <x v="622"/>
    <x v="0"/>
    <m/>
  </r>
  <r>
    <d v="2023-04-18T03:03:49"/>
    <x v="1"/>
    <n v="11"/>
    <s v="MEJIA YEISON"/>
    <x v="3"/>
    <x v="3"/>
    <n v="240"/>
    <n v="24"/>
    <n v="243.73590982286601"/>
    <m/>
    <n v="116867.9549"/>
    <x v="0"/>
    <n v="17073.529399999999"/>
    <x v="622"/>
    <x v="0"/>
    <m/>
  </r>
  <r>
    <d v="2023-04-18T03:03:49"/>
    <x v="1"/>
    <n v="13"/>
    <s v="DAVILA VELEZ JHON ESTIVEN"/>
    <x v="3"/>
    <x v="0"/>
    <n v="270"/>
    <n v="27"/>
    <n v="243.73590982286601"/>
    <s v="1 Descuento (Conduct) "/>
    <n v="116867.9549"/>
    <x v="0"/>
    <n v="17073.529399999999"/>
    <x v="622"/>
    <x v="0"/>
    <m/>
  </r>
  <r>
    <d v="2023-04-18T03:03:49"/>
    <x v="1"/>
    <n v="14"/>
    <s v="LONDOO ORTIZ ARNOLD DAVID"/>
    <x v="3"/>
    <x v="0"/>
    <n v="202"/>
    <n v="20.2"/>
    <n v="243.73590982286601"/>
    <m/>
    <n v="116867.9549"/>
    <x v="1"/>
    <n v="17073.529399999999"/>
    <x v="622"/>
    <x v="0"/>
    <m/>
  </r>
  <r>
    <d v="2023-04-18T03:03:50"/>
    <x v="1"/>
    <n v="16"/>
    <s v="BARRANTES GALLEGO DANIEL CAMILO"/>
    <x v="1"/>
    <x v="0"/>
    <n v="281"/>
    <n v="25.545454545454501"/>
    <n v="268.109500805153"/>
    <m/>
    <n v="128554.7504"/>
    <x v="0"/>
    <n v="17073.529399999999"/>
    <x v="622"/>
    <x v="0"/>
    <m/>
  </r>
  <r>
    <d v="2023-04-18T03:03:50"/>
    <x v="1"/>
    <n v="17"/>
    <s v="ESTRADA DANIEL"/>
    <x v="4"/>
    <x v="0"/>
    <n v="187"/>
    <n v="26.714285714285701"/>
    <n v="170.61513687600601"/>
    <m/>
    <n v="81807.568400000004"/>
    <x v="0"/>
    <n v="17073.529399999999"/>
    <x v="622"/>
    <x v="0"/>
    <m/>
  </r>
  <r>
    <d v="2023-04-18T03:03:50"/>
    <x v="1"/>
    <n v="19"/>
    <s v="BERMUDEZ HERNAN"/>
    <x v="2"/>
    <x v="0"/>
    <n v="169"/>
    <n v="26"/>
    <n v="158.42834138486299"/>
    <m/>
    <n v="75964.170700000002"/>
    <x v="0"/>
    <n v="17073.529399999999"/>
    <x v="622"/>
    <x v="0"/>
    <m/>
  </r>
  <r>
    <d v="2023-04-18T03:03:50"/>
    <x v="1"/>
    <n v="20"/>
    <s v="LOZADA NAVARRO FERNANDO RAFAEL"/>
    <x v="3"/>
    <x v="0"/>
    <n v="239"/>
    <n v="23.9"/>
    <n v="243.73590982286601"/>
    <m/>
    <n v="116867.9549"/>
    <x v="0"/>
    <n v="17073.529399999999"/>
    <x v="622"/>
    <x v="0"/>
    <m/>
  </r>
  <r>
    <d v="2023-04-18T03:03:50"/>
    <x v="1"/>
    <n v="21"/>
    <s v="MONSALVE OCAMPO EDISON GUSTAVO"/>
    <x v="0"/>
    <x v="1"/>
    <n v="193"/>
    <n v="21.4444444444444"/>
    <n v="219.36231884058"/>
    <m/>
    <n v="105181.1594"/>
    <x v="0"/>
    <n v="17073.529399999999"/>
    <x v="622"/>
    <x v="0"/>
    <m/>
  </r>
  <r>
    <d v="2023-04-18T03:03:50"/>
    <x v="1"/>
    <n v="22"/>
    <s v="QUIRAMA CASTAEDA JHON JADER"/>
    <x v="4"/>
    <x v="3"/>
    <n v="179"/>
    <n v="25.571428571428601"/>
    <n v="170.61513687600601"/>
    <s v="2 Descuentos (Propietarios) "/>
    <n v="81807.568400000004"/>
    <x v="1"/>
    <n v="17073.529399999999"/>
    <x v="622"/>
    <x v="0"/>
    <m/>
  </r>
  <r>
    <d v="2023-04-18T03:03:51"/>
    <x v="1"/>
    <n v="23"/>
    <s v="ZAPATA MARULANDA JUAN DIEGO"/>
    <x v="3"/>
    <x v="0"/>
    <n v="291"/>
    <n v="29.1"/>
    <n v="243.73590982286601"/>
    <m/>
    <n v="116867.9549"/>
    <x v="2"/>
    <n v="17073.529399999999"/>
    <x v="622"/>
    <x v="0"/>
    <m/>
  </r>
  <r>
    <d v="2023-04-18T03:03:51"/>
    <x v="1"/>
    <n v="24"/>
    <s v="GRISALES VILLA DEIBY ALEJANDRO"/>
    <x v="6"/>
    <x v="0"/>
    <n v="239"/>
    <n v="28.117647058823501"/>
    <n v="207.17552334943599"/>
    <m/>
    <n v="99337.761700000003"/>
    <x v="0"/>
    <n v="17073.529399999999"/>
    <x v="622"/>
    <x v="0"/>
    <m/>
  </r>
  <r>
    <d v="2023-04-18T03:03:51"/>
    <x v="1"/>
    <n v="26"/>
    <s v="ESPINOZA CHAVARRIA GUILLERMO LEON"/>
    <x v="10"/>
    <x v="0"/>
    <n v="96"/>
    <n v="24"/>
    <n v="97.494363929146502"/>
    <m/>
    <n v="46747.182000000001"/>
    <x v="0"/>
    <n v="17073.529399999999"/>
    <x v="622"/>
    <x v="0"/>
    <m/>
  </r>
  <r>
    <d v="2023-04-18T03:03:51"/>
    <x v="1"/>
    <n v="27"/>
    <s v="HENAO MUOZ FERNEY"/>
    <x v="13"/>
    <x v="3"/>
    <n v="331"/>
    <n v="23.6428571428571"/>
    <n v="341.23027375201298"/>
    <s v="SANTIAGO HOYOS Realiz 8 viajes donde moviliz 3 Descuentos (Conducts y Propietario) "/>
    <n v="163615.13690000001"/>
    <x v="0"/>
    <n v="17073.529399999999"/>
    <x v="622"/>
    <x v="0"/>
    <m/>
  </r>
  <r>
    <d v="2023-04-18T03:03:51"/>
    <x v="1"/>
    <n v="29"/>
    <s v="VERENZUELA MARTINEZ ALEXANDER"/>
    <x v="4"/>
    <x v="0"/>
    <n v="217"/>
    <n v="31"/>
    <n v="170.61513687600601"/>
    <m/>
    <n v="81807.568400000004"/>
    <x v="0"/>
    <n v="17073.529399999999"/>
    <x v="622"/>
    <x v="0"/>
    <m/>
  </r>
  <r>
    <d v="2023-04-18T03:03:51"/>
    <x v="9"/>
    <n v="30"/>
    <s v="LOPEZ CASTRILLON ANDRES FELIPE"/>
    <x v="3"/>
    <x v="0"/>
    <n v="206"/>
    <n v="20.6"/>
    <n v="243.73590982286601"/>
    <m/>
    <n v="116867.9549"/>
    <x v="0"/>
    <n v="17073.529399999999"/>
    <x v="622"/>
    <x v="0"/>
    <m/>
  </r>
  <r>
    <d v="2023-04-18T03:03:52"/>
    <x v="9"/>
    <n v="31"/>
    <s v="FRANCO BRAVO JHOAN FERNANDO"/>
    <x v="0"/>
    <x v="0"/>
    <n v="210"/>
    <n v="23.3333333333333"/>
    <n v="219.36231884058"/>
    <s v="1 Descuento (Conduct) "/>
    <n v="105181.1594"/>
    <x v="0"/>
    <n v="17073.529399999999"/>
    <x v="622"/>
    <x v="0"/>
    <m/>
  </r>
  <r>
    <d v="2023-04-18T03:03:52"/>
    <x v="9"/>
    <n v="32"/>
    <s v="JIMENEZ HERNANDEZ ESTEBAN CAMILO"/>
    <x v="3"/>
    <x v="0"/>
    <n v="201"/>
    <n v="20.100000000000001"/>
    <n v="243.73590982286601"/>
    <s v="7 Descuentos (Propietarios, conducts, Jefe de ruta y Despachadora) "/>
    <n v="116867.9549"/>
    <x v="0"/>
    <n v="17073.529399999999"/>
    <x v="622"/>
    <x v="0"/>
    <m/>
  </r>
  <r>
    <d v="2023-04-18T03:03:52"/>
    <x v="9"/>
    <n v="33"/>
    <s v="PINO YEISON"/>
    <x v="13"/>
    <x v="0"/>
    <n v="359"/>
    <n v="25.6428571428571"/>
    <n v="341.23027375201298"/>
    <s v="2 Descuentos (Conduct y Despachadora Isabel) "/>
    <n v="163615.13690000001"/>
    <x v="0"/>
    <n v="17073.529399999999"/>
    <x v="622"/>
    <x v="0"/>
    <m/>
  </r>
  <r>
    <d v="2023-04-18T03:03:52"/>
    <x v="9"/>
    <n v="34"/>
    <s v="MONTOYA OSPINA GILBERTO ANTONIO"/>
    <x v="9"/>
    <x v="0"/>
    <n v="325"/>
    <n v="27.0833333333333"/>
    <n v="292.48309178744"/>
    <m/>
    <n v="140241.5459"/>
    <x v="0"/>
    <n v="17073.529399999999"/>
    <x v="622"/>
    <x v="0"/>
    <m/>
  </r>
  <r>
    <d v="2023-04-18T03:03:52"/>
    <x v="9"/>
    <n v="35"/>
    <s v="GOMEZ FABIAN"/>
    <x v="0"/>
    <x v="0"/>
    <n v="262"/>
    <n v="29.1111111111111"/>
    <n v="219.36231884058"/>
    <m/>
    <n v="105181.1594"/>
    <x v="1"/>
    <n v="17073.529399999999"/>
    <x v="622"/>
    <x v="0"/>
    <m/>
  </r>
  <r>
    <d v="2023-04-18T03:03:53"/>
    <x v="9"/>
    <n v="36"/>
    <s v="MARTINEZ CHAVERRA LUIS NORBERTO"/>
    <x v="1"/>
    <x v="3"/>
    <n v="248"/>
    <n v="22.545454545454501"/>
    <n v="268.109500805153"/>
    <m/>
    <n v="128554.7504"/>
    <x v="0"/>
    <n v="17073.529399999999"/>
    <x v="622"/>
    <x v="0"/>
    <m/>
  </r>
  <r>
    <d v="2023-04-18T03:03:53"/>
    <x v="9"/>
    <n v="37"/>
    <s v="PIEDRAHITA MADRID SANTIAGO"/>
    <x v="10"/>
    <x v="0"/>
    <n v="134"/>
    <n v="29.7777777777778"/>
    <n v="109.68115942029"/>
    <m/>
    <n v="52590.579700000002"/>
    <x v="1"/>
    <n v="17073.529399999999"/>
    <x v="622"/>
    <x v="0"/>
    <m/>
  </r>
  <r>
    <d v="2023-04-18T03:03:53"/>
    <x v="9"/>
    <n v="38"/>
    <s v="GRISALES VILLA JUAN DAVID"/>
    <x v="3"/>
    <x v="0"/>
    <n v="226"/>
    <n v="22.6"/>
    <n v="243.73590982286601"/>
    <s v="1 Descuento (Despachadora Angela) "/>
    <n v="116867.9549"/>
    <x v="0"/>
    <n v="17073.529399999999"/>
    <x v="622"/>
    <x v="0"/>
    <m/>
  </r>
  <r>
    <d v="2023-04-18T03:03:53"/>
    <x v="9"/>
    <n v="39"/>
    <s v="ORTEGA ARROYAVE JUAN PABLO"/>
    <x v="3"/>
    <x v="0"/>
    <n v="224"/>
    <n v="22.4"/>
    <n v="243.73590982286601"/>
    <s v="11 Descuentos (Transbordo) "/>
    <n v="116867.9549"/>
    <x v="0"/>
    <n v="17073.529399999999"/>
    <x v="622"/>
    <x v="0"/>
    <m/>
  </r>
  <r>
    <d v="2023-04-18T03:03:53"/>
    <x v="9"/>
    <n v="40"/>
    <s v="OCAMPO OCAMPO ANTONIO JOSE"/>
    <x v="12"/>
    <x v="0"/>
    <n v="290"/>
    <n v="22.307692307692299"/>
    <n v="316.85668276972598"/>
    <m/>
    <n v="151928.3414"/>
    <x v="0"/>
    <n v="17073.529399999999"/>
    <x v="622"/>
    <x v="0"/>
    <m/>
  </r>
  <r>
    <d v="2023-04-18T03:03:53"/>
    <x v="9"/>
    <n v="41"/>
    <s v="DURANGO PAEZ GILDARDO"/>
    <x v="1"/>
    <x v="0"/>
    <n v="240"/>
    <n v="21.818181818181799"/>
    <n v="268.109500805153"/>
    <s v="4 Descuentos (Conducts) "/>
    <n v="128554.7504"/>
    <x v="1"/>
    <n v="17073.529399999999"/>
    <x v="622"/>
    <x v="0"/>
    <m/>
  </r>
  <r>
    <d v="2023-04-19T01:48:51"/>
    <x v="1"/>
    <n v="1"/>
    <s v="RUA DANIEL"/>
    <x v="2"/>
    <x v="0"/>
    <n v="127"/>
    <n v="19.538461538461501"/>
    <n v="152.23420647149501"/>
    <m/>
    <n v="72867.103199999998"/>
    <x v="0"/>
    <n v="15921.6216"/>
    <x v="623"/>
    <x v="0"/>
    <m/>
  </r>
  <r>
    <d v="2023-04-19T01:48:52"/>
    <x v="1"/>
    <n v="3"/>
    <s v="CANO JIMENEZ ESNEIDER"/>
    <x v="0"/>
    <x v="0"/>
    <n v="212"/>
    <n v="23.5555555555556"/>
    <n v="210.78582434514601"/>
    <s v="1 Descuento (Jefe de ruta) "/>
    <n v="100892.91220000001"/>
    <x v="0"/>
    <n v="15921.6216"/>
    <x v="623"/>
    <x v="0"/>
    <m/>
  </r>
  <r>
    <d v="2023-04-19T01:48:52"/>
    <x v="1"/>
    <n v="4"/>
    <s v="PUERTA BOJANERO JUAN CARLOS"/>
    <x v="6"/>
    <x v="0"/>
    <n v="118"/>
    <n v="14.75"/>
    <n v="187.36517719568599"/>
    <s v="1 Descuento (Propietario) "/>
    <n v="89682.588600000003"/>
    <x v="0"/>
    <n v="15921.6216"/>
    <x v="623"/>
    <x v="0"/>
    <m/>
  </r>
  <r>
    <d v="2023-04-19T01:48:52"/>
    <x v="1"/>
    <n v="6"/>
    <s v="CIRO ALEXANDER"/>
    <x v="3"/>
    <x v="0"/>
    <n v="267"/>
    <n v="26.7"/>
    <n v="234.206471494607"/>
    <m/>
    <n v="112103.2357"/>
    <x v="0"/>
    <n v="15921.6216"/>
    <x v="623"/>
    <x v="0"/>
    <m/>
  </r>
  <r>
    <d v="2023-04-19T01:48:52"/>
    <x v="1"/>
    <n v="7"/>
    <s v="DE OSSA TORRES CARLOS ANDRES"/>
    <x v="0"/>
    <x v="0"/>
    <n v="231"/>
    <n v="25.6666666666667"/>
    <n v="210.78582434514601"/>
    <m/>
    <n v="100892.91220000001"/>
    <x v="1"/>
    <n v="15921.6216"/>
    <x v="623"/>
    <x v="0"/>
    <m/>
  </r>
  <r>
    <d v="2023-04-19T01:48:52"/>
    <x v="1"/>
    <n v="8"/>
    <s v="VACA FIERRO ROBINSON"/>
    <x v="4"/>
    <x v="0"/>
    <n v="190"/>
    <n v="27.1428571428571"/>
    <n v="163.944530046225"/>
    <s v="1 Descuento (Despachadora Isabel) "/>
    <n v="78472.264999999999"/>
    <x v="1"/>
    <n v="15921.6216"/>
    <x v="623"/>
    <x v="0"/>
    <m/>
  </r>
  <r>
    <d v="2023-04-19T01:48:52"/>
    <x v="1"/>
    <n v="10"/>
    <s v="LOPERA AGUDELO LUIS FRANCISCO"/>
    <x v="3"/>
    <x v="0"/>
    <n v="198"/>
    <n v="19.8"/>
    <n v="234.206471494607"/>
    <m/>
    <n v="112103.2357"/>
    <x v="0"/>
    <n v="15921.6216"/>
    <x v="623"/>
    <x v="0"/>
    <m/>
  </r>
  <r>
    <d v="2023-04-19T01:48:53"/>
    <x v="9"/>
    <n v="11"/>
    <s v="MEJIA YEISON"/>
    <x v="0"/>
    <x v="0"/>
    <n v="213"/>
    <n v="23.6666666666667"/>
    <n v="210.78582434514601"/>
    <s v="2 Descuentos (Despachadora Isabel) "/>
    <n v="100892.91220000001"/>
    <x v="0"/>
    <n v="15921.6216"/>
    <x v="623"/>
    <x v="0"/>
    <m/>
  </r>
  <r>
    <d v="2023-04-19T01:48:53"/>
    <x v="9"/>
    <n v="12"/>
    <s v="HIGUITA JHOSIMAR"/>
    <x v="2"/>
    <x v="0"/>
    <n v="195"/>
    <n v="32.5"/>
    <n v="140.52388289676401"/>
    <m/>
    <n v="67261.941399999996"/>
    <x v="0"/>
    <n v="15921.6216"/>
    <x v="623"/>
    <x v="0"/>
    <m/>
  </r>
  <r>
    <d v="2023-04-19T01:48:53"/>
    <x v="9"/>
    <n v="13"/>
    <s v="DAVILA VELEZ JHON ESTIVEN"/>
    <x v="6"/>
    <x v="0"/>
    <n v="194"/>
    <n v="24.25"/>
    <n v="187.36517719568599"/>
    <m/>
    <n v="89682.588600000003"/>
    <x v="0"/>
    <n v="15921.6216"/>
    <x v="623"/>
    <x v="0"/>
    <m/>
  </r>
  <r>
    <d v="2023-04-19T01:48:53"/>
    <x v="9"/>
    <n v="14"/>
    <s v="LONDOO ORTIZ ARNOLD DAVID"/>
    <x v="3"/>
    <x v="0"/>
    <n v="221"/>
    <n v="22.1"/>
    <n v="234.206471494607"/>
    <m/>
    <n v="112103.2357"/>
    <x v="1"/>
    <n v="15921.6216"/>
    <x v="623"/>
    <x v="0"/>
    <m/>
  </r>
  <r>
    <d v="2023-04-19T01:48:53"/>
    <x v="9"/>
    <n v="16"/>
    <s v="BARRANTES GALLEGO DANIEL CAMILO"/>
    <x v="0"/>
    <x v="0"/>
    <n v="183"/>
    <n v="20.3333333333333"/>
    <n v="210.78582434514601"/>
    <s v="3 Descuentos (Conducts) "/>
    <n v="100892.91220000001"/>
    <x v="0"/>
    <n v="15921.6216"/>
    <x v="623"/>
    <x v="0"/>
    <m/>
  </r>
  <r>
    <d v="2023-04-19T01:48:53"/>
    <x v="9"/>
    <n v="17"/>
    <s v="ESPINOZA CHAVARRIA GUILLERMO LEON"/>
    <x v="6"/>
    <x v="0"/>
    <n v="198"/>
    <n v="24.75"/>
    <n v="187.36517719568599"/>
    <m/>
    <n v="89682.588600000003"/>
    <x v="0"/>
    <n v="15921.6216"/>
    <x v="623"/>
    <x v="0"/>
    <m/>
  </r>
  <r>
    <d v="2023-04-19T01:48:54"/>
    <x v="9"/>
    <n v="18"/>
    <s v="RENDON VIANA HUMBERTO DE JESUS"/>
    <x v="3"/>
    <x v="0"/>
    <n v="234"/>
    <n v="23.4"/>
    <n v="234.206471494607"/>
    <s v="3 Descuentos (Despachadora Isabel y Angela) "/>
    <n v="112103.2357"/>
    <x v="0"/>
    <n v="15921.6216"/>
    <x v="623"/>
    <x v="0"/>
    <m/>
  </r>
  <r>
    <d v="2023-04-19T01:48:54"/>
    <x v="9"/>
    <n v="19"/>
    <s v="BERMUDEZ HERNAN"/>
    <x v="6"/>
    <x v="0"/>
    <n v="123"/>
    <n v="15.375"/>
    <n v="187.36517719568599"/>
    <s v="2 Descuentos (Usuarios desubicados) "/>
    <n v="89682.588600000003"/>
    <x v="0"/>
    <n v="15921.6216"/>
    <x v="623"/>
    <x v="0"/>
    <m/>
  </r>
  <r>
    <d v="2023-04-19T01:48:54"/>
    <x v="9"/>
    <n v="20"/>
    <s v="TABORDA ROJAS DIEGO ALEJANDRO"/>
    <x v="6"/>
    <x v="0"/>
    <n v="238"/>
    <n v="31.733333333333299"/>
    <n v="175.65485362095501"/>
    <s v="4 Descuentos (Conducts y Propietario) "/>
    <n v="84077.426800000001"/>
    <x v="0"/>
    <n v="15921.6216"/>
    <x v="623"/>
    <x v="0"/>
    <m/>
  </r>
  <r>
    <d v="2023-04-19T01:48:54"/>
    <x v="9"/>
    <n v="21"/>
    <s v="MONSALVE OCAMPO EDISON GUSTAVO"/>
    <x v="0"/>
    <x v="0"/>
    <n v="235"/>
    <n v="26.1111111111111"/>
    <n v="210.78582434514601"/>
    <m/>
    <n v="100892.91220000001"/>
    <x v="0"/>
    <n v="15921.6216"/>
    <x v="623"/>
    <x v="0"/>
    <m/>
  </r>
  <r>
    <d v="2023-04-19T01:48:54"/>
    <x v="9"/>
    <n v="22"/>
    <s v="QUIRAMA CASTAEDA JHON JADER"/>
    <x v="3"/>
    <x v="0"/>
    <n v="263"/>
    <n v="26.3"/>
    <n v="234.206471494607"/>
    <s v="3 Descuentos (Conducts) "/>
    <n v="112103.2357"/>
    <x v="1"/>
    <n v="15921.6216"/>
    <x v="623"/>
    <x v="0"/>
    <m/>
  </r>
  <r>
    <d v="2023-04-19T01:48:54"/>
    <x v="9"/>
    <n v="23"/>
    <s v="ZAPATA MARULANDA JUAN DIEGO"/>
    <x v="3"/>
    <x v="3"/>
    <n v="196"/>
    <n v="19.600000000000001"/>
    <n v="234.206471494607"/>
    <s v="1 Descuento (Despachadora Angela) "/>
    <n v="112103.2357"/>
    <x v="2"/>
    <n v="15921.6216"/>
    <x v="623"/>
    <x v="0"/>
    <m/>
  </r>
  <r>
    <d v="2023-04-19T01:48:55"/>
    <x v="9"/>
    <n v="24"/>
    <s v="LONDOO LOPERA DUVAN ANDRES"/>
    <x v="8"/>
    <x v="0"/>
    <n v="117"/>
    <n v="23.4"/>
    <n v="117.103235747304"/>
    <m/>
    <n v="56051.617899999997"/>
    <x v="0"/>
    <n v="15921.6216"/>
    <x v="623"/>
    <x v="0"/>
    <m/>
  </r>
  <r>
    <d v="2023-04-19T01:48:55"/>
    <x v="9"/>
    <n v="26"/>
    <s v="CIRO MARIN RODRIGO ALBERTO"/>
    <x v="6"/>
    <x v="0"/>
    <n v="157"/>
    <n v="18.470588235294102"/>
    <n v="199.075500770416"/>
    <m/>
    <n v="95287.750400000004"/>
    <x v="0"/>
    <n v="15921.6216"/>
    <x v="623"/>
    <x v="0"/>
    <m/>
  </r>
  <r>
    <d v="2023-04-19T01:48:55"/>
    <x v="9"/>
    <n v="27"/>
    <s v="HOYOS HENAO SANTIAGO"/>
    <x v="3"/>
    <x v="3"/>
    <n v="253"/>
    <n v="25.3"/>
    <n v="234.206471494607"/>
    <s v="1 Descuento (Despachadora Isabel) "/>
    <n v="112103.2357"/>
    <x v="0"/>
    <n v="15921.6216"/>
    <x v="623"/>
    <x v="0"/>
    <m/>
  </r>
  <r>
    <d v="2023-04-19T01:48:55"/>
    <x v="9"/>
    <n v="28"/>
    <s v="RIVERA ANGEL"/>
    <x v="3"/>
    <x v="3"/>
    <n v="286"/>
    <n v="28.6"/>
    <n v="234.206471494607"/>
    <m/>
    <n v="112103.2357"/>
    <x v="0"/>
    <n v="15921.6216"/>
    <x v="623"/>
    <x v="0"/>
    <m/>
  </r>
  <r>
    <d v="2023-04-19T01:48:55"/>
    <x v="9"/>
    <n v="29"/>
    <s v="VERENZUELA MARTINEZ ALEXANDER"/>
    <x v="1"/>
    <x v="3"/>
    <n v="293"/>
    <n v="26.636363636363601"/>
    <n v="257.62711864406799"/>
    <s v="1 Descuento (Jefe de ruta) "/>
    <n v="123313.55929999999"/>
    <x v="0"/>
    <n v="15921.6216"/>
    <x v="623"/>
    <x v="0"/>
    <m/>
  </r>
  <r>
    <d v="2023-04-19T01:48:55"/>
    <x v="9"/>
    <n v="30"/>
    <s v="LOPEZ CASTRILLON ANDRES FELIPE"/>
    <x v="6"/>
    <x v="3"/>
    <n v="209"/>
    <n v="24.588235294117599"/>
    <n v="199.075500770416"/>
    <m/>
    <n v="95287.750400000004"/>
    <x v="0"/>
    <n v="15921.6216"/>
    <x v="623"/>
    <x v="0"/>
    <m/>
  </r>
  <r>
    <d v="2023-04-19T01:48:56"/>
    <x v="1"/>
    <n v="31"/>
    <s v="DURANGO PAEZ GILDARDO"/>
    <x v="3"/>
    <x v="3"/>
    <n v="199"/>
    <n v="19.899999999999999"/>
    <n v="234.206471494607"/>
    <s v="1 Descuento (Conduct) "/>
    <n v="112103.2357"/>
    <x v="0"/>
    <n v="15921.6216"/>
    <x v="623"/>
    <x v="0"/>
    <m/>
  </r>
  <r>
    <d v="2023-04-19T01:48:56"/>
    <x v="1"/>
    <n v="32"/>
    <s v="JIMENEZ HERNANDEZ ESTEBAN CAMILO"/>
    <x v="0"/>
    <x v="0"/>
    <n v="215"/>
    <n v="23.8888888888889"/>
    <n v="210.78582434514601"/>
    <m/>
    <n v="100892.91220000001"/>
    <x v="0"/>
    <n v="15921.6216"/>
    <x v="623"/>
    <x v="0"/>
    <m/>
  </r>
  <r>
    <d v="2023-04-19T01:48:56"/>
    <x v="1"/>
    <n v="33"/>
    <s v="PINO YEISON"/>
    <x v="3"/>
    <x v="0"/>
    <n v="210"/>
    <n v="21"/>
    <n v="234.206471494607"/>
    <s v="2 Descuentos (Conducts) "/>
    <n v="112103.2357"/>
    <x v="0"/>
    <n v="15921.6216"/>
    <x v="623"/>
    <x v="0"/>
    <m/>
  </r>
  <r>
    <d v="2023-04-19T01:48:56"/>
    <x v="1"/>
    <n v="34"/>
    <s v="MONTOYA OSPINA GILBERTO ANTONIO"/>
    <x v="9"/>
    <x v="0"/>
    <n v="297"/>
    <n v="24.75"/>
    <n v="281.04776579352898"/>
    <s v="3 Descuentos (Propietarios y Despachador estiven) "/>
    <n v="134523.8829"/>
    <x v="0"/>
    <n v="15921.6216"/>
    <x v="623"/>
    <x v="0"/>
    <m/>
  </r>
  <r>
    <d v="2023-04-19T01:48:56"/>
    <x v="1"/>
    <n v="35"/>
    <s v="GOMEZ FABIAN"/>
    <x v="1"/>
    <x v="3"/>
    <n v="283"/>
    <n v="25.727272727272702"/>
    <n v="257.62711864406799"/>
    <m/>
    <n v="123313.55929999999"/>
    <x v="1"/>
    <n v="15921.6216"/>
    <x v="623"/>
    <x v="0"/>
    <m/>
  </r>
  <r>
    <d v="2023-04-19T01:48:56"/>
    <x v="1"/>
    <n v="36"/>
    <s v="MARTINEZ CHAVERRA LUIS NORBERTO"/>
    <x v="1"/>
    <x v="3"/>
    <n v="243"/>
    <n v="22.090909090909101"/>
    <n v="257.62711864406799"/>
    <s v="1 Descuento (Usuario desubicado) "/>
    <n v="123313.55929999999"/>
    <x v="0"/>
    <n v="15921.6216"/>
    <x v="623"/>
    <x v="0"/>
    <m/>
  </r>
  <r>
    <d v="2023-04-19T01:48:57"/>
    <x v="1"/>
    <n v="37"/>
    <s v="PIEDRAHITA MADRID SANTIAGO"/>
    <x v="4"/>
    <x v="3"/>
    <n v="171"/>
    <n v="24.428571428571399"/>
    <n v="163.944530046225"/>
    <m/>
    <n v="78472.264999999999"/>
    <x v="1"/>
    <n v="15921.6216"/>
    <x v="623"/>
    <x v="0"/>
    <m/>
  </r>
  <r>
    <d v="2023-04-19T01:48:57"/>
    <x v="1"/>
    <n v="38"/>
    <s v="GRISALES VILLA JUAN DAVID"/>
    <x v="0"/>
    <x v="0"/>
    <n v="180"/>
    <n v="20"/>
    <n v="210.78582434514601"/>
    <m/>
    <n v="100892.91220000001"/>
    <x v="0"/>
    <n v="15921.6216"/>
    <x v="623"/>
    <x v="0"/>
    <m/>
  </r>
  <r>
    <d v="2023-04-19T01:48:57"/>
    <x v="1"/>
    <n v="39"/>
    <s v="ORTEGA ARROYAVE JUAN PABLO"/>
    <x v="3"/>
    <x v="3"/>
    <n v="232"/>
    <n v="23.2"/>
    <n v="234.206471494607"/>
    <s v="2 Descuentos (Despachador estiven y Usuario desubicado) "/>
    <n v="112103.2357"/>
    <x v="0"/>
    <n v="15921.6216"/>
    <x v="623"/>
    <x v="0"/>
    <m/>
  </r>
  <r>
    <d v="2023-04-19T01:48:57"/>
    <x v="1"/>
    <n v="40"/>
    <s v="OCAMPO OCAMPO ANTONIO JOSE"/>
    <x v="1"/>
    <x v="0"/>
    <n v="265"/>
    <n v="24.090909090909101"/>
    <n v="257.62711864406799"/>
    <m/>
    <n v="123313.55929999999"/>
    <x v="0"/>
    <n v="15921.6216"/>
    <x v="623"/>
    <x v="0"/>
    <m/>
  </r>
  <r>
    <d v="2023-04-19T01:48:57"/>
    <x v="1"/>
    <n v="41"/>
    <s v="GARCIA DAVID WILSON ALBERTO"/>
    <x v="6"/>
    <x v="3"/>
    <n v="154"/>
    <n v="20.533333333333299"/>
    <n v="175.65485362095501"/>
    <m/>
    <n v="84077.426800000001"/>
    <x v="1"/>
    <n v="15921.6216"/>
    <x v="623"/>
    <x v="0"/>
    <m/>
  </r>
  <r>
    <d v="2023-04-20T02:35:18"/>
    <x v="9"/>
    <n v="1"/>
    <s v="RUA DANIEL"/>
    <x v="0"/>
    <x v="0"/>
    <n v="186"/>
    <n v="20.6666666666667"/>
    <n v="215.20458265139101"/>
    <m/>
    <n v="103102.2913"/>
    <x v="0"/>
    <n v="14797.2973"/>
    <x v="624"/>
    <x v="0"/>
    <m/>
  </r>
  <r>
    <d v="2023-04-20T02:35:18"/>
    <x v="9"/>
    <n v="2"/>
    <s v="PINO YEISON"/>
    <x v="3"/>
    <x v="0"/>
    <n v="240"/>
    <n v="24"/>
    <n v="239.11620294599001"/>
    <m/>
    <n v="114558.1015"/>
    <x v="1"/>
    <n v="14797.2973"/>
    <x v="624"/>
    <x v="0"/>
    <m/>
  </r>
  <r>
    <d v="2023-04-20T02:35:18"/>
    <x v="9"/>
    <n v="3"/>
    <s v="CANO JIMENEZ ESNEIDER"/>
    <x v="4"/>
    <x v="0"/>
    <n v="164"/>
    <n v="23.428571428571399"/>
    <n v="167.381342062193"/>
    <m/>
    <n v="80190.671000000002"/>
    <x v="0"/>
    <n v="14797.2973"/>
    <x v="624"/>
    <x v="0"/>
    <m/>
  </r>
  <r>
    <d v="2023-04-20T02:35:18"/>
    <x v="9"/>
    <n v="4"/>
    <s v="PUERTA BOJANERO JUAN CARLOS"/>
    <x v="6"/>
    <x v="0"/>
    <n v="150"/>
    <n v="18.75"/>
    <n v="191.292962356792"/>
    <m/>
    <n v="91646.481199999995"/>
    <x v="0"/>
    <n v="14797.2973"/>
    <x v="624"/>
    <x v="0"/>
    <m/>
  </r>
  <r>
    <d v="2023-04-20T02:35:19"/>
    <x v="9"/>
    <n v="6"/>
    <s v="LONDOO URREGO DANIEL ANDRES"/>
    <x v="0"/>
    <x v="0"/>
    <n v="168"/>
    <n v="18.6666666666667"/>
    <n v="215.20458265139101"/>
    <m/>
    <n v="103102.2913"/>
    <x v="0"/>
    <n v="14797.2973"/>
    <x v="624"/>
    <x v="0"/>
    <m/>
  </r>
  <r>
    <d v="2023-04-20T02:35:19"/>
    <x v="9"/>
    <n v="7"/>
    <s v="TABORDA ROJAS DIEGO ALEJANDRO"/>
    <x v="0"/>
    <x v="0"/>
    <n v="218"/>
    <n v="24.2222222222222"/>
    <n v="215.20458265139101"/>
    <m/>
    <n v="103102.2913"/>
    <x v="1"/>
    <n v="14797.2973"/>
    <x v="624"/>
    <x v="0"/>
    <m/>
  </r>
  <r>
    <d v="2023-04-20T02:35:19"/>
    <x v="9"/>
    <n v="8"/>
    <s v="VACA FIERRO ROBINSON"/>
    <x v="0"/>
    <x v="0"/>
    <n v="212"/>
    <n v="23.5555555555556"/>
    <n v="215.20458265139101"/>
    <s v="4 Descuentos (Conduct y jefe de ruta, Despachadores) "/>
    <n v="103102.2913"/>
    <x v="1"/>
    <n v="14797.2973"/>
    <x v="624"/>
    <x v="0"/>
    <m/>
  </r>
  <r>
    <d v="2023-04-20T02:35:19"/>
    <x v="9"/>
    <n v="10"/>
    <s v="PATIO MARIVEL"/>
    <x v="6"/>
    <x v="0"/>
    <n v="198"/>
    <n v="24.75"/>
    <n v="191.292962356792"/>
    <m/>
    <n v="91646.481199999995"/>
    <x v="0"/>
    <n v="14797.2973"/>
    <x v="624"/>
    <x v="0"/>
    <m/>
  </r>
  <r>
    <d v="2023-04-20T02:35:19"/>
    <x v="1"/>
    <n v="11"/>
    <s v="GUTIERREZ LONDOO MELKIN HERNEY"/>
    <x v="6"/>
    <x v="0"/>
    <n v="231"/>
    <n v="28.875"/>
    <n v="191.292962356792"/>
    <s v="1 Descuento (Usuario desubicado) "/>
    <n v="91646.481199999995"/>
    <x v="0"/>
    <n v="14797.2973"/>
    <x v="624"/>
    <x v="0"/>
    <m/>
  </r>
  <r>
    <d v="2023-04-20T02:35:19"/>
    <x v="1"/>
    <n v="12"/>
    <s v="HIGUITA JHOSIMAR"/>
    <x v="6"/>
    <x v="0"/>
    <n v="215"/>
    <n v="28.6666666666667"/>
    <n v="179.33715220949301"/>
    <m/>
    <n v="85918.576100000006"/>
    <x v="0"/>
    <n v="14797.2973"/>
    <x v="624"/>
    <x v="0"/>
    <m/>
  </r>
  <r>
    <d v="2023-04-20T02:35:20"/>
    <x v="1"/>
    <n v="13"/>
    <s v="DAVILA VELEZ JHON ESTIVEN"/>
    <x v="6"/>
    <x v="1"/>
    <n v="160"/>
    <n v="20"/>
    <n v="191.292962356792"/>
    <m/>
    <n v="91646.481199999995"/>
    <x v="0"/>
    <n v="14797.2973"/>
    <x v="624"/>
    <x v="0"/>
    <m/>
  </r>
  <r>
    <d v="2023-04-20T02:35:20"/>
    <x v="1"/>
    <n v="14"/>
    <s v="LONDOO ORTIZ ARNOLD DAVID"/>
    <x v="0"/>
    <x v="0"/>
    <n v="202"/>
    <n v="22.4444444444444"/>
    <n v="215.20458265139101"/>
    <m/>
    <n v="103102.2913"/>
    <x v="1"/>
    <n v="14797.2973"/>
    <x v="624"/>
    <x v="0"/>
    <m/>
  </r>
  <r>
    <d v="2023-04-20T02:35:20"/>
    <x v="1"/>
    <n v="16"/>
    <s v="BARRANTES GALLEGO DANIEL CAMILO"/>
    <x v="6"/>
    <x v="0"/>
    <n v="175"/>
    <n v="21.875"/>
    <n v="191.292962356792"/>
    <s v="2 Descuentos (Conduct y Propietario) "/>
    <n v="91646.481199999995"/>
    <x v="0"/>
    <n v="14797.2973"/>
    <x v="624"/>
    <x v="0"/>
    <m/>
  </r>
  <r>
    <d v="2023-04-20T02:35:20"/>
    <x v="1"/>
    <n v="17"/>
    <s v="FRANCO BRAVO JHOAN FERNANDO"/>
    <x v="3"/>
    <x v="0"/>
    <n v="200"/>
    <n v="20"/>
    <n v="239.11620294599001"/>
    <m/>
    <n v="114558.1015"/>
    <x v="0"/>
    <n v="14797.2973"/>
    <x v="624"/>
    <x v="0"/>
    <m/>
  </r>
  <r>
    <d v="2023-04-20T02:35:20"/>
    <x v="1"/>
    <n v="18"/>
    <s v="RENDON VIANA HUMBERTO DE JESUS"/>
    <x v="0"/>
    <x v="0"/>
    <n v="218"/>
    <n v="24.2222222222222"/>
    <n v="215.20458265139101"/>
    <m/>
    <n v="103102.2913"/>
    <x v="0"/>
    <n v="14797.2973"/>
    <x v="624"/>
    <x v="0"/>
    <m/>
  </r>
  <r>
    <d v="2023-04-20T02:35:21"/>
    <x v="1"/>
    <n v="19"/>
    <s v="BERMUDEZ HERNAN"/>
    <x v="0"/>
    <x v="0"/>
    <n v="129"/>
    <n v="14.3333333333333"/>
    <n v="215.20458265139101"/>
    <m/>
    <n v="103102.2913"/>
    <x v="0"/>
    <n v="14797.2973"/>
    <x v="624"/>
    <x v="0"/>
    <m/>
  </r>
  <r>
    <d v="2023-04-20T02:35:21"/>
    <x v="1"/>
    <n v="20"/>
    <s v="LOZADA NAVARRO FERNANDO RAFAEL"/>
    <x v="0"/>
    <x v="0"/>
    <n v="198"/>
    <n v="22"/>
    <n v="215.20458265139101"/>
    <m/>
    <n v="103102.2913"/>
    <x v="0"/>
    <n v="14797.2973"/>
    <x v="624"/>
    <x v="0"/>
    <m/>
  </r>
  <r>
    <d v="2023-04-20T02:35:21"/>
    <x v="1"/>
    <n v="21"/>
    <s v="MONSALVE OCAMPO EDISON GUSTAVO"/>
    <x v="0"/>
    <x v="0"/>
    <n v="211"/>
    <n v="23.4444444444444"/>
    <n v="215.20458265139101"/>
    <s v="2 Descuentos (Usuarios desubicados)"/>
    <n v="103102.2913"/>
    <x v="0"/>
    <n v="14797.2973"/>
    <x v="624"/>
    <x v="0"/>
    <m/>
  </r>
  <r>
    <d v="2023-04-20T02:35:21"/>
    <x v="1"/>
    <n v="22"/>
    <s v="QUIRAMA CASTAEDA JHON JADER"/>
    <x v="6"/>
    <x v="3"/>
    <n v="196"/>
    <n v="24.5"/>
    <n v="191.292962356792"/>
    <s v="2 Descuentos (Usuario desubicado y Usuario con movilidad reducida) "/>
    <n v="91646.481199999995"/>
    <x v="1"/>
    <n v="14797.2973"/>
    <x v="624"/>
    <x v="0"/>
    <m/>
  </r>
  <r>
    <d v="2023-04-20T02:35:21"/>
    <x v="1"/>
    <n v="23"/>
    <s v="ZAPATA MARULANDA JUAN DIEGO"/>
    <x v="0"/>
    <x v="0"/>
    <n v="211"/>
    <n v="23.4444444444444"/>
    <n v="215.20458265139101"/>
    <m/>
    <n v="103102.2913"/>
    <x v="2"/>
    <n v="14797.2973"/>
    <x v="624"/>
    <x v="0"/>
    <m/>
  </r>
  <r>
    <d v="2023-04-20T02:35:21"/>
    <x v="1"/>
    <n v="24"/>
    <s v="GRISALES VILLA JUAN DAVID"/>
    <x v="6"/>
    <x v="0"/>
    <n v="188"/>
    <n v="23.5"/>
    <n v="191.292962356792"/>
    <s v="2 Descuentos (Propietario)"/>
    <n v="91646.481199999995"/>
    <x v="0"/>
    <n v="14797.2973"/>
    <x v="624"/>
    <x v="0"/>
    <m/>
  </r>
  <r>
    <d v="2023-04-20T02:35:22"/>
    <x v="1"/>
    <n v="26"/>
    <s v="CIRO MARIN RODRIGO ALBERTO"/>
    <x v="3"/>
    <x v="0"/>
    <n v="239"/>
    <n v="23.9"/>
    <n v="239.11620294599001"/>
    <s v="4 Descuentos (Conducts Y Jefe de ruta, despachador estiven) "/>
    <n v="114558.1015"/>
    <x v="0"/>
    <n v="14797.2973"/>
    <x v="624"/>
    <x v="0"/>
    <m/>
  </r>
  <r>
    <d v="2023-04-20T02:35:22"/>
    <x v="1"/>
    <n v="27"/>
    <s v="DURANGO DAVID JOSE"/>
    <x v="2"/>
    <x v="1"/>
    <n v="176"/>
    <n v="29.3333333333333"/>
    <n v="143.469721767594"/>
    <m/>
    <n v="68734.8609"/>
    <x v="0"/>
    <n v="14797.2973"/>
    <x v="624"/>
    <x v="0"/>
    <m/>
  </r>
  <r>
    <d v="2023-04-20T02:35:23"/>
    <x v="1"/>
    <n v="28"/>
    <s v="RIVERA ANGEL"/>
    <x v="8"/>
    <x v="0"/>
    <n v="135"/>
    <n v="27"/>
    <n v="119.55810147299501"/>
    <m/>
    <n v="57279.0507"/>
    <x v="0"/>
    <n v="14797.2973"/>
    <x v="624"/>
    <x v="0"/>
    <m/>
  </r>
  <r>
    <d v="2023-04-20T02:35:23"/>
    <x v="1"/>
    <n v="29"/>
    <s v="VERENZUELA MARTINEZ ALEXANDER"/>
    <x v="6"/>
    <x v="0"/>
    <n v="219"/>
    <n v="27.375"/>
    <n v="191.292962356792"/>
    <m/>
    <n v="91646.481199999995"/>
    <x v="0"/>
    <n v="14797.2973"/>
    <x v="624"/>
    <x v="0"/>
    <m/>
  </r>
  <r>
    <d v="2023-04-20T02:35:23"/>
    <x v="1"/>
    <n v="30"/>
    <s v="LOPEZ CASTRILLON ANDRES FELIPE"/>
    <x v="0"/>
    <x v="1"/>
    <n v="210"/>
    <n v="23.3333333333333"/>
    <n v="215.20458265139101"/>
    <s v="2 Descuentos (Conducts)"/>
    <n v="103102.2913"/>
    <x v="0"/>
    <n v="14797.2973"/>
    <x v="624"/>
    <x v="0"/>
    <m/>
  </r>
  <r>
    <d v="2023-04-20T02:35:24"/>
    <x v="9"/>
    <n v="31"/>
    <s v="LONDOO LOPERA DUVAN ANDRES"/>
    <x v="6"/>
    <x v="3"/>
    <n v="188"/>
    <n v="23.5"/>
    <n v="191.292962356792"/>
    <m/>
    <n v="91646.481199999995"/>
    <x v="0"/>
    <n v="14797.2973"/>
    <x v="624"/>
    <x v="0"/>
    <m/>
  </r>
  <r>
    <d v="2023-04-20T02:35:24"/>
    <x v="9"/>
    <n v="32"/>
    <s v="JIMENEZ HERNANDEZ ESTEBAN CAMILO"/>
    <x v="0"/>
    <x v="0"/>
    <n v="196"/>
    <n v="21.7777777777778"/>
    <n v="215.20458265139101"/>
    <m/>
    <n v="103102.2913"/>
    <x v="0"/>
    <n v="14797.2973"/>
    <x v="624"/>
    <x v="0"/>
    <m/>
  </r>
  <r>
    <d v="2023-04-20T02:35:24"/>
    <x v="9"/>
    <n v="33"/>
    <s v="CASTRILLON GALEANO NELSON ESTIVEN"/>
    <x v="6"/>
    <x v="0"/>
    <n v="210"/>
    <n v="26.25"/>
    <n v="191.292962356792"/>
    <m/>
    <n v="91646.481199999995"/>
    <x v="0"/>
    <n v="14797.2973"/>
    <x v="624"/>
    <x v="0"/>
    <m/>
  </r>
  <r>
    <d v="2023-04-20T02:35:25"/>
    <x v="9"/>
    <n v="34"/>
    <s v="MONTOYA OSPINA GILBERTO ANTONIO"/>
    <x v="0"/>
    <x v="0"/>
    <n v="220"/>
    <n v="24.4444444444444"/>
    <n v="215.20458265139101"/>
    <s v="1 Descuento (Despachadora Angela) "/>
    <n v="103102.2913"/>
    <x v="0"/>
    <n v="14797.2973"/>
    <x v="624"/>
    <x v="0"/>
    <m/>
  </r>
  <r>
    <d v="2023-04-20T02:35:25"/>
    <x v="9"/>
    <n v="35"/>
    <s v="GOMEZ FABIAN"/>
    <x v="6"/>
    <x v="1"/>
    <n v="218"/>
    <n v="27.25"/>
    <n v="191.292962356792"/>
    <s v="Se descuenta el viaje de 1 45 pm ya que Abandona ruta sin Autorizacion, 2 Descuentos (Propietario)"/>
    <n v="91646.481199999995"/>
    <x v="1"/>
    <n v="14797.2973"/>
    <x v="624"/>
    <x v="0"/>
    <m/>
  </r>
  <r>
    <d v="2023-04-20T02:35:26"/>
    <x v="9"/>
    <n v="36"/>
    <s v="MARTINEZ CHAVERRA LUIS NORBERTO"/>
    <x v="0"/>
    <x v="0"/>
    <n v="279"/>
    <n v="31"/>
    <n v="215.20458265139101"/>
    <s v="1 Descuento (Conduct) "/>
    <n v="103102.2913"/>
    <x v="0"/>
    <n v="14797.2973"/>
    <x v="624"/>
    <x v="0"/>
    <m/>
  </r>
  <r>
    <d v="2023-04-20T02:35:26"/>
    <x v="9"/>
    <n v="37"/>
    <s v="PIEDRAHITA MADRID SANTIAGO"/>
    <x v="8"/>
    <x v="0"/>
    <n v="107"/>
    <n v="21.4"/>
    <n v="119.55810147299501"/>
    <m/>
    <n v="57279.0507"/>
    <x v="1"/>
    <n v="14797.2973"/>
    <x v="624"/>
    <x v="0"/>
    <m/>
  </r>
  <r>
    <d v="2023-04-20T02:35:26"/>
    <x v="9"/>
    <n v="38"/>
    <s v="GRISALES VILLA DEIBY ALEJANDRO"/>
    <x v="4"/>
    <x v="0"/>
    <n v="208"/>
    <n v="29.714285714285701"/>
    <n v="167.381342062193"/>
    <m/>
    <n v="80190.671000000002"/>
    <x v="0"/>
    <n v="14797.2973"/>
    <x v="624"/>
    <x v="0"/>
    <m/>
  </r>
  <r>
    <d v="2023-04-20T02:35:26"/>
    <x v="9"/>
    <n v="39"/>
    <s v="HOYOS HENAO SANTIAGO"/>
    <x v="4"/>
    <x v="0"/>
    <n v="168"/>
    <n v="24"/>
    <n v="167.381342062193"/>
    <s v="FERNEY HENAO Realiz 2 viajes donde moviliz 38 Usuarios "/>
    <n v="80190.671000000002"/>
    <x v="0"/>
    <n v="14797.2973"/>
    <x v="624"/>
    <x v="0"/>
    <m/>
  </r>
  <r>
    <d v="2023-04-20T02:35:27"/>
    <x v="9"/>
    <n v="40"/>
    <s v="OCAMPO OCAMPO ANTONIO JOSE"/>
    <x v="0"/>
    <x v="0"/>
    <n v="236"/>
    <n v="26.2222222222222"/>
    <n v="215.20458265139101"/>
    <m/>
    <n v="103102.2913"/>
    <x v="0"/>
    <n v="14797.2973"/>
    <x v="624"/>
    <x v="0"/>
    <m/>
  </r>
  <r>
    <d v="2023-04-20T02:35:27"/>
    <x v="9"/>
    <n v="41"/>
    <s v="GARCIA DAVID WILSON ALBERTO"/>
    <x v="6"/>
    <x v="0"/>
    <n v="226"/>
    <n v="28.25"/>
    <n v="191.292962356792"/>
    <m/>
    <n v="91646.481199999995"/>
    <x v="1"/>
    <n v="14797.2973"/>
    <x v="624"/>
    <x v="0"/>
    <m/>
  </r>
  <r>
    <d v="2023-04-21T02:28:49"/>
    <x v="1"/>
    <n v="1"/>
    <s v="CASTRILLON GALEANO NELSON ESTIVEN"/>
    <x v="0"/>
    <x v="0"/>
    <n v="201"/>
    <n v="22.3333333333333"/>
    <n v="203.391575663027"/>
    <m/>
    <n v="97195.787800000006"/>
    <x v="0"/>
    <n v="13427.027"/>
    <x v="625"/>
    <x v="0"/>
    <m/>
  </r>
  <r>
    <d v="2023-04-21T02:28:50"/>
    <x v="1"/>
    <n v="2"/>
    <s v="PINO YEISON"/>
    <x v="9"/>
    <x v="0"/>
    <n v="326"/>
    <n v="27.1666666666667"/>
    <n v="271.18876755070198"/>
    <m/>
    <n v="129594.3838"/>
    <x v="1"/>
    <n v="13427.027"/>
    <x v="625"/>
    <x v="0"/>
    <m/>
  </r>
  <r>
    <d v="2023-04-21T02:28:50"/>
    <x v="1"/>
    <n v="3"/>
    <s v="ESPINOZA CHAVARRIA GUILLERMO LEON"/>
    <x v="2"/>
    <x v="0"/>
    <n v="116"/>
    <n v="21.090909090909101"/>
    <n v="124.294851794072"/>
    <s v="1 Descuento (Usuario desubicado) "/>
    <n v="59397.425900000002"/>
    <x v="0"/>
    <n v="13427.027"/>
    <x v="625"/>
    <x v="0"/>
    <m/>
  </r>
  <r>
    <d v="2023-04-21T02:28:50"/>
    <x v="1"/>
    <n v="4"/>
    <s v="PUERTA BOJANERO JUAN CARLOS"/>
    <x v="0"/>
    <x v="0"/>
    <n v="166"/>
    <n v="18.4444444444444"/>
    <n v="203.391575663027"/>
    <m/>
    <n v="97195.787800000006"/>
    <x v="0"/>
    <n v="13427.027"/>
    <x v="625"/>
    <x v="0"/>
    <m/>
  </r>
  <r>
    <d v="2023-04-21T02:28:50"/>
    <x v="1"/>
    <n v="6"/>
    <s v="LONDOO URREGO DANIEL ANDRES"/>
    <x v="0"/>
    <x v="0"/>
    <n v="175"/>
    <n v="19.4444444444444"/>
    <n v="203.391575663027"/>
    <m/>
    <n v="97195.787800000006"/>
    <x v="0"/>
    <n v="13427.027"/>
    <x v="625"/>
    <x v="0"/>
    <m/>
  </r>
  <r>
    <d v="2023-04-21T02:28:50"/>
    <x v="1"/>
    <n v="7"/>
    <s v="DE OSSA TORRES CARLOS ANDRES"/>
    <x v="0"/>
    <x v="0"/>
    <n v="200"/>
    <n v="22.2222222222222"/>
    <n v="203.391575663027"/>
    <m/>
    <n v="97195.787800000006"/>
    <x v="1"/>
    <n v="13427.027"/>
    <x v="625"/>
    <x v="0"/>
    <m/>
  </r>
  <r>
    <d v="2023-04-21T02:28:50"/>
    <x v="1"/>
    <n v="8"/>
    <s v="VACA FIERRO ROBINSON"/>
    <x v="1"/>
    <x v="0"/>
    <n v="227"/>
    <n v="20.636363636363601"/>
    <n v="248.589703588144"/>
    <m/>
    <n v="118794.8518"/>
    <x v="1"/>
    <n v="13427.027"/>
    <x v="625"/>
    <x v="0"/>
    <m/>
  </r>
  <r>
    <d v="2023-04-21T02:28:50"/>
    <x v="1"/>
    <n v="9"/>
    <s v="LOPEZ CASTRILLON ANDRES FELIPE"/>
    <x v="0"/>
    <x v="0"/>
    <n v="181"/>
    <n v="20.1111111111111"/>
    <n v="203.391575663027"/>
    <m/>
    <n v="97195.787800000006"/>
    <x v="0"/>
    <n v="13427.027"/>
    <x v="625"/>
    <x v="0"/>
    <m/>
  </r>
  <r>
    <d v="2023-04-21T02:28:51"/>
    <x v="1"/>
    <n v="10"/>
    <s v="PATIO MARIVEL"/>
    <x v="0"/>
    <x v="0"/>
    <n v="199"/>
    <n v="22.1111111111111"/>
    <n v="203.391575663027"/>
    <m/>
    <n v="97195.787800000006"/>
    <x v="0"/>
    <n v="13427.027"/>
    <x v="625"/>
    <x v="0"/>
    <m/>
  </r>
  <r>
    <d v="2023-04-21T02:28:51"/>
    <x v="9"/>
    <n v="11"/>
    <s v="GUTIERREZ LONDOO MELKIN HERNEY"/>
    <x v="4"/>
    <x v="0"/>
    <n v="131"/>
    <n v="18.714285714285701"/>
    <n v="158.19344773790999"/>
    <s v="2 Descuentos (Usuarios desubicados) "/>
    <n v="75596.723899999997"/>
    <x v="0"/>
    <n v="13427.027"/>
    <x v="625"/>
    <x v="0"/>
    <m/>
  </r>
  <r>
    <d v="2023-04-21T02:28:51"/>
    <x v="9"/>
    <n v="12"/>
    <s v="HIGUITA JHOSIMAR"/>
    <x v="3"/>
    <x v="0"/>
    <n v="229"/>
    <n v="22.9"/>
    <n v="225.990639625585"/>
    <m/>
    <n v="107995.3198"/>
    <x v="0"/>
    <n v="13427.027"/>
    <x v="625"/>
    <x v="0"/>
    <m/>
  </r>
  <r>
    <d v="2023-04-21T02:28:51"/>
    <x v="9"/>
    <n v="13"/>
    <s v="DAVILA VELEZ JHON ESTIVEN"/>
    <x v="2"/>
    <x v="0"/>
    <n v="167"/>
    <n v="25.692307692307701"/>
    <n v="146.89391575663001"/>
    <m/>
    <n v="70196.957899999994"/>
    <x v="0"/>
    <n v="13427.027"/>
    <x v="625"/>
    <x v="0"/>
    <m/>
  </r>
  <r>
    <d v="2023-04-21T02:28:51"/>
    <x v="9"/>
    <n v="14"/>
    <s v="LONDOO ORTIZ ARNOLD DAVID"/>
    <x v="1"/>
    <x v="3"/>
    <n v="253"/>
    <n v="23"/>
    <n v="248.589703588144"/>
    <s v="HECTOR CARVAJAL Realiz 4 viajes donde moviliz 69 Usuarios "/>
    <n v="118794.8518"/>
    <x v="1"/>
    <n v="13427.027"/>
    <x v="625"/>
    <x v="0"/>
    <m/>
  </r>
  <r>
    <d v="2023-04-21T02:28:51"/>
    <x v="9"/>
    <n v="16"/>
    <s v="BARRANTES GALLEGO DANIEL CAMILO"/>
    <x v="0"/>
    <x v="0"/>
    <n v="179"/>
    <n v="19.8888888888889"/>
    <n v="203.391575663027"/>
    <s v="4 Descuentos (Conducts y Transbordo) "/>
    <n v="97195.787800000006"/>
    <x v="0"/>
    <n v="13427.027"/>
    <x v="625"/>
    <x v="0"/>
    <m/>
  </r>
  <r>
    <d v="2023-04-21T02:28:52"/>
    <x v="9"/>
    <n v="17"/>
    <s v="ESTRADA DANIEL"/>
    <x v="3"/>
    <x v="0"/>
    <n v="203"/>
    <n v="20.3"/>
    <n v="225.990639625585"/>
    <m/>
    <n v="107995.3198"/>
    <x v="0"/>
    <n v="13427.027"/>
    <x v="625"/>
    <x v="0"/>
    <m/>
  </r>
  <r>
    <d v="2023-04-21T02:28:52"/>
    <x v="9"/>
    <n v="18"/>
    <s v="RENDON VIANA HUMBERTO DE JESUS"/>
    <x v="0"/>
    <x v="0"/>
    <n v="218"/>
    <n v="24.2222222222222"/>
    <n v="203.391575663027"/>
    <m/>
    <n v="97195.787800000006"/>
    <x v="0"/>
    <n v="13427.027"/>
    <x v="625"/>
    <x v="0"/>
    <m/>
  </r>
  <r>
    <d v="2023-04-21T02:28:52"/>
    <x v="9"/>
    <n v="19"/>
    <s v="BERMUDEZ HERNAN"/>
    <x v="0"/>
    <x v="0"/>
    <n v="200"/>
    <n v="22.2222222222222"/>
    <n v="203.391575663027"/>
    <m/>
    <n v="97195.787800000006"/>
    <x v="0"/>
    <n v="13427.027"/>
    <x v="625"/>
    <x v="0"/>
    <m/>
  </r>
  <r>
    <d v="2023-04-21T02:28:52"/>
    <x v="9"/>
    <n v="20"/>
    <s v="LOZADA NAVARRO FERNANDO RAFAEL"/>
    <x v="0"/>
    <x v="0"/>
    <n v="209"/>
    <n v="23.2222222222222"/>
    <n v="203.391575663027"/>
    <m/>
    <n v="97195.787800000006"/>
    <x v="0"/>
    <n v="13427.027"/>
    <x v="625"/>
    <x v="0"/>
    <m/>
  </r>
  <r>
    <d v="2023-04-21T02:28:52"/>
    <x v="9"/>
    <n v="21"/>
    <s v="MONSALVE OCAMPO EDISON GUSTAVO"/>
    <x v="3"/>
    <x v="0"/>
    <n v="195"/>
    <n v="19.5"/>
    <n v="225.990639625585"/>
    <m/>
    <n v="107995.3198"/>
    <x v="0"/>
    <n v="13427.027"/>
    <x v="625"/>
    <x v="0"/>
    <m/>
  </r>
  <r>
    <d v="2023-04-21T02:28:52"/>
    <x v="9"/>
    <n v="22"/>
    <s v="QUIRAMA CASTAEDA JHON JADER"/>
    <x v="9"/>
    <x v="3"/>
    <n v="249"/>
    <n v="21.652173913043502"/>
    <n v="259.88923556942302"/>
    <s v="3 Descuentos (Conduct y Transbordo y Despachadora Angela) "/>
    <n v="124194.61780000001"/>
    <x v="1"/>
    <n v="13427.027"/>
    <x v="625"/>
    <x v="0"/>
    <m/>
  </r>
  <r>
    <d v="2023-04-21T02:28:53"/>
    <x v="9"/>
    <n v="23"/>
    <s v="FRANCO BRAVO JHOAN FERNANDO"/>
    <x v="3"/>
    <x v="0"/>
    <n v="245"/>
    <n v="24.5"/>
    <n v="225.990639625585"/>
    <m/>
    <n v="107995.3198"/>
    <x v="2"/>
    <n v="13427.027"/>
    <x v="625"/>
    <x v="0"/>
    <m/>
  </r>
  <r>
    <d v="2023-04-21T02:28:53"/>
    <x v="9"/>
    <n v="24"/>
    <s v="LONDOO LOPERA DUVAN ANDRES"/>
    <x v="0"/>
    <x v="3"/>
    <n v="184"/>
    <n v="20.4444444444444"/>
    <n v="203.391575663027"/>
    <m/>
    <n v="97195.787800000006"/>
    <x v="0"/>
    <n v="13427.027"/>
    <x v="625"/>
    <x v="0"/>
    <m/>
  </r>
  <r>
    <d v="2023-04-21T02:28:53"/>
    <x v="9"/>
    <n v="25"/>
    <s v="CIRO ALEXANDER"/>
    <x v="0"/>
    <x v="3"/>
    <n v="256"/>
    <n v="28.4444444444444"/>
    <n v="203.391575663027"/>
    <s v="1 Descuento (Conduct) "/>
    <n v="97195.787800000006"/>
    <x v="1"/>
    <n v="13427.027"/>
    <x v="625"/>
    <x v="0"/>
    <m/>
  </r>
  <r>
    <d v="2023-04-21T02:28:53"/>
    <x v="9"/>
    <n v="26"/>
    <s v="CIRO MARIN RODRIGO ALBERTO"/>
    <x v="0"/>
    <x v="0"/>
    <n v="214"/>
    <n v="23.7777777777778"/>
    <n v="203.391575663027"/>
    <s v="1 Descuento (Despachador fernando) "/>
    <n v="97195.787800000006"/>
    <x v="0"/>
    <n v="13427.027"/>
    <x v="625"/>
    <x v="0"/>
    <m/>
  </r>
  <r>
    <d v="2023-04-21T02:28:53"/>
    <x v="9"/>
    <n v="27"/>
    <s v="DURANGO DAVID JOSE"/>
    <x v="0"/>
    <x v="0"/>
    <n v="213"/>
    <n v="23.6666666666667"/>
    <n v="203.391575663027"/>
    <m/>
    <n v="97195.787800000006"/>
    <x v="0"/>
    <n v="13427.027"/>
    <x v="625"/>
    <x v="0"/>
    <m/>
  </r>
  <r>
    <d v="2023-04-21T02:28:53"/>
    <x v="9"/>
    <n v="29"/>
    <s v="VERENZUELA MARTINEZ ALEXANDER"/>
    <x v="6"/>
    <x v="0"/>
    <n v="217"/>
    <n v="27.125"/>
    <n v="180.792511700468"/>
    <s v="2 Descuentos (Propietario) "/>
    <n v="86396.255900000004"/>
    <x v="0"/>
    <n v="13427.027"/>
    <x v="625"/>
    <x v="0"/>
    <m/>
  </r>
  <r>
    <d v="2023-04-21T02:28:54"/>
    <x v="9"/>
    <n v="31"/>
    <s v="DURANGO PAEZ GILDARDO"/>
    <x v="2"/>
    <x v="0"/>
    <n v="120"/>
    <n v="21.818181818181799"/>
    <n v="124.294851794072"/>
    <m/>
    <n v="59397.425900000002"/>
    <x v="0"/>
    <n v="13427.027"/>
    <x v="625"/>
    <x v="0"/>
    <m/>
  </r>
  <r>
    <d v="2023-04-21T02:28:54"/>
    <x v="1"/>
    <n v="32"/>
    <s v="JIMENEZ HERNANDEZ ESTEBAN CAMILO"/>
    <x v="0"/>
    <x v="0"/>
    <n v="199"/>
    <n v="22.1111111111111"/>
    <n v="203.391575663027"/>
    <m/>
    <n v="97195.787800000006"/>
    <x v="0"/>
    <n v="13427.027"/>
    <x v="625"/>
    <x v="0"/>
    <m/>
  </r>
  <r>
    <d v="2023-04-21T02:28:54"/>
    <x v="1"/>
    <n v="34"/>
    <s v="MONTOYA OSPINA GILBERTO ANTONIO"/>
    <x v="12"/>
    <x v="3"/>
    <n v="334"/>
    <n v="25.692307692307701"/>
    <n v="293.78783151326098"/>
    <m/>
    <n v="140393.91579999999"/>
    <x v="0"/>
    <n v="13427.027"/>
    <x v="625"/>
    <x v="0"/>
    <m/>
  </r>
  <r>
    <d v="2023-04-21T02:28:54"/>
    <x v="1"/>
    <n v="35"/>
    <s v="GOMEZ FABIAN"/>
    <x v="3"/>
    <x v="0"/>
    <n v="265"/>
    <n v="26.5"/>
    <n v="225.990639625585"/>
    <s v="2 Descuentos (Conducts)"/>
    <n v="107995.3198"/>
    <x v="1"/>
    <n v="13427.027"/>
    <x v="625"/>
    <x v="0"/>
    <m/>
  </r>
  <r>
    <d v="2023-04-21T02:28:54"/>
    <x v="1"/>
    <n v="36"/>
    <s v="TABORDA ROJAS DIEGO ALEJANDRO"/>
    <x v="6"/>
    <x v="1"/>
    <n v="204"/>
    <n v="25.5"/>
    <n v="180.792511700468"/>
    <s v="2 Descuentos (Conducts)"/>
    <n v="86396.255900000004"/>
    <x v="0"/>
    <n v="13427.027"/>
    <x v="625"/>
    <x v="0"/>
    <m/>
  </r>
  <r>
    <d v="2023-04-21T02:28:54"/>
    <x v="1"/>
    <n v="37"/>
    <s v="LOPERA AGUDELO LUIS FRANCISCO"/>
    <x v="10"/>
    <x v="0"/>
    <n v="57"/>
    <n v="14.25"/>
    <n v="90.396255850233999"/>
    <m/>
    <n v="43198.127899999999"/>
    <x v="1"/>
    <n v="13427.027"/>
    <x v="625"/>
    <x v="0"/>
    <m/>
  </r>
  <r>
    <d v="2023-04-21T02:28:54"/>
    <x v="1"/>
    <n v="38"/>
    <s v="GRISALES VILLA JUAN DAVID"/>
    <x v="6"/>
    <x v="1"/>
    <n v="174"/>
    <n v="21.75"/>
    <n v="180.792511700468"/>
    <m/>
    <n v="86396.255900000004"/>
    <x v="0"/>
    <n v="13427.027"/>
    <x v="625"/>
    <x v="0"/>
    <m/>
  </r>
  <r>
    <d v="2023-04-21T02:28:55"/>
    <x v="1"/>
    <n v="39"/>
    <s v="ORTEGA ARROYAVE JUAN PABLO"/>
    <x v="4"/>
    <x v="3"/>
    <n v="126"/>
    <n v="18"/>
    <n v="158.19344773790999"/>
    <m/>
    <n v="75596.723899999997"/>
    <x v="0"/>
    <n v="13427.027"/>
    <x v="625"/>
    <x v="0"/>
    <m/>
  </r>
  <r>
    <d v="2023-04-21T02:28:55"/>
    <x v="1"/>
    <n v="40"/>
    <s v="OCAMPO OCAMPO ANTONIO JOSE"/>
    <x v="6"/>
    <x v="0"/>
    <n v="214"/>
    <n v="28.533333333333299"/>
    <n v="169.49297971918901"/>
    <s v="2 Descuentos (Usuarios desubicados) "/>
    <n v="80996.4899"/>
    <x v="0"/>
    <n v="13427.027"/>
    <x v="625"/>
    <x v="0"/>
    <m/>
  </r>
  <r>
    <d v="2023-04-21T02:28:55"/>
    <x v="1"/>
    <n v="41"/>
    <s v="GARCIA DAVID WILSON ALBERTO"/>
    <x v="3"/>
    <x v="3"/>
    <n v="197"/>
    <n v="19.7"/>
    <n v="225.990639625585"/>
    <m/>
    <n v="107995.3198"/>
    <x v="1"/>
    <n v="13427.027"/>
    <x v="625"/>
    <x v="0"/>
    <m/>
  </r>
  <r>
    <d v="2023-04-22T01:59:41"/>
    <x v="9"/>
    <n v="1"/>
    <s v="RUA DANIEL"/>
    <x v="6"/>
    <x v="0"/>
    <n v="164"/>
    <n v="21.866666666666699"/>
    <n v="174.49541284403699"/>
    <m/>
    <n v="83497.706399999995"/>
    <x v="0"/>
    <n v="14618.4211"/>
    <x v="626"/>
    <x v="0"/>
    <m/>
  </r>
  <r>
    <d v="2023-04-22T01:59:41"/>
    <x v="9"/>
    <n v="2"/>
    <s v="PINO YEISON"/>
    <x v="3"/>
    <x v="0"/>
    <n v="241"/>
    <n v="24.1"/>
    <n v="232.66055045871599"/>
    <m/>
    <n v="111330.2752"/>
    <x v="1"/>
    <n v="14618.4211"/>
    <x v="626"/>
    <x v="0"/>
    <m/>
  </r>
  <r>
    <d v="2023-04-22T01:59:41"/>
    <x v="9"/>
    <n v="3"/>
    <s v="CANO JIMENEZ ESNEIDER"/>
    <x v="6"/>
    <x v="0"/>
    <n v="150"/>
    <n v="18.75"/>
    <n v="186.128440366972"/>
    <s v="1 Descuento (Conduct) "/>
    <n v="89064.220199999996"/>
    <x v="0"/>
    <n v="14618.4211"/>
    <x v="626"/>
    <x v="0"/>
    <m/>
  </r>
  <r>
    <d v="2023-04-22T01:59:41"/>
    <x v="9"/>
    <n v="4"/>
    <s v="PUERTA BOJANERO JUAN CARLOS"/>
    <x v="0"/>
    <x v="0"/>
    <n v="196"/>
    <n v="21.7777777777778"/>
    <n v="209.39449541284401"/>
    <m/>
    <n v="100197.24770000001"/>
    <x v="0"/>
    <n v="14618.4211"/>
    <x v="626"/>
    <x v="0"/>
    <m/>
  </r>
  <r>
    <d v="2023-04-22T01:59:42"/>
    <x v="9"/>
    <n v="6"/>
    <s v="LONDOO URREGO DANIEL ANDRES"/>
    <x v="6"/>
    <x v="0"/>
    <n v="207"/>
    <n v="25.875"/>
    <n v="186.128440366972"/>
    <m/>
    <n v="89064.220199999996"/>
    <x v="0"/>
    <n v="14618.4211"/>
    <x v="626"/>
    <x v="0"/>
    <m/>
  </r>
  <r>
    <d v="2023-04-22T01:59:42"/>
    <x v="9"/>
    <n v="7"/>
    <s v="DE OSSA TORRES CARLOS ANDRES"/>
    <x v="6"/>
    <x v="0"/>
    <n v="177"/>
    <n v="22.125"/>
    <n v="186.128440366972"/>
    <s v="1 Descuento (Despachadora angela) "/>
    <n v="89064.220199999996"/>
    <x v="1"/>
    <n v="14618.4211"/>
    <x v="626"/>
    <x v="0"/>
    <m/>
  </r>
  <r>
    <d v="2023-04-22T01:59:42"/>
    <x v="9"/>
    <n v="8"/>
    <s v="VACA FIERRO ROBINSON"/>
    <x v="2"/>
    <x v="0"/>
    <n v="156"/>
    <n v="26"/>
    <n v="139.59633027522901"/>
    <s v="1 Descuento (Jefe de ruta) "/>
    <n v="66798.165099999998"/>
    <x v="1"/>
    <n v="14618.4211"/>
    <x v="626"/>
    <x v="0"/>
    <m/>
  </r>
  <r>
    <d v="2023-04-22T01:59:42"/>
    <x v="9"/>
    <n v="9"/>
    <s v="LOPEZ CASTRILLON ANDRES FELIPE"/>
    <x v="3"/>
    <x v="0"/>
    <n v="294"/>
    <n v="29.4"/>
    <n v="232.66055045871599"/>
    <s v="1 Descuento (Propetario) "/>
    <n v="111330.2752"/>
    <x v="0"/>
    <n v="14618.4211"/>
    <x v="626"/>
    <x v="0"/>
    <m/>
  </r>
  <r>
    <d v="2023-04-22T01:59:42"/>
    <x v="9"/>
    <n v="10"/>
    <s v="PATIO MARIVEL"/>
    <x v="0"/>
    <x v="0"/>
    <n v="172"/>
    <n v="19.1111111111111"/>
    <n v="209.39449541284401"/>
    <m/>
    <n v="100197.24770000001"/>
    <x v="0"/>
    <n v="14618.4211"/>
    <x v="626"/>
    <x v="0"/>
    <m/>
  </r>
  <r>
    <d v="2023-04-22T01:59:42"/>
    <x v="9"/>
    <n v="11"/>
    <s v="GUTIERREZ LONDOO MELKIN HERNEY"/>
    <x v="11"/>
    <x v="0"/>
    <n v="21"/>
    <n v="14"/>
    <n v="34.899082568807302"/>
    <m/>
    <n v="16699.541300000001"/>
    <x v="0"/>
    <n v="14618.4211"/>
    <x v="626"/>
    <x v="0"/>
    <m/>
  </r>
  <r>
    <d v="2023-04-22T01:59:43"/>
    <x v="1"/>
    <n v="12"/>
    <s v="HIGUITA JHOSIMAR"/>
    <x v="3"/>
    <x v="0"/>
    <n v="232"/>
    <n v="23.2"/>
    <n v="232.66055045871599"/>
    <m/>
    <n v="111330.2752"/>
    <x v="0"/>
    <n v="14618.4211"/>
    <x v="626"/>
    <x v="0"/>
    <m/>
  </r>
  <r>
    <d v="2023-04-22T01:59:43"/>
    <x v="1"/>
    <n v="13"/>
    <s v="DAVILA VELEZ JHON ESTIVEN"/>
    <x v="0"/>
    <x v="0"/>
    <n v="194"/>
    <n v="21.5555555555556"/>
    <n v="209.39449541284401"/>
    <m/>
    <n v="100197.24770000001"/>
    <x v="0"/>
    <n v="14618.4211"/>
    <x v="626"/>
    <x v="0"/>
    <m/>
  </r>
  <r>
    <d v="2023-04-22T01:59:43"/>
    <x v="1"/>
    <n v="14"/>
    <s v="CARVAJAL SALAZAR HECTOR MARINO"/>
    <x v="1"/>
    <x v="0"/>
    <n v="239"/>
    <n v="21.727272727272702"/>
    <n v="255.926605504587"/>
    <s v="3 Descuentos (Usuario con movilidad reducida) "/>
    <n v="122463.3028"/>
    <x v="1"/>
    <n v="14618.4211"/>
    <x v="626"/>
    <x v="0"/>
    <m/>
  </r>
  <r>
    <d v="2023-04-22T01:59:43"/>
    <x v="1"/>
    <n v="16"/>
    <s v="BARRANTES GALLEGO DANIEL CAMILO"/>
    <x v="3"/>
    <x v="0"/>
    <n v="185"/>
    <n v="18.5"/>
    <n v="232.66055045871599"/>
    <s v="3 Descuentos (Conducts) "/>
    <n v="111330.2752"/>
    <x v="0"/>
    <n v="14618.4211"/>
    <x v="626"/>
    <x v="0"/>
    <m/>
  </r>
  <r>
    <d v="2023-04-22T01:59:43"/>
    <x v="1"/>
    <n v="17"/>
    <s v="ESTRADA DANIEL"/>
    <x v="2"/>
    <x v="0"/>
    <n v="114"/>
    <n v="19"/>
    <n v="139.59633027522901"/>
    <m/>
    <n v="66798.165099999998"/>
    <x v="0"/>
    <n v="14618.4211"/>
    <x v="626"/>
    <x v="0"/>
    <m/>
  </r>
  <r>
    <d v="2023-04-22T01:59:43"/>
    <x v="1"/>
    <n v="18"/>
    <s v="RENDON VIANA HUMBERTO DE JESUS"/>
    <x v="0"/>
    <x v="0"/>
    <n v="232"/>
    <n v="25.7777777777778"/>
    <n v="209.39449541284401"/>
    <m/>
    <n v="100197.24770000001"/>
    <x v="0"/>
    <n v="14618.4211"/>
    <x v="626"/>
    <x v="0"/>
    <m/>
  </r>
  <r>
    <d v="2023-04-22T01:59:44"/>
    <x v="1"/>
    <n v="19"/>
    <s v="BERMUDEZ HERNAN"/>
    <x v="6"/>
    <x v="0"/>
    <n v="178"/>
    <n v="22.25"/>
    <n v="186.128440366972"/>
    <m/>
    <n v="89064.220199999996"/>
    <x v="0"/>
    <n v="14618.4211"/>
    <x v="626"/>
    <x v="0"/>
    <m/>
  </r>
  <r>
    <d v="2023-04-22T01:59:44"/>
    <x v="1"/>
    <n v="20"/>
    <s v="LOZADA NAVARRO FERNANDO RAFAEL"/>
    <x v="6"/>
    <x v="0"/>
    <n v="141"/>
    <n v="18.8"/>
    <n v="174.49541284403699"/>
    <m/>
    <n v="83497.706399999995"/>
    <x v="0"/>
    <n v="14618.4211"/>
    <x v="626"/>
    <x v="0"/>
    <m/>
  </r>
  <r>
    <d v="2023-04-22T01:59:44"/>
    <x v="1"/>
    <n v="21"/>
    <s v="MORALES CASTAEDA JONNY EDISON"/>
    <x v="1"/>
    <x v="0"/>
    <n v="253"/>
    <n v="23"/>
    <n v="255.926605504587"/>
    <m/>
    <n v="122463.3028"/>
    <x v="0"/>
    <n v="14618.4211"/>
    <x v="626"/>
    <x v="0"/>
    <m/>
  </r>
  <r>
    <d v="2023-04-22T01:59:44"/>
    <x v="1"/>
    <n v="22"/>
    <s v="LONDOO LOPERA DUVAN ANDRES"/>
    <x v="0"/>
    <x v="0"/>
    <n v="214"/>
    <n v="23.7777777777778"/>
    <n v="209.39449541284401"/>
    <m/>
    <n v="100197.24770000001"/>
    <x v="1"/>
    <n v="14618.4211"/>
    <x v="626"/>
    <x v="0"/>
    <m/>
  </r>
  <r>
    <d v="2023-04-22T01:59:44"/>
    <x v="1"/>
    <n v="23"/>
    <s v="ZAPATA MARULANDA JUAN DIEGO"/>
    <x v="0"/>
    <x v="0"/>
    <n v="224"/>
    <n v="24.8888888888889"/>
    <n v="209.39449541284401"/>
    <s v="4 Descuentos (Conducts y Jefe de ruta)"/>
    <n v="100197.24770000001"/>
    <x v="2"/>
    <n v="14618.4211"/>
    <x v="626"/>
    <x v="0"/>
    <m/>
  </r>
  <r>
    <d v="2023-04-22T01:59:44"/>
    <x v="1"/>
    <n v="24"/>
    <s v="GRISALES VILLA DEIBY ALEJANDRO"/>
    <x v="6"/>
    <x v="0"/>
    <n v="149"/>
    <n v="17.529411764705898"/>
    <n v="197.761467889908"/>
    <s v="2 Descuentos (Jefe de ruta y Conduct) "/>
    <n v="94630.733900000007"/>
    <x v="0"/>
    <n v="14618.4211"/>
    <x v="626"/>
    <x v="0"/>
    <m/>
  </r>
  <r>
    <d v="2023-04-22T01:59:45"/>
    <x v="1"/>
    <n v="25"/>
    <s v="CIRO ALEXANDER"/>
    <x v="6"/>
    <x v="0"/>
    <n v="215"/>
    <n v="26.875"/>
    <n v="186.128440366972"/>
    <s v="2 Descuentos (Despachadora angela y Estiven) "/>
    <n v="89064.220199999996"/>
    <x v="1"/>
    <n v="14618.4211"/>
    <x v="626"/>
    <x v="0"/>
    <m/>
  </r>
  <r>
    <d v="2023-04-22T01:59:45"/>
    <x v="1"/>
    <n v="26"/>
    <s v="FRANCO BRAVO JHOAN FERNANDO"/>
    <x v="6"/>
    <x v="1"/>
    <n v="203"/>
    <n v="25.375"/>
    <n v="186.128440366972"/>
    <s v="Se descuenta el viaje de 7 28 am ya que NO espera el tiempo indicado en el paradero, 2 Descuentos (Conducts) "/>
    <n v="89064.220199999996"/>
    <x v="0"/>
    <n v="14618.4211"/>
    <x v="626"/>
    <x v="0"/>
    <m/>
  </r>
  <r>
    <d v="2023-04-22T01:59:45"/>
    <x v="1"/>
    <n v="27"/>
    <s v="DURANGO DAVID JOSE"/>
    <x v="0"/>
    <x v="3"/>
    <n v="193"/>
    <n v="21.4444444444444"/>
    <n v="209.39449541284401"/>
    <m/>
    <n v="100197.24770000001"/>
    <x v="0"/>
    <n v="14618.4211"/>
    <x v="626"/>
    <x v="0"/>
    <m/>
  </r>
  <r>
    <d v="2023-04-22T01:59:45"/>
    <x v="1"/>
    <n v="28"/>
    <s v="RIVERA ANGEL"/>
    <x v="1"/>
    <x v="0"/>
    <n v="290"/>
    <n v="26.363636363636399"/>
    <n v="255.926605504587"/>
    <m/>
    <n v="122463.3028"/>
    <x v="0"/>
    <n v="14618.4211"/>
    <x v="626"/>
    <x v="0"/>
    <m/>
  </r>
  <r>
    <d v="2023-04-22T01:59:45"/>
    <x v="1"/>
    <n v="29"/>
    <s v="VERENZUELA MARTINEZ ALEXANDER"/>
    <x v="9"/>
    <x v="0"/>
    <n v="256"/>
    <n v="21.3333333333333"/>
    <n v="279.19266055045898"/>
    <s v="1 Descuenta (Despachador Angela)"/>
    <n v="133596.3303"/>
    <x v="0"/>
    <n v="14618.4211"/>
    <x v="626"/>
    <x v="0"/>
    <m/>
  </r>
  <r>
    <d v="2023-04-22T01:59:45"/>
    <x v="9"/>
    <n v="31"/>
    <s v="DURANGO PAEZ GILDARDO"/>
    <x v="0"/>
    <x v="0"/>
    <n v="205"/>
    <n v="22.7777777777778"/>
    <n v="209.39449541284401"/>
    <m/>
    <n v="100197.24770000001"/>
    <x v="0"/>
    <n v="14618.4211"/>
    <x v="626"/>
    <x v="0"/>
    <m/>
  </r>
  <r>
    <d v="2023-04-22T01:59:46"/>
    <x v="9"/>
    <n v="32"/>
    <s v="JIMENEZ HERNANDEZ ESTEBAN CAMILO"/>
    <x v="0"/>
    <x v="3"/>
    <n v="207"/>
    <n v="23"/>
    <n v="209.39449541284401"/>
    <m/>
    <n v="100197.24770000001"/>
    <x v="0"/>
    <n v="14618.4211"/>
    <x v="626"/>
    <x v="0"/>
    <m/>
  </r>
  <r>
    <d v="2023-04-22T01:59:46"/>
    <x v="9"/>
    <n v="33"/>
    <s v="CASTRILLON GALEANO NELSON ESTIVEN"/>
    <x v="0"/>
    <x v="3"/>
    <n v="208"/>
    <n v="23.1111111111111"/>
    <n v="209.39449541284401"/>
    <s v="1 Descuento (Propietario) "/>
    <n v="100197.24770000001"/>
    <x v="0"/>
    <n v="14618.4211"/>
    <x v="626"/>
    <x v="0"/>
    <m/>
  </r>
  <r>
    <d v="2023-04-22T01:59:46"/>
    <x v="9"/>
    <n v="34"/>
    <s v="MONTOYA OSPINA GILBERTO ANTONIO"/>
    <x v="1"/>
    <x v="3"/>
    <n v="268"/>
    <n v="24.363636363636399"/>
    <n v="255.926605504587"/>
    <s v="2 Descuentos (Propietarios) "/>
    <n v="122463.3028"/>
    <x v="0"/>
    <n v="14618.4211"/>
    <x v="626"/>
    <x v="0"/>
    <m/>
  </r>
  <r>
    <d v="2023-04-22T01:59:46"/>
    <x v="9"/>
    <n v="35"/>
    <s v="GOMEZ FABIAN"/>
    <x v="7"/>
    <x v="0"/>
    <n v="102"/>
    <n v="34"/>
    <n v="69.798165137614703"/>
    <m/>
    <n v="33399.082600000002"/>
    <x v="1"/>
    <n v="14618.4211"/>
    <x v="626"/>
    <x v="0"/>
    <m/>
  </r>
  <r>
    <d v="2023-04-22T01:59:46"/>
    <x v="9"/>
    <n v="36"/>
    <s v="TABORDA ROJAS DIEGO ALEJANDRO"/>
    <x v="3"/>
    <x v="0"/>
    <n v="246"/>
    <n v="24.6"/>
    <n v="232.66055045871599"/>
    <m/>
    <n v="111330.2752"/>
    <x v="0"/>
    <n v="14618.4211"/>
    <x v="626"/>
    <x v="0"/>
    <m/>
  </r>
  <r>
    <d v="2023-04-22T01:59:46"/>
    <x v="9"/>
    <n v="37"/>
    <s v="PIEDRAHITA MADRID SANTIAGO"/>
    <x v="3"/>
    <x v="3"/>
    <n v="266"/>
    <n v="26.6"/>
    <n v="232.66055045871599"/>
    <m/>
    <n v="111330.2752"/>
    <x v="1"/>
    <n v="14618.4211"/>
    <x v="626"/>
    <x v="0"/>
    <m/>
  </r>
  <r>
    <d v="2023-04-22T01:59:47"/>
    <x v="9"/>
    <n v="38"/>
    <s v="HOYOS HENAO SANTIAGO"/>
    <x v="8"/>
    <x v="0"/>
    <n v="127"/>
    <n v="25.4"/>
    <n v="116.33027522935799"/>
    <m/>
    <n v="55665.137600000002"/>
    <x v="0"/>
    <n v="14618.4211"/>
    <x v="626"/>
    <x v="0"/>
    <m/>
  </r>
  <r>
    <d v="2023-04-22T01:59:47"/>
    <x v="9"/>
    <n v="39"/>
    <s v="ORTEGA ARROYAVE JUAN PABLO"/>
    <x v="6"/>
    <x v="0"/>
    <n v="218"/>
    <n v="27.25"/>
    <n v="186.128440366972"/>
    <m/>
    <n v="89064.220199999996"/>
    <x v="0"/>
    <n v="14618.4211"/>
    <x v="626"/>
    <x v="0"/>
    <m/>
  </r>
  <r>
    <d v="2023-04-22T01:59:47"/>
    <x v="9"/>
    <n v="40"/>
    <s v="LONDOO ORTIZ ARNOLD DAVID"/>
    <x v="3"/>
    <x v="0"/>
    <n v="252"/>
    <n v="25.2"/>
    <n v="232.66055045871599"/>
    <s v="1 Descuento (Usuario desubicado)"/>
    <n v="111330.2752"/>
    <x v="0"/>
    <n v="14618.4211"/>
    <x v="626"/>
    <x v="0"/>
    <m/>
  </r>
  <r>
    <d v="2023-04-22T01:59:47"/>
    <x v="9"/>
    <n v="41"/>
    <s v="GARCIA DAVID WILSON ALBERTO"/>
    <x v="3"/>
    <x v="0"/>
    <n v="219"/>
    <n v="21.9"/>
    <n v="232.66055045871599"/>
    <m/>
    <n v="111330.2752"/>
    <x v="1"/>
    <n v="14618.4211"/>
    <x v="626"/>
    <x v="0"/>
    <m/>
  </r>
  <r>
    <d v="2023-04-23T02:24:25"/>
    <x v="1"/>
    <n v="1"/>
    <s v="RUA DANIEL"/>
    <x v="0"/>
    <x v="3"/>
    <n v="166"/>
    <n v="18.4444444444444"/>
    <n v="208.46584938704001"/>
    <s v="1 Descuento (Despachadora Angela) "/>
    <n v="99732.924700000003"/>
    <x v="0"/>
    <n v="12516.216200000001"/>
    <x v="627"/>
    <x v="0"/>
    <m/>
  </r>
  <r>
    <d v="2023-04-23T02:24:25"/>
    <x v="1"/>
    <n v="2"/>
    <s v="PINO YEISON"/>
    <x v="6"/>
    <x v="0"/>
    <n v="210"/>
    <n v="24.705882352941199"/>
    <n v="196.88441330998199"/>
    <m/>
    <n v="94192.206699999995"/>
    <x v="1"/>
    <n v="12516.216200000001"/>
    <x v="627"/>
    <x v="0"/>
    <m/>
  </r>
  <r>
    <d v="2023-04-23T02:24:25"/>
    <x v="1"/>
    <n v="3"/>
    <s v="CANO JIMENEZ ESNEIDER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4"/>
    <s v="PUERTA BOJANERO JUAN CARLOS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6"/>
    <s v="LONDOO URREGO DANIEL ANDRES"/>
    <x v="3"/>
    <x v="0"/>
    <n v="205"/>
    <n v="20.5"/>
    <n v="231.62872154115601"/>
    <m/>
    <n v="110814.36079999999"/>
    <x v="0"/>
    <n v="12516.216200000001"/>
    <x v="627"/>
    <x v="0"/>
    <m/>
  </r>
  <r>
    <d v="2023-04-23T02:24:25"/>
    <x v="1"/>
    <n v="7"/>
    <s v="DE OSSA TORRES CARLOS ANDRES"/>
    <x v="6"/>
    <x v="0"/>
    <n v="220"/>
    <n v="27.5"/>
    <n v="185.302977232925"/>
    <m/>
    <n v="88651.488599999997"/>
    <x v="1"/>
    <n v="12516.216200000001"/>
    <x v="627"/>
    <x v="0"/>
    <m/>
  </r>
  <r>
    <d v="2023-04-23T02:24:26"/>
    <x v="1"/>
    <n v="8"/>
    <s v="VACA FIERRO ROBINSON"/>
    <x v="2"/>
    <x v="0"/>
    <n v="165"/>
    <n v="30"/>
    <n v="127.39579684763601"/>
    <m/>
    <n v="60947.898399999998"/>
    <x v="1"/>
    <n v="12516.216200000001"/>
    <x v="627"/>
    <x v="0"/>
    <m/>
  </r>
  <r>
    <d v="2023-04-23T02:24:26"/>
    <x v="1"/>
    <n v="9"/>
    <s v="LOPEZ CASTRILLON ANDRES FELIPE"/>
    <x v="6"/>
    <x v="0"/>
    <n v="206"/>
    <n v="25.75"/>
    <n v="185.302977232925"/>
    <m/>
    <n v="88651.488599999997"/>
    <x v="0"/>
    <n v="12516.216200000001"/>
    <x v="627"/>
    <x v="0"/>
    <m/>
  </r>
  <r>
    <d v="2023-04-23T02:24:26"/>
    <x v="1"/>
    <n v="10"/>
    <s v="PATIO MARIVEL"/>
    <x v="6"/>
    <x v="0"/>
    <n v="155"/>
    <n v="19.375"/>
    <n v="185.302977232925"/>
    <m/>
    <n v="88651.488599999997"/>
    <x v="0"/>
    <n v="12516.216200000001"/>
    <x v="627"/>
    <x v="0"/>
    <m/>
  </r>
  <r>
    <d v="2023-04-23T02:24:26"/>
    <x v="9"/>
    <n v="12"/>
    <s v="MORALES CASTAEDA JONNY EDISON"/>
    <x v="4"/>
    <x v="0"/>
    <n v="138"/>
    <n v="19.714285714285701"/>
    <n v="162.140105078809"/>
    <m/>
    <n v="77570.052500000005"/>
    <x v="0"/>
    <n v="12516.216200000001"/>
    <x v="627"/>
    <x v="0"/>
    <m/>
  </r>
  <r>
    <d v="2023-04-23T02:24:26"/>
    <x v="9"/>
    <n v="13"/>
    <s v="DAVILA VELEZ JHON ESTIVEN"/>
    <x v="8"/>
    <x v="0"/>
    <n v="175"/>
    <n v="35"/>
    <n v="115.81436077057801"/>
    <s v="2 Descuentos (Conduct Y Usuario Desubicado)"/>
    <n v="55407.180399999997"/>
    <x v="0"/>
    <n v="12516.216200000001"/>
    <x v="627"/>
    <x v="0"/>
    <m/>
  </r>
  <r>
    <d v="2023-04-23T02:24:27"/>
    <x v="9"/>
    <n v="14"/>
    <s v="CARVAJAL SALAZAR HECTOR MARINO"/>
    <x v="6"/>
    <x v="0"/>
    <n v="181"/>
    <n v="22.625"/>
    <n v="185.302977232925"/>
    <m/>
    <n v="88651.488599999997"/>
    <x v="1"/>
    <n v="12516.216200000001"/>
    <x v="627"/>
    <x v="0"/>
    <m/>
  </r>
  <r>
    <d v="2023-04-23T02:24:27"/>
    <x v="9"/>
    <n v="16"/>
    <s v="HURTADO MADRID JUAN ESTEBAN"/>
    <x v="6"/>
    <x v="1"/>
    <n v="190"/>
    <n v="23.75"/>
    <n v="185.302977232925"/>
    <s v="1 Descuento (Despachadora Angela) "/>
    <n v="88651.488599999997"/>
    <x v="0"/>
    <n v="12516.216200000001"/>
    <x v="627"/>
    <x v="0"/>
    <m/>
  </r>
  <r>
    <d v="2023-04-23T02:24:27"/>
    <x v="9"/>
    <n v="17"/>
    <s v="ESTRADA DANIEL"/>
    <x v="8"/>
    <x v="0"/>
    <n v="109"/>
    <n v="21.8"/>
    <n v="115.81436077057801"/>
    <m/>
    <n v="55407.180399999997"/>
    <x v="0"/>
    <n v="12516.216200000001"/>
    <x v="627"/>
    <x v="0"/>
    <m/>
  </r>
  <r>
    <d v="2023-04-23T02:24:27"/>
    <x v="9"/>
    <n v="18"/>
    <s v="MEJIA YEISON"/>
    <x v="4"/>
    <x v="0"/>
    <n v="165"/>
    <n v="23.571428571428601"/>
    <n v="162.140105078809"/>
    <m/>
    <n v="77570.052500000005"/>
    <x v="0"/>
    <n v="12516.216200000001"/>
    <x v="627"/>
    <x v="0"/>
    <m/>
  </r>
  <r>
    <d v="2023-04-23T02:24:27"/>
    <x v="9"/>
    <n v="19"/>
    <s v="BERMUDEZ HERNAN"/>
    <x v="4"/>
    <x v="0"/>
    <n v="142"/>
    <n v="20.285714285714299"/>
    <n v="162.140105078809"/>
    <m/>
    <n v="77570.052500000005"/>
    <x v="0"/>
    <n v="12516.216200000001"/>
    <x v="627"/>
    <x v="0"/>
    <m/>
  </r>
  <r>
    <d v="2023-04-23T02:24:27"/>
    <x v="9"/>
    <n v="20"/>
    <s v="LOZADA NAVARRO FERNANDO RAFAEL"/>
    <x v="10"/>
    <x v="0"/>
    <n v="73"/>
    <n v="16.2222222222222"/>
    <n v="104.23292469352"/>
    <m/>
    <n v="49866.462299999999"/>
    <x v="0"/>
    <n v="12516.216200000001"/>
    <x v="627"/>
    <x v="0"/>
    <m/>
  </r>
  <r>
    <d v="2023-04-23T02:24:28"/>
    <x v="9"/>
    <n v="21"/>
    <s v="MONSALVE OCAMPO EDISON GUSTAVO"/>
    <x v="6"/>
    <x v="0"/>
    <n v="150"/>
    <n v="18.75"/>
    <n v="185.302977232925"/>
    <m/>
    <n v="88651.488599999997"/>
    <x v="0"/>
    <n v="12516.216200000001"/>
    <x v="627"/>
    <x v="0"/>
    <m/>
  </r>
  <r>
    <d v="2023-04-23T02:24:28"/>
    <x v="9"/>
    <n v="22"/>
    <s v="QUIRAMA CASTAEDA JHON JADER"/>
    <x v="6"/>
    <x v="3"/>
    <n v="150"/>
    <n v="18.75"/>
    <n v="185.302977232925"/>
    <m/>
    <n v="88651.488599999997"/>
    <x v="1"/>
    <n v="12516.216200000001"/>
    <x v="627"/>
    <x v="0"/>
    <m/>
  </r>
  <r>
    <d v="2023-04-23T02:24:28"/>
    <x v="9"/>
    <n v="23"/>
    <s v="ZAPATA MARULANDA JUAN DIEGO"/>
    <x v="0"/>
    <x v="3"/>
    <n v="167"/>
    <n v="18.5555555555556"/>
    <n v="208.46584938704001"/>
    <m/>
    <n v="99732.924700000003"/>
    <x v="2"/>
    <n v="12516.216200000001"/>
    <x v="627"/>
    <x v="0"/>
    <m/>
  </r>
  <r>
    <d v="2023-04-23T02:24:28"/>
    <x v="9"/>
    <n v="25"/>
    <s v="CIRO ALEXANDER"/>
    <x v="6"/>
    <x v="0"/>
    <n v="251"/>
    <n v="31.375"/>
    <n v="185.302977232925"/>
    <m/>
    <n v="88651.488599999997"/>
    <x v="1"/>
    <n v="12516.216200000001"/>
    <x v="627"/>
    <x v="0"/>
    <m/>
  </r>
  <r>
    <d v="2023-04-23T02:24:28"/>
    <x v="9"/>
    <n v="26"/>
    <s v="CIRO MARIN RODRIGO ALBERTO"/>
    <x v="6"/>
    <x v="3"/>
    <n v="185"/>
    <n v="23.125"/>
    <n v="185.302977232925"/>
    <m/>
    <n v="88651.488599999997"/>
    <x v="0"/>
    <n v="12516.216200000001"/>
    <x v="627"/>
    <x v="0"/>
    <m/>
  </r>
  <r>
    <d v="2023-04-23T02:24:28"/>
    <x v="9"/>
    <n v="27"/>
    <s v="HENAO MUOZ FERNEY"/>
    <x v="6"/>
    <x v="3"/>
    <n v="170"/>
    <n v="21.25"/>
    <n v="185.302977232925"/>
    <s v="Jose Durango Realiz 4 viajes donde moviliz 70 Usuarios "/>
    <n v="88651.488599999997"/>
    <x v="0"/>
    <n v="12516.216200000001"/>
    <x v="627"/>
    <x v="0"/>
    <m/>
  </r>
  <r>
    <d v="2023-04-23T02:24:29"/>
    <x v="9"/>
    <n v="28"/>
    <s v="RIVERA ANGEL"/>
    <x v="6"/>
    <x v="3"/>
    <n v="217"/>
    <n v="27.125"/>
    <n v="185.302977232925"/>
    <m/>
    <n v="88651.488599999997"/>
    <x v="0"/>
    <n v="12516.216200000001"/>
    <x v="627"/>
    <x v="0"/>
    <m/>
  </r>
  <r>
    <d v="2023-04-23T02:24:29"/>
    <x v="9"/>
    <n v="29"/>
    <s v="VERENZUELA MARTINEZ ALEXANDER"/>
    <x v="2"/>
    <x v="0"/>
    <n v="158"/>
    <n v="26.3333333333333"/>
    <n v="138.97723292469399"/>
    <m/>
    <n v="66488.616500000004"/>
    <x v="0"/>
    <n v="12516.216200000001"/>
    <x v="627"/>
    <x v="0"/>
    <m/>
  </r>
  <r>
    <d v="2023-04-23T02:24:29"/>
    <x v="9"/>
    <n v="31"/>
    <s v="DURANGO PAEZ GILDARDO"/>
    <x v="0"/>
    <x v="3"/>
    <n v="245"/>
    <n v="27.2222222222222"/>
    <n v="208.46584938704001"/>
    <m/>
    <n v="99732.924700000003"/>
    <x v="0"/>
    <n v="12516.216200000001"/>
    <x v="627"/>
    <x v="0"/>
    <m/>
  </r>
  <r>
    <d v="2023-04-23T02:24:29"/>
    <x v="1"/>
    <n v="32"/>
    <s v="JIMENEZ HERNANDEZ ESTEBAN CAMILO"/>
    <x v="4"/>
    <x v="0"/>
    <n v="216"/>
    <n v="30.8571428571429"/>
    <n v="162.140105078809"/>
    <m/>
    <n v="77570.052500000005"/>
    <x v="0"/>
    <n v="12516.216200000001"/>
    <x v="627"/>
    <x v="0"/>
    <m/>
  </r>
  <r>
    <d v="2023-04-23T02:24:29"/>
    <x v="1"/>
    <n v="33"/>
    <s v="CASTRILLON GALEANO NELSON ESTIVEN"/>
    <x v="6"/>
    <x v="0"/>
    <n v="184"/>
    <n v="23"/>
    <n v="185.302977232925"/>
    <s v="1 Descuento (Usuario Desubicado) "/>
    <n v="88651.488599999997"/>
    <x v="0"/>
    <n v="12516.216200000001"/>
    <x v="627"/>
    <x v="0"/>
    <m/>
  </r>
  <r>
    <d v="2023-04-23T02:24:29"/>
    <x v="1"/>
    <n v="34"/>
    <s v="MONTOYA OSPINA GILBERTO ANTONIO"/>
    <x v="3"/>
    <x v="0"/>
    <n v="251"/>
    <n v="25.1"/>
    <n v="231.62872154115601"/>
    <m/>
    <n v="110814.36079999999"/>
    <x v="0"/>
    <n v="12516.216200000001"/>
    <x v="627"/>
    <x v="0"/>
    <m/>
  </r>
  <r>
    <d v="2023-04-23T02:24:30"/>
    <x v="1"/>
    <n v="35"/>
    <s v="GOMEZ FABIAN"/>
    <x v="3"/>
    <x v="3"/>
    <n v="190"/>
    <n v="19"/>
    <n v="231.62872154115601"/>
    <s v="15 Descuentos (Transbordo, e Incidente con Usuarios) "/>
    <n v="110814.36079999999"/>
    <x v="1"/>
    <n v="12516.216200000001"/>
    <x v="627"/>
    <x v="0"/>
    <m/>
  </r>
  <r>
    <d v="2023-04-23T02:24:30"/>
    <x v="1"/>
    <n v="36"/>
    <s v="MARTINEZ CHAVERRA LUIS NORBERTO"/>
    <x v="0"/>
    <x v="3"/>
    <n v="185"/>
    <n v="20.5555555555556"/>
    <n v="208.46584938704001"/>
    <m/>
    <n v="99732.924700000003"/>
    <x v="0"/>
    <n v="12516.216200000001"/>
    <x v="627"/>
    <x v="0"/>
    <m/>
  </r>
  <r>
    <d v="2023-04-23T02:24:30"/>
    <x v="1"/>
    <n v="37"/>
    <s v="HOYOS HENAO SANTIAGO"/>
    <x v="3"/>
    <x v="3"/>
    <n v="251"/>
    <n v="25.1"/>
    <n v="231.62872154115601"/>
    <m/>
    <n v="110814.36079999999"/>
    <x v="1"/>
    <n v="12516.216200000001"/>
    <x v="627"/>
    <x v="0"/>
    <m/>
  </r>
  <r>
    <d v="2023-04-23T02:24:30"/>
    <x v="1"/>
    <n v="38"/>
    <s v="GRISALES VILLA JUAN DAVID"/>
    <x v="3"/>
    <x v="3"/>
    <n v="211"/>
    <n v="21.1"/>
    <n v="231.62872154115601"/>
    <s v="3 Descuentos (Transbordo)"/>
    <n v="110814.36079999999"/>
    <x v="0"/>
    <n v="12516.216200000001"/>
    <x v="627"/>
    <x v="0"/>
    <m/>
  </r>
  <r>
    <d v="2023-04-23T02:24:31"/>
    <x v="1"/>
    <n v="39"/>
    <s v="ORTEGA ARROYAVE JUAN PABLO"/>
    <x v="6"/>
    <x v="3"/>
    <n v="190"/>
    <n v="23.75"/>
    <n v="185.302977232925"/>
    <m/>
    <n v="88651.488599999997"/>
    <x v="0"/>
    <n v="12516.216200000001"/>
    <x v="627"/>
    <x v="0"/>
    <m/>
  </r>
  <r>
    <d v="2023-04-23T02:24:31"/>
    <x v="1"/>
    <n v="40"/>
    <s v="LONDOO ORTIZ ARNOLD DAVID"/>
    <x v="0"/>
    <x v="3"/>
    <n v="217"/>
    <n v="24.1111111111111"/>
    <n v="208.46584938704001"/>
    <m/>
    <n v="99732.924700000003"/>
    <x v="0"/>
    <n v="12516.216200000001"/>
    <x v="627"/>
    <x v="0"/>
    <m/>
  </r>
  <r>
    <d v="2023-04-23T02:24:32"/>
    <x v="1"/>
    <n v="41"/>
    <s v="GARCIA DAVID WILSON ALBERTO"/>
    <x v="6"/>
    <x v="3"/>
    <n v="197"/>
    <n v="24.625"/>
    <n v="185.302977232925"/>
    <s v="1 Descuento (Transbordo) "/>
    <n v="88651.488599999997"/>
    <x v="1"/>
    <n v="12516.216200000001"/>
    <x v="627"/>
    <x v="0"/>
    <m/>
  </r>
  <r>
    <d v="2023-04-24T00:51:09"/>
    <x v="12"/>
    <n v="6"/>
    <s v="LONDOO URREGO DANIEL ANDRES"/>
    <x v="3"/>
    <x v="0"/>
    <n v="211"/>
    <n v="21.1"/>
    <n v="184.398976982097"/>
    <m/>
    <n v="87199.488500000007"/>
    <x v="0"/>
    <n v="11662.5"/>
    <x v="628"/>
    <x v="0"/>
    <m/>
  </r>
  <r>
    <d v="2023-04-24T00:51:10"/>
    <x v="12"/>
    <n v="10"/>
    <s v="HIGUITA JHOSIMAR"/>
    <x v="5"/>
    <x v="0"/>
    <n v="30"/>
    <n v="30"/>
    <n v="18.439897698209698"/>
    <m/>
    <n v="8719.9488000000001"/>
    <x v="0"/>
    <n v="11662.5"/>
    <x v="628"/>
    <x v="0"/>
    <m/>
  </r>
  <r>
    <d v="2023-04-24T00:51:10"/>
    <x v="12"/>
    <n v="12"/>
    <s v="HIGUITA JHOSIMAR"/>
    <x v="8"/>
    <x v="1"/>
    <n v="100"/>
    <n v="20"/>
    <n v="92.199488491048598"/>
    <m/>
    <n v="43599.744200000001"/>
    <x v="0"/>
    <n v="11662.5"/>
    <x v="628"/>
    <x v="0"/>
    <m/>
  </r>
  <r>
    <d v="2023-04-24T00:51:11"/>
    <x v="12"/>
    <n v="13"/>
    <s v="DAVILA VELEZ JHON ESTIVEN"/>
    <x v="0"/>
    <x v="0"/>
    <n v="206"/>
    <n v="22.8888888888889"/>
    <n v="165.95907928388701"/>
    <m/>
    <n v="78479.539600000004"/>
    <x v="0"/>
    <n v="11662.5"/>
    <x v="628"/>
    <x v="0"/>
    <m/>
  </r>
  <r>
    <d v="2023-04-24T00:51:11"/>
    <x v="12"/>
    <n v="14"/>
    <s v="LONDOO ORTIZ ARNOLD DAVID"/>
    <x v="1"/>
    <x v="0"/>
    <n v="245"/>
    <n v="22.272727272727298"/>
    <n v="202.83887468030699"/>
    <m/>
    <n v="95919.437300000005"/>
    <x v="1"/>
    <n v="11662.5"/>
    <x v="628"/>
    <x v="0"/>
    <m/>
  </r>
  <r>
    <d v="2023-04-24T00:51:11"/>
    <x v="12"/>
    <n v="16"/>
    <s v="HURTADO MADRID JUAN ESTEBAN"/>
    <x v="6"/>
    <x v="0"/>
    <n v="97"/>
    <n v="12.125"/>
    <n v="147.51918158567801"/>
    <m/>
    <n v="69759.590800000005"/>
    <x v="0"/>
    <n v="11662.5"/>
    <x v="628"/>
    <x v="0"/>
    <m/>
  </r>
  <r>
    <d v="2023-04-24T00:51:11"/>
    <x v="12"/>
    <n v="18"/>
    <s v="GUTIERREZ LONDOO MELKIN HERNEY"/>
    <x v="0"/>
    <x v="0"/>
    <n v="151"/>
    <n v="16.7777777777778"/>
    <n v="165.95907928388701"/>
    <m/>
    <n v="78479.539600000004"/>
    <x v="0"/>
    <n v="11662.5"/>
    <x v="628"/>
    <x v="0"/>
    <m/>
  </r>
  <r>
    <d v="2023-04-24T00:51:12"/>
    <x v="12"/>
    <n v="21"/>
    <s v="MONSALVE OCAMPO EDISON GUSTAVO"/>
    <x v="1"/>
    <x v="0"/>
    <n v="238"/>
    <n v="21.636363636363601"/>
    <n v="202.83887468030699"/>
    <s v="1 Descuento (Conduct) "/>
    <n v="95919.437300000005"/>
    <x v="0"/>
    <n v="11662.5"/>
    <x v="628"/>
    <x v="0"/>
    <m/>
  </r>
  <r>
    <d v="2023-04-24T00:51:12"/>
    <x v="12"/>
    <n v="22"/>
    <s v="QUIRAMA CASTAEDA JHON JADER"/>
    <x v="4"/>
    <x v="0"/>
    <n v="131"/>
    <n v="18.714285714285701"/>
    <n v="129.07928388746799"/>
    <m/>
    <n v="61039.641900000002"/>
    <x v="1"/>
    <n v="11662.5"/>
    <x v="628"/>
    <x v="0"/>
    <m/>
  </r>
  <r>
    <d v="2023-04-24T00:51:12"/>
    <x v="12"/>
    <n v="24"/>
    <s v="GRISALES VILLA DEIBY ALEJANDRO"/>
    <x v="0"/>
    <x v="0"/>
    <n v="178"/>
    <n v="19.7777777777778"/>
    <n v="165.95907928388701"/>
    <m/>
    <n v="78479.539600000004"/>
    <x v="0"/>
    <n v="11662.5"/>
    <x v="628"/>
    <x v="0"/>
    <m/>
  </r>
  <r>
    <d v="2023-04-24T00:51:12"/>
    <x v="12"/>
    <n v="25"/>
    <s v="CIRO ALEXANDER"/>
    <x v="2"/>
    <x v="0"/>
    <n v="115"/>
    <n v="20.909090909090899"/>
    <n v="101.419437340153"/>
    <m/>
    <n v="47959.718699999998"/>
    <x v="1"/>
    <n v="11662.5"/>
    <x v="628"/>
    <x v="0"/>
    <m/>
  </r>
  <r>
    <d v="2023-04-24T00:51:13"/>
    <x v="12"/>
    <n v="26"/>
    <s v="CIRO MARIN RODRIGO ALBERTO"/>
    <x v="0"/>
    <x v="0"/>
    <n v="171"/>
    <n v="19"/>
    <n v="165.95907928388701"/>
    <s v="3 Descuentos (Usuarios desubicados) "/>
    <n v="78479.539600000004"/>
    <x v="0"/>
    <n v="11662.5"/>
    <x v="628"/>
    <x v="0"/>
    <m/>
  </r>
  <r>
    <d v="2023-04-24T00:51:13"/>
    <x v="12"/>
    <n v="27"/>
    <s v="DURANGO DAVID JOSE"/>
    <x v="0"/>
    <x v="0"/>
    <n v="169"/>
    <n v="18.7777777777778"/>
    <n v="165.95907928388701"/>
    <m/>
    <n v="78479.539600000004"/>
    <x v="0"/>
    <n v="11662.5"/>
    <x v="628"/>
    <x v="0"/>
    <m/>
  </r>
  <r>
    <d v="2023-04-24T00:51:13"/>
    <x v="12"/>
    <n v="29"/>
    <s v="LONDOO LOPERA DUVAN ANDRES"/>
    <x v="0"/>
    <x v="0"/>
    <n v="157"/>
    <n v="17.4444444444444"/>
    <n v="165.95907928388701"/>
    <m/>
    <n v="78479.539600000004"/>
    <x v="0"/>
    <n v="11662.5"/>
    <x v="628"/>
    <x v="0"/>
    <m/>
  </r>
  <r>
    <d v="2023-04-24T00:51:13"/>
    <x v="12"/>
    <n v="31"/>
    <s v="DURANGO PAEZ GILDARDO"/>
    <x v="5"/>
    <x v="0"/>
    <n v="13"/>
    <n v="13"/>
    <n v="18.439897698209698"/>
    <m/>
    <n v="8719.9488000000001"/>
    <x v="0"/>
    <n v="11662.5"/>
    <x v="628"/>
    <x v="0"/>
    <m/>
  </r>
  <r>
    <d v="2023-04-24T00:51:14"/>
    <x v="12"/>
    <n v="32"/>
    <s v="JIMENEZ HERNANDEZ ESTEBAN CAMILO"/>
    <x v="4"/>
    <x v="0"/>
    <n v="123"/>
    <n v="17.571428571428601"/>
    <n v="129.07928388746799"/>
    <m/>
    <n v="61039.641900000002"/>
    <x v="0"/>
    <n v="11662.5"/>
    <x v="628"/>
    <x v="0"/>
    <m/>
  </r>
  <r>
    <d v="2023-04-24T00:51:14"/>
    <x v="12"/>
    <n v="33"/>
    <s v="DURANGO PAEZ GILDARDO"/>
    <x v="2"/>
    <x v="0"/>
    <n v="84"/>
    <n v="14"/>
    <n v="110.639386189258"/>
    <s v="2 Descuentos (Usuarios desubicados) "/>
    <n v="52319.693099999997"/>
    <x v="0"/>
    <n v="11662.5"/>
    <x v="628"/>
    <x v="0"/>
    <m/>
  </r>
  <r>
    <d v="2023-04-24T00:51:14"/>
    <x v="12"/>
    <n v="34"/>
    <s v="FRANCO BRAVO JHOAN FERNANDO"/>
    <x v="1"/>
    <x v="0"/>
    <n v="176"/>
    <n v="16"/>
    <n v="202.83887468030699"/>
    <m/>
    <n v="95919.437300000005"/>
    <x v="0"/>
    <n v="11662.5"/>
    <x v="628"/>
    <x v="0"/>
    <m/>
  </r>
  <r>
    <d v="2023-04-24T00:51:15"/>
    <x v="12"/>
    <n v="35"/>
    <s v="GOMEZ FABIAN"/>
    <x v="0"/>
    <x v="1"/>
    <n v="133"/>
    <n v="14.7777777777778"/>
    <n v="165.95907928388701"/>
    <m/>
    <n v="78479.539600000004"/>
    <x v="1"/>
    <n v="11662.5"/>
    <x v="628"/>
    <x v="0"/>
    <m/>
  </r>
  <r>
    <d v="2023-04-24T00:51:15"/>
    <x v="12"/>
    <n v="36"/>
    <s v="MARTINEZ CHAVERRA LUIS NORBERTO"/>
    <x v="3"/>
    <x v="0"/>
    <n v="183"/>
    <n v="18.3"/>
    <n v="184.398976982097"/>
    <m/>
    <n v="87199.488500000007"/>
    <x v="0"/>
    <n v="11662.5"/>
    <x v="628"/>
    <x v="0"/>
    <m/>
  </r>
  <r>
    <d v="2023-04-24T00:51:15"/>
    <x v="12"/>
    <n v="38"/>
    <s v="GRISALES VILLA JUAN DAVID"/>
    <x v="0"/>
    <x v="0"/>
    <n v="151"/>
    <n v="16.7777777777778"/>
    <n v="165.95907928388701"/>
    <m/>
    <n v="78479.539600000004"/>
    <x v="0"/>
    <n v="11662.5"/>
    <x v="628"/>
    <x v="0"/>
    <m/>
  </r>
  <r>
    <d v="2023-04-24T00:51:16"/>
    <x v="12"/>
    <n v="39"/>
    <s v="ORTEGA ARROYAVE JUAN PABLO"/>
    <x v="0"/>
    <x v="0"/>
    <n v="146"/>
    <n v="16.2222222222222"/>
    <n v="165.95907928388701"/>
    <m/>
    <n v="78479.539600000004"/>
    <x v="0"/>
    <n v="11662.5"/>
    <x v="628"/>
    <x v="0"/>
    <m/>
  </r>
  <r>
    <d v="2023-04-24T00:51:16"/>
    <x v="12"/>
    <n v="40"/>
    <s v="OCAMPO OCAMPO ANTONIO JOSE"/>
    <x v="9"/>
    <x v="0"/>
    <n v="215"/>
    <n v="17.9166666666667"/>
    <n v="221.278772378517"/>
    <m/>
    <n v="104639.38619999999"/>
    <x v="0"/>
    <n v="11662.5"/>
    <x v="628"/>
    <x v="0"/>
    <m/>
  </r>
  <r>
    <d v="2023-04-24T00:51:17"/>
    <x v="12"/>
    <n v="41"/>
    <s v="GARCIA DAVID WILSON ALBERTO"/>
    <x v="0"/>
    <x v="0"/>
    <n v="182"/>
    <n v="20.2222222222222"/>
    <n v="165.95907928388701"/>
    <m/>
    <n v="78479.539600000004"/>
    <x v="1"/>
    <n v="11662.5"/>
    <x v="628"/>
    <x v="0"/>
    <m/>
  </r>
  <r>
    <d v="2023-04-25T02:53:15"/>
    <x v="1"/>
    <n v="1"/>
    <s v="RUA DANIEL"/>
    <x v="3"/>
    <x v="0"/>
    <n v="203"/>
    <n v="20.3"/>
    <n v="240.390879478827"/>
    <s v="1 Descuento (Despachador estiven)"/>
    <n v="115195.4397"/>
    <x v="0"/>
    <n v="14242.857099999999"/>
    <x v="629"/>
    <x v="0"/>
    <m/>
  </r>
  <r>
    <d v="2023-04-25T02:53:15"/>
    <x v="1"/>
    <n v="2"/>
    <s v="PINO YEISON"/>
    <x v="9"/>
    <x v="0"/>
    <n v="333"/>
    <n v="27.75"/>
    <n v="288.46905537459298"/>
    <s v="2 Descuentos (Trasnbordo y Usuario desubicado) "/>
    <n v="138234.52770000001"/>
    <x v="1"/>
    <n v="14242.857099999999"/>
    <x v="629"/>
    <x v="0"/>
    <m/>
  </r>
  <r>
    <d v="2023-04-25T02:53:16"/>
    <x v="1"/>
    <n v="3"/>
    <s v="CANO JIMENEZ ESNEIDER"/>
    <x v="6"/>
    <x v="3"/>
    <n v="201"/>
    <n v="25.125"/>
    <n v="192.31270358306199"/>
    <s v="1 Descuento (Despachador estiven)"/>
    <n v="92156.351800000004"/>
    <x v="0"/>
    <n v="14242.857099999999"/>
    <x v="629"/>
    <x v="0"/>
    <m/>
  </r>
  <r>
    <d v="2023-04-25T02:53:16"/>
    <x v="1"/>
    <n v="4"/>
    <s v="PUERTA BOJANERO JUAN CARLOS"/>
    <x v="1"/>
    <x v="0"/>
    <n v="232"/>
    <n v="21.090909090909101"/>
    <n v="264.42996742670999"/>
    <m/>
    <n v="126714.9837"/>
    <x v="0"/>
    <n v="14242.857099999999"/>
    <x v="629"/>
    <x v="0"/>
    <m/>
  </r>
  <r>
    <d v="2023-04-25T02:53:16"/>
    <x v="1"/>
    <n v="5"/>
    <s v="BERRIO POSADA ANGELA"/>
    <x v="8"/>
    <x v="0"/>
    <n v="149"/>
    <n v="29.8"/>
    <n v="120.195439739414"/>
    <m/>
    <n v="57597.719899999996"/>
    <x v="1"/>
    <n v="14242.857099999999"/>
    <x v="629"/>
    <x v="0"/>
    <m/>
  </r>
  <r>
    <d v="2023-04-25T02:53:16"/>
    <x v="1"/>
    <n v="6"/>
    <s v="LONDOO URREGO DANIEL ANDRES"/>
    <x v="0"/>
    <x v="0"/>
    <n v="231"/>
    <n v="25.6666666666667"/>
    <n v="216.35179153094501"/>
    <m/>
    <n v="103675.8958"/>
    <x v="0"/>
    <n v="14242.857099999999"/>
    <x v="629"/>
    <x v="0"/>
    <m/>
  </r>
  <r>
    <d v="2023-04-25T02:53:16"/>
    <x v="1"/>
    <n v="7"/>
    <s v="DE OSSA TORRES CARLOS ANDRES"/>
    <x v="0"/>
    <x v="0"/>
    <n v="245"/>
    <n v="27.2222222222222"/>
    <n v="216.35179153094501"/>
    <m/>
    <n v="103675.8958"/>
    <x v="1"/>
    <n v="14242.857099999999"/>
    <x v="629"/>
    <x v="0"/>
    <m/>
  </r>
  <r>
    <d v="2023-04-25T02:53:16"/>
    <x v="1"/>
    <n v="8"/>
    <s v="VACA FIERRO ROBINSON"/>
    <x v="1"/>
    <x v="0"/>
    <n v="251"/>
    <n v="22.818181818181799"/>
    <n v="264.42996742670999"/>
    <m/>
    <n v="126714.9837"/>
    <x v="1"/>
    <n v="14242.857099999999"/>
    <x v="629"/>
    <x v="0"/>
    <m/>
  </r>
  <r>
    <d v="2023-04-25T02:53:17"/>
    <x v="1"/>
    <n v="9"/>
    <s v="LOPEZ CASTRILLON ANDRES FELIPE"/>
    <x v="3"/>
    <x v="3"/>
    <n v="268"/>
    <n v="26.8"/>
    <n v="240.390879478827"/>
    <s v="3 Descuentos (Transbordo y Conduct) "/>
    <n v="115195.4397"/>
    <x v="0"/>
    <n v="14242.857099999999"/>
    <x v="629"/>
    <x v="0"/>
    <m/>
  </r>
  <r>
    <d v="2023-04-25T02:53:17"/>
    <x v="1"/>
    <n v="10"/>
    <s v="PATIO MARIVEL"/>
    <x v="6"/>
    <x v="0"/>
    <n v="184"/>
    <n v="24.533333333333299"/>
    <n v="180.29315960912001"/>
    <s v="3 Descuentos (Despachador fernando, Propietario y Usuario desubicado) "/>
    <n v="86396.579800000007"/>
    <x v="0"/>
    <n v="14242.857099999999"/>
    <x v="629"/>
    <x v="0"/>
    <m/>
  </r>
  <r>
    <d v="2023-04-25T02:53:17"/>
    <x v="9"/>
    <n v="11"/>
    <s v="GUTIERREZ LONDOO MELKIN HERNEY"/>
    <x v="4"/>
    <x v="3"/>
    <n v="174"/>
    <n v="24.8571428571429"/>
    <n v="168.273615635179"/>
    <s v="1 Descuento (Usuario desubicado) "/>
    <n v="80636.807799999995"/>
    <x v="0"/>
    <n v="14242.857099999999"/>
    <x v="629"/>
    <x v="0"/>
    <m/>
  </r>
  <r>
    <d v="2023-04-25T02:53:17"/>
    <x v="9"/>
    <n v="12"/>
    <s v="HIGUITA JHOSIMAR"/>
    <x v="8"/>
    <x v="0"/>
    <n v="139"/>
    <n v="27.8"/>
    <n v="120.195439739414"/>
    <m/>
    <n v="57597.719899999996"/>
    <x v="0"/>
    <n v="14242.857099999999"/>
    <x v="629"/>
    <x v="0"/>
    <m/>
  </r>
  <r>
    <d v="2023-04-25T02:53:17"/>
    <x v="9"/>
    <n v="13"/>
    <s v="DAVILA VELEZ JHON ESTIVEN"/>
    <x v="3"/>
    <x v="0"/>
    <n v="224"/>
    <n v="22.4"/>
    <n v="240.390879478827"/>
    <m/>
    <n v="115195.4397"/>
    <x v="0"/>
    <n v="14242.857099999999"/>
    <x v="629"/>
    <x v="0"/>
    <m/>
  </r>
  <r>
    <d v="2023-04-25T02:53:17"/>
    <x v="9"/>
    <n v="14"/>
    <s v="CARVAJAL SALAZAR HECTOR MARINO"/>
    <x v="3"/>
    <x v="0"/>
    <n v="230"/>
    <n v="23"/>
    <n v="240.390879478827"/>
    <s v="2 Descuentos (Conducts) "/>
    <n v="115195.4397"/>
    <x v="1"/>
    <n v="14242.857099999999"/>
    <x v="629"/>
    <x v="0"/>
    <m/>
  </r>
  <r>
    <d v="2023-04-25T02:53:18"/>
    <x v="9"/>
    <n v="16"/>
    <s v="HURTADO MADRID JUAN ESTEBAN"/>
    <x v="6"/>
    <x v="3"/>
    <n v="196"/>
    <n v="23.0588235294118"/>
    <n v="204.332247557003"/>
    <m/>
    <n v="97916.123800000001"/>
    <x v="0"/>
    <n v="14242.857099999999"/>
    <x v="629"/>
    <x v="0"/>
    <m/>
  </r>
  <r>
    <d v="2023-04-25T02:53:18"/>
    <x v="9"/>
    <n v="17"/>
    <s v="FRANCO BRAVO JHOAN FERNANDO"/>
    <x v="3"/>
    <x v="0"/>
    <n v="262"/>
    <n v="26.2"/>
    <n v="240.390879478827"/>
    <m/>
    <n v="115195.4397"/>
    <x v="0"/>
    <n v="14242.857099999999"/>
    <x v="629"/>
    <x v="0"/>
    <m/>
  </r>
  <r>
    <d v="2023-04-25T02:53:18"/>
    <x v="9"/>
    <n v="18"/>
    <s v="RENDON VIANA HUMBERTO DE JESUS"/>
    <x v="1"/>
    <x v="0"/>
    <n v="271"/>
    <n v="24.636363636363601"/>
    <n v="264.42996742670999"/>
    <s v="2 Descuentos (Despachadora Angela y Usuario desubicado) "/>
    <n v="126714.9837"/>
    <x v="0"/>
    <n v="14242.857099999999"/>
    <x v="629"/>
    <x v="0"/>
    <m/>
  </r>
  <r>
    <d v="2023-04-25T02:53:18"/>
    <x v="9"/>
    <n v="19"/>
    <s v="BERMUDEZ HERNAN"/>
    <x v="10"/>
    <x v="0"/>
    <n v="73"/>
    <n v="20.8571428571429"/>
    <n v="84.136807817589599"/>
    <m/>
    <n v="40318.403899999998"/>
    <x v="0"/>
    <n v="14242.857099999999"/>
    <x v="629"/>
    <x v="0"/>
    <m/>
  </r>
  <r>
    <d v="2023-04-25T02:53:18"/>
    <x v="9"/>
    <n v="20"/>
    <s v="TABORDA ROJAS DIEGO ALEJANDRO"/>
    <x v="1"/>
    <x v="0"/>
    <n v="330"/>
    <n v="30"/>
    <n v="264.42996742670999"/>
    <m/>
    <n v="126714.9837"/>
    <x v="0"/>
    <n v="14242.857099999999"/>
    <x v="629"/>
    <x v="0"/>
    <m/>
  </r>
  <r>
    <d v="2023-04-25T02:53:19"/>
    <x v="9"/>
    <n v="21"/>
    <s v="MONSALVE OCAMPO EDISON GUSTAVO"/>
    <x v="3"/>
    <x v="0"/>
    <n v="198"/>
    <n v="19.8"/>
    <n v="240.390879478827"/>
    <m/>
    <n v="115195.4397"/>
    <x v="0"/>
    <n v="14242.857099999999"/>
    <x v="629"/>
    <x v="0"/>
    <m/>
  </r>
  <r>
    <d v="2023-04-25T02:53:19"/>
    <x v="9"/>
    <n v="22"/>
    <s v="QUIRAMA CASTAEDA JHON JADER"/>
    <x v="1"/>
    <x v="0"/>
    <n v="259"/>
    <n v="23.545454545454501"/>
    <n v="264.42996742670999"/>
    <m/>
    <n v="126714.9837"/>
    <x v="1"/>
    <n v="14242.857099999999"/>
    <x v="629"/>
    <x v="0"/>
    <m/>
  </r>
  <r>
    <d v="2023-04-25T02:53:19"/>
    <x v="9"/>
    <n v="25"/>
    <s v="CIRO ALEXANDER"/>
    <x v="3"/>
    <x v="0"/>
    <n v="251"/>
    <n v="25.1"/>
    <n v="240.390879478827"/>
    <m/>
    <n v="115195.4397"/>
    <x v="1"/>
    <n v="14242.857099999999"/>
    <x v="629"/>
    <x v="0"/>
    <m/>
  </r>
  <r>
    <d v="2023-04-25T02:53:20"/>
    <x v="9"/>
    <n v="26"/>
    <s v="ESPINOZA CHAVARRIA GUILLERMO LEON"/>
    <x v="6"/>
    <x v="1"/>
    <n v="182"/>
    <n v="22.75"/>
    <n v="192.31270358306199"/>
    <m/>
    <n v="92156.351800000004"/>
    <x v="0"/>
    <n v="14242.857099999999"/>
    <x v="629"/>
    <x v="0"/>
    <m/>
  </r>
  <r>
    <d v="2023-04-25T02:53:20"/>
    <x v="9"/>
    <n v="27"/>
    <s v="HOYOS HENAO SANTIAGO"/>
    <x v="1"/>
    <x v="0"/>
    <n v="269"/>
    <n v="24.454545454545499"/>
    <n v="264.42996742670999"/>
    <m/>
    <n v="126714.9837"/>
    <x v="0"/>
    <n v="14242.857099999999"/>
    <x v="629"/>
    <x v="0"/>
    <m/>
  </r>
  <r>
    <d v="2023-04-25T02:53:20"/>
    <x v="9"/>
    <n v="28"/>
    <s v="RIVERA ANGEL"/>
    <x v="0"/>
    <x v="0"/>
    <n v="208"/>
    <n v="23.1111111111111"/>
    <n v="216.35179153094501"/>
    <s v="1 Descuento (Despachadora Angela) "/>
    <n v="103675.8958"/>
    <x v="0"/>
    <n v="14242.857099999999"/>
    <x v="629"/>
    <x v="0"/>
    <m/>
  </r>
  <r>
    <d v="2023-04-25T02:53:20"/>
    <x v="9"/>
    <n v="29"/>
    <s v="LONDOO LOPERA DUVAN ANDRES"/>
    <x v="0"/>
    <x v="0"/>
    <n v="212"/>
    <n v="23.5555555555556"/>
    <n v="216.35179153094501"/>
    <s v="3 Descuentos (Transbordo) "/>
    <n v="103675.8958"/>
    <x v="0"/>
    <n v="14242.857099999999"/>
    <x v="629"/>
    <x v="0"/>
    <m/>
  </r>
  <r>
    <d v="2023-04-25T02:53:21"/>
    <x v="9"/>
    <n v="32"/>
    <s v="MEJIA YEISON"/>
    <x v="0"/>
    <x v="1"/>
    <n v="209"/>
    <n v="23.2222222222222"/>
    <n v="216.35179153094501"/>
    <m/>
    <n v="103675.8958"/>
    <x v="0"/>
    <n v="14242.857099999999"/>
    <x v="629"/>
    <x v="0"/>
    <m/>
  </r>
  <r>
    <d v="2023-04-25T02:53:21"/>
    <x v="1"/>
    <n v="34"/>
    <s v="CASTRILLON GALEANO NELSON ESTIVEN"/>
    <x v="5"/>
    <x v="1"/>
    <n v="31"/>
    <n v="31"/>
    <n v="24.039087947882699"/>
    <m/>
    <n v="11519.544"/>
    <x v="0"/>
    <n v="14242.857099999999"/>
    <x v="629"/>
    <x v="0"/>
    <m/>
  </r>
  <r>
    <d v="2023-04-25T02:53:22"/>
    <x v="1"/>
    <n v="35"/>
    <s v="GOMEZ FABIAN"/>
    <x v="3"/>
    <x v="0"/>
    <n v="245"/>
    <n v="25.789473684210499"/>
    <n v="228.37133550488599"/>
    <m/>
    <n v="109435.6678"/>
    <x v="1"/>
    <n v="14242.857099999999"/>
    <x v="629"/>
    <x v="0"/>
    <m/>
  </r>
  <r>
    <d v="2023-04-25T02:53:22"/>
    <x v="1"/>
    <n v="36"/>
    <s v="LOPERA AGUDELO LUIS FRANCISCO"/>
    <x v="3"/>
    <x v="0"/>
    <n v="205"/>
    <n v="20.5"/>
    <n v="240.390879478827"/>
    <s v="1 Descuento (Usuario desubicado) "/>
    <n v="115195.4397"/>
    <x v="0"/>
    <n v="14242.857099999999"/>
    <x v="629"/>
    <x v="0"/>
    <m/>
  </r>
  <r>
    <d v="2023-04-25T02:53:22"/>
    <x v="1"/>
    <n v="37"/>
    <s v="PIEDRAHITA MADRID SANTIAGO"/>
    <x v="6"/>
    <x v="0"/>
    <n v="172"/>
    <n v="21.5"/>
    <n v="192.31270358306199"/>
    <s v="4 Descuentos (Transbordo) "/>
    <n v="92156.351800000004"/>
    <x v="1"/>
    <n v="14242.857099999999"/>
    <x v="629"/>
    <x v="0"/>
    <m/>
  </r>
  <r>
    <d v="2023-04-25T02:53:23"/>
    <x v="1"/>
    <n v="38"/>
    <s v="GRISALES VILLA JUAN DAVID"/>
    <x v="1"/>
    <x v="0"/>
    <n v="229"/>
    <n v="20.818181818181799"/>
    <n v="264.42996742670999"/>
    <s v="1 Descuento (Despachador fernando) "/>
    <n v="126714.9837"/>
    <x v="0"/>
    <n v="14242.857099999999"/>
    <x v="629"/>
    <x v="0"/>
    <m/>
  </r>
  <r>
    <d v="2023-04-25T02:53:23"/>
    <x v="1"/>
    <n v="40"/>
    <s v="OCAMPO OCAMPO ANTONIO JOSE"/>
    <x v="1"/>
    <x v="0"/>
    <n v="254"/>
    <n v="23.090909090909101"/>
    <n v="264.42996742670999"/>
    <m/>
    <n v="126714.9837"/>
    <x v="0"/>
    <n v="14242.857099999999"/>
    <x v="629"/>
    <x v="0"/>
    <m/>
  </r>
  <r>
    <d v="2023-04-25T02:53:23"/>
    <x v="1"/>
    <n v="41"/>
    <s v="GARCIA DAVID WILSON ALBERTO"/>
    <x v="1"/>
    <x v="0"/>
    <n v="260"/>
    <n v="23.636363636363601"/>
    <n v="264.42996742670999"/>
    <m/>
    <n v="126714.9837"/>
    <x v="1"/>
    <n v="14242.857099999999"/>
    <x v="629"/>
    <x v="0"/>
    <m/>
  </r>
  <r>
    <d v="2023-04-26T01:47:13"/>
    <x v="9"/>
    <n v="1"/>
    <s v="RUA DANIEL"/>
    <x v="10"/>
    <x v="0"/>
    <n v="88"/>
    <n v="22"/>
    <n v="97.704918032786907"/>
    <s v="1 Descuento (Conduct) "/>
    <n v="46852.459000000003"/>
    <x v="0"/>
    <n v="13086.8421"/>
    <x v="630"/>
    <x v="0"/>
    <m/>
  </r>
  <r>
    <d v="2023-04-26T01:47:14"/>
    <x v="9"/>
    <n v="2"/>
    <s v="PINO YEISON"/>
    <x v="0"/>
    <x v="0"/>
    <n v="277"/>
    <n v="30.7777777777778"/>
    <n v="219.83606557376999"/>
    <s v="1 Descuento (Conduct Y Jefe de ruta) "/>
    <n v="105418.0328"/>
    <x v="1"/>
    <n v="13086.8421"/>
    <x v="630"/>
    <x v="0"/>
    <m/>
  </r>
  <r>
    <d v="2023-04-26T01:47:14"/>
    <x v="9"/>
    <n v="3"/>
    <s v="CANO JIMENEZ ESNEIDER"/>
    <x v="0"/>
    <x v="0"/>
    <n v="180"/>
    <n v="20"/>
    <n v="219.83606557376999"/>
    <m/>
    <n v="105418.0328"/>
    <x v="0"/>
    <n v="13086.8421"/>
    <x v="630"/>
    <x v="0"/>
    <m/>
  </r>
  <r>
    <d v="2023-04-26T01:47:14"/>
    <x v="9"/>
    <n v="4"/>
    <s v="PUERTA BOJANERO JUAN CARLOS"/>
    <x v="6"/>
    <x v="0"/>
    <n v="158"/>
    <n v="21.066666666666698"/>
    <n v="183.19672131147499"/>
    <m/>
    <n v="87848.360700000005"/>
    <x v="0"/>
    <n v="13086.8421"/>
    <x v="630"/>
    <x v="0"/>
    <m/>
  </r>
  <r>
    <d v="2023-04-26T01:47:14"/>
    <x v="9"/>
    <n v="5"/>
    <s v="BERRIO POSADA ANGELA"/>
    <x v="2"/>
    <x v="0"/>
    <n v="143"/>
    <n v="23.8333333333333"/>
    <n v="146.55737704917999"/>
    <m/>
    <n v="70278.688500000004"/>
    <x v="1"/>
    <n v="13086.8421"/>
    <x v="630"/>
    <x v="0"/>
    <m/>
  </r>
  <r>
    <d v="2023-04-26T01:47:14"/>
    <x v="9"/>
    <n v="6"/>
    <s v="LONDOO URREGO DANIEL ANDRES"/>
    <x v="3"/>
    <x v="0"/>
    <n v="238"/>
    <n v="23.8"/>
    <n v="244.26229508196701"/>
    <s v="6 Descuentos (Transbordo, Propietario, conduct y jefe de ruta) "/>
    <n v="117131.14750000001"/>
    <x v="0"/>
    <n v="13086.8421"/>
    <x v="630"/>
    <x v="0"/>
    <m/>
  </r>
  <r>
    <d v="2023-04-26T01:47:14"/>
    <x v="9"/>
    <n v="7"/>
    <s v="DE OSSA TORRES CARLOS ANDRES"/>
    <x v="3"/>
    <x v="0"/>
    <n v="260"/>
    <n v="26"/>
    <n v="244.26229508196701"/>
    <m/>
    <n v="117131.14750000001"/>
    <x v="1"/>
    <n v="13086.8421"/>
    <x v="630"/>
    <x v="0"/>
    <m/>
  </r>
  <r>
    <d v="2023-04-26T01:47:15"/>
    <x v="9"/>
    <n v="8"/>
    <s v="VACA FIERRO ROBINSON"/>
    <x v="12"/>
    <x v="0"/>
    <n v="301"/>
    <n v="23.153846153846199"/>
    <n v="317.54098360655701"/>
    <s v="3 Descuentos (Usuarios desubicados y despachadora Angela) "/>
    <n v="152270.49179999999"/>
    <x v="1"/>
    <n v="13086.8421"/>
    <x v="630"/>
    <x v="0"/>
    <m/>
  </r>
  <r>
    <d v="2023-04-26T01:47:15"/>
    <x v="9"/>
    <n v="9"/>
    <s v="LOPEZ CASTRILLON ANDRES FELIPE"/>
    <x v="6"/>
    <x v="0"/>
    <n v="218"/>
    <n v="27.25"/>
    <n v="195.40983606557401"/>
    <m/>
    <n v="93704.918000000005"/>
    <x v="0"/>
    <n v="13086.8421"/>
    <x v="630"/>
    <x v="0"/>
    <m/>
  </r>
  <r>
    <d v="2023-04-26T01:47:15"/>
    <x v="9"/>
    <n v="10"/>
    <s v="PATIO MARIVEL"/>
    <x v="0"/>
    <x v="0"/>
    <n v="224"/>
    <n v="24.8888888888889"/>
    <n v="219.83606557376999"/>
    <m/>
    <n v="105418.0328"/>
    <x v="0"/>
    <n v="13086.8421"/>
    <x v="630"/>
    <x v="0"/>
    <m/>
  </r>
  <r>
    <d v="2023-04-26T01:47:15"/>
    <x v="1"/>
    <n v="11"/>
    <s v="MEJIA YEISON"/>
    <x v="2"/>
    <x v="3"/>
    <n v="104"/>
    <n v="18.909090909090899"/>
    <n v="134.34426229508199"/>
    <m/>
    <n v="64422.131099999999"/>
    <x v="0"/>
    <n v="13086.8421"/>
    <x v="630"/>
    <x v="0"/>
    <m/>
  </r>
  <r>
    <d v="2023-04-26T01:47:15"/>
    <x v="1"/>
    <n v="13"/>
    <s v="CASTRILLON GALEANO NELSON ESTIVEN"/>
    <x v="3"/>
    <x v="3"/>
    <n v="208"/>
    <n v="20.8"/>
    <n v="244.26229508196701"/>
    <m/>
    <n v="117131.14750000001"/>
    <x v="0"/>
    <n v="13086.8421"/>
    <x v="630"/>
    <x v="0"/>
    <m/>
  </r>
  <r>
    <d v="2023-04-26T01:47:15"/>
    <x v="1"/>
    <n v="14"/>
    <s v="CARVAJAL SALAZAR HECTOR MARINO"/>
    <x v="1"/>
    <x v="3"/>
    <n v="256"/>
    <n v="23.272727272727298"/>
    <n v="268.68852459016398"/>
    <s v="3 Descuentos (Usuarios desubicados) "/>
    <n v="128844.2623"/>
    <x v="1"/>
    <n v="13086.8421"/>
    <x v="630"/>
    <x v="0"/>
    <m/>
  </r>
  <r>
    <d v="2023-04-26T01:47:16"/>
    <x v="1"/>
    <n v="16"/>
    <s v="HURTADO MADRID JUAN ESTEBAN"/>
    <x v="6"/>
    <x v="3"/>
    <n v="168"/>
    <n v="22.4"/>
    <n v="183.19672131147499"/>
    <s v="4 Descuentos (Transbordo) "/>
    <n v="87848.360700000005"/>
    <x v="0"/>
    <n v="13086.8421"/>
    <x v="630"/>
    <x v="0"/>
    <m/>
  </r>
  <r>
    <d v="2023-04-26T01:47:16"/>
    <x v="1"/>
    <n v="17"/>
    <s v="FRANCO BRAVO JHOAN FERNANDO"/>
    <x v="3"/>
    <x v="0"/>
    <n v="216"/>
    <n v="21.6"/>
    <n v="244.26229508196701"/>
    <m/>
    <n v="117131.14750000001"/>
    <x v="0"/>
    <n v="13086.8421"/>
    <x v="630"/>
    <x v="0"/>
    <m/>
  </r>
  <r>
    <d v="2023-04-26T01:47:16"/>
    <x v="1"/>
    <n v="18"/>
    <s v="RENDON VIANA HUMBERTO DE JESUS"/>
    <x v="0"/>
    <x v="0"/>
    <n v="242"/>
    <n v="26.8888888888889"/>
    <n v="219.83606557376999"/>
    <m/>
    <n v="105418.0328"/>
    <x v="0"/>
    <n v="13086.8421"/>
    <x v="630"/>
    <x v="0"/>
    <m/>
  </r>
  <r>
    <d v="2023-04-26T01:47:16"/>
    <x v="1"/>
    <n v="19"/>
    <s v="BERMUDEZ HERNAN"/>
    <x v="4"/>
    <x v="0"/>
    <n v="165"/>
    <n v="23.571428571428601"/>
    <n v="170.98360655737699"/>
    <m/>
    <n v="81991.8033"/>
    <x v="0"/>
    <n v="13086.8421"/>
    <x v="630"/>
    <x v="0"/>
    <m/>
  </r>
  <r>
    <d v="2023-04-26T01:47:16"/>
    <x v="1"/>
    <n v="20"/>
    <s v="TABORDA ROJAS DIEGO ALEJANDRO"/>
    <x v="1"/>
    <x v="1"/>
    <n v="240"/>
    <n v="21.818181818181799"/>
    <n v="268.68852459016398"/>
    <m/>
    <n v="128844.2623"/>
    <x v="0"/>
    <n v="13086.8421"/>
    <x v="630"/>
    <x v="0"/>
    <m/>
  </r>
  <r>
    <d v="2023-04-26T01:47:17"/>
    <x v="1"/>
    <n v="21"/>
    <s v="MONSALVE OCAMPO EDISON GUSTAVO"/>
    <x v="3"/>
    <x v="3"/>
    <n v="230"/>
    <n v="23"/>
    <n v="244.26229508196701"/>
    <s v="1 Descuento (Transbordo) "/>
    <n v="117131.14750000001"/>
    <x v="0"/>
    <n v="13086.8421"/>
    <x v="630"/>
    <x v="0"/>
    <m/>
  </r>
  <r>
    <d v="2023-04-26T01:47:17"/>
    <x v="1"/>
    <n v="22"/>
    <s v="QUIRAMA CASTAEDA JHON JADER"/>
    <x v="1"/>
    <x v="0"/>
    <n v="240"/>
    <n v="21.818181818181799"/>
    <n v="268.68852459016398"/>
    <s v="4 Descuentos (Conducts y Usuarios desubicados)"/>
    <n v="128844.2623"/>
    <x v="1"/>
    <n v="13086.8421"/>
    <x v="630"/>
    <x v="0"/>
    <m/>
  </r>
  <r>
    <d v="2023-04-26T01:47:17"/>
    <x v="1"/>
    <n v="23"/>
    <s v="LOZADA NAVARRO FERNANDO RAFAEL"/>
    <x v="5"/>
    <x v="0"/>
    <n v="47"/>
    <n v="47"/>
    <n v="24.426229508196698"/>
    <m/>
    <n v="11713.114799999999"/>
    <x v="2"/>
    <n v="13086.8421"/>
    <x v="630"/>
    <x v="0"/>
    <m/>
  </r>
  <r>
    <d v="2023-04-26T01:47:17"/>
    <x v="1"/>
    <n v="24"/>
    <s v="GRISALES VILLA DEIBY ALEJANDRO"/>
    <x v="0"/>
    <x v="0"/>
    <n v="255"/>
    <n v="28.3333333333333"/>
    <n v="219.83606557376999"/>
    <m/>
    <n v="105418.0328"/>
    <x v="0"/>
    <n v="13086.8421"/>
    <x v="630"/>
    <x v="0"/>
    <m/>
  </r>
  <r>
    <d v="2023-04-26T01:47:18"/>
    <x v="1"/>
    <n v="25"/>
    <s v="CIRO ALEXANDER"/>
    <x v="3"/>
    <x v="0"/>
    <n v="273"/>
    <n v="27.3"/>
    <n v="244.26229508196701"/>
    <m/>
    <n v="117131.14750000001"/>
    <x v="1"/>
    <n v="13086.8421"/>
    <x v="630"/>
    <x v="0"/>
    <m/>
  </r>
  <r>
    <d v="2023-04-26T01:47:18"/>
    <x v="1"/>
    <n v="26"/>
    <s v="CIRO MARIN RODRIGO ALBERTO"/>
    <x v="0"/>
    <x v="0"/>
    <n v="216"/>
    <n v="24"/>
    <n v="219.83606557376999"/>
    <m/>
    <n v="105418.0328"/>
    <x v="0"/>
    <n v="13086.8421"/>
    <x v="630"/>
    <x v="0"/>
    <m/>
  </r>
  <r>
    <d v="2023-04-26T01:47:19"/>
    <x v="1"/>
    <n v="27"/>
    <s v="DURANGO DAVID JOSE"/>
    <x v="6"/>
    <x v="1"/>
    <n v="236"/>
    <n v="29.5"/>
    <n v="195.40983606557401"/>
    <m/>
    <n v="93704.918000000005"/>
    <x v="0"/>
    <n v="13086.8421"/>
    <x v="630"/>
    <x v="0"/>
    <m/>
  </r>
  <r>
    <d v="2023-04-26T01:47:19"/>
    <x v="1"/>
    <n v="28"/>
    <s v="RIVERA ANGEL"/>
    <x v="11"/>
    <x v="0"/>
    <n v="39"/>
    <n v="19.5"/>
    <n v="48.852459016393396"/>
    <m/>
    <n v="23426.229500000001"/>
    <x v="0"/>
    <n v="13086.8421"/>
    <x v="630"/>
    <x v="0"/>
    <m/>
  </r>
  <r>
    <d v="2023-04-26T01:47:19"/>
    <x v="1"/>
    <n v="29"/>
    <s v="VERENZUELA MARTINEZ ALEXANDER"/>
    <x v="6"/>
    <x v="0"/>
    <n v="256"/>
    <n v="30.117647058823501"/>
    <n v="207.62295081967201"/>
    <m/>
    <n v="99561.475399999996"/>
    <x v="0"/>
    <n v="13086.8421"/>
    <x v="630"/>
    <x v="0"/>
    <m/>
  </r>
  <r>
    <d v="2023-04-26T01:47:19"/>
    <x v="1"/>
    <n v="30"/>
    <s v="RIVERA ANGEL"/>
    <x v="2"/>
    <x v="0"/>
    <n v="143"/>
    <n v="23.8333333333333"/>
    <n v="146.55737704917999"/>
    <m/>
    <n v="70278.688500000004"/>
    <x v="0"/>
    <n v="13086.8421"/>
    <x v="630"/>
    <x v="0"/>
    <m/>
  </r>
  <r>
    <d v="2023-04-26T01:47:20"/>
    <x v="9"/>
    <n v="31"/>
    <s v="DURANGO PAEZ GILDARDO"/>
    <x v="4"/>
    <x v="0"/>
    <n v="154"/>
    <n v="22"/>
    <n v="170.98360655737699"/>
    <s v="2 Descuentos (Transbordo) "/>
    <n v="81991.8033"/>
    <x v="0"/>
    <n v="13086.8421"/>
    <x v="630"/>
    <x v="0"/>
    <m/>
  </r>
  <r>
    <d v="2023-04-26T01:47:20"/>
    <x v="9"/>
    <n v="32"/>
    <s v="JIMENEZ HERNANDEZ ESTEBAN CAMILO"/>
    <x v="6"/>
    <x v="0"/>
    <n v="196"/>
    <n v="24.5"/>
    <n v="195.40983606557401"/>
    <s v="1 Descuento (Jefe de ruta)"/>
    <n v="93704.918000000005"/>
    <x v="0"/>
    <n v="13086.8421"/>
    <x v="630"/>
    <x v="0"/>
    <m/>
  </r>
  <r>
    <d v="2023-04-26T01:47:20"/>
    <x v="9"/>
    <n v="33"/>
    <s v="VASQUEZ GARCIA ISMAEL DAVID"/>
    <x v="8"/>
    <x v="0"/>
    <n v="134"/>
    <n v="26.8"/>
    <n v="122.131147540984"/>
    <m/>
    <n v="58565.573799999998"/>
    <x v="0"/>
    <n v="13086.8421"/>
    <x v="630"/>
    <x v="0"/>
    <m/>
  </r>
  <r>
    <d v="2023-04-26T01:47:20"/>
    <x v="9"/>
    <n v="35"/>
    <s v="GOMEZ FABIAN"/>
    <x v="0"/>
    <x v="0"/>
    <n v="256"/>
    <n v="28.4444444444444"/>
    <n v="219.83606557376999"/>
    <s v="23 Descuentos (Jefe de ruta y Transbordo veh 04)"/>
    <n v="105418.0328"/>
    <x v="1"/>
    <n v="13086.8421"/>
    <x v="630"/>
    <x v="0"/>
    <m/>
  </r>
  <r>
    <d v="2023-04-26T01:47:21"/>
    <x v="9"/>
    <n v="36"/>
    <s v="LOPERA AGUDELO LUIS FRANCISCO"/>
    <x v="0"/>
    <x v="0"/>
    <n v="201"/>
    <n v="22.3333333333333"/>
    <n v="219.83606557376999"/>
    <m/>
    <n v="105418.0328"/>
    <x v="0"/>
    <n v="13086.8421"/>
    <x v="630"/>
    <x v="0"/>
    <m/>
  </r>
  <r>
    <d v="2023-04-26T01:47:21"/>
    <x v="9"/>
    <n v="37"/>
    <s v="PIEDRAHITA MADRID SANTIAGO"/>
    <x v="4"/>
    <x v="0"/>
    <n v="173"/>
    <n v="24.714285714285701"/>
    <n v="170.98360655737699"/>
    <m/>
    <n v="81991.8033"/>
    <x v="1"/>
    <n v="13086.8421"/>
    <x v="630"/>
    <x v="0"/>
    <m/>
  </r>
  <r>
    <d v="2023-04-26T01:47:21"/>
    <x v="9"/>
    <n v="38"/>
    <s v="GRISALES VILLA JUAN DAVID"/>
    <x v="0"/>
    <x v="0"/>
    <n v="255"/>
    <n v="28.3333333333333"/>
    <n v="219.83606557376999"/>
    <m/>
    <n v="105418.0328"/>
    <x v="0"/>
    <n v="13086.8421"/>
    <x v="630"/>
    <x v="0"/>
    <m/>
  </r>
  <r>
    <d v="2023-04-26T01:47:22"/>
    <x v="9"/>
    <n v="40"/>
    <s v="LONDOO ORTIZ ARNOLD DAVID"/>
    <x v="3"/>
    <x v="0"/>
    <n v="209"/>
    <n v="20.9"/>
    <n v="244.26229508196701"/>
    <m/>
    <n v="117131.14750000001"/>
    <x v="0"/>
    <n v="13086.8421"/>
    <x v="630"/>
    <x v="0"/>
    <m/>
  </r>
  <r>
    <d v="2023-04-26T01:47:22"/>
    <x v="9"/>
    <n v="41"/>
    <s v="LONDOO LOPERA DUVAN ANDRES"/>
    <x v="3"/>
    <x v="0"/>
    <n v="251"/>
    <n v="25.1"/>
    <n v="244.26229508196701"/>
    <m/>
    <n v="117131.14750000001"/>
    <x v="1"/>
    <n v="13086.8421"/>
    <x v="630"/>
    <x v="0"/>
    <m/>
  </r>
  <r>
    <d v="2023-04-27T02:40:40"/>
    <x v="1"/>
    <n v="1"/>
    <s v="CASTRILLON GALEANO NELSON ESTIVEN"/>
    <x v="11"/>
    <x v="0"/>
    <n v="79"/>
    <n v="31.6"/>
    <n v="62.348484848484802"/>
    <m/>
    <n v="29924.242399999999"/>
    <x v="0"/>
    <n v="13652.7778"/>
    <x v="631"/>
    <x v="0"/>
    <m/>
  </r>
  <r>
    <d v="2023-04-27T02:40:40"/>
    <x v="1"/>
    <n v="2"/>
    <s v="PINO YEISON"/>
    <x v="9"/>
    <x v="3"/>
    <n v="333"/>
    <n v="27.75"/>
    <n v="299.27272727272702"/>
    <m/>
    <n v="143636.36360000001"/>
    <x v="1"/>
    <n v="13652.7778"/>
    <x v="631"/>
    <x v="0"/>
    <m/>
  </r>
  <r>
    <d v="2023-04-27T02:40:41"/>
    <x v="1"/>
    <n v="3"/>
    <s v="CANO JIMENEZ ESNEIDER"/>
    <x v="0"/>
    <x v="0"/>
    <n v="160"/>
    <n v="17.7777777777778"/>
    <n v="224.45454545454501"/>
    <m/>
    <n v="107727.2727"/>
    <x v="0"/>
    <n v="13652.7778"/>
    <x v="631"/>
    <x v="0"/>
    <m/>
  </r>
  <r>
    <d v="2023-04-27T02:40:41"/>
    <x v="1"/>
    <n v="4"/>
    <s v="PUERTA BOJANERO JUAN CARLOS"/>
    <x v="0"/>
    <x v="0"/>
    <n v="254"/>
    <n v="28.2222222222222"/>
    <n v="224.45454545454501"/>
    <s v="1 Descuento (Despachador estiven) "/>
    <n v="107727.2727"/>
    <x v="0"/>
    <n v="13652.7778"/>
    <x v="631"/>
    <x v="0"/>
    <m/>
  </r>
  <r>
    <d v="2023-04-27T02:40:41"/>
    <x v="1"/>
    <n v="5"/>
    <s v="BERRIO POSADA ANGELA"/>
    <x v="6"/>
    <x v="0"/>
    <n v="218"/>
    <n v="27.25"/>
    <n v="199.51515151515201"/>
    <s v="2 Descuentos (Propietario y Usuario con movilidad reducida)  "/>
    <n v="95757.575800000006"/>
    <x v="1"/>
    <n v="13652.7778"/>
    <x v="631"/>
    <x v="0"/>
    <m/>
  </r>
  <r>
    <d v="2023-04-27T02:40:41"/>
    <x v="1"/>
    <n v="6"/>
    <s v="LONDOO URREGO DANIEL ANDRES"/>
    <x v="0"/>
    <x v="0"/>
    <n v="218"/>
    <n v="24.2222222222222"/>
    <n v="224.45454545454501"/>
    <m/>
    <n v="107727.2727"/>
    <x v="0"/>
    <n v="13652.7778"/>
    <x v="631"/>
    <x v="0"/>
    <m/>
  </r>
  <r>
    <d v="2023-04-27T02:40:41"/>
    <x v="1"/>
    <n v="7"/>
    <s v="TABORDA ROJAS DIEGO ALEJANDRO"/>
    <x v="0"/>
    <x v="3"/>
    <n v="202"/>
    <n v="22.4444444444444"/>
    <n v="224.45454545454501"/>
    <m/>
    <n v="107727.2727"/>
    <x v="1"/>
    <n v="13652.7778"/>
    <x v="631"/>
    <x v="0"/>
    <m/>
  </r>
  <r>
    <d v="2023-04-27T02:40:41"/>
    <x v="1"/>
    <n v="8"/>
    <s v="VACA FIERRO ROBINSON"/>
    <x v="3"/>
    <x v="0"/>
    <n v="291"/>
    <n v="27.714285714285701"/>
    <n v="261.86363636363598"/>
    <m/>
    <n v="125681.81819999999"/>
    <x v="1"/>
    <n v="13652.7778"/>
    <x v="631"/>
    <x v="0"/>
    <m/>
  </r>
  <r>
    <d v="2023-04-27T02:40:42"/>
    <x v="1"/>
    <n v="9"/>
    <s v="HINCAPIE GALLEGO YEISON ANDRES"/>
    <x v="4"/>
    <x v="0"/>
    <n v="181"/>
    <n v="25.8571428571429"/>
    <n v="174.57575757575799"/>
    <s v="ANDRES LOPEZ Realiz 1 viaje donde moviliz 15 Usuarios, 1 Descuento (Despachador estiven) "/>
    <n v="83787.878800000006"/>
    <x v="0"/>
    <n v="13652.7778"/>
    <x v="631"/>
    <x v="0"/>
    <m/>
  </r>
  <r>
    <d v="2023-04-27T02:40:42"/>
    <x v="1"/>
    <n v="10"/>
    <s v="PATIO MARIVEL"/>
    <x v="4"/>
    <x v="0"/>
    <n v="147"/>
    <n v="21"/>
    <n v="174.57575757575799"/>
    <m/>
    <n v="83787.878800000006"/>
    <x v="0"/>
    <n v="13652.7778"/>
    <x v="631"/>
    <x v="0"/>
    <m/>
  </r>
  <r>
    <d v="2023-04-27T02:40:42"/>
    <x v="9"/>
    <n v="11"/>
    <s v="GUTIERREZ LONDOO MELKIN HERNEY"/>
    <x v="10"/>
    <x v="3"/>
    <n v="112"/>
    <n v="24.8888888888889"/>
    <n v="112.227272727273"/>
    <s v="2 Descuentos (Propietario y Usuario desubicado) "/>
    <n v="53863.636400000003"/>
    <x v="0"/>
    <n v="13652.7778"/>
    <x v="631"/>
    <x v="0"/>
    <m/>
  </r>
  <r>
    <d v="2023-04-27T02:40:42"/>
    <x v="9"/>
    <n v="13"/>
    <s v="DAVILA VELEZ JHON ESTIVEN"/>
    <x v="6"/>
    <x v="0"/>
    <n v="188"/>
    <n v="23.5"/>
    <n v="199.51515151515201"/>
    <m/>
    <n v="95757.575800000006"/>
    <x v="0"/>
    <n v="13652.7778"/>
    <x v="631"/>
    <x v="0"/>
    <m/>
  </r>
  <r>
    <d v="2023-04-27T02:40:42"/>
    <x v="9"/>
    <n v="14"/>
    <s v="LONDOO ORTIZ ARNOLD DAVID"/>
    <x v="0"/>
    <x v="0"/>
    <n v="248"/>
    <n v="27.5555555555556"/>
    <n v="224.45454545454501"/>
    <s v="2 Descuentos (Conducts) "/>
    <n v="107727.2727"/>
    <x v="1"/>
    <n v="13652.7778"/>
    <x v="631"/>
    <x v="0"/>
    <m/>
  </r>
  <r>
    <d v="2023-04-27T02:40:42"/>
    <x v="9"/>
    <n v="16"/>
    <s v="HURTADO MADRID JUAN ESTEBAN"/>
    <x v="3"/>
    <x v="0"/>
    <n v="227"/>
    <n v="22.7"/>
    <n v="249.39393939393901"/>
    <m/>
    <n v="119696.9697"/>
    <x v="0"/>
    <n v="13652.7778"/>
    <x v="631"/>
    <x v="0"/>
    <m/>
  </r>
  <r>
    <d v="2023-04-27T02:40:43"/>
    <x v="9"/>
    <n v="17"/>
    <s v="ESPINOZA CHAVARRIA GUILLERMO LEON"/>
    <x v="6"/>
    <x v="0"/>
    <n v="196"/>
    <n v="24.5"/>
    <n v="199.51515151515201"/>
    <m/>
    <n v="95757.575800000006"/>
    <x v="0"/>
    <n v="13652.7778"/>
    <x v="631"/>
    <x v="0"/>
    <m/>
  </r>
  <r>
    <d v="2023-04-27T02:40:43"/>
    <x v="9"/>
    <n v="18"/>
    <s v="RENDON VIANA HUMBERTO DE JESUS"/>
    <x v="6"/>
    <x v="0"/>
    <n v="201"/>
    <n v="25.125"/>
    <n v="199.51515151515201"/>
    <m/>
    <n v="95757.575800000006"/>
    <x v="0"/>
    <n v="13652.7778"/>
    <x v="631"/>
    <x v="0"/>
    <m/>
  </r>
  <r>
    <d v="2023-04-27T02:40:43"/>
    <x v="9"/>
    <n v="19"/>
    <s v="BERMUDEZ HERNAN"/>
    <x v="6"/>
    <x v="0"/>
    <n v="120"/>
    <n v="15"/>
    <n v="199.51515151515201"/>
    <m/>
    <n v="95757.575800000006"/>
    <x v="0"/>
    <n v="13652.7778"/>
    <x v="631"/>
    <x v="0"/>
    <m/>
  </r>
  <r>
    <d v="2023-04-27T02:40:43"/>
    <x v="9"/>
    <n v="20"/>
    <s v="MONTOYA OSPINA GILBERTO ANTONIO"/>
    <x v="3"/>
    <x v="0"/>
    <n v="268"/>
    <n v="26.8"/>
    <n v="249.39393939393901"/>
    <s v="1 Descuento (Despachadora Angela) "/>
    <n v="119696.9697"/>
    <x v="0"/>
    <n v="13652.7778"/>
    <x v="631"/>
    <x v="0"/>
    <m/>
  </r>
  <r>
    <d v="2023-04-27T02:40:43"/>
    <x v="9"/>
    <n v="21"/>
    <s v="MONSALVE OCAMPO EDISON GUSTAVO"/>
    <x v="0"/>
    <x v="3"/>
    <n v="190"/>
    <n v="21.1111111111111"/>
    <n v="224.45454545454501"/>
    <s v="1 Descuento (Conduct) "/>
    <n v="107727.2727"/>
    <x v="0"/>
    <n v="13652.7778"/>
    <x v="631"/>
    <x v="0"/>
    <m/>
  </r>
  <r>
    <d v="2023-04-27T02:40:43"/>
    <x v="9"/>
    <n v="22"/>
    <s v="LONDOO LOPERA DUVAN ANDRES"/>
    <x v="0"/>
    <x v="0"/>
    <n v="228"/>
    <n v="25.3333333333333"/>
    <n v="224.45454545454501"/>
    <m/>
    <n v="107727.2727"/>
    <x v="1"/>
    <n v="13652.7778"/>
    <x v="631"/>
    <x v="0"/>
    <m/>
  </r>
  <r>
    <d v="2023-04-27T02:40:44"/>
    <x v="9"/>
    <n v="24"/>
    <s v="GRISALES VILLA DEIBY ALEJANDRO"/>
    <x v="2"/>
    <x v="0"/>
    <n v="168"/>
    <n v="28"/>
    <n v="149.636363636364"/>
    <m/>
    <n v="71818.181800000006"/>
    <x v="0"/>
    <n v="13652.7778"/>
    <x v="631"/>
    <x v="0"/>
    <m/>
  </r>
  <r>
    <d v="2023-04-27T02:40:44"/>
    <x v="9"/>
    <n v="25"/>
    <s v="CIRO ALEXANDER"/>
    <x v="6"/>
    <x v="0"/>
    <n v="211"/>
    <n v="28.133333333333301"/>
    <n v="187.04545454545499"/>
    <m/>
    <n v="89772.727299999999"/>
    <x v="1"/>
    <n v="13652.7778"/>
    <x v="631"/>
    <x v="0"/>
    <m/>
  </r>
  <r>
    <d v="2023-04-27T02:40:44"/>
    <x v="9"/>
    <n v="26"/>
    <s v="FRANCO BRAVO JHOAN FERNANDO"/>
    <x v="6"/>
    <x v="0"/>
    <n v="173"/>
    <n v="23.066666666666698"/>
    <n v="187.04545454545499"/>
    <m/>
    <n v="89772.727299999999"/>
    <x v="0"/>
    <n v="13652.7778"/>
    <x v="631"/>
    <x v="0"/>
    <m/>
  </r>
  <r>
    <d v="2023-04-27T02:40:44"/>
    <x v="9"/>
    <n v="27"/>
    <s v="HOYOS HENAO SANTIAGO"/>
    <x v="3"/>
    <x v="0"/>
    <n v="232"/>
    <n v="23.2"/>
    <n v="249.39393939393901"/>
    <m/>
    <n v="119696.9697"/>
    <x v="0"/>
    <n v="13652.7778"/>
    <x v="631"/>
    <x v="0"/>
    <m/>
  </r>
  <r>
    <d v="2023-04-27T02:40:44"/>
    <x v="9"/>
    <n v="29"/>
    <s v="VERENZUELA MARTINEZ ALEXANDER"/>
    <x v="3"/>
    <x v="0"/>
    <n v="244"/>
    <n v="24.4"/>
    <n v="249.39393939393901"/>
    <s v="2 Descuentos (Jefe de ruta y conduct)"/>
    <n v="119696.9697"/>
    <x v="0"/>
    <n v="13652.7778"/>
    <x v="631"/>
    <x v="0"/>
    <m/>
  </r>
  <r>
    <d v="2023-04-27T02:40:44"/>
    <x v="9"/>
    <n v="30"/>
    <s v="RIVERA ANGEL"/>
    <x v="0"/>
    <x v="0"/>
    <n v="246"/>
    <n v="27.3333333333333"/>
    <n v="224.45454545454501"/>
    <m/>
    <n v="107727.2727"/>
    <x v="0"/>
    <n v="13652.7778"/>
    <x v="631"/>
    <x v="0"/>
    <m/>
  </r>
  <r>
    <d v="2023-04-27T02:40:45"/>
    <x v="1"/>
    <n v="31"/>
    <s v="DURANGO PAEZ GILDARDO"/>
    <x v="0"/>
    <x v="0"/>
    <n v="218"/>
    <n v="24.2222222222222"/>
    <n v="224.45454545454501"/>
    <m/>
    <n v="107727.2727"/>
    <x v="0"/>
    <n v="13652.7778"/>
    <x v="631"/>
    <x v="0"/>
    <m/>
  </r>
  <r>
    <d v="2023-04-27T02:40:45"/>
    <x v="1"/>
    <n v="32"/>
    <s v="JIMENEZ HERNANDEZ ESTEBAN CAMILO"/>
    <x v="3"/>
    <x v="0"/>
    <n v="217"/>
    <n v="22.842105263157901"/>
    <n v="236.92424242424201"/>
    <s v="2 Descuentos (Usuarios desubicados) "/>
    <n v="113712.12119999999"/>
    <x v="0"/>
    <n v="13652.7778"/>
    <x v="631"/>
    <x v="0"/>
    <m/>
  </r>
  <r>
    <d v="2023-04-27T02:40:45"/>
    <x v="1"/>
    <n v="33"/>
    <s v="VASQUEZ GARCIA ISMAEL DAVID"/>
    <x v="3"/>
    <x v="0"/>
    <n v="274"/>
    <n v="27.4"/>
    <n v="249.39393939393901"/>
    <m/>
    <n v="119696.9697"/>
    <x v="0"/>
    <n v="13652.7778"/>
    <x v="631"/>
    <x v="0"/>
    <m/>
  </r>
  <r>
    <d v="2023-04-27T02:40:45"/>
    <x v="1"/>
    <n v="35"/>
    <s v="GOMEZ FABIAN"/>
    <x v="0"/>
    <x v="0"/>
    <n v="281"/>
    <n v="31.2222222222222"/>
    <n v="224.45454545454501"/>
    <s v="1 Descuento (Despachadora Angela) "/>
    <n v="107727.2727"/>
    <x v="1"/>
    <n v="13652.7778"/>
    <x v="631"/>
    <x v="0"/>
    <m/>
  </r>
  <r>
    <d v="2023-04-27T02:40:45"/>
    <x v="1"/>
    <n v="36"/>
    <s v="MARTINEZ CHAVERRA LUIS NORBERTO"/>
    <x v="3"/>
    <x v="0"/>
    <n v="243"/>
    <n v="24.3"/>
    <n v="249.39393939393901"/>
    <m/>
    <n v="119696.9697"/>
    <x v="0"/>
    <n v="13652.7778"/>
    <x v="631"/>
    <x v="0"/>
    <m/>
  </r>
  <r>
    <d v="2023-04-27T02:40:45"/>
    <x v="1"/>
    <n v="37"/>
    <s v="BARRANTES GALLEGO DANIEL CAMILO"/>
    <x v="3"/>
    <x v="0"/>
    <n v="304"/>
    <n v="30.4"/>
    <n v="249.39393939393901"/>
    <m/>
    <n v="119696.9697"/>
    <x v="1"/>
    <n v="13652.7778"/>
    <x v="631"/>
    <x v="0"/>
    <m/>
  </r>
  <r>
    <d v="2023-04-27T02:40:46"/>
    <x v="1"/>
    <n v="38"/>
    <s v="GRISALES VILLA JUAN DAVID"/>
    <x v="2"/>
    <x v="0"/>
    <n v="123"/>
    <n v="20.5"/>
    <n v="149.636363636364"/>
    <m/>
    <n v="71818.181800000006"/>
    <x v="0"/>
    <n v="13652.7778"/>
    <x v="631"/>
    <x v="0"/>
    <m/>
  </r>
  <r>
    <d v="2023-04-27T02:40:46"/>
    <x v="1"/>
    <n v="40"/>
    <s v="OCAMPO OCAMPO ANTONIO JOSE"/>
    <x v="3"/>
    <x v="0"/>
    <n v="236"/>
    <n v="23.6"/>
    <n v="249.39393939393901"/>
    <s v="2 Descuentos (Transbordo) "/>
    <n v="119696.9697"/>
    <x v="0"/>
    <n v="13652.7778"/>
    <x v="631"/>
    <x v="0"/>
    <m/>
  </r>
  <r>
    <d v="2023-04-27T02:40:46"/>
    <x v="1"/>
    <n v="41"/>
    <s v="GARCIA DAVID WILSON ALBERTO"/>
    <x v="4"/>
    <x v="0"/>
    <n v="176"/>
    <n v="25.1428571428571"/>
    <n v="174.57575757575799"/>
    <m/>
    <n v="83787.878800000006"/>
    <x v="1"/>
    <n v="13652.7778"/>
    <x v="631"/>
    <x v="0"/>
    <m/>
  </r>
  <r>
    <d v="2023-04-28T01:47:32"/>
    <x v="9"/>
    <n v="1"/>
    <s v="LOZADA NAVARRO FERNANDO RAFAEL"/>
    <x v="3"/>
    <x v="0"/>
    <n v="250"/>
    <n v="25"/>
    <n v="248.114478114478"/>
    <m/>
    <n v="119057.23910000001"/>
    <x v="0"/>
    <n v="14752.7778"/>
    <x v="632"/>
    <x v="0"/>
    <m/>
  </r>
  <r>
    <d v="2023-04-28T01:47:32"/>
    <x v="9"/>
    <n v="2"/>
    <s v="PINO YEISON"/>
    <x v="9"/>
    <x v="3"/>
    <n v="288"/>
    <n v="24"/>
    <n v="297.73737373737401"/>
    <m/>
    <n v="142868.6869"/>
    <x v="1"/>
    <n v="14752.7778"/>
    <x v="632"/>
    <x v="0"/>
    <m/>
  </r>
  <r>
    <d v="2023-04-28T01:47:32"/>
    <x v="9"/>
    <n v="3"/>
    <s v="CANO JIMENEZ ESNEIDER"/>
    <x v="2"/>
    <x v="3"/>
    <n v="115"/>
    <n v="17.692307692307701"/>
    <n v="161.274410774411"/>
    <m/>
    <n v="77387.205400000006"/>
    <x v="0"/>
    <n v="14752.7778"/>
    <x v="632"/>
    <x v="0"/>
    <m/>
  </r>
  <r>
    <d v="2023-04-28T01:47:32"/>
    <x v="9"/>
    <n v="4"/>
    <s v="PUERTA BOJANERO JUAN CARLOS"/>
    <x v="6"/>
    <x v="0"/>
    <n v="225"/>
    <n v="28.125"/>
    <n v="198.49158249158299"/>
    <s v="1 Descuento (Despachadora Isabel)"/>
    <n v="95245.791200000007"/>
    <x v="0"/>
    <n v="14752.7778"/>
    <x v="632"/>
    <x v="0"/>
    <m/>
  </r>
  <r>
    <d v="2023-04-28T01:47:33"/>
    <x v="9"/>
    <n v="5"/>
    <s v="BERRIO POSADA ANGELA"/>
    <x v="10"/>
    <x v="0"/>
    <n v="109"/>
    <n v="27.25"/>
    <n v="99.245791245791295"/>
    <m/>
    <n v="47622.895600000003"/>
    <x v="1"/>
    <n v="14752.7778"/>
    <x v="632"/>
    <x v="0"/>
    <m/>
  </r>
  <r>
    <d v="2023-04-28T01:47:33"/>
    <x v="9"/>
    <n v="6"/>
    <s v="LOPEZ CASTRILLON ANDRES FELIPE"/>
    <x v="3"/>
    <x v="3"/>
    <n v="255"/>
    <n v="25.5"/>
    <n v="248.114478114478"/>
    <m/>
    <n v="119057.23910000001"/>
    <x v="0"/>
    <n v="14752.7778"/>
    <x v="632"/>
    <x v="0"/>
    <m/>
  </r>
  <r>
    <d v="2023-04-28T01:47:33"/>
    <x v="9"/>
    <n v="7"/>
    <s v="TABORDA ROJAS DIEGO ALEJANDRO"/>
    <x v="0"/>
    <x v="0"/>
    <n v="198"/>
    <n v="22"/>
    <n v="223.30303030303"/>
    <m/>
    <n v="107151.51519999999"/>
    <x v="1"/>
    <n v="14752.7778"/>
    <x v="632"/>
    <x v="0"/>
    <m/>
  </r>
  <r>
    <d v="2023-04-28T01:47:33"/>
    <x v="9"/>
    <n v="8"/>
    <s v="VACA FIERRO ROBINSON"/>
    <x v="4"/>
    <x v="0"/>
    <n v="224"/>
    <n v="32"/>
    <n v="173.68013468013501"/>
    <m/>
    <n v="83340.067299999995"/>
    <x v="1"/>
    <n v="14752.7778"/>
    <x v="632"/>
    <x v="0"/>
    <m/>
  </r>
  <r>
    <d v="2023-04-28T01:47:33"/>
    <x v="9"/>
    <n v="9"/>
    <s v="HINCAPIE GALLEGO YEISON ANDRES"/>
    <x v="6"/>
    <x v="3"/>
    <n v="201"/>
    <n v="23.647058823529399"/>
    <n v="210.89730639730601"/>
    <s v="1 Descuento (Conduct) "/>
    <n v="101198.6532"/>
    <x v="0"/>
    <n v="14752.7778"/>
    <x v="632"/>
    <x v="0"/>
    <m/>
  </r>
  <r>
    <d v="2023-04-28T01:47:34"/>
    <x v="9"/>
    <n v="10"/>
    <s v="LOPERA AGUDELO LUIS FRANCISCO"/>
    <x v="4"/>
    <x v="0"/>
    <n v="227"/>
    <n v="32.428571428571402"/>
    <n v="173.68013468013501"/>
    <s v="1 Descuento (Propietario)"/>
    <n v="83340.067299999995"/>
    <x v="0"/>
    <n v="14752.7778"/>
    <x v="632"/>
    <x v="0"/>
    <m/>
  </r>
  <r>
    <d v="2023-04-28T01:47:34"/>
    <x v="1"/>
    <n v="11"/>
    <s v="GUTIERREZ LONDOO MELKIN HERNEY"/>
    <x v="8"/>
    <x v="3"/>
    <n v="126"/>
    <n v="25.2"/>
    <n v="124.057239057239"/>
    <s v="9 Descuentos (Incidente con Usuarios) "/>
    <n v="59528.619500000001"/>
    <x v="0"/>
    <n v="14752.7778"/>
    <x v="632"/>
    <x v="0"/>
    <m/>
  </r>
  <r>
    <d v="2023-04-28T01:47:34"/>
    <x v="1"/>
    <n v="13"/>
    <s v="DAVILA VELEZ JHON ESTIVEN"/>
    <x v="6"/>
    <x v="1"/>
    <n v="194"/>
    <n v="24.25"/>
    <n v="198.49158249158299"/>
    <m/>
    <n v="95245.791200000007"/>
    <x v="0"/>
    <n v="14752.7778"/>
    <x v="632"/>
    <x v="0"/>
    <m/>
  </r>
  <r>
    <d v="2023-04-28T01:47:34"/>
    <x v="1"/>
    <n v="14"/>
    <s v="CARVAJAL SALAZAR HECTOR MARINO"/>
    <x v="9"/>
    <x v="3"/>
    <n v="294"/>
    <n v="24.5"/>
    <n v="297.73737373737401"/>
    <s v="2 Descuentos (Conduct y Usuario con movilidad reducida)"/>
    <n v="142868.6869"/>
    <x v="1"/>
    <n v="14752.7778"/>
    <x v="632"/>
    <x v="0"/>
    <m/>
  </r>
  <r>
    <d v="2023-04-28T01:47:34"/>
    <x v="1"/>
    <n v="16"/>
    <s v="HURTADO MADRID JUAN ESTEBAN"/>
    <x v="4"/>
    <x v="0"/>
    <n v="144"/>
    <n v="20.571428571428601"/>
    <n v="173.68013468013501"/>
    <m/>
    <n v="83340.067299999995"/>
    <x v="0"/>
    <n v="14752.7778"/>
    <x v="632"/>
    <x v="0"/>
    <m/>
  </r>
  <r>
    <d v="2023-04-28T01:47:35"/>
    <x v="1"/>
    <n v="17"/>
    <s v="FRANCO BRAVO JHOAN FERNANDO"/>
    <x v="1"/>
    <x v="0"/>
    <n v="259"/>
    <n v="23.545454545454501"/>
    <n v="272.92592592592598"/>
    <s v="2 Descuentos (Despachador estiven) "/>
    <n v="130962.963"/>
    <x v="0"/>
    <n v="14752.7778"/>
    <x v="632"/>
    <x v="0"/>
    <m/>
  </r>
  <r>
    <d v="2023-04-28T01:47:35"/>
    <x v="1"/>
    <n v="18"/>
    <s v="RENDON VIANA HUMBERTO DE JESUS"/>
    <x v="3"/>
    <x v="3"/>
    <n v="232"/>
    <n v="23.2"/>
    <n v="248.114478114478"/>
    <m/>
    <n v="119057.23910000001"/>
    <x v="0"/>
    <n v="14752.7778"/>
    <x v="632"/>
    <x v="0"/>
    <m/>
  </r>
  <r>
    <d v="2023-04-28T01:47:35"/>
    <x v="1"/>
    <n v="19"/>
    <s v="BERMUDEZ HERNAN"/>
    <x v="0"/>
    <x v="3"/>
    <n v="176"/>
    <n v="19.5555555555556"/>
    <n v="223.30303030303"/>
    <s v="2 Descuentos (Usuarios desubicados) "/>
    <n v="107151.51519999999"/>
    <x v="0"/>
    <n v="14752.7778"/>
    <x v="632"/>
    <x v="0"/>
    <m/>
  </r>
  <r>
    <d v="2023-04-28T01:47:35"/>
    <x v="1"/>
    <n v="20"/>
    <s v="MONTOYA OSPINA GILBERTO ANTONIO"/>
    <x v="1"/>
    <x v="0"/>
    <n v="331"/>
    <n v="30.090909090909101"/>
    <n v="272.92592592592598"/>
    <m/>
    <n v="130962.963"/>
    <x v="0"/>
    <n v="14752.7778"/>
    <x v="632"/>
    <x v="0"/>
    <m/>
  </r>
  <r>
    <d v="2023-04-28T01:47:35"/>
    <x v="1"/>
    <n v="21"/>
    <s v="MEJIA YEISON"/>
    <x v="0"/>
    <x v="0"/>
    <n v="223"/>
    <n v="24.7777777777778"/>
    <n v="223.30303030303"/>
    <m/>
    <n v="107151.51519999999"/>
    <x v="0"/>
    <n v="14752.7778"/>
    <x v="632"/>
    <x v="0"/>
    <m/>
  </r>
  <r>
    <d v="2023-04-28T01:47:35"/>
    <x v="1"/>
    <n v="22"/>
    <s v="QUIRAMA CASTAEDA JHON JADER"/>
    <x v="1"/>
    <x v="0"/>
    <n v="262"/>
    <n v="23.818181818181799"/>
    <n v="272.92592592592598"/>
    <m/>
    <n v="130962.963"/>
    <x v="1"/>
    <n v="14752.7778"/>
    <x v="632"/>
    <x v="0"/>
    <m/>
  </r>
  <r>
    <d v="2023-04-28T01:47:36"/>
    <x v="1"/>
    <n v="24"/>
    <s v="GRISALES VILLA DEIBY ALEJANDRO"/>
    <x v="2"/>
    <x v="1"/>
    <n v="90"/>
    <n v="15"/>
    <n v="148.86868686868701"/>
    <s v="3 Descuentos (Transbordo) "/>
    <n v="71434.343399999998"/>
    <x v="0"/>
    <n v="14752.7778"/>
    <x v="632"/>
    <x v="0"/>
    <m/>
  </r>
  <r>
    <d v="2023-04-28T01:47:36"/>
    <x v="1"/>
    <n v="26"/>
    <s v="CIRO MARIN RODRIGO ALBERTO"/>
    <x v="3"/>
    <x v="0"/>
    <n v="190"/>
    <n v="19"/>
    <n v="248.114478114478"/>
    <m/>
    <n v="119057.23910000001"/>
    <x v="0"/>
    <n v="14752.7778"/>
    <x v="632"/>
    <x v="0"/>
    <m/>
  </r>
  <r>
    <d v="2023-04-28T01:47:36"/>
    <x v="1"/>
    <n v="27"/>
    <s v="DURANGO DAVID JOSE"/>
    <x v="2"/>
    <x v="0"/>
    <n v="202"/>
    <n v="33.6666666666667"/>
    <n v="148.86868686868701"/>
    <m/>
    <n v="71434.343399999998"/>
    <x v="0"/>
    <n v="14752.7778"/>
    <x v="632"/>
    <x v="0"/>
    <m/>
  </r>
  <r>
    <d v="2023-04-28T01:47:36"/>
    <x v="1"/>
    <n v="29"/>
    <s v="VERENZUELA MARTINEZ ALEXANDER"/>
    <x v="6"/>
    <x v="0"/>
    <n v="245"/>
    <n v="30.625"/>
    <n v="198.49158249158299"/>
    <s v="1 Descuento (Transbordo) "/>
    <n v="95245.791200000007"/>
    <x v="0"/>
    <n v="14752.7778"/>
    <x v="632"/>
    <x v="0"/>
    <m/>
  </r>
  <r>
    <d v="2023-04-28T01:47:36"/>
    <x v="1"/>
    <n v="30"/>
    <s v="RIVERA ANGEL"/>
    <x v="0"/>
    <x v="0"/>
    <n v="243"/>
    <n v="27"/>
    <n v="223.30303030303"/>
    <m/>
    <n v="107151.51519999999"/>
    <x v="0"/>
    <n v="14752.7778"/>
    <x v="632"/>
    <x v="0"/>
    <m/>
  </r>
  <r>
    <d v="2023-04-28T01:47:36"/>
    <x v="9"/>
    <n v="31"/>
    <s v="DURANGO PAEZ GILDARDO"/>
    <x v="0"/>
    <x v="0"/>
    <n v="188"/>
    <n v="20.8888888888889"/>
    <n v="223.30303030303"/>
    <s v="4 Descuentos (Jefe de ruta) "/>
    <n v="107151.51519999999"/>
    <x v="0"/>
    <n v="14752.7778"/>
    <x v="632"/>
    <x v="0"/>
    <m/>
  </r>
  <r>
    <d v="2023-04-28T01:47:37"/>
    <x v="9"/>
    <n v="32"/>
    <s v="JIMENEZ HERNANDEZ ESTEBAN CAMILO"/>
    <x v="6"/>
    <x v="0"/>
    <n v="204"/>
    <n v="25.5"/>
    <n v="198.49158249158299"/>
    <m/>
    <n v="95245.791200000007"/>
    <x v="0"/>
    <n v="14752.7778"/>
    <x v="632"/>
    <x v="0"/>
    <m/>
  </r>
  <r>
    <d v="2023-04-28T01:47:37"/>
    <x v="9"/>
    <n v="33"/>
    <s v="VASQUEZ GARCIA ISMAEL DAVID"/>
    <x v="6"/>
    <x v="0"/>
    <n v="221"/>
    <n v="27.625"/>
    <n v="198.49158249158299"/>
    <s v="1 Descuento (Conduct) "/>
    <n v="95245.791200000007"/>
    <x v="0"/>
    <n v="14752.7778"/>
    <x v="632"/>
    <x v="0"/>
    <m/>
  </r>
  <r>
    <d v="2023-04-28T01:47:37"/>
    <x v="9"/>
    <n v="35"/>
    <s v="LONDOO LOPERA DUVAN ANDRES"/>
    <x v="0"/>
    <x v="0"/>
    <n v="234"/>
    <n v="26"/>
    <n v="223.30303030303"/>
    <m/>
    <n v="107151.51519999999"/>
    <x v="1"/>
    <n v="14752.7778"/>
    <x v="632"/>
    <x v="0"/>
    <m/>
  </r>
  <r>
    <d v="2023-04-28T01:47:37"/>
    <x v="9"/>
    <n v="36"/>
    <s v="MARTINEZ CHAVERRA LUIS NORBERTO"/>
    <x v="0"/>
    <x v="0"/>
    <n v="237"/>
    <n v="26.3333333333333"/>
    <n v="223.30303030303"/>
    <m/>
    <n v="107151.51519999999"/>
    <x v="0"/>
    <n v="14752.7778"/>
    <x v="632"/>
    <x v="0"/>
    <m/>
  </r>
  <r>
    <d v="2023-04-28T01:47:37"/>
    <x v="9"/>
    <n v="37"/>
    <s v="BARRANTES GALLEGO DANIEL CAMILO"/>
    <x v="4"/>
    <x v="1"/>
    <n v="181"/>
    <n v="25.8571428571429"/>
    <n v="173.68013468013501"/>
    <s v="2 Descuentos (Conducts) "/>
    <n v="83340.067299999995"/>
    <x v="1"/>
    <n v="14752.7778"/>
    <x v="632"/>
    <x v="0"/>
    <m/>
  </r>
  <r>
    <d v="2023-04-28T01:47:38"/>
    <x v="9"/>
    <n v="38"/>
    <s v="GRISALES VILLA JUAN DAVID"/>
    <x v="0"/>
    <x v="0"/>
    <n v="220"/>
    <n v="24.4444444444444"/>
    <n v="223.30303030303"/>
    <m/>
    <n v="107151.51519999999"/>
    <x v="0"/>
    <n v="14752.7778"/>
    <x v="632"/>
    <x v="0"/>
    <m/>
  </r>
  <r>
    <d v="2023-04-28T01:47:38"/>
    <x v="9"/>
    <n v="39"/>
    <s v="HOYOS HENAO SANTIAGO"/>
    <x v="10"/>
    <x v="0"/>
    <n v="78"/>
    <n v="19.5"/>
    <n v="99.245791245791295"/>
    <s v="2 Descuentos (Conducts) "/>
    <n v="47622.895600000003"/>
    <x v="0"/>
    <n v="14752.7778"/>
    <x v="632"/>
    <x v="0"/>
    <m/>
  </r>
  <r>
    <d v="2023-04-28T01:47:38"/>
    <x v="9"/>
    <n v="40"/>
    <s v="OCAMPO OCAMPO ANTONIO JOSE"/>
    <x v="3"/>
    <x v="0"/>
    <n v="235"/>
    <n v="23.5"/>
    <n v="248.114478114478"/>
    <m/>
    <n v="119057.23910000001"/>
    <x v="0"/>
    <n v="14752.7778"/>
    <x v="632"/>
    <x v="0"/>
    <m/>
  </r>
  <r>
    <d v="2023-04-28T01:47:38"/>
    <x v="9"/>
    <n v="41"/>
    <s v="GARCIA DAVID WILSON ALBERTO"/>
    <x v="3"/>
    <x v="0"/>
    <n v="268"/>
    <n v="26.8"/>
    <n v="248.114478114478"/>
    <m/>
    <n v="119057.23910000001"/>
    <x v="1"/>
    <n v="14752.7778"/>
    <x v="632"/>
    <x v="0"/>
    <m/>
  </r>
  <r>
    <d v="2023-04-29T03:48:28"/>
    <x v="1"/>
    <n v="1"/>
    <s v="RUA DANIEL"/>
    <x v="0"/>
    <x v="0"/>
    <n v="219"/>
    <n v="24.3333333333333"/>
    <n v="228.02065404474999"/>
    <m/>
    <n v="109510.327"/>
    <x v="0"/>
    <n v="15076.470600000001"/>
    <x v="633"/>
    <x v="0"/>
    <m/>
  </r>
  <r>
    <d v="2023-04-29T03:48:28"/>
    <x v="1"/>
    <n v="2"/>
    <s v="PINO YEISON"/>
    <x v="6"/>
    <x v="0"/>
    <n v="232"/>
    <n v="27.294117647058801"/>
    <n v="215.352839931153"/>
    <m/>
    <n v="103426.42"/>
    <x v="1"/>
    <n v="15076.470600000001"/>
    <x v="633"/>
    <x v="0"/>
    <m/>
  </r>
  <r>
    <d v="2023-04-29T03:48:28"/>
    <x v="1"/>
    <n v="3"/>
    <s v="CANO JIMENEZ ESNEIDER"/>
    <x v="3"/>
    <x v="3"/>
    <n v="195"/>
    <n v="19.5"/>
    <n v="253.35628227194499"/>
    <m/>
    <n v="121678.14109999999"/>
    <x v="0"/>
    <n v="15076.470600000001"/>
    <x v="633"/>
    <x v="0"/>
    <m/>
  </r>
  <r>
    <d v="2023-04-29T03:48:28"/>
    <x v="1"/>
    <n v="4"/>
    <s v="PUERTA BOJANERO JUAN CARLOS"/>
    <x v="2"/>
    <x v="0"/>
    <n v="167"/>
    <n v="27.8333333333333"/>
    <n v="152.013769363167"/>
    <m/>
    <n v="73006.884699999995"/>
    <x v="0"/>
    <n v="15076.470600000001"/>
    <x v="633"/>
    <x v="0"/>
    <m/>
  </r>
  <r>
    <d v="2023-04-29T03:48:28"/>
    <x v="1"/>
    <n v="5"/>
    <s v="BERRIO POSADA ANGELA"/>
    <x v="6"/>
    <x v="0"/>
    <n v="255"/>
    <n v="30"/>
    <n v="215.352839931153"/>
    <s v="1 Descuento (Conduct) "/>
    <n v="103426.42"/>
    <x v="1"/>
    <n v="15076.470600000001"/>
    <x v="633"/>
    <x v="0"/>
    <m/>
  </r>
  <r>
    <d v="2023-04-29T03:48:28"/>
    <x v="1"/>
    <n v="6"/>
    <s v="LONDOO URREGO DANIEL ANDRES"/>
    <x v="3"/>
    <x v="3"/>
    <n v="230"/>
    <n v="23"/>
    <n v="253.35628227194499"/>
    <m/>
    <n v="121678.14109999999"/>
    <x v="0"/>
    <n v="15076.470600000001"/>
    <x v="633"/>
    <x v="0"/>
    <m/>
  </r>
  <r>
    <d v="2023-04-29T03:48:28"/>
    <x v="1"/>
    <n v="7"/>
    <s v="DE OSSA TORRES CARLOS ANDRES"/>
    <x v="0"/>
    <x v="3"/>
    <n v="229"/>
    <n v="25.4444444444444"/>
    <n v="228.02065404474999"/>
    <m/>
    <n v="109510.327"/>
    <x v="1"/>
    <n v="15076.470600000001"/>
    <x v="633"/>
    <x v="0"/>
    <m/>
  </r>
  <r>
    <d v="2023-04-29T03:48:29"/>
    <x v="1"/>
    <n v="8"/>
    <s v="VACA FIERRO ROBINSON"/>
    <x v="9"/>
    <x v="3"/>
    <n v="300"/>
    <n v="25"/>
    <n v="304.027538726334"/>
    <s v="1 Descuento (Conduct) "/>
    <n v="146013.76939999999"/>
    <x v="1"/>
    <n v="15076.470600000001"/>
    <x v="633"/>
    <x v="0"/>
    <m/>
  </r>
  <r>
    <d v="2023-04-29T03:48:29"/>
    <x v="1"/>
    <n v="9"/>
    <s v="LOPEZ CASTRILLON ANDRES FELIPE"/>
    <x v="6"/>
    <x v="0"/>
    <n v="195"/>
    <n v="24.375"/>
    <n v="202.68502581755601"/>
    <s v="1 Descuento (Despachadora Angela) "/>
    <n v="97342.512900000002"/>
    <x v="0"/>
    <n v="15076.470600000001"/>
    <x v="633"/>
    <x v="0"/>
    <m/>
  </r>
  <r>
    <d v="2023-04-29T03:48:29"/>
    <x v="1"/>
    <n v="10"/>
    <s v="PATIO MARIVEL"/>
    <x v="0"/>
    <x v="0"/>
    <n v="260"/>
    <n v="28.8888888888889"/>
    <n v="228.02065404474999"/>
    <s v="3 Descuentos (Jefe de ruta Propietario y Conduct)"/>
    <n v="109510.327"/>
    <x v="0"/>
    <n v="15076.470600000001"/>
    <x v="633"/>
    <x v="0"/>
    <m/>
  </r>
  <r>
    <d v="2023-04-29T03:48:29"/>
    <x v="9"/>
    <n v="11"/>
    <s v="GUTIERREZ LONDOO MELKIN HERNEY"/>
    <x v="6"/>
    <x v="0"/>
    <n v="262"/>
    <n v="32.75"/>
    <n v="202.68502581755601"/>
    <s v="4 Descuentos (Conducts y Usuarios desubicados)"/>
    <n v="97342.512900000002"/>
    <x v="0"/>
    <n v="15076.470600000001"/>
    <x v="633"/>
    <x v="0"/>
    <m/>
  </r>
  <r>
    <d v="2023-04-29T03:48:29"/>
    <x v="9"/>
    <n v="13"/>
    <s v="DAVILA VELEZ JHON ESTIVEN"/>
    <x v="6"/>
    <x v="3"/>
    <n v="204"/>
    <n v="25.5"/>
    <n v="202.68502581755601"/>
    <s v="2 Descuentos (Conduct y Despachadora Angela) "/>
    <n v="97342.512900000002"/>
    <x v="0"/>
    <n v="15076.470600000001"/>
    <x v="633"/>
    <x v="0"/>
    <m/>
  </r>
  <r>
    <d v="2023-04-29T03:48:29"/>
    <x v="9"/>
    <n v="14"/>
    <s v="LONDOO ORTIZ ARNOLD DAVID"/>
    <x v="6"/>
    <x v="0"/>
    <n v="240"/>
    <n v="28.235294117647101"/>
    <n v="215.352839931153"/>
    <m/>
    <n v="103426.42"/>
    <x v="1"/>
    <n v="15076.470600000001"/>
    <x v="633"/>
    <x v="0"/>
    <m/>
  </r>
  <r>
    <d v="2023-04-29T03:48:30"/>
    <x v="9"/>
    <n v="16"/>
    <s v="HURTADO MADRID JUAN ESTEBAN"/>
    <x v="1"/>
    <x v="3"/>
    <n v="252"/>
    <n v="22.909090909090899"/>
    <n v="278.691910499139"/>
    <m/>
    <n v="133845.9552"/>
    <x v="0"/>
    <n v="15076.470600000001"/>
    <x v="633"/>
    <x v="0"/>
    <m/>
  </r>
  <r>
    <d v="2023-04-29T03:48:30"/>
    <x v="9"/>
    <n v="17"/>
    <s v="FRANCO BRAVO JHOAN FERNANDO"/>
    <x v="3"/>
    <x v="3"/>
    <n v="232"/>
    <n v="23.2"/>
    <n v="253.35628227194499"/>
    <m/>
    <n v="121678.14109999999"/>
    <x v="0"/>
    <n v="15076.470600000001"/>
    <x v="633"/>
    <x v="0"/>
    <m/>
  </r>
  <r>
    <d v="2023-04-29T03:48:30"/>
    <x v="9"/>
    <n v="18"/>
    <s v="LOZADA NAVARRO FERNANDO RAFAEL"/>
    <x v="0"/>
    <x v="3"/>
    <n v="220"/>
    <n v="24.4444444444444"/>
    <n v="228.02065404474999"/>
    <s v="1 Descuento (Usuario desubicado)"/>
    <n v="109510.327"/>
    <x v="0"/>
    <n v="15076.470600000001"/>
    <x v="633"/>
    <x v="0"/>
    <m/>
  </r>
  <r>
    <d v="2023-04-29T03:48:30"/>
    <x v="9"/>
    <n v="20"/>
    <s v="MEJIA YEISON"/>
    <x v="3"/>
    <x v="3"/>
    <n v="235"/>
    <n v="23.5"/>
    <n v="253.35628227194499"/>
    <m/>
    <n v="121678.14109999999"/>
    <x v="0"/>
    <n v="15076.470600000001"/>
    <x v="633"/>
    <x v="0"/>
    <m/>
  </r>
  <r>
    <d v="2023-04-29T03:48:30"/>
    <x v="9"/>
    <n v="22"/>
    <s v="QUIRAMA CASTAEDA JHON JADER"/>
    <x v="10"/>
    <x v="0"/>
    <n v="118"/>
    <n v="29.5"/>
    <n v="101.342512908778"/>
    <m/>
    <n v="48671.256500000003"/>
    <x v="1"/>
    <n v="15076.470600000001"/>
    <x v="633"/>
    <x v="0"/>
    <m/>
  </r>
  <r>
    <d v="2023-04-29T03:48:30"/>
    <x v="9"/>
    <n v="25"/>
    <s v="CIRO ALEXANDER"/>
    <x v="0"/>
    <x v="0"/>
    <n v="278"/>
    <n v="30.8888888888889"/>
    <n v="228.02065404474999"/>
    <m/>
    <n v="109510.327"/>
    <x v="1"/>
    <n v="15076.470600000001"/>
    <x v="633"/>
    <x v="0"/>
    <m/>
  </r>
  <r>
    <d v="2023-04-29T03:48:31"/>
    <x v="9"/>
    <n v="26"/>
    <s v="CIRO MARIN RODRIGO ALBERTO"/>
    <x v="6"/>
    <x v="0"/>
    <n v="194"/>
    <n v="24.25"/>
    <n v="202.68502581755601"/>
    <s v="3 Descuentos (Conducts) "/>
    <n v="97342.512900000002"/>
    <x v="0"/>
    <n v="15076.470600000001"/>
    <x v="633"/>
    <x v="0"/>
    <m/>
  </r>
  <r>
    <d v="2023-04-29T03:48:31"/>
    <x v="9"/>
    <n v="27"/>
    <s v="DURANGO DAVID JOSE"/>
    <x v="6"/>
    <x v="3"/>
    <n v="220"/>
    <n v="27.5"/>
    <n v="202.68502581755601"/>
    <s v="FERNEY HENAO Realiz 1 viaje donde moviliz 27 Usuarios "/>
    <n v="97342.512900000002"/>
    <x v="0"/>
    <n v="15076.470600000001"/>
    <x v="633"/>
    <x v="0"/>
    <m/>
  </r>
  <r>
    <d v="2023-04-29T03:48:31"/>
    <x v="9"/>
    <n v="29"/>
    <s v="VERENZUELA MARTINEZ ALEXANDER"/>
    <x v="6"/>
    <x v="0"/>
    <n v="216"/>
    <n v="27"/>
    <n v="202.68502581755601"/>
    <s v="24 Descuentos (Transbordo veh 02 y Despachadora Angela)"/>
    <n v="97342.512900000002"/>
    <x v="0"/>
    <n v="15076.470600000001"/>
    <x v="633"/>
    <x v="0"/>
    <m/>
  </r>
  <r>
    <d v="2023-04-29T03:48:31"/>
    <x v="9"/>
    <n v="30"/>
    <s v="RIVERA ANGEL"/>
    <x v="6"/>
    <x v="0"/>
    <n v="218"/>
    <n v="27.25"/>
    <n v="202.68502581755601"/>
    <m/>
    <n v="97342.512900000002"/>
    <x v="0"/>
    <n v="15076.470600000001"/>
    <x v="633"/>
    <x v="0"/>
    <m/>
  </r>
  <r>
    <d v="2023-04-29T03:48:31"/>
    <x v="1"/>
    <n v="31"/>
    <s v="DURANGO PAEZ GILDARDO"/>
    <x v="3"/>
    <x v="0"/>
    <n v="196"/>
    <n v="19.600000000000001"/>
    <n v="253.35628227194499"/>
    <m/>
    <n v="121678.14109999999"/>
    <x v="0"/>
    <n v="15076.470600000001"/>
    <x v="633"/>
    <x v="0"/>
    <m/>
  </r>
  <r>
    <d v="2023-04-29T03:48:31"/>
    <x v="1"/>
    <n v="32"/>
    <s v="HINCAPIE GALLEGO YEISON ANDRES"/>
    <x v="0"/>
    <x v="0"/>
    <n v="223"/>
    <n v="24.7777777777778"/>
    <n v="228.02065404474999"/>
    <m/>
    <n v="109510.327"/>
    <x v="0"/>
    <n v="15076.470600000001"/>
    <x v="633"/>
    <x v="0"/>
    <m/>
  </r>
  <r>
    <d v="2023-04-29T03:48:32"/>
    <x v="1"/>
    <n v="33"/>
    <s v="VASQUEZ GARCIA ISMAEL DAVID"/>
    <x v="3"/>
    <x v="0"/>
    <n v="232"/>
    <n v="23.2"/>
    <n v="253.35628227194499"/>
    <m/>
    <n v="121678.14109999999"/>
    <x v="0"/>
    <n v="15076.470600000001"/>
    <x v="633"/>
    <x v="0"/>
    <m/>
  </r>
  <r>
    <d v="2023-04-29T03:48:32"/>
    <x v="1"/>
    <n v="34"/>
    <s v="MONTOYA OSPINA GILBERTO ANTONIO"/>
    <x v="1"/>
    <x v="0"/>
    <n v="272"/>
    <n v="24.727272727272702"/>
    <n v="278.691910499139"/>
    <m/>
    <n v="133845.9552"/>
    <x v="0"/>
    <n v="15076.470600000001"/>
    <x v="633"/>
    <x v="0"/>
    <m/>
  </r>
  <r>
    <d v="2023-04-29T03:48:32"/>
    <x v="1"/>
    <n v="35"/>
    <s v="GOMEZ FABIAN"/>
    <x v="0"/>
    <x v="0"/>
    <n v="245"/>
    <n v="27.2222222222222"/>
    <n v="228.02065404474999"/>
    <m/>
    <n v="109510.327"/>
    <x v="1"/>
    <n v="15076.470600000001"/>
    <x v="633"/>
    <x v="0"/>
    <m/>
  </r>
  <r>
    <d v="2023-04-29T03:48:32"/>
    <x v="1"/>
    <n v="36"/>
    <s v="TABORDA ROJAS DIEGO ALEJANDRO"/>
    <x v="3"/>
    <x v="0"/>
    <n v="236"/>
    <n v="23.6"/>
    <n v="253.35628227194499"/>
    <m/>
    <n v="121678.14109999999"/>
    <x v="0"/>
    <n v="15076.470600000001"/>
    <x v="633"/>
    <x v="0"/>
    <m/>
  </r>
  <r>
    <d v="2023-04-29T03:48:32"/>
    <x v="1"/>
    <n v="37"/>
    <s v="BARRANTES GALLEGO DANIEL CAMILO"/>
    <x v="7"/>
    <x v="0"/>
    <n v="83"/>
    <n v="27.6666666666667"/>
    <n v="76.0068846815835"/>
    <m/>
    <n v="36503.442300000002"/>
    <x v="1"/>
    <n v="15076.470600000001"/>
    <x v="633"/>
    <x v="0"/>
    <m/>
  </r>
  <r>
    <d v="2023-04-29T03:48:32"/>
    <x v="1"/>
    <n v="38"/>
    <s v="GRISALES VILLA DEIBY ALEJANDRO"/>
    <x v="0"/>
    <x v="0"/>
    <n v="194"/>
    <n v="21.5555555555556"/>
    <n v="228.02065404474999"/>
    <m/>
    <n v="109510.327"/>
    <x v="0"/>
    <n v="15076.470600000001"/>
    <x v="633"/>
    <x v="0"/>
    <m/>
  </r>
  <r>
    <d v="2023-04-29T03:48:33"/>
    <x v="1"/>
    <n v="40"/>
    <s v="OCAMPO OCAMPO ANTONIO JOSE"/>
    <x v="3"/>
    <x v="0"/>
    <n v="254"/>
    <n v="25.4"/>
    <n v="253.35628227194499"/>
    <s v="5 Descuentos (Transbordo y Despachadora Angela) "/>
    <n v="121678.14109999999"/>
    <x v="0"/>
    <n v="15076.470600000001"/>
    <x v="633"/>
    <x v="0"/>
    <m/>
  </r>
  <r>
    <d v="2023-04-29T03:48:33"/>
    <x v="1"/>
    <n v="41"/>
    <s v="GARCIA DAVID WILSON ALBERTO"/>
    <x v="3"/>
    <x v="0"/>
    <n v="254"/>
    <n v="25.4"/>
    <n v="253.35628227194499"/>
    <s v="2 Descuentos (Conduct) "/>
    <n v="121678.14109999999"/>
    <x v="1"/>
    <n v="15076.470600000001"/>
    <x v="633"/>
    <x v="0"/>
    <m/>
  </r>
  <r>
    <d v="2023-04-30T02:09:20"/>
    <x v="9"/>
    <n v="1"/>
    <s v="LOZADA NAVARRO FERNANDO RAFAEL"/>
    <x v="4"/>
    <x v="0"/>
    <n v="178"/>
    <n v="25.428571428571399"/>
    <n v="186.81412639405201"/>
    <m/>
    <n v="89907.063200000004"/>
    <x v="0"/>
    <n v="14187.8788"/>
    <x v="634"/>
    <x v="0"/>
    <m/>
  </r>
  <r>
    <d v="2023-04-30T02:09:20"/>
    <x v="9"/>
    <n v="2"/>
    <s v="PINO YEISON"/>
    <x v="9"/>
    <x v="0"/>
    <n v="312"/>
    <n v="27.130434782608699"/>
    <n v="306.90892193308599"/>
    <s v="1 Descuento (Despachadora Angela)"/>
    <n v="147704.46100000001"/>
    <x v="1"/>
    <n v="14187.8788"/>
    <x v="634"/>
    <x v="0"/>
    <m/>
  </r>
  <r>
    <d v="2023-04-30T02:09:20"/>
    <x v="9"/>
    <n v="4"/>
    <s v="PUERTA BOJANERO JUAN CARLOS"/>
    <x v="11"/>
    <x v="0"/>
    <n v="28"/>
    <n v="14"/>
    <n v="53.375464684014901"/>
    <m/>
    <n v="25687.7323"/>
    <x v="0"/>
    <n v="14187.8788"/>
    <x v="634"/>
    <x v="0"/>
    <m/>
  </r>
  <r>
    <d v="2023-04-30T02:09:20"/>
    <x v="9"/>
    <n v="5"/>
    <s v="GRISALES VILLA JUAN DAVID"/>
    <x v="1"/>
    <x v="0"/>
    <n v="300"/>
    <n v="27.272727272727298"/>
    <n v="293.56505576208201"/>
    <m/>
    <n v="141282.52789999999"/>
    <x v="1"/>
    <n v="14187.8788"/>
    <x v="634"/>
    <x v="0"/>
    <m/>
  </r>
  <r>
    <d v="2023-04-30T02:09:21"/>
    <x v="9"/>
    <n v="6"/>
    <s v="LONDOO URREGO DANIEL ANDRES"/>
    <x v="3"/>
    <x v="0"/>
    <n v="294"/>
    <n v="29.4"/>
    <n v="266.87732342007399"/>
    <m/>
    <n v="128438.6617"/>
    <x v="0"/>
    <n v="14187.8788"/>
    <x v="634"/>
    <x v="0"/>
    <m/>
  </r>
  <r>
    <d v="2023-04-30T02:09:21"/>
    <x v="9"/>
    <n v="7"/>
    <s v="DE OSSA TORRES CARLOS ANDRES"/>
    <x v="0"/>
    <x v="0"/>
    <n v="260"/>
    <n v="28.8888888888889"/>
    <n v="240.189591078067"/>
    <m/>
    <n v="115594.79549999999"/>
    <x v="1"/>
    <n v="14187.8788"/>
    <x v="634"/>
    <x v="0"/>
    <m/>
  </r>
  <r>
    <d v="2023-04-30T02:09:21"/>
    <x v="9"/>
    <n v="8"/>
    <s v="VACA FIERRO ROBINSON"/>
    <x v="3"/>
    <x v="0"/>
    <n v="264"/>
    <n v="26.4"/>
    <n v="266.87732342007399"/>
    <s v="1 Descuento (Despachadora Angela "/>
    <n v="128438.6617"/>
    <x v="1"/>
    <n v="14187.8788"/>
    <x v="634"/>
    <x v="0"/>
    <m/>
  </r>
  <r>
    <d v="2023-04-30T02:09:21"/>
    <x v="9"/>
    <n v="9"/>
    <s v="LOPEZ CASTRILLON ANDRES FELIPE"/>
    <x v="0"/>
    <x v="0"/>
    <n v="212"/>
    <n v="23.5555555555556"/>
    <n v="240.189591078067"/>
    <m/>
    <n v="115594.79549999999"/>
    <x v="0"/>
    <n v="14187.8788"/>
    <x v="634"/>
    <x v="0"/>
    <m/>
  </r>
  <r>
    <d v="2023-04-30T02:09:21"/>
    <x v="9"/>
    <n v="10"/>
    <s v="PATIO MARIVEL"/>
    <x v="0"/>
    <x v="0"/>
    <n v="246"/>
    <n v="27.3333333333333"/>
    <n v="240.189591078067"/>
    <m/>
    <n v="115594.79549999999"/>
    <x v="0"/>
    <n v="14187.8788"/>
    <x v="634"/>
    <x v="0"/>
    <m/>
  </r>
  <r>
    <d v="2023-04-30T02:09:21"/>
    <x v="1"/>
    <n v="11"/>
    <s v="GUTIERREZ LONDOO MELKIN HERNEY"/>
    <x v="3"/>
    <x v="0"/>
    <n v="307"/>
    <n v="30.7"/>
    <n v="266.87732342007399"/>
    <s v="3 Descuentos (Conducts y Jefe de ruta) "/>
    <n v="128438.6617"/>
    <x v="0"/>
    <n v="14187.8788"/>
    <x v="634"/>
    <x v="0"/>
    <m/>
  </r>
  <r>
    <d v="2023-04-30T02:09:22"/>
    <x v="1"/>
    <n v="13"/>
    <s v="DAVILA VELEZ JHON ESTIVEN"/>
    <x v="6"/>
    <x v="0"/>
    <n v="226"/>
    <n v="26.588235294117599"/>
    <n v="226.84572490706299"/>
    <s v="1 Descuento (Conduct)"/>
    <n v="109172.8625"/>
    <x v="0"/>
    <n v="14187.8788"/>
    <x v="634"/>
    <x v="0"/>
    <m/>
  </r>
  <r>
    <d v="2023-04-30T02:09:22"/>
    <x v="1"/>
    <n v="14"/>
    <s v="LONDOO ORTIZ ARNOLD DAVID"/>
    <x v="9"/>
    <x v="0"/>
    <n v="351"/>
    <n v="30.521739130434799"/>
    <n v="306.90892193308599"/>
    <m/>
    <n v="147704.46100000001"/>
    <x v="1"/>
    <n v="14187.8788"/>
    <x v="634"/>
    <x v="0"/>
    <m/>
  </r>
  <r>
    <d v="2023-04-30T02:09:22"/>
    <x v="1"/>
    <n v="16"/>
    <s v="HURTADO MADRID JUAN ESTEBAN"/>
    <x v="6"/>
    <x v="0"/>
    <n v="206"/>
    <n v="25.75"/>
    <n v="213.50185873605901"/>
    <s v="2 Descuentos (Conduct y Transbordo) "/>
    <n v="102750.92939999999"/>
    <x v="0"/>
    <n v="14187.8788"/>
    <x v="634"/>
    <x v="0"/>
    <m/>
  </r>
  <r>
    <d v="2023-04-30T02:09:22"/>
    <x v="1"/>
    <n v="17"/>
    <s v="FRANCO BRAVO JHOAN FERNANDO"/>
    <x v="2"/>
    <x v="0"/>
    <n v="162"/>
    <n v="27"/>
    <n v="160.12639405204499"/>
    <m/>
    <n v="77063.197"/>
    <x v="0"/>
    <n v="14187.8788"/>
    <x v="634"/>
    <x v="0"/>
    <m/>
  </r>
  <r>
    <d v="2023-04-30T02:09:22"/>
    <x v="1"/>
    <n v="19"/>
    <s v="BERMUDEZ HERNAN"/>
    <x v="5"/>
    <x v="3"/>
    <n v="4"/>
    <n v="4"/>
    <n v="26.687732342007401"/>
    <m/>
    <n v="12843.8662"/>
    <x v="0"/>
    <n v="14187.8788"/>
    <x v="634"/>
    <x v="0"/>
    <m/>
  </r>
  <r>
    <d v="2023-04-30T02:09:22"/>
    <x v="1"/>
    <n v="20"/>
    <s v="TABORDA ROJAS DIEGO ALEJANDRO"/>
    <x v="0"/>
    <x v="0"/>
    <n v="275"/>
    <n v="30.5555555555556"/>
    <n v="240.189591078067"/>
    <m/>
    <n v="115594.79549999999"/>
    <x v="0"/>
    <n v="14187.8788"/>
    <x v="634"/>
    <x v="0"/>
    <m/>
  </r>
  <r>
    <d v="2023-04-30T02:09:23"/>
    <x v="1"/>
    <n v="21"/>
    <s v="MONSALVE OCAMPO EDISON GUSTAVO"/>
    <x v="0"/>
    <x v="0"/>
    <n v="216"/>
    <n v="24"/>
    <n v="240.189591078067"/>
    <s v="2 Descuentos (Propietario y Conduct)"/>
    <n v="115594.79549999999"/>
    <x v="0"/>
    <n v="14187.8788"/>
    <x v="634"/>
    <x v="0"/>
    <m/>
  </r>
  <r>
    <d v="2023-04-30T02:09:23"/>
    <x v="1"/>
    <n v="22"/>
    <s v="QUIRAMA CASTAEDA JHON JADER"/>
    <x v="3"/>
    <x v="0"/>
    <n v="246"/>
    <n v="25.894736842105299"/>
    <n v="253.53345724907101"/>
    <m/>
    <n v="122016.7286"/>
    <x v="1"/>
    <n v="14187.8788"/>
    <x v="634"/>
    <x v="0"/>
    <m/>
  </r>
  <r>
    <d v="2023-04-30T02:09:23"/>
    <x v="1"/>
    <n v="25"/>
    <s v="CIRO ALEXANDER"/>
    <x v="6"/>
    <x v="0"/>
    <n v="260"/>
    <n v="32.5"/>
    <n v="213.50185873605901"/>
    <s v="Se descuenta el viaje de 5 34 am ya que NO espera el tiempo indicado en el paradero "/>
    <n v="102750.92939999999"/>
    <x v="1"/>
    <n v="14187.8788"/>
    <x v="634"/>
    <x v="0"/>
    <m/>
  </r>
  <r>
    <d v="2023-04-30T02:09:23"/>
    <x v="1"/>
    <n v="26"/>
    <s v="CIRO MARIN RODRIGO ALBERTO"/>
    <x v="6"/>
    <x v="0"/>
    <n v="221"/>
    <n v="26"/>
    <n v="226.84572490706299"/>
    <m/>
    <n v="109172.8625"/>
    <x v="0"/>
    <n v="14187.8788"/>
    <x v="634"/>
    <x v="0"/>
    <m/>
  </r>
  <r>
    <d v="2023-04-30T02:09:23"/>
    <x v="1"/>
    <n v="27"/>
    <s v="DURANGO DAVID JOSE"/>
    <x v="2"/>
    <x v="0"/>
    <n v="171"/>
    <n v="31.090909090909101"/>
    <n v="146.78252788104101"/>
    <s v="1 Descuento (Propietario)"/>
    <n v="70641.263900000005"/>
    <x v="0"/>
    <n v="14187.8788"/>
    <x v="634"/>
    <x v="0"/>
    <m/>
  </r>
  <r>
    <d v="2023-04-30T02:09:23"/>
    <x v="1"/>
    <n v="29"/>
    <s v="VERENZUELA MARTINEZ ALEXANDER"/>
    <x v="0"/>
    <x v="0"/>
    <n v="244"/>
    <n v="27.1111111111111"/>
    <n v="240.189591078067"/>
    <m/>
    <n v="115594.79549999999"/>
    <x v="0"/>
    <n v="14187.8788"/>
    <x v="634"/>
    <x v="0"/>
    <m/>
  </r>
  <r>
    <d v="2023-04-30T02:09:24"/>
    <x v="1"/>
    <n v="30"/>
    <s v="RIVERA ANGEL"/>
    <x v="0"/>
    <x v="0"/>
    <n v="241"/>
    <n v="26.7777777777778"/>
    <n v="240.189591078067"/>
    <m/>
    <n v="115594.79549999999"/>
    <x v="0"/>
    <n v="14187.8788"/>
    <x v="634"/>
    <x v="0"/>
    <m/>
  </r>
  <r>
    <d v="2023-04-30T02:09:24"/>
    <x v="9"/>
    <n v="31"/>
    <s v="DURANGO PAEZ GILDARDO"/>
    <x v="8"/>
    <x v="0"/>
    <n v="91"/>
    <n v="18.2"/>
    <n v="133.438661710037"/>
    <m/>
    <n v="64219.330900000001"/>
    <x v="0"/>
    <n v="14187.8788"/>
    <x v="634"/>
    <x v="0"/>
    <m/>
  </r>
  <r>
    <d v="2023-04-30T02:09:24"/>
    <x v="9"/>
    <n v="32"/>
    <s v="JIMENEZ HERNANDEZ ESTEBAN CAMILO"/>
    <x v="4"/>
    <x v="0"/>
    <n v="162"/>
    <n v="23.1428571428571"/>
    <n v="186.81412639405201"/>
    <m/>
    <n v="89907.063200000004"/>
    <x v="0"/>
    <n v="14187.8788"/>
    <x v="634"/>
    <x v="0"/>
    <m/>
  </r>
  <r>
    <d v="2023-04-30T02:09:24"/>
    <x v="9"/>
    <n v="33"/>
    <s v="VASQUEZ GARCIA ISMAEL DAVID"/>
    <x v="1"/>
    <x v="0"/>
    <n v="265"/>
    <n v="24.090909090909101"/>
    <n v="293.56505576208201"/>
    <m/>
    <n v="141282.52789999999"/>
    <x v="0"/>
    <n v="14187.8788"/>
    <x v="634"/>
    <x v="0"/>
    <m/>
  </r>
  <r>
    <d v="2023-04-30T02:09:24"/>
    <x v="9"/>
    <n v="34"/>
    <s v="MONTOYA OSPINA GILBERTO ANTONIO"/>
    <x v="1"/>
    <x v="3"/>
    <n v="312"/>
    <n v="28.363636363636399"/>
    <n v="293.56505576208201"/>
    <m/>
    <n v="141282.52789999999"/>
    <x v="0"/>
    <n v="14187.8788"/>
    <x v="634"/>
    <x v="0"/>
    <m/>
  </r>
  <r>
    <d v="2023-04-30T02:09:25"/>
    <x v="9"/>
    <n v="36"/>
    <s v="MARTINEZ CHAVERRA LUIS NORBERTO"/>
    <x v="0"/>
    <x v="0"/>
    <n v="184"/>
    <n v="20.4444444444444"/>
    <n v="240.189591078067"/>
    <m/>
    <n v="115594.79549999999"/>
    <x v="0"/>
    <n v="14187.8788"/>
    <x v="634"/>
    <x v="0"/>
    <m/>
  </r>
  <r>
    <d v="2023-04-30T02:09:25"/>
    <x v="9"/>
    <n v="37"/>
    <s v="BARRANTES GALLEGO DANIEL CAMILO"/>
    <x v="0"/>
    <x v="0"/>
    <n v="264"/>
    <n v="29.3333333333333"/>
    <n v="240.189591078067"/>
    <m/>
    <n v="115594.79549999999"/>
    <x v="1"/>
    <n v="14187.8788"/>
    <x v="634"/>
    <x v="0"/>
    <m/>
  </r>
  <r>
    <d v="2023-04-30T02:09:26"/>
    <x v="9"/>
    <n v="38"/>
    <s v="GRISALES VILLA DEIBY ALEJANDRO"/>
    <x v="4"/>
    <x v="0"/>
    <n v="152"/>
    <n v="21.714285714285701"/>
    <n v="186.81412639405201"/>
    <m/>
    <n v="89907.063200000004"/>
    <x v="0"/>
    <n v="14187.8788"/>
    <x v="634"/>
    <x v="0"/>
    <m/>
  </r>
  <r>
    <d v="2023-04-30T02:09:26"/>
    <x v="9"/>
    <n v="40"/>
    <s v="OCAMPO OCAMPO ANTONIO JOSE"/>
    <x v="0"/>
    <x v="0"/>
    <n v="285"/>
    <n v="31.6666666666667"/>
    <n v="240.189591078067"/>
    <m/>
    <n v="115594.79549999999"/>
    <x v="0"/>
    <n v="14187.8788"/>
    <x v="634"/>
    <x v="0"/>
    <m/>
  </r>
  <r>
    <d v="2023-04-30T02:09:26"/>
    <x v="9"/>
    <n v="41"/>
    <s v="GARCIA DAVID WILSON ALBERTO"/>
    <x v="3"/>
    <x v="3"/>
    <n v="240"/>
    <n v="24"/>
    <n v="266.87732342007399"/>
    <m/>
    <n v="128438.6617"/>
    <x v="1"/>
    <n v="14187.8788"/>
    <x v="634"/>
    <x v="0"/>
    <m/>
  </r>
  <r>
    <d v="2023-05-02T00:52:56"/>
    <x v="12"/>
    <n v="1"/>
    <s v="RUA DANIEL"/>
    <x v="3"/>
    <x v="0"/>
    <n v="189"/>
    <n v="18.899999999999999"/>
    <n v="223.094555873925"/>
    <m/>
    <n v="106547.2779"/>
    <x v="0"/>
    <n v="11795.2381"/>
    <x v="635"/>
    <x v="0"/>
    <m/>
  </r>
  <r>
    <d v="2023-05-02T00:52:56"/>
    <x v="12"/>
    <n v="2"/>
    <s v="PINO YEISON"/>
    <x v="2"/>
    <x v="0"/>
    <n v="152"/>
    <n v="25.3333333333333"/>
    <n v="133.85673352435501"/>
    <m/>
    <n v="63928.366800000003"/>
    <x v="1"/>
    <n v="11795.2381"/>
    <x v="635"/>
    <x v="0"/>
    <m/>
  </r>
  <r>
    <d v="2023-05-02T00:52:56"/>
    <x v="12"/>
    <n v="3"/>
    <s v="MEJIA YEISON"/>
    <x v="6"/>
    <x v="0"/>
    <n v="140"/>
    <n v="17.5"/>
    <n v="178.47564469913999"/>
    <m/>
    <n v="85237.8223"/>
    <x v="0"/>
    <n v="11795.2381"/>
    <x v="635"/>
    <x v="0"/>
    <m/>
  </r>
  <r>
    <d v="2023-05-02T00:52:57"/>
    <x v="12"/>
    <n v="4"/>
    <s v="PUERTA BOJANERO JUAN CARLOS"/>
    <x v="0"/>
    <x v="3"/>
    <n v="214"/>
    <n v="23.7777777777778"/>
    <n v="200.78510028653301"/>
    <m/>
    <n v="95892.550099999993"/>
    <x v="0"/>
    <n v="11795.2381"/>
    <x v="635"/>
    <x v="0"/>
    <m/>
  </r>
  <r>
    <d v="2023-05-02T00:52:57"/>
    <x v="12"/>
    <n v="5"/>
    <s v="GRISALES VILLA JUAN DAVID"/>
    <x v="0"/>
    <x v="0"/>
    <n v="198"/>
    <n v="22"/>
    <n v="200.78510028653301"/>
    <m/>
    <n v="95892.550099999993"/>
    <x v="1"/>
    <n v="11795.2381"/>
    <x v="635"/>
    <x v="0"/>
    <m/>
  </r>
  <r>
    <d v="2023-05-02T00:52:57"/>
    <x v="12"/>
    <n v="6"/>
    <s v="LONDOO URREGO DANIEL ANDRES"/>
    <x v="0"/>
    <x v="0"/>
    <n v="176"/>
    <n v="19.5555555555556"/>
    <n v="200.78510028653301"/>
    <s v="3 Descuentos (Incidente con Usuarios)"/>
    <n v="95892.550099999993"/>
    <x v="0"/>
    <n v="11795.2381"/>
    <x v="635"/>
    <x v="0"/>
    <m/>
  </r>
  <r>
    <d v="2023-05-02T00:52:57"/>
    <x v="12"/>
    <n v="7"/>
    <s v="DE OSSA TORRES CARLOS ANDRES"/>
    <x v="3"/>
    <x v="3"/>
    <n v="258"/>
    <n v="25.8"/>
    <n v="223.094555873925"/>
    <m/>
    <n v="106547.2779"/>
    <x v="1"/>
    <n v="11795.2381"/>
    <x v="635"/>
    <x v="0"/>
    <m/>
  </r>
  <r>
    <d v="2023-05-02T00:52:58"/>
    <x v="12"/>
    <n v="8"/>
    <s v="VACA FIERRO ROBINSON"/>
    <x v="1"/>
    <x v="0"/>
    <n v="291"/>
    <n v="26.454545454545499"/>
    <n v="245.40401146131799"/>
    <m/>
    <n v="117202.00569999999"/>
    <x v="1"/>
    <n v="11795.2381"/>
    <x v="635"/>
    <x v="0"/>
    <m/>
  </r>
  <r>
    <d v="2023-05-02T00:52:58"/>
    <x v="12"/>
    <n v="9"/>
    <s v="LOPEZ CASTRILLON ANDRES FELIPE"/>
    <x v="3"/>
    <x v="0"/>
    <n v="220"/>
    <n v="22"/>
    <n v="223.094555873925"/>
    <m/>
    <n v="106547.2779"/>
    <x v="0"/>
    <n v="11795.2381"/>
    <x v="635"/>
    <x v="0"/>
    <m/>
  </r>
  <r>
    <d v="2023-05-02T00:52:58"/>
    <x v="12"/>
    <n v="10"/>
    <s v="LOZADA NAVARRO FERNANDO RAFAEL"/>
    <x v="0"/>
    <x v="0"/>
    <n v="177"/>
    <n v="19.6666666666667"/>
    <n v="200.78510028653301"/>
    <m/>
    <n v="95892.550099999993"/>
    <x v="0"/>
    <n v="11795.2381"/>
    <x v="635"/>
    <x v="0"/>
    <m/>
  </r>
  <r>
    <d v="2023-05-02T00:52:58"/>
    <x v="12"/>
    <n v="12"/>
    <s v="MORALES CASTAEDA JONNY EDISON"/>
    <x v="2"/>
    <x v="0"/>
    <n v="187"/>
    <n v="28.769230769230798"/>
    <n v="145.011461318052"/>
    <s v="2 Descuentos (Despachador fernando) "/>
    <n v="69255.7307"/>
    <x v="0"/>
    <n v="11795.2381"/>
    <x v="635"/>
    <x v="0"/>
    <m/>
  </r>
  <r>
    <d v="2023-05-02T00:52:58"/>
    <x v="12"/>
    <n v="13"/>
    <s v="DAVILA VELEZ JHON ESTIVEN"/>
    <x v="0"/>
    <x v="0"/>
    <n v="197"/>
    <n v="21.8888888888889"/>
    <n v="200.78510028653301"/>
    <m/>
    <n v="95892.550099999993"/>
    <x v="0"/>
    <n v="11795.2381"/>
    <x v="635"/>
    <x v="0"/>
    <m/>
  </r>
  <r>
    <d v="2023-05-02T00:52:59"/>
    <x v="12"/>
    <n v="14"/>
    <s v="LONDOO ORTIZ ARNOLD DAVID"/>
    <x v="0"/>
    <x v="0"/>
    <n v="175"/>
    <n v="19.4444444444444"/>
    <n v="200.78510028653301"/>
    <m/>
    <n v="95892.550099999993"/>
    <x v="1"/>
    <n v="11795.2381"/>
    <x v="635"/>
    <x v="0"/>
    <m/>
  </r>
  <r>
    <d v="2023-05-02T00:52:59"/>
    <x v="12"/>
    <n v="16"/>
    <s v="BARRANTES GALLEGO DANIEL CAMILO"/>
    <x v="3"/>
    <x v="0"/>
    <n v="269"/>
    <n v="26.9"/>
    <n v="223.094555873925"/>
    <s v="5 Descuentos (Usuarios desubicados) "/>
    <n v="106547.2779"/>
    <x v="0"/>
    <n v="11795.2381"/>
    <x v="635"/>
    <x v="0"/>
    <m/>
  </r>
  <r>
    <d v="2023-05-02T00:52:59"/>
    <x v="12"/>
    <n v="18"/>
    <s v="RENDON VIANA HUMBERTO DE JESUS"/>
    <x v="6"/>
    <x v="3"/>
    <n v="209"/>
    <n v="26.125"/>
    <n v="178.47564469913999"/>
    <m/>
    <n v="85237.8223"/>
    <x v="0"/>
    <n v="11795.2381"/>
    <x v="635"/>
    <x v="0"/>
    <m/>
  </r>
  <r>
    <d v="2023-05-02T00:52:59"/>
    <x v="12"/>
    <n v="19"/>
    <s v="BERMUDEZ HERNAN"/>
    <x v="4"/>
    <x v="3"/>
    <n v="133"/>
    <n v="19"/>
    <n v="156.166189111748"/>
    <m/>
    <n v="74583.094599999997"/>
    <x v="0"/>
    <n v="11795.2381"/>
    <x v="635"/>
    <x v="0"/>
    <m/>
  </r>
  <r>
    <d v="2023-05-02T00:53:00"/>
    <x v="12"/>
    <n v="20"/>
    <s v="TABORDA ROJAS DIEGO ALEJANDRO"/>
    <x v="8"/>
    <x v="3"/>
    <n v="104"/>
    <n v="20.8"/>
    <n v="111.547277936963"/>
    <m/>
    <n v="53273.639000000003"/>
    <x v="0"/>
    <n v="11795.2381"/>
    <x v="635"/>
    <x v="0"/>
    <m/>
  </r>
  <r>
    <d v="2023-05-02T00:53:00"/>
    <x v="12"/>
    <n v="22"/>
    <s v="LONDOO LOPERA DUVAN ANDRES"/>
    <x v="3"/>
    <x v="3"/>
    <n v="200"/>
    <n v="20"/>
    <n v="223.094555873925"/>
    <m/>
    <n v="106547.2779"/>
    <x v="1"/>
    <n v="11795.2381"/>
    <x v="635"/>
    <x v="0"/>
    <m/>
  </r>
  <r>
    <d v="2023-05-02T00:53:00"/>
    <x v="12"/>
    <n v="40"/>
    <s v="OCAMPO OCAMPO ANTONIO JOSE"/>
    <x v="3"/>
    <x v="3"/>
    <n v="262"/>
    <n v="26.2"/>
    <n v="223.094555873925"/>
    <m/>
    <n v="106547.2779"/>
    <x v="0"/>
    <n v="11795.2381"/>
    <x v="635"/>
    <x v="0"/>
    <m/>
  </r>
  <r>
    <d v="2023-05-02T00:53:00"/>
    <x v="12"/>
    <n v="41"/>
    <s v="GARCIA DAVID WILSON ALBERTO"/>
    <x v="0"/>
    <x v="3"/>
    <n v="142"/>
    <n v="15.7777777777778"/>
    <n v="200.78510028653301"/>
    <m/>
    <n v="95892.550099999993"/>
    <x v="1"/>
    <n v="11795.2381"/>
    <x v="635"/>
    <x v="0"/>
    <m/>
  </r>
  <r>
    <d v="2023-05-02T01:06:14"/>
    <x v="12"/>
    <n v="5"/>
    <s v="BERRIO POSADA ANGELA"/>
    <x v="3"/>
    <x v="0"/>
    <n v="137"/>
    <n v="14.421052631578901"/>
    <n v="182.31339031338999"/>
    <m/>
    <n v="86406.695200000002"/>
    <x v="1"/>
    <n v="14855.5556"/>
    <x v="636"/>
    <x v="0"/>
    <m/>
  </r>
  <r>
    <d v="2023-05-02T01:06:15"/>
    <x v="12"/>
    <n v="6"/>
    <s v="HINCAPIE GALLEGO YEISON ANDRES"/>
    <x v="3"/>
    <x v="0"/>
    <n v="204"/>
    <n v="20.399999999999999"/>
    <n v="191.90883190883201"/>
    <m/>
    <n v="90954.415999999997"/>
    <x v="0"/>
    <n v="14855.5556"/>
    <x v="636"/>
    <x v="0"/>
    <m/>
  </r>
  <r>
    <d v="2023-05-02T01:06:15"/>
    <x v="12"/>
    <n v="7"/>
    <s v="LONDOO LOPERA DUVAN ANDRES"/>
    <x v="3"/>
    <x v="0"/>
    <n v="188"/>
    <n v="18.8"/>
    <n v="191.90883190883201"/>
    <m/>
    <n v="90954.415999999997"/>
    <x v="1"/>
    <n v="14855.5556"/>
    <x v="636"/>
    <x v="0"/>
    <m/>
  </r>
  <r>
    <d v="2023-05-02T01:06:15"/>
    <x v="12"/>
    <n v="17"/>
    <s v="FRANCO BRAVO JHOAN FERNANDO"/>
    <x v="0"/>
    <x v="0"/>
    <n v="158"/>
    <n v="17.5555555555556"/>
    <n v="172.71794871794901"/>
    <m/>
    <n v="81858.974400000006"/>
    <x v="0"/>
    <n v="14855.5556"/>
    <x v="636"/>
    <x v="0"/>
    <m/>
  </r>
  <r>
    <d v="2023-05-02T01:06:15"/>
    <x v="12"/>
    <n v="21"/>
    <s v="MONSALVE OCAMPO EDISON GUSTAVO"/>
    <x v="3"/>
    <x v="0"/>
    <n v="159"/>
    <n v="15.9"/>
    <n v="191.90883190883201"/>
    <m/>
    <n v="90954.415999999997"/>
    <x v="0"/>
    <n v="14855.5556"/>
    <x v="636"/>
    <x v="0"/>
    <m/>
  </r>
  <r>
    <d v="2023-05-02T01:06:15"/>
    <x v="12"/>
    <n v="22"/>
    <s v="QUIRAMA CASTAEDA JHON JADER"/>
    <x v="0"/>
    <x v="0"/>
    <n v="158"/>
    <n v="17.5555555555556"/>
    <n v="172.71794871794901"/>
    <m/>
    <n v="81858.974400000006"/>
    <x v="1"/>
    <n v="14855.5556"/>
    <x v="636"/>
    <x v="0"/>
    <m/>
  </r>
  <r>
    <d v="2023-05-02T01:06:16"/>
    <x v="12"/>
    <n v="25"/>
    <s v="CIRO ALEXANDER"/>
    <x v="3"/>
    <x v="0"/>
    <n v="211"/>
    <n v="21.1"/>
    <n v="191.90883190883201"/>
    <m/>
    <n v="90954.415999999997"/>
    <x v="1"/>
    <n v="14855.5556"/>
    <x v="636"/>
    <x v="0"/>
    <m/>
  </r>
  <r>
    <d v="2023-05-02T01:06:16"/>
    <x v="12"/>
    <n v="26"/>
    <s v="ESPINOZA CHAVARRIA GUILLERMO LEON"/>
    <x v="3"/>
    <x v="0"/>
    <n v="209"/>
    <n v="20.9"/>
    <n v="191.90883190883201"/>
    <m/>
    <n v="90954.415999999997"/>
    <x v="0"/>
    <n v="14855.5556"/>
    <x v="636"/>
    <x v="0"/>
    <m/>
  </r>
  <r>
    <d v="2023-05-02T01:06:16"/>
    <x v="12"/>
    <n v="27"/>
    <s v="HOYOS HENAO SANTIAGO"/>
    <x v="3"/>
    <x v="0"/>
    <n v="220"/>
    <n v="22"/>
    <n v="191.90883190883201"/>
    <m/>
    <n v="90954.415999999997"/>
    <x v="0"/>
    <n v="14855.5556"/>
    <x v="636"/>
    <x v="0"/>
    <m/>
  </r>
  <r>
    <d v="2023-05-02T01:06:16"/>
    <x v="12"/>
    <n v="29"/>
    <s v="VERENZUELA MARTINEZ ALEXANDER"/>
    <x v="3"/>
    <x v="0"/>
    <n v="244"/>
    <n v="24.4"/>
    <n v="191.90883190883201"/>
    <m/>
    <n v="90954.415999999997"/>
    <x v="0"/>
    <n v="14855.5556"/>
    <x v="636"/>
    <x v="0"/>
    <m/>
  </r>
  <r>
    <d v="2023-05-02T01:06:16"/>
    <x v="12"/>
    <n v="30"/>
    <s v="RIVERA ANGEL"/>
    <x v="1"/>
    <x v="0"/>
    <n v="253"/>
    <n v="23"/>
    <n v="211.09971509971501"/>
    <m/>
    <n v="100049.8575"/>
    <x v="0"/>
    <n v="14855.5556"/>
    <x v="636"/>
    <x v="0"/>
    <m/>
  </r>
  <r>
    <d v="2023-05-02T01:06:17"/>
    <x v="12"/>
    <n v="31"/>
    <s v="DURANGO PAEZ GILDARDO"/>
    <x v="1"/>
    <x v="0"/>
    <n v="168"/>
    <n v="15.2727272727273"/>
    <n v="211.09971509971501"/>
    <s v="2 Descuentos (Usuarios desubicados) "/>
    <n v="100049.8575"/>
    <x v="0"/>
    <n v="14855.5556"/>
    <x v="636"/>
    <x v="0"/>
    <m/>
  </r>
  <r>
    <d v="2023-05-02T01:06:17"/>
    <x v="12"/>
    <n v="32"/>
    <s v="JIMENEZ HERNANDEZ ESTEBAN CAMILO"/>
    <x v="1"/>
    <x v="0"/>
    <n v="175"/>
    <n v="15.909090909090899"/>
    <n v="211.09971509971501"/>
    <m/>
    <n v="100049.8575"/>
    <x v="0"/>
    <n v="14855.5556"/>
    <x v="636"/>
    <x v="0"/>
    <m/>
  </r>
  <r>
    <d v="2023-05-02T01:06:17"/>
    <x v="12"/>
    <n v="33"/>
    <s v="VASQUEZ GARCIA ISMAEL DAVID"/>
    <x v="12"/>
    <x v="0"/>
    <n v="213"/>
    <n v="16.384615384615401"/>
    <n v="249.48148148148101"/>
    <m/>
    <n v="118240.74069999999"/>
    <x v="0"/>
    <n v="14855.5556"/>
    <x v="636"/>
    <x v="0"/>
    <m/>
  </r>
  <r>
    <d v="2023-05-02T01:06:17"/>
    <x v="12"/>
    <n v="34"/>
    <s v="LOPERA AGUDELO LUIS FRANCISCO"/>
    <x v="1"/>
    <x v="0"/>
    <n v="220"/>
    <n v="20"/>
    <n v="211.09971509971501"/>
    <m/>
    <n v="100049.8575"/>
    <x v="0"/>
    <n v="14855.5556"/>
    <x v="636"/>
    <x v="0"/>
    <m/>
  </r>
  <r>
    <d v="2023-05-02T01:06:17"/>
    <x v="12"/>
    <n v="36"/>
    <s v="MARTINEZ CHAVERRA LUIS NORBERTO"/>
    <x v="1"/>
    <x v="0"/>
    <n v="248"/>
    <n v="22.545454545454501"/>
    <n v="211.09971509971501"/>
    <m/>
    <n v="100049.8575"/>
    <x v="0"/>
    <n v="14855.5556"/>
    <x v="636"/>
    <x v="0"/>
    <m/>
  </r>
  <r>
    <d v="2023-05-02T01:06:18"/>
    <x v="12"/>
    <n v="40"/>
    <s v="LONDOO ORTIZ ARNOLD DAVID"/>
    <x v="3"/>
    <x v="0"/>
    <n v="203"/>
    <n v="20.3"/>
    <n v="191.90883190883201"/>
    <m/>
    <n v="90954.415999999997"/>
    <x v="0"/>
    <n v="14855.5556"/>
    <x v="636"/>
    <x v="0"/>
    <m/>
  </r>
  <r>
    <d v="2023-05-03T02:26:12"/>
    <x v="1"/>
    <n v="1"/>
    <s v="RUA DANIEL"/>
    <x v="0"/>
    <x v="0"/>
    <n v="149"/>
    <n v="16.5555555555556"/>
    <n v="221.33233082706801"/>
    <m/>
    <n v="106166.1654"/>
    <x v="0"/>
    <n v="15764.8649"/>
    <x v="637"/>
    <x v="0"/>
    <m/>
  </r>
  <r>
    <d v="2023-05-03T02:26:12"/>
    <x v="1"/>
    <n v="2"/>
    <s v="PINO YEISON"/>
    <x v="6"/>
    <x v="0"/>
    <n v="224"/>
    <n v="26.352941176470601"/>
    <n v="209.03609022556401"/>
    <s v="2 Descuentos (Conducts) "/>
    <n v="100268.0451"/>
    <x v="1"/>
    <n v="15764.8649"/>
    <x v="637"/>
    <x v="0"/>
    <m/>
  </r>
  <r>
    <d v="2023-05-03T02:26:12"/>
    <x v="1"/>
    <n v="3"/>
    <s v="CANO JIMENEZ ESNEIDER"/>
    <x v="0"/>
    <x v="0"/>
    <n v="163"/>
    <n v="18.1111111111111"/>
    <n v="221.33233082706801"/>
    <m/>
    <n v="106166.1654"/>
    <x v="0"/>
    <n v="15764.8649"/>
    <x v="637"/>
    <x v="0"/>
    <m/>
  </r>
  <r>
    <d v="2023-05-03T02:26:12"/>
    <x v="1"/>
    <n v="4"/>
    <s v="PUERTA BOJANERO JUAN CARLOS"/>
    <x v="0"/>
    <x v="0"/>
    <n v="224"/>
    <n v="24.8888888888889"/>
    <n v="221.33233082706801"/>
    <m/>
    <n v="106166.1654"/>
    <x v="0"/>
    <n v="15764.8649"/>
    <x v="637"/>
    <x v="0"/>
    <m/>
  </r>
  <r>
    <d v="2023-05-03T02:26:12"/>
    <x v="1"/>
    <n v="5"/>
    <s v="BERRIO POSADA ANGELA"/>
    <x v="0"/>
    <x v="0"/>
    <n v="186"/>
    <n v="20.6666666666667"/>
    <n v="221.33233082706801"/>
    <m/>
    <n v="106166.1654"/>
    <x v="1"/>
    <n v="15764.8649"/>
    <x v="637"/>
    <x v="0"/>
    <m/>
  </r>
  <r>
    <d v="2023-05-03T02:26:13"/>
    <x v="1"/>
    <n v="6"/>
    <s v="LONDOO URREGO DANIEL ANDRES"/>
    <x v="3"/>
    <x v="0"/>
    <n v="229"/>
    <n v="22.9"/>
    <n v="245.924812030075"/>
    <m/>
    <n v="117962.406"/>
    <x v="0"/>
    <n v="15764.8649"/>
    <x v="637"/>
    <x v="0"/>
    <m/>
  </r>
  <r>
    <d v="2023-05-03T02:26:13"/>
    <x v="1"/>
    <n v="7"/>
    <s v="DE OSSA TORRES CARLOS ANDRES"/>
    <x v="0"/>
    <x v="0"/>
    <n v="266"/>
    <n v="29.5555555555556"/>
    <n v="221.33233082706801"/>
    <m/>
    <n v="106166.1654"/>
    <x v="1"/>
    <n v="15764.8649"/>
    <x v="637"/>
    <x v="0"/>
    <m/>
  </r>
  <r>
    <d v="2023-05-03T02:26:13"/>
    <x v="1"/>
    <n v="8"/>
    <s v="VACA FIERRO ROBINSON"/>
    <x v="1"/>
    <x v="0"/>
    <n v="270"/>
    <n v="24.545454545454501"/>
    <n v="270.51729323308302"/>
    <s v="1 Descuento (Despachador fernando) "/>
    <n v="129758.64659999999"/>
    <x v="1"/>
    <n v="15764.8649"/>
    <x v="637"/>
    <x v="0"/>
    <m/>
  </r>
  <r>
    <d v="2023-05-03T02:26:13"/>
    <x v="1"/>
    <n v="9"/>
    <s v="LOPEZ CASTRILLON ANDRES FELIPE"/>
    <x v="0"/>
    <x v="0"/>
    <n v="251"/>
    <n v="27.8888888888889"/>
    <n v="221.33233082706801"/>
    <m/>
    <n v="106166.1654"/>
    <x v="0"/>
    <n v="15764.8649"/>
    <x v="637"/>
    <x v="0"/>
    <m/>
  </r>
  <r>
    <d v="2023-05-03T02:26:13"/>
    <x v="1"/>
    <n v="10"/>
    <s v="PATIO MARIVEL"/>
    <x v="4"/>
    <x v="0"/>
    <n v="182"/>
    <n v="26"/>
    <n v="172.14736842105299"/>
    <s v="1 Descuento (Jefe de ruta) "/>
    <n v="82573.684200000003"/>
    <x v="0"/>
    <n v="15764.8649"/>
    <x v="637"/>
    <x v="0"/>
    <m/>
  </r>
  <r>
    <d v="2023-05-03T02:26:13"/>
    <x v="9"/>
    <n v="11"/>
    <s v="GUTIERREZ LONDOO MELKIN HERNEY"/>
    <x v="3"/>
    <x v="0"/>
    <n v="244"/>
    <n v="24.4"/>
    <n v="245.924812030075"/>
    <m/>
    <n v="117962.406"/>
    <x v="0"/>
    <n v="15764.8649"/>
    <x v="637"/>
    <x v="0"/>
    <m/>
  </r>
  <r>
    <d v="2023-05-03T02:26:14"/>
    <x v="9"/>
    <n v="12"/>
    <s v="MORALES CASTAEDA JONNY EDISON"/>
    <x v="2"/>
    <x v="0"/>
    <n v="186"/>
    <n v="31"/>
    <n v="147.554887218045"/>
    <m/>
    <n v="70777.443599999999"/>
    <x v="0"/>
    <n v="15764.8649"/>
    <x v="637"/>
    <x v="0"/>
    <m/>
  </r>
  <r>
    <d v="2023-05-03T02:26:14"/>
    <x v="9"/>
    <n v="14"/>
    <s v="CARVAJAL SALAZAR HECTOR MARINO"/>
    <x v="3"/>
    <x v="0"/>
    <n v="216"/>
    <n v="21.6"/>
    <n v="245.924812030075"/>
    <s v="2 Descuentos (Propietarios) "/>
    <n v="117962.406"/>
    <x v="1"/>
    <n v="15764.8649"/>
    <x v="637"/>
    <x v="0"/>
    <m/>
  </r>
  <r>
    <d v="2023-05-03T02:26:14"/>
    <x v="9"/>
    <n v="16"/>
    <s v="BARRANTES GALLEGO DANIEL CAMILO"/>
    <x v="6"/>
    <x v="0"/>
    <n v="214"/>
    <n v="26.75"/>
    <n v="196.73984962406001"/>
    <m/>
    <n v="94369.924799999993"/>
    <x v="0"/>
    <n v="15764.8649"/>
    <x v="637"/>
    <x v="0"/>
    <m/>
  </r>
  <r>
    <d v="2023-05-03T02:26:14"/>
    <x v="9"/>
    <n v="17"/>
    <s v="FRANCO BRAVO JHOAN FERNANDO"/>
    <x v="3"/>
    <x v="0"/>
    <n v="207"/>
    <n v="20.7"/>
    <n v="245.924812030075"/>
    <s v="2 Descuentos (Usuarios desubicados) "/>
    <n v="117962.406"/>
    <x v="0"/>
    <n v="15764.8649"/>
    <x v="637"/>
    <x v="0"/>
    <m/>
  </r>
  <r>
    <d v="2023-05-03T02:26:15"/>
    <x v="9"/>
    <n v="18"/>
    <s v="MEJIA YEISON"/>
    <x v="0"/>
    <x v="0"/>
    <n v="244"/>
    <n v="27.1111111111111"/>
    <n v="221.33233082706801"/>
    <m/>
    <n v="106166.1654"/>
    <x v="0"/>
    <n v="15764.8649"/>
    <x v="637"/>
    <x v="0"/>
    <m/>
  </r>
  <r>
    <d v="2023-05-03T02:26:15"/>
    <x v="9"/>
    <n v="19"/>
    <s v="BERMUDEZ HERNAN"/>
    <x v="3"/>
    <x v="0"/>
    <n v="243"/>
    <n v="24.3"/>
    <n v="245.924812030075"/>
    <m/>
    <n v="117962.406"/>
    <x v="0"/>
    <n v="15764.8649"/>
    <x v="637"/>
    <x v="0"/>
    <m/>
  </r>
  <r>
    <d v="2023-05-03T02:26:15"/>
    <x v="9"/>
    <n v="20"/>
    <s v="TABORDA ROJAS DIEGO ALEJANDRO"/>
    <x v="0"/>
    <x v="0"/>
    <n v="230"/>
    <n v="25.5555555555556"/>
    <n v="221.33233082706801"/>
    <s v="1 Descuento (Despachadora Angela) "/>
    <n v="106166.1654"/>
    <x v="0"/>
    <n v="15764.8649"/>
    <x v="637"/>
    <x v="0"/>
    <m/>
  </r>
  <r>
    <d v="2023-05-03T02:26:16"/>
    <x v="9"/>
    <n v="21"/>
    <s v="MONSALVE OCAMPO EDISON GUSTAVO"/>
    <x v="0"/>
    <x v="0"/>
    <n v="231"/>
    <n v="25.6666666666667"/>
    <n v="221.33233082706801"/>
    <s v="2 Descuentos (Propietarios) "/>
    <n v="106166.1654"/>
    <x v="0"/>
    <n v="15764.8649"/>
    <x v="637"/>
    <x v="0"/>
    <m/>
  </r>
  <r>
    <d v="2023-05-03T02:26:16"/>
    <x v="9"/>
    <n v="22"/>
    <s v="QUIRAMA CASTAEDA JHON JADER"/>
    <x v="1"/>
    <x v="0"/>
    <n v="289"/>
    <n v="26.272727272727298"/>
    <n v="270.51729323308302"/>
    <m/>
    <n v="129758.64659999999"/>
    <x v="1"/>
    <n v="15764.8649"/>
    <x v="637"/>
    <x v="0"/>
    <m/>
  </r>
  <r>
    <d v="2023-05-03T02:26:16"/>
    <x v="9"/>
    <n v="25"/>
    <s v="CIRO ALEXANDER"/>
    <x v="6"/>
    <x v="0"/>
    <n v="230"/>
    <n v="28.75"/>
    <n v="196.73984962406001"/>
    <m/>
    <n v="94369.924799999993"/>
    <x v="1"/>
    <n v="15764.8649"/>
    <x v="637"/>
    <x v="0"/>
    <m/>
  </r>
  <r>
    <d v="2023-05-03T02:26:17"/>
    <x v="9"/>
    <n v="26"/>
    <s v="CIRO MARIN RODRIGO ALBERTO"/>
    <x v="0"/>
    <x v="0"/>
    <n v="203"/>
    <n v="22.5555555555556"/>
    <n v="221.33233082706801"/>
    <s v="2 Descuentos (Usuarios desubicados) "/>
    <n v="106166.1654"/>
    <x v="0"/>
    <n v="15764.8649"/>
    <x v="637"/>
    <x v="0"/>
    <m/>
  </r>
  <r>
    <d v="2023-05-03T02:26:17"/>
    <x v="9"/>
    <n v="27"/>
    <s v="DURANGO DAVID JOSE"/>
    <x v="0"/>
    <x v="0"/>
    <n v="289"/>
    <n v="32.1111111111111"/>
    <n v="221.33233082706801"/>
    <m/>
    <n v="106166.1654"/>
    <x v="0"/>
    <n v="15764.8649"/>
    <x v="637"/>
    <x v="0"/>
    <m/>
  </r>
  <r>
    <d v="2023-05-03T02:26:17"/>
    <x v="9"/>
    <n v="29"/>
    <s v="HURTADO MADRID JUAN ESTEBAN"/>
    <x v="0"/>
    <x v="0"/>
    <n v="248"/>
    <n v="27.5555555555556"/>
    <n v="221.33233082706801"/>
    <m/>
    <n v="106166.1654"/>
    <x v="0"/>
    <n v="15764.8649"/>
    <x v="637"/>
    <x v="0"/>
    <m/>
  </r>
  <r>
    <d v="2023-05-03T02:26:17"/>
    <x v="9"/>
    <n v="30"/>
    <s v="HINCAPIE GALLEGO YEISON ANDRES"/>
    <x v="0"/>
    <x v="0"/>
    <n v="215"/>
    <n v="23.8888888888889"/>
    <n v="221.33233082706801"/>
    <s v="1 Descuento (Despachadora Angela) "/>
    <n v="106166.1654"/>
    <x v="0"/>
    <n v="15764.8649"/>
    <x v="637"/>
    <x v="0"/>
    <m/>
  </r>
  <r>
    <d v="2023-05-03T02:26:18"/>
    <x v="1"/>
    <n v="31"/>
    <s v="DURANGO PAEZ GILDARDO"/>
    <x v="3"/>
    <x v="0"/>
    <n v="224"/>
    <n v="22.4"/>
    <n v="245.924812030075"/>
    <m/>
    <n v="117962.406"/>
    <x v="0"/>
    <n v="15764.8649"/>
    <x v="637"/>
    <x v="0"/>
    <m/>
  </r>
  <r>
    <d v="2023-05-03T02:26:18"/>
    <x v="1"/>
    <n v="32"/>
    <s v="JIMENEZ HERNANDEZ ESTEBAN CAMILO"/>
    <x v="0"/>
    <x v="0"/>
    <n v="234"/>
    <n v="26"/>
    <n v="221.33233082706801"/>
    <s v="2 Descuentos (Conduct y Propietario) "/>
    <n v="106166.1654"/>
    <x v="0"/>
    <n v="15764.8649"/>
    <x v="637"/>
    <x v="0"/>
    <m/>
  </r>
  <r>
    <d v="2023-05-03T02:26:19"/>
    <x v="1"/>
    <n v="33"/>
    <s v="VASQUEZ GARCIA ISMAEL DAVID"/>
    <x v="3"/>
    <x v="0"/>
    <n v="234"/>
    <n v="23.4"/>
    <n v="245.924812030075"/>
    <m/>
    <n v="117962.406"/>
    <x v="0"/>
    <n v="15764.8649"/>
    <x v="637"/>
    <x v="0"/>
    <m/>
  </r>
  <r>
    <d v="2023-05-03T02:26:19"/>
    <x v="1"/>
    <n v="34"/>
    <s v="ESPINOZA CHAVARRIA GUILLERMO LEON"/>
    <x v="3"/>
    <x v="3"/>
    <n v="212"/>
    <n v="21.2"/>
    <n v="245.924812030075"/>
    <s v="1 Descuento (Despachadora Isabel) "/>
    <n v="117962.406"/>
    <x v="0"/>
    <n v="15764.8649"/>
    <x v="637"/>
    <x v="0"/>
    <m/>
  </r>
  <r>
    <d v="2023-05-03T02:26:19"/>
    <x v="1"/>
    <n v="35"/>
    <s v="GARCIA DAVID WILSON ALBERTO"/>
    <x v="6"/>
    <x v="0"/>
    <n v="202"/>
    <n v="25.25"/>
    <n v="196.73984962406001"/>
    <m/>
    <n v="94369.924799999993"/>
    <x v="1"/>
    <n v="15764.8649"/>
    <x v="637"/>
    <x v="0"/>
    <m/>
  </r>
  <r>
    <d v="2023-05-03T02:26:20"/>
    <x v="1"/>
    <n v="36"/>
    <s v="MARTINEZ CHAVERRA LUIS NORBERTO"/>
    <x v="3"/>
    <x v="3"/>
    <n v="234"/>
    <n v="23.4"/>
    <n v="245.924812030075"/>
    <s v="2 Descuentos (Despachador fernando) "/>
    <n v="117962.406"/>
    <x v="0"/>
    <n v="15764.8649"/>
    <x v="637"/>
    <x v="0"/>
    <m/>
  </r>
  <r>
    <d v="2023-05-03T02:26:20"/>
    <x v="1"/>
    <n v="37"/>
    <s v="PIEDRAHITA MADRID SANTIAGO"/>
    <x v="3"/>
    <x v="3"/>
    <n v="207"/>
    <n v="20.7"/>
    <n v="245.924812030075"/>
    <m/>
    <n v="117962.406"/>
    <x v="1"/>
    <n v="15764.8649"/>
    <x v="637"/>
    <x v="0"/>
    <m/>
  </r>
  <r>
    <d v="2023-05-03T02:26:20"/>
    <x v="1"/>
    <n v="38"/>
    <s v="GRISALES VILLA DEIBY ALEJANDRO"/>
    <x v="0"/>
    <x v="0"/>
    <n v="245"/>
    <n v="27.2222222222222"/>
    <n v="221.33233082706801"/>
    <s v="1 Descuento (Conduct) "/>
    <n v="106166.1654"/>
    <x v="0"/>
    <n v="15764.8649"/>
    <x v="637"/>
    <x v="0"/>
    <m/>
  </r>
  <r>
    <d v="2023-05-03T02:26:21"/>
    <x v="1"/>
    <n v="39"/>
    <s v="HOYOS HENAO SANTIAGO"/>
    <x v="0"/>
    <x v="0"/>
    <n v="226"/>
    <n v="25.1111111111111"/>
    <n v="221.33233082706801"/>
    <m/>
    <n v="106166.1654"/>
    <x v="0"/>
    <n v="15764.8649"/>
    <x v="637"/>
    <x v="0"/>
    <m/>
  </r>
  <r>
    <d v="2023-05-03T02:26:21"/>
    <x v="1"/>
    <n v="40"/>
    <s v="OCAMPO OCAMPO ANTONIO JOSE"/>
    <x v="1"/>
    <x v="3"/>
    <n v="272"/>
    <n v="24.727272727272702"/>
    <n v="270.51729323308302"/>
    <m/>
    <n v="129758.64659999999"/>
    <x v="0"/>
    <n v="15764.8649"/>
    <x v="637"/>
    <x v="0"/>
    <m/>
  </r>
  <r>
    <d v="2023-05-03T02:26:21"/>
    <x v="1"/>
    <n v="41"/>
    <s v="LONDOO LOPERA DUVAN ANDRES"/>
    <x v="3"/>
    <x v="0"/>
    <n v="254"/>
    <n v="25.4"/>
    <n v="245.924812030075"/>
    <m/>
    <n v="117962.406"/>
    <x v="1"/>
    <n v="15764.8649"/>
    <x v="637"/>
    <x v="0"/>
    <m/>
  </r>
  <r>
    <d v="2023-05-04T02:03:46"/>
    <x v="9"/>
    <n v="1"/>
    <s v="RUA DANIEL"/>
    <x v="4"/>
    <x v="0"/>
    <n v="147"/>
    <n v="21"/>
    <n v="168.94594594594599"/>
    <m/>
    <n v="80972.972999999998"/>
    <x v="0"/>
    <n v="14152.631600000001"/>
    <x v="638"/>
    <x v="0"/>
    <m/>
  </r>
  <r>
    <d v="2023-05-04T02:03:47"/>
    <x v="9"/>
    <n v="2"/>
    <s v="PINO YEISON"/>
    <x v="1"/>
    <x v="0"/>
    <n v="276"/>
    <n v="25.090909090909101"/>
    <n v="265.48648648648702"/>
    <s v="1 Descuento (Jefe de ruta) "/>
    <n v="127243.2432"/>
    <x v="1"/>
    <n v="14152.631600000001"/>
    <x v="638"/>
    <x v="0"/>
    <m/>
  </r>
  <r>
    <d v="2023-05-04T02:03:47"/>
    <x v="9"/>
    <n v="3"/>
    <s v="CANO JIMENEZ ESNEIDER"/>
    <x v="0"/>
    <x v="0"/>
    <n v="221"/>
    <n v="24.5555555555556"/>
    <n v="217.216216216216"/>
    <m/>
    <n v="104108.1081"/>
    <x v="0"/>
    <n v="14152.631600000001"/>
    <x v="638"/>
    <x v="0"/>
    <m/>
  </r>
  <r>
    <d v="2023-05-04T02:03:47"/>
    <x v="9"/>
    <n v="4"/>
    <s v="PUERTA BOJANERO JUAN CARLOS"/>
    <x v="0"/>
    <x v="0"/>
    <n v="183"/>
    <n v="20.3333333333333"/>
    <n v="217.216216216216"/>
    <m/>
    <n v="104108.1081"/>
    <x v="0"/>
    <n v="14152.631600000001"/>
    <x v="638"/>
    <x v="0"/>
    <m/>
  </r>
  <r>
    <d v="2023-05-04T02:03:48"/>
    <x v="9"/>
    <n v="5"/>
    <s v="BERRIO POSADA ANGELA"/>
    <x v="6"/>
    <x v="0"/>
    <n v="200"/>
    <n v="25"/>
    <n v="193.08108108108101"/>
    <m/>
    <n v="92540.540500000003"/>
    <x v="1"/>
    <n v="14152.631600000001"/>
    <x v="638"/>
    <x v="0"/>
    <m/>
  </r>
  <r>
    <d v="2023-05-04T02:03:48"/>
    <x v="9"/>
    <n v="6"/>
    <s v="LONDOO URREGO DANIEL ANDRES"/>
    <x v="3"/>
    <x v="0"/>
    <n v="242"/>
    <n v="24.2"/>
    <n v="241.35135135135101"/>
    <m/>
    <n v="115675.67570000001"/>
    <x v="0"/>
    <n v="14152.631600000001"/>
    <x v="638"/>
    <x v="0"/>
    <m/>
  </r>
  <r>
    <d v="2023-05-04T02:03:48"/>
    <x v="9"/>
    <n v="7"/>
    <s v="DE OSSA TORRES CARLOS ANDRES"/>
    <x v="0"/>
    <x v="0"/>
    <n v="200"/>
    <n v="22.2222222222222"/>
    <n v="217.216216216216"/>
    <m/>
    <n v="104108.1081"/>
    <x v="1"/>
    <n v="14152.631600000001"/>
    <x v="638"/>
    <x v="0"/>
    <m/>
  </r>
  <r>
    <d v="2023-05-04T02:03:49"/>
    <x v="9"/>
    <n v="8"/>
    <s v="VACA FIERRO ROBINSON"/>
    <x v="1"/>
    <x v="0"/>
    <n v="272"/>
    <n v="24.727272727272702"/>
    <n v="265.48648648648702"/>
    <s v="2 Descuentos (Despachadora Angela y Usuario desubicado) "/>
    <n v="127243.2432"/>
    <x v="1"/>
    <n v="14152.631600000001"/>
    <x v="638"/>
    <x v="0"/>
    <m/>
  </r>
  <r>
    <d v="2023-05-04T02:03:49"/>
    <x v="9"/>
    <n v="9"/>
    <s v="LOPEZ CASTRILLON ANDRES FELIPE"/>
    <x v="0"/>
    <x v="0"/>
    <n v="215"/>
    <n v="23.8888888888889"/>
    <n v="217.216216216216"/>
    <m/>
    <n v="104108.1081"/>
    <x v="0"/>
    <n v="14152.631600000001"/>
    <x v="638"/>
    <x v="0"/>
    <m/>
  </r>
  <r>
    <d v="2023-05-04T02:03:49"/>
    <x v="9"/>
    <n v="10"/>
    <s v="PATIO MARIVEL"/>
    <x v="6"/>
    <x v="0"/>
    <n v="191"/>
    <n v="23.875"/>
    <n v="193.08108108108101"/>
    <s v="2 Descuentos (Conduct y Jefe de ruta)"/>
    <n v="92540.540500000003"/>
    <x v="0"/>
    <n v="14152.631600000001"/>
    <x v="638"/>
    <x v="0"/>
    <m/>
  </r>
  <r>
    <d v="2023-05-04T02:03:49"/>
    <x v="1"/>
    <n v="11"/>
    <s v="GUTIERREZ LONDOO MELKIN HERNEY"/>
    <x v="1"/>
    <x v="3"/>
    <n v="263"/>
    <n v="23.909090909090899"/>
    <n v="265.48648648648702"/>
    <s v="11 Descuentos (Usuarios desubicados y Transbordo) "/>
    <n v="127243.2432"/>
    <x v="0"/>
    <n v="14152.631600000001"/>
    <x v="638"/>
    <x v="0"/>
    <m/>
  </r>
  <r>
    <d v="2023-05-04T02:03:50"/>
    <x v="1"/>
    <n v="13"/>
    <s v="DAVILA VELEZ JHON ESTIVEN"/>
    <x v="0"/>
    <x v="0"/>
    <n v="186"/>
    <n v="20.6666666666667"/>
    <n v="217.216216216216"/>
    <m/>
    <n v="104108.1081"/>
    <x v="0"/>
    <n v="14152.631600000001"/>
    <x v="638"/>
    <x v="0"/>
    <m/>
  </r>
  <r>
    <d v="2023-05-04T02:03:50"/>
    <x v="1"/>
    <n v="14"/>
    <s v="CARVAJAL SALAZAR HECTOR MARINO"/>
    <x v="1"/>
    <x v="0"/>
    <n v="205"/>
    <n v="18.636363636363601"/>
    <n v="265.48648648648702"/>
    <s v="ARNOLD LONDOO Realiz 3 viajes donde moviliz 35 Usuarios "/>
    <n v="127243.2432"/>
    <x v="1"/>
    <n v="14152.631600000001"/>
    <x v="638"/>
    <x v="0"/>
    <m/>
  </r>
  <r>
    <d v="2023-05-04T02:03:50"/>
    <x v="1"/>
    <n v="16"/>
    <s v="BARRANTES GALLEGO DANIEL CAMILO"/>
    <x v="2"/>
    <x v="0"/>
    <n v="161"/>
    <n v="26.8333333333333"/>
    <n v="144.81081081081101"/>
    <m/>
    <n v="69405.405400000003"/>
    <x v="0"/>
    <n v="14152.631600000001"/>
    <x v="638"/>
    <x v="0"/>
    <m/>
  </r>
  <r>
    <d v="2023-05-04T02:03:50"/>
    <x v="1"/>
    <n v="17"/>
    <s v="FRANCO BRAVO JHOAN FERNANDO"/>
    <x v="1"/>
    <x v="0"/>
    <n v="254"/>
    <n v="23.090909090909101"/>
    <n v="265.48648648648702"/>
    <m/>
    <n v="127243.2432"/>
    <x v="0"/>
    <n v="14152.631600000001"/>
    <x v="638"/>
    <x v="0"/>
    <m/>
  </r>
  <r>
    <d v="2023-05-04T02:03:51"/>
    <x v="1"/>
    <n v="18"/>
    <s v="LOZADA NAVARRO FERNANDO RAFAEL"/>
    <x v="6"/>
    <x v="0"/>
    <n v="207"/>
    <n v="25.875"/>
    <n v="193.08108108108101"/>
    <s v="1 Descuento (Usuario desubicado) "/>
    <n v="92540.540500000003"/>
    <x v="0"/>
    <n v="14152.631600000001"/>
    <x v="638"/>
    <x v="0"/>
    <m/>
  </r>
  <r>
    <d v="2023-05-04T02:03:51"/>
    <x v="1"/>
    <n v="19"/>
    <s v="BERMUDEZ HERNAN"/>
    <x v="5"/>
    <x v="0"/>
    <n v="18"/>
    <n v="18"/>
    <n v="24.135135135135101"/>
    <m/>
    <n v="11567.5676"/>
    <x v="0"/>
    <n v="14152.631600000001"/>
    <x v="638"/>
    <x v="0"/>
    <m/>
  </r>
  <r>
    <d v="2023-05-04T02:03:51"/>
    <x v="1"/>
    <n v="20"/>
    <s v="HURTADO MADRID JUAN ESTEBAN"/>
    <x v="0"/>
    <x v="0"/>
    <n v="230"/>
    <n v="25.5555555555556"/>
    <n v="217.216216216216"/>
    <m/>
    <n v="104108.1081"/>
    <x v="0"/>
    <n v="14152.631600000001"/>
    <x v="638"/>
    <x v="0"/>
    <m/>
  </r>
  <r>
    <d v="2023-05-04T02:03:51"/>
    <x v="1"/>
    <n v="21"/>
    <s v="MONSALVE OCAMPO EDISON GUSTAVO"/>
    <x v="3"/>
    <x v="0"/>
    <n v="252"/>
    <n v="25.2"/>
    <n v="241.35135135135101"/>
    <s v="2 Descuentos (Propietario y Conduct)"/>
    <n v="115675.67570000001"/>
    <x v="0"/>
    <n v="14152.631600000001"/>
    <x v="638"/>
    <x v="0"/>
    <m/>
  </r>
  <r>
    <d v="2023-05-04T02:03:52"/>
    <x v="1"/>
    <n v="22"/>
    <s v="QUIRAMA CASTAEDA JHON JADER"/>
    <x v="1"/>
    <x v="0"/>
    <n v="324"/>
    <n v="29.454545454545499"/>
    <n v="265.48648648648702"/>
    <s v="2 Descuentos (Conducts) "/>
    <n v="127243.2432"/>
    <x v="1"/>
    <n v="14152.631600000001"/>
    <x v="638"/>
    <x v="0"/>
    <m/>
  </r>
  <r>
    <d v="2023-05-04T02:03:52"/>
    <x v="1"/>
    <n v="23"/>
    <s v="MEJIA YEISON"/>
    <x v="6"/>
    <x v="0"/>
    <n v="201"/>
    <n v="26.8"/>
    <n v="181.013513513514"/>
    <m/>
    <n v="86756.756800000003"/>
    <x v="2"/>
    <n v="14152.631600000001"/>
    <x v="638"/>
    <x v="0"/>
    <m/>
  </r>
  <r>
    <d v="2023-05-04T02:03:52"/>
    <x v="1"/>
    <n v="25"/>
    <s v="CIRO ALEXANDER"/>
    <x v="0"/>
    <x v="0"/>
    <n v="274"/>
    <n v="30.4444444444444"/>
    <n v="217.216216216216"/>
    <m/>
    <n v="104108.1081"/>
    <x v="1"/>
    <n v="14152.631600000001"/>
    <x v="638"/>
    <x v="0"/>
    <m/>
  </r>
  <r>
    <d v="2023-05-04T02:03:52"/>
    <x v="1"/>
    <n v="26"/>
    <s v="CIRO MARIN RODRIGO ALBERTO"/>
    <x v="6"/>
    <x v="3"/>
    <n v="177"/>
    <n v="20.823529411764699"/>
    <n v="205.14864864864899"/>
    <s v="3 Descuentos (Despachador fernando) "/>
    <n v="98324.324299999993"/>
    <x v="0"/>
    <n v="14152.631600000001"/>
    <x v="638"/>
    <x v="0"/>
    <m/>
  </r>
  <r>
    <d v="2023-05-04T02:03:52"/>
    <x v="1"/>
    <n v="27"/>
    <s v="DURANGO DAVID JOSE"/>
    <x v="6"/>
    <x v="0"/>
    <n v="238"/>
    <n v="29.75"/>
    <n v="193.08108108108101"/>
    <m/>
    <n v="92540.540500000003"/>
    <x v="0"/>
    <n v="14152.631600000001"/>
    <x v="638"/>
    <x v="0"/>
    <m/>
  </r>
  <r>
    <d v="2023-05-04T02:03:53"/>
    <x v="1"/>
    <n v="28"/>
    <s v="RIVERA ANGEL"/>
    <x v="6"/>
    <x v="0"/>
    <n v="214"/>
    <n v="26.75"/>
    <n v="193.08108108108101"/>
    <m/>
    <n v="92540.540500000003"/>
    <x v="0"/>
    <n v="14152.631600000001"/>
    <x v="638"/>
    <x v="0"/>
    <m/>
  </r>
  <r>
    <d v="2023-05-04T02:03:53"/>
    <x v="1"/>
    <n v="29"/>
    <s v="VERENZUELA MARTINEZ ALEXANDER"/>
    <x v="6"/>
    <x v="0"/>
    <n v="195"/>
    <n v="24.375"/>
    <n v="193.08108108108101"/>
    <m/>
    <n v="92540.540500000003"/>
    <x v="0"/>
    <n v="14152.631600000001"/>
    <x v="638"/>
    <x v="0"/>
    <m/>
  </r>
  <r>
    <d v="2023-05-04T02:03:53"/>
    <x v="1"/>
    <n v="30"/>
    <s v="HINCAPIE GALLEGO YEISON ANDRES"/>
    <x v="3"/>
    <x v="3"/>
    <n v="232"/>
    <n v="23.2"/>
    <n v="241.35135135135101"/>
    <m/>
    <n v="115675.67570000001"/>
    <x v="0"/>
    <n v="14152.631600000001"/>
    <x v="638"/>
    <x v="0"/>
    <m/>
  </r>
  <r>
    <d v="2023-05-04T02:03:53"/>
    <x v="9"/>
    <n v="31"/>
    <s v="DURANGO PAEZ GILDARDO"/>
    <x v="1"/>
    <x v="3"/>
    <n v="249"/>
    <n v="22.636363636363601"/>
    <n v="265.48648648648702"/>
    <s v="1 Descuento (Despachadora Angela) "/>
    <n v="127243.2432"/>
    <x v="0"/>
    <n v="14152.631600000001"/>
    <x v="638"/>
    <x v="0"/>
    <m/>
  </r>
  <r>
    <d v="2023-05-04T02:03:54"/>
    <x v="9"/>
    <n v="32"/>
    <s v="JIMENEZ HERNANDEZ ESTEBAN CAMILO"/>
    <x v="7"/>
    <x v="1"/>
    <n v="97"/>
    <n v="32.3333333333333"/>
    <n v="72.405405405405403"/>
    <s v="2 Descuentos (Usuarios desubicados) "/>
    <n v="34702.702700000002"/>
    <x v="0"/>
    <n v="14152.631600000001"/>
    <x v="638"/>
    <x v="0"/>
    <m/>
  </r>
  <r>
    <d v="2023-05-04T02:03:54"/>
    <x v="9"/>
    <n v="33"/>
    <s v="VASQUEZ GARCIA ISMAEL DAVID"/>
    <x v="3"/>
    <x v="3"/>
    <n v="201"/>
    <n v="20.100000000000001"/>
    <n v="241.35135135135101"/>
    <m/>
    <n v="115675.67570000001"/>
    <x v="0"/>
    <n v="14152.631600000001"/>
    <x v="638"/>
    <x v="0"/>
    <m/>
  </r>
  <r>
    <d v="2023-05-04T02:03:54"/>
    <x v="9"/>
    <n v="34"/>
    <s v="MONTOYA OSPINA GILBERTO ANTONIO"/>
    <x v="1"/>
    <x v="3"/>
    <n v="245"/>
    <n v="22.272727272727298"/>
    <n v="265.48648648648702"/>
    <m/>
    <n v="127243.2432"/>
    <x v="0"/>
    <n v="14152.631600000001"/>
    <x v="638"/>
    <x v="0"/>
    <m/>
  </r>
  <r>
    <d v="2023-05-04T02:03:54"/>
    <x v="9"/>
    <n v="35"/>
    <s v="TABORDA ROJAS DIEGO ALEJANDRO"/>
    <x v="3"/>
    <x v="0"/>
    <n v="308"/>
    <n v="30.8"/>
    <n v="241.35135135135101"/>
    <m/>
    <n v="115675.67570000001"/>
    <x v="1"/>
    <n v="14152.631600000001"/>
    <x v="638"/>
    <x v="0"/>
    <m/>
  </r>
  <r>
    <d v="2023-05-04T02:03:54"/>
    <x v="9"/>
    <n v="36"/>
    <s v="MARTINEZ CHAVERRA LUIS NORBERTO"/>
    <x v="6"/>
    <x v="0"/>
    <n v="195"/>
    <n v="24.375"/>
    <n v="193.08108108108101"/>
    <m/>
    <n v="92540.540500000003"/>
    <x v="0"/>
    <n v="14152.631600000001"/>
    <x v="638"/>
    <x v="0"/>
    <m/>
  </r>
  <r>
    <d v="2023-05-04T02:03:55"/>
    <x v="9"/>
    <n v="37"/>
    <s v="PIEDRAHITA MADRID SANTIAGO"/>
    <x v="4"/>
    <x v="0"/>
    <n v="169"/>
    <n v="24.1428571428571"/>
    <n v="168.94594594594599"/>
    <m/>
    <n v="80972.972999999998"/>
    <x v="1"/>
    <n v="14152.631600000001"/>
    <x v="638"/>
    <x v="0"/>
    <m/>
  </r>
  <r>
    <d v="2023-05-04T02:03:55"/>
    <x v="9"/>
    <n v="38"/>
    <s v="GRISALES VILLA DEIBY ALEJANDRO"/>
    <x v="4"/>
    <x v="0"/>
    <n v="160"/>
    <n v="22.8571428571429"/>
    <n v="168.94594594594599"/>
    <m/>
    <n v="80972.972999999998"/>
    <x v="0"/>
    <n v="14152.631600000001"/>
    <x v="638"/>
    <x v="0"/>
    <m/>
  </r>
  <r>
    <d v="2023-05-04T02:03:55"/>
    <x v="9"/>
    <n v="39"/>
    <s v="TABORDA LEIDY"/>
    <x v="0"/>
    <x v="3"/>
    <n v="192"/>
    <n v="21.3333333333333"/>
    <n v="217.216216216216"/>
    <s v="SANTIAGO HENAO Realiz 2 viajes donde moviliz 35 Usuarios, 3 Descuentos (Usuarios desubicados y Propietario) "/>
    <n v="104108.1081"/>
    <x v="0"/>
    <n v="14152.631600000001"/>
    <x v="638"/>
    <x v="0"/>
    <m/>
  </r>
  <r>
    <d v="2023-05-04T02:03:55"/>
    <x v="9"/>
    <n v="40"/>
    <s v="OCAMPO OCAMPO ANTONIO JOSE"/>
    <x v="0"/>
    <x v="0"/>
    <n v="213"/>
    <n v="23.6666666666667"/>
    <n v="217.216216216216"/>
    <m/>
    <n v="104108.1081"/>
    <x v="0"/>
    <n v="14152.631600000001"/>
    <x v="638"/>
    <x v="0"/>
    <m/>
  </r>
  <r>
    <d v="2023-05-04T02:03:55"/>
    <x v="9"/>
    <n v="41"/>
    <s v="GARCIA DAVID WILSON ALBERTO"/>
    <x v="1"/>
    <x v="3"/>
    <n v="230"/>
    <n v="20.909090909090899"/>
    <n v="265.48648648648702"/>
    <s v="1 Descuento (Conduct) "/>
    <n v="127243.2432"/>
    <x v="1"/>
    <n v="14152.631600000001"/>
    <x v="638"/>
    <x v="0"/>
    <m/>
  </r>
  <r>
    <d v="2023-05-05T01:19:01"/>
    <x v="1"/>
    <n v="1"/>
    <s v="RUA DANIEL"/>
    <x v="2"/>
    <x v="0"/>
    <n v="134"/>
    <n v="20.615384615384599"/>
    <n v="154.23456790123501"/>
    <m/>
    <n v="73867.284"/>
    <x v="0"/>
    <n v="13386.8421"/>
    <x v="639"/>
    <x v="0"/>
    <m/>
  </r>
  <r>
    <d v="2023-05-05T01:19:02"/>
    <x v="1"/>
    <n v="2"/>
    <s v="PINO YEISON"/>
    <x v="1"/>
    <x v="0"/>
    <n v="273"/>
    <n v="24.818181818181799"/>
    <n v="261.01234567901201"/>
    <m/>
    <n v="125006.1728"/>
    <x v="1"/>
    <n v="13386.8421"/>
    <x v="639"/>
    <x v="0"/>
    <m/>
  </r>
  <r>
    <d v="2023-05-05T01:19:03"/>
    <x v="1"/>
    <n v="3"/>
    <s v="ESPINOZA CHAVARRIA GUILLERMO LEON"/>
    <x v="6"/>
    <x v="0"/>
    <n v="156"/>
    <n v="19.5"/>
    <n v="189.82716049382699"/>
    <m/>
    <n v="90913.580199999997"/>
    <x v="0"/>
    <n v="13386.8421"/>
    <x v="639"/>
    <x v="0"/>
    <m/>
  </r>
  <r>
    <d v="2023-05-05T01:19:03"/>
    <x v="1"/>
    <n v="4"/>
    <s v="JIMENEZ HERNANDEZ ESTEBAN CAMILO"/>
    <x v="10"/>
    <x v="0"/>
    <n v="114"/>
    <n v="25.3333333333333"/>
    <n v="106.777777777778"/>
    <m/>
    <n v="51138.888899999998"/>
    <x v="0"/>
    <n v="13386.8421"/>
    <x v="639"/>
    <x v="0"/>
    <m/>
  </r>
  <r>
    <d v="2023-05-05T01:19:03"/>
    <x v="1"/>
    <n v="5"/>
    <s v="BERRIO POSADA ANGELA"/>
    <x v="0"/>
    <x v="1"/>
    <n v="247"/>
    <n v="27.4444444444444"/>
    <n v="213.555555555556"/>
    <s v="Se descuenta el viaje de 7 40 am ya que NO espera el tiempo indicado en el paradero, 4 Descuentos (Transbordo) "/>
    <n v="102277.7778"/>
    <x v="1"/>
    <n v="13386.8421"/>
    <x v="639"/>
    <x v="0"/>
    <m/>
  </r>
  <r>
    <d v="2023-05-05T01:19:04"/>
    <x v="1"/>
    <n v="6"/>
    <s v="LONDOO URREGO DANIEL ANDRES"/>
    <x v="3"/>
    <x v="0"/>
    <n v="196"/>
    <n v="19.600000000000001"/>
    <n v="237.28395061728401"/>
    <m/>
    <n v="113641.97530000001"/>
    <x v="0"/>
    <n v="13386.8421"/>
    <x v="639"/>
    <x v="0"/>
    <m/>
  </r>
  <r>
    <d v="2023-05-05T01:19:04"/>
    <x v="1"/>
    <n v="7"/>
    <s v="DE OSSA TORRES CARLOS ANDRES"/>
    <x v="3"/>
    <x v="0"/>
    <n v="200"/>
    <n v="20"/>
    <n v="237.28395061728401"/>
    <m/>
    <n v="113641.97530000001"/>
    <x v="1"/>
    <n v="13386.8421"/>
    <x v="639"/>
    <x v="0"/>
    <m/>
  </r>
  <r>
    <d v="2023-05-05T01:19:04"/>
    <x v="1"/>
    <n v="8"/>
    <s v="VACA FIERRO ROBINSON"/>
    <x v="3"/>
    <x v="0"/>
    <n v="227"/>
    <n v="22.7"/>
    <n v="237.28395061728401"/>
    <m/>
    <n v="113641.97530000001"/>
    <x v="1"/>
    <n v="13386.8421"/>
    <x v="639"/>
    <x v="0"/>
    <m/>
  </r>
  <r>
    <d v="2023-05-05T01:19:05"/>
    <x v="1"/>
    <n v="9"/>
    <s v="LOPEZ CASTRILLON ANDRES FELIPE"/>
    <x v="2"/>
    <x v="3"/>
    <n v="165"/>
    <n v="25.384615384615401"/>
    <n v="154.23456790123501"/>
    <m/>
    <n v="73867.284"/>
    <x v="0"/>
    <n v="13386.8421"/>
    <x v="639"/>
    <x v="0"/>
    <m/>
  </r>
  <r>
    <d v="2023-05-05T01:19:05"/>
    <x v="1"/>
    <n v="10"/>
    <s v="PATIO MARIVEL"/>
    <x v="3"/>
    <x v="3"/>
    <n v="230"/>
    <n v="23"/>
    <n v="237.28395061728401"/>
    <s v="5 Descuentos (Conduct y Transbordo) "/>
    <n v="113641.97530000001"/>
    <x v="0"/>
    <n v="13386.8421"/>
    <x v="639"/>
    <x v="0"/>
    <m/>
  </r>
  <r>
    <d v="2023-05-05T01:19:05"/>
    <x v="9"/>
    <n v="11"/>
    <s v="LOZADA NAVARRO FERNANDO RAFAEL"/>
    <x v="0"/>
    <x v="0"/>
    <n v="212"/>
    <n v="23.5555555555556"/>
    <n v="213.555555555556"/>
    <m/>
    <n v="102277.7778"/>
    <x v="0"/>
    <n v="13386.8421"/>
    <x v="639"/>
    <x v="0"/>
    <m/>
  </r>
  <r>
    <d v="2023-05-05T01:19:06"/>
    <x v="9"/>
    <n v="12"/>
    <s v="MORALES CASTAEDA JONNY EDISON"/>
    <x v="3"/>
    <x v="0"/>
    <n v="210"/>
    <n v="21"/>
    <n v="237.28395061728401"/>
    <s v="7 Descuentos (Transbordo veh 38), Se descuenta el viaje de 8 19 am ya que NO espera el tiempo indicado en el paradero "/>
    <n v="113641.97530000001"/>
    <x v="0"/>
    <n v="13386.8421"/>
    <x v="639"/>
    <x v="0"/>
    <m/>
  </r>
  <r>
    <d v="2023-05-05T01:19:06"/>
    <x v="9"/>
    <n v="13"/>
    <s v="DAVILA VELEZ JHON ESTIVEN"/>
    <x v="0"/>
    <x v="0"/>
    <n v="211"/>
    <n v="23.4444444444444"/>
    <n v="213.555555555556"/>
    <m/>
    <n v="102277.7778"/>
    <x v="0"/>
    <n v="13386.8421"/>
    <x v="639"/>
    <x v="0"/>
    <m/>
  </r>
  <r>
    <d v="2023-05-05T01:19:06"/>
    <x v="9"/>
    <n v="14"/>
    <s v="LONDOO ORTIZ ARNOLD DAVID"/>
    <x v="3"/>
    <x v="3"/>
    <n v="222"/>
    <n v="22.2"/>
    <n v="237.28395061728401"/>
    <m/>
    <n v="113641.97530000001"/>
    <x v="1"/>
    <n v="13386.8421"/>
    <x v="639"/>
    <x v="0"/>
    <m/>
  </r>
  <r>
    <d v="2023-05-05T01:19:07"/>
    <x v="9"/>
    <n v="16"/>
    <s v="BARRANTES GALLEGO DANIEL CAMILO"/>
    <x v="11"/>
    <x v="0"/>
    <n v="64"/>
    <n v="25.6"/>
    <n v="59.320987654321002"/>
    <m/>
    <n v="28410.4938"/>
    <x v="0"/>
    <n v="13386.8421"/>
    <x v="639"/>
    <x v="0"/>
    <m/>
  </r>
  <r>
    <d v="2023-05-05T01:19:07"/>
    <x v="9"/>
    <n v="17"/>
    <s v="FRANCO BRAVO JHOAN FERNANDO"/>
    <x v="6"/>
    <x v="3"/>
    <n v="190"/>
    <n v="23.75"/>
    <n v="189.82716049382699"/>
    <s v="1 Descuento (Conduct) "/>
    <n v="90913.580199999997"/>
    <x v="0"/>
    <n v="13386.8421"/>
    <x v="639"/>
    <x v="0"/>
    <m/>
  </r>
  <r>
    <d v="2023-05-05T01:19:07"/>
    <x v="9"/>
    <n v="18"/>
    <s v="RENDON VIANA HUMBERTO DE JESUS"/>
    <x v="10"/>
    <x v="1"/>
    <n v="142"/>
    <n v="31.5555555555556"/>
    <n v="106.777777777778"/>
    <s v="Se descuenta el viaje de 8 10 am ya que NO espera el tiempo indicado en el paradero "/>
    <n v="51138.888899999998"/>
    <x v="0"/>
    <n v="13386.8421"/>
    <x v="639"/>
    <x v="0"/>
    <m/>
  </r>
  <r>
    <d v="2023-05-05T01:19:08"/>
    <x v="9"/>
    <n v="20"/>
    <s v="HURTADO MADRID JUAN ESTEBAN"/>
    <x v="4"/>
    <x v="0"/>
    <n v="183"/>
    <n v="26.1428571428571"/>
    <n v="166.09876543209899"/>
    <m/>
    <n v="79549.382700000002"/>
    <x v="0"/>
    <n v="13386.8421"/>
    <x v="639"/>
    <x v="0"/>
    <m/>
  </r>
  <r>
    <d v="2023-05-05T01:19:08"/>
    <x v="9"/>
    <n v="21"/>
    <s v="MONSALVE OCAMPO EDISON GUSTAVO"/>
    <x v="1"/>
    <x v="0"/>
    <n v="215"/>
    <n v="19.545454545454501"/>
    <n v="261.01234567901201"/>
    <s v="2 Descuentos (Conduct y Despachadora Angela) "/>
    <n v="125006.1728"/>
    <x v="0"/>
    <n v="13386.8421"/>
    <x v="639"/>
    <x v="0"/>
    <m/>
  </r>
  <r>
    <d v="2023-05-05T01:19:08"/>
    <x v="9"/>
    <n v="22"/>
    <s v="QUIRAMA CASTAEDA JHON JADER"/>
    <x v="1"/>
    <x v="0"/>
    <n v="228"/>
    <n v="20.727272727272702"/>
    <n v="261.01234567901201"/>
    <s v="2 Descuentos (Conduct y Propietario) "/>
    <n v="125006.1728"/>
    <x v="1"/>
    <n v="13386.8421"/>
    <x v="639"/>
    <x v="0"/>
    <m/>
  </r>
  <r>
    <d v="2023-05-05T01:19:09"/>
    <x v="9"/>
    <n v="23"/>
    <s v="MEJIA YEISON"/>
    <x v="3"/>
    <x v="0"/>
    <n v="239"/>
    <n v="23.9"/>
    <n v="237.28395061728401"/>
    <m/>
    <n v="113641.97530000001"/>
    <x v="2"/>
    <n v="13386.8421"/>
    <x v="639"/>
    <x v="0"/>
    <m/>
  </r>
  <r>
    <d v="2023-05-05T01:19:09"/>
    <x v="9"/>
    <n v="25"/>
    <s v="GRISALES VILLA JUAN DAVID"/>
    <x v="3"/>
    <x v="0"/>
    <n v="260"/>
    <n v="26"/>
    <n v="237.28395061728401"/>
    <m/>
    <n v="113641.97530000001"/>
    <x v="1"/>
    <n v="13386.8421"/>
    <x v="639"/>
    <x v="0"/>
    <m/>
  </r>
  <r>
    <d v="2023-05-05T01:19:09"/>
    <x v="9"/>
    <n v="26"/>
    <s v="CIRO MARIN RODRIGO ALBERTO"/>
    <x v="6"/>
    <x v="1"/>
    <n v="205"/>
    <n v="25.625"/>
    <n v="189.82716049382699"/>
    <m/>
    <n v="90913.580199999997"/>
    <x v="0"/>
    <n v="13386.8421"/>
    <x v="639"/>
    <x v="0"/>
    <m/>
  </r>
  <r>
    <d v="2023-05-05T01:19:10"/>
    <x v="9"/>
    <n v="27"/>
    <s v="HOYOS HENAO SANTIAGO"/>
    <x v="6"/>
    <x v="0"/>
    <n v="188"/>
    <n v="23.5"/>
    <n v="189.82716049382699"/>
    <m/>
    <n v="90913.580199999997"/>
    <x v="0"/>
    <n v="13386.8421"/>
    <x v="639"/>
    <x v="0"/>
    <m/>
  </r>
  <r>
    <d v="2023-05-05T01:19:10"/>
    <x v="9"/>
    <n v="28"/>
    <s v="RIVERA ANGEL"/>
    <x v="6"/>
    <x v="0"/>
    <n v="194"/>
    <n v="24.25"/>
    <n v="189.82716049382699"/>
    <s v="2 Descuentos (Despachadora Angela y Usuario Desubicado) "/>
    <n v="90913.580199999997"/>
    <x v="0"/>
    <n v="13386.8421"/>
    <x v="639"/>
    <x v="0"/>
    <m/>
  </r>
  <r>
    <d v="2023-05-05T01:19:10"/>
    <x v="9"/>
    <n v="29"/>
    <s v="VERENZUELA MARTINEZ ALEXANDER"/>
    <x v="2"/>
    <x v="0"/>
    <n v="177"/>
    <n v="29.5"/>
    <n v="142.37037037037001"/>
    <m/>
    <n v="68185.185200000007"/>
    <x v="0"/>
    <n v="13386.8421"/>
    <x v="639"/>
    <x v="0"/>
    <m/>
  </r>
  <r>
    <d v="2023-05-05T01:19:11"/>
    <x v="1"/>
    <n v="30"/>
    <s v="HINCAPIE GALLEGO YEISON ANDRES"/>
    <x v="3"/>
    <x v="3"/>
    <n v="284"/>
    <n v="28.4"/>
    <n v="237.28395061728401"/>
    <m/>
    <n v="113641.97530000001"/>
    <x v="0"/>
    <n v="13386.8421"/>
    <x v="639"/>
    <x v="0"/>
    <m/>
  </r>
  <r>
    <d v="2023-05-05T01:19:11"/>
    <x v="1"/>
    <n v="31"/>
    <s v="DURANGO PAEZ GILDARDO"/>
    <x v="3"/>
    <x v="0"/>
    <n v="219"/>
    <n v="21.9"/>
    <n v="237.28395061728401"/>
    <s v="2 Descuentos (Conducts) "/>
    <n v="113641.97530000001"/>
    <x v="0"/>
    <n v="13386.8421"/>
    <x v="639"/>
    <x v="0"/>
    <m/>
  </r>
  <r>
    <d v="2023-05-05T01:19:12"/>
    <x v="1"/>
    <n v="33"/>
    <s v="VASQUEZ GARCIA ISMAEL DAVID"/>
    <x v="9"/>
    <x v="3"/>
    <n v="280"/>
    <n v="23.3333333333333"/>
    <n v="284.74074074074099"/>
    <s v="2 Descuentos (Usuario desubicado y Despachador estiven) "/>
    <n v="136370.37040000001"/>
    <x v="0"/>
    <n v="13386.8421"/>
    <x v="639"/>
    <x v="0"/>
    <m/>
  </r>
  <r>
    <d v="2023-05-05T01:19:12"/>
    <x v="1"/>
    <n v="34"/>
    <s v="MONTOYA OSPINA GILBERTO ANTONIO"/>
    <x v="12"/>
    <x v="3"/>
    <n v="299"/>
    <n v="23"/>
    <n v="308.469135802469"/>
    <s v="3 Descuentos (Jefe de ruta y Despachador estiven) "/>
    <n v="147734.56789999999"/>
    <x v="0"/>
    <n v="13386.8421"/>
    <x v="639"/>
    <x v="0"/>
    <m/>
  </r>
  <r>
    <d v="2023-05-05T01:19:12"/>
    <x v="1"/>
    <n v="35"/>
    <s v="TABORDA ROJAS DIEGO ALEJANDRO"/>
    <x v="9"/>
    <x v="3"/>
    <n v="295"/>
    <n v="24.5833333333333"/>
    <n v="284.74074074074099"/>
    <s v="2 Descuentos (Usuarios desubicados) "/>
    <n v="136370.37040000001"/>
    <x v="1"/>
    <n v="13386.8421"/>
    <x v="639"/>
    <x v="0"/>
    <m/>
  </r>
  <r>
    <d v="2023-05-05T01:19:13"/>
    <x v="1"/>
    <n v="36"/>
    <s v="LOPERA AGUDELO LUIS FRANCISCO"/>
    <x v="0"/>
    <x v="0"/>
    <n v="197"/>
    <n v="21.8888888888889"/>
    <n v="213.555555555556"/>
    <m/>
    <n v="102277.7778"/>
    <x v="0"/>
    <n v="13386.8421"/>
    <x v="639"/>
    <x v="0"/>
    <m/>
  </r>
  <r>
    <d v="2023-05-05T01:19:13"/>
    <x v="1"/>
    <n v="37"/>
    <s v="PIEDRAHITA MADRID SANTIAGO"/>
    <x v="4"/>
    <x v="1"/>
    <n v="155"/>
    <n v="22.1428571428571"/>
    <n v="166.09876543209899"/>
    <s v="Se descuenta el viaje de 7 45 am ya que NO espera el tiempo indicado en el paradero, 5 Descuentos (Propietario) "/>
    <n v="79549.382700000002"/>
    <x v="1"/>
    <n v="13386.8421"/>
    <x v="639"/>
    <x v="0"/>
    <m/>
  </r>
  <r>
    <d v="2023-05-05T01:19:13"/>
    <x v="1"/>
    <n v="38"/>
    <s v="USUGA LONDOO CAMILO ANDRES"/>
    <x v="6"/>
    <x v="3"/>
    <n v="230"/>
    <n v="27.0588235294118"/>
    <n v="201.691358024691"/>
    <m/>
    <n v="96595.679000000004"/>
    <x v="0"/>
    <n v="13386.8421"/>
    <x v="639"/>
    <x v="0"/>
    <m/>
  </r>
  <r>
    <d v="2023-05-05T01:19:14"/>
    <x v="1"/>
    <n v="39"/>
    <s v="TABORDA LEIDY"/>
    <x v="6"/>
    <x v="1"/>
    <n v="180"/>
    <n v="22.5"/>
    <n v="189.82716049382699"/>
    <s v="1 Descuento (Usuario desubicado) "/>
    <n v="90913.580199999997"/>
    <x v="0"/>
    <n v="13386.8421"/>
    <x v="639"/>
    <x v="0"/>
    <m/>
  </r>
  <r>
    <d v="2023-05-05T01:19:14"/>
    <x v="1"/>
    <n v="40"/>
    <s v="OCAMPO OCAMPO ANTONIO JOSE"/>
    <x v="6"/>
    <x v="0"/>
    <n v="212"/>
    <n v="26.5"/>
    <n v="189.82716049382699"/>
    <m/>
    <n v="90913.580199999997"/>
    <x v="0"/>
    <n v="13386.8421"/>
    <x v="639"/>
    <x v="0"/>
    <m/>
  </r>
  <r>
    <d v="2023-05-05T01:19:14"/>
    <x v="1"/>
    <n v="41"/>
    <s v="LONDOO LOPERA DUVAN ANDRES"/>
    <x v="0"/>
    <x v="0"/>
    <n v="255"/>
    <n v="28.3333333333333"/>
    <n v="213.555555555556"/>
    <m/>
    <n v="102277.7778"/>
    <x v="1"/>
    <n v="13386.8421"/>
    <x v="639"/>
    <x v="0"/>
    <m/>
  </r>
  <r>
    <d v="2023-05-06T01:32:02"/>
    <x v="9"/>
    <n v="1"/>
    <s v="LOZADA NAVARRO FERNANDO RAFAEL"/>
    <x v="6"/>
    <x v="1"/>
    <n v="172"/>
    <n v="21.5"/>
    <n v="189.27500000000001"/>
    <s v="2 Descuentos (Conducts) "/>
    <n v="90637.5"/>
    <x v="0"/>
    <n v="14218.918900000001"/>
    <x v="640"/>
    <x v="0"/>
    <m/>
  </r>
  <r>
    <d v="2023-05-06T01:32:02"/>
    <x v="9"/>
    <n v="2"/>
    <s v="PINO YEISON"/>
    <x v="3"/>
    <x v="0"/>
    <n v="276"/>
    <n v="27.6"/>
    <n v="236.59375"/>
    <m/>
    <n v="113296.875"/>
    <x v="1"/>
    <n v="14218.918900000001"/>
    <x v="640"/>
    <x v="0"/>
    <m/>
  </r>
  <r>
    <d v="2023-05-06T01:32:02"/>
    <x v="9"/>
    <n v="3"/>
    <s v="CANO JIMENEZ ESNEIDER"/>
    <x v="6"/>
    <x v="0"/>
    <n v="213"/>
    <n v="26.625"/>
    <n v="189.27500000000001"/>
    <m/>
    <n v="90637.5"/>
    <x v="0"/>
    <n v="14218.918900000001"/>
    <x v="640"/>
    <x v="0"/>
    <m/>
  </r>
  <r>
    <d v="2023-05-06T01:32:03"/>
    <x v="9"/>
    <n v="4"/>
    <s v="PUERTA BOJANERO JUAN CARLOS"/>
    <x v="0"/>
    <x v="3"/>
    <n v="235"/>
    <n v="26.1111111111111"/>
    <n v="212.93437499999999"/>
    <m/>
    <n v="101967.1875"/>
    <x v="0"/>
    <n v="14218.918900000001"/>
    <x v="640"/>
    <x v="0"/>
    <m/>
  </r>
  <r>
    <d v="2023-05-06T01:32:03"/>
    <x v="9"/>
    <n v="6"/>
    <s v="LONDOO URREGO DANIEL ANDRES"/>
    <x v="3"/>
    <x v="0"/>
    <n v="193"/>
    <n v="19.3"/>
    <n v="236.59375"/>
    <s v="2 Descuentos (Jefe de ruta y Conduct) "/>
    <n v="113296.875"/>
    <x v="0"/>
    <n v="14218.918900000001"/>
    <x v="640"/>
    <x v="0"/>
    <m/>
  </r>
  <r>
    <d v="2023-05-06T01:32:03"/>
    <x v="9"/>
    <n v="7"/>
    <s v="DE OSSA TORRES CARLOS ANDRES"/>
    <x v="6"/>
    <x v="0"/>
    <n v="156"/>
    <n v="19.5"/>
    <n v="189.27500000000001"/>
    <m/>
    <n v="90637.5"/>
    <x v="1"/>
    <n v="14218.918900000001"/>
    <x v="640"/>
    <x v="0"/>
    <m/>
  </r>
  <r>
    <d v="2023-05-06T01:32:04"/>
    <x v="9"/>
    <n v="8"/>
    <s v="VACA FIERRO ROBINSON"/>
    <x v="0"/>
    <x v="1"/>
    <n v="256"/>
    <n v="28.4444444444444"/>
    <n v="212.93437499999999"/>
    <s v="3 Descuentos (Propietario y conducts) "/>
    <n v="101967.1875"/>
    <x v="1"/>
    <n v="14218.918900000001"/>
    <x v="640"/>
    <x v="0"/>
    <m/>
  </r>
  <r>
    <d v="2023-05-06T01:32:04"/>
    <x v="9"/>
    <n v="9"/>
    <s v="LOPEZ CASTRILLON ANDRES FELIPE"/>
    <x v="6"/>
    <x v="2"/>
    <n v="202"/>
    <n v="23.764705882352899"/>
    <n v="201.10468750000001"/>
    <s v="7 Descuentos (Incidente con Usuarios)"/>
    <n v="96302.343800000002"/>
    <x v="0"/>
    <n v="14218.918900000001"/>
    <x v="640"/>
    <x v="0"/>
    <m/>
  </r>
  <r>
    <d v="2023-05-06T01:32:05"/>
    <x v="9"/>
    <n v="10"/>
    <s v="PATIO MARIVEL"/>
    <x v="0"/>
    <x v="0"/>
    <n v="198"/>
    <n v="22"/>
    <n v="212.93437499999999"/>
    <s v="SANTIAGO HENAO Realiz 3 viajes donde moviliz 63 usuarios, 1 Descuento (Jefe de ruta) "/>
    <n v="101967.1875"/>
    <x v="0"/>
    <n v="14218.918900000001"/>
    <x v="640"/>
    <x v="0"/>
    <m/>
  </r>
  <r>
    <d v="2023-05-06T01:32:05"/>
    <x v="1"/>
    <n v="11"/>
    <s v="GUTIERREZ LONDOO MELKIN HERNEY"/>
    <x v="0"/>
    <x v="0"/>
    <n v="234"/>
    <n v="26"/>
    <n v="212.93437499999999"/>
    <m/>
    <n v="101967.1875"/>
    <x v="0"/>
    <n v="14218.918900000001"/>
    <x v="640"/>
    <x v="0"/>
    <m/>
  </r>
  <r>
    <d v="2023-05-06T01:32:06"/>
    <x v="1"/>
    <n v="12"/>
    <s v="MORALES CASTAEDA JONNY EDISON"/>
    <x v="1"/>
    <x v="3"/>
    <n v="238"/>
    <n v="21.636363636363601"/>
    <n v="260.25312500000001"/>
    <m/>
    <n v="124626.5625"/>
    <x v="0"/>
    <n v="14218.918900000001"/>
    <x v="640"/>
    <x v="0"/>
    <m/>
  </r>
  <r>
    <d v="2023-05-06T01:32:06"/>
    <x v="1"/>
    <n v="13"/>
    <s v="DAVILA VELEZ JHON ESTIVEN"/>
    <x v="0"/>
    <x v="0"/>
    <n v="203"/>
    <n v="22.5555555555556"/>
    <n v="212.93437499999999"/>
    <m/>
    <n v="101967.1875"/>
    <x v="0"/>
    <n v="14218.918900000001"/>
    <x v="640"/>
    <x v="0"/>
    <m/>
  </r>
  <r>
    <d v="2023-05-06T01:32:06"/>
    <x v="1"/>
    <n v="14"/>
    <s v="LONDOO LOPERA DUVAN ANDRES"/>
    <x v="1"/>
    <x v="3"/>
    <n v="239"/>
    <n v="21.727272727272702"/>
    <n v="260.25312500000001"/>
    <m/>
    <n v="124626.5625"/>
    <x v="1"/>
    <n v="14218.918900000001"/>
    <x v="640"/>
    <x v="0"/>
    <m/>
  </r>
  <r>
    <d v="2023-05-06T01:32:07"/>
    <x v="1"/>
    <n v="17"/>
    <s v="FRANCO BRAVO JHOAN FERNANDO"/>
    <x v="4"/>
    <x v="0"/>
    <n v="96"/>
    <n v="13.714285714285699"/>
    <n v="165.61562499999999"/>
    <m/>
    <n v="79307.8125"/>
    <x v="0"/>
    <n v="14218.918900000001"/>
    <x v="640"/>
    <x v="0"/>
    <m/>
  </r>
  <r>
    <d v="2023-05-06T01:32:07"/>
    <x v="1"/>
    <n v="18"/>
    <s v="RENDON VIANA HUMBERTO DE JESUS"/>
    <x v="0"/>
    <x v="0"/>
    <n v="209"/>
    <n v="23.2222222222222"/>
    <n v="212.93437499999999"/>
    <m/>
    <n v="101967.1875"/>
    <x v="0"/>
    <n v="14218.918900000001"/>
    <x v="640"/>
    <x v="0"/>
    <m/>
  </r>
  <r>
    <d v="2023-05-06T01:32:07"/>
    <x v="1"/>
    <n v="19"/>
    <s v="BERMUDEZ HERNAN"/>
    <x v="2"/>
    <x v="3"/>
    <n v="127"/>
    <n v="21.1666666666667"/>
    <n v="141.95625000000001"/>
    <s v="1 Descuento (Conduct) "/>
    <n v="67978.125"/>
    <x v="0"/>
    <n v="14218.918900000001"/>
    <x v="640"/>
    <x v="0"/>
    <m/>
  </r>
  <r>
    <d v="2023-05-06T01:32:08"/>
    <x v="1"/>
    <n v="20"/>
    <s v="HURTADO MADRID JUAN ESTEBAN"/>
    <x v="6"/>
    <x v="0"/>
    <n v="212"/>
    <n v="26.5"/>
    <n v="189.27500000000001"/>
    <s v="DAVID LONDOO Realiz 4 viajes donde moviliz 109 Usuarios"/>
    <n v="90637.5"/>
    <x v="0"/>
    <n v="14218.918900000001"/>
    <x v="640"/>
    <x v="0"/>
    <m/>
  </r>
  <r>
    <d v="2023-05-06T01:32:08"/>
    <x v="1"/>
    <n v="21"/>
    <s v="MONSALVE OCAMPO EDISON GUSTAVO"/>
    <x v="0"/>
    <x v="0"/>
    <n v="202"/>
    <n v="22.4444444444444"/>
    <n v="212.93437499999999"/>
    <s v="3 Descuentos (Conduct y Propietarios) "/>
    <n v="101967.1875"/>
    <x v="0"/>
    <n v="14218.918900000001"/>
    <x v="640"/>
    <x v="0"/>
    <m/>
  </r>
  <r>
    <d v="2023-05-06T01:32:08"/>
    <x v="1"/>
    <n v="22"/>
    <s v="QUIRAMA CASTAEDA JHON JADER"/>
    <x v="12"/>
    <x v="3"/>
    <n v="281"/>
    <n v="21.615384615384599"/>
    <n v="307.57187499999998"/>
    <s v="1 Descuento (Usuario desubicado)"/>
    <n v="147285.9375"/>
    <x v="1"/>
    <n v="14218.918900000001"/>
    <x v="640"/>
    <x v="0"/>
    <m/>
  </r>
  <r>
    <d v="2023-05-06T01:32:09"/>
    <x v="1"/>
    <n v="23"/>
    <s v="MEJIA YEISON"/>
    <x v="0"/>
    <x v="3"/>
    <n v="220"/>
    <n v="24.4444444444444"/>
    <n v="212.93437499999999"/>
    <s v="2 Descuentos (Usuarios desubicados) "/>
    <n v="101967.1875"/>
    <x v="2"/>
    <n v="14218.918900000001"/>
    <x v="640"/>
    <x v="0"/>
    <m/>
  </r>
  <r>
    <d v="2023-05-06T01:32:09"/>
    <x v="1"/>
    <n v="24"/>
    <s v="GRISALES VILLA DEIBY ALEJANDRO"/>
    <x v="0"/>
    <x v="0"/>
    <n v="181"/>
    <n v="20.1111111111111"/>
    <n v="212.93437499999999"/>
    <m/>
    <n v="101967.1875"/>
    <x v="0"/>
    <n v="14218.918900000001"/>
    <x v="640"/>
    <x v="0"/>
    <m/>
  </r>
  <r>
    <d v="2023-05-06T01:32:10"/>
    <x v="1"/>
    <n v="25"/>
    <s v="CIRO ALEXANDER"/>
    <x v="0"/>
    <x v="3"/>
    <n v="259"/>
    <n v="28.7777777777778"/>
    <n v="212.93437499999999"/>
    <m/>
    <n v="101967.1875"/>
    <x v="1"/>
    <n v="14218.918900000001"/>
    <x v="640"/>
    <x v="0"/>
    <m/>
  </r>
  <r>
    <d v="2023-05-06T01:32:10"/>
    <x v="1"/>
    <n v="26"/>
    <s v="CIRO MARIN RODRIGO ALBERTO"/>
    <x v="2"/>
    <x v="0"/>
    <n v="128"/>
    <n v="23.272727272727298"/>
    <n v="130.12656250000001"/>
    <s v="15 Descuentos (Incidente con Usuarios) "/>
    <n v="62313.281199999998"/>
    <x v="0"/>
    <n v="14218.918900000001"/>
    <x v="640"/>
    <x v="0"/>
    <m/>
  </r>
  <r>
    <d v="2023-05-06T01:32:10"/>
    <x v="1"/>
    <n v="28"/>
    <s v="RIVERA ANGEL"/>
    <x v="3"/>
    <x v="3"/>
    <n v="275"/>
    <n v="27.5"/>
    <n v="236.59375"/>
    <m/>
    <n v="113296.875"/>
    <x v="0"/>
    <n v="14218.918900000001"/>
    <x v="640"/>
    <x v="0"/>
    <m/>
  </r>
  <r>
    <d v="2023-05-06T01:32:11"/>
    <x v="1"/>
    <n v="29"/>
    <s v="VERENZUELA MARTINEZ ALEXANDER"/>
    <x v="0"/>
    <x v="0"/>
    <n v="251"/>
    <n v="27.8888888888889"/>
    <n v="212.93437499999999"/>
    <m/>
    <n v="101967.1875"/>
    <x v="0"/>
    <n v="14218.918900000001"/>
    <x v="640"/>
    <x v="0"/>
    <m/>
  </r>
  <r>
    <d v="2023-05-06T01:32:11"/>
    <x v="1"/>
    <n v="30"/>
    <s v="HINCAPIE GALLEGO YEISON ANDRES"/>
    <x v="0"/>
    <x v="3"/>
    <n v="203"/>
    <n v="22.5555555555556"/>
    <n v="212.93437499999999"/>
    <m/>
    <n v="101967.1875"/>
    <x v="0"/>
    <n v="14218.918900000001"/>
    <x v="640"/>
    <x v="0"/>
    <m/>
  </r>
  <r>
    <d v="2023-05-06T01:32:11"/>
    <x v="9"/>
    <n v="31"/>
    <s v="DURANGO PAEZ GILDARDO"/>
    <x v="0"/>
    <x v="3"/>
    <n v="209"/>
    <n v="23.2222222222222"/>
    <n v="212.93437499999999"/>
    <s v="3 Descuentos (Inividente con Usuarios) "/>
    <n v="101967.1875"/>
    <x v="0"/>
    <n v="14218.918900000001"/>
    <x v="640"/>
    <x v="0"/>
    <m/>
  </r>
  <r>
    <d v="2023-05-06T01:32:12"/>
    <x v="9"/>
    <n v="32"/>
    <s v="JIMENEZ HERNANDEZ ESTEBAN CAMILO"/>
    <x v="3"/>
    <x v="3"/>
    <n v="218"/>
    <n v="21.8"/>
    <n v="236.59375"/>
    <s v="1 Descuento (Transbordo) "/>
    <n v="113296.875"/>
    <x v="0"/>
    <n v="14218.918900000001"/>
    <x v="640"/>
    <x v="0"/>
    <m/>
  </r>
  <r>
    <d v="2023-05-06T01:32:12"/>
    <x v="9"/>
    <n v="33"/>
    <s v="VASQUEZ GARCIA ISMAEL DAVID"/>
    <x v="2"/>
    <x v="3"/>
    <n v="115"/>
    <n v="19.1666666666667"/>
    <n v="141.95625000000001"/>
    <m/>
    <n v="67978.125"/>
    <x v="0"/>
    <n v="14218.918900000001"/>
    <x v="640"/>
    <x v="0"/>
    <m/>
  </r>
  <r>
    <d v="2023-05-06T01:32:12"/>
    <x v="9"/>
    <n v="34"/>
    <s v="MONTOYA OSPINA GILBERTO ANTONIO"/>
    <x v="1"/>
    <x v="0"/>
    <n v="243"/>
    <n v="22.090909090909101"/>
    <n v="260.25312500000001"/>
    <m/>
    <n v="124626.5625"/>
    <x v="0"/>
    <n v="14218.918900000001"/>
    <x v="640"/>
    <x v="0"/>
    <m/>
  </r>
  <r>
    <d v="2023-05-06T01:32:13"/>
    <x v="9"/>
    <n v="35"/>
    <s v="TABORDA ROJAS DIEGO ALEJANDRO"/>
    <x v="6"/>
    <x v="0"/>
    <n v="206"/>
    <n v="25.75"/>
    <n v="189.27500000000001"/>
    <s v="1 Descuento (Usuario desubicado) "/>
    <n v="90637.5"/>
    <x v="1"/>
    <n v="14218.918900000001"/>
    <x v="640"/>
    <x v="0"/>
    <m/>
  </r>
  <r>
    <d v="2023-05-06T01:32:13"/>
    <x v="9"/>
    <n v="36"/>
    <s v="LOPERA AGUDELO LUIS FRANCISCO"/>
    <x v="0"/>
    <x v="3"/>
    <n v="214"/>
    <n v="23.7777777777778"/>
    <n v="212.93437499999999"/>
    <m/>
    <n v="101967.1875"/>
    <x v="0"/>
    <n v="14218.918900000001"/>
    <x v="640"/>
    <x v="0"/>
    <m/>
  </r>
  <r>
    <d v="2023-05-06T01:32:13"/>
    <x v="9"/>
    <n v="37"/>
    <s v="GRISALES VILLA JUAN DAVID"/>
    <x v="6"/>
    <x v="3"/>
    <n v="226"/>
    <n v="28.25"/>
    <n v="189.27500000000001"/>
    <m/>
    <n v="90637.5"/>
    <x v="1"/>
    <n v="14218.918900000001"/>
    <x v="640"/>
    <x v="0"/>
    <m/>
  </r>
  <r>
    <d v="2023-05-06T01:32:14"/>
    <x v="9"/>
    <n v="38"/>
    <s v="USUGA LONDOO CAMILO ANDRES"/>
    <x v="0"/>
    <x v="3"/>
    <n v="224"/>
    <n v="24.8888888888889"/>
    <n v="212.93437499999999"/>
    <s v="1 Descuento (Usuario desubicado) "/>
    <n v="101967.1875"/>
    <x v="0"/>
    <n v="14218.918900000001"/>
    <x v="640"/>
    <x v="0"/>
    <m/>
  </r>
  <r>
    <d v="2023-05-06T01:32:14"/>
    <x v="9"/>
    <n v="40"/>
    <s v="OCAMPO OCAMPO ANTONIO JOSE"/>
    <x v="0"/>
    <x v="0"/>
    <n v="266"/>
    <n v="29.5555555555556"/>
    <n v="212.93437499999999"/>
    <m/>
    <n v="101967.1875"/>
    <x v="0"/>
    <n v="14218.918900000001"/>
    <x v="640"/>
    <x v="0"/>
    <m/>
  </r>
  <r>
    <d v="2023-05-06T01:32:14"/>
    <x v="9"/>
    <n v="41"/>
    <s v="GARCIA DAVID WILSON ALBERTO"/>
    <x v="0"/>
    <x v="0"/>
    <n v="191"/>
    <n v="21.2222222222222"/>
    <n v="212.93437499999999"/>
    <m/>
    <n v="101967.1875"/>
    <x v="1"/>
    <n v="14218.918900000001"/>
    <x v="640"/>
    <x v="0"/>
    <m/>
  </r>
  <r>
    <d v="2023-05-07T02:52:59"/>
    <x v="1"/>
    <n v="1"/>
    <s v="LONDOO URREGO DANIEL ANDRES"/>
    <x v="6"/>
    <x v="3"/>
    <n v="150"/>
    <n v="18.75"/>
    <n v="191.44827586206901"/>
    <m/>
    <n v="91724.137900000002"/>
    <x v="0"/>
    <n v="15285.294099999999"/>
    <x v="641"/>
    <x v="0"/>
    <m/>
  </r>
  <r>
    <d v="2023-05-07T02:52:59"/>
    <x v="1"/>
    <n v="3"/>
    <s v="CANO JIMENEZ ESNEIDER"/>
    <x v="6"/>
    <x v="1"/>
    <n v="208"/>
    <n v="26"/>
    <n v="191.44827586206901"/>
    <s v="Se descuenta el viaje de 9 38 am ya que NO cumple con los tiempos dados por el Despachador"/>
    <n v="91724.137900000002"/>
    <x v="0"/>
    <n v="15285.294099999999"/>
    <x v="641"/>
    <x v="0"/>
    <m/>
  </r>
  <r>
    <d v="2023-05-07T02:53:00"/>
    <x v="1"/>
    <n v="4"/>
    <s v="PUERTA BOJANERO JUAN CARLOS"/>
    <x v="0"/>
    <x v="3"/>
    <n v="210"/>
    <n v="23.3333333333333"/>
    <n v="215.37931034482801"/>
    <m/>
    <n v="103189.65519999999"/>
    <x v="0"/>
    <n v="15285.294099999999"/>
    <x v="641"/>
    <x v="0"/>
    <m/>
  </r>
  <r>
    <d v="2023-05-07T02:53:00"/>
    <x v="1"/>
    <n v="6"/>
    <s v="LONDOO URREGO DANIEL ANDRES"/>
    <x v="0"/>
    <x v="3"/>
    <n v="221"/>
    <n v="24.5555555555556"/>
    <n v="215.37931034482801"/>
    <m/>
    <n v="103189.65519999999"/>
    <x v="0"/>
    <n v="15285.294099999999"/>
    <x v="641"/>
    <x v="0"/>
    <m/>
  </r>
  <r>
    <d v="2023-05-07T02:53:01"/>
    <x v="1"/>
    <n v="7"/>
    <s v="BERRIO POSADA ANGELA"/>
    <x v="0"/>
    <x v="3"/>
    <n v="230"/>
    <n v="25.5555555555556"/>
    <n v="215.37931034482801"/>
    <m/>
    <n v="103189.65519999999"/>
    <x v="1"/>
    <n v="15285.294099999999"/>
    <x v="641"/>
    <x v="0"/>
    <m/>
  </r>
  <r>
    <d v="2023-05-07T02:53:01"/>
    <x v="1"/>
    <n v="8"/>
    <s v="VACA FIERRO ROBINSON"/>
    <x v="0"/>
    <x v="3"/>
    <n v="219"/>
    <n v="24.3333333333333"/>
    <n v="215.37931034482801"/>
    <m/>
    <n v="103189.65519999999"/>
    <x v="1"/>
    <n v="15285.294099999999"/>
    <x v="641"/>
    <x v="0"/>
    <m/>
  </r>
  <r>
    <d v="2023-05-07T02:53:02"/>
    <x v="1"/>
    <n v="10"/>
    <s v="PATIO MARIVEL"/>
    <x v="6"/>
    <x v="0"/>
    <n v="189"/>
    <n v="23.625"/>
    <n v="191.44827586206901"/>
    <m/>
    <n v="91724.137900000002"/>
    <x v="0"/>
    <n v="15285.294099999999"/>
    <x v="641"/>
    <x v="0"/>
    <m/>
  </r>
  <r>
    <d v="2023-05-07T02:53:02"/>
    <x v="9"/>
    <n v="11"/>
    <s v="GUTIERREZ LONDOO MELKIN HERNEY"/>
    <x v="3"/>
    <x v="3"/>
    <n v="271"/>
    <n v="27.1"/>
    <n v="239.31034482758599"/>
    <m/>
    <n v="114655.1724"/>
    <x v="0"/>
    <n v="15285.294099999999"/>
    <x v="641"/>
    <x v="0"/>
    <m/>
  </r>
  <r>
    <d v="2023-05-07T02:53:02"/>
    <x v="9"/>
    <n v="12"/>
    <s v="MORALES CASTAEDA JONNY EDISON"/>
    <x v="2"/>
    <x v="0"/>
    <n v="144"/>
    <n v="24"/>
    <n v="143.586206896552"/>
    <m/>
    <n v="68793.103400000007"/>
    <x v="0"/>
    <n v="15285.294099999999"/>
    <x v="641"/>
    <x v="0"/>
    <m/>
  </r>
  <r>
    <d v="2023-05-07T02:53:03"/>
    <x v="9"/>
    <n v="13"/>
    <s v="DAVILA VELEZ JHON ESTIVEN"/>
    <x v="0"/>
    <x v="0"/>
    <n v="170"/>
    <n v="18.8888888888889"/>
    <n v="215.37931034482801"/>
    <m/>
    <n v="103189.65519999999"/>
    <x v="0"/>
    <n v="15285.294099999999"/>
    <x v="641"/>
    <x v="0"/>
    <m/>
  </r>
  <r>
    <d v="2023-05-07T02:53:03"/>
    <x v="9"/>
    <n v="14"/>
    <s v="CARVAJAL SALAZAR HECTOR MARINO"/>
    <x v="3"/>
    <x v="0"/>
    <n v="230"/>
    <n v="23"/>
    <n v="239.31034482758599"/>
    <m/>
    <n v="114655.1724"/>
    <x v="1"/>
    <n v="15285.294099999999"/>
    <x v="641"/>
    <x v="0"/>
    <m/>
  </r>
  <r>
    <d v="2023-05-07T02:53:04"/>
    <x v="9"/>
    <n v="17"/>
    <s v="LOZADA NAVARRO FERNANDO RAFAEL"/>
    <x v="0"/>
    <x v="0"/>
    <n v="194"/>
    <n v="21.5555555555556"/>
    <n v="215.37931034482801"/>
    <m/>
    <n v="103189.65519999999"/>
    <x v="0"/>
    <n v="15285.294099999999"/>
    <x v="641"/>
    <x v="0"/>
    <m/>
  </r>
  <r>
    <d v="2023-05-07T02:53:04"/>
    <x v="9"/>
    <n v="18"/>
    <s v="RENDON VIANA HUMBERTO DE JESUS"/>
    <x v="6"/>
    <x v="0"/>
    <n v="206"/>
    <n v="25.75"/>
    <n v="191.44827586206901"/>
    <m/>
    <n v="91724.137900000002"/>
    <x v="0"/>
    <n v="15285.294099999999"/>
    <x v="641"/>
    <x v="0"/>
    <m/>
  </r>
  <r>
    <d v="2023-05-07T02:53:05"/>
    <x v="9"/>
    <n v="19"/>
    <s v="BERMUDEZ HERNAN"/>
    <x v="6"/>
    <x v="1"/>
    <n v="192"/>
    <n v="24"/>
    <n v="191.44827586206901"/>
    <m/>
    <n v="91724.137900000002"/>
    <x v="0"/>
    <n v="15285.294099999999"/>
    <x v="641"/>
    <x v="0"/>
    <m/>
  </r>
  <r>
    <d v="2023-05-07T02:53:05"/>
    <x v="9"/>
    <n v="20"/>
    <s v="LONDOO CADAVID DAVID SANTIAGO"/>
    <x v="0"/>
    <x v="0"/>
    <n v="181"/>
    <n v="20.1111111111111"/>
    <n v="215.37931034482801"/>
    <m/>
    <n v="103189.65519999999"/>
    <x v="0"/>
    <n v="15285.294099999999"/>
    <x v="641"/>
    <x v="0"/>
    <m/>
  </r>
  <r>
    <d v="2023-05-07T02:53:05"/>
    <x v="9"/>
    <n v="21"/>
    <s v="MONSALVE OCAMPO EDISON GUSTAVO"/>
    <x v="0"/>
    <x v="3"/>
    <n v="198"/>
    <n v="22"/>
    <n v="215.37931034482801"/>
    <s v="3 Descuentos (Conduct y Propietarios) "/>
    <n v="103189.65519999999"/>
    <x v="0"/>
    <n v="15285.294099999999"/>
    <x v="641"/>
    <x v="0"/>
    <m/>
  </r>
  <r>
    <d v="2023-05-07T02:53:06"/>
    <x v="9"/>
    <n v="22"/>
    <s v="QUIRAMA CASTAEDA JHON JADER"/>
    <x v="6"/>
    <x v="3"/>
    <n v="184"/>
    <n v="23"/>
    <n v="191.44827586206901"/>
    <m/>
    <n v="91724.137900000002"/>
    <x v="1"/>
    <n v="15285.294099999999"/>
    <x v="641"/>
    <x v="0"/>
    <m/>
  </r>
  <r>
    <d v="2023-05-07T02:53:06"/>
    <x v="9"/>
    <n v="23"/>
    <s v="MEJIA YEISON"/>
    <x v="6"/>
    <x v="3"/>
    <n v="199"/>
    <n v="24.875"/>
    <n v="191.44827586206901"/>
    <m/>
    <n v="91724.137900000002"/>
    <x v="2"/>
    <n v="15285.294099999999"/>
    <x v="641"/>
    <x v="0"/>
    <m/>
  </r>
  <r>
    <d v="2023-05-07T02:53:06"/>
    <x v="9"/>
    <n v="24"/>
    <s v="GRISALES VILLA DEIBY ALEJANDRO"/>
    <x v="7"/>
    <x v="0"/>
    <n v="49"/>
    <n v="16.3333333333333"/>
    <n v="71.7931034482759"/>
    <m/>
    <n v="34396.551700000004"/>
    <x v="0"/>
    <n v="15285.294099999999"/>
    <x v="641"/>
    <x v="0"/>
    <m/>
  </r>
  <r>
    <d v="2023-05-07T02:53:07"/>
    <x v="9"/>
    <n v="25"/>
    <s v="CIRO ALEXANDER"/>
    <x v="1"/>
    <x v="3"/>
    <n v="293"/>
    <n v="26.636363636363601"/>
    <n v="263.241379310345"/>
    <s v="JUAN DAVID GRISALES Realiz 6 viajes donde moviliz 117 Usuarios "/>
    <n v="126120.6897"/>
    <x v="1"/>
    <n v="15285.294099999999"/>
    <x v="641"/>
    <x v="0"/>
    <m/>
  </r>
  <r>
    <d v="2023-05-07T02:53:07"/>
    <x v="9"/>
    <n v="26"/>
    <s v="CIRO MARIN RODRIGO ALBERTO"/>
    <x v="0"/>
    <x v="0"/>
    <n v="219"/>
    <n v="24.3333333333333"/>
    <n v="215.37931034482801"/>
    <m/>
    <n v="103189.65519999999"/>
    <x v="0"/>
    <n v="15285.294099999999"/>
    <x v="641"/>
    <x v="0"/>
    <m/>
  </r>
  <r>
    <d v="2023-05-07T02:53:07"/>
    <x v="9"/>
    <n v="27"/>
    <s v="DURANGO DAVID JOSE"/>
    <x v="6"/>
    <x v="0"/>
    <n v="215"/>
    <n v="26.875"/>
    <n v="191.44827586206901"/>
    <m/>
    <n v="91724.137900000002"/>
    <x v="0"/>
    <n v="15285.294099999999"/>
    <x v="641"/>
    <x v="0"/>
    <m/>
  </r>
  <r>
    <d v="2023-05-07T02:53:08"/>
    <x v="9"/>
    <n v="28"/>
    <s v="RIVERA ANGEL"/>
    <x v="6"/>
    <x v="3"/>
    <n v="192"/>
    <n v="24"/>
    <n v="191.44827586206901"/>
    <m/>
    <n v="91724.137900000002"/>
    <x v="0"/>
    <n v="15285.294099999999"/>
    <x v="641"/>
    <x v="0"/>
    <m/>
  </r>
  <r>
    <d v="2023-05-07T02:53:08"/>
    <x v="9"/>
    <n v="29"/>
    <s v="VERENZUELA MARTINEZ ALEXANDER"/>
    <x v="6"/>
    <x v="0"/>
    <n v="161"/>
    <n v="20.125"/>
    <n v="191.44827586206901"/>
    <m/>
    <n v="91724.137900000002"/>
    <x v="0"/>
    <n v="15285.294099999999"/>
    <x v="641"/>
    <x v="0"/>
    <m/>
  </r>
  <r>
    <d v="2023-05-07T02:53:08"/>
    <x v="9"/>
    <n v="30"/>
    <s v="HINCAPIE GALLEGO YEISON ANDRES"/>
    <x v="3"/>
    <x v="3"/>
    <n v="222"/>
    <n v="22.2"/>
    <n v="239.31034482758599"/>
    <m/>
    <n v="114655.1724"/>
    <x v="0"/>
    <n v="15285.294099999999"/>
    <x v="641"/>
    <x v="0"/>
    <m/>
  </r>
  <r>
    <d v="2023-05-07T02:53:09"/>
    <x v="1"/>
    <n v="31"/>
    <s v="DURANGO PAEZ GILDARDO"/>
    <x v="8"/>
    <x v="0"/>
    <n v="133"/>
    <n v="26.6"/>
    <n v="119.655172413793"/>
    <m/>
    <n v="57327.586199999998"/>
    <x v="0"/>
    <n v="15285.294099999999"/>
    <x v="641"/>
    <x v="0"/>
    <m/>
  </r>
  <r>
    <d v="2023-05-07T02:53:09"/>
    <x v="1"/>
    <n v="32"/>
    <s v="JIMENEZ HERNANDEZ ESTEBAN CAMILO"/>
    <x v="6"/>
    <x v="3"/>
    <n v="193"/>
    <n v="24.125"/>
    <n v="191.44827586206901"/>
    <s v="1 Descuento (Transbordo)"/>
    <n v="91724.137900000002"/>
    <x v="0"/>
    <n v="15285.294099999999"/>
    <x v="641"/>
    <x v="0"/>
    <m/>
  </r>
  <r>
    <d v="2023-05-07T02:53:09"/>
    <x v="1"/>
    <n v="33"/>
    <s v="VASQUEZ GARCIA ISMAEL DAVID"/>
    <x v="1"/>
    <x v="3"/>
    <n v="252"/>
    <n v="22.909090909090899"/>
    <n v="263.241379310345"/>
    <m/>
    <n v="126120.6897"/>
    <x v="0"/>
    <n v="15285.294099999999"/>
    <x v="641"/>
    <x v="0"/>
    <m/>
  </r>
  <r>
    <d v="2023-05-07T02:53:10"/>
    <x v="1"/>
    <n v="34"/>
    <s v="MONTOYA OSPINA GILBERTO ANTONIO"/>
    <x v="9"/>
    <x v="3"/>
    <n v="276"/>
    <n v="23"/>
    <n v="287.17241379310298"/>
    <m/>
    <n v="137586.20689999999"/>
    <x v="0"/>
    <n v="15285.294099999999"/>
    <x v="641"/>
    <x v="0"/>
    <m/>
  </r>
  <r>
    <d v="2023-05-07T02:53:10"/>
    <x v="1"/>
    <n v="36"/>
    <s v="MARTINEZ CHAVERRA LUIS NORBERTO"/>
    <x v="3"/>
    <x v="3"/>
    <n v="260"/>
    <n v="26"/>
    <n v="239.31034482758599"/>
    <m/>
    <n v="114655.1724"/>
    <x v="0"/>
    <n v="15285.294099999999"/>
    <x v="641"/>
    <x v="0"/>
    <m/>
  </r>
  <r>
    <d v="2023-05-07T02:53:10"/>
    <x v="1"/>
    <n v="37"/>
    <s v="TABORDA ROJAS DIEGO ALEJANDRO"/>
    <x v="8"/>
    <x v="0"/>
    <n v="166"/>
    <n v="33.200000000000003"/>
    <n v="119.655172413793"/>
    <m/>
    <n v="57327.586199999998"/>
    <x v="1"/>
    <n v="15285.294099999999"/>
    <x v="641"/>
    <x v="0"/>
    <m/>
  </r>
  <r>
    <d v="2023-05-07T02:53:11"/>
    <x v="1"/>
    <n v="38"/>
    <s v="USUGA LONDOO CAMILO ANDRES"/>
    <x v="0"/>
    <x v="3"/>
    <n v="242"/>
    <n v="26.8888888888889"/>
    <n v="215.37931034482801"/>
    <s v="1 Descuento (Usuario desubicado) "/>
    <n v="103189.65519999999"/>
    <x v="0"/>
    <n v="15285.294099999999"/>
    <x v="641"/>
    <x v="0"/>
    <m/>
  </r>
  <r>
    <d v="2023-05-07T02:53:11"/>
    <x v="1"/>
    <n v="40"/>
    <s v="OCAMPO OCAMPO ANTONIO JOSE"/>
    <x v="3"/>
    <x v="0"/>
    <n v="249"/>
    <n v="24.9"/>
    <n v="239.31034482758599"/>
    <m/>
    <n v="114655.1724"/>
    <x v="0"/>
    <n v="15285.294099999999"/>
    <x v="641"/>
    <x v="0"/>
    <m/>
  </r>
  <r>
    <d v="2023-05-07T02:53:11"/>
    <x v="1"/>
    <n v="41"/>
    <s v="GARCIA DAVID WILSON ALBERTO"/>
    <x v="0"/>
    <x v="0"/>
    <n v="222"/>
    <n v="24.6666666666667"/>
    <n v="215.37931034482801"/>
    <s v="2 Descuentos (Usuarios desubicados) "/>
    <n v="103189.65519999999"/>
    <x v="1"/>
    <n v="15285.294099999999"/>
    <x v="641"/>
    <x v="0"/>
    <m/>
  </r>
  <r>
    <d v="2023-05-08T00:53:19"/>
    <x v="12"/>
    <n v="3"/>
    <s v="CANO JIMENEZ ESNEIDER"/>
    <x v="0"/>
    <x v="0"/>
    <n v="155"/>
    <n v="17.2222222222222"/>
    <n v="187.29585798816601"/>
    <m/>
    <n v="89147.929000000004"/>
    <x v="0"/>
    <n v="14116.6667"/>
    <x v="642"/>
    <x v="0"/>
    <m/>
  </r>
  <r>
    <d v="2023-05-08T00:53:19"/>
    <x v="12"/>
    <n v="4"/>
    <s v="PUERTA BOJANERO JUAN CARLOS"/>
    <x v="1"/>
    <x v="0"/>
    <n v="287"/>
    <n v="26.090909090909101"/>
    <n v="228.917159763314"/>
    <m/>
    <n v="108958.5799"/>
    <x v="0"/>
    <n v="14116.6667"/>
    <x v="642"/>
    <x v="0"/>
    <m/>
  </r>
  <r>
    <d v="2023-05-08T00:53:19"/>
    <x v="12"/>
    <n v="6"/>
    <s v="LONDOO URREGO DANIEL ANDRES"/>
    <x v="1"/>
    <x v="3"/>
    <n v="276"/>
    <n v="25.090909090909101"/>
    <n v="228.917159763314"/>
    <s v="4 Descuentos (Usuarios desubicados y Conduct)"/>
    <n v="108958.5799"/>
    <x v="0"/>
    <n v="14116.6667"/>
    <x v="642"/>
    <x v="0"/>
    <m/>
  </r>
  <r>
    <d v="2023-05-08T00:53:19"/>
    <x v="12"/>
    <n v="8"/>
    <s v="VACA FIERRO ROBINSON"/>
    <x v="1"/>
    <x v="0"/>
    <n v="230"/>
    <n v="20.909090909090899"/>
    <n v="228.917159763314"/>
    <m/>
    <n v="108958.5799"/>
    <x v="1"/>
    <n v="14116.6667"/>
    <x v="642"/>
    <x v="0"/>
    <m/>
  </r>
  <r>
    <d v="2023-05-08T00:53:20"/>
    <x v="12"/>
    <n v="7"/>
    <s v="DE OSSA TORRES CARLOS ANDRES"/>
    <x v="1"/>
    <x v="3"/>
    <n v="245"/>
    <n v="22.272727272727298"/>
    <n v="228.917159763314"/>
    <m/>
    <n v="108958.5799"/>
    <x v="1"/>
    <n v="14116.6667"/>
    <x v="642"/>
    <x v="0"/>
    <m/>
  </r>
  <r>
    <d v="2023-05-08T00:53:20"/>
    <x v="12"/>
    <n v="9"/>
    <s v="LOPEZ CASTRILLON ANDRES FELIPE"/>
    <x v="9"/>
    <x v="0"/>
    <n v="221"/>
    <n v="18.4166666666667"/>
    <n v="249.72781065088799"/>
    <m/>
    <n v="118863.9053"/>
    <x v="0"/>
    <n v="14116.6667"/>
    <x v="642"/>
    <x v="0"/>
    <m/>
  </r>
  <r>
    <d v="2023-05-08T00:53:20"/>
    <x v="12"/>
    <n v="11"/>
    <s v="GUTIERREZ LONDOO MELKIN HERNEY"/>
    <x v="1"/>
    <x v="0"/>
    <n v="192"/>
    <n v="17.454545454545499"/>
    <n v="228.917159763314"/>
    <s v="6 Descuentos (Transbordo y Usuarios desubicados) "/>
    <n v="108958.5799"/>
    <x v="0"/>
    <n v="14116.6667"/>
    <x v="642"/>
    <x v="0"/>
    <m/>
  </r>
  <r>
    <d v="2023-05-08T00:53:20"/>
    <x v="12"/>
    <n v="13"/>
    <s v="DAVILA VELEZ JHON ESTIVEN"/>
    <x v="4"/>
    <x v="3"/>
    <n v="143"/>
    <n v="20.428571428571399"/>
    <n v="145.67455621301801"/>
    <m/>
    <n v="69337.278099999996"/>
    <x v="0"/>
    <n v="14116.6667"/>
    <x v="642"/>
    <x v="0"/>
    <m/>
  </r>
  <r>
    <d v="2023-05-08T00:53:20"/>
    <x v="12"/>
    <n v="14"/>
    <s v="LONDOO LOPERA DUVAN ANDRES"/>
    <x v="1"/>
    <x v="3"/>
    <n v="205"/>
    <n v="18.636363636363601"/>
    <n v="228.917159763314"/>
    <m/>
    <n v="108958.5799"/>
    <x v="1"/>
    <n v="14116.6667"/>
    <x v="642"/>
    <x v="0"/>
    <m/>
  </r>
  <r>
    <d v="2023-05-08T00:53:20"/>
    <x v="12"/>
    <n v="17"/>
    <s v="LOZADA NAVARRO FERNANDO RAFAEL"/>
    <x v="0"/>
    <x v="3"/>
    <n v="159"/>
    <n v="17.6666666666667"/>
    <n v="187.29585798816601"/>
    <m/>
    <n v="89147.929000000004"/>
    <x v="0"/>
    <n v="14116.6667"/>
    <x v="642"/>
    <x v="0"/>
    <m/>
  </r>
  <r>
    <d v="2023-05-08T00:53:21"/>
    <x v="12"/>
    <n v="18"/>
    <s v="RENDON VIANA HUMBERTO DE JESUS"/>
    <x v="3"/>
    <x v="3"/>
    <n v="221"/>
    <n v="22.1"/>
    <n v="208.10650887573999"/>
    <m/>
    <n v="99053.254400000005"/>
    <x v="0"/>
    <n v="14116.6667"/>
    <x v="642"/>
    <x v="0"/>
    <m/>
  </r>
  <r>
    <d v="2023-05-08T00:53:21"/>
    <x v="12"/>
    <n v="20"/>
    <s v="LONDOO CADAVID DAVID SANTIAGO"/>
    <x v="4"/>
    <x v="3"/>
    <n v="151"/>
    <n v="21.571428571428601"/>
    <n v="145.67455621301801"/>
    <m/>
    <n v="69337.278099999996"/>
    <x v="0"/>
    <n v="14116.6667"/>
    <x v="642"/>
    <x v="0"/>
    <m/>
  </r>
  <r>
    <d v="2023-05-08T00:53:21"/>
    <x v="12"/>
    <n v="21"/>
    <s v="HURTADO MADRID JUAN ESTEBAN"/>
    <x v="3"/>
    <x v="3"/>
    <n v="205"/>
    <n v="20.5"/>
    <n v="208.10650887573999"/>
    <m/>
    <n v="99053.254400000005"/>
    <x v="0"/>
    <n v="14116.6667"/>
    <x v="642"/>
    <x v="0"/>
    <m/>
  </r>
  <r>
    <d v="2023-05-08T00:53:21"/>
    <x v="12"/>
    <n v="27"/>
    <s v="DURANGO DAVID JOSE"/>
    <x v="7"/>
    <x v="3"/>
    <n v="44"/>
    <n v="14.6666666666667"/>
    <n v="62.431952662721898"/>
    <m/>
    <n v="29715.976299999998"/>
    <x v="0"/>
    <n v="14116.6667"/>
    <x v="642"/>
    <x v="0"/>
    <m/>
  </r>
  <r>
    <d v="2023-05-08T00:53:21"/>
    <x v="12"/>
    <n v="36"/>
    <s v="LOPERA AGUDELO LUIS FRANCISCO"/>
    <x v="9"/>
    <x v="3"/>
    <n v="266"/>
    <n v="22.1666666666667"/>
    <n v="249.72781065088799"/>
    <s v="DAVID LONDOO Realiz 1 viaje donde moviliz 35 Usuarios "/>
    <n v="118863.9053"/>
    <x v="0"/>
    <n v="14116.6667"/>
    <x v="642"/>
    <x v="0"/>
    <m/>
  </r>
  <r>
    <d v="2023-05-08T00:53:22"/>
    <x v="12"/>
    <n v="37"/>
    <s v="GRISALES VILLA JUAN DAVID"/>
    <x v="12"/>
    <x v="0"/>
    <n v="296"/>
    <n v="22.769230769230798"/>
    <n v="270.538461538462"/>
    <m/>
    <n v="128769.2308"/>
    <x v="1"/>
    <n v="14116.6667"/>
    <x v="642"/>
    <x v="0"/>
    <m/>
  </r>
  <r>
    <d v="2023-05-08T00:53:22"/>
    <x v="12"/>
    <n v="40"/>
    <s v="OCAMPO OCAMPO ANTONIO JOSE"/>
    <x v="1"/>
    <x v="3"/>
    <n v="221"/>
    <n v="20.090909090909101"/>
    <n v="228.917159763314"/>
    <m/>
    <n v="108958.5799"/>
    <x v="0"/>
    <n v="14116.6667"/>
    <x v="642"/>
    <x v="0"/>
    <m/>
  </r>
  <r>
    <d v="2023-05-09T01:27:31"/>
    <x v="9"/>
    <n v="2"/>
    <s v="BARRANTES GALLEGO DANIEL CAMILO"/>
    <x v="1"/>
    <x v="1"/>
    <n v="315"/>
    <n v="28.636363636363601"/>
    <n v="275.23327895595401"/>
    <s v="5 Descuentos (Incidente con usuarios, Propietario y Conducts ) "/>
    <n v="132116.63949999999"/>
    <x v="1"/>
    <n v="15058.8235"/>
    <x v="643"/>
    <x v="0"/>
    <m/>
  </r>
  <r>
    <d v="2023-05-09T01:27:31"/>
    <x v="9"/>
    <n v="3"/>
    <s v="CANO JIMENEZ ESNEIDER"/>
    <x v="0"/>
    <x v="3"/>
    <n v="219"/>
    <n v="24.3333333333333"/>
    <n v="225.19086460032599"/>
    <s v="1 Descuento (Conduct) "/>
    <n v="108095.4323"/>
    <x v="0"/>
    <n v="15058.8235"/>
    <x v="643"/>
    <x v="0"/>
    <m/>
  </r>
  <r>
    <d v="2023-05-09T01:27:32"/>
    <x v="9"/>
    <n v="4"/>
    <s v="PUERTA BOJANERO JUAN CARLOS"/>
    <x v="3"/>
    <x v="0"/>
    <n v="270"/>
    <n v="27"/>
    <n v="250.21207177814"/>
    <m/>
    <n v="120106.0359"/>
    <x v="0"/>
    <n v="15058.8235"/>
    <x v="643"/>
    <x v="0"/>
    <m/>
  </r>
  <r>
    <d v="2023-05-09T01:27:32"/>
    <x v="9"/>
    <n v="6"/>
    <s v="LONDOO URREGO DANIEL ANDRES"/>
    <x v="1"/>
    <x v="3"/>
    <n v="269"/>
    <n v="24.454545454545499"/>
    <n v="275.23327895595401"/>
    <s v="1 Descuento (Usuario desubicado) "/>
    <n v="132116.63949999999"/>
    <x v="0"/>
    <n v="15058.8235"/>
    <x v="643"/>
    <x v="0"/>
    <m/>
  </r>
  <r>
    <d v="2023-05-09T01:27:32"/>
    <x v="9"/>
    <n v="7"/>
    <s v="DE OSSA TORRES CARLOS ANDRES"/>
    <x v="0"/>
    <x v="3"/>
    <n v="250"/>
    <n v="27.7777777777778"/>
    <n v="225.19086460032599"/>
    <m/>
    <n v="108095.4323"/>
    <x v="1"/>
    <n v="15058.8235"/>
    <x v="643"/>
    <x v="0"/>
    <m/>
  </r>
  <r>
    <d v="2023-05-09T01:27:33"/>
    <x v="9"/>
    <n v="8"/>
    <s v="TABORDA ROJAS DIEGO ALEJANDRO"/>
    <x v="3"/>
    <x v="3"/>
    <n v="246"/>
    <n v="24.6"/>
    <n v="250.21207177814"/>
    <m/>
    <n v="120106.0359"/>
    <x v="1"/>
    <n v="15058.8235"/>
    <x v="643"/>
    <x v="0"/>
    <m/>
  </r>
  <r>
    <d v="2023-05-09T01:27:33"/>
    <x v="9"/>
    <n v="9"/>
    <s v="LOPEZ CASTRILLON ANDRES FELIPE"/>
    <x v="8"/>
    <x v="0"/>
    <n v="161"/>
    <n v="32.200000000000003"/>
    <n v="125.10603588907"/>
    <m/>
    <n v="60053.017899999999"/>
    <x v="0"/>
    <n v="15058.8235"/>
    <x v="643"/>
    <x v="0"/>
    <m/>
  </r>
  <r>
    <d v="2023-05-09T01:27:33"/>
    <x v="9"/>
    <n v="10"/>
    <s v="PATIO MARIVEL"/>
    <x v="5"/>
    <x v="3"/>
    <n v="23"/>
    <n v="23"/>
    <n v="25.021207177813999"/>
    <m/>
    <n v="12010.6036"/>
    <x v="0"/>
    <n v="15058.8235"/>
    <x v="643"/>
    <x v="0"/>
    <m/>
  </r>
  <r>
    <d v="2023-05-09T01:27:33"/>
    <x v="1"/>
    <n v="11"/>
    <s v="GUTIERREZ LONDOO MELKIN HERNEY"/>
    <x v="0"/>
    <x v="3"/>
    <n v="205"/>
    <n v="22.7777777777778"/>
    <n v="225.19086460032599"/>
    <s v="1 Descuento (Despachador estiven)"/>
    <n v="108095.4323"/>
    <x v="0"/>
    <n v="15058.8235"/>
    <x v="643"/>
    <x v="0"/>
    <m/>
  </r>
  <r>
    <d v="2023-05-09T01:27:34"/>
    <x v="1"/>
    <n v="13"/>
    <s v="FRANCO BRAVO JHOAN FERNANDO"/>
    <x v="1"/>
    <x v="3"/>
    <n v="235"/>
    <n v="21.363636363636399"/>
    <n v="275.23327895595401"/>
    <s v="3 Descuentos (Conducts y Usuario desubicado) "/>
    <n v="132116.63949999999"/>
    <x v="0"/>
    <n v="15058.8235"/>
    <x v="643"/>
    <x v="0"/>
    <m/>
  </r>
  <r>
    <d v="2023-05-09T01:27:34"/>
    <x v="1"/>
    <n v="14"/>
    <s v="CARVAJAL SALAZAR HECTOR MARINO"/>
    <x v="1"/>
    <x v="0"/>
    <n v="263"/>
    <n v="23.909090909090899"/>
    <n v="275.23327895595401"/>
    <s v="1 Descuento (Conduct) "/>
    <n v="132116.63949999999"/>
    <x v="1"/>
    <n v="15058.8235"/>
    <x v="643"/>
    <x v="0"/>
    <m/>
  </r>
  <r>
    <d v="2023-05-09T01:27:34"/>
    <x v="1"/>
    <n v="17"/>
    <s v="LOZADA NAVARRO FERNANDO RAFAEL"/>
    <x v="2"/>
    <x v="3"/>
    <n v="112"/>
    <n v="18.6666666666667"/>
    <n v="150.12724306688401"/>
    <m/>
    <n v="72063.621499999994"/>
    <x v="0"/>
    <n v="15058.8235"/>
    <x v="643"/>
    <x v="0"/>
    <m/>
  </r>
  <r>
    <d v="2023-05-09T01:27:35"/>
    <x v="1"/>
    <n v="18"/>
    <s v="RENDON VIANA HUMBERTO DE JESUS"/>
    <x v="1"/>
    <x v="3"/>
    <n v="241"/>
    <n v="21.909090909090899"/>
    <n v="275.23327895595401"/>
    <m/>
    <n v="132116.63949999999"/>
    <x v="0"/>
    <n v="15058.8235"/>
    <x v="643"/>
    <x v="0"/>
    <m/>
  </r>
  <r>
    <d v="2023-05-09T01:27:35"/>
    <x v="1"/>
    <n v="19"/>
    <s v="BERMUDEZ HERNAN"/>
    <x v="1"/>
    <x v="3"/>
    <n v="238"/>
    <n v="21.636363636363601"/>
    <n v="275.23327895595401"/>
    <m/>
    <n v="132116.63949999999"/>
    <x v="0"/>
    <n v="15058.8235"/>
    <x v="643"/>
    <x v="0"/>
    <m/>
  </r>
  <r>
    <d v="2023-05-09T01:27:35"/>
    <x v="1"/>
    <n v="20"/>
    <s v="LONDOO CADAVID DAVID SANTIAGO"/>
    <x v="2"/>
    <x v="0"/>
    <n v="167"/>
    <n v="27.8333333333333"/>
    <n v="150.12724306688401"/>
    <m/>
    <n v="72063.621499999994"/>
    <x v="0"/>
    <n v="15058.8235"/>
    <x v="643"/>
    <x v="0"/>
    <m/>
  </r>
  <r>
    <d v="2023-05-09T01:27:35"/>
    <x v="1"/>
    <n v="21"/>
    <s v="MONSALVE OCAMPO EDISON GUSTAVO"/>
    <x v="1"/>
    <x v="0"/>
    <n v="268"/>
    <n v="24.363636363636399"/>
    <n v="275.23327895595401"/>
    <s v="3 Descuentos (Despachador fernando y estiven) "/>
    <n v="132116.63949999999"/>
    <x v="0"/>
    <n v="15058.8235"/>
    <x v="643"/>
    <x v="0"/>
    <m/>
  </r>
  <r>
    <d v="2023-05-09T01:27:36"/>
    <x v="1"/>
    <n v="22"/>
    <s v="LONDOO LOPERA DUVAN ANDRES"/>
    <x v="4"/>
    <x v="0"/>
    <n v="135"/>
    <n v="19.285714285714299"/>
    <n v="175.14845024469801"/>
    <m/>
    <n v="84074.225099999996"/>
    <x v="1"/>
    <n v="15058.8235"/>
    <x v="643"/>
    <x v="0"/>
    <m/>
  </r>
  <r>
    <d v="2023-05-09T01:27:36"/>
    <x v="1"/>
    <n v="23"/>
    <s v="MEJIA YEISON"/>
    <x v="3"/>
    <x v="0"/>
    <n v="287"/>
    <n v="28.7"/>
    <n v="250.21207177814"/>
    <m/>
    <n v="120106.0359"/>
    <x v="2"/>
    <n v="15058.8235"/>
    <x v="643"/>
    <x v="0"/>
    <m/>
  </r>
  <r>
    <d v="2023-05-09T01:27:36"/>
    <x v="1"/>
    <n v="25"/>
    <s v="CIRO ALEXANDER"/>
    <x v="0"/>
    <x v="0"/>
    <n v="275"/>
    <n v="30.5555555555556"/>
    <n v="225.19086460032599"/>
    <m/>
    <n v="108095.4323"/>
    <x v="1"/>
    <n v="15058.8235"/>
    <x v="643"/>
    <x v="0"/>
    <m/>
  </r>
  <r>
    <d v="2023-05-09T01:27:36"/>
    <x v="1"/>
    <n v="26"/>
    <s v="ESPINOZA CHAVARRIA GUILLERMO LEON"/>
    <x v="3"/>
    <x v="0"/>
    <n v="212"/>
    <n v="21.2"/>
    <n v="250.21207177814"/>
    <s v="1 Descuento (Jefe de ruta) "/>
    <n v="120106.0359"/>
    <x v="0"/>
    <n v="15058.8235"/>
    <x v="643"/>
    <x v="0"/>
    <m/>
  </r>
  <r>
    <d v="2023-05-09T01:27:37"/>
    <x v="1"/>
    <n v="27"/>
    <s v="HOYOS HENAO SANTIAGO"/>
    <x v="1"/>
    <x v="0"/>
    <n v="280"/>
    <n v="25.454545454545499"/>
    <n v="275.23327895595401"/>
    <s v="2 Descuentos (Despachador fernando) "/>
    <n v="132116.63949999999"/>
    <x v="0"/>
    <n v="15058.8235"/>
    <x v="643"/>
    <x v="0"/>
    <m/>
  </r>
  <r>
    <d v="2023-05-09T01:27:37"/>
    <x v="1"/>
    <n v="28"/>
    <s v="RIVERA ANGEL"/>
    <x v="1"/>
    <x v="0"/>
    <n v="298"/>
    <n v="27.090909090909101"/>
    <n v="275.23327895595401"/>
    <m/>
    <n v="132116.63949999999"/>
    <x v="0"/>
    <n v="15058.8235"/>
    <x v="643"/>
    <x v="0"/>
    <m/>
  </r>
  <r>
    <d v="2023-05-09T01:27:37"/>
    <x v="1"/>
    <n v="29"/>
    <s v="VERENZUELA MARTINEZ ALEXANDER"/>
    <x v="1"/>
    <x v="0"/>
    <n v="275"/>
    <n v="25"/>
    <n v="275.23327895595401"/>
    <s v="2 Descuentos (Conduct) "/>
    <n v="132116.63949999999"/>
    <x v="0"/>
    <n v="15058.8235"/>
    <x v="643"/>
    <x v="0"/>
    <m/>
  </r>
  <r>
    <d v="2023-05-09T01:27:37"/>
    <x v="1"/>
    <n v="30"/>
    <s v="HINCAPIE GALLEGO YEISON ANDRES"/>
    <x v="3"/>
    <x v="0"/>
    <n v="253"/>
    <n v="25.3"/>
    <n v="250.21207177814"/>
    <m/>
    <n v="120106.0359"/>
    <x v="0"/>
    <n v="15058.8235"/>
    <x v="643"/>
    <x v="0"/>
    <m/>
  </r>
  <r>
    <d v="2023-05-09T01:27:37"/>
    <x v="9"/>
    <n v="32"/>
    <s v="JIMENEZ HERNANDEZ ESTEBAN CAMILO"/>
    <x v="14"/>
    <x v="0"/>
    <n v="16"/>
    <n v="32"/>
    <n v="12.510603588906999"/>
    <m/>
    <n v="6005.3018000000002"/>
    <x v="0"/>
    <n v="15058.8235"/>
    <x v="643"/>
    <x v="0"/>
    <m/>
  </r>
  <r>
    <d v="2023-05-09T01:27:38"/>
    <x v="9"/>
    <n v="33"/>
    <s v="USUGA LONDOO CAMILO ANDRES"/>
    <x v="3"/>
    <x v="0"/>
    <n v="260"/>
    <n v="26"/>
    <n v="250.21207177814"/>
    <m/>
    <n v="120106.0359"/>
    <x v="0"/>
    <n v="15058.8235"/>
    <x v="643"/>
    <x v="0"/>
    <m/>
  </r>
  <r>
    <d v="2023-05-09T01:27:38"/>
    <x v="9"/>
    <n v="34"/>
    <s v="MONTOYA OSPINA GILBERTO ANTONIO"/>
    <x v="9"/>
    <x v="0"/>
    <n v="282"/>
    <n v="23.5"/>
    <n v="300.25448613376801"/>
    <m/>
    <n v="144127.24309999999"/>
    <x v="0"/>
    <n v="15058.8235"/>
    <x v="643"/>
    <x v="0"/>
    <m/>
  </r>
  <r>
    <d v="2023-05-09T01:27:38"/>
    <x v="9"/>
    <n v="35"/>
    <s v="VASQUEZ GARCIA ISMAEL DAVID"/>
    <x v="1"/>
    <x v="0"/>
    <n v="270"/>
    <n v="24.545454545454501"/>
    <n v="275.23327895595401"/>
    <s v="5 Descuentos (Transbordo y Jefe de ruta) "/>
    <n v="132116.63949999999"/>
    <x v="1"/>
    <n v="15058.8235"/>
    <x v="643"/>
    <x v="0"/>
    <m/>
  </r>
  <r>
    <d v="2023-05-09T01:27:38"/>
    <x v="9"/>
    <n v="36"/>
    <s v="MARTINEZ CHAVERRA LUIS NORBERTO"/>
    <x v="1"/>
    <x v="0"/>
    <n v="321"/>
    <n v="29.181818181818201"/>
    <n v="275.23327895595401"/>
    <s v="8 Descuentos (Transbordo veh 35)"/>
    <n v="132116.63949999999"/>
    <x v="0"/>
    <n v="15058.8235"/>
    <x v="643"/>
    <x v="0"/>
    <m/>
  </r>
  <r>
    <d v="2023-05-09T01:27:39"/>
    <x v="9"/>
    <n v="37"/>
    <s v="PIEDRAHITA MADRID SANTIAGO"/>
    <x v="0"/>
    <x v="3"/>
    <n v="228"/>
    <n v="25.3333333333333"/>
    <n v="225.19086460032599"/>
    <s v="1 Descuento (Despachadora angela) "/>
    <n v="108095.4323"/>
    <x v="1"/>
    <n v="15058.8235"/>
    <x v="643"/>
    <x v="0"/>
    <m/>
  </r>
  <r>
    <d v="2023-05-09T01:27:39"/>
    <x v="9"/>
    <n v="38"/>
    <s v="HURTADO MADRID JUAN ESTEBAN"/>
    <x v="0"/>
    <x v="0"/>
    <n v="207"/>
    <n v="23"/>
    <n v="225.19086460032599"/>
    <m/>
    <n v="108095.4323"/>
    <x v="0"/>
    <n v="15058.8235"/>
    <x v="643"/>
    <x v="0"/>
    <m/>
  </r>
  <r>
    <d v="2023-05-09T01:27:39"/>
    <x v="9"/>
    <n v="40"/>
    <s v="OCAMPO OCAMPO ANTONIO JOSE"/>
    <x v="1"/>
    <x v="0"/>
    <n v="308"/>
    <n v="28"/>
    <n v="275.23327895595401"/>
    <s v="1 Descuento (Despachadora angela) "/>
    <n v="132116.63949999999"/>
    <x v="0"/>
    <n v="15058.8235"/>
    <x v="643"/>
    <x v="0"/>
    <m/>
  </r>
  <r>
    <d v="2023-05-09T01:27:39"/>
    <x v="9"/>
    <n v="41"/>
    <s v="GARCIA DAVID WILSON ALBERTO"/>
    <x v="9"/>
    <x v="0"/>
    <n v="280"/>
    <n v="23.3333333333333"/>
    <n v="300.25448613376801"/>
    <m/>
    <n v="144127.24309999999"/>
    <x v="1"/>
    <n v="15058.8235"/>
    <x v="643"/>
    <x v="0"/>
    <m/>
  </r>
  <r>
    <d v="2023-05-10T02:45:35"/>
    <x v="1"/>
    <n v="1"/>
    <s v="RUA DANIEL"/>
    <x v="1"/>
    <x v="0"/>
    <n v="268"/>
    <n v="24.363636363636399"/>
    <n v="277.26863084922002"/>
    <m/>
    <n v="133134.31539999999"/>
    <x v="0"/>
    <n v="16237.142900000001"/>
    <x v="644"/>
    <x v="0"/>
    <m/>
  </r>
  <r>
    <d v="2023-05-10T02:45:35"/>
    <x v="1"/>
    <n v="2"/>
    <s v="BARRANTES GALLEGO DANIEL CAMILO"/>
    <x v="12"/>
    <x v="0"/>
    <n v="339"/>
    <n v="26.076923076923102"/>
    <n v="327.68110918544198"/>
    <s v="5 Descuentos (Propietario, conducts y Despachador estiven ) "/>
    <n v="157340.5546"/>
    <x v="1"/>
    <n v="16237.142900000001"/>
    <x v="644"/>
    <x v="0"/>
    <m/>
  </r>
  <r>
    <d v="2023-05-10T02:45:36"/>
    <x v="1"/>
    <n v="3"/>
    <s v="ESPINOZA CHAVARRIA GUILLERMO LEON"/>
    <x v="10"/>
    <x v="0"/>
    <n v="85"/>
    <n v="21.25"/>
    <n v="100.824956672444"/>
    <m/>
    <n v="48412.478300000002"/>
    <x v="0"/>
    <n v="16237.142900000001"/>
    <x v="644"/>
    <x v="0"/>
    <m/>
  </r>
  <r>
    <d v="2023-05-10T02:45:36"/>
    <x v="1"/>
    <n v="4"/>
    <s v="PUERTA BOJANERO JUAN CARLOS"/>
    <x v="1"/>
    <x v="0"/>
    <n v="263"/>
    <n v="23.909090909090899"/>
    <n v="277.26863084922002"/>
    <m/>
    <n v="133134.31539999999"/>
    <x v="0"/>
    <n v="16237.142900000001"/>
    <x v="644"/>
    <x v="0"/>
    <m/>
  </r>
  <r>
    <d v="2023-05-10T02:45:37"/>
    <x v="1"/>
    <n v="6"/>
    <s v="LONDOO URREGO DANIEL ANDRES"/>
    <x v="3"/>
    <x v="0"/>
    <n v="254"/>
    <n v="25.4"/>
    <n v="252.06239168110901"/>
    <m/>
    <n v="121031.1958"/>
    <x v="0"/>
    <n v="16237.142900000001"/>
    <x v="644"/>
    <x v="0"/>
    <m/>
  </r>
  <r>
    <d v="2023-05-10T02:45:37"/>
    <x v="1"/>
    <n v="7"/>
    <s v="DE OSSA TORRES CARLOS ANDRES"/>
    <x v="3"/>
    <x v="0"/>
    <n v="263"/>
    <n v="26.3"/>
    <n v="252.06239168110901"/>
    <m/>
    <n v="121031.1958"/>
    <x v="1"/>
    <n v="16237.142900000001"/>
    <x v="644"/>
    <x v="0"/>
    <m/>
  </r>
  <r>
    <d v="2023-05-10T02:45:38"/>
    <x v="1"/>
    <n v="8"/>
    <s v="TABORDA ROJAS DIEGO ALEJANDRO"/>
    <x v="11"/>
    <x v="0"/>
    <n v="44"/>
    <n v="17.600000000000001"/>
    <n v="63.015597920277301"/>
    <m/>
    <n v="30257.798999999999"/>
    <x v="1"/>
    <n v="16237.142900000001"/>
    <x v="644"/>
    <x v="0"/>
    <m/>
  </r>
  <r>
    <d v="2023-05-10T02:45:38"/>
    <x v="1"/>
    <n v="10"/>
    <s v="LOPERA AGUDELO LUIS FRANCISCO"/>
    <x v="1"/>
    <x v="0"/>
    <n v="241"/>
    <n v="21.909090909090899"/>
    <n v="277.26863084922002"/>
    <s v="3 Descuentos (Usuario Desubicado y Despachadora Angela) "/>
    <n v="133134.31539999999"/>
    <x v="0"/>
    <n v="16237.142900000001"/>
    <x v="644"/>
    <x v="0"/>
    <m/>
  </r>
  <r>
    <d v="2023-05-10T02:45:38"/>
    <x v="9"/>
    <n v="11"/>
    <s v="GUTIERREZ LONDOO MELKIN HERNEY"/>
    <x v="3"/>
    <x v="0"/>
    <n v="294"/>
    <n v="29.4"/>
    <n v="252.06239168110901"/>
    <m/>
    <n v="121031.1958"/>
    <x v="0"/>
    <n v="16237.142900000001"/>
    <x v="644"/>
    <x v="0"/>
    <m/>
  </r>
  <r>
    <d v="2023-05-10T02:45:39"/>
    <x v="9"/>
    <n v="13"/>
    <s v="DAVILA MORALES WALTER ANDRES"/>
    <x v="3"/>
    <x v="0"/>
    <n v="261"/>
    <n v="26.1"/>
    <n v="252.06239168110901"/>
    <s v="2 Descuentos (Jefe de ruta y propietario)"/>
    <n v="121031.1958"/>
    <x v="0"/>
    <n v="16237.142900000001"/>
    <x v="644"/>
    <x v="0"/>
    <m/>
  </r>
  <r>
    <d v="2023-05-10T02:45:39"/>
    <x v="9"/>
    <n v="14"/>
    <s v="GRISALES VILLA JUAN DAVID"/>
    <x v="10"/>
    <x v="0"/>
    <n v="104"/>
    <n v="26"/>
    <n v="100.824956672444"/>
    <m/>
    <n v="48412.478300000002"/>
    <x v="1"/>
    <n v="16237.142900000001"/>
    <x v="644"/>
    <x v="0"/>
    <m/>
  </r>
  <r>
    <d v="2023-05-10T02:45:39"/>
    <x v="9"/>
    <n v="17"/>
    <s v="LOZADA NAVARRO FERNANDO RAFAEL"/>
    <x v="14"/>
    <x v="3"/>
    <n v="19"/>
    <n v="38"/>
    <n v="12.6031195840555"/>
    <m/>
    <n v="6051.5598"/>
    <x v="0"/>
    <n v="16237.142900000001"/>
    <x v="644"/>
    <x v="0"/>
    <m/>
  </r>
  <r>
    <d v="2023-05-10T02:45:40"/>
    <x v="9"/>
    <n v="18"/>
    <s v="RENDON VIANA HUMBERTO DE JESUS"/>
    <x v="3"/>
    <x v="0"/>
    <n v="322"/>
    <n v="32.200000000000003"/>
    <n v="252.06239168110901"/>
    <m/>
    <n v="121031.1958"/>
    <x v="0"/>
    <n v="16237.142900000001"/>
    <x v="644"/>
    <x v="0"/>
    <m/>
  </r>
  <r>
    <d v="2023-05-10T02:45:40"/>
    <x v="9"/>
    <n v="19"/>
    <s v="BERMUDEZ HERNAN"/>
    <x v="0"/>
    <x v="0"/>
    <n v="237"/>
    <n v="26.3333333333333"/>
    <n v="226.85615251299799"/>
    <m/>
    <n v="108928.0763"/>
    <x v="0"/>
    <n v="16237.142900000001"/>
    <x v="644"/>
    <x v="0"/>
    <m/>
  </r>
  <r>
    <d v="2023-05-10T02:45:40"/>
    <x v="9"/>
    <n v="20"/>
    <s v="LONDOO CADAVID DAVID SANTIAGO"/>
    <x v="1"/>
    <x v="0"/>
    <n v="224"/>
    <n v="20.363636363636399"/>
    <n v="277.26863084922002"/>
    <m/>
    <n v="133134.31539999999"/>
    <x v="0"/>
    <n v="16237.142900000001"/>
    <x v="644"/>
    <x v="0"/>
    <m/>
  </r>
  <r>
    <d v="2023-05-10T02:45:41"/>
    <x v="9"/>
    <n v="21"/>
    <s v="MONSALVE OCAMPO EDISON GUSTAVO"/>
    <x v="3"/>
    <x v="0"/>
    <n v="225"/>
    <n v="22.5"/>
    <n v="252.06239168110901"/>
    <m/>
    <n v="121031.1958"/>
    <x v="0"/>
    <n v="16237.142900000001"/>
    <x v="644"/>
    <x v="0"/>
    <m/>
  </r>
  <r>
    <d v="2023-05-10T02:45:41"/>
    <x v="9"/>
    <n v="22"/>
    <s v="QUIRAMA CASTAEDA JHON JADER"/>
    <x v="10"/>
    <x v="0"/>
    <n v="112"/>
    <n v="28"/>
    <n v="100.824956672444"/>
    <s v="1 Descuento (Usuario desubicado) "/>
    <n v="48412.478300000002"/>
    <x v="1"/>
    <n v="16237.142900000001"/>
    <x v="644"/>
    <x v="0"/>
    <m/>
  </r>
  <r>
    <d v="2023-05-10T02:45:41"/>
    <x v="9"/>
    <n v="23"/>
    <s v="MEJIA YEISON"/>
    <x v="14"/>
    <x v="0"/>
    <n v="8"/>
    <n v="16"/>
    <n v="12.6031195840555"/>
    <m/>
    <n v="6051.5598"/>
    <x v="2"/>
    <n v="16237.142900000001"/>
    <x v="644"/>
    <x v="0"/>
    <m/>
  </r>
  <r>
    <d v="2023-05-10T02:45:42"/>
    <x v="9"/>
    <n v="24"/>
    <s v="GARCIA DAVID WILSON ALBERTO"/>
    <x v="8"/>
    <x v="3"/>
    <n v="100"/>
    <n v="20"/>
    <n v="126.031195840555"/>
    <m/>
    <n v="60515.597900000001"/>
    <x v="0"/>
    <n v="16237.142900000001"/>
    <x v="644"/>
    <x v="0"/>
    <m/>
  </r>
  <r>
    <d v="2023-05-10T02:45:42"/>
    <x v="9"/>
    <n v="25"/>
    <s v="DAVID TORRES GEIDER"/>
    <x v="3"/>
    <x v="0"/>
    <n v="243"/>
    <n v="24.3"/>
    <n v="252.06239168110901"/>
    <m/>
    <n v="121031.1958"/>
    <x v="1"/>
    <n v="16237.142900000001"/>
    <x v="644"/>
    <x v="0"/>
    <m/>
  </r>
  <r>
    <d v="2023-05-10T02:45:42"/>
    <x v="9"/>
    <n v="26"/>
    <s v="CIRO MARIN RODRIGO ALBERTO"/>
    <x v="3"/>
    <x v="0"/>
    <n v="229"/>
    <n v="22.9"/>
    <n v="252.06239168110901"/>
    <m/>
    <n v="121031.1958"/>
    <x v="0"/>
    <n v="16237.142900000001"/>
    <x v="644"/>
    <x v="0"/>
    <m/>
  </r>
  <r>
    <d v="2023-05-10T02:45:42"/>
    <x v="9"/>
    <n v="27"/>
    <s v="HOYOS HENAO SANTIAGO"/>
    <x v="6"/>
    <x v="0"/>
    <n v="217"/>
    <n v="27.125"/>
    <n v="201.64991334488701"/>
    <m/>
    <n v="96824.956699999995"/>
    <x v="0"/>
    <n v="16237.142900000001"/>
    <x v="644"/>
    <x v="0"/>
    <m/>
  </r>
  <r>
    <d v="2023-05-10T02:45:43"/>
    <x v="9"/>
    <n v="28"/>
    <s v="RIVERA ANGEL"/>
    <x v="3"/>
    <x v="0"/>
    <n v="287"/>
    <n v="28.7"/>
    <n v="252.06239168110901"/>
    <m/>
    <n v="121031.1958"/>
    <x v="0"/>
    <n v="16237.142900000001"/>
    <x v="644"/>
    <x v="0"/>
    <m/>
  </r>
  <r>
    <d v="2023-05-10T02:45:43"/>
    <x v="9"/>
    <n v="29"/>
    <s v="VERENZUELA MARTINEZ ALEXANDER"/>
    <x v="10"/>
    <x v="0"/>
    <n v="103"/>
    <n v="29.428571428571399"/>
    <n v="88.221837088388199"/>
    <m/>
    <n v="42360.9185"/>
    <x v="0"/>
    <n v="16237.142900000001"/>
    <x v="644"/>
    <x v="0"/>
    <m/>
  </r>
  <r>
    <d v="2023-05-10T02:45:43"/>
    <x v="9"/>
    <n v="30"/>
    <s v="HINCAPIE GALLEGO YEISON ANDRES"/>
    <x v="3"/>
    <x v="0"/>
    <n v="243"/>
    <n v="24.3"/>
    <n v="252.06239168110901"/>
    <m/>
    <n v="121031.1958"/>
    <x v="0"/>
    <n v="16237.142900000001"/>
    <x v="644"/>
    <x v="0"/>
    <m/>
  </r>
  <r>
    <d v="2023-05-10T02:45:43"/>
    <x v="1"/>
    <n v="31"/>
    <s v="LONDOO LOPERA DUVAN ANDRES"/>
    <x v="3"/>
    <x v="0"/>
    <n v="214"/>
    <n v="21.4"/>
    <n v="252.06239168110901"/>
    <m/>
    <n v="121031.1958"/>
    <x v="0"/>
    <n v="16237.142900000001"/>
    <x v="644"/>
    <x v="0"/>
    <m/>
  </r>
  <r>
    <d v="2023-05-10T02:45:44"/>
    <x v="1"/>
    <n v="32"/>
    <s v="JIMENEZ HERNANDEZ ESTEBAN CAMILO"/>
    <x v="3"/>
    <x v="3"/>
    <n v="276"/>
    <n v="27.6"/>
    <n v="252.06239168110901"/>
    <s v="ANDRES LOPEZ Realiz 5 viajes donde moviliz 139 Usuarios "/>
    <n v="121031.1958"/>
    <x v="0"/>
    <n v="16237.142900000001"/>
    <x v="644"/>
    <x v="0"/>
    <m/>
  </r>
  <r>
    <d v="2023-05-10T02:45:44"/>
    <x v="1"/>
    <n v="33"/>
    <s v="USUGA LONDOO CAMILO ANDRES"/>
    <x v="3"/>
    <x v="0"/>
    <n v="217"/>
    <n v="21.7"/>
    <n v="252.06239168110901"/>
    <s v="1 Descuento (Conduct) "/>
    <n v="121031.1958"/>
    <x v="0"/>
    <n v="16237.142900000001"/>
    <x v="644"/>
    <x v="0"/>
    <m/>
  </r>
  <r>
    <d v="2023-05-10T02:45:44"/>
    <x v="1"/>
    <n v="34"/>
    <s v="MONTOYA OSPINA GILBERTO ANTONIO"/>
    <x v="1"/>
    <x v="0"/>
    <n v="320"/>
    <n v="29.090909090909101"/>
    <n v="277.26863084922002"/>
    <s v="2 Descuentos (Propietario y Conduct)"/>
    <n v="133134.31539999999"/>
    <x v="0"/>
    <n v="16237.142900000001"/>
    <x v="644"/>
    <x v="0"/>
    <m/>
  </r>
  <r>
    <d v="2023-05-10T02:45:44"/>
    <x v="1"/>
    <n v="35"/>
    <s v="VASQUEZ GARCIA ISMAEL DAVID"/>
    <x v="9"/>
    <x v="0"/>
    <n v="288"/>
    <n v="25.043478260869598"/>
    <n v="289.87175043327602"/>
    <m/>
    <n v="139185.87520000001"/>
    <x v="1"/>
    <n v="16237.142900000001"/>
    <x v="644"/>
    <x v="0"/>
    <m/>
  </r>
  <r>
    <d v="2023-05-10T02:45:45"/>
    <x v="1"/>
    <n v="36"/>
    <s v="MARTINEZ CHAVERRA LUIS NORBERTO"/>
    <x v="1"/>
    <x v="0"/>
    <n v="323"/>
    <n v="29.363636363636399"/>
    <n v="277.26863084922002"/>
    <s v="1 Descuento (Despachadora Angela) "/>
    <n v="133134.31539999999"/>
    <x v="0"/>
    <n v="16237.142900000001"/>
    <x v="644"/>
    <x v="0"/>
    <m/>
  </r>
  <r>
    <d v="2023-05-10T02:45:45"/>
    <x v="1"/>
    <n v="37"/>
    <s v="PIEDRAHITA MADRID SANTIAGO"/>
    <x v="6"/>
    <x v="0"/>
    <n v="188"/>
    <n v="23.5"/>
    <n v="201.64991334488701"/>
    <m/>
    <n v="96824.956699999995"/>
    <x v="1"/>
    <n v="16237.142900000001"/>
    <x v="644"/>
    <x v="0"/>
    <m/>
  </r>
  <r>
    <d v="2023-05-10T02:45:45"/>
    <x v="1"/>
    <n v="38"/>
    <s v="HURTADO MADRID JUAN ESTEBAN"/>
    <x v="0"/>
    <x v="0"/>
    <n v="209"/>
    <n v="23.2222222222222"/>
    <n v="226.85615251299799"/>
    <s v="2 Descuentos (Conduct) "/>
    <n v="108928.0763"/>
    <x v="0"/>
    <n v="16237.142900000001"/>
    <x v="644"/>
    <x v="0"/>
    <m/>
  </r>
  <r>
    <d v="2023-05-10T02:45:45"/>
    <x v="1"/>
    <n v="40"/>
    <s v="OCAMPO OCAMPO ANTONIO JOSE"/>
    <x v="3"/>
    <x v="0"/>
    <n v="252"/>
    <n v="25.2"/>
    <n v="252.06239168110901"/>
    <m/>
    <n v="121031.1958"/>
    <x v="0"/>
    <n v="16237.142900000001"/>
    <x v="644"/>
    <x v="0"/>
    <m/>
  </r>
  <r>
    <d v="2023-05-11T02:20:41"/>
    <x v="9"/>
    <n v="1"/>
    <s v="RUA DANIEL"/>
    <x v="0"/>
    <x v="0"/>
    <n v="190"/>
    <n v="21.1111111111111"/>
    <n v="209.126213592233"/>
    <s v="2 Descuentos (Jefe de ruta),  "/>
    <n v="100063.10679999999"/>
    <x v="0"/>
    <n v="15017.6471"/>
    <x v="645"/>
    <x v="0"/>
    <m/>
  </r>
  <r>
    <d v="2023-05-11T02:20:42"/>
    <x v="9"/>
    <n v="2"/>
    <s v="BARRANTES GALLEGO DANIEL CAMILO"/>
    <x v="9"/>
    <x v="3"/>
    <n v="255"/>
    <n v="21.25"/>
    <n v="278.83495145631099"/>
    <s v="1 Descuento (Despachadora angela)"/>
    <n v="133417.47570000001"/>
    <x v="1"/>
    <n v="15017.6471"/>
    <x v="645"/>
    <x v="0"/>
    <m/>
  </r>
  <r>
    <d v="2023-05-11T02:20:42"/>
    <x v="9"/>
    <n v="3"/>
    <s v="CANO JIMENEZ ESNEIDER"/>
    <x v="0"/>
    <x v="3"/>
    <n v="191"/>
    <n v="21.2222222222222"/>
    <n v="209.126213592233"/>
    <m/>
    <n v="100063.10679999999"/>
    <x v="0"/>
    <n v="15017.6471"/>
    <x v="645"/>
    <x v="0"/>
    <m/>
  </r>
  <r>
    <d v="2023-05-11T02:20:43"/>
    <x v="9"/>
    <n v="4"/>
    <s v="PUERTA BOJANERO JUAN CARLOS"/>
    <x v="3"/>
    <x v="3"/>
    <n v="232"/>
    <n v="23.2"/>
    <n v="232.362459546926"/>
    <m/>
    <n v="111181.2298"/>
    <x v="0"/>
    <n v="15017.6471"/>
    <x v="645"/>
    <x v="0"/>
    <m/>
  </r>
  <r>
    <d v="2023-05-11T02:20:43"/>
    <x v="9"/>
    <n v="6"/>
    <s v="LOPEZ CASTRILLON ANDRES FELIPE"/>
    <x v="0"/>
    <x v="0"/>
    <n v="226"/>
    <n v="25.1111111111111"/>
    <n v="209.126213592233"/>
    <m/>
    <n v="100063.10679999999"/>
    <x v="0"/>
    <n v="15017.6471"/>
    <x v="645"/>
    <x v="0"/>
    <m/>
  </r>
  <r>
    <d v="2023-05-11T02:20:44"/>
    <x v="9"/>
    <n v="7"/>
    <s v="DE OSSA TORRES CARLOS ANDRES"/>
    <x v="0"/>
    <x v="0"/>
    <n v="231"/>
    <n v="25.6666666666667"/>
    <n v="209.126213592233"/>
    <m/>
    <n v="100063.10679999999"/>
    <x v="1"/>
    <n v="15017.6471"/>
    <x v="645"/>
    <x v="0"/>
    <m/>
  </r>
  <r>
    <d v="2023-05-11T02:20:44"/>
    <x v="9"/>
    <n v="8"/>
    <s v="VACA FIERRO ROBINSON"/>
    <x v="1"/>
    <x v="0"/>
    <n v="266"/>
    <n v="24.181818181818201"/>
    <n v="255.59870550161801"/>
    <s v="3 Descuentos (jefe de ruta) "/>
    <n v="122299.35279999999"/>
    <x v="1"/>
    <n v="15017.6471"/>
    <x v="645"/>
    <x v="0"/>
    <m/>
  </r>
  <r>
    <d v="2023-05-11T02:20:45"/>
    <x v="9"/>
    <n v="10"/>
    <s v="PATIO MARIVEL"/>
    <x v="6"/>
    <x v="0"/>
    <n v="240"/>
    <n v="30"/>
    <n v="185.88996763754"/>
    <m/>
    <n v="88944.983800000002"/>
    <x v="0"/>
    <n v="15017.6471"/>
    <x v="645"/>
    <x v="0"/>
    <m/>
  </r>
  <r>
    <d v="2023-05-11T02:20:45"/>
    <x v="1"/>
    <n v="11"/>
    <s v="GUTIERREZ LONDOO MELKIN HERNEY"/>
    <x v="10"/>
    <x v="0"/>
    <n v="125"/>
    <n v="31.25"/>
    <n v="92.944983818770197"/>
    <m/>
    <n v="44472.491900000001"/>
    <x v="0"/>
    <n v="15017.6471"/>
    <x v="645"/>
    <x v="0"/>
    <m/>
  </r>
  <r>
    <d v="2023-05-11T02:20:45"/>
    <x v="1"/>
    <n v="13"/>
    <s v="DAVILA VELEZ JHON ESTIVEN"/>
    <x v="0"/>
    <x v="3"/>
    <n v="233"/>
    <n v="25.8888888888889"/>
    <n v="209.126213592233"/>
    <s v="1 Descuneto (Usuario desubicado) "/>
    <n v="100063.10679999999"/>
    <x v="0"/>
    <n v="15017.6471"/>
    <x v="645"/>
    <x v="0"/>
    <m/>
  </r>
  <r>
    <d v="2023-05-11T02:20:46"/>
    <x v="1"/>
    <n v="14"/>
    <s v="GRISALES VILLA JUAN DAVID"/>
    <x v="3"/>
    <x v="0"/>
    <n v="293"/>
    <n v="29.3"/>
    <n v="232.362459546926"/>
    <m/>
    <n v="111181.2298"/>
    <x v="1"/>
    <n v="15017.6471"/>
    <x v="645"/>
    <x v="0"/>
    <m/>
  </r>
  <r>
    <d v="2023-05-11T02:20:46"/>
    <x v="1"/>
    <n v="16"/>
    <s v="HURTADO MADRID JUAN ESTEBAN"/>
    <x v="8"/>
    <x v="3"/>
    <n v="122"/>
    <n v="24.4"/>
    <n v="116.181229773463"/>
    <m/>
    <n v="55590.6149"/>
    <x v="0"/>
    <n v="15017.6471"/>
    <x v="645"/>
    <x v="0"/>
    <m/>
  </r>
  <r>
    <d v="2023-05-11T02:20:46"/>
    <x v="1"/>
    <n v="18"/>
    <s v="RENDON VIANA HUMBERTO DE JESUS"/>
    <x v="1"/>
    <x v="3"/>
    <n v="260"/>
    <n v="23.636363636363601"/>
    <n v="255.59870550161801"/>
    <s v="1 Descuento (Despachador estiven) "/>
    <n v="122299.35279999999"/>
    <x v="0"/>
    <n v="15017.6471"/>
    <x v="645"/>
    <x v="0"/>
    <m/>
  </r>
  <r>
    <d v="2023-05-11T02:20:47"/>
    <x v="1"/>
    <n v="19"/>
    <s v="BERMUDEZ HERNAN"/>
    <x v="1"/>
    <x v="3"/>
    <n v="205"/>
    <n v="18.636363636363601"/>
    <n v="255.59870550161801"/>
    <m/>
    <n v="122299.35279999999"/>
    <x v="0"/>
    <n v="15017.6471"/>
    <x v="645"/>
    <x v="0"/>
    <m/>
  </r>
  <r>
    <d v="2023-05-11T02:20:47"/>
    <x v="1"/>
    <n v="20"/>
    <s v="LONDOO CADAVID DAVID SANTIAGO"/>
    <x v="3"/>
    <x v="3"/>
    <n v="237"/>
    <n v="23.7"/>
    <n v="232.362459546926"/>
    <m/>
    <n v="111181.2298"/>
    <x v="0"/>
    <n v="15017.6471"/>
    <x v="645"/>
    <x v="0"/>
    <m/>
  </r>
  <r>
    <d v="2023-05-11T02:20:47"/>
    <x v="1"/>
    <n v="21"/>
    <s v="MORALES CASTAEDA JONNY EDISON"/>
    <x v="0"/>
    <x v="0"/>
    <n v="246"/>
    <n v="27.3333333333333"/>
    <n v="209.126213592233"/>
    <m/>
    <n v="100063.10679999999"/>
    <x v="0"/>
    <n v="15017.6471"/>
    <x v="645"/>
    <x v="0"/>
    <m/>
  </r>
  <r>
    <d v="2023-05-11T02:20:48"/>
    <x v="1"/>
    <n v="22"/>
    <s v="QUIRAMA CASTAEDA JHON JADER"/>
    <x v="3"/>
    <x v="0"/>
    <n v="213"/>
    <n v="21.3"/>
    <n v="232.362459546926"/>
    <s v="2 Descuentos (Usuarios desubicados) "/>
    <n v="111181.2298"/>
    <x v="1"/>
    <n v="15017.6471"/>
    <x v="645"/>
    <x v="0"/>
    <m/>
  </r>
  <r>
    <d v="2023-05-11T02:20:48"/>
    <x v="1"/>
    <n v="23"/>
    <s v="MEJIA YEISON"/>
    <x v="3"/>
    <x v="0"/>
    <n v="206"/>
    <n v="20.6"/>
    <n v="232.362459546926"/>
    <m/>
    <n v="111181.2298"/>
    <x v="2"/>
    <n v="15017.6471"/>
    <x v="645"/>
    <x v="0"/>
    <m/>
  </r>
  <r>
    <d v="2023-05-11T02:20:48"/>
    <x v="1"/>
    <n v="25"/>
    <s v="CIRO ALEXANDER"/>
    <x v="0"/>
    <x v="0"/>
    <n v="262"/>
    <n v="29.1111111111111"/>
    <n v="209.126213592233"/>
    <m/>
    <n v="100063.10679999999"/>
    <x v="1"/>
    <n v="15017.6471"/>
    <x v="645"/>
    <x v="0"/>
    <m/>
  </r>
  <r>
    <d v="2023-05-11T02:20:48"/>
    <x v="1"/>
    <n v="26"/>
    <s v="CIRO MARIN RODRIGO ALBERTO"/>
    <x v="3"/>
    <x v="0"/>
    <n v="199"/>
    <n v="19.899999999999999"/>
    <n v="232.362459546926"/>
    <s v="4 Descuentos (Conducts y Propietarios)"/>
    <n v="111181.2298"/>
    <x v="0"/>
    <n v="15017.6471"/>
    <x v="645"/>
    <x v="0"/>
    <m/>
  </r>
  <r>
    <d v="2023-05-11T02:20:49"/>
    <x v="1"/>
    <n v="27"/>
    <s v="HOYOS HENAO SANTIAGO"/>
    <x v="0"/>
    <x v="0"/>
    <n v="179"/>
    <n v="19.8888888888889"/>
    <n v="209.126213592233"/>
    <s v="1 Descuento (Despachador estiven) "/>
    <n v="100063.10679999999"/>
    <x v="0"/>
    <n v="15017.6471"/>
    <x v="645"/>
    <x v="0"/>
    <m/>
  </r>
  <r>
    <d v="2023-05-11T02:20:49"/>
    <x v="1"/>
    <n v="28"/>
    <s v="RIVERA ANGEL"/>
    <x v="3"/>
    <x v="0"/>
    <n v="246"/>
    <n v="23.428571428571399"/>
    <n v="243.98058252427199"/>
    <m/>
    <n v="116740.2913"/>
    <x v="0"/>
    <n v="15017.6471"/>
    <x v="645"/>
    <x v="0"/>
    <m/>
  </r>
  <r>
    <d v="2023-05-11T02:20:49"/>
    <x v="1"/>
    <n v="29"/>
    <s v="VERENZUELA MARTINEZ ALEXANDER"/>
    <x v="1"/>
    <x v="0"/>
    <n v="290"/>
    <n v="26.363636363636399"/>
    <n v="255.59870550161801"/>
    <m/>
    <n v="122299.35279999999"/>
    <x v="0"/>
    <n v="15017.6471"/>
    <x v="645"/>
    <x v="0"/>
    <m/>
  </r>
  <r>
    <d v="2023-05-11T02:20:49"/>
    <x v="1"/>
    <n v="30"/>
    <s v="HINCAPIE GALLEGO YEISON ANDRES"/>
    <x v="3"/>
    <x v="0"/>
    <n v="182"/>
    <n v="19.157894736842099"/>
    <n v="220.74433656957899"/>
    <m/>
    <n v="105622.1683"/>
    <x v="0"/>
    <n v="15017.6471"/>
    <x v="645"/>
    <x v="0"/>
    <m/>
  </r>
  <r>
    <d v="2023-05-11T02:20:50"/>
    <x v="9"/>
    <n v="31"/>
    <s v="LONDOO LOPERA DUVAN ANDRES"/>
    <x v="0"/>
    <x v="0"/>
    <n v="212"/>
    <n v="23.5555555555556"/>
    <n v="209.126213592233"/>
    <m/>
    <n v="100063.10679999999"/>
    <x v="0"/>
    <n v="15017.6471"/>
    <x v="645"/>
    <x v="0"/>
    <m/>
  </r>
  <r>
    <d v="2023-05-11T02:20:50"/>
    <x v="9"/>
    <n v="32"/>
    <s v="JIMENEZ HERNANDEZ ESTEBAN CAMILO"/>
    <x v="4"/>
    <x v="3"/>
    <n v="159"/>
    <n v="22.714285714285701"/>
    <n v="162.65372168284799"/>
    <m/>
    <n v="77826.860799999995"/>
    <x v="0"/>
    <n v="15017.6471"/>
    <x v="645"/>
    <x v="0"/>
    <m/>
  </r>
  <r>
    <d v="2023-05-11T02:20:50"/>
    <x v="9"/>
    <n v="33"/>
    <s v="USUGA LONDOO CAMILO ANDRES"/>
    <x v="3"/>
    <x v="0"/>
    <n v="192"/>
    <n v="19.2"/>
    <n v="232.362459546926"/>
    <m/>
    <n v="111181.2298"/>
    <x v="0"/>
    <n v="15017.6471"/>
    <x v="645"/>
    <x v="0"/>
    <m/>
  </r>
  <r>
    <d v="2023-05-11T02:20:50"/>
    <x v="9"/>
    <n v="34"/>
    <s v="MONTOYA OSPINA GILBERTO ANTONIO"/>
    <x v="3"/>
    <x v="0"/>
    <n v="235"/>
    <n v="23.5"/>
    <n v="232.362459546926"/>
    <m/>
    <n v="111181.2298"/>
    <x v="0"/>
    <n v="15017.6471"/>
    <x v="645"/>
    <x v="0"/>
    <m/>
  </r>
  <r>
    <d v="2023-05-11T02:20:50"/>
    <x v="9"/>
    <n v="35"/>
    <s v="TABORDA ROJAS DIEGO ALEJANDRO"/>
    <x v="3"/>
    <x v="0"/>
    <n v="194"/>
    <n v="19.399999999999999"/>
    <n v="232.362459546926"/>
    <m/>
    <n v="111181.2298"/>
    <x v="1"/>
    <n v="15017.6471"/>
    <x v="645"/>
    <x v="0"/>
    <m/>
  </r>
  <r>
    <d v="2023-05-11T02:20:51"/>
    <x v="9"/>
    <n v="36"/>
    <s v="MARTINEZ CHAVERRA LUIS NORBERTO"/>
    <x v="1"/>
    <x v="0"/>
    <n v="247"/>
    <n v="22.454545454545499"/>
    <n v="255.59870550161801"/>
    <m/>
    <n v="122299.35279999999"/>
    <x v="0"/>
    <n v="15017.6471"/>
    <x v="645"/>
    <x v="0"/>
    <m/>
  </r>
  <r>
    <d v="2023-05-11T02:20:51"/>
    <x v="9"/>
    <n v="37"/>
    <s v="PIEDRAHITA MADRID SANTIAGO"/>
    <x v="6"/>
    <x v="0"/>
    <n v="154"/>
    <n v="19.25"/>
    <n v="185.88996763754"/>
    <s v="1 Descuneto (Usuario desubicado) "/>
    <n v="88944.983800000002"/>
    <x v="1"/>
    <n v="15017.6471"/>
    <x v="645"/>
    <x v="0"/>
    <m/>
  </r>
  <r>
    <d v="2023-05-11T02:20:51"/>
    <x v="9"/>
    <n v="38"/>
    <s v="GARCIA DAVID WILSON ALBERTO"/>
    <x v="0"/>
    <x v="0"/>
    <n v="221"/>
    <n v="24.5555555555556"/>
    <n v="209.126213592233"/>
    <s v="1 Descuento (Despachadora angela)"/>
    <n v="100063.10679999999"/>
    <x v="0"/>
    <n v="15017.6471"/>
    <x v="645"/>
    <x v="0"/>
    <m/>
  </r>
  <r>
    <d v="2023-05-11T02:20:51"/>
    <x v="9"/>
    <n v="40"/>
    <s v="OCAMPO OCAMPO ANTONIO JOSE"/>
    <x v="3"/>
    <x v="0"/>
    <n v="237"/>
    <n v="23.7"/>
    <n v="232.362459546926"/>
    <s v="1 Descuento (Jefe de ruta) "/>
    <n v="111181.2298"/>
    <x v="0"/>
    <n v="15017.6471"/>
    <x v="645"/>
    <x v="0"/>
    <m/>
  </r>
  <r>
    <d v="2023-05-12T01:37:04"/>
    <x v="1"/>
    <n v="1"/>
    <s v="RUA DANIEL"/>
    <x v="10"/>
    <x v="0"/>
    <n v="103"/>
    <n v="25.75"/>
    <n v="102.30824372759901"/>
    <m/>
    <n v="49154.121899999998"/>
    <x v="0"/>
    <n v="14058.8235"/>
    <x v="646"/>
    <x v="0"/>
    <m/>
  </r>
  <r>
    <d v="2023-05-12T01:37:04"/>
    <x v="1"/>
    <n v="3"/>
    <s v="CANO JIMENEZ ESNEIDER"/>
    <x v="4"/>
    <x v="0"/>
    <n v="149"/>
    <n v="21.285714285714299"/>
    <n v="179.03942652329701"/>
    <s v="2 Descuentos (Despachador estiven) "/>
    <n v="86019.713300000003"/>
    <x v="0"/>
    <n v="14058.8235"/>
    <x v="646"/>
    <x v="0"/>
    <m/>
  </r>
  <r>
    <d v="2023-05-12T01:37:05"/>
    <x v="1"/>
    <n v="4"/>
    <s v="PUERTA BOJANERO JUAN CARLOS"/>
    <x v="6"/>
    <x v="3"/>
    <n v="217"/>
    <n v="27.125"/>
    <n v="204.61648745519699"/>
    <m/>
    <n v="98308.243700000006"/>
    <x v="0"/>
    <n v="14058.8235"/>
    <x v="646"/>
    <x v="0"/>
    <m/>
  </r>
  <r>
    <d v="2023-05-12T01:37:05"/>
    <x v="1"/>
    <n v="5"/>
    <s v="BERRIO POSADA ANGELA"/>
    <x v="2"/>
    <x v="3"/>
    <n v="154"/>
    <n v="25.6666666666667"/>
    <n v="153.462365591398"/>
    <s v="2 Descuentos (Conducts) "/>
    <n v="73731.182799999995"/>
    <x v="1"/>
    <n v="14058.8235"/>
    <x v="646"/>
    <x v="0"/>
    <m/>
  </r>
  <r>
    <d v="2023-05-12T01:37:05"/>
    <x v="1"/>
    <n v="6"/>
    <s v="LOPERA AGUDELO LUIS FRANCISCO"/>
    <x v="1"/>
    <x v="3"/>
    <n v="288"/>
    <n v="26.181818181818201"/>
    <n v="281.34767025089599"/>
    <m/>
    <n v="135173.8351"/>
    <x v="0"/>
    <n v="14058.8235"/>
    <x v="646"/>
    <x v="0"/>
    <m/>
  </r>
  <r>
    <d v="2023-05-12T01:37:05"/>
    <x v="1"/>
    <n v="7"/>
    <s v="DE OSSA TORRES CARLOS ANDRES"/>
    <x v="0"/>
    <x v="0"/>
    <n v="268"/>
    <n v="29.7777777777778"/>
    <n v="230.193548387097"/>
    <m/>
    <n v="110596.7742"/>
    <x v="1"/>
    <n v="14058.8235"/>
    <x v="646"/>
    <x v="0"/>
    <m/>
  </r>
  <r>
    <d v="2023-05-12T01:37:06"/>
    <x v="1"/>
    <n v="8"/>
    <s v="VACA FIERRO ROBINSON"/>
    <x v="1"/>
    <x v="0"/>
    <n v="295"/>
    <n v="26.818181818181799"/>
    <n v="281.34767025089599"/>
    <m/>
    <n v="135173.8351"/>
    <x v="1"/>
    <n v="14058.8235"/>
    <x v="646"/>
    <x v="0"/>
    <m/>
  </r>
  <r>
    <d v="2023-05-12T01:37:06"/>
    <x v="1"/>
    <n v="9"/>
    <s v="LOPEZ CASTRILLON ANDRES FELIPE"/>
    <x v="3"/>
    <x v="3"/>
    <n v="250"/>
    <n v="25"/>
    <n v="255.77060931899601"/>
    <m/>
    <n v="122885.30469999999"/>
    <x v="0"/>
    <n v="14058.8235"/>
    <x v="646"/>
    <x v="0"/>
    <m/>
  </r>
  <r>
    <d v="2023-05-12T01:37:07"/>
    <x v="1"/>
    <n v="10"/>
    <s v="PATIO MARIVEL"/>
    <x v="1"/>
    <x v="3"/>
    <n v="253"/>
    <n v="23"/>
    <n v="281.34767025089599"/>
    <s v="1 Descuento (Jefe de ruta) "/>
    <n v="135173.8351"/>
    <x v="0"/>
    <n v="14058.8235"/>
    <x v="646"/>
    <x v="0"/>
    <m/>
  </r>
  <r>
    <d v="2023-05-12T01:37:07"/>
    <x v="9"/>
    <n v="13"/>
    <s v="DAVILA VELEZ JHON ESTIVEN"/>
    <x v="3"/>
    <x v="3"/>
    <n v="278"/>
    <n v="27.8"/>
    <n v="255.77060931899601"/>
    <m/>
    <n v="122885.30469999999"/>
    <x v="0"/>
    <n v="14058.8235"/>
    <x v="646"/>
    <x v="0"/>
    <m/>
  </r>
  <r>
    <d v="2023-05-12T01:37:08"/>
    <x v="9"/>
    <n v="14"/>
    <s v="GRISALES VILLA JUAN DAVID"/>
    <x v="12"/>
    <x v="3"/>
    <n v="378"/>
    <n v="29.076923076923102"/>
    <n v="332.50179211469498"/>
    <m/>
    <n v="159750.89610000001"/>
    <x v="1"/>
    <n v="14058.8235"/>
    <x v="646"/>
    <x v="0"/>
    <m/>
  </r>
  <r>
    <d v="2023-05-12T01:37:08"/>
    <x v="9"/>
    <n v="16"/>
    <s v="HURTADO MADRID JUAN ESTEBAN"/>
    <x v="3"/>
    <x v="3"/>
    <n v="286"/>
    <n v="28.6"/>
    <n v="255.77060931899601"/>
    <m/>
    <n v="122885.30469999999"/>
    <x v="0"/>
    <n v="14058.8235"/>
    <x v="646"/>
    <x v="0"/>
    <m/>
  </r>
  <r>
    <d v="2023-05-12T01:37:08"/>
    <x v="9"/>
    <n v="18"/>
    <s v="RENDON VIANA HUMBERTO DE JESUS"/>
    <x v="0"/>
    <x v="3"/>
    <n v="288"/>
    <n v="32"/>
    <n v="230.193548387097"/>
    <s v="1 Descuento (Despachadora Angela) "/>
    <n v="110596.7742"/>
    <x v="0"/>
    <n v="14058.8235"/>
    <x v="646"/>
    <x v="0"/>
    <m/>
  </r>
  <r>
    <d v="2023-05-12T01:37:09"/>
    <x v="9"/>
    <n v="19"/>
    <s v="BERMUDEZ HERNAN"/>
    <x v="10"/>
    <x v="0"/>
    <n v="103"/>
    <n v="25.75"/>
    <n v="102.30824372759901"/>
    <m/>
    <n v="49154.121899999998"/>
    <x v="0"/>
    <n v="14058.8235"/>
    <x v="646"/>
    <x v="0"/>
    <m/>
  </r>
  <r>
    <d v="2023-05-12T01:37:09"/>
    <x v="9"/>
    <n v="20"/>
    <s v="LONDOO CADAVID DAVID SANTIAGO"/>
    <x v="1"/>
    <x v="0"/>
    <n v="278"/>
    <n v="25.272727272727298"/>
    <n v="281.34767025089599"/>
    <m/>
    <n v="135173.8351"/>
    <x v="0"/>
    <n v="14058.8235"/>
    <x v="646"/>
    <x v="0"/>
    <m/>
  </r>
  <r>
    <d v="2023-05-12T01:37:10"/>
    <x v="9"/>
    <n v="22"/>
    <s v="QUIRAMA CASTAEDA JHON JADER"/>
    <x v="3"/>
    <x v="0"/>
    <n v="250"/>
    <n v="25"/>
    <n v="255.77060931899601"/>
    <m/>
    <n v="122885.30469999999"/>
    <x v="1"/>
    <n v="14058.8235"/>
    <x v="646"/>
    <x v="0"/>
    <m/>
  </r>
  <r>
    <d v="2023-05-12T01:37:10"/>
    <x v="9"/>
    <n v="23"/>
    <s v="MEJIA YEISON"/>
    <x v="6"/>
    <x v="0"/>
    <n v="219"/>
    <n v="27.375"/>
    <n v="204.61648745519699"/>
    <m/>
    <n v="98308.243700000006"/>
    <x v="2"/>
    <n v="14058.8235"/>
    <x v="646"/>
    <x v="0"/>
    <m/>
  </r>
  <r>
    <d v="2023-05-12T01:37:11"/>
    <x v="9"/>
    <n v="24"/>
    <s v="GARCIA DAVID WILSON ALBERTO"/>
    <x v="11"/>
    <x v="0"/>
    <n v="46"/>
    <n v="23"/>
    <n v="51.154121863799297"/>
    <m/>
    <n v="24577.0609"/>
    <x v="0"/>
    <n v="14058.8235"/>
    <x v="646"/>
    <x v="0"/>
    <m/>
  </r>
  <r>
    <d v="2023-05-12T01:37:11"/>
    <x v="9"/>
    <n v="25"/>
    <s v="CIRO ALEXANDER"/>
    <x v="2"/>
    <x v="0"/>
    <n v="197"/>
    <n v="32.8333333333333"/>
    <n v="153.462365591398"/>
    <m/>
    <n v="73731.182799999995"/>
    <x v="1"/>
    <n v="14058.8235"/>
    <x v="646"/>
    <x v="0"/>
    <m/>
  </r>
  <r>
    <d v="2023-05-12T01:37:11"/>
    <x v="9"/>
    <n v="26"/>
    <s v="CIRO MARIN RODRIGO ALBERTO"/>
    <x v="3"/>
    <x v="0"/>
    <n v="216"/>
    <n v="21.6"/>
    <n v="255.77060931899601"/>
    <s v="2 Descuentos (Propietarios)"/>
    <n v="122885.30469999999"/>
    <x v="0"/>
    <n v="14058.8235"/>
    <x v="646"/>
    <x v="0"/>
    <m/>
  </r>
  <r>
    <d v="2023-05-12T01:37:11"/>
    <x v="9"/>
    <n v="27"/>
    <s v="DURANGO DAVID JOSE"/>
    <x v="0"/>
    <x v="0"/>
    <n v="232"/>
    <n v="25.7777777777778"/>
    <n v="230.193548387097"/>
    <s v="2 Descuentos (Despachador estiven) "/>
    <n v="110596.7742"/>
    <x v="0"/>
    <n v="14058.8235"/>
    <x v="646"/>
    <x v="0"/>
    <m/>
  </r>
  <r>
    <d v="2023-05-12T01:37:12"/>
    <x v="9"/>
    <n v="29"/>
    <s v="VERENZUELA MARTINEZ ALEXANDER"/>
    <x v="6"/>
    <x v="0"/>
    <n v="207"/>
    <n v="27.6"/>
    <n v="191.82795698924701"/>
    <s v="1 Descuento (Despachadora Angela) "/>
    <n v="92163.978499999997"/>
    <x v="0"/>
    <n v="14058.8235"/>
    <x v="646"/>
    <x v="0"/>
    <m/>
  </r>
  <r>
    <d v="2023-05-12T01:37:12"/>
    <x v="9"/>
    <n v="30"/>
    <s v="HINCAPIE GALLEGO YEISON ANDRES"/>
    <x v="10"/>
    <x v="0"/>
    <n v="97"/>
    <n v="27.714285714285701"/>
    <n v="89.519713261648704"/>
    <m/>
    <n v="43009.856599999999"/>
    <x v="0"/>
    <n v="14058.8235"/>
    <x v="646"/>
    <x v="0"/>
    <m/>
  </r>
  <r>
    <d v="2023-05-12T01:37:13"/>
    <x v="1"/>
    <n v="31"/>
    <s v="DURANGO PAEZ GILDARDO"/>
    <x v="3"/>
    <x v="0"/>
    <n v="214"/>
    <n v="21.4"/>
    <n v="255.77060931899601"/>
    <m/>
    <n v="122885.30469999999"/>
    <x v="0"/>
    <n v="14058.8235"/>
    <x v="646"/>
    <x v="0"/>
    <m/>
  </r>
  <r>
    <d v="2023-05-12T01:37:13"/>
    <x v="1"/>
    <n v="32"/>
    <s v="JIMENEZ HERNANDEZ ESTEBAN CAMILO"/>
    <x v="0"/>
    <x v="1"/>
    <n v="231"/>
    <n v="25.6666666666667"/>
    <n v="230.193548387097"/>
    <s v="Se descuenta el viaje de 7 40 am ya que NO espera el tiempo indicado en el paradero, 4 Descuentos (Conduct, Despachador estiven y  Usuario desubicado)"/>
    <n v="110596.7742"/>
    <x v="0"/>
    <n v="14058.8235"/>
    <x v="646"/>
    <x v="0"/>
    <m/>
  </r>
  <r>
    <d v="2023-05-12T01:37:13"/>
    <x v="1"/>
    <n v="33"/>
    <s v="USUGA LONDOO CAMILO ANDRES"/>
    <x v="1"/>
    <x v="0"/>
    <n v="239"/>
    <n v="21.727272727272702"/>
    <n v="281.34767025089599"/>
    <m/>
    <n v="135173.8351"/>
    <x v="0"/>
    <n v="14058.8235"/>
    <x v="646"/>
    <x v="0"/>
    <m/>
  </r>
  <r>
    <d v="2023-05-12T01:37:14"/>
    <x v="1"/>
    <n v="34"/>
    <s v="ESPINOZA CHAVARRIA GUILLERMO LEON"/>
    <x v="0"/>
    <x v="0"/>
    <n v="215"/>
    <n v="23.8888888888889"/>
    <n v="230.193548387097"/>
    <m/>
    <n v="110596.7742"/>
    <x v="0"/>
    <n v="14058.8235"/>
    <x v="646"/>
    <x v="0"/>
    <m/>
  </r>
  <r>
    <d v="2023-05-12T01:37:14"/>
    <x v="1"/>
    <n v="35"/>
    <s v="VASQUEZ GARCIA ISMAEL DAVID"/>
    <x v="0"/>
    <x v="3"/>
    <n v="198"/>
    <n v="22"/>
    <n v="230.193548387097"/>
    <s v="2 Descuentos (Conducts) "/>
    <n v="110596.7742"/>
    <x v="1"/>
    <n v="14058.8235"/>
    <x v="646"/>
    <x v="0"/>
    <m/>
  </r>
  <r>
    <d v="2023-05-12T01:37:15"/>
    <x v="1"/>
    <n v="36"/>
    <s v="TABORDA ROJAS DIEGO ALEJANDRO"/>
    <x v="3"/>
    <x v="0"/>
    <n v="219"/>
    <n v="21.9"/>
    <n v="255.77060931899601"/>
    <s v="6 Descuentos (Transbordo)"/>
    <n v="122885.30469999999"/>
    <x v="0"/>
    <n v="14058.8235"/>
    <x v="646"/>
    <x v="0"/>
    <m/>
  </r>
  <r>
    <d v="2023-05-12T01:37:15"/>
    <x v="1"/>
    <n v="37"/>
    <s v="GRISALES VILLA DEIBY ALEJANDRO"/>
    <x v="2"/>
    <x v="3"/>
    <n v="163"/>
    <n v="27.1666666666667"/>
    <n v="153.462365591398"/>
    <m/>
    <n v="73731.182799999995"/>
    <x v="1"/>
    <n v="14058.8235"/>
    <x v="646"/>
    <x v="0"/>
    <m/>
  </r>
  <r>
    <d v="2023-05-12T01:37:15"/>
    <x v="1"/>
    <n v="38"/>
    <s v="BARRANTES GALLEGO DANIEL CAMILO"/>
    <x v="2"/>
    <x v="0"/>
    <n v="128"/>
    <n v="21.3333333333333"/>
    <n v="153.462365591398"/>
    <s v="2 Descuentos (Conducts) "/>
    <n v="73731.182799999995"/>
    <x v="0"/>
    <n v="14058.8235"/>
    <x v="646"/>
    <x v="0"/>
    <m/>
  </r>
  <r>
    <d v="2023-05-12T01:37:16"/>
    <x v="1"/>
    <n v="40"/>
    <s v="OCAMPO OCAMPO ANTONIO JOSE"/>
    <x v="1"/>
    <x v="0"/>
    <n v="243"/>
    <n v="22.090909090909101"/>
    <n v="281.34767025089599"/>
    <m/>
    <n v="135173.8351"/>
    <x v="0"/>
    <n v="14058.8235"/>
    <x v="646"/>
    <x v="0"/>
    <m/>
  </r>
  <r>
    <d v="2023-05-12T01:37:16"/>
    <x v="1"/>
    <n v="41"/>
    <s v="GARCIA DAVID WILSON ALBERTO"/>
    <x v="6"/>
    <x v="0"/>
    <n v="234"/>
    <n v="29.25"/>
    <n v="204.61648745519699"/>
    <s v="2 Descuentos (Propietarios)"/>
    <n v="98308.243700000006"/>
    <x v="1"/>
    <n v="14058.8235"/>
    <x v="646"/>
    <x v="0"/>
    <m/>
  </r>
  <r>
    <d v="2023-05-13T01:22:12"/>
    <x v="9"/>
    <n v="2"/>
    <s v="BARRANTES GALLEGO DANIEL CAMILO"/>
    <x v="7"/>
    <x v="0"/>
    <n v="86"/>
    <n v="28.6666666666667"/>
    <n v="74.697435897435895"/>
    <s v="3 Descuentos (Jefe de ruta y conducts) "/>
    <n v="35848.717900000003"/>
    <x v="1"/>
    <n v="14334.375"/>
    <x v="647"/>
    <x v="0"/>
    <m/>
  </r>
  <r>
    <d v="2023-05-13T01:22:13"/>
    <x v="9"/>
    <n v="3"/>
    <s v="CANO JIMENEZ ESNEIDER"/>
    <x v="3"/>
    <x v="0"/>
    <n v="195"/>
    <n v="19.5"/>
    <n v="248.991452991453"/>
    <m/>
    <n v="119495.7265"/>
    <x v="0"/>
    <n v="14334.375"/>
    <x v="647"/>
    <x v="0"/>
    <m/>
  </r>
  <r>
    <d v="2023-05-13T01:22:14"/>
    <x v="9"/>
    <n v="5"/>
    <s v="BERRIO POSADA ANGELA"/>
    <x v="1"/>
    <x v="3"/>
    <n v="300"/>
    <n v="27.272727272727298"/>
    <n v="273.89059829059801"/>
    <s v="1 Descuento (Conduct) "/>
    <n v="131445.2991"/>
    <x v="1"/>
    <n v="14334.375"/>
    <x v="647"/>
    <x v="0"/>
    <m/>
  </r>
  <r>
    <d v="2023-05-13T01:22:14"/>
    <x v="9"/>
    <n v="6"/>
    <s v="LONDOO URREGO DANIEL ANDRES"/>
    <x v="1"/>
    <x v="0"/>
    <n v="337"/>
    <n v="30.636363636363601"/>
    <n v="273.89059829059801"/>
    <s v="3 Descuentos (Propietario, Despachadora angela y Usuario desubicado)"/>
    <n v="131445.2991"/>
    <x v="0"/>
    <n v="14334.375"/>
    <x v="647"/>
    <x v="0"/>
    <m/>
  </r>
  <r>
    <d v="2023-05-13T01:22:14"/>
    <x v="9"/>
    <n v="7"/>
    <s v="DE OSSA TORRES CARLOS ANDRES"/>
    <x v="0"/>
    <x v="0"/>
    <n v="225"/>
    <n v="25"/>
    <n v="224.092307692308"/>
    <m/>
    <n v="107546.1538"/>
    <x v="1"/>
    <n v="14334.375"/>
    <x v="647"/>
    <x v="0"/>
    <m/>
  </r>
  <r>
    <d v="2023-05-13T01:22:15"/>
    <x v="9"/>
    <n v="8"/>
    <s v="VACA FIERRO ROBINSON"/>
    <x v="0"/>
    <x v="0"/>
    <n v="225"/>
    <n v="25"/>
    <n v="224.092307692308"/>
    <s v="DANIEL BARRANTES Realiz 3 viajes donde moviliz 96 Usuarios "/>
    <n v="107546.1538"/>
    <x v="1"/>
    <n v="14334.375"/>
    <x v="647"/>
    <x v="0"/>
    <m/>
  </r>
  <r>
    <d v="2023-05-13T01:22:15"/>
    <x v="9"/>
    <n v="9"/>
    <s v="LOPEZ CASTRILLON ANDRES FELIPE"/>
    <x v="3"/>
    <x v="0"/>
    <n v="265"/>
    <n v="26.5"/>
    <n v="248.991452991453"/>
    <m/>
    <n v="119495.7265"/>
    <x v="0"/>
    <n v="14334.375"/>
    <x v="647"/>
    <x v="0"/>
    <m/>
  </r>
  <r>
    <d v="2023-05-13T01:22:16"/>
    <x v="9"/>
    <n v="10"/>
    <s v="PATIO MARIVEL"/>
    <x v="0"/>
    <x v="3"/>
    <n v="235"/>
    <n v="26.1111111111111"/>
    <n v="224.092307692308"/>
    <s v="1 Descuento (Conduct) "/>
    <n v="107546.1538"/>
    <x v="0"/>
    <n v="14334.375"/>
    <x v="647"/>
    <x v="0"/>
    <m/>
  </r>
  <r>
    <d v="2023-05-13T01:22:16"/>
    <x v="1"/>
    <n v="13"/>
    <s v="DAVILA VELEZ JHON ESTIVEN"/>
    <x v="1"/>
    <x v="0"/>
    <n v="298"/>
    <n v="27.090909090909101"/>
    <n v="273.89059829059801"/>
    <s v="2 Descuentos (Jefe de ruta y Despachador estiven) "/>
    <n v="131445.2991"/>
    <x v="0"/>
    <n v="14334.375"/>
    <x v="647"/>
    <x v="0"/>
    <m/>
  </r>
  <r>
    <d v="2023-05-13T01:22:16"/>
    <x v="1"/>
    <n v="14"/>
    <s v="GRISALES VILLA JUAN DAVID"/>
    <x v="9"/>
    <x v="0"/>
    <n v="292"/>
    <n v="24.3333333333333"/>
    <n v="298.78974358974398"/>
    <m/>
    <n v="143394.87179999999"/>
    <x v="1"/>
    <n v="14334.375"/>
    <x v="647"/>
    <x v="0"/>
    <m/>
  </r>
  <r>
    <d v="2023-05-13T01:22:17"/>
    <x v="1"/>
    <n v="16"/>
    <s v="HURTADO MADRID JUAN ESTEBAN"/>
    <x v="7"/>
    <x v="3"/>
    <n v="84"/>
    <n v="28"/>
    <n v="74.697435897435895"/>
    <m/>
    <n v="35848.717900000003"/>
    <x v="0"/>
    <n v="14334.375"/>
    <x v="647"/>
    <x v="0"/>
    <m/>
  </r>
  <r>
    <d v="2023-05-13T01:22:17"/>
    <x v="1"/>
    <n v="18"/>
    <s v="RENDON VIANA HUMBERTO DE JESUS"/>
    <x v="11"/>
    <x v="0"/>
    <n v="51"/>
    <n v="34"/>
    <n v="37.348717948717898"/>
    <m/>
    <n v="17924.359"/>
    <x v="0"/>
    <n v="14334.375"/>
    <x v="647"/>
    <x v="0"/>
    <m/>
  </r>
  <r>
    <d v="2023-05-13T01:22:18"/>
    <x v="1"/>
    <n v="20"/>
    <s v="LONDOO CADAVID DAVID SANTIAGO"/>
    <x v="9"/>
    <x v="0"/>
    <n v="303"/>
    <n v="25.25"/>
    <n v="298.78974358974398"/>
    <m/>
    <n v="143394.87179999999"/>
    <x v="0"/>
    <n v="14334.375"/>
    <x v="647"/>
    <x v="0"/>
    <m/>
  </r>
  <r>
    <d v="2023-05-13T01:22:18"/>
    <x v="1"/>
    <n v="21"/>
    <s v="MONSALVE OCAMPO EDISON GUSTAVO"/>
    <x v="3"/>
    <x v="0"/>
    <n v="221"/>
    <n v="22.1"/>
    <n v="248.991452991453"/>
    <s v="4 Descuentos (Despachador estiven y Usuarios desubicados) "/>
    <n v="119495.7265"/>
    <x v="0"/>
    <n v="14334.375"/>
    <x v="647"/>
    <x v="0"/>
    <m/>
  </r>
  <r>
    <d v="2023-05-13T01:22:18"/>
    <x v="1"/>
    <n v="22"/>
    <s v="QUIRAMA CASTAEDA JHON JADER"/>
    <x v="3"/>
    <x v="0"/>
    <n v="255"/>
    <n v="25.5"/>
    <n v="248.991452991453"/>
    <m/>
    <n v="119495.7265"/>
    <x v="1"/>
    <n v="14334.375"/>
    <x v="647"/>
    <x v="0"/>
    <m/>
  </r>
  <r>
    <d v="2023-05-13T01:22:19"/>
    <x v="1"/>
    <n v="23"/>
    <s v="MEJIA YEISON"/>
    <x v="3"/>
    <x v="0"/>
    <n v="202"/>
    <n v="20.2"/>
    <n v="248.991452991453"/>
    <m/>
    <n v="119495.7265"/>
    <x v="2"/>
    <n v="14334.375"/>
    <x v="647"/>
    <x v="0"/>
    <m/>
  </r>
  <r>
    <d v="2023-05-13T01:22:19"/>
    <x v="1"/>
    <n v="25"/>
    <s v="CIRO ALEXANDER"/>
    <x v="3"/>
    <x v="0"/>
    <n v="241"/>
    <n v="24.1"/>
    <n v="248.991452991453"/>
    <s v="3 Descuentos (Conducts) "/>
    <n v="119495.7265"/>
    <x v="1"/>
    <n v="14334.375"/>
    <x v="647"/>
    <x v="0"/>
    <m/>
  </r>
  <r>
    <d v="2023-05-13T01:22:19"/>
    <x v="1"/>
    <n v="26"/>
    <s v="CIRO MARIN RODRIGO ALBERTO"/>
    <x v="3"/>
    <x v="0"/>
    <n v="208"/>
    <n v="20.8"/>
    <n v="248.991452991453"/>
    <m/>
    <n v="119495.7265"/>
    <x v="0"/>
    <n v="14334.375"/>
    <x v="647"/>
    <x v="0"/>
    <m/>
  </r>
  <r>
    <d v="2023-05-13T01:22:20"/>
    <x v="1"/>
    <n v="27"/>
    <s v="HOYOS HENAO SANTIAGO"/>
    <x v="2"/>
    <x v="0"/>
    <n v="140"/>
    <n v="23.3333333333333"/>
    <n v="149.39487179487199"/>
    <m/>
    <n v="71697.435899999997"/>
    <x v="0"/>
    <n v="14334.375"/>
    <x v="647"/>
    <x v="0"/>
    <m/>
  </r>
  <r>
    <d v="2023-05-13T01:22:20"/>
    <x v="1"/>
    <n v="28"/>
    <s v="RIVERA ANGEL"/>
    <x v="1"/>
    <x v="0"/>
    <n v="263"/>
    <n v="23.909090909090899"/>
    <n v="273.89059829059801"/>
    <m/>
    <n v="131445.2991"/>
    <x v="0"/>
    <n v="14334.375"/>
    <x v="647"/>
    <x v="0"/>
    <m/>
  </r>
  <r>
    <d v="2023-05-13T01:22:21"/>
    <x v="1"/>
    <n v="29"/>
    <s v="VERENZUELA MARTINEZ ALEXANDER"/>
    <x v="3"/>
    <x v="0"/>
    <n v="238"/>
    <n v="23.8"/>
    <n v="248.991452991453"/>
    <m/>
    <n v="119495.7265"/>
    <x v="0"/>
    <n v="14334.375"/>
    <x v="647"/>
    <x v="0"/>
    <m/>
  </r>
  <r>
    <d v="2023-05-13T01:22:21"/>
    <x v="1"/>
    <n v="30"/>
    <s v="HINCAPIE GALLEGO YEISON ANDRES"/>
    <x v="3"/>
    <x v="0"/>
    <n v="253"/>
    <n v="25.3"/>
    <n v="248.991452991453"/>
    <m/>
    <n v="119495.7265"/>
    <x v="0"/>
    <n v="14334.375"/>
    <x v="647"/>
    <x v="0"/>
    <m/>
  </r>
  <r>
    <d v="2023-05-13T01:22:21"/>
    <x v="9"/>
    <n v="31"/>
    <s v="DURANGO PAEZ GILDARDO"/>
    <x v="1"/>
    <x v="0"/>
    <n v="196"/>
    <n v="17.818181818181799"/>
    <n v="273.89059829059801"/>
    <m/>
    <n v="131445.2991"/>
    <x v="0"/>
    <n v="14334.375"/>
    <x v="647"/>
    <x v="0"/>
    <m/>
  </r>
  <r>
    <d v="2023-05-13T01:22:21"/>
    <x v="9"/>
    <n v="32"/>
    <s v="JIMENEZ HERNANDEZ ESTEBAN CAMILO"/>
    <x v="0"/>
    <x v="1"/>
    <n v="291"/>
    <n v="32.3333333333333"/>
    <n v="224.092307692308"/>
    <m/>
    <n v="107546.1538"/>
    <x v="0"/>
    <n v="14334.375"/>
    <x v="647"/>
    <x v="0"/>
    <m/>
  </r>
  <r>
    <d v="2023-05-13T01:22:22"/>
    <x v="9"/>
    <n v="33"/>
    <s v="USUGA LONDOO CAMILO ANDRES"/>
    <x v="0"/>
    <x v="0"/>
    <n v="229"/>
    <n v="25.4444444444444"/>
    <n v="224.092307692308"/>
    <m/>
    <n v="107546.1538"/>
    <x v="0"/>
    <n v="14334.375"/>
    <x v="647"/>
    <x v="0"/>
    <m/>
  </r>
  <r>
    <d v="2023-05-13T01:22:22"/>
    <x v="9"/>
    <n v="34"/>
    <s v="MONTOYA OSPINA GILBERTO ANTONIO"/>
    <x v="1"/>
    <x v="0"/>
    <n v="266"/>
    <n v="24.181818181818201"/>
    <n v="273.89059829059801"/>
    <s v="2 Descuentos (Propietario)"/>
    <n v="131445.2991"/>
    <x v="0"/>
    <n v="14334.375"/>
    <x v="647"/>
    <x v="0"/>
    <m/>
  </r>
  <r>
    <d v="2023-05-13T01:22:22"/>
    <x v="9"/>
    <n v="35"/>
    <s v="VASQUEZ GARCIA ISMAEL DAVID"/>
    <x v="1"/>
    <x v="0"/>
    <n v="320"/>
    <n v="29.090909090909101"/>
    <n v="273.89059829059801"/>
    <m/>
    <n v="131445.2991"/>
    <x v="1"/>
    <n v="14334.375"/>
    <x v="647"/>
    <x v="0"/>
    <m/>
  </r>
  <r>
    <d v="2023-05-13T01:22:23"/>
    <x v="9"/>
    <n v="36"/>
    <s v="MARTINEZ CHAVERRA LUIS NORBERTO"/>
    <x v="3"/>
    <x v="0"/>
    <n v="211"/>
    <n v="21.1"/>
    <n v="248.991452991453"/>
    <m/>
    <n v="119495.7265"/>
    <x v="0"/>
    <n v="14334.375"/>
    <x v="647"/>
    <x v="0"/>
    <m/>
  </r>
  <r>
    <d v="2023-05-13T01:22:23"/>
    <x v="9"/>
    <n v="37"/>
    <s v="GRISALES VILLA DEIBY ALEJANDRO"/>
    <x v="1"/>
    <x v="0"/>
    <n v="281"/>
    <n v="25.545454545454501"/>
    <n v="273.89059829059801"/>
    <s v="3 Descuentos (Usuarios desubicados) "/>
    <n v="131445.2991"/>
    <x v="1"/>
    <n v="14334.375"/>
    <x v="647"/>
    <x v="0"/>
    <m/>
  </r>
  <r>
    <d v="2023-05-13T01:22:24"/>
    <x v="9"/>
    <n v="40"/>
    <s v="OCAMPO OCAMPO ANTONIO JOSE"/>
    <x v="1"/>
    <x v="0"/>
    <n v="303"/>
    <n v="27.545454545454501"/>
    <n v="273.89059829059801"/>
    <s v="1 Descuento (Despachadora angela)"/>
    <n v="131445.2991"/>
    <x v="0"/>
    <n v="14334.375"/>
    <x v="647"/>
    <x v="0"/>
    <m/>
  </r>
  <r>
    <d v="2023-05-13T01:22:24"/>
    <x v="9"/>
    <n v="41"/>
    <s v="GARCIA DAVID WILSON ALBERTO"/>
    <x v="1"/>
    <x v="0"/>
    <n v="269"/>
    <n v="24.454545454545499"/>
    <n v="273.89059829059801"/>
    <m/>
    <n v="131445.2991"/>
    <x v="1"/>
    <n v="14334.375"/>
    <x v="647"/>
    <x v="0"/>
    <m/>
  </r>
  <r>
    <d v="2023-05-14T01:46:31"/>
    <x v="1"/>
    <n v="1"/>
    <s v="RUA DANIEL"/>
    <x v="1"/>
    <x v="3"/>
    <n v="279"/>
    <n v="25.363636363636399"/>
    <n v="271.45555555555597"/>
    <s v="1 Descuento (Jefe de ruta) "/>
    <n v="130227.7778"/>
    <x v="0"/>
    <n v="14596.875"/>
    <x v="648"/>
    <x v="0"/>
    <m/>
  </r>
  <r>
    <d v="2023-05-14T01:46:31"/>
    <x v="1"/>
    <n v="3"/>
    <s v="CANO JIMENEZ ESNEIDER"/>
    <x v="0"/>
    <x v="0"/>
    <n v="180"/>
    <n v="20"/>
    <n v="222.1"/>
    <s v="GUILLERMO ESPINOZA Realiz 5 viajes donde moviliz 138 Usuarios "/>
    <n v="106550"/>
    <x v="0"/>
    <n v="14596.875"/>
    <x v="648"/>
    <x v="0"/>
    <m/>
  </r>
  <r>
    <d v="2023-05-14T01:46:32"/>
    <x v="1"/>
    <n v="4"/>
    <s v="PUERTA BOJANERO JUAN CARLOS"/>
    <x v="3"/>
    <x v="3"/>
    <n v="306"/>
    <n v="30.6"/>
    <n v="246.777777777778"/>
    <s v="22 Descuentos (Transbordo veh 21 y Despachador estiven)"/>
    <n v="118388.88890000001"/>
    <x v="0"/>
    <n v="14596.875"/>
    <x v="648"/>
    <x v="0"/>
    <m/>
  </r>
  <r>
    <d v="2023-05-14T01:46:32"/>
    <x v="1"/>
    <n v="5"/>
    <s v="BERRIO POSADA ANGELA"/>
    <x v="2"/>
    <x v="0"/>
    <n v="157"/>
    <n v="26.1666666666667"/>
    <n v="148.066666666667"/>
    <m/>
    <n v="71033.333299999998"/>
    <x v="1"/>
    <n v="14596.875"/>
    <x v="648"/>
    <x v="0"/>
    <m/>
  </r>
  <r>
    <d v="2023-05-14T01:46:33"/>
    <x v="1"/>
    <n v="6"/>
    <s v="LONDOO URREGO DANIEL ANDRES"/>
    <x v="3"/>
    <x v="3"/>
    <n v="263"/>
    <n v="26.3"/>
    <n v="246.777777777778"/>
    <s v="2 Descuentos (Despachador fernando) "/>
    <n v="118388.88890000001"/>
    <x v="0"/>
    <n v="14596.875"/>
    <x v="648"/>
    <x v="0"/>
    <m/>
  </r>
  <r>
    <d v="2023-05-14T01:46:33"/>
    <x v="1"/>
    <n v="7"/>
    <s v="DE OSSA TORRES CARLOS ANDRES"/>
    <x v="2"/>
    <x v="0"/>
    <n v="143"/>
    <n v="23.8333333333333"/>
    <n v="148.066666666667"/>
    <s v="2 Descuentos (Jefe de ruta y conduct) "/>
    <n v="71033.333299999998"/>
    <x v="1"/>
    <n v="14596.875"/>
    <x v="648"/>
    <x v="0"/>
    <m/>
  </r>
  <r>
    <d v="2023-05-14T01:46:33"/>
    <x v="1"/>
    <n v="8"/>
    <s v="TABORDA ROJAS DIEGO ALEJANDRO"/>
    <x v="0"/>
    <x v="0"/>
    <n v="182"/>
    <n v="20.2222222222222"/>
    <n v="222.1"/>
    <m/>
    <n v="106550"/>
    <x v="1"/>
    <n v="14596.875"/>
    <x v="648"/>
    <x v="0"/>
    <m/>
  </r>
  <r>
    <d v="2023-05-14T01:46:34"/>
    <x v="1"/>
    <n v="9"/>
    <s v="LOPEZ CASTRILLON ANDRES FELIPE"/>
    <x v="3"/>
    <x v="3"/>
    <n v="254"/>
    <n v="25.4"/>
    <n v="246.777777777778"/>
    <m/>
    <n v="118388.88890000001"/>
    <x v="0"/>
    <n v="14596.875"/>
    <x v="648"/>
    <x v="0"/>
    <m/>
  </r>
  <r>
    <d v="2023-05-14T01:46:34"/>
    <x v="1"/>
    <n v="10"/>
    <s v="PATIO MARIVEL"/>
    <x v="0"/>
    <x v="0"/>
    <n v="254"/>
    <n v="28.2222222222222"/>
    <n v="222.1"/>
    <m/>
    <n v="106550"/>
    <x v="0"/>
    <n v="14596.875"/>
    <x v="648"/>
    <x v="0"/>
    <m/>
  </r>
  <r>
    <d v="2023-05-14T01:46:35"/>
    <x v="9"/>
    <n v="11"/>
    <s v="GUTIERREZ LONDOO MELKIN HERNEY"/>
    <x v="10"/>
    <x v="0"/>
    <n v="52"/>
    <n v="14.8571428571429"/>
    <n v="86.372222222222206"/>
    <m/>
    <n v="41436.111100000002"/>
    <x v="0"/>
    <n v="14596.875"/>
    <x v="648"/>
    <x v="0"/>
    <m/>
  </r>
  <r>
    <d v="2023-05-14T01:46:35"/>
    <x v="9"/>
    <n v="14"/>
    <s v="GRISALES VILLA JUAN DAVID"/>
    <x v="1"/>
    <x v="3"/>
    <n v="263"/>
    <n v="23.909090909090899"/>
    <n v="271.45555555555597"/>
    <m/>
    <n v="130227.7778"/>
    <x v="1"/>
    <n v="14596.875"/>
    <x v="648"/>
    <x v="0"/>
    <m/>
  </r>
  <r>
    <d v="2023-05-14T01:46:35"/>
    <x v="9"/>
    <n v="16"/>
    <s v="HURTADO MADRID JUAN ESTEBAN"/>
    <x v="3"/>
    <x v="3"/>
    <n v="294"/>
    <n v="29.4"/>
    <n v="246.777777777778"/>
    <s v="2 Descuentos (Despachador estiven)"/>
    <n v="118388.88890000001"/>
    <x v="0"/>
    <n v="14596.875"/>
    <x v="648"/>
    <x v="0"/>
    <m/>
  </r>
  <r>
    <d v="2023-05-14T01:46:36"/>
    <x v="9"/>
    <n v="18"/>
    <s v="MEJIA YEISON"/>
    <x v="8"/>
    <x v="0"/>
    <n v="90"/>
    <n v="18"/>
    <n v="123.388888888889"/>
    <s v="1 Descuento (Angela despachadora)"/>
    <n v="59194.4444"/>
    <x v="0"/>
    <n v="14596.875"/>
    <x v="648"/>
    <x v="0"/>
    <m/>
  </r>
  <r>
    <d v="2023-05-14T01:46:36"/>
    <x v="9"/>
    <n v="19"/>
    <s v="BERMUDEZ HERNAN"/>
    <x v="1"/>
    <x v="3"/>
    <n v="284"/>
    <n v="25.818181818181799"/>
    <n v="271.45555555555597"/>
    <m/>
    <n v="130227.7778"/>
    <x v="0"/>
    <n v="14596.875"/>
    <x v="648"/>
    <x v="0"/>
    <m/>
  </r>
  <r>
    <d v="2023-05-14T01:46:36"/>
    <x v="9"/>
    <n v="20"/>
    <s v="LONDOO CADAVID DAVID SANTIAGO"/>
    <x v="0"/>
    <x v="3"/>
    <n v="233"/>
    <n v="25.8888888888889"/>
    <n v="222.1"/>
    <m/>
    <n v="106550"/>
    <x v="0"/>
    <n v="14596.875"/>
    <x v="648"/>
    <x v="0"/>
    <m/>
  </r>
  <r>
    <d v="2023-05-14T01:46:37"/>
    <x v="9"/>
    <n v="21"/>
    <s v="MONSALVE OCAMPO EDISON GUSTAVO"/>
    <x v="2"/>
    <x v="0"/>
    <n v="149"/>
    <n v="22.923076923076898"/>
    <n v="160.40555555555599"/>
    <m/>
    <n v="76952.777799999996"/>
    <x v="0"/>
    <n v="14596.875"/>
    <x v="648"/>
    <x v="0"/>
    <m/>
  </r>
  <r>
    <d v="2023-05-14T01:46:37"/>
    <x v="9"/>
    <n v="22"/>
    <s v="QUIRAMA CASTAEDA JHON JADER"/>
    <x v="6"/>
    <x v="0"/>
    <n v="162"/>
    <n v="20.25"/>
    <n v="197.42222222222199"/>
    <m/>
    <n v="94711.111099999995"/>
    <x v="1"/>
    <n v="14596.875"/>
    <x v="648"/>
    <x v="0"/>
    <m/>
  </r>
  <r>
    <d v="2023-05-14T01:46:38"/>
    <x v="9"/>
    <n v="25"/>
    <s v="CIRO ALEXANDER"/>
    <x v="0"/>
    <x v="0"/>
    <n v="292"/>
    <n v="32.4444444444444"/>
    <n v="222.1"/>
    <s v="2 Descuentos (Usuarios desubicados) "/>
    <n v="106550"/>
    <x v="1"/>
    <n v="14596.875"/>
    <x v="648"/>
    <x v="0"/>
    <m/>
  </r>
  <r>
    <d v="2023-05-14T01:46:38"/>
    <x v="9"/>
    <n v="26"/>
    <s v="CIRO MARIN RODRIGO ALBERTO"/>
    <x v="0"/>
    <x v="0"/>
    <n v="202"/>
    <n v="22.4444444444444"/>
    <n v="222.1"/>
    <m/>
    <n v="106550"/>
    <x v="0"/>
    <n v="14596.875"/>
    <x v="648"/>
    <x v="0"/>
    <m/>
  </r>
  <r>
    <d v="2023-05-14T01:46:39"/>
    <x v="9"/>
    <n v="27"/>
    <s v="HOYOS HENAO SANTIAGO"/>
    <x v="1"/>
    <x v="0"/>
    <n v="271"/>
    <n v="24.636363636363601"/>
    <n v="271.45555555555597"/>
    <m/>
    <n v="130227.7778"/>
    <x v="0"/>
    <n v="14596.875"/>
    <x v="648"/>
    <x v="0"/>
    <m/>
  </r>
  <r>
    <d v="2023-05-14T01:46:39"/>
    <x v="9"/>
    <n v="28"/>
    <s v="RIVERA ANGEL"/>
    <x v="0"/>
    <x v="0"/>
    <n v="238"/>
    <n v="26.4444444444444"/>
    <n v="222.1"/>
    <m/>
    <n v="106550"/>
    <x v="0"/>
    <n v="14596.875"/>
    <x v="648"/>
    <x v="0"/>
    <m/>
  </r>
  <r>
    <d v="2023-05-14T01:46:39"/>
    <x v="9"/>
    <n v="30"/>
    <s v="HINCAPIE GALLEGO YEISON ANDRES"/>
    <x v="2"/>
    <x v="0"/>
    <n v="129"/>
    <n v="21.5"/>
    <n v="148.066666666667"/>
    <m/>
    <n v="71033.333299999998"/>
    <x v="0"/>
    <n v="14596.875"/>
    <x v="648"/>
    <x v="0"/>
    <m/>
  </r>
  <r>
    <d v="2023-05-14T01:46:40"/>
    <x v="1"/>
    <n v="31"/>
    <s v="DURANGO PAEZ GILDARDO"/>
    <x v="6"/>
    <x v="0"/>
    <n v="201"/>
    <n v="25.125"/>
    <n v="197.42222222222199"/>
    <m/>
    <n v="94711.111099999995"/>
    <x v="0"/>
    <n v="14596.875"/>
    <x v="648"/>
    <x v="0"/>
    <m/>
  </r>
  <r>
    <d v="2023-05-14T01:46:40"/>
    <x v="1"/>
    <n v="32"/>
    <s v="JIMENEZ HERNANDEZ ESTEBAN CAMILO"/>
    <x v="2"/>
    <x v="3"/>
    <n v="150"/>
    <n v="25"/>
    <n v="148.066666666667"/>
    <s v="2 Descuentos (Despachador estiven y Propietario) "/>
    <n v="71033.333299999998"/>
    <x v="0"/>
    <n v="14596.875"/>
    <x v="648"/>
    <x v="0"/>
    <m/>
  </r>
  <r>
    <d v="2023-05-14T01:46:40"/>
    <x v="1"/>
    <n v="33"/>
    <s v="USUGA LONDOO CAMILO ANDRES"/>
    <x v="3"/>
    <x v="0"/>
    <n v="234"/>
    <n v="23.4"/>
    <n v="246.777777777778"/>
    <m/>
    <n v="118388.88890000001"/>
    <x v="0"/>
    <n v="14596.875"/>
    <x v="648"/>
    <x v="0"/>
    <m/>
  </r>
  <r>
    <d v="2023-05-14T01:46:40"/>
    <x v="1"/>
    <n v="34"/>
    <s v="MONTOYA OSPINA GILBERTO ANTONIO"/>
    <x v="3"/>
    <x v="0"/>
    <n v="250"/>
    <n v="25"/>
    <n v="246.777777777778"/>
    <s v="2 Descuentos (Propietarios)"/>
    <n v="118388.88890000001"/>
    <x v="0"/>
    <n v="14596.875"/>
    <x v="648"/>
    <x v="0"/>
    <m/>
  </r>
  <r>
    <d v="2023-05-14T01:46:41"/>
    <x v="1"/>
    <n v="35"/>
    <s v="VASQUEZ GARCIA ISMAEL DAVID"/>
    <x v="1"/>
    <x v="3"/>
    <n v="265"/>
    <n v="24.090909090909101"/>
    <n v="271.45555555555597"/>
    <s v="1 Descuento (Angela despachadora)"/>
    <n v="130227.7778"/>
    <x v="1"/>
    <n v="14596.875"/>
    <x v="648"/>
    <x v="0"/>
    <m/>
  </r>
  <r>
    <d v="2023-05-14T01:46:41"/>
    <x v="1"/>
    <n v="36"/>
    <s v="MARTINEZ CHAVERRA LUIS NORBERTO"/>
    <x v="0"/>
    <x v="0"/>
    <n v="228"/>
    <n v="25.3333333333333"/>
    <n v="222.1"/>
    <s v="2 Descuentos (Despachador estiven)"/>
    <n v="106550"/>
    <x v="0"/>
    <n v="14596.875"/>
    <x v="648"/>
    <x v="0"/>
    <m/>
  </r>
  <r>
    <d v="2023-05-14T01:46:42"/>
    <x v="1"/>
    <n v="37"/>
    <s v="GRISALES VILLA DEIBY ALEJANDRO"/>
    <x v="9"/>
    <x v="3"/>
    <n v="368"/>
    <n v="30.6666666666667"/>
    <n v="296.13333333333298"/>
    <m/>
    <n v="142066.6667"/>
    <x v="1"/>
    <n v="14596.875"/>
    <x v="648"/>
    <x v="0"/>
    <m/>
  </r>
  <r>
    <d v="2023-05-14T01:46:42"/>
    <x v="1"/>
    <n v="40"/>
    <s v="OCAMPO OCAMPO ANTONIO JOSE"/>
    <x v="4"/>
    <x v="0"/>
    <n v="130"/>
    <n v="18.571428571428601"/>
    <n v="172.74444444444401"/>
    <m/>
    <n v="82872.222200000004"/>
    <x v="0"/>
    <n v="14596.875"/>
    <x v="648"/>
    <x v="0"/>
    <m/>
  </r>
  <r>
    <d v="2023-05-14T01:46:42"/>
    <x v="1"/>
    <n v="41"/>
    <s v="GARCIA DAVID WILSON ALBERTO"/>
    <x v="0"/>
    <x v="0"/>
    <n v="160"/>
    <n v="17.7777777777778"/>
    <n v="222.1"/>
    <m/>
    <n v="106550"/>
    <x v="1"/>
    <n v="14596.875"/>
    <x v="648"/>
    <x v="0"/>
    <m/>
  </r>
  <r>
    <d v="2023-05-15T00:25:19"/>
    <x v="12"/>
    <n v="4"/>
    <s v="HINCAPIE GALLEGO YEISON ANDRES"/>
    <x v="4"/>
    <x v="0"/>
    <n v="188"/>
    <n v="26.8571428571429"/>
    <n v="156.66304347826099"/>
    <m/>
    <n v="74831.521699999998"/>
    <x v="0"/>
    <n v="13704.5455"/>
    <x v="649"/>
    <x v="0"/>
    <m/>
  </r>
  <r>
    <d v="2023-05-15T00:25:20"/>
    <x v="12"/>
    <n v="6"/>
    <s v="TABORDA LEIDY"/>
    <x v="3"/>
    <x v="0"/>
    <n v="185"/>
    <n v="18.5"/>
    <n v="223.804347826087"/>
    <m/>
    <n v="106902.17389999999"/>
    <x v="0"/>
    <n v="13704.5455"/>
    <x v="649"/>
    <x v="0"/>
    <m/>
  </r>
  <r>
    <d v="2023-05-15T00:25:20"/>
    <x v="12"/>
    <n v="10"/>
    <s v="PATIO MARIVEL"/>
    <x v="3"/>
    <x v="0"/>
    <n v="211"/>
    <n v="21.1"/>
    <n v="223.804347826087"/>
    <m/>
    <n v="106902.17389999999"/>
    <x v="0"/>
    <n v="13704.5455"/>
    <x v="649"/>
    <x v="0"/>
    <m/>
  </r>
  <r>
    <d v="2023-05-15T00:25:21"/>
    <x v="12"/>
    <n v="12"/>
    <s v="MORALES CASTAEDA JONNY EDISON"/>
    <x v="8"/>
    <x v="0"/>
    <n v="118"/>
    <n v="23.6"/>
    <n v="111.902173913043"/>
    <m/>
    <n v="53451.087"/>
    <x v="0"/>
    <n v="13704.5455"/>
    <x v="649"/>
    <x v="0"/>
    <m/>
  </r>
  <r>
    <d v="2023-05-15T00:25:22"/>
    <x v="12"/>
    <n v="14"/>
    <s v="GRISALES VILLA JUAN DAVID"/>
    <x v="11"/>
    <x v="0"/>
    <n v="32"/>
    <n v="16"/>
    <n v="44.760869565217398"/>
    <m/>
    <n v="21380.434799999999"/>
    <x v="1"/>
    <n v="13704.5455"/>
    <x v="649"/>
    <x v="0"/>
    <m/>
  </r>
  <r>
    <d v="2023-05-15T00:25:22"/>
    <x v="12"/>
    <n v="21"/>
    <s v="MONSALVE OCAMPO EDISON GUSTAVO"/>
    <x v="0"/>
    <x v="0"/>
    <n v="214"/>
    <n v="23.7777777777778"/>
    <n v="201.423913043478"/>
    <m/>
    <n v="96211.9565"/>
    <x v="0"/>
    <n v="13704.5455"/>
    <x v="649"/>
    <x v="0"/>
    <m/>
  </r>
  <r>
    <d v="2023-05-15T00:25:23"/>
    <x v="12"/>
    <n v="22"/>
    <s v="QUIRAMA CASTAEDA JHON JADER"/>
    <x v="0"/>
    <x v="0"/>
    <n v="199"/>
    <n v="22.1111111111111"/>
    <n v="201.423913043478"/>
    <m/>
    <n v="96211.9565"/>
    <x v="1"/>
    <n v="13704.5455"/>
    <x v="649"/>
    <x v="0"/>
    <m/>
  </r>
  <r>
    <d v="2023-05-15T00:25:23"/>
    <x v="12"/>
    <n v="25"/>
    <s v="CIRO ALEXANDER"/>
    <x v="3"/>
    <x v="0"/>
    <n v="299"/>
    <n v="29.9"/>
    <n v="223.804347826087"/>
    <m/>
    <n v="106902.17389999999"/>
    <x v="1"/>
    <n v="13704.5455"/>
    <x v="649"/>
    <x v="0"/>
    <m/>
  </r>
  <r>
    <d v="2023-05-15T00:25:23"/>
    <x v="12"/>
    <n v="26"/>
    <s v="CIRO MARIN RODRIGO ALBERTO"/>
    <x v="3"/>
    <x v="0"/>
    <n v="219"/>
    <n v="21.9"/>
    <n v="223.804347826087"/>
    <m/>
    <n v="106902.17389999999"/>
    <x v="0"/>
    <n v="13704.5455"/>
    <x v="649"/>
    <x v="0"/>
    <m/>
  </r>
  <r>
    <d v="2023-05-15T00:25:24"/>
    <x v="12"/>
    <n v="28"/>
    <s v="RIVERA ANGEL"/>
    <x v="3"/>
    <x v="0"/>
    <n v="232"/>
    <n v="23.2"/>
    <n v="223.804347826087"/>
    <m/>
    <n v="106902.17389999999"/>
    <x v="0"/>
    <n v="13704.5455"/>
    <x v="649"/>
    <x v="0"/>
    <m/>
  </r>
  <r>
    <d v="2023-05-15T00:25:24"/>
    <x v="12"/>
    <n v="29"/>
    <s v="LONDOO LOPERA DUVAN ANDRES"/>
    <x v="3"/>
    <x v="0"/>
    <n v="285"/>
    <n v="28.5"/>
    <n v="223.804347826087"/>
    <m/>
    <n v="106902.17389999999"/>
    <x v="0"/>
    <n v="13704.5455"/>
    <x v="649"/>
    <x v="0"/>
    <m/>
  </r>
  <r>
    <d v="2023-05-15T00:25:25"/>
    <x v="12"/>
    <n v="30"/>
    <s v="HINCAPIE GALLEGO YEISON ANDRES"/>
    <x v="11"/>
    <x v="0"/>
    <n v="21"/>
    <n v="10.5"/>
    <n v="44.760869565217398"/>
    <m/>
    <n v="21380.434799999999"/>
    <x v="0"/>
    <n v="13704.5455"/>
    <x v="649"/>
    <x v="0"/>
    <m/>
  </r>
  <r>
    <d v="2023-05-15T00:25:25"/>
    <x v="12"/>
    <n v="31"/>
    <s v="DURANGO PAEZ GILDARDO"/>
    <x v="3"/>
    <x v="0"/>
    <n v="201"/>
    <n v="20.100000000000001"/>
    <n v="223.804347826087"/>
    <s v="5 Descuentos (Usuario desubicado, Conduct e Incidente con Usuarios) "/>
    <n v="106902.17389999999"/>
    <x v="0"/>
    <n v="13704.5455"/>
    <x v="649"/>
    <x v="0"/>
    <m/>
  </r>
  <r>
    <d v="2023-05-15T00:25:25"/>
    <x v="12"/>
    <n v="32"/>
    <s v="JIMENEZ HERNANDEZ ESTEBAN CAMILO"/>
    <x v="3"/>
    <x v="0"/>
    <n v="213"/>
    <n v="21.3"/>
    <n v="223.804347826087"/>
    <s v="2 Descuentos (Conducts)9"/>
    <n v="106902.17389999999"/>
    <x v="0"/>
    <n v="13704.5455"/>
    <x v="649"/>
    <x v="0"/>
    <m/>
  </r>
  <r>
    <d v="2023-05-15T00:25:26"/>
    <x v="12"/>
    <n v="33"/>
    <s v="USUGA LONDOO CAMILO ANDRES"/>
    <x v="1"/>
    <x v="0"/>
    <n v="306"/>
    <n v="27.818181818181799"/>
    <n v="246.184782608696"/>
    <m/>
    <n v="117592.3913"/>
    <x v="0"/>
    <n v="13704.5455"/>
    <x v="649"/>
    <x v="0"/>
    <m/>
  </r>
  <r>
    <d v="2023-05-15T00:25:26"/>
    <x v="12"/>
    <n v="34"/>
    <s v="MONTOYA OSPINA GILBERTO ANTONIO"/>
    <x v="1"/>
    <x v="0"/>
    <n v="247"/>
    <n v="22.454545454545499"/>
    <n v="246.184782608696"/>
    <m/>
    <n v="117592.3913"/>
    <x v="0"/>
    <n v="13704.5455"/>
    <x v="649"/>
    <x v="0"/>
    <m/>
  </r>
  <r>
    <d v="2023-05-15T00:25:27"/>
    <x v="12"/>
    <n v="35"/>
    <s v="VASQUEZ GARCIA ISMAEL DAVID"/>
    <x v="1"/>
    <x v="0"/>
    <n v="215"/>
    <n v="19.545454545454501"/>
    <n v="246.184782608696"/>
    <m/>
    <n v="117592.3913"/>
    <x v="1"/>
    <n v="13704.5455"/>
    <x v="649"/>
    <x v="0"/>
    <m/>
  </r>
  <r>
    <d v="2023-05-15T00:25:27"/>
    <x v="12"/>
    <n v="36"/>
    <s v="MARTINEZ CHAVERRA LUIS NORBERTO"/>
    <x v="3"/>
    <x v="0"/>
    <n v="187"/>
    <n v="18.7"/>
    <n v="223.804347826087"/>
    <m/>
    <n v="106902.17389999999"/>
    <x v="0"/>
    <n v="13704.5455"/>
    <x v="649"/>
    <x v="0"/>
    <m/>
  </r>
  <r>
    <d v="2023-05-15T00:25:27"/>
    <x v="12"/>
    <n v="37"/>
    <s v="GRISALES VILLA DEIBY ALEJANDRO"/>
    <x v="0"/>
    <x v="0"/>
    <n v="203"/>
    <n v="22.5555555555556"/>
    <n v="201.423913043478"/>
    <m/>
    <n v="96211.9565"/>
    <x v="1"/>
    <n v="13704.5455"/>
    <x v="649"/>
    <x v="0"/>
    <m/>
  </r>
  <r>
    <d v="2023-05-15T00:25:28"/>
    <x v="12"/>
    <n v="40"/>
    <s v="OCAMPO OCAMPO ANTONIO JOSE"/>
    <x v="0"/>
    <x v="0"/>
    <n v="188"/>
    <n v="20.8888888888889"/>
    <n v="201.423913043478"/>
    <m/>
    <n v="96211.9565"/>
    <x v="0"/>
    <n v="13704.5455"/>
    <x v="649"/>
    <x v="0"/>
    <m/>
  </r>
  <r>
    <d v="2023-05-15T00:25:28"/>
    <x v="12"/>
    <n v="41"/>
    <s v="GARCIA DAVID WILSON ALBERTO"/>
    <x v="0"/>
    <x v="0"/>
    <n v="155"/>
    <n v="17.2222222222222"/>
    <n v="201.423913043478"/>
    <m/>
    <n v="96211.9565"/>
    <x v="1"/>
    <n v="13704.5455"/>
    <x v="649"/>
    <x v="0"/>
    <m/>
  </r>
  <r>
    <d v="2023-05-16T01:57:10"/>
    <x v="1"/>
    <n v="1"/>
    <s v="RUA DANIEL"/>
    <x v="3"/>
    <x v="0"/>
    <n v="180"/>
    <n v="18"/>
    <n v="238.50340136054399"/>
    <m/>
    <n v="114251.7007"/>
    <x v="0"/>
    <n v="14533.3333"/>
    <x v="650"/>
    <x v="0"/>
    <m/>
  </r>
  <r>
    <d v="2023-05-16T01:57:10"/>
    <x v="1"/>
    <n v="3"/>
    <s v="CANO JIMENEZ ESNEIDER"/>
    <x v="3"/>
    <x v="0"/>
    <n v="209"/>
    <n v="20.9"/>
    <n v="238.50340136054399"/>
    <m/>
    <n v="114251.7007"/>
    <x v="0"/>
    <n v="14533.3333"/>
    <x v="650"/>
    <x v="0"/>
    <m/>
  </r>
  <r>
    <d v="2023-05-16T01:57:11"/>
    <x v="1"/>
    <n v="4"/>
    <s v="PUERTA BOJANERO JUAN CARLOS"/>
    <x v="0"/>
    <x v="0"/>
    <n v="223"/>
    <n v="24.7777777777778"/>
    <n v="214.65306122448999"/>
    <m/>
    <n v="102826.5306"/>
    <x v="0"/>
    <n v="14533.3333"/>
    <x v="650"/>
    <x v="0"/>
    <m/>
  </r>
  <r>
    <d v="2023-05-16T01:57:11"/>
    <x v="1"/>
    <n v="5"/>
    <s v="GRISALES VILLA JUAN DAVID"/>
    <x v="4"/>
    <x v="3"/>
    <n v="194"/>
    <n v="27.714285714285701"/>
    <n v="166.95238095238099"/>
    <m/>
    <n v="79976.190499999997"/>
    <x v="1"/>
    <n v="14533.3333"/>
    <x v="650"/>
    <x v="0"/>
    <m/>
  </r>
  <r>
    <d v="2023-05-16T01:57:11"/>
    <x v="1"/>
    <n v="6"/>
    <s v="LONDOO URREGO DANIEL ANDRES"/>
    <x v="3"/>
    <x v="0"/>
    <n v="246"/>
    <n v="24.6"/>
    <n v="238.50340136054399"/>
    <m/>
    <n v="114251.7007"/>
    <x v="0"/>
    <n v="14533.3333"/>
    <x v="650"/>
    <x v="0"/>
    <m/>
  </r>
  <r>
    <d v="2023-05-16T01:57:12"/>
    <x v="1"/>
    <n v="7"/>
    <s v="DE OSSA TORRES CARLOS ANDRES"/>
    <x v="1"/>
    <x v="0"/>
    <n v="268"/>
    <n v="24.363636363636399"/>
    <n v="262.35374149659901"/>
    <s v="1 Descuento (Propietario) "/>
    <n v="125676.8707"/>
    <x v="1"/>
    <n v="14533.3333"/>
    <x v="650"/>
    <x v="0"/>
    <m/>
  </r>
  <r>
    <d v="2023-05-16T01:57:12"/>
    <x v="1"/>
    <n v="8"/>
    <s v="TABORDA ROJAS DIEGO ALEJANDRO"/>
    <x v="1"/>
    <x v="0"/>
    <n v="258"/>
    <n v="23.454545454545499"/>
    <n v="262.35374149659901"/>
    <m/>
    <n v="125676.8707"/>
    <x v="1"/>
    <n v="14533.3333"/>
    <x v="650"/>
    <x v="0"/>
    <m/>
  </r>
  <r>
    <d v="2023-05-16T01:57:12"/>
    <x v="1"/>
    <n v="9"/>
    <s v="LOPEZ CASTRILLON ANDRES FELIPE"/>
    <x v="8"/>
    <x v="1"/>
    <n v="132"/>
    <n v="26.4"/>
    <n v="119.25170068027199"/>
    <m/>
    <n v="57125.850299999998"/>
    <x v="0"/>
    <n v="14533.3333"/>
    <x v="650"/>
    <x v="0"/>
    <m/>
  </r>
  <r>
    <d v="2023-05-16T01:57:13"/>
    <x v="1"/>
    <n v="10"/>
    <s v="PATIO MARIVEL"/>
    <x v="0"/>
    <x v="0"/>
    <n v="171"/>
    <n v="19"/>
    <n v="214.65306122448999"/>
    <m/>
    <n v="102826.5306"/>
    <x v="0"/>
    <n v="14533.3333"/>
    <x v="650"/>
    <x v="0"/>
    <m/>
  </r>
  <r>
    <d v="2023-05-16T01:57:13"/>
    <x v="9"/>
    <n v="12"/>
    <s v="MORALES CASTAEDA JONNY EDISON"/>
    <x v="3"/>
    <x v="0"/>
    <n v="227"/>
    <n v="22.7"/>
    <n v="238.50340136054399"/>
    <s v="2 Descuentos (Capacitacion) "/>
    <n v="114251.7007"/>
    <x v="0"/>
    <n v="14533.3333"/>
    <x v="650"/>
    <x v="0"/>
    <m/>
  </r>
  <r>
    <d v="2023-05-16T01:57:13"/>
    <x v="9"/>
    <n v="13"/>
    <s v="DAVILA VELEZ JHON ESTIVEN"/>
    <x v="3"/>
    <x v="0"/>
    <n v="244"/>
    <n v="24.4"/>
    <n v="238.50340136054399"/>
    <s v="3 Descuentos (Usuarios desubicados y jefe de ruta), 2 Descuentos (Capacitacion) "/>
    <n v="114251.7007"/>
    <x v="0"/>
    <n v="14533.3333"/>
    <x v="650"/>
    <x v="0"/>
    <m/>
  </r>
  <r>
    <d v="2023-05-16T01:57:13"/>
    <x v="9"/>
    <n v="14"/>
    <s v="CARVAJAL SALAZAR HECTOR MARINO"/>
    <x v="9"/>
    <x v="0"/>
    <n v="259"/>
    <n v="21.5833333333333"/>
    <n v="286.20408163265301"/>
    <s v="2 Descuentos (Capacitacion) "/>
    <n v="137102.04079999999"/>
    <x v="1"/>
    <n v="14533.3333"/>
    <x v="650"/>
    <x v="0"/>
    <m/>
  </r>
  <r>
    <d v="2023-05-16T01:57:14"/>
    <x v="9"/>
    <n v="16"/>
    <s v="BARRANTES GALLEGO DANIEL CAMILO"/>
    <x v="1"/>
    <x v="0"/>
    <n v="265"/>
    <n v="24.090909090909101"/>
    <n v="262.35374149659901"/>
    <s v="4 Descuentos (Transbordo conduct y jefe de ruta), 2 Descuentos (Capacitacion) "/>
    <n v="125676.8707"/>
    <x v="0"/>
    <n v="14533.3333"/>
    <x v="650"/>
    <x v="0"/>
    <m/>
  </r>
  <r>
    <d v="2023-05-16T01:57:14"/>
    <x v="9"/>
    <n v="18"/>
    <s v="RENDON VIANA HUMBERTO DE JESUS"/>
    <x v="8"/>
    <x v="0"/>
    <n v="138"/>
    <n v="27.6"/>
    <n v="119.25170068027199"/>
    <s v="2 Descuentos (Capacitacion) , 1 Descuento (Despachador estiven) "/>
    <n v="57125.850299999998"/>
    <x v="0"/>
    <n v="14533.3333"/>
    <x v="650"/>
    <x v="0"/>
    <m/>
  </r>
  <r>
    <d v="2023-05-16T01:57:14"/>
    <x v="9"/>
    <n v="20"/>
    <s v="LONDOO CADAVID DAVID SANTIAGO"/>
    <x v="3"/>
    <x v="0"/>
    <n v="234"/>
    <n v="23.4"/>
    <n v="238.50340136054399"/>
    <s v="2 Descuentos (Capacitacion) "/>
    <n v="114251.7007"/>
    <x v="0"/>
    <n v="14533.3333"/>
    <x v="650"/>
    <x v="0"/>
    <m/>
  </r>
  <r>
    <d v="2023-05-16T01:57:14"/>
    <x v="9"/>
    <n v="21"/>
    <s v="MONSALVE OCAMPO EDISON GUSTAVO"/>
    <x v="3"/>
    <x v="1"/>
    <n v="225"/>
    <n v="22.5"/>
    <n v="238.50340136054399"/>
    <s v="Se descuenta el viaje de 6 25 am ya que NO cumple con la ruta como debe ser, 2 Descuentos (Capacitacion) "/>
    <n v="114251.7007"/>
    <x v="0"/>
    <n v="14533.3333"/>
    <x v="650"/>
    <x v="0"/>
    <m/>
  </r>
  <r>
    <d v="2023-05-16T01:57:15"/>
    <x v="9"/>
    <n v="22"/>
    <s v="VASQUEZ GARCIA ISMAEL DAVID"/>
    <x v="6"/>
    <x v="0"/>
    <n v="188"/>
    <n v="23.5"/>
    <n v="190.80272108843499"/>
    <m/>
    <n v="91401.360499999995"/>
    <x v="1"/>
    <n v="14533.3333"/>
    <x v="650"/>
    <x v="0"/>
    <m/>
  </r>
  <r>
    <d v="2023-05-16T01:57:15"/>
    <x v="9"/>
    <n v="23"/>
    <s v="MEJIA YEISON"/>
    <x v="3"/>
    <x v="3"/>
    <n v="231"/>
    <n v="23.1"/>
    <n v="238.50340136054399"/>
    <s v="1 Descuento (Propietario), 2 Descuentos (Capacitacion) "/>
    <n v="114251.7007"/>
    <x v="2"/>
    <n v="14533.3333"/>
    <x v="650"/>
    <x v="0"/>
    <m/>
  </r>
  <r>
    <d v="2023-05-16T01:57:16"/>
    <x v="9"/>
    <n v="25"/>
    <s v="CIRO ALEXANDER"/>
    <x v="3"/>
    <x v="3"/>
    <n v="265"/>
    <n v="26.5"/>
    <n v="238.50340136054399"/>
    <s v="2 Descuentos (Capacitacion) "/>
    <n v="114251.7007"/>
    <x v="1"/>
    <n v="14533.3333"/>
    <x v="650"/>
    <x v="0"/>
    <m/>
  </r>
  <r>
    <d v="2023-05-16T01:57:16"/>
    <x v="9"/>
    <n v="26"/>
    <s v="ESPINOZA CHAVARRIA GUILLERMO LEON"/>
    <x v="0"/>
    <x v="0"/>
    <n v="202"/>
    <n v="22.4444444444444"/>
    <n v="214.65306122448999"/>
    <s v="2 Descuentos (Conduct y Propietario), 2 Descuentos (Capacitacion) "/>
    <n v="102826.5306"/>
    <x v="0"/>
    <n v="14533.3333"/>
    <x v="650"/>
    <x v="0"/>
    <m/>
  </r>
  <r>
    <d v="2023-05-16T01:57:17"/>
    <x v="9"/>
    <n v="27"/>
    <s v="HOYOS HENAO SANTIAGO"/>
    <x v="9"/>
    <x v="3"/>
    <n v="275"/>
    <n v="22.9166666666667"/>
    <n v="286.20408163265301"/>
    <s v="2 Descuentos (Capacitacion), 1 Descuento (Despachadora angela)  "/>
    <n v="137102.04079999999"/>
    <x v="0"/>
    <n v="14533.3333"/>
    <x v="650"/>
    <x v="0"/>
    <m/>
  </r>
  <r>
    <d v="2023-05-16T01:57:17"/>
    <x v="9"/>
    <n v="28"/>
    <s v="TABORDA LEIDY"/>
    <x v="4"/>
    <x v="3"/>
    <n v="159"/>
    <n v="22.714285714285701"/>
    <n v="166.95238095238099"/>
    <s v="2 Descuentos (Capacitacion) "/>
    <n v="79976.190499999997"/>
    <x v="0"/>
    <n v="14533.3333"/>
    <x v="650"/>
    <x v="0"/>
    <m/>
  </r>
  <r>
    <d v="2023-05-16T01:57:17"/>
    <x v="9"/>
    <n v="29"/>
    <s v="VERENZUELA MARTINEZ ALEXANDER"/>
    <x v="3"/>
    <x v="0"/>
    <n v="289"/>
    <n v="28.9"/>
    <n v="238.50340136054399"/>
    <s v="2 Descuentos (Capacitacion), 1 Descuento (Despachadora angela)  "/>
    <n v="114251.7007"/>
    <x v="0"/>
    <n v="14533.3333"/>
    <x v="650"/>
    <x v="0"/>
    <m/>
  </r>
  <r>
    <d v="2023-05-16T01:57:17"/>
    <x v="1"/>
    <n v="31"/>
    <s v="DURANGO PAEZ GILDARDO"/>
    <x v="3"/>
    <x v="3"/>
    <n v="220"/>
    <n v="22"/>
    <n v="238.50340136054399"/>
    <s v="2 Descuentos (Usuarios desubicados) "/>
    <n v="114251.7007"/>
    <x v="0"/>
    <n v="14533.3333"/>
    <x v="650"/>
    <x v="0"/>
    <m/>
  </r>
  <r>
    <d v="2023-05-16T01:57:18"/>
    <x v="1"/>
    <n v="32"/>
    <s v="TABORDA LEIDY"/>
    <x v="8"/>
    <x v="3"/>
    <n v="139"/>
    <n v="27.8"/>
    <n v="119.25170068027199"/>
    <s v="1 Descuento (Despachador estiven) "/>
    <n v="57125.850299999998"/>
    <x v="0"/>
    <n v="14533.3333"/>
    <x v="650"/>
    <x v="0"/>
    <m/>
  </r>
  <r>
    <d v="2023-05-16T01:57:18"/>
    <x v="1"/>
    <n v="33"/>
    <s v="LONDOO LOPERA DUVAN ANDRES"/>
    <x v="1"/>
    <x v="3"/>
    <n v="239"/>
    <n v="21.727272727272702"/>
    <n v="262.35374149659901"/>
    <m/>
    <n v="125676.8707"/>
    <x v="0"/>
    <n v="14533.3333"/>
    <x v="650"/>
    <x v="0"/>
    <m/>
  </r>
  <r>
    <d v="2023-05-16T01:57:19"/>
    <x v="1"/>
    <n v="34"/>
    <s v="MONTOYA OSPINA GILBERTO ANTONIO"/>
    <x v="3"/>
    <x v="3"/>
    <n v="251"/>
    <n v="25.1"/>
    <n v="238.50340136054399"/>
    <s v="6 Descuentos (Transbordo) "/>
    <n v="114251.7007"/>
    <x v="0"/>
    <n v="14533.3333"/>
    <x v="650"/>
    <x v="0"/>
    <m/>
  </r>
  <r>
    <d v="2023-05-16T01:57:19"/>
    <x v="1"/>
    <n v="35"/>
    <s v="VASQUEZ GARCIA ISMAEL DAVID"/>
    <x v="5"/>
    <x v="0"/>
    <n v="30"/>
    <n v="30"/>
    <n v="23.850340136054399"/>
    <m/>
    <n v="11425.170099999999"/>
    <x v="1"/>
    <n v="14533.3333"/>
    <x v="650"/>
    <x v="0"/>
    <m/>
  </r>
  <r>
    <d v="2023-05-16T01:57:20"/>
    <x v="1"/>
    <n v="36"/>
    <s v="MARTINEZ CHAVERRA LUIS NORBERTO"/>
    <x v="9"/>
    <x v="3"/>
    <n v="289"/>
    <n v="24.0833333333333"/>
    <n v="286.20408163265301"/>
    <m/>
    <n v="137102.04079999999"/>
    <x v="0"/>
    <n v="14533.3333"/>
    <x v="650"/>
    <x v="0"/>
    <m/>
  </r>
  <r>
    <d v="2023-05-16T01:57:20"/>
    <x v="1"/>
    <n v="37"/>
    <s v="GRISALES VILLA DEIBY ALEJANDRO"/>
    <x v="0"/>
    <x v="0"/>
    <n v="248"/>
    <n v="27.5555555555556"/>
    <n v="214.65306122448999"/>
    <m/>
    <n v="102826.5306"/>
    <x v="1"/>
    <n v="14533.3333"/>
    <x v="650"/>
    <x v="0"/>
    <m/>
  </r>
  <r>
    <d v="2023-05-16T01:57:21"/>
    <x v="1"/>
    <n v="40"/>
    <s v="OCAMPO OCAMPO ANTONIO JOSE"/>
    <x v="3"/>
    <x v="0"/>
    <n v="239"/>
    <n v="23.9"/>
    <n v="238.50340136054399"/>
    <m/>
    <n v="114251.7007"/>
    <x v="0"/>
    <n v="14533.3333"/>
    <x v="650"/>
    <x v="0"/>
    <m/>
  </r>
  <r>
    <d v="2023-05-16T01:57:21"/>
    <x v="1"/>
    <n v="41"/>
    <s v="GARCIA DAVID WILSON ALBERTO"/>
    <x v="3"/>
    <x v="0"/>
    <n v="275"/>
    <n v="27.5"/>
    <n v="238.50340136054399"/>
    <s v="2 Descuentos (Capacitacion) "/>
    <n v="114251.7007"/>
    <x v="1"/>
    <n v="14533.3333"/>
    <x v="650"/>
    <x v="0"/>
    <m/>
  </r>
  <r>
    <d v="2023-05-17T01:59:45"/>
    <x v="9"/>
    <n v="1"/>
    <s v="RUA DANIEL"/>
    <x v="8"/>
    <x v="0"/>
    <n v="84"/>
    <n v="16.8"/>
    <n v="131.94957983193299"/>
    <m/>
    <n v="63474.789900000003"/>
    <x v="0"/>
    <n v="15352.941199999999"/>
    <x v="651"/>
    <x v="0"/>
    <m/>
  </r>
  <r>
    <d v="2023-05-17T01:59:45"/>
    <x v="9"/>
    <n v="2"/>
    <s v="TABORDA ROJAS DIEGO ALEJANDRO"/>
    <x v="8"/>
    <x v="1"/>
    <n v="193"/>
    <n v="38.6"/>
    <n v="131.94957983193299"/>
    <m/>
    <n v="63474.789900000003"/>
    <x v="1"/>
    <n v="15352.941199999999"/>
    <x v="651"/>
    <x v="0"/>
    <m/>
  </r>
  <r>
    <d v="2023-05-17T01:59:46"/>
    <x v="9"/>
    <n v="3"/>
    <s v="CANO JIMENEZ ESNEIDER"/>
    <x v="2"/>
    <x v="0"/>
    <n v="150"/>
    <n v="25"/>
    <n v="158.33949579831901"/>
    <m/>
    <n v="76169.747900000002"/>
    <x v="0"/>
    <n v="15352.941199999999"/>
    <x v="651"/>
    <x v="0"/>
    <m/>
  </r>
  <r>
    <d v="2023-05-17T01:59:46"/>
    <x v="9"/>
    <n v="4"/>
    <s v="PUERTA BOJANERO JUAN CARLOS"/>
    <x v="0"/>
    <x v="0"/>
    <n v="204"/>
    <n v="22.6666666666667"/>
    <n v="237.50924369747901"/>
    <s v="2 Descuentos (Conduct)"/>
    <n v="114254.62179999999"/>
    <x v="0"/>
    <n v="15352.941199999999"/>
    <x v="651"/>
    <x v="0"/>
    <m/>
  </r>
  <r>
    <d v="2023-05-17T01:59:47"/>
    <x v="9"/>
    <n v="5"/>
    <s v="BERRIO POSADA ANGELA"/>
    <x v="0"/>
    <x v="0"/>
    <n v="196"/>
    <n v="21.7777777777778"/>
    <n v="237.50924369747901"/>
    <m/>
    <n v="114254.62179999999"/>
    <x v="1"/>
    <n v="15352.941199999999"/>
    <x v="651"/>
    <x v="0"/>
    <m/>
  </r>
  <r>
    <d v="2023-05-17T01:59:47"/>
    <x v="9"/>
    <n v="6"/>
    <s v="LOPERA AGUDELO LUIS FRANCISCO"/>
    <x v="3"/>
    <x v="0"/>
    <n v="310"/>
    <n v="31"/>
    <n v="263.89915966386599"/>
    <m/>
    <n v="126949.57980000001"/>
    <x v="0"/>
    <n v="15352.941199999999"/>
    <x v="651"/>
    <x v="0"/>
    <m/>
  </r>
  <r>
    <d v="2023-05-17T01:59:48"/>
    <x v="9"/>
    <n v="7"/>
    <s v="DE OSSA TORRES CARLOS ANDRES"/>
    <x v="6"/>
    <x v="0"/>
    <n v="231"/>
    <n v="28.875"/>
    <n v="211.119327731092"/>
    <m/>
    <n v="101559.6639"/>
    <x v="1"/>
    <n v="15352.941199999999"/>
    <x v="651"/>
    <x v="0"/>
    <m/>
  </r>
  <r>
    <d v="2023-05-17T01:59:48"/>
    <x v="9"/>
    <n v="8"/>
    <s v="BARRANTES GALLEGO DANIEL CAMILO"/>
    <x v="3"/>
    <x v="0"/>
    <n v="285"/>
    <n v="28.5"/>
    <n v="263.89915966386599"/>
    <m/>
    <n v="126949.57980000001"/>
    <x v="1"/>
    <n v="15352.941199999999"/>
    <x v="651"/>
    <x v="0"/>
    <m/>
  </r>
  <r>
    <d v="2023-05-17T01:59:48"/>
    <x v="9"/>
    <n v="9"/>
    <s v="LOPEZ CASTRILLON ANDRES FELIPE"/>
    <x v="8"/>
    <x v="0"/>
    <n v="164"/>
    <n v="32.799999999999997"/>
    <n v="131.94957983193299"/>
    <m/>
    <n v="63474.789900000003"/>
    <x v="0"/>
    <n v="15352.941199999999"/>
    <x v="651"/>
    <x v="0"/>
    <m/>
  </r>
  <r>
    <d v="2023-05-17T01:59:49"/>
    <x v="9"/>
    <n v="10"/>
    <s v="PATIO MARIVEL"/>
    <x v="0"/>
    <x v="0"/>
    <n v="268"/>
    <n v="29.7777777777778"/>
    <n v="237.50924369747901"/>
    <m/>
    <n v="114254.62179999999"/>
    <x v="0"/>
    <n v="15352.941199999999"/>
    <x v="651"/>
    <x v="0"/>
    <m/>
  </r>
  <r>
    <d v="2023-05-17T01:59:49"/>
    <x v="1"/>
    <n v="12"/>
    <s v="MORALES CASTAEDA JONNY EDISON"/>
    <x v="4"/>
    <x v="0"/>
    <n v="175"/>
    <n v="25"/>
    <n v="184.72941176470599"/>
    <m/>
    <n v="88864.705900000001"/>
    <x v="0"/>
    <n v="15352.941199999999"/>
    <x v="651"/>
    <x v="0"/>
    <m/>
  </r>
  <r>
    <d v="2023-05-17T01:59:50"/>
    <x v="1"/>
    <n v="13"/>
    <s v="DAVILA VELEZ JHON ESTIVEN"/>
    <x v="3"/>
    <x v="0"/>
    <n v="231"/>
    <n v="23.1"/>
    <n v="263.89915966386599"/>
    <m/>
    <n v="126949.57980000001"/>
    <x v="0"/>
    <n v="15352.941199999999"/>
    <x v="651"/>
    <x v="0"/>
    <m/>
  </r>
  <r>
    <d v="2023-05-17T01:59:50"/>
    <x v="1"/>
    <n v="14"/>
    <s v="GRISALES VILLA JUAN DAVID"/>
    <x v="9"/>
    <x v="0"/>
    <n v="328"/>
    <n v="27.3333333333333"/>
    <n v="316.67899159663898"/>
    <s v="1 Descuento (Lorena recaudo) "/>
    <n v="152339.4958"/>
    <x v="1"/>
    <n v="15352.941199999999"/>
    <x v="651"/>
    <x v="0"/>
    <m/>
  </r>
  <r>
    <d v="2023-05-17T01:59:50"/>
    <x v="1"/>
    <n v="16"/>
    <s v="HURTADO MADRID JUAN ESTEBAN"/>
    <x v="3"/>
    <x v="0"/>
    <n v="232"/>
    <n v="23.2"/>
    <n v="263.89915966386599"/>
    <m/>
    <n v="126949.57980000001"/>
    <x v="0"/>
    <n v="15352.941199999999"/>
    <x v="651"/>
    <x v="0"/>
    <m/>
  </r>
  <r>
    <d v="2023-05-17T01:59:51"/>
    <x v="1"/>
    <n v="18"/>
    <s v="RENDON VIANA HUMBERTO DE JESUS"/>
    <x v="8"/>
    <x v="0"/>
    <n v="140"/>
    <n v="28"/>
    <n v="131.94957983193299"/>
    <s v="2 Descuentos (Conducts) "/>
    <n v="63474.789900000003"/>
    <x v="0"/>
    <n v="15352.941199999999"/>
    <x v="651"/>
    <x v="0"/>
    <m/>
  </r>
  <r>
    <d v="2023-05-17T01:59:51"/>
    <x v="1"/>
    <n v="20"/>
    <s v="LONDOO CADAVID DAVID SANTIAGO"/>
    <x v="6"/>
    <x v="0"/>
    <n v="191"/>
    <n v="22.470588235294102"/>
    <n v="224.314285714286"/>
    <m/>
    <n v="107907.14290000001"/>
    <x v="0"/>
    <n v="15352.941199999999"/>
    <x v="651"/>
    <x v="0"/>
    <m/>
  </r>
  <r>
    <d v="2023-05-17T01:59:51"/>
    <x v="1"/>
    <n v="21"/>
    <s v="MONSALVE OCAMPO EDISON GUSTAVO"/>
    <x v="3"/>
    <x v="0"/>
    <n v="247"/>
    <n v="24.7"/>
    <n v="263.89915966386599"/>
    <m/>
    <n v="126949.57980000001"/>
    <x v="0"/>
    <n v="15352.941199999999"/>
    <x v="651"/>
    <x v="0"/>
    <m/>
  </r>
  <r>
    <d v="2023-05-17T01:59:52"/>
    <x v="1"/>
    <n v="22"/>
    <s v="LONDOO LOPERA DUVAN ANDRES"/>
    <x v="6"/>
    <x v="3"/>
    <n v="238"/>
    <n v="29.75"/>
    <n v="211.119327731092"/>
    <m/>
    <n v="101559.6639"/>
    <x v="1"/>
    <n v="15352.941199999999"/>
    <x v="651"/>
    <x v="0"/>
    <m/>
  </r>
  <r>
    <d v="2023-05-17T01:59:52"/>
    <x v="1"/>
    <n v="23"/>
    <s v="MEJIA YEISON"/>
    <x v="3"/>
    <x v="3"/>
    <n v="258"/>
    <n v="25.8"/>
    <n v="263.89915966386599"/>
    <m/>
    <n v="126949.57980000001"/>
    <x v="2"/>
    <n v="15352.941199999999"/>
    <x v="651"/>
    <x v="0"/>
    <m/>
  </r>
  <r>
    <d v="2023-05-17T01:59:53"/>
    <x v="1"/>
    <n v="25"/>
    <s v="CIRO ALEXANDER"/>
    <x v="1"/>
    <x v="3"/>
    <n v="294"/>
    <n v="26.727272727272702"/>
    <n v="290.289075630252"/>
    <m/>
    <n v="139644.53779999999"/>
    <x v="1"/>
    <n v="15352.941199999999"/>
    <x v="651"/>
    <x v="0"/>
    <m/>
  </r>
  <r>
    <d v="2023-05-17T01:59:53"/>
    <x v="1"/>
    <n v="26"/>
    <s v="ESPINOZA CHAVARRIA GUILLERMO LEON"/>
    <x v="3"/>
    <x v="3"/>
    <n v="239"/>
    <n v="23.9"/>
    <n v="263.89915966386599"/>
    <s v="2 Descuentos (Transbordo) "/>
    <n v="126949.57980000001"/>
    <x v="0"/>
    <n v="15352.941199999999"/>
    <x v="651"/>
    <x v="0"/>
    <m/>
  </r>
  <r>
    <d v="2023-05-17T01:59:53"/>
    <x v="1"/>
    <n v="27"/>
    <s v="DURANGO DAVID JOSE"/>
    <x v="3"/>
    <x v="0"/>
    <n v="313"/>
    <n v="31.3"/>
    <n v="263.89915966386599"/>
    <m/>
    <n v="126949.57980000001"/>
    <x v="0"/>
    <n v="15352.941199999999"/>
    <x v="651"/>
    <x v="0"/>
    <m/>
  </r>
  <r>
    <d v="2023-05-17T01:59:54"/>
    <x v="1"/>
    <n v="28"/>
    <s v="RIVERA ANGEL"/>
    <x v="0"/>
    <x v="0"/>
    <n v="255"/>
    <n v="28.3333333333333"/>
    <n v="237.50924369747901"/>
    <m/>
    <n v="114254.62179999999"/>
    <x v="0"/>
    <n v="15352.941199999999"/>
    <x v="651"/>
    <x v="0"/>
    <m/>
  </r>
  <r>
    <d v="2023-05-17T01:59:54"/>
    <x v="1"/>
    <n v="29"/>
    <s v="VERENZUELA MARTINEZ ALEXANDER"/>
    <x v="3"/>
    <x v="0"/>
    <n v="272"/>
    <n v="27.2"/>
    <n v="263.89915966386599"/>
    <m/>
    <n v="126949.57980000001"/>
    <x v="0"/>
    <n v="15352.941199999999"/>
    <x v="651"/>
    <x v="0"/>
    <m/>
  </r>
  <r>
    <d v="2023-05-17T01:59:54"/>
    <x v="1"/>
    <n v="30"/>
    <s v="HINCAPIE GALLEGO YEISON ANDRES"/>
    <x v="3"/>
    <x v="3"/>
    <n v="244"/>
    <n v="24.4"/>
    <n v="263.89915966386599"/>
    <m/>
    <n v="126949.57980000001"/>
    <x v="0"/>
    <n v="15352.941199999999"/>
    <x v="651"/>
    <x v="0"/>
    <m/>
  </r>
  <r>
    <d v="2023-05-17T01:59:55"/>
    <x v="9"/>
    <n v="31"/>
    <s v="DURANGO PAEZ GILDARDO"/>
    <x v="1"/>
    <x v="0"/>
    <n v="227"/>
    <n v="20.636363636363601"/>
    <n v="290.289075630252"/>
    <m/>
    <n v="139644.53779999999"/>
    <x v="0"/>
    <n v="15352.941199999999"/>
    <x v="651"/>
    <x v="0"/>
    <m/>
  </r>
  <r>
    <d v="2023-05-17T01:59:55"/>
    <x v="9"/>
    <n v="32"/>
    <s v="TABORDA LEIDY"/>
    <x v="3"/>
    <x v="3"/>
    <n v="261"/>
    <n v="26.1"/>
    <n v="263.89915966386599"/>
    <m/>
    <n v="126949.57980000001"/>
    <x v="0"/>
    <n v="15352.941199999999"/>
    <x v="651"/>
    <x v="0"/>
    <m/>
  </r>
  <r>
    <d v="2023-05-17T01:59:55"/>
    <x v="9"/>
    <n v="33"/>
    <s v="USUGA LONDOO CAMILO ANDRES"/>
    <x v="3"/>
    <x v="3"/>
    <n v="295"/>
    <n v="29.5"/>
    <n v="263.89915966386599"/>
    <m/>
    <n v="126949.57980000001"/>
    <x v="0"/>
    <n v="15352.941199999999"/>
    <x v="651"/>
    <x v="0"/>
    <m/>
  </r>
  <r>
    <d v="2023-05-17T01:59:56"/>
    <x v="9"/>
    <n v="36"/>
    <s v="MARTINEZ CHAVERRA LUIS NORBERTO"/>
    <x v="1"/>
    <x v="3"/>
    <n v="272"/>
    <n v="24.727272727272702"/>
    <n v="290.289075630252"/>
    <s v="1 Descuento (Lorena recaudo) "/>
    <n v="139644.53779999999"/>
    <x v="0"/>
    <n v="15352.941199999999"/>
    <x v="651"/>
    <x v="0"/>
    <m/>
  </r>
  <r>
    <d v="2023-05-17T01:59:56"/>
    <x v="9"/>
    <n v="37"/>
    <s v="PIEDRAHITA MADRID SANTIAGO"/>
    <x v="3"/>
    <x v="3"/>
    <n v="286"/>
    <n v="28.6"/>
    <n v="263.89915966386599"/>
    <m/>
    <n v="126949.57980000001"/>
    <x v="1"/>
    <n v="15352.941199999999"/>
    <x v="651"/>
    <x v="0"/>
    <m/>
  </r>
  <r>
    <d v="2023-05-17T01:59:56"/>
    <x v="9"/>
    <n v="38"/>
    <s v="FRANCO BRAVO JHOAN FERNANDO"/>
    <x v="1"/>
    <x v="0"/>
    <n v="294"/>
    <n v="26.727272727272702"/>
    <n v="290.289075630252"/>
    <m/>
    <n v="139644.53779999999"/>
    <x v="0"/>
    <n v="15352.941199999999"/>
    <x v="651"/>
    <x v="0"/>
    <m/>
  </r>
  <r>
    <d v="2023-05-17T01:59:57"/>
    <x v="9"/>
    <n v="40"/>
    <s v="OCAMPO OCAMPO ANTONIO JOSE"/>
    <x v="2"/>
    <x v="3"/>
    <n v="152"/>
    <n v="25.3333333333333"/>
    <n v="158.33949579831901"/>
    <s v="4 Descuentos (Conducts) "/>
    <n v="76169.747900000002"/>
    <x v="0"/>
    <n v="15352.941199999999"/>
    <x v="651"/>
    <x v="0"/>
    <m/>
  </r>
  <r>
    <d v="2023-05-17T01:59:57"/>
    <x v="9"/>
    <n v="41"/>
    <s v="GARCIA DAVID WILSON ALBERTO"/>
    <x v="9"/>
    <x v="3"/>
    <n v="322"/>
    <n v="26.8333333333333"/>
    <n v="316.67899159663898"/>
    <m/>
    <n v="152339.4958"/>
    <x v="1"/>
    <n v="15352.941199999999"/>
    <x v="651"/>
    <x v="0"/>
    <m/>
  </r>
  <r>
    <d v="2023-05-18T01:20:29"/>
    <x v="1"/>
    <n v="2"/>
    <s v="TABORDA ROJAS DIEGO ALEJANDRO"/>
    <x v="3"/>
    <x v="0"/>
    <n v="244"/>
    <n v="24.4"/>
    <n v="247.73333333333301"/>
    <m/>
    <n v="118866.6667"/>
    <x v="1"/>
    <n v="14630.303"/>
    <x v="652"/>
    <x v="0"/>
    <m/>
  </r>
  <r>
    <d v="2023-05-18T01:20:29"/>
    <x v="1"/>
    <n v="3"/>
    <s v="CANO JIMENEZ ESNEIDER"/>
    <x v="1"/>
    <x v="0"/>
    <n v="211"/>
    <n v="19.181818181818201"/>
    <n v="272.506666666667"/>
    <m/>
    <n v="130753.3333"/>
    <x v="0"/>
    <n v="14630.303"/>
    <x v="652"/>
    <x v="0"/>
    <m/>
  </r>
  <r>
    <d v="2023-05-18T01:20:29"/>
    <x v="1"/>
    <n v="4"/>
    <s v="PUERTA BOJANERO JUAN CARLOS"/>
    <x v="0"/>
    <x v="0"/>
    <n v="248"/>
    <n v="27.5555555555556"/>
    <n v="222.96"/>
    <m/>
    <n v="106980"/>
    <x v="0"/>
    <n v="14630.303"/>
    <x v="652"/>
    <x v="0"/>
    <m/>
  </r>
  <r>
    <d v="2023-05-18T01:20:30"/>
    <x v="1"/>
    <n v="5"/>
    <s v="BERRIO POSADA ANGELA"/>
    <x v="1"/>
    <x v="0"/>
    <n v="279"/>
    <n v="25.363636363636399"/>
    <n v="272.506666666667"/>
    <m/>
    <n v="130753.3333"/>
    <x v="1"/>
    <n v="14630.303"/>
    <x v="652"/>
    <x v="0"/>
    <m/>
  </r>
  <r>
    <d v="2023-05-18T01:20:30"/>
    <x v="1"/>
    <n v="6"/>
    <s v="LONDOO URREGO DANIEL ANDRES"/>
    <x v="6"/>
    <x v="0"/>
    <n v="209"/>
    <n v="26.125"/>
    <n v="198.18666666666701"/>
    <m/>
    <n v="95093.333299999998"/>
    <x v="0"/>
    <n v="14630.303"/>
    <x v="652"/>
    <x v="0"/>
    <m/>
  </r>
  <r>
    <d v="2023-05-18T01:20:30"/>
    <x v="1"/>
    <n v="7"/>
    <s v="DE OSSA TORRES CARLOS ANDRES"/>
    <x v="3"/>
    <x v="0"/>
    <n v="272"/>
    <n v="27.2"/>
    <n v="247.73333333333301"/>
    <m/>
    <n v="118866.6667"/>
    <x v="1"/>
    <n v="14630.303"/>
    <x v="652"/>
    <x v="0"/>
    <m/>
  </r>
  <r>
    <d v="2023-05-18T01:20:31"/>
    <x v="1"/>
    <n v="8"/>
    <s v="VACA FIERRO ROBINSON"/>
    <x v="1"/>
    <x v="0"/>
    <n v="259"/>
    <n v="23.545454545454501"/>
    <n v="272.506666666667"/>
    <m/>
    <n v="130753.3333"/>
    <x v="1"/>
    <n v="14630.303"/>
    <x v="652"/>
    <x v="0"/>
    <m/>
  </r>
  <r>
    <d v="2023-05-18T01:20:31"/>
    <x v="1"/>
    <n v="9"/>
    <s v="LOPEZ CASTRILLON ANDRES FELIPE"/>
    <x v="1"/>
    <x v="0"/>
    <n v="274"/>
    <n v="24.909090909090899"/>
    <n v="272.506666666667"/>
    <s v="1 Descuento (Despachadora Isabel) "/>
    <n v="130753.3333"/>
    <x v="0"/>
    <n v="14630.303"/>
    <x v="652"/>
    <x v="0"/>
    <m/>
  </r>
  <r>
    <d v="2023-05-18T01:20:31"/>
    <x v="1"/>
    <n v="10"/>
    <s v="PIEDRAHITA MADRID SANTIAGO"/>
    <x v="8"/>
    <x v="3"/>
    <n v="105"/>
    <n v="21"/>
    <n v="123.866666666667"/>
    <m/>
    <n v="59433.333299999998"/>
    <x v="0"/>
    <n v="14630.303"/>
    <x v="652"/>
    <x v="0"/>
    <m/>
  </r>
  <r>
    <d v="2023-05-18T01:20:31"/>
    <x v="9"/>
    <n v="12"/>
    <s v="MORALES CASTAEDA JONNY EDISON"/>
    <x v="3"/>
    <x v="0"/>
    <n v="240"/>
    <n v="24"/>
    <n v="247.73333333333301"/>
    <m/>
    <n v="118866.6667"/>
    <x v="0"/>
    <n v="14630.303"/>
    <x v="652"/>
    <x v="0"/>
    <m/>
  </r>
  <r>
    <d v="2023-05-18T01:20:32"/>
    <x v="9"/>
    <n v="13"/>
    <s v="DAVILA VELEZ JHON ESTIVEN"/>
    <x v="8"/>
    <x v="0"/>
    <n v="108"/>
    <n v="21.6"/>
    <n v="123.866666666667"/>
    <s v="1 Descuento (Usuario desubicado) "/>
    <n v="59433.333299999998"/>
    <x v="0"/>
    <n v="14630.303"/>
    <x v="652"/>
    <x v="0"/>
    <m/>
  </r>
  <r>
    <d v="2023-05-18T01:20:32"/>
    <x v="9"/>
    <n v="14"/>
    <s v="GRISALES VILLA JUAN DAVID"/>
    <x v="1"/>
    <x v="0"/>
    <n v="246"/>
    <n v="22.363636363636399"/>
    <n v="272.506666666667"/>
    <m/>
    <n v="130753.3333"/>
    <x v="1"/>
    <n v="14630.303"/>
    <x v="652"/>
    <x v="0"/>
    <m/>
  </r>
  <r>
    <d v="2023-05-18T01:20:32"/>
    <x v="9"/>
    <n v="16"/>
    <s v="HURTADO MADRID JUAN ESTEBAN"/>
    <x v="10"/>
    <x v="0"/>
    <n v="138"/>
    <n v="30.6666666666667"/>
    <n v="111.48"/>
    <m/>
    <n v="53490"/>
    <x v="0"/>
    <n v="14630.303"/>
    <x v="652"/>
    <x v="0"/>
    <m/>
  </r>
  <r>
    <d v="2023-05-18T01:20:32"/>
    <x v="9"/>
    <n v="18"/>
    <s v="RENDON VIANA HUMBERTO DE JESUS"/>
    <x v="0"/>
    <x v="0"/>
    <n v="225"/>
    <n v="25"/>
    <n v="222.96"/>
    <m/>
    <n v="106980"/>
    <x v="0"/>
    <n v="14630.303"/>
    <x v="652"/>
    <x v="0"/>
    <m/>
  </r>
  <r>
    <d v="2023-05-18T01:20:33"/>
    <x v="9"/>
    <n v="20"/>
    <s v="LONDOO CADAVID DAVID SANTIAGO"/>
    <x v="0"/>
    <x v="0"/>
    <n v="192"/>
    <n v="21.3333333333333"/>
    <n v="222.96"/>
    <m/>
    <n v="106980"/>
    <x v="0"/>
    <n v="14630.303"/>
    <x v="652"/>
    <x v="0"/>
    <m/>
  </r>
  <r>
    <d v="2023-05-18T01:20:33"/>
    <x v="9"/>
    <n v="21"/>
    <s v="FRANCO BRAVO JHOAN FERNANDO"/>
    <x v="6"/>
    <x v="0"/>
    <n v="243"/>
    <n v="30.375"/>
    <n v="198.18666666666701"/>
    <m/>
    <n v="95093.333299999998"/>
    <x v="0"/>
    <n v="14630.303"/>
    <x v="652"/>
    <x v="0"/>
    <m/>
  </r>
  <r>
    <d v="2023-05-18T01:20:33"/>
    <x v="9"/>
    <n v="22"/>
    <s v="LONDOO LOPERA DUVAN ANDRES"/>
    <x v="3"/>
    <x v="0"/>
    <n v="205"/>
    <n v="20.5"/>
    <n v="247.73333333333301"/>
    <s v="3 Descuentos (Conduct y Usuarios desubicados) "/>
    <n v="118866.6667"/>
    <x v="1"/>
    <n v="14630.303"/>
    <x v="652"/>
    <x v="0"/>
    <m/>
  </r>
  <r>
    <d v="2023-05-18T01:20:34"/>
    <x v="9"/>
    <n v="23"/>
    <s v="MEJIA YEISON"/>
    <x v="0"/>
    <x v="0"/>
    <n v="260"/>
    <n v="28.8888888888889"/>
    <n v="222.96"/>
    <s v="3 Descuento (Conducts y Propietario) "/>
    <n v="106980"/>
    <x v="2"/>
    <n v="14630.303"/>
    <x v="652"/>
    <x v="0"/>
    <m/>
  </r>
  <r>
    <d v="2023-05-18T01:20:34"/>
    <x v="9"/>
    <n v="25"/>
    <s v="JIMENEZ HURTADO CARLOS ESTIVEN"/>
    <x v="0"/>
    <x v="0"/>
    <n v="272"/>
    <n v="30.2222222222222"/>
    <n v="222.96"/>
    <m/>
    <n v="106980"/>
    <x v="1"/>
    <n v="14630.303"/>
    <x v="652"/>
    <x v="0"/>
    <m/>
  </r>
  <r>
    <d v="2023-05-18T01:20:34"/>
    <x v="9"/>
    <n v="26"/>
    <s v="CIRO MARIN RODRIGO ALBERTO"/>
    <x v="1"/>
    <x v="0"/>
    <n v="247"/>
    <n v="22.454545454545499"/>
    <n v="272.506666666667"/>
    <s v="15 Descuentos (Propietario despachador estiven y Transbordo)"/>
    <n v="130753.3333"/>
    <x v="0"/>
    <n v="14630.303"/>
    <x v="652"/>
    <x v="0"/>
    <m/>
  </r>
  <r>
    <d v="2023-05-18T01:20:34"/>
    <x v="9"/>
    <n v="27"/>
    <s v="HOYOS HENAO SANTIAGO"/>
    <x v="0"/>
    <x v="0"/>
    <n v="205"/>
    <n v="22.7777777777778"/>
    <n v="222.96"/>
    <m/>
    <n v="106980"/>
    <x v="0"/>
    <n v="14630.303"/>
    <x v="652"/>
    <x v="0"/>
    <m/>
  </r>
  <r>
    <d v="2023-05-18T01:20:35"/>
    <x v="9"/>
    <n v="28"/>
    <s v="RIVERA ANGEL"/>
    <x v="6"/>
    <x v="0"/>
    <n v="215"/>
    <n v="26.875"/>
    <n v="198.18666666666701"/>
    <m/>
    <n v="95093.333299999998"/>
    <x v="0"/>
    <n v="14630.303"/>
    <x v="652"/>
    <x v="0"/>
    <m/>
  </r>
  <r>
    <d v="2023-05-18T01:20:35"/>
    <x v="9"/>
    <n v="29"/>
    <s v="BARRANTES GALLEGO DANIEL CAMILO"/>
    <x v="0"/>
    <x v="0"/>
    <n v="264"/>
    <n v="29.3333333333333"/>
    <n v="222.96"/>
    <s v="1 Descuento (Conduct) "/>
    <n v="106980"/>
    <x v="0"/>
    <n v="14630.303"/>
    <x v="652"/>
    <x v="0"/>
    <m/>
  </r>
  <r>
    <d v="2023-05-18T01:20:35"/>
    <x v="9"/>
    <n v="30"/>
    <s v="HINCAPIE GALLEGO YEISON ANDRES"/>
    <x v="10"/>
    <x v="0"/>
    <n v="126"/>
    <n v="28"/>
    <n v="111.48"/>
    <m/>
    <n v="53490"/>
    <x v="0"/>
    <n v="14630.303"/>
    <x v="652"/>
    <x v="0"/>
    <m/>
  </r>
  <r>
    <d v="2023-05-18T01:20:36"/>
    <x v="1"/>
    <n v="31"/>
    <s v="DURANGO PAEZ GILDARDO"/>
    <x v="3"/>
    <x v="0"/>
    <n v="251"/>
    <n v="25.1"/>
    <n v="247.73333333333301"/>
    <m/>
    <n v="118866.6667"/>
    <x v="0"/>
    <n v="14630.303"/>
    <x v="652"/>
    <x v="0"/>
    <m/>
  </r>
  <r>
    <d v="2023-05-18T01:20:36"/>
    <x v="1"/>
    <n v="32"/>
    <s v="TABORDA LEIDY"/>
    <x v="8"/>
    <x v="0"/>
    <n v="85"/>
    <n v="17"/>
    <n v="123.866666666667"/>
    <m/>
    <n v="59433.333299999998"/>
    <x v="0"/>
    <n v="14630.303"/>
    <x v="652"/>
    <x v="0"/>
    <m/>
  </r>
  <r>
    <d v="2023-05-18T01:20:36"/>
    <x v="1"/>
    <n v="33"/>
    <s v="USUGA LONDOO CAMILO ANDRES"/>
    <x v="3"/>
    <x v="0"/>
    <n v="270"/>
    <n v="27"/>
    <n v="247.73333333333301"/>
    <m/>
    <n v="118866.6667"/>
    <x v="0"/>
    <n v="14630.303"/>
    <x v="652"/>
    <x v="0"/>
    <m/>
  </r>
  <r>
    <d v="2023-05-18T01:20:36"/>
    <x v="1"/>
    <n v="34"/>
    <s v="MONTOYA OSPINA GILBERTO ANTONIO"/>
    <x v="13"/>
    <x v="0"/>
    <n v="352"/>
    <n v="25.1428571428571"/>
    <n v="346.82666666666699"/>
    <m/>
    <n v="166413.3333"/>
    <x v="0"/>
    <n v="14630.303"/>
    <x v="652"/>
    <x v="0"/>
    <m/>
  </r>
  <r>
    <d v="2023-05-18T01:20:37"/>
    <x v="1"/>
    <n v="35"/>
    <s v="VASQUEZ GARCIA ISMAEL DAVID"/>
    <x v="9"/>
    <x v="0"/>
    <n v="302"/>
    <n v="25.1666666666667"/>
    <n v="297.27999999999997"/>
    <m/>
    <n v="142640"/>
    <x v="1"/>
    <n v="14630.303"/>
    <x v="652"/>
    <x v="0"/>
    <m/>
  </r>
  <r>
    <d v="2023-05-18T01:20:37"/>
    <x v="1"/>
    <n v="36"/>
    <s v="MARTINEZ CHAVERRA LUIS NORBERTO"/>
    <x v="9"/>
    <x v="0"/>
    <n v="284"/>
    <n v="23.6666666666667"/>
    <n v="297.27999999999997"/>
    <m/>
    <n v="142640"/>
    <x v="0"/>
    <n v="14630.303"/>
    <x v="652"/>
    <x v="0"/>
    <m/>
  </r>
  <r>
    <d v="2023-05-18T01:20:37"/>
    <x v="1"/>
    <n v="37"/>
    <s v="GRISALES VILLA DEIBY ALEJANDRO"/>
    <x v="9"/>
    <x v="0"/>
    <n v="265"/>
    <n v="22.0833333333333"/>
    <n v="297.27999999999997"/>
    <m/>
    <n v="142640"/>
    <x v="1"/>
    <n v="14630.303"/>
    <x v="652"/>
    <x v="0"/>
    <m/>
  </r>
  <r>
    <d v="2023-05-18T01:20:37"/>
    <x v="1"/>
    <n v="40"/>
    <s v="OCAMPO OCAMPO ANTONIO JOSE"/>
    <x v="12"/>
    <x v="0"/>
    <n v="336"/>
    <n v="25.846153846153801"/>
    <n v="322.053333333333"/>
    <m/>
    <n v="154526.6667"/>
    <x v="0"/>
    <n v="14630.303"/>
    <x v="652"/>
    <x v="0"/>
    <m/>
  </r>
  <r>
    <d v="2023-05-19T01:48:41"/>
    <x v="9"/>
    <n v="2"/>
    <s v="LONDOO LOPERA DUVAN ANDRES"/>
    <x v="3"/>
    <x v="0"/>
    <n v="247"/>
    <n v="24.7"/>
    <n v="231.107644305772"/>
    <m/>
    <n v="110553.8222"/>
    <x v="1"/>
    <n v="13919.4444"/>
    <x v="653"/>
    <x v="0"/>
    <m/>
  </r>
  <r>
    <d v="2023-05-19T01:48:41"/>
    <x v="9"/>
    <n v="3"/>
    <s v="CANO JIMENEZ ESNEIDER"/>
    <x v="2"/>
    <x v="3"/>
    <n v="140"/>
    <n v="21.538461538461501"/>
    <n v="150.21996879875201"/>
    <m/>
    <n v="71859.984400000001"/>
    <x v="0"/>
    <n v="13919.4444"/>
    <x v="653"/>
    <x v="0"/>
    <m/>
  </r>
  <r>
    <d v="2023-05-19T01:48:41"/>
    <x v="9"/>
    <n v="4"/>
    <s v="JIMENEZ HURTADO CARLOS ESTIVEN"/>
    <x v="0"/>
    <x v="0"/>
    <n v="234"/>
    <n v="26"/>
    <n v="207.99687987519499"/>
    <m/>
    <n v="99498.439899999998"/>
    <x v="0"/>
    <n v="13919.4444"/>
    <x v="653"/>
    <x v="0"/>
    <m/>
  </r>
  <r>
    <d v="2023-05-19T01:48:42"/>
    <x v="9"/>
    <n v="5"/>
    <s v="BERRIO POSADA ANGELA"/>
    <x v="0"/>
    <x v="0"/>
    <n v="188"/>
    <n v="20.8888888888889"/>
    <n v="207.99687987519499"/>
    <m/>
    <n v="99498.439899999998"/>
    <x v="1"/>
    <n v="13919.4444"/>
    <x v="653"/>
    <x v="0"/>
    <m/>
  </r>
  <r>
    <d v="2023-05-19T01:48:42"/>
    <x v="9"/>
    <n v="6"/>
    <s v="LONDOO URREGO DANIEL ANDRES"/>
    <x v="3"/>
    <x v="0"/>
    <n v="190"/>
    <n v="19"/>
    <n v="231.107644305772"/>
    <m/>
    <n v="110553.8222"/>
    <x v="0"/>
    <n v="13919.4444"/>
    <x v="653"/>
    <x v="0"/>
    <m/>
  </r>
  <r>
    <d v="2023-05-19T01:48:43"/>
    <x v="9"/>
    <n v="7"/>
    <s v="DE OSSA TORRES CARLOS ANDRES"/>
    <x v="6"/>
    <x v="0"/>
    <n v="208"/>
    <n v="26"/>
    <n v="184.88611544461801"/>
    <m/>
    <n v="88443.057700000005"/>
    <x v="1"/>
    <n v="13919.4444"/>
    <x v="653"/>
    <x v="0"/>
    <m/>
  </r>
  <r>
    <d v="2023-05-19T01:48:43"/>
    <x v="9"/>
    <n v="8"/>
    <s v="VACA FIERRO ROBINSON"/>
    <x v="1"/>
    <x v="0"/>
    <n v="281"/>
    <n v="25.545454545454501"/>
    <n v="254.21840873634901"/>
    <m/>
    <n v="121609.2044"/>
    <x v="1"/>
    <n v="13919.4444"/>
    <x v="653"/>
    <x v="0"/>
    <m/>
  </r>
  <r>
    <d v="2023-05-19T01:48:43"/>
    <x v="9"/>
    <n v="9"/>
    <s v="LOPEZ CASTRILLON ANDRES FELIPE"/>
    <x v="2"/>
    <x v="0"/>
    <n v="157"/>
    <n v="24.153846153846199"/>
    <n v="150.21996879875201"/>
    <s v="1 Descuento (Usuario desubicado) "/>
    <n v="71859.984400000001"/>
    <x v="0"/>
    <n v="13919.4444"/>
    <x v="653"/>
    <x v="0"/>
    <m/>
  </r>
  <r>
    <d v="2023-05-19T01:48:44"/>
    <x v="9"/>
    <n v="10"/>
    <s v="PATIO MARIVEL"/>
    <x v="1"/>
    <x v="0"/>
    <n v="218"/>
    <n v="19.818181818181799"/>
    <n v="254.21840873634901"/>
    <m/>
    <n v="121609.2044"/>
    <x v="0"/>
    <n v="13919.4444"/>
    <x v="653"/>
    <x v="0"/>
    <m/>
  </r>
  <r>
    <d v="2023-05-19T01:48:44"/>
    <x v="1"/>
    <n v="11"/>
    <s v="GUTIERREZ LONDOO MELKIN HERNEY"/>
    <x v="1"/>
    <x v="0"/>
    <n v="255"/>
    <n v="23.181818181818201"/>
    <n v="254.21840873634901"/>
    <s v="2 Descuentos (Conducts) "/>
    <n v="121609.2044"/>
    <x v="0"/>
    <n v="13919.4444"/>
    <x v="653"/>
    <x v="0"/>
    <m/>
  </r>
  <r>
    <d v="2023-05-19T01:48:45"/>
    <x v="1"/>
    <n v="12"/>
    <s v="MORALES CASTAEDA JONNY EDISON"/>
    <x v="9"/>
    <x v="0"/>
    <n v="228"/>
    <n v="19"/>
    <n v="277.32917316692698"/>
    <m/>
    <n v="132664.58660000001"/>
    <x v="0"/>
    <n v="13919.4444"/>
    <x v="653"/>
    <x v="0"/>
    <m/>
  </r>
  <r>
    <d v="2023-05-19T01:48:45"/>
    <x v="1"/>
    <n v="13"/>
    <s v="DAVILA VELEZ JHON ESTIVEN"/>
    <x v="4"/>
    <x v="0"/>
    <n v="161"/>
    <n v="23"/>
    <n v="161.77535101404101"/>
    <m/>
    <n v="77387.675499999998"/>
    <x v="0"/>
    <n v="13919.4444"/>
    <x v="653"/>
    <x v="0"/>
    <m/>
  </r>
  <r>
    <d v="2023-05-19T01:48:45"/>
    <x v="1"/>
    <n v="14"/>
    <s v="CARVAJAL SALAZAR HECTOR MARINO"/>
    <x v="1"/>
    <x v="0"/>
    <n v="209"/>
    <n v="19"/>
    <n v="254.21840873634901"/>
    <m/>
    <n v="121609.2044"/>
    <x v="1"/>
    <n v="13919.4444"/>
    <x v="653"/>
    <x v="0"/>
    <m/>
  </r>
  <r>
    <d v="2023-05-19T01:48:46"/>
    <x v="1"/>
    <n v="18"/>
    <s v="RENDON VIANA HUMBERTO DE JESUS"/>
    <x v="0"/>
    <x v="0"/>
    <n v="213"/>
    <n v="23.6666666666667"/>
    <n v="207.99687987519499"/>
    <s v="1 Descuento (Despachadora isabel) "/>
    <n v="99498.439899999998"/>
    <x v="0"/>
    <n v="13919.4444"/>
    <x v="653"/>
    <x v="0"/>
    <m/>
  </r>
  <r>
    <d v="2023-05-19T01:48:46"/>
    <x v="1"/>
    <n v="19"/>
    <s v="BERMUDEZ HERNAN"/>
    <x v="0"/>
    <x v="0"/>
    <n v="187"/>
    <n v="20.7777777777778"/>
    <n v="207.99687987519499"/>
    <m/>
    <n v="99498.439899999998"/>
    <x v="0"/>
    <n v="13919.4444"/>
    <x v="653"/>
    <x v="0"/>
    <m/>
  </r>
  <r>
    <d v="2023-05-19T01:48:47"/>
    <x v="1"/>
    <n v="20"/>
    <s v="BARRANTES GALLEGO DANIEL CAMILO"/>
    <x v="3"/>
    <x v="0"/>
    <n v="198"/>
    <n v="19.8"/>
    <n v="231.107644305772"/>
    <m/>
    <n v="110553.8222"/>
    <x v="0"/>
    <n v="13919.4444"/>
    <x v="653"/>
    <x v="0"/>
    <m/>
  </r>
  <r>
    <d v="2023-05-19T01:48:47"/>
    <x v="1"/>
    <n v="21"/>
    <s v="MONSALVE OCAMPO EDISON GUSTAVO"/>
    <x v="2"/>
    <x v="0"/>
    <n v="104"/>
    <n v="17.3333333333333"/>
    <n v="138.66458658346301"/>
    <s v="3 Descuentos (Despachadora isabel y Usuarios desubicados) "/>
    <n v="66332.293300000005"/>
    <x v="0"/>
    <n v="13919.4444"/>
    <x v="653"/>
    <x v="0"/>
    <m/>
  </r>
  <r>
    <d v="2023-05-19T01:48:47"/>
    <x v="1"/>
    <n v="22"/>
    <s v="QUIRAMA CASTAEDA JHON JADER"/>
    <x v="12"/>
    <x v="0"/>
    <n v="301"/>
    <n v="23.153846153846199"/>
    <n v="300.43993759750401"/>
    <s v="1 Descuento (Usuario desubicado) "/>
    <n v="143719.9688"/>
    <x v="1"/>
    <n v="13919.4444"/>
    <x v="653"/>
    <x v="0"/>
    <m/>
  </r>
  <r>
    <d v="2023-05-19T01:48:48"/>
    <x v="1"/>
    <n v="23"/>
    <s v="MEJIA YEISON"/>
    <x v="0"/>
    <x v="0"/>
    <n v="204"/>
    <n v="22.6666666666667"/>
    <n v="207.99687987519499"/>
    <m/>
    <n v="99498.439899999998"/>
    <x v="2"/>
    <n v="13919.4444"/>
    <x v="653"/>
    <x v="0"/>
    <m/>
  </r>
  <r>
    <d v="2023-05-19T01:48:48"/>
    <x v="1"/>
    <n v="25"/>
    <s v="CIRO ALEXANDER"/>
    <x v="6"/>
    <x v="1"/>
    <n v="197"/>
    <n v="24.625"/>
    <n v="184.88611544461801"/>
    <m/>
    <n v="88443.057700000005"/>
    <x v="1"/>
    <n v="13919.4444"/>
    <x v="653"/>
    <x v="0"/>
    <m/>
  </r>
  <r>
    <d v="2023-05-19T01:48:48"/>
    <x v="1"/>
    <n v="26"/>
    <s v="CIRO MARIN RODRIGO ALBERTO"/>
    <x v="3"/>
    <x v="0"/>
    <n v="244"/>
    <n v="24.4"/>
    <n v="231.107644305772"/>
    <s v="2 Descuentos (Propietario y conduct)"/>
    <n v="110553.8222"/>
    <x v="0"/>
    <n v="13919.4444"/>
    <x v="653"/>
    <x v="0"/>
    <m/>
  </r>
  <r>
    <d v="2023-05-19T01:48:49"/>
    <x v="1"/>
    <n v="27"/>
    <s v="DURANGO DAVID JOSE"/>
    <x v="3"/>
    <x v="3"/>
    <n v="267"/>
    <n v="26.7"/>
    <n v="231.107644305772"/>
    <s v="3 Descuentos (Propietario y conducts) "/>
    <n v="110553.8222"/>
    <x v="0"/>
    <n v="13919.4444"/>
    <x v="653"/>
    <x v="0"/>
    <m/>
  </r>
  <r>
    <d v="2023-05-19T01:48:49"/>
    <x v="1"/>
    <n v="28"/>
    <s v="RIVERA ANGEL"/>
    <x v="1"/>
    <x v="0"/>
    <n v="290"/>
    <n v="26.363636363636399"/>
    <n v="254.21840873634901"/>
    <s v="7 Descuentos (Transbordo) "/>
    <n v="121609.2044"/>
    <x v="0"/>
    <n v="13919.4444"/>
    <x v="653"/>
    <x v="0"/>
    <m/>
  </r>
  <r>
    <d v="2023-05-19T01:48:50"/>
    <x v="1"/>
    <n v="29"/>
    <s v="VERENZUELA MARTINEZ ALEXANDER"/>
    <x v="6"/>
    <x v="0"/>
    <n v="206"/>
    <n v="27.466666666666701"/>
    <n v="173.33073322932901"/>
    <m/>
    <n v="82915.366599999994"/>
    <x v="0"/>
    <n v="13919.4444"/>
    <x v="653"/>
    <x v="0"/>
    <m/>
  </r>
  <r>
    <d v="2023-05-19T01:48:50"/>
    <x v="9"/>
    <n v="30"/>
    <s v="HINCAPIE GALLEGO YEISON ANDRES"/>
    <x v="4"/>
    <x v="0"/>
    <n v="137"/>
    <n v="19.571428571428601"/>
    <n v="161.77535101404101"/>
    <s v="1 Descuento (Despachadora isabel) "/>
    <n v="77387.675499999998"/>
    <x v="0"/>
    <n v="13919.4444"/>
    <x v="653"/>
    <x v="0"/>
    <m/>
  </r>
  <r>
    <d v="2023-05-19T01:48:50"/>
    <x v="9"/>
    <n v="31"/>
    <s v="DURANGO PAEZ GILDARDO"/>
    <x v="10"/>
    <x v="0"/>
    <n v="105"/>
    <n v="23.3333333333333"/>
    <n v="103.99843993759799"/>
    <m/>
    <n v="49749.22"/>
    <x v="0"/>
    <n v="13919.4444"/>
    <x v="653"/>
    <x v="0"/>
    <m/>
  </r>
  <r>
    <d v="2023-05-19T01:48:51"/>
    <x v="9"/>
    <n v="32"/>
    <s v="JIMENEZ HERNANDEZ ESTEBAN CAMILO"/>
    <x v="6"/>
    <x v="0"/>
    <n v="154"/>
    <n v="19.25"/>
    <n v="184.88611544461801"/>
    <s v="4 Descuentos (Incidente con Usuarios) "/>
    <n v="88443.057700000005"/>
    <x v="0"/>
    <n v="13919.4444"/>
    <x v="653"/>
    <x v="0"/>
    <m/>
  </r>
  <r>
    <d v="2023-05-19T01:48:51"/>
    <x v="9"/>
    <n v="33"/>
    <s v="USUGA LONDOO CAMILO ANDRES"/>
    <x v="3"/>
    <x v="0"/>
    <n v="268"/>
    <n v="26.8"/>
    <n v="231.107644305772"/>
    <m/>
    <n v="110553.8222"/>
    <x v="0"/>
    <n v="13919.4444"/>
    <x v="653"/>
    <x v="0"/>
    <m/>
  </r>
  <r>
    <d v="2023-05-19T01:48:51"/>
    <x v="9"/>
    <n v="34"/>
    <s v="MONTOYA OSPINA GILBERTO ANTONIO"/>
    <x v="9"/>
    <x v="3"/>
    <n v="299"/>
    <n v="24.9166666666667"/>
    <n v="277.32917316692698"/>
    <s v="1 Descuento (Jefe de ruta) "/>
    <n v="132664.58660000001"/>
    <x v="0"/>
    <n v="13919.4444"/>
    <x v="653"/>
    <x v="0"/>
    <m/>
  </r>
  <r>
    <d v="2023-05-19T01:48:52"/>
    <x v="9"/>
    <n v="35"/>
    <s v="VASQUEZ GARCIA ISMAEL DAVID"/>
    <x v="8"/>
    <x v="3"/>
    <n v="97"/>
    <n v="19.399999999999999"/>
    <n v="115.553822152886"/>
    <s v="2 Descuentos (Despachadora isabel) "/>
    <n v="55276.911099999998"/>
    <x v="1"/>
    <n v="13919.4444"/>
    <x v="653"/>
    <x v="0"/>
    <m/>
  </r>
  <r>
    <d v="2023-05-19T01:48:52"/>
    <x v="9"/>
    <n v="36"/>
    <s v="TABORDA ROJAS DIEGO ALEJANDRO"/>
    <x v="3"/>
    <x v="0"/>
    <n v="243"/>
    <n v="24.3"/>
    <n v="231.107644305772"/>
    <s v="1 Descuento (Jefe de ruta) "/>
    <n v="110553.8222"/>
    <x v="0"/>
    <n v="13919.4444"/>
    <x v="653"/>
    <x v="0"/>
    <m/>
  </r>
  <r>
    <d v="2023-05-19T01:48:52"/>
    <x v="9"/>
    <n v="37"/>
    <s v="GRISALES VILLA DEIBY ALEJANDRO"/>
    <x v="2"/>
    <x v="0"/>
    <n v="172"/>
    <n v="26.461538461538499"/>
    <n v="150.21996879875201"/>
    <m/>
    <n v="71859.984400000001"/>
    <x v="1"/>
    <n v="13919.4444"/>
    <x v="653"/>
    <x v="0"/>
    <m/>
  </r>
  <r>
    <d v="2023-05-19T01:48:53"/>
    <x v="9"/>
    <n v="38"/>
    <s v="FRANCO BRAVO JHOAN FERNANDO"/>
    <x v="9"/>
    <x v="3"/>
    <n v="276"/>
    <n v="23"/>
    <n v="277.32917316692698"/>
    <m/>
    <n v="132664.58660000001"/>
    <x v="0"/>
    <n v="13919.4444"/>
    <x v="653"/>
    <x v="0"/>
    <m/>
  </r>
  <r>
    <d v="2023-05-19T01:48:53"/>
    <x v="9"/>
    <n v="40"/>
    <s v="TABORDA LEIDY"/>
    <x v="0"/>
    <x v="0"/>
    <n v="237"/>
    <n v="26.3333333333333"/>
    <n v="207.99687987519499"/>
    <m/>
    <n v="99498.439899999998"/>
    <x v="0"/>
    <n v="13919.4444"/>
    <x v="653"/>
    <x v="0"/>
    <m/>
  </r>
  <r>
    <d v="2023-05-19T01:48:53"/>
    <x v="9"/>
    <n v="41"/>
    <s v="GARCIA DAVID WILSON ALBERTO"/>
    <x v="9"/>
    <x v="0"/>
    <n v="292"/>
    <n v="24.3333333333333"/>
    <n v="277.32917316692698"/>
    <m/>
    <n v="132664.58660000001"/>
    <x v="1"/>
    <n v="13919.4444"/>
    <x v="653"/>
    <x v="0"/>
    <m/>
  </r>
  <r>
    <d v="2023-05-20T01:32:02"/>
    <x v="1"/>
    <n v="2"/>
    <s v="LONDOO LOPERA DUVAN ANDRES"/>
    <x v="0"/>
    <x v="0"/>
    <n v="234"/>
    <n v="26"/>
    <n v="210.08530805687201"/>
    <s v="2 Descuentos (Capacitacion) "/>
    <n v="100542.65399999999"/>
    <x v="1"/>
    <n v="15235.294099999999"/>
    <x v="654"/>
    <x v="0"/>
    <m/>
  </r>
  <r>
    <d v="2023-05-20T01:32:03"/>
    <x v="1"/>
    <n v="3"/>
    <s v="CANO JIMENEZ ESNEIDER"/>
    <x v="3"/>
    <x v="0"/>
    <n v="185"/>
    <n v="18.5"/>
    <n v="233.42812006319099"/>
    <s v="2 Descuentos (Capacitacion) "/>
    <n v="111714.06"/>
    <x v="0"/>
    <n v="15235.294099999999"/>
    <x v="654"/>
    <x v="0"/>
    <m/>
  </r>
  <r>
    <d v="2023-05-20T01:32:03"/>
    <x v="1"/>
    <n v="5"/>
    <s v="BERRIO POSADA ANGELA"/>
    <x v="0"/>
    <x v="0"/>
    <n v="231"/>
    <n v="25.6666666666667"/>
    <n v="210.08530805687201"/>
    <s v="1 Descuento (Propietario), 2 Descuentos (Capacitacion) "/>
    <n v="100542.65399999999"/>
    <x v="1"/>
    <n v="15235.294099999999"/>
    <x v="654"/>
    <x v="0"/>
    <m/>
  </r>
  <r>
    <d v="2023-05-20T01:32:04"/>
    <x v="1"/>
    <n v="6"/>
    <s v="LONDOO URREGO DANIEL ANDRES"/>
    <x v="9"/>
    <x v="0"/>
    <n v="255"/>
    <n v="21.25"/>
    <n v="280.113744075829"/>
    <s v="1 Descuento (Despachadora Isabel), 2 Descuentos (Capacitacion) "/>
    <n v="134056.872"/>
    <x v="0"/>
    <n v="15235.294099999999"/>
    <x v="654"/>
    <x v="0"/>
    <m/>
  </r>
  <r>
    <d v="2023-05-20T01:32:04"/>
    <x v="1"/>
    <n v="7"/>
    <s v="TABORDA ROJAS DIEGO ALEJANDRO"/>
    <x v="0"/>
    <x v="0"/>
    <n v="177"/>
    <n v="19.6666666666667"/>
    <n v="210.08530805687201"/>
    <s v="2 Descuentos (Conduct y Jefe de ruta), 2 Descuentos (Capacitacion) "/>
    <n v="100542.65399999999"/>
    <x v="1"/>
    <n v="15235.294099999999"/>
    <x v="654"/>
    <x v="0"/>
    <m/>
  </r>
  <r>
    <d v="2023-05-20T01:32:04"/>
    <x v="1"/>
    <n v="8"/>
    <s v="VACA FIERRO ROBINSON"/>
    <x v="1"/>
    <x v="0"/>
    <n v="209"/>
    <n v="19"/>
    <n v="256.77093206951002"/>
    <s v="2 Descuentos (Conduct y Propietario), 2 Descuentos (Capacitacion) "/>
    <n v="122885.466"/>
    <x v="1"/>
    <n v="15235.294099999999"/>
    <x v="654"/>
    <x v="0"/>
    <m/>
  </r>
  <r>
    <d v="2023-05-20T01:32:05"/>
    <x v="1"/>
    <n v="9"/>
    <s v="JIMENEZ HURTADO CARLOS ESTIVEN"/>
    <x v="0"/>
    <x v="0"/>
    <n v="222"/>
    <n v="24.6666666666667"/>
    <n v="210.08530805687201"/>
    <s v="1 Descuento (Jefe de ruta), 3 Descuentos (Capacitacion) "/>
    <n v="100542.65399999999"/>
    <x v="0"/>
    <n v="15235.294099999999"/>
    <x v="654"/>
    <x v="0"/>
    <m/>
  </r>
  <r>
    <d v="2023-05-20T01:32:05"/>
    <x v="1"/>
    <n v="10"/>
    <s v="PATIO MARIVEL"/>
    <x v="6"/>
    <x v="0"/>
    <n v="187"/>
    <n v="23.375"/>
    <n v="186.742496050553"/>
    <m/>
    <n v="89371.248000000007"/>
    <x v="0"/>
    <n v="15235.294099999999"/>
    <x v="654"/>
    <x v="0"/>
    <m/>
  </r>
  <r>
    <d v="2023-05-20T01:32:05"/>
    <x v="9"/>
    <n v="11"/>
    <s v="GUTIERREZ LONDOO MELKIN HERNEY"/>
    <x v="3"/>
    <x v="0"/>
    <n v="267"/>
    <n v="26.7"/>
    <n v="233.42812006319099"/>
    <m/>
    <n v="111714.06"/>
    <x v="0"/>
    <n v="15235.294099999999"/>
    <x v="654"/>
    <x v="0"/>
    <m/>
  </r>
  <r>
    <d v="2023-05-20T01:32:06"/>
    <x v="9"/>
    <n v="12"/>
    <s v="MORALES CASTAEDA JONNY EDISON"/>
    <x v="0"/>
    <x v="0"/>
    <n v="240"/>
    <n v="26.6666666666667"/>
    <n v="210.08530805687201"/>
    <m/>
    <n v="100542.65399999999"/>
    <x v="0"/>
    <n v="15235.294099999999"/>
    <x v="654"/>
    <x v="0"/>
    <m/>
  </r>
  <r>
    <d v="2023-05-20T01:32:06"/>
    <x v="9"/>
    <n v="13"/>
    <s v="DAVILA VELEZ JHON ESTIVEN"/>
    <x v="2"/>
    <x v="0"/>
    <n v="140"/>
    <n v="23.3333333333333"/>
    <n v="140.05687203791501"/>
    <m/>
    <n v="67028.436000000002"/>
    <x v="0"/>
    <n v="15235.294099999999"/>
    <x v="654"/>
    <x v="0"/>
    <m/>
  </r>
  <r>
    <d v="2023-05-20T01:32:06"/>
    <x v="9"/>
    <n v="14"/>
    <s v="GRISALES VILLA JUAN DAVID"/>
    <x v="9"/>
    <x v="0"/>
    <n v="294"/>
    <n v="24.5"/>
    <n v="280.113744075829"/>
    <s v="1 Descuento (Despachadora Isabel) "/>
    <n v="134056.872"/>
    <x v="1"/>
    <n v="15235.294099999999"/>
    <x v="654"/>
    <x v="0"/>
    <m/>
  </r>
  <r>
    <d v="2023-05-20T01:32:07"/>
    <x v="9"/>
    <n v="16"/>
    <s v="HURTADO MADRID JUAN ESTEBAN"/>
    <x v="3"/>
    <x v="0"/>
    <n v="266"/>
    <n v="26.6"/>
    <n v="233.42812006319099"/>
    <s v="1 Descuento (Conduct) "/>
    <n v="111714.06"/>
    <x v="0"/>
    <n v="15235.294099999999"/>
    <x v="654"/>
    <x v="0"/>
    <m/>
  </r>
  <r>
    <d v="2023-05-20T01:32:07"/>
    <x v="9"/>
    <n v="18"/>
    <s v="RENDON VIANA HUMBERTO DE JESUS"/>
    <x v="0"/>
    <x v="0"/>
    <n v="225"/>
    <n v="25"/>
    <n v="210.08530805687201"/>
    <s v="1 Descuento (Despachadora Isabel) "/>
    <n v="100542.65399999999"/>
    <x v="0"/>
    <n v="15235.294099999999"/>
    <x v="654"/>
    <x v="0"/>
    <m/>
  </r>
  <r>
    <d v="2023-05-20T01:32:08"/>
    <x v="9"/>
    <n v="19"/>
    <s v="BERMUDEZ HERNAN"/>
    <x v="0"/>
    <x v="1"/>
    <n v="210"/>
    <n v="23.3333333333333"/>
    <n v="210.08530805687201"/>
    <s v="2 Descuentos (Capacitacion) "/>
    <n v="100542.65399999999"/>
    <x v="0"/>
    <n v="15235.294099999999"/>
    <x v="654"/>
    <x v="0"/>
    <m/>
  </r>
  <r>
    <d v="2023-05-20T01:32:08"/>
    <x v="9"/>
    <n v="20"/>
    <s v="LONDOO CADAVID DAVID SANTIAGO"/>
    <x v="3"/>
    <x v="0"/>
    <n v="213"/>
    <n v="21.3"/>
    <n v="233.42812006319099"/>
    <m/>
    <n v="111714.06"/>
    <x v="0"/>
    <n v="15235.294099999999"/>
    <x v="654"/>
    <x v="0"/>
    <m/>
  </r>
  <r>
    <d v="2023-05-20T01:32:08"/>
    <x v="9"/>
    <n v="21"/>
    <s v="DURANGO JOHAN"/>
    <x v="3"/>
    <x v="0"/>
    <n v="237"/>
    <n v="23.7"/>
    <n v="233.42812006319099"/>
    <m/>
    <n v="111714.06"/>
    <x v="0"/>
    <n v="15235.294099999999"/>
    <x v="654"/>
    <x v="0"/>
    <m/>
  </r>
  <r>
    <d v="2023-05-20T01:32:09"/>
    <x v="9"/>
    <n v="22"/>
    <s v="QUIRAMA CASTAEDA JHON JADER"/>
    <x v="0"/>
    <x v="0"/>
    <n v="222"/>
    <n v="24.6666666666667"/>
    <n v="210.08530805687201"/>
    <s v="1 Descuento (Despachadora Isabel) "/>
    <n v="100542.65399999999"/>
    <x v="1"/>
    <n v="15235.294099999999"/>
    <x v="654"/>
    <x v="0"/>
    <m/>
  </r>
  <r>
    <d v="2023-05-20T01:32:09"/>
    <x v="9"/>
    <n v="23"/>
    <s v="MEJIA YEISON"/>
    <x v="6"/>
    <x v="0"/>
    <n v="155"/>
    <n v="19.375"/>
    <n v="186.742496050553"/>
    <m/>
    <n v="89371.248000000007"/>
    <x v="2"/>
    <n v="15235.294099999999"/>
    <x v="654"/>
    <x v="0"/>
    <m/>
  </r>
  <r>
    <d v="2023-05-20T01:32:09"/>
    <x v="9"/>
    <n v="26"/>
    <s v="CIRO MARIN RODRIGO ALBERTO"/>
    <x v="0"/>
    <x v="0"/>
    <n v="240"/>
    <n v="26.6666666666667"/>
    <n v="210.08530805687201"/>
    <s v="2 Descuentos (Conduct y Propietario)"/>
    <n v="100542.65399999999"/>
    <x v="0"/>
    <n v="15235.294099999999"/>
    <x v="654"/>
    <x v="0"/>
    <m/>
  </r>
  <r>
    <d v="2023-05-20T01:32:10"/>
    <x v="9"/>
    <n v="27"/>
    <s v="DURANGO DAVID JOSE"/>
    <x v="0"/>
    <x v="0"/>
    <n v="252"/>
    <n v="28"/>
    <n v="210.08530805687201"/>
    <m/>
    <n v="100542.65399999999"/>
    <x v="0"/>
    <n v="15235.294099999999"/>
    <x v="654"/>
    <x v="0"/>
    <m/>
  </r>
  <r>
    <d v="2023-05-20T01:32:10"/>
    <x v="9"/>
    <n v="28"/>
    <s v="RIVERA ANGEL"/>
    <x v="4"/>
    <x v="1"/>
    <n v="138"/>
    <n v="19.714285714285701"/>
    <n v="163.39968404423399"/>
    <s v="1 Descuento (Jefe de ruta) "/>
    <n v="78199.842000000004"/>
    <x v="0"/>
    <n v="15235.294099999999"/>
    <x v="654"/>
    <x v="0"/>
    <m/>
  </r>
  <r>
    <d v="2023-05-20T01:32:10"/>
    <x v="9"/>
    <n v="29"/>
    <s v="VERENZUELA MARTINEZ ALEXANDER"/>
    <x v="9"/>
    <x v="0"/>
    <n v="275"/>
    <n v="22.9166666666667"/>
    <n v="280.113744075829"/>
    <s v="2 Descuentos (Conducts) "/>
    <n v="134056.872"/>
    <x v="0"/>
    <n v="15235.294099999999"/>
    <x v="654"/>
    <x v="0"/>
    <m/>
  </r>
  <r>
    <d v="2023-05-20T01:32:11"/>
    <x v="9"/>
    <n v="30"/>
    <s v="HINCAPIE GALLEGO YEISON ANDRES"/>
    <x v="6"/>
    <x v="0"/>
    <n v="200"/>
    <n v="23.529411764705898"/>
    <n v="198.41390205371201"/>
    <m/>
    <n v="94956.951000000001"/>
    <x v="0"/>
    <n v="15235.294099999999"/>
    <x v="654"/>
    <x v="0"/>
    <m/>
  </r>
  <r>
    <d v="2023-05-20T01:32:11"/>
    <x v="1"/>
    <n v="31"/>
    <s v="DURANGO PAEZ GILDARDO"/>
    <x v="3"/>
    <x v="0"/>
    <n v="210"/>
    <n v="21"/>
    <n v="233.42812006319099"/>
    <s v="1 Descuento (Conduct) "/>
    <n v="111714.06"/>
    <x v="0"/>
    <n v="15235.294099999999"/>
    <x v="654"/>
    <x v="0"/>
    <m/>
  </r>
  <r>
    <d v="2023-05-20T01:32:12"/>
    <x v="1"/>
    <n v="32"/>
    <s v="JIMENEZ HERNANDEZ ESTEBAN CAMILO"/>
    <x v="4"/>
    <x v="0"/>
    <n v="150"/>
    <n v="21.428571428571399"/>
    <n v="163.39968404423399"/>
    <s v="3 Descuentos (Despachadora Isabel, Propietario), 2 Descuentos (Capacitacion)  "/>
    <n v="78199.842000000004"/>
    <x v="0"/>
    <n v="15235.294099999999"/>
    <x v="654"/>
    <x v="0"/>
    <m/>
  </r>
  <r>
    <d v="2023-05-20T01:32:12"/>
    <x v="1"/>
    <n v="33"/>
    <s v="USUGA LONDOO CAMILO ANDRES"/>
    <x v="0"/>
    <x v="0"/>
    <n v="259"/>
    <n v="28.7777777777778"/>
    <n v="210.08530805687201"/>
    <m/>
    <n v="100542.65399999999"/>
    <x v="0"/>
    <n v="15235.294099999999"/>
    <x v="654"/>
    <x v="0"/>
    <m/>
  </r>
  <r>
    <d v="2023-05-20T01:32:12"/>
    <x v="1"/>
    <n v="34"/>
    <s v="MONTOYA OSPINA GILBERTO ANTONIO"/>
    <x v="12"/>
    <x v="3"/>
    <n v="317"/>
    <n v="24.384615384615401"/>
    <n v="303.45655608214901"/>
    <s v="2 Descuentos (Capacitacion) "/>
    <n v="145228.27799999999"/>
    <x v="0"/>
    <n v="15235.294099999999"/>
    <x v="654"/>
    <x v="0"/>
    <m/>
  </r>
  <r>
    <d v="2023-05-20T01:32:13"/>
    <x v="1"/>
    <n v="35"/>
    <s v="VASQUEZ GARCIA ISMAEL DAVID"/>
    <x v="1"/>
    <x v="0"/>
    <n v="230"/>
    <n v="20.909090909090899"/>
    <n v="256.77093206951002"/>
    <s v="2 Descuentos (Capacitacion) "/>
    <n v="122885.466"/>
    <x v="1"/>
    <n v="15235.294099999999"/>
    <x v="654"/>
    <x v="0"/>
    <m/>
  </r>
  <r>
    <d v="2023-05-20T01:32:13"/>
    <x v="1"/>
    <n v="36"/>
    <s v="FRANCO BRAVO JHOAN FERNANDO"/>
    <x v="9"/>
    <x v="3"/>
    <n v="275"/>
    <n v="22.9166666666667"/>
    <n v="280.113744075829"/>
    <s v="2 Descuentos (Capacitacion) "/>
    <n v="134056.872"/>
    <x v="0"/>
    <n v="15235.294099999999"/>
    <x v="654"/>
    <x v="0"/>
    <m/>
  </r>
  <r>
    <d v="2023-05-20T01:32:14"/>
    <x v="1"/>
    <n v="37"/>
    <s v="PIEDRAHITA MADRID SANTIAGO"/>
    <x v="0"/>
    <x v="0"/>
    <n v="238"/>
    <n v="26.4444444444444"/>
    <n v="210.08530805687201"/>
    <s v="1 Descuento (Despachadora Isabel), 2 Descuentos (Capacitacion) "/>
    <n v="100542.65399999999"/>
    <x v="1"/>
    <n v="15235.294099999999"/>
    <x v="654"/>
    <x v="0"/>
    <m/>
  </r>
  <r>
    <d v="2023-05-20T01:32:14"/>
    <x v="1"/>
    <n v="40"/>
    <s v="TABORDA LEIDY"/>
    <x v="1"/>
    <x v="0"/>
    <n v="217"/>
    <n v="19.727272727272702"/>
    <n v="256.77093206951002"/>
    <s v="2 Descuentos (Capacitacion) "/>
    <n v="122885.466"/>
    <x v="0"/>
    <n v="15235.294099999999"/>
    <x v="654"/>
    <x v="0"/>
    <m/>
  </r>
  <r>
    <d v="2023-05-20T01:32:14"/>
    <x v="1"/>
    <n v="41"/>
    <s v="GARCIA DAVID WILSON ALBERTO"/>
    <x v="3"/>
    <x v="0"/>
    <n v="218"/>
    <n v="21.8"/>
    <n v="233.42812006319099"/>
    <s v="4 Descuentos (Conducts) "/>
    <n v="111714.06"/>
    <x v="1"/>
    <n v="15235.294099999999"/>
    <x v="654"/>
    <x v="0"/>
    <m/>
  </r>
  <r>
    <d v="2023-05-21T03:02:03"/>
    <x v="9"/>
    <n v="2"/>
    <s v="LONDOO LOPERA DUVAN ANDRES"/>
    <x v="0"/>
    <x v="0"/>
    <n v="170"/>
    <n v="18.8888888888889"/>
    <n v="200.528428093645"/>
    <s v="3 Descuentos (Transbordo) "/>
    <n v="95764.214000000007"/>
    <x v="1"/>
    <n v="12661.1111"/>
    <x v="655"/>
    <x v="0"/>
    <m/>
  </r>
  <r>
    <d v="2023-05-21T03:02:03"/>
    <x v="9"/>
    <n v="3"/>
    <s v="CANO JIMENEZ ESNEIDER"/>
    <x v="6"/>
    <x v="0"/>
    <n v="200"/>
    <n v="25"/>
    <n v="178.24749163879599"/>
    <m/>
    <n v="85123.745800000004"/>
    <x v="0"/>
    <n v="12661.1111"/>
    <x v="655"/>
    <x v="0"/>
    <m/>
  </r>
  <r>
    <d v="2023-05-21T03:02:04"/>
    <x v="9"/>
    <n v="4"/>
    <s v="PUERTA BOJANERO JUAN CARLOS"/>
    <x v="0"/>
    <x v="0"/>
    <n v="180"/>
    <n v="20"/>
    <n v="200.528428093645"/>
    <s v="1 Descuento (Jefe de ruta)"/>
    <n v="95764.214000000007"/>
    <x v="0"/>
    <n v="12661.1111"/>
    <x v="655"/>
    <x v="0"/>
    <m/>
  </r>
  <r>
    <d v="2023-05-21T03:02:04"/>
    <x v="9"/>
    <n v="5"/>
    <s v="BERRIO POSADA ANGELA"/>
    <x v="6"/>
    <x v="3"/>
    <n v="182"/>
    <n v="22.75"/>
    <n v="178.24749163879599"/>
    <s v="5 Descuentos (Transbordo) "/>
    <n v="85123.745800000004"/>
    <x v="1"/>
    <n v="12661.1111"/>
    <x v="655"/>
    <x v="0"/>
    <m/>
  </r>
  <r>
    <d v="2023-05-21T03:02:04"/>
    <x v="9"/>
    <n v="7"/>
    <s v="DE OSSA TORRES CARLOS ANDRES"/>
    <x v="6"/>
    <x v="0"/>
    <n v="167"/>
    <n v="20.875"/>
    <n v="178.24749163879599"/>
    <m/>
    <n v="85123.745800000004"/>
    <x v="1"/>
    <n v="12661.1111"/>
    <x v="655"/>
    <x v="0"/>
    <m/>
  </r>
  <r>
    <d v="2023-05-21T03:02:04"/>
    <x v="9"/>
    <n v="8"/>
    <s v="VACA FIERRO ROBINSON"/>
    <x v="0"/>
    <x v="0"/>
    <n v="181"/>
    <n v="20.1111111111111"/>
    <n v="200.528428093645"/>
    <m/>
    <n v="95764.214000000007"/>
    <x v="1"/>
    <n v="12661.1111"/>
    <x v="655"/>
    <x v="0"/>
    <m/>
  </r>
  <r>
    <d v="2023-05-21T03:02:05"/>
    <x v="9"/>
    <n v="9"/>
    <s v="LOPEZ CASTRILLON ANDRES FELIPE"/>
    <x v="0"/>
    <x v="0"/>
    <n v="200"/>
    <n v="22.2222222222222"/>
    <n v="200.528428093645"/>
    <s v="16 Descuentos (Incidente con Usuarios) "/>
    <n v="95764.214000000007"/>
    <x v="0"/>
    <n v="12661.1111"/>
    <x v="655"/>
    <x v="0"/>
    <m/>
  </r>
  <r>
    <d v="2023-05-21T03:02:05"/>
    <x v="9"/>
    <n v="10"/>
    <s v="PATIO MARIVEL"/>
    <x v="6"/>
    <x v="0"/>
    <n v="214"/>
    <n v="26.75"/>
    <n v="178.24749163879599"/>
    <m/>
    <n v="85123.745800000004"/>
    <x v="0"/>
    <n v="12661.1111"/>
    <x v="655"/>
    <x v="0"/>
    <m/>
  </r>
  <r>
    <d v="2023-05-21T03:02:05"/>
    <x v="1"/>
    <n v="11"/>
    <s v="GUTIERREZ LONDOO MELKIN HERNEY"/>
    <x v="2"/>
    <x v="0"/>
    <n v="100"/>
    <n v="16.6666666666667"/>
    <n v="133.685618729097"/>
    <m/>
    <n v="63842.809399999998"/>
    <x v="0"/>
    <n v="12661.1111"/>
    <x v="655"/>
    <x v="0"/>
    <m/>
  </r>
  <r>
    <d v="2023-05-21T03:02:06"/>
    <x v="1"/>
    <n v="13"/>
    <s v="DAVILA VELEZ JHON ESTIVEN"/>
    <x v="4"/>
    <x v="0"/>
    <n v="161"/>
    <n v="23"/>
    <n v="155.96655518394601"/>
    <m/>
    <n v="74483.277600000001"/>
    <x v="0"/>
    <n v="12661.1111"/>
    <x v="655"/>
    <x v="0"/>
    <m/>
  </r>
  <r>
    <d v="2023-05-21T03:02:06"/>
    <x v="1"/>
    <n v="14"/>
    <s v="GRISALES VILLA JUAN DAVID"/>
    <x v="6"/>
    <x v="3"/>
    <n v="173"/>
    <n v="21.625"/>
    <n v="178.24749163879599"/>
    <m/>
    <n v="85123.745800000004"/>
    <x v="1"/>
    <n v="12661.1111"/>
    <x v="655"/>
    <x v="0"/>
    <m/>
  </r>
  <r>
    <d v="2023-05-21T03:02:06"/>
    <x v="1"/>
    <n v="16"/>
    <s v="HURTADO MADRID JUAN ESTEBAN"/>
    <x v="0"/>
    <x v="0"/>
    <n v="196"/>
    <n v="21.7777777777778"/>
    <n v="200.528428093645"/>
    <m/>
    <n v="95764.214000000007"/>
    <x v="0"/>
    <n v="12661.1111"/>
    <x v="655"/>
    <x v="0"/>
    <m/>
  </r>
  <r>
    <d v="2023-05-21T03:02:06"/>
    <x v="1"/>
    <n v="18"/>
    <s v="RENDON VIANA HUMBERTO DE JESUS"/>
    <x v="4"/>
    <x v="0"/>
    <n v="180"/>
    <n v="25.714285714285701"/>
    <n v="155.96655518394601"/>
    <m/>
    <n v="74483.277600000001"/>
    <x v="0"/>
    <n v="12661.1111"/>
    <x v="655"/>
    <x v="0"/>
    <m/>
  </r>
  <r>
    <d v="2023-05-21T03:02:07"/>
    <x v="1"/>
    <n v="19"/>
    <s v="BERMUDEZ HERNAN"/>
    <x v="4"/>
    <x v="0"/>
    <n v="179"/>
    <n v="25.571428571428601"/>
    <n v="155.96655518394601"/>
    <m/>
    <n v="74483.277600000001"/>
    <x v="0"/>
    <n v="12661.1111"/>
    <x v="655"/>
    <x v="0"/>
    <m/>
  </r>
  <r>
    <d v="2023-05-21T03:02:07"/>
    <x v="1"/>
    <n v="20"/>
    <s v="LONDOO CADAVID DAVID SANTIAGO"/>
    <x v="6"/>
    <x v="0"/>
    <n v="119"/>
    <n v="14.875"/>
    <n v="178.24749163879599"/>
    <m/>
    <n v="85123.745800000004"/>
    <x v="0"/>
    <n v="12661.1111"/>
    <x v="655"/>
    <x v="0"/>
    <m/>
  </r>
  <r>
    <d v="2023-05-21T03:02:07"/>
    <x v="1"/>
    <n v="21"/>
    <s v="GRISALES VILLA JUAN DAVID"/>
    <x v="3"/>
    <x v="3"/>
    <n v="184"/>
    <n v="18.399999999999999"/>
    <n v="222.80936454849501"/>
    <m/>
    <n v="106404.6823"/>
    <x v="0"/>
    <n v="12661.1111"/>
    <x v="655"/>
    <x v="0"/>
    <m/>
  </r>
  <r>
    <d v="2023-05-21T03:02:07"/>
    <x v="1"/>
    <n v="22"/>
    <s v="QUIRAMA CASTAEDA JHON JADER"/>
    <x v="12"/>
    <x v="3"/>
    <n v="264"/>
    <n v="20.307692307692299"/>
    <n v="289.65217391304401"/>
    <s v="1 Descuento (Despachadora Isabel)"/>
    <n v="138326.087"/>
    <x v="1"/>
    <n v="12661.1111"/>
    <x v="655"/>
    <x v="0"/>
    <m/>
  </r>
  <r>
    <d v="2023-05-21T03:02:08"/>
    <x v="1"/>
    <n v="23"/>
    <s v="MEJIA YEISON"/>
    <x v="2"/>
    <x v="0"/>
    <n v="156"/>
    <n v="24"/>
    <n v="144.826086956522"/>
    <m/>
    <n v="69163.0435"/>
    <x v="2"/>
    <n v="12661.1111"/>
    <x v="655"/>
    <x v="0"/>
    <m/>
  </r>
  <r>
    <d v="2023-05-21T03:02:08"/>
    <x v="1"/>
    <n v="24"/>
    <s v="GALEANO LEIDER"/>
    <x v="6"/>
    <x v="3"/>
    <n v="157"/>
    <n v="18.470588235294102"/>
    <n v="189.387959866221"/>
    <m/>
    <n v="90443.979900000006"/>
    <x v="0"/>
    <n v="12661.1111"/>
    <x v="655"/>
    <x v="0"/>
    <m/>
  </r>
  <r>
    <d v="2023-05-21T03:02:08"/>
    <x v="1"/>
    <n v="25"/>
    <s v="CIRO ALEXANDER"/>
    <x v="6"/>
    <x v="0"/>
    <n v="246"/>
    <n v="30.75"/>
    <n v="178.24749163879599"/>
    <m/>
    <n v="85123.745800000004"/>
    <x v="1"/>
    <n v="12661.1111"/>
    <x v="655"/>
    <x v="0"/>
    <m/>
  </r>
  <r>
    <d v="2023-05-21T03:02:08"/>
    <x v="1"/>
    <n v="26"/>
    <s v="FRANCO BRAVO JHOAN FERNANDO"/>
    <x v="0"/>
    <x v="0"/>
    <n v="193"/>
    <n v="21.4444444444444"/>
    <n v="200.528428093645"/>
    <m/>
    <n v="95764.214000000007"/>
    <x v="0"/>
    <n v="12661.1111"/>
    <x v="655"/>
    <x v="0"/>
    <m/>
  </r>
  <r>
    <d v="2023-05-21T03:02:09"/>
    <x v="1"/>
    <n v="27"/>
    <s v="DURANGO DAVID JOSE"/>
    <x v="0"/>
    <x v="0"/>
    <n v="214"/>
    <n v="23.7777777777778"/>
    <n v="200.528428093645"/>
    <s v="3 Descuentos (Conducts y Despachadora Isabel) "/>
    <n v="95764.214000000007"/>
    <x v="0"/>
    <n v="12661.1111"/>
    <x v="655"/>
    <x v="0"/>
    <m/>
  </r>
  <r>
    <d v="2023-05-21T03:02:09"/>
    <x v="1"/>
    <n v="28"/>
    <s v="RIVERA ANGEL"/>
    <x v="0"/>
    <x v="0"/>
    <n v="251"/>
    <n v="27.8888888888889"/>
    <n v="200.528428093645"/>
    <m/>
    <n v="95764.214000000007"/>
    <x v="0"/>
    <n v="12661.1111"/>
    <x v="655"/>
    <x v="0"/>
    <m/>
  </r>
  <r>
    <d v="2023-05-21T03:02:09"/>
    <x v="1"/>
    <n v="29"/>
    <s v="BARRANTES GALLEGO DANIEL CAMILO"/>
    <x v="6"/>
    <x v="0"/>
    <n v="174"/>
    <n v="21.75"/>
    <n v="178.24749163879599"/>
    <s v="3 Descuentos (Conducts y Propietario) "/>
    <n v="85123.745800000004"/>
    <x v="0"/>
    <n v="12661.1111"/>
    <x v="655"/>
    <x v="0"/>
    <m/>
  </r>
  <r>
    <d v="2023-05-21T03:02:10"/>
    <x v="1"/>
    <n v="30"/>
    <s v="HINCAPIE GALLEGO YEISON ANDRES"/>
    <x v="6"/>
    <x v="0"/>
    <n v="172"/>
    <n v="21.5"/>
    <n v="178.24749163879599"/>
    <m/>
    <n v="85123.745800000004"/>
    <x v="0"/>
    <n v="12661.1111"/>
    <x v="655"/>
    <x v="0"/>
    <m/>
  </r>
  <r>
    <d v="2023-05-21T03:02:10"/>
    <x v="9"/>
    <n v="31"/>
    <s v="DURANGO PAEZ GILDARDO"/>
    <x v="0"/>
    <x v="0"/>
    <n v="192"/>
    <n v="21.3333333333333"/>
    <n v="200.528428093645"/>
    <m/>
    <n v="95764.214000000007"/>
    <x v="0"/>
    <n v="12661.1111"/>
    <x v="655"/>
    <x v="0"/>
    <m/>
  </r>
  <r>
    <d v="2023-05-21T03:02:10"/>
    <x v="9"/>
    <n v="32"/>
    <s v="JIMENEZ HERNANDEZ ESTEBAN CAMILO"/>
    <x v="0"/>
    <x v="0"/>
    <n v="242"/>
    <n v="26.8888888888889"/>
    <n v="200.528428093645"/>
    <m/>
    <n v="95764.214000000007"/>
    <x v="0"/>
    <n v="12661.1111"/>
    <x v="655"/>
    <x v="0"/>
    <m/>
  </r>
  <r>
    <d v="2023-05-21T03:02:11"/>
    <x v="9"/>
    <n v="33"/>
    <s v="USUGA LONDOO CAMILO ANDRES"/>
    <x v="6"/>
    <x v="0"/>
    <n v="203"/>
    <n v="25.375"/>
    <n v="178.24749163879599"/>
    <m/>
    <n v="85123.745800000004"/>
    <x v="0"/>
    <n v="12661.1111"/>
    <x v="655"/>
    <x v="0"/>
    <m/>
  </r>
  <r>
    <d v="2023-05-21T03:02:11"/>
    <x v="9"/>
    <n v="34"/>
    <s v="MONTOYA OSPINA GILBERTO ANTONIO"/>
    <x v="3"/>
    <x v="0"/>
    <n v="245"/>
    <n v="24.5"/>
    <n v="222.80936454849501"/>
    <s v="1 Descuento (Despachadora Isabel)"/>
    <n v="106404.6823"/>
    <x v="0"/>
    <n v="12661.1111"/>
    <x v="655"/>
    <x v="0"/>
    <m/>
  </r>
  <r>
    <d v="2023-05-21T03:02:11"/>
    <x v="9"/>
    <n v="35"/>
    <s v="VASQUEZ GARCIA ISMAEL DAVID"/>
    <x v="6"/>
    <x v="0"/>
    <n v="195"/>
    <n v="24.375"/>
    <n v="178.24749163879599"/>
    <m/>
    <n v="85123.745800000004"/>
    <x v="1"/>
    <n v="12661.1111"/>
    <x v="655"/>
    <x v="0"/>
    <m/>
  </r>
  <r>
    <d v="2023-05-21T03:02:12"/>
    <x v="9"/>
    <n v="36"/>
    <s v="MONSALVE OCAMPO EDISON GUSTAVO"/>
    <x v="0"/>
    <x v="0"/>
    <n v="170"/>
    <n v="18.8888888888889"/>
    <n v="200.528428093645"/>
    <m/>
    <n v="95764.214000000007"/>
    <x v="0"/>
    <n v="12661.1111"/>
    <x v="655"/>
    <x v="0"/>
    <m/>
  </r>
  <r>
    <d v="2023-05-21T03:02:12"/>
    <x v="9"/>
    <n v="37"/>
    <s v="GRISALES VILLA DEIBY ALEJANDRO"/>
    <x v="0"/>
    <x v="3"/>
    <n v="177"/>
    <n v="19.6666666666667"/>
    <n v="200.528428093645"/>
    <m/>
    <n v="95764.214000000007"/>
    <x v="1"/>
    <n v="12661.1111"/>
    <x v="655"/>
    <x v="0"/>
    <m/>
  </r>
  <r>
    <d v="2023-05-21T03:02:12"/>
    <x v="9"/>
    <n v="38"/>
    <s v="GRAJALES JORGE HERNAN"/>
    <x v="0"/>
    <x v="0"/>
    <n v="180"/>
    <n v="20"/>
    <n v="200.528428093645"/>
    <m/>
    <n v="95764.214000000007"/>
    <x v="0"/>
    <n v="12661.1111"/>
    <x v="655"/>
    <x v="0"/>
    <m/>
  </r>
  <r>
    <d v="2023-05-21T03:02:12"/>
    <x v="9"/>
    <n v="40"/>
    <s v="OCAMPO OCAMPO ANTONIO JOSE"/>
    <x v="1"/>
    <x v="0"/>
    <n v="252"/>
    <n v="22.909090909090899"/>
    <n v="245.090301003344"/>
    <m/>
    <n v="117045.1505"/>
    <x v="0"/>
    <n v="12661.1111"/>
    <x v="655"/>
    <x v="0"/>
    <m/>
  </r>
  <r>
    <d v="2023-05-21T03:02:13"/>
    <x v="9"/>
    <n v="41"/>
    <s v="GARCIA DAVID WILSON ALBERTO"/>
    <x v="6"/>
    <x v="0"/>
    <n v="193"/>
    <n v="24.125"/>
    <n v="178.24749163879599"/>
    <m/>
    <n v="85123.745800000004"/>
    <x v="1"/>
    <n v="12661.1111"/>
    <x v="655"/>
    <x v="0"/>
    <m/>
  </r>
  <r>
    <d v="2023-05-22T01:23:22"/>
    <x v="12"/>
    <n v="2"/>
    <s v="GRAJALES JORGE HERNAN"/>
    <x v="3"/>
    <x v="0"/>
    <n v="191"/>
    <n v="19.100000000000001"/>
    <n v="194.01069518716599"/>
    <m/>
    <n v="92005.347599999994"/>
    <x v="1"/>
    <n v="11350"/>
    <x v="656"/>
    <x v="0"/>
    <m/>
  </r>
  <r>
    <d v="2023-05-22T01:23:22"/>
    <x v="12"/>
    <n v="3"/>
    <s v="CANO JIMENEZ ESNEIDER"/>
    <x v="11"/>
    <x v="3"/>
    <n v="52"/>
    <n v="26"/>
    <n v="38.8021390374332"/>
    <m/>
    <n v="18401.069500000001"/>
    <x v="0"/>
    <n v="11350"/>
    <x v="656"/>
    <x v="0"/>
    <m/>
  </r>
  <r>
    <d v="2023-05-22T01:23:22"/>
    <x v="12"/>
    <n v="4"/>
    <s v="PUERTA BOJANERO JUAN CARLOS"/>
    <x v="1"/>
    <x v="0"/>
    <n v="221"/>
    <n v="20.090909090909101"/>
    <n v="213.41176470588201"/>
    <m/>
    <n v="101205.8824"/>
    <x v="0"/>
    <n v="11350"/>
    <x v="656"/>
    <x v="0"/>
    <m/>
  </r>
  <r>
    <d v="2023-05-22T01:23:23"/>
    <x v="12"/>
    <n v="5"/>
    <s v="GRISALES VILLA JUAN DAVID"/>
    <x v="3"/>
    <x v="0"/>
    <n v="186"/>
    <n v="18.600000000000001"/>
    <n v="194.01069518716599"/>
    <m/>
    <n v="92005.347599999994"/>
    <x v="1"/>
    <n v="11350"/>
    <x v="656"/>
    <x v="0"/>
    <m/>
  </r>
  <r>
    <d v="2023-05-22T01:23:23"/>
    <x v="12"/>
    <n v="7"/>
    <s v="DE OSSA TORRES CARLOS ANDRES"/>
    <x v="1"/>
    <x v="0"/>
    <n v="180"/>
    <n v="16.363636363636399"/>
    <n v="213.41176470588201"/>
    <m/>
    <n v="101205.8824"/>
    <x v="1"/>
    <n v="11350"/>
    <x v="656"/>
    <x v="0"/>
    <m/>
  </r>
  <r>
    <d v="2023-05-22T01:23:23"/>
    <x v="12"/>
    <n v="8"/>
    <s v="VACA FIERRO ROBINSON"/>
    <x v="1"/>
    <x v="3"/>
    <n v="232"/>
    <n v="21.090909090909101"/>
    <n v="213.41176470588201"/>
    <m/>
    <n v="101205.8824"/>
    <x v="1"/>
    <n v="11350"/>
    <x v="656"/>
    <x v="0"/>
    <m/>
  </r>
  <r>
    <d v="2023-05-22T01:23:23"/>
    <x v="12"/>
    <n v="9"/>
    <s v="LOPEZ CASTRILLON ANDRES FELIPE"/>
    <x v="10"/>
    <x v="3"/>
    <n v="79"/>
    <n v="19.75"/>
    <n v="77.604278074866301"/>
    <m/>
    <n v="36802.139000000003"/>
    <x v="0"/>
    <n v="11350"/>
    <x v="656"/>
    <x v="0"/>
    <m/>
  </r>
  <r>
    <d v="2023-05-22T01:23:24"/>
    <x v="12"/>
    <n v="10"/>
    <s v="PATIO MARIVEL"/>
    <x v="3"/>
    <x v="3"/>
    <n v="198"/>
    <n v="19.8"/>
    <n v="194.01069518716599"/>
    <m/>
    <n v="92005.347599999994"/>
    <x v="0"/>
    <n v="11350"/>
    <x v="656"/>
    <x v="0"/>
    <m/>
  </r>
  <r>
    <d v="2023-05-22T01:23:24"/>
    <x v="12"/>
    <n v="13"/>
    <s v="DAVILA VELEZ JHON ESTIVEN"/>
    <x v="1"/>
    <x v="0"/>
    <n v="153"/>
    <n v="13.909090909090899"/>
    <n v="213.41176470588201"/>
    <m/>
    <n v="101205.8824"/>
    <x v="0"/>
    <n v="11350"/>
    <x v="656"/>
    <x v="0"/>
    <m/>
  </r>
  <r>
    <d v="2023-05-22T01:23:24"/>
    <x v="12"/>
    <n v="14"/>
    <s v="LONDOO LOPERA DUVAN ANDRES"/>
    <x v="3"/>
    <x v="0"/>
    <n v="210"/>
    <n v="21"/>
    <n v="194.01069518716599"/>
    <m/>
    <n v="92005.347599999994"/>
    <x v="1"/>
    <n v="11350"/>
    <x v="656"/>
    <x v="0"/>
    <m/>
  </r>
  <r>
    <d v="2023-05-22T01:23:25"/>
    <x v="12"/>
    <n v="16"/>
    <s v="HURTADO MADRID JUAN ESTEBAN"/>
    <x v="3"/>
    <x v="0"/>
    <n v="187"/>
    <n v="18.7"/>
    <n v="194.01069518716599"/>
    <m/>
    <n v="92005.347599999994"/>
    <x v="0"/>
    <n v="11350"/>
    <x v="656"/>
    <x v="0"/>
    <m/>
  </r>
  <r>
    <d v="2023-05-22T01:23:25"/>
    <x v="12"/>
    <n v="19"/>
    <s v="BERMUDEZ HERNAN"/>
    <x v="8"/>
    <x v="3"/>
    <n v="89"/>
    <n v="17.8"/>
    <n v="97.005347593582897"/>
    <m/>
    <n v="46002.673799999997"/>
    <x v="0"/>
    <n v="11350"/>
    <x v="656"/>
    <x v="0"/>
    <m/>
  </r>
  <r>
    <d v="2023-05-22T01:23:25"/>
    <x v="12"/>
    <n v="20"/>
    <s v="BARRANTES GALLEGO DANIEL CAMILO"/>
    <x v="1"/>
    <x v="0"/>
    <n v="189"/>
    <n v="17.181818181818201"/>
    <n v="213.41176470588201"/>
    <m/>
    <n v="101205.8824"/>
    <x v="0"/>
    <n v="11350"/>
    <x v="656"/>
    <x v="0"/>
    <m/>
  </r>
  <r>
    <d v="2023-05-22T01:23:25"/>
    <x v="12"/>
    <n v="21"/>
    <s v="MONSALVE OCAMPO EDISON GUSTAVO"/>
    <x v="0"/>
    <x v="3"/>
    <n v="159"/>
    <n v="17.6666666666667"/>
    <n v="174.60962566844901"/>
    <m/>
    <n v="82804.8128"/>
    <x v="0"/>
    <n v="11350"/>
    <x v="656"/>
    <x v="0"/>
    <m/>
  </r>
  <r>
    <d v="2023-05-22T01:23:26"/>
    <x v="12"/>
    <n v="24"/>
    <s v="GALEANO LEIDER"/>
    <x v="6"/>
    <x v="3"/>
    <n v="176"/>
    <n v="22"/>
    <n v="155.208556149733"/>
    <m/>
    <n v="73604.278099999996"/>
    <x v="0"/>
    <n v="11350"/>
    <x v="656"/>
    <x v="0"/>
    <m/>
  </r>
  <r>
    <d v="2023-05-22T01:23:26"/>
    <x v="12"/>
    <n v="26"/>
    <s v="FRANCO BRAVO JHOAN FERNANDO"/>
    <x v="0"/>
    <x v="0"/>
    <n v="154"/>
    <n v="17.1111111111111"/>
    <n v="174.60962566844901"/>
    <m/>
    <n v="82804.8128"/>
    <x v="0"/>
    <n v="11350"/>
    <x v="656"/>
    <x v="0"/>
    <m/>
  </r>
  <r>
    <d v="2023-05-22T01:23:26"/>
    <x v="12"/>
    <n v="28"/>
    <s v="LONDOO URREGO DANIEL ANDRES"/>
    <x v="1"/>
    <x v="0"/>
    <n v="243"/>
    <n v="22.090909090909101"/>
    <n v="213.41176470588201"/>
    <m/>
    <n v="101205.8824"/>
    <x v="0"/>
    <n v="11350"/>
    <x v="656"/>
    <x v="0"/>
    <m/>
  </r>
  <r>
    <d v="2023-05-22T01:23:27"/>
    <x v="12"/>
    <n v="32"/>
    <s v="CIRO ALEXANDER"/>
    <x v="0"/>
    <x v="0"/>
    <n v="211"/>
    <n v="23.4444444444444"/>
    <n v="174.60962566844901"/>
    <m/>
    <n v="82804.8128"/>
    <x v="0"/>
    <n v="11350"/>
    <x v="656"/>
    <x v="0"/>
    <m/>
  </r>
  <r>
    <d v="2023-05-22T01:23:27"/>
    <x v="12"/>
    <n v="36"/>
    <s v="TABORDA ROJAS DIEGO ALEJANDRO"/>
    <x v="6"/>
    <x v="0"/>
    <n v="157"/>
    <n v="19.625"/>
    <n v="155.208556149733"/>
    <m/>
    <n v="73604.278099999996"/>
    <x v="0"/>
    <n v="11350"/>
    <x v="656"/>
    <x v="0"/>
    <m/>
  </r>
  <r>
    <d v="2023-05-22T01:23:27"/>
    <x v="12"/>
    <n v="37"/>
    <s v="GRISALES VILLA DEIBY ALEJANDRO"/>
    <x v="4"/>
    <x v="0"/>
    <n v="132"/>
    <n v="18.8571428571429"/>
    <n v="135.80748663101599"/>
    <m/>
    <n v="64403.743300000002"/>
    <x v="1"/>
    <n v="11350"/>
    <x v="656"/>
    <x v="0"/>
    <m/>
  </r>
  <r>
    <d v="2023-05-22T01:23:28"/>
    <x v="12"/>
    <n v="40"/>
    <s v="OCAMPO OCAMPO ANTONIO JOSE"/>
    <x v="3"/>
    <x v="0"/>
    <n v="229"/>
    <n v="22.9"/>
    <n v="194.01069518716599"/>
    <m/>
    <n v="92005.347599999994"/>
    <x v="0"/>
    <n v="11350"/>
    <x v="656"/>
    <x v="0"/>
    <m/>
  </r>
  <r>
    <d v="2023-05-23T00:38:42"/>
    <x v="12"/>
    <n v="2"/>
    <s v="GRAJALES JORGE HERNAN"/>
    <x v="6"/>
    <x v="0"/>
    <n v="142"/>
    <n v="16.705882352941199"/>
    <n v="143.36666666666699"/>
    <m/>
    <n v="67433.333299999998"/>
    <x v="1"/>
    <n v="10909.523800000001"/>
    <x v="657"/>
    <x v="0"/>
    <m/>
  </r>
  <r>
    <d v="2023-05-23T00:38:42"/>
    <x v="12"/>
    <n v="5"/>
    <s v="BERRIO POSADA ANGELA"/>
    <x v="10"/>
    <x v="0"/>
    <n v="92"/>
    <n v="20.4444444444444"/>
    <n v="75.900000000000006"/>
    <m/>
    <n v="35700"/>
    <x v="1"/>
    <n v="10909.523800000001"/>
    <x v="657"/>
    <x v="0"/>
    <m/>
  </r>
  <r>
    <d v="2023-05-23T00:38:43"/>
    <x v="12"/>
    <n v="6"/>
    <s v="CIRO ALEXANDER"/>
    <x v="1"/>
    <x v="0"/>
    <n v="222"/>
    <n v="20.181818181818201"/>
    <n v="185.53333333333299"/>
    <m/>
    <n v="87266.666700000002"/>
    <x v="0"/>
    <n v="10909.523800000001"/>
    <x v="657"/>
    <x v="0"/>
    <m/>
  </r>
  <r>
    <d v="2023-05-23T00:38:43"/>
    <x v="12"/>
    <n v="10"/>
    <s v="LOPERA AGUDELO LUIS FRANCISCO"/>
    <x v="0"/>
    <x v="0"/>
    <n v="179"/>
    <n v="19.8888888888889"/>
    <n v="151.80000000000001"/>
    <m/>
    <n v="71400"/>
    <x v="0"/>
    <n v="10909.523800000001"/>
    <x v="657"/>
    <x v="0"/>
    <m/>
  </r>
  <r>
    <d v="2023-05-23T00:38:44"/>
    <x v="12"/>
    <n v="14"/>
    <s v="CARVAJAL SALAZAR HECTOR MARINO"/>
    <x v="0"/>
    <x v="0"/>
    <n v="166"/>
    <n v="18.4444444444444"/>
    <n v="151.80000000000001"/>
    <m/>
    <n v="71400"/>
    <x v="1"/>
    <n v="10909.523800000001"/>
    <x v="657"/>
    <x v="0"/>
    <m/>
  </r>
  <r>
    <d v="2023-05-23T00:38:44"/>
    <x v="12"/>
    <n v="20"/>
    <s v="LONDOO CADAVID DAVID SANTIAGO"/>
    <x v="6"/>
    <x v="0"/>
    <n v="147"/>
    <n v="18.375"/>
    <n v="134.933333333333"/>
    <m/>
    <n v="63466.666700000002"/>
    <x v="0"/>
    <n v="10909.523800000001"/>
    <x v="657"/>
    <x v="0"/>
    <m/>
  </r>
  <r>
    <d v="2023-05-23T00:38:44"/>
    <x v="12"/>
    <n v="21"/>
    <s v="MONSALVE OCAMPO EDISON GUSTAVO"/>
    <x v="3"/>
    <x v="0"/>
    <n v="140"/>
    <n v="14"/>
    <n v="168.666666666667"/>
    <m/>
    <n v="79333.333299999998"/>
    <x v="0"/>
    <n v="10909.523800000001"/>
    <x v="657"/>
    <x v="0"/>
    <m/>
  </r>
  <r>
    <d v="2023-05-23T00:38:45"/>
    <x v="12"/>
    <n v="22"/>
    <s v="QUIRAMA CASTAEDA JHON JADER"/>
    <x v="3"/>
    <x v="0"/>
    <n v="175"/>
    <n v="17.5"/>
    <n v="168.666666666667"/>
    <m/>
    <n v="79333.333299999998"/>
    <x v="1"/>
    <n v="10909.523800000001"/>
    <x v="657"/>
    <x v="0"/>
    <m/>
  </r>
  <r>
    <d v="2023-05-23T00:38:45"/>
    <x v="12"/>
    <n v="24"/>
    <s v="GALEANO LEIDER"/>
    <x v="0"/>
    <x v="0"/>
    <n v="150"/>
    <n v="16.6666666666667"/>
    <n v="151.80000000000001"/>
    <s v="7 Descuentos (Transbordo) "/>
    <n v="71400"/>
    <x v="0"/>
    <n v="10909.523800000001"/>
    <x v="657"/>
    <x v="0"/>
    <m/>
  </r>
  <r>
    <d v="2023-05-23T00:38:46"/>
    <x v="12"/>
    <n v="26"/>
    <s v="CIRO MARIN RODRIGO ALBERTO"/>
    <x v="3"/>
    <x v="3"/>
    <n v="136"/>
    <n v="13.6"/>
    <n v="168.666666666667"/>
    <s v="2 Descuentos (Propietario y conduct) "/>
    <n v="79333.333299999998"/>
    <x v="0"/>
    <n v="10909.523800000001"/>
    <x v="657"/>
    <x v="0"/>
    <m/>
  </r>
  <r>
    <d v="2023-05-23T00:38:46"/>
    <x v="12"/>
    <n v="27"/>
    <s v="DURANGO DAVID JOSE"/>
    <x v="0"/>
    <x v="0"/>
    <n v="137"/>
    <n v="15.2222222222222"/>
    <n v="151.80000000000001"/>
    <s v="12 Descuentos (Transbordo)"/>
    <n v="71400"/>
    <x v="0"/>
    <n v="10909.523800000001"/>
    <x v="657"/>
    <x v="0"/>
    <m/>
  </r>
  <r>
    <d v="2023-05-23T00:38:46"/>
    <x v="12"/>
    <n v="29"/>
    <s v="VERENZUELA MARTINEZ ALEXANDER"/>
    <x v="3"/>
    <x v="3"/>
    <n v="150"/>
    <n v="15"/>
    <n v="168.666666666667"/>
    <m/>
    <n v="79333.333299999998"/>
    <x v="0"/>
    <n v="10909.523800000001"/>
    <x v="657"/>
    <x v="0"/>
    <m/>
  </r>
  <r>
    <d v="2023-05-23T00:38:47"/>
    <x v="12"/>
    <n v="30"/>
    <s v="HINCAPIE GALLEGO YEISON ANDRES"/>
    <x v="3"/>
    <x v="0"/>
    <n v="166"/>
    <n v="16.600000000000001"/>
    <n v="168.666666666667"/>
    <m/>
    <n v="79333.333299999998"/>
    <x v="0"/>
    <n v="10909.523800000001"/>
    <x v="657"/>
    <x v="0"/>
    <m/>
  </r>
  <r>
    <d v="2023-05-23T00:38:47"/>
    <x v="12"/>
    <n v="31"/>
    <s v="DURANGO PAEZ GILDARDO"/>
    <x v="7"/>
    <x v="3"/>
    <n v="21"/>
    <n v="7"/>
    <n v="50.6"/>
    <m/>
    <n v="23800"/>
    <x v="0"/>
    <n v="10909.523800000001"/>
    <x v="657"/>
    <x v="0"/>
    <m/>
  </r>
  <r>
    <d v="2023-05-23T00:38:48"/>
    <x v="12"/>
    <n v="32"/>
    <s v="JIMENEZ HERNANDEZ ESTEBAN CAMILO"/>
    <x v="3"/>
    <x v="0"/>
    <n v="188"/>
    <n v="18.8"/>
    <n v="168.666666666667"/>
    <m/>
    <n v="79333.333299999998"/>
    <x v="0"/>
    <n v="10909.523800000001"/>
    <x v="657"/>
    <x v="0"/>
    <m/>
  </r>
  <r>
    <d v="2023-05-23T00:38:48"/>
    <x v="12"/>
    <n v="33"/>
    <s v="USUGA LONDOO CAMILO ANDRES"/>
    <x v="0"/>
    <x v="0"/>
    <n v="150"/>
    <n v="16.6666666666667"/>
    <n v="151.80000000000001"/>
    <s v="5 Descuentos (Transbordo)"/>
    <n v="71400"/>
    <x v="0"/>
    <n v="10909.523800000001"/>
    <x v="657"/>
    <x v="0"/>
    <m/>
  </r>
  <r>
    <d v="2023-05-23T00:38:48"/>
    <x v="12"/>
    <n v="34"/>
    <s v="MONTOYA OSPINA GILBERTO ANTONIO"/>
    <x v="3"/>
    <x v="0"/>
    <n v="179"/>
    <n v="17.899999999999999"/>
    <n v="168.666666666667"/>
    <m/>
    <n v="79333.333299999998"/>
    <x v="0"/>
    <n v="10909.523800000001"/>
    <x v="657"/>
    <x v="0"/>
    <m/>
  </r>
  <r>
    <d v="2023-05-23T00:38:49"/>
    <x v="12"/>
    <n v="35"/>
    <s v="VASQUEZ GARCIA ISMAEL DAVID"/>
    <x v="9"/>
    <x v="0"/>
    <n v="170"/>
    <n v="14.1666666666667"/>
    <n v="202.4"/>
    <m/>
    <n v="95200"/>
    <x v="1"/>
    <n v="10909.523800000001"/>
    <x v="657"/>
    <x v="0"/>
    <m/>
  </r>
  <r>
    <d v="2023-05-23T00:38:49"/>
    <x v="12"/>
    <n v="36"/>
    <s v="MARTINEZ CHAVERRA LUIS NORBERTO"/>
    <x v="0"/>
    <x v="0"/>
    <n v="161"/>
    <n v="17.8888888888889"/>
    <n v="151.80000000000001"/>
    <m/>
    <n v="71400"/>
    <x v="0"/>
    <n v="10909.523800000001"/>
    <x v="657"/>
    <x v="0"/>
    <m/>
  </r>
  <r>
    <d v="2023-05-23T00:38:49"/>
    <x v="12"/>
    <n v="40"/>
    <s v="OCAMPO OCAMPO ANTONIO JOSE"/>
    <x v="0"/>
    <x v="0"/>
    <n v="165"/>
    <n v="18.3333333333333"/>
    <n v="151.80000000000001"/>
    <m/>
    <n v="71400"/>
    <x v="0"/>
    <n v="10909.523800000001"/>
    <x v="657"/>
    <x v="0"/>
    <m/>
  </r>
  <r>
    <d v="2023-05-24T01:27:01"/>
    <x v="9"/>
    <n v="2"/>
    <s v="GRAJALES JORGE HERNAN"/>
    <x v="1"/>
    <x v="3"/>
    <n v="281"/>
    <n v="25.545454545454501"/>
    <n v="293.83050847457599"/>
    <m/>
    <n v="141415.2542"/>
    <x v="1"/>
    <n v="16169.697"/>
    <x v="658"/>
    <x v="0"/>
    <m/>
  </r>
  <r>
    <d v="2023-05-24T01:27:01"/>
    <x v="9"/>
    <n v="3"/>
    <s v="CANO JIMENEZ ESNEIDER"/>
    <x v="6"/>
    <x v="0"/>
    <n v="206"/>
    <n v="24.235294117647101"/>
    <n v="227.05084745762699"/>
    <m/>
    <n v="109275.4237"/>
    <x v="0"/>
    <n v="16169.697"/>
    <x v="658"/>
    <x v="0"/>
    <m/>
  </r>
  <r>
    <d v="2023-05-24T01:27:02"/>
    <x v="9"/>
    <n v="4"/>
    <s v="PUERTA BOJANERO JUAN CARLOS"/>
    <x v="3"/>
    <x v="0"/>
    <n v="265"/>
    <n v="26.5"/>
    <n v="267.11864406779699"/>
    <m/>
    <n v="128559.322"/>
    <x v="0"/>
    <n v="16169.697"/>
    <x v="658"/>
    <x v="0"/>
    <m/>
  </r>
  <r>
    <d v="2023-05-24T01:27:02"/>
    <x v="9"/>
    <n v="5"/>
    <s v="BERRIO POSADA ANGELA"/>
    <x v="5"/>
    <x v="0"/>
    <n v="64"/>
    <n v="64"/>
    <n v="26.7118644067797"/>
    <m/>
    <n v="12855.932199999999"/>
    <x v="1"/>
    <n v="16169.697"/>
    <x v="658"/>
    <x v="0"/>
    <m/>
  </r>
  <r>
    <d v="2023-05-24T01:27:02"/>
    <x v="9"/>
    <n v="6"/>
    <s v="LONDOO URREGO DANIEL ANDRES"/>
    <x v="0"/>
    <x v="0"/>
    <n v="280"/>
    <n v="31.1111111111111"/>
    <n v="240.406779661017"/>
    <s v="3 Descuentos (Jefe de ruta, conduct y propietario) "/>
    <n v="115703.3898"/>
    <x v="0"/>
    <n v="16169.697"/>
    <x v="658"/>
    <x v="0"/>
    <m/>
  </r>
  <r>
    <d v="2023-05-24T01:27:03"/>
    <x v="9"/>
    <n v="7"/>
    <s v="DE OSSA TORRES CARLOS ANDRES"/>
    <x v="3"/>
    <x v="0"/>
    <n v="314"/>
    <n v="31.4"/>
    <n v="267.11864406779699"/>
    <m/>
    <n v="128559.322"/>
    <x v="1"/>
    <n v="16169.697"/>
    <x v="658"/>
    <x v="0"/>
    <m/>
  </r>
  <r>
    <d v="2023-05-24T01:27:03"/>
    <x v="9"/>
    <n v="8"/>
    <s v="TABORDA ROJAS DIEGO ALEJANDRO"/>
    <x v="3"/>
    <x v="0"/>
    <n v="274"/>
    <n v="27.4"/>
    <n v="267.11864406779699"/>
    <s v="1 Descuento (Jefe de ruta) "/>
    <n v="128559.322"/>
    <x v="1"/>
    <n v="16169.697"/>
    <x v="658"/>
    <x v="0"/>
    <m/>
  </r>
  <r>
    <d v="2023-05-24T01:27:03"/>
    <x v="9"/>
    <n v="10"/>
    <s v="LOPERA AGUDELO LUIS FRANCISCO"/>
    <x v="3"/>
    <x v="0"/>
    <n v="264"/>
    <n v="26.4"/>
    <n v="267.11864406779699"/>
    <m/>
    <n v="128559.322"/>
    <x v="0"/>
    <n v="16169.697"/>
    <x v="658"/>
    <x v="0"/>
    <m/>
  </r>
  <r>
    <d v="2023-05-24T01:27:03"/>
    <x v="1"/>
    <n v="13"/>
    <s v="DAVILA VELEZ JHON ESTIVEN"/>
    <x v="6"/>
    <x v="0"/>
    <n v="247"/>
    <n v="30.875"/>
    <n v="213.694915254237"/>
    <s v="2 Descuentos (Conduct y usuario desubicado) "/>
    <n v="102847.45759999999"/>
    <x v="0"/>
    <n v="16169.697"/>
    <x v="658"/>
    <x v="0"/>
    <m/>
  </r>
  <r>
    <d v="2023-05-24T01:27:04"/>
    <x v="1"/>
    <n v="14"/>
    <s v="CARVAJAL SALAZAR HECTOR MARINO"/>
    <x v="9"/>
    <x v="0"/>
    <n v="264"/>
    <n v="22"/>
    <n v="320.54237288135602"/>
    <s v="4 Descuentos (Despachadora angela y Usuarios con movilidad reducida)"/>
    <n v="154271.18640000001"/>
    <x v="1"/>
    <n v="16169.697"/>
    <x v="658"/>
    <x v="0"/>
    <m/>
  </r>
  <r>
    <d v="2023-05-24T01:27:04"/>
    <x v="1"/>
    <n v="16"/>
    <s v="HURTADO MADRID JUAN ESTEBAN"/>
    <x v="1"/>
    <x v="0"/>
    <n v="323"/>
    <n v="29.363636363636399"/>
    <n v="293.83050847457599"/>
    <m/>
    <n v="141415.2542"/>
    <x v="0"/>
    <n v="16169.697"/>
    <x v="658"/>
    <x v="0"/>
    <m/>
  </r>
  <r>
    <d v="2023-05-24T01:27:04"/>
    <x v="1"/>
    <n v="19"/>
    <s v="BERMUDEZ HERNAN"/>
    <x v="3"/>
    <x v="0"/>
    <n v="213"/>
    <n v="21.3"/>
    <n v="267.11864406779699"/>
    <m/>
    <n v="128559.322"/>
    <x v="0"/>
    <n v="16169.697"/>
    <x v="658"/>
    <x v="0"/>
    <m/>
  </r>
  <r>
    <d v="2023-05-24T01:27:05"/>
    <x v="1"/>
    <n v="20"/>
    <s v="LONDOO CADAVID DAVID SANTIAGO"/>
    <x v="1"/>
    <x v="3"/>
    <n v="277"/>
    <n v="25.181818181818201"/>
    <n v="293.83050847457599"/>
    <m/>
    <n v="141415.2542"/>
    <x v="0"/>
    <n v="16169.697"/>
    <x v="658"/>
    <x v="0"/>
    <m/>
  </r>
  <r>
    <d v="2023-05-24T01:27:05"/>
    <x v="9"/>
    <n v="21"/>
    <s v="MONSALVE OCAMPO EDISON GUSTAVO"/>
    <x v="0"/>
    <x v="0"/>
    <n v="175"/>
    <n v="19.4444444444444"/>
    <n v="240.406779661017"/>
    <s v="2 Descuentos (Conduct y despachador) "/>
    <n v="115703.3898"/>
    <x v="0"/>
    <n v="16169.697"/>
    <x v="658"/>
    <x v="0"/>
    <m/>
  </r>
  <r>
    <d v="2023-05-24T01:27:05"/>
    <x v="9"/>
    <n v="22"/>
    <s v="QUIRAMA CASTAEDA JHON JADER"/>
    <x v="0"/>
    <x v="0"/>
    <n v="289"/>
    <n v="32.1111111111111"/>
    <n v="240.406779661017"/>
    <s v="1 Descuento (Conduct) "/>
    <n v="115703.3898"/>
    <x v="1"/>
    <n v="16169.697"/>
    <x v="658"/>
    <x v="0"/>
    <m/>
  </r>
  <r>
    <d v="2023-05-24T01:27:06"/>
    <x v="9"/>
    <n v="23"/>
    <s v="MEJIA YEISON"/>
    <x v="8"/>
    <x v="0"/>
    <n v="141"/>
    <n v="28.2"/>
    <n v="133.55932203389801"/>
    <m/>
    <n v="64279.661"/>
    <x v="2"/>
    <n v="16169.697"/>
    <x v="658"/>
    <x v="0"/>
    <m/>
  </r>
  <r>
    <d v="2023-05-24T01:27:06"/>
    <x v="9"/>
    <n v="24"/>
    <s v="GALEANO LEIDER"/>
    <x v="6"/>
    <x v="0"/>
    <n v="212"/>
    <n v="26.5"/>
    <n v="213.694915254237"/>
    <m/>
    <n v="102847.45759999999"/>
    <x v="0"/>
    <n v="16169.697"/>
    <x v="658"/>
    <x v="0"/>
    <m/>
  </r>
  <r>
    <d v="2023-05-24T01:27:06"/>
    <x v="9"/>
    <n v="25"/>
    <s v="CIRO ALEXANDER"/>
    <x v="10"/>
    <x v="0"/>
    <n v="165"/>
    <n v="36.6666666666667"/>
    <n v="120.203389830508"/>
    <s v="2 Descuentos  (Conduct y Propietario) "/>
    <n v="57851.694900000002"/>
    <x v="1"/>
    <n v="16169.697"/>
    <x v="658"/>
    <x v="0"/>
    <m/>
  </r>
  <r>
    <d v="2023-05-24T01:27:06"/>
    <x v="9"/>
    <n v="26"/>
    <s v="CIRO MARIN RODRIGO ALBERTO"/>
    <x v="3"/>
    <x v="0"/>
    <n v="234"/>
    <n v="23.4"/>
    <n v="267.11864406779699"/>
    <m/>
    <n v="128559.322"/>
    <x v="0"/>
    <n v="16169.697"/>
    <x v="658"/>
    <x v="0"/>
    <m/>
  </r>
  <r>
    <d v="2023-05-24T01:27:07"/>
    <x v="9"/>
    <n v="27"/>
    <s v="HOYOS HENAO SANTIAGO"/>
    <x v="3"/>
    <x v="0"/>
    <n v="339"/>
    <n v="33.9"/>
    <n v="267.11864406779699"/>
    <m/>
    <n v="128559.322"/>
    <x v="0"/>
    <n v="16169.697"/>
    <x v="658"/>
    <x v="0"/>
    <m/>
  </r>
  <r>
    <d v="2023-05-24T01:27:07"/>
    <x v="9"/>
    <n v="28"/>
    <s v="JIMENEZ HURTADO CARLOS ESTIVEN"/>
    <x v="6"/>
    <x v="0"/>
    <n v="196"/>
    <n v="24.5"/>
    <n v="213.694915254237"/>
    <m/>
    <n v="102847.45759999999"/>
    <x v="0"/>
    <n v="16169.697"/>
    <x v="658"/>
    <x v="0"/>
    <m/>
  </r>
  <r>
    <d v="2023-05-24T01:27:07"/>
    <x v="9"/>
    <n v="29"/>
    <s v="BARRANTES GALLEGO DANIEL CAMILO"/>
    <x v="1"/>
    <x v="0"/>
    <n v="274"/>
    <n v="24.909090909090899"/>
    <n v="293.83050847457599"/>
    <s v="3 Descuentos (Conducts)"/>
    <n v="141415.2542"/>
    <x v="0"/>
    <n v="16169.697"/>
    <x v="658"/>
    <x v="0"/>
    <m/>
  </r>
  <r>
    <d v="2023-05-24T01:27:08"/>
    <x v="9"/>
    <n v="30"/>
    <s v="HINCAPIE GALLEGO YEISON ANDRES"/>
    <x v="0"/>
    <x v="0"/>
    <n v="252"/>
    <n v="28"/>
    <n v="240.406779661017"/>
    <m/>
    <n v="115703.3898"/>
    <x v="0"/>
    <n v="16169.697"/>
    <x v="658"/>
    <x v="0"/>
    <m/>
  </r>
  <r>
    <d v="2023-05-24T01:27:08"/>
    <x v="1"/>
    <n v="32"/>
    <s v="JIMENEZ HERNANDEZ ESTEBAN CAMILO"/>
    <x v="8"/>
    <x v="0"/>
    <n v="145"/>
    <n v="29"/>
    <n v="133.55932203389801"/>
    <s v="3 Descuentos (Conducts y Usuario desubicado)"/>
    <n v="64279.661"/>
    <x v="0"/>
    <n v="16169.697"/>
    <x v="658"/>
    <x v="0"/>
    <m/>
  </r>
  <r>
    <d v="2023-05-24T01:27:08"/>
    <x v="1"/>
    <n v="33"/>
    <s v="USUGA LONDOO CAMILO ANDRES"/>
    <x v="1"/>
    <x v="0"/>
    <n v="265"/>
    <n v="24.090909090909101"/>
    <n v="293.83050847457599"/>
    <m/>
    <n v="141415.2542"/>
    <x v="0"/>
    <n v="16169.697"/>
    <x v="658"/>
    <x v="0"/>
    <m/>
  </r>
  <r>
    <d v="2023-05-24T01:27:08"/>
    <x v="1"/>
    <n v="34"/>
    <s v="MONTOYA OSPINA GILBERTO ANTONIO"/>
    <x v="9"/>
    <x v="0"/>
    <n v="325"/>
    <n v="27.0833333333333"/>
    <n v="320.54237288135602"/>
    <s v="1 Descuento (Despachadora angela) "/>
    <n v="154271.18640000001"/>
    <x v="0"/>
    <n v="16169.697"/>
    <x v="658"/>
    <x v="0"/>
    <m/>
  </r>
  <r>
    <d v="2023-05-24T01:27:09"/>
    <x v="1"/>
    <n v="35"/>
    <s v="LONDOO LOPERA DUVAN ANDRES"/>
    <x v="3"/>
    <x v="0"/>
    <n v="330"/>
    <n v="33"/>
    <n v="267.11864406779699"/>
    <m/>
    <n v="128559.322"/>
    <x v="1"/>
    <n v="16169.697"/>
    <x v="658"/>
    <x v="0"/>
    <m/>
  </r>
  <r>
    <d v="2023-05-24T01:27:09"/>
    <x v="1"/>
    <n v="36"/>
    <s v="MARTINEZ CHAVERRA LUIS NORBERTO"/>
    <x v="9"/>
    <x v="0"/>
    <n v="303"/>
    <n v="25.25"/>
    <n v="320.54237288135602"/>
    <s v="2 Descuentos (Conduct y despachador) "/>
    <n v="154271.18640000001"/>
    <x v="0"/>
    <n v="16169.697"/>
    <x v="658"/>
    <x v="0"/>
    <m/>
  </r>
  <r>
    <d v="2023-05-24T01:27:09"/>
    <x v="1"/>
    <n v="37"/>
    <s v="PIEDRAHITA MADRID SANTIAGO"/>
    <x v="6"/>
    <x v="3"/>
    <n v="182"/>
    <n v="22.75"/>
    <n v="213.694915254237"/>
    <m/>
    <n v="102847.45759999999"/>
    <x v="1"/>
    <n v="16169.697"/>
    <x v="658"/>
    <x v="0"/>
    <m/>
  </r>
  <r>
    <d v="2023-05-24T01:27:10"/>
    <x v="1"/>
    <n v="38"/>
    <s v="FRANCO BRAVO JHOAN FERNANDO"/>
    <x v="1"/>
    <x v="0"/>
    <n v="285"/>
    <n v="25.909090909090899"/>
    <n v="293.83050847457599"/>
    <m/>
    <n v="141415.2542"/>
    <x v="0"/>
    <n v="16169.697"/>
    <x v="658"/>
    <x v="0"/>
    <m/>
  </r>
  <r>
    <d v="2023-05-24T01:27:10"/>
    <x v="1"/>
    <n v="40"/>
    <s v="OCAMPO OCAMPO ANTONIO JOSE"/>
    <x v="1"/>
    <x v="0"/>
    <n v="256"/>
    <n v="23.272727272727298"/>
    <n v="293.83050847457599"/>
    <m/>
    <n v="141415.2542"/>
    <x v="0"/>
    <n v="16169.697"/>
    <x v="658"/>
    <x v="0"/>
    <m/>
  </r>
  <r>
    <d v="2023-05-24T01:27:10"/>
    <x v="1"/>
    <n v="41"/>
    <s v="GARCIA DAVID WILSON ALBERTO"/>
    <x v="3"/>
    <x v="0"/>
    <n v="240"/>
    <n v="24"/>
    <n v="267.11864406779699"/>
    <s v="2 Descuentos (conducts) "/>
    <n v="128559.322"/>
    <x v="1"/>
    <n v="16169.697"/>
    <x v="658"/>
    <x v="0"/>
    <m/>
  </r>
  <r>
    <d v="2023-05-25T02:49:12"/>
    <x v="1"/>
    <n v="1"/>
    <s v="BARRANTES GALLEGO DANIEL CAMILO"/>
    <x v="7"/>
    <x v="0"/>
    <n v="59"/>
    <n v="19.6666666666667"/>
    <n v="78.305454545454594"/>
    <m/>
    <n v="37652.727299999999"/>
    <x v="0"/>
    <n v="14051.5152"/>
    <x v="659"/>
    <x v="0"/>
    <m/>
  </r>
  <r>
    <d v="2023-05-25T02:49:13"/>
    <x v="1"/>
    <n v="2"/>
    <s v="GRAJALES JORGE HERNAN"/>
    <x v="3"/>
    <x v="3"/>
    <n v="285"/>
    <n v="28.5"/>
    <n v="261.01818181818197"/>
    <m/>
    <n v="125509.0909"/>
    <x v="1"/>
    <n v="14051.5152"/>
    <x v="659"/>
    <x v="0"/>
    <m/>
  </r>
  <r>
    <d v="2023-05-25T02:49:13"/>
    <x v="1"/>
    <n v="3"/>
    <s v="CANO JIMENEZ ESNEIDER"/>
    <x v="6"/>
    <x v="0"/>
    <n v="212"/>
    <n v="24.9411764705882"/>
    <n v="221.86545454545501"/>
    <m/>
    <n v="106682.7273"/>
    <x v="0"/>
    <n v="14051.5152"/>
    <x v="659"/>
    <x v="0"/>
    <m/>
  </r>
  <r>
    <d v="2023-05-25T02:49:13"/>
    <x v="1"/>
    <n v="4"/>
    <s v="PUERTA BOJANERO JUAN CARLOS"/>
    <x v="10"/>
    <x v="0"/>
    <n v="114"/>
    <n v="28.5"/>
    <n v="104.407272727273"/>
    <m/>
    <n v="50203.636400000003"/>
    <x v="0"/>
    <n v="14051.5152"/>
    <x v="659"/>
    <x v="0"/>
    <m/>
  </r>
  <r>
    <d v="2023-05-25T02:49:14"/>
    <x v="1"/>
    <n v="5"/>
    <s v="BERRIO POSADA ANGELA"/>
    <x v="1"/>
    <x v="0"/>
    <n v="366"/>
    <n v="33.272727272727302"/>
    <n v="287.12"/>
    <m/>
    <n v="138060"/>
    <x v="1"/>
    <n v="14051.5152"/>
    <x v="659"/>
    <x v="0"/>
    <m/>
  </r>
  <r>
    <d v="2023-05-25T02:49:14"/>
    <x v="1"/>
    <n v="6"/>
    <s v="LONDOO URREGO DANIEL ANDRES"/>
    <x v="1"/>
    <x v="0"/>
    <n v="222"/>
    <n v="20.181818181818201"/>
    <n v="287.12"/>
    <s v="3 Descuentos (Conducts y Usuario desubicado)"/>
    <n v="138060"/>
    <x v="0"/>
    <n v="14051.5152"/>
    <x v="659"/>
    <x v="0"/>
    <m/>
  </r>
  <r>
    <d v="2023-05-25T02:49:14"/>
    <x v="1"/>
    <n v="8"/>
    <s v="VACA FIERRO ROBINSON"/>
    <x v="2"/>
    <x v="0"/>
    <n v="132"/>
    <n v="24"/>
    <n v="143.56"/>
    <m/>
    <n v="69030"/>
    <x v="1"/>
    <n v="14051.5152"/>
    <x v="659"/>
    <x v="0"/>
    <m/>
  </r>
  <r>
    <d v="2023-05-25T02:49:15"/>
    <x v="1"/>
    <n v="9"/>
    <s v="JIMENEZ HURTADO CARLOS ESTIVEN"/>
    <x v="0"/>
    <x v="0"/>
    <n v="240"/>
    <n v="26.6666666666667"/>
    <n v="234.916363636364"/>
    <s v="2 Descuentos (Propietario y Conduct) "/>
    <n v="112958.18180000001"/>
    <x v="0"/>
    <n v="14051.5152"/>
    <x v="659"/>
    <x v="0"/>
    <m/>
  </r>
  <r>
    <d v="2023-05-25T02:49:15"/>
    <x v="1"/>
    <n v="10"/>
    <s v="PATIO MARIVEL"/>
    <x v="0"/>
    <x v="0"/>
    <n v="235"/>
    <n v="26.1111111111111"/>
    <n v="234.916363636364"/>
    <s v="1 Descuento (Conduct) "/>
    <n v="112958.18180000001"/>
    <x v="0"/>
    <n v="14051.5152"/>
    <x v="659"/>
    <x v="0"/>
    <m/>
  </r>
  <r>
    <d v="2023-05-25T02:49:15"/>
    <x v="9"/>
    <n v="14"/>
    <s v="GRISALES VILLA JUAN DAVID"/>
    <x v="3"/>
    <x v="0"/>
    <n v="244"/>
    <n v="24.4"/>
    <n v="261.01818181818197"/>
    <s v="(Realiza recorrido especial, NO se toma en cuenta)"/>
    <n v="125509.0909"/>
    <x v="1"/>
    <n v="14051.5152"/>
    <x v="659"/>
    <x v="0"/>
    <m/>
  </r>
  <r>
    <d v="2023-05-25T02:49:15"/>
    <x v="9"/>
    <n v="16"/>
    <s v="HURTADO MADRID JUAN ESTEBAN"/>
    <x v="6"/>
    <x v="0"/>
    <n v="269"/>
    <n v="31.647058823529399"/>
    <n v="221.86545454545501"/>
    <m/>
    <n v="106682.7273"/>
    <x v="0"/>
    <n v="14051.5152"/>
    <x v="659"/>
    <x v="0"/>
    <m/>
  </r>
  <r>
    <d v="2023-05-25T02:49:16"/>
    <x v="9"/>
    <n v="18"/>
    <s v="RENDON VIANA HUMBERTO DE JESUS"/>
    <x v="0"/>
    <x v="0"/>
    <n v="307"/>
    <n v="34.1111111111111"/>
    <n v="234.916363636364"/>
    <m/>
    <n v="112958.18180000001"/>
    <x v="0"/>
    <n v="14051.5152"/>
    <x v="659"/>
    <x v="0"/>
    <m/>
  </r>
  <r>
    <d v="2023-05-25T02:49:16"/>
    <x v="9"/>
    <n v="19"/>
    <s v="BERMUDEZ HERNAN"/>
    <x v="4"/>
    <x v="0"/>
    <n v="156"/>
    <n v="22.285714285714299"/>
    <n v="182.71272727272699"/>
    <m/>
    <n v="87856.363599999997"/>
    <x v="0"/>
    <n v="14051.5152"/>
    <x v="659"/>
    <x v="0"/>
    <m/>
  </r>
  <r>
    <d v="2023-05-25T02:49:16"/>
    <x v="9"/>
    <n v="20"/>
    <s v="LONDOO CADAVID DAVID SANTIAGO"/>
    <x v="6"/>
    <x v="0"/>
    <n v="202"/>
    <n v="26.933333333333302"/>
    <n v="195.76363636363601"/>
    <m/>
    <n v="94131.818199999994"/>
    <x v="0"/>
    <n v="14051.5152"/>
    <x v="659"/>
    <x v="0"/>
    <m/>
  </r>
  <r>
    <d v="2023-05-25T02:49:16"/>
    <x v="1"/>
    <n v="21"/>
    <s v="MONSALVE OCAMPO EDISON GUSTAVO"/>
    <x v="0"/>
    <x v="0"/>
    <n v="175"/>
    <n v="19.4444444444444"/>
    <n v="234.916363636364"/>
    <m/>
    <n v="112958.18180000001"/>
    <x v="0"/>
    <n v="14051.5152"/>
    <x v="659"/>
    <x v="0"/>
    <m/>
  </r>
  <r>
    <d v="2023-05-25T02:49:17"/>
    <x v="1"/>
    <n v="22"/>
    <s v="LONDOO LOPERA DUVAN ANDRES"/>
    <x v="0"/>
    <x v="0"/>
    <n v="271"/>
    <n v="30.1111111111111"/>
    <n v="234.916363636364"/>
    <m/>
    <n v="112958.18180000001"/>
    <x v="1"/>
    <n v="14051.5152"/>
    <x v="659"/>
    <x v="0"/>
    <m/>
  </r>
  <r>
    <d v="2023-05-25T02:49:17"/>
    <x v="1"/>
    <n v="23"/>
    <s v="MEJIA YEISON"/>
    <x v="0"/>
    <x v="0"/>
    <n v="234"/>
    <n v="26"/>
    <n v="234.916363636364"/>
    <m/>
    <n v="112958.18180000001"/>
    <x v="2"/>
    <n v="14051.5152"/>
    <x v="659"/>
    <x v="0"/>
    <m/>
  </r>
  <r>
    <d v="2023-05-25T02:49:17"/>
    <x v="1"/>
    <n v="25"/>
    <s v="CIRO ALEXANDER"/>
    <x v="3"/>
    <x v="0"/>
    <n v="251"/>
    <n v="25.1"/>
    <n v="261.01818181818197"/>
    <s v="2 Descuentos (Jefe de ruta y Propietario) "/>
    <n v="125509.0909"/>
    <x v="1"/>
    <n v="14051.5152"/>
    <x v="659"/>
    <x v="0"/>
    <m/>
  </r>
  <r>
    <d v="2023-05-25T02:49:18"/>
    <x v="1"/>
    <n v="26"/>
    <s v="CIRO MARIN RODRIGO ALBERTO"/>
    <x v="3"/>
    <x v="3"/>
    <n v="251"/>
    <n v="25.1"/>
    <n v="261.01818181818197"/>
    <s v="3 Descuentos (conducts y propietario) "/>
    <n v="125509.0909"/>
    <x v="0"/>
    <n v="14051.5152"/>
    <x v="659"/>
    <x v="0"/>
    <m/>
  </r>
  <r>
    <d v="2023-05-25T02:49:18"/>
    <x v="1"/>
    <n v="27"/>
    <s v="HOYOS HENAO SANTIAGO"/>
    <x v="4"/>
    <x v="0"/>
    <n v="197"/>
    <n v="28.1428571428571"/>
    <n v="182.71272727272699"/>
    <m/>
    <n v="87856.363599999997"/>
    <x v="0"/>
    <n v="14051.5152"/>
    <x v="659"/>
    <x v="0"/>
    <m/>
  </r>
  <r>
    <d v="2023-05-25T02:49:18"/>
    <x v="1"/>
    <n v="29"/>
    <s v="VERENZUELA MARTINEZ ALEXANDER"/>
    <x v="0"/>
    <x v="0"/>
    <n v="240"/>
    <n v="26.6666666666667"/>
    <n v="234.916363636364"/>
    <m/>
    <n v="112958.18180000001"/>
    <x v="0"/>
    <n v="14051.5152"/>
    <x v="659"/>
    <x v="0"/>
    <m/>
  </r>
  <r>
    <d v="2023-05-25T02:49:19"/>
    <x v="1"/>
    <n v="30"/>
    <s v="HINCAPIE GALLEGO YEISON ANDRES"/>
    <x v="0"/>
    <x v="0"/>
    <n v="213"/>
    <n v="23.6666666666667"/>
    <n v="234.916363636364"/>
    <s v="2 Descuentos (Jefe de ruta y conduct) "/>
    <n v="112958.18180000001"/>
    <x v="0"/>
    <n v="14051.5152"/>
    <x v="659"/>
    <x v="0"/>
    <m/>
  </r>
  <r>
    <d v="2023-05-25T02:49:19"/>
    <x v="9"/>
    <n v="31"/>
    <s v="DAVILA VELEZ JHON ESTIVEN"/>
    <x v="0"/>
    <x v="0"/>
    <n v="210"/>
    <n v="23.3333333333333"/>
    <n v="234.916363636364"/>
    <m/>
    <n v="112958.18180000001"/>
    <x v="0"/>
    <n v="14051.5152"/>
    <x v="659"/>
    <x v="0"/>
    <m/>
  </r>
  <r>
    <d v="2023-05-25T02:49:19"/>
    <x v="9"/>
    <n v="32"/>
    <s v="JIMENEZ HERNANDEZ ESTEBAN CAMILO"/>
    <x v="0"/>
    <x v="0"/>
    <n v="219"/>
    <n v="24.3333333333333"/>
    <n v="234.916363636364"/>
    <m/>
    <n v="112958.18180000001"/>
    <x v="0"/>
    <n v="14051.5152"/>
    <x v="659"/>
    <x v="0"/>
    <m/>
  </r>
  <r>
    <d v="2023-05-25T02:49:19"/>
    <x v="9"/>
    <n v="33"/>
    <s v="USUGA LONDOO CAMILO ANDRES"/>
    <x v="0"/>
    <x v="0"/>
    <n v="238"/>
    <n v="26.4444444444444"/>
    <n v="234.916363636364"/>
    <m/>
    <n v="112958.18180000001"/>
    <x v="0"/>
    <n v="14051.5152"/>
    <x v="659"/>
    <x v="0"/>
    <m/>
  </r>
  <r>
    <d v="2023-05-25T02:49:20"/>
    <x v="9"/>
    <n v="34"/>
    <s v="MONTOYA OSPINA GILBERTO ANTONIO"/>
    <x v="3"/>
    <x v="0"/>
    <n v="292"/>
    <n v="29.2"/>
    <n v="261.01818181818197"/>
    <m/>
    <n v="125509.0909"/>
    <x v="0"/>
    <n v="14051.5152"/>
    <x v="659"/>
    <x v="0"/>
    <m/>
  </r>
  <r>
    <d v="2023-05-25T02:49:20"/>
    <x v="9"/>
    <n v="35"/>
    <s v="VASQUEZ GARCIA ISMAEL DAVID"/>
    <x v="1"/>
    <x v="0"/>
    <n v="280"/>
    <n v="25.454545454545499"/>
    <n v="287.12"/>
    <m/>
    <n v="138060"/>
    <x v="1"/>
    <n v="14051.5152"/>
    <x v="659"/>
    <x v="0"/>
    <m/>
  </r>
  <r>
    <d v="2023-05-25T02:49:20"/>
    <x v="9"/>
    <n v="36"/>
    <s v="TABORDA ROJAS DIEGO ALEJANDRO"/>
    <x v="8"/>
    <x v="0"/>
    <n v="137"/>
    <n v="27.4"/>
    <n v="130.50909090909099"/>
    <m/>
    <n v="62754.5455"/>
    <x v="0"/>
    <n v="14051.5152"/>
    <x v="659"/>
    <x v="0"/>
    <m/>
  </r>
  <r>
    <d v="2023-05-25T02:49:20"/>
    <x v="9"/>
    <n v="37"/>
    <s v="GRISALES VILLA DEIBY ALEJANDRO"/>
    <x v="0"/>
    <x v="0"/>
    <n v="255"/>
    <n v="28.3333333333333"/>
    <n v="234.916363636364"/>
    <m/>
    <n v="112958.18180000001"/>
    <x v="1"/>
    <n v="14051.5152"/>
    <x v="659"/>
    <x v="0"/>
    <m/>
  </r>
  <r>
    <d v="2023-05-25T02:49:21"/>
    <x v="9"/>
    <n v="38"/>
    <s v="DE OSSA TORRES CARLOS ANDRES"/>
    <x v="6"/>
    <x v="0"/>
    <n v="149"/>
    <n v="18.625"/>
    <n v="208.814545454545"/>
    <m/>
    <n v="100407.2727"/>
    <x v="0"/>
    <n v="14051.5152"/>
    <x v="659"/>
    <x v="0"/>
    <m/>
  </r>
  <r>
    <d v="2023-05-25T02:49:21"/>
    <x v="1"/>
    <n v="40"/>
    <s v="OCAMPO OCAMPO ANTONIO JOSE"/>
    <x v="3"/>
    <x v="0"/>
    <n v="300"/>
    <n v="30"/>
    <n v="261.01818181818197"/>
    <m/>
    <n v="125509.0909"/>
    <x v="0"/>
    <n v="14051.5152"/>
    <x v="659"/>
    <x v="0"/>
    <m/>
  </r>
  <r>
    <d v="2023-05-25T02:49:21"/>
    <x v="1"/>
    <n v="41"/>
    <s v="GARCIA DAVID WILSON ALBERTO"/>
    <x v="3"/>
    <x v="0"/>
    <n v="223"/>
    <n v="22.3"/>
    <n v="261.01818181818197"/>
    <m/>
    <n v="125509.0909"/>
    <x v="1"/>
    <n v="14051.5152"/>
    <x v="659"/>
    <x v="0"/>
    <m/>
  </r>
  <r>
    <d v="2023-05-26T02:18:55"/>
    <x v="9"/>
    <n v="2"/>
    <s v="GRAJALES JORGE HERNAN"/>
    <x v="3"/>
    <x v="0"/>
    <n v="211"/>
    <n v="21.1"/>
    <n v="233.042121684867"/>
    <m/>
    <n v="111521.06080000001"/>
    <x v="1"/>
    <n v="13278.947399999999"/>
    <x v="660"/>
    <x v="0"/>
    <m/>
  </r>
  <r>
    <d v="2023-05-26T02:18:56"/>
    <x v="9"/>
    <n v="3"/>
    <s v="CANO JIMENEZ ESNEIDER"/>
    <x v="4"/>
    <x v="0"/>
    <n v="168"/>
    <n v="24"/>
    <n v="163.129485179407"/>
    <m/>
    <n v="78064.742599999998"/>
    <x v="0"/>
    <n v="13278.947399999999"/>
    <x v="660"/>
    <x v="0"/>
    <m/>
  </r>
  <r>
    <d v="2023-05-26T02:18:57"/>
    <x v="9"/>
    <n v="4"/>
    <s v="JIMENEZ HURTADO CARLOS ESTIVEN"/>
    <x v="6"/>
    <x v="1"/>
    <n v="243"/>
    <n v="30.375"/>
    <n v="186.433697347894"/>
    <m/>
    <n v="89216.848700000002"/>
    <x v="0"/>
    <n v="13278.947399999999"/>
    <x v="660"/>
    <x v="0"/>
    <m/>
  </r>
  <r>
    <d v="2023-05-26T02:18:57"/>
    <x v="9"/>
    <n v="5"/>
    <s v="BERRIO POSADA ANGELA"/>
    <x v="0"/>
    <x v="0"/>
    <n v="170"/>
    <n v="18.8888888888889"/>
    <n v="209.737909516381"/>
    <s v="7 Descuentos (Usuarios con movilidad reducida, Despachadora isabel y conduct) "/>
    <n v="100368.95480000001"/>
    <x v="1"/>
    <n v="13278.947399999999"/>
    <x v="660"/>
    <x v="0"/>
    <m/>
  </r>
  <r>
    <d v="2023-05-26T02:18:58"/>
    <x v="9"/>
    <n v="6"/>
    <s v="LONDOO URREGO DANIEL ANDRES"/>
    <x v="8"/>
    <x v="0"/>
    <n v="146"/>
    <n v="29.2"/>
    <n v="116.521060842434"/>
    <m/>
    <n v="55760.530400000003"/>
    <x v="0"/>
    <n v="13278.947399999999"/>
    <x v="660"/>
    <x v="0"/>
    <m/>
  </r>
  <r>
    <d v="2023-05-26T02:18:58"/>
    <x v="9"/>
    <n v="7"/>
    <s v="DE OSSA TORRES CARLOS ANDRES"/>
    <x v="0"/>
    <x v="0"/>
    <n v="259"/>
    <n v="28.7777777777778"/>
    <n v="209.737909516381"/>
    <m/>
    <n v="100368.95480000001"/>
    <x v="1"/>
    <n v="13278.947399999999"/>
    <x v="660"/>
    <x v="0"/>
    <m/>
  </r>
  <r>
    <d v="2023-05-26T02:18:58"/>
    <x v="9"/>
    <n v="8"/>
    <s v="TABORDA ROJAS DIEGO ALEJANDRO"/>
    <x v="0"/>
    <x v="0"/>
    <n v="250"/>
    <n v="27.7777777777778"/>
    <n v="209.737909516381"/>
    <m/>
    <n v="100368.95480000001"/>
    <x v="1"/>
    <n v="13278.947399999999"/>
    <x v="660"/>
    <x v="0"/>
    <m/>
  </r>
  <r>
    <d v="2023-05-26T02:18:59"/>
    <x v="9"/>
    <n v="9"/>
    <s v="LOPEZ CASTRILLON ANDRES FELIPE"/>
    <x v="3"/>
    <x v="0"/>
    <n v="238"/>
    <n v="23.8"/>
    <n v="233.042121684867"/>
    <m/>
    <n v="111521.06080000001"/>
    <x v="0"/>
    <n v="13278.947399999999"/>
    <x v="660"/>
    <x v="0"/>
    <m/>
  </r>
  <r>
    <d v="2023-05-26T02:18:59"/>
    <x v="9"/>
    <n v="10"/>
    <s v="PATIO MARIVEL"/>
    <x v="6"/>
    <x v="0"/>
    <n v="160"/>
    <n v="20"/>
    <n v="186.433697347894"/>
    <m/>
    <n v="89216.848700000002"/>
    <x v="0"/>
    <n v="13278.947399999999"/>
    <x v="660"/>
    <x v="0"/>
    <m/>
  </r>
  <r>
    <d v="2023-05-26T02:19:00"/>
    <x v="1"/>
    <n v="12"/>
    <s v="MORALES CASTAEDA JONNY EDISON"/>
    <x v="1"/>
    <x v="0"/>
    <n v="246"/>
    <n v="22.363636363636399"/>
    <n v="256.346333853354"/>
    <m/>
    <n v="122673.1669"/>
    <x v="0"/>
    <n v="13278.947399999999"/>
    <x v="660"/>
    <x v="0"/>
    <m/>
  </r>
  <r>
    <d v="2023-05-26T02:19:00"/>
    <x v="1"/>
    <n v="13"/>
    <s v="DAVILA VELEZ JHON ESTIVEN"/>
    <x v="0"/>
    <x v="0"/>
    <n v="189"/>
    <n v="21"/>
    <n v="209.737909516381"/>
    <s v="1 Descuento (Usuario desubicado) "/>
    <n v="100368.95480000001"/>
    <x v="0"/>
    <n v="13278.947399999999"/>
    <x v="660"/>
    <x v="0"/>
    <m/>
  </r>
  <r>
    <d v="2023-05-26T02:19:00"/>
    <x v="1"/>
    <n v="14"/>
    <s v="GRISALES VILLA JUAN DAVID"/>
    <x v="12"/>
    <x v="0"/>
    <n v="339"/>
    <n v="26.076923076923102"/>
    <n v="302.95475819032799"/>
    <m/>
    <n v="144977.37909999999"/>
    <x v="1"/>
    <n v="13278.947399999999"/>
    <x v="660"/>
    <x v="0"/>
    <m/>
  </r>
  <r>
    <d v="2023-05-26T02:19:01"/>
    <x v="1"/>
    <n v="16"/>
    <s v="HURTADO MADRID JUAN ESTEBAN"/>
    <x v="6"/>
    <x v="0"/>
    <n v="211"/>
    <n v="24.823529411764699"/>
    <n v="198.085803432137"/>
    <s v="1 Descuento (Despachador fernando) "/>
    <n v="94792.901700000002"/>
    <x v="0"/>
    <n v="13278.947399999999"/>
    <x v="660"/>
    <x v="0"/>
    <m/>
  </r>
  <r>
    <d v="2023-05-26T02:19:01"/>
    <x v="1"/>
    <n v="18"/>
    <s v="RENDON VIANA HUMBERTO DE JESUS"/>
    <x v="0"/>
    <x v="0"/>
    <n v="272"/>
    <n v="30.2222222222222"/>
    <n v="209.737909516381"/>
    <s v="2 Descuentos (Despachadora Isabel)"/>
    <n v="100368.95480000001"/>
    <x v="0"/>
    <n v="13278.947399999999"/>
    <x v="660"/>
    <x v="0"/>
    <m/>
  </r>
  <r>
    <d v="2023-05-26T02:19:02"/>
    <x v="1"/>
    <n v="19"/>
    <s v="BERMUDEZ HERNAN"/>
    <x v="4"/>
    <x v="0"/>
    <n v="142"/>
    <n v="20.285714285714299"/>
    <n v="163.129485179407"/>
    <m/>
    <n v="78064.742599999998"/>
    <x v="0"/>
    <n v="13278.947399999999"/>
    <x v="660"/>
    <x v="0"/>
    <m/>
  </r>
  <r>
    <d v="2023-05-26T02:19:02"/>
    <x v="1"/>
    <n v="20"/>
    <s v="LONDOO CADAVID DAVID SANTIAGO"/>
    <x v="3"/>
    <x v="0"/>
    <n v="226"/>
    <n v="22.6"/>
    <n v="233.042121684867"/>
    <m/>
    <n v="111521.06080000001"/>
    <x v="0"/>
    <n v="13278.947399999999"/>
    <x v="660"/>
    <x v="0"/>
    <m/>
  </r>
  <r>
    <d v="2023-05-26T02:19:02"/>
    <x v="9"/>
    <n v="21"/>
    <s v="MONSALVE OCAMPO EDISON GUSTAVO"/>
    <x v="3"/>
    <x v="0"/>
    <n v="207"/>
    <n v="20.7"/>
    <n v="233.042121684867"/>
    <m/>
    <n v="111521.06080000001"/>
    <x v="0"/>
    <n v="13278.947399999999"/>
    <x v="660"/>
    <x v="0"/>
    <m/>
  </r>
  <r>
    <d v="2023-05-26T02:19:03"/>
    <x v="9"/>
    <n v="22"/>
    <s v="QUIRAMA CASTAEDA JHON JADER"/>
    <x v="10"/>
    <x v="0"/>
    <n v="107"/>
    <n v="23.7777777777778"/>
    <n v="104.86895475819"/>
    <m/>
    <n v="50184.477400000003"/>
    <x v="1"/>
    <n v="13278.947399999999"/>
    <x v="660"/>
    <x v="0"/>
    <m/>
  </r>
  <r>
    <d v="2023-05-26T02:19:03"/>
    <x v="9"/>
    <n v="23"/>
    <s v="MEJIA YEISON"/>
    <x v="3"/>
    <x v="0"/>
    <n v="186"/>
    <n v="18.600000000000001"/>
    <n v="233.042121684867"/>
    <m/>
    <n v="111521.06080000001"/>
    <x v="2"/>
    <n v="13278.947399999999"/>
    <x v="660"/>
    <x v="0"/>
    <m/>
  </r>
  <r>
    <d v="2023-05-26T02:19:03"/>
    <x v="9"/>
    <n v="24"/>
    <s v="GALEANO LEIDER"/>
    <x v="6"/>
    <x v="1"/>
    <n v="177"/>
    <n v="22.125"/>
    <n v="186.433697347894"/>
    <m/>
    <n v="89216.848700000002"/>
    <x v="0"/>
    <n v="13278.947399999999"/>
    <x v="660"/>
    <x v="0"/>
    <m/>
  </r>
  <r>
    <d v="2023-05-26T02:19:04"/>
    <x v="9"/>
    <n v="25"/>
    <s v="CIRO ALEXANDER"/>
    <x v="0"/>
    <x v="0"/>
    <n v="223"/>
    <n v="24.7777777777778"/>
    <n v="209.737909516381"/>
    <m/>
    <n v="100368.95480000001"/>
    <x v="1"/>
    <n v="13278.947399999999"/>
    <x v="660"/>
    <x v="0"/>
    <m/>
  </r>
  <r>
    <d v="2023-05-26T02:19:04"/>
    <x v="9"/>
    <n v="26"/>
    <s v="ESPINOZA CHAVARRIA GUILLERMO LEON"/>
    <x v="6"/>
    <x v="0"/>
    <n v="202"/>
    <n v="25.25"/>
    <n v="186.433697347894"/>
    <m/>
    <n v="89216.848700000002"/>
    <x v="0"/>
    <n v="13278.947399999999"/>
    <x v="660"/>
    <x v="0"/>
    <m/>
  </r>
  <r>
    <d v="2023-05-26T02:19:04"/>
    <x v="9"/>
    <n v="27"/>
    <s v="DURANGO DAVID JOSE"/>
    <x v="11"/>
    <x v="3"/>
    <n v="45"/>
    <n v="18"/>
    <n v="58.260530421216799"/>
    <m/>
    <n v="27880.265200000002"/>
    <x v="0"/>
    <n v="13278.947399999999"/>
    <x v="660"/>
    <x v="0"/>
    <m/>
  </r>
  <r>
    <d v="2023-05-26T02:19:05"/>
    <x v="9"/>
    <n v="28"/>
    <s v="RIVERA ANGEL"/>
    <x v="3"/>
    <x v="0"/>
    <n v="249"/>
    <n v="24.9"/>
    <n v="233.042121684867"/>
    <m/>
    <n v="111521.06080000001"/>
    <x v="0"/>
    <n v="13278.947399999999"/>
    <x v="660"/>
    <x v="0"/>
    <m/>
  </r>
  <r>
    <d v="2023-05-26T02:19:05"/>
    <x v="9"/>
    <n v="29"/>
    <s v="VERENZUELA MARTINEZ ALEXANDER"/>
    <x v="8"/>
    <x v="0"/>
    <n v="134"/>
    <n v="26.8"/>
    <n v="116.521060842434"/>
    <m/>
    <n v="55760.530400000003"/>
    <x v="0"/>
    <n v="13278.947399999999"/>
    <x v="660"/>
    <x v="0"/>
    <m/>
  </r>
  <r>
    <d v="2023-05-26T02:19:06"/>
    <x v="9"/>
    <n v="30"/>
    <s v="HINCAPIE GALLEGO YEISON ANDRES"/>
    <x v="2"/>
    <x v="0"/>
    <n v="92"/>
    <n v="15.3333333333333"/>
    <n v="139.82527301092"/>
    <s v="2 Descuentos (Despachadora isabel y jefe de ruta) "/>
    <n v="66912.636499999993"/>
    <x v="0"/>
    <n v="13278.947399999999"/>
    <x v="660"/>
    <x v="0"/>
    <m/>
  </r>
  <r>
    <d v="2023-05-26T02:19:06"/>
    <x v="1"/>
    <n v="31"/>
    <s v="DURANGO PAEZ GILDARDO"/>
    <x v="3"/>
    <x v="0"/>
    <n v="194"/>
    <n v="19.399999999999999"/>
    <n v="233.042121684867"/>
    <m/>
    <n v="111521.06080000001"/>
    <x v="0"/>
    <n v="13278.947399999999"/>
    <x v="660"/>
    <x v="0"/>
    <m/>
  </r>
  <r>
    <d v="2023-05-26T02:19:07"/>
    <x v="1"/>
    <n v="32"/>
    <s v="LOPERA AGUDELO LUIS FRANCISCO"/>
    <x v="3"/>
    <x v="0"/>
    <n v="190"/>
    <n v="19"/>
    <n v="233.042121684867"/>
    <m/>
    <n v="111521.06080000001"/>
    <x v="0"/>
    <n v="13278.947399999999"/>
    <x v="660"/>
    <x v="0"/>
    <m/>
  </r>
  <r>
    <d v="2023-05-26T02:19:07"/>
    <x v="1"/>
    <n v="33"/>
    <s v="USUGA LONDOO CAMILO ANDRES"/>
    <x v="0"/>
    <x v="0"/>
    <n v="185"/>
    <n v="20.5555555555556"/>
    <n v="209.737909516381"/>
    <s v="1 Descuento (Despachadora Isabel) "/>
    <n v="100368.95480000001"/>
    <x v="0"/>
    <n v="13278.947399999999"/>
    <x v="660"/>
    <x v="0"/>
    <m/>
  </r>
  <r>
    <d v="2023-05-26T02:19:07"/>
    <x v="1"/>
    <n v="34"/>
    <s v="MONTOYA OSPINA GILBERTO ANTONIO"/>
    <x v="1"/>
    <x v="0"/>
    <n v="287"/>
    <n v="26.090909090909101"/>
    <n v="256.346333853354"/>
    <m/>
    <n v="122673.1669"/>
    <x v="0"/>
    <n v="13278.947399999999"/>
    <x v="660"/>
    <x v="0"/>
    <m/>
  </r>
  <r>
    <d v="2023-05-26T02:19:08"/>
    <x v="1"/>
    <n v="35"/>
    <s v="VASQUEZ GARCIA ISMAEL DAVID"/>
    <x v="3"/>
    <x v="0"/>
    <n v="214"/>
    <n v="21.4"/>
    <n v="233.042121684867"/>
    <m/>
    <n v="111521.06080000001"/>
    <x v="1"/>
    <n v="13278.947399999999"/>
    <x v="660"/>
    <x v="0"/>
    <m/>
  </r>
  <r>
    <d v="2023-05-26T02:19:08"/>
    <x v="1"/>
    <n v="36"/>
    <s v="MARTINEZ CHAVERRA LUIS NORBERTO"/>
    <x v="1"/>
    <x v="0"/>
    <n v="259"/>
    <n v="23.545454545454501"/>
    <n v="256.346333853354"/>
    <m/>
    <n v="122673.1669"/>
    <x v="0"/>
    <n v="13278.947399999999"/>
    <x v="660"/>
    <x v="0"/>
    <m/>
  </r>
  <r>
    <d v="2023-05-26T02:19:09"/>
    <x v="1"/>
    <n v="37"/>
    <s v="GRISALES VILLA DEIBY ALEJANDRO"/>
    <x v="3"/>
    <x v="0"/>
    <n v="264"/>
    <n v="26.4"/>
    <n v="233.042121684867"/>
    <s v="8 Descuentos (Transbordo y despachador fernando) "/>
    <n v="111521.06080000001"/>
    <x v="1"/>
    <n v="13278.947399999999"/>
    <x v="660"/>
    <x v="0"/>
    <m/>
  </r>
  <r>
    <d v="2023-05-26T02:19:09"/>
    <x v="1"/>
    <n v="38"/>
    <s v="LONDOO LOPERA DUVAN ANDRES"/>
    <x v="0"/>
    <x v="0"/>
    <n v="198"/>
    <n v="22"/>
    <n v="209.737909516381"/>
    <m/>
    <n v="100368.95480000001"/>
    <x v="0"/>
    <n v="13278.947399999999"/>
    <x v="660"/>
    <x v="0"/>
    <m/>
  </r>
  <r>
    <d v="2023-05-26T02:19:10"/>
    <x v="1"/>
    <n v="39"/>
    <s v="TABORDA LEIDY"/>
    <x v="8"/>
    <x v="0"/>
    <n v="112"/>
    <n v="22.4"/>
    <n v="116.521060842434"/>
    <s v="1 Descuento (Propietario) "/>
    <n v="55760.530400000003"/>
    <x v="0"/>
    <n v="13278.947399999999"/>
    <x v="660"/>
    <x v="0"/>
    <m/>
  </r>
  <r>
    <d v="2023-05-26T02:19:10"/>
    <x v="1"/>
    <n v="40"/>
    <s v="OCAMPO OCAMPO ANTONIO JOSE"/>
    <x v="3"/>
    <x v="0"/>
    <n v="274"/>
    <n v="27.4"/>
    <n v="233.042121684867"/>
    <m/>
    <n v="111521.06080000001"/>
    <x v="0"/>
    <n v="13278.947399999999"/>
    <x v="660"/>
    <x v="0"/>
    <m/>
  </r>
  <r>
    <d v="2023-05-26T02:19:10"/>
    <x v="1"/>
    <n v="41"/>
    <s v="GARCIA DAVID WILSON ALBERTO"/>
    <x v="3"/>
    <x v="0"/>
    <n v="200"/>
    <n v="20"/>
    <n v="233.042121684867"/>
    <s v="1 Descuento (Conduct) "/>
    <n v="111521.06080000001"/>
    <x v="1"/>
    <n v="13278.947399999999"/>
    <x v="660"/>
    <x v="0"/>
    <m/>
  </r>
  <r>
    <d v="2023-05-27T02:03:30"/>
    <x v="1"/>
    <n v="2"/>
    <s v="LONDOO LOPERA DUVAN ANDRES"/>
    <x v="0"/>
    <x v="0"/>
    <n v="210"/>
    <n v="23.3333333333333"/>
    <n v="212.945091514143"/>
    <m/>
    <n v="101972.54580000001"/>
    <x v="1"/>
    <n v="12713.513499999999"/>
    <x v="661"/>
    <x v="0"/>
    <m/>
  </r>
  <r>
    <d v="2023-05-27T02:03:30"/>
    <x v="1"/>
    <n v="3"/>
    <s v="CANO JIMENEZ ESNEIDER"/>
    <x v="8"/>
    <x v="0"/>
    <n v="114"/>
    <n v="22.8"/>
    <n v="118.30282861896799"/>
    <m/>
    <n v="56651.414299999997"/>
    <x v="0"/>
    <n v="12713.513499999999"/>
    <x v="661"/>
    <x v="0"/>
    <m/>
  </r>
  <r>
    <d v="2023-05-27T02:03:31"/>
    <x v="1"/>
    <n v="4"/>
    <s v="PUERTA BOJANERO JUAN CARLOS"/>
    <x v="6"/>
    <x v="0"/>
    <n v="177"/>
    <n v="22.125"/>
    <n v="189.28452579034899"/>
    <s v="1 Descuento (Despachadora Isabel)"/>
    <n v="90642.262900000002"/>
    <x v="0"/>
    <n v="12713.513499999999"/>
    <x v="661"/>
    <x v="0"/>
    <m/>
  </r>
  <r>
    <d v="2023-05-27T02:03:31"/>
    <x v="1"/>
    <n v="5"/>
    <s v="BERRIO POSADA ANGELA"/>
    <x v="0"/>
    <x v="0"/>
    <n v="217"/>
    <n v="24.1111111111111"/>
    <n v="212.945091514143"/>
    <m/>
    <n v="101972.54580000001"/>
    <x v="1"/>
    <n v="12713.513499999999"/>
    <x v="661"/>
    <x v="0"/>
    <m/>
  </r>
  <r>
    <d v="2023-05-27T02:03:31"/>
    <x v="1"/>
    <n v="6"/>
    <s v="JIMENEZ HURTADO CARLOS ESTIVEN"/>
    <x v="0"/>
    <x v="0"/>
    <n v="190"/>
    <n v="21.1111111111111"/>
    <n v="212.945091514143"/>
    <m/>
    <n v="101972.54580000001"/>
    <x v="0"/>
    <n v="12713.513499999999"/>
    <x v="661"/>
    <x v="0"/>
    <m/>
  </r>
  <r>
    <d v="2023-05-27T02:03:32"/>
    <x v="1"/>
    <n v="7"/>
    <s v="TABORDA ROJAS DIEGO ALEJANDRO"/>
    <x v="3"/>
    <x v="0"/>
    <n v="272"/>
    <n v="27.2"/>
    <n v="236.60565723793701"/>
    <m/>
    <n v="113302.82859999999"/>
    <x v="1"/>
    <n v="12713.513499999999"/>
    <x v="661"/>
    <x v="0"/>
    <m/>
  </r>
  <r>
    <d v="2023-05-27T02:03:32"/>
    <x v="1"/>
    <n v="8"/>
    <s v="VACA FIERRO ROBINSON"/>
    <x v="1"/>
    <x v="0"/>
    <n v="205"/>
    <n v="18.636363636363601"/>
    <n v="260.26622296173002"/>
    <s v="1 Descuento (Usuario desubicado) "/>
    <n v="124633.1115"/>
    <x v="1"/>
    <n v="12713.513499999999"/>
    <x v="661"/>
    <x v="0"/>
    <m/>
  </r>
  <r>
    <d v="2023-05-27T02:03:33"/>
    <x v="1"/>
    <n v="9"/>
    <s v="LOPEZ CASTRILLON ANDRES FELIPE"/>
    <x v="0"/>
    <x v="0"/>
    <n v="254"/>
    <n v="28.2222222222222"/>
    <n v="212.945091514143"/>
    <m/>
    <n v="101972.54580000001"/>
    <x v="0"/>
    <n v="12713.513499999999"/>
    <x v="661"/>
    <x v="0"/>
    <m/>
  </r>
  <r>
    <d v="2023-05-27T02:03:33"/>
    <x v="1"/>
    <n v="10"/>
    <s v="PATIO MARIVEL"/>
    <x v="11"/>
    <x v="0"/>
    <n v="79"/>
    <n v="39.5"/>
    <n v="47.321131447587398"/>
    <s v="4 Descuentos (Jefe de ruta, Propietario y conducts) "/>
    <n v="22660.565699999999"/>
    <x v="0"/>
    <n v="12713.513499999999"/>
    <x v="661"/>
    <x v="0"/>
    <m/>
  </r>
  <r>
    <d v="2023-05-27T02:03:34"/>
    <x v="9"/>
    <n v="11"/>
    <s v="GUTIERREZ LONDOO MELKIN HERNEY"/>
    <x v="2"/>
    <x v="0"/>
    <n v="145"/>
    <n v="24.1666666666667"/>
    <n v="141.963394342762"/>
    <s v="2 Descuentos (Conduct y Usuario con movildad reducida) "/>
    <n v="67981.697199999995"/>
    <x v="0"/>
    <n v="12713.513499999999"/>
    <x v="661"/>
    <x v="0"/>
    <m/>
  </r>
  <r>
    <d v="2023-05-27T02:03:34"/>
    <x v="9"/>
    <n v="12"/>
    <s v="MORALES CASTAEDA JONNY EDISON"/>
    <x v="6"/>
    <x v="0"/>
    <n v="244"/>
    <n v="28.705882352941199"/>
    <n v="201.11480865224601"/>
    <s v="3 Descuentos (Conducts y despachador) "/>
    <n v="96307.404299999995"/>
    <x v="0"/>
    <n v="12713.513499999999"/>
    <x v="661"/>
    <x v="0"/>
    <m/>
  </r>
  <r>
    <d v="2023-05-27T02:03:34"/>
    <x v="9"/>
    <n v="13"/>
    <s v="USUGA LONDOO CAMILO ANDRES"/>
    <x v="8"/>
    <x v="0"/>
    <n v="146"/>
    <n v="29.2"/>
    <n v="118.30282861896799"/>
    <m/>
    <n v="56651.414299999997"/>
    <x v="0"/>
    <n v="12713.513499999999"/>
    <x v="661"/>
    <x v="0"/>
    <m/>
  </r>
  <r>
    <d v="2023-05-27T02:03:35"/>
    <x v="9"/>
    <n v="14"/>
    <s v="GRISALES VILLA JUAN DAVID"/>
    <x v="0"/>
    <x v="0"/>
    <n v="203"/>
    <n v="22.5555555555556"/>
    <n v="212.945091514143"/>
    <s v="4 Descuentos (Transbordo y Propietario) "/>
    <n v="101972.54580000001"/>
    <x v="1"/>
    <n v="12713.513499999999"/>
    <x v="661"/>
    <x v="0"/>
    <m/>
  </r>
  <r>
    <d v="2023-05-27T02:03:35"/>
    <x v="9"/>
    <n v="16"/>
    <s v="HURTADO MADRID JUAN ESTEBAN"/>
    <x v="6"/>
    <x v="0"/>
    <n v="196"/>
    <n v="24.5"/>
    <n v="189.28452579034899"/>
    <m/>
    <n v="90642.262900000002"/>
    <x v="0"/>
    <n v="12713.513499999999"/>
    <x v="661"/>
    <x v="0"/>
    <m/>
  </r>
  <r>
    <d v="2023-05-27T02:03:36"/>
    <x v="9"/>
    <n v="18"/>
    <s v="RENDON VIANA HUMBERTO DE JESUS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9"/>
    <n v="20"/>
    <s v="LONDOO CADAVID DAVID SANTIAGO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1"/>
    <n v="21"/>
    <s v="MONSALVE OCAMPO EDISON GUSTAVO"/>
    <x v="3"/>
    <x v="0"/>
    <n v="196"/>
    <n v="19.600000000000001"/>
    <n v="236.60565723793701"/>
    <s v="3 Descuentos (Propietario y conducts) "/>
    <n v="113302.82859999999"/>
    <x v="0"/>
    <n v="12713.513499999999"/>
    <x v="661"/>
    <x v="0"/>
    <m/>
  </r>
  <r>
    <d v="2023-05-27T02:03:37"/>
    <x v="1"/>
    <n v="22"/>
    <s v="QUIRAMA CASTAEDA JHON JADER"/>
    <x v="0"/>
    <x v="0"/>
    <n v="225"/>
    <n v="25"/>
    <n v="212.945091514143"/>
    <s v="1 Descuento (Usuario con movilidad reducida) "/>
    <n v="101972.54580000001"/>
    <x v="1"/>
    <n v="12713.513499999999"/>
    <x v="661"/>
    <x v="0"/>
    <m/>
  </r>
  <r>
    <d v="2023-05-27T02:03:37"/>
    <x v="1"/>
    <n v="23"/>
    <s v="MEJIA YEISON"/>
    <x v="3"/>
    <x v="0"/>
    <n v="206"/>
    <n v="20.6"/>
    <n v="236.60565723793701"/>
    <m/>
    <n v="113302.82859999999"/>
    <x v="2"/>
    <n v="12713.513499999999"/>
    <x v="661"/>
    <x v="0"/>
    <m/>
  </r>
  <r>
    <d v="2023-05-27T02:03:37"/>
    <x v="1"/>
    <n v="24"/>
    <s v="GALEANO LEIDER"/>
    <x v="6"/>
    <x v="0"/>
    <n v="157"/>
    <n v="19.625"/>
    <n v="189.28452579034899"/>
    <m/>
    <n v="90642.262900000002"/>
    <x v="0"/>
    <n v="12713.513499999999"/>
    <x v="661"/>
    <x v="0"/>
    <m/>
  </r>
  <r>
    <d v="2023-05-27T02:03:38"/>
    <x v="1"/>
    <n v="25"/>
    <s v="CIRO ALEXANDER"/>
    <x v="6"/>
    <x v="0"/>
    <n v="262"/>
    <n v="32.75"/>
    <n v="189.28452579034899"/>
    <m/>
    <n v="90642.262900000002"/>
    <x v="1"/>
    <n v="12713.513499999999"/>
    <x v="661"/>
    <x v="0"/>
    <m/>
  </r>
  <r>
    <d v="2023-05-27T02:03:38"/>
    <x v="1"/>
    <n v="26"/>
    <s v="CIRO MARIN RODRIGO ALBERTO"/>
    <x v="3"/>
    <x v="0"/>
    <n v="228"/>
    <n v="22.8"/>
    <n v="236.60565723793701"/>
    <m/>
    <n v="113302.82859999999"/>
    <x v="0"/>
    <n v="12713.513499999999"/>
    <x v="661"/>
    <x v="0"/>
    <m/>
  </r>
  <r>
    <d v="2023-05-27T02:03:38"/>
    <x v="1"/>
    <n v="27"/>
    <s v="DURANGO DAVID JOSE"/>
    <x v="3"/>
    <x v="0"/>
    <n v="247"/>
    <n v="24.7"/>
    <n v="236.60565723793701"/>
    <m/>
    <n v="113302.82859999999"/>
    <x v="0"/>
    <n v="12713.513499999999"/>
    <x v="661"/>
    <x v="0"/>
    <m/>
  </r>
  <r>
    <d v="2023-05-27T02:03:39"/>
    <x v="1"/>
    <n v="28"/>
    <s v="RIVERA ANGEL"/>
    <x v="3"/>
    <x v="0"/>
    <n v="243"/>
    <n v="24.3"/>
    <n v="236.60565723793701"/>
    <m/>
    <n v="113302.82859999999"/>
    <x v="0"/>
    <n v="12713.513499999999"/>
    <x v="661"/>
    <x v="0"/>
    <m/>
  </r>
  <r>
    <d v="2023-05-27T02:03:39"/>
    <x v="1"/>
    <n v="29"/>
    <s v="VERENZUELA MARTINEZ ALEXANDER"/>
    <x v="7"/>
    <x v="0"/>
    <n v="61"/>
    <n v="20.3333333333333"/>
    <n v="70.981697171381001"/>
    <m/>
    <n v="33990.848599999998"/>
    <x v="0"/>
    <n v="12713.513499999999"/>
    <x v="661"/>
    <x v="0"/>
    <m/>
  </r>
  <r>
    <d v="2023-05-27T02:03:40"/>
    <x v="1"/>
    <n v="31"/>
    <s v="DURANGO PAEZ GILDARDO"/>
    <x v="3"/>
    <x v="0"/>
    <n v="234"/>
    <n v="23.4"/>
    <n v="236.60565723793701"/>
    <m/>
    <n v="113302.82859999999"/>
    <x v="0"/>
    <n v="12713.513499999999"/>
    <x v="661"/>
    <x v="0"/>
    <m/>
  </r>
  <r>
    <d v="2023-05-27T02:03:40"/>
    <x v="9"/>
    <n v="32"/>
    <s v="JIMENEZ HERNANDEZ ESTEBAN CAMILO"/>
    <x v="6"/>
    <x v="0"/>
    <n v="192"/>
    <n v="24"/>
    <n v="189.28452579034899"/>
    <s v="4 Descuentos (Propietario y conduct)"/>
    <n v="90642.262900000002"/>
    <x v="0"/>
    <n v="12713.513499999999"/>
    <x v="661"/>
    <x v="0"/>
    <m/>
  </r>
  <r>
    <d v="2023-05-27T02:03:40"/>
    <x v="9"/>
    <n v="33"/>
    <s v="USUGA LONDOO CAMILO ANDRES"/>
    <x v="11"/>
    <x v="0"/>
    <n v="21"/>
    <n v="14"/>
    <n v="35.4908485856905"/>
    <m/>
    <n v="16995.424299999999"/>
    <x v="0"/>
    <n v="12713.513499999999"/>
    <x v="661"/>
    <x v="0"/>
    <m/>
  </r>
  <r>
    <d v="2023-05-27T02:03:41"/>
    <x v="9"/>
    <n v="34"/>
    <s v="ESPINOZA CHAVARRIA GUILLERMO LEON"/>
    <x v="0"/>
    <x v="0"/>
    <n v="208"/>
    <n v="23.1111111111111"/>
    <n v="212.945091514143"/>
    <m/>
    <n v="101972.54580000001"/>
    <x v="0"/>
    <n v="12713.513499999999"/>
    <x v="661"/>
    <x v="0"/>
    <m/>
  </r>
  <r>
    <d v="2023-05-27T02:03:41"/>
    <x v="9"/>
    <n v="35"/>
    <s v="VASQUEZ GARCIA ISMAEL DAVID"/>
    <x v="1"/>
    <x v="0"/>
    <n v="247"/>
    <n v="22.454545454545499"/>
    <n v="260.26622296173002"/>
    <m/>
    <n v="124633.1115"/>
    <x v="1"/>
    <n v="12713.513499999999"/>
    <x v="661"/>
    <x v="0"/>
    <m/>
  </r>
  <r>
    <d v="2023-05-27T02:03:41"/>
    <x v="9"/>
    <n v="36"/>
    <s v="MARTINEZ CHAVERRA LUIS NORBERTO"/>
    <x v="3"/>
    <x v="0"/>
    <n v="231"/>
    <n v="23.1"/>
    <n v="236.60565723793701"/>
    <m/>
    <n v="113302.82859999999"/>
    <x v="0"/>
    <n v="12713.513499999999"/>
    <x v="661"/>
    <x v="0"/>
    <m/>
  </r>
  <r>
    <d v="2023-05-27T02:03:42"/>
    <x v="9"/>
    <n v="37"/>
    <s v="GRISALES VILLA DEIBY ALEJANDRO"/>
    <x v="10"/>
    <x v="0"/>
    <n v="113"/>
    <n v="28.25"/>
    <n v="94.642262895174696"/>
    <m/>
    <n v="45321.131399999998"/>
    <x v="1"/>
    <n v="12713.513499999999"/>
    <x v="661"/>
    <x v="0"/>
    <m/>
  </r>
  <r>
    <d v="2023-05-27T02:03:42"/>
    <x v="9"/>
    <n v="38"/>
    <s v="FRANCO BRAVO JHOAN FERNANDO"/>
    <x v="1"/>
    <x v="0"/>
    <n v="221"/>
    <n v="20.090909090909101"/>
    <n v="260.26622296173002"/>
    <m/>
    <n v="124633.1115"/>
    <x v="0"/>
    <n v="12713.513499999999"/>
    <x v="661"/>
    <x v="0"/>
    <m/>
  </r>
  <r>
    <d v="2023-05-27T02:03:43"/>
    <x v="9"/>
    <n v="39"/>
    <s v="TABORDA LEIDY"/>
    <x v="6"/>
    <x v="3"/>
    <n v="182"/>
    <n v="21.411764705882401"/>
    <n v="201.11480865224601"/>
    <s v="2 Descuentos (Propietario y conduct) "/>
    <n v="96307.404299999995"/>
    <x v="0"/>
    <n v="12713.513499999999"/>
    <x v="661"/>
    <x v="0"/>
    <m/>
  </r>
  <r>
    <d v="2023-05-27T02:03:43"/>
    <x v="9"/>
    <n v="40"/>
    <s v="OCAMPO OCAMPO ANTONIO JOSE"/>
    <x v="3"/>
    <x v="0"/>
    <n v="258"/>
    <n v="25.8"/>
    <n v="236.60565723793701"/>
    <m/>
    <n v="113302.82859999999"/>
    <x v="0"/>
    <n v="12713.513499999999"/>
    <x v="661"/>
    <x v="0"/>
    <m/>
  </r>
  <r>
    <d v="2023-05-27T02:03:43"/>
    <x v="9"/>
    <n v="41"/>
    <s v="GARCIA DAVID WILSON ALBERTO"/>
    <x v="1"/>
    <x v="0"/>
    <n v="246"/>
    <n v="22.363636363636399"/>
    <n v="260.26622296173002"/>
    <s v="2 Descuentos (Conducts) "/>
    <n v="124633.1115"/>
    <x v="1"/>
    <n v="12713.513499999999"/>
    <x v="661"/>
    <x v="0"/>
    <m/>
  </r>
  <r>
    <d v="2023-05-28T02:17:12"/>
    <x v="9"/>
    <n v="2"/>
    <s v="GRAJALES JORGE HERNAN"/>
    <x v="8"/>
    <x v="0"/>
    <n v="105"/>
    <n v="21"/>
    <n v="112.395309882747"/>
    <m/>
    <n v="53697.654900000001"/>
    <x v="1"/>
    <n v="13030.5556"/>
    <x v="662"/>
    <x v="0"/>
    <m/>
  </r>
  <r>
    <d v="2023-05-28T02:17:13"/>
    <x v="9"/>
    <n v="3"/>
    <s v="CANO JIMENEZ ESNEIDER"/>
    <x v="6"/>
    <x v="0"/>
    <n v="185"/>
    <n v="23.125"/>
    <n v="179.832495812395"/>
    <m/>
    <n v="85916.247900000002"/>
    <x v="0"/>
    <n v="13030.5556"/>
    <x v="662"/>
    <x v="0"/>
    <m/>
  </r>
  <r>
    <d v="2023-05-28T02:17:13"/>
    <x v="9"/>
    <n v="4"/>
    <s v="PUERTA BOJANERO JUAN CARLOS"/>
    <x v="0"/>
    <x v="0"/>
    <n v="193"/>
    <n v="21.4444444444444"/>
    <n v="202.31155778894501"/>
    <m/>
    <n v="96655.778900000005"/>
    <x v="0"/>
    <n v="13030.5556"/>
    <x v="662"/>
    <x v="0"/>
    <m/>
  </r>
  <r>
    <d v="2023-05-28T02:17:14"/>
    <x v="9"/>
    <n v="5"/>
    <s v="GRISALES VILLA JUAN DAVID"/>
    <x v="3"/>
    <x v="3"/>
    <n v="248"/>
    <n v="24.8"/>
    <n v="224.790619765494"/>
    <m/>
    <n v="107395.30989999999"/>
    <x v="1"/>
    <n v="13030.5556"/>
    <x v="662"/>
    <x v="0"/>
    <m/>
  </r>
  <r>
    <d v="2023-05-28T02:17:14"/>
    <x v="9"/>
    <n v="6"/>
    <s v="LONDOO URREGO DANIEL ANDRES"/>
    <x v="3"/>
    <x v="0"/>
    <n v="252"/>
    <n v="25.2"/>
    <n v="224.790619765494"/>
    <m/>
    <n v="107395.30989999999"/>
    <x v="0"/>
    <n v="13030.5556"/>
    <x v="662"/>
    <x v="0"/>
    <m/>
  </r>
  <r>
    <d v="2023-05-28T02:17:14"/>
    <x v="9"/>
    <n v="7"/>
    <s v="DE OSSA TORRES CARLOS ANDRES"/>
    <x v="2"/>
    <x v="1"/>
    <n v="111"/>
    <n v="18.5"/>
    <n v="134.87437185929599"/>
    <m/>
    <n v="64437.185899999997"/>
    <x v="1"/>
    <n v="13030.5556"/>
    <x v="662"/>
    <x v="0"/>
    <m/>
  </r>
  <r>
    <d v="2023-05-28T02:17:15"/>
    <x v="9"/>
    <n v="8"/>
    <s v="VACA FIERRO ROBINSON"/>
    <x v="0"/>
    <x v="0"/>
    <n v="219"/>
    <n v="24.3333333333333"/>
    <n v="202.31155778894501"/>
    <s v="2 Descuentos (Conduct y propietario) "/>
    <n v="96655.778900000005"/>
    <x v="1"/>
    <n v="13030.5556"/>
    <x v="662"/>
    <x v="0"/>
    <m/>
  </r>
  <r>
    <d v="2023-05-28T02:17:15"/>
    <x v="9"/>
    <n v="9"/>
    <s v="LOPEZ CASTRILLON ANDRES FELIPE"/>
    <x v="4"/>
    <x v="3"/>
    <n v="203"/>
    <n v="29"/>
    <n v="157.353433835846"/>
    <m/>
    <n v="75176.716899999999"/>
    <x v="0"/>
    <n v="13030.5556"/>
    <x v="662"/>
    <x v="0"/>
    <m/>
  </r>
  <r>
    <d v="2023-05-28T02:17:15"/>
    <x v="9"/>
    <n v="10"/>
    <s v="PATIO MARIVEL"/>
    <x v="3"/>
    <x v="0"/>
    <n v="266"/>
    <n v="26.6"/>
    <n v="224.790619765494"/>
    <s v="1 Descuentto (Usuario desubicado) "/>
    <n v="107395.30989999999"/>
    <x v="0"/>
    <n v="13030.5556"/>
    <x v="662"/>
    <x v="0"/>
    <m/>
  </r>
  <r>
    <d v="2023-05-28T02:17:16"/>
    <x v="1"/>
    <n v="11"/>
    <s v="GUTIERREZ LONDOO MELKIN HERNEY"/>
    <x v="0"/>
    <x v="0"/>
    <n v="216"/>
    <n v="24"/>
    <n v="202.31155778894501"/>
    <s v="1 Descuento (Despachadora Isabel) "/>
    <n v="96655.778900000005"/>
    <x v="0"/>
    <n v="13030.5556"/>
    <x v="662"/>
    <x v="0"/>
    <m/>
  </r>
  <r>
    <d v="2023-05-28T02:17:16"/>
    <x v="1"/>
    <n v="12"/>
    <s v="MORALES CASTAEDA JONNY EDISON"/>
    <x v="0"/>
    <x v="0"/>
    <n v="219"/>
    <n v="24.3333333333333"/>
    <n v="202.31155778894501"/>
    <s v="1 Descuento (Conduct) "/>
    <n v="96655.778900000005"/>
    <x v="0"/>
    <n v="13030.5556"/>
    <x v="662"/>
    <x v="0"/>
    <m/>
  </r>
  <r>
    <d v="2023-05-28T02:17:16"/>
    <x v="1"/>
    <n v="13"/>
    <s v="DAVILA VELEZ JHON ESTIVEN"/>
    <x v="0"/>
    <x v="0"/>
    <n v="150"/>
    <n v="16.6666666666667"/>
    <n v="202.31155778894501"/>
    <m/>
    <n v="96655.778900000005"/>
    <x v="0"/>
    <n v="13030.5556"/>
    <x v="662"/>
    <x v="0"/>
    <m/>
  </r>
  <r>
    <d v="2023-05-28T02:17:17"/>
    <x v="1"/>
    <n v="14"/>
    <s v="CARVAJAL SALAZAR HECTOR MARINO"/>
    <x v="1"/>
    <x v="3"/>
    <n v="236"/>
    <n v="21.454545454545499"/>
    <n v="247.26968174204401"/>
    <m/>
    <n v="118134.8409"/>
    <x v="1"/>
    <n v="13030.5556"/>
    <x v="662"/>
    <x v="0"/>
    <m/>
  </r>
  <r>
    <d v="2023-05-28T02:17:17"/>
    <x v="1"/>
    <n v="16"/>
    <s v="BARRANTES GALLEGO DANIEL CAMILO"/>
    <x v="2"/>
    <x v="0"/>
    <n v="157"/>
    <n v="26.1666666666667"/>
    <n v="134.87437185929599"/>
    <m/>
    <n v="64437.185899999997"/>
    <x v="0"/>
    <n v="13030.5556"/>
    <x v="662"/>
    <x v="0"/>
    <m/>
  </r>
  <r>
    <d v="2023-05-28T02:17:17"/>
    <x v="1"/>
    <n v="18"/>
    <s v="RENDON VIANA HUMBERTO DE JESUS"/>
    <x v="0"/>
    <x v="0"/>
    <n v="194"/>
    <n v="21.5555555555556"/>
    <n v="202.31155778894501"/>
    <m/>
    <n v="96655.778900000005"/>
    <x v="0"/>
    <n v="13030.5556"/>
    <x v="662"/>
    <x v="0"/>
    <m/>
  </r>
  <r>
    <d v="2023-05-28T02:17:18"/>
    <x v="1"/>
    <n v="20"/>
    <s v="LONDOO CADAVID DAVID SANTIAGO"/>
    <x v="4"/>
    <x v="0"/>
    <n v="161"/>
    <n v="23"/>
    <n v="157.353433835846"/>
    <m/>
    <n v="75176.716899999999"/>
    <x v="0"/>
    <n v="13030.5556"/>
    <x v="662"/>
    <x v="0"/>
    <m/>
  </r>
  <r>
    <d v="2023-05-28T02:17:18"/>
    <x v="1"/>
    <n v="21"/>
    <s v="MONSALVE OCAMPO EDISON GUSTAVO"/>
    <x v="0"/>
    <x v="0"/>
    <n v="182"/>
    <n v="20.2222222222222"/>
    <n v="202.31155778894501"/>
    <m/>
    <n v="96655.778900000005"/>
    <x v="0"/>
    <n v="13030.5556"/>
    <x v="662"/>
    <x v="0"/>
    <m/>
  </r>
  <r>
    <d v="2023-05-28T02:17:18"/>
    <x v="9"/>
    <n v="22"/>
    <s v="QUIRAMA CASTAEDA JHON JADER"/>
    <x v="0"/>
    <x v="0"/>
    <n v="167"/>
    <n v="18.5555555555556"/>
    <n v="202.31155778894501"/>
    <m/>
    <n v="96655.778900000005"/>
    <x v="1"/>
    <n v="13030.5556"/>
    <x v="662"/>
    <x v="0"/>
    <m/>
  </r>
  <r>
    <d v="2023-05-28T02:17:19"/>
    <x v="9"/>
    <n v="23"/>
    <s v="MEJIA YEISON"/>
    <x v="4"/>
    <x v="0"/>
    <n v="147"/>
    <n v="21"/>
    <n v="157.353433835846"/>
    <m/>
    <n v="75176.716899999999"/>
    <x v="2"/>
    <n v="13030.5556"/>
    <x v="662"/>
    <x v="0"/>
    <m/>
  </r>
  <r>
    <d v="2023-05-28T02:17:19"/>
    <x v="9"/>
    <n v="24"/>
    <s v="GALEANO LEIDER"/>
    <x v="6"/>
    <x v="0"/>
    <n v="197"/>
    <n v="23.176470588235301"/>
    <n v="191.07202680066999"/>
    <m/>
    <n v="91286.013399999996"/>
    <x v="0"/>
    <n v="13030.5556"/>
    <x v="662"/>
    <x v="0"/>
    <m/>
  </r>
  <r>
    <d v="2023-05-28T02:17:19"/>
    <x v="9"/>
    <n v="25"/>
    <s v="CIRO ALEXANDER"/>
    <x v="6"/>
    <x v="0"/>
    <n v="256"/>
    <n v="32"/>
    <n v="179.832495812395"/>
    <m/>
    <n v="85916.247900000002"/>
    <x v="1"/>
    <n v="13030.5556"/>
    <x v="662"/>
    <x v="0"/>
    <m/>
  </r>
  <r>
    <d v="2023-05-28T02:17:20"/>
    <x v="9"/>
    <n v="26"/>
    <s v="CIRO MARIN RODRIGO ALBERTO"/>
    <x v="0"/>
    <x v="0"/>
    <n v="188"/>
    <n v="20.8888888888889"/>
    <n v="202.31155778894501"/>
    <m/>
    <n v="96655.778900000005"/>
    <x v="0"/>
    <n v="13030.5556"/>
    <x v="662"/>
    <x v="0"/>
    <m/>
  </r>
  <r>
    <d v="2023-05-28T02:17:20"/>
    <x v="9"/>
    <n v="27"/>
    <s v="DURANGO DAVID JOSE"/>
    <x v="4"/>
    <x v="0"/>
    <n v="156"/>
    <n v="22.285714285714299"/>
    <n v="157.353433835846"/>
    <m/>
    <n v="75176.716899999999"/>
    <x v="0"/>
    <n v="13030.5556"/>
    <x v="662"/>
    <x v="0"/>
    <m/>
  </r>
  <r>
    <d v="2023-05-28T02:17:20"/>
    <x v="9"/>
    <n v="28"/>
    <s v="RIVERA ANGEL"/>
    <x v="0"/>
    <x v="0"/>
    <n v="208"/>
    <n v="23.1111111111111"/>
    <n v="202.31155778894501"/>
    <m/>
    <n v="96655.778900000005"/>
    <x v="0"/>
    <n v="13030.5556"/>
    <x v="662"/>
    <x v="0"/>
    <m/>
  </r>
  <r>
    <d v="2023-05-28T02:17:20"/>
    <x v="9"/>
    <n v="29"/>
    <s v="VERENZUELA MARTINEZ ALEXANDER"/>
    <x v="0"/>
    <x v="0"/>
    <n v="179"/>
    <n v="19.8888888888889"/>
    <n v="202.31155778894501"/>
    <s v="3 Descuentos (Conducts y propietario)"/>
    <n v="96655.778900000005"/>
    <x v="0"/>
    <n v="13030.5556"/>
    <x v="662"/>
    <x v="0"/>
    <m/>
  </r>
  <r>
    <d v="2023-05-28T02:17:21"/>
    <x v="9"/>
    <n v="31"/>
    <s v="DURANGO PAEZ GILDARDO"/>
    <x v="6"/>
    <x v="0"/>
    <n v="146"/>
    <n v="18.25"/>
    <n v="179.832495812395"/>
    <m/>
    <n v="85916.247900000002"/>
    <x v="0"/>
    <n v="13030.5556"/>
    <x v="662"/>
    <x v="0"/>
    <m/>
  </r>
  <r>
    <d v="2023-05-28T02:17:21"/>
    <x v="1"/>
    <n v="32"/>
    <s v="JIMENEZ HERNANDEZ ESTEBAN CAMILO"/>
    <x v="6"/>
    <x v="0"/>
    <n v="160"/>
    <n v="20"/>
    <n v="179.832495812395"/>
    <m/>
    <n v="85916.247900000002"/>
    <x v="0"/>
    <n v="13030.5556"/>
    <x v="662"/>
    <x v="0"/>
    <m/>
  </r>
  <r>
    <d v="2023-05-28T02:17:22"/>
    <x v="1"/>
    <n v="33"/>
    <s v="USUGA LONDOO CAMILO ANDRES"/>
    <x v="6"/>
    <x v="0"/>
    <n v="190"/>
    <n v="22.352941176470601"/>
    <n v="191.07202680066999"/>
    <s v="1 Descuento (Usuario con movilidad reducida) "/>
    <n v="91286.013399999996"/>
    <x v="0"/>
    <n v="13030.5556"/>
    <x v="662"/>
    <x v="0"/>
    <m/>
  </r>
  <r>
    <d v="2023-05-28T02:17:22"/>
    <x v="1"/>
    <n v="34"/>
    <s v="MONTOYA OSPINA GILBERTO ANTONIO"/>
    <x v="3"/>
    <x v="0"/>
    <n v="215"/>
    <n v="21.5"/>
    <n v="224.790619765494"/>
    <m/>
    <n v="107395.30989999999"/>
    <x v="0"/>
    <n v="13030.5556"/>
    <x v="662"/>
    <x v="0"/>
    <m/>
  </r>
  <r>
    <d v="2023-05-28T02:17:23"/>
    <x v="1"/>
    <n v="35"/>
    <s v="LONDOO LOPERA DUVAN ANDRES"/>
    <x v="6"/>
    <x v="0"/>
    <n v="174"/>
    <n v="21.75"/>
    <n v="179.832495812395"/>
    <m/>
    <n v="85916.247900000002"/>
    <x v="1"/>
    <n v="13030.5556"/>
    <x v="662"/>
    <x v="0"/>
    <m/>
  </r>
  <r>
    <d v="2023-05-28T02:17:23"/>
    <x v="1"/>
    <n v="36"/>
    <s v="MARTINEZ CHAVERRA LUIS NORBERTO"/>
    <x v="2"/>
    <x v="0"/>
    <n v="102"/>
    <n v="18.545454545454501"/>
    <n v="123.63484087102201"/>
    <m/>
    <n v="59067.420400000003"/>
    <x v="0"/>
    <n v="13030.5556"/>
    <x v="662"/>
    <x v="0"/>
    <m/>
  </r>
  <r>
    <d v="2023-05-28T02:17:23"/>
    <x v="1"/>
    <n v="37"/>
    <s v="GRISALES VILLA DEIBY ALEJANDRO"/>
    <x v="3"/>
    <x v="0"/>
    <n v="220"/>
    <n v="22"/>
    <n v="224.790619765494"/>
    <s v="1 Descuento (Despachadora Isabel) "/>
    <n v="107395.30989999999"/>
    <x v="1"/>
    <n v="13030.5556"/>
    <x v="662"/>
    <x v="0"/>
    <m/>
  </r>
  <r>
    <d v="2023-05-28T02:17:24"/>
    <x v="1"/>
    <n v="38"/>
    <s v="FRANCO BRAVO JHOAN FERNANDO"/>
    <x v="3"/>
    <x v="0"/>
    <n v="260"/>
    <n v="26"/>
    <n v="224.790619765494"/>
    <m/>
    <n v="107395.30989999999"/>
    <x v="0"/>
    <n v="13030.5556"/>
    <x v="662"/>
    <x v="0"/>
    <m/>
  </r>
  <r>
    <d v="2023-05-28T02:17:24"/>
    <x v="1"/>
    <n v="39"/>
    <s v="TABORDA LEIDY"/>
    <x v="0"/>
    <x v="0"/>
    <n v="132"/>
    <n v="14.6666666666667"/>
    <n v="202.31155778894501"/>
    <m/>
    <n v="96655.778900000005"/>
    <x v="0"/>
    <n v="13030.5556"/>
    <x v="662"/>
    <x v="0"/>
    <m/>
  </r>
  <r>
    <d v="2023-05-28T02:17:24"/>
    <x v="1"/>
    <n v="40"/>
    <s v="OCAMPO OCAMPO ANTONIO JOSE"/>
    <x v="2"/>
    <x v="1"/>
    <n v="180"/>
    <n v="30"/>
    <n v="134.87437185929599"/>
    <s v="DIEGO TABORDA Realiz 1 viaje donde moviliz 13 usuarios "/>
    <n v="64437.185899999997"/>
    <x v="0"/>
    <n v="13030.5556"/>
    <x v="662"/>
    <x v="0"/>
    <m/>
  </r>
  <r>
    <d v="2023-05-28T02:17:25"/>
    <x v="1"/>
    <n v="41"/>
    <s v="GARCIA DAVID WILSON ALBERTO"/>
    <x v="2"/>
    <x v="1"/>
    <n v="136"/>
    <n v="22.6666666666667"/>
    <n v="134.87437185929599"/>
    <m/>
    <n v="64437.185899999997"/>
    <x v="1"/>
    <n v="13030.5556"/>
    <x v="662"/>
    <x v="0"/>
    <m/>
  </r>
  <r>
    <d v="2023-05-29T00:01:57"/>
    <x v="12"/>
    <n v="3"/>
    <s v="CANO JIMENEZ ESNEIDER"/>
    <x v="2"/>
    <x v="3"/>
    <n v="107"/>
    <n v="17.8333333333333"/>
    <n v="112.417754569191"/>
    <s v="2 Descuentos (Conducts) "/>
    <n v="53208.8773"/>
    <x v="0"/>
    <n v="12995.4545"/>
    <x v="663"/>
    <x v="0"/>
    <m/>
  </r>
  <r>
    <d v="2023-05-29T00:01:57"/>
    <x v="12"/>
    <n v="4"/>
    <s v="HINCAPIE GALLEGO YEISON ANDRES"/>
    <x v="9"/>
    <x v="0"/>
    <n v="177"/>
    <n v="14.75"/>
    <n v="224.83550913838101"/>
    <m/>
    <n v="106417.7546"/>
    <x v="0"/>
    <n v="12995.4545"/>
    <x v="663"/>
    <x v="0"/>
    <m/>
  </r>
  <r>
    <d v="2023-05-29T00:01:58"/>
    <x v="12"/>
    <n v="5"/>
    <s v="BERRIO POSADA ANGELA"/>
    <x v="1"/>
    <x v="0"/>
    <n v="218"/>
    <n v="19.818181818181799"/>
    <n v="206.09921671018299"/>
    <m/>
    <n v="97549.608399999997"/>
    <x v="1"/>
    <n v="12995.4545"/>
    <x v="663"/>
    <x v="0"/>
    <m/>
  </r>
  <r>
    <d v="2023-05-29T00:01:58"/>
    <x v="12"/>
    <n v="6"/>
    <s v="LOPERA AGUDELO LUIS FRANCISCO"/>
    <x v="0"/>
    <x v="0"/>
    <n v="177"/>
    <n v="19.6666666666667"/>
    <n v="168.62663185378599"/>
    <s v="1 Descuento (Conduct) "/>
    <n v="79813.315900000001"/>
    <x v="0"/>
    <n v="12995.4545"/>
    <x v="663"/>
    <x v="0"/>
    <m/>
  </r>
  <r>
    <d v="2023-05-29T00:01:59"/>
    <x v="12"/>
    <n v="7"/>
    <s v="DE OSSA TORRES CARLOS ANDRES"/>
    <x v="0"/>
    <x v="0"/>
    <n v="160"/>
    <n v="17.7777777777778"/>
    <n v="168.62663185378599"/>
    <m/>
    <n v="79813.315900000001"/>
    <x v="1"/>
    <n v="12995.4545"/>
    <x v="663"/>
    <x v="0"/>
    <m/>
  </r>
  <r>
    <d v="2023-05-29T00:01:59"/>
    <x v="12"/>
    <n v="8"/>
    <s v="VACA FIERRO ROBINSON"/>
    <x v="2"/>
    <x v="0"/>
    <n v="139"/>
    <n v="21.384615384615401"/>
    <n v="121.78590078329"/>
    <m/>
    <n v="57642.950400000002"/>
    <x v="1"/>
    <n v="12995.4545"/>
    <x v="663"/>
    <x v="0"/>
    <m/>
  </r>
  <r>
    <d v="2023-05-29T00:01:59"/>
    <x v="12"/>
    <n v="9"/>
    <s v="LOPEZ CASTRILLON ANDRES FELIPE"/>
    <x v="3"/>
    <x v="0"/>
    <n v="195"/>
    <n v="19.5"/>
    <n v="187.36292428198399"/>
    <m/>
    <n v="88681.462100000004"/>
    <x v="0"/>
    <n v="12995.4545"/>
    <x v="663"/>
    <x v="0"/>
    <m/>
  </r>
  <r>
    <d v="2023-05-29T00:02:00"/>
    <x v="12"/>
    <n v="10"/>
    <s v="PATIO MARIVEL"/>
    <x v="4"/>
    <x v="0"/>
    <n v="143"/>
    <n v="20.428571428571399"/>
    <n v="131.154046997389"/>
    <m/>
    <n v="62077.023500000003"/>
    <x v="0"/>
    <n v="12995.4545"/>
    <x v="663"/>
    <x v="0"/>
    <m/>
  </r>
  <r>
    <d v="2023-05-29T00:02:00"/>
    <x v="12"/>
    <n v="11"/>
    <s v="GUTIERREZ LONDOO MELKIN HERNEY"/>
    <x v="1"/>
    <x v="3"/>
    <n v="205"/>
    <n v="18.636363636363601"/>
    <n v="206.09921671018299"/>
    <s v="2 Descuentos (Conducts) "/>
    <n v="97549.608399999997"/>
    <x v="0"/>
    <n v="12995.4545"/>
    <x v="663"/>
    <x v="0"/>
    <m/>
  </r>
  <r>
    <d v="2023-05-29T00:02:00"/>
    <x v="12"/>
    <n v="12"/>
    <s v="MORALES CASTAEDA JONNY EDISON"/>
    <x v="11"/>
    <x v="0"/>
    <n v="38"/>
    <n v="19"/>
    <n v="37.4725848563969"/>
    <m/>
    <n v="17736.292399999998"/>
    <x v="0"/>
    <n v="12995.4545"/>
    <x v="663"/>
    <x v="0"/>
    <m/>
  </r>
  <r>
    <d v="2023-05-29T00:02:01"/>
    <x v="12"/>
    <n v="13"/>
    <s v="DAVILA VELEZ JHON ESTIVEN"/>
    <x v="2"/>
    <x v="3"/>
    <n v="103"/>
    <n v="17.1666666666667"/>
    <n v="112.417754569191"/>
    <m/>
    <n v="53208.8773"/>
    <x v="0"/>
    <n v="12995.4545"/>
    <x v="663"/>
    <x v="0"/>
    <m/>
  </r>
  <r>
    <d v="2023-05-29T00:02:01"/>
    <x v="12"/>
    <n v="14"/>
    <s v="LONDOO LOPERA DUVAN ANDRES"/>
    <x v="1"/>
    <x v="0"/>
    <n v="212"/>
    <n v="19.272727272727298"/>
    <n v="206.09921671018299"/>
    <s v="4 Descuentos (Usuario con movilidad reducida)"/>
    <n v="97549.608399999997"/>
    <x v="1"/>
    <n v="12995.4545"/>
    <x v="663"/>
    <x v="0"/>
    <m/>
  </r>
  <r>
    <d v="2023-05-29T00:02:02"/>
    <x v="12"/>
    <n v="16"/>
    <s v="HURTADO MADRID JUAN ESTEBAN"/>
    <x v="3"/>
    <x v="0"/>
    <n v="165"/>
    <n v="16.5"/>
    <n v="187.36292428198399"/>
    <m/>
    <n v="88681.462100000004"/>
    <x v="0"/>
    <n v="12995.4545"/>
    <x v="663"/>
    <x v="0"/>
    <m/>
  </r>
  <r>
    <d v="2023-05-29T00:02:02"/>
    <x v="12"/>
    <n v="18"/>
    <s v="HOYOS HENAO SANTIAGO"/>
    <x v="1"/>
    <x v="0"/>
    <n v="232"/>
    <n v="21.090909090909101"/>
    <n v="206.09921671018299"/>
    <m/>
    <n v="97549.608399999997"/>
    <x v="0"/>
    <n v="12995.4545"/>
    <x v="663"/>
    <x v="0"/>
    <m/>
  </r>
  <r>
    <d v="2023-05-29T00:02:02"/>
    <x v="12"/>
    <n v="20"/>
    <s v="BARRANTES GALLEGO DANIEL CAMILO"/>
    <x v="0"/>
    <x v="0"/>
    <n v="178"/>
    <n v="19.7777777777778"/>
    <n v="168.62663185378599"/>
    <s v="2 Descuentos (Conducts) "/>
    <n v="79813.315900000001"/>
    <x v="0"/>
    <n v="12995.4545"/>
    <x v="663"/>
    <x v="0"/>
    <m/>
  </r>
  <r>
    <d v="2023-05-29T00:02:03"/>
    <x v="12"/>
    <n v="27"/>
    <s v="DURANGO DAVID JOSE"/>
    <x v="6"/>
    <x v="0"/>
    <n v="153"/>
    <n v="19.125"/>
    <n v="149.890339425587"/>
    <m/>
    <n v="70945.169699999999"/>
    <x v="0"/>
    <n v="12995.4545"/>
    <x v="663"/>
    <x v="0"/>
    <m/>
  </r>
  <r>
    <d v="2023-05-29T00:02:03"/>
    <x v="12"/>
    <n v="28"/>
    <s v="RIVERA ANGEL"/>
    <x v="6"/>
    <x v="0"/>
    <n v="166"/>
    <n v="20.75"/>
    <n v="149.890339425587"/>
    <m/>
    <n v="70945.169699999999"/>
    <x v="0"/>
    <n v="12995.4545"/>
    <x v="663"/>
    <x v="0"/>
    <m/>
  </r>
  <r>
    <d v="2023-05-29T00:02:03"/>
    <x v="12"/>
    <n v="32"/>
    <s v="JIMENEZ HERNANDEZ ESTEBAN CAMILO"/>
    <x v="3"/>
    <x v="0"/>
    <n v="173"/>
    <n v="17.3"/>
    <n v="187.36292428198399"/>
    <m/>
    <n v="88681.462100000004"/>
    <x v="0"/>
    <n v="12995.4545"/>
    <x v="663"/>
    <x v="0"/>
    <m/>
  </r>
  <r>
    <d v="2023-05-29T00:02:04"/>
    <x v="12"/>
    <n v="36"/>
    <s v="TABORDA ROJAS DIEGO ALEJANDRO"/>
    <x v="2"/>
    <x v="0"/>
    <n v="121"/>
    <n v="20.1666666666667"/>
    <n v="112.417754569191"/>
    <m/>
    <n v="53208.8773"/>
    <x v="0"/>
    <n v="12995.4545"/>
    <x v="663"/>
    <x v="0"/>
    <m/>
  </r>
  <r>
    <d v="2023-05-29T00:02:04"/>
    <x v="12"/>
    <n v="38"/>
    <s v="GRAJALES JORGE HERNAN"/>
    <x v="1"/>
    <x v="3"/>
    <n v="193"/>
    <n v="17.545454545454501"/>
    <n v="206.09921671018299"/>
    <m/>
    <n v="97549.608399999997"/>
    <x v="0"/>
    <n v="12995.4545"/>
    <x v="663"/>
    <x v="0"/>
    <m/>
  </r>
  <r>
    <d v="2023-05-29T00:02:04"/>
    <x v="12"/>
    <n v="39"/>
    <s v="TABORDA LEIDY"/>
    <x v="0"/>
    <x v="0"/>
    <n v="154"/>
    <n v="17.1111111111111"/>
    <n v="168.62663185378599"/>
    <m/>
    <n v="79813.315900000001"/>
    <x v="0"/>
    <n v="12995.4545"/>
    <x v="663"/>
    <x v="0"/>
    <m/>
  </r>
  <r>
    <d v="2023-05-29T00:02:05"/>
    <x v="12"/>
    <n v="40"/>
    <s v="OCAMPO OCAMPO ANTONIO JOSE"/>
    <x v="0"/>
    <x v="0"/>
    <n v="179"/>
    <n v="19.8888888888889"/>
    <n v="168.62663185378599"/>
    <m/>
    <n v="79813.315900000001"/>
    <x v="0"/>
    <n v="12995.4545"/>
    <x v="663"/>
    <x v="0"/>
    <m/>
  </r>
  <r>
    <d v="2023-05-30T01:29:52"/>
    <x v="1"/>
    <n v="2"/>
    <s v="GRAJALES JORGE HERNAN"/>
    <x v="1"/>
    <x v="0"/>
    <n v="294"/>
    <n v="26.727272727272702"/>
    <n v="258.5"/>
    <m/>
    <n v="123750"/>
    <x v="1"/>
    <n v="13833.3333"/>
    <x v="664"/>
    <x v="0"/>
    <m/>
  </r>
  <r>
    <d v="2023-05-30T01:29:52"/>
    <x v="1"/>
    <n v="3"/>
    <s v="CANO JIMENEZ ESNEIDER"/>
    <x v="3"/>
    <x v="3"/>
    <n v="232"/>
    <n v="23.2"/>
    <n v="235"/>
    <m/>
    <n v="112500"/>
    <x v="0"/>
    <n v="13833.3333"/>
    <x v="664"/>
    <x v="0"/>
    <m/>
  </r>
  <r>
    <d v="2023-05-30T01:29:53"/>
    <x v="1"/>
    <n v="4"/>
    <s v="PUERTA BOJANERO JUAN CARLOS"/>
    <x v="3"/>
    <x v="0"/>
    <n v="180"/>
    <n v="18"/>
    <n v="235"/>
    <m/>
    <n v="112500"/>
    <x v="0"/>
    <n v="13833.3333"/>
    <x v="664"/>
    <x v="0"/>
    <m/>
  </r>
  <r>
    <d v="2023-05-30T01:29:53"/>
    <x v="1"/>
    <n v="5"/>
    <s v="GRISALES VILLA JUAN DAVID"/>
    <x v="9"/>
    <x v="0"/>
    <n v="295"/>
    <n v="24.5833333333333"/>
    <n v="282"/>
    <m/>
    <n v="135000"/>
    <x v="1"/>
    <n v="13833.3333"/>
    <x v="664"/>
    <x v="0"/>
    <m/>
  </r>
  <r>
    <d v="2023-05-30T01:29:53"/>
    <x v="1"/>
    <n v="6"/>
    <s v="LONDOO URREGO DANIEL ANDRES"/>
    <x v="3"/>
    <x v="0"/>
    <n v="222"/>
    <n v="22.2"/>
    <n v="235"/>
    <m/>
    <n v="112500"/>
    <x v="0"/>
    <n v="13833.3333"/>
    <x v="664"/>
    <x v="0"/>
    <m/>
  </r>
  <r>
    <d v="2023-05-30T01:29:54"/>
    <x v="1"/>
    <n v="7"/>
    <s v="DE OSSA TORRES CARLOS ANDRES"/>
    <x v="6"/>
    <x v="0"/>
    <n v="205"/>
    <n v="25.625"/>
    <n v="188"/>
    <m/>
    <n v="90000"/>
    <x v="1"/>
    <n v="13833.3333"/>
    <x v="664"/>
    <x v="0"/>
    <m/>
  </r>
  <r>
    <d v="2023-05-30T01:29:54"/>
    <x v="1"/>
    <n v="8"/>
    <s v="VACA FIERRO ROBINSON"/>
    <x v="1"/>
    <x v="0"/>
    <n v="279"/>
    <n v="25.363636363636399"/>
    <n v="258.5"/>
    <m/>
    <n v="123750"/>
    <x v="1"/>
    <n v="13833.3333"/>
    <x v="664"/>
    <x v="0"/>
    <m/>
  </r>
  <r>
    <d v="2023-05-30T01:29:55"/>
    <x v="1"/>
    <n v="9"/>
    <s v="LOPEZ CASTRILLON ANDRES FELIPE"/>
    <x v="0"/>
    <x v="0"/>
    <n v="195"/>
    <n v="21.6666666666667"/>
    <n v="211.5"/>
    <m/>
    <n v="101250"/>
    <x v="0"/>
    <n v="13833.3333"/>
    <x v="664"/>
    <x v="0"/>
    <m/>
  </r>
  <r>
    <d v="2023-05-30T01:29:55"/>
    <x v="1"/>
    <n v="10"/>
    <s v="PATIO MARIVEL"/>
    <x v="6"/>
    <x v="0"/>
    <n v="154"/>
    <n v="19.25"/>
    <n v="188"/>
    <m/>
    <n v="90000"/>
    <x v="0"/>
    <n v="13833.3333"/>
    <x v="664"/>
    <x v="0"/>
    <m/>
  </r>
  <r>
    <d v="2023-05-30T01:29:55"/>
    <x v="9"/>
    <n v="11"/>
    <s v="GUTIERREZ LONDOO MELKIN HERNEY"/>
    <x v="6"/>
    <x v="0"/>
    <n v="210"/>
    <n v="26.25"/>
    <n v="188"/>
    <m/>
    <n v="90000"/>
    <x v="0"/>
    <n v="13833.3333"/>
    <x v="664"/>
    <x v="0"/>
    <m/>
  </r>
  <r>
    <d v="2023-05-30T01:29:56"/>
    <x v="9"/>
    <n v="12"/>
    <s v="MORALES CASTAEDA JONNY EDISON"/>
    <x v="7"/>
    <x v="0"/>
    <n v="65"/>
    <n v="21.6666666666667"/>
    <n v="70.5"/>
    <m/>
    <n v="33750"/>
    <x v="0"/>
    <n v="13833.3333"/>
    <x v="664"/>
    <x v="0"/>
    <m/>
  </r>
  <r>
    <d v="2023-05-30T01:29:56"/>
    <x v="9"/>
    <n v="13"/>
    <s v="DAVILA VELEZ JHON ESTIVEN"/>
    <x v="8"/>
    <x v="0"/>
    <n v="123"/>
    <n v="24.6"/>
    <n v="117.5"/>
    <m/>
    <n v="56250"/>
    <x v="0"/>
    <n v="13833.3333"/>
    <x v="664"/>
    <x v="0"/>
    <m/>
  </r>
  <r>
    <d v="2023-05-30T01:29:56"/>
    <x v="9"/>
    <n v="14"/>
    <s v="CARVAJAL SALAZAR HECTOR MARINO"/>
    <x v="1"/>
    <x v="0"/>
    <n v="253"/>
    <n v="23"/>
    <n v="258.5"/>
    <m/>
    <n v="123750"/>
    <x v="1"/>
    <n v="13833.3333"/>
    <x v="664"/>
    <x v="0"/>
    <m/>
  </r>
  <r>
    <d v="2023-05-30T01:29:57"/>
    <x v="9"/>
    <n v="16"/>
    <s v="HURTADO MADRID JUAN ESTEBAN"/>
    <x v="0"/>
    <x v="0"/>
    <n v="221"/>
    <n v="24.5555555555556"/>
    <n v="211.5"/>
    <m/>
    <n v="101250"/>
    <x v="0"/>
    <n v="13833.3333"/>
    <x v="664"/>
    <x v="0"/>
    <m/>
  </r>
  <r>
    <d v="2023-05-30T01:29:57"/>
    <x v="9"/>
    <n v="19"/>
    <s v="BERMUDEZ HERNAN"/>
    <x v="5"/>
    <x v="0"/>
    <n v="24"/>
    <n v="24"/>
    <n v="23.5"/>
    <m/>
    <n v="11250"/>
    <x v="0"/>
    <n v="13833.3333"/>
    <x v="664"/>
    <x v="0"/>
    <m/>
  </r>
  <r>
    <d v="2023-05-30T01:29:58"/>
    <x v="9"/>
    <n v="20"/>
    <s v="LONDOO CADAVID DAVID SANTIAGO"/>
    <x v="0"/>
    <x v="0"/>
    <n v="220"/>
    <n v="24.4444444444444"/>
    <n v="211.5"/>
    <m/>
    <n v="101250"/>
    <x v="0"/>
    <n v="13833.3333"/>
    <x v="664"/>
    <x v="0"/>
    <m/>
  </r>
  <r>
    <d v="2023-05-30T01:29:58"/>
    <x v="9"/>
    <n v="21"/>
    <s v="MONSALVE OCAMPO EDISON GUSTAVO"/>
    <x v="3"/>
    <x v="0"/>
    <n v="205"/>
    <n v="20.5"/>
    <n v="235"/>
    <s v="2 Descuentos (Conducts) "/>
    <n v="112500"/>
    <x v="0"/>
    <n v="13833.3333"/>
    <x v="664"/>
    <x v="0"/>
    <m/>
  </r>
  <r>
    <d v="2023-05-30T01:29:58"/>
    <x v="9"/>
    <n v="22"/>
    <s v="QUIRAMA CASTAEDA JHON JADER"/>
    <x v="0"/>
    <x v="0"/>
    <n v="242"/>
    <n v="26.8888888888889"/>
    <n v="211.5"/>
    <m/>
    <n v="101250"/>
    <x v="1"/>
    <n v="13833.3333"/>
    <x v="664"/>
    <x v="0"/>
    <m/>
  </r>
  <r>
    <d v="2023-05-30T01:29:59"/>
    <x v="9"/>
    <n v="24"/>
    <s v="GALEANO LEIDER"/>
    <x v="0"/>
    <x v="0"/>
    <n v="243"/>
    <n v="27"/>
    <n v="211.5"/>
    <m/>
    <n v="101250"/>
    <x v="0"/>
    <n v="13833.3333"/>
    <x v="664"/>
    <x v="0"/>
    <m/>
  </r>
  <r>
    <d v="2023-05-30T01:29:59"/>
    <x v="9"/>
    <n v="25"/>
    <s v="JIMENEZ HURTADO CARLOS ESTIVEN"/>
    <x v="3"/>
    <x v="0"/>
    <n v="250"/>
    <n v="25"/>
    <n v="235"/>
    <s v="5 Descuentos (Conducts y propietarios y jefe de ruta) "/>
    <n v="112500"/>
    <x v="1"/>
    <n v="13833.3333"/>
    <x v="664"/>
    <x v="0"/>
    <m/>
  </r>
  <r>
    <d v="2023-05-30T01:29:59"/>
    <x v="9"/>
    <n v="26"/>
    <s v="CIRO MARIN RODRIGO ALBERTO"/>
    <x v="3"/>
    <x v="0"/>
    <n v="219"/>
    <n v="21.9"/>
    <n v="235"/>
    <m/>
    <n v="112500"/>
    <x v="0"/>
    <n v="13833.3333"/>
    <x v="664"/>
    <x v="0"/>
    <m/>
  </r>
  <r>
    <d v="2023-05-30T01:30:00"/>
    <x v="9"/>
    <n v="27"/>
    <s v="HOYOS HENAO SANTIAGO"/>
    <x v="5"/>
    <x v="0"/>
    <n v="30"/>
    <n v="30"/>
    <n v="23.5"/>
    <m/>
    <n v="11250"/>
    <x v="0"/>
    <n v="13833.3333"/>
    <x v="664"/>
    <x v="0"/>
    <m/>
  </r>
  <r>
    <d v="2023-05-30T01:30:00"/>
    <x v="9"/>
    <n v="28"/>
    <s v="RIVERA ANGEL"/>
    <x v="1"/>
    <x v="0"/>
    <n v="270"/>
    <n v="24.545454545454501"/>
    <n v="258.5"/>
    <s v="1 Descuento (Conduct) "/>
    <n v="123750"/>
    <x v="0"/>
    <n v="13833.3333"/>
    <x v="664"/>
    <x v="0"/>
    <m/>
  </r>
  <r>
    <d v="2023-05-30T01:30:00"/>
    <x v="9"/>
    <n v="29"/>
    <s v="VERENZUELA MARTINEZ ALEXANDER"/>
    <x v="9"/>
    <x v="0"/>
    <n v="333"/>
    <n v="27.75"/>
    <n v="282"/>
    <m/>
    <n v="135000"/>
    <x v="0"/>
    <n v="13833.3333"/>
    <x v="664"/>
    <x v="0"/>
    <m/>
  </r>
  <r>
    <d v="2023-05-30T01:30:01"/>
    <x v="9"/>
    <n v="30"/>
    <s v="HINCAPIE GALLEGO YEISON ANDRES"/>
    <x v="4"/>
    <x v="0"/>
    <n v="164"/>
    <n v="23.428571428571399"/>
    <n v="164.5"/>
    <m/>
    <n v="78750"/>
    <x v="0"/>
    <n v="13833.3333"/>
    <x v="664"/>
    <x v="0"/>
    <m/>
  </r>
  <r>
    <d v="2023-05-30T01:30:01"/>
    <x v="1"/>
    <n v="31"/>
    <s v="DURANGO PAEZ GILDARDO"/>
    <x v="12"/>
    <x v="0"/>
    <n v="259"/>
    <n v="19.923076923076898"/>
    <n v="305.5"/>
    <s v="4 Descuentos (Conducts y propietarios) "/>
    <n v="146250"/>
    <x v="0"/>
    <n v="13833.3333"/>
    <x v="664"/>
    <x v="0"/>
    <m/>
  </r>
  <r>
    <d v="2023-05-30T01:30:01"/>
    <x v="1"/>
    <n v="32"/>
    <s v="JIMENEZ HERNANDEZ ESTEBAN CAMILO"/>
    <x v="3"/>
    <x v="0"/>
    <n v="225"/>
    <n v="22.5"/>
    <n v="235"/>
    <s v="3 Descuentos (Conducts)"/>
    <n v="112500"/>
    <x v="0"/>
    <n v="13833.3333"/>
    <x v="664"/>
    <x v="0"/>
    <m/>
  </r>
  <r>
    <d v="2023-05-30T01:30:02"/>
    <x v="1"/>
    <n v="33"/>
    <s v="USUGA LONDOO CAMILO ANDRES"/>
    <x v="3"/>
    <x v="0"/>
    <n v="234"/>
    <n v="23.4"/>
    <n v="235"/>
    <s v="1 Descuento (Despachadora isabel) "/>
    <n v="112500"/>
    <x v="0"/>
    <n v="13833.3333"/>
    <x v="664"/>
    <x v="0"/>
    <m/>
  </r>
  <r>
    <d v="2023-05-30T01:30:02"/>
    <x v="1"/>
    <n v="34"/>
    <s v="MONTOYA OSPINA GILBERTO ANTONIO"/>
    <x v="1"/>
    <x v="0"/>
    <n v="268"/>
    <n v="24.363636363636399"/>
    <n v="258.5"/>
    <m/>
    <n v="123750"/>
    <x v="0"/>
    <n v="13833.3333"/>
    <x v="664"/>
    <x v="0"/>
    <m/>
  </r>
  <r>
    <d v="2023-05-30T01:30:02"/>
    <x v="1"/>
    <n v="35"/>
    <s v="VASQUEZ GARCIA ISMAEL DAVID"/>
    <x v="3"/>
    <x v="0"/>
    <n v="237"/>
    <n v="23.7"/>
    <n v="235"/>
    <m/>
    <n v="112500"/>
    <x v="1"/>
    <n v="13833.3333"/>
    <x v="664"/>
    <x v="0"/>
    <m/>
  </r>
  <r>
    <d v="2023-05-30T01:30:03"/>
    <x v="1"/>
    <n v="37"/>
    <s v="PIEDRAHITA MADRID SANTIAGO"/>
    <x v="4"/>
    <x v="0"/>
    <n v="160"/>
    <n v="22.8571428571429"/>
    <n v="164.5"/>
    <s v="1 Descuento (Propietario) "/>
    <n v="78750"/>
    <x v="1"/>
    <n v="13833.3333"/>
    <x v="664"/>
    <x v="0"/>
    <m/>
  </r>
  <r>
    <d v="2023-05-30T01:30:03"/>
    <x v="1"/>
    <n v="38"/>
    <s v="FRANCO BRAVO JHOAN FERNANDO"/>
    <x v="9"/>
    <x v="0"/>
    <n v="238"/>
    <n v="19.8333333333333"/>
    <n v="282"/>
    <s v="2 Descuentos (Conduct y propietario) "/>
    <n v="135000"/>
    <x v="0"/>
    <n v="13833.3333"/>
    <x v="664"/>
    <x v="0"/>
    <m/>
  </r>
  <r>
    <d v="2023-05-30T01:30:04"/>
    <x v="1"/>
    <n v="39"/>
    <s v="TABORDA LEIDY"/>
    <x v="3"/>
    <x v="0"/>
    <n v="248"/>
    <n v="24.8"/>
    <n v="235"/>
    <s v="2 Descuentos (Despachadora isabel y propietario) "/>
    <n v="112500"/>
    <x v="0"/>
    <n v="13833.3333"/>
    <x v="664"/>
    <x v="0"/>
    <m/>
  </r>
  <r>
    <d v="2023-05-30T01:30:04"/>
    <x v="1"/>
    <n v="40"/>
    <s v="OCAMPO OCAMPO ANTONIO JOSE"/>
    <x v="0"/>
    <x v="1"/>
    <n v="198"/>
    <n v="22"/>
    <n v="211.5"/>
    <s v="4 Descuentos (Usuario con movilidad reducida, conduct y jefe de ruta) "/>
    <n v="101250"/>
    <x v="0"/>
    <n v="13833.3333"/>
    <x v="664"/>
    <x v="0"/>
    <m/>
  </r>
  <r>
    <d v="2023-05-30T01:30:04"/>
    <x v="1"/>
    <n v="41"/>
    <s v="GARCIA DAVID WILSON ALBERTO"/>
    <x v="3"/>
    <x v="0"/>
    <n v="231"/>
    <n v="23.1"/>
    <n v="235"/>
    <m/>
    <n v="112500"/>
    <x v="1"/>
    <n v="13833.3333"/>
    <x v="664"/>
    <x v="0"/>
    <m/>
  </r>
  <r>
    <d v="2023-05-31T01:07:21"/>
    <x v="9"/>
    <n v="2"/>
    <s v="GRAJALES JORGE HERNAN"/>
    <x v="0"/>
    <x v="0"/>
    <n v="227"/>
    <n v="25.2222222222222"/>
    <n v="205.05405405405401"/>
    <m/>
    <n v="98027.027000000002"/>
    <x v="1"/>
    <n v="14461.1111"/>
    <x v="665"/>
    <x v="0"/>
    <m/>
  </r>
  <r>
    <d v="2023-05-31T01:07:22"/>
    <x v="9"/>
    <n v="3"/>
    <s v="MEJIA YEISON"/>
    <x v="8"/>
    <x v="0"/>
    <n v="71"/>
    <n v="14.2"/>
    <n v="113.918918918919"/>
    <m/>
    <n v="54459.459499999997"/>
    <x v="0"/>
    <n v="14461.1111"/>
    <x v="665"/>
    <x v="0"/>
    <m/>
  </r>
  <r>
    <d v="2023-05-31T01:07:22"/>
    <x v="9"/>
    <n v="4"/>
    <s v="PUERTA BOJANERO JUAN CARLOS"/>
    <x v="9"/>
    <x v="0"/>
    <n v="241"/>
    <n v="20.0833333333333"/>
    <n v="273.40540540540502"/>
    <m/>
    <n v="130702.70269999999"/>
    <x v="0"/>
    <n v="14461.1111"/>
    <x v="665"/>
    <x v="0"/>
    <m/>
  </r>
  <r>
    <d v="2023-05-31T01:07:23"/>
    <x v="9"/>
    <n v="5"/>
    <s v="BERRIO POSADA ANGELA"/>
    <x v="3"/>
    <x v="0"/>
    <n v="212"/>
    <n v="21.2"/>
    <n v="227.83783783783801"/>
    <m/>
    <n v="108918.9189"/>
    <x v="1"/>
    <n v="14461.1111"/>
    <x v="665"/>
    <x v="0"/>
    <m/>
  </r>
  <r>
    <d v="2023-05-31T01:07:23"/>
    <x v="9"/>
    <n v="6"/>
    <s v="LONDOO URREGO DANIEL ANDRES"/>
    <x v="3"/>
    <x v="0"/>
    <n v="176"/>
    <n v="17.600000000000001"/>
    <n v="227.83783783783801"/>
    <s v="1 Descuento (Despachador cristian) "/>
    <n v="108918.9189"/>
    <x v="0"/>
    <n v="14461.1111"/>
    <x v="665"/>
    <x v="0"/>
    <m/>
  </r>
  <r>
    <d v="2023-05-31T01:07:24"/>
    <x v="9"/>
    <n v="7"/>
    <s v="DE OSSA TORRES CARLOS ANDRES"/>
    <x v="0"/>
    <x v="0"/>
    <n v="195"/>
    <n v="21.6666666666667"/>
    <n v="205.05405405405401"/>
    <m/>
    <n v="98027.027000000002"/>
    <x v="1"/>
    <n v="14461.1111"/>
    <x v="665"/>
    <x v="0"/>
    <m/>
  </r>
  <r>
    <d v="2023-05-31T01:07:24"/>
    <x v="9"/>
    <n v="8"/>
    <s v="VACA FIERRO ROBINSON"/>
    <x v="1"/>
    <x v="0"/>
    <n v="291"/>
    <n v="26.454545454545499"/>
    <n v="250.62162162162201"/>
    <m/>
    <n v="119810.81080000001"/>
    <x v="1"/>
    <n v="14461.1111"/>
    <x v="665"/>
    <x v="0"/>
    <m/>
  </r>
  <r>
    <d v="2023-05-31T01:07:25"/>
    <x v="9"/>
    <n v="9"/>
    <s v="LOPEZ CASTRILLON ANDRES FELIPE"/>
    <x v="3"/>
    <x v="0"/>
    <n v="252"/>
    <n v="25.2"/>
    <n v="227.83783783783801"/>
    <m/>
    <n v="108918.9189"/>
    <x v="0"/>
    <n v="14461.1111"/>
    <x v="665"/>
    <x v="0"/>
    <m/>
  </r>
  <r>
    <d v="2023-05-31T01:07:25"/>
    <x v="9"/>
    <n v="10"/>
    <s v="PIEDRAHITA MADRID SANTIAGO"/>
    <x v="2"/>
    <x v="3"/>
    <n v="117"/>
    <n v="19.5"/>
    <n v="136.70270270270299"/>
    <m/>
    <n v="65351.3514"/>
    <x v="0"/>
    <n v="14461.1111"/>
    <x v="665"/>
    <x v="0"/>
    <m/>
  </r>
  <r>
    <d v="2023-05-31T01:07:25"/>
    <x v="1"/>
    <n v="11"/>
    <s v="GUTIERREZ LONDOO MELKIN HERNEY"/>
    <x v="1"/>
    <x v="0"/>
    <n v="257"/>
    <n v="23.363636363636399"/>
    <n v="250.62162162162201"/>
    <m/>
    <n v="119810.81080000001"/>
    <x v="0"/>
    <n v="14461.1111"/>
    <x v="665"/>
    <x v="0"/>
    <m/>
  </r>
  <r>
    <d v="2023-05-31T01:07:26"/>
    <x v="1"/>
    <n v="12"/>
    <s v="MORALES CASTAEDA JONNY EDISON"/>
    <x v="12"/>
    <x v="0"/>
    <n v="263"/>
    <n v="20.230769230769202"/>
    <n v="296.18918918918899"/>
    <m/>
    <n v="141594.59460000001"/>
    <x v="0"/>
    <n v="14461.1111"/>
    <x v="665"/>
    <x v="0"/>
    <m/>
  </r>
  <r>
    <d v="2023-05-31T01:07:26"/>
    <x v="1"/>
    <n v="13"/>
    <s v="DAVILA VELEZ JHON ESTIVEN"/>
    <x v="3"/>
    <x v="0"/>
    <n v="175"/>
    <n v="17.5"/>
    <n v="227.83783783783801"/>
    <m/>
    <n v="108918.9189"/>
    <x v="0"/>
    <n v="14461.1111"/>
    <x v="665"/>
    <x v="0"/>
    <m/>
  </r>
  <r>
    <d v="2023-05-31T01:07:27"/>
    <x v="1"/>
    <n v="14"/>
    <s v="GRISALES VILLA JUAN DAVID"/>
    <x v="12"/>
    <x v="0"/>
    <n v="292"/>
    <n v="22.461538461538499"/>
    <n v="296.18918918918899"/>
    <s v="2 Descuentos (Conducts) "/>
    <n v="141594.59460000001"/>
    <x v="1"/>
    <n v="14461.1111"/>
    <x v="665"/>
    <x v="0"/>
    <m/>
  </r>
  <r>
    <d v="2023-05-31T01:07:27"/>
    <x v="1"/>
    <n v="16"/>
    <s v="HURTADO MADRID JUAN ESTEBAN"/>
    <x v="3"/>
    <x v="0"/>
    <n v="220"/>
    <n v="22"/>
    <n v="227.83783783783801"/>
    <m/>
    <n v="108918.9189"/>
    <x v="0"/>
    <n v="14461.1111"/>
    <x v="665"/>
    <x v="0"/>
    <m/>
  </r>
  <r>
    <d v="2023-05-31T01:07:28"/>
    <x v="1"/>
    <n v="18"/>
    <s v="RENDON VIANA HUMBERTO DE JESUS"/>
    <x v="4"/>
    <x v="0"/>
    <n v="166"/>
    <n v="23.714285714285701"/>
    <n v="159.486486486486"/>
    <m/>
    <n v="76243.243199999997"/>
    <x v="0"/>
    <n v="14461.1111"/>
    <x v="665"/>
    <x v="0"/>
    <m/>
  </r>
  <r>
    <d v="2023-05-31T01:07:29"/>
    <x v="1"/>
    <n v="20"/>
    <s v="LONDOO CADAVID DAVID SANTIAGO"/>
    <x v="1"/>
    <x v="0"/>
    <n v="246"/>
    <n v="22.363636363636399"/>
    <n v="250.62162162162201"/>
    <s v="16 Descuentos (Incidente con Usuarios y Transbordo) "/>
    <n v="119810.81080000001"/>
    <x v="0"/>
    <n v="14461.1111"/>
    <x v="665"/>
    <x v="0"/>
    <m/>
  </r>
  <r>
    <d v="2023-05-31T01:07:29"/>
    <x v="1"/>
    <n v="21"/>
    <s v="MONSALVE OCAMPO EDISON GUSTAVO"/>
    <x v="1"/>
    <x v="0"/>
    <n v="255"/>
    <n v="23.181818181818201"/>
    <n v="250.62162162162201"/>
    <m/>
    <n v="119810.81080000001"/>
    <x v="0"/>
    <n v="14461.1111"/>
    <x v="665"/>
    <x v="0"/>
    <m/>
  </r>
  <r>
    <d v="2023-05-31T01:07:29"/>
    <x v="1"/>
    <n v="22"/>
    <s v="QUIRAMA CASTAEDA JHON JADER"/>
    <x v="12"/>
    <x v="0"/>
    <n v="286"/>
    <n v="22"/>
    <n v="296.18918918918899"/>
    <s v="4 Descuentos (Incidente con usuarios y conducts) "/>
    <n v="141594.59460000001"/>
    <x v="1"/>
    <n v="14461.1111"/>
    <x v="665"/>
    <x v="0"/>
    <m/>
  </r>
  <r>
    <d v="2023-05-31T01:07:30"/>
    <x v="1"/>
    <n v="24"/>
    <s v="GALEANO LEIDER"/>
    <x v="2"/>
    <x v="0"/>
    <n v="175"/>
    <n v="31.818181818181799"/>
    <n v="125.31081081081101"/>
    <m/>
    <n v="59905.405400000003"/>
    <x v="0"/>
    <n v="14461.1111"/>
    <x v="665"/>
    <x v="0"/>
    <m/>
  </r>
  <r>
    <d v="2023-05-31T01:07:30"/>
    <x v="1"/>
    <n v="25"/>
    <s v="CIRO ALEXANDER"/>
    <x v="9"/>
    <x v="0"/>
    <n v="290"/>
    <n v="24.1666666666667"/>
    <n v="273.40540540540502"/>
    <m/>
    <n v="130702.70269999999"/>
    <x v="1"/>
    <n v="14461.1111"/>
    <x v="665"/>
    <x v="0"/>
    <m/>
  </r>
  <r>
    <d v="2023-05-31T01:07:31"/>
    <x v="1"/>
    <n v="26"/>
    <s v="CIRO MARIN RODRIGO ALBERTO"/>
    <x v="3"/>
    <x v="0"/>
    <n v="222"/>
    <n v="22.2"/>
    <n v="227.83783783783801"/>
    <s v="3 Descuentos (conduct, usuario desubicado y Despachadora isabel) "/>
    <n v="108918.9189"/>
    <x v="0"/>
    <n v="14461.1111"/>
    <x v="665"/>
    <x v="0"/>
    <m/>
  </r>
  <r>
    <d v="2023-05-31T01:07:31"/>
    <x v="1"/>
    <n v="27"/>
    <s v="DURANGO DAVID JOSE"/>
    <x v="0"/>
    <x v="0"/>
    <n v="248"/>
    <n v="27.5555555555556"/>
    <n v="205.05405405405401"/>
    <m/>
    <n v="98027.027000000002"/>
    <x v="0"/>
    <n v="14461.1111"/>
    <x v="665"/>
    <x v="0"/>
    <m/>
  </r>
  <r>
    <d v="2023-05-31T01:07:31"/>
    <x v="1"/>
    <n v="28"/>
    <s v="JIMENEZ HURTADO CARLOS ESTIVEN"/>
    <x v="2"/>
    <x v="0"/>
    <n v="120"/>
    <n v="21.818181818181799"/>
    <n v="125.31081081081101"/>
    <m/>
    <n v="59905.405400000003"/>
    <x v="0"/>
    <n v="14461.1111"/>
    <x v="665"/>
    <x v="0"/>
    <m/>
  </r>
  <r>
    <d v="2023-05-31T01:07:32"/>
    <x v="1"/>
    <n v="29"/>
    <s v="VERENZUELA MARTINEZ ALEXANDER"/>
    <x v="1"/>
    <x v="0"/>
    <n v="271"/>
    <n v="24.636363636363601"/>
    <n v="250.62162162162201"/>
    <s v="5 Descuentos (Propietarios, jefe de ruta, despachadora isabel y conduct) "/>
    <n v="119810.81080000001"/>
    <x v="0"/>
    <n v="14461.1111"/>
    <x v="665"/>
    <x v="0"/>
    <m/>
  </r>
  <r>
    <d v="2023-05-31T01:07:32"/>
    <x v="1"/>
    <n v="30"/>
    <s v="HINCAPIE GALLEGO YEISON ANDRES"/>
    <x v="3"/>
    <x v="0"/>
    <n v="220"/>
    <n v="22"/>
    <n v="227.83783783783801"/>
    <s v="1 Descuento (Usuario desubicado) "/>
    <n v="108918.9189"/>
    <x v="0"/>
    <n v="14461.1111"/>
    <x v="665"/>
    <x v="0"/>
    <m/>
  </r>
  <r>
    <d v="2023-05-31T01:07:33"/>
    <x v="9"/>
    <n v="31"/>
    <s v="DURANGO PAEZ GILDARDO"/>
    <x v="0"/>
    <x v="0"/>
    <n v="196"/>
    <n v="21.7777777777778"/>
    <n v="205.05405405405401"/>
    <m/>
    <n v="98027.027000000002"/>
    <x v="0"/>
    <n v="14461.1111"/>
    <x v="665"/>
    <x v="0"/>
    <m/>
  </r>
  <r>
    <d v="2023-05-31T01:07:33"/>
    <x v="9"/>
    <n v="32"/>
    <s v="JIMENEZ HERNANDEZ ESTEBAN CAMILO"/>
    <x v="3"/>
    <x v="0"/>
    <n v="252"/>
    <n v="25.2"/>
    <n v="227.83783783783801"/>
    <m/>
    <n v="108918.9189"/>
    <x v="0"/>
    <n v="14461.1111"/>
    <x v="665"/>
    <x v="0"/>
    <m/>
  </r>
  <r>
    <d v="2023-05-31T01:07:34"/>
    <x v="9"/>
    <n v="33"/>
    <s v="USUGA LONDOO CAMILO ANDRES"/>
    <x v="6"/>
    <x v="0"/>
    <n v="173"/>
    <n v="21.625"/>
    <n v="182.27027027027"/>
    <m/>
    <n v="87135.1351"/>
    <x v="0"/>
    <n v="14461.1111"/>
    <x v="665"/>
    <x v="0"/>
    <m/>
  </r>
  <r>
    <d v="2023-05-31T01:07:34"/>
    <x v="9"/>
    <n v="34"/>
    <s v="MONTOYA OSPINA GILBERTO ANTONIO"/>
    <x v="1"/>
    <x v="0"/>
    <n v="265"/>
    <n v="24.090909090909101"/>
    <n v="250.62162162162201"/>
    <s v="1 Descuento (Despachador cristian) "/>
    <n v="119810.81080000001"/>
    <x v="0"/>
    <n v="14461.1111"/>
    <x v="665"/>
    <x v="0"/>
    <m/>
  </r>
  <r>
    <d v="2023-05-31T01:07:34"/>
    <x v="9"/>
    <n v="35"/>
    <s v="VASQUEZ GARCIA ISMAEL DAVID"/>
    <x v="8"/>
    <x v="3"/>
    <n v="117"/>
    <n v="23.4"/>
    <n v="113.918918918919"/>
    <s v="3 Descuentos (Transbordo) "/>
    <n v="54459.459499999997"/>
    <x v="1"/>
    <n v="14461.1111"/>
    <x v="665"/>
    <x v="0"/>
    <m/>
  </r>
  <r>
    <d v="2023-05-31T01:07:35"/>
    <x v="9"/>
    <n v="37"/>
    <s v="GRISALES VILLA DEIBY ALEJANDRO"/>
    <x v="0"/>
    <x v="0"/>
    <n v="222"/>
    <n v="24.6666666666667"/>
    <n v="205.05405405405401"/>
    <m/>
    <n v="98027.027000000002"/>
    <x v="1"/>
    <n v="14461.1111"/>
    <x v="665"/>
    <x v="0"/>
    <m/>
  </r>
  <r>
    <d v="2023-05-31T01:07:35"/>
    <x v="9"/>
    <n v="38"/>
    <s v="FRANCO BRAVO JHOAN FERNANDO"/>
    <x v="3"/>
    <x v="0"/>
    <n v="230"/>
    <n v="23"/>
    <n v="227.83783783783801"/>
    <s v="11 Descuentos (Transbordo)"/>
    <n v="108918.9189"/>
    <x v="0"/>
    <n v="14461.1111"/>
    <x v="665"/>
    <x v="0"/>
    <m/>
  </r>
  <r>
    <d v="2023-05-31T01:07:35"/>
    <x v="9"/>
    <n v="39"/>
    <s v="TABORDA LEIDY"/>
    <x v="4"/>
    <x v="0"/>
    <n v="152"/>
    <n v="21.714285714285701"/>
    <n v="159.486486486486"/>
    <m/>
    <n v="76243.243199999997"/>
    <x v="0"/>
    <n v="14461.1111"/>
    <x v="665"/>
    <x v="0"/>
    <m/>
  </r>
  <r>
    <d v="2023-05-31T01:07:36"/>
    <x v="9"/>
    <n v="40"/>
    <s v="TABORDA ROJAS DIEGO ALEJANDRO"/>
    <x v="3"/>
    <x v="0"/>
    <n v="243"/>
    <n v="24.3"/>
    <n v="227.83783783783801"/>
    <m/>
    <n v="108918.9189"/>
    <x v="0"/>
    <n v="14461.1111"/>
    <x v="665"/>
    <x v="0"/>
    <m/>
  </r>
  <r>
    <d v="2023-05-31T01:07:36"/>
    <x v="9"/>
    <n v="41"/>
    <s v="GARCIA DAVID WILSON ALBERTO"/>
    <x v="3"/>
    <x v="0"/>
    <n v="249"/>
    <n v="24.9"/>
    <n v="227.83783783783801"/>
    <s v="2 Descuentos (Conducts) "/>
    <n v="108918.9189"/>
    <x v="1"/>
    <n v="14461.1111"/>
    <x v="665"/>
    <x v="0"/>
    <m/>
  </r>
  <r>
    <d v="2023-06-01T01:47:18"/>
    <x v="1"/>
    <n v="2"/>
    <s v="GRAJALES JORGE HERNAN"/>
    <x v="2"/>
    <x v="0"/>
    <n v="135"/>
    <n v="24.545454545454501"/>
    <n v="130.37732919254699"/>
    <m/>
    <n v="62438.664599999996"/>
    <x v="1"/>
    <n v="14233.3333"/>
    <x v="666"/>
    <x v="0"/>
    <m/>
  </r>
  <r>
    <d v="2023-06-01T01:47:19"/>
    <x v="1"/>
    <n v="4"/>
    <s v="JIMENEZ HURTADO CARLOS ESTIVEN"/>
    <x v="3"/>
    <x v="0"/>
    <n v="239"/>
    <n v="23.9"/>
    <n v="237.049689440994"/>
    <m/>
    <n v="113524.8447"/>
    <x v="0"/>
    <n v="14233.3333"/>
    <x v="666"/>
    <x v="0"/>
    <m/>
  </r>
  <r>
    <d v="2023-06-01T01:47:19"/>
    <x v="1"/>
    <n v="5"/>
    <s v="BERRIO POSADA ANGELA"/>
    <x v="1"/>
    <x v="0"/>
    <n v="245"/>
    <n v="22.272727272727298"/>
    <n v="260.75465838509302"/>
    <m/>
    <n v="124877.32919999999"/>
    <x v="1"/>
    <n v="14233.3333"/>
    <x v="666"/>
    <x v="0"/>
    <m/>
  </r>
  <r>
    <d v="2023-06-01T01:47:20"/>
    <x v="1"/>
    <n v="6"/>
    <s v="LONDOO URREGO DANIEL ANDRES"/>
    <x v="3"/>
    <x v="0"/>
    <n v="188"/>
    <n v="18.8"/>
    <n v="237.049689440994"/>
    <m/>
    <n v="113524.8447"/>
    <x v="0"/>
    <n v="14233.3333"/>
    <x v="666"/>
    <x v="0"/>
    <m/>
  </r>
  <r>
    <d v="2023-06-01T01:47:20"/>
    <x v="1"/>
    <n v="7"/>
    <s v="LONDOO LOPERA DUVAN ANDRES"/>
    <x v="0"/>
    <x v="0"/>
    <n v="216"/>
    <n v="24"/>
    <n v="213.34472049689401"/>
    <m/>
    <n v="102172.3602"/>
    <x v="1"/>
    <n v="14233.3333"/>
    <x v="666"/>
    <x v="0"/>
    <m/>
  </r>
  <r>
    <d v="2023-06-01T01:47:20"/>
    <x v="1"/>
    <n v="8"/>
    <s v="VACA FIERRO ROBINSON"/>
    <x v="1"/>
    <x v="0"/>
    <n v="251"/>
    <n v="22.818181818181799"/>
    <n v="260.75465838509302"/>
    <s v="4 Descuentos (Conducts y transbordo) "/>
    <n v="124877.32919999999"/>
    <x v="1"/>
    <n v="14233.3333"/>
    <x v="666"/>
    <x v="0"/>
    <m/>
  </r>
  <r>
    <d v="2023-06-01T01:47:21"/>
    <x v="1"/>
    <n v="9"/>
    <s v="LOPEZ CASTRILLON ANDRES FELIPE"/>
    <x v="3"/>
    <x v="0"/>
    <n v="219"/>
    <n v="21.9"/>
    <n v="237.049689440994"/>
    <m/>
    <n v="113524.8447"/>
    <x v="0"/>
    <n v="14233.3333"/>
    <x v="666"/>
    <x v="0"/>
    <m/>
  </r>
  <r>
    <d v="2023-06-01T01:47:21"/>
    <x v="1"/>
    <n v="10"/>
    <s v="PATIO MARIVEL"/>
    <x v="3"/>
    <x v="0"/>
    <n v="190"/>
    <n v="19"/>
    <n v="237.049689440994"/>
    <m/>
    <n v="113524.8447"/>
    <x v="0"/>
    <n v="14233.3333"/>
    <x v="666"/>
    <x v="0"/>
    <m/>
  </r>
  <r>
    <d v="2023-06-01T01:47:22"/>
    <x v="9"/>
    <n v="11"/>
    <s v="MEJIA YEISON"/>
    <x v="6"/>
    <x v="0"/>
    <n v="172"/>
    <n v="21.5"/>
    <n v="189.63975155279499"/>
    <m/>
    <n v="90819.875799999994"/>
    <x v="0"/>
    <n v="14233.3333"/>
    <x v="666"/>
    <x v="0"/>
    <m/>
  </r>
  <r>
    <d v="2023-06-01T01:47:22"/>
    <x v="9"/>
    <n v="12"/>
    <s v="MORALES CASTAEDA JONNY EDISON"/>
    <x v="2"/>
    <x v="0"/>
    <n v="154"/>
    <n v="28"/>
    <n v="130.37732919254699"/>
    <m/>
    <n v="62438.664599999996"/>
    <x v="0"/>
    <n v="14233.3333"/>
    <x v="666"/>
    <x v="0"/>
    <m/>
  </r>
  <r>
    <d v="2023-06-01T01:47:22"/>
    <x v="9"/>
    <n v="13"/>
    <s v="DAVILA VELEZ JHON ESTIVEN"/>
    <x v="11"/>
    <x v="0"/>
    <n v="52"/>
    <n v="26"/>
    <n v="47.409937888198797"/>
    <m/>
    <n v="22704.9689"/>
    <x v="0"/>
    <n v="14233.3333"/>
    <x v="666"/>
    <x v="0"/>
    <m/>
  </r>
  <r>
    <d v="2023-06-01T01:47:23"/>
    <x v="9"/>
    <n v="14"/>
    <s v="GRISALES VILLA JUAN DAVID"/>
    <x v="3"/>
    <x v="0"/>
    <n v="218"/>
    <n v="21.8"/>
    <n v="237.049689440994"/>
    <m/>
    <n v="113524.8447"/>
    <x v="1"/>
    <n v="14233.3333"/>
    <x v="666"/>
    <x v="0"/>
    <m/>
  </r>
  <r>
    <d v="2023-06-01T01:47:23"/>
    <x v="9"/>
    <n v="16"/>
    <s v="HURTADO MADRID JUAN ESTEBAN"/>
    <x v="0"/>
    <x v="0"/>
    <n v="202"/>
    <n v="22.4444444444444"/>
    <n v="213.34472049689401"/>
    <m/>
    <n v="102172.3602"/>
    <x v="0"/>
    <n v="14233.3333"/>
    <x v="666"/>
    <x v="0"/>
    <m/>
  </r>
  <r>
    <d v="2023-06-01T01:47:23"/>
    <x v="9"/>
    <n v="18"/>
    <s v="RENDON VIANA HUMBERTO DE JESUS"/>
    <x v="0"/>
    <x v="0"/>
    <n v="216"/>
    <n v="24"/>
    <n v="213.34472049689401"/>
    <m/>
    <n v="102172.3602"/>
    <x v="0"/>
    <n v="14233.3333"/>
    <x v="666"/>
    <x v="0"/>
    <m/>
  </r>
  <r>
    <d v="2023-06-01T01:47:24"/>
    <x v="9"/>
    <n v="19"/>
    <s v="BERMUDEZ HERNAN"/>
    <x v="6"/>
    <x v="0"/>
    <n v="189"/>
    <n v="23.625"/>
    <n v="189.63975155279499"/>
    <s v="2 Descuentos (Propietario) "/>
    <n v="90819.875799999994"/>
    <x v="0"/>
    <n v="14233.3333"/>
    <x v="666"/>
    <x v="0"/>
    <m/>
  </r>
  <r>
    <d v="2023-06-01T01:47:24"/>
    <x v="9"/>
    <n v="20"/>
    <s v="TABORDA ROJAS DIEGO ALEJANDRO"/>
    <x v="3"/>
    <x v="0"/>
    <n v="216"/>
    <n v="21.6"/>
    <n v="237.049689440994"/>
    <m/>
    <n v="113524.8447"/>
    <x v="0"/>
    <n v="14233.3333"/>
    <x v="666"/>
    <x v="0"/>
    <m/>
  </r>
  <r>
    <d v="2023-06-01T01:47:25"/>
    <x v="9"/>
    <n v="21"/>
    <s v="MONSALVE OCAMPO EDISON GUSTAVO"/>
    <x v="3"/>
    <x v="3"/>
    <n v="237"/>
    <n v="23.7"/>
    <n v="237.049689440994"/>
    <m/>
    <n v="113524.8447"/>
    <x v="0"/>
    <n v="14233.3333"/>
    <x v="666"/>
    <x v="0"/>
    <m/>
  </r>
  <r>
    <d v="2023-06-01T01:47:25"/>
    <x v="9"/>
    <n v="22"/>
    <s v="QUIRAMA CASTAEDA JHON JADER"/>
    <x v="0"/>
    <x v="0"/>
    <n v="229"/>
    <n v="25.4444444444444"/>
    <n v="213.34472049689401"/>
    <m/>
    <n v="102172.3602"/>
    <x v="1"/>
    <n v="14233.3333"/>
    <x v="666"/>
    <x v="0"/>
    <m/>
  </r>
  <r>
    <d v="2023-06-01T01:47:25"/>
    <x v="9"/>
    <n v="23"/>
    <s v="BERRIO DALIVIER"/>
    <x v="0"/>
    <x v="0"/>
    <n v="217"/>
    <n v="24.1111111111111"/>
    <n v="213.34472049689401"/>
    <s v="2 Descuentos (Conducts) "/>
    <n v="102172.3602"/>
    <x v="2"/>
    <n v="14233.3333"/>
    <x v="666"/>
    <x v="0"/>
    <m/>
  </r>
  <r>
    <d v="2023-06-01T01:47:26"/>
    <x v="9"/>
    <n v="24"/>
    <s v="GALEANO LEIDER"/>
    <x v="0"/>
    <x v="0"/>
    <n v="210"/>
    <n v="23.3333333333333"/>
    <n v="213.34472049689401"/>
    <s v="2 Descuentos (Conducts) "/>
    <n v="102172.3602"/>
    <x v="0"/>
    <n v="14233.3333"/>
    <x v="666"/>
    <x v="0"/>
    <m/>
  </r>
  <r>
    <d v="2023-06-01T01:47:26"/>
    <x v="9"/>
    <n v="25"/>
    <s v="CIRO ALEXANDER"/>
    <x v="3"/>
    <x v="0"/>
    <n v="277"/>
    <n v="27.7"/>
    <n v="237.049689440994"/>
    <s v="1 Descuento (Propietario) "/>
    <n v="113524.8447"/>
    <x v="1"/>
    <n v="14233.3333"/>
    <x v="666"/>
    <x v="0"/>
    <m/>
  </r>
  <r>
    <d v="2023-06-01T01:47:26"/>
    <x v="9"/>
    <n v="26"/>
    <s v="FRANCO BRAVO JHOAN FERNANDO"/>
    <x v="1"/>
    <x v="0"/>
    <n v="202"/>
    <n v="18.363636363636399"/>
    <n v="260.75465838509302"/>
    <m/>
    <n v="124877.32919999999"/>
    <x v="0"/>
    <n v="14233.3333"/>
    <x v="666"/>
    <x v="0"/>
    <m/>
  </r>
  <r>
    <d v="2023-06-01T01:47:27"/>
    <x v="9"/>
    <n v="27"/>
    <s v="DURANGO DAVID JOSE"/>
    <x v="3"/>
    <x v="0"/>
    <n v="279"/>
    <n v="27.9"/>
    <n v="237.049689440994"/>
    <m/>
    <n v="113524.8447"/>
    <x v="0"/>
    <n v="14233.3333"/>
    <x v="666"/>
    <x v="0"/>
    <m/>
  </r>
  <r>
    <d v="2023-06-01T01:47:27"/>
    <x v="9"/>
    <n v="29"/>
    <s v="VERENZUELA MARTINEZ ALEXANDER"/>
    <x v="3"/>
    <x v="0"/>
    <n v="307"/>
    <n v="30.7"/>
    <n v="237.049689440994"/>
    <s v="1 Descuento (Despachador fernando) "/>
    <n v="113524.8447"/>
    <x v="0"/>
    <n v="14233.3333"/>
    <x v="666"/>
    <x v="0"/>
    <m/>
  </r>
  <r>
    <d v="2023-06-01T01:47:28"/>
    <x v="9"/>
    <n v="30"/>
    <s v="HINCAPIE GALLEGO YEISON ANDRES"/>
    <x v="8"/>
    <x v="0"/>
    <n v="85"/>
    <n v="17"/>
    <n v="118.524844720497"/>
    <m/>
    <n v="56762.422400000003"/>
    <x v="0"/>
    <n v="14233.3333"/>
    <x v="666"/>
    <x v="0"/>
    <m/>
  </r>
  <r>
    <d v="2023-06-01T01:47:28"/>
    <x v="1"/>
    <n v="31"/>
    <s v="DURANGO PAEZ GILDARDO"/>
    <x v="3"/>
    <x v="0"/>
    <n v="278"/>
    <n v="27.8"/>
    <n v="237.049689440994"/>
    <s v="2 Descuentos (Usuario con movilidad reducida)  "/>
    <n v="113524.8447"/>
    <x v="0"/>
    <n v="14233.3333"/>
    <x v="666"/>
    <x v="0"/>
    <m/>
  </r>
  <r>
    <d v="2023-06-01T01:47:28"/>
    <x v="1"/>
    <n v="32"/>
    <s v="JIMENEZ HERNANDEZ ESTEBAN CAMILO"/>
    <x v="12"/>
    <x v="0"/>
    <n v="252"/>
    <n v="19.384615384615401"/>
    <n v="308.16459627329198"/>
    <s v="3 Descuentos (Jefe de ruta, despachadora isabel y propietario)"/>
    <n v="147582.29810000001"/>
    <x v="0"/>
    <n v="14233.3333"/>
    <x v="666"/>
    <x v="0"/>
    <m/>
  </r>
  <r>
    <d v="2023-06-01T01:47:29"/>
    <x v="1"/>
    <n v="33"/>
    <s v="USUGA LONDOO CAMILO ANDRES"/>
    <x v="0"/>
    <x v="3"/>
    <n v="249"/>
    <n v="27.6666666666667"/>
    <n v="213.34472049689401"/>
    <m/>
    <n v="102172.3602"/>
    <x v="0"/>
    <n v="14233.3333"/>
    <x v="666"/>
    <x v="0"/>
    <m/>
  </r>
  <r>
    <d v="2023-06-01T01:47:29"/>
    <x v="1"/>
    <n v="34"/>
    <s v="MONTOYA OSPINA GILBERTO ANTONIO"/>
    <x v="3"/>
    <x v="0"/>
    <n v="258"/>
    <n v="25.8"/>
    <n v="237.049689440994"/>
    <m/>
    <n v="113524.8447"/>
    <x v="0"/>
    <n v="14233.3333"/>
    <x v="666"/>
    <x v="0"/>
    <m/>
  </r>
  <r>
    <d v="2023-06-01T01:47:29"/>
    <x v="1"/>
    <n v="35"/>
    <s v="VASQUEZ GARCIA ISMAEL DAVID"/>
    <x v="3"/>
    <x v="0"/>
    <n v="236"/>
    <n v="23.6"/>
    <n v="237.049689440994"/>
    <m/>
    <n v="113524.8447"/>
    <x v="1"/>
    <n v="14233.3333"/>
    <x v="666"/>
    <x v="0"/>
    <m/>
  </r>
  <r>
    <d v="2023-06-01T01:47:30"/>
    <x v="1"/>
    <n v="36"/>
    <s v="BARRANTES GALLEGO DANIEL CAMILO"/>
    <x v="2"/>
    <x v="1"/>
    <n v="144"/>
    <n v="24"/>
    <n v="142.22981366459601"/>
    <s v="Se descuenta el viaje de 4 50 pm ya que NO ingresa al paradero."/>
    <n v="68114.906799999997"/>
    <x v="0"/>
    <n v="14233.3333"/>
    <x v="666"/>
    <x v="0"/>
    <m/>
  </r>
  <r>
    <d v="2023-06-01T01:47:30"/>
    <x v="1"/>
    <n v="37"/>
    <s v="GRISALES VILLA DEIBY ALEJANDRO"/>
    <x v="0"/>
    <x v="0"/>
    <n v="225"/>
    <n v="25"/>
    <n v="213.34472049689401"/>
    <m/>
    <n v="102172.3602"/>
    <x v="1"/>
    <n v="14233.3333"/>
    <x v="666"/>
    <x v="0"/>
    <m/>
  </r>
  <r>
    <d v="2023-06-01T01:47:30"/>
    <x v="1"/>
    <n v="39"/>
    <s v="TABORDA LEIDY"/>
    <x v="9"/>
    <x v="0"/>
    <n v="245"/>
    <n v="20.4166666666667"/>
    <n v="284.45962732919298"/>
    <s v="3 Descuentos (Usuarios desubicados y Propietario) "/>
    <n v="136229.8137"/>
    <x v="0"/>
    <n v="14233.3333"/>
    <x v="666"/>
    <x v="0"/>
    <m/>
  </r>
  <r>
    <d v="2023-06-01T01:47:31"/>
    <x v="1"/>
    <n v="40"/>
    <s v="OCAMPO OCAMPO ANTONIO JOSE"/>
    <x v="9"/>
    <x v="0"/>
    <n v="341"/>
    <n v="28.4166666666667"/>
    <n v="284.45962732919298"/>
    <s v="4 Descuentos (Jefe de ruta, usuario desubicado, desp. isabel y propietario) "/>
    <n v="136229.8137"/>
    <x v="0"/>
    <n v="14233.3333"/>
    <x v="666"/>
    <x v="0"/>
    <m/>
  </r>
  <r>
    <d v="2023-06-01T01:47:32"/>
    <x v="1"/>
    <n v="41"/>
    <s v="GARCIA DAVID WILSON ALBERTO"/>
    <x v="3"/>
    <x v="0"/>
    <n v="260"/>
    <n v="26"/>
    <n v="237.049689440994"/>
    <m/>
    <n v="113524.8447"/>
    <x v="1"/>
    <n v="14233.3333"/>
    <x v="666"/>
    <x v="0"/>
    <m/>
  </r>
  <r>
    <d v="2023-06-02T02:25:22"/>
    <x v="1"/>
    <n v="1"/>
    <s v="BARRANTES GALLEGO DANIEL CAMILO"/>
    <x v="4"/>
    <x v="0"/>
    <n v="164"/>
    <n v="23.428571428571399"/>
    <n v="175.26582278481001"/>
    <s v="2 Descuentos (Conducts) "/>
    <n v="84132.911399999997"/>
    <x v="0"/>
    <n v="14134.210499999999"/>
    <x v="667"/>
    <x v="0"/>
    <m/>
  </r>
  <r>
    <d v="2023-06-02T02:25:23"/>
    <x v="1"/>
    <n v="2"/>
    <s v="GRAJALES JORGE HERNAN"/>
    <x v="3"/>
    <x v="0"/>
    <n v="266"/>
    <n v="26.6"/>
    <n v="250.379746835443"/>
    <m/>
    <n v="120189.8734"/>
    <x v="1"/>
    <n v="14134.210499999999"/>
    <x v="667"/>
    <x v="0"/>
    <m/>
  </r>
  <r>
    <d v="2023-06-02T02:25:23"/>
    <x v="1"/>
    <n v="3"/>
    <s v="ESPINOZA CHAVARRIA GUILLERMO LEON"/>
    <x v="3"/>
    <x v="0"/>
    <n v="226"/>
    <n v="22.6"/>
    <n v="250.379746835443"/>
    <s v="JHOAN FRANCO Realiz 2 viajes donde moviliz 30 Usuarios "/>
    <n v="120189.8734"/>
    <x v="0"/>
    <n v="14134.210499999999"/>
    <x v="667"/>
    <x v="0"/>
    <m/>
  </r>
  <r>
    <d v="2023-06-02T02:25:23"/>
    <x v="1"/>
    <n v="4"/>
    <s v="PUERTA BOJANERO JUAN CARLOS"/>
    <x v="0"/>
    <x v="0"/>
    <n v="185"/>
    <n v="20.5555555555556"/>
    <n v="225.34177215189899"/>
    <s v="1 Descuento (Conduct) "/>
    <n v="108170.8861"/>
    <x v="0"/>
    <n v="14134.210499999999"/>
    <x v="667"/>
    <x v="0"/>
    <m/>
  </r>
  <r>
    <d v="2023-06-02T02:25:24"/>
    <x v="1"/>
    <n v="5"/>
    <s v="GRISALES VILLA JUAN DAVID"/>
    <x v="2"/>
    <x v="0"/>
    <n v="199"/>
    <n v="36.181818181818201"/>
    <n v="137.708860759494"/>
    <m/>
    <n v="66104.430399999997"/>
    <x v="1"/>
    <n v="14134.210499999999"/>
    <x v="667"/>
    <x v="0"/>
    <m/>
  </r>
  <r>
    <d v="2023-06-02T02:25:24"/>
    <x v="1"/>
    <n v="6"/>
    <s v="JIMENEZ HURTADO CARLOS ESTIVEN"/>
    <x v="0"/>
    <x v="0"/>
    <n v="224"/>
    <n v="24.8888888888889"/>
    <n v="225.34177215189899"/>
    <s v="2 Descuentos (Jefe de ruta) "/>
    <n v="108170.8861"/>
    <x v="0"/>
    <n v="14134.210499999999"/>
    <x v="667"/>
    <x v="0"/>
    <m/>
  </r>
  <r>
    <d v="2023-06-02T02:25:24"/>
    <x v="1"/>
    <n v="7"/>
    <s v="DE OSSA TORRES CARLOS ANDRES"/>
    <x v="6"/>
    <x v="0"/>
    <n v="197"/>
    <n v="24.625"/>
    <n v="200.30379746835399"/>
    <m/>
    <n v="96151.898700000005"/>
    <x v="1"/>
    <n v="14134.210499999999"/>
    <x v="667"/>
    <x v="0"/>
    <m/>
  </r>
  <r>
    <d v="2023-06-02T02:25:25"/>
    <x v="1"/>
    <n v="8"/>
    <s v="VACA FIERRO ROBINSON"/>
    <x v="1"/>
    <x v="0"/>
    <n v="233"/>
    <n v="21.181818181818201"/>
    <n v="275.41772151898698"/>
    <s v="3 Descuentos (Transbordo) "/>
    <n v="132208.86079999999"/>
    <x v="1"/>
    <n v="14134.210499999999"/>
    <x v="667"/>
    <x v="0"/>
    <m/>
  </r>
  <r>
    <d v="2023-06-02T02:25:25"/>
    <x v="1"/>
    <n v="9"/>
    <s v="LOPEZ CASTRILLON ANDRES FELIPE"/>
    <x v="3"/>
    <x v="0"/>
    <n v="264"/>
    <n v="27.789473684210499"/>
    <n v="237.860759493671"/>
    <m/>
    <n v="114180.3797"/>
    <x v="0"/>
    <n v="14134.210499999999"/>
    <x v="667"/>
    <x v="0"/>
    <m/>
  </r>
  <r>
    <d v="2023-06-02T02:25:25"/>
    <x v="1"/>
    <n v="10"/>
    <s v="PATIO MARIVEL"/>
    <x v="0"/>
    <x v="0"/>
    <n v="187"/>
    <n v="20.7777777777778"/>
    <n v="225.34177215189899"/>
    <s v="2 Descuentos (Conducts) "/>
    <n v="108170.8861"/>
    <x v="0"/>
    <n v="14134.210499999999"/>
    <x v="667"/>
    <x v="0"/>
    <m/>
  </r>
  <r>
    <d v="2023-06-02T02:25:26"/>
    <x v="9"/>
    <n v="11"/>
    <s v="MEJIA YEISON"/>
    <x v="11"/>
    <x v="0"/>
    <n v="59"/>
    <n v="29.5"/>
    <n v="50.075949367088597"/>
    <m/>
    <n v="24037.974699999999"/>
    <x v="0"/>
    <n v="14134.210499999999"/>
    <x v="667"/>
    <x v="0"/>
    <m/>
  </r>
  <r>
    <d v="2023-06-02T02:25:26"/>
    <x v="9"/>
    <n v="13"/>
    <s v="DAVILA VELEZ JHON ESTIVEN"/>
    <x v="8"/>
    <x v="3"/>
    <n v="146"/>
    <n v="29.2"/>
    <n v="125.189873417722"/>
    <m/>
    <n v="60094.936699999998"/>
    <x v="0"/>
    <n v="14134.210499999999"/>
    <x v="667"/>
    <x v="0"/>
    <m/>
  </r>
  <r>
    <d v="2023-06-02T02:25:26"/>
    <x v="9"/>
    <n v="14"/>
    <s v="CARVAJAL SALAZAR HECTOR MARINO"/>
    <x v="0"/>
    <x v="0"/>
    <n v="206"/>
    <n v="22.8888888888889"/>
    <n v="225.34177215189899"/>
    <m/>
    <n v="108170.8861"/>
    <x v="1"/>
    <n v="14134.210499999999"/>
    <x v="667"/>
    <x v="0"/>
    <m/>
  </r>
  <r>
    <d v="2023-06-02T02:25:27"/>
    <x v="9"/>
    <n v="16"/>
    <s v="HURTADO MADRID JUAN ESTEBAN"/>
    <x v="6"/>
    <x v="3"/>
    <n v="199"/>
    <n v="24.875"/>
    <n v="200.30379746835399"/>
    <m/>
    <n v="96151.898700000005"/>
    <x v="0"/>
    <n v="14134.210499999999"/>
    <x v="667"/>
    <x v="0"/>
    <m/>
  </r>
  <r>
    <d v="2023-06-02T02:25:27"/>
    <x v="9"/>
    <n v="18"/>
    <s v="RENDON VIANA HUMBERTO DE JESUS"/>
    <x v="6"/>
    <x v="0"/>
    <n v="220"/>
    <n v="27.5"/>
    <n v="200.30379746835399"/>
    <m/>
    <n v="96151.898700000005"/>
    <x v="0"/>
    <n v="14134.210499999999"/>
    <x v="667"/>
    <x v="0"/>
    <m/>
  </r>
  <r>
    <d v="2023-06-02T02:25:27"/>
    <x v="9"/>
    <n v="19"/>
    <s v="BERMUDEZ HERNAN"/>
    <x v="4"/>
    <x v="0"/>
    <n v="151"/>
    <n v="21.571428571428601"/>
    <n v="175.26582278481001"/>
    <m/>
    <n v="84132.911399999997"/>
    <x v="0"/>
    <n v="14134.210499999999"/>
    <x v="667"/>
    <x v="0"/>
    <m/>
  </r>
  <r>
    <d v="2023-06-02T02:25:28"/>
    <x v="9"/>
    <n v="20"/>
    <s v="LONDOO CADAVID DAVID SANTIAGO"/>
    <x v="0"/>
    <x v="0"/>
    <n v="216"/>
    <n v="24"/>
    <n v="225.34177215189899"/>
    <m/>
    <n v="108170.8861"/>
    <x v="0"/>
    <n v="14134.210499999999"/>
    <x v="667"/>
    <x v="0"/>
    <m/>
  </r>
  <r>
    <d v="2023-06-02T02:25:28"/>
    <x v="9"/>
    <n v="21"/>
    <s v="MONSALVE OCAMPO EDISON GUSTAVO"/>
    <x v="3"/>
    <x v="3"/>
    <n v="212"/>
    <n v="21.2"/>
    <n v="250.379746835443"/>
    <s v="JONY MORALES Realiz 6 viajes donde moviliz 124 Usuarios "/>
    <n v="120189.8734"/>
    <x v="0"/>
    <n v="14134.210499999999"/>
    <x v="667"/>
    <x v="0"/>
    <m/>
  </r>
  <r>
    <d v="2023-06-02T02:25:28"/>
    <x v="9"/>
    <n v="22"/>
    <s v="QUIRAMA CASTAEDA JHON JADER"/>
    <x v="0"/>
    <x v="0"/>
    <n v="247"/>
    <n v="27.4444444444444"/>
    <n v="225.34177215189899"/>
    <m/>
    <n v="108170.8861"/>
    <x v="1"/>
    <n v="14134.210499999999"/>
    <x v="667"/>
    <x v="0"/>
    <m/>
  </r>
  <r>
    <d v="2023-06-02T02:25:28"/>
    <x v="9"/>
    <n v="23"/>
    <s v="BERRIO DALIVIER"/>
    <x v="3"/>
    <x v="0"/>
    <n v="262"/>
    <n v="26.2"/>
    <n v="250.379746835443"/>
    <s v="2 Descuentos (Usuarios desubicados) "/>
    <n v="120189.8734"/>
    <x v="2"/>
    <n v="14134.210499999999"/>
    <x v="667"/>
    <x v="0"/>
    <m/>
  </r>
  <r>
    <d v="2023-06-02T02:25:29"/>
    <x v="9"/>
    <n v="24"/>
    <s v="GALEANO LEIDER"/>
    <x v="11"/>
    <x v="0"/>
    <n v="45"/>
    <n v="18"/>
    <n v="62.5949367088608"/>
    <m/>
    <n v="30047.468400000002"/>
    <x v="0"/>
    <n v="14134.210499999999"/>
    <x v="667"/>
    <x v="0"/>
    <m/>
  </r>
  <r>
    <d v="2023-06-02T02:25:29"/>
    <x v="9"/>
    <n v="25"/>
    <s v="CIRO ALEXANDER"/>
    <x v="3"/>
    <x v="0"/>
    <n v="280"/>
    <n v="28"/>
    <n v="250.379746835443"/>
    <m/>
    <n v="120189.8734"/>
    <x v="1"/>
    <n v="14134.210499999999"/>
    <x v="667"/>
    <x v="0"/>
    <m/>
  </r>
  <r>
    <d v="2023-06-02T02:25:29"/>
    <x v="9"/>
    <n v="26"/>
    <s v="FRANCO BRAVO JHOAN FERNANDO"/>
    <x v="6"/>
    <x v="0"/>
    <n v="178"/>
    <n v="22.25"/>
    <n v="200.30379746835399"/>
    <s v="GUILLERMO ESPINOZA Realliz 1 viaje donde moviliz 13 Usuarios, 1 Descuento (Despachador cristian) "/>
    <n v="96151.898700000005"/>
    <x v="0"/>
    <n v="14134.210499999999"/>
    <x v="667"/>
    <x v="0"/>
    <m/>
  </r>
  <r>
    <d v="2023-06-02T02:25:30"/>
    <x v="9"/>
    <n v="27"/>
    <s v="DURANGO DAVID JOSE"/>
    <x v="0"/>
    <x v="0"/>
    <n v="299"/>
    <n v="33.2222222222222"/>
    <n v="225.34177215189899"/>
    <m/>
    <n v="108170.8861"/>
    <x v="0"/>
    <n v="14134.210499999999"/>
    <x v="667"/>
    <x v="0"/>
    <m/>
  </r>
  <r>
    <d v="2023-06-02T02:25:30"/>
    <x v="9"/>
    <n v="28"/>
    <s v="RIVERA ANGEL"/>
    <x v="3"/>
    <x v="0"/>
    <n v="255"/>
    <n v="25.5"/>
    <n v="250.379746835443"/>
    <s v="1 Descuento (Despachador cristian)"/>
    <n v="120189.8734"/>
    <x v="0"/>
    <n v="14134.210499999999"/>
    <x v="667"/>
    <x v="0"/>
    <m/>
  </r>
  <r>
    <d v="2023-06-02T02:25:30"/>
    <x v="9"/>
    <n v="29"/>
    <s v="VERENZUELA MARTINEZ ALEXANDER"/>
    <x v="1"/>
    <x v="0"/>
    <n v="274"/>
    <n v="24.909090909090899"/>
    <n v="275.41772151898698"/>
    <m/>
    <n v="132208.86079999999"/>
    <x v="0"/>
    <n v="14134.210499999999"/>
    <x v="667"/>
    <x v="0"/>
    <m/>
  </r>
  <r>
    <d v="2023-06-02T02:25:31"/>
    <x v="9"/>
    <n v="30"/>
    <s v="HINCAPIE GALLEGO YEISON ANDRES"/>
    <x v="0"/>
    <x v="0"/>
    <n v="180"/>
    <n v="20"/>
    <n v="225.34177215189899"/>
    <m/>
    <n v="108170.8861"/>
    <x v="0"/>
    <n v="14134.210499999999"/>
    <x v="667"/>
    <x v="0"/>
    <m/>
  </r>
  <r>
    <d v="2023-06-02T02:25:31"/>
    <x v="1"/>
    <n v="31"/>
    <s v="DURANGO PAEZ GILDARDO"/>
    <x v="3"/>
    <x v="3"/>
    <n v="240"/>
    <n v="24"/>
    <n v="250.379746835443"/>
    <m/>
    <n v="120189.8734"/>
    <x v="0"/>
    <n v="14134.210499999999"/>
    <x v="667"/>
    <x v="0"/>
    <m/>
  </r>
  <r>
    <d v="2023-06-02T02:25:31"/>
    <x v="1"/>
    <n v="32"/>
    <s v="JIMENEZ HERNANDEZ ESTEBAN CAMILO"/>
    <x v="4"/>
    <x v="0"/>
    <n v="131"/>
    <n v="18.714285714285701"/>
    <n v="175.26582278481001"/>
    <m/>
    <n v="84132.911399999997"/>
    <x v="0"/>
    <n v="14134.210499999999"/>
    <x v="667"/>
    <x v="0"/>
    <m/>
  </r>
  <r>
    <d v="2023-06-02T02:25:31"/>
    <x v="1"/>
    <n v="33"/>
    <s v="USUGA LONDOO CAMILO ANDRES"/>
    <x v="0"/>
    <x v="0"/>
    <n v="292"/>
    <n v="32.4444444444444"/>
    <n v="225.34177215189899"/>
    <m/>
    <n v="108170.8861"/>
    <x v="0"/>
    <n v="14134.210499999999"/>
    <x v="667"/>
    <x v="0"/>
    <m/>
  </r>
  <r>
    <d v="2023-06-02T02:25:32"/>
    <x v="1"/>
    <n v="34"/>
    <s v="MONTOYA OSPINA GILBERTO ANTONIO"/>
    <x v="1"/>
    <x v="0"/>
    <n v="288"/>
    <n v="26.181818181818201"/>
    <n v="275.41772151898698"/>
    <m/>
    <n v="132208.86079999999"/>
    <x v="0"/>
    <n v="14134.210499999999"/>
    <x v="667"/>
    <x v="0"/>
    <m/>
  </r>
  <r>
    <d v="2023-06-02T02:25:32"/>
    <x v="1"/>
    <n v="35"/>
    <s v="LONDOO LOPERA DUVAN ANDRES"/>
    <x v="0"/>
    <x v="0"/>
    <n v="248"/>
    <n v="27.5555555555556"/>
    <n v="225.34177215189899"/>
    <m/>
    <n v="108170.8861"/>
    <x v="1"/>
    <n v="14134.210499999999"/>
    <x v="667"/>
    <x v="0"/>
    <m/>
  </r>
  <r>
    <d v="2023-06-02T02:25:32"/>
    <x v="1"/>
    <n v="36"/>
    <s v="MARTINEZ CHAVERRA LUIS NORBERTO"/>
    <x v="6"/>
    <x v="0"/>
    <n v="213"/>
    <n v="25.0588235294118"/>
    <n v="212.82278481012699"/>
    <m/>
    <n v="102161.3924"/>
    <x v="0"/>
    <n v="14134.210499999999"/>
    <x v="667"/>
    <x v="0"/>
    <m/>
  </r>
  <r>
    <d v="2023-06-02T02:25:33"/>
    <x v="1"/>
    <n v="37"/>
    <s v="GRISALES VILLA DEIBY ALEJANDRO"/>
    <x v="2"/>
    <x v="0"/>
    <n v="150"/>
    <n v="25"/>
    <n v="150.22784810126601"/>
    <s v="4 Descuentos (Propietario) "/>
    <n v="72113.924100000004"/>
    <x v="1"/>
    <n v="14134.210499999999"/>
    <x v="667"/>
    <x v="0"/>
    <m/>
  </r>
  <r>
    <d v="2023-06-02T02:25:33"/>
    <x v="1"/>
    <n v="39"/>
    <s v="TABORDA LEIDY"/>
    <x v="3"/>
    <x v="0"/>
    <n v="240"/>
    <n v="24"/>
    <n v="250.379746835443"/>
    <m/>
    <n v="120189.8734"/>
    <x v="0"/>
    <n v="14134.210499999999"/>
    <x v="667"/>
    <x v="0"/>
    <m/>
  </r>
  <r>
    <d v="2023-06-02T02:25:33"/>
    <x v="1"/>
    <n v="40"/>
    <s v="OCAMPO OCAMPO ANTONIO JOSE"/>
    <x v="1"/>
    <x v="3"/>
    <n v="283"/>
    <n v="25.727272727272702"/>
    <n v="275.41772151898698"/>
    <m/>
    <n v="132208.86079999999"/>
    <x v="0"/>
    <n v="14134.210499999999"/>
    <x v="667"/>
    <x v="0"/>
    <m/>
  </r>
  <r>
    <d v="2023-06-02T02:25:34"/>
    <x v="1"/>
    <n v="41"/>
    <s v="GARCIA DAVID WILSON ALBERTO"/>
    <x v="3"/>
    <x v="0"/>
    <n v="253"/>
    <n v="25.3"/>
    <n v="250.379746835443"/>
    <m/>
    <n v="120189.8734"/>
    <x v="1"/>
    <n v="14134.210499999999"/>
    <x v="667"/>
    <x v="0"/>
    <m/>
  </r>
  <r>
    <d v="2023-06-03T01:56:45"/>
    <x v="1"/>
    <n v="2"/>
    <s v="GRAJALES JORGE HERNAN"/>
    <x v="4"/>
    <x v="1"/>
    <n v="163"/>
    <n v="23.285714285714299"/>
    <n v="180.33274956217201"/>
    <m/>
    <n v="86666.374800000005"/>
    <x v="1"/>
    <n v="13174.2857"/>
    <x v="668"/>
    <x v="0"/>
    <m/>
  </r>
  <r>
    <d v="2023-06-03T01:56:45"/>
    <x v="1"/>
    <n v="3"/>
    <s v="ESPINOZA CHAVARRIA GUILLERMO LEON"/>
    <x v="6"/>
    <x v="0"/>
    <n v="180"/>
    <n v="22.5"/>
    <n v="206.09457092819599"/>
    <m/>
    <n v="99047.285499999998"/>
    <x v="0"/>
    <n v="13174.2857"/>
    <x v="668"/>
    <x v="0"/>
    <m/>
  </r>
  <r>
    <d v="2023-06-03T01:56:46"/>
    <x v="1"/>
    <n v="4"/>
    <s v="PUERTA BOJANERO JUAN CARLOS"/>
    <x v="6"/>
    <x v="0"/>
    <n v="232"/>
    <n v="27.294117647058801"/>
    <n v="218.97548161120801"/>
    <m/>
    <n v="105237.7408"/>
    <x v="0"/>
    <n v="13174.2857"/>
    <x v="668"/>
    <x v="0"/>
    <m/>
  </r>
  <r>
    <d v="2023-06-03T01:56:46"/>
    <x v="1"/>
    <n v="5"/>
    <s v="BERRIO POSADA ANGELA"/>
    <x v="1"/>
    <x v="0"/>
    <n v="269"/>
    <n v="24.454545454545499"/>
    <n v="283.38003502626998"/>
    <s v="1 Descuento (Despachador cristian) "/>
    <n v="136190.01749999999"/>
    <x v="1"/>
    <n v="13174.2857"/>
    <x v="668"/>
    <x v="0"/>
    <m/>
  </r>
  <r>
    <d v="2023-06-03T01:56:47"/>
    <x v="1"/>
    <n v="6"/>
    <s v="LONDOO URREGO DANIEL ANDRES"/>
    <x v="1"/>
    <x v="0"/>
    <n v="258"/>
    <n v="23.454545454545499"/>
    <n v="283.38003502626998"/>
    <m/>
    <n v="136190.01749999999"/>
    <x v="0"/>
    <n v="13174.2857"/>
    <x v="668"/>
    <x v="0"/>
    <m/>
  </r>
  <r>
    <d v="2023-06-03T01:56:47"/>
    <x v="1"/>
    <n v="7"/>
    <s v="DE OSSA TORRES CARLOS ANDRES"/>
    <x v="0"/>
    <x v="0"/>
    <n v="224"/>
    <n v="24.8888888888889"/>
    <n v="231.856392294221"/>
    <m/>
    <n v="111428.1961"/>
    <x v="1"/>
    <n v="13174.2857"/>
    <x v="668"/>
    <x v="0"/>
    <m/>
  </r>
  <r>
    <d v="2023-06-03T01:56:48"/>
    <x v="1"/>
    <n v="8"/>
    <s v="VACA FIERRO ROBINSON"/>
    <x v="1"/>
    <x v="0"/>
    <n v="293"/>
    <n v="26.636363636363601"/>
    <n v="283.38003502626998"/>
    <s v="3 Descuentos (Conducts) "/>
    <n v="136190.01749999999"/>
    <x v="1"/>
    <n v="13174.2857"/>
    <x v="668"/>
    <x v="0"/>
    <m/>
  </r>
  <r>
    <d v="2023-06-03T01:56:48"/>
    <x v="1"/>
    <n v="9"/>
    <s v="LOPEZ CASTRILLON ANDRES FELIPE"/>
    <x v="0"/>
    <x v="0"/>
    <n v="210"/>
    <n v="23.3333333333333"/>
    <n v="231.856392294221"/>
    <m/>
    <n v="111428.1961"/>
    <x v="0"/>
    <n v="13174.2857"/>
    <x v="668"/>
    <x v="0"/>
    <m/>
  </r>
  <r>
    <d v="2023-06-03T01:56:48"/>
    <x v="1"/>
    <n v="10"/>
    <s v="MEJIA YEISON"/>
    <x v="11"/>
    <x v="0"/>
    <n v="74"/>
    <n v="29.6"/>
    <n v="64.404553415061301"/>
    <m/>
    <n v="30952.276699999999"/>
    <x v="0"/>
    <n v="13174.2857"/>
    <x v="668"/>
    <x v="0"/>
    <m/>
  </r>
  <r>
    <d v="2023-06-03T01:56:49"/>
    <x v="9"/>
    <n v="13"/>
    <s v="GALEANO LEIDER"/>
    <x v="4"/>
    <x v="0"/>
    <n v="208"/>
    <n v="29.714285714285701"/>
    <n v="180.33274956217201"/>
    <m/>
    <n v="86666.374800000005"/>
    <x v="0"/>
    <n v="13174.2857"/>
    <x v="668"/>
    <x v="0"/>
    <m/>
  </r>
  <r>
    <d v="2023-06-03T01:56:49"/>
    <x v="9"/>
    <n v="14"/>
    <s v="CARVAJAL SALAZAR HECTOR MARINO"/>
    <x v="6"/>
    <x v="0"/>
    <n v="212"/>
    <n v="26.5"/>
    <n v="206.09457092819599"/>
    <m/>
    <n v="99047.285499999998"/>
    <x v="1"/>
    <n v="13174.2857"/>
    <x v="668"/>
    <x v="0"/>
    <m/>
  </r>
  <r>
    <d v="2023-06-03T01:56:50"/>
    <x v="9"/>
    <n v="16"/>
    <s v="HURTADO MADRID JUAN ESTEBAN"/>
    <x v="0"/>
    <x v="0"/>
    <n v="244"/>
    <n v="27.1111111111111"/>
    <n v="231.856392294221"/>
    <s v="2 Descuentos (Jefe de ruta y propietario) "/>
    <n v="111428.1961"/>
    <x v="0"/>
    <n v="13174.2857"/>
    <x v="668"/>
    <x v="0"/>
    <m/>
  </r>
  <r>
    <d v="2023-06-03T01:56:50"/>
    <x v="9"/>
    <n v="18"/>
    <s v="RENDON VIANA HUMBERTO DE JESUS"/>
    <x v="6"/>
    <x v="0"/>
    <n v="176"/>
    <n v="22"/>
    <n v="206.09457092819599"/>
    <m/>
    <n v="99047.285499999998"/>
    <x v="0"/>
    <n v="13174.2857"/>
    <x v="668"/>
    <x v="0"/>
    <m/>
  </r>
  <r>
    <d v="2023-06-03T01:56:50"/>
    <x v="9"/>
    <n v="19"/>
    <s v="BERMUDEZ HERNAN"/>
    <x v="4"/>
    <x v="0"/>
    <n v="147"/>
    <n v="21"/>
    <n v="180.33274956217201"/>
    <m/>
    <n v="86666.374800000005"/>
    <x v="0"/>
    <n v="13174.2857"/>
    <x v="668"/>
    <x v="0"/>
    <m/>
  </r>
  <r>
    <d v="2023-06-03T01:56:51"/>
    <x v="9"/>
    <n v="20"/>
    <s v="LONDOO CADAVID DAVID SANTIAGO"/>
    <x v="10"/>
    <x v="0"/>
    <n v="99"/>
    <n v="24.75"/>
    <n v="103.047285464098"/>
    <m/>
    <n v="49523.642699999997"/>
    <x v="0"/>
    <n v="13174.2857"/>
    <x v="668"/>
    <x v="0"/>
    <m/>
  </r>
  <r>
    <d v="2023-06-03T01:56:51"/>
    <x v="9"/>
    <n v="21"/>
    <s v="MORALES CASTAEDA JONNY EDISON"/>
    <x v="9"/>
    <x v="0"/>
    <n v="298"/>
    <n v="24.8333333333333"/>
    <n v="309.14185639229402"/>
    <s v="1 Descuento (Despachador cristian) "/>
    <n v="148570.92819999999"/>
    <x v="0"/>
    <n v="13174.2857"/>
    <x v="668"/>
    <x v="0"/>
    <m/>
  </r>
  <r>
    <d v="2023-06-03T01:56:51"/>
    <x v="9"/>
    <n v="22"/>
    <s v="LONDOO LOPERA DUVAN ANDRES"/>
    <x v="0"/>
    <x v="0"/>
    <n v="296"/>
    <n v="32.8888888888889"/>
    <n v="231.856392294221"/>
    <s v="1 Descuento (Propietario) "/>
    <n v="111428.1961"/>
    <x v="1"/>
    <n v="13174.2857"/>
    <x v="668"/>
    <x v="0"/>
    <m/>
  </r>
  <r>
    <d v="2023-06-03T01:56:52"/>
    <x v="9"/>
    <n v="23"/>
    <s v="BERRIO DALIVIER"/>
    <x v="0"/>
    <x v="0"/>
    <n v="229"/>
    <n v="25.4444444444444"/>
    <n v="231.856392294221"/>
    <s v="2 Descuentos (Jefe de ruta y propietario) "/>
    <n v="111428.1961"/>
    <x v="2"/>
    <n v="13174.2857"/>
    <x v="668"/>
    <x v="0"/>
    <m/>
  </r>
  <r>
    <d v="2023-06-03T01:56:52"/>
    <x v="9"/>
    <n v="25"/>
    <s v="CIRO ALEXANDER"/>
    <x v="3"/>
    <x v="0"/>
    <n v="298"/>
    <n v="29.8"/>
    <n v="257.61821366024498"/>
    <m/>
    <n v="123809.10679999999"/>
    <x v="1"/>
    <n v="13174.2857"/>
    <x v="668"/>
    <x v="0"/>
    <m/>
  </r>
  <r>
    <d v="2023-06-03T01:56:52"/>
    <x v="9"/>
    <n v="26"/>
    <s v="CIRO MARIN RODRIGO ALBERTO"/>
    <x v="6"/>
    <x v="0"/>
    <n v="213"/>
    <n v="25.0588235294118"/>
    <n v="218.97548161120801"/>
    <m/>
    <n v="105237.7408"/>
    <x v="0"/>
    <n v="13174.2857"/>
    <x v="668"/>
    <x v="0"/>
    <m/>
  </r>
  <r>
    <d v="2023-06-03T01:56:53"/>
    <x v="9"/>
    <n v="27"/>
    <s v="DURANGO DAVID JOSE"/>
    <x v="5"/>
    <x v="0"/>
    <n v="22"/>
    <n v="22"/>
    <n v="25.761821366024499"/>
    <m/>
    <n v="12380.9107"/>
    <x v="0"/>
    <n v="13174.2857"/>
    <x v="668"/>
    <x v="0"/>
    <m/>
  </r>
  <r>
    <d v="2023-06-03T01:56:53"/>
    <x v="9"/>
    <n v="28"/>
    <s v="RIVERA ANGEL"/>
    <x v="0"/>
    <x v="3"/>
    <n v="233"/>
    <n v="25.8888888888889"/>
    <n v="231.856392294221"/>
    <m/>
    <n v="111428.1961"/>
    <x v="0"/>
    <n v="13174.2857"/>
    <x v="668"/>
    <x v="0"/>
    <m/>
  </r>
  <r>
    <d v="2023-06-03T01:56:54"/>
    <x v="9"/>
    <n v="29"/>
    <s v="VERENZUELA MARTINEZ ALEXANDER"/>
    <x v="6"/>
    <x v="0"/>
    <n v="212"/>
    <n v="26.5"/>
    <n v="206.09457092819599"/>
    <m/>
    <n v="99047.285499999998"/>
    <x v="0"/>
    <n v="13174.2857"/>
    <x v="668"/>
    <x v="0"/>
    <m/>
  </r>
  <r>
    <d v="2023-06-03T01:56:54"/>
    <x v="9"/>
    <n v="30"/>
    <s v="HINCAPIE GALLEGO YEISON ANDRES"/>
    <x v="4"/>
    <x v="0"/>
    <n v="167"/>
    <n v="23.8571428571429"/>
    <n v="180.33274956217201"/>
    <m/>
    <n v="86666.374800000005"/>
    <x v="0"/>
    <n v="13174.2857"/>
    <x v="668"/>
    <x v="0"/>
    <m/>
  </r>
  <r>
    <d v="2023-06-03T01:56:54"/>
    <x v="1"/>
    <n v="31"/>
    <s v="DURANGO PAEZ GILDARDO"/>
    <x v="3"/>
    <x v="0"/>
    <n v="250"/>
    <n v="25"/>
    <n v="257.61821366024498"/>
    <m/>
    <n v="123809.10679999999"/>
    <x v="0"/>
    <n v="13174.2857"/>
    <x v="668"/>
    <x v="0"/>
    <m/>
  </r>
  <r>
    <d v="2023-06-03T01:56:55"/>
    <x v="1"/>
    <n v="32"/>
    <s v="JIMENEZ HERNANDEZ ESTEBAN CAMILO"/>
    <x v="1"/>
    <x v="0"/>
    <n v="304"/>
    <n v="27.636363636363601"/>
    <n v="283.38003502626998"/>
    <m/>
    <n v="136190.01749999999"/>
    <x v="0"/>
    <n v="13174.2857"/>
    <x v="668"/>
    <x v="0"/>
    <m/>
  </r>
  <r>
    <d v="2023-06-03T01:56:55"/>
    <x v="1"/>
    <n v="33"/>
    <s v="USUGA LONDOO CAMILO ANDRES"/>
    <x v="3"/>
    <x v="0"/>
    <n v="241"/>
    <n v="24.1"/>
    <n v="257.61821366024498"/>
    <m/>
    <n v="123809.10679999999"/>
    <x v="0"/>
    <n v="13174.2857"/>
    <x v="668"/>
    <x v="0"/>
    <m/>
  </r>
  <r>
    <d v="2023-06-03T01:56:55"/>
    <x v="1"/>
    <n v="34"/>
    <s v="MONTOYA OSPINA GILBERTO ANTONIO"/>
    <x v="6"/>
    <x v="0"/>
    <n v="215"/>
    <n v="26.875"/>
    <n v="206.09457092819599"/>
    <m/>
    <n v="99047.285499999998"/>
    <x v="0"/>
    <n v="13174.2857"/>
    <x v="668"/>
    <x v="0"/>
    <m/>
  </r>
  <r>
    <d v="2023-06-03T01:56:56"/>
    <x v="1"/>
    <n v="35"/>
    <s v="VASQUEZ GARCIA ISMAEL DAVID"/>
    <x v="3"/>
    <x v="0"/>
    <n v="246"/>
    <n v="24.6"/>
    <n v="257.61821366024498"/>
    <m/>
    <n v="123809.10679999999"/>
    <x v="1"/>
    <n v="13174.2857"/>
    <x v="668"/>
    <x v="0"/>
    <m/>
  </r>
  <r>
    <d v="2023-06-03T01:56:56"/>
    <x v="1"/>
    <n v="36"/>
    <s v="MARTINEZ CHAVERRA LUIS NORBERTO"/>
    <x v="0"/>
    <x v="0"/>
    <n v="217"/>
    <n v="24.1111111111111"/>
    <n v="231.856392294221"/>
    <m/>
    <n v="111428.1961"/>
    <x v="0"/>
    <n v="13174.2857"/>
    <x v="668"/>
    <x v="0"/>
    <m/>
  </r>
  <r>
    <d v="2023-06-03T01:56:56"/>
    <x v="1"/>
    <n v="37"/>
    <s v="BARRANTES GALLEGO DANIEL CAMILO"/>
    <x v="0"/>
    <x v="0"/>
    <n v="275"/>
    <n v="30.5555555555556"/>
    <n v="231.856392294221"/>
    <s v="3 Descuentos (Propietarios y conduct)"/>
    <n v="111428.1961"/>
    <x v="1"/>
    <n v="13174.2857"/>
    <x v="668"/>
    <x v="0"/>
    <m/>
  </r>
  <r>
    <d v="2023-06-03T01:56:57"/>
    <x v="1"/>
    <n v="39"/>
    <s v="ORTEGA ARROYAVE JUAN PABLO"/>
    <x v="10"/>
    <x v="0"/>
    <n v="115"/>
    <n v="28.75"/>
    <n v="103.047285464098"/>
    <m/>
    <n v="49523.642699999997"/>
    <x v="0"/>
    <n v="13174.2857"/>
    <x v="668"/>
    <x v="0"/>
    <m/>
  </r>
  <r>
    <d v="2023-06-03T01:56:57"/>
    <x v="1"/>
    <n v="40"/>
    <s v="OCAMPO OCAMPO ANTONIO JOSE"/>
    <x v="9"/>
    <x v="0"/>
    <n v="296"/>
    <n v="24.6666666666667"/>
    <n v="309.14185639229402"/>
    <m/>
    <n v="148570.92819999999"/>
    <x v="0"/>
    <n v="13174.2857"/>
    <x v="668"/>
    <x v="0"/>
    <m/>
  </r>
  <r>
    <d v="2023-06-03T01:56:57"/>
    <x v="1"/>
    <n v="41"/>
    <s v="GARCIA DAVID WILSON ALBERTO"/>
    <x v="0"/>
    <x v="0"/>
    <n v="239"/>
    <n v="26.5555555555556"/>
    <n v="231.856392294221"/>
    <m/>
    <n v="111428.1961"/>
    <x v="1"/>
    <n v="13174.2857"/>
    <x v="668"/>
    <x v="0"/>
    <m/>
  </r>
  <r>
    <d v="2023-06-04T00:45:35"/>
    <x v="9"/>
    <n v="2"/>
    <s v="GRAJALES JORGE HERNAN"/>
    <x v="3"/>
    <x v="3"/>
    <n v="262"/>
    <n v="26.2"/>
    <n v="254.583333333333"/>
    <s v="1 Descuento (Despachador fernando) "/>
    <n v="122291.6667"/>
    <x v="1"/>
    <n v="13221.875"/>
    <x v="669"/>
    <x v="0"/>
    <m/>
  </r>
  <r>
    <d v="2023-06-04T00:45:36"/>
    <x v="9"/>
    <n v="3"/>
    <s v="FRANCO BRAVO JHOAN FERNANDO"/>
    <x v="6"/>
    <x v="0"/>
    <n v="221"/>
    <n v="27.625"/>
    <n v="203.666666666667"/>
    <m/>
    <n v="97833.333299999998"/>
    <x v="0"/>
    <n v="13221.875"/>
    <x v="669"/>
    <x v="0"/>
    <m/>
  </r>
  <r>
    <d v="2023-06-04T00:45:36"/>
    <x v="9"/>
    <n v="6"/>
    <s v="LONDOO URREGO DANIEL ANDRES"/>
    <x v="6"/>
    <x v="0"/>
    <n v="154"/>
    <n v="19.25"/>
    <n v="203.666666666667"/>
    <s v="3 Descuentos (Transbordo y Propietarios) "/>
    <n v="97833.333299999998"/>
    <x v="0"/>
    <n v="13221.875"/>
    <x v="669"/>
    <x v="0"/>
    <m/>
  </r>
  <r>
    <d v="2023-06-04T00:45:37"/>
    <x v="9"/>
    <n v="7"/>
    <s v="DE OSSA TORRES CARLOS ANDRES"/>
    <x v="2"/>
    <x v="0"/>
    <n v="144"/>
    <n v="26.181818181818201"/>
    <n v="140.020833333333"/>
    <m/>
    <n v="67260.416700000002"/>
    <x v="1"/>
    <n v="13221.875"/>
    <x v="669"/>
    <x v="0"/>
    <m/>
  </r>
  <r>
    <d v="2023-06-04T00:45:38"/>
    <x v="9"/>
    <n v="8"/>
    <s v="VACA FIERRO ROBINSON"/>
    <x v="3"/>
    <x v="0"/>
    <n v="223"/>
    <n v="22.3"/>
    <n v="254.583333333333"/>
    <s v="3 Descuentos (Despachadora Isabel y Usuario desubicado) "/>
    <n v="122291.6667"/>
    <x v="1"/>
    <n v="13221.875"/>
    <x v="669"/>
    <x v="0"/>
    <m/>
  </r>
  <r>
    <d v="2023-06-04T00:45:38"/>
    <x v="9"/>
    <n v="9"/>
    <s v="LOPEZ CASTRILLON ANDRES FELIPE"/>
    <x v="0"/>
    <x v="1"/>
    <n v="208"/>
    <n v="23.1111111111111"/>
    <n v="229.125"/>
    <m/>
    <n v="110062.5"/>
    <x v="0"/>
    <n v="13221.875"/>
    <x v="669"/>
    <x v="0"/>
    <m/>
  </r>
  <r>
    <d v="2023-06-04T00:45:39"/>
    <x v="1"/>
    <n v="11"/>
    <s v="GUTIERREZ LONDOO MELKIN HERNEY"/>
    <x v="0"/>
    <x v="0"/>
    <n v="221"/>
    <n v="24.5555555555556"/>
    <n v="229.125"/>
    <m/>
    <n v="110062.5"/>
    <x v="0"/>
    <n v="13221.875"/>
    <x v="669"/>
    <x v="0"/>
    <m/>
  </r>
  <r>
    <d v="2023-06-04T00:45:39"/>
    <x v="1"/>
    <n v="13"/>
    <s v="GALEANO LEIDER"/>
    <x v="6"/>
    <x v="0"/>
    <n v="213"/>
    <n v="26.625"/>
    <n v="203.666666666667"/>
    <m/>
    <n v="97833.333299999998"/>
    <x v="0"/>
    <n v="13221.875"/>
    <x v="669"/>
    <x v="0"/>
    <m/>
  </r>
  <r>
    <d v="2023-06-04T00:45:40"/>
    <x v="1"/>
    <n v="14"/>
    <s v="CARVAJAL SALAZAR HECTOR MARINO"/>
    <x v="1"/>
    <x v="0"/>
    <n v="250"/>
    <n v="22.727272727272702"/>
    <n v="280.04166666666703"/>
    <s v="2 Descuentos (Usuarios con movilidad reducida) "/>
    <n v="134520.8333"/>
    <x v="1"/>
    <n v="13221.875"/>
    <x v="669"/>
    <x v="0"/>
    <m/>
  </r>
  <r>
    <d v="2023-06-04T00:45:41"/>
    <x v="1"/>
    <n v="16"/>
    <s v="HURTADO MADRID JUAN ESTEBAN"/>
    <x v="10"/>
    <x v="3"/>
    <n v="75"/>
    <n v="16.6666666666667"/>
    <n v="114.5625"/>
    <m/>
    <n v="55031.25"/>
    <x v="0"/>
    <n v="13221.875"/>
    <x v="669"/>
    <x v="0"/>
    <m/>
  </r>
  <r>
    <d v="2023-06-04T00:45:41"/>
    <x v="1"/>
    <n v="18"/>
    <s v="RENDON VIANA HUMBERTO DE JESUS"/>
    <x v="7"/>
    <x v="0"/>
    <n v="59"/>
    <n v="19.6666666666667"/>
    <n v="76.375"/>
    <m/>
    <n v="36687.5"/>
    <x v="0"/>
    <n v="13221.875"/>
    <x v="669"/>
    <x v="0"/>
    <m/>
  </r>
  <r>
    <d v="2023-06-04T00:45:42"/>
    <x v="1"/>
    <n v="19"/>
    <s v="BERMUDEZ HERNAN"/>
    <x v="4"/>
    <x v="0"/>
    <n v="168"/>
    <n v="24"/>
    <n v="178.208333333333"/>
    <s v="1 Descuento (Conduct) "/>
    <n v="85604.166700000002"/>
    <x v="0"/>
    <n v="13221.875"/>
    <x v="669"/>
    <x v="0"/>
    <m/>
  </r>
  <r>
    <d v="2023-06-04T00:45:42"/>
    <x v="1"/>
    <n v="20"/>
    <s v="LONDOO CADAVID DAVID SANTIAGO"/>
    <x v="6"/>
    <x v="0"/>
    <n v="192"/>
    <n v="24"/>
    <n v="203.666666666667"/>
    <m/>
    <n v="97833.333299999998"/>
    <x v="0"/>
    <n v="13221.875"/>
    <x v="669"/>
    <x v="0"/>
    <m/>
  </r>
  <r>
    <d v="2023-06-04T00:45:43"/>
    <x v="1"/>
    <n v="21"/>
    <s v="MORALES CASTAEDA JONNY EDISON"/>
    <x v="6"/>
    <x v="0"/>
    <n v="242"/>
    <n v="30.25"/>
    <n v="203.666666666667"/>
    <s v="1 Descuento (Despachadora Isabel) "/>
    <n v="97833.333299999998"/>
    <x v="0"/>
    <n v="13221.875"/>
    <x v="669"/>
    <x v="0"/>
    <m/>
  </r>
  <r>
    <d v="2023-06-04T00:45:43"/>
    <x v="1"/>
    <n v="22"/>
    <s v="QUIRAMA CASTAEDA JHON JADER"/>
    <x v="12"/>
    <x v="3"/>
    <n v="332"/>
    <n v="25.538461538461501"/>
    <n v="330.95833333333297"/>
    <m/>
    <n v="158979.1667"/>
    <x v="1"/>
    <n v="13221.875"/>
    <x v="669"/>
    <x v="0"/>
    <m/>
  </r>
  <r>
    <d v="2023-06-04T00:45:44"/>
    <x v="1"/>
    <n v="23"/>
    <s v="BERRIO DALIVIER"/>
    <x v="6"/>
    <x v="0"/>
    <n v="248"/>
    <n v="31"/>
    <n v="203.666666666667"/>
    <s v="2 Descuentos (Conduct y propietario) "/>
    <n v="97833.333299999998"/>
    <x v="2"/>
    <n v="13221.875"/>
    <x v="669"/>
    <x v="0"/>
    <m/>
  </r>
  <r>
    <d v="2023-06-04T00:45:45"/>
    <x v="1"/>
    <n v="25"/>
    <s v="CIRO ALEXANDER"/>
    <x v="0"/>
    <x v="0"/>
    <n v="260"/>
    <n v="28.8888888888889"/>
    <n v="229.125"/>
    <s v="1 Descuento (Despachador fernando) "/>
    <n v="110062.5"/>
    <x v="1"/>
    <n v="13221.875"/>
    <x v="669"/>
    <x v="0"/>
    <m/>
  </r>
  <r>
    <d v="2023-06-04T00:45:45"/>
    <x v="1"/>
    <n v="26"/>
    <s v="CIRO MARIN RODRIGO ALBERTO"/>
    <x v="3"/>
    <x v="3"/>
    <n v="251"/>
    <n v="25.1"/>
    <n v="254.583333333333"/>
    <s v="3 Descuentos (Usuarios desubicados y Conduct) "/>
    <n v="122291.6667"/>
    <x v="0"/>
    <n v="13221.875"/>
    <x v="669"/>
    <x v="0"/>
    <m/>
  </r>
  <r>
    <d v="2023-06-04T00:45:46"/>
    <x v="1"/>
    <n v="27"/>
    <s v="DURANGO DAVID JOSE"/>
    <x v="0"/>
    <x v="0"/>
    <n v="269"/>
    <n v="29.8888888888889"/>
    <n v="229.125"/>
    <s v="1 Descuento (Despachador fernando) "/>
    <n v="110062.5"/>
    <x v="0"/>
    <n v="13221.875"/>
    <x v="669"/>
    <x v="0"/>
    <m/>
  </r>
  <r>
    <d v="2023-06-04T00:45:46"/>
    <x v="1"/>
    <n v="28"/>
    <s v="RIVERA ANGEL"/>
    <x v="4"/>
    <x v="3"/>
    <n v="180"/>
    <n v="25.714285714285701"/>
    <n v="178.208333333333"/>
    <m/>
    <n v="85604.166700000002"/>
    <x v="0"/>
    <n v="13221.875"/>
    <x v="669"/>
    <x v="0"/>
    <m/>
  </r>
  <r>
    <d v="2023-06-04T00:45:47"/>
    <x v="1"/>
    <n v="29"/>
    <s v="VERENZUELA MARTINEZ ALEXANDER"/>
    <x v="6"/>
    <x v="0"/>
    <n v="185"/>
    <n v="23.125"/>
    <n v="203.666666666667"/>
    <s v="2 Descuentos (Despachadora Isabel y conduct) "/>
    <n v="97833.333299999998"/>
    <x v="0"/>
    <n v="13221.875"/>
    <x v="669"/>
    <x v="0"/>
    <m/>
  </r>
  <r>
    <d v="2023-06-04T00:45:47"/>
    <x v="9"/>
    <n v="30"/>
    <s v="HINCAPIE GALLEGO YEISON ANDRES"/>
    <x v="7"/>
    <x v="0"/>
    <n v="102"/>
    <n v="34"/>
    <n v="76.375"/>
    <m/>
    <n v="36687.5"/>
    <x v="0"/>
    <n v="13221.875"/>
    <x v="669"/>
    <x v="0"/>
    <m/>
  </r>
  <r>
    <d v="2023-06-04T00:45:48"/>
    <x v="9"/>
    <n v="31"/>
    <s v="DURANGO PAEZ GILDARDO"/>
    <x v="9"/>
    <x v="0"/>
    <n v="280"/>
    <n v="23.3333333333333"/>
    <n v="305.5"/>
    <s v="5 Descuentos (Incidente con Usuarios) "/>
    <n v="146750"/>
    <x v="0"/>
    <n v="13221.875"/>
    <x v="669"/>
    <x v="0"/>
    <m/>
  </r>
  <r>
    <d v="2023-06-04T00:45:49"/>
    <x v="9"/>
    <n v="32"/>
    <s v="PUERTA BOJANERO JUAN CARLOS"/>
    <x v="0"/>
    <x v="0"/>
    <n v="246"/>
    <n v="27.3333333333333"/>
    <n v="229.125"/>
    <m/>
    <n v="110062.5"/>
    <x v="0"/>
    <n v="13221.875"/>
    <x v="669"/>
    <x v="0"/>
    <m/>
  </r>
  <r>
    <d v="2023-06-04T00:45:49"/>
    <x v="9"/>
    <n v="33"/>
    <s v="USUGA LONDOO CAMILO ANDRES"/>
    <x v="0"/>
    <x v="0"/>
    <n v="230"/>
    <n v="25.5555555555556"/>
    <n v="229.125"/>
    <s v="2 Descuentos (Despachadora isabel) "/>
    <n v="110062.5"/>
    <x v="0"/>
    <n v="13221.875"/>
    <x v="669"/>
    <x v="0"/>
    <m/>
  </r>
  <r>
    <d v="2023-06-04T00:45:50"/>
    <x v="9"/>
    <n v="35"/>
    <s v="VASQUEZ GARCIA ISMAEL DAVID"/>
    <x v="9"/>
    <x v="0"/>
    <n v="303"/>
    <n v="25.25"/>
    <n v="305.5"/>
    <m/>
    <n v="146750"/>
    <x v="1"/>
    <n v="13221.875"/>
    <x v="669"/>
    <x v="0"/>
    <m/>
  </r>
  <r>
    <d v="2023-06-04T00:45:50"/>
    <x v="9"/>
    <n v="36"/>
    <s v="MARTINEZ CHAVERRA LUIS NORBERTO"/>
    <x v="3"/>
    <x v="0"/>
    <n v="271"/>
    <n v="27.1"/>
    <n v="254.583333333333"/>
    <m/>
    <n v="122291.6667"/>
    <x v="0"/>
    <n v="13221.875"/>
    <x v="669"/>
    <x v="0"/>
    <m/>
  </r>
  <r>
    <d v="2023-06-04T00:45:51"/>
    <x v="9"/>
    <n v="37"/>
    <s v="BARRANTES GALLEGO DANIEL CAMILO"/>
    <x v="3"/>
    <x v="0"/>
    <n v="243"/>
    <n v="24.3"/>
    <n v="254.583333333333"/>
    <m/>
    <n v="122291.6667"/>
    <x v="1"/>
    <n v="13221.875"/>
    <x v="669"/>
    <x v="0"/>
    <m/>
  </r>
  <r>
    <d v="2023-06-04T00:45:51"/>
    <x v="9"/>
    <n v="39"/>
    <s v="ORTEGA ARROYAVE JUAN PABLO"/>
    <x v="0"/>
    <x v="0"/>
    <n v="228"/>
    <n v="25.3333333333333"/>
    <n v="229.125"/>
    <s v="1 Descuento (Despachador fernando) "/>
    <n v="110062.5"/>
    <x v="0"/>
    <n v="13221.875"/>
    <x v="669"/>
    <x v="0"/>
    <m/>
  </r>
  <r>
    <d v="2023-06-04T00:45:52"/>
    <x v="9"/>
    <n v="40"/>
    <s v="OCAMPO OCAMPO ANTONIO JOSE"/>
    <x v="0"/>
    <x v="0"/>
    <n v="236"/>
    <n v="26.2222222222222"/>
    <n v="229.125"/>
    <m/>
    <n v="110062.5"/>
    <x v="0"/>
    <n v="13221.875"/>
    <x v="669"/>
    <x v="0"/>
    <m/>
  </r>
  <r>
    <d v="2023-06-04T00:45:52"/>
    <x v="9"/>
    <n v="41"/>
    <s v="GARCIA DAVID WILSON ALBERTO"/>
    <x v="6"/>
    <x v="0"/>
    <n v="225"/>
    <n v="28.125"/>
    <n v="203.666666666667"/>
    <m/>
    <n v="97833.333299999998"/>
    <x v="1"/>
    <n v="13221.875"/>
    <x v="669"/>
    <x v="0"/>
    <m/>
  </r>
  <r>
    <d v="2023-06-05T00:34:36"/>
    <x v="12"/>
    <n v="4"/>
    <s v="PUERTA BOJANERO JUAN CARLOS"/>
    <x v="1"/>
    <x v="3"/>
    <n v="239"/>
    <n v="21.727272727272702"/>
    <n v="231.48087431694"/>
    <m/>
    <n v="110240.4372"/>
    <x v="0"/>
    <n v="11368.1818"/>
    <x v="670"/>
    <x v="0"/>
    <m/>
  </r>
  <r>
    <d v="2023-06-05T00:34:37"/>
    <x v="12"/>
    <n v="12"/>
    <s v="DURANGO JOHAN"/>
    <x v="10"/>
    <x v="3"/>
    <n v="68"/>
    <n v="19.428571428571399"/>
    <n v="73.653005464480898"/>
    <m/>
    <n v="35076.502699999997"/>
    <x v="0"/>
    <n v="11368.1818"/>
    <x v="670"/>
    <x v="0"/>
    <m/>
  </r>
  <r>
    <d v="2023-06-05T00:34:37"/>
    <x v="12"/>
    <n v="14"/>
    <s v="BARRANTES GALLEGO DANIEL CAMILO"/>
    <x v="0"/>
    <x v="0"/>
    <n v="208"/>
    <n v="23.1111111111111"/>
    <n v="189.393442622951"/>
    <m/>
    <n v="90196.721300000005"/>
    <x v="1"/>
    <n v="11368.1818"/>
    <x v="670"/>
    <x v="0"/>
    <m/>
  </r>
  <r>
    <d v="2023-06-05T00:34:37"/>
    <x v="12"/>
    <n v="21"/>
    <s v="MORALES CASTAEDA JONNY EDISON"/>
    <x v="2"/>
    <x v="3"/>
    <n v="153"/>
    <n v="25.5"/>
    <n v="126.262295081967"/>
    <m/>
    <n v="60131.147499999999"/>
    <x v="0"/>
    <n v="11368.1818"/>
    <x v="670"/>
    <x v="0"/>
    <m/>
  </r>
  <r>
    <d v="2023-06-05T00:34:38"/>
    <x v="12"/>
    <n v="22"/>
    <s v="QUIRAMA CASTAEDA JHON JADER"/>
    <x v="3"/>
    <x v="0"/>
    <n v="183"/>
    <n v="18.3"/>
    <n v="210.43715846994499"/>
    <s v="4 Descuentos (conducts, propietario y usuario desubicado) "/>
    <n v="100218.57919999999"/>
    <x v="1"/>
    <n v="11368.1818"/>
    <x v="670"/>
    <x v="0"/>
    <m/>
  </r>
  <r>
    <d v="2023-06-05T00:34:39"/>
    <x v="12"/>
    <n v="23"/>
    <s v="BERRIO DALIVIER"/>
    <x v="3"/>
    <x v="0"/>
    <n v="222"/>
    <n v="22.2"/>
    <n v="210.43715846994499"/>
    <m/>
    <n v="100218.57919999999"/>
    <x v="2"/>
    <n v="11368.1818"/>
    <x v="670"/>
    <x v="0"/>
    <m/>
  </r>
  <r>
    <d v="2023-06-05T00:34:39"/>
    <x v="12"/>
    <n v="24"/>
    <s v="GALEANO LEIDER"/>
    <x v="4"/>
    <x v="0"/>
    <n v="142"/>
    <n v="20.285714285714299"/>
    <n v="147.306010928962"/>
    <m/>
    <n v="70153.005499999999"/>
    <x v="0"/>
    <n v="11368.1818"/>
    <x v="670"/>
    <x v="0"/>
    <m/>
  </r>
  <r>
    <d v="2023-06-05T00:34:39"/>
    <x v="12"/>
    <n v="25"/>
    <s v="CIRO ALEXANDER"/>
    <x v="3"/>
    <x v="0"/>
    <n v="232"/>
    <n v="23.2"/>
    <n v="210.43715846994499"/>
    <m/>
    <n v="100218.57919999999"/>
    <x v="1"/>
    <n v="11368.1818"/>
    <x v="670"/>
    <x v="0"/>
    <m/>
  </r>
  <r>
    <d v="2023-06-05T00:34:40"/>
    <x v="12"/>
    <n v="26"/>
    <s v="CIRO MARIN RODRIGO ALBERTO"/>
    <x v="0"/>
    <x v="3"/>
    <n v="222"/>
    <n v="24.6666666666667"/>
    <n v="189.393442622951"/>
    <s v="3 Descuentos (Incidente con Usuarios) "/>
    <n v="90196.721300000005"/>
    <x v="0"/>
    <n v="11368.1818"/>
    <x v="670"/>
    <x v="0"/>
    <m/>
  </r>
  <r>
    <d v="2023-06-05T00:34:40"/>
    <x v="12"/>
    <n v="27"/>
    <s v="LOPERA AGUDELO LUIS FRANCISCO"/>
    <x v="8"/>
    <x v="0"/>
    <n v="68"/>
    <n v="13.6"/>
    <n v="105.21857923497301"/>
    <m/>
    <n v="50109.289599999996"/>
    <x v="0"/>
    <n v="11368.1818"/>
    <x v="670"/>
    <x v="0"/>
    <m/>
  </r>
  <r>
    <d v="2023-06-05T00:34:40"/>
    <x v="12"/>
    <n v="28"/>
    <s v="RIVERA ANGEL"/>
    <x v="1"/>
    <x v="3"/>
    <n v="225"/>
    <n v="20.454545454545499"/>
    <n v="231.48087431694"/>
    <m/>
    <n v="110240.4372"/>
    <x v="0"/>
    <n v="11368.1818"/>
    <x v="670"/>
    <x v="0"/>
    <m/>
  </r>
  <r>
    <d v="2023-06-05T00:34:41"/>
    <x v="12"/>
    <n v="29"/>
    <s v="VERENZUELA MARTINEZ ALEXANDER"/>
    <x v="3"/>
    <x v="3"/>
    <n v="262"/>
    <n v="26.2"/>
    <n v="210.43715846994499"/>
    <m/>
    <n v="100218.57919999999"/>
    <x v="0"/>
    <n v="11368.1818"/>
    <x v="670"/>
    <x v="0"/>
    <m/>
  </r>
  <r>
    <d v="2023-06-05T00:34:41"/>
    <x v="12"/>
    <n v="31"/>
    <s v="DURANGO PAEZ GILDARDO"/>
    <x v="4"/>
    <x v="0"/>
    <n v="122"/>
    <n v="17.428571428571399"/>
    <n v="147.306010928962"/>
    <m/>
    <n v="70153.005499999999"/>
    <x v="0"/>
    <n v="11368.1818"/>
    <x v="670"/>
    <x v="0"/>
    <m/>
  </r>
  <r>
    <d v="2023-06-05T00:34:42"/>
    <x v="12"/>
    <n v="32"/>
    <s v="LONDOO URREGO DANIEL ANDRES"/>
    <x v="0"/>
    <x v="0"/>
    <n v="165"/>
    <n v="18.3333333333333"/>
    <n v="189.393442622951"/>
    <m/>
    <n v="90196.721300000005"/>
    <x v="0"/>
    <n v="11368.1818"/>
    <x v="670"/>
    <x v="0"/>
    <m/>
  </r>
  <r>
    <d v="2023-06-05T00:34:42"/>
    <x v="12"/>
    <n v="33"/>
    <s v="USUGA LONDOO CAMILO ANDRES"/>
    <x v="1"/>
    <x v="3"/>
    <n v="222"/>
    <n v="20.181818181818201"/>
    <n v="231.48087431694"/>
    <m/>
    <n v="110240.4372"/>
    <x v="0"/>
    <n v="11368.1818"/>
    <x v="670"/>
    <x v="0"/>
    <m/>
  </r>
  <r>
    <d v="2023-06-05T00:34:42"/>
    <x v="12"/>
    <n v="35"/>
    <s v="VASQUEZ GARCIA ISMAEL DAVID"/>
    <x v="3"/>
    <x v="0"/>
    <n v="160"/>
    <n v="16"/>
    <n v="210.43715846994499"/>
    <m/>
    <n v="100218.57919999999"/>
    <x v="1"/>
    <n v="11368.1818"/>
    <x v="670"/>
    <x v="0"/>
    <m/>
  </r>
  <r>
    <d v="2023-06-05T00:34:43"/>
    <x v="12"/>
    <n v="36"/>
    <s v="MARTINEZ CHAVERRA LUIS NORBERTO"/>
    <x v="2"/>
    <x v="0"/>
    <n v="158"/>
    <n v="24.307692307692299"/>
    <n v="136.78415300546399"/>
    <m/>
    <n v="65142.076500000003"/>
    <x v="0"/>
    <n v="11368.1818"/>
    <x v="670"/>
    <x v="0"/>
    <m/>
  </r>
  <r>
    <d v="2023-06-05T00:34:43"/>
    <x v="12"/>
    <n v="37"/>
    <s v="LONDOO LOPERA DUVAN ANDRES"/>
    <x v="6"/>
    <x v="0"/>
    <n v="158"/>
    <n v="19.75"/>
    <n v="168.34972677595599"/>
    <m/>
    <n v="80174.863400000002"/>
    <x v="1"/>
    <n v="11368.1818"/>
    <x v="670"/>
    <x v="0"/>
    <m/>
  </r>
  <r>
    <d v="2023-06-05T00:34:43"/>
    <x v="12"/>
    <n v="39"/>
    <s v="ORTEGA ARROYAVE JUAN PABLO"/>
    <x v="3"/>
    <x v="0"/>
    <n v="209"/>
    <n v="20.9"/>
    <n v="210.43715846994499"/>
    <m/>
    <n v="100218.57919999999"/>
    <x v="0"/>
    <n v="11368.1818"/>
    <x v="670"/>
    <x v="0"/>
    <m/>
  </r>
  <r>
    <d v="2023-06-05T00:34:44"/>
    <x v="12"/>
    <n v="40"/>
    <s v="OCAMPO OCAMPO ANTONIO JOSE"/>
    <x v="3"/>
    <x v="0"/>
    <n v="246"/>
    <n v="24.6"/>
    <n v="210.43715846994499"/>
    <m/>
    <n v="100218.57919999999"/>
    <x v="0"/>
    <n v="11368.1818"/>
    <x v="670"/>
    <x v="0"/>
    <m/>
  </r>
  <r>
    <d v="2023-06-05T00:34:44"/>
    <x v="12"/>
    <n v="41"/>
    <s v="GARCIA DAVID WILSON ALBERTO"/>
    <x v="3"/>
    <x v="0"/>
    <n v="187"/>
    <n v="18.7"/>
    <n v="210.43715846994499"/>
    <m/>
    <n v="100218.57919999999"/>
    <x v="1"/>
    <n v="11368.1818"/>
    <x v="670"/>
    <x v="0"/>
    <m/>
  </r>
  <r>
    <d v="2023-06-06T00:50:22"/>
    <x v="1"/>
    <n v="2"/>
    <s v="GRAJALES JORGE HERNAN"/>
    <x v="1"/>
    <x v="0"/>
    <n v="322"/>
    <n v="29.272727272727298"/>
    <n v="298.785977859779"/>
    <s v="1 Descuento (Despachador fernando) "/>
    <n v="143892.9889"/>
    <x v="1"/>
    <n v="14706.25"/>
    <x v="671"/>
    <x v="0"/>
    <m/>
  </r>
  <r>
    <d v="2023-06-06T00:50:22"/>
    <x v="1"/>
    <n v="3"/>
    <s v="CANO JIMENEZ ESNEIDER"/>
    <x v="11"/>
    <x v="0"/>
    <n v="39"/>
    <n v="19.5"/>
    <n v="54.324723247232498"/>
    <m/>
    <n v="26162.3616"/>
    <x v="0"/>
    <n v="14706.25"/>
    <x v="671"/>
    <x v="0"/>
    <m/>
  </r>
  <r>
    <d v="2023-06-06T00:50:22"/>
    <x v="1"/>
    <n v="4"/>
    <s v="PUERTA BOJANERO JUAN CARLOS"/>
    <x v="3"/>
    <x v="3"/>
    <n v="266"/>
    <n v="25.3333333333333"/>
    <n v="285.20479704796998"/>
    <s v="2 Descuentos (Despachador fernando)"/>
    <n v="137352.39850000001"/>
    <x v="0"/>
    <n v="14706.25"/>
    <x v="671"/>
    <x v="0"/>
    <m/>
  </r>
  <r>
    <d v="2023-06-06T00:50:23"/>
    <x v="1"/>
    <n v="5"/>
    <s v="BERRIO POSADA ANGELA"/>
    <x v="12"/>
    <x v="3"/>
    <n v="339"/>
    <n v="26.076923076923102"/>
    <n v="353.11070110701098"/>
    <s v="3 Descuentos (Conduct, Jefe de ruta y usuario desubicado) "/>
    <n v="170055.35060000001"/>
    <x v="1"/>
    <n v="14706.25"/>
    <x v="671"/>
    <x v="0"/>
    <m/>
  </r>
  <r>
    <d v="2023-06-06T00:50:23"/>
    <x v="1"/>
    <n v="6"/>
    <s v="LONDOO URREGO DANIEL ANDRES"/>
    <x v="2"/>
    <x v="0"/>
    <n v="122"/>
    <n v="20.3333333333333"/>
    <n v="162.97416974169701"/>
    <m/>
    <n v="78487.084900000002"/>
    <x v="0"/>
    <n v="14706.25"/>
    <x v="671"/>
    <x v="0"/>
    <m/>
  </r>
  <r>
    <d v="2023-06-06T00:50:23"/>
    <x v="1"/>
    <n v="7"/>
    <s v="DE OSSA TORRES CARLOS ANDRES"/>
    <x v="1"/>
    <x v="3"/>
    <n v="263"/>
    <n v="23.909090909090899"/>
    <n v="298.785977859779"/>
    <s v="1 Descuento (Despachador fernando) "/>
    <n v="143892.9889"/>
    <x v="1"/>
    <n v="14706.25"/>
    <x v="671"/>
    <x v="0"/>
    <m/>
  </r>
  <r>
    <d v="2023-06-06T00:50:24"/>
    <x v="9"/>
    <n v="8"/>
    <s v="VACA FIERRO ROBINSON"/>
    <x v="3"/>
    <x v="3"/>
    <n v="266"/>
    <n v="26.6"/>
    <n v="271.62361623616198"/>
    <s v="1 Descuento (Jefe de ruta) "/>
    <n v="130811.80809999999"/>
    <x v="1"/>
    <n v="14706.25"/>
    <x v="671"/>
    <x v="0"/>
    <m/>
  </r>
  <r>
    <d v="2023-06-06T00:50:24"/>
    <x v="9"/>
    <n v="9"/>
    <s v="LOPEZ CASTRILLON ANDRES FELIPE"/>
    <x v="3"/>
    <x v="0"/>
    <n v="321"/>
    <n v="32.1"/>
    <n v="271.62361623616198"/>
    <m/>
    <n v="130811.80809999999"/>
    <x v="0"/>
    <n v="14706.25"/>
    <x v="671"/>
    <x v="0"/>
    <m/>
  </r>
  <r>
    <d v="2023-06-06T00:50:24"/>
    <x v="9"/>
    <n v="10"/>
    <s v="LONDOO LOPERA DUVAN ANDRES"/>
    <x v="3"/>
    <x v="0"/>
    <n v="307"/>
    <n v="30.7"/>
    <n v="271.62361623616198"/>
    <m/>
    <n v="130811.80809999999"/>
    <x v="0"/>
    <n v="14706.25"/>
    <x v="671"/>
    <x v="0"/>
    <m/>
  </r>
  <r>
    <d v="2023-06-06T00:50:25"/>
    <x v="9"/>
    <n v="11"/>
    <s v="GUTIERREZ LONDOO MELKIN HERNEY"/>
    <x v="6"/>
    <x v="3"/>
    <n v="227"/>
    <n v="28.375"/>
    <n v="217.29889298892999"/>
    <m/>
    <n v="104649.44650000001"/>
    <x v="0"/>
    <n v="14706.25"/>
    <x v="671"/>
    <x v="0"/>
    <m/>
  </r>
  <r>
    <d v="2023-06-06T00:50:25"/>
    <x v="9"/>
    <n v="14"/>
    <s v="CARVAJAL SALAZAR HECTOR MARINO"/>
    <x v="3"/>
    <x v="0"/>
    <n v="216"/>
    <n v="21.6"/>
    <n v="271.62361623616198"/>
    <m/>
    <n v="130811.80809999999"/>
    <x v="1"/>
    <n v="14706.25"/>
    <x v="671"/>
    <x v="0"/>
    <m/>
  </r>
  <r>
    <d v="2023-06-06T00:50:25"/>
    <x v="9"/>
    <n v="16"/>
    <s v="HURTADO MADRID JUAN ESTEBAN"/>
    <x v="3"/>
    <x v="3"/>
    <n v="247"/>
    <n v="24.7"/>
    <n v="271.62361623616198"/>
    <m/>
    <n v="130811.80809999999"/>
    <x v="0"/>
    <n v="14706.25"/>
    <x v="671"/>
    <x v="0"/>
    <m/>
  </r>
  <r>
    <d v="2023-06-06T00:50:25"/>
    <x v="9"/>
    <n v="19"/>
    <s v="BERMUDEZ HERNAN"/>
    <x v="3"/>
    <x v="3"/>
    <n v="256"/>
    <n v="25.6"/>
    <n v="271.62361623616198"/>
    <m/>
    <n v="130811.80809999999"/>
    <x v="0"/>
    <n v="14706.25"/>
    <x v="671"/>
    <x v="0"/>
    <m/>
  </r>
  <r>
    <d v="2023-06-06T00:50:26"/>
    <x v="9"/>
    <n v="20"/>
    <s v="LONDOO CADAVID DAVID SANTIAGO"/>
    <x v="3"/>
    <x v="3"/>
    <n v="266"/>
    <n v="26.6"/>
    <n v="271.62361623616198"/>
    <m/>
    <n v="130811.80809999999"/>
    <x v="0"/>
    <n v="14706.25"/>
    <x v="671"/>
    <x v="0"/>
    <m/>
  </r>
  <r>
    <d v="2023-06-06T00:50:26"/>
    <x v="1"/>
    <n v="21"/>
    <s v="MORALES CASTAEDA JONNY EDISON"/>
    <x v="1"/>
    <x v="0"/>
    <n v="293"/>
    <n v="26.636363636363601"/>
    <n v="298.785977859779"/>
    <m/>
    <n v="143892.9889"/>
    <x v="0"/>
    <n v="14706.25"/>
    <x v="671"/>
    <x v="0"/>
    <m/>
  </r>
  <r>
    <d v="2023-06-06T00:50:26"/>
    <x v="1"/>
    <n v="22"/>
    <s v="QUIRAMA CASTAEDA JHON JADER"/>
    <x v="6"/>
    <x v="1"/>
    <n v="276"/>
    <n v="34.5"/>
    <n v="217.29889298892999"/>
    <m/>
    <n v="104649.44650000001"/>
    <x v="1"/>
    <n v="14706.25"/>
    <x v="671"/>
    <x v="0"/>
    <m/>
  </r>
  <r>
    <d v="2023-06-06T00:50:27"/>
    <x v="1"/>
    <n v="23"/>
    <s v="BERRIO DALIVIER"/>
    <x v="3"/>
    <x v="0"/>
    <n v="288"/>
    <n v="28.8"/>
    <n v="271.62361623616198"/>
    <s v="2 Descuentos (Jefe de ruta y conduct) "/>
    <n v="130811.80809999999"/>
    <x v="2"/>
    <n v="14706.25"/>
    <x v="671"/>
    <x v="0"/>
    <m/>
  </r>
  <r>
    <d v="2023-06-06T00:50:27"/>
    <x v="1"/>
    <n v="24"/>
    <s v="GALEANO LEIDER"/>
    <x v="3"/>
    <x v="0"/>
    <n v="276"/>
    <n v="27.6"/>
    <n v="271.62361623616198"/>
    <m/>
    <n v="130811.80809999999"/>
    <x v="0"/>
    <n v="14706.25"/>
    <x v="671"/>
    <x v="0"/>
    <m/>
  </r>
  <r>
    <d v="2023-06-06T00:50:27"/>
    <x v="1"/>
    <n v="25"/>
    <s v="CIRO ALEXANDER"/>
    <x v="3"/>
    <x v="0"/>
    <n v="366"/>
    <n v="36.6"/>
    <n v="271.62361623616198"/>
    <m/>
    <n v="130811.80809999999"/>
    <x v="1"/>
    <n v="14706.25"/>
    <x v="671"/>
    <x v="0"/>
    <m/>
  </r>
  <r>
    <d v="2023-06-06T00:50:27"/>
    <x v="1"/>
    <n v="26"/>
    <s v="CIRO MARIN RODRIGO ALBERTO"/>
    <x v="3"/>
    <x v="0"/>
    <n v="247"/>
    <n v="24.7"/>
    <n v="271.62361623616198"/>
    <m/>
    <n v="130811.80809999999"/>
    <x v="0"/>
    <n v="14706.25"/>
    <x v="671"/>
    <x v="0"/>
    <m/>
  </r>
  <r>
    <d v="2023-06-06T00:50:28"/>
    <x v="1"/>
    <n v="27"/>
    <s v="DURANGO DAVID JOSE"/>
    <x v="3"/>
    <x v="0"/>
    <n v="268"/>
    <n v="26.8"/>
    <n v="271.62361623616198"/>
    <s v="1 Descuento (Jefe de ruta) "/>
    <n v="130811.80809999999"/>
    <x v="0"/>
    <n v="14706.25"/>
    <x v="671"/>
    <x v="0"/>
    <m/>
  </r>
  <r>
    <d v="2023-06-06T00:50:28"/>
    <x v="1"/>
    <n v="28"/>
    <s v="JIMENEZ HURTADO CARLOS ESTIVEN"/>
    <x v="4"/>
    <x v="0"/>
    <n v="198"/>
    <n v="28.285714285714299"/>
    <n v="190.136531365314"/>
    <m/>
    <n v="91568.265700000004"/>
    <x v="0"/>
    <n v="14706.25"/>
    <x v="671"/>
    <x v="0"/>
    <m/>
  </r>
  <r>
    <d v="2023-06-06T00:50:28"/>
    <x v="1"/>
    <n v="29"/>
    <s v="BARRANTES GALLEGO DANIEL CAMILO"/>
    <x v="0"/>
    <x v="0"/>
    <n v="292"/>
    <n v="32.4444444444444"/>
    <n v="244.46125461254601"/>
    <s v="1 Descuento (Jefe de ruta) "/>
    <n v="117730.62729999999"/>
    <x v="0"/>
    <n v="14706.25"/>
    <x v="671"/>
    <x v="0"/>
    <m/>
  </r>
  <r>
    <d v="2023-06-06T00:50:29"/>
    <x v="9"/>
    <n v="31"/>
    <s v="DURANGO PAEZ GILDARDO"/>
    <x v="11"/>
    <x v="0"/>
    <n v="60"/>
    <n v="24"/>
    <n v="67.905904059040594"/>
    <m/>
    <n v="32702.952000000001"/>
    <x v="0"/>
    <n v="14706.25"/>
    <x v="671"/>
    <x v="0"/>
    <m/>
  </r>
  <r>
    <d v="2023-06-06T00:50:29"/>
    <x v="9"/>
    <n v="32"/>
    <s v="JIMENEZ HURTADO CARLOS ESTIVEN"/>
    <x v="5"/>
    <x v="1"/>
    <n v="17"/>
    <n v="17"/>
    <n v="27.162361623616199"/>
    <m/>
    <n v="13081.1808"/>
    <x v="0"/>
    <n v="14706.25"/>
    <x v="671"/>
    <x v="0"/>
    <m/>
  </r>
  <r>
    <d v="2023-06-06T00:50:29"/>
    <x v="9"/>
    <n v="34"/>
    <s v="MONTOYA OSPINA GILBERTO ANTONIO"/>
    <x v="1"/>
    <x v="0"/>
    <n v="312"/>
    <n v="28.363636363636399"/>
    <n v="298.785977859779"/>
    <m/>
    <n v="143892.9889"/>
    <x v="0"/>
    <n v="14706.25"/>
    <x v="671"/>
    <x v="0"/>
    <m/>
  </r>
  <r>
    <d v="2023-06-06T00:50:29"/>
    <x v="9"/>
    <n v="35"/>
    <s v="VASQUEZ GARCIA ISMAEL DAVID"/>
    <x v="6"/>
    <x v="0"/>
    <n v="194"/>
    <n v="24.25"/>
    <n v="217.29889298892999"/>
    <s v="15 Descuentos (Transbordo) "/>
    <n v="104649.44650000001"/>
    <x v="1"/>
    <n v="14706.25"/>
    <x v="671"/>
    <x v="0"/>
    <m/>
  </r>
  <r>
    <d v="2023-06-06T00:50:30"/>
    <x v="9"/>
    <n v="36"/>
    <s v="MARTINEZ CHAVERRA LUIS NORBERTO"/>
    <x v="3"/>
    <x v="0"/>
    <n v="272"/>
    <n v="27.2"/>
    <n v="271.62361623616198"/>
    <m/>
    <n v="130811.80809999999"/>
    <x v="0"/>
    <n v="14706.25"/>
    <x v="671"/>
    <x v="0"/>
    <m/>
  </r>
  <r>
    <d v="2023-06-06T00:50:30"/>
    <x v="9"/>
    <n v="37"/>
    <s v="GRISALES VILLA DEIBY ALEJANDRO"/>
    <x v="10"/>
    <x v="0"/>
    <n v="125"/>
    <n v="31.25"/>
    <n v="108.649446494465"/>
    <m/>
    <n v="52324.7232"/>
    <x v="1"/>
    <n v="14706.25"/>
    <x v="671"/>
    <x v="0"/>
    <m/>
  </r>
  <r>
    <d v="2023-06-06T00:50:30"/>
    <x v="9"/>
    <n v="39"/>
    <s v="ORTEGA ARROYAVE JUAN PABLO"/>
    <x v="6"/>
    <x v="0"/>
    <n v="189"/>
    <n v="23.625"/>
    <n v="217.29889298892999"/>
    <s v="1 Descuento (Despachador fernando) "/>
    <n v="104649.44650000001"/>
    <x v="0"/>
    <n v="14706.25"/>
    <x v="671"/>
    <x v="0"/>
    <m/>
  </r>
  <r>
    <d v="2023-06-06T00:50:31"/>
    <x v="9"/>
    <n v="40"/>
    <s v="OCAMPO OCAMPO ANTONIO JOSE"/>
    <x v="3"/>
    <x v="0"/>
    <n v="231"/>
    <n v="23.1"/>
    <n v="271.62361623616198"/>
    <m/>
    <n v="130811.80809999999"/>
    <x v="0"/>
    <n v="14706.25"/>
    <x v="671"/>
    <x v="0"/>
    <m/>
  </r>
  <r>
    <d v="2023-06-07T01:15:23"/>
    <x v="9"/>
    <n v="2"/>
    <s v="GRAJALES JORGE HERNAN"/>
    <x v="9"/>
    <x v="0"/>
    <n v="324"/>
    <n v="27"/>
    <n v="308.34965034965001"/>
    <m/>
    <n v="148174.82519999999"/>
    <x v="1"/>
    <n v="14665.625"/>
    <x v="672"/>
    <x v="0"/>
    <m/>
  </r>
  <r>
    <d v="2023-06-07T01:15:23"/>
    <x v="9"/>
    <n v="3"/>
    <s v="CANO JIMENEZ ESNEIDER"/>
    <x v="1"/>
    <x v="0"/>
    <n v="270"/>
    <n v="24.545454545454501"/>
    <n v="282.65384615384602"/>
    <m/>
    <n v="135826.92310000001"/>
    <x v="0"/>
    <n v="14665.625"/>
    <x v="672"/>
    <x v="0"/>
    <m/>
  </r>
  <r>
    <d v="2023-06-07T01:15:23"/>
    <x v="9"/>
    <n v="4"/>
    <s v="PUERTA BOJANERO JUAN CARLOS"/>
    <x v="0"/>
    <x v="0"/>
    <n v="257"/>
    <n v="28.5555555555556"/>
    <n v="231.26223776223799"/>
    <m/>
    <n v="111131.1189"/>
    <x v="0"/>
    <n v="14665.625"/>
    <x v="672"/>
    <x v="0"/>
    <m/>
  </r>
  <r>
    <d v="2023-06-07T01:15:24"/>
    <x v="9"/>
    <n v="5"/>
    <s v="BERRIO POSADA ANGELA"/>
    <x v="6"/>
    <x v="0"/>
    <n v="190"/>
    <n v="25.3333333333333"/>
    <n v="192.71853146853101"/>
    <m/>
    <n v="92609.265700000004"/>
    <x v="1"/>
    <n v="14665.625"/>
    <x v="672"/>
    <x v="0"/>
    <m/>
  </r>
  <r>
    <d v="2023-06-07T01:15:24"/>
    <x v="9"/>
    <n v="6"/>
    <s v="JIMENEZ HERNANDEZ ESTEBAN CAMILO"/>
    <x v="3"/>
    <x v="0"/>
    <n v="223"/>
    <n v="22.3"/>
    <n v="256.95804195804197"/>
    <m/>
    <n v="123479.02099999999"/>
    <x v="0"/>
    <n v="14665.625"/>
    <x v="672"/>
    <x v="0"/>
    <m/>
  </r>
  <r>
    <d v="2023-06-07T01:15:24"/>
    <x v="9"/>
    <n v="7"/>
    <s v="DE OSSA TORRES CARLOS ANDRES"/>
    <x v="4"/>
    <x v="0"/>
    <n v="190"/>
    <n v="27.1428571428571"/>
    <n v="179.87062937062899"/>
    <s v="1 Descuento (jefe de ruta) "/>
    <n v="86435.314700000003"/>
    <x v="1"/>
    <n v="14665.625"/>
    <x v="672"/>
    <x v="0"/>
    <m/>
  </r>
  <r>
    <d v="2023-06-07T01:15:25"/>
    <x v="9"/>
    <n v="8"/>
    <s v="VACA FIERRO ROBINSON"/>
    <x v="6"/>
    <x v="0"/>
    <n v="244"/>
    <n v="32.533333333333303"/>
    <n v="192.71853146853101"/>
    <m/>
    <n v="92609.265700000004"/>
    <x v="1"/>
    <n v="14665.625"/>
    <x v="672"/>
    <x v="0"/>
    <m/>
  </r>
  <r>
    <d v="2023-06-07T01:15:25"/>
    <x v="9"/>
    <n v="9"/>
    <s v="LOPEZ CASTRILLON ANDRES FELIPE"/>
    <x v="1"/>
    <x v="0"/>
    <n v="270"/>
    <n v="24.545454545454501"/>
    <n v="282.65384615384602"/>
    <m/>
    <n v="135826.92310000001"/>
    <x v="0"/>
    <n v="14665.625"/>
    <x v="672"/>
    <x v="0"/>
    <m/>
  </r>
  <r>
    <d v="2023-06-07T01:15:25"/>
    <x v="1"/>
    <n v="10"/>
    <s v="PIEDRAHITA MADRID SANTIAGO"/>
    <x v="4"/>
    <x v="0"/>
    <n v="155"/>
    <n v="22.1428571428571"/>
    <n v="179.87062937062899"/>
    <m/>
    <n v="86435.314700000003"/>
    <x v="0"/>
    <n v="14665.625"/>
    <x v="672"/>
    <x v="0"/>
    <m/>
  </r>
  <r>
    <d v="2023-06-07T01:15:26"/>
    <x v="1"/>
    <n v="11"/>
    <s v="GUTIERREZ LONDOO MELKIN HERNEY"/>
    <x v="1"/>
    <x v="0"/>
    <n v="297"/>
    <n v="27"/>
    <n v="282.65384615384602"/>
    <m/>
    <n v="135826.92310000001"/>
    <x v="0"/>
    <n v="14665.625"/>
    <x v="672"/>
    <x v="0"/>
    <m/>
  </r>
  <r>
    <d v="2023-06-07T01:15:26"/>
    <x v="1"/>
    <n v="14"/>
    <s v="BARRANTES GALLEGO DANIEL CAMILO"/>
    <x v="9"/>
    <x v="0"/>
    <n v="370"/>
    <n v="30.8333333333333"/>
    <n v="308.34965034965001"/>
    <s v="HECTOR CARVAJAL Realiz 4 viajes donde moviliz 147 Usuarios, 2 Descuentos (Conduct y despachador fernando)  "/>
    <n v="148174.82519999999"/>
    <x v="1"/>
    <n v="14665.625"/>
    <x v="672"/>
    <x v="0"/>
    <m/>
  </r>
  <r>
    <d v="2023-06-07T01:15:26"/>
    <x v="1"/>
    <n v="16"/>
    <s v="HURTADO MADRID JUAN ESTEBAN"/>
    <x v="1"/>
    <x v="0"/>
    <n v="272"/>
    <n v="24.727272727272702"/>
    <n v="282.65384615384602"/>
    <m/>
    <n v="135826.92310000001"/>
    <x v="0"/>
    <n v="14665.625"/>
    <x v="672"/>
    <x v="0"/>
    <m/>
  </r>
  <r>
    <d v="2023-06-07T01:15:26"/>
    <x v="1"/>
    <n v="18"/>
    <s v="RENDON VIANA HUMBERTO DE JESUS"/>
    <x v="1"/>
    <x v="0"/>
    <n v="308"/>
    <n v="28"/>
    <n v="282.65384615384602"/>
    <m/>
    <n v="135826.92310000001"/>
    <x v="0"/>
    <n v="14665.625"/>
    <x v="672"/>
    <x v="0"/>
    <m/>
  </r>
  <r>
    <d v="2023-06-07T01:15:27"/>
    <x v="1"/>
    <n v="20"/>
    <s v="LONDOO CADAVID DAVID SANTIAGO"/>
    <x v="11"/>
    <x v="0"/>
    <n v="42"/>
    <n v="28"/>
    <n v="38.5437062937063"/>
    <m/>
    <n v="18521.8531"/>
    <x v="0"/>
    <n v="14665.625"/>
    <x v="672"/>
    <x v="0"/>
    <m/>
  </r>
  <r>
    <d v="2023-06-07T01:15:28"/>
    <x v="9"/>
    <n v="21"/>
    <s v="MONSALVE OCAMPO EDISON GUSTAVO"/>
    <x v="3"/>
    <x v="0"/>
    <n v="195"/>
    <n v="19.5"/>
    <n v="256.95804195804197"/>
    <m/>
    <n v="123479.02099999999"/>
    <x v="0"/>
    <n v="14665.625"/>
    <x v="672"/>
    <x v="0"/>
    <m/>
  </r>
  <r>
    <d v="2023-06-07T01:15:28"/>
    <x v="9"/>
    <n v="22"/>
    <s v="LONDOO LOPERA DUVAN ANDRES"/>
    <x v="0"/>
    <x v="0"/>
    <n v="243"/>
    <n v="27"/>
    <n v="231.26223776223799"/>
    <m/>
    <n v="111131.1189"/>
    <x v="1"/>
    <n v="14665.625"/>
    <x v="672"/>
    <x v="0"/>
    <m/>
  </r>
  <r>
    <d v="2023-06-07T01:15:29"/>
    <x v="9"/>
    <n v="23"/>
    <s v="BERRIO DALIVIER"/>
    <x v="0"/>
    <x v="0"/>
    <n v="216"/>
    <n v="24"/>
    <n v="231.26223776223799"/>
    <s v="2 Descuentos (Incidente electrico) "/>
    <n v="111131.1189"/>
    <x v="2"/>
    <n v="14665.625"/>
    <x v="672"/>
    <x v="0"/>
    <m/>
  </r>
  <r>
    <d v="2023-06-07T01:15:29"/>
    <x v="9"/>
    <n v="25"/>
    <s v="JIMENEZ HURTADO CARLOS ESTIVEN"/>
    <x v="0"/>
    <x v="0"/>
    <n v="258"/>
    <n v="28.6666666666667"/>
    <n v="231.26223776223799"/>
    <s v="1 Descuento (Despachador fernando) "/>
    <n v="111131.1189"/>
    <x v="1"/>
    <n v="14665.625"/>
    <x v="672"/>
    <x v="0"/>
    <m/>
  </r>
  <r>
    <d v="2023-06-07T01:15:30"/>
    <x v="9"/>
    <n v="26"/>
    <s v="ESPINOZA CHAVARRIA GUILLERMO LEON"/>
    <x v="0"/>
    <x v="0"/>
    <n v="224"/>
    <n v="24.8888888888889"/>
    <n v="231.26223776223799"/>
    <m/>
    <n v="111131.1189"/>
    <x v="0"/>
    <n v="14665.625"/>
    <x v="672"/>
    <x v="0"/>
    <m/>
  </r>
  <r>
    <d v="2023-06-07T01:15:30"/>
    <x v="9"/>
    <n v="27"/>
    <s v="GRISALES VILLA JUAN DAVID"/>
    <x v="9"/>
    <x v="0"/>
    <n v="313"/>
    <n v="26.0833333333333"/>
    <n v="308.34965034965001"/>
    <m/>
    <n v="148174.82519999999"/>
    <x v="0"/>
    <n v="14665.625"/>
    <x v="672"/>
    <x v="0"/>
    <m/>
  </r>
  <r>
    <d v="2023-06-07T01:15:31"/>
    <x v="9"/>
    <n v="28"/>
    <s v="RIVERA ANGEL"/>
    <x v="3"/>
    <x v="0"/>
    <n v="297"/>
    <n v="29.7"/>
    <n v="256.95804195804197"/>
    <m/>
    <n v="123479.02099999999"/>
    <x v="0"/>
    <n v="14665.625"/>
    <x v="672"/>
    <x v="0"/>
    <m/>
  </r>
  <r>
    <d v="2023-06-07T01:15:32"/>
    <x v="9"/>
    <n v="29"/>
    <s v="VERENZUELA MARTINEZ ALEXANDER"/>
    <x v="6"/>
    <x v="0"/>
    <n v="226"/>
    <n v="28.25"/>
    <n v="205.566433566434"/>
    <m/>
    <n v="98783.216799999995"/>
    <x v="0"/>
    <n v="14665.625"/>
    <x v="672"/>
    <x v="0"/>
    <m/>
  </r>
  <r>
    <d v="2023-06-07T01:15:32"/>
    <x v="1"/>
    <n v="31"/>
    <s v="DURANGO PAEZ GILDARDO"/>
    <x v="2"/>
    <x v="0"/>
    <n v="115"/>
    <n v="19.1666666666667"/>
    <n v="154.174825174825"/>
    <m/>
    <n v="74087.412599999996"/>
    <x v="0"/>
    <n v="14665.625"/>
    <x v="672"/>
    <x v="0"/>
    <m/>
  </r>
  <r>
    <d v="2023-06-07T01:15:33"/>
    <x v="1"/>
    <n v="33"/>
    <s v="USUGA LONDOO CAMILO ANDRES"/>
    <x v="1"/>
    <x v="0"/>
    <n v="245"/>
    <n v="22.272727272727298"/>
    <n v="282.65384615384602"/>
    <m/>
    <n v="135826.92310000001"/>
    <x v="0"/>
    <n v="14665.625"/>
    <x v="672"/>
    <x v="0"/>
    <m/>
  </r>
  <r>
    <d v="2023-06-07T01:15:33"/>
    <x v="1"/>
    <n v="34"/>
    <s v="MONTOYA OSPINA GILBERTO ANTONIO"/>
    <x v="1"/>
    <x v="0"/>
    <n v="298"/>
    <n v="27.090909090909101"/>
    <n v="282.65384615384602"/>
    <s v="1 Descuento (jefe de ruta) "/>
    <n v="135826.92310000001"/>
    <x v="0"/>
    <n v="14665.625"/>
    <x v="672"/>
    <x v="0"/>
    <m/>
  </r>
  <r>
    <d v="2023-06-07T01:15:34"/>
    <x v="1"/>
    <n v="35"/>
    <s v="VASQUEZ GARCIA ISMAEL DAVID"/>
    <x v="10"/>
    <x v="0"/>
    <n v="128"/>
    <n v="36.571428571428598"/>
    <n v="89.935314685314694"/>
    <m/>
    <n v="43217.657299999999"/>
    <x v="1"/>
    <n v="14665.625"/>
    <x v="672"/>
    <x v="0"/>
    <m/>
  </r>
  <r>
    <d v="2023-06-07T01:15:35"/>
    <x v="1"/>
    <n v="36"/>
    <s v="MARTINEZ CHAVERRA LUIS NORBERTO"/>
    <x v="1"/>
    <x v="0"/>
    <n v="291"/>
    <n v="26.454545454545499"/>
    <n v="282.65384615384602"/>
    <m/>
    <n v="135826.92310000001"/>
    <x v="0"/>
    <n v="14665.625"/>
    <x v="672"/>
    <x v="0"/>
    <m/>
  </r>
  <r>
    <d v="2023-06-07T01:15:35"/>
    <x v="1"/>
    <n v="37"/>
    <s v="GRISALES VILLA DEIBY ALEJANDRO"/>
    <x v="3"/>
    <x v="0"/>
    <n v="231"/>
    <n v="23.1"/>
    <n v="256.95804195804197"/>
    <s v="3 Descuentos (Jefe de ruta, propietario y conduct) "/>
    <n v="123479.02099999999"/>
    <x v="1"/>
    <n v="14665.625"/>
    <x v="672"/>
    <x v="0"/>
    <m/>
  </r>
  <r>
    <d v="2023-06-07T01:15:35"/>
    <x v="1"/>
    <n v="39"/>
    <s v="ORTEGA ARROYAVE JUAN PABLO"/>
    <x v="0"/>
    <x v="0"/>
    <n v="185"/>
    <n v="20.5555555555556"/>
    <n v="231.26223776223799"/>
    <s v="2 Descuentos (Propietario) "/>
    <n v="111131.1189"/>
    <x v="0"/>
    <n v="14665.625"/>
    <x v="672"/>
    <x v="0"/>
    <m/>
  </r>
  <r>
    <d v="2023-06-07T01:15:36"/>
    <x v="1"/>
    <n v="40"/>
    <s v="TABORDA ROJAS DIEGO ALEJANDRO"/>
    <x v="3"/>
    <x v="0"/>
    <n v="210"/>
    <n v="21"/>
    <n v="256.95804195804197"/>
    <s v="1 Descuento (Conduct) "/>
    <n v="123479.02099999999"/>
    <x v="0"/>
    <n v="14665.625"/>
    <x v="672"/>
    <x v="0"/>
    <m/>
  </r>
  <r>
    <d v="2023-06-07T01:15:36"/>
    <x v="1"/>
    <n v="41"/>
    <s v="GARCIA DAVID WILSON ALBERTO"/>
    <x v="3"/>
    <x v="0"/>
    <n v="262"/>
    <n v="26.2"/>
    <n v="256.95804195804197"/>
    <m/>
    <n v="123479.02099999999"/>
    <x v="1"/>
    <n v="14665.625"/>
    <x v="672"/>
    <x v="0"/>
    <m/>
  </r>
  <r>
    <d v="2023-06-08T01:21:38"/>
    <x v="1"/>
    <n v="2"/>
    <s v="GRAJALES JORGE HERNAN"/>
    <x v="6"/>
    <x v="0"/>
    <n v="180"/>
    <n v="22.5"/>
    <n v="195.16805324459199"/>
    <m/>
    <n v="93584.026599999997"/>
    <x v="1"/>
    <n v="13794.4444"/>
    <x v="673"/>
    <x v="0"/>
    <m/>
  </r>
  <r>
    <d v="2023-06-08T01:21:39"/>
    <x v="1"/>
    <n v="3"/>
    <s v="CANO JIMENEZ ESNEIDER"/>
    <x v="1"/>
    <x v="0"/>
    <n v="224"/>
    <n v="20.363636363636399"/>
    <n v="268.35607321131403"/>
    <m/>
    <n v="128678.03660000001"/>
    <x v="0"/>
    <n v="13794.4444"/>
    <x v="673"/>
    <x v="0"/>
    <m/>
  </r>
  <r>
    <d v="2023-06-08T01:21:39"/>
    <x v="1"/>
    <n v="4"/>
    <s v="PUERTA BOJANERO JUAN CARLOS"/>
    <x v="6"/>
    <x v="0"/>
    <n v="173"/>
    <n v="21.625"/>
    <n v="195.16805324459199"/>
    <s v="4 Descuentos (Jefe de ruta y Despachador fernando)"/>
    <n v="93584.026599999997"/>
    <x v="0"/>
    <n v="13794.4444"/>
    <x v="673"/>
    <x v="0"/>
    <m/>
  </r>
  <r>
    <d v="2023-06-08T01:21:39"/>
    <x v="1"/>
    <n v="5"/>
    <s v="BERRIO POSADA ANGELA"/>
    <x v="0"/>
    <x v="3"/>
    <n v="276"/>
    <n v="30.6666666666667"/>
    <n v="219.564059900166"/>
    <m/>
    <n v="105282.03"/>
    <x v="1"/>
    <n v="13794.4444"/>
    <x v="673"/>
    <x v="0"/>
    <m/>
  </r>
  <r>
    <d v="2023-06-08T01:21:40"/>
    <x v="1"/>
    <n v="6"/>
    <s v="JIMENEZ HERNANDEZ ESTEBAN CAMILO"/>
    <x v="6"/>
    <x v="0"/>
    <n v="185"/>
    <n v="23.125"/>
    <n v="195.16805324459199"/>
    <m/>
    <n v="93584.026599999997"/>
    <x v="0"/>
    <n v="13794.4444"/>
    <x v="673"/>
    <x v="0"/>
    <m/>
  </r>
  <r>
    <d v="2023-06-08T01:21:40"/>
    <x v="1"/>
    <n v="7"/>
    <s v="DE OSSA TORRES CARLOS ANDRES"/>
    <x v="2"/>
    <x v="0"/>
    <n v="162"/>
    <n v="27"/>
    <n v="146.37603993344399"/>
    <s v="2 Descuentos (Usuarios desubicados) "/>
    <n v="70188.02"/>
    <x v="1"/>
    <n v="13794.4444"/>
    <x v="673"/>
    <x v="0"/>
    <m/>
  </r>
  <r>
    <d v="2023-06-08T01:21:40"/>
    <x v="1"/>
    <n v="8"/>
    <s v="VACA FIERRO ROBINSON"/>
    <x v="3"/>
    <x v="0"/>
    <n v="234"/>
    <n v="23.4"/>
    <n v="243.96006655574001"/>
    <m/>
    <n v="116980.0333"/>
    <x v="1"/>
    <n v="13794.4444"/>
    <x v="673"/>
    <x v="0"/>
    <m/>
  </r>
  <r>
    <d v="2023-06-08T01:21:41"/>
    <x v="1"/>
    <n v="9"/>
    <s v="LOPEZ CASTRILLON ANDRES FELIPE"/>
    <x v="0"/>
    <x v="0"/>
    <n v="190"/>
    <n v="21.1111111111111"/>
    <n v="219.564059900166"/>
    <s v="1 Descuento (Despachador fernando) "/>
    <n v="105282.03"/>
    <x v="0"/>
    <n v="13794.4444"/>
    <x v="673"/>
    <x v="0"/>
    <m/>
  </r>
  <r>
    <d v="2023-06-08T01:21:42"/>
    <x v="1"/>
    <n v="10"/>
    <s v="PATIO MARIVEL"/>
    <x v="6"/>
    <x v="0"/>
    <n v="205"/>
    <n v="25.625"/>
    <n v="195.16805324459199"/>
    <m/>
    <n v="93584.026599999997"/>
    <x v="0"/>
    <n v="13794.4444"/>
    <x v="673"/>
    <x v="0"/>
    <m/>
  </r>
  <r>
    <d v="2023-06-08T01:21:42"/>
    <x v="9"/>
    <n v="11"/>
    <s v="GUTIERREZ LONDOO MELKIN HERNEY"/>
    <x v="2"/>
    <x v="0"/>
    <n v="169"/>
    <n v="28.1666666666667"/>
    <n v="146.37603993344399"/>
    <s v="1 Descuento (Despachador)"/>
    <n v="70188.02"/>
    <x v="0"/>
    <n v="13794.4444"/>
    <x v="673"/>
    <x v="0"/>
    <m/>
  </r>
  <r>
    <d v="2023-06-08T01:21:42"/>
    <x v="9"/>
    <n v="12"/>
    <s v="MORALES CASTAEDA JONNY EDISON"/>
    <x v="6"/>
    <x v="0"/>
    <n v="238"/>
    <n v="29.75"/>
    <n v="195.16805324459199"/>
    <m/>
    <n v="93584.026599999997"/>
    <x v="0"/>
    <n v="13794.4444"/>
    <x v="673"/>
    <x v="0"/>
    <m/>
  </r>
  <r>
    <d v="2023-06-08T01:21:43"/>
    <x v="9"/>
    <n v="14"/>
    <s v="CARVAJAL SALAZAR HECTOR MARINO"/>
    <x v="1"/>
    <x v="0"/>
    <n v="277"/>
    <n v="25.181818181818201"/>
    <n v="268.35607321131403"/>
    <s v="1 Descuento (Transbordo), DANIEL BARRANTES Realiz 6 viajes donde moviliz 150 Usuarios "/>
    <n v="128678.03660000001"/>
    <x v="1"/>
    <n v="13794.4444"/>
    <x v="673"/>
    <x v="0"/>
    <m/>
  </r>
  <r>
    <d v="2023-06-08T01:21:43"/>
    <x v="9"/>
    <n v="16"/>
    <s v="HURTADO MADRID JUAN ESTEBAN"/>
    <x v="0"/>
    <x v="3"/>
    <n v="219"/>
    <n v="24.3333333333333"/>
    <n v="219.564059900166"/>
    <m/>
    <n v="105282.03"/>
    <x v="0"/>
    <n v="13794.4444"/>
    <x v="673"/>
    <x v="0"/>
    <m/>
  </r>
  <r>
    <d v="2023-06-08T01:21:43"/>
    <x v="9"/>
    <n v="18"/>
    <s v="RENDON VIANA HUMBERTO DE JESUS"/>
    <x v="0"/>
    <x v="0"/>
    <n v="232"/>
    <n v="25.7777777777778"/>
    <n v="219.564059900166"/>
    <m/>
    <n v="105282.03"/>
    <x v="0"/>
    <n v="13794.4444"/>
    <x v="673"/>
    <x v="0"/>
    <m/>
  </r>
  <r>
    <d v="2023-06-08T01:21:44"/>
    <x v="9"/>
    <n v="20"/>
    <s v="LONDOO CADAVID DAVID SANTIAGO"/>
    <x v="10"/>
    <x v="0"/>
    <n v="110"/>
    <n v="27.5"/>
    <n v="97.584026622296193"/>
    <m/>
    <n v="46792.013299999999"/>
    <x v="0"/>
    <n v="13794.4444"/>
    <x v="673"/>
    <x v="0"/>
    <m/>
  </r>
  <r>
    <d v="2023-06-08T01:21:44"/>
    <x v="1"/>
    <n v="21"/>
    <s v="MONSALVE OCAMPO EDISON GUSTAVO"/>
    <x v="0"/>
    <x v="0"/>
    <n v="199"/>
    <n v="22.1111111111111"/>
    <n v="219.564059900166"/>
    <m/>
    <n v="105282.03"/>
    <x v="0"/>
    <n v="13794.4444"/>
    <x v="673"/>
    <x v="0"/>
    <m/>
  </r>
  <r>
    <d v="2023-06-08T01:21:44"/>
    <x v="1"/>
    <n v="22"/>
    <s v="LONDOO LOPERA DUVAN ANDRES"/>
    <x v="0"/>
    <x v="0"/>
    <n v="222"/>
    <n v="24.6666666666667"/>
    <n v="219.564059900166"/>
    <m/>
    <n v="105282.03"/>
    <x v="1"/>
    <n v="13794.4444"/>
    <x v="673"/>
    <x v="0"/>
    <m/>
  </r>
  <r>
    <d v="2023-06-08T01:21:45"/>
    <x v="1"/>
    <n v="23"/>
    <s v="ORTEGA ARROYAVE JUAN PABLO"/>
    <x v="4"/>
    <x v="0"/>
    <n v="164"/>
    <n v="23.428571428571399"/>
    <n v="170.772046589018"/>
    <m/>
    <n v="81886.023300000001"/>
    <x v="2"/>
    <n v="13794.4444"/>
    <x v="673"/>
    <x v="0"/>
    <m/>
  </r>
  <r>
    <d v="2023-06-08T01:21:45"/>
    <x v="1"/>
    <n v="24"/>
    <s v="GALEANO LEIDER"/>
    <x v="0"/>
    <x v="0"/>
    <n v="220"/>
    <n v="24.4444444444444"/>
    <n v="219.564059900166"/>
    <m/>
    <n v="105282.03"/>
    <x v="0"/>
    <n v="13794.4444"/>
    <x v="673"/>
    <x v="0"/>
    <m/>
  </r>
  <r>
    <d v="2023-06-08T01:21:45"/>
    <x v="1"/>
    <n v="25"/>
    <s v="CIRO ALEXANDER"/>
    <x v="6"/>
    <x v="0"/>
    <n v="244"/>
    <n v="30.5"/>
    <n v="195.16805324459199"/>
    <m/>
    <n v="93584.026599999997"/>
    <x v="1"/>
    <n v="13794.4444"/>
    <x v="673"/>
    <x v="0"/>
    <m/>
  </r>
  <r>
    <d v="2023-06-08T01:21:46"/>
    <x v="1"/>
    <n v="26"/>
    <s v="ESPINOZA CHAVARRIA GUILLERMO LEON"/>
    <x v="2"/>
    <x v="0"/>
    <n v="122"/>
    <n v="20.3333333333333"/>
    <n v="146.37603993344399"/>
    <m/>
    <n v="70188.02"/>
    <x v="0"/>
    <n v="13794.4444"/>
    <x v="673"/>
    <x v="0"/>
    <m/>
  </r>
  <r>
    <d v="2023-06-08T01:21:46"/>
    <x v="1"/>
    <n v="27"/>
    <s v="GRISALES VILLA JUAN DAVID"/>
    <x v="1"/>
    <x v="0"/>
    <n v="321"/>
    <n v="29.181818181818201"/>
    <n v="268.35607321131403"/>
    <m/>
    <n v="128678.03660000001"/>
    <x v="0"/>
    <n v="13794.4444"/>
    <x v="673"/>
    <x v="0"/>
    <m/>
  </r>
  <r>
    <d v="2023-06-08T01:21:46"/>
    <x v="1"/>
    <n v="28"/>
    <s v="RIVERA ANGEL"/>
    <x v="3"/>
    <x v="0"/>
    <n v="228"/>
    <n v="22.8"/>
    <n v="243.96006655574001"/>
    <m/>
    <n v="116980.0333"/>
    <x v="0"/>
    <n v="13794.4444"/>
    <x v="673"/>
    <x v="0"/>
    <m/>
  </r>
  <r>
    <d v="2023-06-08T01:21:47"/>
    <x v="1"/>
    <n v="29"/>
    <s v="VERENZUELA MARTINEZ ALEXANDER"/>
    <x v="6"/>
    <x v="0"/>
    <n v="160"/>
    <n v="21.3333333333333"/>
    <n v="182.97004991680501"/>
    <s v="3 Descuentos (Propietario y conducts) "/>
    <n v="87735.024999999994"/>
    <x v="0"/>
    <n v="13794.4444"/>
    <x v="673"/>
    <x v="0"/>
    <m/>
  </r>
  <r>
    <d v="2023-06-08T01:21:47"/>
    <x v="9"/>
    <n v="30"/>
    <s v="HINCAPIE GALLEGO YEISON ANDRES"/>
    <x v="0"/>
    <x v="0"/>
    <n v="201"/>
    <n v="22.3333333333333"/>
    <n v="219.564059900166"/>
    <m/>
    <n v="105282.03"/>
    <x v="0"/>
    <n v="13794.4444"/>
    <x v="673"/>
    <x v="0"/>
    <m/>
  </r>
  <r>
    <d v="2023-06-08T01:21:47"/>
    <x v="9"/>
    <n v="31"/>
    <s v="DURANGO PAEZ GILDARDO"/>
    <x v="0"/>
    <x v="0"/>
    <n v="200"/>
    <n v="22.2222222222222"/>
    <n v="219.564059900166"/>
    <m/>
    <n v="105282.03"/>
    <x v="0"/>
    <n v="13794.4444"/>
    <x v="673"/>
    <x v="0"/>
    <m/>
  </r>
  <r>
    <d v="2023-06-08T01:21:48"/>
    <x v="9"/>
    <n v="33"/>
    <s v="USUGA LONDOO CAMILO ANDRES"/>
    <x v="0"/>
    <x v="3"/>
    <n v="204"/>
    <n v="22.6666666666667"/>
    <n v="219.564059900166"/>
    <s v="2 Descuentos (Jefe de ruta y conduct) "/>
    <n v="105282.03"/>
    <x v="0"/>
    <n v="13794.4444"/>
    <x v="673"/>
    <x v="0"/>
    <m/>
  </r>
  <r>
    <d v="2023-06-08T01:21:48"/>
    <x v="9"/>
    <n v="34"/>
    <s v="MONTOYA OSPINA GILBERTO ANTONIO"/>
    <x v="3"/>
    <x v="0"/>
    <n v="262"/>
    <n v="26.2"/>
    <n v="243.96006655574001"/>
    <s v="3 Descuentos (Propietarios y Despachador cristian)"/>
    <n v="116980.0333"/>
    <x v="0"/>
    <n v="13794.4444"/>
    <x v="673"/>
    <x v="0"/>
    <m/>
  </r>
  <r>
    <d v="2023-06-08T01:21:48"/>
    <x v="9"/>
    <n v="35"/>
    <s v="VASQUEZ GARCIA ISMAEL DAVID"/>
    <x v="6"/>
    <x v="0"/>
    <n v="218"/>
    <n v="27.25"/>
    <n v="195.16805324459199"/>
    <m/>
    <n v="93584.026599999997"/>
    <x v="1"/>
    <n v="13794.4444"/>
    <x v="673"/>
    <x v="0"/>
    <m/>
  </r>
  <r>
    <d v="2023-06-08T01:21:49"/>
    <x v="9"/>
    <n v="36"/>
    <s v="MARTINEZ CHAVERRA LUIS NORBERTO"/>
    <x v="0"/>
    <x v="0"/>
    <n v="244"/>
    <n v="27.1111111111111"/>
    <n v="219.564059900166"/>
    <m/>
    <n v="105282.03"/>
    <x v="0"/>
    <n v="13794.4444"/>
    <x v="673"/>
    <x v="0"/>
    <m/>
  </r>
  <r>
    <d v="2023-06-08T01:21:49"/>
    <x v="9"/>
    <n v="37"/>
    <s v="PIEDRAHITA MADRID SANTIAGO"/>
    <x v="6"/>
    <x v="3"/>
    <n v="183"/>
    <n v="22.875"/>
    <n v="195.16805324459199"/>
    <s v="DEIBY GRISALES Realiz 3 viajes donde moviliz 70 Usuarios, 1 Descuento (Despachador cristian) "/>
    <n v="93584.026599999997"/>
    <x v="1"/>
    <n v="13794.4444"/>
    <x v="673"/>
    <x v="0"/>
    <m/>
  </r>
  <r>
    <d v="2023-06-08T01:21:49"/>
    <x v="9"/>
    <n v="38"/>
    <s v="FRANCO BRAVO JHOAN FERNANDO"/>
    <x v="3"/>
    <x v="0"/>
    <n v="245"/>
    <n v="24.5"/>
    <n v="243.96006655574001"/>
    <s v="2 Descuentos (Conduct) "/>
    <n v="116980.0333"/>
    <x v="0"/>
    <n v="13794.4444"/>
    <x v="673"/>
    <x v="0"/>
    <m/>
  </r>
  <r>
    <d v="2023-06-08T01:21:50"/>
    <x v="9"/>
    <n v="39"/>
    <s v="TABORDA LEIDY"/>
    <x v="6"/>
    <x v="0"/>
    <n v="162"/>
    <n v="20.25"/>
    <n v="195.16805324459199"/>
    <m/>
    <n v="93584.026599999997"/>
    <x v="0"/>
    <n v="13794.4444"/>
    <x v="673"/>
    <x v="0"/>
    <m/>
  </r>
  <r>
    <d v="2023-06-08T01:21:50"/>
    <x v="9"/>
    <n v="40"/>
    <s v="TABORDA ROJAS DIEGO ALEJANDRO"/>
    <x v="3"/>
    <x v="0"/>
    <n v="253"/>
    <n v="25.3"/>
    <n v="243.96006655574001"/>
    <m/>
    <n v="116980.0333"/>
    <x v="0"/>
    <n v="13794.4444"/>
    <x v="673"/>
    <x v="0"/>
    <m/>
  </r>
  <r>
    <d v="2023-06-08T01:21:50"/>
    <x v="9"/>
    <n v="41"/>
    <s v="GARCIA DAVID WILSON ALBERTO"/>
    <x v="3"/>
    <x v="0"/>
    <n v="205"/>
    <n v="20.5"/>
    <n v="243.96006655574001"/>
    <m/>
    <n v="116980.0333"/>
    <x v="1"/>
    <n v="13794.4444"/>
    <x v="673"/>
    <x v="0"/>
    <m/>
  </r>
  <r>
    <d v="2023-06-09T01:15:45"/>
    <x v="9"/>
    <n v="2"/>
    <s v="GRAJALES JORGE HERNAN"/>
    <x v="3"/>
    <x v="3"/>
    <n v="276"/>
    <n v="27.6"/>
    <n v="244.12859560067699"/>
    <m/>
    <n v="117064.2978"/>
    <x v="1"/>
    <n v="13400"/>
    <x v="674"/>
    <x v="0"/>
    <m/>
  </r>
  <r>
    <d v="2023-06-09T01:15:45"/>
    <x v="9"/>
    <n v="3"/>
    <s v="CANO JIMENEZ ESNEIDER"/>
    <x v="6"/>
    <x v="0"/>
    <n v="180"/>
    <n v="22.5"/>
    <n v="195.30287648054099"/>
    <m/>
    <n v="93651.438200000004"/>
    <x v="0"/>
    <n v="13400"/>
    <x v="674"/>
    <x v="0"/>
    <m/>
  </r>
  <r>
    <d v="2023-06-09T01:15:46"/>
    <x v="9"/>
    <n v="4"/>
    <s v="JIMENEZ HURTADO CARLOS ESTIVEN"/>
    <x v="6"/>
    <x v="0"/>
    <n v="228"/>
    <n v="28.5"/>
    <n v="195.30287648054099"/>
    <s v="2 Descuentos (Jefe de ruta y conduct) "/>
    <n v="93651.438200000004"/>
    <x v="0"/>
    <n v="13400"/>
    <x v="674"/>
    <x v="0"/>
    <m/>
  </r>
  <r>
    <d v="2023-06-09T01:15:46"/>
    <x v="9"/>
    <n v="5"/>
    <s v="GRISALES VILLA JUAN DAVID"/>
    <x v="9"/>
    <x v="3"/>
    <n v="338"/>
    <n v="28.1666666666667"/>
    <n v="292.95431472081202"/>
    <m/>
    <n v="140477.1574"/>
    <x v="1"/>
    <n v="13400"/>
    <x v="674"/>
    <x v="0"/>
    <m/>
  </r>
  <r>
    <d v="2023-06-09T01:15:46"/>
    <x v="9"/>
    <n v="6"/>
    <s v="JIMENEZ HERNANDEZ ESTEBAN CAMILO"/>
    <x v="3"/>
    <x v="3"/>
    <n v="195"/>
    <n v="19.5"/>
    <n v="244.12859560067699"/>
    <m/>
    <n v="117064.2978"/>
    <x v="0"/>
    <n v="13400"/>
    <x v="674"/>
    <x v="0"/>
    <m/>
  </r>
  <r>
    <d v="2023-06-09T01:15:47"/>
    <x v="9"/>
    <n v="7"/>
    <s v="DE OSSA TORRES CARLOS ANDRES"/>
    <x v="6"/>
    <x v="0"/>
    <n v="192"/>
    <n v="24"/>
    <n v="195.30287648054099"/>
    <m/>
    <n v="93651.438200000004"/>
    <x v="1"/>
    <n v="13400"/>
    <x v="674"/>
    <x v="0"/>
    <m/>
  </r>
  <r>
    <d v="2023-06-09T01:15:47"/>
    <x v="9"/>
    <n v="8"/>
    <s v="VACA FIERRO ROBINSON"/>
    <x v="3"/>
    <x v="3"/>
    <n v="231"/>
    <n v="23.1"/>
    <n v="244.12859560067699"/>
    <m/>
    <n v="117064.2978"/>
    <x v="1"/>
    <n v="13400"/>
    <x v="674"/>
    <x v="0"/>
    <m/>
  </r>
  <r>
    <d v="2023-06-09T01:15:48"/>
    <x v="9"/>
    <n v="10"/>
    <s v="PATIO MARIVEL"/>
    <x v="6"/>
    <x v="0"/>
    <n v="213"/>
    <n v="26.625"/>
    <n v="195.30287648054099"/>
    <m/>
    <n v="93651.438200000004"/>
    <x v="0"/>
    <n v="13400"/>
    <x v="674"/>
    <x v="0"/>
    <m/>
  </r>
  <r>
    <d v="2023-06-09T01:15:48"/>
    <x v="1"/>
    <n v="11"/>
    <s v="GUTIERREZ LONDOO MELKIN HERNEY"/>
    <x v="11"/>
    <x v="0"/>
    <n v="50"/>
    <n v="25"/>
    <n v="48.825719120135403"/>
    <m/>
    <n v="23412.8596"/>
    <x v="0"/>
    <n v="13400"/>
    <x v="674"/>
    <x v="0"/>
    <m/>
  </r>
  <r>
    <d v="2023-06-09T01:15:48"/>
    <x v="1"/>
    <n v="12"/>
    <s v="MORALES CASTAEDA JONNY EDISON"/>
    <x v="6"/>
    <x v="3"/>
    <n v="211"/>
    <n v="26.375"/>
    <n v="195.30287648054099"/>
    <s v="4 Descuentos (Despachador fernando, conducts y propietario) "/>
    <n v="93651.438200000004"/>
    <x v="0"/>
    <n v="13400"/>
    <x v="674"/>
    <x v="0"/>
    <m/>
  </r>
  <r>
    <d v="2023-06-09T01:15:48"/>
    <x v="1"/>
    <n v="14"/>
    <s v="CARVAJAL SALAZAR HECTOR MARINO"/>
    <x v="12"/>
    <x v="3"/>
    <n v="295"/>
    <n v="22.692307692307701"/>
    <n v="317.36717428088002"/>
    <s v="1 Descuento (Despachador fernando) "/>
    <n v="152183.5871"/>
    <x v="1"/>
    <n v="13400"/>
    <x v="674"/>
    <x v="0"/>
    <m/>
  </r>
  <r>
    <d v="2023-06-09T01:15:49"/>
    <x v="1"/>
    <n v="16"/>
    <s v="HURTADO MADRID JUAN ESTEBAN"/>
    <x v="2"/>
    <x v="3"/>
    <n v="166"/>
    <n v="25.538461538461501"/>
    <n v="158.68358714044001"/>
    <m/>
    <n v="76091.793600000005"/>
    <x v="0"/>
    <n v="13400"/>
    <x v="674"/>
    <x v="0"/>
    <m/>
  </r>
  <r>
    <d v="2023-06-09T01:15:49"/>
    <x v="1"/>
    <n v="18"/>
    <s v="RENDON VIANA HUMBERTO DE JESUS"/>
    <x v="2"/>
    <x v="3"/>
    <n v="138"/>
    <n v="23"/>
    <n v="146.47715736040601"/>
    <m/>
    <n v="70238.578699999998"/>
    <x v="0"/>
    <n v="13400"/>
    <x v="674"/>
    <x v="0"/>
    <m/>
  </r>
  <r>
    <d v="2023-06-09T01:15:50"/>
    <x v="1"/>
    <n v="20"/>
    <s v="LONDOO CADAVID DAVID SANTIAGO"/>
    <x v="1"/>
    <x v="3"/>
    <n v="273"/>
    <n v="24.818181818181799"/>
    <n v="268.54145516074402"/>
    <m/>
    <n v="128770.7276"/>
    <x v="0"/>
    <n v="13400"/>
    <x v="674"/>
    <x v="0"/>
    <m/>
  </r>
  <r>
    <d v="2023-06-09T01:15:50"/>
    <x v="9"/>
    <n v="21"/>
    <s v="MONSALVE OCAMPO EDISON GUSTAVO"/>
    <x v="4"/>
    <x v="0"/>
    <n v="181"/>
    <n v="25.8571428571429"/>
    <n v="170.89001692047401"/>
    <m/>
    <n v="81945.008499999996"/>
    <x v="0"/>
    <n v="13400"/>
    <x v="674"/>
    <x v="0"/>
    <m/>
  </r>
  <r>
    <d v="2023-06-09T01:15:50"/>
    <x v="9"/>
    <n v="22"/>
    <s v="LONDOO LOPERA DUVAN ANDRES"/>
    <x v="6"/>
    <x v="0"/>
    <n v="142"/>
    <n v="17.75"/>
    <n v="195.30287648054099"/>
    <m/>
    <n v="93651.438200000004"/>
    <x v="1"/>
    <n v="13400"/>
    <x v="674"/>
    <x v="0"/>
    <m/>
  </r>
  <r>
    <d v="2023-06-09T01:15:50"/>
    <x v="9"/>
    <n v="23"/>
    <s v="BERRIO DALIVIER"/>
    <x v="0"/>
    <x v="0"/>
    <n v="215"/>
    <n v="23.8888888888889"/>
    <n v="219.71573604060899"/>
    <m/>
    <n v="105357.868"/>
    <x v="2"/>
    <n v="13400"/>
    <x v="674"/>
    <x v="0"/>
    <m/>
  </r>
  <r>
    <d v="2023-06-09T01:15:51"/>
    <x v="9"/>
    <n v="24"/>
    <s v="GALEANO LEIDER"/>
    <x v="6"/>
    <x v="0"/>
    <n v="186"/>
    <n v="23.25"/>
    <n v="195.30287648054099"/>
    <m/>
    <n v="93651.438200000004"/>
    <x v="0"/>
    <n v="13400"/>
    <x v="674"/>
    <x v="0"/>
    <m/>
  </r>
  <r>
    <d v="2023-06-09T01:15:51"/>
    <x v="9"/>
    <n v="25"/>
    <s v="CIRO ALEXANDER"/>
    <x v="0"/>
    <x v="0"/>
    <n v="300"/>
    <n v="33.3333333333333"/>
    <n v="219.71573604060899"/>
    <m/>
    <n v="105357.868"/>
    <x v="1"/>
    <n v="13400"/>
    <x v="674"/>
    <x v="0"/>
    <m/>
  </r>
  <r>
    <d v="2023-06-09T01:15:51"/>
    <x v="9"/>
    <n v="26"/>
    <s v="CIRO MARIN RODRIGO ALBERTO"/>
    <x v="0"/>
    <x v="0"/>
    <n v="199"/>
    <n v="22.1111111111111"/>
    <n v="219.71573604060899"/>
    <m/>
    <n v="105357.868"/>
    <x v="0"/>
    <n v="13400"/>
    <x v="674"/>
    <x v="0"/>
    <m/>
  </r>
  <r>
    <d v="2023-06-09T01:15:52"/>
    <x v="9"/>
    <n v="27"/>
    <s v="DURANGO DAVID JOSE"/>
    <x v="0"/>
    <x v="0"/>
    <n v="202"/>
    <n v="22.4444444444444"/>
    <n v="219.71573604060899"/>
    <m/>
    <n v="105357.868"/>
    <x v="0"/>
    <n v="13400"/>
    <x v="674"/>
    <x v="0"/>
    <m/>
  </r>
  <r>
    <d v="2023-06-09T01:15:52"/>
    <x v="9"/>
    <n v="28"/>
    <s v="RIVERA ANGEL"/>
    <x v="0"/>
    <x v="1"/>
    <n v="268"/>
    <n v="29.7777777777778"/>
    <n v="219.71573604060899"/>
    <m/>
    <n v="105357.868"/>
    <x v="0"/>
    <n v="13400"/>
    <x v="674"/>
    <x v="0"/>
    <m/>
  </r>
  <r>
    <d v="2023-06-09T01:15:52"/>
    <x v="9"/>
    <n v="29"/>
    <s v="VERENZUELA MARTINEZ ALEXANDER"/>
    <x v="0"/>
    <x v="0"/>
    <n v="226"/>
    <n v="25.1111111111111"/>
    <n v="219.71573604060899"/>
    <m/>
    <n v="105357.868"/>
    <x v="0"/>
    <n v="13400"/>
    <x v="674"/>
    <x v="0"/>
    <m/>
  </r>
  <r>
    <d v="2023-06-09T01:15:53"/>
    <x v="9"/>
    <n v="30"/>
    <s v="HINCAPIE GALLEGO YEISON ANDRES"/>
    <x v="3"/>
    <x v="0"/>
    <n v="231"/>
    <n v="23.1"/>
    <n v="244.12859560067699"/>
    <m/>
    <n v="117064.2978"/>
    <x v="0"/>
    <n v="13400"/>
    <x v="674"/>
    <x v="0"/>
    <m/>
  </r>
  <r>
    <d v="2023-06-09T01:15:53"/>
    <x v="1"/>
    <n v="31"/>
    <s v="DURANGO PAEZ GILDARDO"/>
    <x v="3"/>
    <x v="0"/>
    <n v="212"/>
    <n v="21.2"/>
    <n v="244.12859560067699"/>
    <m/>
    <n v="117064.2978"/>
    <x v="0"/>
    <n v="13400"/>
    <x v="674"/>
    <x v="0"/>
    <m/>
  </r>
  <r>
    <d v="2023-06-09T01:15:53"/>
    <x v="1"/>
    <n v="33"/>
    <s v="USUGA LONDOO CAMILO ANDRES"/>
    <x v="0"/>
    <x v="0"/>
    <n v="219"/>
    <n v="24.3333333333333"/>
    <n v="219.71573604060899"/>
    <m/>
    <n v="105357.868"/>
    <x v="0"/>
    <n v="13400"/>
    <x v="674"/>
    <x v="0"/>
    <m/>
  </r>
  <r>
    <d v="2023-06-09T01:15:54"/>
    <x v="1"/>
    <n v="34"/>
    <s v="MONTOYA OSPINA GILBERTO ANTONIO"/>
    <x v="0"/>
    <x v="3"/>
    <n v="225"/>
    <n v="25"/>
    <n v="219.71573604060899"/>
    <m/>
    <n v="105357.868"/>
    <x v="0"/>
    <n v="13400"/>
    <x v="674"/>
    <x v="0"/>
    <m/>
  </r>
  <r>
    <d v="2023-06-09T01:15:54"/>
    <x v="1"/>
    <n v="35"/>
    <s v="VASQUEZ GARCIA ISMAEL DAVID"/>
    <x v="8"/>
    <x v="0"/>
    <n v="136"/>
    <n v="27.2"/>
    <n v="122.064297800338"/>
    <m/>
    <n v="58532.1489"/>
    <x v="1"/>
    <n v="13400"/>
    <x v="674"/>
    <x v="0"/>
    <m/>
  </r>
  <r>
    <d v="2023-06-09T01:15:54"/>
    <x v="1"/>
    <n v="36"/>
    <s v="TABORDA ROJAS DIEGO ALEJANDRO"/>
    <x v="1"/>
    <x v="3"/>
    <n v="269"/>
    <n v="24.454545454545499"/>
    <n v="268.54145516074402"/>
    <m/>
    <n v="128770.7276"/>
    <x v="0"/>
    <n v="13400"/>
    <x v="674"/>
    <x v="0"/>
    <m/>
  </r>
  <r>
    <d v="2023-06-09T01:15:55"/>
    <x v="1"/>
    <n v="37"/>
    <s v="GRISALES VILLA DEIBY ALEJANDRO"/>
    <x v="9"/>
    <x v="3"/>
    <n v="250"/>
    <n v="20.8333333333333"/>
    <n v="292.95431472081202"/>
    <m/>
    <n v="140477.1574"/>
    <x v="1"/>
    <n v="13400"/>
    <x v="674"/>
    <x v="0"/>
    <m/>
  </r>
  <r>
    <d v="2023-06-09T01:15:55"/>
    <x v="1"/>
    <n v="38"/>
    <s v="FRANCO BRAVO JHOAN FERNANDO"/>
    <x v="1"/>
    <x v="0"/>
    <n v="245"/>
    <n v="22.272727272727298"/>
    <n v="268.54145516074402"/>
    <m/>
    <n v="128770.7276"/>
    <x v="0"/>
    <n v="13400"/>
    <x v="674"/>
    <x v="0"/>
    <m/>
  </r>
  <r>
    <d v="2023-06-09T01:15:55"/>
    <x v="1"/>
    <n v="39"/>
    <s v="TABORDA LEIDY"/>
    <x v="2"/>
    <x v="0"/>
    <n v="143"/>
    <n v="23.8333333333333"/>
    <n v="146.47715736040601"/>
    <s v="3 Descuentos (Propietario)"/>
    <n v="70238.578699999998"/>
    <x v="0"/>
    <n v="13400"/>
    <x v="674"/>
    <x v="0"/>
    <m/>
  </r>
  <r>
    <d v="2023-06-09T01:15:56"/>
    <x v="1"/>
    <n v="40"/>
    <s v="OCAMPO OCAMPO ANTONIO JOSE"/>
    <x v="0"/>
    <x v="0"/>
    <n v="230"/>
    <n v="25.5555555555556"/>
    <n v="219.71573604060899"/>
    <m/>
    <n v="105357.868"/>
    <x v="0"/>
    <n v="13400"/>
    <x v="674"/>
    <x v="0"/>
    <m/>
  </r>
  <r>
    <d v="2023-06-09T01:15:56"/>
    <x v="1"/>
    <n v="41"/>
    <s v="GARCIA DAVID WILSON ALBERTO"/>
    <x v="2"/>
    <x v="3"/>
    <n v="149"/>
    <n v="24.8333333333333"/>
    <n v="146.47715736040601"/>
    <m/>
    <n v="70238.578699999998"/>
    <x v="1"/>
    <n v="13400"/>
    <x v="674"/>
    <x v="0"/>
    <m/>
  </r>
  <r>
    <d v="2023-06-10T01:20:25"/>
    <x v="1"/>
    <n v="1"/>
    <s v="MEJIA YEISON"/>
    <x v="9"/>
    <x v="3"/>
    <n v="244"/>
    <n v="20.3333333333333"/>
    <n v="281.95153473344101"/>
    <s v="2 Descuentos (Usuarios desubicados) "/>
    <n v="134975.76740000001"/>
    <x v="0"/>
    <n v="14140"/>
    <x v="675"/>
    <x v="0"/>
    <m/>
  </r>
  <r>
    <d v="2023-06-10T01:20:25"/>
    <x v="1"/>
    <n v="2"/>
    <s v="GRAJALES JORGE HERNAN"/>
    <x v="3"/>
    <x v="3"/>
    <n v="214"/>
    <n v="21.4"/>
    <n v="234.95961227786799"/>
    <m/>
    <n v="112479.8061"/>
    <x v="1"/>
    <n v="14140"/>
    <x v="675"/>
    <x v="0"/>
    <m/>
  </r>
  <r>
    <d v="2023-06-10T01:20:26"/>
    <x v="1"/>
    <n v="3"/>
    <s v="ESPINOZA CHAVARRIA GUILLERMO LEON"/>
    <x v="0"/>
    <x v="3"/>
    <n v="197"/>
    <n v="21.8888888888889"/>
    <n v="211.46365105008101"/>
    <s v="4 Descuentos (Conducts y Usuario desubicado)"/>
    <n v="101231.82550000001"/>
    <x v="0"/>
    <n v="14140"/>
    <x v="675"/>
    <x v="0"/>
    <m/>
  </r>
  <r>
    <d v="2023-06-10T01:20:26"/>
    <x v="1"/>
    <n v="5"/>
    <s v="BERRIO POSADA ANGELA"/>
    <x v="9"/>
    <x v="0"/>
    <n v="304"/>
    <n v="25.3333333333333"/>
    <n v="281.95153473344101"/>
    <m/>
    <n v="134975.76740000001"/>
    <x v="1"/>
    <n v="14140"/>
    <x v="675"/>
    <x v="0"/>
    <m/>
  </r>
  <r>
    <d v="2023-06-10T01:20:27"/>
    <x v="1"/>
    <n v="6"/>
    <s v="JIMENEZ HERNANDEZ ESTEBAN CAMILO"/>
    <x v="3"/>
    <x v="3"/>
    <n v="253"/>
    <n v="25.3"/>
    <n v="234.95961227786799"/>
    <s v="1 Descuento (Jefe de ruta) "/>
    <n v="112479.8061"/>
    <x v="0"/>
    <n v="14140"/>
    <x v="675"/>
    <x v="0"/>
    <m/>
  </r>
  <r>
    <d v="2023-06-10T01:20:27"/>
    <x v="1"/>
    <n v="7"/>
    <s v="DE OSSA TORRES CARLOS ANDRES"/>
    <x v="0"/>
    <x v="3"/>
    <n v="191"/>
    <n v="21.2222222222222"/>
    <n v="211.46365105008101"/>
    <m/>
    <n v="101231.82550000001"/>
    <x v="1"/>
    <n v="14140"/>
    <x v="675"/>
    <x v="0"/>
    <m/>
  </r>
  <r>
    <d v="2023-06-10T01:20:27"/>
    <x v="9"/>
    <n v="8"/>
    <s v="TABORDA ROJAS DIEGO ALEJANDRO"/>
    <x v="6"/>
    <x v="3"/>
    <n v="212"/>
    <n v="26.5"/>
    <n v="187.96768982229401"/>
    <m/>
    <n v="89983.844899999996"/>
    <x v="1"/>
    <n v="14140"/>
    <x v="675"/>
    <x v="0"/>
    <m/>
  </r>
  <r>
    <d v="2023-06-10T01:20:28"/>
    <x v="9"/>
    <n v="9"/>
    <s v="LOPEZ CASTRILLON ANDRES FELIPE"/>
    <x v="0"/>
    <x v="0"/>
    <n v="243"/>
    <n v="27"/>
    <n v="211.46365105008101"/>
    <m/>
    <n v="101231.82550000001"/>
    <x v="0"/>
    <n v="14140"/>
    <x v="675"/>
    <x v="0"/>
    <m/>
  </r>
  <r>
    <d v="2023-06-10T01:20:28"/>
    <x v="9"/>
    <n v="10"/>
    <s v="PATIO MARIVEL"/>
    <x v="3"/>
    <x v="3"/>
    <n v="230"/>
    <n v="23"/>
    <n v="234.95961227786799"/>
    <m/>
    <n v="112479.8061"/>
    <x v="0"/>
    <n v="14140"/>
    <x v="675"/>
    <x v="0"/>
    <m/>
  </r>
  <r>
    <d v="2023-06-10T01:20:29"/>
    <x v="9"/>
    <n v="12"/>
    <s v="DURANGO JOHAN"/>
    <x v="0"/>
    <x v="0"/>
    <n v="272"/>
    <n v="30.2222222222222"/>
    <n v="211.46365105008101"/>
    <m/>
    <n v="101231.82550000001"/>
    <x v="0"/>
    <n v="14140"/>
    <x v="675"/>
    <x v="0"/>
    <m/>
  </r>
  <r>
    <d v="2023-06-10T01:20:29"/>
    <x v="9"/>
    <n v="14"/>
    <s v="GRISALES VILLA JUAN DAVID"/>
    <x v="1"/>
    <x v="3"/>
    <n v="223"/>
    <n v="20.272727272727298"/>
    <n v="258.455573505654"/>
    <m/>
    <n v="123727.7868"/>
    <x v="1"/>
    <n v="14140"/>
    <x v="675"/>
    <x v="0"/>
    <m/>
  </r>
  <r>
    <d v="2023-06-10T01:20:29"/>
    <x v="9"/>
    <n v="16"/>
    <s v="BARRANTES GALLEGO DANIEL CAMILO"/>
    <x v="3"/>
    <x v="3"/>
    <n v="298"/>
    <n v="29.8"/>
    <n v="234.95961227786799"/>
    <s v="3 Descuentos (Jefe de ruta y Propietarios) "/>
    <n v="112479.8061"/>
    <x v="0"/>
    <n v="14140"/>
    <x v="675"/>
    <x v="0"/>
    <m/>
  </r>
  <r>
    <d v="2023-06-10T01:20:30"/>
    <x v="9"/>
    <n v="19"/>
    <s v="BERMUDEZ HERNAN"/>
    <x v="3"/>
    <x v="3"/>
    <n v="270"/>
    <n v="27"/>
    <n v="234.95961227786799"/>
    <m/>
    <n v="112479.8061"/>
    <x v="0"/>
    <n v="14140"/>
    <x v="675"/>
    <x v="0"/>
    <m/>
  </r>
  <r>
    <d v="2023-06-10T01:20:30"/>
    <x v="9"/>
    <n v="20"/>
    <s v="LONDOO CADAVID DAVID SANTIAGO"/>
    <x v="6"/>
    <x v="3"/>
    <n v="233"/>
    <n v="27.411764705882401"/>
    <n v="199.715670436187"/>
    <m/>
    <n v="95607.835200000001"/>
    <x v="0"/>
    <n v="14140"/>
    <x v="675"/>
    <x v="0"/>
    <m/>
  </r>
  <r>
    <d v="2023-06-10T01:20:31"/>
    <x v="1"/>
    <n v="21"/>
    <s v="MONSALVE OCAMPO EDISON GUSTAVO"/>
    <x v="0"/>
    <x v="1"/>
    <n v="190"/>
    <n v="21.1111111111111"/>
    <n v="211.46365105008101"/>
    <m/>
    <n v="101231.82550000001"/>
    <x v="0"/>
    <n v="14140"/>
    <x v="675"/>
    <x v="0"/>
    <m/>
  </r>
  <r>
    <d v="2023-06-10T01:20:31"/>
    <x v="1"/>
    <n v="22"/>
    <s v="LONDOO LOPERA DUVAN ANDRES"/>
    <x v="3"/>
    <x v="0"/>
    <n v="222"/>
    <n v="22.2"/>
    <n v="234.95961227786799"/>
    <s v="2 Descuentos (Usuarios desubicados) "/>
    <n v="112479.8061"/>
    <x v="1"/>
    <n v="14140"/>
    <x v="675"/>
    <x v="0"/>
    <m/>
  </r>
  <r>
    <d v="2023-06-10T01:20:31"/>
    <x v="1"/>
    <n v="23"/>
    <s v="BERRIO DALIVIER"/>
    <x v="6"/>
    <x v="0"/>
    <n v="181"/>
    <n v="24.133333333333301"/>
    <n v="176.21970920840101"/>
    <m/>
    <n v="84359.854600000006"/>
    <x v="2"/>
    <n v="14140"/>
    <x v="675"/>
    <x v="0"/>
    <m/>
  </r>
  <r>
    <d v="2023-06-10T01:20:32"/>
    <x v="1"/>
    <n v="24"/>
    <s v="GALEANO LEIDER"/>
    <x v="0"/>
    <x v="0"/>
    <n v="239"/>
    <n v="26.5555555555556"/>
    <n v="211.46365105008101"/>
    <m/>
    <n v="101231.82550000001"/>
    <x v="0"/>
    <n v="14140"/>
    <x v="675"/>
    <x v="0"/>
    <m/>
  </r>
  <r>
    <d v="2023-06-10T01:20:32"/>
    <x v="1"/>
    <n v="25"/>
    <s v="CIRO ALEXANDER"/>
    <x v="0"/>
    <x v="0"/>
    <n v="236"/>
    <n v="26.2222222222222"/>
    <n v="211.46365105008101"/>
    <s v="2 Descuentos (Conducts) "/>
    <n v="101231.82550000001"/>
    <x v="1"/>
    <n v="14140"/>
    <x v="675"/>
    <x v="0"/>
    <m/>
  </r>
  <r>
    <d v="2023-06-10T01:20:33"/>
    <x v="1"/>
    <n v="26"/>
    <s v="CIRO MARIN RODRIGO ALBERTO"/>
    <x v="0"/>
    <x v="0"/>
    <n v="166"/>
    <n v="18.4444444444444"/>
    <n v="211.46365105008101"/>
    <m/>
    <n v="101231.82550000001"/>
    <x v="0"/>
    <n v="14140"/>
    <x v="675"/>
    <x v="0"/>
    <m/>
  </r>
  <r>
    <d v="2023-06-10T01:20:33"/>
    <x v="1"/>
    <n v="27"/>
    <s v="DURANGO DAVID JOSE"/>
    <x v="3"/>
    <x v="0"/>
    <n v="191"/>
    <n v="19.100000000000001"/>
    <n v="234.95961227786799"/>
    <m/>
    <n v="112479.8061"/>
    <x v="0"/>
    <n v="14140"/>
    <x v="675"/>
    <x v="0"/>
    <m/>
  </r>
  <r>
    <d v="2023-06-10T01:20:33"/>
    <x v="1"/>
    <n v="28"/>
    <s v="RIVERA ANGEL"/>
    <x v="3"/>
    <x v="0"/>
    <n v="199"/>
    <n v="19.899999999999999"/>
    <n v="234.95961227786799"/>
    <m/>
    <n v="112479.8061"/>
    <x v="0"/>
    <n v="14140"/>
    <x v="675"/>
    <x v="0"/>
    <m/>
  </r>
  <r>
    <d v="2023-06-10T01:20:34"/>
    <x v="1"/>
    <n v="29"/>
    <s v="VERENZUELA MARTINEZ ALEXANDER"/>
    <x v="3"/>
    <x v="0"/>
    <n v="252"/>
    <n v="25.2"/>
    <n v="234.95961227786799"/>
    <m/>
    <n v="112479.8061"/>
    <x v="0"/>
    <n v="14140"/>
    <x v="675"/>
    <x v="0"/>
    <m/>
  </r>
  <r>
    <d v="2023-06-10T01:20:34"/>
    <x v="1"/>
    <n v="30"/>
    <s v="HINCAPIE GALLEGO YEISON ANDRES"/>
    <x v="8"/>
    <x v="0"/>
    <n v="109"/>
    <n v="21.8"/>
    <n v="117.47980613893399"/>
    <m/>
    <n v="56239.903100000003"/>
    <x v="0"/>
    <n v="14140"/>
    <x v="675"/>
    <x v="0"/>
    <m/>
  </r>
  <r>
    <d v="2023-06-10T01:20:34"/>
    <x v="9"/>
    <n v="31"/>
    <s v="DURANGO PAEZ GILDARDO"/>
    <x v="0"/>
    <x v="0"/>
    <n v="198"/>
    <n v="22"/>
    <n v="211.46365105008101"/>
    <m/>
    <n v="101231.82550000001"/>
    <x v="0"/>
    <n v="14140"/>
    <x v="675"/>
    <x v="0"/>
    <m/>
  </r>
  <r>
    <d v="2023-06-10T01:20:35"/>
    <x v="9"/>
    <n v="33"/>
    <s v="USUGA LONDOO CAMILO ANDRES"/>
    <x v="6"/>
    <x v="0"/>
    <n v="165"/>
    <n v="20.625"/>
    <n v="187.96768982229401"/>
    <s v="1 Descuento (Despachadora isabel)"/>
    <n v="89983.844899999996"/>
    <x v="0"/>
    <n v="14140"/>
    <x v="675"/>
    <x v="0"/>
    <m/>
  </r>
  <r>
    <d v="2023-06-10T01:20:35"/>
    <x v="9"/>
    <n v="34"/>
    <s v="ORTEGA ARROYAVE JUAN PABLO"/>
    <x v="0"/>
    <x v="0"/>
    <n v="259"/>
    <n v="28.7777777777778"/>
    <n v="211.46365105008101"/>
    <s v="3 Descuentos (Conducts) "/>
    <n v="101231.82550000001"/>
    <x v="0"/>
    <n v="14140"/>
    <x v="675"/>
    <x v="0"/>
    <m/>
  </r>
  <r>
    <d v="2023-06-10T01:20:36"/>
    <x v="9"/>
    <n v="35"/>
    <s v="VASQUEZ GARCIA ISMAEL DAVID"/>
    <x v="0"/>
    <x v="0"/>
    <n v="201"/>
    <n v="22.3333333333333"/>
    <n v="211.46365105008101"/>
    <m/>
    <n v="101231.82550000001"/>
    <x v="1"/>
    <n v="14140"/>
    <x v="675"/>
    <x v="0"/>
    <m/>
  </r>
  <r>
    <d v="2023-06-10T01:20:36"/>
    <x v="9"/>
    <n v="36"/>
    <s v="MARTINEZ CHAVERRA LUIS NORBERTO"/>
    <x v="3"/>
    <x v="0"/>
    <n v="250"/>
    <n v="25"/>
    <n v="234.95961227786799"/>
    <s v="2 Descuentos (Conducts) "/>
    <n v="112479.8061"/>
    <x v="0"/>
    <n v="14140"/>
    <x v="675"/>
    <x v="0"/>
    <m/>
  </r>
  <r>
    <d v="2023-06-10T01:20:36"/>
    <x v="9"/>
    <n v="37"/>
    <s v="GRISALES VILLA DEIBY ALEJANDRO"/>
    <x v="10"/>
    <x v="0"/>
    <n v="119"/>
    <n v="29.75"/>
    <n v="93.983844911147003"/>
    <m/>
    <n v="44991.922500000001"/>
    <x v="1"/>
    <n v="14140"/>
    <x v="675"/>
    <x v="0"/>
    <m/>
  </r>
  <r>
    <d v="2023-06-10T01:20:37"/>
    <x v="9"/>
    <n v="38"/>
    <s v="FRANCO BRAVO JHOAN FERNANDO"/>
    <x v="1"/>
    <x v="0"/>
    <n v="202"/>
    <n v="18.363636363636399"/>
    <n v="258.455573505654"/>
    <s v="3 Descuentos (Lorena recaudo, controlador y conduct) "/>
    <n v="123727.7868"/>
    <x v="0"/>
    <n v="14140"/>
    <x v="675"/>
    <x v="0"/>
    <m/>
  </r>
  <r>
    <d v="2023-06-10T01:20:37"/>
    <x v="9"/>
    <n v="39"/>
    <s v="TABORDA LEIDY"/>
    <x v="10"/>
    <x v="3"/>
    <n v="90"/>
    <n v="20"/>
    <n v="105.73182552503999"/>
    <m/>
    <n v="50615.912799999998"/>
    <x v="0"/>
    <n v="14140"/>
    <x v="675"/>
    <x v="0"/>
    <m/>
  </r>
  <r>
    <d v="2023-06-10T01:20:38"/>
    <x v="9"/>
    <n v="40"/>
    <s v="OCAMPO OCAMPO ANTONIO JOSE"/>
    <x v="0"/>
    <x v="0"/>
    <n v="199"/>
    <n v="22.1111111111111"/>
    <n v="211.46365105008101"/>
    <m/>
    <n v="101231.82550000001"/>
    <x v="0"/>
    <n v="14140"/>
    <x v="675"/>
    <x v="0"/>
    <m/>
  </r>
  <r>
    <d v="2023-06-10T01:20:38"/>
    <x v="9"/>
    <n v="41"/>
    <s v="GARCIA DAVID WILSON ALBERTO"/>
    <x v="3"/>
    <x v="0"/>
    <n v="220"/>
    <n v="22"/>
    <n v="234.95961227786799"/>
    <m/>
    <n v="112479.8061"/>
    <x v="1"/>
    <n v="14140"/>
    <x v="675"/>
    <x v="0"/>
    <m/>
  </r>
  <r>
    <d v="2023-06-11T01:11:04"/>
    <x v="9"/>
    <n v="1"/>
    <s v="MEJIA YEISON"/>
    <x v="0"/>
    <x v="0"/>
    <n v="171"/>
    <n v="19"/>
    <n v="223.52290076335899"/>
    <m/>
    <n v="107261.4504"/>
    <x v="0"/>
    <n v="13740.625"/>
    <x v="676"/>
    <x v="0"/>
    <m/>
  </r>
  <r>
    <d v="2023-06-11T01:11:04"/>
    <x v="9"/>
    <n v="2"/>
    <s v="GRAJALES JORGE HERNAN"/>
    <x v="6"/>
    <x v="0"/>
    <n v="217"/>
    <n v="27.125"/>
    <n v="198.687022900763"/>
    <m/>
    <n v="95343.511499999993"/>
    <x v="1"/>
    <n v="13740.625"/>
    <x v="676"/>
    <x v="0"/>
    <m/>
  </r>
  <r>
    <d v="2023-06-11T01:11:05"/>
    <x v="9"/>
    <n v="3"/>
    <s v="CANO JIMENEZ ESNEIDER"/>
    <x v="3"/>
    <x v="0"/>
    <n v="239"/>
    <n v="23.9"/>
    <n v="248.35877862595399"/>
    <m/>
    <n v="119179.3893"/>
    <x v="0"/>
    <n v="13740.625"/>
    <x v="676"/>
    <x v="0"/>
    <m/>
  </r>
  <r>
    <d v="2023-06-11T01:11:06"/>
    <x v="9"/>
    <n v="4"/>
    <s v="HINCAPIE GALLEGO YEISON ANDRES"/>
    <x v="6"/>
    <x v="0"/>
    <n v="167"/>
    <n v="20.875"/>
    <n v="198.687022900763"/>
    <m/>
    <n v="95343.511499999993"/>
    <x v="0"/>
    <n v="13740.625"/>
    <x v="676"/>
    <x v="0"/>
    <m/>
  </r>
  <r>
    <d v="2023-06-11T01:11:06"/>
    <x v="9"/>
    <n v="6"/>
    <s v="JIMENEZ HERNANDEZ ESTEBAN CAMILO"/>
    <x v="6"/>
    <x v="0"/>
    <n v="181"/>
    <n v="22.625"/>
    <n v="198.687022900763"/>
    <s v="3 Descuentos (Propietario y Usuarios desubicados) "/>
    <n v="95343.511499999993"/>
    <x v="0"/>
    <n v="13740.625"/>
    <x v="676"/>
    <x v="0"/>
    <m/>
  </r>
  <r>
    <d v="2023-06-11T01:11:07"/>
    <x v="9"/>
    <n v="7"/>
    <s v="DE OSSA TORRES CARLOS ANDRES"/>
    <x v="3"/>
    <x v="3"/>
    <n v="220"/>
    <n v="22"/>
    <n v="248.35877862595399"/>
    <m/>
    <n v="119179.3893"/>
    <x v="1"/>
    <n v="13740.625"/>
    <x v="676"/>
    <x v="0"/>
    <m/>
  </r>
  <r>
    <d v="2023-06-11T01:11:07"/>
    <x v="1"/>
    <n v="8"/>
    <s v="VACA FIERRO ROBINSON"/>
    <x v="9"/>
    <x v="0"/>
    <n v="302"/>
    <n v="25.1666666666667"/>
    <n v="298.03053435114498"/>
    <m/>
    <n v="143015.2672"/>
    <x v="1"/>
    <n v="13740.625"/>
    <x v="676"/>
    <x v="0"/>
    <m/>
  </r>
  <r>
    <d v="2023-06-11T01:11:08"/>
    <x v="1"/>
    <n v="9"/>
    <s v="LOPEZ CASTRILLON ANDRES FELIPE"/>
    <x v="4"/>
    <x v="0"/>
    <n v="218"/>
    <n v="31.1428571428571"/>
    <n v="173.851145038168"/>
    <m/>
    <n v="83425.572499999995"/>
    <x v="0"/>
    <n v="13740.625"/>
    <x v="676"/>
    <x v="0"/>
    <m/>
  </r>
  <r>
    <d v="2023-06-11T01:11:08"/>
    <x v="1"/>
    <n v="10"/>
    <s v="PATIO MARIVEL"/>
    <x v="6"/>
    <x v="0"/>
    <n v="195"/>
    <n v="24.375"/>
    <n v="198.687022900763"/>
    <s v="1 Descuento (Conduct)"/>
    <n v="95343.511499999993"/>
    <x v="0"/>
    <n v="13740.625"/>
    <x v="676"/>
    <x v="0"/>
    <m/>
  </r>
  <r>
    <d v="2023-06-11T01:11:09"/>
    <x v="1"/>
    <n v="12"/>
    <s v="MORALES CASTAEDA JONNY EDISON"/>
    <x v="0"/>
    <x v="0"/>
    <n v="226"/>
    <n v="25.1111111111111"/>
    <n v="223.52290076335899"/>
    <s v="1 Descuento (Despachador fernando) "/>
    <n v="107261.4504"/>
    <x v="0"/>
    <n v="13740.625"/>
    <x v="676"/>
    <x v="0"/>
    <m/>
  </r>
  <r>
    <d v="2023-06-11T01:11:10"/>
    <x v="1"/>
    <n v="13"/>
    <s v="GARCES ANDRES FELIPE"/>
    <x v="1"/>
    <x v="0"/>
    <n v="262"/>
    <n v="23.818181818181799"/>
    <n v="273.19465648854998"/>
    <m/>
    <n v="131097.32819999999"/>
    <x v="0"/>
    <n v="13740.625"/>
    <x v="676"/>
    <x v="0"/>
    <m/>
  </r>
  <r>
    <d v="2023-06-11T01:11:10"/>
    <x v="1"/>
    <n v="14"/>
    <s v="CARVAJAL SALAZAR HECTOR MARINO"/>
    <x v="3"/>
    <x v="0"/>
    <n v="265"/>
    <n v="26.5"/>
    <n v="248.35877862595399"/>
    <s v="1 Descuento (Transbordo) "/>
    <n v="119179.3893"/>
    <x v="1"/>
    <n v="13740.625"/>
    <x v="676"/>
    <x v="0"/>
    <m/>
  </r>
  <r>
    <d v="2023-06-11T01:11:11"/>
    <x v="1"/>
    <n v="16"/>
    <s v="BARRANTES GALLEGO DANIEL CAMILO"/>
    <x v="6"/>
    <x v="0"/>
    <n v="228"/>
    <n v="28.5"/>
    <n v="198.687022900763"/>
    <m/>
    <n v="95343.511499999993"/>
    <x v="0"/>
    <n v="13740.625"/>
    <x v="676"/>
    <x v="0"/>
    <m/>
  </r>
  <r>
    <d v="2023-06-11T01:11:11"/>
    <x v="1"/>
    <n v="19"/>
    <s v="BERMUDEZ HERNAN"/>
    <x v="2"/>
    <x v="0"/>
    <n v="155"/>
    <n v="28.181818181818201"/>
    <n v="136.59732824427499"/>
    <m/>
    <n v="65548.664099999995"/>
    <x v="0"/>
    <n v="13740.625"/>
    <x v="676"/>
    <x v="0"/>
    <m/>
  </r>
  <r>
    <d v="2023-06-11T01:11:12"/>
    <x v="9"/>
    <n v="20"/>
    <s v="LONDOO CADAVID DAVID SANTIAGO"/>
    <x v="6"/>
    <x v="0"/>
    <n v="194"/>
    <n v="25.866666666666699"/>
    <n v="186.26908396946601"/>
    <m/>
    <n v="89384.542000000001"/>
    <x v="0"/>
    <n v="13740.625"/>
    <x v="676"/>
    <x v="0"/>
    <m/>
  </r>
  <r>
    <d v="2023-06-11T01:11:12"/>
    <x v="9"/>
    <n v="21"/>
    <s v="DURANGO JOHAN"/>
    <x v="3"/>
    <x v="0"/>
    <n v="222"/>
    <n v="22.2"/>
    <n v="248.35877862595399"/>
    <m/>
    <n v="119179.3893"/>
    <x v="0"/>
    <n v="13740.625"/>
    <x v="676"/>
    <x v="0"/>
    <m/>
  </r>
  <r>
    <d v="2023-06-11T01:11:13"/>
    <x v="9"/>
    <n v="22"/>
    <s v="LONDOO LOPERA DUVAN ANDRES"/>
    <x v="0"/>
    <x v="0"/>
    <n v="239"/>
    <n v="26.5555555555556"/>
    <n v="223.52290076335899"/>
    <m/>
    <n v="107261.4504"/>
    <x v="1"/>
    <n v="13740.625"/>
    <x v="676"/>
    <x v="0"/>
    <m/>
  </r>
  <r>
    <d v="2023-06-11T01:11:13"/>
    <x v="9"/>
    <n v="23"/>
    <s v="BERRIO DALIVIER"/>
    <x v="7"/>
    <x v="0"/>
    <n v="49"/>
    <n v="16.3333333333333"/>
    <n v="74.507633587786302"/>
    <m/>
    <n v="35753.816800000001"/>
    <x v="2"/>
    <n v="13740.625"/>
    <x v="676"/>
    <x v="0"/>
    <m/>
  </r>
  <r>
    <d v="2023-06-11T01:11:14"/>
    <x v="9"/>
    <n v="25"/>
    <s v="CIRO ALEXANDER"/>
    <x v="0"/>
    <x v="0"/>
    <n v="265"/>
    <n v="29.4444444444444"/>
    <n v="223.52290076335899"/>
    <s v="1 Descuento (Propietario) "/>
    <n v="107261.4504"/>
    <x v="1"/>
    <n v="13740.625"/>
    <x v="676"/>
    <x v="0"/>
    <m/>
  </r>
  <r>
    <d v="2023-06-11T01:11:14"/>
    <x v="9"/>
    <n v="26"/>
    <s v="CIRO MARIN RODRIGO ALBERTO"/>
    <x v="4"/>
    <x v="0"/>
    <n v="135"/>
    <n v="19.285714285714299"/>
    <n v="173.851145038168"/>
    <m/>
    <n v="83425.572499999995"/>
    <x v="0"/>
    <n v="13740.625"/>
    <x v="676"/>
    <x v="0"/>
    <m/>
  </r>
  <r>
    <d v="2023-06-11T01:11:15"/>
    <x v="9"/>
    <n v="27"/>
    <s v="DURANGO DAVID JOSE"/>
    <x v="10"/>
    <x v="0"/>
    <n v="90"/>
    <n v="22.5"/>
    <n v="99.343511450381698"/>
    <m/>
    <n v="47671.755700000002"/>
    <x v="0"/>
    <n v="13740.625"/>
    <x v="676"/>
    <x v="0"/>
    <m/>
  </r>
  <r>
    <d v="2023-06-11T01:11:15"/>
    <x v="9"/>
    <n v="28"/>
    <s v="RIVERA ANGEL"/>
    <x v="0"/>
    <x v="0"/>
    <n v="223"/>
    <n v="24.7777777777778"/>
    <n v="223.52290076335899"/>
    <m/>
    <n v="107261.4504"/>
    <x v="0"/>
    <n v="13740.625"/>
    <x v="676"/>
    <x v="0"/>
    <m/>
  </r>
  <r>
    <d v="2023-06-11T01:11:16"/>
    <x v="9"/>
    <n v="29"/>
    <s v="VERENZUELA MARTINEZ ALEXANDER"/>
    <x v="6"/>
    <x v="0"/>
    <n v="197"/>
    <n v="24.625"/>
    <n v="198.687022900763"/>
    <m/>
    <n v="95343.511499999993"/>
    <x v="0"/>
    <n v="13740.625"/>
    <x v="676"/>
    <x v="0"/>
    <m/>
  </r>
  <r>
    <d v="2023-06-11T01:11:16"/>
    <x v="1"/>
    <n v="31"/>
    <s v="ORTEGA ARROYAVE JUAN PABLO"/>
    <x v="3"/>
    <x v="0"/>
    <n v="243"/>
    <n v="24.3"/>
    <n v="248.35877862595399"/>
    <m/>
    <n v="119179.3893"/>
    <x v="0"/>
    <n v="13740.625"/>
    <x v="676"/>
    <x v="0"/>
    <m/>
  </r>
  <r>
    <d v="2023-06-11T01:11:17"/>
    <x v="1"/>
    <n v="33"/>
    <s v="USUGA LONDOO CAMILO ANDRES"/>
    <x v="0"/>
    <x v="0"/>
    <n v="244"/>
    <n v="27.1111111111111"/>
    <n v="223.52290076335899"/>
    <m/>
    <n v="107261.4504"/>
    <x v="0"/>
    <n v="13740.625"/>
    <x v="676"/>
    <x v="0"/>
    <m/>
  </r>
  <r>
    <d v="2023-06-11T01:11:17"/>
    <x v="1"/>
    <n v="34"/>
    <s v="MONTOYA OSPINA GILBERTO ANTONIO"/>
    <x v="3"/>
    <x v="0"/>
    <n v="298"/>
    <n v="29.8"/>
    <n v="248.35877862595399"/>
    <s v="2 Descuentos (Conduct y jefe de ruta) "/>
    <n v="119179.3893"/>
    <x v="0"/>
    <n v="13740.625"/>
    <x v="676"/>
    <x v="0"/>
    <m/>
  </r>
  <r>
    <d v="2023-06-11T01:11:18"/>
    <x v="1"/>
    <n v="35"/>
    <s v="VASQUEZ GARCIA ISMAEL DAVID"/>
    <x v="9"/>
    <x v="0"/>
    <n v="314"/>
    <n v="26.1666666666667"/>
    <n v="298.03053435114498"/>
    <s v="1 Descuento (Conduct y despachador fernando)"/>
    <n v="143015.2672"/>
    <x v="1"/>
    <n v="13740.625"/>
    <x v="676"/>
    <x v="0"/>
    <m/>
  </r>
  <r>
    <d v="2023-06-11T01:11:19"/>
    <x v="1"/>
    <n v="36"/>
    <s v="TABORDA ROJAS DIEGO ALEJANDRO"/>
    <x v="10"/>
    <x v="0"/>
    <n v="87"/>
    <n v="21.75"/>
    <n v="99.343511450381698"/>
    <m/>
    <n v="47671.755700000002"/>
    <x v="0"/>
    <n v="13740.625"/>
    <x v="676"/>
    <x v="0"/>
    <m/>
  </r>
  <r>
    <d v="2023-06-11T01:11:19"/>
    <x v="1"/>
    <n v="38"/>
    <s v="FRANCO BRAVO JHOAN FERNANDO"/>
    <x v="0"/>
    <x v="0"/>
    <n v="234"/>
    <n v="26"/>
    <n v="223.52290076335899"/>
    <s v="2 Descuentos (Conduct y jefe de ruta) "/>
    <n v="107261.4504"/>
    <x v="0"/>
    <n v="13740.625"/>
    <x v="676"/>
    <x v="0"/>
    <m/>
  </r>
  <r>
    <d v="2023-06-11T01:11:20"/>
    <x v="1"/>
    <n v="40"/>
    <s v="OCAMPO OCAMPO ANTONIO JOSE"/>
    <x v="6"/>
    <x v="0"/>
    <n v="188"/>
    <n v="23.5"/>
    <n v="198.687022900763"/>
    <m/>
    <n v="95343.511499999993"/>
    <x v="0"/>
    <n v="13740.625"/>
    <x v="676"/>
    <x v="0"/>
    <m/>
  </r>
  <r>
    <d v="2023-06-11T01:11:20"/>
    <x v="1"/>
    <n v="41"/>
    <s v="GARCIA DAVID WILSON ALBERTO"/>
    <x v="3"/>
    <x v="0"/>
    <n v="239"/>
    <n v="23.9"/>
    <n v="248.35877862595399"/>
    <m/>
    <n v="119179.3893"/>
    <x v="1"/>
    <n v="13740.625"/>
    <x v="676"/>
    <x v="0"/>
    <m/>
  </r>
  <r>
    <d v="2023-06-12T00:14:07"/>
    <x v="12"/>
    <n v="2"/>
    <s v="GRAJALES JORGE HERNAN"/>
    <x v="1"/>
    <x v="0"/>
    <n v="226"/>
    <n v="20.545454545454501"/>
    <n v="217.615176151762"/>
    <m/>
    <n v="103307.58809999999"/>
    <x v="1"/>
    <n v="12615"/>
    <x v="677"/>
    <x v="0"/>
    <m/>
  </r>
  <r>
    <d v="2023-06-12T00:14:07"/>
    <x v="12"/>
    <n v="3"/>
    <s v="CANO JIMENEZ ESNEIDER"/>
    <x v="1"/>
    <x v="0"/>
    <n v="175"/>
    <n v="15.909090909090899"/>
    <n v="217.615176151762"/>
    <m/>
    <n v="103307.58809999999"/>
    <x v="0"/>
    <n v="12615"/>
    <x v="677"/>
    <x v="0"/>
    <m/>
  </r>
  <r>
    <d v="2023-06-12T00:14:08"/>
    <x v="12"/>
    <n v="5"/>
    <s v="GRISALES VILLA JUAN DAVID"/>
    <x v="0"/>
    <x v="3"/>
    <n v="115"/>
    <n v="12.7777777777778"/>
    <n v="178.048780487805"/>
    <m/>
    <n v="84524.390199999994"/>
    <x v="1"/>
    <n v="12615"/>
    <x v="677"/>
    <x v="0"/>
    <m/>
  </r>
  <r>
    <d v="2023-06-12T00:14:08"/>
    <x v="12"/>
    <n v="7"/>
    <s v="DE OSSA TORRES CARLOS ANDRES"/>
    <x v="4"/>
    <x v="0"/>
    <n v="112"/>
    <n v="16"/>
    <n v="138.48238482384801"/>
    <m/>
    <n v="65741.1924"/>
    <x v="1"/>
    <n v="12615"/>
    <x v="677"/>
    <x v="0"/>
    <m/>
  </r>
  <r>
    <d v="2023-06-12T00:14:09"/>
    <x v="12"/>
    <n v="8"/>
    <s v="VACA FIERRO ROBINSON"/>
    <x v="9"/>
    <x v="0"/>
    <n v="244"/>
    <n v="20.3333333333333"/>
    <n v="237.39837398373999"/>
    <m/>
    <n v="112699.18700000001"/>
    <x v="1"/>
    <n v="12615"/>
    <x v="677"/>
    <x v="0"/>
    <m/>
  </r>
  <r>
    <d v="2023-06-12T00:14:09"/>
    <x v="12"/>
    <n v="9"/>
    <s v="LOPEZ CASTRILLON ANDRES FELIPE"/>
    <x v="6"/>
    <x v="0"/>
    <n v="144"/>
    <n v="16.9411764705882"/>
    <n v="168.15718157181601"/>
    <m/>
    <n v="79828.590800000005"/>
    <x v="0"/>
    <n v="12615"/>
    <x v="677"/>
    <x v="0"/>
    <m/>
  </r>
  <r>
    <d v="2023-06-12T00:14:10"/>
    <x v="12"/>
    <n v="11"/>
    <s v="GUTIERREZ LONDOO MELKIN HERNEY"/>
    <x v="9"/>
    <x v="0"/>
    <n v="256"/>
    <n v="21.3333333333333"/>
    <n v="237.39837398373999"/>
    <m/>
    <n v="112699.18700000001"/>
    <x v="0"/>
    <n v="12615"/>
    <x v="677"/>
    <x v="0"/>
    <m/>
  </r>
  <r>
    <d v="2023-06-12T00:14:10"/>
    <x v="12"/>
    <n v="12"/>
    <s v="MORALES CASTAEDA JONNY EDISON"/>
    <x v="0"/>
    <x v="0"/>
    <n v="274"/>
    <n v="30.4444444444444"/>
    <n v="178.048780487805"/>
    <m/>
    <n v="84524.390199999994"/>
    <x v="0"/>
    <n v="12615"/>
    <x v="677"/>
    <x v="0"/>
    <m/>
  </r>
  <r>
    <d v="2023-06-12T00:14:11"/>
    <x v="12"/>
    <n v="13"/>
    <s v="GARCES ANDRES FELIPE"/>
    <x v="3"/>
    <x v="0"/>
    <n v="199"/>
    <n v="19.899999999999999"/>
    <n v="197.83197831978299"/>
    <m/>
    <n v="93915.989199999996"/>
    <x v="0"/>
    <n v="12615"/>
    <x v="677"/>
    <x v="0"/>
    <m/>
  </r>
  <r>
    <d v="2023-06-12T00:14:11"/>
    <x v="12"/>
    <n v="14"/>
    <s v="TABORDA ROJAS DIEGO ALEJANDRO"/>
    <x v="1"/>
    <x v="0"/>
    <n v="221"/>
    <n v="20.090909090909101"/>
    <n v="217.615176151762"/>
    <m/>
    <n v="103307.58809999999"/>
    <x v="1"/>
    <n v="12615"/>
    <x v="677"/>
    <x v="0"/>
    <m/>
  </r>
  <r>
    <d v="2023-06-12T00:14:12"/>
    <x v="12"/>
    <n v="16"/>
    <s v="HURTADO MADRID JUAN ESTEBAN"/>
    <x v="1"/>
    <x v="0"/>
    <n v="224"/>
    <n v="20.363636363636399"/>
    <n v="217.615176151762"/>
    <m/>
    <n v="103307.58809999999"/>
    <x v="0"/>
    <n v="12615"/>
    <x v="677"/>
    <x v="0"/>
    <m/>
  </r>
  <r>
    <d v="2023-06-12T00:14:12"/>
    <x v="12"/>
    <n v="18"/>
    <s v="RENDON VIANA HUMBERTO DE JESUS"/>
    <x v="4"/>
    <x v="0"/>
    <n v="148"/>
    <n v="21.1428571428571"/>
    <n v="138.48238482384801"/>
    <m/>
    <n v="65741.1924"/>
    <x v="0"/>
    <n v="12615"/>
    <x v="677"/>
    <x v="0"/>
    <m/>
  </r>
  <r>
    <d v="2023-06-12T00:14:13"/>
    <x v="12"/>
    <n v="19"/>
    <s v="BERMUDEZ HERNAN"/>
    <x v="3"/>
    <x v="0"/>
    <n v="188"/>
    <n v="18.8"/>
    <n v="197.83197831978299"/>
    <m/>
    <n v="93915.989199999996"/>
    <x v="0"/>
    <n v="12615"/>
    <x v="677"/>
    <x v="0"/>
    <m/>
  </r>
  <r>
    <d v="2023-06-12T00:14:13"/>
    <x v="12"/>
    <n v="20"/>
    <s v="LONDOO CADAVID DAVID SANTIAGO"/>
    <x v="1"/>
    <x v="0"/>
    <n v="175"/>
    <n v="15.909090909090899"/>
    <n v="217.615176151762"/>
    <m/>
    <n v="103307.58809999999"/>
    <x v="0"/>
    <n v="12615"/>
    <x v="677"/>
    <x v="0"/>
    <m/>
  </r>
  <r>
    <d v="2023-06-12T00:14:14"/>
    <x v="12"/>
    <n v="25"/>
    <s v="CIRO ALEXANDER"/>
    <x v="3"/>
    <x v="0"/>
    <n v="209"/>
    <n v="20.9"/>
    <n v="197.83197831978299"/>
    <m/>
    <n v="93915.989199999996"/>
    <x v="1"/>
    <n v="12615"/>
    <x v="677"/>
    <x v="0"/>
    <m/>
  </r>
  <r>
    <d v="2023-06-12T00:14:14"/>
    <x v="12"/>
    <n v="26"/>
    <s v="FRANCO BRAVO JHOAN FERNANDO"/>
    <x v="0"/>
    <x v="0"/>
    <n v="161"/>
    <n v="17.8888888888889"/>
    <n v="178.048780487805"/>
    <m/>
    <n v="84524.390199999994"/>
    <x v="0"/>
    <n v="12615"/>
    <x v="677"/>
    <x v="0"/>
    <m/>
  </r>
  <r>
    <d v="2023-06-12T00:14:14"/>
    <x v="12"/>
    <n v="29"/>
    <s v="VERENZUELA MARTINEZ ALEXANDER"/>
    <x v="6"/>
    <x v="0"/>
    <n v="175"/>
    <n v="23.3333333333333"/>
    <n v="148.373983739837"/>
    <m/>
    <n v="70436.991899999994"/>
    <x v="0"/>
    <n v="12615"/>
    <x v="677"/>
    <x v="0"/>
    <m/>
  </r>
  <r>
    <d v="2023-06-12T00:14:15"/>
    <x v="12"/>
    <n v="39"/>
    <s v="ORTEGA ARROYAVE JUAN PABLO"/>
    <x v="6"/>
    <x v="0"/>
    <n v="150"/>
    <n v="20"/>
    <n v="148.373983739837"/>
    <m/>
    <n v="70436.991899999994"/>
    <x v="0"/>
    <n v="12615"/>
    <x v="677"/>
    <x v="0"/>
    <m/>
  </r>
  <r>
    <d v="2023-06-12T00:14:15"/>
    <x v="12"/>
    <n v="40"/>
    <s v="OCAMPO OCAMPO ANTONIO JOSE"/>
    <x v="1"/>
    <x v="0"/>
    <n v="254"/>
    <n v="23.090909090909101"/>
    <n v="217.615176151762"/>
    <m/>
    <n v="103307.58809999999"/>
    <x v="0"/>
    <n v="12615"/>
    <x v="677"/>
    <x v="0"/>
    <m/>
  </r>
  <r>
    <d v="2023-06-13T01:17:14"/>
    <x v="12"/>
    <n v="5"/>
    <s v="BERRIO POSADA ANGELA"/>
    <x v="3"/>
    <x v="0"/>
    <n v="185"/>
    <n v="18.5"/>
    <n v="181.329113924051"/>
    <m/>
    <n v="85664.557000000001"/>
    <x v="1"/>
    <n v="11488.2353"/>
    <x v="678"/>
    <x v="0"/>
    <m/>
  </r>
  <r>
    <d v="2023-06-13T01:17:14"/>
    <x v="12"/>
    <n v="12"/>
    <s v="MORALES CASTAEDA JONNY EDISON"/>
    <x v="3"/>
    <x v="0"/>
    <n v="154"/>
    <n v="15.4"/>
    <n v="181.329113924051"/>
    <m/>
    <n v="85664.557000000001"/>
    <x v="0"/>
    <n v="11488.2353"/>
    <x v="678"/>
    <x v="0"/>
    <m/>
  </r>
  <r>
    <d v="2023-06-13T01:17:15"/>
    <x v="12"/>
    <n v="13"/>
    <s v="GARCES ANDRES FELIPE"/>
    <x v="3"/>
    <x v="0"/>
    <n v="175"/>
    <n v="17.5"/>
    <n v="181.329113924051"/>
    <m/>
    <n v="85664.557000000001"/>
    <x v="0"/>
    <n v="11488.2353"/>
    <x v="678"/>
    <x v="0"/>
    <m/>
  </r>
  <r>
    <d v="2023-06-13T01:17:15"/>
    <x v="12"/>
    <n v="21"/>
    <s v="MONSALVE OCAMPO EDISON GUSTAVO"/>
    <x v="3"/>
    <x v="0"/>
    <n v="216"/>
    <n v="21.6"/>
    <n v="181.329113924051"/>
    <m/>
    <n v="85664.557000000001"/>
    <x v="0"/>
    <n v="11488.2353"/>
    <x v="678"/>
    <x v="0"/>
    <m/>
  </r>
  <r>
    <d v="2023-06-13T01:17:16"/>
    <x v="12"/>
    <n v="22"/>
    <s v="LONDOO LOPERA DUVAN ANDRES"/>
    <x v="3"/>
    <x v="0"/>
    <n v="196"/>
    <n v="19.600000000000001"/>
    <n v="181.329113924051"/>
    <m/>
    <n v="85664.557000000001"/>
    <x v="1"/>
    <n v="11488.2353"/>
    <x v="678"/>
    <x v="0"/>
    <m/>
  </r>
  <r>
    <d v="2023-06-13T01:17:16"/>
    <x v="12"/>
    <n v="25"/>
    <s v="CIRO ALEXANDER"/>
    <x v="1"/>
    <x v="3"/>
    <n v="212"/>
    <n v="19.272727272727298"/>
    <n v="199.46202531645599"/>
    <m/>
    <n v="94231.012700000007"/>
    <x v="1"/>
    <n v="11488.2353"/>
    <x v="678"/>
    <x v="0"/>
    <m/>
  </r>
  <r>
    <d v="2023-06-13T01:17:17"/>
    <x v="12"/>
    <n v="28"/>
    <s v="RIVERA ANGEL"/>
    <x v="3"/>
    <x v="0"/>
    <n v="204"/>
    <n v="20.399999999999999"/>
    <n v="181.329113924051"/>
    <m/>
    <n v="85664.557000000001"/>
    <x v="0"/>
    <n v="11488.2353"/>
    <x v="678"/>
    <x v="0"/>
    <m/>
  </r>
  <r>
    <d v="2023-06-13T01:17:17"/>
    <x v="12"/>
    <n v="29"/>
    <s v="VERENZUELA MARTINEZ ALEXANDER"/>
    <x v="0"/>
    <x v="3"/>
    <n v="169"/>
    <n v="18.7777777777778"/>
    <n v="163.19620253164601"/>
    <m/>
    <n v="77098.101299999995"/>
    <x v="0"/>
    <n v="11488.2353"/>
    <x v="678"/>
    <x v="0"/>
    <m/>
  </r>
  <r>
    <d v="2023-06-13T01:17:18"/>
    <x v="12"/>
    <n v="31"/>
    <s v="DURANGO PAEZ GILDARDO"/>
    <x v="0"/>
    <x v="0"/>
    <n v="160"/>
    <n v="17.7777777777778"/>
    <n v="163.19620253164601"/>
    <m/>
    <n v="77098.101299999995"/>
    <x v="0"/>
    <n v="11488.2353"/>
    <x v="678"/>
    <x v="0"/>
    <m/>
  </r>
  <r>
    <d v="2023-06-13T01:17:18"/>
    <x v="12"/>
    <n v="32"/>
    <s v="JIMENEZ HERNANDEZ ESTEBAN CAMILO"/>
    <x v="2"/>
    <x v="1"/>
    <n v="115"/>
    <n v="19.1666666666667"/>
    <n v="108.79746835442999"/>
    <m/>
    <n v="51398.734199999999"/>
    <x v="0"/>
    <n v="11488.2353"/>
    <x v="678"/>
    <x v="0"/>
    <m/>
  </r>
  <r>
    <d v="2023-06-13T01:17:18"/>
    <x v="12"/>
    <n v="33"/>
    <s v="USUGA LONDOO CAMILO ANDRES"/>
    <x v="3"/>
    <x v="0"/>
    <n v="185"/>
    <n v="18.5"/>
    <n v="181.329113924051"/>
    <m/>
    <n v="85664.557000000001"/>
    <x v="0"/>
    <n v="11488.2353"/>
    <x v="678"/>
    <x v="0"/>
    <m/>
  </r>
  <r>
    <d v="2023-06-13T01:17:19"/>
    <x v="12"/>
    <n v="34"/>
    <s v="MONTOYA OSPINA GILBERTO ANTONIO"/>
    <x v="1"/>
    <x v="0"/>
    <n v="185"/>
    <n v="16.818181818181799"/>
    <n v="199.46202531645599"/>
    <m/>
    <n v="94231.012700000007"/>
    <x v="0"/>
    <n v="11488.2353"/>
    <x v="678"/>
    <x v="0"/>
    <m/>
  </r>
  <r>
    <d v="2023-06-13T01:17:19"/>
    <x v="12"/>
    <n v="35"/>
    <s v="VASQUEZ GARCIA ISMAEL DAVID"/>
    <x v="3"/>
    <x v="0"/>
    <n v="133"/>
    <n v="13.3"/>
    <n v="181.329113924051"/>
    <m/>
    <n v="85664.557000000001"/>
    <x v="1"/>
    <n v="11488.2353"/>
    <x v="678"/>
    <x v="0"/>
    <m/>
  </r>
  <r>
    <d v="2023-06-13T01:17:20"/>
    <x v="12"/>
    <n v="37"/>
    <s v="PIEDRAHITA MADRID SANTIAGO"/>
    <x v="1"/>
    <x v="0"/>
    <n v="186"/>
    <n v="16.909090909090899"/>
    <n v="199.46202531645599"/>
    <m/>
    <n v="94231.012700000007"/>
    <x v="1"/>
    <n v="11488.2353"/>
    <x v="678"/>
    <x v="0"/>
    <m/>
  </r>
  <r>
    <d v="2023-06-13T01:17:20"/>
    <x v="12"/>
    <n v="39"/>
    <s v="ORTEGA ARROYAVE JUAN PABLO"/>
    <x v="3"/>
    <x v="0"/>
    <n v="212"/>
    <n v="21.2"/>
    <n v="181.329113924051"/>
    <m/>
    <n v="85664.557000000001"/>
    <x v="0"/>
    <n v="11488.2353"/>
    <x v="678"/>
    <x v="0"/>
    <m/>
  </r>
  <r>
    <d v="2023-06-13T01:17:20"/>
    <x v="12"/>
    <n v="40"/>
    <s v="OCAMPO OCAMPO ANTONIO JOSE"/>
    <x v="1"/>
    <x v="0"/>
    <n v="178"/>
    <n v="16.181818181818201"/>
    <n v="199.46202531645599"/>
    <m/>
    <n v="94231.012700000007"/>
    <x v="0"/>
    <n v="11488.2353"/>
    <x v="678"/>
    <x v="0"/>
    <m/>
  </r>
  <r>
    <d v="2023-06-14T01:40:17"/>
    <x v="9"/>
    <n v="2"/>
    <s v="GRAJALES JORGE HERNAN"/>
    <x v="0"/>
    <x v="0"/>
    <n v="207"/>
    <n v="23"/>
    <n v="219.74754100000001"/>
    <m/>
    <n v="106081.9672"/>
    <x v="1"/>
    <n v="15097.058800000001"/>
    <x v="679"/>
    <x v="0"/>
    <m/>
  </r>
  <r>
    <d v="2023-06-14T01:40:18"/>
    <x v="9"/>
    <n v="3"/>
    <s v="CANO JIMENEZ ESNEIDER"/>
    <x v="6"/>
    <x v="0"/>
    <n v="156"/>
    <n v="19.5"/>
    <n v="195.33114749999999"/>
    <m/>
    <n v="94295.081999999995"/>
    <x v="0"/>
    <n v="15097.058800000001"/>
    <x v="679"/>
    <x v="0"/>
    <m/>
  </r>
  <r>
    <d v="2023-06-14T01:40:18"/>
    <x v="9"/>
    <n v="4"/>
    <s v="HINCAPIE GALLEGO YEISON ANDRES"/>
    <x v="0"/>
    <x v="0"/>
    <n v="238"/>
    <n v="26.4444444444444"/>
    <n v="219.74754100000001"/>
    <m/>
    <n v="106081.9672"/>
    <x v="0"/>
    <n v="15097.058800000001"/>
    <x v="679"/>
    <x v="0"/>
    <m/>
  </r>
  <r>
    <d v="2023-06-14T01:40:19"/>
    <x v="9"/>
    <n v="5"/>
    <s v="BERRIO POSADA ANGELA"/>
    <x v="3"/>
    <x v="0"/>
    <n v="245"/>
    <n v="24.5"/>
    <n v="244.16393439999999"/>
    <s v="2 Descuentos (Conducts) "/>
    <n v="117868.85249999999"/>
    <x v="1"/>
    <n v="15097.058800000001"/>
    <x v="679"/>
    <x v="0"/>
    <m/>
  </r>
  <r>
    <d v="2023-06-14T01:40:20"/>
    <x v="9"/>
    <n v="6"/>
    <s v="JIMENEZ HURTADO CARLOS ESTIVEN"/>
    <x v="0"/>
    <x v="0"/>
    <n v="243"/>
    <n v="27"/>
    <n v="219.74754100000001"/>
    <m/>
    <n v="106081.9672"/>
    <x v="0"/>
    <n v="15097.058800000001"/>
    <x v="679"/>
    <x v="0"/>
    <m/>
  </r>
  <r>
    <d v="2023-06-14T01:40:20"/>
    <x v="9"/>
    <n v="7"/>
    <s v="DE OSSA TORRES CARLOS ANDRES"/>
    <x v="0"/>
    <x v="3"/>
    <n v="231"/>
    <n v="25.6666666666667"/>
    <n v="219.74754100000001"/>
    <m/>
    <n v="106081.9672"/>
    <x v="1"/>
    <n v="15097.058800000001"/>
    <x v="679"/>
    <x v="0"/>
    <m/>
  </r>
  <r>
    <d v="2023-06-14T01:40:21"/>
    <x v="9"/>
    <n v="8"/>
    <s v="BARRANTES GALLEGO DANIEL CAMILO"/>
    <x v="4"/>
    <x v="0"/>
    <n v="207"/>
    <n v="29.571428571428601"/>
    <n v="170.91475410000001"/>
    <s v="1 Descuento (Usuario desubicado) "/>
    <n v="82508.1967"/>
    <x v="1"/>
    <n v="15097.058800000001"/>
    <x v="679"/>
    <x v="0"/>
    <m/>
  </r>
  <r>
    <d v="2023-06-14T01:40:21"/>
    <x v="9"/>
    <n v="9"/>
    <s v="LOPEZ CASTRILLON ANDRES FELIPE"/>
    <x v="6"/>
    <x v="0"/>
    <n v="226"/>
    <n v="28.25"/>
    <n v="195.33114749999999"/>
    <m/>
    <n v="94295.081999999995"/>
    <x v="0"/>
    <n v="15097.058800000001"/>
    <x v="679"/>
    <x v="0"/>
    <m/>
  </r>
  <r>
    <d v="2023-06-14T01:40:22"/>
    <x v="1"/>
    <n v="11"/>
    <s v="GUTIERREZ LONDOO MELKIN HERNEY"/>
    <x v="1"/>
    <x v="0"/>
    <n v="239"/>
    <n v="21.727272727272702"/>
    <n v="268.58032789999999"/>
    <s v="2 Descuentos (Usuario desubicado y Usuario con movilidad reducida) "/>
    <n v="129655.7377"/>
    <x v="0"/>
    <n v="15097.058800000001"/>
    <x v="679"/>
    <x v="0"/>
    <m/>
  </r>
  <r>
    <d v="2023-06-14T01:40:22"/>
    <x v="1"/>
    <n v="12"/>
    <s v="MORALES CASTAEDA JONNY EDISON"/>
    <x v="1"/>
    <x v="0"/>
    <n v="278"/>
    <n v="25.272727272727298"/>
    <n v="268.58032789999999"/>
    <m/>
    <n v="129655.7377"/>
    <x v="0"/>
    <n v="15097.058800000001"/>
    <x v="679"/>
    <x v="0"/>
    <m/>
  </r>
  <r>
    <d v="2023-06-14T01:40:23"/>
    <x v="1"/>
    <n v="13"/>
    <s v="GARCES ANDRES FELIPE"/>
    <x v="0"/>
    <x v="0"/>
    <n v="215"/>
    <n v="23.8888888888889"/>
    <n v="219.74754100000001"/>
    <m/>
    <n v="106081.9672"/>
    <x v="0"/>
    <n v="15097.058800000001"/>
    <x v="679"/>
    <x v="0"/>
    <m/>
  </r>
  <r>
    <d v="2023-06-14T01:40:23"/>
    <x v="1"/>
    <n v="14"/>
    <s v="GRISALES VILLA JUAN DAVID"/>
    <x v="1"/>
    <x v="1"/>
    <n v="280"/>
    <n v="25.454545454545499"/>
    <n v="268.58032789999999"/>
    <m/>
    <n v="129655.7377"/>
    <x v="1"/>
    <n v="15097.058800000001"/>
    <x v="679"/>
    <x v="0"/>
    <m/>
  </r>
  <r>
    <d v="2023-06-14T01:40:24"/>
    <x v="1"/>
    <n v="16"/>
    <s v="HURTADO MADRID JUAN ESTEBAN"/>
    <x v="6"/>
    <x v="0"/>
    <n v="183"/>
    <n v="21.529411764705898"/>
    <n v="195.33114749999999"/>
    <m/>
    <n v="100188.5246"/>
    <x v="0"/>
    <n v="15097.058800000001"/>
    <x v="679"/>
    <x v="0"/>
    <m/>
  </r>
  <r>
    <d v="2023-06-14T01:40:25"/>
    <x v="1"/>
    <n v="18"/>
    <s v="RENDON VIANA HUMBERTO DE JESUS"/>
    <x v="0"/>
    <x v="0"/>
    <n v="239"/>
    <n v="26.5555555555556"/>
    <n v="219.74754100000001"/>
    <m/>
    <n v="106081.9672"/>
    <x v="0"/>
    <n v="15097.058800000001"/>
    <x v="679"/>
    <x v="0"/>
    <m/>
  </r>
  <r>
    <d v="2023-06-14T01:40:25"/>
    <x v="1"/>
    <n v="19"/>
    <s v="BERMUDEZ HERNAN"/>
    <x v="4"/>
    <x v="0"/>
    <n v="173"/>
    <n v="24.714285714285701"/>
    <n v="170.91475410000001"/>
    <m/>
    <n v="82508.1967"/>
    <x v="0"/>
    <n v="15097.058800000001"/>
    <x v="679"/>
    <x v="0"/>
    <m/>
  </r>
  <r>
    <d v="2023-06-14T01:40:26"/>
    <x v="1"/>
    <n v="20"/>
    <s v="LONDOO CADAVID DAVID SANTIAGO"/>
    <x v="3"/>
    <x v="0"/>
    <n v="209"/>
    <n v="20.9"/>
    <n v="244.16393439999999"/>
    <m/>
    <n v="117868.85249999999"/>
    <x v="0"/>
    <n v="15097.058800000001"/>
    <x v="679"/>
    <x v="0"/>
    <m/>
  </r>
  <r>
    <d v="2023-06-14T01:40:27"/>
    <x v="1"/>
    <n v="21"/>
    <s v="MONSALVE OCAMPO EDISON GUSTAVO"/>
    <x v="0"/>
    <x v="0"/>
    <n v="199"/>
    <n v="22.1111111111111"/>
    <n v="219.74754100000001"/>
    <s v="3 Descuentos (Conducts) "/>
    <n v="106081.9672"/>
    <x v="0"/>
    <n v="15097.058800000001"/>
    <x v="679"/>
    <x v="0"/>
    <m/>
  </r>
  <r>
    <d v="2023-06-14T01:40:27"/>
    <x v="1"/>
    <n v="22"/>
    <s v="LONDOO LOPERA DUVAN ANDRES"/>
    <x v="3"/>
    <x v="0"/>
    <n v="261"/>
    <n v="26.1"/>
    <n v="244.16393439999999"/>
    <s v="1 Descuento (Usuario con movilidad reducida) "/>
    <n v="117868.85249999999"/>
    <x v="1"/>
    <n v="15097.058800000001"/>
    <x v="679"/>
    <x v="0"/>
    <m/>
  </r>
  <r>
    <d v="2023-06-14T01:40:27"/>
    <x v="1"/>
    <n v="23"/>
    <s v="BERRIO DALIVIER"/>
    <x v="1"/>
    <x v="0"/>
    <n v="254"/>
    <n v="23.090909090909101"/>
    <n v="268.58032789999999"/>
    <s v="3 Descuentos (Propietario y Usuarios desubicados) "/>
    <n v="129655.7377"/>
    <x v="2"/>
    <n v="15097.058800000001"/>
    <x v="679"/>
    <x v="0"/>
    <m/>
  </r>
  <r>
    <d v="2023-06-14T01:40:28"/>
    <x v="1"/>
    <n v="25"/>
    <s v="CIRO ALEXANDER"/>
    <x v="3"/>
    <x v="0"/>
    <n v="292"/>
    <n v="30.7368421052632"/>
    <n v="244.16393439999999"/>
    <s v="2 Descuentos (Conducts) "/>
    <n v="111975.40979999999"/>
    <x v="1"/>
    <n v="15097.058800000001"/>
    <x v="679"/>
    <x v="0"/>
    <m/>
  </r>
  <r>
    <d v="2023-06-14T01:40:28"/>
    <x v="1"/>
    <n v="26"/>
    <s v="CIRO MARIN RODRIGO ALBERTO"/>
    <x v="1"/>
    <x v="0"/>
    <n v="220"/>
    <n v="24.363636363636399"/>
    <n v="268.58032789999999"/>
    <s v="1 Descuento (Despachador fernando) "/>
    <n v="129655.7377"/>
    <x v="0"/>
    <n v="15097.058800000001"/>
    <x v="679"/>
    <x v="0"/>
    <m/>
  </r>
  <r>
    <d v="2023-06-14T01:40:29"/>
    <x v="1"/>
    <n v="27"/>
    <s v="DURANGO DAVID JOSE"/>
    <x v="7"/>
    <x v="3"/>
    <n v="121"/>
    <n v="40.3333333333333"/>
    <n v="73.249180300000006"/>
    <m/>
    <n v="35360.655700000003"/>
    <x v="0"/>
    <n v="15097.058800000001"/>
    <x v="679"/>
    <x v="0"/>
    <m/>
  </r>
  <r>
    <d v="2023-06-14T01:40:29"/>
    <x v="1"/>
    <n v="28"/>
    <s v="RIVERA ANGEL"/>
    <x v="9"/>
    <x v="0"/>
    <n v="276"/>
    <n v="23"/>
    <n v="292.99672129999999"/>
    <s v="2 Descuentos (Conduct y Propietario) "/>
    <n v="141442.62299999999"/>
    <x v="0"/>
    <n v="15097.058800000001"/>
    <x v="679"/>
    <x v="0"/>
    <m/>
  </r>
  <r>
    <d v="2023-06-14T01:40:30"/>
    <x v="1"/>
    <n v="29"/>
    <s v="VERENZUELA MARTINEZ ALEXANDER"/>
    <x v="9"/>
    <x v="0"/>
    <n v="322"/>
    <n v="26.8333333333333"/>
    <n v="292.99672129999999"/>
    <s v="2 Descuentos (Jefe de ruta y Despachador fernando) "/>
    <n v="141442.62299999999"/>
    <x v="0"/>
    <n v="15097.058800000001"/>
    <x v="679"/>
    <x v="0"/>
    <m/>
  </r>
  <r>
    <d v="2023-06-14T01:40:30"/>
    <x v="9"/>
    <n v="31"/>
    <s v="DURANGO PAEZ GILDARDO"/>
    <x v="3"/>
    <x v="0"/>
    <n v="223"/>
    <n v="22.3"/>
    <n v="244.16393439999999"/>
    <m/>
    <n v="117868.85249999999"/>
    <x v="0"/>
    <n v="15097.058800000001"/>
    <x v="679"/>
    <x v="0"/>
    <m/>
  </r>
  <r>
    <d v="2023-06-14T01:40:31"/>
    <x v="9"/>
    <n v="32"/>
    <s v="JIMENEZ HERNANDEZ ESTEBAN CAMILO"/>
    <x v="0"/>
    <x v="0"/>
    <n v="194"/>
    <n v="21.5555555555556"/>
    <n v="219.74754100000001"/>
    <m/>
    <n v="106081.9672"/>
    <x v="0"/>
    <n v="15097.058800000001"/>
    <x v="679"/>
    <x v="0"/>
    <m/>
  </r>
  <r>
    <d v="2023-06-14T01:40:31"/>
    <x v="9"/>
    <n v="33"/>
    <s v="USUGA LONDOO CAMILO ANDRES"/>
    <x v="0"/>
    <x v="0"/>
    <n v="232"/>
    <n v="25.7777777777778"/>
    <n v="219.74754100000001"/>
    <m/>
    <n v="106081.9672"/>
    <x v="0"/>
    <n v="15097.058800000001"/>
    <x v="679"/>
    <x v="0"/>
    <m/>
  </r>
  <r>
    <d v="2023-06-14T01:40:32"/>
    <x v="9"/>
    <n v="34"/>
    <s v="MONTOYA OSPINA GILBERTO ANTONIO"/>
    <x v="1"/>
    <x v="0"/>
    <n v="284"/>
    <n v="25.818181818181799"/>
    <n v="268.58032789999999"/>
    <s v="1 Descuento (Jefe de ruta) "/>
    <n v="129655.7377"/>
    <x v="0"/>
    <n v="15097.058800000001"/>
    <x v="679"/>
    <x v="0"/>
    <m/>
  </r>
  <r>
    <d v="2023-06-14T01:40:32"/>
    <x v="9"/>
    <n v="35"/>
    <s v="VASQUEZ GARCIA ISMAEL DAVID"/>
    <x v="3"/>
    <x v="0"/>
    <n v="217"/>
    <n v="21.7"/>
    <n v="244.16393439999999"/>
    <m/>
    <n v="117868.85249999999"/>
    <x v="1"/>
    <n v="15097.058800000001"/>
    <x v="679"/>
    <x v="0"/>
    <m/>
  </r>
  <r>
    <d v="2023-06-14T01:40:33"/>
    <x v="9"/>
    <n v="36"/>
    <s v="TABORDA ROJAS DIEGO ALEJANDRO"/>
    <x v="0"/>
    <x v="1"/>
    <n v="230"/>
    <n v="25.5555555555556"/>
    <n v="219.74754100000001"/>
    <m/>
    <n v="106081.9672"/>
    <x v="0"/>
    <n v="15097.058800000001"/>
    <x v="679"/>
    <x v="0"/>
    <m/>
  </r>
  <r>
    <d v="2023-06-14T01:40:33"/>
    <x v="9"/>
    <n v="37"/>
    <s v="PIEDRAHITA MADRID SANTIAGO"/>
    <x v="6"/>
    <x v="0"/>
    <n v="168"/>
    <n v="21"/>
    <n v="195.33114749999999"/>
    <m/>
    <n v="94295.081999999995"/>
    <x v="1"/>
    <n v="15097.058800000001"/>
    <x v="679"/>
    <x v="0"/>
    <m/>
  </r>
  <r>
    <d v="2023-06-14T01:40:34"/>
    <x v="9"/>
    <n v="39"/>
    <s v="ORTEGA ARROYAVE JUAN PABLO"/>
    <x v="3"/>
    <x v="3"/>
    <n v="215"/>
    <n v="21.5"/>
    <n v="244.16393439999999"/>
    <m/>
    <n v="117868.85249999999"/>
    <x v="0"/>
    <n v="15097.058800000001"/>
    <x v="679"/>
    <x v="0"/>
    <m/>
  </r>
  <r>
    <d v="2023-06-14T01:40:34"/>
    <x v="9"/>
    <n v="40"/>
    <s v="OCAMPO OCAMPO ANTONIO JOSE"/>
    <x v="2"/>
    <x v="0"/>
    <n v="170"/>
    <n v="28.3333333333333"/>
    <n v="146.49836070000001"/>
    <m/>
    <n v="70721.311499999996"/>
    <x v="0"/>
    <n v="15097.058800000001"/>
    <x v="679"/>
    <x v="0"/>
    <m/>
  </r>
  <r>
    <d v="2023-06-15T01:47:11"/>
    <x v="1"/>
    <n v="1"/>
    <s v="MEJIA YEISON"/>
    <x v="4"/>
    <x v="3"/>
    <n v="149"/>
    <n v="21.285714285714299"/>
    <n v="174.05862068965499"/>
    <m/>
    <n v="83529.310299999997"/>
    <x v="0"/>
    <n v="14625.7143"/>
    <x v="680"/>
    <x v="0"/>
    <m/>
  </r>
  <r>
    <d v="2023-06-15T01:47:11"/>
    <x v="1"/>
    <n v="2"/>
    <s v="GRAJALES JORGE HERNAN"/>
    <x v="3"/>
    <x v="0"/>
    <n v="221"/>
    <n v="22.1"/>
    <n v="248.655172413793"/>
    <m/>
    <n v="119327.58620000001"/>
    <x v="1"/>
    <n v="14625.7143"/>
    <x v="680"/>
    <x v="0"/>
    <m/>
  </r>
  <r>
    <d v="2023-06-15T01:47:12"/>
    <x v="1"/>
    <n v="3"/>
    <s v="CANO JIMENEZ ESNEIDER"/>
    <x v="4"/>
    <x v="0"/>
    <n v="137"/>
    <n v="19.571428571428601"/>
    <n v="174.05862068965499"/>
    <m/>
    <n v="83529.310299999997"/>
    <x v="0"/>
    <n v="14625.7143"/>
    <x v="680"/>
    <x v="0"/>
    <m/>
  </r>
  <r>
    <d v="2023-06-15T01:47:12"/>
    <x v="1"/>
    <n v="4"/>
    <s v="HINCAPIE GALLEGO YEISON ANDRES"/>
    <x v="3"/>
    <x v="0"/>
    <n v="210"/>
    <n v="21"/>
    <n v="248.655172413793"/>
    <m/>
    <n v="119327.58620000001"/>
    <x v="0"/>
    <n v="14625.7143"/>
    <x v="680"/>
    <x v="0"/>
    <m/>
  </r>
  <r>
    <d v="2023-06-15T01:47:13"/>
    <x v="1"/>
    <n v="5"/>
    <s v="BERRIO POSADA ANGELA"/>
    <x v="3"/>
    <x v="0"/>
    <n v="238"/>
    <n v="23.8"/>
    <n v="248.655172413793"/>
    <m/>
    <n v="119327.58620000001"/>
    <x v="1"/>
    <n v="14625.7143"/>
    <x v="680"/>
    <x v="0"/>
    <m/>
  </r>
  <r>
    <d v="2023-06-15T01:47:13"/>
    <x v="1"/>
    <n v="6"/>
    <s v="JIMENEZ HURTADO CARLOS ESTIVEN"/>
    <x v="3"/>
    <x v="0"/>
    <n v="225"/>
    <n v="22.5"/>
    <n v="248.655172413793"/>
    <m/>
    <n v="119327.58620000001"/>
    <x v="0"/>
    <n v="14625.7143"/>
    <x v="680"/>
    <x v="0"/>
    <m/>
  </r>
  <r>
    <d v="2023-06-15T01:47:13"/>
    <x v="1"/>
    <n v="7"/>
    <s v="DE OSSA TORRES CARLOS ANDRES"/>
    <x v="6"/>
    <x v="0"/>
    <n v="212"/>
    <n v="24.9411764705882"/>
    <n v="211.35689655172399"/>
    <m/>
    <n v="101428.4483"/>
    <x v="1"/>
    <n v="14625.7143"/>
    <x v="680"/>
    <x v="0"/>
    <m/>
  </r>
  <r>
    <d v="2023-06-15T01:47:14"/>
    <x v="1"/>
    <n v="8"/>
    <s v="BARRANTES GALLEGO DANIEL CAMILO"/>
    <x v="3"/>
    <x v="0"/>
    <n v="234"/>
    <n v="23.4"/>
    <n v="248.655172413793"/>
    <s v="2 Descuentos (Usuarios desubicados) "/>
    <n v="119327.58620000001"/>
    <x v="1"/>
    <n v="14625.7143"/>
    <x v="680"/>
    <x v="0"/>
    <m/>
  </r>
  <r>
    <d v="2023-06-15T01:47:14"/>
    <x v="1"/>
    <n v="9"/>
    <s v="LOPEZ CASTRILLON ANDRES FELIPE"/>
    <x v="0"/>
    <x v="0"/>
    <n v="252"/>
    <n v="28"/>
    <n v="223.789655172414"/>
    <s v="2 Descuentos (Jefe de ruta y conduct) "/>
    <n v="107394.8276"/>
    <x v="0"/>
    <n v="14625.7143"/>
    <x v="680"/>
    <x v="0"/>
    <m/>
  </r>
  <r>
    <d v="2023-06-15T01:47:14"/>
    <x v="9"/>
    <n v="11"/>
    <s v="GUTIERREZ LONDOO MELKIN HERNEY"/>
    <x v="4"/>
    <x v="0"/>
    <n v="182"/>
    <n v="26"/>
    <n v="174.05862068965499"/>
    <m/>
    <n v="83529.310299999997"/>
    <x v="0"/>
    <n v="14625.7143"/>
    <x v="680"/>
    <x v="0"/>
    <m/>
  </r>
  <r>
    <d v="2023-06-15T01:47:15"/>
    <x v="9"/>
    <n v="12"/>
    <s v="MORALES CASTAEDA JONNY EDISON"/>
    <x v="10"/>
    <x v="0"/>
    <n v="116"/>
    <n v="33.142857142857103"/>
    <n v="87.029310344827607"/>
    <m/>
    <n v="41764.655200000001"/>
    <x v="0"/>
    <n v="14625.7143"/>
    <x v="680"/>
    <x v="0"/>
    <m/>
  </r>
  <r>
    <d v="2023-06-15T01:47:15"/>
    <x v="9"/>
    <n v="13"/>
    <s v="GARCES ANDRES FELIPE"/>
    <x v="0"/>
    <x v="0"/>
    <n v="208"/>
    <n v="23.1111111111111"/>
    <n v="223.789655172414"/>
    <m/>
    <n v="107394.8276"/>
    <x v="0"/>
    <n v="14625.7143"/>
    <x v="680"/>
    <x v="0"/>
    <m/>
  </r>
  <r>
    <d v="2023-06-15T01:47:15"/>
    <x v="9"/>
    <n v="14"/>
    <s v="CARVAJAL SALAZAR HECTOR MARINO"/>
    <x v="1"/>
    <x v="0"/>
    <n v="263"/>
    <n v="23.909090909090899"/>
    <n v="273.52068965517202"/>
    <s v="JUAN DAVID GRISALES Realiz 5 viajes donde moviliz 158 Usuarios  "/>
    <n v="131260.34479999999"/>
    <x v="1"/>
    <n v="14625.7143"/>
    <x v="680"/>
    <x v="0"/>
    <m/>
  </r>
  <r>
    <d v="2023-06-15T01:47:16"/>
    <x v="9"/>
    <n v="15"/>
    <s v="LOPERA AGUDELO LUIS FRANCISCO"/>
    <x v="0"/>
    <x v="3"/>
    <n v="248"/>
    <n v="27.5555555555556"/>
    <n v="223.789655172414"/>
    <m/>
    <n v="107394.8276"/>
    <x v="0"/>
    <n v="14625.7143"/>
    <x v="680"/>
    <x v="0"/>
    <m/>
  </r>
  <r>
    <d v="2023-06-15T01:47:16"/>
    <x v="9"/>
    <n v="16"/>
    <s v="HURTADO MADRID JUAN ESTEBAN"/>
    <x v="6"/>
    <x v="0"/>
    <n v="187"/>
    <n v="23.375"/>
    <n v="198.92413793103401"/>
    <m/>
    <n v="95462.069000000003"/>
    <x v="0"/>
    <n v="14625.7143"/>
    <x v="680"/>
    <x v="0"/>
    <m/>
  </r>
  <r>
    <d v="2023-06-15T01:47:17"/>
    <x v="9"/>
    <n v="18"/>
    <s v="RENDON VIANA HUMBERTO DE JESUS"/>
    <x v="1"/>
    <x v="0"/>
    <n v="305"/>
    <n v="27.727272727272702"/>
    <n v="273.52068965517202"/>
    <s v="2 Descuentos (Despachador fernando y Jefe de ruta) "/>
    <n v="131260.34479999999"/>
    <x v="0"/>
    <n v="14625.7143"/>
    <x v="680"/>
    <x v="0"/>
    <m/>
  </r>
  <r>
    <d v="2023-06-15T01:47:17"/>
    <x v="9"/>
    <n v="19"/>
    <s v="BERMUDEZ HERNAN"/>
    <x v="6"/>
    <x v="1"/>
    <n v="224"/>
    <n v="28"/>
    <n v="198.92413793103401"/>
    <s v="10 Descuentos (Incidente con Usuarios) "/>
    <n v="95462.069000000003"/>
    <x v="0"/>
    <n v="14625.7143"/>
    <x v="680"/>
    <x v="0"/>
    <m/>
  </r>
  <r>
    <d v="2023-06-15T01:47:17"/>
    <x v="9"/>
    <n v="20"/>
    <s v="LONDOO CADAVID DAVID SANTIAGO"/>
    <x v="2"/>
    <x v="3"/>
    <n v="187"/>
    <n v="28.769230769230798"/>
    <n v="161.625862068966"/>
    <m/>
    <n v="77562.930999999997"/>
    <x v="0"/>
    <n v="14625.7143"/>
    <x v="680"/>
    <x v="0"/>
    <m/>
  </r>
  <r>
    <d v="2023-06-15T01:47:18"/>
    <x v="9"/>
    <n v="21"/>
    <s v="MONSALVE OCAMPO EDISON GUSTAVO"/>
    <x v="5"/>
    <x v="0"/>
    <n v="24"/>
    <n v="24"/>
    <n v="24.865517241379301"/>
    <m/>
    <n v="11932.758599999999"/>
    <x v="0"/>
    <n v="14625.7143"/>
    <x v="680"/>
    <x v="0"/>
    <m/>
  </r>
  <r>
    <d v="2023-06-15T01:47:18"/>
    <x v="9"/>
    <n v="22"/>
    <s v="LONDOO LOPERA DUVAN ANDRES"/>
    <x v="3"/>
    <x v="0"/>
    <n v="286"/>
    <n v="28.6"/>
    <n v="248.655172413793"/>
    <m/>
    <n v="119327.58620000001"/>
    <x v="1"/>
    <n v="14625.7143"/>
    <x v="680"/>
    <x v="0"/>
    <m/>
  </r>
  <r>
    <d v="2023-06-15T01:47:18"/>
    <x v="9"/>
    <n v="23"/>
    <s v="BERRIO DALIVIER"/>
    <x v="6"/>
    <x v="0"/>
    <n v="238"/>
    <n v="29.75"/>
    <n v="198.92413793103401"/>
    <m/>
    <n v="95462.069000000003"/>
    <x v="2"/>
    <n v="14625.7143"/>
    <x v="680"/>
    <x v="0"/>
    <m/>
  </r>
  <r>
    <d v="2023-06-15T01:47:19"/>
    <x v="9"/>
    <n v="26"/>
    <s v="ESPINOZA CHAVARRIA GUILLERMO LEON"/>
    <x v="3"/>
    <x v="0"/>
    <n v="224"/>
    <n v="22.4"/>
    <n v="248.655172413793"/>
    <m/>
    <n v="119327.58620000001"/>
    <x v="0"/>
    <n v="14625.7143"/>
    <x v="680"/>
    <x v="0"/>
    <m/>
  </r>
  <r>
    <d v="2023-06-15T01:47:19"/>
    <x v="9"/>
    <n v="28"/>
    <s v="RIVERA ANGEL"/>
    <x v="6"/>
    <x v="0"/>
    <n v="224"/>
    <n v="28"/>
    <n v="198.92413793103401"/>
    <s v="4 Descuentos (Propietarios y conducts) "/>
    <n v="95462.069000000003"/>
    <x v="0"/>
    <n v="14625.7143"/>
    <x v="680"/>
    <x v="0"/>
    <m/>
  </r>
  <r>
    <d v="2023-06-15T01:47:20"/>
    <x v="9"/>
    <n v="29"/>
    <s v="VERENZUELA MARTINEZ ALEXANDER"/>
    <x v="3"/>
    <x v="0"/>
    <n v="286"/>
    <n v="30.105263157894701"/>
    <n v="236.22241379310299"/>
    <m/>
    <n v="113361.2069"/>
    <x v="0"/>
    <n v="14625.7143"/>
    <x v="680"/>
    <x v="0"/>
    <m/>
  </r>
  <r>
    <d v="2023-06-15T01:47:20"/>
    <x v="1"/>
    <n v="31"/>
    <s v="GARCIA DAVID WILSON ALBERTO"/>
    <x v="0"/>
    <x v="0"/>
    <n v="212"/>
    <n v="23.5555555555556"/>
    <n v="223.789655172414"/>
    <m/>
    <n v="107394.8276"/>
    <x v="0"/>
    <n v="14625.7143"/>
    <x v="680"/>
    <x v="0"/>
    <m/>
  </r>
  <r>
    <d v="2023-06-15T01:47:20"/>
    <x v="1"/>
    <n v="32"/>
    <s v="JIMENEZ HERNANDEZ ESTEBAN CAMILO"/>
    <x v="0"/>
    <x v="0"/>
    <n v="229"/>
    <n v="25.4444444444444"/>
    <n v="223.789655172414"/>
    <m/>
    <n v="107394.8276"/>
    <x v="0"/>
    <n v="14625.7143"/>
    <x v="680"/>
    <x v="0"/>
    <m/>
  </r>
  <r>
    <d v="2023-06-15T01:47:21"/>
    <x v="1"/>
    <n v="33"/>
    <s v="USUGA LONDOO CAMILO ANDRES"/>
    <x v="0"/>
    <x v="0"/>
    <n v="225"/>
    <n v="25"/>
    <n v="223.789655172414"/>
    <m/>
    <n v="107394.8276"/>
    <x v="0"/>
    <n v="14625.7143"/>
    <x v="680"/>
    <x v="0"/>
    <m/>
  </r>
  <r>
    <d v="2023-06-15T01:47:21"/>
    <x v="1"/>
    <n v="34"/>
    <s v="MONTOYA OSPINA GILBERTO ANTONIO"/>
    <x v="1"/>
    <x v="3"/>
    <n v="294"/>
    <n v="26.727272727272702"/>
    <n v="273.52068965517202"/>
    <m/>
    <n v="131260.34479999999"/>
    <x v="0"/>
    <n v="14625.7143"/>
    <x v="680"/>
    <x v="0"/>
    <m/>
  </r>
  <r>
    <d v="2023-06-15T01:47:22"/>
    <x v="1"/>
    <n v="35"/>
    <s v="VASQUEZ GARCIA ISMAEL DAVID"/>
    <x v="3"/>
    <x v="0"/>
    <n v="226"/>
    <n v="22.6"/>
    <n v="248.655172413793"/>
    <s v="1 Descuento (Despachador fernando) "/>
    <n v="119327.58620000001"/>
    <x v="1"/>
    <n v="14625.7143"/>
    <x v="680"/>
    <x v="0"/>
    <m/>
  </r>
  <r>
    <d v="2023-06-15T01:47:22"/>
    <x v="1"/>
    <n v="36"/>
    <s v="TABORDA ROJAS DIEGO ALEJANDRO"/>
    <x v="10"/>
    <x v="0"/>
    <n v="101"/>
    <n v="25.25"/>
    <n v="99.462068965517204"/>
    <m/>
    <n v="47731.034500000002"/>
    <x v="0"/>
    <n v="14625.7143"/>
    <x v="680"/>
    <x v="0"/>
    <m/>
  </r>
  <r>
    <d v="2023-06-15T01:47:23"/>
    <x v="1"/>
    <n v="37"/>
    <s v="PIEDRAHITA MADRID SANTIAGO"/>
    <x v="0"/>
    <x v="0"/>
    <n v="174"/>
    <n v="19.3333333333333"/>
    <n v="223.789655172414"/>
    <m/>
    <n v="107394.8276"/>
    <x v="1"/>
    <n v="14625.7143"/>
    <x v="680"/>
    <x v="0"/>
    <m/>
  </r>
  <r>
    <d v="2023-06-15T01:47:23"/>
    <x v="1"/>
    <n v="38"/>
    <s v="FRANCO BRAVO JHOAN FERNANDO"/>
    <x v="3"/>
    <x v="1"/>
    <n v="260"/>
    <n v="26"/>
    <n v="248.655172413793"/>
    <m/>
    <n v="119327.58620000001"/>
    <x v="0"/>
    <n v="14625.7143"/>
    <x v="680"/>
    <x v="0"/>
    <m/>
  </r>
  <r>
    <d v="2023-06-15T01:47:24"/>
    <x v="1"/>
    <n v="39"/>
    <s v="TABORDA LEIDY"/>
    <x v="2"/>
    <x v="1"/>
    <n v="102"/>
    <n v="17"/>
    <n v="149.19310344827599"/>
    <s v="5 Descuentos (Propietario y conduct) "/>
    <n v="71596.551699999996"/>
    <x v="0"/>
    <n v="14625.7143"/>
    <x v="680"/>
    <x v="0"/>
    <m/>
  </r>
  <r>
    <d v="2023-06-15T01:47:24"/>
    <x v="1"/>
    <n v="40"/>
    <s v="OCAMPO OCAMPO ANTONIO JOSE"/>
    <x v="9"/>
    <x v="0"/>
    <n v="308"/>
    <n v="25.6666666666667"/>
    <n v="298.38620689655198"/>
    <s v="1 Descuento (Conduct) "/>
    <n v="143193.10339999999"/>
    <x v="0"/>
    <n v="14625.7143"/>
    <x v="680"/>
    <x v="0"/>
    <m/>
  </r>
  <r>
    <d v="2023-06-16T01:00:53"/>
    <x v="9"/>
    <n v="1"/>
    <s v="ALFONSO OZUNA JORGE"/>
    <x v="0"/>
    <x v="0"/>
    <n v="226"/>
    <n v="25.1111111111111"/>
    <n v="214.15609756097601"/>
    <m/>
    <n v="102578.0488"/>
    <x v="0"/>
    <n v="14788.8889"/>
    <x v="681"/>
    <x v="0"/>
    <m/>
  </r>
  <r>
    <d v="2023-06-16T01:00:53"/>
    <x v="9"/>
    <n v="2"/>
    <s v="GRAJALES JORGE HERNAN"/>
    <x v="0"/>
    <x v="0"/>
    <n v="216"/>
    <n v="24"/>
    <n v="214.15609756097601"/>
    <s v="1 Descuento (Despachador fernando) "/>
    <n v="102578.0488"/>
    <x v="1"/>
    <n v="14788.8889"/>
    <x v="681"/>
    <x v="0"/>
    <m/>
  </r>
  <r>
    <d v="2023-06-16T01:00:54"/>
    <x v="9"/>
    <n v="3"/>
    <s v="CANO JIMENEZ ESNEIDER"/>
    <x v="3"/>
    <x v="0"/>
    <n v="215"/>
    <n v="21.5"/>
    <n v="237.951219512195"/>
    <m/>
    <n v="113975.60980000001"/>
    <x v="0"/>
    <n v="14788.8889"/>
    <x v="681"/>
    <x v="0"/>
    <m/>
  </r>
  <r>
    <d v="2023-06-16T01:00:55"/>
    <x v="9"/>
    <n v="4"/>
    <s v="HINCAPIE GALLEGO YEISON ANDRES"/>
    <x v="4"/>
    <x v="1"/>
    <n v="154"/>
    <n v="22"/>
    <n v="166.56585365853701"/>
    <s v="Se descuenta el viaje de 4 01 pm ya que abandona ruta sin Autorizacin "/>
    <n v="79782.926800000001"/>
    <x v="0"/>
    <n v="14788.8889"/>
    <x v="681"/>
    <x v="0"/>
    <m/>
  </r>
  <r>
    <d v="2023-06-16T01:00:55"/>
    <x v="9"/>
    <n v="5"/>
    <s v="BERRIO POSADA ANGELA"/>
    <x v="6"/>
    <x v="0"/>
    <n v="180"/>
    <n v="24"/>
    <n v="178.46341463414601"/>
    <m/>
    <n v="85481.707299999995"/>
    <x v="1"/>
    <n v="14788.8889"/>
    <x v="681"/>
    <x v="0"/>
    <m/>
  </r>
  <r>
    <d v="2023-06-16T01:00:56"/>
    <x v="9"/>
    <n v="6"/>
    <s v="JIMENEZ HURTADO CARLOS ESTIVEN"/>
    <x v="0"/>
    <x v="0"/>
    <n v="202"/>
    <n v="22.4444444444444"/>
    <n v="214.15609756097601"/>
    <s v="3 Descuentos (Conducts) "/>
    <n v="102578.0488"/>
    <x v="0"/>
    <n v="14788.8889"/>
    <x v="681"/>
    <x v="0"/>
    <m/>
  </r>
  <r>
    <d v="2023-06-16T01:00:56"/>
    <x v="9"/>
    <n v="7"/>
    <s v="DE OSSA TORRES CARLOS ANDRES"/>
    <x v="0"/>
    <x v="0"/>
    <n v="200"/>
    <n v="22.2222222222222"/>
    <n v="214.15609756097601"/>
    <m/>
    <n v="102578.0488"/>
    <x v="1"/>
    <n v="14788.8889"/>
    <x v="681"/>
    <x v="0"/>
    <m/>
  </r>
  <r>
    <d v="2023-06-16T01:00:57"/>
    <x v="9"/>
    <n v="8"/>
    <s v="TABORDA ROJAS DIEGO ALEJANDRO"/>
    <x v="6"/>
    <x v="0"/>
    <n v="218"/>
    <n v="27.25"/>
    <n v="190.360975609756"/>
    <s v="2 Descuentos (Conducts) "/>
    <n v="91180.487800000003"/>
    <x v="1"/>
    <n v="14788.8889"/>
    <x v="681"/>
    <x v="0"/>
    <m/>
  </r>
  <r>
    <d v="2023-06-16T01:00:57"/>
    <x v="9"/>
    <n v="9"/>
    <s v="LOPEZ CASTRILLON ANDRES FELIPE"/>
    <x v="0"/>
    <x v="0"/>
    <n v="248"/>
    <n v="27.5555555555556"/>
    <n v="214.15609756097601"/>
    <m/>
    <n v="102578.0488"/>
    <x v="0"/>
    <n v="14788.8889"/>
    <x v="681"/>
    <x v="0"/>
    <m/>
  </r>
  <r>
    <d v="2023-06-16T01:00:58"/>
    <x v="9"/>
    <n v="10"/>
    <s v="PATIO MARIVEL"/>
    <x v="0"/>
    <x v="0"/>
    <n v="259"/>
    <n v="28.7777777777778"/>
    <n v="214.15609756097601"/>
    <s v="2 Descuentos (Conducts) "/>
    <n v="102578.0488"/>
    <x v="0"/>
    <n v="14788.8889"/>
    <x v="681"/>
    <x v="0"/>
    <m/>
  </r>
  <r>
    <d v="2023-06-16T01:00:58"/>
    <x v="1"/>
    <n v="11"/>
    <s v="GUTIERREZ LONDOO MELKIN HERNEY"/>
    <x v="11"/>
    <x v="0"/>
    <n v="78"/>
    <n v="31.2"/>
    <n v="59.487804878048799"/>
    <m/>
    <n v="28493.902399999999"/>
    <x v="0"/>
    <n v="14788.8889"/>
    <x v="681"/>
    <x v="0"/>
    <m/>
  </r>
  <r>
    <d v="2023-06-16T01:00:59"/>
    <x v="1"/>
    <n v="13"/>
    <s v="GARCES ANDRES FELIPE"/>
    <x v="2"/>
    <x v="0"/>
    <n v="163"/>
    <n v="27.1666666666667"/>
    <n v="142.770731707317"/>
    <s v="4 Descuentos (Conducts y despachadora Angela) "/>
    <n v="68385.365900000004"/>
    <x v="0"/>
    <n v="14788.8889"/>
    <x v="681"/>
    <x v="0"/>
    <m/>
  </r>
  <r>
    <d v="2023-06-16T01:00:59"/>
    <x v="1"/>
    <n v="14"/>
    <s v="GRISALES VILLA JUAN DAVID"/>
    <x v="15"/>
    <x v="0"/>
    <n v="316"/>
    <n v="21.066666666666698"/>
    <n v="356.92682926829298"/>
    <m/>
    <n v="170963.41459999999"/>
    <x v="1"/>
    <n v="14788.8889"/>
    <x v="681"/>
    <x v="0"/>
    <m/>
  </r>
  <r>
    <d v="2023-06-16T01:01:00"/>
    <x v="1"/>
    <n v="15"/>
    <s v="LOPERA AGUDELO LUIS FRANCISCO"/>
    <x v="3"/>
    <x v="0"/>
    <n v="225"/>
    <n v="22.5"/>
    <n v="237.951219512195"/>
    <s v="1 Descuento (Despachador fernando) "/>
    <n v="113975.60980000001"/>
    <x v="0"/>
    <n v="14788.8889"/>
    <x v="681"/>
    <x v="0"/>
    <m/>
  </r>
  <r>
    <d v="2023-06-16T01:01:00"/>
    <x v="1"/>
    <n v="16"/>
    <s v="HURTADO MADRID JUAN ESTEBAN"/>
    <x v="1"/>
    <x v="0"/>
    <n v="261"/>
    <n v="23.727272727272702"/>
    <n v="261.74634146341498"/>
    <m/>
    <n v="125373.1707"/>
    <x v="0"/>
    <n v="14788.8889"/>
    <x v="681"/>
    <x v="0"/>
    <m/>
  </r>
  <r>
    <d v="2023-06-16T01:01:01"/>
    <x v="1"/>
    <n v="18"/>
    <s v="GUTIERREZ LONDOO MELKIN HERNEY"/>
    <x v="6"/>
    <x v="0"/>
    <n v="181"/>
    <n v="22.625"/>
    <n v="190.360975609756"/>
    <s v="HUMBERTO RENDON Realiz 2 viajes donde moviliz 48 Usuarios "/>
    <n v="91180.487800000003"/>
    <x v="0"/>
    <n v="14788.8889"/>
    <x v="681"/>
    <x v="0"/>
    <m/>
  </r>
  <r>
    <d v="2023-06-16T01:01:02"/>
    <x v="1"/>
    <n v="20"/>
    <s v="LONDOO CADAVID DAVID SANTIAGO"/>
    <x v="3"/>
    <x v="0"/>
    <n v="221"/>
    <n v="22.1"/>
    <n v="237.951219512195"/>
    <m/>
    <n v="113975.60980000001"/>
    <x v="0"/>
    <n v="14788.8889"/>
    <x v="681"/>
    <x v="0"/>
    <m/>
  </r>
  <r>
    <d v="2023-06-16T01:01:02"/>
    <x v="1"/>
    <n v="21"/>
    <s v="MONSALVE OCAMPO EDISON GUSTAVO"/>
    <x v="6"/>
    <x v="0"/>
    <n v="177"/>
    <n v="22.125"/>
    <n v="190.360975609756"/>
    <m/>
    <n v="91180.487800000003"/>
    <x v="0"/>
    <n v="14788.8889"/>
    <x v="681"/>
    <x v="0"/>
    <m/>
  </r>
  <r>
    <d v="2023-06-16T01:01:03"/>
    <x v="1"/>
    <n v="23"/>
    <s v="BERRIO DALIVIER"/>
    <x v="0"/>
    <x v="1"/>
    <n v="175"/>
    <n v="19.4444444444444"/>
    <n v="214.15609756097601"/>
    <m/>
    <n v="102578.0488"/>
    <x v="2"/>
    <n v="14788.8889"/>
    <x v="681"/>
    <x v="0"/>
    <m/>
  </r>
  <r>
    <d v="2023-06-16T01:01:03"/>
    <x v="1"/>
    <n v="24"/>
    <s v="QUIRAMA CASTAEDA JHON JADER"/>
    <x v="3"/>
    <x v="0"/>
    <n v="294"/>
    <n v="30.947368421052602"/>
    <n v="226.053658536585"/>
    <m/>
    <n v="108276.8293"/>
    <x v="0"/>
    <n v="14788.8889"/>
    <x v="681"/>
    <x v="0"/>
    <m/>
  </r>
  <r>
    <d v="2023-06-16T01:01:04"/>
    <x v="1"/>
    <n v="26"/>
    <s v="CIRO MARIN RODRIGO ALBERTO"/>
    <x v="1"/>
    <x v="0"/>
    <n v="266"/>
    <n v="24.181818181818201"/>
    <n v="261.74634146341498"/>
    <m/>
    <n v="125373.1707"/>
    <x v="0"/>
    <n v="14788.8889"/>
    <x v="681"/>
    <x v="0"/>
    <m/>
  </r>
  <r>
    <d v="2023-06-16T01:01:04"/>
    <x v="1"/>
    <n v="27"/>
    <s v="DURANGO DAVID JOSE"/>
    <x v="8"/>
    <x v="0"/>
    <n v="108"/>
    <n v="21.6"/>
    <n v="118.975609756098"/>
    <m/>
    <n v="56987.804900000003"/>
    <x v="0"/>
    <n v="14788.8889"/>
    <x v="681"/>
    <x v="0"/>
    <m/>
  </r>
  <r>
    <d v="2023-06-16T01:01:05"/>
    <x v="1"/>
    <n v="28"/>
    <s v="RIVERA ANGEL"/>
    <x v="12"/>
    <x v="0"/>
    <n v="326"/>
    <n v="25.076923076923102"/>
    <n v="309.33658536585398"/>
    <m/>
    <n v="148168.29269999999"/>
    <x v="0"/>
    <n v="14788.8889"/>
    <x v="681"/>
    <x v="0"/>
    <m/>
  </r>
  <r>
    <d v="2023-06-16T01:01:05"/>
    <x v="1"/>
    <n v="29"/>
    <s v="VERENZUELA MARTINEZ ALEXANDER"/>
    <x v="9"/>
    <x v="0"/>
    <n v="268"/>
    <n v="22.3333333333333"/>
    <n v="285.54146341463399"/>
    <m/>
    <n v="136770.7317"/>
    <x v="0"/>
    <n v="14788.8889"/>
    <x v="681"/>
    <x v="0"/>
    <m/>
  </r>
  <r>
    <d v="2023-06-16T01:01:06"/>
    <x v="9"/>
    <n v="30"/>
    <s v="JIMENEZ HERNANDEZ ESTEBAN CAMILO"/>
    <x v="6"/>
    <x v="0"/>
    <n v="185"/>
    <n v="23.125"/>
    <n v="190.360975609756"/>
    <m/>
    <n v="91180.487800000003"/>
    <x v="0"/>
    <n v="14788.8889"/>
    <x v="681"/>
    <x v="0"/>
    <m/>
  </r>
  <r>
    <d v="2023-06-16T01:01:06"/>
    <x v="9"/>
    <n v="31"/>
    <s v="DURANGO PAEZ GILDARDO"/>
    <x v="3"/>
    <x v="0"/>
    <n v="211"/>
    <n v="21.1"/>
    <n v="237.951219512195"/>
    <m/>
    <n v="113975.60980000001"/>
    <x v="0"/>
    <n v="14788.8889"/>
    <x v="681"/>
    <x v="0"/>
    <m/>
  </r>
  <r>
    <d v="2023-06-16T01:01:06"/>
    <x v="9"/>
    <n v="32"/>
    <s v="JIMENEZ HERNANDEZ ESTEBAN CAMILO"/>
    <x v="5"/>
    <x v="0"/>
    <n v="17"/>
    <n v="17"/>
    <n v="23.7951219512195"/>
    <m/>
    <n v="11397.561"/>
    <x v="0"/>
    <n v="14788.8889"/>
    <x v="681"/>
    <x v="0"/>
    <m/>
  </r>
  <r>
    <d v="2023-06-16T01:01:07"/>
    <x v="9"/>
    <n v="33"/>
    <s v="USUGA LONDOO CAMILO ANDRES"/>
    <x v="3"/>
    <x v="1"/>
    <n v="229"/>
    <n v="22.9"/>
    <n v="237.951219512195"/>
    <m/>
    <n v="113975.60980000001"/>
    <x v="0"/>
    <n v="14788.8889"/>
    <x v="681"/>
    <x v="0"/>
    <m/>
  </r>
  <r>
    <d v="2023-06-16T01:01:07"/>
    <x v="9"/>
    <n v="34"/>
    <s v="ESPINOZA CHAVARRIA GUILLERMO LEON"/>
    <x v="0"/>
    <x v="3"/>
    <n v="216"/>
    <n v="24"/>
    <n v="214.15609756097601"/>
    <m/>
    <n v="102578.0488"/>
    <x v="0"/>
    <n v="14788.8889"/>
    <x v="681"/>
    <x v="0"/>
    <m/>
  </r>
  <r>
    <d v="2023-06-16T01:01:08"/>
    <x v="9"/>
    <n v="35"/>
    <s v="LONDOO LOPERA DUVAN ANDRES"/>
    <x v="0"/>
    <x v="0"/>
    <n v="214"/>
    <n v="23.7777777777778"/>
    <n v="214.15609756097601"/>
    <m/>
    <n v="102578.0488"/>
    <x v="1"/>
    <n v="14788.8889"/>
    <x v="681"/>
    <x v="0"/>
    <m/>
  </r>
  <r>
    <d v="2023-06-16T01:01:08"/>
    <x v="9"/>
    <n v="36"/>
    <s v="BARRANTES GALLEGO DANIEL CAMILO"/>
    <x v="3"/>
    <x v="0"/>
    <n v="237"/>
    <n v="23.7"/>
    <n v="237.951219512195"/>
    <s v="2 Descuentos (Usuario desubicado y conduct) "/>
    <n v="113975.60980000001"/>
    <x v="0"/>
    <n v="14788.8889"/>
    <x v="681"/>
    <x v="0"/>
    <m/>
  </r>
  <r>
    <d v="2023-06-16T01:01:09"/>
    <x v="9"/>
    <n v="37"/>
    <s v="PIEDRAHITA MADRID SANTIAGO"/>
    <x v="4"/>
    <x v="0"/>
    <n v="190"/>
    <n v="27.1428571428571"/>
    <n v="166.56585365853701"/>
    <s v="2 Descuentos (Jefe de ruta y conduct) "/>
    <n v="79782.926800000001"/>
    <x v="1"/>
    <n v="14788.8889"/>
    <x v="681"/>
    <x v="0"/>
    <m/>
  </r>
  <r>
    <d v="2023-06-16T01:01:09"/>
    <x v="9"/>
    <n v="39"/>
    <s v="TABORDA LEIDY"/>
    <x v="8"/>
    <x v="0"/>
    <n v="125"/>
    <n v="25"/>
    <n v="118.975609756098"/>
    <s v="1 Descuento (Propietario) "/>
    <n v="56987.804900000003"/>
    <x v="0"/>
    <n v="14788.8889"/>
    <x v="681"/>
    <x v="0"/>
    <m/>
  </r>
  <r>
    <d v="2023-06-16T01:01:10"/>
    <x v="9"/>
    <n v="40"/>
    <s v="ORTEGA ARROYAVE JUAN PABLO"/>
    <x v="3"/>
    <x v="0"/>
    <n v="232"/>
    <n v="23.2"/>
    <n v="237.951219512195"/>
    <s v="1 Descuento (Jefe de ruta) "/>
    <n v="113975.60980000001"/>
    <x v="0"/>
    <n v="14788.8889"/>
    <x v="681"/>
    <x v="0"/>
    <m/>
  </r>
  <r>
    <d v="2023-06-16T01:01:10"/>
    <x v="9"/>
    <n v="41"/>
    <s v="GARCIA DAVID WILSON ALBERTO"/>
    <x v="9"/>
    <x v="0"/>
    <n v="284"/>
    <n v="23.6666666666667"/>
    <n v="285.54146341463399"/>
    <m/>
    <n v="136770.7317"/>
    <x v="1"/>
    <n v="14788.8889"/>
    <x v="681"/>
    <x v="0"/>
    <m/>
  </r>
  <r>
    <d v="2023-06-17T01:02:28"/>
    <x v="1"/>
    <n v="1"/>
    <s v="ALFONSO OZUNA JORGE"/>
    <x v="0"/>
    <x v="0"/>
    <n v="237"/>
    <n v="26.3333333333333"/>
    <n v="224.241653418124"/>
    <m/>
    <n v="107620.82670000001"/>
    <x v="0"/>
    <n v="14516.216200000001"/>
    <x v="682"/>
    <x v="0"/>
    <m/>
  </r>
  <r>
    <d v="2023-06-17T01:02:29"/>
    <x v="1"/>
    <n v="2"/>
    <s v="GRAJALES JORGE HERNAN"/>
    <x v="3"/>
    <x v="0"/>
    <n v="249"/>
    <n v="24.9"/>
    <n v="249.157392686804"/>
    <m/>
    <n v="119578.6963"/>
    <x v="1"/>
    <n v="14516.216200000001"/>
    <x v="682"/>
    <x v="0"/>
    <m/>
  </r>
  <r>
    <d v="2023-06-17T01:02:29"/>
    <x v="1"/>
    <n v="3"/>
    <s v="ESPINOZA CHAVARRIA GUILLERMO LEON"/>
    <x v="0"/>
    <x v="0"/>
    <n v="202"/>
    <n v="22.4444444444444"/>
    <n v="224.241653418124"/>
    <s v="1 Descuento (Propietario) "/>
    <n v="107620.82670000001"/>
    <x v="0"/>
    <n v="14516.216200000001"/>
    <x v="682"/>
    <x v="0"/>
    <m/>
  </r>
  <r>
    <d v="2023-06-17T01:02:30"/>
    <x v="1"/>
    <n v="4"/>
    <s v="HINCAPIE GALLEGO YEISON ANDRES"/>
    <x v="6"/>
    <x v="0"/>
    <n v="171"/>
    <n v="21.375"/>
    <n v="199.325914149444"/>
    <m/>
    <n v="95662.9571"/>
    <x v="0"/>
    <n v="14516.216200000001"/>
    <x v="682"/>
    <x v="0"/>
    <m/>
  </r>
  <r>
    <d v="2023-06-17T01:02:30"/>
    <x v="1"/>
    <n v="5"/>
    <s v="GRISALES VILLA JUAN DAVID"/>
    <x v="0"/>
    <x v="0"/>
    <n v="187"/>
    <n v="20.7777777777778"/>
    <n v="224.241653418124"/>
    <m/>
    <n v="107620.82670000001"/>
    <x v="1"/>
    <n v="14516.216200000001"/>
    <x v="682"/>
    <x v="0"/>
    <m/>
  </r>
  <r>
    <d v="2023-06-17T01:02:31"/>
    <x v="1"/>
    <n v="7"/>
    <s v="DE OSSA TORRES CARLOS ANDRES"/>
    <x v="4"/>
    <x v="0"/>
    <n v="139"/>
    <n v="19.8571428571429"/>
    <n v="174.41017488076301"/>
    <m/>
    <n v="83705.087400000004"/>
    <x v="1"/>
    <n v="14516.216200000001"/>
    <x v="682"/>
    <x v="0"/>
    <m/>
  </r>
  <r>
    <d v="2023-06-17T01:02:31"/>
    <x v="1"/>
    <n v="8"/>
    <s v="TABORDA ROJAS DIEGO ALEJANDRO"/>
    <x v="3"/>
    <x v="0"/>
    <n v="254"/>
    <n v="25.4"/>
    <n v="249.157392686804"/>
    <m/>
    <n v="119578.6963"/>
    <x v="1"/>
    <n v="14516.216200000001"/>
    <x v="682"/>
    <x v="0"/>
    <m/>
  </r>
  <r>
    <d v="2023-06-17T01:02:32"/>
    <x v="1"/>
    <n v="9"/>
    <s v="LOPEZ CASTRILLON ANDRES FELIPE"/>
    <x v="6"/>
    <x v="0"/>
    <n v="183"/>
    <n v="22.875"/>
    <n v="199.325914149444"/>
    <m/>
    <n v="95662.9571"/>
    <x v="0"/>
    <n v="14516.216200000001"/>
    <x v="682"/>
    <x v="0"/>
    <m/>
  </r>
  <r>
    <d v="2023-06-17T01:02:32"/>
    <x v="9"/>
    <n v="10"/>
    <s v="PATIO MARIVEL"/>
    <x v="0"/>
    <x v="0"/>
    <n v="214"/>
    <n v="23.7777777777778"/>
    <n v="224.241653418124"/>
    <s v="1 Descuento (Despachador cristian) "/>
    <n v="107620.82670000001"/>
    <x v="0"/>
    <n v="14516.216200000001"/>
    <x v="682"/>
    <x v="0"/>
    <m/>
  </r>
  <r>
    <d v="2023-06-17T01:02:32"/>
    <x v="1"/>
    <n v="11"/>
    <s v="GUTIERREZ LONDOO MELKIN HERNEY"/>
    <x v="3"/>
    <x v="0"/>
    <n v="245"/>
    <n v="24.5"/>
    <n v="249.157392686804"/>
    <m/>
    <n v="119578.6963"/>
    <x v="0"/>
    <n v="14516.216200000001"/>
    <x v="682"/>
    <x v="0"/>
    <m/>
  </r>
  <r>
    <d v="2023-06-17T01:02:33"/>
    <x v="9"/>
    <n v="13"/>
    <s v="GARCES ANDRES FELIPE"/>
    <x v="2"/>
    <x v="0"/>
    <n v="125"/>
    <n v="20.8333333333333"/>
    <n v="149.49443561208301"/>
    <m/>
    <n v="71747.217799999999"/>
    <x v="0"/>
    <n v="14516.216200000001"/>
    <x v="682"/>
    <x v="0"/>
    <m/>
  </r>
  <r>
    <d v="2023-06-17T01:02:33"/>
    <x v="9"/>
    <n v="14"/>
    <s v="CARVAJAL SALAZAR HECTOR MARINO"/>
    <x v="3"/>
    <x v="0"/>
    <n v="231"/>
    <n v="23.1"/>
    <n v="249.157392686804"/>
    <s v="OMAR JIMENEZ Realiz 5 viajes donde moviliz 136 Usuarios "/>
    <n v="119578.6963"/>
    <x v="1"/>
    <n v="14516.216200000001"/>
    <x v="682"/>
    <x v="0"/>
    <m/>
  </r>
  <r>
    <d v="2023-06-17T01:02:34"/>
    <x v="9"/>
    <n v="15"/>
    <s v="LOPERA AGUDELO LUIS FRANCISCO"/>
    <x v="2"/>
    <x v="0"/>
    <n v="193"/>
    <n v="32.1666666666667"/>
    <n v="149.49443561208301"/>
    <m/>
    <n v="71747.217799999999"/>
    <x v="0"/>
    <n v="14516.216200000001"/>
    <x v="682"/>
    <x v="0"/>
    <m/>
  </r>
  <r>
    <d v="2023-06-17T01:02:34"/>
    <x v="9"/>
    <n v="16"/>
    <s v="HURTADO MADRID JUAN ESTEBAN"/>
    <x v="6"/>
    <x v="0"/>
    <n v="237"/>
    <n v="29.625"/>
    <n v="199.325914149444"/>
    <m/>
    <n v="95662.9571"/>
    <x v="0"/>
    <n v="14516.216200000001"/>
    <x v="682"/>
    <x v="0"/>
    <m/>
  </r>
  <r>
    <d v="2023-06-17T01:02:34"/>
    <x v="9"/>
    <n v="18"/>
    <s v="RENDON VIANA HUMBERTO DE JESUS"/>
    <x v="3"/>
    <x v="0"/>
    <n v="270"/>
    <n v="27"/>
    <n v="249.157392686804"/>
    <m/>
    <n v="119578.6963"/>
    <x v="0"/>
    <n v="14516.216200000001"/>
    <x v="682"/>
    <x v="0"/>
    <m/>
  </r>
  <r>
    <d v="2023-06-17T01:02:35"/>
    <x v="9"/>
    <n v="19"/>
    <s v="BERMUDEZ HERNAN"/>
    <x v="2"/>
    <x v="0"/>
    <n v="124"/>
    <n v="20.6666666666667"/>
    <n v="149.49443561208301"/>
    <m/>
    <n v="71747.217799999999"/>
    <x v="0"/>
    <n v="14516.216200000001"/>
    <x v="682"/>
    <x v="0"/>
    <m/>
  </r>
  <r>
    <d v="2023-06-17T01:02:35"/>
    <x v="9"/>
    <n v="20"/>
    <s v="LONDOO CADAVID DAVID SANTIAGO"/>
    <x v="0"/>
    <x v="0"/>
    <n v="202"/>
    <n v="22.4444444444444"/>
    <n v="224.241653418124"/>
    <m/>
    <n v="107620.82670000001"/>
    <x v="0"/>
    <n v="14516.216200000001"/>
    <x v="682"/>
    <x v="0"/>
    <m/>
  </r>
  <r>
    <d v="2023-06-17T01:02:35"/>
    <x v="9"/>
    <n v="21"/>
    <s v="MORALES CASTAEDA JONNY EDISON"/>
    <x v="3"/>
    <x v="0"/>
    <n v="200"/>
    <n v="20"/>
    <n v="249.157392686804"/>
    <s v="19 Descuentos (Transbordo) "/>
    <n v="119578.6963"/>
    <x v="0"/>
    <n v="14516.216200000001"/>
    <x v="682"/>
    <x v="0"/>
    <m/>
  </r>
  <r>
    <d v="2023-06-17T01:02:36"/>
    <x v="9"/>
    <n v="22"/>
    <s v="QUIRAMA CASTAEDA JHON JADER"/>
    <x v="3"/>
    <x v="3"/>
    <n v="242"/>
    <n v="24.2"/>
    <n v="249.157392686804"/>
    <m/>
    <n v="119578.6963"/>
    <x v="1"/>
    <n v="14516.216200000001"/>
    <x v="682"/>
    <x v="0"/>
    <m/>
  </r>
  <r>
    <d v="2023-06-17T01:02:36"/>
    <x v="9"/>
    <n v="23"/>
    <s v="BERRIO DALIVIER"/>
    <x v="2"/>
    <x v="0"/>
    <n v="134"/>
    <n v="22.3333333333333"/>
    <n v="149.49443561208301"/>
    <m/>
    <n v="71747.217799999999"/>
    <x v="2"/>
    <n v="14516.216200000001"/>
    <x v="682"/>
    <x v="0"/>
    <m/>
  </r>
  <r>
    <d v="2023-06-17T01:02:37"/>
    <x v="9"/>
    <n v="25"/>
    <s v="JIMENEZ HURTADO CARLOS ESTIVEN"/>
    <x v="0"/>
    <x v="0"/>
    <n v="244"/>
    <n v="27.1111111111111"/>
    <n v="224.241653418124"/>
    <m/>
    <n v="107620.82670000001"/>
    <x v="1"/>
    <n v="14516.216200000001"/>
    <x v="682"/>
    <x v="0"/>
    <m/>
  </r>
  <r>
    <d v="2023-06-17T01:02:37"/>
    <x v="9"/>
    <n v="26"/>
    <s v="CIRO MARIN RODRIGO ALBERTO"/>
    <x v="6"/>
    <x v="3"/>
    <n v="199"/>
    <n v="26.533333333333299"/>
    <n v="186.86804451510301"/>
    <s v="1 Descuento (Propietario) "/>
    <n v="89684.022299999997"/>
    <x v="0"/>
    <n v="14516.216200000001"/>
    <x v="682"/>
    <x v="0"/>
    <m/>
  </r>
  <r>
    <d v="2023-06-17T01:02:37"/>
    <x v="9"/>
    <n v="27"/>
    <s v="DURANGO DAVID JOSE"/>
    <x v="3"/>
    <x v="0"/>
    <n v="294"/>
    <n v="29.4"/>
    <n v="249.157392686804"/>
    <m/>
    <n v="119578.6963"/>
    <x v="0"/>
    <n v="14516.216200000001"/>
    <x v="682"/>
    <x v="0"/>
    <m/>
  </r>
  <r>
    <d v="2023-06-17T01:02:38"/>
    <x v="9"/>
    <n v="28"/>
    <s v="RIVERA ANGEL"/>
    <x v="0"/>
    <x v="0"/>
    <n v="269"/>
    <n v="29.8888888888889"/>
    <n v="224.241653418124"/>
    <s v="1 Descuento (Propietario) "/>
    <n v="107620.82670000001"/>
    <x v="0"/>
    <n v="14516.216200000001"/>
    <x v="682"/>
    <x v="0"/>
    <m/>
  </r>
  <r>
    <d v="2023-06-17T01:02:38"/>
    <x v="9"/>
    <n v="29"/>
    <s v="VERENZUELA MARTINEZ ALEXANDER"/>
    <x v="6"/>
    <x v="0"/>
    <n v="202"/>
    <n v="25.25"/>
    <n v="199.325914149444"/>
    <s v="2 Descuentos (Jefe de ruta)"/>
    <n v="95662.9571"/>
    <x v="0"/>
    <n v="14516.216200000001"/>
    <x v="682"/>
    <x v="0"/>
    <m/>
  </r>
  <r>
    <d v="2023-06-17T01:02:38"/>
    <x v="1"/>
    <n v="31"/>
    <s v="DURANGO PAEZ GILDARDO"/>
    <x v="5"/>
    <x v="3"/>
    <n v="11"/>
    <n v="11"/>
    <n v="24.915739268680401"/>
    <m/>
    <n v="11957.8696"/>
    <x v="0"/>
    <n v="14516.216200000001"/>
    <x v="682"/>
    <x v="0"/>
    <m/>
  </r>
  <r>
    <d v="2023-06-17T01:02:39"/>
    <x v="1"/>
    <n v="32"/>
    <s v="JIMENEZ HERNANDEZ ESTEBAN CAMILO"/>
    <x v="3"/>
    <x v="3"/>
    <n v="263"/>
    <n v="26.3"/>
    <n v="249.157392686804"/>
    <m/>
    <n v="119578.6963"/>
    <x v="0"/>
    <n v="14516.216200000001"/>
    <x v="682"/>
    <x v="0"/>
    <m/>
  </r>
  <r>
    <d v="2023-06-17T01:02:39"/>
    <x v="1"/>
    <n v="33"/>
    <s v="USUGA LONDOO CAMILO ANDRES"/>
    <x v="0"/>
    <x v="0"/>
    <n v="232"/>
    <n v="25.7777777777778"/>
    <n v="224.241653418124"/>
    <m/>
    <n v="107620.82670000001"/>
    <x v="0"/>
    <n v="14516.216200000001"/>
    <x v="682"/>
    <x v="0"/>
    <m/>
  </r>
  <r>
    <d v="2023-06-17T01:02:40"/>
    <x v="1"/>
    <n v="34"/>
    <s v="MONTOYA OSPINA GILBERTO ANTONIO"/>
    <x v="3"/>
    <x v="3"/>
    <n v="262"/>
    <n v="26.2"/>
    <n v="249.157392686804"/>
    <s v="1 Descuento (Jefe de ruta) "/>
    <n v="119578.6963"/>
    <x v="0"/>
    <n v="14516.216200000001"/>
    <x v="682"/>
    <x v="0"/>
    <m/>
  </r>
  <r>
    <d v="2023-06-17T01:02:40"/>
    <x v="1"/>
    <n v="35"/>
    <s v="VASQUEZ GARCIA ISMAEL DAVID"/>
    <x v="9"/>
    <x v="3"/>
    <n v="303"/>
    <n v="25.25"/>
    <n v="298.988871224165"/>
    <m/>
    <n v="143494.4356"/>
    <x v="1"/>
    <n v="14516.216200000001"/>
    <x v="682"/>
    <x v="0"/>
    <m/>
  </r>
  <r>
    <d v="2023-06-17T01:02:40"/>
    <x v="1"/>
    <n v="36"/>
    <s v="MARTINEZ CHAVERRA LUIS NORBERTO"/>
    <x v="3"/>
    <x v="0"/>
    <n v="229"/>
    <n v="22.9"/>
    <n v="249.157392686804"/>
    <m/>
    <n v="119578.6963"/>
    <x v="0"/>
    <n v="14516.216200000001"/>
    <x v="682"/>
    <x v="0"/>
    <m/>
  </r>
  <r>
    <d v="2023-06-17T01:02:41"/>
    <x v="1"/>
    <n v="37"/>
    <s v="PIEDRAHITA MADRID SANTIAGO"/>
    <x v="4"/>
    <x v="0"/>
    <n v="173"/>
    <n v="24.714285714285701"/>
    <n v="174.41017488076301"/>
    <m/>
    <n v="83705.087400000004"/>
    <x v="1"/>
    <n v="14516.216200000001"/>
    <x v="682"/>
    <x v="0"/>
    <m/>
  </r>
  <r>
    <d v="2023-06-17T01:02:41"/>
    <x v="1"/>
    <n v="38"/>
    <s v="ORTEGA ARROYAVE JUAN PABLO"/>
    <x v="3"/>
    <x v="0"/>
    <n v="262"/>
    <n v="26.2"/>
    <n v="249.157392686804"/>
    <s v="1 Descuento (Despachador cristian) "/>
    <n v="119578.6963"/>
    <x v="0"/>
    <n v="14516.216200000001"/>
    <x v="682"/>
    <x v="0"/>
    <m/>
  </r>
  <r>
    <d v="2023-06-17T01:02:42"/>
    <x v="1"/>
    <n v="39"/>
    <s v="TABORDA LEIDY"/>
    <x v="0"/>
    <x v="0"/>
    <n v="174"/>
    <n v="19.3333333333333"/>
    <n v="224.241653418124"/>
    <s v="1 Descuento (Propietario) "/>
    <n v="107620.82670000001"/>
    <x v="0"/>
    <n v="14516.216200000001"/>
    <x v="682"/>
    <x v="0"/>
    <m/>
  </r>
  <r>
    <d v="2023-06-17T01:02:42"/>
    <x v="1"/>
    <n v="40"/>
    <s v="OCAMPO OCAMPO ANTONIO JOSE"/>
    <x v="12"/>
    <x v="0"/>
    <n v="371"/>
    <n v="28.538461538461501"/>
    <n v="323.90461049284602"/>
    <m/>
    <n v="155452.3052"/>
    <x v="0"/>
    <n v="14516.216200000001"/>
    <x v="682"/>
    <x v="0"/>
    <m/>
  </r>
  <r>
    <d v="2023-06-17T01:02:42"/>
    <x v="9"/>
    <n v="41"/>
    <s v="LONDOO LOPERA DUVAN ANDRES"/>
    <x v="3"/>
    <x v="0"/>
    <n v="309"/>
    <n v="30.9"/>
    <n v="249.157392686804"/>
    <m/>
    <n v="119578.6963"/>
    <x v="1"/>
    <n v="14516.216200000001"/>
    <x v="682"/>
    <x v="0"/>
    <m/>
  </r>
  <r>
    <d v="2023-06-18T01:21:24"/>
    <x v="9"/>
    <n v="1"/>
    <s v="ALFONSO OZUNA JORGE"/>
    <x v="0"/>
    <x v="0"/>
    <n v="221"/>
    <n v="24.5555555555556"/>
    <n v="220.710571923743"/>
    <m/>
    <n v="105855.28599999999"/>
    <x v="0"/>
    <n v="16232.258099999999"/>
    <x v="683"/>
    <x v="0"/>
    <m/>
  </r>
  <r>
    <d v="2023-06-18T01:21:24"/>
    <x v="9"/>
    <n v="2"/>
    <s v="GRAJALES JORGE HERNAN"/>
    <x v="4"/>
    <x v="0"/>
    <n v="160"/>
    <n v="22.8571428571429"/>
    <n v="171.663778162912"/>
    <m/>
    <n v="82331.8891"/>
    <x v="1"/>
    <n v="16232.258099999999"/>
    <x v="683"/>
    <x v="0"/>
    <m/>
  </r>
  <r>
    <d v="2023-06-18T01:21:25"/>
    <x v="9"/>
    <n v="3"/>
    <s v="CANO JIMENEZ ESNEIDER"/>
    <x v="3"/>
    <x v="0"/>
    <n v="225"/>
    <n v="22.5"/>
    <n v="245.23396880415899"/>
    <m/>
    <n v="117616.9844"/>
    <x v="0"/>
    <n v="16232.258099999999"/>
    <x v="683"/>
    <x v="0"/>
    <m/>
  </r>
  <r>
    <d v="2023-06-18T01:21:26"/>
    <x v="9"/>
    <n v="4"/>
    <s v="HINCAPIE GALLEGO YEISON ANDRES"/>
    <x v="3"/>
    <x v="0"/>
    <n v="220"/>
    <n v="22"/>
    <n v="245.23396880415899"/>
    <m/>
    <n v="117616.9844"/>
    <x v="0"/>
    <n v="16232.258099999999"/>
    <x v="683"/>
    <x v="0"/>
    <m/>
  </r>
  <r>
    <d v="2023-06-18T01:21:26"/>
    <x v="9"/>
    <n v="5"/>
    <s v="BERRIO POSADA ANGELA"/>
    <x v="0"/>
    <x v="0"/>
    <n v="247"/>
    <n v="27.4444444444444"/>
    <n v="220.710571923743"/>
    <m/>
    <n v="105855.28599999999"/>
    <x v="1"/>
    <n v="16232.258099999999"/>
    <x v="683"/>
    <x v="0"/>
    <m/>
  </r>
  <r>
    <d v="2023-06-18T01:21:27"/>
    <x v="9"/>
    <n v="7"/>
    <s v="DE OSSA TORRES CARLOS ANDRES"/>
    <x v="6"/>
    <x v="0"/>
    <n v="157"/>
    <n v="20.933333333333302"/>
    <n v="183.92547660311999"/>
    <m/>
    <n v="88212.738299999997"/>
    <x v="1"/>
    <n v="16232.258099999999"/>
    <x v="683"/>
    <x v="0"/>
    <m/>
  </r>
  <r>
    <d v="2023-06-18T01:21:27"/>
    <x v="9"/>
    <n v="8"/>
    <s v="VACA FIERRO ROBINSON"/>
    <x v="3"/>
    <x v="0"/>
    <n v="215"/>
    <n v="21.5"/>
    <n v="245.23396880415899"/>
    <m/>
    <n v="117616.9844"/>
    <x v="1"/>
    <n v="16232.258099999999"/>
    <x v="683"/>
    <x v="0"/>
    <m/>
  </r>
  <r>
    <d v="2023-06-18T01:21:28"/>
    <x v="9"/>
    <n v="9"/>
    <s v="LOPEZ CASTRILLON ANDRES FELIPE"/>
    <x v="1"/>
    <x v="0"/>
    <n v="246"/>
    <n v="22.363636363636399"/>
    <n v="269.75736568457501"/>
    <m/>
    <n v="129378.6828"/>
    <x v="0"/>
    <n v="16232.258099999999"/>
    <x v="683"/>
    <x v="0"/>
    <m/>
  </r>
  <r>
    <d v="2023-06-18T01:21:28"/>
    <x v="9"/>
    <n v="10"/>
    <s v="PATIO MARIVEL"/>
    <x v="3"/>
    <x v="0"/>
    <n v="205"/>
    <n v="20.5"/>
    <n v="245.23396880415899"/>
    <m/>
    <n v="117616.9844"/>
    <x v="0"/>
    <n v="16232.258099999999"/>
    <x v="683"/>
    <x v="0"/>
    <m/>
  </r>
  <r>
    <d v="2023-06-18T01:21:29"/>
    <x v="1"/>
    <n v="11"/>
    <s v="GUTIERREZ LONDOO MELKIN HERNEY"/>
    <x v="0"/>
    <x v="0"/>
    <n v="206"/>
    <n v="22.8888888888889"/>
    <n v="220.710571923743"/>
    <s v="3 Descuentos (Conducts y Propietario)"/>
    <n v="105855.28599999999"/>
    <x v="0"/>
    <n v="16232.258099999999"/>
    <x v="683"/>
    <x v="0"/>
    <m/>
  </r>
  <r>
    <d v="2023-06-18T01:21:29"/>
    <x v="1"/>
    <n v="13"/>
    <s v="GARCES ANDRES FELIPE"/>
    <x v="3"/>
    <x v="0"/>
    <n v="211"/>
    <n v="21.1"/>
    <n v="245.23396880415899"/>
    <m/>
    <n v="117616.9844"/>
    <x v="0"/>
    <n v="16232.258099999999"/>
    <x v="683"/>
    <x v="0"/>
    <m/>
  </r>
  <r>
    <d v="2023-06-18T01:21:30"/>
    <x v="1"/>
    <n v="14"/>
    <s v="JIMENEZ JIMENEZ OMAR DAVID"/>
    <x v="3"/>
    <x v="0"/>
    <n v="292"/>
    <n v="29.2"/>
    <n v="245.23396880415899"/>
    <m/>
    <n v="117616.9844"/>
    <x v="1"/>
    <n v="16232.258099999999"/>
    <x v="683"/>
    <x v="0"/>
    <m/>
  </r>
  <r>
    <d v="2023-06-18T01:21:30"/>
    <x v="1"/>
    <n v="15"/>
    <s v="LOPERA AGUDELO LUIS FRANCISCO"/>
    <x v="6"/>
    <x v="0"/>
    <n v="267"/>
    <n v="33.375"/>
    <n v="196.18717504332801"/>
    <m/>
    <n v="94093.587499999994"/>
    <x v="0"/>
    <n v="16232.258099999999"/>
    <x v="683"/>
    <x v="0"/>
    <m/>
  </r>
  <r>
    <d v="2023-06-18T01:21:31"/>
    <x v="1"/>
    <n v="16"/>
    <s v="HURTADO MADRID JUAN ESTEBAN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1"/>
    <x v="1"/>
    <n v="18"/>
    <s v="RENDON VIANA HUMBERTO DE JESUS"/>
    <x v="3"/>
    <x v="0"/>
    <n v="273"/>
    <n v="27.3"/>
    <n v="245.23396880415899"/>
    <m/>
    <n v="117616.9844"/>
    <x v="0"/>
    <n v="16232.258099999999"/>
    <x v="683"/>
    <x v="0"/>
    <m/>
  </r>
  <r>
    <d v="2023-06-18T01:21:32"/>
    <x v="1"/>
    <n v="19"/>
    <s v="BERMUDEZ HERNAN"/>
    <x v="4"/>
    <x v="3"/>
    <n v="166"/>
    <n v="23.714285714285701"/>
    <n v="171.663778162912"/>
    <m/>
    <n v="82331.8891"/>
    <x v="0"/>
    <n v="16232.258099999999"/>
    <x v="683"/>
    <x v="0"/>
    <m/>
  </r>
  <r>
    <d v="2023-06-18T01:21:32"/>
    <x v="1"/>
    <n v="20"/>
    <s v="LONDOO CADAVID DAVID SANTIAGO"/>
    <x v="6"/>
    <x v="0"/>
    <n v="159"/>
    <n v="19.875"/>
    <n v="196.18717504332801"/>
    <m/>
    <n v="94093.587499999994"/>
    <x v="0"/>
    <n v="16232.258099999999"/>
    <x v="683"/>
    <x v="0"/>
    <m/>
  </r>
  <r>
    <d v="2023-06-18T01:21:32"/>
    <x v="1"/>
    <n v="21"/>
    <s v="MONSALVE OCAMPO EDISON GUSTAVO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3"/>
    <x v="1"/>
    <n v="22"/>
    <s v="QUIRAMA CASTAEDA JHON JADER"/>
    <x v="3"/>
    <x v="0"/>
    <n v="260"/>
    <n v="26"/>
    <n v="245.23396880415899"/>
    <m/>
    <n v="117616.9844"/>
    <x v="1"/>
    <n v="16232.258099999999"/>
    <x v="683"/>
    <x v="0"/>
    <m/>
  </r>
  <r>
    <d v="2023-06-18T01:21:34"/>
    <x v="1"/>
    <n v="27"/>
    <s v="GRISALES VILLA JUAN DAVID"/>
    <x v="9"/>
    <x v="0"/>
    <n v="305"/>
    <n v="25.4166666666667"/>
    <n v="294.28076256499099"/>
    <m/>
    <n v="141140.38130000001"/>
    <x v="0"/>
    <n v="16232.258099999999"/>
    <x v="683"/>
    <x v="0"/>
    <m/>
  </r>
  <r>
    <d v="2023-06-18T01:21:34"/>
    <x v="1"/>
    <n v="28"/>
    <s v="RIVERA ANGEL"/>
    <x v="9"/>
    <x v="0"/>
    <n v="311"/>
    <n v="25.9166666666667"/>
    <n v="294.28076256499099"/>
    <s v="1 Descuento (Despachador cristian) "/>
    <n v="141140.38130000001"/>
    <x v="0"/>
    <n v="16232.258099999999"/>
    <x v="683"/>
    <x v="0"/>
    <m/>
  </r>
  <r>
    <d v="2023-06-18T01:21:35"/>
    <x v="1"/>
    <n v="29"/>
    <s v="BARRANTES GALLEGO DANIEL CAMILO"/>
    <x v="3"/>
    <x v="0"/>
    <n v="275"/>
    <n v="27.5"/>
    <n v="245.23396880415899"/>
    <m/>
    <n v="117616.9844"/>
    <x v="0"/>
    <n v="16232.258099999999"/>
    <x v="683"/>
    <x v="0"/>
    <m/>
  </r>
  <r>
    <d v="2023-06-18T01:21:35"/>
    <x v="9"/>
    <n v="33"/>
    <s v="USUGA LONDOO CAMILO ANDRES"/>
    <x v="0"/>
    <x v="0"/>
    <n v="253"/>
    <n v="28.1111111111111"/>
    <n v="220.710571923743"/>
    <m/>
    <n v="105855.28599999999"/>
    <x v="0"/>
    <n v="16232.258099999999"/>
    <x v="683"/>
    <x v="0"/>
    <m/>
  </r>
  <r>
    <d v="2023-06-18T01:21:36"/>
    <x v="9"/>
    <n v="34"/>
    <s v="MONTOYA OSPINA GILBERTO ANTONIO"/>
    <x v="3"/>
    <x v="3"/>
    <n v="258"/>
    <n v="25.8"/>
    <n v="245.23396880415899"/>
    <s v="1 Descuento (Conduct) "/>
    <n v="117616.9844"/>
    <x v="0"/>
    <n v="16232.258099999999"/>
    <x v="683"/>
    <x v="0"/>
    <m/>
  </r>
  <r>
    <d v="2023-06-18T01:21:36"/>
    <x v="9"/>
    <n v="35"/>
    <s v="VASQUEZ GARCIA ISMAEL DAVID"/>
    <x v="0"/>
    <x v="0"/>
    <n v="232"/>
    <n v="25.7777777777778"/>
    <n v="220.710571923743"/>
    <m/>
    <n v="105855.28599999999"/>
    <x v="1"/>
    <n v="16232.258099999999"/>
    <x v="683"/>
    <x v="0"/>
    <m/>
  </r>
  <r>
    <d v="2023-06-18T01:21:37"/>
    <x v="9"/>
    <n v="36"/>
    <s v="MARTINEZ CHAVERRA LUIS NORBERTO"/>
    <x v="3"/>
    <x v="0"/>
    <n v="265"/>
    <n v="26.5"/>
    <n v="245.23396880415899"/>
    <m/>
    <n v="117616.9844"/>
    <x v="0"/>
    <n v="16232.258099999999"/>
    <x v="683"/>
    <x v="0"/>
    <m/>
  </r>
  <r>
    <d v="2023-06-18T01:21:37"/>
    <x v="9"/>
    <n v="37"/>
    <s v="TABORDA ROJAS DIEGO ALEJANDRO"/>
    <x v="6"/>
    <x v="0"/>
    <n v="184"/>
    <n v="23"/>
    <n v="196.18717504332801"/>
    <m/>
    <n v="94093.587499999994"/>
    <x v="1"/>
    <n v="16232.258099999999"/>
    <x v="683"/>
    <x v="0"/>
    <m/>
  </r>
  <r>
    <d v="2023-06-18T01:21:38"/>
    <x v="9"/>
    <n v="38"/>
    <s v="MORALES CASTAEDA JONNY EDISON"/>
    <x v="4"/>
    <x v="0"/>
    <n v="219"/>
    <n v="31.285714285714299"/>
    <n v="171.663778162912"/>
    <m/>
    <n v="82331.8891"/>
    <x v="0"/>
    <n v="16232.258099999999"/>
    <x v="683"/>
    <x v="0"/>
    <m/>
  </r>
  <r>
    <d v="2023-06-18T01:21:38"/>
    <x v="9"/>
    <n v="39"/>
    <s v="TABORDA LEIDY"/>
    <x v="4"/>
    <x v="0"/>
    <n v="128"/>
    <n v="18.285714285714299"/>
    <n v="171.663778162912"/>
    <s v="1 Descuento (Propietario)"/>
    <n v="82331.8891"/>
    <x v="0"/>
    <n v="16232.258099999999"/>
    <x v="683"/>
    <x v="0"/>
    <m/>
  </r>
  <r>
    <d v="2023-06-18T01:21:39"/>
    <x v="9"/>
    <n v="40"/>
    <s v="OCAMPO OCAMPO ANTONIO JOSE"/>
    <x v="3"/>
    <x v="0"/>
    <n v="221"/>
    <n v="22.1"/>
    <n v="245.23396880415899"/>
    <m/>
    <n v="117616.9844"/>
    <x v="0"/>
    <n v="16232.258099999999"/>
    <x v="683"/>
    <x v="0"/>
    <m/>
  </r>
  <r>
    <d v="2023-06-18T01:21:39"/>
    <x v="9"/>
    <n v="41"/>
    <s v="GARCIA DAVID WILSON ALBERTO"/>
    <x v="1"/>
    <x v="0"/>
    <n v="296"/>
    <n v="26.909090909090899"/>
    <n v="269.75736568457501"/>
    <s v="2 Descuentos (Despachador cristian) "/>
    <n v="129378.6828"/>
    <x v="1"/>
    <n v="16232.258099999999"/>
    <x v="683"/>
    <x v="0"/>
    <m/>
  </r>
  <r>
    <d v="2023-06-19T00:00:31"/>
    <x v="12"/>
    <n v="1"/>
    <s v="ALFONSO OZUNA JORGE"/>
    <x v="3"/>
    <x v="0"/>
    <n v="191"/>
    <n v="19.100000000000001"/>
    <n v="221.38728323699399"/>
    <m/>
    <n v="105693.6416"/>
    <x v="0"/>
    <n v="13500"/>
    <x v="684"/>
    <x v="0"/>
    <m/>
  </r>
  <r>
    <d v="2023-06-19T00:00:32"/>
    <x v="12"/>
    <n v="2"/>
    <s v="GRAJALES JORGE HERNAN"/>
    <x v="3"/>
    <x v="0"/>
    <n v="238"/>
    <n v="23.8"/>
    <n v="221.38728323699399"/>
    <m/>
    <n v="105693.6416"/>
    <x v="1"/>
    <n v="13500"/>
    <x v="684"/>
    <x v="0"/>
    <m/>
  </r>
  <r>
    <d v="2023-06-19T00:00:32"/>
    <x v="12"/>
    <n v="3"/>
    <s v="CANO JIMENEZ ESNEIDER"/>
    <x v="0"/>
    <x v="0"/>
    <n v="225"/>
    <n v="25"/>
    <n v="199.24855491329501"/>
    <m/>
    <n v="95124.277499999997"/>
    <x v="0"/>
    <n v="13500"/>
    <x v="684"/>
    <x v="0"/>
    <m/>
  </r>
  <r>
    <d v="2023-06-19T00:00:32"/>
    <x v="12"/>
    <n v="4"/>
    <s v="HINCAPIE GALLEGO YEISON ANDRES"/>
    <x v="11"/>
    <x v="0"/>
    <n v="23"/>
    <n v="11.5"/>
    <n v="44.2774566473988"/>
    <m/>
    <n v="21138.728299999999"/>
    <x v="0"/>
    <n v="13500"/>
    <x v="684"/>
    <x v="0"/>
    <m/>
  </r>
  <r>
    <d v="2023-06-19T00:00:33"/>
    <x v="12"/>
    <n v="5"/>
    <s v="GRISALES VILLA JUAN DAVID"/>
    <x v="0"/>
    <x v="0"/>
    <n v="178"/>
    <n v="19.7777777777778"/>
    <n v="199.24855491329501"/>
    <m/>
    <n v="95124.277499999997"/>
    <x v="1"/>
    <n v="13500"/>
    <x v="684"/>
    <x v="0"/>
    <m/>
  </r>
  <r>
    <d v="2023-06-19T00:00:33"/>
    <x v="12"/>
    <n v="7"/>
    <s v="DE OSSA TORRES CARLOS ANDRES"/>
    <x v="6"/>
    <x v="0"/>
    <n v="160"/>
    <n v="20"/>
    <n v="177.109826589595"/>
    <m/>
    <n v="84554.9133"/>
    <x v="1"/>
    <n v="13500"/>
    <x v="684"/>
    <x v="0"/>
    <m/>
  </r>
  <r>
    <d v="2023-06-19T00:00:34"/>
    <x v="12"/>
    <n v="8"/>
    <s v="VACA FIERRO ROBINSON"/>
    <x v="0"/>
    <x v="0"/>
    <n v="183"/>
    <n v="20.3333333333333"/>
    <n v="199.24855491329501"/>
    <m/>
    <n v="95124.277499999997"/>
    <x v="1"/>
    <n v="13500"/>
    <x v="684"/>
    <x v="0"/>
    <m/>
  </r>
  <r>
    <d v="2023-06-19T00:00:34"/>
    <x v="12"/>
    <n v="10"/>
    <s v="PATIO MARIVEL"/>
    <x v="3"/>
    <x v="0"/>
    <n v="259"/>
    <n v="25.9"/>
    <n v="221.38728323699399"/>
    <m/>
    <n v="105693.6416"/>
    <x v="0"/>
    <n v="13500"/>
    <x v="684"/>
    <x v="0"/>
    <m/>
  </r>
  <r>
    <d v="2023-06-19T00:00:34"/>
    <x v="12"/>
    <n v="11"/>
    <s v="GUTIERREZ LONDOO MELKIN HERNEY"/>
    <x v="9"/>
    <x v="0"/>
    <n v="259"/>
    <n v="21.5833333333333"/>
    <n v="265.66473988439299"/>
    <m/>
    <n v="126832.36990000001"/>
    <x v="0"/>
    <n v="13500"/>
    <x v="684"/>
    <x v="0"/>
    <m/>
  </r>
  <r>
    <d v="2023-06-19T00:00:35"/>
    <x v="12"/>
    <n v="13"/>
    <s v="GARCES ANDRES FELIPE"/>
    <x v="8"/>
    <x v="0"/>
    <n v="76"/>
    <n v="15.2"/>
    <n v="110.693641618497"/>
    <m/>
    <n v="52846.820800000001"/>
    <x v="0"/>
    <n v="13500"/>
    <x v="684"/>
    <x v="0"/>
    <m/>
  </r>
  <r>
    <d v="2023-06-19T00:00:35"/>
    <x v="12"/>
    <n v="14"/>
    <s v="JIMENEZ JIMENEZ OMAR DAVID"/>
    <x v="1"/>
    <x v="0"/>
    <n v="236"/>
    <n v="21.454545454545499"/>
    <n v="243.526011560694"/>
    <m/>
    <n v="116263.0058"/>
    <x v="1"/>
    <n v="13500"/>
    <x v="684"/>
    <x v="0"/>
    <m/>
  </r>
  <r>
    <d v="2023-06-19T00:00:36"/>
    <x v="12"/>
    <n v="15"/>
    <s v="LONDOO LOPERA DUVAN ANDRES"/>
    <x v="3"/>
    <x v="0"/>
    <n v="274"/>
    <n v="27.4"/>
    <n v="221.38728323699399"/>
    <m/>
    <n v="105693.6416"/>
    <x v="0"/>
    <n v="13500"/>
    <x v="684"/>
    <x v="0"/>
    <m/>
  </r>
  <r>
    <d v="2023-06-19T00:00:36"/>
    <x v="12"/>
    <n v="16"/>
    <s v="HURTADO MADRID JUAN ESTEBAN"/>
    <x v="1"/>
    <x v="0"/>
    <n v="249"/>
    <n v="22.636363636363601"/>
    <n v="243.526011560694"/>
    <m/>
    <n v="116263.0058"/>
    <x v="0"/>
    <n v="13500"/>
    <x v="684"/>
    <x v="0"/>
    <m/>
  </r>
  <r>
    <d v="2023-06-19T00:00:36"/>
    <x v="12"/>
    <n v="18"/>
    <s v="RENDON VIANA HUMBERTO DE JESUS"/>
    <x v="3"/>
    <x v="3"/>
    <n v="262"/>
    <n v="26.2"/>
    <n v="221.38728323699399"/>
    <m/>
    <n v="105693.6416"/>
    <x v="0"/>
    <n v="13500"/>
    <x v="684"/>
    <x v="0"/>
    <m/>
  </r>
  <r>
    <d v="2023-06-19T00:00:37"/>
    <x v="12"/>
    <n v="20"/>
    <s v="TABORDA ROJAS DIEGO ALEJANDRO"/>
    <x v="4"/>
    <x v="1"/>
    <n v="181"/>
    <n v="25.8571428571429"/>
    <n v="154.97109826589599"/>
    <m/>
    <n v="73985.549100000004"/>
    <x v="0"/>
    <n v="13500"/>
    <x v="684"/>
    <x v="0"/>
    <m/>
  </r>
  <r>
    <d v="2023-06-19T00:00:37"/>
    <x v="12"/>
    <n v="26"/>
    <s v="CIRO MARIN RODRIGO ALBERTO"/>
    <x v="3"/>
    <x v="0"/>
    <n v="230"/>
    <n v="23"/>
    <n v="221.38728323699399"/>
    <s v="4 Descuentos (Jefe de ruta y conducts) "/>
    <n v="105693.6416"/>
    <x v="0"/>
    <n v="13500"/>
    <x v="684"/>
    <x v="0"/>
    <m/>
  </r>
  <r>
    <d v="2023-06-19T00:00:37"/>
    <x v="12"/>
    <n v="29"/>
    <s v="BARRANTES GALLEGO DANIEL CAMILO"/>
    <x v="0"/>
    <x v="0"/>
    <n v="208"/>
    <n v="23.1111111111111"/>
    <n v="199.24855491329501"/>
    <m/>
    <n v="95124.277499999997"/>
    <x v="0"/>
    <n v="13500"/>
    <x v="684"/>
    <x v="0"/>
    <m/>
  </r>
  <r>
    <d v="2023-06-19T00:00:38"/>
    <x v="12"/>
    <n v="32"/>
    <s v="HINCAPIE GALLEGO YEISON ANDRES"/>
    <x v="2"/>
    <x v="0"/>
    <n v="90"/>
    <n v="15"/>
    <n v="132.832369942197"/>
    <m/>
    <n v="63416.184999999998"/>
    <x v="0"/>
    <n v="13500"/>
    <x v="684"/>
    <x v="0"/>
    <m/>
  </r>
  <r>
    <d v="2023-06-19T00:00:38"/>
    <x v="12"/>
    <n v="38"/>
    <s v="GARCES ANDRES FELIPE"/>
    <x v="2"/>
    <x v="3"/>
    <n v="117"/>
    <n v="19.5"/>
    <n v="132.832369942197"/>
    <m/>
    <n v="63416.184999999998"/>
    <x v="0"/>
    <n v="13500"/>
    <x v="684"/>
    <x v="0"/>
    <m/>
  </r>
  <r>
    <d v="2023-06-19T00:00:38"/>
    <x v="12"/>
    <n v="39"/>
    <s v="TABORDA LEIDY"/>
    <x v="0"/>
    <x v="0"/>
    <n v="191"/>
    <n v="21.2222222222222"/>
    <n v="199.24855491329501"/>
    <m/>
    <n v="95124.277499999997"/>
    <x v="0"/>
    <n v="13500"/>
    <x v="684"/>
    <x v="0"/>
    <m/>
  </r>
  <r>
    <d v="2023-06-19T23:54:15"/>
    <x v="16"/>
    <n v="10"/>
    <s v="PATIO MARIVEL"/>
    <x v="0"/>
    <x v="0"/>
    <n v="149"/>
    <n v="16.5555555555556"/>
    <n v="153.46820809248601"/>
    <m/>
    <n v="72234.104000000007"/>
    <x v="0"/>
    <n v="11268.4211"/>
    <x v="685"/>
    <x v="0"/>
    <m/>
  </r>
  <r>
    <d v="2023-06-19T23:54:15"/>
    <x v="16"/>
    <n v="14"/>
    <s v="JIMENEZ JIMENEZ OMAR DAVID"/>
    <x v="6"/>
    <x v="0"/>
    <n v="160"/>
    <n v="20"/>
    <n v="136.41618497109801"/>
    <m/>
    <n v="64208.092499999999"/>
    <x v="1"/>
    <n v="11268.4211"/>
    <x v="685"/>
    <x v="0"/>
    <m/>
  </r>
  <r>
    <d v="2023-06-19T23:54:16"/>
    <x v="16"/>
    <n v="15"/>
    <s v="LONDOO LOPERA DUVAN ANDRES"/>
    <x v="0"/>
    <x v="0"/>
    <n v="159"/>
    <n v="17.6666666666667"/>
    <n v="153.46820809248601"/>
    <m/>
    <n v="72234.104000000007"/>
    <x v="0"/>
    <n v="11268.4211"/>
    <x v="685"/>
    <x v="0"/>
    <m/>
  </r>
  <r>
    <d v="2023-06-19T23:54:17"/>
    <x v="16"/>
    <n v="21"/>
    <s v="MONSALVE OCAMPO EDISON GUSTAVO"/>
    <x v="9"/>
    <x v="0"/>
    <n v="186"/>
    <n v="15.5"/>
    <n v="204.62427745664701"/>
    <s v="2 Descuentos (Conduct y propietario)"/>
    <n v="96312.138699999996"/>
    <x v="0"/>
    <n v="11268.4211"/>
    <x v="685"/>
    <x v="0"/>
    <m/>
  </r>
  <r>
    <d v="2023-06-19T23:54:17"/>
    <x v="16"/>
    <n v="22"/>
    <s v="QUIRAMA CASTAEDA JHON JADER"/>
    <x v="0"/>
    <x v="3"/>
    <n v="159"/>
    <n v="17.6666666666667"/>
    <n v="153.46820809248601"/>
    <m/>
    <n v="72234.104000000007"/>
    <x v="1"/>
    <n v="11268.4211"/>
    <x v="685"/>
    <x v="0"/>
    <m/>
  </r>
  <r>
    <d v="2023-06-19T23:54:18"/>
    <x v="16"/>
    <n v="26"/>
    <s v="CIRO MARIN RODRIGO ALBERTO"/>
    <x v="3"/>
    <x v="0"/>
    <n v="140"/>
    <n v="14.7368421052632"/>
    <n v="161.99421965317899"/>
    <s v="2 Descuentos (Conduct y propietario)"/>
    <n v="76247.109800000006"/>
    <x v="0"/>
    <n v="11268.4211"/>
    <x v="685"/>
    <x v="0"/>
    <m/>
  </r>
  <r>
    <d v="2023-06-19T23:54:19"/>
    <x v="16"/>
    <n v="27"/>
    <s v="DURANGO DAVID JOSE"/>
    <x v="2"/>
    <x v="0"/>
    <n v="73"/>
    <n v="12.1666666666667"/>
    <n v="102.312138728324"/>
    <m/>
    <n v="48156.0694"/>
    <x v="0"/>
    <n v="11268.4211"/>
    <x v="685"/>
    <x v="0"/>
    <m/>
  </r>
  <r>
    <d v="2023-06-19T23:54:19"/>
    <x v="16"/>
    <n v="29"/>
    <s v="VERENZUELA MARTINEZ ALEXANDER"/>
    <x v="6"/>
    <x v="0"/>
    <n v="121"/>
    <n v="16.133333333333301"/>
    <n v="127.890173410405"/>
    <m/>
    <n v="60195.0867"/>
    <x v="0"/>
    <n v="11268.4211"/>
    <x v="685"/>
    <x v="0"/>
    <m/>
  </r>
  <r>
    <d v="2023-06-19T23:54:20"/>
    <x v="16"/>
    <n v="31"/>
    <s v="DURANGO PAEZ GILDARDO"/>
    <x v="3"/>
    <x v="3"/>
    <n v="162"/>
    <n v="16.2"/>
    <n v="170.52023121387299"/>
    <m/>
    <n v="80260.115600000005"/>
    <x v="0"/>
    <n v="11268.4211"/>
    <x v="685"/>
    <x v="0"/>
    <m/>
  </r>
  <r>
    <d v="2023-06-19T23:54:20"/>
    <x v="16"/>
    <n v="32"/>
    <s v="JIMENEZ HERNANDEZ ESTEBAN CAMILO"/>
    <x v="6"/>
    <x v="0"/>
    <n v="166"/>
    <n v="20.75"/>
    <n v="136.41618497109801"/>
    <m/>
    <n v="64208.092499999999"/>
    <x v="0"/>
    <n v="11268.4211"/>
    <x v="685"/>
    <x v="0"/>
    <m/>
  </r>
  <r>
    <d v="2023-06-19T23:54:21"/>
    <x v="16"/>
    <n v="33"/>
    <s v="USUGA LONDOO CAMILO ANDRES"/>
    <x v="3"/>
    <x v="0"/>
    <n v="207"/>
    <n v="20.7"/>
    <n v="170.52023121387299"/>
    <m/>
    <n v="80260.115600000005"/>
    <x v="0"/>
    <n v="11268.4211"/>
    <x v="685"/>
    <x v="0"/>
    <m/>
  </r>
  <r>
    <d v="2023-06-19T23:54:22"/>
    <x v="16"/>
    <n v="34"/>
    <s v="ORTEGA ARROYAVE JUAN PABLO"/>
    <x v="1"/>
    <x v="3"/>
    <n v="180"/>
    <n v="16.363636363636399"/>
    <n v="187.57225433526"/>
    <s v="2 Descuentos (Conducts) "/>
    <n v="88286.127200000003"/>
    <x v="0"/>
    <n v="11268.4211"/>
    <x v="685"/>
    <x v="0"/>
    <m/>
  </r>
  <r>
    <d v="2023-06-19T23:54:22"/>
    <x v="16"/>
    <n v="35"/>
    <s v="VASQUEZ GARCIA ISMAEL DAVID"/>
    <x v="0"/>
    <x v="0"/>
    <n v="109"/>
    <n v="12.1111111111111"/>
    <n v="153.46820809248601"/>
    <m/>
    <n v="72234.104000000007"/>
    <x v="1"/>
    <n v="11268.4211"/>
    <x v="685"/>
    <x v="0"/>
    <m/>
  </r>
  <r>
    <d v="2023-06-19T23:54:22"/>
    <x v="16"/>
    <n v="36"/>
    <s v="MARTINEZ CHAVERRA LUIS NORBERTO"/>
    <x v="3"/>
    <x v="0"/>
    <n v="214"/>
    <n v="21.4"/>
    <n v="170.52023121387299"/>
    <m/>
    <n v="80260.115600000005"/>
    <x v="0"/>
    <n v="11268.4211"/>
    <x v="685"/>
    <x v="0"/>
    <m/>
  </r>
  <r>
    <d v="2023-06-19T23:54:23"/>
    <x v="16"/>
    <n v="37"/>
    <s v="BARRANTES GALLEGO DANIEL CAMILO"/>
    <x v="1"/>
    <x v="0"/>
    <n v="211"/>
    <n v="19.181818181818201"/>
    <n v="187.57225433526"/>
    <m/>
    <n v="88286.127200000003"/>
    <x v="1"/>
    <n v="11268.4211"/>
    <x v="685"/>
    <x v="0"/>
    <m/>
  </r>
  <r>
    <d v="2023-06-19T23:54:24"/>
    <x v="16"/>
    <n v="39"/>
    <s v="TABORDA LEIDY"/>
    <x v="1"/>
    <x v="0"/>
    <n v="199"/>
    <n v="18.090909090909101"/>
    <n v="187.57225433526"/>
    <m/>
    <n v="88286.127200000003"/>
    <x v="0"/>
    <n v="11268.4211"/>
    <x v="685"/>
    <x v="0"/>
    <m/>
  </r>
  <r>
    <d v="2023-06-19T23:54:24"/>
    <x v="16"/>
    <n v="40"/>
    <s v="OCAMPO OCAMPO ANTONIO JOSE"/>
    <x v="9"/>
    <x v="0"/>
    <n v="185"/>
    <n v="15.4166666666667"/>
    <n v="204.62427745664701"/>
    <m/>
    <n v="96312.138699999996"/>
    <x v="0"/>
    <n v="11268.4211"/>
    <x v="685"/>
    <x v="0"/>
    <m/>
  </r>
  <r>
    <d v="2023-06-19T23:54:25"/>
    <x v="16"/>
    <n v="41"/>
    <s v="GARCIA DAVID WILSON ALBERTO"/>
    <x v="1"/>
    <x v="0"/>
    <n v="170"/>
    <n v="15.454545454545499"/>
    <n v="187.57225433526"/>
    <s v="2 Descuentos (Conduct y propietario)"/>
    <n v="88286.127200000003"/>
    <x v="1"/>
    <n v="11268.4211"/>
    <x v="685"/>
    <x v="0"/>
    <m/>
  </r>
  <r>
    <d v="2023-06-21T01:51:57"/>
    <x v="9"/>
    <n v="1"/>
    <s v="ALFONSO OZUNA JORGE"/>
    <x v="0"/>
    <x v="0"/>
    <n v="195"/>
    <n v="21.6666666666667"/>
    <n v="226.269230769231"/>
    <m/>
    <n v="108634.6154"/>
    <x v="0"/>
    <n v="15260.606100000001"/>
    <x v="686"/>
    <x v="0"/>
    <m/>
  </r>
  <r>
    <d v="2023-06-21T01:51:58"/>
    <x v="9"/>
    <n v="2"/>
    <s v="GRAJALES JORGE HERNAN"/>
    <x v="0"/>
    <x v="0"/>
    <n v="277"/>
    <n v="30.7777777777778"/>
    <n v="226.269230769231"/>
    <m/>
    <n v="108634.6154"/>
    <x v="1"/>
    <n v="15260.606100000001"/>
    <x v="686"/>
    <x v="0"/>
    <m/>
  </r>
  <r>
    <d v="2023-06-21T01:51:58"/>
    <x v="9"/>
    <n v="3"/>
    <s v="CANO JIMENEZ ESNEIDER"/>
    <x v="3"/>
    <x v="0"/>
    <n v="253"/>
    <n v="25.3"/>
    <n v="251.41025641025601"/>
    <m/>
    <n v="120705.12820000001"/>
    <x v="0"/>
    <n v="15260.606100000001"/>
    <x v="686"/>
    <x v="0"/>
    <m/>
  </r>
  <r>
    <d v="2023-06-21T01:51:58"/>
    <x v="9"/>
    <n v="5"/>
    <s v="GRISALES VILLA JUAN DAVID"/>
    <x v="0"/>
    <x v="0"/>
    <n v="229"/>
    <n v="25.4444444444444"/>
    <n v="226.269230769231"/>
    <m/>
    <n v="108634.6154"/>
    <x v="1"/>
    <n v="15260.606100000001"/>
    <x v="686"/>
    <x v="0"/>
    <m/>
  </r>
  <r>
    <d v="2023-06-21T01:51:59"/>
    <x v="9"/>
    <n v="7"/>
    <s v="DE OSSA TORRES CARLOS ANDRES"/>
    <x v="1"/>
    <x v="0"/>
    <n v="272"/>
    <n v="24.727272727272702"/>
    <n v="276.55128205128199"/>
    <m/>
    <n v="132775.641"/>
    <x v="1"/>
    <n v="15260.606100000001"/>
    <x v="686"/>
    <x v="0"/>
    <m/>
  </r>
  <r>
    <d v="2023-06-21T01:51:59"/>
    <x v="9"/>
    <n v="8"/>
    <s v="VACA FIERRO ROBINSON"/>
    <x v="12"/>
    <x v="0"/>
    <n v="310"/>
    <n v="23.846153846153801"/>
    <n v="326.83333333333297"/>
    <m/>
    <n v="156916.6667"/>
    <x v="1"/>
    <n v="15260.606100000001"/>
    <x v="686"/>
    <x v="0"/>
    <m/>
  </r>
  <r>
    <d v="2023-06-21T01:51:59"/>
    <x v="9"/>
    <n v="10"/>
    <s v="PATIO MARIVEL"/>
    <x v="3"/>
    <x v="0"/>
    <n v="263"/>
    <n v="26.3"/>
    <n v="251.41025641025601"/>
    <m/>
    <n v="120705.12820000001"/>
    <x v="0"/>
    <n v="15260.606100000001"/>
    <x v="686"/>
    <x v="0"/>
    <m/>
  </r>
  <r>
    <d v="2023-06-21T01:52:00"/>
    <x v="1"/>
    <n v="14"/>
    <s v="JIMENEZ JIMENEZ OMAR DAVID"/>
    <x v="1"/>
    <x v="0"/>
    <n v="321"/>
    <n v="29.181818181818201"/>
    <n v="276.55128205128199"/>
    <m/>
    <n v="132775.641"/>
    <x v="1"/>
    <n v="15260.606100000001"/>
    <x v="686"/>
    <x v="0"/>
    <m/>
  </r>
  <r>
    <d v="2023-06-21T01:52:00"/>
    <x v="1"/>
    <n v="15"/>
    <s v="LOPERA AGUDELO LUIS FRANCISCO"/>
    <x v="1"/>
    <x v="0"/>
    <n v="354"/>
    <n v="32.181818181818201"/>
    <n v="276.55128205128199"/>
    <s v="1 Descuento (Despachador cristian)"/>
    <n v="132775.641"/>
    <x v="0"/>
    <n v="15260.606100000001"/>
    <x v="686"/>
    <x v="0"/>
    <m/>
  </r>
  <r>
    <d v="2023-06-21T01:52:01"/>
    <x v="1"/>
    <n v="16"/>
    <s v="HURTADO MADRID JUAN ESTEBAN"/>
    <x v="3"/>
    <x v="0"/>
    <n v="273"/>
    <n v="27.3"/>
    <n v="251.41025641025601"/>
    <m/>
    <n v="120705.12820000001"/>
    <x v="0"/>
    <n v="15260.606100000001"/>
    <x v="686"/>
    <x v="0"/>
    <m/>
  </r>
  <r>
    <d v="2023-06-21T01:52:01"/>
    <x v="1"/>
    <n v="19"/>
    <s v="BERMUDEZ HERNAN"/>
    <x v="1"/>
    <x v="0"/>
    <n v="233"/>
    <n v="21.181818181818201"/>
    <n v="276.55128205128199"/>
    <m/>
    <n v="132775.641"/>
    <x v="0"/>
    <n v="15260.606100000001"/>
    <x v="686"/>
    <x v="0"/>
    <m/>
  </r>
  <r>
    <d v="2023-06-21T01:52:01"/>
    <x v="1"/>
    <n v="20"/>
    <s v="LONDOO LOPERA DUVAN ANDRES"/>
    <x v="2"/>
    <x v="0"/>
    <n v="148"/>
    <n v="22.769230769230798"/>
    <n v="163.416666666667"/>
    <m/>
    <n v="78458.333299999998"/>
    <x v="0"/>
    <n v="15260.606100000001"/>
    <x v="686"/>
    <x v="0"/>
    <m/>
  </r>
  <r>
    <d v="2023-06-21T01:52:02"/>
    <x v="1"/>
    <n v="21"/>
    <s v="MORALES CASTAEDA JONNY EDISON"/>
    <x v="1"/>
    <x v="0"/>
    <n v="320"/>
    <n v="29.090909090909101"/>
    <n v="276.55128205128199"/>
    <m/>
    <n v="132775.641"/>
    <x v="0"/>
    <n v="15260.606100000001"/>
    <x v="686"/>
    <x v="0"/>
    <m/>
  </r>
  <r>
    <d v="2023-06-21T01:52:02"/>
    <x v="1"/>
    <n v="22"/>
    <s v="QUIRAMA CASTAEDA JHON JADER"/>
    <x v="3"/>
    <x v="0"/>
    <n v="215"/>
    <n v="21.5"/>
    <n v="251.41025641025601"/>
    <s v="2 Descuentos (Propietarios) "/>
    <n v="120705.12820000001"/>
    <x v="1"/>
    <n v="15260.606100000001"/>
    <x v="686"/>
    <x v="0"/>
    <m/>
  </r>
  <r>
    <d v="2023-06-21T01:52:02"/>
    <x v="1"/>
    <n v="23"/>
    <s v="BERRIO DALIVIER"/>
    <x v="3"/>
    <x v="0"/>
    <n v="198"/>
    <n v="19.8"/>
    <n v="251.41025641025601"/>
    <m/>
    <n v="120705.12820000001"/>
    <x v="2"/>
    <n v="15260.606100000001"/>
    <x v="686"/>
    <x v="0"/>
    <m/>
  </r>
  <r>
    <d v="2023-06-21T01:52:03"/>
    <x v="1"/>
    <n v="25"/>
    <s v="JIMENEZ HURTADO CARLOS ESTIVEN"/>
    <x v="0"/>
    <x v="0"/>
    <n v="244"/>
    <n v="27.1111111111111"/>
    <n v="226.269230769231"/>
    <m/>
    <n v="108634.6154"/>
    <x v="1"/>
    <n v="15260.606100000001"/>
    <x v="686"/>
    <x v="0"/>
    <m/>
  </r>
  <r>
    <d v="2023-06-21T01:52:03"/>
    <x v="1"/>
    <n v="26"/>
    <s v="CIRO MARIN RODRIGO ALBERTO"/>
    <x v="0"/>
    <x v="0"/>
    <n v="222"/>
    <n v="24.6666666666667"/>
    <n v="226.269230769231"/>
    <s v="1 Descuento (Conduct)"/>
    <n v="108634.6154"/>
    <x v="0"/>
    <n v="15260.606100000001"/>
    <x v="686"/>
    <x v="0"/>
    <m/>
  </r>
  <r>
    <d v="2023-06-21T01:52:03"/>
    <x v="1"/>
    <n v="27"/>
    <s v="DURANGO DAVID JOSE"/>
    <x v="3"/>
    <x v="0"/>
    <n v="240"/>
    <n v="24"/>
    <n v="251.41025641025601"/>
    <s v="2 Descuentos (Jefe de ruta) "/>
    <n v="120705.12820000001"/>
    <x v="0"/>
    <n v="15260.606100000001"/>
    <x v="686"/>
    <x v="0"/>
    <m/>
  </r>
  <r>
    <d v="2023-06-21T01:52:04"/>
    <x v="1"/>
    <n v="28"/>
    <s v="RIVERA ANGEL"/>
    <x v="1"/>
    <x v="0"/>
    <n v="301"/>
    <n v="27.363636363636399"/>
    <n v="276.55128205128199"/>
    <m/>
    <n v="132775.641"/>
    <x v="0"/>
    <n v="15260.606100000001"/>
    <x v="686"/>
    <x v="0"/>
    <m/>
  </r>
  <r>
    <d v="2023-06-21T01:52:04"/>
    <x v="1"/>
    <n v="29"/>
    <s v="VERENZUELA MARTINEZ ALEXANDER"/>
    <x v="2"/>
    <x v="0"/>
    <n v="159"/>
    <n v="28.909090909090899"/>
    <n v="138.27564102564099"/>
    <m/>
    <n v="66387.820500000002"/>
    <x v="0"/>
    <n v="15260.606100000001"/>
    <x v="686"/>
    <x v="0"/>
    <m/>
  </r>
  <r>
    <d v="2023-06-21T01:52:05"/>
    <x v="9"/>
    <n v="30"/>
    <s v="LOPEZ CASTRILLON ANDRES FELIPE"/>
    <x v="1"/>
    <x v="0"/>
    <n v="251"/>
    <n v="22.818181818181799"/>
    <n v="276.55128205128199"/>
    <m/>
    <n v="132775.641"/>
    <x v="0"/>
    <n v="15260.606100000001"/>
    <x v="686"/>
    <x v="0"/>
    <m/>
  </r>
  <r>
    <d v="2023-06-21T01:52:05"/>
    <x v="9"/>
    <n v="31"/>
    <s v="DURANGO PAEZ GILDARDO"/>
    <x v="0"/>
    <x v="3"/>
    <n v="167"/>
    <n v="18.5555555555556"/>
    <n v="226.269230769231"/>
    <m/>
    <n v="108634.6154"/>
    <x v="0"/>
    <n v="15260.606100000001"/>
    <x v="686"/>
    <x v="0"/>
    <m/>
  </r>
  <r>
    <d v="2023-06-21T01:52:05"/>
    <x v="9"/>
    <n v="32"/>
    <s v="JIMENEZ HERNANDEZ ESTEBAN CAMILO"/>
    <x v="0"/>
    <x v="0"/>
    <n v="226"/>
    <n v="25.1111111111111"/>
    <n v="226.269230769231"/>
    <m/>
    <n v="108634.6154"/>
    <x v="0"/>
    <n v="15260.606100000001"/>
    <x v="686"/>
    <x v="0"/>
    <m/>
  </r>
  <r>
    <d v="2023-06-21T01:52:06"/>
    <x v="9"/>
    <n v="33"/>
    <s v="FRANCO BRAVO JOHAN FERNANDO"/>
    <x v="0"/>
    <x v="3"/>
    <n v="211"/>
    <n v="23.4444444444444"/>
    <n v="226.269230769231"/>
    <m/>
    <n v="108634.6154"/>
    <x v="0"/>
    <n v="15260.606100000001"/>
    <x v="686"/>
    <x v="0"/>
    <m/>
  </r>
  <r>
    <d v="2023-06-21T01:52:06"/>
    <x v="9"/>
    <n v="34"/>
    <s v="ORTEGA ARROYAVE JUAN PABLO"/>
    <x v="0"/>
    <x v="3"/>
    <n v="218"/>
    <n v="24.2222222222222"/>
    <n v="226.269230769231"/>
    <m/>
    <n v="108634.6154"/>
    <x v="0"/>
    <n v="15260.606100000001"/>
    <x v="686"/>
    <x v="0"/>
    <m/>
  </r>
  <r>
    <d v="2023-06-21T01:52:06"/>
    <x v="9"/>
    <n v="35"/>
    <s v="VASQUEZ GARCIA ISMAEL DAVID"/>
    <x v="0"/>
    <x v="0"/>
    <n v="197"/>
    <n v="21.8888888888889"/>
    <n v="226.269230769231"/>
    <s v="17 Descuentos (Transbordo) "/>
    <n v="108634.6154"/>
    <x v="1"/>
    <n v="15260.606100000001"/>
    <x v="686"/>
    <x v="0"/>
    <m/>
  </r>
  <r>
    <d v="2023-06-21T01:52:07"/>
    <x v="9"/>
    <n v="36"/>
    <s v="MARTINEZ CHAVERRA LUIS NORBERTO"/>
    <x v="3"/>
    <x v="0"/>
    <n v="249"/>
    <n v="24.9"/>
    <n v="251.41025641025601"/>
    <m/>
    <n v="120705.12820000001"/>
    <x v="0"/>
    <n v="15260.606100000001"/>
    <x v="686"/>
    <x v="0"/>
    <m/>
  </r>
  <r>
    <d v="2023-06-21T01:52:07"/>
    <x v="9"/>
    <n v="37"/>
    <s v="TABORDA ROJAS DIEGO ALEJANDRO"/>
    <x v="0"/>
    <x v="0"/>
    <n v="254"/>
    <n v="28.2222222222222"/>
    <n v="226.269230769231"/>
    <m/>
    <n v="108634.6154"/>
    <x v="1"/>
    <n v="15260.606100000001"/>
    <x v="686"/>
    <x v="0"/>
    <m/>
  </r>
  <r>
    <d v="2023-06-21T01:52:08"/>
    <x v="9"/>
    <n v="38"/>
    <s v="GARCES ANDRES FELIPE"/>
    <x v="3"/>
    <x v="0"/>
    <n v="232"/>
    <n v="23.2"/>
    <n v="251.41025641025601"/>
    <m/>
    <n v="120705.12820000001"/>
    <x v="0"/>
    <n v="15260.606100000001"/>
    <x v="686"/>
    <x v="0"/>
    <m/>
  </r>
  <r>
    <d v="2023-06-21T01:52:08"/>
    <x v="9"/>
    <n v="39"/>
    <s v="TABORDA LEIDY"/>
    <x v="6"/>
    <x v="0"/>
    <n v="190"/>
    <n v="23.75"/>
    <n v="201.128205128205"/>
    <s v="3 Descuentos (Propietario y jefe de ruta) "/>
    <n v="96564.102599999998"/>
    <x v="0"/>
    <n v="15260.606100000001"/>
    <x v="686"/>
    <x v="0"/>
    <m/>
  </r>
  <r>
    <d v="2023-06-21T01:52:09"/>
    <x v="9"/>
    <n v="40"/>
    <s v="OCAMPO OCAMPO ANTONIO JOSE"/>
    <x v="9"/>
    <x v="0"/>
    <n v="331"/>
    <n v="27.5833333333333"/>
    <n v="301.69230769230802"/>
    <m/>
    <n v="144846.1538"/>
    <x v="0"/>
    <n v="15260.606100000001"/>
    <x v="686"/>
    <x v="0"/>
    <m/>
  </r>
  <r>
    <d v="2023-06-21T01:52:09"/>
    <x v="9"/>
    <n v="41"/>
    <s v="GARCIA DAVID WILSON ALBERTO"/>
    <x v="1"/>
    <x v="0"/>
    <n v="291"/>
    <n v="26.454545454545499"/>
    <n v="276.55128205128199"/>
    <s v="1 Descuento (Despachador cristian)"/>
    <n v="132775.641"/>
    <x v="1"/>
    <n v="15260.606100000001"/>
    <x v="686"/>
    <x v="0"/>
    <m/>
  </r>
  <r>
    <d v="2023-06-22T01:24:24"/>
    <x v="1"/>
    <n v="1"/>
    <s v="ALFONSO OZUNA JORGE"/>
    <x v="0"/>
    <x v="0"/>
    <n v="218"/>
    <n v="24.2222222222222"/>
    <n v="217.344992050874"/>
    <m/>
    <n v="104172.496"/>
    <x v="0"/>
    <n v="14140.540499999999"/>
    <x v="687"/>
    <x v="0"/>
    <m/>
  </r>
  <r>
    <d v="2023-06-22T01:24:24"/>
    <x v="1"/>
    <n v="2"/>
    <s v="GRAJALES JORGE HERNAN"/>
    <x v="0"/>
    <x v="0"/>
    <n v="209"/>
    <n v="23.2222222222222"/>
    <n v="217.344992050874"/>
    <m/>
    <n v="104172.496"/>
    <x v="1"/>
    <n v="14140.540499999999"/>
    <x v="687"/>
    <x v="0"/>
    <m/>
  </r>
  <r>
    <d v="2023-06-22T01:24:24"/>
    <x v="1"/>
    <n v="3"/>
    <s v="ESPINOZA CHAVARRIA GUILLERMO LEON"/>
    <x v="6"/>
    <x v="0"/>
    <n v="166"/>
    <n v="20.75"/>
    <n v="193.19554848966601"/>
    <m/>
    <n v="92597.7742"/>
    <x v="0"/>
    <n v="14140.540499999999"/>
    <x v="687"/>
    <x v="0"/>
    <m/>
  </r>
  <r>
    <d v="2023-06-22T01:24:24"/>
    <x v="1"/>
    <n v="4"/>
    <s v="LOPEZ CASTRILLON ANDRES FELIPE"/>
    <x v="8"/>
    <x v="0"/>
    <n v="156"/>
    <n v="31.2"/>
    <n v="120.74721780604099"/>
    <m/>
    <n v="57873.608899999999"/>
    <x v="0"/>
    <n v="14140.540499999999"/>
    <x v="687"/>
    <x v="0"/>
    <m/>
  </r>
  <r>
    <d v="2023-06-22T01:24:25"/>
    <x v="1"/>
    <n v="5"/>
    <s v="BERRIO POSADA ANGELA"/>
    <x v="1"/>
    <x v="0"/>
    <n v="321"/>
    <n v="29.181818181818201"/>
    <n v="265.643879173291"/>
    <s v="1 Descuento (Propietario) "/>
    <n v="127321.9396"/>
    <x v="1"/>
    <n v="14140.540499999999"/>
    <x v="687"/>
    <x v="0"/>
    <m/>
  </r>
  <r>
    <d v="2023-06-22T01:24:25"/>
    <x v="1"/>
    <n v="7"/>
    <s v="DE OSSA TORRES CARLOS ANDRES"/>
    <x v="3"/>
    <x v="0"/>
    <n v="261"/>
    <n v="26.1"/>
    <n v="241.49443561208301"/>
    <m/>
    <n v="115747.2178"/>
    <x v="1"/>
    <n v="14140.540499999999"/>
    <x v="687"/>
    <x v="0"/>
    <m/>
  </r>
  <r>
    <d v="2023-06-22T01:24:25"/>
    <x v="1"/>
    <n v="8"/>
    <s v="VACA FIERRO ROBINSON"/>
    <x v="12"/>
    <x v="0"/>
    <n v="302"/>
    <n v="23.230769230769202"/>
    <n v="313.94276629570697"/>
    <m/>
    <n v="150471.38310000001"/>
    <x v="1"/>
    <n v="14140.540499999999"/>
    <x v="687"/>
    <x v="0"/>
    <m/>
  </r>
  <r>
    <d v="2023-06-22T01:24:25"/>
    <x v="1"/>
    <n v="9"/>
    <s v="LOPEZ CASTRILLON ANDRES FELIPE"/>
    <x v="10"/>
    <x v="0"/>
    <n v="81"/>
    <n v="23.1428571428571"/>
    <n v="84.523052464228897"/>
    <m/>
    <n v="40511.5262"/>
    <x v="0"/>
    <n v="14140.540499999999"/>
    <x v="687"/>
    <x v="0"/>
    <m/>
  </r>
  <r>
    <d v="2023-06-22T01:24:25"/>
    <x v="1"/>
    <n v="10"/>
    <s v="FRANCO BRAVO JHOAN FERNANDO"/>
    <x v="0"/>
    <x v="0"/>
    <n v="203"/>
    <n v="22.5555555555556"/>
    <n v="217.344992050874"/>
    <m/>
    <n v="104172.496"/>
    <x v="0"/>
    <n v="14140.540499999999"/>
    <x v="687"/>
    <x v="0"/>
    <m/>
  </r>
  <r>
    <d v="2023-06-22T01:24:25"/>
    <x v="9"/>
    <n v="11"/>
    <s v="GUTIERREZ LONDOO MELKIN HERNEY"/>
    <x v="6"/>
    <x v="3"/>
    <n v="237"/>
    <n v="29.625"/>
    <n v="193.19554848966601"/>
    <s v="2 Descuentos (Usuarios desubicados)"/>
    <n v="92597.7742"/>
    <x v="0"/>
    <n v="14140.540499999999"/>
    <x v="687"/>
    <x v="0"/>
    <m/>
  </r>
  <r>
    <d v="2023-06-22T01:24:26"/>
    <x v="9"/>
    <n v="14"/>
    <s v="JIMENEZ JIMENEZ OMAR DAVID"/>
    <x v="0"/>
    <x v="0"/>
    <n v="218"/>
    <n v="24.2222222222222"/>
    <n v="217.344992050874"/>
    <m/>
    <n v="104172.496"/>
    <x v="1"/>
    <n v="14140.540499999999"/>
    <x v="687"/>
    <x v="0"/>
    <m/>
  </r>
  <r>
    <d v="2023-06-22T01:24:26"/>
    <x v="9"/>
    <n v="15"/>
    <s v="LOPERA AGUDELO LUIS FRANCISCO"/>
    <x v="0"/>
    <x v="0"/>
    <n v="275"/>
    <n v="30.5555555555556"/>
    <n v="217.344992050874"/>
    <s v="5 Descuentos (Jefe de ruta, despachador fernando, conducts y propietario)"/>
    <n v="104172.496"/>
    <x v="0"/>
    <n v="14140.540499999999"/>
    <x v="687"/>
    <x v="0"/>
    <m/>
  </r>
  <r>
    <d v="2023-06-22T01:24:26"/>
    <x v="9"/>
    <n v="16"/>
    <s v="BARRANTES GALLEGO DANIEL CAMILO"/>
    <x v="1"/>
    <x v="0"/>
    <n v="278"/>
    <n v="25.272727272727298"/>
    <n v="265.643879173291"/>
    <s v="2 Descuentos (Conduct y Usuario desubicado) "/>
    <n v="127321.9396"/>
    <x v="0"/>
    <n v="14140.540499999999"/>
    <x v="687"/>
    <x v="0"/>
    <m/>
  </r>
  <r>
    <d v="2023-06-22T01:24:26"/>
    <x v="9"/>
    <n v="18"/>
    <s v="RENDON VIANA HUMBERTO DE JESUS"/>
    <x v="1"/>
    <x v="0"/>
    <n v="275"/>
    <n v="25"/>
    <n v="265.643879173291"/>
    <s v="1 Descuento (Conduct) "/>
    <n v="127321.9396"/>
    <x v="0"/>
    <n v="14140.540499999999"/>
    <x v="687"/>
    <x v="0"/>
    <m/>
  </r>
  <r>
    <d v="2023-06-22T01:24:26"/>
    <x v="9"/>
    <n v="19"/>
    <s v="BERMUDEZ HERNAN"/>
    <x v="4"/>
    <x v="0"/>
    <n v="132"/>
    <n v="18.8571428571429"/>
    <n v="169.04610492845799"/>
    <s v="1 Descuento (Propietario) "/>
    <n v="81023.052500000005"/>
    <x v="0"/>
    <n v="14140.540499999999"/>
    <x v="687"/>
    <x v="0"/>
    <m/>
  </r>
  <r>
    <d v="2023-06-22T01:24:26"/>
    <x v="9"/>
    <n v="20"/>
    <s v="LONDOO CADAVID DAVID SANTIAGO"/>
    <x v="3"/>
    <x v="0"/>
    <n v="201"/>
    <n v="20.100000000000001"/>
    <n v="241.49443561208301"/>
    <m/>
    <n v="115747.2178"/>
    <x v="0"/>
    <n v="14140.540499999999"/>
    <x v="687"/>
    <x v="0"/>
    <m/>
  </r>
  <r>
    <d v="2023-06-22T01:24:27"/>
    <x v="9"/>
    <n v="21"/>
    <s v="MORALES CASTAEDA JONNY EDISON"/>
    <x v="0"/>
    <x v="0"/>
    <n v="224"/>
    <n v="24.8888888888889"/>
    <n v="217.344992050874"/>
    <m/>
    <n v="104172.496"/>
    <x v="0"/>
    <n v="14140.540499999999"/>
    <x v="687"/>
    <x v="0"/>
    <m/>
  </r>
  <r>
    <d v="2023-06-22T01:24:27"/>
    <x v="9"/>
    <n v="22"/>
    <s v="QUIRAMA CASTAEDA JHON JADER"/>
    <x v="0"/>
    <x v="0"/>
    <n v="231"/>
    <n v="25.6666666666667"/>
    <n v="217.344992050874"/>
    <m/>
    <n v="104172.496"/>
    <x v="1"/>
    <n v="14140.540499999999"/>
    <x v="687"/>
    <x v="0"/>
    <m/>
  </r>
  <r>
    <d v="2023-06-22T01:24:27"/>
    <x v="9"/>
    <n v="23"/>
    <s v="BERRIO DALIVIER"/>
    <x v="3"/>
    <x v="0"/>
    <n v="204"/>
    <n v="20.399999999999999"/>
    <n v="241.49443561208301"/>
    <s v="2 Descuentos (Conduct y propietario) "/>
    <n v="115747.2178"/>
    <x v="2"/>
    <n v="14140.540499999999"/>
    <x v="687"/>
    <x v="0"/>
    <m/>
  </r>
  <r>
    <d v="2023-06-22T01:24:27"/>
    <x v="9"/>
    <n v="25"/>
    <s v="JIMENEZ HURTADO CARLOS ESTIVEN"/>
    <x v="6"/>
    <x v="0"/>
    <n v="187"/>
    <n v="23.375"/>
    <n v="193.19554848966601"/>
    <m/>
    <n v="92597.7742"/>
    <x v="1"/>
    <n v="14140.540499999999"/>
    <x v="687"/>
    <x v="0"/>
    <m/>
  </r>
  <r>
    <d v="2023-06-22T01:24:27"/>
    <x v="9"/>
    <n v="26"/>
    <s v="CIRO MARIN RODRIGO ALBERTO"/>
    <x v="0"/>
    <x v="0"/>
    <n v="226"/>
    <n v="25.1111111111111"/>
    <n v="217.344992050874"/>
    <m/>
    <n v="104172.496"/>
    <x v="0"/>
    <n v="14140.540499999999"/>
    <x v="687"/>
    <x v="0"/>
    <m/>
  </r>
  <r>
    <d v="2023-06-22T01:24:28"/>
    <x v="9"/>
    <n v="27"/>
    <s v="GRISALES VILLA JUAN DAVID"/>
    <x v="3"/>
    <x v="1"/>
    <n v="244"/>
    <n v="24.4"/>
    <n v="241.49443561208301"/>
    <s v="Se descuenta el viaje de 12 05 m ya que NO ingresa a la minorista. 1 Descuento (Despachador fernando)"/>
    <n v="115747.2178"/>
    <x v="0"/>
    <n v="14140.540499999999"/>
    <x v="687"/>
    <x v="0"/>
    <m/>
  </r>
  <r>
    <d v="2023-06-22T01:24:28"/>
    <x v="9"/>
    <n v="28"/>
    <s v="RIVERA ANGEL"/>
    <x v="0"/>
    <x v="0"/>
    <n v="243"/>
    <n v="27"/>
    <n v="217.344992050874"/>
    <m/>
    <n v="104172.496"/>
    <x v="0"/>
    <n v="14140.540499999999"/>
    <x v="687"/>
    <x v="0"/>
    <m/>
  </r>
  <r>
    <d v="2023-06-22T01:24:28"/>
    <x v="9"/>
    <n v="29"/>
    <s v="VERENZUELA MARTINEZ ALEXANDER"/>
    <x v="0"/>
    <x v="0"/>
    <n v="241"/>
    <n v="26.7777777777778"/>
    <n v="217.344992050874"/>
    <m/>
    <n v="104172.496"/>
    <x v="0"/>
    <n v="14140.540499999999"/>
    <x v="687"/>
    <x v="0"/>
    <m/>
  </r>
  <r>
    <d v="2023-06-22T01:24:28"/>
    <x v="9"/>
    <n v="30"/>
    <s v="HINCAPIE GALLEGO YEISON ANDRES"/>
    <x v="6"/>
    <x v="0"/>
    <n v="216"/>
    <n v="27"/>
    <n v="193.19554848966601"/>
    <m/>
    <n v="92597.7742"/>
    <x v="0"/>
    <n v="14140.540499999999"/>
    <x v="687"/>
    <x v="0"/>
    <m/>
  </r>
  <r>
    <d v="2023-06-22T01:24:28"/>
    <x v="9"/>
    <n v="31"/>
    <s v="DURANGO PAEZ GILDARDO"/>
    <x v="4"/>
    <x v="0"/>
    <n v="162"/>
    <n v="23.1428571428571"/>
    <n v="169.04610492845799"/>
    <m/>
    <n v="81023.052500000005"/>
    <x v="0"/>
    <n v="14140.540499999999"/>
    <x v="687"/>
    <x v="0"/>
    <m/>
  </r>
  <r>
    <d v="2023-06-22T01:24:28"/>
    <x v="1"/>
    <n v="32"/>
    <s v="JIMENEZ HERNANDEZ ESTEBAN CAMILO"/>
    <x v="6"/>
    <x v="0"/>
    <n v="151"/>
    <n v="18.875"/>
    <n v="193.19554848966601"/>
    <m/>
    <n v="92597.7742"/>
    <x v="0"/>
    <n v="14140.540499999999"/>
    <x v="687"/>
    <x v="0"/>
    <m/>
  </r>
  <r>
    <d v="2023-06-22T01:24:29"/>
    <x v="1"/>
    <n v="33"/>
    <s v="USUGA LONDOO CAMILO ANDRES"/>
    <x v="3"/>
    <x v="0"/>
    <n v="184"/>
    <n v="18.399999999999999"/>
    <n v="241.49443561208301"/>
    <m/>
    <n v="115747.2178"/>
    <x v="0"/>
    <n v="14140.540499999999"/>
    <x v="687"/>
    <x v="0"/>
    <m/>
  </r>
  <r>
    <d v="2023-06-22T01:24:29"/>
    <x v="1"/>
    <n v="34"/>
    <s v="MONTOYA OSPINA GILBERTO ANTONIO"/>
    <x v="9"/>
    <x v="0"/>
    <n v="300"/>
    <n v="25"/>
    <n v="289.79332273449899"/>
    <m/>
    <n v="138896.66140000001"/>
    <x v="0"/>
    <n v="14140.540499999999"/>
    <x v="687"/>
    <x v="0"/>
    <m/>
  </r>
  <r>
    <d v="2023-06-22T01:24:29"/>
    <x v="1"/>
    <n v="35"/>
    <s v="VASQUEZ GARCIA ISMAEL DAVID"/>
    <x v="2"/>
    <x v="0"/>
    <n v="95"/>
    <n v="15.8333333333333"/>
    <n v="144.89666136725"/>
    <m/>
    <n v="69448.330700000006"/>
    <x v="1"/>
    <n v="14140.540499999999"/>
    <x v="687"/>
    <x v="0"/>
    <m/>
  </r>
  <r>
    <d v="2023-06-22T01:24:30"/>
    <x v="1"/>
    <n v="36"/>
    <s v="MARTINEZ CHAVERRA LUIS NORBERTO"/>
    <x v="3"/>
    <x v="0"/>
    <n v="261"/>
    <n v="26.1"/>
    <n v="241.49443561208301"/>
    <m/>
    <n v="115747.2178"/>
    <x v="0"/>
    <n v="14140.540499999999"/>
    <x v="687"/>
    <x v="0"/>
    <m/>
  </r>
  <r>
    <d v="2023-06-22T01:24:31"/>
    <x v="1"/>
    <n v="37"/>
    <s v="PIEDRAHITA MADRID SANTIAGO"/>
    <x v="4"/>
    <x v="0"/>
    <n v="147"/>
    <n v="21"/>
    <n v="169.04610492845799"/>
    <m/>
    <n v="81023.052500000005"/>
    <x v="1"/>
    <n v="14140.540499999999"/>
    <x v="687"/>
    <x v="0"/>
    <m/>
  </r>
  <r>
    <d v="2023-06-22T01:24:31"/>
    <x v="1"/>
    <n v="38"/>
    <s v="GARCES ANDRES FELIPE"/>
    <x v="10"/>
    <x v="0"/>
    <n v="122"/>
    <n v="30.5"/>
    <n v="96.597774244833104"/>
    <m/>
    <n v="46298.8871"/>
    <x v="0"/>
    <n v="14140.540499999999"/>
    <x v="687"/>
    <x v="0"/>
    <m/>
  </r>
  <r>
    <d v="2023-06-22T01:24:32"/>
    <x v="1"/>
    <n v="39"/>
    <s v="ORTEGA ARROYAVE JUAN PABLO"/>
    <x v="4"/>
    <x v="0"/>
    <n v="183"/>
    <n v="26.1428571428571"/>
    <n v="169.04610492845799"/>
    <m/>
    <n v="81023.052500000005"/>
    <x v="0"/>
    <n v="14140.540499999999"/>
    <x v="687"/>
    <x v="0"/>
    <m/>
  </r>
  <r>
    <d v="2023-06-22T01:24:32"/>
    <x v="1"/>
    <n v="40"/>
    <s v="OCAMPO OCAMPO ANTONIO JOSE"/>
    <x v="1"/>
    <x v="0"/>
    <n v="253"/>
    <n v="23"/>
    <n v="265.643879173291"/>
    <m/>
    <n v="127321.9396"/>
    <x v="0"/>
    <n v="14140.540499999999"/>
    <x v="687"/>
    <x v="0"/>
    <m/>
  </r>
  <r>
    <d v="2023-06-22T01:24:33"/>
    <x v="1"/>
    <n v="41"/>
    <s v="GARCIA DAVID WILSON ALBERTO"/>
    <x v="0"/>
    <x v="0"/>
    <n v="188"/>
    <n v="20.8888888888889"/>
    <n v="217.344992050874"/>
    <m/>
    <n v="104172.496"/>
    <x v="1"/>
    <n v="14140.540499999999"/>
    <x v="687"/>
    <x v="0"/>
    <m/>
  </r>
  <r>
    <d v="2023-06-23T01:17:53"/>
    <x v="9"/>
    <n v="1"/>
    <s v="ALFONSO OZUNA JORGE"/>
    <x v="0"/>
    <x v="0"/>
    <n v="216"/>
    <n v="24"/>
    <n v="204.35458786936201"/>
    <s v="1 Descuento (Despachador cristian)"/>
    <n v="97677.293900000004"/>
    <x v="0"/>
    <n v="15026.470600000001"/>
    <x v="688"/>
    <x v="0"/>
    <m/>
  </r>
  <r>
    <d v="2023-06-23T01:17:53"/>
    <x v="9"/>
    <n v="2"/>
    <s v="GRAJALES JORGE HERNAN"/>
    <x v="1"/>
    <x v="3"/>
    <n v="260"/>
    <n v="23.636363636363601"/>
    <n v="249.76671850699799"/>
    <m/>
    <n v="119383.3593"/>
    <x v="1"/>
    <n v="15026.470600000001"/>
    <x v="688"/>
    <x v="0"/>
    <m/>
  </r>
  <r>
    <d v="2023-06-23T01:17:53"/>
    <x v="9"/>
    <n v="3"/>
    <s v="CANO JIMENEZ ESNEIDER"/>
    <x v="3"/>
    <x v="0"/>
    <n v="240"/>
    <n v="24"/>
    <n v="227.06065318818"/>
    <m/>
    <n v="108530.3266"/>
    <x v="0"/>
    <n v="15026.470600000001"/>
    <x v="688"/>
    <x v="0"/>
    <m/>
  </r>
  <r>
    <d v="2023-06-23T01:17:53"/>
    <x v="9"/>
    <n v="4"/>
    <s v="LOPEZ CASTRILLON ANDRES FELIPE"/>
    <x v="4"/>
    <x v="0"/>
    <n v="187"/>
    <n v="26.714285714285701"/>
    <n v="158.942457231726"/>
    <m/>
    <n v="75971.228600000002"/>
    <x v="0"/>
    <n v="15026.470600000001"/>
    <x v="688"/>
    <x v="0"/>
    <m/>
  </r>
  <r>
    <d v="2023-06-23T01:17:53"/>
    <x v="9"/>
    <n v="5"/>
    <s v="BERRIO POSADA ANGELA"/>
    <x v="3"/>
    <x v="3"/>
    <n v="219"/>
    <n v="21.9"/>
    <n v="227.06065318818"/>
    <m/>
    <n v="108530.3266"/>
    <x v="1"/>
    <n v="15026.470600000001"/>
    <x v="688"/>
    <x v="0"/>
    <m/>
  </r>
  <r>
    <d v="2023-06-23T01:17:54"/>
    <x v="9"/>
    <n v="7"/>
    <s v="DE OSSA TORRES CARLOS ANDRES"/>
    <x v="2"/>
    <x v="0"/>
    <n v="155"/>
    <n v="23.846153846153801"/>
    <n v="147.589424572317"/>
    <m/>
    <n v="70544.712299999999"/>
    <x v="1"/>
    <n v="15026.470600000001"/>
    <x v="688"/>
    <x v="0"/>
    <m/>
  </r>
  <r>
    <d v="2023-06-23T01:17:54"/>
    <x v="9"/>
    <n v="8"/>
    <s v="VACA FIERRO ROBINSON"/>
    <x v="6"/>
    <x v="3"/>
    <n v="189"/>
    <n v="23.625"/>
    <n v="181.64852255054399"/>
    <m/>
    <n v="86824.261299999998"/>
    <x v="1"/>
    <n v="15026.470600000001"/>
    <x v="688"/>
    <x v="0"/>
    <m/>
  </r>
  <r>
    <d v="2023-06-23T01:17:54"/>
    <x v="9"/>
    <n v="10"/>
    <s v="PATIO MARIVEL"/>
    <x v="3"/>
    <x v="0"/>
    <n v="243"/>
    <n v="24.3"/>
    <n v="227.06065318818"/>
    <m/>
    <n v="108530.3266"/>
    <x v="0"/>
    <n v="15026.470600000001"/>
    <x v="688"/>
    <x v="0"/>
    <m/>
  </r>
  <r>
    <d v="2023-06-23T01:17:54"/>
    <x v="1"/>
    <n v="11"/>
    <s v="GUTIERREZ LONDOO MELKIN HERNEY"/>
    <x v="3"/>
    <x v="3"/>
    <n v="220"/>
    <n v="22"/>
    <n v="227.06065318818"/>
    <m/>
    <n v="108530.3266"/>
    <x v="0"/>
    <n v="15026.470600000001"/>
    <x v="688"/>
    <x v="0"/>
    <m/>
  </r>
  <r>
    <d v="2023-06-23T01:17:54"/>
    <x v="1"/>
    <n v="14"/>
    <s v="GRISALES VILLA JUAN DAVID"/>
    <x v="3"/>
    <x v="0"/>
    <n v="271"/>
    <n v="28.526315789473699"/>
    <n v="215.707620528771"/>
    <m/>
    <n v="103103.8103"/>
    <x v="1"/>
    <n v="15026.470600000001"/>
    <x v="688"/>
    <x v="0"/>
    <m/>
  </r>
  <r>
    <d v="2023-06-23T01:17:55"/>
    <x v="1"/>
    <n v="15"/>
    <s v="LOPERA AGUDELO LUIS FRANCISCO"/>
    <x v="0"/>
    <x v="0"/>
    <n v="272"/>
    <n v="30.2222222222222"/>
    <n v="204.35458786936201"/>
    <s v="3 Descuentos (conduct, despachador cristian y propietario)"/>
    <n v="97677.293900000004"/>
    <x v="0"/>
    <n v="15026.470600000001"/>
    <x v="688"/>
    <x v="0"/>
    <m/>
  </r>
  <r>
    <d v="2023-06-23T01:17:55"/>
    <x v="1"/>
    <n v="16"/>
    <s v="HURTADO MADRID JUAN ESTEBAN"/>
    <x v="3"/>
    <x v="0"/>
    <n v="184"/>
    <n v="17.523809523809501"/>
    <n v="238.41368584758899"/>
    <m/>
    <n v="113956.8429"/>
    <x v="0"/>
    <n v="15026.470600000001"/>
    <x v="688"/>
    <x v="0"/>
    <m/>
  </r>
  <r>
    <d v="2023-06-23T01:17:55"/>
    <x v="1"/>
    <n v="18"/>
    <s v="RENDON VIANA HUMBERTO DE JESUS"/>
    <x v="1"/>
    <x v="0"/>
    <n v="235"/>
    <n v="21.363636363636399"/>
    <n v="249.76671850699799"/>
    <s v="1 Descuento (Despachador cristian)"/>
    <n v="119383.3593"/>
    <x v="0"/>
    <n v="15026.470600000001"/>
    <x v="688"/>
    <x v="0"/>
    <m/>
  </r>
  <r>
    <d v="2023-06-23T01:17:55"/>
    <x v="1"/>
    <n v="19"/>
    <s v="BERMUDEZ HERNAN"/>
    <x v="6"/>
    <x v="0"/>
    <n v="151"/>
    <n v="18.875"/>
    <n v="181.64852255054399"/>
    <s v="1 Descuento (Despachador cristian)"/>
    <n v="86824.261299999998"/>
    <x v="0"/>
    <n v="15026.470600000001"/>
    <x v="688"/>
    <x v="0"/>
    <m/>
  </r>
  <r>
    <d v="2023-06-23T01:17:55"/>
    <x v="1"/>
    <n v="20"/>
    <s v="LONDOO CADAVID DAVID SANTIAGO"/>
    <x v="3"/>
    <x v="0"/>
    <n v="247"/>
    <n v="24.7"/>
    <n v="227.06065318818"/>
    <m/>
    <n v="108530.3266"/>
    <x v="0"/>
    <n v="15026.470600000001"/>
    <x v="688"/>
    <x v="0"/>
    <m/>
  </r>
  <r>
    <d v="2023-06-23T01:17:56"/>
    <x v="1"/>
    <n v="21"/>
    <s v="MORALES CASTAEDA JONNY EDISON"/>
    <x v="0"/>
    <x v="0"/>
    <n v="210"/>
    <n v="23.3333333333333"/>
    <n v="204.35458786936201"/>
    <m/>
    <n v="97677.293900000004"/>
    <x v="0"/>
    <n v="15026.470600000001"/>
    <x v="688"/>
    <x v="0"/>
    <m/>
  </r>
  <r>
    <d v="2023-06-23T01:17:56"/>
    <x v="1"/>
    <n v="22"/>
    <s v="QUIRAMA CASTAEDA JHON JADER"/>
    <x v="0"/>
    <x v="0"/>
    <n v="183"/>
    <n v="20.3333333333333"/>
    <n v="204.35458786936201"/>
    <m/>
    <n v="97677.293900000004"/>
    <x v="1"/>
    <n v="15026.470600000001"/>
    <x v="688"/>
    <x v="0"/>
    <m/>
  </r>
  <r>
    <d v="2023-06-23T01:17:56"/>
    <x v="1"/>
    <n v="23"/>
    <s v="BERRIO DALIVIER"/>
    <x v="3"/>
    <x v="0"/>
    <n v="191"/>
    <n v="19.100000000000001"/>
    <n v="227.06065318818"/>
    <m/>
    <n v="108530.3266"/>
    <x v="2"/>
    <n v="15026.470600000001"/>
    <x v="688"/>
    <x v="0"/>
    <m/>
  </r>
  <r>
    <d v="2023-06-23T01:17:56"/>
    <x v="1"/>
    <n v="24"/>
    <s v="ORTEGA ARROYAVE JUAN PABLO"/>
    <x v="3"/>
    <x v="0"/>
    <n v="225"/>
    <n v="22.5"/>
    <n v="227.06065318818"/>
    <s v="1 Descuento (Propietario) "/>
    <n v="108530.3266"/>
    <x v="0"/>
    <n v="15026.470600000001"/>
    <x v="688"/>
    <x v="0"/>
    <m/>
  </r>
  <r>
    <d v="2023-06-23T01:17:56"/>
    <x v="1"/>
    <n v="25"/>
    <s v="JIMENEZ HURTADO CARLOS ESTIVEN"/>
    <x v="0"/>
    <x v="0"/>
    <n v="212"/>
    <n v="23.5555555555556"/>
    <n v="204.35458786936201"/>
    <s v="3 Descuentos (Usuario con movilidad reducida) "/>
    <n v="97677.293900000004"/>
    <x v="1"/>
    <n v="15026.470600000001"/>
    <x v="688"/>
    <x v="0"/>
    <m/>
  </r>
  <r>
    <d v="2023-06-23T01:17:57"/>
    <x v="1"/>
    <n v="26"/>
    <s v="CIRO MARIN RODRIGO ALBERTO"/>
    <x v="1"/>
    <x v="0"/>
    <n v="218"/>
    <n v="19.818181818181799"/>
    <n v="249.76671850699799"/>
    <s v="1 Descuento (Conduct)"/>
    <n v="119383.3593"/>
    <x v="0"/>
    <n v="15026.470600000001"/>
    <x v="688"/>
    <x v="0"/>
    <m/>
  </r>
  <r>
    <d v="2023-06-23T01:17:57"/>
    <x v="1"/>
    <n v="27"/>
    <s v="DURANGO DAVID JOSE"/>
    <x v="3"/>
    <x v="0"/>
    <n v="235"/>
    <n v="23.5"/>
    <n v="227.06065318818"/>
    <s v="1 Descuento (Despachador cristian)"/>
    <n v="108530.3266"/>
    <x v="0"/>
    <n v="15026.470600000001"/>
    <x v="688"/>
    <x v="0"/>
    <m/>
  </r>
  <r>
    <d v="2023-06-23T01:17:57"/>
    <x v="1"/>
    <n v="28"/>
    <s v="RIVERA ANGEL"/>
    <x v="3"/>
    <x v="0"/>
    <n v="226"/>
    <n v="21.523809523809501"/>
    <n v="238.41368584758899"/>
    <m/>
    <n v="113956.8429"/>
    <x v="0"/>
    <n v="15026.470600000001"/>
    <x v="688"/>
    <x v="0"/>
    <m/>
  </r>
  <r>
    <d v="2023-06-23T01:17:57"/>
    <x v="1"/>
    <n v="29"/>
    <s v="VERENZUELA MARTINEZ ALEXANDER"/>
    <x v="1"/>
    <x v="0"/>
    <n v="248"/>
    <n v="22.545454545454501"/>
    <n v="249.76671850699799"/>
    <m/>
    <n v="119383.3593"/>
    <x v="0"/>
    <n v="15026.470600000001"/>
    <x v="688"/>
    <x v="0"/>
    <m/>
  </r>
  <r>
    <d v="2023-06-23T01:17:57"/>
    <x v="9"/>
    <n v="31"/>
    <s v="DURANGO PAEZ GILDARDO"/>
    <x v="0"/>
    <x v="3"/>
    <n v="163"/>
    <n v="18.1111111111111"/>
    <n v="204.35458786936201"/>
    <m/>
    <n v="97677.293900000004"/>
    <x v="0"/>
    <n v="15026.470600000001"/>
    <x v="688"/>
    <x v="0"/>
    <m/>
  </r>
  <r>
    <d v="2023-06-23T01:17:57"/>
    <x v="9"/>
    <n v="32"/>
    <s v="JIMENEZ HERNANDEZ ESTEBAN CAMILO"/>
    <x v="6"/>
    <x v="0"/>
    <n v="158"/>
    <n v="19.75"/>
    <n v="181.64852255054399"/>
    <m/>
    <n v="86824.261299999998"/>
    <x v="0"/>
    <n v="15026.470600000001"/>
    <x v="688"/>
    <x v="0"/>
    <m/>
  </r>
  <r>
    <d v="2023-06-23T01:17:58"/>
    <x v="9"/>
    <n v="33"/>
    <s v="USUGA LONDOO CAMILO ANDRES"/>
    <x v="3"/>
    <x v="0"/>
    <n v="234"/>
    <n v="23.4"/>
    <n v="227.06065318818"/>
    <m/>
    <n v="108530.3266"/>
    <x v="0"/>
    <n v="15026.470600000001"/>
    <x v="688"/>
    <x v="0"/>
    <m/>
  </r>
  <r>
    <d v="2023-06-23T01:17:58"/>
    <x v="9"/>
    <n v="34"/>
    <s v="MONTOYA OSPINA GILBERTO ANTONIO"/>
    <x v="3"/>
    <x v="0"/>
    <n v="245"/>
    <n v="24.5"/>
    <n v="227.06065318818"/>
    <m/>
    <n v="108530.3266"/>
    <x v="0"/>
    <n v="15026.470600000001"/>
    <x v="688"/>
    <x v="0"/>
    <m/>
  </r>
  <r>
    <d v="2023-06-23T01:17:58"/>
    <x v="9"/>
    <n v="35"/>
    <s v="BARRANTES GALLEGO DANIEL CAMILO"/>
    <x v="3"/>
    <x v="0"/>
    <n v="291"/>
    <n v="29.1"/>
    <n v="227.06065318818"/>
    <s v="2 Descuentos (Despachador fernando y conduct) "/>
    <n v="108530.3266"/>
    <x v="1"/>
    <n v="15026.470600000001"/>
    <x v="688"/>
    <x v="0"/>
    <m/>
  </r>
  <r>
    <d v="2023-06-23T01:17:58"/>
    <x v="9"/>
    <n v="36"/>
    <s v="MARTINEZ CHAVERRA LUIS NORBERTO"/>
    <x v="6"/>
    <x v="0"/>
    <n v="203"/>
    <n v="23.882352941176499"/>
    <n v="193.00155520995301"/>
    <m/>
    <n v="92250.777600000001"/>
    <x v="0"/>
    <n v="15026.470600000001"/>
    <x v="688"/>
    <x v="0"/>
    <m/>
  </r>
  <r>
    <d v="2023-06-23T01:17:58"/>
    <x v="9"/>
    <n v="38"/>
    <s v="GARCES ANDRES FELIPE"/>
    <x v="0"/>
    <x v="0"/>
    <n v="151"/>
    <n v="16.7777777777778"/>
    <n v="204.35458786936201"/>
    <m/>
    <n v="97677.293900000004"/>
    <x v="0"/>
    <n v="15026.470600000001"/>
    <x v="688"/>
    <x v="0"/>
    <m/>
  </r>
  <r>
    <d v="2023-06-23T01:17:59"/>
    <x v="9"/>
    <n v="39"/>
    <s v="TABORDA LEIDY"/>
    <x v="0"/>
    <x v="0"/>
    <n v="195"/>
    <n v="21.6666666666667"/>
    <n v="204.35458786936201"/>
    <s v="1 Descuento (Propietario) "/>
    <n v="97677.293900000004"/>
    <x v="0"/>
    <n v="15026.470600000001"/>
    <x v="688"/>
    <x v="0"/>
    <m/>
  </r>
  <r>
    <d v="2023-06-23T01:17:59"/>
    <x v="9"/>
    <n v="40"/>
    <s v="OCAMPO OCAMPO ANTONIO JOSE"/>
    <x v="6"/>
    <x v="0"/>
    <n v="203"/>
    <n v="25.375"/>
    <n v="181.64852255054399"/>
    <m/>
    <n v="86824.261299999998"/>
    <x v="0"/>
    <n v="15026.470600000001"/>
    <x v="688"/>
    <x v="0"/>
    <m/>
  </r>
  <r>
    <d v="2023-06-23T01:17:59"/>
    <x v="9"/>
    <n v="41"/>
    <s v="GARCIA DAVID WILSON ALBERTO"/>
    <x v="1"/>
    <x v="0"/>
    <n v="220"/>
    <n v="20"/>
    <n v="249.76671850699799"/>
    <m/>
    <n v="119383.3593"/>
    <x v="1"/>
    <n v="15026.470600000001"/>
    <x v="688"/>
    <x v="0"/>
    <m/>
  </r>
  <r>
    <d v="2023-06-24T01:18:04"/>
    <x v="1"/>
    <n v="1"/>
    <s v="ALFONSO OZUNA JORGE"/>
    <x v="0"/>
    <x v="3"/>
    <n v="207"/>
    <n v="23"/>
    <n v="202.17664670658701"/>
    <s v="1 Descuento (Usuario desubicado) "/>
    <n v="96588.323399999994"/>
    <x v="0"/>
    <n v="13729.7297"/>
    <x v="689"/>
    <x v="0"/>
    <m/>
  </r>
  <r>
    <d v="2023-06-24T01:18:04"/>
    <x v="1"/>
    <n v="2"/>
    <s v="GRAJALES JORGE HERNAN"/>
    <x v="0"/>
    <x v="3"/>
    <n v="225"/>
    <n v="25"/>
    <n v="202.17664670658701"/>
    <m/>
    <n v="96588.323399999994"/>
    <x v="1"/>
    <n v="13729.7297"/>
    <x v="689"/>
    <x v="0"/>
    <m/>
  </r>
  <r>
    <d v="2023-06-24T01:18:04"/>
    <x v="1"/>
    <n v="3"/>
    <s v="CANO JIMENEZ ESNEIDER"/>
    <x v="8"/>
    <x v="3"/>
    <n v="84"/>
    <n v="16.8"/>
    <n v="112.32035928143701"/>
    <m/>
    <n v="53660.179600000003"/>
    <x v="0"/>
    <n v="13729.7297"/>
    <x v="689"/>
    <x v="0"/>
    <m/>
  </r>
  <r>
    <d v="2023-06-24T01:18:04"/>
    <x v="1"/>
    <n v="4"/>
    <s v="HINCAPIE GALLEGO YEISON ANDRES"/>
    <x v="1"/>
    <x v="3"/>
    <n v="236"/>
    <n v="21.454545454545499"/>
    <n v="247.10479041916199"/>
    <m/>
    <n v="118052.3952"/>
    <x v="0"/>
    <n v="13729.7297"/>
    <x v="689"/>
    <x v="0"/>
    <m/>
  </r>
  <r>
    <d v="2023-06-24T01:18:05"/>
    <x v="1"/>
    <n v="5"/>
    <s v="BERRIO POSADA ANGELA"/>
    <x v="6"/>
    <x v="0"/>
    <n v="204"/>
    <n v="25.5"/>
    <n v="179.71257485029901"/>
    <m/>
    <n v="85856.287400000001"/>
    <x v="1"/>
    <n v="13729.7297"/>
    <x v="689"/>
    <x v="0"/>
    <m/>
  </r>
  <r>
    <d v="2023-06-24T01:18:05"/>
    <x v="1"/>
    <n v="7"/>
    <s v="DE OSSA TORRES CARLOS ANDRES"/>
    <x v="3"/>
    <x v="3"/>
    <n v="236"/>
    <n v="23.6"/>
    <n v="224.64071856287401"/>
    <s v="1 Descuento (Despachador cristian) "/>
    <n v="107320.3593"/>
    <x v="1"/>
    <n v="13729.7297"/>
    <x v="689"/>
    <x v="0"/>
    <m/>
  </r>
  <r>
    <d v="2023-06-24T01:18:06"/>
    <x v="1"/>
    <n v="8"/>
    <s v="VACA FIERRO ROBINSON"/>
    <x v="12"/>
    <x v="3"/>
    <n v="275"/>
    <n v="21.153846153846199"/>
    <n v="292.03293413173702"/>
    <s v="1 Descuento (Despachador cristian) "/>
    <n v="139516.46710000001"/>
    <x v="1"/>
    <n v="13729.7297"/>
    <x v="689"/>
    <x v="0"/>
    <m/>
  </r>
  <r>
    <d v="2023-06-24T01:18:07"/>
    <x v="1"/>
    <n v="9"/>
    <s v="LOPEZ CASTRILLON ANDRES FELIPE"/>
    <x v="3"/>
    <x v="0"/>
    <n v="222"/>
    <n v="22.2"/>
    <n v="224.64071856287401"/>
    <s v="10 Descuentos (Incidente con Usuarios) "/>
    <n v="107320.3593"/>
    <x v="0"/>
    <n v="13729.7297"/>
    <x v="689"/>
    <x v="0"/>
    <m/>
  </r>
  <r>
    <d v="2023-06-24T01:18:07"/>
    <x v="1"/>
    <n v="10"/>
    <s v="PATIO MARIVEL"/>
    <x v="3"/>
    <x v="0"/>
    <n v="207"/>
    <n v="20.7"/>
    <n v="224.64071856287401"/>
    <s v="1 Descuento (Jefe de ruta)"/>
    <n v="107320.3593"/>
    <x v="0"/>
    <n v="13729.7297"/>
    <x v="689"/>
    <x v="0"/>
    <m/>
  </r>
  <r>
    <d v="2023-06-24T01:18:08"/>
    <x v="9"/>
    <n v="11"/>
    <s v="GUTIERREZ LONDOO MELKIN HERNEY"/>
    <x v="1"/>
    <x v="3"/>
    <n v="270"/>
    <n v="24.545454545454501"/>
    <n v="247.10479041916199"/>
    <s v="3 Descuentos (Propietario y conduct) "/>
    <n v="118052.3952"/>
    <x v="0"/>
    <n v="13729.7297"/>
    <x v="689"/>
    <x v="0"/>
    <m/>
  </r>
  <r>
    <d v="2023-06-24T01:18:08"/>
    <x v="9"/>
    <n v="14"/>
    <s v="JIMENEZ JIMENEZ OMAR DAVID"/>
    <x v="3"/>
    <x v="3"/>
    <n v="263"/>
    <n v="26.3"/>
    <n v="224.64071856287401"/>
    <m/>
    <n v="107320.3593"/>
    <x v="1"/>
    <n v="13729.7297"/>
    <x v="689"/>
    <x v="0"/>
    <m/>
  </r>
  <r>
    <d v="2023-06-24T01:18:09"/>
    <x v="9"/>
    <n v="15"/>
    <s v="LONDOO LOPERA DUVAN ANDRES"/>
    <x v="0"/>
    <x v="0"/>
    <n v="259"/>
    <n v="28.7777777777778"/>
    <n v="202.17664670658701"/>
    <s v="1 Descuento (Conduct) "/>
    <n v="96588.323399999994"/>
    <x v="0"/>
    <n v="13729.7297"/>
    <x v="689"/>
    <x v="0"/>
    <m/>
  </r>
  <r>
    <d v="2023-06-24T01:18:10"/>
    <x v="9"/>
    <n v="16"/>
    <s v="HURTADO MADRID JUAN ESTEBAN"/>
    <x v="7"/>
    <x v="0"/>
    <n v="51"/>
    <n v="17"/>
    <n v="67.392215568862298"/>
    <m/>
    <n v="32196.107800000002"/>
    <x v="0"/>
    <n v="13729.7297"/>
    <x v="689"/>
    <x v="0"/>
    <m/>
  </r>
  <r>
    <d v="2023-06-24T01:18:10"/>
    <x v="9"/>
    <n v="18"/>
    <s v="RENDON VIANA HUMBERTO DE JESUS"/>
    <x v="3"/>
    <x v="3"/>
    <n v="245"/>
    <n v="24.5"/>
    <n v="224.64071856287401"/>
    <m/>
    <n v="107320.3593"/>
    <x v="0"/>
    <n v="13729.7297"/>
    <x v="689"/>
    <x v="0"/>
    <m/>
  </r>
  <r>
    <d v="2023-06-24T01:18:11"/>
    <x v="9"/>
    <n v="19"/>
    <s v="BERMUDEZ HERNAN"/>
    <x v="3"/>
    <x v="3"/>
    <n v="175"/>
    <n v="17.5"/>
    <n v="224.64071856287401"/>
    <m/>
    <n v="107320.3593"/>
    <x v="0"/>
    <n v="13729.7297"/>
    <x v="689"/>
    <x v="0"/>
    <m/>
  </r>
  <r>
    <d v="2023-06-24T01:18:11"/>
    <x v="9"/>
    <n v="20"/>
    <s v="LONDOO CADAVID DAVID SANTIAGO"/>
    <x v="0"/>
    <x v="0"/>
    <n v="198"/>
    <n v="22"/>
    <n v="202.17664670658701"/>
    <m/>
    <n v="96588.323399999994"/>
    <x v="0"/>
    <n v="13729.7297"/>
    <x v="689"/>
    <x v="0"/>
    <m/>
  </r>
  <r>
    <d v="2023-06-24T01:18:12"/>
    <x v="9"/>
    <n v="21"/>
    <s v="MONSALVE OCAMPO EDISON GUSTAVO"/>
    <x v="1"/>
    <x v="3"/>
    <n v="224"/>
    <n v="20.363636363636399"/>
    <n v="247.10479041916199"/>
    <m/>
    <n v="118052.3952"/>
    <x v="0"/>
    <n v="13729.7297"/>
    <x v="689"/>
    <x v="0"/>
    <m/>
  </r>
  <r>
    <d v="2023-06-24T01:18:12"/>
    <x v="9"/>
    <n v="22"/>
    <s v="QUIRAMA CASTAEDA JHON JADER"/>
    <x v="3"/>
    <x v="0"/>
    <n v="186"/>
    <n v="18.600000000000001"/>
    <n v="224.64071856287401"/>
    <m/>
    <n v="107320.3593"/>
    <x v="1"/>
    <n v="13729.7297"/>
    <x v="689"/>
    <x v="0"/>
    <m/>
  </r>
  <r>
    <d v="2023-06-24T01:18:13"/>
    <x v="9"/>
    <n v="23"/>
    <s v="BERRIO DALIVIER"/>
    <x v="3"/>
    <x v="0"/>
    <n v="224"/>
    <n v="22.4"/>
    <n v="224.64071856287401"/>
    <s v="2 Descuentos (Conduct y Propietario) "/>
    <n v="107320.3593"/>
    <x v="2"/>
    <n v="13729.7297"/>
    <x v="689"/>
    <x v="0"/>
    <m/>
  </r>
  <r>
    <d v="2023-06-24T01:18:13"/>
    <x v="9"/>
    <n v="24"/>
    <s v="TOBON HOLGUIN HERNEY DAVID"/>
    <x v="1"/>
    <x v="0"/>
    <n v="242"/>
    <n v="22"/>
    <n v="247.10479041916199"/>
    <m/>
    <n v="118052.3952"/>
    <x v="0"/>
    <n v="13729.7297"/>
    <x v="689"/>
    <x v="0"/>
    <m/>
  </r>
  <r>
    <d v="2023-06-24T01:18:13"/>
    <x v="9"/>
    <n v="25"/>
    <s v="JIMENEZ HERNANDEZ ESTEBAN CAMILO"/>
    <x v="0"/>
    <x v="0"/>
    <n v="196"/>
    <n v="21.7777777777778"/>
    <n v="202.17664670658701"/>
    <s v="3 Descuentos (Conducts)"/>
    <n v="96588.323399999994"/>
    <x v="1"/>
    <n v="13729.7297"/>
    <x v="689"/>
    <x v="0"/>
    <m/>
  </r>
  <r>
    <d v="2023-06-24T01:18:14"/>
    <x v="9"/>
    <n v="26"/>
    <s v="FRANCO BRAVO JHOAN FERNANDO"/>
    <x v="1"/>
    <x v="0"/>
    <n v="228"/>
    <n v="20.727272727272702"/>
    <n v="247.10479041916199"/>
    <m/>
    <n v="118052.3952"/>
    <x v="0"/>
    <n v="13729.7297"/>
    <x v="689"/>
    <x v="0"/>
    <m/>
  </r>
  <r>
    <d v="2023-06-24T01:18:14"/>
    <x v="9"/>
    <n v="27"/>
    <s v="DURANGO DAVID JOSE"/>
    <x v="4"/>
    <x v="1"/>
    <n v="134"/>
    <n v="19.1428571428571"/>
    <n v="157.248502994012"/>
    <m/>
    <n v="75124.251499999998"/>
    <x v="0"/>
    <n v="13729.7297"/>
    <x v="689"/>
    <x v="0"/>
    <m/>
  </r>
  <r>
    <d v="2023-06-24T01:18:14"/>
    <x v="9"/>
    <n v="28"/>
    <s v="RIVERA ANGEL"/>
    <x v="3"/>
    <x v="0"/>
    <n v="278"/>
    <n v="27.8"/>
    <n v="224.64071856287401"/>
    <m/>
    <n v="107320.3593"/>
    <x v="0"/>
    <n v="13729.7297"/>
    <x v="689"/>
    <x v="0"/>
    <m/>
  </r>
  <r>
    <d v="2023-06-24T01:18:14"/>
    <x v="9"/>
    <n v="29"/>
    <s v="BARRANTES GALLEGO DANIEL CAMILO"/>
    <x v="1"/>
    <x v="0"/>
    <n v="275"/>
    <n v="25"/>
    <n v="247.10479041916199"/>
    <s v="3 Descuentos (Conducts)"/>
    <n v="118052.3952"/>
    <x v="0"/>
    <n v="13729.7297"/>
    <x v="689"/>
    <x v="0"/>
    <m/>
  </r>
  <r>
    <d v="2023-06-24T01:18:14"/>
    <x v="9"/>
    <n v="31"/>
    <s v="MORALES CASTAEDA JONNY EDISON"/>
    <x v="12"/>
    <x v="3"/>
    <n v="322"/>
    <n v="24.769230769230798"/>
    <n v="292.03293413173702"/>
    <m/>
    <n v="139516.46710000001"/>
    <x v="0"/>
    <n v="13729.7297"/>
    <x v="689"/>
    <x v="0"/>
    <m/>
  </r>
  <r>
    <d v="2023-06-24T01:18:15"/>
    <x v="1"/>
    <n v="32"/>
    <s v="JIMENEZ HERNANDEZ ESTEBAN CAMILO"/>
    <x v="6"/>
    <x v="0"/>
    <n v="158"/>
    <n v="19.75"/>
    <n v="179.71257485029901"/>
    <m/>
    <n v="85856.287400000001"/>
    <x v="0"/>
    <n v="13729.7297"/>
    <x v="689"/>
    <x v="0"/>
    <m/>
  </r>
  <r>
    <d v="2023-06-24T01:18:15"/>
    <x v="1"/>
    <n v="33"/>
    <s v="USUGA LONDOO CAMILO ANDRES"/>
    <x v="8"/>
    <x v="0"/>
    <n v="117"/>
    <n v="23.4"/>
    <n v="112.32035928143701"/>
    <m/>
    <n v="53660.179600000003"/>
    <x v="0"/>
    <n v="13729.7297"/>
    <x v="689"/>
    <x v="0"/>
    <m/>
  </r>
  <r>
    <d v="2023-06-24T01:18:15"/>
    <x v="1"/>
    <n v="34"/>
    <s v="MONTOYA OSPINA GILBERTO ANTONIO"/>
    <x v="3"/>
    <x v="0"/>
    <n v="239"/>
    <n v="23.9"/>
    <n v="224.64071856287401"/>
    <s v="1 Descuento (Jefe de ruta)"/>
    <n v="107320.3593"/>
    <x v="0"/>
    <n v="13729.7297"/>
    <x v="689"/>
    <x v="0"/>
    <m/>
  </r>
  <r>
    <d v="2023-06-24T01:18:15"/>
    <x v="1"/>
    <n v="35"/>
    <s v="VASQUEZ GARCIA ISMAEL DAVID"/>
    <x v="1"/>
    <x v="0"/>
    <n v="195"/>
    <n v="17.727272727272702"/>
    <n v="247.10479041916199"/>
    <m/>
    <n v="118052.3952"/>
    <x v="1"/>
    <n v="13729.7297"/>
    <x v="689"/>
    <x v="0"/>
    <m/>
  </r>
  <r>
    <d v="2023-06-24T01:18:16"/>
    <x v="1"/>
    <n v="36"/>
    <s v="TABORDA ROJAS DIEGO ALEJANDRO"/>
    <x v="1"/>
    <x v="0"/>
    <n v="232"/>
    <n v="21.090909090909101"/>
    <n v="247.10479041916199"/>
    <m/>
    <n v="118052.3952"/>
    <x v="0"/>
    <n v="13729.7297"/>
    <x v="689"/>
    <x v="0"/>
    <m/>
  </r>
  <r>
    <d v="2023-06-24T01:18:16"/>
    <x v="1"/>
    <n v="37"/>
    <s v="PIEDRAHITA MADRID SANTIAGO"/>
    <x v="0"/>
    <x v="0"/>
    <n v="193"/>
    <n v="21.4444444444444"/>
    <n v="202.17664670658701"/>
    <m/>
    <n v="96588.323399999994"/>
    <x v="1"/>
    <n v="13729.7297"/>
    <x v="689"/>
    <x v="0"/>
    <m/>
  </r>
  <r>
    <d v="2023-06-24T01:18:16"/>
    <x v="1"/>
    <n v="38"/>
    <s v="GARCES ANDRES FELIPE"/>
    <x v="10"/>
    <x v="0"/>
    <n v="107"/>
    <n v="26.75"/>
    <n v="89.856287425149702"/>
    <m/>
    <n v="42928.143700000001"/>
    <x v="0"/>
    <n v="13729.7297"/>
    <x v="689"/>
    <x v="0"/>
    <m/>
  </r>
  <r>
    <d v="2023-06-24T01:18:17"/>
    <x v="1"/>
    <n v="39"/>
    <s v="TABORDA LEIDY"/>
    <x v="2"/>
    <x v="0"/>
    <n v="107"/>
    <n v="17.8333333333333"/>
    <n v="134.78443113772499"/>
    <m/>
    <n v="64392.215600000003"/>
    <x v="0"/>
    <n v="13729.7297"/>
    <x v="689"/>
    <x v="0"/>
    <m/>
  </r>
  <r>
    <d v="2023-06-24T01:18:17"/>
    <x v="1"/>
    <n v="40"/>
    <s v="ORTEGA ARROYAVE JUAN PABLO"/>
    <x v="3"/>
    <x v="0"/>
    <n v="263"/>
    <n v="26.3"/>
    <n v="224.64071856287401"/>
    <s v="2 Descuentos (Conduct y Propietario) "/>
    <n v="107320.3593"/>
    <x v="0"/>
    <n v="13729.7297"/>
    <x v="689"/>
    <x v="0"/>
    <m/>
  </r>
  <r>
    <d v="2023-06-24T01:18:18"/>
    <x v="1"/>
    <n v="41"/>
    <s v="GARCIA DAVID WILSON ALBERTO"/>
    <x v="3"/>
    <x v="0"/>
    <n v="226"/>
    <n v="22.6"/>
    <n v="224.64071856287401"/>
    <m/>
    <n v="107320.3593"/>
    <x v="1"/>
    <n v="13729.7297"/>
    <x v="689"/>
    <x v="0"/>
    <m/>
  </r>
  <r>
    <d v="2023-06-25T01:05:09"/>
    <x v="9"/>
    <n v="1"/>
    <s v="ALFONSO OZUNA JORGE"/>
    <x v="0"/>
    <x v="0"/>
    <n v="199"/>
    <n v="22.1111111111111"/>
    <n v="214.165202108963"/>
    <m/>
    <n v="102582.6011"/>
    <x v="0"/>
    <n v="14376.470600000001"/>
    <x v="690"/>
    <x v="0"/>
    <m/>
  </r>
  <r>
    <d v="2023-06-25T01:05:09"/>
    <x v="9"/>
    <n v="2"/>
    <s v="GRAJALES JORGE HERNAN"/>
    <x v="3"/>
    <x v="0"/>
    <n v="234"/>
    <n v="23.4"/>
    <n v="237.96133567662599"/>
    <m/>
    <n v="113980.6678"/>
    <x v="1"/>
    <n v="14376.470600000001"/>
    <x v="690"/>
    <x v="0"/>
    <m/>
  </r>
  <r>
    <d v="2023-06-25T01:05:10"/>
    <x v="9"/>
    <n v="4"/>
    <s v="HINCAPIE GALLEGO YEISON ANDRES"/>
    <x v="2"/>
    <x v="0"/>
    <n v="130"/>
    <n v="21.6666666666667"/>
    <n v="142.77680140597499"/>
    <m/>
    <n v="68388.400699999998"/>
    <x v="0"/>
    <n v="14376.470600000001"/>
    <x v="690"/>
    <x v="0"/>
    <m/>
  </r>
  <r>
    <d v="2023-06-25T01:05:10"/>
    <x v="9"/>
    <n v="5"/>
    <s v="BERRIO POSADA ANGELA"/>
    <x v="7"/>
    <x v="0"/>
    <n v="90"/>
    <n v="30"/>
    <n v="71.388400702987695"/>
    <m/>
    <n v="34194.200400000002"/>
    <x v="1"/>
    <n v="14376.470600000001"/>
    <x v="690"/>
    <x v="0"/>
    <m/>
  </r>
  <r>
    <d v="2023-06-25T01:05:10"/>
    <x v="9"/>
    <n v="6"/>
    <s v="CASTAEDA CARLOS ALFREDO"/>
    <x v="1"/>
    <x v="0"/>
    <n v="239"/>
    <n v="21.727272727272702"/>
    <n v="261.75746924428802"/>
    <m/>
    <n v="125378.7346"/>
    <x v="0"/>
    <n v="14376.470600000001"/>
    <x v="690"/>
    <x v="0"/>
    <m/>
  </r>
  <r>
    <d v="2023-06-25T01:05:10"/>
    <x v="9"/>
    <n v="7"/>
    <s v="DE OSSA TORRES CARLOS ANDRES"/>
    <x v="6"/>
    <x v="0"/>
    <n v="189"/>
    <n v="23.625"/>
    <n v="190.369068541301"/>
    <s v="20 Descuentos (Transbordo) "/>
    <n v="91184.534299999999"/>
    <x v="1"/>
    <n v="14376.470600000001"/>
    <x v="690"/>
    <x v="0"/>
    <m/>
  </r>
  <r>
    <d v="2023-06-25T01:05:10"/>
    <x v="9"/>
    <n v="8"/>
    <s v="VACA FIERRO ROBINSON"/>
    <x v="0"/>
    <x v="0"/>
    <n v="221"/>
    <n v="24.5555555555556"/>
    <n v="214.165202108963"/>
    <m/>
    <n v="102582.6011"/>
    <x v="1"/>
    <n v="14376.470600000001"/>
    <x v="690"/>
    <x v="0"/>
    <m/>
  </r>
  <r>
    <d v="2023-06-25T01:05:10"/>
    <x v="9"/>
    <n v="9"/>
    <s v="LOPEZ CASTRILLON ANDRES FELIPE"/>
    <x v="0"/>
    <x v="0"/>
    <n v="223"/>
    <n v="24.7777777777778"/>
    <n v="214.165202108963"/>
    <m/>
    <n v="102582.6011"/>
    <x v="0"/>
    <n v="14376.470600000001"/>
    <x v="690"/>
    <x v="0"/>
    <m/>
  </r>
  <r>
    <d v="2023-06-25T01:05:11"/>
    <x v="9"/>
    <n v="10"/>
    <s v="PATIO MARIVEL"/>
    <x v="3"/>
    <x v="0"/>
    <n v="228"/>
    <n v="22.8"/>
    <n v="237.96133567662599"/>
    <m/>
    <n v="113980.6678"/>
    <x v="0"/>
    <n v="14376.470600000001"/>
    <x v="690"/>
    <x v="0"/>
    <m/>
  </r>
  <r>
    <d v="2023-06-25T01:05:11"/>
    <x v="1"/>
    <n v="11"/>
    <s v="GUTIERREZ LONDOO MELKIN HERNEY"/>
    <x v="11"/>
    <x v="0"/>
    <n v="46"/>
    <n v="23"/>
    <n v="47.592267135325102"/>
    <m/>
    <n v="22796.133600000001"/>
    <x v="0"/>
    <n v="14376.470600000001"/>
    <x v="690"/>
    <x v="0"/>
    <m/>
  </r>
  <r>
    <d v="2023-06-25T01:05:11"/>
    <x v="1"/>
    <n v="14"/>
    <s v="JIMENEZ JIMENEZ OMAR DAVID"/>
    <x v="1"/>
    <x v="0"/>
    <n v="290"/>
    <n v="26.363636363636399"/>
    <n v="261.75746924428802"/>
    <m/>
    <n v="125378.7346"/>
    <x v="1"/>
    <n v="14376.470600000001"/>
    <x v="690"/>
    <x v="0"/>
    <m/>
  </r>
  <r>
    <d v="2023-06-25T01:05:11"/>
    <x v="1"/>
    <n v="15"/>
    <s v="LONDOO LOPERA DUVAN ANDRES"/>
    <x v="3"/>
    <x v="0"/>
    <n v="263"/>
    <n v="26.3"/>
    <n v="237.96133567662599"/>
    <m/>
    <n v="113980.6678"/>
    <x v="0"/>
    <n v="14376.470600000001"/>
    <x v="690"/>
    <x v="0"/>
    <m/>
  </r>
  <r>
    <d v="2023-06-25T01:05:12"/>
    <x v="1"/>
    <n v="16"/>
    <s v="HURTADO MADRID JUAN ESTEBAN"/>
    <x v="6"/>
    <x v="0"/>
    <n v="235"/>
    <n v="29.375"/>
    <n v="190.369068541301"/>
    <m/>
    <n v="91184.534299999999"/>
    <x v="0"/>
    <n v="14376.470600000001"/>
    <x v="690"/>
    <x v="0"/>
    <m/>
  </r>
  <r>
    <d v="2023-06-25T01:05:12"/>
    <x v="1"/>
    <n v="19"/>
    <s v="BERMUDEZ HERNAN"/>
    <x v="6"/>
    <x v="0"/>
    <n v="176"/>
    <n v="22"/>
    <n v="190.369068541301"/>
    <s v="1 Descuento (Despachador cristian) "/>
    <n v="91184.534299999999"/>
    <x v="0"/>
    <n v="14376.470600000001"/>
    <x v="690"/>
    <x v="0"/>
    <m/>
  </r>
  <r>
    <d v="2023-06-25T01:05:13"/>
    <x v="1"/>
    <n v="20"/>
    <s v="LONDOO CADAVID DAVID SANTIAGO"/>
    <x v="0"/>
    <x v="3"/>
    <n v="209"/>
    <n v="23.2222222222222"/>
    <n v="214.165202108963"/>
    <m/>
    <n v="102582.6011"/>
    <x v="0"/>
    <n v="14376.470600000001"/>
    <x v="690"/>
    <x v="0"/>
    <m/>
  </r>
  <r>
    <d v="2023-06-25T01:05:13"/>
    <x v="1"/>
    <n v="21"/>
    <s v="MONSALVE OCAMPO EDISON GUSTAVO"/>
    <x v="3"/>
    <x v="0"/>
    <n v="204"/>
    <n v="20.399999999999999"/>
    <n v="237.96133567662599"/>
    <m/>
    <n v="113980.6678"/>
    <x v="0"/>
    <n v="14376.470600000001"/>
    <x v="690"/>
    <x v="0"/>
    <m/>
  </r>
  <r>
    <d v="2023-06-25T01:05:13"/>
    <x v="1"/>
    <n v="22"/>
    <s v="QUIRAMA CASTAEDA JHON JADER"/>
    <x v="0"/>
    <x v="0"/>
    <n v="228"/>
    <n v="25.3333333333333"/>
    <n v="214.165202108963"/>
    <m/>
    <n v="102582.6011"/>
    <x v="1"/>
    <n v="14376.470600000001"/>
    <x v="690"/>
    <x v="0"/>
    <m/>
  </r>
  <r>
    <d v="2023-06-25T01:05:14"/>
    <x v="1"/>
    <n v="23"/>
    <s v="BERRIO DALIVIER"/>
    <x v="6"/>
    <x v="0"/>
    <n v="162"/>
    <n v="20.25"/>
    <n v="190.369068541301"/>
    <m/>
    <n v="91184.534299999999"/>
    <x v="2"/>
    <n v="14376.470600000001"/>
    <x v="690"/>
    <x v="0"/>
    <m/>
  </r>
  <r>
    <d v="2023-06-25T01:05:14"/>
    <x v="1"/>
    <n v="24"/>
    <s v="TOBON HOLGUIN HERNEY DAVID"/>
    <x v="0"/>
    <x v="0"/>
    <n v="246"/>
    <n v="27.3333333333333"/>
    <n v="214.165202108963"/>
    <m/>
    <n v="102582.6011"/>
    <x v="0"/>
    <n v="14376.470600000001"/>
    <x v="690"/>
    <x v="0"/>
    <m/>
  </r>
  <r>
    <d v="2023-06-25T01:05:15"/>
    <x v="1"/>
    <n v="26"/>
    <s v="FRANCO BRAVO JHOAN FERNANDO"/>
    <x v="0"/>
    <x v="0"/>
    <n v="209"/>
    <n v="23.2222222222222"/>
    <n v="214.165202108963"/>
    <s v="1 Descuento (Despachador cristian) "/>
    <n v="102582.6011"/>
    <x v="0"/>
    <n v="14376.470600000001"/>
    <x v="690"/>
    <x v="0"/>
    <m/>
  </r>
  <r>
    <d v="2023-06-25T01:05:15"/>
    <x v="1"/>
    <n v="27"/>
    <s v="DURANGO DAVID JOSE"/>
    <x v="6"/>
    <x v="0"/>
    <n v="236"/>
    <n v="29.5"/>
    <n v="190.369068541301"/>
    <m/>
    <n v="91184.534299999999"/>
    <x v="0"/>
    <n v="14376.470600000001"/>
    <x v="690"/>
    <x v="0"/>
    <m/>
  </r>
  <r>
    <d v="2023-06-25T01:05:15"/>
    <x v="1"/>
    <n v="28"/>
    <s v="RIVERA ANGEL"/>
    <x v="3"/>
    <x v="0"/>
    <n v="299"/>
    <n v="29.9"/>
    <n v="237.96133567662599"/>
    <s v="1 Descuento (Conduct)"/>
    <n v="113980.6678"/>
    <x v="0"/>
    <n v="14376.470600000001"/>
    <x v="690"/>
    <x v="0"/>
    <m/>
  </r>
  <r>
    <d v="2023-06-25T01:05:16"/>
    <x v="1"/>
    <n v="29"/>
    <s v="VERENZUELA MARTINEZ ALEXANDER"/>
    <x v="0"/>
    <x v="0"/>
    <n v="208"/>
    <n v="23.1111111111111"/>
    <n v="214.165202108963"/>
    <m/>
    <n v="102582.6011"/>
    <x v="0"/>
    <n v="14376.470600000001"/>
    <x v="690"/>
    <x v="0"/>
    <m/>
  </r>
  <r>
    <d v="2023-06-25T01:05:16"/>
    <x v="9"/>
    <n v="31"/>
    <s v="MORALES CASTAEDA JONNY EDISON"/>
    <x v="3"/>
    <x v="0"/>
    <n v="250"/>
    <n v="25"/>
    <n v="237.96133567662599"/>
    <m/>
    <n v="113980.6678"/>
    <x v="0"/>
    <n v="14376.470600000001"/>
    <x v="690"/>
    <x v="0"/>
    <m/>
  </r>
  <r>
    <d v="2023-06-25T01:05:16"/>
    <x v="9"/>
    <n v="32"/>
    <s v="JIMENEZ HERNANDEZ ESTEBAN CAMILO"/>
    <x v="2"/>
    <x v="0"/>
    <n v="128"/>
    <n v="21.3333333333333"/>
    <n v="142.77680140597499"/>
    <m/>
    <n v="68388.400699999998"/>
    <x v="0"/>
    <n v="14376.470600000001"/>
    <x v="690"/>
    <x v="0"/>
    <m/>
  </r>
  <r>
    <d v="2023-06-25T01:05:16"/>
    <x v="9"/>
    <n v="33"/>
    <s v="USUGA LONDOO CAMILO ANDRES"/>
    <x v="3"/>
    <x v="0"/>
    <n v="177"/>
    <n v="17.7"/>
    <n v="237.96133567662599"/>
    <m/>
    <n v="113980.6678"/>
    <x v="0"/>
    <n v="14376.470600000001"/>
    <x v="690"/>
    <x v="0"/>
    <m/>
  </r>
  <r>
    <d v="2023-06-25T01:05:16"/>
    <x v="9"/>
    <n v="34"/>
    <s v="MONTOYA OSPINA GILBERTO ANTONIO"/>
    <x v="0"/>
    <x v="0"/>
    <n v="220"/>
    <n v="24.4444444444444"/>
    <n v="214.165202108963"/>
    <m/>
    <n v="102582.6011"/>
    <x v="0"/>
    <n v="14376.470600000001"/>
    <x v="690"/>
    <x v="0"/>
    <m/>
  </r>
  <r>
    <d v="2023-06-25T01:05:17"/>
    <x v="9"/>
    <n v="35"/>
    <s v="VASQUEZ GARCIA ISMAEL DAVID"/>
    <x v="3"/>
    <x v="0"/>
    <n v="180"/>
    <n v="18"/>
    <n v="237.96133567662599"/>
    <m/>
    <n v="113980.6678"/>
    <x v="1"/>
    <n v="14376.470600000001"/>
    <x v="690"/>
    <x v="0"/>
    <m/>
  </r>
  <r>
    <d v="2023-06-25T01:05:18"/>
    <x v="9"/>
    <n v="36"/>
    <s v="TABORDA ROJAS DIEGO ALEJANDRO"/>
    <x v="6"/>
    <x v="0"/>
    <n v="162"/>
    <n v="20.25"/>
    <n v="190.369068541301"/>
    <m/>
    <n v="91184.534299999999"/>
    <x v="0"/>
    <n v="14376.470600000001"/>
    <x v="690"/>
    <x v="0"/>
    <m/>
  </r>
  <r>
    <d v="2023-06-25T01:05:19"/>
    <x v="9"/>
    <n v="37"/>
    <s v="PIEDRAHITA MADRID SANTIAGO"/>
    <x v="7"/>
    <x v="0"/>
    <n v="93"/>
    <n v="31"/>
    <n v="71.388400702987695"/>
    <m/>
    <n v="34194.200400000002"/>
    <x v="1"/>
    <n v="14376.470600000001"/>
    <x v="690"/>
    <x v="0"/>
    <m/>
  </r>
  <r>
    <d v="2023-06-25T01:05:19"/>
    <x v="9"/>
    <n v="38"/>
    <s v="GARCES ANDRES FELIPE"/>
    <x v="2"/>
    <x v="0"/>
    <n v="168"/>
    <n v="30.545454545454501"/>
    <n v="130.87873462214401"/>
    <m/>
    <n v="62689.367299999998"/>
    <x v="0"/>
    <n v="14376.470600000001"/>
    <x v="690"/>
    <x v="0"/>
    <m/>
  </r>
  <r>
    <d v="2023-06-25T01:05:19"/>
    <x v="9"/>
    <n v="39"/>
    <s v="TABORDA LEIDY"/>
    <x v="0"/>
    <x v="0"/>
    <n v="203"/>
    <n v="22.5555555555556"/>
    <n v="214.165202108963"/>
    <s v="3 Descuentos (Propietario y transbordo) "/>
    <n v="102582.6011"/>
    <x v="0"/>
    <n v="14376.470600000001"/>
    <x v="690"/>
    <x v="0"/>
    <m/>
  </r>
  <r>
    <d v="2023-06-25T01:05:19"/>
    <x v="9"/>
    <n v="40"/>
    <s v="OCAMPO OCAMPO ANTONIO JOSE"/>
    <x v="3"/>
    <x v="0"/>
    <n v="230"/>
    <n v="23"/>
    <n v="237.96133567662599"/>
    <m/>
    <n v="113980.6678"/>
    <x v="0"/>
    <n v="14376.470600000001"/>
    <x v="690"/>
    <x v="0"/>
    <m/>
  </r>
  <r>
    <d v="2023-06-25T01:05:20"/>
    <x v="9"/>
    <n v="41"/>
    <s v="GARCIA DAVID WILSON ALBERTO"/>
    <x v="0"/>
    <x v="0"/>
    <n v="195"/>
    <n v="21.6666666666667"/>
    <n v="214.165202108963"/>
    <m/>
    <n v="102582.6011"/>
    <x v="1"/>
    <n v="14376.470600000001"/>
    <x v="690"/>
    <x v="0"/>
    <m/>
  </r>
  <r>
    <d v="2023-06-26T00:05:57"/>
    <x v="12"/>
    <n v="2"/>
    <s v="GRAJALES JORGE HERNAN"/>
    <x v="6"/>
    <x v="0"/>
    <n v="180"/>
    <n v="22.5"/>
    <n v="160.5"/>
    <m/>
    <n v="76250"/>
    <x v="1"/>
    <n v="14105.263199999999"/>
    <x v="691"/>
    <x v="0"/>
    <m/>
  </r>
  <r>
    <d v="2023-06-26T00:05:58"/>
    <x v="12"/>
    <n v="3"/>
    <s v="ESPINOZA CHAVARRIA GUILLERMO LEON"/>
    <x v="6"/>
    <x v="0"/>
    <n v="152"/>
    <n v="19"/>
    <n v="160.5"/>
    <m/>
    <n v="76250"/>
    <x v="0"/>
    <n v="14105.263199999999"/>
    <x v="691"/>
    <x v="0"/>
    <m/>
  </r>
  <r>
    <d v="2023-06-26T00:05:58"/>
    <x v="12"/>
    <n v="5"/>
    <s v="BERRIO POSADA ANGELA"/>
    <x v="3"/>
    <x v="3"/>
    <n v="216"/>
    <n v="21.6"/>
    <n v="200.625"/>
    <m/>
    <n v="95312.5"/>
    <x v="1"/>
    <n v="14105.263199999999"/>
    <x v="691"/>
    <x v="0"/>
    <m/>
  </r>
  <r>
    <d v="2023-06-26T00:05:58"/>
    <x v="12"/>
    <n v="6"/>
    <s v="CASTAEDA CARLOS ALFREDO"/>
    <x v="1"/>
    <x v="0"/>
    <n v="255"/>
    <n v="23.181818181818201"/>
    <n v="220.6875"/>
    <m/>
    <n v="104843.75"/>
    <x v="0"/>
    <n v="14105.263199999999"/>
    <x v="691"/>
    <x v="0"/>
    <m/>
  </r>
  <r>
    <d v="2023-06-26T00:05:58"/>
    <x v="12"/>
    <n v="8"/>
    <s v="BARRANTES GALLEGO DANIEL CAMILO"/>
    <x v="1"/>
    <x v="0"/>
    <n v="280"/>
    <n v="25.454545454545499"/>
    <n v="220.6875"/>
    <m/>
    <n v="104843.75"/>
    <x v="1"/>
    <n v="14105.263199999999"/>
    <x v="691"/>
    <x v="0"/>
    <m/>
  </r>
  <r>
    <d v="2023-06-26T00:05:59"/>
    <x v="12"/>
    <n v="9"/>
    <s v="LOPEZ CASTRILLON ANDRES FELIPE"/>
    <x v="1"/>
    <x v="0"/>
    <n v="201"/>
    <n v="18.272727272727298"/>
    <n v="220.6875"/>
    <m/>
    <n v="104843.75"/>
    <x v="0"/>
    <n v="14105.263199999999"/>
    <x v="691"/>
    <x v="0"/>
    <m/>
  </r>
  <r>
    <d v="2023-06-26T00:05:59"/>
    <x v="12"/>
    <n v="10"/>
    <s v="PATIO MARIVEL"/>
    <x v="3"/>
    <x v="0"/>
    <n v="204"/>
    <n v="20.399999999999999"/>
    <n v="200.625"/>
    <m/>
    <n v="95312.5"/>
    <x v="0"/>
    <n v="14105.263199999999"/>
    <x v="691"/>
    <x v="0"/>
    <m/>
  </r>
  <r>
    <d v="2023-06-26T00:05:59"/>
    <x v="12"/>
    <n v="11"/>
    <s v="GUTIERREZ LONDOO MELKIN HERNEY"/>
    <x v="9"/>
    <x v="3"/>
    <n v="236"/>
    <n v="19.6666666666667"/>
    <n v="240.75"/>
    <m/>
    <n v="114375"/>
    <x v="0"/>
    <n v="14105.263199999999"/>
    <x v="691"/>
    <x v="0"/>
    <m/>
  </r>
  <r>
    <d v="2023-06-26T00:05:59"/>
    <x v="12"/>
    <n v="14"/>
    <s v="JIMENEZ JIMENEZ OMAR DAVID"/>
    <x v="1"/>
    <x v="0"/>
    <n v="175"/>
    <n v="15.909090909090899"/>
    <n v="220.6875"/>
    <s v="2 Descuentos (Usuarios desubicados)  "/>
    <n v="104843.75"/>
    <x v="1"/>
    <n v="14105.263199999999"/>
    <x v="691"/>
    <x v="0"/>
    <m/>
  </r>
  <r>
    <d v="2023-06-26T00:05:59"/>
    <x v="12"/>
    <n v="15"/>
    <s v="LONDOO LOPERA DUVAN ANDRES"/>
    <x v="1"/>
    <x v="0"/>
    <n v="251"/>
    <n v="22.818181818181799"/>
    <n v="220.6875"/>
    <m/>
    <n v="104843.75"/>
    <x v="0"/>
    <n v="14105.263199999999"/>
    <x v="691"/>
    <x v="0"/>
    <m/>
  </r>
  <r>
    <d v="2023-06-26T00:06:00"/>
    <x v="12"/>
    <n v="16"/>
    <s v="HURTADO MADRID JUAN ESTEBAN"/>
    <x v="3"/>
    <x v="0"/>
    <n v="155"/>
    <n v="15.5"/>
    <n v="200.625"/>
    <m/>
    <n v="95312.5"/>
    <x v="0"/>
    <n v="14105.263199999999"/>
    <x v="691"/>
    <x v="0"/>
    <m/>
  </r>
  <r>
    <d v="2023-06-26T00:06:00"/>
    <x v="12"/>
    <n v="18"/>
    <s v="RENDON VIANA HUMBERTO DE JESUS"/>
    <x v="0"/>
    <x v="0"/>
    <n v="191"/>
    <n v="21.2222222222222"/>
    <n v="180.5625"/>
    <m/>
    <n v="85781.25"/>
    <x v="0"/>
    <n v="14105.263199999999"/>
    <x v="691"/>
    <x v="0"/>
    <m/>
  </r>
  <r>
    <d v="2023-06-26T00:06:00"/>
    <x v="12"/>
    <n v="20"/>
    <s v="TABORDA ROJAS DIEGO ALEJANDRO"/>
    <x v="3"/>
    <x v="0"/>
    <n v="216"/>
    <n v="21.6"/>
    <n v="200.625"/>
    <m/>
    <n v="95312.5"/>
    <x v="0"/>
    <n v="14105.263199999999"/>
    <x v="691"/>
    <x v="0"/>
    <m/>
  </r>
  <r>
    <d v="2023-06-26T00:06:00"/>
    <x v="12"/>
    <n v="21"/>
    <s v="MORALES CASTAEDA JONNY EDISON"/>
    <x v="6"/>
    <x v="0"/>
    <n v="170"/>
    <n v="21.25"/>
    <n v="160.5"/>
    <m/>
    <n v="76250"/>
    <x v="0"/>
    <n v="14105.263199999999"/>
    <x v="691"/>
    <x v="0"/>
    <m/>
  </r>
  <r>
    <d v="2023-06-26T00:06:01"/>
    <x v="12"/>
    <n v="24"/>
    <s v="TOBON HOLGUIN HERNEY DAVID"/>
    <x v="6"/>
    <x v="0"/>
    <n v="147"/>
    <n v="18.375"/>
    <n v="160.5"/>
    <s v="JUAN PABLO ARROYAVE Realiz 1 viaje donde moviliz 7 Usuarios "/>
    <n v="76250"/>
    <x v="0"/>
    <n v="14105.263199999999"/>
    <x v="691"/>
    <x v="0"/>
    <m/>
  </r>
  <r>
    <d v="2023-06-26T00:06:01"/>
    <x v="12"/>
    <n v="26"/>
    <s v="FRANCO BRAVO JHOAN FERNANDO"/>
    <x v="3"/>
    <x v="0"/>
    <n v="195"/>
    <n v="19.5"/>
    <n v="200.625"/>
    <m/>
    <n v="95312.5"/>
    <x v="0"/>
    <n v="14105.263199999999"/>
    <x v="691"/>
    <x v="0"/>
    <m/>
  </r>
  <r>
    <d v="2023-06-26T00:06:01"/>
    <x v="12"/>
    <n v="34"/>
    <s v="ORTEGA ARROYAVE JUAN PABLO"/>
    <x v="4"/>
    <x v="0"/>
    <n v="137"/>
    <n v="19.571428571428601"/>
    <n v="140.4375"/>
    <m/>
    <n v="66718.75"/>
    <x v="0"/>
    <n v="14105.263199999999"/>
    <x v="691"/>
    <x v="0"/>
    <m/>
  </r>
  <r>
    <d v="2023-06-26T00:06:02"/>
    <x v="12"/>
    <n v="39"/>
    <s v="TABORDA LEIDY"/>
    <x v="1"/>
    <x v="0"/>
    <n v="170"/>
    <n v="15.454545454545499"/>
    <n v="220.6875"/>
    <m/>
    <n v="104843.75"/>
    <x v="0"/>
    <n v="14105.263199999999"/>
    <x v="691"/>
    <x v="0"/>
    <m/>
  </r>
  <r>
    <d v="2023-06-27T01:05:56"/>
    <x v="9"/>
    <n v="1"/>
    <s v="ALFONSO OZUNA JORGE"/>
    <x v="0"/>
    <x v="0"/>
    <n v="200"/>
    <n v="22.2222222222222"/>
    <n v="195.031484257871"/>
    <m/>
    <n v="93015.742100000003"/>
    <x v="0"/>
    <n v="14410.810799999999"/>
    <x v="692"/>
    <x v="0"/>
    <m/>
  </r>
  <r>
    <d v="2023-06-27T01:05:56"/>
    <x v="9"/>
    <n v="3"/>
    <s v="ESPINOZA CHAVARRIA GUILLERMO LEON"/>
    <x v="3"/>
    <x v="0"/>
    <n v="240"/>
    <n v="24"/>
    <n v="216.701649175412"/>
    <s v="4 Descuentos (Propietario y Jefe de ruta)"/>
    <n v="103350.82460000001"/>
    <x v="0"/>
    <n v="14410.810799999999"/>
    <x v="692"/>
    <x v="0"/>
    <m/>
  </r>
  <r>
    <d v="2023-06-27T01:05:57"/>
    <x v="9"/>
    <n v="4"/>
    <s v="HINCAPIE GALLEGO YEISON ANDRES"/>
    <x v="11"/>
    <x v="0"/>
    <n v="60"/>
    <n v="30"/>
    <n v="43.3403298350825"/>
    <s v="4 Descuentos (Propietario y Jefe de ruta)"/>
    <n v="20670.1649"/>
    <x v="0"/>
    <n v="14410.810799999999"/>
    <x v="692"/>
    <x v="0"/>
    <m/>
  </r>
  <r>
    <d v="2023-06-27T01:05:57"/>
    <x v="9"/>
    <n v="5"/>
    <s v="BERRIO POSADA ANGELA"/>
    <x v="3"/>
    <x v="0"/>
    <n v="209"/>
    <n v="20.9"/>
    <n v="216.701649175412"/>
    <m/>
    <n v="103350.82460000001"/>
    <x v="1"/>
    <n v="14410.810799999999"/>
    <x v="692"/>
    <x v="0"/>
    <m/>
  </r>
  <r>
    <d v="2023-06-27T01:05:57"/>
    <x v="9"/>
    <n v="6"/>
    <s v="CASTAEDA CARLOS ALFREDO"/>
    <x v="4"/>
    <x v="0"/>
    <n v="137"/>
    <n v="19.571428571428601"/>
    <n v="151.691154422789"/>
    <m/>
    <n v="72345.5772"/>
    <x v="0"/>
    <n v="14410.810799999999"/>
    <x v="692"/>
    <x v="0"/>
    <m/>
  </r>
  <r>
    <d v="2023-06-27T01:05:57"/>
    <x v="9"/>
    <n v="7"/>
    <s v="DE OSSA TORRES CARLOS ANDRES"/>
    <x v="0"/>
    <x v="0"/>
    <n v="227"/>
    <n v="25.2222222222222"/>
    <n v="195.031484257871"/>
    <m/>
    <n v="93015.742100000003"/>
    <x v="1"/>
    <n v="14410.810799999999"/>
    <x v="692"/>
    <x v="0"/>
    <m/>
  </r>
  <r>
    <d v="2023-06-27T01:05:57"/>
    <x v="9"/>
    <n v="8"/>
    <s v="VACA FIERRO ROBINSON"/>
    <x v="1"/>
    <x v="0"/>
    <n v="222"/>
    <n v="20.181818181818201"/>
    <n v="238.371814092954"/>
    <m/>
    <n v="113685.90700000001"/>
    <x v="1"/>
    <n v="14410.810799999999"/>
    <x v="692"/>
    <x v="0"/>
    <m/>
  </r>
  <r>
    <d v="2023-06-27T01:05:58"/>
    <x v="9"/>
    <n v="9"/>
    <s v="LOPEZ CASTRILLON ANDRES FELIPE"/>
    <x v="4"/>
    <x v="0"/>
    <n v="184"/>
    <n v="26.285714285714299"/>
    <n v="151.691154422789"/>
    <s v="1 Descuento (Despachador fernando) "/>
    <n v="72345.5772"/>
    <x v="0"/>
    <n v="14410.810799999999"/>
    <x v="692"/>
    <x v="0"/>
    <m/>
  </r>
  <r>
    <d v="2023-06-27T01:05:58"/>
    <x v="9"/>
    <n v="10"/>
    <s v="PATIO MARIVEL"/>
    <x v="3"/>
    <x v="0"/>
    <n v="203"/>
    <n v="20.3"/>
    <n v="216.701649175412"/>
    <s v="1 Descuento (Conduct)"/>
    <n v="103350.82460000001"/>
    <x v="0"/>
    <n v="14410.810799999999"/>
    <x v="692"/>
    <x v="0"/>
    <m/>
  </r>
  <r>
    <d v="2023-06-27T01:05:58"/>
    <x v="1"/>
    <n v="11"/>
    <s v="GUTIERREZ LONDOO MELKIN HERNEY"/>
    <x v="3"/>
    <x v="0"/>
    <n v="240"/>
    <n v="24"/>
    <n v="216.701649175412"/>
    <m/>
    <n v="103350.82460000001"/>
    <x v="0"/>
    <n v="14410.810799999999"/>
    <x v="692"/>
    <x v="0"/>
    <m/>
  </r>
  <r>
    <d v="2023-06-27T01:05:58"/>
    <x v="1"/>
    <n v="14"/>
    <s v="JIMENEZ JIMENEZ OMAR DAVID"/>
    <x v="1"/>
    <x v="0"/>
    <n v="229"/>
    <n v="20.818181818181799"/>
    <n v="238.371814092954"/>
    <s v="1 Descuento (Despachador cristian) "/>
    <n v="113685.90700000001"/>
    <x v="1"/>
    <n v="14410.810799999999"/>
    <x v="692"/>
    <x v="0"/>
    <m/>
  </r>
  <r>
    <d v="2023-06-27T01:05:59"/>
    <x v="1"/>
    <n v="15"/>
    <s v="LOPERA AGUDELO LUIS FRANCISCO"/>
    <x v="3"/>
    <x v="0"/>
    <n v="218"/>
    <n v="21.8"/>
    <n v="216.701649175412"/>
    <m/>
    <n v="103350.82460000001"/>
    <x v="0"/>
    <n v="14410.810799999999"/>
    <x v="692"/>
    <x v="0"/>
    <m/>
  </r>
  <r>
    <d v="2023-06-27T01:05:59"/>
    <x v="1"/>
    <n v="16"/>
    <s v="HURTADO MADRID JUAN ESTEBAN"/>
    <x v="0"/>
    <x v="0"/>
    <n v="177"/>
    <n v="19.6666666666667"/>
    <n v="195.031484257871"/>
    <m/>
    <n v="93015.742100000003"/>
    <x v="0"/>
    <n v="14410.810799999999"/>
    <x v="692"/>
    <x v="0"/>
    <m/>
  </r>
  <r>
    <d v="2023-06-27T01:05:59"/>
    <x v="1"/>
    <n v="18"/>
    <s v="RENDON VIANA HUMBERTO DE JESUS"/>
    <x v="0"/>
    <x v="0"/>
    <n v="219"/>
    <n v="24.3333333333333"/>
    <n v="195.031484257871"/>
    <m/>
    <n v="93015.742100000003"/>
    <x v="0"/>
    <n v="14410.810799999999"/>
    <x v="692"/>
    <x v="0"/>
    <m/>
  </r>
  <r>
    <d v="2023-06-27T01:05:59"/>
    <x v="1"/>
    <n v="19"/>
    <s v="BERMUDEZ HERNAN"/>
    <x v="6"/>
    <x v="0"/>
    <n v="146"/>
    <n v="18.25"/>
    <n v="173.36131934033"/>
    <m/>
    <n v="82680.659700000004"/>
    <x v="0"/>
    <n v="14410.810799999999"/>
    <x v="692"/>
    <x v="0"/>
    <m/>
  </r>
  <r>
    <d v="2023-06-27T01:05:59"/>
    <x v="1"/>
    <n v="20"/>
    <s v="TABORDA ROJAS DIEGO ALEJANDRO"/>
    <x v="3"/>
    <x v="0"/>
    <n v="194"/>
    <n v="19.399999999999999"/>
    <n v="216.701649175412"/>
    <s v="1 Descuento (Despachador fernando) "/>
    <n v="103350.82460000001"/>
    <x v="0"/>
    <n v="14410.810799999999"/>
    <x v="692"/>
    <x v="0"/>
    <m/>
  </r>
  <r>
    <d v="2023-06-27T01:06:00"/>
    <x v="1"/>
    <n v="21"/>
    <s v="MONSALVE OCAMPO EDISON GUSTAVO"/>
    <x v="1"/>
    <x v="0"/>
    <n v="249"/>
    <n v="22.636363636363601"/>
    <n v="238.371814092954"/>
    <m/>
    <n v="113685.90700000001"/>
    <x v="0"/>
    <n v="14410.810799999999"/>
    <x v="692"/>
    <x v="0"/>
    <m/>
  </r>
  <r>
    <d v="2023-06-27T01:06:00"/>
    <x v="1"/>
    <n v="22"/>
    <s v="QUIRAMA CASTAEDA JHON JADER"/>
    <x v="12"/>
    <x v="0"/>
    <n v="306"/>
    <n v="23.538461538461501"/>
    <n v="281.71214392803603"/>
    <s v="1 Descuento (Conduct)"/>
    <n v="134356.07199999999"/>
    <x v="1"/>
    <n v="14410.810799999999"/>
    <x v="692"/>
    <x v="0"/>
    <m/>
  </r>
  <r>
    <d v="2023-06-27T01:06:00"/>
    <x v="1"/>
    <n v="23"/>
    <s v="BERRIO DALIVIER"/>
    <x v="7"/>
    <x v="0"/>
    <n v="48"/>
    <n v="16"/>
    <n v="65.0104947526237"/>
    <m/>
    <n v="31005.2474"/>
    <x v="2"/>
    <n v="14410.810799999999"/>
    <x v="692"/>
    <x v="0"/>
    <m/>
  </r>
  <r>
    <d v="2023-06-27T01:06:01"/>
    <x v="1"/>
    <n v="24"/>
    <s v="TOBON HOLGUIN HERNEY DAVID"/>
    <x v="3"/>
    <x v="0"/>
    <n v="194"/>
    <n v="19.399999999999999"/>
    <n v="216.701649175412"/>
    <s v="2 Descuentos (Usuario desubicado y Conduct) "/>
    <n v="103350.82460000001"/>
    <x v="0"/>
    <n v="14410.810799999999"/>
    <x v="692"/>
    <x v="0"/>
    <m/>
  </r>
  <r>
    <d v="2023-06-27T01:06:01"/>
    <x v="1"/>
    <n v="26"/>
    <s v="CIRO MARIN RODRIGO ALBERTO"/>
    <x v="3"/>
    <x v="0"/>
    <n v="228"/>
    <n v="22.8"/>
    <n v="216.701649175412"/>
    <m/>
    <n v="103350.82460000001"/>
    <x v="0"/>
    <n v="14410.810799999999"/>
    <x v="692"/>
    <x v="0"/>
    <m/>
  </r>
  <r>
    <d v="2023-06-27T01:06:02"/>
    <x v="1"/>
    <n v="27"/>
    <s v="DURANGO DAVID JOSE"/>
    <x v="7"/>
    <x v="0"/>
    <n v="75"/>
    <n v="25"/>
    <n v="65.0104947526237"/>
    <m/>
    <n v="31005.2474"/>
    <x v="0"/>
    <n v="14410.810799999999"/>
    <x v="692"/>
    <x v="0"/>
    <m/>
  </r>
  <r>
    <d v="2023-06-27T01:06:02"/>
    <x v="1"/>
    <n v="28"/>
    <s v="RIVERA ANGEL"/>
    <x v="3"/>
    <x v="0"/>
    <n v="219"/>
    <n v="21.9"/>
    <n v="216.701649175412"/>
    <m/>
    <n v="103350.82460000001"/>
    <x v="0"/>
    <n v="14410.810799999999"/>
    <x v="692"/>
    <x v="0"/>
    <m/>
  </r>
  <r>
    <d v="2023-06-27T01:06:03"/>
    <x v="1"/>
    <n v="29"/>
    <s v="VERENZUELA MARTINEZ ALEXANDER"/>
    <x v="1"/>
    <x v="0"/>
    <n v="244"/>
    <n v="22.181818181818201"/>
    <n v="238.371814092954"/>
    <m/>
    <n v="113685.90700000001"/>
    <x v="0"/>
    <n v="14410.810799999999"/>
    <x v="692"/>
    <x v="0"/>
    <m/>
  </r>
  <r>
    <d v="2023-06-27T01:06:03"/>
    <x v="1"/>
    <n v="30"/>
    <s v="JIMENEZ HURTADO CARLOS ESTIVEN"/>
    <x v="1"/>
    <x v="0"/>
    <n v="218"/>
    <n v="19.818181818181799"/>
    <n v="238.371814092954"/>
    <s v="5 Descuentos (Conducts y despachador cristian) "/>
    <n v="113685.90700000001"/>
    <x v="0"/>
    <n v="14410.810799999999"/>
    <x v="692"/>
    <x v="0"/>
    <m/>
  </r>
  <r>
    <d v="2023-06-27T01:06:03"/>
    <x v="9"/>
    <n v="31"/>
    <s v="DURANGO PAEZ GILDARDO"/>
    <x v="3"/>
    <x v="3"/>
    <n v="202"/>
    <n v="20.2"/>
    <n v="216.701649175412"/>
    <m/>
    <n v="103350.82460000001"/>
    <x v="0"/>
    <n v="14410.810799999999"/>
    <x v="692"/>
    <x v="0"/>
    <m/>
  </r>
  <r>
    <d v="2023-06-27T01:06:04"/>
    <x v="9"/>
    <n v="32"/>
    <s v="JIMENEZ HERNANDEZ ESTEBAN CAMILO"/>
    <x v="3"/>
    <x v="0"/>
    <n v="182"/>
    <n v="18.2"/>
    <n v="216.701649175412"/>
    <m/>
    <n v="103350.82460000001"/>
    <x v="0"/>
    <n v="14410.810799999999"/>
    <x v="692"/>
    <x v="0"/>
    <m/>
  </r>
  <r>
    <d v="2023-06-27T01:06:04"/>
    <x v="9"/>
    <n v="33"/>
    <s v="USUGA LONDOO CAMILO ANDRES"/>
    <x v="0"/>
    <x v="0"/>
    <n v="196"/>
    <n v="21.7777777777778"/>
    <n v="195.031484257871"/>
    <m/>
    <n v="93015.742100000003"/>
    <x v="0"/>
    <n v="14410.810799999999"/>
    <x v="692"/>
    <x v="0"/>
    <m/>
  </r>
  <r>
    <d v="2023-06-27T01:06:04"/>
    <x v="9"/>
    <n v="34"/>
    <s v="ORTEGA ARROYAVE JUAN PABLO"/>
    <x v="3"/>
    <x v="0"/>
    <n v="220"/>
    <n v="22"/>
    <n v="216.701649175412"/>
    <m/>
    <n v="103350.82460000001"/>
    <x v="0"/>
    <n v="14410.810799999999"/>
    <x v="692"/>
    <x v="0"/>
    <m/>
  </r>
  <r>
    <d v="2023-06-27T01:06:05"/>
    <x v="9"/>
    <n v="35"/>
    <s v="VASQUEZ GARCIA ISMAEL DAVID"/>
    <x v="3"/>
    <x v="0"/>
    <n v="236"/>
    <n v="23.6"/>
    <n v="216.701649175412"/>
    <m/>
    <n v="103350.82460000001"/>
    <x v="1"/>
    <n v="14410.810799999999"/>
    <x v="692"/>
    <x v="0"/>
    <m/>
  </r>
  <r>
    <d v="2023-06-27T01:06:05"/>
    <x v="9"/>
    <n v="36"/>
    <s v="MARTINEZ CHAVERRA LUIS NORBERTO"/>
    <x v="3"/>
    <x v="0"/>
    <n v="195"/>
    <n v="19.5"/>
    <n v="216.701649175412"/>
    <m/>
    <n v="103350.82460000001"/>
    <x v="0"/>
    <n v="14410.810799999999"/>
    <x v="692"/>
    <x v="0"/>
    <m/>
  </r>
  <r>
    <d v="2023-06-27T01:06:05"/>
    <x v="9"/>
    <n v="37"/>
    <s v="BARRANTES GALLEGO DANIEL CAMILO"/>
    <x v="3"/>
    <x v="0"/>
    <n v="167"/>
    <n v="16.7"/>
    <n v="216.701649175412"/>
    <m/>
    <n v="103350.82460000001"/>
    <x v="1"/>
    <n v="14410.810799999999"/>
    <x v="692"/>
    <x v="0"/>
    <m/>
  </r>
  <r>
    <d v="2023-06-27T01:06:06"/>
    <x v="9"/>
    <n v="38"/>
    <s v="GARCES ANDRES FELIPE"/>
    <x v="6"/>
    <x v="0"/>
    <n v="185"/>
    <n v="21.764705882352899"/>
    <n v="184.19640179909999"/>
    <m/>
    <n v="87848.200899999996"/>
    <x v="0"/>
    <n v="14410.810799999999"/>
    <x v="692"/>
    <x v="0"/>
    <m/>
  </r>
  <r>
    <d v="2023-06-27T01:06:06"/>
    <x v="9"/>
    <n v="39"/>
    <s v="TABORDA LEIDY"/>
    <x v="3"/>
    <x v="0"/>
    <n v="211"/>
    <n v="21.1"/>
    <n v="216.701649175412"/>
    <s v="2 Descuentos (Conducts)"/>
    <n v="103350.82460000001"/>
    <x v="0"/>
    <n v="14410.810799999999"/>
    <x v="692"/>
    <x v="0"/>
    <m/>
  </r>
  <r>
    <d v="2023-06-27T01:06:06"/>
    <x v="9"/>
    <n v="40"/>
    <s v="OCAMPO OCAMPO ANTONIO JOSE"/>
    <x v="12"/>
    <x v="0"/>
    <n v="296"/>
    <n v="22.769230769230798"/>
    <n v="281.71214392803603"/>
    <m/>
    <n v="134356.07199999999"/>
    <x v="0"/>
    <n v="14410.810799999999"/>
    <x v="692"/>
    <x v="0"/>
    <m/>
  </r>
  <r>
    <d v="2023-06-27T01:06:06"/>
    <x v="9"/>
    <n v="41"/>
    <s v="LONDOO LOPERA DUVAN ANDRES"/>
    <x v="0"/>
    <x v="0"/>
    <n v="251"/>
    <n v="27.8888888888889"/>
    <n v="195.031484257871"/>
    <s v="1 Descuento (Usuario con movilidad reducida) "/>
    <n v="93015.742100000003"/>
    <x v="1"/>
    <n v="14410.810799999999"/>
    <x v="692"/>
    <x v="0"/>
    <m/>
  </r>
  <r>
    <d v="2023-06-28T01:34:22"/>
    <x v="1"/>
    <n v="1"/>
    <s v="ALFONSO OZUNA JORGE"/>
    <x v="0"/>
    <x v="0"/>
    <n v="173"/>
    <n v="19.2222222222222"/>
    <n v="205.45595054095801"/>
    <m/>
    <n v="98227.975300000006"/>
    <x v="0"/>
    <n v="14241.6667"/>
    <x v="693"/>
    <x v="0"/>
    <m/>
  </r>
  <r>
    <d v="2023-06-28T01:34:23"/>
    <x v="1"/>
    <n v="2"/>
    <s v="GRAJALES JORGE HERNAN"/>
    <x v="3"/>
    <x v="0"/>
    <n v="233"/>
    <n v="23.3"/>
    <n v="228.28438948995401"/>
    <m/>
    <n v="109142.19469999999"/>
    <x v="1"/>
    <n v="14241.6667"/>
    <x v="693"/>
    <x v="0"/>
    <m/>
  </r>
  <r>
    <d v="2023-06-28T01:34:23"/>
    <x v="1"/>
    <n v="3"/>
    <s v="FRANCO BRAVO JHOAN FERNANDO"/>
    <x v="0"/>
    <x v="1"/>
    <n v="209"/>
    <n v="23.2222222222222"/>
    <n v="205.45595054095801"/>
    <s v="Se descuenta el viaje de 1 35 pm ya que NO ingresa al 13 sin Autorizacin "/>
    <n v="98227.975300000006"/>
    <x v="0"/>
    <n v="14241.6667"/>
    <x v="693"/>
    <x v="0"/>
    <m/>
  </r>
  <r>
    <d v="2023-06-28T01:34:23"/>
    <x v="1"/>
    <n v="5"/>
    <s v="BERRIO POSADA ANGELA"/>
    <x v="3"/>
    <x v="0"/>
    <n v="246"/>
    <n v="24.6"/>
    <n v="228.28438948995401"/>
    <m/>
    <n v="109142.19469999999"/>
    <x v="1"/>
    <n v="14241.6667"/>
    <x v="693"/>
    <x v="0"/>
    <m/>
  </r>
  <r>
    <d v="2023-06-28T01:34:24"/>
    <x v="1"/>
    <n v="6"/>
    <s v="CASTAEDA CARLOS ALFREDO"/>
    <x v="0"/>
    <x v="0"/>
    <n v="197"/>
    <n v="21.8888888888889"/>
    <n v="205.45595054095801"/>
    <m/>
    <n v="98227.975300000006"/>
    <x v="0"/>
    <n v="14241.6667"/>
    <x v="693"/>
    <x v="0"/>
    <m/>
  </r>
  <r>
    <d v="2023-06-28T01:34:24"/>
    <x v="1"/>
    <n v="7"/>
    <s v="TABORDA ROJAS DIEGO ALEJANDRO"/>
    <x v="2"/>
    <x v="0"/>
    <n v="115"/>
    <n v="19.1666666666667"/>
    <n v="136.97063369397199"/>
    <m/>
    <n v="65485.316800000001"/>
    <x v="1"/>
    <n v="14241.6667"/>
    <x v="693"/>
    <x v="0"/>
    <m/>
  </r>
  <r>
    <d v="2023-06-28T01:34:24"/>
    <x v="1"/>
    <n v="8"/>
    <s v="VACA FIERRO ROBINSON"/>
    <x v="9"/>
    <x v="0"/>
    <n v="238"/>
    <n v="19.8333333333333"/>
    <n v="273.94126738794398"/>
    <s v="1 Descuento (Despachador cristian) "/>
    <n v="130970.63370000001"/>
    <x v="1"/>
    <n v="14241.6667"/>
    <x v="693"/>
    <x v="0"/>
    <m/>
  </r>
  <r>
    <d v="2023-06-28T01:34:25"/>
    <x v="1"/>
    <n v="9"/>
    <s v="LOPEZ CASTRILLON ANDRES FELIPE"/>
    <x v="6"/>
    <x v="0"/>
    <n v="148"/>
    <n v="18.5"/>
    <n v="182.62751159196301"/>
    <m/>
    <n v="87313.755799999999"/>
    <x v="0"/>
    <n v="14241.6667"/>
    <x v="693"/>
    <x v="0"/>
    <m/>
  </r>
  <r>
    <d v="2023-06-28T01:34:25"/>
    <x v="1"/>
    <n v="10"/>
    <s v="PATIO MARIVEL"/>
    <x v="3"/>
    <x v="0"/>
    <n v="199"/>
    <n v="19.899999999999999"/>
    <n v="228.28438948995401"/>
    <m/>
    <n v="109142.19469999999"/>
    <x v="0"/>
    <n v="14241.6667"/>
    <x v="693"/>
    <x v="0"/>
    <m/>
  </r>
  <r>
    <d v="2023-06-28T01:34:25"/>
    <x v="9"/>
    <n v="11"/>
    <s v="GUTIERREZ LONDOO MELKIN HERNEY"/>
    <x v="0"/>
    <x v="0"/>
    <n v="221"/>
    <n v="24.5555555555556"/>
    <n v="205.45595054095801"/>
    <m/>
    <n v="98227.975300000006"/>
    <x v="0"/>
    <n v="14241.6667"/>
    <x v="693"/>
    <x v="0"/>
    <m/>
  </r>
  <r>
    <d v="2023-06-28T01:34:25"/>
    <x v="9"/>
    <n v="14"/>
    <s v="CARVAJAL SALAZAR HECTOR MARINO"/>
    <x v="4"/>
    <x v="0"/>
    <n v="154"/>
    <n v="22"/>
    <n v="159.79907264296801"/>
    <s v="OMAR JIMENEZ Realiz 3 viajes donde moviliz 83 Usuarios "/>
    <n v="76399.536300000007"/>
    <x v="1"/>
    <n v="14241.6667"/>
    <x v="693"/>
    <x v="0"/>
    <m/>
  </r>
  <r>
    <d v="2023-06-28T01:34:26"/>
    <x v="9"/>
    <n v="15"/>
    <s v="LOPERA AGUDELO LUIS FRANCISCO"/>
    <x v="0"/>
    <x v="0"/>
    <n v="212"/>
    <n v="23.5555555555556"/>
    <n v="205.45595054095801"/>
    <s v="1 Descuento (Jefe de ruta) "/>
    <n v="98227.975300000006"/>
    <x v="0"/>
    <n v="14241.6667"/>
    <x v="693"/>
    <x v="0"/>
    <m/>
  </r>
  <r>
    <d v="2023-06-28T01:34:26"/>
    <x v="9"/>
    <n v="16"/>
    <s v="HURTADO MADRID JUAN ESTEBAN"/>
    <x v="0"/>
    <x v="3"/>
    <n v="204"/>
    <n v="22.6666666666667"/>
    <n v="205.45595054095801"/>
    <m/>
    <n v="98227.975300000006"/>
    <x v="0"/>
    <n v="14241.6667"/>
    <x v="693"/>
    <x v="0"/>
    <m/>
  </r>
  <r>
    <d v="2023-06-28T01:34:26"/>
    <x v="9"/>
    <n v="18"/>
    <s v="RENDON VIANA HUMBERTO DE JESUS"/>
    <x v="0"/>
    <x v="0"/>
    <n v="246"/>
    <n v="27.3333333333333"/>
    <n v="205.45595054095801"/>
    <m/>
    <n v="98227.975300000006"/>
    <x v="0"/>
    <n v="14241.6667"/>
    <x v="693"/>
    <x v="0"/>
    <m/>
  </r>
  <r>
    <d v="2023-06-28T01:34:27"/>
    <x v="9"/>
    <n v="19"/>
    <s v="BERMUDEZ HERNAN"/>
    <x v="0"/>
    <x v="0"/>
    <n v="175"/>
    <n v="19.4444444444444"/>
    <n v="205.45595054095801"/>
    <s v="2 Descuentos (Jefe de ruta) "/>
    <n v="98227.975300000006"/>
    <x v="0"/>
    <n v="14241.6667"/>
    <x v="693"/>
    <x v="0"/>
    <m/>
  </r>
  <r>
    <d v="2023-06-28T01:34:27"/>
    <x v="9"/>
    <n v="20"/>
    <s v="LONDOO CADAVID DAVID SANTIAGO"/>
    <x v="6"/>
    <x v="0"/>
    <n v="152"/>
    <n v="19"/>
    <n v="182.62751159196301"/>
    <m/>
    <n v="87313.755799999999"/>
    <x v="0"/>
    <n v="14241.6667"/>
    <x v="693"/>
    <x v="0"/>
    <m/>
  </r>
  <r>
    <d v="2023-06-28T01:34:27"/>
    <x v="9"/>
    <n v="21"/>
    <s v="MORALES CASTAEDA JONNY EDISON"/>
    <x v="6"/>
    <x v="0"/>
    <n v="197"/>
    <n v="24.625"/>
    <n v="182.62751159196301"/>
    <s v="EDISON MONSALVE Realiz 2 viajes donde moviliz 44 Usuarios "/>
    <n v="87313.755799999999"/>
    <x v="0"/>
    <n v="14241.6667"/>
    <x v="693"/>
    <x v="0"/>
    <m/>
  </r>
  <r>
    <d v="2023-06-28T01:34:27"/>
    <x v="9"/>
    <n v="22"/>
    <s v="LONDOO LOPERA DUVAN ANDRES"/>
    <x v="3"/>
    <x v="0"/>
    <n v="254"/>
    <n v="25.4"/>
    <n v="228.28438948995401"/>
    <m/>
    <n v="109142.19469999999"/>
    <x v="1"/>
    <n v="14241.6667"/>
    <x v="693"/>
    <x v="0"/>
    <m/>
  </r>
  <r>
    <d v="2023-06-28T01:34:28"/>
    <x v="9"/>
    <n v="23"/>
    <s v="BERRIO DALIVIER"/>
    <x v="1"/>
    <x v="0"/>
    <n v="221"/>
    <n v="20.090909090909101"/>
    <n v="251.11282843894901"/>
    <s v="5 Descuentos (Conducts y Usuarios desubicados) "/>
    <n v="120056.4142"/>
    <x v="2"/>
    <n v="14241.6667"/>
    <x v="693"/>
    <x v="0"/>
    <m/>
  </r>
  <r>
    <d v="2023-06-28T01:34:28"/>
    <x v="9"/>
    <n v="24"/>
    <s v="TOBON HOLGUIN HERNEY DAVID"/>
    <x v="0"/>
    <x v="0"/>
    <n v="270"/>
    <n v="30"/>
    <n v="205.45595054095801"/>
    <m/>
    <n v="98227.975300000006"/>
    <x v="0"/>
    <n v="14241.6667"/>
    <x v="693"/>
    <x v="0"/>
    <m/>
  </r>
  <r>
    <d v="2023-06-28T01:34:28"/>
    <x v="9"/>
    <n v="25"/>
    <s v="JIMENEZ HURTADO CARLOS ESTIVEN"/>
    <x v="0"/>
    <x v="0"/>
    <n v="205"/>
    <n v="22.7777777777778"/>
    <n v="205.45595054095801"/>
    <s v="1 Descuento (Propietario) "/>
    <n v="98227.975300000006"/>
    <x v="1"/>
    <n v="14241.6667"/>
    <x v="693"/>
    <x v="0"/>
    <m/>
  </r>
  <r>
    <d v="2023-06-28T01:34:29"/>
    <x v="9"/>
    <n v="26"/>
    <s v="CIRO MARIN RODRIGO ALBERTO"/>
    <x v="4"/>
    <x v="0"/>
    <n v="155"/>
    <n v="22.1428571428571"/>
    <n v="159.79907264296801"/>
    <m/>
    <n v="76399.536300000007"/>
    <x v="0"/>
    <n v="14241.6667"/>
    <x v="693"/>
    <x v="0"/>
    <m/>
  </r>
  <r>
    <d v="2023-06-28T01:34:29"/>
    <x v="9"/>
    <n v="28"/>
    <s v="RIVERA ANGEL"/>
    <x v="6"/>
    <x v="0"/>
    <n v="216"/>
    <n v="27"/>
    <n v="182.62751159196301"/>
    <m/>
    <n v="87313.755799999999"/>
    <x v="0"/>
    <n v="14241.6667"/>
    <x v="693"/>
    <x v="0"/>
    <m/>
  </r>
  <r>
    <d v="2023-06-28T01:34:29"/>
    <x v="9"/>
    <n v="29"/>
    <s v="VERENZUELA MARTINEZ ALEXANDER"/>
    <x v="3"/>
    <x v="0"/>
    <n v="247"/>
    <n v="24.7"/>
    <n v="228.28438948995401"/>
    <m/>
    <n v="109142.19469999999"/>
    <x v="0"/>
    <n v="14241.6667"/>
    <x v="693"/>
    <x v="0"/>
    <m/>
  </r>
  <r>
    <d v="2023-06-28T01:34:29"/>
    <x v="9"/>
    <n v="30"/>
    <s v="GONZALEZ PEREZ RAFAEL JOSE"/>
    <x v="8"/>
    <x v="0"/>
    <n v="132"/>
    <n v="26.4"/>
    <n v="114.142194744977"/>
    <s v="2 Descuentos (Administr.)"/>
    <n v="54571.097399999999"/>
    <x v="0"/>
    <n v="14241.6667"/>
    <x v="693"/>
    <x v="0"/>
    <m/>
  </r>
  <r>
    <d v="2023-06-28T01:34:30"/>
    <x v="1"/>
    <n v="31"/>
    <s v="DURANGO PAEZ GILDARDO"/>
    <x v="1"/>
    <x v="0"/>
    <n v="239"/>
    <n v="21.727272727272702"/>
    <n v="251.11282843894901"/>
    <m/>
    <n v="120056.4142"/>
    <x v="0"/>
    <n v="14241.6667"/>
    <x v="693"/>
    <x v="0"/>
    <m/>
  </r>
  <r>
    <d v="2023-06-28T01:34:30"/>
    <x v="1"/>
    <n v="32"/>
    <s v="JIMENEZ HERNANDEZ ESTEBAN CAMILO"/>
    <x v="6"/>
    <x v="0"/>
    <n v="228"/>
    <n v="28.5"/>
    <n v="182.62751159196301"/>
    <m/>
    <n v="87313.755799999999"/>
    <x v="0"/>
    <n v="14241.6667"/>
    <x v="693"/>
    <x v="0"/>
    <m/>
  </r>
  <r>
    <d v="2023-06-28T01:34:30"/>
    <x v="1"/>
    <n v="33"/>
    <s v="USUGA LONDOO CAMILO ANDRES"/>
    <x v="6"/>
    <x v="0"/>
    <n v="161"/>
    <n v="20.125"/>
    <n v="182.62751159196301"/>
    <m/>
    <n v="87313.755799999999"/>
    <x v="0"/>
    <n v="14241.6667"/>
    <x v="693"/>
    <x v="0"/>
    <m/>
  </r>
  <r>
    <d v="2023-06-28T01:34:31"/>
    <x v="1"/>
    <n v="34"/>
    <s v="MONTOYA OSPINA GILBERTO ANTONIO"/>
    <x v="1"/>
    <x v="0"/>
    <n v="210"/>
    <n v="19.090909090909101"/>
    <n v="251.11282843894901"/>
    <m/>
    <n v="120056.4142"/>
    <x v="0"/>
    <n v="14241.6667"/>
    <x v="693"/>
    <x v="0"/>
    <m/>
  </r>
  <r>
    <d v="2023-06-28T01:34:31"/>
    <x v="1"/>
    <n v="35"/>
    <s v="VASQUEZ GARCIA ISMAEL DAVID"/>
    <x v="0"/>
    <x v="0"/>
    <n v="208"/>
    <n v="23.1111111111111"/>
    <n v="205.45595054095801"/>
    <m/>
    <n v="98227.975300000006"/>
    <x v="1"/>
    <n v="14241.6667"/>
    <x v="693"/>
    <x v="0"/>
    <m/>
  </r>
  <r>
    <d v="2023-06-28T01:34:31"/>
    <x v="1"/>
    <n v="36"/>
    <s v="MARTINEZ CHAVERRA LUIS NORBERTO"/>
    <x v="1"/>
    <x v="0"/>
    <n v="276"/>
    <n v="25.090909090909101"/>
    <n v="251.11282843894901"/>
    <s v="3 Descuentos (Usuario desubicado, Conduct y Propietario) "/>
    <n v="120056.4142"/>
    <x v="0"/>
    <n v="14241.6667"/>
    <x v="693"/>
    <x v="0"/>
    <m/>
  </r>
  <r>
    <d v="2023-06-28T01:34:31"/>
    <x v="1"/>
    <n v="37"/>
    <s v="PIEDRAHITA MADRID SANTIAGO"/>
    <x v="6"/>
    <x v="0"/>
    <n v="176"/>
    <n v="22"/>
    <n v="182.62751159196301"/>
    <m/>
    <n v="87313.755799999999"/>
    <x v="1"/>
    <n v="14241.6667"/>
    <x v="693"/>
    <x v="0"/>
    <m/>
  </r>
  <r>
    <d v="2023-06-28T01:34:32"/>
    <x v="1"/>
    <n v="38"/>
    <s v="GARCES ANDRES FELIPE"/>
    <x v="6"/>
    <x v="0"/>
    <n v="192"/>
    <n v="24"/>
    <n v="182.62751159196301"/>
    <m/>
    <n v="87313.755799999999"/>
    <x v="0"/>
    <n v="14241.6667"/>
    <x v="693"/>
    <x v="0"/>
    <m/>
  </r>
  <r>
    <d v="2023-06-28T01:34:32"/>
    <x v="1"/>
    <n v="39"/>
    <s v="TABORDA LEIDY"/>
    <x v="0"/>
    <x v="0"/>
    <n v="168"/>
    <n v="18.6666666666667"/>
    <n v="205.45595054095801"/>
    <m/>
    <n v="98227.975300000006"/>
    <x v="0"/>
    <n v="14241.6667"/>
    <x v="693"/>
    <x v="0"/>
    <m/>
  </r>
  <r>
    <d v="2023-06-28T01:34:33"/>
    <x v="1"/>
    <n v="40"/>
    <s v="OCAMPO OCAMPO ANTONIO JOSE"/>
    <x v="12"/>
    <x v="0"/>
    <n v="300"/>
    <n v="23.076923076923102"/>
    <n v="296.76970633693998"/>
    <s v="1 Descuento (Despachador cristian) "/>
    <n v="141884.85320000001"/>
    <x v="0"/>
    <n v="14241.6667"/>
    <x v="693"/>
    <x v="0"/>
    <m/>
  </r>
  <r>
    <d v="2023-06-28T01:34:34"/>
    <x v="1"/>
    <n v="41"/>
    <s v="GARCIA DAVID WILSON ALBERTO"/>
    <x v="6"/>
    <x v="0"/>
    <n v="208"/>
    <n v="27.733333333333299"/>
    <n v="171.21329211746499"/>
    <m/>
    <n v="81856.646099999998"/>
    <x v="1"/>
    <n v="14241.6667"/>
    <x v="693"/>
    <x v="0"/>
    <m/>
  </r>
  <r>
    <d v="2023-06-29T01:05:53"/>
    <x v="9"/>
    <n v="1"/>
    <s v="ALFONSO OZUNA JORGE"/>
    <x v="6"/>
    <x v="0"/>
    <n v="121"/>
    <n v="15.125"/>
    <n v="194.63591433278401"/>
    <m/>
    <n v="93317.957200000004"/>
    <x v="0"/>
    <n v="15335.294099999999"/>
    <x v="694"/>
    <x v="0"/>
    <m/>
  </r>
  <r>
    <d v="2023-06-29T01:05:53"/>
    <x v="9"/>
    <n v="2"/>
    <s v="GRAJALES JORGE HERNAN"/>
    <x v="6"/>
    <x v="0"/>
    <n v="159"/>
    <n v="19.875"/>
    <n v="194.63591433278401"/>
    <m/>
    <n v="93317.957200000004"/>
    <x v="1"/>
    <n v="15335.294099999999"/>
    <x v="694"/>
    <x v="0"/>
    <m/>
  </r>
  <r>
    <d v="2023-06-29T01:05:54"/>
    <x v="9"/>
    <n v="3"/>
    <s v="CANO JIMENEZ ESNEIDER"/>
    <x v="3"/>
    <x v="0"/>
    <n v="238"/>
    <n v="23.8"/>
    <n v="243.29489291598"/>
    <m/>
    <n v="116647.44650000001"/>
    <x v="0"/>
    <n v="15335.294099999999"/>
    <x v="694"/>
    <x v="0"/>
    <m/>
  </r>
  <r>
    <d v="2023-06-29T01:05:54"/>
    <x v="9"/>
    <n v="5"/>
    <s v="TABORDA ROJAS DIEGO ALEJANDRO"/>
    <x v="0"/>
    <x v="0"/>
    <n v="251"/>
    <n v="27.8888888888889"/>
    <n v="218.96540362438199"/>
    <m/>
    <n v="104982.7018"/>
    <x v="1"/>
    <n v="15335.294099999999"/>
    <x v="694"/>
    <x v="0"/>
    <m/>
  </r>
  <r>
    <d v="2023-06-29T01:05:54"/>
    <x v="9"/>
    <n v="6"/>
    <s v="CASTAEDA CARLOS ALFREDO"/>
    <x v="0"/>
    <x v="0"/>
    <n v="236"/>
    <n v="26.2222222222222"/>
    <n v="218.96540362438199"/>
    <s v="1 Descuento (Despachador cristian)"/>
    <n v="104982.7018"/>
    <x v="0"/>
    <n v="15335.294099999999"/>
    <x v="694"/>
    <x v="0"/>
    <m/>
  </r>
  <r>
    <d v="2023-06-29T01:05:54"/>
    <x v="9"/>
    <n v="7"/>
    <s v="PEREZ BERNARDO ANTONIO"/>
    <x v="6"/>
    <x v="0"/>
    <n v="236"/>
    <n v="29.5"/>
    <n v="194.63591433278401"/>
    <s v="2 Descuentos (Jefe de ruta y Propietario) "/>
    <n v="93317.957200000004"/>
    <x v="1"/>
    <n v="15335.294099999999"/>
    <x v="694"/>
    <x v="0"/>
    <m/>
  </r>
  <r>
    <d v="2023-06-29T01:05:54"/>
    <x v="9"/>
    <n v="8"/>
    <s v="VACA FIERRO ROBINSON"/>
    <x v="3"/>
    <x v="0"/>
    <n v="229"/>
    <n v="22.9"/>
    <n v="243.29489291598"/>
    <m/>
    <n v="116647.44650000001"/>
    <x v="1"/>
    <n v="15335.294099999999"/>
    <x v="694"/>
    <x v="0"/>
    <m/>
  </r>
  <r>
    <d v="2023-06-29T01:05:55"/>
    <x v="9"/>
    <n v="9"/>
    <s v="LOPEZ CASTRILLON ANDRES FELIPE"/>
    <x v="1"/>
    <x v="0"/>
    <n v="312"/>
    <n v="28.363636363636399"/>
    <n v="267.62438220757798"/>
    <m/>
    <n v="128312.1911"/>
    <x v="0"/>
    <n v="15335.294099999999"/>
    <x v="694"/>
    <x v="0"/>
    <m/>
  </r>
  <r>
    <d v="2023-06-29T01:05:55"/>
    <x v="9"/>
    <n v="10"/>
    <s v="PIEDRAHITA MADRID SANTIAGO"/>
    <x v="2"/>
    <x v="0"/>
    <n v="136"/>
    <n v="22.6666666666667"/>
    <n v="145.97693574958799"/>
    <m/>
    <n v="69988.467900000003"/>
    <x v="0"/>
    <n v="15335.294099999999"/>
    <x v="694"/>
    <x v="0"/>
    <m/>
  </r>
  <r>
    <d v="2023-06-29T01:05:55"/>
    <x v="1"/>
    <n v="11"/>
    <s v="GUTIERREZ LONDOO MELKIN HERNEY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4"/>
    <s v="JIMENEZ JIMENEZ OMAR DAVID"/>
    <x v="3"/>
    <x v="0"/>
    <n v="221"/>
    <n v="22.1"/>
    <n v="243.29489291598"/>
    <m/>
    <n v="116647.44650000001"/>
    <x v="1"/>
    <n v="15335.294099999999"/>
    <x v="694"/>
    <x v="0"/>
    <m/>
  </r>
  <r>
    <d v="2023-06-29T01:05:56"/>
    <x v="1"/>
    <n v="15"/>
    <s v="LOPERA AGUDELO LUIS FRANCISCO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6"/>
    <s v="HURTADO MADRID JUAN ESTEBAN"/>
    <x v="0"/>
    <x v="3"/>
    <n v="219"/>
    <n v="24.3333333333333"/>
    <n v="218.96540362438199"/>
    <m/>
    <n v="104982.7018"/>
    <x v="0"/>
    <n v="15335.294099999999"/>
    <x v="694"/>
    <x v="0"/>
    <m/>
  </r>
  <r>
    <d v="2023-06-29T01:05:56"/>
    <x v="1"/>
    <n v="18"/>
    <s v="RENDON VIANA HUMBERTO DE JESUS"/>
    <x v="3"/>
    <x v="0"/>
    <n v="252"/>
    <n v="25.2"/>
    <n v="243.29489291598"/>
    <m/>
    <n v="116647.44650000001"/>
    <x v="0"/>
    <n v="15335.294099999999"/>
    <x v="694"/>
    <x v="0"/>
    <m/>
  </r>
  <r>
    <d v="2023-06-29T01:05:57"/>
    <x v="1"/>
    <n v="20"/>
    <s v="LONDOO CADAVID DAVID SANTIAGO"/>
    <x v="6"/>
    <x v="0"/>
    <n v="150"/>
    <n v="18.75"/>
    <n v="194.63591433278401"/>
    <m/>
    <n v="93317.957200000004"/>
    <x v="0"/>
    <n v="15335.294099999999"/>
    <x v="694"/>
    <x v="0"/>
    <m/>
  </r>
  <r>
    <d v="2023-06-29T01:05:57"/>
    <x v="1"/>
    <n v="21"/>
    <s v="MONSALVE OCAMPO EDISON GUSTAVO"/>
    <x v="3"/>
    <x v="0"/>
    <n v="211"/>
    <n v="21.1"/>
    <n v="243.29489291598"/>
    <s v="1 Descuento (Conduct) "/>
    <n v="116647.44650000001"/>
    <x v="0"/>
    <n v="15335.294099999999"/>
    <x v="694"/>
    <x v="0"/>
    <m/>
  </r>
  <r>
    <d v="2023-06-29T01:05:57"/>
    <x v="1"/>
    <n v="22"/>
    <s v="QUIRAMA CASTAEDA JHON JADER"/>
    <x v="9"/>
    <x v="3"/>
    <n v="308"/>
    <n v="25.6666666666667"/>
    <n v="291.95387149917599"/>
    <s v="1 Descuento (jefe de ruta) "/>
    <n v="139976.9357"/>
    <x v="1"/>
    <n v="15335.294099999999"/>
    <x v="694"/>
    <x v="0"/>
    <m/>
  </r>
  <r>
    <d v="2023-06-29T01:05:57"/>
    <x v="1"/>
    <n v="23"/>
    <s v="BERRIO DALIVIER"/>
    <x v="3"/>
    <x v="0"/>
    <n v="266"/>
    <n v="26.6"/>
    <n v="243.29489291598"/>
    <m/>
    <n v="116647.44650000001"/>
    <x v="2"/>
    <n v="15335.294099999999"/>
    <x v="694"/>
    <x v="0"/>
    <m/>
  </r>
  <r>
    <d v="2023-06-29T01:05:58"/>
    <x v="1"/>
    <n v="24"/>
    <s v="URIBE HERRERA JUAN ESTEBAN"/>
    <x v="3"/>
    <x v="0"/>
    <n v="281"/>
    <n v="28.1"/>
    <n v="243.29489291598"/>
    <s v="3 Descuentos (Usuario desubicado y conducts)"/>
    <n v="116647.44650000001"/>
    <x v="0"/>
    <n v="15335.294099999999"/>
    <x v="694"/>
    <x v="0"/>
    <m/>
  </r>
  <r>
    <d v="2023-06-29T01:05:58"/>
    <x v="1"/>
    <n v="25"/>
    <s v="JIMENEZ HURTADO CARLOS ESTIVEN"/>
    <x v="3"/>
    <x v="0"/>
    <n v="267"/>
    <n v="26.7"/>
    <n v="243.29489291598"/>
    <m/>
    <n v="116647.44650000001"/>
    <x v="1"/>
    <n v="15335.294099999999"/>
    <x v="694"/>
    <x v="0"/>
    <m/>
  </r>
  <r>
    <d v="2023-06-29T01:05:58"/>
    <x v="1"/>
    <n v="26"/>
    <s v="FRANCO BRAVO JHOAN FERNANDO"/>
    <x v="9"/>
    <x v="0"/>
    <n v="285"/>
    <n v="23.75"/>
    <n v="291.95387149917599"/>
    <s v="3 Descuentos (Despachador cristian y Transbordo)"/>
    <n v="139976.9357"/>
    <x v="0"/>
    <n v="15335.294099999999"/>
    <x v="694"/>
    <x v="0"/>
    <m/>
  </r>
  <r>
    <d v="2023-06-29T01:05:58"/>
    <x v="1"/>
    <n v="27"/>
    <s v="DURANGO DAVID JOSE"/>
    <x v="5"/>
    <x v="0"/>
    <n v="39"/>
    <n v="39"/>
    <n v="24.329489291598001"/>
    <m/>
    <n v="11664.7446"/>
    <x v="0"/>
    <n v="15335.294099999999"/>
    <x v="694"/>
    <x v="0"/>
    <m/>
  </r>
  <r>
    <d v="2023-06-29T01:05:59"/>
    <x v="1"/>
    <n v="28"/>
    <s v="RIVERA ANGEL"/>
    <x v="3"/>
    <x v="0"/>
    <n v="253"/>
    <n v="25.3"/>
    <n v="243.29489291598"/>
    <m/>
    <n v="116647.44650000001"/>
    <x v="0"/>
    <n v="15335.294099999999"/>
    <x v="694"/>
    <x v="0"/>
    <m/>
  </r>
  <r>
    <d v="2023-06-29T01:05:59"/>
    <x v="1"/>
    <n v="29"/>
    <s v="VERENZUELA MARTINEZ ALEXANDER"/>
    <x v="3"/>
    <x v="0"/>
    <n v="258"/>
    <n v="25.8"/>
    <n v="243.29489291598"/>
    <m/>
    <n v="116647.44650000001"/>
    <x v="0"/>
    <n v="15335.294099999999"/>
    <x v="694"/>
    <x v="0"/>
    <m/>
  </r>
  <r>
    <d v="2023-06-29T01:05:59"/>
    <x v="1"/>
    <n v="30"/>
    <s v="GONZALEZ PEREZ RAFAEL JOSE"/>
    <x v="6"/>
    <x v="0"/>
    <n v="220"/>
    <n v="27.5"/>
    <n v="194.63591433278401"/>
    <s v="9 Descuentos (Transbordo) "/>
    <n v="93317.957200000004"/>
    <x v="0"/>
    <n v="15335.294099999999"/>
    <x v="694"/>
    <x v="0"/>
    <m/>
  </r>
  <r>
    <d v="2023-06-29T01:05:59"/>
    <x v="9"/>
    <n v="31"/>
    <s v="DURANGO PAEZ GILDARDO"/>
    <x v="0"/>
    <x v="0"/>
    <n v="195"/>
    <n v="21.6666666666667"/>
    <n v="218.96540362438199"/>
    <m/>
    <n v="104982.7018"/>
    <x v="0"/>
    <n v="15335.294099999999"/>
    <x v="694"/>
    <x v="0"/>
    <m/>
  </r>
  <r>
    <d v="2023-06-29T01:06:00"/>
    <x v="9"/>
    <n v="33"/>
    <s v="USUGA LONDOO CAMILO ANDRES"/>
    <x v="0"/>
    <x v="0"/>
    <n v="187"/>
    <n v="20.7777777777778"/>
    <n v="218.96540362438199"/>
    <s v="1 Descuento (Propietario) "/>
    <n v="104982.7018"/>
    <x v="0"/>
    <n v="15335.294099999999"/>
    <x v="694"/>
    <x v="0"/>
    <m/>
  </r>
  <r>
    <d v="2023-06-29T01:06:00"/>
    <x v="9"/>
    <n v="34"/>
    <s v="MONTOYA OSPINA GILBERTO ANTONIO"/>
    <x v="9"/>
    <x v="0"/>
    <n v="290"/>
    <n v="24.1666666666667"/>
    <n v="291.95387149917599"/>
    <s v="2 Descuentos (Conducts) "/>
    <n v="139976.9357"/>
    <x v="0"/>
    <n v="15335.294099999999"/>
    <x v="694"/>
    <x v="0"/>
    <m/>
  </r>
  <r>
    <d v="2023-06-29T01:06:00"/>
    <x v="9"/>
    <n v="35"/>
    <s v="LONDOO CADAVID DAVID SANTIAGO"/>
    <x v="0"/>
    <x v="0"/>
    <n v="192"/>
    <n v="21.3333333333333"/>
    <n v="218.96540362438199"/>
    <m/>
    <n v="104982.7018"/>
    <x v="1"/>
    <n v="15335.294099999999"/>
    <x v="694"/>
    <x v="0"/>
    <m/>
  </r>
  <r>
    <d v="2023-06-29T01:06:01"/>
    <x v="9"/>
    <n v="36"/>
    <s v="MARTINEZ CHAVERRA LUIS NORBERTO"/>
    <x v="0"/>
    <x v="3"/>
    <n v="246"/>
    <n v="27.3333333333333"/>
    <n v="218.96540362438199"/>
    <m/>
    <n v="104982.7018"/>
    <x v="0"/>
    <n v="15335.294099999999"/>
    <x v="694"/>
    <x v="0"/>
    <m/>
  </r>
  <r>
    <d v="2023-06-29T01:06:01"/>
    <x v="9"/>
    <n v="38"/>
    <s v="BELTRAN JUAN SIMON"/>
    <x v="6"/>
    <x v="0"/>
    <n v="222"/>
    <n v="27.75"/>
    <n v="194.63591433278401"/>
    <m/>
    <n v="93317.957200000004"/>
    <x v="0"/>
    <n v="15335.294099999999"/>
    <x v="694"/>
    <x v="0"/>
    <m/>
  </r>
  <r>
    <d v="2023-06-29T01:06:02"/>
    <x v="9"/>
    <n v="39"/>
    <s v="ORTEGA ARROYAVE JUAN PABLO"/>
    <x v="6"/>
    <x v="0"/>
    <n v="176"/>
    <n v="22"/>
    <n v="194.63591433278401"/>
    <s v="2 Descuentos (Propietario) "/>
    <n v="93317.957200000004"/>
    <x v="0"/>
    <n v="15335.294099999999"/>
    <x v="694"/>
    <x v="0"/>
    <m/>
  </r>
  <r>
    <d v="2023-06-29T01:06:02"/>
    <x v="9"/>
    <n v="40"/>
    <s v="OCAMPO OCAMPO ANTONIO JOSE"/>
    <x v="0"/>
    <x v="0"/>
    <n v="213"/>
    <n v="23.6666666666667"/>
    <n v="218.96540362438199"/>
    <s v="2 Descuentos (Conducts) "/>
    <n v="104982.7018"/>
    <x v="0"/>
    <n v="15335.294099999999"/>
    <x v="694"/>
    <x v="0"/>
    <m/>
  </r>
  <r>
    <d v="2023-06-29T01:06:03"/>
    <x v="9"/>
    <n v="41"/>
    <s v="GARCIA DAVID WILSON ALBERTO"/>
    <x v="11"/>
    <x v="0"/>
    <n v="41"/>
    <n v="27.3333333333333"/>
    <n v="36.494233937396999"/>
    <m/>
    <n v="17497.116999999998"/>
    <x v="1"/>
    <n v="15335.294099999999"/>
    <x v="694"/>
    <x v="0"/>
    <m/>
  </r>
  <r>
    <d v="2023-06-30T01:11:52"/>
    <x v="1"/>
    <n v="1"/>
    <s v="ALFONSO OZUNA JORGE"/>
    <x v="2"/>
    <x v="0"/>
    <n v="144"/>
    <n v="26.181818181818201"/>
    <n v="126.12980769230801"/>
    <m/>
    <n v="60314.9038"/>
    <x v="0"/>
    <n v="13637.837799999999"/>
    <x v="695"/>
    <x v="0"/>
    <m/>
  </r>
  <r>
    <d v="2023-06-30T01:11:53"/>
    <x v="1"/>
    <n v="2"/>
    <s v="GRAJALES JORGE HERNAN"/>
    <x v="3"/>
    <x v="0"/>
    <n v="237"/>
    <n v="23.7"/>
    <n v="229.32692307692301"/>
    <m/>
    <n v="109663.4615"/>
    <x v="1"/>
    <n v="13637.837799999999"/>
    <x v="695"/>
    <x v="0"/>
    <m/>
  </r>
  <r>
    <d v="2023-06-30T01:11:53"/>
    <x v="1"/>
    <n v="3"/>
    <s v="CANO JIMENEZ ESNEIDER"/>
    <x v="0"/>
    <x v="0"/>
    <n v="206"/>
    <n v="22.8888888888889"/>
    <n v="206.394230769231"/>
    <m/>
    <n v="98697.115399999995"/>
    <x v="0"/>
    <n v="13637.837799999999"/>
    <x v="695"/>
    <x v="0"/>
    <m/>
  </r>
  <r>
    <d v="2023-06-30T01:11:53"/>
    <x v="1"/>
    <n v="5"/>
    <s v="BERRIO POSADA ANGELA"/>
    <x v="3"/>
    <x v="0"/>
    <n v="182"/>
    <n v="18.2"/>
    <n v="229.32692307692301"/>
    <m/>
    <n v="109663.4615"/>
    <x v="1"/>
    <n v="13637.837799999999"/>
    <x v="695"/>
    <x v="0"/>
    <m/>
  </r>
  <r>
    <d v="2023-06-30T01:11:53"/>
    <x v="1"/>
    <n v="6"/>
    <s v="CASTAEDA CARLOS ALFREDO"/>
    <x v="3"/>
    <x v="0"/>
    <n v="230"/>
    <n v="23"/>
    <n v="229.32692307692301"/>
    <m/>
    <n v="109663.4615"/>
    <x v="0"/>
    <n v="13637.837799999999"/>
    <x v="695"/>
    <x v="0"/>
    <m/>
  </r>
  <r>
    <d v="2023-06-30T01:11:54"/>
    <x v="1"/>
    <n v="7"/>
    <s v="PEREZ BERNARDO ANTONIO"/>
    <x v="0"/>
    <x v="0"/>
    <n v="234"/>
    <n v="26"/>
    <n v="206.394230769231"/>
    <m/>
    <n v="98697.115399999995"/>
    <x v="1"/>
    <n v="13637.837799999999"/>
    <x v="695"/>
    <x v="0"/>
    <m/>
  </r>
  <r>
    <d v="2023-06-30T01:11:54"/>
    <x v="1"/>
    <n v="8"/>
    <s v="TABORDA ROJAS DIEGO ALEJANDRO"/>
    <x v="10"/>
    <x v="0"/>
    <n v="65"/>
    <n v="16.25"/>
    <n v="91.730769230769198"/>
    <s v="1 Descuento (Conduct)"/>
    <n v="43865.384599999998"/>
    <x v="1"/>
    <n v="13637.837799999999"/>
    <x v="695"/>
    <x v="0"/>
    <m/>
  </r>
  <r>
    <d v="2023-06-30T01:11:54"/>
    <x v="1"/>
    <n v="9"/>
    <s v="LOPEZ CASTRILLON ANDRES FELIPE"/>
    <x v="0"/>
    <x v="0"/>
    <n v="207"/>
    <n v="23"/>
    <n v="206.394230769231"/>
    <m/>
    <n v="98697.115399999995"/>
    <x v="0"/>
    <n v="13637.837799999999"/>
    <x v="695"/>
    <x v="0"/>
    <m/>
  </r>
  <r>
    <d v="2023-06-30T01:11:54"/>
    <x v="1"/>
    <n v="10"/>
    <s v="PATIO MARIVEL"/>
    <x v="4"/>
    <x v="0"/>
    <n v="125"/>
    <n v="17.8571428571429"/>
    <n v="160.52884615384599"/>
    <m/>
    <n v="76764.4231"/>
    <x v="0"/>
    <n v="13637.837799999999"/>
    <x v="695"/>
    <x v="0"/>
    <m/>
  </r>
  <r>
    <d v="2023-06-30T01:11:55"/>
    <x v="9"/>
    <n v="11"/>
    <s v="GUTIERREZ LONDOO MELKIN HERNEY"/>
    <x v="6"/>
    <x v="0"/>
    <n v="233"/>
    <n v="29.125"/>
    <n v="183.461538461538"/>
    <m/>
    <n v="87730.769199999995"/>
    <x v="0"/>
    <n v="13637.837799999999"/>
    <x v="695"/>
    <x v="0"/>
    <m/>
  </r>
  <r>
    <d v="2023-06-30T01:11:55"/>
    <x v="9"/>
    <n v="14"/>
    <s v="JIMENEZ JIMENEZ OMAR DAVID"/>
    <x v="0"/>
    <x v="0"/>
    <n v="220"/>
    <n v="24.4444444444444"/>
    <n v="206.394230769231"/>
    <m/>
    <n v="98697.115399999995"/>
    <x v="1"/>
    <n v="13637.837799999999"/>
    <x v="695"/>
    <x v="0"/>
    <m/>
  </r>
  <r>
    <d v="2023-06-30T01:11:55"/>
    <x v="9"/>
    <n v="15"/>
    <s v="LOPERA AGUDELO LUIS FRANCISCO"/>
    <x v="0"/>
    <x v="0"/>
    <n v="239"/>
    <n v="26.5555555555556"/>
    <n v="206.394230769231"/>
    <m/>
    <n v="98697.115399999995"/>
    <x v="0"/>
    <n v="13637.837799999999"/>
    <x v="695"/>
    <x v="0"/>
    <m/>
  </r>
  <r>
    <d v="2023-06-30T01:11:55"/>
    <x v="9"/>
    <n v="16"/>
    <s v="BARRANTES GALLEGO DANIEL CAMILO"/>
    <x v="8"/>
    <x v="1"/>
    <n v="105"/>
    <n v="21"/>
    <n v="114.663461538462"/>
    <m/>
    <n v="54831.730799999998"/>
    <x v="0"/>
    <n v="13637.837799999999"/>
    <x v="695"/>
    <x v="0"/>
    <m/>
  </r>
  <r>
    <d v="2023-06-30T01:11:56"/>
    <x v="9"/>
    <n v="17"/>
    <s v="ESPINOZA CHAVARRIA GUILLERMO LEON"/>
    <x v="0"/>
    <x v="3"/>
    <n v="208"/>
    <n v="23.1111111111111"/>
    <n v="206.394230769231"/>
    <m/>
    <n v="98697.115399999995"/>
    <x v="0"/>
    <n v="13637.837799999999"/>
    <x v="695"/>
    <x v="0"/>
    <m/>
  </r>
  <r>
    <d v="2023-06-30T01:11:56"/>
    <x v="9"/>
    <n v="18"/>
    <s v="RENDON VIANA HUMBERTO DE JESUS"/>
    <x v="0"/>
    <x v="0"/>
    <n v="204"/>
    <n v="22.6666666666667"/>
    <n v="206.394230769231"/>
    <m/>
    <n v="98697.115399999995"/>
    <x v="0"/>
    <n v="13637.837799999999"/>
    <x v="695"/>
    <x v="0"/>
    <m/>
  </r>
  <r>
    <d v="2023-06-30T01:11:57"/>
    <x v="9"/>
    <n v="19"/>
    <s v="BERMUDEZ HERNAN"/>
    <x v="2"/>
    <x v="0"/>
    <n v="183"/>
    <n v="30.5"/>
    <n v="137.59615384615401"/>
    <m/>
    <n v="65798.0769"/>
    <x v="0"/>
    <n v="13637.837799999999"/>
    <x v="695"/>
    <x v="0"/>
    <m/>
  </r>
  <r>
    <d v="2023-06-30T01:11:57"/>
    <x v="9"/>
    <n v="20"/>
    <s v="LONDOO CADAVID DAVID SANTIAGO"/>
    <x v="6"/>
    <x v="0"/>
    <n v="181"/>
    <n v="22.625"/>
    <n v="183.461538461538"/>
    <s v="1 Descuento (Conduct)"/>
    <n v="87730.769199999995"/>
    <x v="0"/>
    <n v="13637.837799999999"/>
    <x v="695"/>
    <x v="0"/>
    <m/>
  </r>
  <r>
    <d v="2023-06-30T01:11:57"/>
    <x v="9"/>
    <n v="21"/>
    <s v="MONSALVE OCAMPO EDISON GUSTAVO"/>
    <x v="1"/>
    <x v="0"/>
    <n v="268"/>
    <n v="24.363636363636399"/>
    <n v="252.25961538461499"/>
    <m/>
    <n v="120629.8077"/>
    <x v="0"/>
    <n v="13637.837799999999"/>
    <x v="695"/>
    <x v="0"/>
    <m/>
  </r>
  <r>
    <d v="2023-06-30T01:11:58"/>
    <x v="9"/>
    <n v="22"/>
    <s v="QUIRAMA CASTAEDA JHON JADER"/>
    <x v="3"/>
    <x v="0"/>
    <n v="224"/>
    <n v="22.4"/>
    <n v="229.32692307692301"/>
    <m/>
    <n v="109663.4615"/>
    <x v="1"/>
    <n v="13637.837799999999"/>
    <x v="695"/>
    <x v="0"/>
    <m/>
  </r>
  <r>
    <d v="2023-06-30T01:11:58"/>
    <x v="9"/>
    <n v="23"/>
    <s v="HINCAPIE GALLEGO YEISON ANDRES"/>
    <x v="1"/>
    <x v="0"/>
    <n v="249"/>
    <n v="22.636363636363601"/>
    <n v="252.25961538461499"/>
    <m/>
    <n v="120629.8077"/>
    <x v="2"/>
    <n v="13637.837799999999"/>
    <x v="695"/>
    <x v="0"/>
    <m/>
  </r>
  <r>
    <d v="2023-06-30T01:11:58"/>
    <x v="9"/>
    <n v="24"/>
    <s v="TOBON HOLGUIN HERNEY DAVID"/>
    <x v="10"/>
    <x v="0"/>
    <n v="82"/>
    <n v="20.5"/>
    <n v="91.730769230769198"/>
    <s v="20 Descuentos (Transbordo) "/>
    <n v="43865.384599999998"/>
    <x v="0"/>
    <n v="13637.837799999999"/>
    <x v="695"/>
    <x v="0"/>
    <m/>
  </r>
  <r>
    <d v="2023-06-30T01:11:58"/>
    <x v="9"/>
    <n v="25"/>
    <s v="JIMENEZ HURTADO CARLOS ESTIVEN"/>
    <x v="0"/>
    <x v="3"/>
    <n v="257"/>
    <n v="28.5555555555556"/>
    <n v="206.394230769231"/>
    <s v="2 Descuentos (Administr)"/>
    <n v="98697.115399999995"/>
    <x v="1"/>
    <n v="13637.837799999999"/>
    <x v="695"/>
    <x v="0"/>
    <m/>
  </r>
  <r>
    <d v="2023-06-30T01:11:59"/>
    <x v="9"/>
    <n v="26"/>
    <s v="FRANCO BRAVO JHOAN FERNANDO"/>
    <x v="4"/>
    <x v="0"/>
    <n v="106"/>
    <n v="15.1428571428571"/>
    <n v="160.52884615384599"/>
    <s v="33 Descuentos (Incidente con Usuarios)"/>
    <n v="76764.4231"/>
    <x v="0"/>
    <n v="13637.837799999999"/>
    <x v="695"/>
    <x v="0"/>
    <m/>
  </r>
  <r>
    <d v="2023-06-30T01:11:59"/>
    <x v="9"/>
    <n v="27"/>
    <s v="VERENZUELA MARTINEZ ALEXANDER"/>
    <x v="4"/>
    <x v="0"/>
    <n v="123"/>
    <n v="17.571428571428601"/>
    <n v="160.52884615384599"/>
    <m/>
    <n v="76764.4231"/>
    <x v="0"/>
    <n v="13637.837799999999"/>
    <x v="695"/>
    <x v="0"/>
    <m/>
  </r>
  <r>
    <d v="2023-06-30T01:11:59"/>
    <x v="9"/>
    <n v="29"/>
    <s v="ORTEGA ARROYAVE JUAN PABLO"/>
    <x v="6"/>
    <x v="0"/>
    <n v="238"/>
    <n v="29.75"/>
    <n v="183.461538461538"/>
    <s v="2 Descuentos (Conduct y propietario) "/>
    <n v="87730.769199999995"/>
    <x v="0"/>
    <n v="13637.837799999999"/>
    <x v="695"/>
    <x v="0"/>
    <m/>
  </r>
  <r>
    <d v="2023-06-30T01:11:59"/>
    <x v="9"/>
    <n v="30"/>
    <s v="GONZALEZ PEREZ RAFAEL JOSE"/>
    <x v="0"/>
    <x v="0"/>
    <n v="227"/>
    <n v="25.2222222222222"/>
    <n v="206.394230769231"/>
    <m/>
    <n v="98697.115399999995"/>
    <x v="0"/>
    <n v="13637.837799999999"/>
    <x v="695"/>
    <x v="0"/>
    <m/>
  </r>
  <r>
    <d v="2023-06-30T01:12:00"/>
    <x v="1"/>
    <n v="31"/>
    <s v="DURANGO PAEZ GILDARDO"/>
    <x v="3"/>
    <x v="0"/>
    <n v="234"/>
    <n v="23.4"/>
    <n v="229.32692307692301"/>
    <m/>
    <n v="109663.4615"/>
    <x v="0"/>
    <n v="13637.837799999999"/>
    <x v="695"/>
    <x v="0"/>
    <m/>
  </r>
  <r>
    <d v="2023-06-30T01:12:00"/>
    <x v="1"/>
    <n v="32"/>
    <s v="JIMENEZ HERNANDEZ ESTEBAN CAMILO"/>
    <x v="6"/>
    <x v="0"/>
    <n v="199"/>
    <n v="24.875"/>
    <n v="183.461538461538"/>
    <m/>
    <n v="87730.769199999995"/>
    <x v="0"/>
    <n v="13637.837799999999"/>
    <x v="695"/>
    <x v="0"/>
    <m/>
  </r>
  <r>
    <d v="2023-06-30T01:12:00"/>
    <x v="1"/>
    <n v="33"/>
    <s v="USUGA LONDOO CAMILO ANDRES"/>
    <x v="0"/>
    <x v="0"/>
    <n v="191"/>
    <n v="21.2222222222222"/>
    <n v="206.394230769231"/>
    <m/>
    <n v="98697.115399999995"/>
    <x v="0"/>
    <n v="13637.837799999999"/>
    <x v="695"/>
    <x v="0"/>
    <m/>
  </r>
  <r>
    <d v="2023-06-30T01:12:01"/>
    <x v="1"/>
    <n v="34"/>
    <s v="MONTOYA OSPINA GILBERTO ANTONIO"/>
    <x v="9"/>
    <x v="3"/>
    <n v="260"/>
    <n v="20.8"/>
    <n v="286.65865384615398"/>
    <s v="41 Descuentos (Incidente con Usuarios 13/06 y jefe de ruta) "/>
    <n v="137079.32689999999"/>
    <x v="0"/>
    <n v="13637.837799999999"/>
    <x v="695"/>
    <x v="0"/>
    <m/>
  </r>
  <r>
    <d v="2023-06-30T01:12:01"/>
    <x v="1"/>
    <n v="35"/>
    <s v="VASQUEZ GARCIA ISMAEL DAVID"/>
    <x v="11"/>
    <x v="0"/>
    <n v="26"/>
    <n v="13"/>
    <n v="45.865384615384599"/>
    <s v="18 Descuentos (Transbordo)"/>
    <n v="21932.692299999999"/>
    <x v="1"/>
    <n v="13637.837799999999"/>
    <x v="695"/>
    <x v="0"/>
    <m/>
  </r>
  <r>
    <d v="2023-06-30T01:12:02"/>
    <x v="1"/>
    <n v="36"/>
    <s v="MARTINEZ CHAVERRA LUIS NORBERTO"/>
    <x v="9"/>
    <x v="0"/>
    <n v="241"/>
    <n v="20.0833333333333"/>
    <n v="275.19230769230802"/>
    <m/>
    <n v="131596.1538"/>
    <x v="0"/>
    <n v="13637.837799999999"/>
    <x v="695"/>
    <x v="0"/>
    <m/>
  </r>
  <r>
    <d v="2023-06-30T01:12:02"/>
    <x v="1"/>
    <n v="37"/>
    <s v="PIEDRAHITA MADRID SANTIAGO"/>
    <x v="3"/>
    <x v="0"/>
    <n v="202"/>
    <n v="20.2"/>
    <n v="229.32692307692301"/>
    <m/>
    <n v="109663.4615"/>
    <x v="1"/>
    <n v="13637.837799999999"/>
    <x v="695"/>
    <x v="0"/>
    <m/>
  </r>
  <r>
    <d v="2023-06-30T01:12:02"/>
    <x v="1"/>
    <n v="38"/>
    <s v="BELTRAN JUAN SIMON"/>
    <x v="0"/>
    <x v="3"/>
    <n v="189"/>
    <n v="21"/>
    <n v="206.394230769231"/>
    <s v="1 Descuento (Despachador cristian) "/>
    <n v="98697.115399999995"/>
    <x v="0"/>
    <n v="13637.837799999999"/>
    <x v="695"/>
    <x v="0"/>
    <m/>
  </r>
  <r>
    <d v="2023-06-30T01:12:03"/>
    <x v="1"/>
    <n v="39"/>
    <s v="TABORDA LEIDY"/>
    <x v="4"/>
    <x v="0"/>
    <n v="166"/>
    <n v="23.714285714285701"/>
    <n v="160.52884615384599"/>
    <s v="2 Descuentos (Propietario y jefe de ruta) "/>
    <n v="76764.4231"/>
    <x v="0"/>
    <n v="13637.837799999999"/>
    <x v="695"/>
    <x v="0"/>
    <m/>
  </r>
  <r>
    <d v="2023-06-30T01:12:03"/>
    <x v="1"/>
    <n v="40"/>
    <s v="OCAMPO OCAMPO ANTONIO JOSE"/>
    <x v="1"/>
    <x v="0"/>
    <n v="257"/>
    <n v="23.363636363636399"/>
    <n v="252.25961538461499"/>
    <s v="9 Descuentos (Transbordo y conducts) "/>
    <n v="120629.8077"/>
    <x v="0"/>
    <n v="13637.837799999999"/>
    <x v="695"/>
    <x v="0"/>
    <m/>
  </r>
  <r>
    <d v="2023-06-30T01:12:04"/>
    <x v="1"/>
    <n v="41"/>
    <s v="GARCIA DAVID WILSON ALBERTO"/>
    <x v="0"/>
    <x v="0"/>
    <n v="213"/>
    <n v="23.6666666666667"/>
    <n v="206.394230769231"/>
    <s v="1 Descuento (Jefe de ruta) "/>
    <n v="98697.115399999995"/>
    <x v="1"/>
    <n v="13637.837799999999"/>
    <x v="695"/>
    <x v="0"/>
    <m/>
  </r>
  <r>
    <d v="2023-07-01T01:47:48"/>
    <x v="9"/>
    <n v="1"/>
    <s v="ALFONSO OZUNA JORGE"/>
    <x v="0"/>
    <x v="0"/>
    <n v="235"/>
    <n v="26.1111111111111"/>
    <n v="219.04746835443001"/>
    <m/>
    <n v="105023.73420000001"/>
    <x v="0"/>
    <n v="13643.243200000001"/>
    <x v="696"/>
    <x v="0"/>
    <m/>
  </r>
  <r>
    <d v="2023-07-01T01:47:48"/>
    <x v="9"/>
    <n v="2"/>
    <s v="GRAJALES JORGE HERNAN"/>
    <x v="0"/>
    <x v="0"/>
    <n v="205"/>
    <n v="22.7777777777778"/>
    <n v="219.04746835443001"/>
    <s v="2 Descuentos (Transbordo) "/>
    <n v="105023.73420000001"/>
    <x v="1"/>
    <n v="13643.243200000001"/>
    <x v="696"/>
    <x v="0"/>
    <m/>
  </r>
  <r>
    <d v="2023-07-01T01:47:48"/>
    <x v="9"/>
    <n v="3"/>
    <s v="CANO JIMENEZ ESNEIDER"/>
    <x v="6"/>
    <x v="2"/>
    <n v="237"/>
    <n v="31.6"/>
    <n v="182.53955696202499"/>
    <s v=" Se descuenta el viaje de 6 28 pm ya que abandona ruta sin autorizacin 1 Descuento (Conduct)"/>
    <n v="87519.7785"/>
    <x v="0"/>
    <n v="13643.243200000001"/>
    <x v="696"/>
    <x v="0"/>
    <m/>
  </r>
  <r>
    <d v="2023-07-01T01:47:49"/>
    <x v="9"/>
    <n v="5"/>
    <s v="BERRIO POSADA ANGELA"/>
    <x v="6"/>
    <x v="0"/>
    <n v="211"/>
    <n v="26.375"/>
    <n v="194.708860759494"/>
    <m/>
    <n v="93354.430399999997"/>
    <x v="1"/>
    <n v="13643.243200000001"/>
    <x v="696"/>
    <x v="0"/>
    <m/>
  </r>
  <r>
    <d v="2023-07-01T01:47:49"/>
    <x v="9"/>
    <n v="6"/>
    <s v="CASTAEDA CARLOS ALFREDO"/>
    <x v="0"/>
    <x v="0"/>
    <n v="182"/>
    <n v="20.2222222222222"/>
    <n v="219.04746835443001"/>
    <s v="1 Descuento (Conduct)"/>
    <n v="105023.73420000001"/>
    <x v="0"/>
    <n v="13643.243200000001"/>
    <x v="696"/>
    <x v="0"/>
    <m/>
  </r>
  <r>
    <d v="2023-07-01T01:47:49"/>
    <x v="9"/>
    <n v="7"/>
    <s v="PEREZ BERNARDO ANTONIO"/>
    <x v="0"/>
    <x v="0"/>
    <n v="155"/>
    <n v="17.2222222222222"/>
    <n v="219.04746835443001"/>
    <s v="1 Descuento (Conduct)"/>
    <n v="105023.73420000001"/>
    <x v="1"/>
    <n v="13643.243200000001"/>
    <x v="696"/>
    <x v="0"/>
    <m/>
  </r>
  <r>
    <d v="2023-07-01T01:47:49"/>
    <x v="9"/>
    <n v="8"/>
    <s v="VACA FIERRO ROBINSON"/>
    <x v="1"/>
    <x v="0"/>
    <n v="252"/>
    <n v="22.909090909090899"/>
    <n v="267.72468354430401"/>
    <s v="4 Descuentos (Despachadora Angela, Usuario desubicado y conduct) "/>
    <n v="128362.34179999999"/>
    <x v="1"/>
    <n v="13643.243200000001"/>
    <x v="696"/>
    <x v="0"/>
    <m/>
  </r>
  <r>
    <d v="2023-07-01T01:47:50"/>
    <x v="9"/>
    <n v="9"/>
    <s v="LOPEZ CASTRILLON ANDRES FELIPE"/>
    <x v="6"/>
    <x v="0"/>
    <n v="191"/>
    <n v="25.466666666666701"/>
    <n v="182.53955696202499"/>
    <m/>
    <n v="87519.7785"/>
    <x v="0"/>
    <n v="13643.243200000001"/>
    <x v="696"/>
    <x v="0"/>
    <m/>
  </r>
  <r>
    <d v="2023-07-01T01:47:50"/>
    <x v="9"/>
    <n v="10"/>
    <s v="PATIO MARIVEL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0"/>
    <x v="1"/>
    <n v="11"/>
    <s v="GUTIERREZ LONDOO MELKIN HERNEY"/>
    <x v="0"/>
    <x v="1"/>
    <n v="211"/>
    <n v="23.4444444444444"/>
    <n v="219.04746835443001"/>
    <s v="2 Descuento (Jefe de ruta y Usuario con movilidad reducida) "/>
    <n v="105023.73420000001"/>
    <x v="0"/>
    <n v="13643.243200000001"/>
    <x v="696"/>
    <x v="0"/>
    <m/>
  </r>
  <r>
    <d v="2023-07-01T01:47:50"/>
    <x v="1"/>
    <n v="14"/>
    <s v="CARVAJAL SALAZAR HECTOR MARINO"/>
    <x v="9"/>
    <x v="0"/>
    <n v="212"/>
    <n v="17.6666666666667"/>
    <n v="292.06329113924102"/>
    <m/>
    <n v="140031.64559999999"/>
    <x v="1"/>
    <n v="13643.243200000001"/>
    <x v="696"/>
    <x v="0"/>
    <m/>
  </r>
  <r>
    <d v="2023-07-01T01:47:51"/>
    <x v="1"/>
    <n v="15"/>
    <s v="LONDOO LOPERA DUVAN ANDRES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1"/>
    <x v="1"/>
    <n v="16"/>
    <s v="BARRANTES GALLEGO DANIEL CAMILO"/>
    <x v="3"/>
    <x v="0"/>
    <n v="239"/>
    <n v="23.9"/>
    <n v="243.38607594936701"/>
    <m/>
    <n v="116693.038"/>
    <x v="0"/>
    <n v="13643.243200000001"/>
    <x v="696"/>
    <x v="0"/>
    <m/>
  </r>
  <r>
    <d v="2023-07-01T01:47:51"/>
    <x v="1"/>
    <n v="17"/>
    <s v="ESPINOZA CHAVARRIA GUILLERMO LEON"/>
    <x v="6"/>
    <x v="0"/>
    <n v="200"/>
    <n v="25"/>
    <n v="194.708860759494"/>
    <m/>
    <n v="93354.430399999997"/>
    <x v="0"/>
    <n v="13643.243200000001"/>
    <x v="696"/>
    <x v="0"/>
    <m/>
  </r>
  <r>
    <d v="2023-07-01T01:47:52"/>
    <x v="1"/>
    <n v="19"/>
    <s v="BERMUDEZ HERNAN"/>
    <x v="0"/>
    <x v="0"/>
    <n v="174"/>
    <n v="19.3333333333333"/>
    <n v="219.04746835443001"/>
    <s v="1 Descuento (Despachador cristian) "/>
    <n v="105023.73420000001"/>
    <x v="0"/>
    <n v="13643.243200000001"/>
    <x v="696"/>
    <x v="0"/>
    <m/>
  </r>
  <r>
    <d v="2023-07-01T01:47:52"/>
    <x v="1"/>
    <n v="20"/>
    <s v="LONDOO CADAVID DAVID SANTIAGO"/>
    <x v="7"/>
    <x v="0"/>
    <n v="49"/>
    <n v="16.3333333333333"/>
    <n v="73.015822784810098"/>
    <m/>
    <n v="35007.911399999997"/>
    <x v="0"/>
    <n v="13643.243200000001"/>
    <x v="696"/>
    <x v="0"/>
    <m/>
  </r>
  <r>
    <d v="2023-07-01T01:47:52"/>
    <x v="1"/>
    <n v="21"/>
    <s v="MONSALVE OCAMPO EDISON GUSTAVO"/>
    <x v="3"/>
    <x v="0"/>
    <n v="208"/>
    <n v="20.8"/>
    <n v="243.38607594936701"/>
    <s v="2 Descuentos (Despachador fernando y Usuario desubicado) "/>
    <n v="116693.038"/>
    <x v="0"/>
    <n v="13643.243200000001"/>
    <x v="696"/>
    <x v="0"/>
    <m/>
  </r>
  <r>
    <d v="2023-07-01T01:47:52"/>
    <x v="1"/>
    <n v="22"/>
    <s v="QUIRAMA CASTAEDA JHON JADER"/>
    <x v="1"/>
    <x v="0"/>
    <n v="289"/>
    <n v="26.272727272727298"/>
    <n v="267.72468354430401"/>
    <s v="3 Descuentos (Propietarios) "/>
    <n v="128362.34179999999"/>
    <x v="1"/>
    <n v="13643.243200000001"/>
    <x v="696"/>
    <x v="0"/>
    <m/>
  </r>
  <r>
    <d v="2023-07-01T01:47:53"/>
    <x v="1"/>
    <n v="23"/>
    <s v="BERRIO DALIVIER"/>
    <x v="6"/>
    <x v="0"/>
    <n v="279"/>
    <n v="32.823529411764703"/>
    <n v="206.87816455696199"/>
    <m/>
    <n v="99189.082299999995"/>
    <x v="2"/>
    <n v="13643.243200000001"/>
    <x v="696"/>
    <x v="0"/>
    <m/>
  </r>
  <r>
    <d v="2023-07-01T01:47:53"/>
    <x v="1"/>
    <n v="24"/>
    <s v="TOBON HOLGUIN HERNEY DAVID"/>
    <x v="9"/>
    <x v="0"/>
    <n v="306"/>
    <n v="25.5"/>
    <n v="292.06329113924102"/>
    <s v="5 Descuentos (Despachadora Angela y cristian, conduct y Usuario desubicado) "/>
    <n v="140031.64559999999"/>
    <x v="0"/>
    <n v="13643.243200000001"/>
    <x v="696"/>
    <x v="0"/>
    <m/>
  </r>
  <r>
    <d v="2023-07-01T01:47:53"/>
    <x v="1"/>
    <n v="25"/>
    <s v="JIMENEZ HURTADO CARLOS ESTIVEN"/>
    <x v="3"/>
    <x v="0"/>
    <n v="297"/>
    <n v="29.7"/>
    <n v="243.38607594936701"/>
    <m/>
    <n v="116693.038"/>
    <x v="1"/>
    <n v="13643.243200000001"/>
    <x v="696"/>
    <x v="0"/>
    <m/>
  </r>
  <r>
    <d v="2023-07-01T01:47:53"/>
    <x v="1"/>
    <n v="26"/>
    <s v="FRANCO BRAVO JHOAN FERNANDO"/>
    <x v="1"/>
    <x v="0"/>
    <n v="254"/>
    <n v="23.090909090909101"/>
    <n v="267.72468354430401"/>
    <m/>
    <n v="128362.34179999999"/>
    <x v="0"/>
    <n v="13643.243200000001"/>
    <x v="696"/>
    <x v="0"/>
    <m/>
  </r>
  <r>
    <d v="2023-07-01T01:47:54"/>
    <x v="1"/>
    <n v="27"/>
    <s v="VERENZUELA MARTINEZ ALEXANDER"/>
    <x v="9"/>
    <x v="0"/>
    <n v="271"/>
    <n v="22.5833333333333"/>
    <n v="292.06329113924102"/>
    <s v="1 Descuento (Jefe de ruta) "/>
    <n v="140031.64559999999"/>
    <x v="0"/>
    <n v="13643.243200000001"/>
    <x v="696"/>
    <x v="0"/>
    <m/>
  </r>
  <r>
    <d v="2023-07-01T01:47:54"/>
    <x v="1"/>
    <n v="29"/>
    <s v="ORTEGA ARROYAVE JUAN PABLO"/>
    <x v="3"/>
    <x v="0"/>
    <n v="246"/>
    <n v="24.6"/>
    <n v="243.38607594936701"/>
    <m/>
    <n v="116693.038"/>
    <x v="0"/>
    <n v="13643.243200000001"/>
    <x v="696"/>
    <x v="0"/>
    <m/>
  </r>
  <r>
    <d v="2023-07-01T01:47:54"/>
    <x v="1"/>
    <n v="30"/>
    <s v="GONZALEZ PEREZ RAFAEL JOSE"/>
    <x v="0"/>
    <x v="3"/>
    <n v="208"/>
    <n v="23.1111111111111"/>
    <n v="219.04746835443001"/>
    <m/>
    <n v="105023.73420000001"/>
    <x v="0"/>
    <n v="13643.243200000001"/>
    <x v="696"/>
    <x v="0"/>
    <m/>
  </r>
  <r>
    <d v="2023-07-01T01:47:54"/>
    <x v="9"/>
    <n v="31"/>
    <s v="DURANGO PAEZ GILDARDO"/>
    <x v="14"/>
    <x v="3"/>
    <n v="28"/>
    <n v="56"/>
    <n v="12.1693037974684"/>
    <m/>
    <n v="5834.6518999999998"/>
    <x v="0"/>
    <n v="13643.243200000001"/>
    <x v="696"/>
    <x v="0"/>
    <m/>
  </r>
  <r>
    <d v="2023-07-01T01:47:55"/>
    <x v="9"/>
    <n v="32"/>
    <s v="JIMENEZ HERNANDEZ ESTEBAN CAMILO"/>
    <x v="0"/>
    <x v="3"/>
    <n v="225"/>
    <n v="25"/>
    <n v="219.04746835443001"/>
    <s v="3 Descuentos (Jefe de ruta y conducts) "/>
    <n v="105023.73420000001"/>
    <x v="0"/>
    <n v="13643.243200000001"/>
    <x v="696"/>
    <x v="0"/>
    <m/>
  </r>
  <r>
    <d v="2023-07-01T01:47:55"/>
    <x v="9"/>
    <n v="33"/>
    <s v="GARCES ANDRES FELIPE"/>
    <x v="6"/>
    <x v="1"/>
    <n v="206"/>
    <n v="25.75"/>
    <n v="194.708860759494"/>
    <s v="Se descuenta el viaje de 6 42 pm ya que abandona ruta sin Autorizacin "/>
    <n v="93354.430399999997"/>
    <x v="0"/>
    <n v="13643.243200000001"/>
    <x v="696"/>
    <x v="0"/>
    <m/>
  </r>
  <r>
    <d v="2023-07-01T01:47:55"/>
    <x v="9"/>
    <n v="34"/>
    <s v="MONTOYA OSPINA GILBERTO ANTONIO"/>
    <x v="6"/>
    <x v="3"/>
    <n v="205"/>
    <n v="25.625"/>
    <n v="194.708860759494"/>
    <m/>
    <n v="93354.430399999997"/>
    <x v="0"/>
    <n v="13643.243200000001"/>
    <x v="696"/>
    <x v="0"/>
    <m/>
  </r>
  <r>
    <d v="2023-07-01T01:47:55"/>
    <x v="9"/>
    <n v="35"/>
    <s v="USUGA LONDOO CAMILO ANDRES"/>
    <x v="0"/>
    <x v="0"/>
    <n v="272"/>
    <n v="30.2222222222222"/>
    <n v="219.04746835443001"/>
    <m/>
    <n v="105023.73420000001"/>
    <x v="1"/>
    <n v="13643.243200000001"/>
    <x v="696"/>
    <x v="0"/>
    <m/>
  </r>
  <r>
    <d v="2023-07-01T01:47:56"/>
    <x v="9"/>
    <n v="36"/>
    <s v="TABORDA ROJAS DIEGO ALEJANDRO"/>
    <x v="0"/>
    <x v="3"/>
    <n v="207"/>
    <n v="23"/>
    <n v="219.04746835443001"/>
    <s v="3 Descuentos (Propietarios y Conduct)"/>
    <n v="105023.73420000001"/>
    <x v="0"/>
    <n v="13643.243200000001"/>
    <x v="696"/>
    <x v="0"/>
    <m/>
  </r>
  <r>
    <d v="2023-07-01T01:47:56"/>
    <x v="9"/>
    <n v="37"/>
    <s v="PIEDRAHITA MADRID SANTIAGO"/>
    <x v="6"/>
    <x v="0"/>
    <n v="200"/>
    <n v="25"/>
    <n v="194.708860759494"/>
    <s v="15 Descuentos (Transbordo) "/>
    <n v="93354.430399999997"/>
    <x v="1"/>
    <n v="13643.243200000001"/>
    <x v="696"/>
    <x v="0"/>
    <m/>
  </r>
  <r>
    <d v="2023-07-01T01:47:56"/>
    <x v="9"/>
    <n v="38"/>
    <s v="BELTRAN JUAN SIMON"/>
    <x v="0"/>
    <x v="1"/>
    <n v="225"/>
    <n v="25"/>
    <n v="219.04746835443001"/>
    <s v="Se descuenta el viaje de 6 33 pm ya que abandona ruta sin Autorizacin "/>
    <n v="105023.73420000001"/>
    <x v="0"/>
    <n v="13643.243200000001"/>
    <x v="696"/>
    <x v="0"/>
    <m/>
  </r>
  <r>
    <d v="2023-07-01T01:47:56"/>
    <x v="9"/>
    <n v="39"/>
    <s v="TABORDA LEIDY"/>
    <x v="8"/>
    <x v="0"/>
    <n v="97"/>
    <n v="19.399999999999999"/>
    <n v="121.693037974684"/>
    <s v="4 Descuentos (Propietario, conduct, y despachador cristian) "/>
    <n v="58346.519"/>
    <x v="0"/>
    <n v="13643.243200000001"/>
    <x v="696"/>
    <x v="0"/>
    <m/>
  </r>
  <r>
    <d v="2023-07-01T01:47:57"/>
    <x v="9"/>
    <n v="40"/>
    <s v="HINCAPIE GALLEGO YEISON ANDRES"/>
    <x v="6"/>
    <x v="0"/>
    <n v="208"/>
    <n v="26"/>
    <n v="194.708860759494"/>
    <m/>
    <n v="93354.430399999997"/>
    <x v="0"/>
    <n v="13643.243200000001"/>
    <x v="696"/>
    <x v="0"/>
    <m/>
  </r>
  <r>
    <d v="2023-07-01T01:47:57"/>
    <x v="9"/>
    <n v="41"/>
    <s v="GARCIA DAVID WILSON ALBERTO"/>
    <x v="3"/>
    <x v="0"/>
    <n v="271"/>
    <n v="27.1"/>
    <n v="243.38607594936701"/>
    <m/>
    <n v="116693.038"/>
    <x v="1"/>
    <n v="13643.243200000001"/>
    <x v="696"/>
    <x v="0"/>
    <m/>
  </r>
  <r>
    <d v="2023-07-02T02:29:41"/>
    <x v="1"/>
    <n v="1"/>
    <s v="ALFONSO OZUNA JORGE"/>
    <x v="0"/>
    <x v="0"/>
    <n v="169"/>
    <n v="18.7777777777778"/>
    <n v="221.521663778163"/>
    <m/>
    <n v="106260.8319"/>
    <x v="0"/>
    <n v="14277.7778"/>
    <x v="697"/>
    <x v="0"/>
    <m/>
  </r>
  <r>
    <d v="2023-07-02T02:29:41"/>
    <x v="1"/>
    <n v="2"/>
    <s v="GRAJALES JORGE HERNAN"/>
    <x v="6"/>
    <x v="0"/>
    <n v="161"/>
    <n v="20.125"/>
    <n v="196.90814558058901"/>
    <m/>
    <n v="94454.072799999994"/>
    <x v="1"/>
    <n v="14277.7778"/>
    <x v="697"/>
    <x v="0"/>
    <m/>
  </r>
  <r>
    <d v="2023-07-02T02:29:42"/>
    <x v="1"/>
    <n v="3"/>
    <s v="CANO JIMENEZ ESNEIDER"/>
    <x v="0"/>
    <x v="0"/>
    <n v="231"/>
    <n v="25.6666666666667"/>
    <n v="221.521663778163"/>
    <s v="1 Descuento (Despachador cristian) "/>
    <n v="106260.8319"/>
    <x v="0"/>
    <n v="14277.7778"/>
    <x v="697"/>
    <x v="0"/>
    <m/>
  </r>
  <r>
    <d v="2023-07-02T02:29:42"/>
    <x v="1"/>
    <n v="5"/>
    <s v="BERRIO POSADA ANGELA"/>
    <x v="0"/>
    <x v="0"/>
    <n v="192"/>
    <n v="21.3333333333333"/>
    <n v="221.521663778163"/>
    <m/>
    <n v="106260.8319"/>
    <x v="1"/>
    <n v="14277.7778"/>
    <x v="697"/>
    <x v="0"/>
    <m/>
  </r>
  <r>
    <d v="2023-07-02T02:29:42"/>
    <x v="1"/>
    <n v="6"/>
    <s v="CASTAEDA CARLOS ALFREDO"/>
    <x v="3"/>
    <x v="0"/>
    <n v="250"/>
    <n v="25"/>
    <n v="246.135181975737"/>
    <m/>
    <n v="118067.591"/>
    <x v="0"/>
    <n v="14277.7778"/>
    <x v="697"/>
    <x v="0"/>
    <m/>
  </r>
  <r>
    <d v="2023-07-02T02:29:42"/>
    <x v="1"/>
    <n v="7"/>
    <s v="PEREZ BERNARDO ANTONIO"/>
    <x v="6"/>
    <x v="0"/>
    <n v="206"/>
    <n v="25.75"/>
    <n v="196.90814558058901"/>
    <m/>
    <n v="94454.072799999994"/>
    <x v="1"/>
    <n v="14277.7778"/>
    <x v="697"/>
    <x v="0"/>
    <m/>
  </r>
  <r>
    <d v="2023-07-02T02:29:43"/>
    <x v="1"/>
    <n v="8"/>
    <s v="VACA FIERRO ROBINSON"/>
    <x v="0"/>
    <x v="0"/>
    <n v="218"/>
    <n v="24.2222222222222"/>
    <n v="221.521663778163"/>
    <m/>
    <n v="106260.8319"/>
    <x v="1"/>
    <n v="14277.7778"/>
    <x v="697"/>
    <x v="0"/>
    <m/>
  </r>
  <r>
    <d v="2023-07-02T02:29:43"/>
    <x v="1"/>
    <n v="9"/>
    <s v="LOPEZ CASTRILLON ANDRES FELIPE"/>
    <x v="6"/>
    <x v="0"/>
    <n v="184"/>
    <n v="23"/>
    <n v="196.90814558058901"/>
    <m/>
    <n v="94454.072799999994"/>
    <x v="0"/>
    <n v="14277.7778"/>
    <x v="697"/>
    <x v="0"/>
    <m/>
  </r>
  <r>
    <d v="2023-07-02T02:29:43"/>
    <x v="1"/>
    <n v="10"/>
    <s v="PATIO MARIVEL"/>
    <x v="4"/>
    <x v="0"/>
    <n v="176"/>
    <n v="25.1428571428571"/>
    <n v="172.29462738301601"/>
    <m/>
    <n v="82647.313699999999"/>
    <x v="0"/>
    <n v="14277.7778"/>
    <x v="697"/>
    <x v="0"/>
    <m/>
  </r>
  <r>
    <d v="2023-07-02T02:29:44"/>
    <x v="9"/>
    <n v="11"/>
    <s v="GUTIERREZ LONDOO MELKIN HERNEY"/>
    <x v="0"/>
    <x v="0"/>
    <n v="226"/>
    <n v="25.1111111111111"/>
    <n v="221.521663778163"/>
    <s v="2 Descuentos (conduct y propietario) "/>
    <n v="106260.8319"/>
    <x v="0"/>
    <n v="14277.7778"/>
    <x v="697"/>
    <x v="0"/>
    <m/>
  </r>
  <r>
    <d v="2023-07-02T02:29:44"/>
    <x v="9"/>
    <n v="14"/>
    <s v="JIMENEZ JIMENEZ OMAR DAVID"/>
    <x v="3"/>
    <x v="0"/>
    <n v="213"/>
    <n v="21.3"/>
    <n v="246.135181975737"/>
    <m/>
    <n v="118067.591"/>
    <x v="1"/>
    <n v="14277.7778"/>
    <x v="697"/>
    <x v="0"/>
    <m/>
  </r>
  <r>
    <d v="2023-07-02T02:29:44"/>
    <x v="9"/>
    <n v="15"/>
    <s v="LONDOO LOPERA DUVAN ANDRES"/>
    <x v="0"/>
    <x v="0"/>
    <n v="279"/>
    <n v="31"/>
    <n v="221.521663778163"/>
    <s v="1 Descuento (Transbordo) "/>
    <n v="106260.8319"/>
    <x v="0"/>
    <n v="14277.7778"/>
    <x v="697"/>
    <x v="0"/>
    <m/>
  </r>
  <r>
    <d v="2023-07-02T02:29:44"/>
    <x v="9"/>
    <n v="16"/>
    <s v="BARRANTES GALLEGO DANIEL CAMILO"/>
    <x v="6"/>
    <x v="0"/>
    <n v="168"/>
    <n v="21"/>
    <n v="196.90814558058901"/>
    <m/>
    <n v="94454.072799999994"/>
    <x v="0"/>
    <n v="14277.7778"/>
    <x v="697"/>
    <x v="0"/>
    <m/>
  </r>
  <r>
    <d v="2023-07-02T02:29:45"/>
    <x v="9"/>
    <n v="17"/>
    <s v="ESPINOZA CHAVARRIA GUILLERMO LEON"/>
    <x v="7"/>
    <x v="0"/>
    <n v="66"/>
    <n v="22"/>
    <n v="73.840554592721006"/>
    <m/>
    <n v="35420.277300000002"/>
    <x v="0"/>
    <n v="14277.7778"/>
    <x v="697"/>
    <x v="0"/>
    <m/>
  </r>
  <r>
    <d v="2023-07-02T02:29:45"/>
    <x v="9"/>
    <n v="18"/>
    <s v="RENDON VIANA HUMBERTO DE JESUS"/>
    <x v="0"/>
    <x v="0"/>
    <n v="187"/>
    <n v="20.7777777777778"/>
    <n v="221.521663778163"/>
    <m/>
    <n v="106260.8319"/>
    <x v="0"/>
    <n v="14277.7778"/>
    <x v="697"/>
    <x v="0"/>
    <m/>
  </r>
  <r>
    <d v="2023-07-02T02:29:45"/>
    <x v="9"/>
    <n v="20"/>
    <s v="LONDOO CADAVID DAVID SANTIAGO"/>
    <x v="2"/>
    <x v="0"/>
    <n v="164"/>
    <n v="25.230769230769202"/>
    <n v="159.98786828422899"/>
    <m/>
    <n v="76743.934099999999"/>
    <x v="0"/>
    <n v="14277.7778"/>
    <x v="697"/>
    <x v="0"/>
    <m/>
  </r>
  <r>
    <d v="2023-07-02T02:29:45"/>
    <x v="9"/>
    <n v="21"/>
    <s v="MONSALVE OCAMPO EDISON GUSTAVO"/>
    <x v="4"/>
    <x v="3"/>
    <n v="142"/>
    <n v="20.285714285714299"/>
    <n v="172.29462738301601"/>
    <s v="1 Descuento (Conduct) "/>
    <n v="82647.313699999999"/>
    <x v="0"/>
    <n v="14277.7778"/>
    <x v="697"/>
    <x v="0"/>
    <m/>
  </r>
  <r>
    <d v="2023-07-02T02:29:46"/>
    <x v="9"/>
    <n v="22"/>
    <s v="QUIRAMA CASTAEDA JHON JADER"/>
    <x v="3"/>
    <x v="0"/>
    <n v="252"/>
    <n v="25.2"/>
    <n v="246.135181975737"/>
    <s v="3 Descuentos (Jefe de ruta y conduct) "/>
    <n v="118067.591"/>
    <x v="1"/>
    <n v="14277.7778"/>
    <x v="697"/>
    <x v="0"/>
    <m/>
  </r>
  <r>
    <d v="2023-07-02T02:29:46"/>
    <x v="9"/>
    <n v="23"/>
    <s v="HINCAPIE GALLEGO YEISON ANDRES"/>
    <x v="11"/>
    <x v="0"/>
    <n v="77"/>
    <n v="38.5"/>
    <n v="49.227036395147302"/>
    <m/>
    <n v="23613.518199999999"/>
    <x v="2"/>
    <n v="14277.7778"/>
    <x v="697"/>
    <x v="0"/>
    <m/>
  </r>
  <r>
    <d v="2023-07-02T02:29:46"/>
    <x v="9"/>
    <n v="24"/>
    <s v="TOBON HOLGUIN HERNEY DAVID"/>
    <x v="3"/>
    <x v="0"/>
    <n v="261"/>
    <n v="26.1"/>
    <n v="246.135181975737"/>
    <m/>
    <n v="118067.591"/>
    <x v="0"/>
    <n v="14277.7778"/>
    <x v="697"/>
    <x v="0"/>
    <m/>
  </r>
  <r>
    <d v="2023-07-02T02:29:46"/>
    <x v="9"/>
    <n v="26"/>
    <s v="FRANCO BRAVO JHOAN FERNANDO"/>
    <x v="8"/>
    <x v="0"/>
    <n v="118"/>
    <n v="23.6"/>
    <n v="123.067590987868"/>
    <m/>
    <n v="59033.7955"/>
    <x v="0"/>
    <n v="14277.7778"/>
    <x v="697"/>
    <x v="0"/>
    <m/>
  </r>
  <r>
    <d v="2023-07-02T02:29:47"/>
    <x v="9"/>
    <n v="27"/>
    <s v="VERENZUELA MARTINEZ ALEXANDER"/>
    <x v="10"/>
    <x v="0"/>
    <n v="96"/>
    <n v="24"/>
    <n v="98.454072790294603"/>
    <m/>
    <n v="47227.036399999997"/>
    <x v="0"/>
    <n v="14277.7778"/>
    <x v="697"/>
    <x v="0"/>
    <m/>
  </r>
  <r>
    <d v="2023-07-02T02:29:47"/>
    <x v="9"/>
    <n v="28"/>
    <s v="RIVERA ANGEL"/>
    <x v="1"/>
    <x v="0"/>
    <n v="295"/>
    <n v="26.818181818181799"/>
    <n v="270.74870017331"/>
    <m/>
    <n v="129874.3501"/>
    <x v="0"/>
    <n v="14277.7778"/>
    <x v="697"/>
    <x v="0"/>
    <m/>
  </r>
  <r>
    <d v="2023-07-02T02:29:47"/>
    <x v="9"/>
    <n v="29"/>
    <s v="ORTEGA ARROYAVE JUAN PABLO"/>
    <x v="6"/>
    <x v="0"/>
    <n v="234"/>
    <n v="29.25"/>
    <n v="196.90814558058901"/>
    <s v="1 Descuento (Despachador fernando)"/>
    <n v="94454.072799999994"/>
    <x v="0"/>
    <n v="14277.7778"/>
    <x v="697"/>
    <x v="0"/>
    <m/>
  </r>
  <r>
    <d v="2023-07-02T02:29:47"/>
    <x v="9"/>
    <n v="30"/>
    <s v="GONZALEZ PEREZ RAFAEL JOSE"/>
    <x v="0"/>
    <x v="3"/>
    <n v="224"/>
    <n v="24.8888888888889"/>
    <n v="221.521663778163"/>
    <m/>
    <n v="106260.8319"/>
    <x v="0"/>
    <n v="14277.7778"/>
    <x v="697"/>
    <x v="0"/>
    <m/>
  </r>
  <r>
    <d v="2023-07-02T02:29:48"/>
    <x v="1"/>
    <n v="31"/>
    <s v="DURANGO PAEZ GILDARDO"/>
    <x v="0"/>
    <x v="0"/>
    <n v="241"/>
    <n v="26.7777777777778"/>
    <n v="221.521663778163"/>
    <s v="3 Descuentos  (Conduct y usuario con movilidad reducida) "/>
    <n v="106260.8319"/>
    <x v="0"/>
    <n v="14277.7778"/>
    <x v="697"/>
    <x v="0"/>
    <m/>
  </r>
  <r>
    <d v="2023-07-02T02:29:48"/>
    <x v="1"/>
    <n v="32"/>
    <s v="JIMENEZ HERNANDEZ ESTEBAN CAMILO"/>
    <x v="0"/>
    <x v="0"/>
    <n v="208"/>
    <n v="23.1111111111111"/>
    <n v="221.521663778163"/>
    <s v="3 Descuentos (Propietario, Conduct y jefe de ruta) "/>
    <n v="106260.8319"/>
    <x v="0"/>
    <n v="14277.7778"/>
    <x v="697"/>
    <x v="0"/>
    <m/>
  </r>
  <r>
    <d v="2023-07-02T02:29:48"/>
    <x v="1"/>
    <n v="33"/>
    <s v="GARCES ANDRES FELIPE"/>
    <x v="6"/>
    <x v="0"/>
    <n v="175"/>
    <n v="21.875"/>
    <n v="196.90814558058901"/>
    <m/>
    <n v="94454.072799999994"/>
    <x v="0"/>
    <n v="14277.7778"/>
    <x v="697"/>
    <x v="0"/>
    <m/>
  </r>
  <r>
    <d v="2023-07-02T02:29:49"/>
    <x v="1"/>
    <n v="34"/>
    <s v="MONTOYA OSPINA GILBERTO ANTONIO"/>
    <x v="0"/>
    <x v="3"/>
    <n v="245"/>
    <n v="27.2222222222222"/>
    <n v="221.521663778163"/>
    <m/>
    <n v="106260.8319"/>
    <x v="0"/>
    <n v="14277.7778"/>
    <x v="697"/>
    <x v="0"/>
    <m/>
  </r>
  <r>
    <d v="2023-07-02T02:29:49"/>
    <x v="1"/>
    <n v="35"/>
    <s v="USUGA LONDOO CAMILO ANDRES"/>
    <x v="4"/>
    <x v="0"/>
    <n v="170"/>
    <n v="24.285714285714299"/>
    <n v="172.29462738301601"/>
    <s v="2 Descuentos (Jefe de ruta y conduct)"/>
    <n v="82647.313699999999"/>
    <x v="1"/>
    <n v="14277.7778"/>
    <x v="697"/>
    <x v="0"/>
    <m/>
  </r>
  <r>
    <d v="2023-07-02T02:29:49"/>
    <x v="1"/>
    <n v="36"/>
    <s v="TABORDA ROJAS DIEGO ALEJANDRO"/>
    <x v="0"/>
    <x v="0"/>
    <n v="177"/>
    <n v="19.6666666666667"/>
    <n v="221.521663778163"/>
    <m/>
    <n v="106260.8319"/>
    <x v="0"/>
    <n v="14277.7778"/>
    <x v="697"/>
    <x v="0"/>
    <m/>
  </r>
  <r>
    <d v="2023-07-02T02:29:49"/>
    <x v="1"/>
    <n v="37"/>
    <s v="PIEDRAHITA MADRID SANTIAGO"/>
    <x v="2"/>
    <x v="3"/>
    <n v="197"/>
    <n v="32.8333333333333"/>
    <n v="147.68110918544201"/>
    <m/>
    <n v="70840.554600000003"/>
    <x v="1"/>
    <n v="14277.7778"/>
    <x v="697"/>
    <x v="0"/>
    <m/>
  </r>
  <r>
    <d v="2023-07-02T02:29:50"/>
    <x v="1"/>
    <n v="38"/>
    <s v="BELTRAN JUAN SIMON"/>
    <x v="0"/>
    <x v="3"/>
    <n v="214"/>
    <n v="23.7777777777778"/>
    <n v="221.521663778163"/>
    <s v="1 Descuento (Despachador cristian) "/>
    <n v="106260.8319"/>
    <x v="0"/>
    <n v="14277.7778"/>
    <x v="697"/>
    <x v="0"/>
    <m/>
  </r>
  <r>
    <d v="2023-07-02T02:29:50"/>
    <x v="1"/>
    <n v="39"/>
    <s v="TABORDA LEIDY"/>
    <x v="8"/>
    <x v="0"/>
    <n v="142"/>
    <n v="28.4"/>
    <n v="123.067590987868"/>
    <m/>
    <n v="59033.7955"/>
    <x v="0"/>
    <n v="14277.7778"/>
    <x v="697"/>
    <x v="0"/>
    <m/>
  </r>
  <r>
    <d v="2023-07-02T02:29:50"/>
    <x v="1"/>
    <n v="40"/>
    <s v="OCAMPO OCAMPO ANTONIO JOSE"/>
    <x v="3"/>
    <x v="0"/>
    <n v="268"/>
    <n v="26.8"/>
    <n v="246.135181975737"/>
    <m/>
    <n v="118067.591"/>
    <x v="0"/>
    <n v="14277.7778"/>
    <x v="697"/>
    <x v="0"/>
    <m/>
  </r>
  <r>
    <d v="2023-07-02T02:29:50"/>
    <x v="1"/>
    <n v="41"/>
    <s v="GARCIA DAVID WILSON ALBERTO"/>
    <x v="3"/>
    <x v="3"/>
    <n v="275"/>
    <n v="27.5"/>
    <n v="246.135181975737"/>
    <s v="2 Descuentos (conduct y propietario) "/>
    <n v="118067.591"/>
    <x v="1"/>
    <n v="14277.7778"/>
    <x v="697"/>
    <x v="0"/>
    <m/>
  </r>
  <r>
    <d v="2023-07-03T00:12:06"/>
    <x v="12"/>
    <n v="3"/>
    <s v="FRANCO BRAVO JHOAN FERNANDO"/>
    <x v="4"/>
    <x v="0"/>
    <n v="170"/>
    <n v="24.285714285714299"/>
    <n v="161.58947368421099"/>
    <m/>
    <n v="77294.736799999999"/>
    <x v="0"/>
    <n v="17195.238099999999"/>
    <x v="698"/>
    <x v="0"/>
    <m/>
  </r>
  <r>
    <d v="2023-07-03T00:12:06"/>
    <x v="12"/>
    <n v="8"/>
    <s v="VACA FIERRO ROBINSON"/>
    <x v="2"/>
    <x v="0"/>
    <n v="89"/>
    <n v="14.8333333333333"/>
    <n v="138.505263157895"/>
    <m/>
    <n v="66252.631599999993"/>
    <x v="1"/>
    <n v="17195.238099999999"/>
    <x v="698"/>
    <x v="0"/>
    <m/>
  </r>
  <r>
    <d v="2023-07-03T00:12:06"/>
    <x v="12"/>
    <n v="9"/>
    <s v="LOPEZ CASTRILLON ANDRES FELIPE"/>
    <x v="11"/>
    <x v="3"/>
    <n v="58"/>
    <n v="23.2"/>
    <n v="57.710526315789501"/>
    <m/>
    <n v="27605.263200000001"/>
    <x v="0"/>
    <n v="17195.238099999999"/>
    <x v="698"/>
    <x v="0"/>
    <m/>
  </r>
  <r>
    <d v="2023-07-03T00:12:07"/>
    <x v="12"/>
    <n v="15"/>
    <s v="LONDOO LOPERA DUVAN ANDRES"/>
    <x v="0"/>
    <x v="0"/>
    <n v="221"/>
    <n v="24.5555555555556"/>
    <n v="207.75789473684199"/>
    <m/>
    <n v="99378.947400000005"/>
    <x v="0"/>
    <n v="17195.238099999999"/>
    <x v="698"/>
    <x v="0"/>
    <m/>
  </r>
  <r>
    <d v="2023-07-03T00:12:07"/>
    <x v="12"/>
    <n v="16"/>
    <s v="HURTADO MADRID JUAN ESTEBAN"/>
    <x v="0"/>
    <x v="0"/>
    <n v="212"/>
    <n v="23.5555555555556"/>
    <n v="207.75789473684199"/>
    <m/>
    <n v="99378.947400000005"/>
    <x v="0"/>
    <n v="17195.238099999999"/>
    <x v="698"/>
    <x v="0"/>
    <m/>
  </r>
  <r>
    <d v="2023-07-03T00:12:07"/>
    <x v="12"/>
    <n v="21"/>
    <s v="MONSALVE OCAMPO EDISON GUSTAVO"/>
    <x v="3"/>
    <x v="3"/>
    <n v="214"/>
    <n v="21.4"/>
    <n v="230.842105263158"/>
    <m/>
    <n v="110421.0526"/>
    <x v="0"/>
    <n v="17195.238099999999"/>
    <x v="698"/>
    <x v="0"/>
    <m/>
  </r>
  <r>
    <d v="2023-07-03T00:12:07"/>
    <x v="12"/>
    <n v="22"/>
    <s v="QUIRAMA CASTAEDA JHON JADER"/>
    <x v="3"/>
    <x v="3"/>
    <n v="249"/>
    <n v="24.9"/>
    <n v="230.842105263158"/>
    <s v="1 Descuento (Conduct) "/>
    <n v="110421.0526"/>
    <x v="1"/>
    <n v="17195.238099999999"/>
    <x v="698"/>
    <x v="0"/>
    <m/>
  </r>
  <r>
    <d v="2023-07-03T00:12:08"/>
    <x v="12"/>
    <n v="24"/>
    <s v="TOBON HOLGUIN HERNEY DAVID"/>
    <x v="1"/>
    <x v="0"/>
    <n v="245"/>
    <n v="22.272727272727298"/>
    <n v="253.92631578947399"/>
    <m/>
    <n v="121463.15790000001"/>
    <x v="0"/>
    <n v="17195.238099999999"/>
    <x v="698"/>
    <x v="0"/>
    <m/>
  </r>
  <r>
    <d v="2023-07-03T00:12:08"/>
    <x v="12"/>
    <n v="28"/>
    <s v="RIVERA ANGEL"/>
    <x v="0"/>
    <x v="0"/>
    <n v="213"/>
    <n v="23.6666666666667"/>
    <n v="207.75789473684199"/>
    <m/>
    <n v="99378.947400000005"/>
    <x v="0"/>
    <n v="17195.238099999999"/>
    <x v="698"/>
    <x v="0"/>
    <m/>
  </r>
  <r>
    <d v="2023-07-03T00:12:08"/>
    <x v="12"/>
    <n v="29"/>
    <s v="VERENZUELA MARTINEZ ALEXANDER"/>
    <x v="6"/>
    <x v="0"/>
    <n v="182"/>
    <n v="22.75"/>
    <n v="184.67368421052601"/>
    <m/>
    <n v="88336.842099999994"/>
    <x v="0"/>
    <n v="17195.238099999999"/>
    <x v="698"/>
    <x v="0"/>
    <m/>
  </r>
  <r>
    <d v="2023-07-03T00:12:09"/>
    <x v="12"/>
    <n v="30"/>
    <s v="GONZALEZ PEREZ RAFAEL JOSE"/>
    <x v="0"/>
    <x v="0"/>
    <n v="233"/>
    <n v="25.8888888888889"/>
    <n v="207.75789473684199"/>
    <m/>
    <n v="99378.947400000005"/>
    <x v="0"/>
    <n v="17195.238099999999"/>
    <x v="698"/>
    <x v="0"/>
    <m/>
  </r>
  <r>
    <d v="2023-07-03T00:12:09"/>
    <x v="12"/>
    <n v="31"/>
    <s v="DURANGO PAEZ GILDARDO"/>
    <x v="2"/>
    <x v="0"/>
    <n v="137"/>
    <n v="21.076923076923102"/>
    <n v="150.04736842105299"/>
    <m/>
    <n v="71773.684200000003"/>
    <x v="0"/>
    <n v="17195.238099999999"/>
    <x v="698"/>
    <x v="0"/>
    <m/>
  </r>
  <r>
    <d v="2023-07-03T00:12:10"/>
    <x v="12"/>
    <n v="32"/>
    <s v="JIMENEZ HERNANDEZ ESTEBAN CAMILO"/>
    <x v="0"/>
    <x v="0"/>
    <n v="260"/>
    <n v="28.8888888888889"/>
    <n v="207.75789473684199"/>
    <m/>
    <n v="99378.947400000005"/>
    <x v="0"/>
    <n v="17195.238099999999"/>
    <x v="698"/>
    <x v="0"/>
    <m/>
  </r>
  <r>
    <d v="2023-07-03T00:12:10"/>
    <x v="12"/>
    <n v="33"/>
    <s v="GARCES ANDRES FELIPE"/>
    <x v="0"/>
    <x v="0"/>
    <n v="182"/>
    <n v="20.2222222222222"/>
    <n v="207.75789473684199"/>
    <m/>
    <n v="99378.947400000005"/>
    <x v="0"/>
    <n v="17195.238099999999"/>
    <x v="698"/>
    <x v="0"/>
    <m/>
  </r>
  <r>
    <d v="2023-07-03T00:12:11"/>
    <x v="12"/>
    <n v="34"/>
    <s v="MONTOYA OSPINA GILBERTO ANTONIO"/>
    <x v="1"/>
    <x v="0"/>
    <n v="262"/>
    <n v="23.818181818181799"/>
    <n v="253.92631578947399"/>
    <m/>
    <n v="121463.15790000001"/>
    <x v="0"/>
    <n v="17195.238099999999"/>
    <x v="698"/>
    <x v="0"/>
    <m/>
  </r>
  <r>
    <d v="2023-07-03T00:12:11"/>
    <x v="12"/>
    <n v="35"/>
    <s v="USUGA LONDOO CAMILO ANDRES"/>
    <x v="0"/>
    <x v="0"/>
    <n v="190"/>
    <n v="21.1111111111111"/>
    <n v="207.75789473684199"/>
    <m/>
    <n v="99378.947400000005"/>
    <x v="1"/>
    <n v="17195.238099999999"/>
    <x v="698"/>
    <x v="0"/>
    <m/>
  </r>
  <r>
    <d v="2023-07-03T00:12:12"/>
    <x v="12"/>
    <n v="36"/>
    <s v="BARRANTES GALLEGO DANIEL CAMILO"/>
    <x v="1"/>
    <x v="0"/>
    <n v="244"/>
    <n v="22.181818181818201"/>
    <n v="253.92631578947399"/>
    <s v="2 Descuentos (Conducts) "/>
    <n v="121463.15790000001"/>
    <x v="0"/>
    <n v="17195.238099999999"/>
    <x v="698"/>
    <x v="0"/>
    <m/>
  </r>
  <r>
    <d v="2023-07-03T00:12:12"/>
    <x v="12"/>
    <n v="38"/>
    <s v="BELTRAN JUAN SIMON"/>
    <x v="3"/>
    <x v="3"/>
    <n v="247"/>
    <n v="24.7"/>
    <n v="230.842105263158"/>
    <m/>
    <n v="110421.0526"/>
    <x v="0"/>
    <n v="17195.238099999999"/>
    <x v="698"/>
    <x v="0"/>
    <m/>
  </r>
  <r>
    <d v="2023-07-03T00:12:13"/>
    <x v="12"/>
    <n v="39"/>
    <s v="ORTEGA ARROYAVE JUAN PABLO"/>
    <x v="1"/>
    <x v="0"/>
    <n v="238"/>
    <n v="21.636363636363601"/>
    <n v="253.92631578947399"/>
    <s v="2 Descuentos (Despachador fernando y conduct) "/>
    <n v="121463.15790000001"/>
    <x v="0"/>
    <n v="17195.238099999999"/>
    <x v="698"/>
    <x v="0"/>
    <m/>
  </r>
  <r>
    <d v="2023-07-03T00:12:13"/>
    <x v="12"/>
    <n v="40"/>
    <s v="OCAMPO OCAMPO ANTONIO JOSE"/>
    <x v="9"/>
    <x v="3"/>
    <n v="293"/>
    <n v="24.4166666666667"/>
    <n v="277.01052631578898"/>
    <m/>
    <n v="132505.26319999999"/>
    <x v="0"/>
    <n v="17195.238099999999"/>
    <x v="698"/>
    <x v="0"/>
    <m/>
  </r>
  <r>
    <d v="2023-07-03T00:12:13"/>
    <x v="12"/>
    <n v="41"/>
    <s v="GARCIA DAVID WILSON ALBERTO"/>
    <x v="1"/>
    <x v="3"/>
    <n v="247"/>
    <n v="22.454545454545499"/>
    <n v="253.92631578947399"/>
    <s v="1 Descuento (Conduct) "/>
    <n v="121463.15790000001"/>
    <x v="1"/>
    <n v="17195.238099999999"/>
    <x v="698"/>
    <x v="0"/>
    <m/>
  </r>
  <r>
    <d v="2023-07-04T00:13:01"/>
    <x v="12"/>
    <n v="1"/>
    <s v="ALFONSO OZUNA JORGE"/>
    <x v="1"/>
    <x v="0"/>
    <n v="239"/>
    <n v="21.727272727272702"/>
    <n v="224.26249999999999"/>
    <m/>
    <n v="106631.25"/>
    <x v="0"/>
    <n v="13281.25"/>
    <x v="699"/>
    <x v="0"/>
    <m/>
  </r>
  <r>
    <d v="2023-07-04T00:13:02"/>
    <x v="12"/>
    <n v="2"/>
    <s v="GRAJALES JORGE HERNAN"/>
    <x v="0"/>
    <x v="0"/>
    <n v="147"/>
    <n v="16.3333333333333"/>
    <n v="183.48750000000001"/>
    <m/>
    <n v="87243.75"/>
    <x v="1"/>
    <n v="13281.25"/>
    <x v="699"/>
    <x v="0"/>
    <m/>
  </r>
  <r>
    <d v="2023-07-04T00:13:02"/>
    <x v="12"/>
    <n v="3"/>
    <s v="CANO JIMENEZ ESNEIDER"/>
    <x v="1"/>
    <x v="0"/>
    <n v="201"/>
    <n v="18.272727272727298"/>
    <n v="224.26249999999999"/>
    <m/>
    <n v="106631.25"/>
    <x v="0"/>
    <n v="13281.25"/>
    <x v="699"/>
    <x v="0"/>
    <m/>
  </r>
  <r>
    <d v="2023-07-04T00:13:03"/>
    <x v="12"/>
    <n v="6"/>
    <s v="CASTAEDA CARLOS ALFREDO"/>
    <x v="9"/>
    <x v="0"/>
    <n v="210"/>
    <n v="17.5"/>
    <n v="244.65"/>
    <s v="2 Descuentos (Conduct y Jefe de ruta) "/>
    <n v="116325"/>
    <x v="0"/>
    <n v="13281.25"/>
    <x v="699"/>
    <x v="0"/>
    <m/>
  </r>
  <r>
    <d v="2023-07-04T00:13:04"/>
    <x v="12"/>
    <n v="7"/>
    <s v="PEREZ BERNARDO ANTONIO"/>
    <x v="3"/>
    <x v="0"/>
    <n v="207"/>
    <n v="20.7"/>
    <n v="203.875"/>
    <m/>
    <n v="96937.5"/>
    <x v="1"/>
    <n v="13281.25"/>
    <x v="699"/>
    <x v="0"/>
    <m/>
  </r>
  <r>
    <d v="2023-07-04T00:13:04"/>
    <x v="12"/>
    <n v="8"/>
    <s v="VACA FIERRO ROBINSON"/>
    <x v="1"/>
    <x v="0"/>
    <n v="225"/>
    <n v="20.454545454545499"/>
    <n v="224.26249999999999"/>
    <s v="2 Descuentos (Transbordo y Usuario desubicado) "/>
    <n v="106631.25"/>
    <x v="1"/>
    <n v="13281.25"/>
    <x v="699"/>
    <x v="0"/>
    <m/>
  </r>
  <r>
    <d v="2023-07-04T00:13:05"/>
    <x v="12"/>
    <n v="14"/>
    <s v="JIMENEZ JIMENEZ OMAR DAVID"/>
    <x v="1"/>
    <x v="1"/>
    <n v="272"/>
    <n v="24.727272727272702"/>
    <n v="224.26249999999999"/>
    <m/>
    <n v="106631.25"/>
    <x v="1"/>
    <n v="13281.25"/>
    <x v="699"/>
    <x v="0"/>
    <m/>
  </r>
  <r>
    <d v="2023-07-04T00:13:05"/>
    <x v="12"/>
    <n v="15"/>
    <s v="LOPERA AGUDELO LUIS FRANCISCO"/>
    <x v="3"/>
    <x v="0"/>
    <n v="171"/>
    <n v="17.100000000000001"/>
    <n v="203.875"/>
    <m/>
    <n v="96937.5"/>
    <x v="0"/>
    <n v="13281.25"/>
    <x v="699"/>
    <x v="0"/>
    <m/>
  </r>
  <r>
    <d v="2023-07-04T00:13:06"/>
    <x v="12"/>
    <n v="16"/>
    <s v="HURTADO MADRID JUAN ESTEBAN"/>
    <x v="3"/>
    <x v="0"/>
    <n v="210"/>
    <n v="21"/>
    <n v="203.875"/>
    <m/>
    <n v="96937.5"/>
    <x v="0"/>
    <n v="13281.25"/>
    <x v="699"/>
    <x v="0"/>
    <m/>
  </r>
  <r>
    <d v="2023-07-04T00:13:06"/>
    <x v="12"/>
    <n v="17"/>
    <s v="FRANCO BRAVO JHOAN FERNANDO"/>
    <x v="3"/>
    <x v="0"/>
    <n v="194"/>
    <n v="19.399999999999999"/>
    <n v="203.875"/>
    <m/>
    <n v="96937.5"/>
    <x v="0"/>
    <n v="13281.25"/>
    <x v="699"/>
    <x v="0"/>
    <m/>
  </r>
  <r>
    <d v="2023-07-04T00:13:07"/>
    <x v="12"/>
    <n v="20"/>
    <s v="LONDOO CADAVID DAVID SANTIAGO"/>
    <x v="3"/>
    <x v="0"/>
    <n v="210"/>
    <n v="21"/>
    <n v="203.875"/>
    <m/>
    <n v="96937.5"/>
    <x v="0"/>
    <n v="13281.25"/>
    <x v="699"/>
    <x v="0"/>
    <m/>
  </r>
  <r>
    <d v="2023-07-04T00:13:07"/>
    <x v="12"/>
    <n v="32"/>
    <s v="LOPEZ CASTRILLON ANDRES FELIPE"/>
    <x v="1"/>
    <x v="0"/>
    <n v="231"/>
    <n v="21"/>
    <n v="224.26249999999999"/>
    <m/>
    <n v="106631.25"/>
    <x v="0"/>
    <n v="13281.25"/>
    <x v="699"/>
    <x v="0"/>
    <m/>
  </r>
  <r>
    <d v="2023-07-04T00:13:08"/>
    <x v="12"/>
    <n v="36"/>
    <s v="MARTINEZ CHAVERRA LUIS NORBERTO"/>
    <x v="1"/>
    <x v="0"/>
    <n v="222"/>
    <n v="20.181818181818201"/>
    <n v="224.26249999999999"/>
    <m/>
    <n v="106631.25"/>
    <x v="0"/>
    <n v="13281.25"/>
    <x v="699"/>
    <x v="0"/>
    <m/>
  </r>
  <r>
    <d v="2023-07-04T00:13:08"/>
    <x v="12"/>
    <n v="37"/>
    <s v="MORA JORGE"/>
    <x v="9"/>
    <x v="0"/>
    <n v="286"/>
    <n v="23.8333333333333"/>
    <n v="244.65"/>
    <m/>
    <n v="116325"/>
    <x v="1"/>
    <n v="13281.25"/>
    <x v="699"/>
    <x v="0"/>
    <m/>
  </r>
  <r>
    <d v="2023-07-04T00:13:09"/>
    <x v="12"/>
    <n v="40"/>
    <s v="OCAMPO OCAMPO ANTONIO JOSE"/>
    <x v="1"/>
    <x v="0"/>
    <n v="237"/>
    <n v="21.545454545454501"/>
    <n v="224.26249999999999"/>
    <m/>
    <n v="106631.25"/>
    <x v="0"/>
    <n v="13281.25"/>
    <x v="699"/>
    <x v="0"/>
    <m/>
  </r>
  <r>
    <d v="2023-07-05T01:42:54"/>
    <x v="1"/>
    <n v="1"/>
    <s v="ALFONSO OZUNA JORGE"/>
    <x v="0"/>
    <x v="0"/>
    <n v="198"/>
    <n v="22"/>
    <n v="234.26821192053001"/>
    <m/>
    <n v="112634.106"/>
    <x v="0"/>
    <n v="15444.4444"/>
    <x v="700"/>
    <x v="0"/>
    <m/>
  </r>
  <r>
    <d v="2023-07-05T01:42:55"/>
    <x v="1"/>
    <n v="2"/>
    <s v="GRAJALES JORGE HERNAN"/>
    <x v="0"/>
    <x v="0"/>
    <n v="261"/>
    <n v="29"/>
    <n v="234.26821192053001"/>
    <m/>
    <n v="112634.106"/>
    <x v="1"/>
    <n v="15444.4444"/>
    <x v="700"/>
    <x v="0"/>
    <m/>
  </r>
  <r>
    <d v="2023-07-05T01:42:55"/>
    <x v="1"/>
    <n v="3"/>
    <s v="CANO JIMENEZ ESNEIDER"/>
    <x v="4"/>
    <x v="0"/>
    <n v="146"/>
    <n v="20.8571428571429"/>
    <n v="182.20860927152299"/>
    <m/>
    <n v="87604.304600000003"/>
    <x v="0"/>
    <n v="15444.4444"/>
    <x v="700"/>
    <x v="0"/>
    <m/>
  </r>
  <r>
    <d v="2023-07-05T01:42:55"/>
    <x v="1"/>
    <n v="4"/>
    <s v="LOPEZ CASTRILLON ANDRES FELIPE"/>
    <x v="3"/>
    <x v="0"/>
    <n v="272"/>
    <n v="27.2"/>
    <n v="260.29801324503302"/>
    <m/>
    <n v="125149.00659999999"/>
    <x v="0"/>
    <n v="15444.4444"/>
    <x v="700"/>
    <x v="0"/>
    <m/>
  </r>
  <r>
    <d v="2023-07-05T01:42:55"/>
    <x v="1"/>
    <n v="5"/>
    <s v="BERRIO POSADA ANGELA"/>
    <x v="3"/>
    <x v="0"/>
    <n v="264"/>
    <n v="26.4"/>
    <n v="260.29801324503302"/>
    <m/>
    <n v="125149.00659999999"/>
    <x v="1"/>
    <n v="15444.4444"/>
    <x v="700"/>
    <x v="0"/>
    <m/>
  </r>
  <r>
    <d v="2023-07-05T01:42:55"/>
    <x v="1"/>
    <n v="6"/>
    <s v="CASTAEDA CARLOS ALFREDO"/>
    <x v="6"/>
    <x v="1"/>
    <n v="228"/>
    <n v="28.5"/>
    <n v="208.238410596026"/>
    <m/>
    <n v="100119.2053"/>
    <x v="0"/>
    <n v="15444.4444"/>
    <x v="700"/>
    <x v="0"/>
    <m/>
  </r>
  <r>
    <d v="2023-07-05T01:42:56"/>
    <x v="1"/>
    <n v="7"/>
    <s v="PEREZ BERNARDO ANTONIO"/>
    <x v="0"/>
    <x v="0"/>
    <n v="209"/>
    <n v="23.2222222222222"/>
    <n v="234.26821192053001"/>
    <m/>
    <n v="112634.106"/>
    <x v="1"/>
    <n v="15444.4444"/>
    <x v="700"/>
    <x v="0"/>
    <m/>
  </r>
  <r>
    <d v="2023-07-05T01:42:56"/>
    <x v="1"/>
    <n v="8"/>
    <s v="VACA FIERRO ROBINSON"/>
    <x v="1"/>
    <x v="0"/>
    <n v="246"/>
    <n v="22.363636363636399"/>
    <n v="286.32781456953597"/>
    <m/>
    <n v="137663.90729999999"/>
    <x v="1"/>
    <n v="15444.4444"/>
    <x v="700"/>
    <x v="0"/>
    <m/>
  </r>
  <r>
    <d v="2023-07-05T01:42:56"/>
    <x v="1"/>
    <n v="10"/>
    <s v="PATIO MARIVEL"/>
    <x v="0"/>
    <x v="0"/>
    <n v="242"/>
    <n v="26.8888888888889"/>
    <n v="234.26821192053001"/>
    <m/>
    <n v="112634.106"/>
    <x v="0"/>
    <n v="15444.4444"/>
    <x v="700"/>
    <x v="0"/>
    <m/>
  </r>
  <r>
    <d v="2023-07-05T01:42:56"/>
    <x v="9"/>
    <n v="12"/>
    <s v="MORALES CASTAEDA JONNY EDISON"/>
    <x v="7"/>
    <x v="3"/>
    <n v="94"/>
    <n v="31.3333333333333"/>
    <n v="78.089403973509903"/>
    <m/>
    <n v="37544.701999999997"/>
    <x v="0"/>
    <n v="15444.4444"/>
    <x v="700"/>
    <x v="0"/>
    <m/>
  </r>
  <r>
    <d v="2023-07-05T01:42:56"/>
    <x v="9"/>
    <n v="14"/>
    <s v="JIMENEZ JIMENEZ OMAR DAVID"/>
    <x v="3"/>
    <x v="0"/>
    <n v="221"/>
    <n v="22.1"/>
    <n v="260.29801324503302"/>
    <m/>
    <n v="125149.00659999999"/>
    <x v="1"/>
    <n v="15444.4444"/>
    <x v="700"/>
    <x v="0"/>
    <m/>
  </r>
  <r>
    <d v="2023-07-05T01:42:57"/>
    <x v="9"/>
    <n v="15"/>
    <s v="LOPERA AGUDELO LUIS FRANCISCO"/>
    <x v="0"/>
    <x v="0"/>
    <n v="282"/>
    <n v="31.3333333333333"/>
    <n v="234.26821192053001"/>
    <m/>
    <n v="112634.106"/>
    <x v="0"/>
    <n v="15444.4444"/>
    <x v="700"/>
    <x v="0"/>
    <m/>
  </r>
  <r>
    <d v="2023-07-05T01:42:57"/>
    <x v="9"/>
    <n v="16"/>
    <s v="HURTADO MADRID JUAN ESTEBAN"/>
    <x v="3"/>
    <x v="0"/>
    <n v="236"/>
    <n v="23.6"/>
    <n v="260.29801324503302"/>
    <s v="2 Descuentos (Conducts)"/>
    <n v="125149.00659999999"/>
    <x v="0"/>
    <n v="15444.4444"/>
    <x v="700"/>
    <x v="0"/>
    <m/>
  </r>
  <r>
    <d v="2023-07-05T01:42:57"/>
    <x v="9"/>
    <n v="17"/>
    <s v="FRANCO BRAVO JHOAN FERNANDO"/>
    <x v="6"/>
    <x v="0"/>
    <n v="227"/>
    <n v="28.375"/>
    <n v="208.238410596026"/>
    <s v="2 Descuentos (Propietario)"/>
    <n v="100119.2053"/>
    <x v="0"/>
    <n v="15444.4444"/>
    <x v="700"/>
    <x v="0"/>
    <m/>
  </r>
  <r>
    <d v="2023-07-05T01:42:57"/>
    <x v="9"/>
    <n v="18"/>
    <s v="RENDON VIANA HUMBERTO DE JESUS"/>
    <x v="6"/>
    <x v="0"/>
    <n v="201"/>
    <n v="25.125"/>
    <n v="208.238410596026"/>
    <m/>
    <n v="100119.2053"/>
    <x v="0"/>
    <n v="15444.4444"/>
    <x v="700"/>
    <x v="0"/>
    <m/>
  </r>
  <r>
    <d v="2023-07-05T01:42:57"/>
    <x v="9"/>
    <n v="19"/>
    <s v="BERMUDEZ HERNAN"/>
    <x v="6"/>
    <x v="0"/>
    <n v="177"/>
    <n v="22.125"/>
    <n v="208.238410596026"/>
    <m/>
    <n v="100119.2053"/>
    <x v="0"/>
    <n v="15444.4444"/>
    <x v="700"/>
    <x v="0"/>
    <m/>
  </r>
  <r>
    <d v="2023-07-05T01:42:58"/>
    <x v="9"/>
    <n v="20"/>
    <s v="TABORDA ROJAS DIEGO ALEJANDRO"/>
    <x v="3"/>
    <x v="0"/>
    <n v="290"/>
    <n v="29"/>
    <n v="260.29801324503302"/>
    <s v="2 Descuentos (Conduct y propietario) "/>
    <n v="125149.00659999999"/>
    <x v="0"/>
    <n v="15444.4444"/>
    <x v="700"/>
    <x v="0"/>
    <m/>
  </r>
  <r>
    <d v="2023-07-05T01:42:58"/>
    <x v="9"/>
    <n v="22"/>
    <s v="QUIRAMA CASTAEDA JHON JADER"/>
    <x v="4"/>
    <x v="1"/>
    <n v="147"/>
    <n v="21"/>
    <n v="182.20860927152299"/>
    <m/>
    <n v="87604.304600000003"/>
    <x v="1"/>
    <n v="15444.4444"/>
    <x v="700"/>
    <x v="0"/>
    <m/>
  </r>
  <r>
    <d v="2023-07-05T01:42:58"/>
    <x v="9"/>
    <n v="24"/>
    <s v="TOBON HOLGUIN HERNEY DAVID"/>
    <x v="1"/>
    <x v="0"/>
    <n v="324"/>
    <n v="29.454545454545499"/>
    <n v="286.32781456953597"/>
    <m/>
    <n v="137663.90729999999"/>
    <x v="0"/>
    <n v="15444.4444"/>
    <x v="700"/>
    <x v="0"/>
    <m/>
  </r>
  <r>
    <d v="2023-07-05T01:42:58"/>
    <x v="9"/>
    <n v="25"/>
    <s v="JIMENEZ HURTADO CARLOS ESTIVEN"/>
    <x v="0"/>
    <x v="0"/>
    <n v="224"/>
    <n v="24.8888888888889"/>
    <n v="234.26821192053001"/>
    <s v="1 Descuento (Propietario) "/>
    <n v="112634.106"/>
    <x v="1"/>
    <n v="15444.4444"/>
    <x v="700"/>
    <x v="0"/>
    <m/>
  </r>
  <r>
    <d v="2023-07-05T01:42:58"/>
    <x v="9"/>
    <n v="27"/>
    <s v="VERENZUELA MARTINEZ ALEXANDER"/>
    <x v="0"/>
    <x v="0"/>
    <n v="242"/>
    <n v="26.8888888888889"/>
    <n v="234.26821192053001"/>
    <s v="2 Descuentos (Conduct y propietario) "/>
    <n v="112634.106"/>
    <x v="0"/>
    <n v="15444.4444"/>
    <x v="700"/>
    <x v="0"/>
    <m/>
  </r>
  <r>
    <d v="2023-07-05T01:42:59"/>
    <x v="9"/>
    <n v="28"/>
    <s v="RIVERA ANGEL"/>
    <x v="11"/>
    <x v="3"/>
    <n v="53"/>
    <n v="26.5"/>
    <n v="52.0596026490066"/>
    <m/>
    <n v="25029.801299999999"/>
    <x v="0"/>
    <n v="15444.4444"/>
    <x v="700"/>
    <x v="0"/>
    <m/>
  </r>
  <r>
    <d v="2023-07-05T01:42:59"/>
    <x v="9"/>
    <n v="29"/>
    <s v="ORTEGA ARROYAVE JUAN PABLO"/>
    <x v="6"/>
    <x v="0"/>
    <n v="205"/>
    <n v="25.625"/>
    <n v="208.238410596026"/>
    <m/>
    <n v="100119.2053"/>
    <x v="0"/>
    <n v="15444.4444"/>
    <x v="700"/>
    <x v="0"/>
    <m/>
  </r>
  <r>
    <d v="2023-07-05T01:42:59"/>
    <x v="9"/>
    <n v="30"/>
    <s v="GONZALEZ PEREZ RAFAEL JOSE"/>
    <x v="0"/>
    <x v="0"/>
    <n v="260"/>
    <n v="28.8888888888889"/>
    <n v="234.26821192053001"/>
    <s v="9 Descuentos (Transbordo) "/>
    <n v="112634.106"/>
    <x v="0"/>
    <n v="15444.4444"/>
    <x v="700"/>
    <x v="0"/>
    <m/>
  </r>
  <r>
    <d v="2023-07-05T01:42:59"/>
    <x v="1"/>
    <n v="31"/>
    <s v="DURANGO PAEZ GILDARDO"/>
    <x v="3"/>
    <x v="0"/>
    <n v="257"/>
    <n v="25.7"/>
    <n v="260.29801324503302"/>
    <m/>
    <n v="125149.00659999999"/>
    <x v="0"/>
    <n v="15444.4444"/>
    <x v="700"/>
    <x v="0"/>
    <m/>
  </r>
  <r>
    <d v="2023-07-05T01:42:59"/>
    <x v="1"/>
    <n v="32"/>
    <s v="JIMENEZ HERNANDEZ ESTEBAN CAMILO"/>
    <x v="4"/>
    <x v="0"/>
    <n v="214"/>
    <n v="30.571428571428601"/>
    <n v="182.20860927152299"/>
    <m/>
    <n v="87604.304600000003"/>
    <x v="0"/>
    <n v="15444.4444"/>
    <x v="700"/>
    <x v="0"/>
    <m/>
  </r>
  <r>
    <d v="2023-07-05T01:43:00"/>
    <x v="1"/>
    <n v="33"/>
    <s v="GARCES ANDRES FELIPE"/>
    <x v="0"/>
    <x v="0"/>
    <n v="235"/>
    <n v="26.1111111111111"/>
    <n v="234.26821192053001"/>
    <m/>
    <n v="112634.106"/>
    <x v="0"/>
    <n v="15444.4444"/>
    <x v="700"/>
    <x v="0"/>
    <m/>
  </r>
  <r>
    <d v="2023-07-05T01:43:00"/>
    <x v="1"/>
    <n v="34"/>
    <s v="MONTOYA OSPINA GILBERTO ANTONIO"/>
    <x v="1"/>
    <x v="0"/>
    <n v="294"/>
    <n v="26.727272727272702"/>
    <n v="286.32781456953597"/>
    <m/>
    <n v="137663.90729999999"/>
    <x v="0"/>
    <n v="15444.4444"/>
    <x v="700"/>
    <x v="0"/>
    <m/>
  </r>
  <r>
    <d v="2023-07-05T01:43:00"/>
    <x v="1"/>
    <n v="35"/>
    <s v="USUGA LONDOO CAMILO ANDRES"/>
    <x v="4"/>
    <x v="0"/>
    <n v="200"/>
    <n v="28.571428571428601"/>
    <n v="182.20860927152299"/>
    <m/>
    <n v="87604.304600000003"/>
    <x v="1"/>
    <n v="15444.4444"/>
    <x v="700"/>
    <x v="0"/>
    <m/>
  </r>
  <r>
    <d v="2023-07-05T01:43:00"/>
    <x v="1"/>
    <n v="36"/>
    <s v="MARTINEZ CHAVERRA LUIS NORBERTO"/>
    <x v="3"/>
    <x v="0"/>
    <n v="238"/>
    <n v="23.8"/>
    <n v="260.29801324503302"/>
    <m/>
    <n v="125149.00659999999"/>
    <x v="0"/>
    <n v="15444.4444"/>
    <x v="700"/>
    <x v="0"/>
    <m/>
  </r>
  <r>
    <d v="2023-07-05T01:43:01"/>
    <x v="1"/>
    <n v="37"/>
    <s v="MORA JORGE"/>
    <x v="0"/>
    <x v="0"/>
    <n v="255"/>
    <n v="28.3333333333333"/>
    <n v="234.26821192053001"/>
    <s v="3 Descuentos (Transbordo) "/>
    <n v="112634.106"/>
    <x v="1"/>
    <n v="15444.4444"/>
    <x v="700"/>
    <x v="0"/>
    <m/>
  </r>
  <r>
    <d v="2023-07-05T01:43:02"/>
    <x v="1"/>
    <n v="38"/>
    <s v="BELTRAN JUAN SIMON"/>
    <x v="4"/>
    <x v="0"/>
    <n v="192"/>
    <n v="27.428571428571399"/>
    <n v="182.20860927152299"/>
    <s v="1 Descuento (Conduct)"/>
    <n v="87604.304600000003"/>
    <x v="0"/>
    <n v="15444.4444"/>
    <x v="700"/>
    <x v="0"/>
    <m/>
  </r>
  <r>
    <d v="2023-07-05T01:43:02"/>
    <x v="1"/>
    <n v="39"/>
    <s v="TABORDA LEIDY"/>
    <x v="3"/>
    <x v="0"/>
    <n v="209"/>
    <n v="20.9"/>
    <n v="260.29801324503302"/>
    <m/>
    <n v="125149.00659999999"/>
    <x v="0"/>
    <n v="15444.4444"/>
    <x v="700"/>
    <x v="0"/>
    <m/>
  </r>
  <r>
    <d v="2023-07-05T01:43:02"/>
    <x v="1"/>
    <n v="40"/>
    <s v="OCAMPO OCAMPO ANTONIO JOSE"/>
    <x v="3"/>
    <x v="0"/>
    <n v="244"/>
    <n v="24.4"/>
    <n v="260.29801324503302"/>
    <m/>
    <n v="125149.00659999999"/>
    <x v="0"/>
    <n v="15444.4444"/>
    <x v="700"/>
    <x v="0"/>
    <m/>
  </r>
  <r>
    <d v="2023-07-05T01:43:03"/>
    <x v="1"/>
    <n v="41"/>
    <s v="LONDOO LOPERA DUVAN ANDRES"/>
    <x v="0"/>
    <x v="0"/>
    <n v="274"/>
    <n v="30.4444444444444"/>
    <n v="234.26821192053001"/>
    <m/>
    <n v="112634.106"/>
    <x v="1"/>
    <n v="15444.4444"/>
    <x v="700"/>
    <x v="0"/>
    <m/>
  </r>
  <r>
    <d v="2023-07-06T01:48:05"/>
    <x v="9"/>
    <n v="1"/>
    <s v="ALFONSO OZUNA JORGE"/>
    <x v="0"/>
    <x v="0"/>
    <n v="228"/>
    <n v="25.3333333333333"/>
    <n v="235.78487394958"/>
    <m/>
    <n v="113392.43700000001"/>
    <x v="0"/>
    <n v="13966.6667"/>
    <x v="701"/>
    <x v="0"/>
    <m/>
  </r>
  <r>
    <d v="2023-07-06T01:48:05"/>
    <x v="9"/>
    <n v="2"/>
    <s v="GRAJALES JORGE HERNAN"/>
    <x v="0"/>
    <x v="0"/>
    <n v="232"/>
    <n v="25.7777777777778"/>
    <n v="235.78487394958"/>
    <m/>
    <n v="113392.43700000001"/>
    <x v="1"/>
    <n v="13966.6667"/>
    <x v="701"/>
    <x v="0"/>
    <m/>
  </r>
  <r>
    <d v="2023-07-06T01:48:05"/>
    <x v="9"/>
    <n v="3"/>
    <s v="CANO JIMENEZ ESNEIDER"/>
    <x v="4"/>
    <x v="0"/>
    <n v="186"/>
    <n v="26.571428571428601"/>
    <n v="183.388235294118"/>
    <s v="1 Descuento (Despachador fernando) "/>
    <n v="88194.117599999998"/>
    <x v="0"/>
    <n v="13966.6667"/>
    <x v="701"/>
    <x v="0"/>
    <m/>
  </r>
  <r>
    <d v="2023-07-06T01:48:06"/>
    <x v="9"/>
    <n v="4"/>
    <s v="GONZALEZ PEREZ RAFAEL JOSE"/>
    <x v="0"/>
    <x v="0"/>
    <n v="290"/>
    <n v="32.2222222222222"/>
    <n v="235.78487394958"/>
    <m/>
    <n v="113392.43700000001"/>
    <x v="0"/>
    <n v="13966.6667"/>
    <x v="701"/>
    <x v="0"/>
    <m/>
  </r>
  <r>
    <d v="2023-07-06T01:48:06"/>
    <x v="9"/>
    <n v="5"/>
    <s v="BERRIO POSADA ANGELA"/>
    <x v="6"/>
    <x v="0"/>
    <n v="193"/>
    <n v="24.125"/>
    <n v="209.58655462184899"/>
    <m/>
    <n v="100793.2773"/>
    <x v="1"/>
    <n v="13966.6667"/>
    <x v="701"/>
    <x v="0"/>
    <m/>
  </r>
  <r>
    <d v="2023-07-06T01:48:06"/>
    <x v="9"/>
    <n v="6"/>
    <s v="CASTAEDA CARLOS ALFREDO"/>
    <x v="6"/>
    <x v="0"/>
    <n v="232"/>
    <n v="29"/>
    <n v="209.58655462184899"/>
    <m/>
    <n v="100793.2773"/>
    <x v="0"/>
    <n v="13966.6667"/>
    <x v="701"/>
    <x v="0"/>
    <m/>
  </r>
  <r>
    <d v="2023-07-06T01:48:07"/>
    <x v="9"/>
    <n v="7"/>
    <s v="PEREZ BERNARDO ANTONIO"/>
    <x v="4"/>
    <x v="0"/>
    <n v="169"/>
    <n v="24.1428571428571"/>
    <n v="183.388235294118"/>
    <m/>
    <n v="88194.117599999998"/>
    <x v="1"/>
    <n v="13966.6667"/>
    <x v="701"/>
    <x v="0"/>
    <m/>
  </r>
  <r>
    <d v="2023-07-06T01:48:07"/>
    <x v="9"/>
    <n v="8"/>
    <s v="VACA FIERRO ROBINSON"/>
    <x v="6"/>
    <x v="0"/>
    <n v="209"/>
    <n v="27.866666666666699"/>
    <n v="196.48739495798301"/>
    <s v="2 Descuentos (Conducts) "/>
    <n v="94493.697499999995"/>
    <x v="1"/>
    <n v="13966.6667"/>
    <x v="701"/>
    <x v="0"/>
    <m/>
  </r>
  <r>
    <d v="2023-07-06T01:48:08"/>
    <x v="9"/>
    <n v="10"/>
    <s v="PIEDRAHITA MADRID SANTIAGO"/>
    <x v="10"/>
    <x v="0"/>
    <n v="127"/>
    <n v="28.2222222222222"/>
    <n v="117.89243697479"/>
    <m/>
    <n v="56696.218500000003"/>
    <x v="0"/>
    <n v="13966.6667"/>
    <x v="701"/>
    <x v="0"/>
    <m/>
  </r>
  <r>
    <d v="2023-07-06T01:48:09"/>
    <x v="1"/>
    <n v="12"/>
    <s v="MORALES CASTAEDA JONNY EDISON"/>
    <x v="6"/>
    <x v="0"/>
    <n v="170"/>
    <n v="21.25"/>
    <n v="209.58655462184899"/>
    <m/>
    <n v="100793.2773"/>
    <x v="0"/>
    <n v="13966.6667"/>
    <x v="701"/>
    <x v="0"/>
    <m/>
  </r>
  <r>
    <d v="2023-07-06T01:48:09"/>
    <x v="1"/>
    <n v="14"/>
    <s v="JIMENEZ JIMENEZ OMAR DAVID"/>
    <x v="0"/>
    <x v="0"/>
    <n v="269"/>
    <n v="29.8888888888889"/>
    <n v="235.78487394958"/>
    <m/>
    <n v="113392.43700000001"/>
    <x v="1"/>
    <n v="13966.6667"/>
    <x v="701"/>
    <x v="0"/>
    <m/>
  </r>
  <r>
    <d v="2023-07-06T01:48:10"/>
    <x v="1"/>
    <n v="15"/>
    <s v="LOPERA AGUDELO LUIS FRANCISCO"/>
    <x v="0"/>
    <x v="0"/>
    <n v="247"/>
    <n v="27.4444444444444"/>
    <n v="235.78487394958"/>
    <m/>
    <n v="113392.43700000001"/>
    <x v="1"/>
    <n v="13966.6667"/>
    <x v="701"/>
    <x v="0"/>
    <m/>
  </r>
  <r>
    <d v="2023-07-06T01:48:10"/>
    <x v="1"/>
    <n v="16"/>
    <s v="HURTADO MADRID JUAN ESTEBAN"/>
    <x v="0"/>
    <x v="0"/>
    <n v="247"/>
    <n v="27.4444444444444"/>
    <n v="235.78487394958"/>
    <m/>
    <n v="113392.43700000001"/>
    <x v="0"/>
    <n v="13966.6667"/>
    <x v="701"/>
    <x v="0"/>
    <m/>
  </r>
  <r>
    <d v="2023-07-06T01:48:10"/>
    <x v="1"/>
    <n v="17"/>
    <s v="ESPINOZA CHAVARRIA GUILLERMO LEON"/>
    <x v="2"/>
    <x v="0"/>
    <n v="167"/>
    <n v="27.8333333333333"/>
    <n v="157.18991596638699"/>
    <s v="3 Descuentos (Conduct, jefe de ruta y despachador) "/>
    <n v="75594.957999999999"/>
    <x v="0"/>
    <n v="13966.6667"/>
    <x v="701"/>
    <x v="0"/>
    <m/>
  </r>
  <r>
    <d v="2023-07-06T01:48:10"/>
    <x v="1"/>
    <n v="18"/>
    <s v="RENDON VIANA HUMBERTO DE JESUS"/>
    <x v="6"/>
    <x v="0"/>
    <n v="262"/>
    <n v="30.823529411764699"/>
    <n v="222.685714285714"/>
    <m/>
    <n v="107092.85709999999"/>
    <x v="0"/>
    <n v="13966.6667"/>
    <x v="701"/>
    <x v="0"/>
    <m/>
  </r>
  <r>
    <d v="2023-07-06T01:48:11"/>
    <x v="1"/>
    <n v="19"/>
    <s v="BERMUDEZ HERNAN"/>
    <x v="0"/>
    <x v="1"/>
    <n v="209"/>
    <n v="23.2222222222222"/>
    <n v="235.78487394958"/>
    <m/>
    <n v="113392.43700000001"/>
    <x v="0"/>
    <n v="13966.6667"/>
    <x v="701"/>
    <x v="0"/>
    <m/>
  </r>
  <r>
    <d v="2023-07-06T01:48:11"/>
    <x v="1"/>
    <n v="20"/>
    <s v="LONDOO CADAVID DAVID SANTIAGO"/>
    <x v="6"/>
    <x v="0"/>
    <n v="213"/>
    <n v="26.625"/>
    <n v="209.58655462184899"/>
    <m/>
    <n v="100793.2773"/>
    <x v="0"/>
    <n v="13966.6667"/>
    <x v="701"/>
    <x v="0"/>
    <m/>
  </r>
  <r>
    <d v="2023-07-06T01:48:12"/>
    <x v="1"/>
    <n v="22"/>
    <s v="LONDOO LOPERA DUVAN ANDRES"/>
    <x v="6"/>
    <x v="0"/>
    <n v="245"/>
    <n v="30.625"/>
    <n v="209.58655462184899"/>
    <m/>
    <n v="100793.2773"/>
    <x v="1"/>
    <n v="13966.6667"/>
    <x v="701"/>
    <x v="0"/>
    <m/>
  </r>
  <r>
    <d v="2023-07-06T01:48:12"/>
    <x v="1"/>
    <n v="23"/>
    <s v="HINCAPIE GALLEGO YEISON ANDRES"/>
    <x v="3"/>
    <x v="0"/>
    <n v="238"/>
    <n v="23.8"/>
    <n v="261.98319327731099"/>
    <m/>
    <n v="125991.5966"/>
    <x v="2"/>
    <n v="13966.6667"/>
    <x v="701"/>
    <x v="0"/>
    <m/>
  </r>
  <r>
    <d v="2023-07-06T01:48:13"/>
    <x v="1"/>
    <n v="24"/>
    <s v="TOBON HOLGUIN HERNEY DAVID"/>
    <x v="3"/>
    <x v="0"/>
    <n v="208"/>
    <n v="20.8"/>
    <n v="261.98319327731099"/>
    <m/>
    <n v="125991.5966"/>
    <x v="0"/>
    <n v="13966.6667"/>
    <x v="701"/>
    <x v="0"/>
    <m/>
  </r>
  <r>
    <d v="2023-07-06T01:48:13"/>
    <x v="1"/>
    <n v="25"/>
    <s v="JIMENEZ HURTADO CARLOS ESTIVEN"/>
    <x v="0"/>
    <x v="0"/>
    <n v="273"/>
    <n v="30.3333333333333"/>
    <n v="235.78487394958"/>
    <s v="2 Descuentos (Conduct y jefe de ruta) "/>
    <n v="113392.43700000001"/>
    <x v="1"/>
    <n v="13966.6667"/>
    <x v="701"/>
    <x v="0"/>
    <m/>
  </r>
  <r>
    <d v="2023-07-06T01:48:14"/>
    <x v="1"/>
    <n v="26"/>
    <s v="FRANCO BRAVO JHOAN FERNANDO"/>
    <x v="0"/>
    <x v="0"/>
    <n v="204"/>
    <n v="22.6666666666667"/>
    <n v="235.78487394958"/>
    <m/>
    <n v="113392.43700000001"/>
    <x v="0"/>
    <n v="13966.6667"/>
    <x v="701"/>
    <x v="0"/>
    <m/>
  </r>
  <r>
    <d v="2023-07-06T01:48:14"/>
    <x v="1"/>
    <n v="27"/>
    <s v="TABORDA ROJAS DIEGO ALEJANDRO"/>
    <x v="3"/>
    <x v="0"/>
    <n v="264"/>
    <n v="26.4"/>
    <n v="261.98319327731099"/>
    <m/>
    <n v="125991.5966"/>
    <x v="0"/>
    <n v="13966.6667"/>
    <x v="701"/>
    <x v="0"/>
    <m/>
  </r>
  <r>
    <d v="2023-07-06T01:48:15"/>
    <x v="1"/>
    <n v="29"/>
    <s v="BARRANTES GALLEGO DANIEL CAMILO"/>
    <x v="3"/>
    <x v="0"/>
    <n v="257"/>
    <n v="25.7"/>
    <n v="261.98319327731099"/>
    <m/>
    <n v="125991.5966"/>
    <x v="0"/>
    <n v="13966.6667"/>
    <x v="701"/>
    <x v="0"/>
    <m/>
  </r>
  <r>
    <d v="2023-07-06T01:48:15"/>
    <x v="9"/>
    <n v="31"/>
    <s v="DURANGO PAEZ GILDARDO"/>
    <x v="0"/>
    <x v="0"/>
    <n v="204"/>
    <n v="22.6666666666667"/>
    <n v="235.78487394958"/>
    <m/>
    <n v="113392.43700000001"/>
    <x v="0"/>
    <n v="13966.6667"/>
    <x v="701"/>
    <x v="0"/>
    <m/>
  </r>
  <r>
    <d v="2023-07-06T01:48:15"/>
    <x v="9"/>
    <n v="32"/>
    <s v="JIMENEZ HERNANDEZ ESTEBAN CAMILO"/>
    <x v="0"/>
    <x v="0"/>
    <n v="217"/>
    <n v="24.1111111111111"/>
    <n v="235.78487394958"/>
    <m/>
    <n v="113392.43700000001"/>
    <x v="0"/>
    <n v="13966.6667"/>
    <x v="701"/>
    <x v="0"/>
    <m/>
  </r>
  <r>
    <d v="2023-07-06T01:48:16"/>
    <x v="9"/>
    <n v="33"/>
    <s v="GARCES ANDRES FELIPE"/>
    <x v="6"/>
    <x v="0"/>
    <n v="199"/>
    <n v="24.875"/>
    <n v="209.58655462184899"/>
    <s v="2 Descuentos (Despachador y jefe de ruta) "/>
    <n v="100793.2773"/>
    <x v="0"/>
    <n v="13966.6667"/>
    <x v="701"/>
    <x v="0"/>
    <m/>
  </r>
  <r>
    <d v="2023-07-06T01:48:16"/>
    <x v="9"/>
    <n v="34"/>
    <s v="MONTOYA OSPINA GILBERTO ANTONIO"/>
    <x v="4"/>
    <x v="0"/>
    <n v="194"/>
    <n v="27.714285714285701"/>
    <n v="183.388235294118"/>
    <m/>
    <n v="88194.117599999998"/>
    <x v="0"/>
    <n v="13966.6667"/>
    <x v="701"/>
    <x v="0"/>
    <m/>
  </r>
  <r>
    <d v="2023-07-06T01:48:17"/>
    <x v="9"/>
    <n v="35"/>
    <s v="USUGA LONDOO CAMILO ANDRES"/>
    <x v="4"/>
    <x v="0"/>
    <n v="220"/>
    <n v="31.428571428571399"/>
    <n v="183.388235294118"/>
    <m/>
    <n v="88194.117599999998"/>
    <x v="1"/>
    <n v="13966.6667"/>
    <x v="701"/>
    <x v="0"/>
    <m/>
  </r>
  <r>
    <d v="2023-07-06T01:48:17"/>
    <x v="9"/>
    <n v="36"/>
    <s v="MARTINEZ CHAVERRA LUIS NORBERTO"/>
    <x v="0"/>
    <x v="0"/>
    <n v="236"/>
    <n v="26.2222222222222"/>
    <n v="235.78487394958"/>
    <m/>
    <n v="113392.43700000001"/>
    <x v="0"/>
    <n v="13966.6667"/>
    <x v="701"/>
    <x v="0"/>
    <m/>
  </r>
  <r>
    <d v="2023-07-06T01:48:18"/>
    <x v="9"/>
    <n v="37"/>
    <s v="MORA JORGE"/>
    <x v="3"/>
    <x v="0"/>
    <n v="218"/>
    <n v="21.8"/>
    <n v="261.98319327731099"/>
    <m/>
    <n v="125991.5966"/>
    <x v="1"/>
    <n v="13966.6667"/>
    <x v="701"/>
    <x v="0"/>
    <m/>
  </r>
  <r>
    <d v="2023-07-06T01:48:18"/>
    <x v="9"/>
    <n v="38"/>
    <s v="BELTRAN JUAN SIMON"/>
    <x v="0"/>
    <x v="0"/>
    <n v="259"/>
    <n v="28.7777777777778"/>
    <n v="235.78487394958"/>
    <s v="7 Descuentos (Transbordo) "/>
    <n v="113392.43700000001"/>
    <x v="0"/>
    <n v="13966.6667"/>
    <x v="701"/>
    <x v="0"/>
    <m/>
  </r>
  <r>
    <d v="2023-07-06T01:48:19"/>
    <x v="9"/>
    <n v="39"/>
    <s v="ORTEGA ARROYAVE JUAN PABLO"/>
    <x v="0"/>
    <x v="0"/>
    <n v="252"/>
    <n v="28"/>
    <n v="235.78487394958"/>
    <m/>
    <n v="113392.43700000001"/>
    <x v="0"/>
    <n v="13966.6667"/>
    <x v="701"/>
    <x v="0"/>
    <m/>
  </r>
  <r>
    <d v="2023-07-06T01:48:19"/>
    <x v="9"/>
    <n v="40"/>
    <s v="OCAMPO OCAMPO ANTONIO JOSE"/>
    <x v="0"/>
    <x v="0"/>
    <n v="203"/>
    <n v="22.5555555555556"/>
    <n v="235.78487394958"/>
    <m/>
    <n v="113392.43700000001"/>
    <x v="0"/>
    <n v="13966.6667"/>
    <x v="701"/>
    <x v="0"/>
    <m/>
  </r>
  <r>
    <d v="2023-07-06T01:48:20"/>
    <x v="9"/>
    <n v="41"/>
    <s v="GARCIA DAVID WILSON ALBERTO"/>
    <x v="3"/>
    <x v="0"/>
    <n v="253"/>
    <n v="25.3"/>
    <n v="261.98319327731099"/>
    <m/>
    <n v="125991.5966"/>
    <x v="1"/>
    <n v="13966.6667"/>
    <x v="701"/>
    <x v="0"/>
    <m/>
  </r>
  <r>
    <d v="2023-07-07T01:13:38"/>
    <x v="1"/>
    <n v="1"/>
    <s v="ALFONSO OZUNA JORGE"/>
    <x v="0"/>
    <x v="0"/>
    <n v="195"/>
    <n v="21.6666666666667"/>
    <n v="220.67828843106199"/>
    <m/>
    <n v="105839.1442"/>
    <x v="0"/>
    <n v="14751.428599999999"/>
    <x v="702"/>
    <x v="0"/>
    <m/>
  </r>
  <r>
    <d v="2023-07-07T01:13:39"/>
    <x v="1"/>
    <n v="2"/>
    <s v="GRAJALES JORGE HERNAN"/>
    <x v="6"/>
    <x v="0"/>
    <n v="219"/>
    <n v="27.375"/>
    <n v="196.15847860538801"/>
    <m/>
    <n v="94079.239300000001"/>
    <x v="1"/>
    <n v="14751.428599999999"/>
    <x v="702"/>
    <x v="0"/>
    <m/>
  </r>
  <r>
    <d v="2023-07-07T01:13:39"/>
    <x v="1"/>
    <n v="3"/>
    <s v="CANO JIMENEZ ESNEIDER"/>
    <x v="0"/>
    <x v="0"/>
    <n v="189"/>
    <n v="21"/>
    <n v="220.67828843106199"/>
    <m/>
    <n v="105839.1442"/>
    <x v="0"/>
    <n v="14751.428599999999"/>
    <x v="702"/>
    <x v="0"/>
    <m/>
  </r>
  <r>
    <d v="2023-07-07T01:13:39"/>
    <x v="1"/>
    <n v="4"/>
    <s v="GONZALEZ PEREZ RAFAEL JOSE"/>
    <x v="3"/>
    <x v="0"/>
    <n v="265"/>
    <n v="26.5"/>
    <n v="245.19809825673499"/>
    <s v="2 Descuentos (Transbordo) "/>
    <n v="117599.0491"/>
    <x v="0"/>
    <n v="14751.428599999999"/>
    <x v="702"/>
    <x v="0"/>
    <m/>
  </r>
  <r>
    <d v="2023-07-07T01:13:39"/>
    <x v="1"/>
    <n v="5"/>
    <s v="BERRIO POSADA ANGELA"/>
    <x v="3"/>
    <x v="0"/>
    <n v="258"/>
    <n v="25.8"/>
    <n v="245.19809825673499"/>
    <m/>
    <n v="117599.0491"/>
    <x v="1"/>
    <n v="14751.428599999999"/>
    <x v="702"/>
    <x v="0"/>
    <m/>
  </r>
  <r>
    <d v="2023-07-07T01:13:39"/>
    <x v="1"/>
    <n v="7"/>
    <s v="DE OSSA TORRES CARLOS ANDRES"/>
    <x v="3"/>
    <x v="0"/>
    <n v="246"/>
    <n v="24.6"/>
    <n v="245.19809825673499"/>
    <m/>
    <n v="117599.0491"/>
    <x v="1"/>
    <n v="14751.428599999999"/>
    <x v="702"/>
    <x v="0"/>
    <m/>
  </r>
  <r>
    <d v="2023-07-07T01:13:39"/>
    <x v="1"/>
    <n v="8"/>
    <s v="VACA FIERRO ROBINSON"/>
    <x v="1"/>
    <x v="0"/>
    <n v="278"/>
    <n v="25.272727272727298"/>
    <n v="269.717908082409"/>
    <s v="1 Descuento (Despachadora Angela) "/>
    <n v="129358.954"/>
    <x v="1"/>
    <n v="14751.428599999999"/>
    <x v="702"/>
    <x v="0"/>
    <m/>
  </r>
  <r>
    <d v="2023-07-07T01:13:40"/>
    <x v="1"/>
    <n v="9"/>
    <s v="LOPEZ CASTRILLON ANDRES FELIPE"/>
    <x v="3"/>
    <x v="0"/>
    <n v="265"/>
    <n v="26.5"/>
    <n v="245.19809825673499"/>
    <s v="1 Descuento (Conduct)"/>
    <n v="117599.0491"/>
    <x v="0"/>
    <n v="14751.428599999999"/>
    <x v="702"/>
    <x v="0"/>
    <m/>
  </r>
  <r>
    <d v="2023-07-07T01:13:40"/>
    <x v="1"/>
    <n v="10"/>
    <s v="PATIO MARIVEL"/>
    <x v="0"/>
    <x v="0"/>
    <n v="211"/>
    <n v="23.4444444444444"/>
    <n v="220.67828843106199"/>
    <m/>
    <n v="105839.1442"/>
    <x v="0"/>
    <n v="14751.428599999999"/>
    <x v="702"/>
    <x v="0"/>
    <m/>
  </r>
  <r>
    <d v="2023-07-07T01:13:40"/>
    <x v="9"/>
    <n v="12"/>
    <s v="MORALES CASTAEDA JONNY EDISON"/>
    <x v="1"/>
    <x v="0"/>
    <n v="259"/>
    <n v="23.545454545454501"/>
    <n v="269.717908082409"/>
    <m/>
    <n v="129358.954"/>
    <x v="0"/>
    <n v="14751.428599999999"/>
    <x v="702"/>
    <x v="0"/>
    <m/>
  </r>
  <r>
    <d v="2023-07-07T01:13:40"/>
    <x v="9"/>
    <n v="14"/>
    <s v="JIMENEZ JIMENEZ OMAR DAVID"/>
    <x v="3"/>
    <x v="0"/>
    <n v="236"/>
    <n v="23.6"/>
    <n v="245.19809825673499"/>
    <m/>
    <n v="117599.0491"/>
    <x v="1"/>
    <n v="14751.428599999999"/>
    <x v="702"/>
    <x v="0"/>
    <m/>
  </r>
  <r>
    <d v="2023-07-07T01:13:40"/>
    <x v="9"/>
    <n v="15"/>
    <s v="LOPERA AGUDELO LUIS FRANCISCO"/>
    <x v="2"/>
    <x v="0"/>
    <n v="178"/>
    <n v="27.384615384615401"/>
    <n v="159.37876386687799"/>
    <m/>
    <n v="76439.381899999993"/>
    <x v="1"/>
    <n v="14751.428599999999"/>
    <x v="702"/>
    <x v="0"/>
    <m/>
  </r>
  <r>
    <d v="2023-07-07T01:13:41"/>
    <x v="9"/>
    <n v="16"/>
    <s v="HURTADO MADRID JUAN ESTEBAN"/>
    <x v="0"/>
    <x v="3"/>
    <n v="294"/>
    <n v="32.6666666666667"/>
    <n v="220.67828843106199"/>
    <m/>
    <n v="105839.1442"/>
    <x v="0"/>
    <n v="14751.428599999999"/>
    <x v="702"/>
    <x v="0"/>
    <m/>
  </r>
  <r>
    <d v="2023-07-07T01:13:41"/>
    <x v="9"/>
    <n v="17"/>
    <s v="ESPINOZA CHAVARRIA GUILLERMO LEON"/>
    <x v="0"/>
    <x v="0"/>
    <n v="251"/>
    <n v="27.8888888888889"/>
    <n v="220.67828843106199"/>
    <s v="2 Descuentos (Conduct y propietario) "/>
    <n v="105839.1442"/>
    <x v="0"/>
    <n v="14751.428599999999"/>
    <x v="702"/>
    <x v="0"/>
    <m/>
  </r>
  <r>
    <d v="2023-07-07T01:13:41"/>
    <x v="9"/>
    <n v="18"/>
    <s v="RENDON VIANA HUMBERTO DE JESUS"/>
    <x v="3"/>
    <x v="0"/>
    <n v="230"/>
    <n v="23"/>
    <n v="245.19809825673499"/>
    <s v="1 Descuento (Conduct)"/>
    <n v="117599.0491"/>
    <x v="0"/>
    <n v="14751.428599999999"/>
    <x v="702"/>
    <x v="0"/>
    <m/>
  </r>
  <r>
    <d v="2023-07-07T01:13:41"/>
    <x v="9"/>
    <n v="19"/>
    <s v="BERMUDEZ HERNAN"/>
    <x v="4"/>
    <x v="0"/>
    <n v="177"/>
    <n v="25.285714285714299"/>
    <n v="171.638668779715"/>
    <m/>
    <n v="82319.334400000007"/>
    <x v="0"/>
    <n v="14751.428599999999"/>
    <x v="702"/>
    <x v="0"/>
    <m/>
  </r>
  <r>
    <d v="2023-07-07T01:13:41"/>
    <x v="9"/>
    <n v="20"/>
    <s v="LONDOO CADAVID DAVID SANTIAGO"/>
    <x v="0"/>
    <x v="0"/>
    <n v="173"/>
    <n v="19.2222222222222"/>
    <n v="220.67828843106199"/>
    <s v="1 Descuento (Conduct)"/>
    <n v="105839.1442"/>
    <x v="0"/>
    <n v="14751.428599999999"/>
    <x v="702"/>
    <x v="0"/>
    <m/>
  </r>
  <r>
    <d v="2023-07-07T01:13:41"/>
    <x v="9"/>
    <n v="22"/>
    <s v="QUIRAMA CASTAEDA JHON JADER"/>
    <x v="0"/>
    <x v="1"/>
    <n v="212"/>
    <n v="23.5555555555556"/>
    <n v="220.67828843106199"/>
    <m/>
    <n v="105839.1442"/>
    <x v="1"/>
    <n v="14751.428599999999"/>
    <x v="702"/>
    <x v="0"/>
    <m/>
  </r>
  <r>
    <d v="2023-07-07T01:13:42"/>
    <x v="9"/>
    <n v="24"/>
    <s v="TOBON HOLGUIN HERNEY DAVID"/>
    <x v="0"/>
    <x v="1"/>
    <n v="201"/>
    <n v="22.3333333333333"/>
    <n v="220.67828843106199"/>
    <s v="Se descuenta el viaje de 5 39 am ya que NO espera el tiempo indicado en el paradero, 1 Descuento (Conduct)  "/>
    <n v="105839.1442"/>
    <x v="0"/>
    <n v="14751.428599999999"/>
    <x v="702"/>
    <x v="0"/>
    <m/>
  </r>
  <r>
    <d v="2023-07-07T01:13:42"/>
    <x v="9"/>
    <n v="25"/>
    <s v="JIMENEZ HURTADO CARLOS ESTIVEN"/>
    <x v="0"/>
    <x v="0"/>
    <n v="269"/>
    <n v="29.8888888888889"/>
    <n v="220.67828843106199"/>
    <m/>
    <n v="105839.1442"/>
    <x v="1"/>
    <n v="14751.428599999999"/>
    <x v="702"/>
    <x v="0"/>
    <m/>
  </r>
  <r>
    <d v="2023-07-07T01:13:42"/>
    <x v="9"/>
    <n v="26"/>
    <s v="FRANCO BRAVO JHOAN FERNANDO"/>
    <x v="3"/>
    <x v="0"/>
    <n v="202"/>
    <n v="20.2"/>
    <n v="245.19809825673499"/>
    <m/>
    <n v="117599.0491"/>
    <x v="0"/>
    <n v="14751.428599999999"/>
    <x v="702"/>
    <x v="0"/>
    <m/>
  </r>
  <r>
    <d v="2023-07-07T01:13:42"/>
    <x v="9"/>
    <n v="27"/>
    <s v="VERENZUELA MARTINEZ ALEXANDER"/>
    <x v="3"/>
    <x v="0"/>
    <n v="275"/>
    <n v="27.5"/>
    <n v="245.19809825673499"/>
    <m/>
    <n v="117599.0491"/>
    <x v="0"/>
    <n v="14751.428599999999"/>
    <x v="702"/>
    <x v="0"/>
    <m/>
  </r>
  <r>
    <d v="2023-07-07T01:13:42"/>
    <x v="9"/>
    <n v="29"/>
    <s v="BARRANTES GALLEGO DANIEL CAMIL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1"/>
    <s v="DURANGO PAEZ GILDARDO"/>
    <x v="3"/>
    <x v="0"/>
    <n v="192"/>
    <n v="19.2"/>
    <n v="245.19809825673499"/>
    <m/>
    <n v="117599.0491"/>
    <x v="0"/>
    <n v="14751.428599999999"/>
    <x v="702"/>
    <x v="0"/>
    <m/>
  </r>
  <r>
    <d v="2023-07-07T01:13:43"/>
    <x v="1"/>
    <n v="32"/>
    <s v="JIMENEZ HERNANDEZ ESTEBAN CAMILO"/>
    <x v="0"/>
    <x v="0"/>
    <n v="216"/>
    <n v="24"/>
    <n v="220.67828843106199"/>
    <m/>
    <n v="105839.1442"/>
    <x v="0"/>
    <n v="14751.428599999999"/>
    <x v="702"/>
    <x v="0"/>
    <m/>
  </r>
  <r>
    <d v="2023-07-07T01:13:43"/>
    <x v="1"/>
    <n v="33"/>
    <s v="GARCES ANDRES FELIPE"/>
    <x v="0"/>
    <x v="0"/>
    <n v="227"/>
    <n v="25.2222222222222"/>
    <n v="220.67828843106199"/>
    <m/>
    <n v="105839.1442"/>
    <x v="0"/>
    <n v="14751.428599999999"/>
    <x v="702"/>
    <x v="0"/>
    <m/>
  </r>
  <r>
    <d v="2023-07-07T01:13:43"/>
    <x v="1"/>
    <n v="34"/>
    <s v="MONTOYA OSPINA GILBERTO ANTONI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5"/>
    <s v="USUGA LONDOO CAMILO ANDRES"/>
    <x v="6"/>
    <x v="3"/>
    <n v="203"/>
    <n v="25.375"/>
    <n v="196.15847860538801"/>
    <m/>
    <n v="94079.239300000001"/>
    <x v="1"/>
    <n v="14751.428599999999"/>
    <x v="702"/>
    <x v="0"/>
    <m/>
  </r>
  <r>
    <d v="2023-07-07T01:13:43"/>
    <x v="1"/>
    <n v="36"/>
    <s v="TABORDA ROJAS DIEGO ALEJANDRO"/>
    <x v="0"/>
    <x v="0"/>
    <n v="202"/>
    <n v="22.4444444444444"/>
    <n v="220.67828843106199"/>
    <m/>
    <n v="105839.1442"/>
    <x v="0"/>
    <n v="14751.428599999999"/>
    <x v="702"/>
    <x v="0"/>
    <m/>
  </r>
  <r>
    <d v="2023-07-07T01:13:44"/>
    <x v="1"/>
    <n v="37"/>
    <s v="MORA JORGE"/>
    <x v="0"/>
    <x v="0"/>
    <n v="237"/>
    <n v="26.3333333333333"/>
    <n v="220.67828843106199"/>
    <m/>
    <n v="105839.1442"/>
    <x v="1"/>
    <n v="14751.428599999999"/>
    <x v="702"/>
    <x v="0"/>
    <m/>
  </r>
  <r>
    <d v="2023-07-07T01:13:44"/>
    <x v="1"/>
    <n v="38"/>
    <s v="BELTRAN JUAN SIMON"/>
    <x v="6"/>
    <x v="1"/>
    <n v="149"/>
    <n v="18.625"/>
    <n v="196.15847860538801"/>
    <m/>
    <n v="94079.239300000001"/>
    <x v="0"/>
    <n v="14751.428599999999"/>
    <x v="702"/>
    <x v="0"/>
    <m/>
  </r>
  <r>
    <d v="2023-07-07T01:13:44"/>
    <x v="1"/>
    <n v="39"/>
    <s v="TABORDA LEIDY"/>
    <x v="3"/>
    <x v="0"/>
    <n v="221"/>
    <n v="22.1"/>
    <n v="245.19809825673499"/>
    <s v="2 Descuentos (Propietario )"/>
    <n v="117599.0491"/>
    <x v="0"/>
    <n v="14751.428599999999"/>
    <x v="702"/>
    <x v="0"/>
    <m/>
  </r>
  <r>
    <d v="2023-07-07T01:13:44"/>
    <x v="1"/>
    <n v="40"/>
    <s v="OCAMPO OCAMPO ANTONIO JOSE"/>
    <x v="3"/>
    <x v="0"/>
    <n v="251"/>
    <n v="25.1"/>
    <n v="245.19809825673499"/>
    <m/>
    <n v="117599.0491"/>
    <x v="0"/>
    <n v="14751.428599999999"/>
    <x v="702"/>
    <x v="0"/>
    <m/>
  </r>
  <r>
    <d v="2023-07-07T01:13:44"/>
    <x v="1"/>
    <n v="41"/>
    <s v="GARCIA DAVID WILSON ALBERTO"/>
    <x v="0"/>
    <x v="0"/>
    <n v="237"/>
    <n v="26.3333333333333"/>
    <n v="220.67828843106199"/>
    <m/>
    <n v="105839.1442"/>
    <x v="1"/>
    <n v="14751.428599999999"/>
    <x v="702"/>
    <x v="0"/>
    <m/>
  </r>
  <r>
    <d v="2023-07-08T01:20:30"/>
    <x v="9"/>
    <n v="1"/>
    <s v="ALFONSO OZUNA JORGE"/>
    <x v="6"/>
    <x v="0"/>
    <n v="195"/>
    <n v="24.375"/>
    <n v="200.22042139384101"/>
    <m/>
    <n v="96110.210699999996"/>
    <x v="0"/>
    <n v="14007.894700000001"/>
    <x v="703"/>
    <x v="0"/>
    <m/>
  </r>
  <r>
    <d v="2023-07-08T01:20:30"/>
    <x v="9"/>
    <n v="2"/>
    <s v="GRAJALES JORGE HERNAN"/>
    <x v="0"/>
    <x v="0"/>
    <n v="261"/>
    <n v="29"/>
    <n v="225.24797406807099"/>
    <m/>
    <n v="108123.98699999999"/>
    <x v="1"/>
    <n v="14007.894700000001"/>
    <x v="703"/>
    <x v="0"/>
    <m/>
  </r>
  <r>
    <d v="2023-07-08T01:20:30"/>
    <x v="9"/>
    <n v="3"/>
    <s v="CANO JIMENEZ ESNEIDER"/>
    <x v="3"/>
    <x v="0"/>
    <n v="237"/>
    <n v="23.7"/>
    <n v="250.275526742301"/>
    <m/>
    <n v="120137.7634"/>
    <x v="0"/>
    <n v="14007.894700000001"/>
    <x v="703"/>
    <x v="0"/>
    <m/>
  </r>
  <r>
    <d v="2023-07-08T01:20:31"/>
    <x v="9"/>
    <n v="4"/>
    <s v="GONZALEZ PEREZ RAFAEL JOSE"/>
    <x v="6"/>
    <x v="0"/>
    <n v="240"/>
    <n v="28.235294117647101"/>
    <n v="212.734197730956"/>
    <s v="1 Descuento (Propietario) "/>
    <n v="102117.0989"/>
    <x v="0"/>
    <n v="14007.894700000001"/>
    <x v="703"/>
    <x v="0"/>
    <m/>
  </r>
  <r>
    <d v="2023-07-08T01:20:31"/>
    <x v="9"/>
    <n v="7"/>
    <s v="DE OSSA TORRES CARLOS ANDRES"/>
    <x v="6"/>
    <x v="0"/>
    <n v="209"/>
    <n v="26.125"/>
    <n v="200.22042139384101"/>
    <m/>
    <n v="96110.210699999996"/>
    <x v="1"/>
    <n v="14007.894700000001"/>
    <x v="703"/>
    <x v="0"/>
    <m/>
  </r>
  <r>
    <d v="2023-07-08T01:20:31"/>
    <x v="9"/>
    <n v="8"/>
    <s v="VACA FIERRO ROBINSON"/>
    <x v="3"/>
    <x v="0"/>
    <n v="191"/>
    <n v="19.100000000000001"/>
    <n v="250.275526742301"/>
    <s v="2 Descuentos (Conducts)"/>
    <n v="120137.7634"/>
    <x v="1"/>
    <n v="14007.894700000001"/>
    <x v="703"/>
    <x v="0"/>
    <m/>
  </r>
  <r>
    <d v="2023-07-08T01:20:31"/>
    <x v="9"/>
    <n v="9"/>
    <s v="LOPEZ CASTRILLON ANDRES FELIPE"/>
    <x v="2"/>
    <x v="0"/>
    <n v="158"/>
    <n v="24.307692307692299"/>
    <n v="162.67909238249601"/>
    <m/>
    <n v="78089.546199999997"/>
    <x v="0"/>
    <n v="14007.894700000001"/>
    <x v="703"/>
    <x v="0"/>
    <m/>
  </r>
  <r>
    <d v="2023-07-08T01:20:32"/>
    <x v="9"/>
    <n v="10"/>
    <s v="PATIO MARIVEL"/>
    <x v="0"/>
    <x v="0"/>
    <n v="217"/>
    <n v="24.1111111111111"/>
    <n v="225.24797406807099"/>
    <s v="1 Descuento (Jefe de ruta) "/>
    <n v="108123.98699999999"/>
    <x v="0"/>
    <n v="14007.894700000001"/>
    <x v="703"/>
    <x v="0"/>
    <m/>
  </r>
  <r>
    <d v="2023-07-08T01:20:32"/>
    <x v="1"/>
    <n v="11"/>
    <s v="GUTIERREZ LONDOO MELKIN HERNEY"/>
    <x v="4"/>
    <x v="3"/>
    <n v="200"/>
    <n v="28.571428571428601"/>
    <n v="175.192868719611"/>
    <m/>
    <n v="84096.434399999998"/>
    <x v="0"/>
    <n v="14007.894700000001"/>
    <x v="703"/>
    <x v="0"/>
    <m/>
  </r>
  <r>
    <d v="2023-07-08T01:20:32"/>
    <x v="1"/>
    <n v="12"/>
    <s v="MORALES CASTAEDA JONNY EDISON"/>
    <x v="11"/>
    <x v="3"/>
    <n v="72"/>
    <n v="28.8"/>
    <n v="62.568881685575398"/>
    <s v="5 Descuentos (Transbordo) "/>
    <n v="30034.4408"/>
    <x v="0"/>
    <n v="14007.894700000001"/>
    <x v="703"/>
    <x v="0"/>
    <m/>
  </r>
  <r>
    <d v="2023-07-08T01:20:32"/>
    <x v="1"/>
    <n v="14"/>
    <s v="JIMENEZ JIMENEZ OMAR DAVID"/>
    <x v="12"/>
    <x v="0"/>
    <n v="341"/>
    <n v="26.230769230769202"/>
    <n v="325.35818476499202"/>
    <s v="HECTOR SALAZAR Realiz 5 viajes donde moviliz 110 Usuarios "/>
    <n v="156179.09239999999"/>
    <x v="1"/>
    <n v="14007.894700000001"/>
    <x v="703"/>
    <x v="0"/>
    <m/>
  </r>
  <r>
    <d v="2023-07-08T01:20:33"/>
    <x v="1"/>
    <n v="15"/>
    <s v="LONDOO LOPERA DUVAN ANDRES"/>
    <x v="3"/>
    <x v="0"/>
    <n v="286"/>
    <n v="28.6"/>
    <n v="250.275526742301"/>
    <m/>
    <n v="120137.7634"/>
    <x v="1"/>
    <n v="14007.894700000001"/>
    <x v="703"/>
    <x v="0"/>
    <m/>
  </r>
  <r>
    <d v="2023-07-08T01:20:33"/>
    <x v="1"/>
    <n v="16"/>
    <s v="HURTADO MADRID JUAN ESTEBAN"/>
    <x v="3"/>
    <x v="0"/>
    <n v="220"/>
    <n v="22"/>
    <n v="250.275526742301"/>
    <m/>
    <n v="120137.7634"/>
    <x v="0"/>
    <n v="14007.894700000001"/>
    <x v="703"/>
    <x v="0"/>
    <m/>
  </r>
  <r>
    <d v="2023-07-08T01:20:33"/>
    <x v="1"/>
    <n v="17"/>
    <s v="FRANCO BRAVO JHOAN FERNANDO"/>
    <x v="6"/>
    <x v="0"/>
    <n v="228"/>
    <n v="28.5"/>
    <n v="200.22042139384101"/>
    <m/>
    <n v="96110.210699999996"/>
    <x v="0"/>
    <n v="14007.894700000001"/>
    <x v="703"/>
    <x v="0"/>
    <m/>
  </r>
  <r>
    <d v="2023-07-08T01:20:33"/>
    <x v="1"/>
    <n v="18"/>
    <s v="RENDON VIANA HUMBERTO DE JESUS"/>
    <x v="0"/>
    <x v="0"/>
    <n v="214"/>
    <n v="23.7777777777778"/>
    <n v="225.24797406807099"/>
    <s v="1 Descuento (Jefe de ruta) "/>
    <n v="108123.98699999999"/>
    <x v="0"/>
    <n v="14007.894700000001"/>
    <x v="703"/>
    <x v="0"/>
    <m/>
  </r>
  <r>
    <d v="2023-07-08T01:20:33"/>
    <x v="1"/>
    <n v="20"/>
    <s v="BARRANTES GALLEGO DANIEL CAMILO"/>
    <x v="0"/>
    <x v="0"/>
    <n v="222"/>
    <n v="24.6666666666667"/>
    <n v="225.24797406807099"/>
    <m/>
    <n v="108123.98699999999"/>
    <x v="0"/>
    <n v="14007.894700000001"/>
    <x v="703"/>
    <x v="0"/>
    <m/>
  </r>
  <r>
    <d v="2023-07-08T01:20:34"/>
    <x v="1"/>
    <n v="21"/>
    <s v="DURANGO JOHAN"/>
    <x v="9"/>
    <x v="0"/>
    <n v="335"/>
    <n v="27.9166666666667"/>
    <n v="300.33063209076198"/>
    <m/>
    <n v="144165.31599999999"/>
    <x v="0"/>
    <n v="14007.894700000001"/>
    <x v="703"/>
    <x v="0"/>
    <m/>
  </r>
  <r>
    <d v="2023-07-08T01:20:34"/>
    <x v="1"/>
    <n v="22"/>
    <s v="QUIRAMA CASTAEDA JHON JADER"/>
    <x v="11"/>
    <x v="3"/>
    <n v="67"/>
    <n v="26.8"/>
    <n v="62.568881685575398"/>
    <m/>
    <n v="30034.4408"/>
    <x v="1"/>
    <n v="14007.894700000001"/>
    <x v="703"/>
    <x v="0"/>
    <m/>
  </r>
  <r>
    <d v="2023-07-08T01:20:34"/>
    <x v="1"/>
    <n v="23"/>
    <s v="HINCAPIE GALLEGO YEISON ANDRES"/>
    <x v="3"/>
    <x v="0"/>
    <n v="217"/>
    <n v="21.7"/>
    <n v="250.275526742301"/>
    <m/>
    <n v="120137.7634"/>
    <x v="2"/>
    <n v="14007.894700000001"/>
    <x v="703"/>
    <x v="0"/>
    <m/>
  </r>
  <r>
    <d v="2023-07-08T01:20:34"/>
    <x v="1"/>
    <n v="24"/>
    <s v="TOBON HOLGUIN HERNEY DAVID"/>
    <x v="5"/>
    <x v="0"/>
    <n v="32"/>
    <n v="32"/>
    <n v="25.027552674230101"/>
    <m/>
    <n v="12013.7763"/>
    <x v="0"/>
    <n v="14007.894700000001"/>
    <x v="703"/>
    <x v="0"/>
    <m/>
  </r>
  <r>
    <d v="2023-07-08T01:20:35"/>
    <x v="1"/>
    <n v="25"/>
    <s v="JIMENEZ HURTADO CARLOS ESTIVEN"/>
    <x v="0"/>
    <x v="0"/>
    <n v="254"/>
    <n v="28.2222222222222"/>
    <n v="225.24797406807099"/>
    <m/>
    <n v="108123.98699999999"/>
    <x v="1"/>
    <n v="14007.894700000001"/>
    <x v="703"/>
    <x v="0"/>
    <m/>
  </r>
  <r>
    <d v="2023-07-08T01:20:35"/>
    <x v="1"/>
    <n v="26"/>
    <s v="ESPINOZA CHAVARRIA GUILLERMO LEON"/>
    <x v="3"/>
    <x v="0"/>
    <n v="216"/>
    <n v="21.6"/>
    <n v="250.275526742301"/>
    <s v="1 Descuento (Propietario) "/>
    <n v="120137.7634"/>
    <x v="0"/>
    <n v="14007.894700000001"/>
    <x v="703"/>
    <x v="0"/>
    <m/>
  </r>
  <r>
    <d v="2023-07-08T01:20:35"/>
    <x v="1"/>
    <n v="27"/>
    <s v="VERENZUELA MARTINEZ ALEXANDER"/>
    <x v="3"/>
    <x v="0"/>
    <n v="284"/>
    <n v="28.4"/>
    <n v="250.275526742301"/>
    <s v="2 Descuentos (Conduct y propietario) "/>
    <n v="120137.7634"/>
    <x v="0"/>
    <n v="14007.894700000001"/>
    <x v="703"/>
    <x v="0"/>
    <m/>
  </r>
  <r>
    <d v="2023-07-08T01:20:35"/>
    <x v="1"/>
    <n v="28"/>
    <s v="RAMIREZ RENGIFO JORGE ANDRES"/>
    <x v="1"/>
    <x v="0"/>
    <n v="240"/>
    <n v="21.818181818181799"/>
    <n v="275.303079416532"/>
    <m/>
    <n v="132151.53969999999"/>
    <x v="0"/>
    <n v="14007.894700000001"/>
    <x v="703"/>
    <x v="0"/>
    <m/>
  </r>
  <r>
    <d v="2023-07-08T01:20:35"/>
    <x v="1"/>
    <n v="29"/>
    <s v="ORTEGA ARROYAVE JUAN PABLO"/>
    <x v="1"/>
    <x v="0"/>
    <n v="218"/>
    <n v="19.818181818181799"/>
    <n v="275.303079416532"/>
    <m/>
    <n v="132151.53969999999"/>
    <x v="0"/>
    <n v="14007.894700000001"/>
    <x v="703"/>
    <x v="0"/>
    <m/>
  </r>
  <r>
    <d v="2023-07-08T01:20:36"/>
    <x v="1"/>
    <n v="30"/>
    <s v="LOPEZ ISRAEL"/>
    <x v="6"/>
    <x v="1"/>
    <n v="220"/>
    <n v="27.5"/>
    <n v="200.22042139384101"/>
    <m/>
    <n v="96110.210699999996"/>
    <x v="0"/>
    <n v="14007.894700000001"/>
    <x v="703"/>
    <x v="0"/>
    <m/>
  </r>
  <r>
    <d v="2023-07-08T01:20:36"/>
    <x v="9"/>
    <n v="31"/>
    <s v="DURANGO PAEZ GILDARDO"/>
    <x v="10"/>
    <x v="0"/>
    <n v="104"/>
    <n v="26"/>
    <n v="100.110210696921"/>
    <m/>
    <n v="48055.105300000003"/>
    <x v="0"/>
    <n v="14007.894700000001"/>
    <x v="703"/>
    <x v="0"/>
    <m/>
  </r>
  <r>
    <d v="2023-07-08T01:20:36"/>
    <x v="9"/>
    <n v="32"/>
    <s v="JIMENEZ HERNANDEZ ESTEBAN CAMILO"/>
    <x v="0"/>
    <x v="0"/>
    <n v="245"/>
    <n v="27.2222222222222"/>
    <n v="225.24797406807099"/>
    <m/>
    <n v="108123.98699999999"/>
    <x v="0"/>
    <n v="14007.894700000001"/>
    <x v="703"/>
    <x v="0"/>
    <m/>
  </r>
  <r>
    <d v="2023-07-08T01:20:36"/>
    <x v="9"/>
    <n v="33"/>
    <s v="GARCES ANDRES FELIPE"/>
    <x v="0"/>
    <x v="0"/>
    <n v="230"/>
    <n v="25.5555555555556"/>
    <n v="225.24797406807099"/>
    <m/>
    <n v="108123.98699999999"/>
    <x v="0"/>
    <n v="14007.894700000001"/>
    <x v="703"/>
    <x v="0"/>
    <m/>
  </r>
  <r>
    <d v="2023-07-08T01:20:36"/>
    <x v="9"/>
    <n v="34"/>
    <s v="MONTOYA OSPINA GILBERTO ANTONIO"/>
    <x v="6"/>
    <x v="0"/>
    <n v="212"/>
    <n v="26.5"/>
    <n v="200.22042139384101"/>
    <m/>
    <n v="96110.210699999996"/>
    <x v="0"/>
    <n v="14007.894700000001"/>
    <x v="703"/>
    <x v="0"/>
    <m/>
  </r>
  <r>
    <d v="2023-07-08T01:20:37"/>
    <x v="9"/>
    <n v="35"/>
    <s v="PEREZ BERNARDO ANTONIO"/>
    <x v="6"/>
    <x v="0"/>
    <n v="208"/>
    <n v="26"/>
    <n v="200.22042139384101"/>
    <m/>
    <n v="96110.210699999996"/>
    <x v="1"/>
    <n v="14007.894700000001"/>
    <x v="703"/>
    <x v="0"/>
    <m/>
  </r>
  <r>
    <d v="2023-07-08T01:20:37"/>
    <x v="9"/>
    <n v="36"/>
    <s v="TABORDA ROJAS DIEGO ALEJANDRO"/>
    <x v="0"/>
    <x v="0"/>
    <n v="196"/>
    <n v="21.7777777777778"/>
    <n v="225.24797406807099"/>
    <m/>
    <n v="108123.98699999999"/>
    <x v="0"/>
    <n v="14007.894700000001"/>
    <x v="703"/>
    <x v="0"/>
    <m/>
  </r>
  <r>
    <d v="2023-07-08T01:20:37"/>
    <x v="9"/>
    <n v="37"/>
    <s v="MORA JORGE"/>
    <x v="8"/>
    <x v="0"/>
    <n v="125"/>
    <n v="25"/>
    <n v="125.137763371151"/>
    <m/>
    <n v="60068.881699999998"/>
    <x v="1"/>
    <n v="14007.894700000001"/>
    <x v="703"/>
    <x v="0"/>
    <m/>
  </r>
  <r>
    <d v="2023-07-08T01:20:37"/>
    <x v="9"/>
    <n v="38"/>
    <s v="BELTRAN JUAN SIMON"/>
    <x v="0"/>
    <x v="0"/>
    <n v="200"/>
    <n v="22.2222222222222"/>
    <n v="225.24797406807099"/>
    <m/>
    <n v="108123.98699999999"/>
    <x v="0"/>
    <n v="14007.894700000001"/>
    <x v="703"/>
    <x v="0"/>
    <m/>
  </r>
  <r>
    <d v="2023-07-08T01:20:37"/>
    <x v="9"/>
    <n v="39"/>
    <s v="TABORDA LEIDY"/>
    <x v="0"/>
    <x v="0"/>
    <n v="219"/>
    <n v="24.3333333333333"/>
    <n v="225.24797406807099"/>
    <m/>
    <n v="108123.98699999999"/>
    <x v="0"/>
    <n v="14007.894700000001"/>
    <x v="703"/>
    <x v="0"/>
    <m/>
  </r>
  <r>
    <d v="2023-07-08T01:20:38"/>
    <x v="9"/>
    <n v="40"/>
    <s v="OCAMPO OCAMPO ANTONIO JOSE"/>
    <x v="2"/>
    <x v="0"/>
    <n v="169"/>
    <n v="26"/>
    <n v="162.67909238249601"/>
    <m/>
    <n v="78089.546199999997"/>
    <x v="0"/>
    <n v="14007.894700000001"/>
    <x v="703"/>
    <x v="0"/>
    <m/>
  </r>
  <r>
    <d v="2023-07-08T01:20:38"/>
    <x v="1"/>
    <n v="41"/>
    <s v="GARCIA DAVID WILSON ALBERTO"/>
    <x v="3"/>
    <x v="0"/>
    <n v="239"/>
    <n v="23.9"/>
    <n v="250.275526742301"/>
    <m/>
    <n v="120137.7634"/>
    <x v="1"/>
    <n v="14007.894700000001"/>
    <x v="703"/>
    <x v="0"/>
    <m/>
  </r>
  <r>
    <d v="2023-07-09T01:00:08"/>
    <x v="1"/>
    <n v="1"/>
    <s v="ALFONSO OZUNA JORGE"/>
    <x v="6"/>
    <x v="0"/>
    <n v="202"/>
    <n v="25.25"/>
    <n v="198.127659574468"/>
    <m/>
    <n v="95063.829800000007"/>
    <x v="0"/>
    <n v="12980"/>
    <x v="704"/>
    <x v="0"/>
    <m/>
  </r>
  <r>
    <d v="2023-07-09T01:00:08"/>
    <x v="1"/>
    <n v="2"/>
    <s v="GRAJALES JORGE HERNAN"/>
    <x v="6"/>
    <x v="0"/>
    <n v="260"/>
    <n v="32.5"/>
    <n v="198.127659574468"/>
    <m/>
    <n v="95063.829800000007"/>
    <x v="1"/>
    <n v="12980"/>
    <x v="704"/>
    <x v="0"/>
    <m/>
  </r>
  <r>
    <d v="2023-07-09T01:00:09"/>
    <x v="1"/>
    <n v="3"/>
    <s v="CANO JIMENEZ ESNEIDER"/>
    <x v="4"/>
    <x v="0"/>
    <n v="193"/>
    <n v="27.571428571428601"/>
    <n v="173.36170212766001"/>
    <m/>
    <n v="83180.8511"/>
    <x v="0"/>
    <n v="12980"/>
    <x v="704"/>
    <x v="0"/>
    <m/>
  </r>
  <r>
    <d v="2023-07-09T01:00:09"/>
    <x v="1"/>
    <n v="4"/>
    <s v="GONZALEZ PEREZ RAFAEL JOSE"/>
    <x v="0"/>
    <x v="0"/>
    <n v="213"/>
    <n v="23.6666666666667"/>
    <n v="222.89361702127701"/>
    <m/>
    <n v="106946.8085"/>
    <x v="0"/>
    <n v="12980"/>
    <x v="704"/>
    <x v="0"/>
    <m/>
  </r>
  <r>
    <d v="2023-07-09T01:00:09"/>
    <x v="1"/>
    <n v="5"/>
    <s v="BERRIO POSADA ANGELA"/>
    <x v="3"/>
    <x v="0"/>
    <n v="311"/>
    <n v="31.1"/>
    <n v="247.659574468085"/>
    <m/>
    <n v="118829.78720000001"/>
    <x v="1"/>
    <n v="12980"/>
    <x v="704"/>
    <x v="0"/>
    <m/>
  </r>
  <r>
    <d v="2023-07-09T01:00:09"/>
    <x v="1"/>
    <n v="6"/>
    <s v="CASTAEDA CARLOS ALFREDO"/>
    <x v="0"/>
    <x v="0"/>
    <n v="243"/>
    <n v="27"/>
    <n v="222.89361702127701"/>
    <m/>
    <n v="106946.8085"/>
    <x v="0"/>
    <n v="12980"/>
    <x v="704"/>
    <x v="0"/>
    <m/>
  </r>
  <r>
    <d v="2023-07-09T01:00:09"/>
    <x v="1"/>
    <n v="7"/>
    <s v="DE OSSA TORRES CARLOS ANDRES"/>
    <x v="3"/>
    <x v="0"/>
    <n v="234"/>
    <n v="23.4"/>
    <n v="247.659574468085"/>
    <m/>
    <n v="118829.78720000001"/>
    <x v="1"/>
    <n v="12980"/>
    <x v="704"/>
    <x v="0"/>
    <m/>
  </r>
  <r>
    <d v="2023-07-09T01:00:10"/>
    <x v="1"/>
    <n v="8"/>
    <s v="TABORDA ROJAS DIEGO ALEJANDRO"/>
    <x v="6"/>
    <x v="3"/>
    <n v="171"/>
    <n v="21.375"/>
    <n v="198.127659574468"/>
    <m/>
    <n v="95063.829800000007"/>
    <x v="1"/>
    <n v="12980"/>
    <x v="704"/>
    <x v="0"/>
    <m/>
  </r>
  <r>
    <d v="2023-07-09T01:00:10"/>
    <x v="1"/>
    <n v="9"/>
    <s v="LOPEZ CASTRILLON ANDRES FELIPE"/>
    <x v="0"/>
    <x v="0"/>
    <n v="221"/>
    <n v="24.5555555555556"/>
    <n v="222.89361702127701"/>
    <m/>
    <n v="106946.8085"/>
    <x v="0"/>
    <n v="12980"/>
    <x v="704"/>
    <x v="0"/>
    <m/>
  </r>
  <r>
    <d v="2023-07-09T01:00:10"/>
    <x v="1"/>
    <n v="10"/>
    <s v="PATIO MARIVEL"/>
    <x v="2"/>
    <x v="0"/>
    <n v="117"/>
    <n v="19.5"/>
    <n v="148.595744680851"/>
    <m/>
    <n v="71297.872300000003"/>
    <x v="0"/>
    <n v="12980"/>
    <x v="704"/>
    <x v="0"/>
    <m/>
  </r>
  <r>
    <d v="2023-07-09T01:00:11"/>
    <x v="9"/>
    <n v="12"/>
    <s v="DURANGO JOHAN"/>
    <x v="6"/>
    <x v="0"/>
    <n v="225"/>
    <n v="28.125"/>
    <n v="198.127659574468"/>
    <m/>
    <n v="95063.829800000007"/>
    <x v="0"/>
    <n v="12980"/>
    <x v="704"/>
    <x v="0"/>
    <m/>
  </r>
  <r>
    <d v="2023-07-09T01:00:11"/>
    <x v="9"/>
    <n v="14"/>
    <s v="JIMENEZ JIMENEZ OMAR DAVID"/>
    <x v="3"/>
    <x v="0"/>
    <n v="264"/>
    <n v="26.4"/>
    <n v="247.659574468085"/>
    <m/>
    <n v="118829.78720000001"/>
    <x v="1"/>
    <n v="12980"/>
    <x v="704"/>
    <x v="0"/>
    <m/>
  </r>
  <r>
    <d v="2023-07-09T01:00:11"/>
    <x v="9"/>
    <n v="15"/>
    <s v="LONDOO LOPERA DUVAN ANDRES"/>
    <x v="0"/>
    <x v="0"/>
    <n v="267"/>
    <n v="29.6666666666667"/>
    <n v="222.89361702127701"/>
    <s v="1 Descuento (Despachador cristian) "/>
    <n v="106946.8085"/>
    <x v="1"/>
    <n v="12980"/>
    <x v="704"/>
    <x v="0"/>
    <m/>
  </r>
  <r>
    <d v="2023-07-09T01:00:12"/>
    <x v="9"/>
    <n v="16"/>
    <s v="HURTADO MADRID JUAN ESTEBAN"/>
    <x v="9"/>
    <x v="0"/>
    <n v="269"/>
    <n v="22.4166666666667"/>
    <n v="297.191489361702"/>
    <s v="2 Descuentos (Transbordo) "/>
    <n v="142595.74470000001"/>
    <x v="0"/>
    <n v="12980"/>
    <x v="704"/>
    <x v="0"/>
    <m/>
  </r>
  <r>
    <d v="2023-07-09T01:00:12"/>
    <x v="9"/>
    <n v="18"/>
    <s v="RENDON VIANA HUMBERTO DE JESUS"/>
    <x v="3"/>
    <x v="0"/>
    <n v="214"/>
    <n v="21.4"/>
    <n v="247.659574468085"/>
    <m/>
    <n v="118829.78720000001"/>
    <x v="0"/>
    <n v="12980"/>
    <x v="704"/>
    <x v="0"/>
    <m/>
  </r>
  <r>
    <d v="2023-07-09T01:00:13"/>
    <x v="9"/>
    <n v="20"/>
    <s v="LONDOO CADAVID DAVID SANTIAGO"/>
    <x v="2"/>
    <x v="0"/>
    <n v="136"/>
    <n v="22.6666666666667"/>
    <n v="148.595744680851"/>
    <m/>
    <n v="71297.872300000003"/>
    <x v="0"/>
    <n v="12980"/>
    <x v="704"/>
    <x v="0"/>
    <m/>
  </r>
  <r>
    <d v="2023-07-09T01:00:13"/>
    <x v="9"/>
    <n v="21"/>
    <s v="MORALES CASTAEDA JONNY EDISON"/>
    <x v="6"/>
    <x v="0"/>
    <n v="237"/>
    <n v="29.625"/>
    <n v="198.127659574468"/>
    <m/>
    <n v="95063.829800000007"/>
    <x v="0"/>
    <n v="12980"/>
    <x v="704"/>
    <x v="0"/>
    <m/>
  </r>
  <r>
    <d v="2023-07-09T01:00:14"/>
    <x v="9"/>
    <n v="22"/>
    <s v="QUIRAMA CASTAEDA JHON JADER"/>
    <x v="2"/>
    <x v="0"/>
    <n v="190"/>
    <n v="31.6666666666667"/>
    <n v="148.595744680851"/>
    <m/>
    <n v="71297.872300000003"/>
    <x v="1"/>
    <n v="12980"/>
    <x v="704"/>
    <x v="0"/>
    <m/>
  </r>
  <r>
    <d v="2023-07-09T01:00:14"/>
    <x v="9"/>
    <n v="23"/>
    <s v="HINCAPIE GALLEGO YEISON ANDRES"/>
    <x v="0"/>
    <x v="0"/>
    <n v="217"/>
    <n v="24.1111111111111"/>
    <n v="222.89361702127701"/>
    <m/>
    <n v="106946.8085"/>
    <x v="2"/>
    <n v="12980"/>
    <x v="704"/>
    <x v="0"/>
    <m/>
  </r>
  <r>
    <d v="2023-07-09T01:00:15"/>
    <x v="9"/>
    <n v="24"/>
    <s v="GARCES ANDRES FELIPE"/>
    <x v="4"/>
    <x v="0"/>
    <n v="147"/>
    <n v="21"/>
    <n v="173.36170212766001"/>
    <s v="2 Descuentos (Jefe de ruta y conduct) "/>
    <n v="83180.8511"/>
    <x v="0"/>
    <n v="12980"/>
    <x v="704"/>
    <x v="0"/>
    <m/>
  </r>
  <r>
    <d v="2023-07-09T01:00:15"/>
    <x v="9"/>
    <n v="27"/>
    <s v="VERENZUELA MARTINEZ ALEXANDER"/>
    <x v="6"/>
    <x v="0"/>
    <n v="256"/>
    <n v="32"/>
    <n v="198.127659574468"/>
    <s v=" "/>
    <n v="95063.829800000007"/>
    <x v="0"/>
    <n v="12980"/>
    <x v="704"/>
    <x v="0"/>
    <m/>
  </r>
  <r>
    <d v="2023-07-09T01:00:15"/>
    <x v="9"/>
    <n v="28"/>
    <s v="RAMIREZ RENGIFO JORGE ANDRES"/>
    <x v="6"/>
    <x v="0"/>
    <n v="212"/>
    <n v="26.5"/>
    <n v="198.127659574468"/>
    <m/>
    <n v="95063.829800000007"/>
    <x v="0"/>
    <n v="12980"/>
    <x v="704"/>
    <x v="0"/>
    <m/>
  </r>
  <r>
    <d v="2023-07-09T01:00:16"/>
    <x v="9"/>
    <n v="29"/>
    <s v="ORTEGA ARROYAVE JUAN PABLO"/>
    <x v="4"/>
    <x v="0"/>
    <n v="191"/>
    <n v="27.285714285714299"/>
    <n v="173.36170212766001"/>
    <m/>
    <n v="83180.8511"/>
    <x v="0"/>
    <n v="12980"/>
    <x v="704"/>
    <x v="0"/>
    <m/>
  </r>
  <r>
    <d v="2023-07-09T01:00:16"/>
    <x v="9"/>
    <n v="30"/>
    <s v="LOPEZ ISRAEL"/>
    <x v="0"/>
    <x v="0"/>
    <n v="155"/>
    <n v="17.2222222222222"/>
    <n v="222.89361702127701"/>
    <s v="1 Descuento (Transbordo) "/>
    <n v="106946.8085"/>
    <x v="0"/>
    <n v="12980"/>
    <x v="704"/>
    <x v="0"/>
    <m/>
  </r>
  <r>
    <d v="2023-07-09T01:00:17"/>
    <x v="1"/>
    <n v="32"/>
    <s v="JIMENEZ HERNANDEZ ESTEBAN CAMILO"/>
    <x v="6"/>
    <x v="0"/>
    <n v="143"/>
    <n v="17.875"/>
    <n v="198.127659574468"/>
    <m/>
    <n v="95063.829800000007"/>
    <x v="0"/>
    <n v="12980"/>
    <x v="704"/>
    <x v="0"/>
    <m/>
  </r>
  <r>
    <d v="2023-07-09T01:00:17"/>
    <x v="1"/>
    <n v="33"/>
    <s v="USUGA LONDOO CAMILO ANDRES"/>
    <x v="0"/>
    <x v="0"/>
    <n v="207"/>
    <n v="23"/>
    <n v="222.89361702127701"/>
    <s v="3 Descuentos (Jefe de ruta y conduct) "/>
    <n v="106946.8085"/>
    <x v="0"/>
    <n v="12980"/>
    <x v="704"/>
    <x v="0"/>
    <m/>
  </r>
  <r>
    <d v="2023-07-09T01:00:17"/>
    <x v="1"/>
    <n v="34"/>
    <s v="MONTOYA OSPINA GILBERTO ANTONIO"/>
    <x v="2"/>
    <x v="0"/>
    <n v="154"/>
    <n v="25.6666666666667"/>
    <n v="148.595744680851"/>
    <m/>
    <n v="71297.872300000003"/>
    <x v="0"/>
    <n v="12980"/>
    <x v="704"/>
    <x v="0"/>
    <m/>
  </r>
  <r>
    <d v="2023-07-09T01:00:17"/>
    <x v="1"/>
    <n v="35"/>
    <s v="PEREZ BERNARDO ANTONIO"/>
    <x v="0"/>
    <x v="0"/>
    <n v="190"/>
    <n v="21.1111111111111"/>
    <n v="222.89361702127701"/>
    <m/>
    <n v="106946.8085"/>
    <x v="1"/>
    <n v="12980"/>
    <x v="704"/>
    <x v="0"/>
    <m/>
  </r>
  <r>
    <d v="2023-07-09T01:00:18"/>
    <x v="1"/>
    <n v="36"/>
    <s v="MARTINEZ CHAVERRA LUIS NORBERTO"/>
    <x v="0"/>
    <x v="0"/>
    <n v="206"/>
    <n v="22.8888888888889"/>
    <n v="222.89361702127701"/>
    <m/>
    <n v="106946.8085"/>
    <x v="0"/>
    <n v="12980"/>
    <x v="704"/>
    <x v="0"/>
    <m/>
  </r>
  <r>
    <d v="2023-07-09T01:00:18"/>
    <x v="1"/>
    <n v="37"/>
    <s v="PIEDRAHITA MADRID SANTIAGO"/>
    <x v="2"/>
    <x v="0"/>
    <n v="144"/>
    <n v="24"/>
    <n v="148.595744680851"/>
    <m/>
    <n v="71297.872300000003"/>
    <x v="1"/>
    <n v="12980"/>
    <x v="704"/>
    <x v="0"/>
    <m/>
  </r>
  <r>
    <d v="2023-07-09T01:00:18"/>
    <x v="1"/>
    <n v="38"/>
    <s v="BELTRAN JUAN SIMON"/>
    <x v="0"/>
    <x v="0"/>
    <n v="241"/>
    <n v="26.7777777777778"/>
    <n v="222.89361702127701"/>
    <s v="1 Descuento (Despachador cristian) "/>
    <n v="106946.8085"/>
    <x v="0"/>
    <n v="12980"/>
    <x v="704"/>
    <x v="0"/>
    <m/>
  </r>
  <r>
    <d v="2023-07-09T01:00:18"/>
    <x v="1"/>
    <n v="39"/>
    <s v="TABORDA LEIDY"/>
    <x v="0"/>
    <x v="0"/>
    <n v="203"/>
    <n v="22.5555555555556"/>
    <n v="222.89361702127701"/>
    <m/>
    <n v="106946.8085"/>
    <x v="0"/>
    <n v="12980"/>
    <x v="704"/>
    <x v="0"/>
    <m/>
  </r>
  <r>
    <d v="2023-07-09T01:00:19"/>
    <x v="1"/>
    <n v="40"/>
    <s v="OCAMPO OCAMPO ANTONIO JOSE"/>
    <x v="4"/>
    <x v="0"/>
    <n v="158"/>
    <n v="22.571428571428601"/>
    <n v="173.36170212766001"/>
    <m/>
    <n v="83180.8511"/>
    <x v="0"/>
    <n v="12980"/>
    <x v="704"/>
    <x v="0"/>
    <m/>
  </r>
  <r>
    <d v="2023-07-09T01:00:19"/>
    <x v="1"/>
    <n v="41"/>
    <s v="GARCIA DAVID WILSON ALBERTO"/>
    <x v="0"/>
    <x v="0"/>
    <n v="193"/>
    <n v="21.4444444444444"/>
    <n v="222.89361702127701"/>
    <m/>
    <n v="106946.8085"/>
    <x v="1"/>
    <n v="12980"/>
    <x v="704"/>
    <x v="0"/>
    <m/>
  </r>
  <r>
    <d v="2023-07-10T02:03:11"/>
    <x v="12"/>
    <n v="10"/>
    <s v="PATIO MARIVEL"/>
    <x v="4"/>
    <x v="0"/>
    <n v="153"/>
    <n v="21.8571428571429"/>
    <n v="129.114914425428"/>
    <s v="1 Descuento (Transbordo)"/>
    <n v="61057.457199999997"/>
    <x v="0"/>
    <n v="11492"/>
    <x v="705"/>
    <x v="0"/>
    <m/>
  </r>
  <r>
    <d v="2023-07-10T02:03:12"/>
    <x v="12"/>
    <n v="11"/>
    <s v="GUTIERREZ LONDOO MELKIN HERNEY"/>
    <x v="4"/>
    <x v="0"/>
    <n v="146"/>
    <n v="20.8571428571429"/>
    <n v="129.114914425428"/>
    <m/>
    <n v="61057.457199999997"/>
    <x v="0"/>
    <n v="11492"/>
    <x v="705"/>
    <x v="0"/>
    <m/>
  </r>
  <r>
    <d v="2023-07-10T02:03:12"/>
    <x v="12"/>
    <n v="12"/>
    <s v="MORALES CASTAEDA JONNY EDISON"/>
    <x v="12"/>
    <x v="0"/>
    <n v="284"/>
    <n v="21.846153846153801"/>
    <n v="239.78484107579499"/>
    <m/>
    <n v="113392.42049999999"/>
    <x v="0"/>
    <n v="11492"/>
    <x v="705"/>
    <x v="0"/>
    <m/>
  </r>
  <r>
    <d v="2023-07-10T02:03:12"/>
    <x v="12"/>
    <n v="14"/>
    <s v="CARVAJAL SALAZAR HECTOR MARINO"/>
    <x v="3"/>
    <x v="0"/>
    <n v="138"/>
    <n v="13.8"/>
    <n v="184.44987775061099"/>
    <m/>
    <n v="87224.938899999994"/>
    <x v="1"/>
    <n v="11492"/>
    <x v="705"/>
    <x v="0"/>
    <m/>
  </r>
  <r>
    <d v="2023-07-10T02:03:12"/>
    <x v="12"/>
    <n v="15"/>
    <s v="LONDOO LOPERA DUVAN ANDRES"/>
    <x v="6"/>
    <x v="3"/>
    <n v="141"/>
    <n v="17.625"/>
    <n v="147.55990220048901"/>
    <m/>
    <n v="69779.951100000006"/>
    <x v="1"/>
    <n v="11492"/>
    <x v="705"/>
    <x v="0"/>
    <m/>
  </r>
  <r>
    <d v="2023-07-10T02:03:13"/>
    <x v="12"/>
    <n v="16"/>
    <s v="HURTADO MADRID JUAN ESTEBAN"/>
    <x v="0"/>
    <x v="0"/>
    <n v="151"/>
    <n v="16.7777777777778"/>
    <n v="166.00488997554999"/>
    <m/>
    <n v="78502.445000000007"/>
    <x v="0"/>
    <n v="11492"/>
    <x v="705"/>
    <x v="0"/>
    <m/>
  </r>
  <r>
    <d v="2023-07-10T02:03:13"/>
    <x v="12"/>
    <n v="22"/>
    <s v="QUIRAMA CASTAEDA JHON JADER"/>
    <x v="0"/>
    <x v="0"/>
    <n v="130"/>
    <n v="14.4444444444444"/>
    <n v="166.00488997554999"/>
    <m/>
    <n v="78502.445000000007"/>
    <x v="1"/>
    <n v="11492"/>
    <x v="705"/>
    <x v="0"/>
    <m/>
  </r>
  <r>
    <d v="2023-07-10T02:03:13"/>
    <x v="12"/>
    <n v="23"/>
    <s v="HINCAPIE GALLEGO YEISON ANDRES"/>
    <x v="2"/>
    <x v="3"/>
    <n v="108"/>
    <n v="18"/>
    <n v="110.669926650367"/>
    <m/>
    <n v="52334.963300000003"/>
    <x v="2"/>
    <n v="11492"/>
    <x v="705"/>
    <x v="0"/>
    <m/>
  </r>
  <r>
    <d v="2023-07-10T02:03:13"/>
    <x v="12"/>
    <n v="24"/>
    <s v="GARCES ANDRES FELIPE"/>
    <x v="6"/>
    <x v="0"/>
    <n v="132"/>
    <n v="16.5"/>
    <n v="147.55990220048901"/>
    <m/>
    <n v="69779.951100000006"/>
    <x v="0"/>
    <n v="11492"/>
    <x v="705"/>
    <x v="0"/>
    <m/>
  </r>
  <r>
    <d v="2023-07-10T02:03:13"/>
    <x v="12"/>
    <n v="26"/>
    <s v="ESPINOZA CHAVARRIA GUILLERMO LEON"/>
    <x v="4"/>
    <x v="0"/>
    <n v="104"/>
    <n v="14.8571428571429"/>
    <n v="129.114914425428"/>
    <m/>
    <n v="61057.457199999997"/>
    <x v="0"/>
    <n v="11492"/>
    <x v="705"/>
    <x v="0"/>
    <m/>
  </r>
  <r>
    <d v="2023-07-10T02:03:14"/>
    <x v="12"/>
    <n v="27"/>
    <s v="VERENZUELA MARTINEZ ALEXANDER"/>
    <x v="2"/>
    <x v="0"/>
    <n v="115"/>
    <n v="19.1666666666667"/>
    <n v="110.669926650367"/>
    <m/>
    <n v="52334.963300000003"/>
    <x v="0"/>
    <n v="11492"/>
    <x v="705"/>
    <x v="0"/>
    <m/>
  </r>
  <r>
    <d v="2023-07-10T02:03:14"/>
    <x v="12"/>
    <n v="28"/>
    <s v="RAMIREZ RENGIFO JORGE ANDRES"/>
    <x v="4"/>
    <x v="3"/>
    <n v="112"/>
    <n v="16"/>
    <n v="129.114914425428"/>
    <m/>
    <n v="61057.457199999997"/>
    <x v="0"/>
    <n v="11492"/>
    <x v="705"/>
    <x v="0"/>
    <m/>
  </r>
  <r>
    <d v="2023-07-10T02:03:14"/>
    <x v="12"/>
    <n v="29"/>
    <s v="ORTEGA ARROYAVE JUAN PABLO"/>
    <x v="2"/>
    <x v="0"/>
    <n v="125"/>
    <n v="22.727272727272702"/>
    <n v="101.447432762836"/>
    <m/>
    <n v="47973.716399999998"/>
    <x v="0"/>
    <n v="11492"/>
    <x v="705"/>
    <x v="0"/>
    <m/>
  </r>
  <r>
    <d v="2023-07-10T02:03:14"/>
    <x v="12"/>
    <n v="30"/>
    <s v="LOPEZ ISRAEL"/>
    <x v="6"/>
    <x v="0"/>
    <n v="148"/>
    <n v="18.5"/>
    <n v="147.55990220048901"/>
    <m/>
    <n v="69779.951100000006"/>
    <x v="0"/>
    <n v="11492"/>
    <x v="705"/>
    <x v="0"/>
    <m/>
  </r>
  <r>
    <d v="2023-07-10T02:03:14"/>
    <x v="12"/>
    <n v="32"/>
    <s v="JIMENEZ HERNANDEZ ESTEBAN CAMILO"/>
    <x v="0"/>
    <x v="0"/>
    <n v="202"/>
    <n v="22.4444444444444"/>
    <n v="166.00488997554999"/>
    <s v="2 Descuentos (Jefe de ruta) "/>
    <n v="78502.445000000007"/>
    <x v="0"/>
    <n v="11492"/>
    <x v="705"/>
    <x v="0"/>
    <m/>
  </r>
  <r>
    <d v="2023-07-10T02:03:15"/>
    <x v="12"/>
    <n v="33"/>
    <s v="USUGA LONDOO CAMILO ANDRES"/>
    <x v="0"/>
    <x v="0"/>
    <n v="204"/>
    <n v="22.6666666666667"/>
    <n v="166.00488997554999"/>
    <m/>
    <n v="78502.445000000007"/>
    <x v="0"/>
    <n v="11492"/>
    <x v="705"/>
    <x v="0"/>
    <m/>
  </r>
  <r>
    <d v="2023-07-10T02:03:15"/>
    <x v="12"/>
    <n v="34"/>
    <s v="MONTOYA OSPINA GILBERTO ANTONIO"/>
    <x v="1"/>
    <x v="3"/>
    <n v="224"/>
    <n v="20.363636363636399"/>
    <n v="202.894865525672"/>
    <m/>
    <n v="95947.432799999995"/>
    <x v="0"/>
    <n v="11492"/>
    <x v="705"/>
    <x v="0"/>
    <m/>
  </r>
  <r>
    <d v="2023-07-10T02:03:15"/>
    <x v="12"/>
    <n v="35"/>
    <s v="PEREZ BERNARDO ANTONIO"/>
    <x v="3"/>
    <x v="0"/>
    <n v="154"/>
    <n v="15.4"/>
    <n v="184.44987775061099"/>
    <m/>
    <n v="87224.938899999994"/>
    <x v="1"/>
    <n v="11492"/>
    <x v="705"/>
    <x v="0"/>
    <m/>
  </r>
  <r>
    <d v="2023-07-10T02:03:16"/>
    <x v="12"/>
    <n v="36"/>
    <s v="MARTINEZ CHAVERRA LUIS NORBERTO"/>
    <x v="3"/>
    <x v="0"/>
    <n v="211"/>
    <n v="21.1"/>
    <n v="184.44987775061099"/>
    <m/>
    <n v="87224.938899999994"/>
    <x v="0"/>
    <n v="11492"/>
    <x v="705"/>
    <x v="0"/>
    <m/>
  </r>
  <r>
    <d v="2023-07-10T02:03:17"/>
    <x v="12"/>
    <n v="37"/>
    <s v="TABORDA ROJAS DIEGO ALEJANDRO"/>
    <x v="4"/>
    <x v="3"/>
    <n v="106"/>
    <n v="15.1428571428571"/>
    <n v="129.114914425428"/>
    <m/>
    <n v="61057.457199999997"/>
    <x v="1"/>
    <n v="11492"/>
    <x v="705"/>
    <x v="0"/>
    <m/>
  </r>
  <r>
    <d v="2023-07-10T02:03:17"/>
    <x v="12"/>
    <n v="38"/>
    <s v="BELTRAN JUAN SIMON"/>
    <x v="3"/>
    <x v="0"/>
    <n v="199"/>
    <n v="19.899999999999999"/>
    <n v="184.44987775061099"/>
    <m/>
    <n v="87224.938899999994"/>
    <x v="0"/>
    <n v="11492"/>
    <x v="705"/>
    <x v="0"/>
    <m/>
  </r>
  <r>
    <d v="2023-07-10T02:03:17"/>
    <x v="12"/>
    <n v="39"/>
    <s v="TABORDA LEIDY"/>
    <x v="0"/>
    <x v="3"/>
    <n v="146"/>
    <n v="16.2222222222222"/>
    <n v="166.00488997554999"/>
    <m/>
    <n v="78502.445000000007"/>
    <x v="0"/>
    <n v="11492"/>
    <x v="705"/>
    <x v="0"/>
    <m/>
  </r>
  <r>
    <d v="2023-07-10T02:03:18"/>
    <x v="12"/>
    <n v="40"/>
    <s v="OCAMPO OCAMPO ANTONIO JOSE"/>
    <x v="3"/>
    <x v="0"/>
    <n v="217"/>
    <n v="21.7"/>
    <n v="184.44987775061099"/>
    <m/>
    <n v="87224.938899999994"/>
    <x v="0"/>
    <n v="11492"/>
    <x v="705"/>
    <x v="0"/>
    <m/>
  </r>
  <r>
    <d v="2023-07-10T02:03:18"/>
    <x v="12"/>
    <n v="41"/>
    <s v="GARCIA DAVID WILSON ALBERTO"/>
    <x v="0"/>
    <x v="0"/>
    <n v="122"/>
    <n v="13.5555555555556"/>
    <n v="166.00488997554999"/>
    <m/>
    <n v="78502.445000000007"/>
    <x v="1"/>
    <n v="11492"/>
    <x v="705"/>
    <x v="0"/>
    <m/>
  </r>
  <r>
    <d v="2023-07-11T01:21:31"/>
    <x v="9"/>
    <n v="1"/>
    <s v="ALFONSO OZUNA JORGE"/>
    <x v="0"/>
    <x v="0"/>
    <n v="187"/>
    <n v="20.7777777777778"/>
    <n v="220.90375203915201"/>
    <s v="1 Descuento (jefe de ruta) "/>
    <n v="105951.876"/>
    <x v="0"/>
    <n v="14191.1765"/>
    <x v="706"/>
    <x v="0"/>
    <m/>
  </r>
  <r>
    <d v="2023-07-11T01:21:32"/>
    <x v="9"/>
    <n v="2"/>
    <s v="GRAJALES JORGE HERNAN"/>
    <x v="0"/>
    <x v="0"/>
    <n v="223"/>
    <n v="24.7777777777778"/>
    <n v="220.90375203915201"/>
    <m/>
    <n v="105951.876"/>
    <x v="1"/>
    <n v="14191.1765"/>
    <x v="706"/>
    <x v="0"/>
    <m/>
  </r>
  <r>
    <d v="2023-07-11T01:21:32"/>
    <x v="9"/>
    <n v="4"/>
    <s v="GONZALEZ PEREZ RAFAEL JOSE"/>
    <x v="0"/>
    <x v="0"/>
    <n v="235"/>
    <n v="26.1111111111111"/>
    <n v="220.90375203915201"/>
    <m/>
    <n v="105951.876"/>
    <x v="0"/>
    <n v="14191.1765"/>
    <x v="706"/>
    <x v="0"/>
    <m/>
  </r>
  <r>
    <d v="2023-07-11T01:21:32"/>
    <x v="9"/>
    <n v="5"/>
    <s v="BERRIO POSADA ANGELA"/>
    <x v="6"/>
    <x v="0"/>
    <n v="203"/>
    <n v="23.882352941176499"/>
    <n v="208.63132137030999"/>
    <m/>
    <n v="100065.66069999999"/>
    <x v="1"/>
    <n v="14191.1765"/>
    <x v="706"/>
    <x v="0"/>
    <m/>
  </r>
  <r>
    <d v="2023-07-11T01:21:32"/>
    <x v="9"/>
    <n v="6"/>
    <s v="CASTAEDA CARLOS ALFREDO"/>
    <x v="1"/>
    <x v="0"/>
    <n v="269"/>
    <n v="24.454545454545499"/>
    <n v="269.99347471451898"/>
    <s v="1 Descuento (jefe de ruta) "/>
    <n v="129496.7374"/>
    <x v="0"/>
    <n v="14191.1765"/>
    <x v="706"/>
    <x v="0"/>
    <m/>
  </r>
  <r>
    <d v="2023-07-11T01:21:32"/>
    <x v="9"/>
    <n v="7"/>
    <s v="DE OSSA TORRES CARLOS ANDRES"/>
    <x v="0"/>
    <x v="0"/>
    <n v="232"/>
    <n v="25.7777777777778"/>
    <n v="220.90375203915201"/>
    <m/>
    <n v="105951.876"/>
    <x v="1"/>
    <n v="14191.1765"/>
    <x v="706"/>
    <x v="0"/>
    <m/>
  </r>
  <r>
    <d v="2023-07-11T01:21:32"/>
    <x v="9"/>
    <n v="8"/>
    <s v="VACA FIERRO ROBINSON"/>
    <x v="3"/>
    <x v="0"/>
    <n v="237"/>
    <n v="23.7"/>
    <n v="245.448613376835"/>
    <s v="2 Descuentos (Conduct y jefe de ruta) "/>
    <n v="117724.3067"/>
    <x v="1"/>
    <n v="14191.1765"/>
    <x v="706"/>
    <x v="0"/>
    <m/>
  </r>
  <r>
    <d v="2023-07-11T01:21:33"/>
    <x v="9"/>
    <n v="9"/>
    <s v="LOPEZ CASTRILLON ANDRES FELIPE"/>
    <x v="0"/>
    <x v="0"/>
    <n v="223"/>
    <n v="24.7777777777778"/>
    <n v="220.90375203915201"/>
    <m/>
    <n v="105951.876"/>
    <x v="0"/>
    <n v="14191.1765"/>
    <x v="706"/>
    <x v="0"/>
    <m/>
  </r>
  <r>
    <d v="2023-07-11T01:21:33"/>
    <x v="9"/>
    <n v="10"/>
    <s v="PATIO MARIVEL"/>
    <x v="0"/>
    <x v="0"/>
    <n v="214"/>
    <n v="23.7777777777778"/>
    <n v="220.90375203915201"/>
    <m/>
    <n v="105951.876"/>
    <x v="0"/>
    <n v="14191.1765"/>
    <x v="706"/>
    <x v="0"/>
    <m/>
  </r>
  <r>
    <d v="2023-07-11T01:21:33"/>
    <x v="1"/>
    <n v="11"/>
    <s v="GUTIERREZ LONDOO MELKIN HERNEY"/>
    <x v="0"/>
    <x v="0"/>
    <n v="253"/>
    <n v="28.1111111111111"/>
    <n v="220.90375203915201"/>
    <m/>
    <n v="105951.876"/>
    <x v="0"/>
    <n v="14191.1765"/>
    <x v="706"/>
    <x v="0"/>
    <m/>
  </r>
  <r>
    <d v="2023-07-11T01:21:33"/>
    <x v="1"/>
    <n v="12"/>
    <s v="MORALES CASTAEDA JONNY EDISON"/>
    <x v="4"/>
    <x v="0"/>
    <n v="190"/>
    <n v="27.1428571428571"/>
    <n v="171.81402936378501"/>
    <m/>
    <n v="82407.0147"/>
    <x v="0"/>
    <n v="14191.1765"/>
    <x v="706"/>
    <x v="0"/>
    <m/>
  </r>
  <r>
    <d v="2023-07-11T01:21:33"/>
    <x v="1"/>
    <n v="14"/>
    <s v="JIMENEZ JIMENEZ OMAR DAVID"/>
    <x v="1"/>
    <x v="0"/>
    <n v="298"/>
    <n v="27.090909090909101"/>
    <n v="269.99347471451898"/>
    <m/>
    <n v="129496.7374"/>
    <x v="1"/>
    <n v="14191.1765"/>
    <x v="706"/>
    <x v="0"/>
    <m/>
  </r>
  <r>
    <d v="2023-07-11T01:21:34"/>
    <x v="1"/>
    <n v="15"/>
    <s v="LOPERA AGUDELO LUIS FRANCISCO"/>
    <x v="6"/>
    <x v="0"/>
    <n v="173"/>
    <n v="21.625"/>
    <n v="196.358890701468"/>
    <m/>
    <n v="94179.445399999997"/>
    <x v="1"/>
    <n v="14191.1765"/>
    <x v="706"/>
    <x v="0"/>
    <m/>
  </r>
  <r>
    <d v="2023-07-11T01:21:34"/>
    <x v="1"/>
    <n v="16"/>
    <s v="BARRANTES GALLEGO DANIEL CAMILO"/>
    <x v="6"/>
    <x v="0"/>
    <n v="242"/>
    <n v="30.25"/>
    <n v="196.358890701468"/>
    <m/>
    <n v="94179.445399999997"/>
    <x v="0"/>
    <n v="14191.1765"/>
    <x v="706"/>
    <x v="0"/>
    <m/>
  </r>
  <r>
    <d v="2023-07-11T01:21:34"/>
    <x v="1"/>
    <n v="17"/>
    <s v="FRANCO BRAVO JHOAN FERNANDO"/>
    <x v="3"/>
    <x v="0"/>
    <n v="222"/>
    <n v="22.2"/>
    <n v="245.448613376835"/>
    <m/>
    <n v="117724.3067"/>
    <x v="0"/>
    <n v="14191.1765"/>
    <x v="706"/>
    <x v="0"/>
    <m/>
  </r>
  <r>
    <d v="2023-07-11T01:21:34"/>
    <x v="1"/>
    <n v="20"/>
    <s v="LONDOO CADAVID DAVID SANTIAGO"/>
    <x v="0"/>
    <x v="0"/>
    <n v="215"/>
    <n v="23.8888888888889"/>
    <n v="220.90375203915201"/>
    <m/>
    <n v="105951.876"/>
    <x v="0"/>
    <n v="14191.1765"/>
    <x v="706"/>
    <x v="0"/>
    <m/>
  </r>
  <r>
    <d v="2023-07-11T01:21:34"/>
    <x v="1"/>
    <n v="22"/>
    <s v="QUIRAMA CASTAEDA JHON JADER"/>
    <x v="3"/>
    <x v="0"/>
    <n v="215"/>
    <n v="21.5"/>
    <n v="245.448613376835"/>
    <m/>
    <n v="117724.3067"/>
    <x v="1"/>
    <n v="14191.1765"/>
    <x v="706"/>
    <x v="0"/>
    <m/>
  </r>
  <r>
    <d v="2023-07-11T01:21:34"/>
    <x v="1"/>
    <n v="23"/>
    <s v="HINCAPIE GALLEGO YEISON ANDRES"/>
    <x v="6"/>
    <x v="3"/>
    <n v="197"/>
    <n v="24.625"/>
    <n v="196.358890701468"/>
    <m/>
    <n v="94179.445399999997"/>
    <x v="2"/>
    <n v="14191.1765"/>
    <x v="706"/>
    <x v="0"/>
    <m/>
  </r>
  <r>
    <d v="2023-07-11T01:21:35"/>
    <x v="1"/>
    <n v="24"/>
    <s v="GARCES ANDRES FELIPE"/>
    <x v="0"/>
    <x v="0"/>
    <n v="218"/>
    <n v="24.2222222222222"/>
    <n v="220.90375203915201"/>
    <m/>
    <n v="105951.876"/>
    <x v="0"/>
    <n v="14191.1765"/>
    <x v="706"/>
    <x v="0"/>
    <m/>
  </r>
  <r>
    <d v="2023-07-11T01:21:35"/>
    <x v="1"/>
    <n v="25"/>
    <s v="JIMENEZ HURTADO CARLOS ESTIVEN"/>
    <x v="1"/>
    <x v="0"/>
    <n v="272"/>
    <n v="24.727272727272702"/>
    <n v="269.99347471451898"/>
    <s v="1 Descuento (Propietario) "/>
    <n v="129496.7374"/>
    <x v="1"/>
    <n v="14191.1765"/>
    <x v="706"/>
    <x v="0"/>
    <m/>
  </r>
  <r>
    <d v="2023-07-11T01:21:35"/>
    <x v="1"/>
    <n v="26"/>
    <s v="ESPINOZA CHAVARRIA GUILLERMO LEON"/>
    <x v="3"/>
    <x v="0"/>
    <n v="210"/>
    <n v="21"/>
    <n v="245.448613376835"/>
    <m/>
    <n v="117724.3067"/>
    <x v="0"/>
    <n v="14191.1765"/>
    <x v="706"/>
    <x v="0"/>
    <m/>
  </r>
  <r>
    <d v="2023-07-11T01:21:35"/>
    <x v="1"/>
    <n v="27"/>
    <s v="VERENZUELA MARTINEZ ALEXANDER"/>
    <x v="12"/>
    <x v="0"/>
    <n v="333"/>
    <n v="25.615384615384599"/>
    <n v="319.08319738988598"/>
    <s v="3 Descuentos (Usuarios desubicados y despachador cristian) "/>
    <n v="153041.5987"/>
    <x v="0"/>
    <n v="14191.1765"/>
    <x v="706"/>
    <x v="0"/>
    <m/>
  </r>
  <r>
    <d v="2023-07-11T01:21:35"/>
    <x v="1"/>
    <n v="30"/>
    <s v="LOPEZ ISRAEL"/>
    <x v="0"/>
    <x v="0"/>
    <n v="236"/>
    <n v="26.2222222222222"/>
    <n v="220.90375203915201"/>
    <m/>
    <n v="105951.876"/>
    <x v="0"/>
    <n v="14191.1765"/>
    <x v="706"/>
    <x v="0"/>
    <m/>
  </r>
  <r>
    <d v="2023-07-11T01:21:36"/>
    <x v="9"/>
    <n v="31"/>
    <s v="DURANGO PAEZ GILDARDO"/>
    <x v="3"/>
    <x v="0"/>
    <n v="212"/>
    <n v="21.2"/>
    <n v="245.448613376835"/>
    <m/>
    <n v="117724.3067"/>
    <x v="0"/>
    <n v="14191.1765"/>
    <x v="706"/>
    <x v="0"/>
    <m/>
  </r>
  <r>
    <d v="2023-07-11T01:21:36"/>
    <x v="9"/>
    <n v="33"/>
    <s v="USUGA LONDOO CAMILO ANDRES"/>
    <x v="0"/>
    <x v="0"/>
    <n v="204"/>
    <n v="22.6666666666667"/>
    <n v="220.90375203915201"/>
    <m/>
    <n v="105951.876"/>
    <x v="0"/>
    <n v="14191.1765"/>
    <x v="706"/>
    <x v="0"/>
    <m/>
  </r>
  <r>
    <d v="2023-07-11T01:21:36"/>
    <x v="9"/>
    <n v="34"/>
    <s v="MONTOYA OSPINA GILBERTO ANTONIO"/>
    <x v="3"/>
    <x v="0"/>
    <n v="260"/>
    <n v="26"/>
    <n v="245.448613376835"/>
    <m/>
    <n v="117724.3067"/>
    <x v="0"/>
    <n v="14191.1765"/>
    <x v="706"/>
    <x v="0"/>
    <m/>
  </r>
  <r>
    <d v="2023-07-11T01:21:36"/>
    <x v="9"/>
    <n v="35"/>
    <s v="PEREZ BERNARDO ANTONIO"/>
    <x v="0"/>
    <x v="0"/>
    <n v="233"/>
    <n v="25.8888888888889"/>
    <n v="220.90375203915201"/>
    <s v="1 Descuento (jefe de ruta) "/>
    <n v="105951.876"/>
    <x v="1"/>
    <n v="14191.1765"/>
    <x v="706"/>
    <x v="0"/>
    <m/>
  </r>
  <r>
    <d v="2023-07-11T01:21:37"/>
    <x v="9"/>
    <n v="36"/>
    <s v="MARTINEZ CHAVERRA LUIS NORBERTO"/>
    <x v="6"/>
    <x v="0"/>
    <n v="208"/>
    <n v="24.470588235294102"/>
    <n v="208.63132137030999"/>
    <s v="3 Descuentos (jefe de ruta, conduct y propietario) "/>
    <n v="100065.66069999999"/>
    <x v="0"/>
    <n v="14191.1765"/>
    <x v="706"/>
    <x v="0"/>
    <m/>
  </r>
  <r>
    <d v="2023-07-11T01:21:37"/>
    <x v="9"/>
    <n v="37"/>
    <s v="PIEDRAHITA MADRID SANTIAGO"/>
    <x v="0"/>
    <x v="0"/>
    <n v="205"/>
    <n v="22.7777777777778"/>
    <n v="220.90375203915201"/>
    <m/>
    <n v="105951.876"/>
    <x v="1"/>
    <n v="14191.1765"/>
    <x v="706"/>
    <x v="0"/>
    <m/>
  </r>
  <r>
    <d v="2023-07-11T01:21:37"/>
    <x v="9"/>
    <n v="38"/>
    <s v="BELTRAN JUAN SIMON"/>
    <x v="3"/>
    <x v="0"/>
    <n v="291"/>
    <n v="29.1"/>
    <n v="245.448613376835"/>
    <m/>
    <n v="117724.3067"/>
    <x v="0"/>
    <n v="14191.1765"/>
    <x v="706"/>
    <x v="0"/>
    <m/>
  </r>
  <r>
    <d v="2023-07-11T01:21:37"/>
    <x v="9"/>
    <n v="39"/>
    <s v="TABORDA LEIDY"/>
    <x v="6"/>
    <x v="0"/>
    <n v="191"/>
    <n v="23.875"/>
    <n v="196.358890701468"/>
    <s v="4 Descuentos (Propietario y conducts) "/>
    <n v="94179.445399999997"/>
    <x v="0"/>
    <n v="14191.1765"/>
    <x v="706"/>
    <x v="0"/>
    <m/>
  </r>
  <r>
    <d v="2023-07-11T01:21:37"/>
    <x v="9"/>
    <n v="40"/>
    <s v="TABORDA ROJAS DIEGO ALEJANDRO"/>
    <x v="0"/>
    <x v="0"/>
    <n v="212"/>
    <n v="23.5555555555556"/>
    <n v="220.90375203915201"/>
    <m/>
    <n v="105951.876"/>
    <x v="0"/>
    <n v="14191.1765"/>
    <x v="706"/>
    <x v="0"/>
    <m/>
  </r>
  <r>
    <d v="2023-07-11T01:21:37"/>
    <x v="9"/>
    <n v="41"/>
    <s v="GARCIA DAVID WILSON ALBERTO"/>
    <x v="6"/>
    <x v="0"/>
    <n v="210"/>
    <n v="24.705882352941199"/>
    <n v="208.63132137030999"/>
    <m/>
    <n v="100065.66069999999"/>
    <x v="1"/>
    <n v="14191.1765"/>
    <x v="706"/>
    <x v="0"/>
    <m/>
  </r>
  <r>
    <d v="2023-07-12T02:11:17"/>
    <x v="1"/>
    <n v="1"/>
    <s v="ALFONSO OZUNA JORGE"/>
    <x v="4"/>
    <x v="0"/>
    <n v="149"/>
    <n v="21.285714285714299"/>
    <n v="170.53525641025601"/>
    <m/>
    <n v="81767.628200000006"/>
    <x v="0"/>
    <n v="13189.4737"/>
    <x v="707"/>
    <x v="0"/>
    <m/>
  </r>
  <r>
    <d v="2023-07-12T02:11:18"/>
    <x v="1"/>
    <n v="2"/>
    <s v="GRAJALES JORGE HERNAN"/>
    <x v="0"/>
    <x v="0"/>
    <n v="202"/>
    <n v="22.4444444444444"/>
    <n v="219.25961538461499"/>
    <m/>
    <n v="105129.8077"/>
    <x v="1"/>
    <n v="13189.4737"/>
    <x v="707"/>
    <x v="0"/>
    <m/>
  </r>
  <r>
    <d v="2023-07-12T02:11:18"/>
    <x v="1"/>
    <n v="4"/>
    <s v="GONZALEZ PEREZ RAFAEL JOSE"/>
    <x v="3"/>
    <x v="0"/>
    <n v="233"/>
    <n v="23.3"/>
    <n v="243.621794871795"/>
    <m/>
    <n v="116810.8974"/>
    <x v="0"/>
    <n v="13189.4737"/>
    <x v="707"/>
    <x v="0"/>
    <m/>
  </r>
  <r>
    <d v="2023-07-12T02:11:18"/>
    <x v="1"/>
    <n v="5"/>
    <s v="BERRIO POSADA ANGELA"/>
    <x v="3"/>
    <x v="0"/>
    <n v="249"/>
    <n v="24.9"/>
    <n v="243.621794871795"/>
    <m/>
    <n v="116810.8974"/>
    <x v="1"/>
    <n v="13189.4737"/>
    <x v="707"/>
    <x v="0"/>
    <m/>
  </r>
  <r>
    <d v="2023-07-12T02:11:18"/>
    <x v="1"/>
    <n v="6"/>
    <s v="CASTAEDA CARLOS ALFREDO"/>
    <x v="0"/>
    <x v="0"/>
    <n v="222"/>
    <n v="24.6666666666667"/>
    <n v="219.25961538461499"/>
    <m/>
    <n v="105129.8077"/>
    <x v="0"/>
    <n v="13189.4737"/>
    <x v="707"/>
    <x v="0"/>
    <m/>
  </r>
  <r>
    <d v="2023-07-12T02:11:18"/>
    <x v="1"/>
    <n v="7"/>
    <s v="DE OSSA TORRES CARLOS ANDRES"/>
    <x v="6"/>
    <x v="0"/>
    <n v="200"/>
    <n v="25"/>
    <n v="194.897435897436"/>
    <m/>
    <n v="93448.717900000003"/>
    <x v="1"/>
    <n v="13189.4737"/>
    <x v="707"/>
    <x v="0"/>
    <m/>
  </r>
  <r>
    <d v="2023-07-12T02:11:19"/>
    <x v="1"/>
    <n v="8"/>
    <s v="VACA FIERRO ROBINSON"/>
    <x v="0"/>
    <x v="0"/>
    <n v="210"/>
    <n v="23.3333333333333"/>
    <n v="219.25961538461499"/>
    <m/>
    <n v="105129.8077"/>
    <x v="1"/>
    <n v="13189.4737"/>
    <x v="707"/>
    <x v="0"/>
    <m/>
  </r>
  <r>
    <d v="2023-07-12T02:11:19"/>
    <x v="1"/>
    <n v="9"/>
    <s v="LOPEZ CASTRILLON ANDRES FELIPE"/>
    <x v="0"/>
    <x v="0"/>
    <n v="233"/>
    <n v="25.8888888888889"/>
    <n v="219.25961538461499"/>
    <s v="1 Descuento (Despachador cristian)"/>
    <n v="105129.8077"/>
    <x v="0"/>
    <n v="13189.4737"/>
    <x v="707"/>
    <x v="0"/>
    <m/>
  </r>
  <r>
    <d v="2023-07-12T02:11:19"/>
    <x v="9"/>
    <n v="10"/>
    <s v="PIEDRAHITA MADRID SANTIAGO"/>
    <x v="0"/>
    <x v="0"/>
    <n v="217"/>
    <n v="24.1111111111111"/>
    <n v="219.25961538461499"/>
    <s v="1 Descuento (Usuario con movilidad reducida)"/>
    <n v="105129.8077"/>
    <x v="0"/>
    <n v="13189.4737"/>
    <x v="707"/>
    <x v="0"/>
    <m/>
  </r>
  <r>
    <d v="2023-07-12T02:11:19"/>
    <x v="9"/>
    <n v="11"/>
    <s v="GUTIERREZ LONDOO MELKIN HERNEY"/>
    <x v="4"/>
    <x v="0"/>
    <n v="162"/>
    <n v="23.1428571428571"/>
    <n v="170.53525641025601"/>
    <m/>
    <n v="81767.628200000006"/>
    <x v="0"/>
    <n v="13189.4737"/>
    <x v="707"/>
    <x v="0"/>
    <m/>
  </r>
  <r>
    <d v="2023-07-12T02:11:19"/>
    <x v="9"/>
    <n v="12"/>
    <s v="MORALES CASTAEDA JONNY EDISON"/>
    <x v="9"/>
    <x v="0"/>
    <n v="304"/>
    <n v="25.3333333333333"/>
    <n v="292.34615384615398"/>
    <s v="2 Descuentos (Conduct y jefe de ruta)"/>
    <n v="140173.07689999999"/>
    <x v="0"/>
    <n v="13189.4737"/>
    <x v="707"/>
    <x v="0"/>
    <m/>
  </r>
  <r>
    <d v="2023-07-12T02:11:20"/>
    <x v="9"/>
    <n v="14"/>
    <s v="JIMENEZ JIMENEZ OMAR DAVID"/>
    <x v="0"/>
    <x v="0"/>
    <n v="238"/>
    <n v="26.4444444444444"/>
    <n v="219.25961538461499"/>
    <m/>
    <n v="105129.8077"/>
    <x v="1"/>
    <n v="13189.4737"/>
    <x v="707"/>
    <x v="0"/>
    <m/>
  </r>
  <r>
    <d v="2023-07-12T02:11:20"/>
    <x v="9"/>
    <n v="15"/>
    <s v="LOPERA AGUDELO LUIS FRANCISCO"/>
    <x v="6"/>
    <x v="0"/>
    <n v="204"/>
    <n v="25.5"/>
    <n v="194.897435897436"/>
    <s v="1 Descuento (Despachador cristian y jefe de ruta)"/>
    <n v="93448.717900000003"/>
    <x v="1"/>
    <n v="13189.4737"/>
    <x v="707"/>
    <x v="0"/>
    <m/>
  </r>
  <r>
    <d v="2023-07-12T02:11:20"/>
    <x v="9"/>
    <n v="16"/>
    <s v="BARRANTES GALLEGO DANIEL CAMILO"/>
    <x v="3"/>
    <x v="0"/>
    <n v="256"/>
    <n v="25.6"/>
    <n v="243.621794871795"/>
    <m/>
    <n v="116810.8974"/>
    <x v="0"/>
    <n v="13189.4737"/>
    <x v="707"/>
    <x v="0"/>
    <m/>
  </r>
  <r>
    <d v="2023-07-12T02:11:20"/>
    <x v="9"/>
    <n v="17"/>
    <s v="FRANCO BRAVO JHOAN FERNANDO"/>
    <x v="6"/>
    <x v="0"/>
    <n v="206"/>
    <n v="25.75"/>
    <n v="194.897435897436"/>
    <m/>
    <n v="93448.717900000003"/>
    <x v="0"/>
    <n v="13189.4737"/>
    <x v="707"/>
    <x v="0"/>
    <m/>
  </r>
  <r>
    <d v="2023-07-12T02:11:20"/>
    <x v="9"/>
    <n v="18"/>
    <s v="RENDON VIANA HUMBERTO DE JESUS"/>
    <x v="0"/>
    <x v="0"/>
    <n v="223"/>
    <n v="24.7777777777778"/>
    <n v="219.25961538461499"/>
    <m/>
    <n v="105129.8077"/>
    <x v="0"/>
    <n v="13189.4737"/>
    <x v="707"/>
    <x v="0"/>
    <m/>
  </r>
  <r>
    <d v="2023-07-12T02:11:21"/>
    <x v="9"/>
    <n v="20"/>
    <s v="LONDOO CADAVID DAVID SANTIAGO"/>
    <x v="6"/>
    <x v="0"/>
    <n v="152"/>
    <n v="20.266666666666701"/>
    <n v="182.71634615384599"/>
    <m/>
    <n v="87608.1731"/>
    <x v="0"/>
    <n v="13189.4737"/>
    <x v="707"/>
    <x v="0"/>
    <m/>
  </r>
  <r>
    <d v="2023-07-12T02:11:21"/>
    <x v="9"/>
    <n v="22"/>
    <s v="QUIRAMA CASTAEDA JHON JADER"/>
    <x v="3"/>
    <x v="0"/>
    <n v="230"/>
    <n v="23"/>
    <n v="243.621794871795"/>
    <s v="3 Descuentos (Conduct y Admn)"/>
    <n v="116810.8974"/>
    <x v="1"/>
    <n v="13189.4737"/>
    <x v="707"/>
    <x v="0"/>
    <m/>
  </r>
  <r>
    <d v="2023-07-12T02:11:21"/>
    <x v="9"/>
    <n v="23"/>
    <s v="HINCAPIE GALLEGO YEISON ANDRES"/>
    <x v="6"/>
    <x v="0"/>
    <n v="170"/>
    <n v="21.25"/>
    <n v="194.897435897436"/>
    <m/>
    <n v="93448.717900000003"/>
    <x v="2"/>
    <n v="13189.4737"/>
    <x v="707"/>
    <x v="0"/>
    <m/>
  </r>
  <r>
    <d v="2023-07-12T02:11:21"/>
    <x v="9"/>
    <n v="24"/>
    <s v="GARCES ANDRES FELIPE"/>
    <x v="6"/>
    <x v="3"/>
    <n v="138"/>
    <n v="17.25"/>
    <n v="194.897435897436"/>
    <m/>
    <n v="93448.717900000003"/>
    <x v="0"/>
    <n v="13189.4737"/>
    <x v="707"/>
    <x v="0"/>
    <m/>
  </r>
  <r>
    <d v="2023-07-12T02:11:21"/>
    <x v="9"/>
    <n v="25"/>
    <s v="JIMENEZ HURTADO CARLOS ESTIVEN"/>
    <x v="4"/>
    <x v="0"/>
    <n v="214"/>
    <n v="30.571428571428601"/>
    <n v="170.53525641025601"/>
    <s v="1 Descuento (Conduct)"/>
    <n v="81767.628200000006"/>
    <x v="1"/>
    <n v="13189.4737"/>
    <x v="707"/>
    <x v="0"/>
    <m/>
  </r>
  <r>
    <d v="2023-07-12T02:11:21"/>
    <x v="9"/>
    <n v="26"/>
    <s v="ESPINOZA CHAVARRIA GUILLERMO LEON"/>
    <x v="6"/>
    <x v="0"/>
    <n v="210"/>
    <n v="26.25"/>
    <n v="194.897435897436"/>
    <m/>
    <n v="93448.717900000003"/>
    <x v="0"/>
    <n v="13189.4737"/>
    <x v="707"/>
    <x v="0"/>
    <m/>
  </r>
  <r>
    <d v="2023-07-12T02:11:22"/>
    <x v="9"/>
    <n v="27"/>
    <s v="DURANGO DAVID JOSE"/>
    <x v="4"/>
    <x v="1"/>
    <n v="200"/>
    <n v="28.571428571428601"/>
    <n v="170.53525641025601"/>
    <m/>
    <n v="81767.628200000006"/>
    <x v="0"/>
    <n v="13189.4737"/>
    <x v="707"/>
    <x v="0"/>
    <m/>
  </r>
  <r>
    <d v="2023-07-12T02:11:22"/>
    <x v="9"/>
    <n v="28"/>
    <s v="RAMIREZ RENGIFO JORGE ANDRES"/>
    <x v="3"/>
    <x v="3"/>
    <n v="205"/>
    <n v="20.5"/>
    <n v="243.621794871795"/>
    <s v="2 Descuentos (Transbordo) "/>
    <n v="116810.8974"/>
    <x v="0"/>
    <n v="13189.4737"/>
    <x v="707"/>
    <x v="0"/>
    <m/>
  </r>
  <r>
    <d v="2023-07-12T02:11:23"/>
    <x v="9"/>
    <n v="29"/>
    <s v="ORTEGA ARROYAVE JUAN PABLO"/>
    <x v="3"/>
    <x v="0"/>
    <n v="272"/>
    <n v="27.2"/>
    <n v="243.621794871795"/>
    <m/>
    <n v="116810.8974"/>
    <x v="0"/>
    <n v="13189.4737"/>
    <x v="707"/>
    <x v="0"/>
    <m/>
  </r>
  <r>
    <d v="2023-07-12T02:11:23"/>
    <x v="9"/>
    <n v="30"/>
    <s v="LOPEZ ISRAEL"/>
    <x v="7"/>
    <x v="0"/>
    <n v="77"/>
    <n v="25.6666666666667"/>
    <n v="73.086538461538495"/>
    <m/>
    <n v="35043.269200000002"/>
    <x v="0"/>
    <n v="13189.4737"/>
    <x v="707"/>
    <x v="0"/>
    <m/>
  </r>
  <r>
    <d v="2023-07-12T02:11:23"/>
    <x v="1"/>
    <n v="31"/>
    <s v="DURANGO PAEZ GILDARDO"/>
    <x v="3"/>
    <x v="0"/>
    <n v="219"/>
    <n v="21.9"/>
    <n v="243.621794871795"/>
    <m/>
    <n v="116810.8974"/>
    <x v="0"/>
    <n v="13189.4737"/>
    <x v="707"/>
    <x v="0"/>
    <m/>
  </r>
  <r>
    <d v="2023-07-12T02:11:24"/>
    <x v="1"/>
    <n v="32"/>
    <s v="JIMENEZ HERNANDEZ ESTEBAN CAMILO"/>
    <x v="0"/>
    <x v="0"/>
    <n v="226"/>
    <n v="25.1111111111111"/>
    <n v="219.25961538461499"/>
    <m/>
    <n v="105129.8077"/>
    <x v="0"/>
    <n v="13189.4737"/>
    <x v="707"/>
    <x v="0"/>
    <m/>
  </r>
  <r>
    <d v="2023-07-12T02:11:24"/>
    <x v="1"/>
    <n v="33"/>
    <s v="USUGA LONDOO CAMILO ANDRES"/>
    <x v="2"/>
    <x v="0"/>
    <n v="123"/>
    <n v="22.363636363636399"/>
    <n v="133.99198717948701"/>
    <m/>
    <n v="64245.993600000002"/>
    <x v="0"/>
    <n v="13189.4737"/>
    <x v="707"/>
    <x v="0"/>
    <m/>
  </r>
  <r>
    <d v="2023-07-12T02:11:24"/>
    <x v="1"/>
    <n v="34"/>
    <s v="MONTOYA OSPINA GILBERTO ANTONIO"/>
    <x v="8"/>
    <x v="0"/>
    <n v="132"/>
    <n v="26.4"/>
    <n v="121.810897435897"/>
    <m/>
    <n v="58405.448700000001"/>
    <x v="0"/>
    <n v="13189.4737"/>
    <x v="707"/>
    <x v="0"/>
    <m/>
  </r>
  <r>
    <d v="2023-07-12T02:11:25"/>
    <x v="1"/>
    <n v="35"/>
    <s v="PEREZ BERNARDO ANTONIO"/>
    <x v="0"/>
    <x v="0"/>
    <n v="203"/>
    <n v="22.5555555555556"/>
    <n v="219.25961538461499"/>
    <m/>
    <n v="105129.8077"/>
    <x v="1"/>
    <n v="13189.4737"/>
    <x v="707"/>
    <x v="0"/>
    <m/>
  </r>
  <r>
    <d v="2023-07-12T02:11:25"/>
    <x v="1"/>
    <n v="36"/>
    <s v="TABORDA ROJAS DIEGO ALEJANDRO"/>
    <x v="11"/>
    <x v="0"/>
    <n v="62"/>
    <n v="24.8"/>
    <n v="60.905448717948701"/>
    <m/>
    <n v="29202.724399999999"/>
    <x v="0"/>
    <n v="13189.4737"/>
    <x v="707"/>
    <x v="0"/>
    <m/>
  </r>
  <r>
    <d v="2023-07-12T02:11:26"/>
    <x v="1"/>
    <n v="37"/>
    <s v="MORA JORGE"/>
    <x v="6"/>
    <x v="0"/>
    <n v="216"/>
    <n v="25.411764705882401"/>
    <n v="207.078525641026"/>
    <m/>
    <n v="99289.262799999997"/>
    <x v="1"/>
    <n v="13189.4737"/>
    <x v="707"/>
    <x v="0"/>
    <m/>
  </r>
  <r>
    <d v="2023-07-12T02:11:26"/>
    <x v="1"/>
    <n v="38"/>
    <s v="BELTRAN JUAN SIMON"/>
    <x v="0"/>
    <x v="3"/>
    <n v="251"/>
    <n v="27.8888888888889"/>
    <n v="219.25961538461499"/>
    <m/>
    <n v="105129.8077"/>
    <x v="0"/>
    <n v="13189.4737"/>
    <x v="707"/>
    <x v="0"/>
    <m/>
  </r>
  <r>
    <d v="2023-07-12T02:11:27"/>
    <x v="1"/>
    <n v="39"/>
    <s v="TABORDA LEIDY"/>
    <x v="3"/>
    <x v="0"/>
    <n v="249"/>
    <n v="24.9"/>
    <n v="243.621794871795"/>
    <s v="4 Descuentos (Propietario y conduct) "/>
    <n v="116810.8974"/>
    <x v="0"/>
    <n v="13189.4737"/>
    <x v="707"/>
    <x v="0"/>
    <m/>
  </r>
  <r>
    <d v="2023-07-12T02:11:27"/>
    <x v="1"/>
    <n v="40"/>
    <s v="OCAMPO OCAMPO ANTONIO JOSE"/>
    <x v="9"/>
    <x v="0"/>
    <n v="291"/>
    <n v="24.25"/>
    <n v="292.34615384615398"/>
    <m/>
    <n v="140173.07689999999"/>
    <x v="0"/>
    <n v="13189.4737"/>
    <x v="707"/>
    <x v="0"/>
    <m/>
  </r>
  <r>
    <d v="2023-07-12T02:11:27"/>
    <x v="1"/>
    <n v="41"/>
    <s v="LONDOO LOPERA DUVAN ANDRES"/>
    <x v="3"/>
    <x v="0"/>
    <n v="253"/>
    <n v="25.3"/>
    <n v="243.621794871795"/>
    <m/>
    <n v="116810.8974"/>
    <x v="1"/>
    <n v="13189.4737"/>
    <x v="707"/>
    <x v="0"/>
    <m/>
  </r>
  <r>
    <d v="2023-07-13T00:57:39"/>
    <x v="9"/>
    <n v="1"/>
    <s v="ALFONSO OZUNA JORGE"/>
    <x v="4"/>
    <x v="0"/>
    <n v="139"/>
    <n v="19.8571428571429"/>
    <n v="161.28437500000001"/>
    <m/>
    <n v="77142.1875"/>
    <x v="0"/>
    <n v="12844.736800000001"/>
    <x v="708"/>
    <x v="0"/>
    <m/>
  </r>
  <r>
    <d v="2023-07-13T00:57:39"/>
    <x v="9"/>
    <n v="2"/>
    <s v="GRAJALES JORGE HERNAN"/>
    <x v="0"/>
    <x v="0"/>
    <n v="196"/>
    <n v="21.7777777777778"/>
    <n v="207.36562499999999"/>
    <m/>
    <n v="99182.8125"/>
    <x v="1"/>
    <n v="12844.736800000001"/>
    <x v="708"/>
    <x v="0"/>
    <m/>
  </r>
  <r>
    <d v="2023-07-13T00:57:40"/>
    <x v="9"/>
    <n v="3"/>
    <s v="CANO JIMENEZ ESNEIDER"/>
    <x v="2"/>
    <x v="0"/>
    <n v="146"/>
    <n v="24.3333333333333"/>
    <n v="138.24375000000001"/>
    <m/>
    <n v="66121.875"/>
    <x v="0"/>
    <n v="12844.736800000001"/>
    <x v="708"/>
    <x v="0"/>
    <m/>
  </r>
  <r>
    <d v="2023-07-13T00:57:40"/>
    <x v="9"/>
    <n v="4"/>
    <s v="GONZALEZ PEREZ RAFAEL JOSE"/>
    <x v="0"/>
    <x v="0"/>
    <n v="165"/>
    <n v="18.3333333333333"/>
    <n v="207.36562499999999"/>
    <m/>
    <n v="99182.8125"/>
    <x v="0"/>
    <n v="12844.736800000001"/>
    <x v="708"/>
    <x v="0"/>
    <m/>
  </r>
  <r>
    <d v="2023-07-13T00:57:40"/>
    <x v="9"/>
    <n v="5"/>
    <s v="BERRIO POSADA ANGELA"/>
    <x v="3"/>
    <x v="0"/>
    <n v="229"/>
    <n v="22.9"/>
    <n v="230.40625"/>
    <m/>
    <n v="110203.125"/>
    <x v="1"/>
    <n v="12844.736800000001"/>
    <x v="708"/>
    <x v="0"/>
    <m/>
  </r>
  <r>
    <d v="2023-07-13T00:57:40"/>
    <x v="9"/>
    <n v="6"/>
    <s v="CASTAEDA CARLOS ALFREDO"/>
    <x v="3"/>
    <x v="0"/>
    <n v="222"/>
    <n v="22.2"/>
    <n v="230.40625"/>
    <m/>
    <n v="110203.125"/>
    <x v="0"/>
    <n v="12844.736800000001"/>
    <x v="708"/>
    <x v="0"/>
    <m/>
  </r>
  <r>
    <d v="2023-07-13T00:57:41"/>
    <x v="9"/>
    <n v="7"/>
    <s v="DE OSSA TORRES CARLOS ANDRES"/>
    <x v="6"/>
    <x v="0"/>
    <n v="190"/>
    <n v="23.75"/>
    <n v="184.32499999999999"/>
    <m/>
    <n v="88162.5"/>
    <x v="1"/>
    <n v="12844.736800000001"/>
    <x v="708"/>
    <x v="0"/>
    <m/>
  </r>
  <r>
    <d v="2023-07-13T00:57:41"/>
    <x v="9"/>
    <n v="8"/>
    <s v="VACA FIERRO ROBINSON"/>
    <x v="1"/>
    <x v="0"/>
    <n v="265"/>
    <n v="24.090909090909101"/>
    <n v="253.44687500000001"/>
    <m/>
    <n v="121223.4375"/>
    <x v="1"/>
    <n v="12844.736800000001"/>
    <x v="708"/>
    <x v="0"/>
    <m/>
  </r>
  <r>
    <d v="2023-07-13T00:57:41"/>
    <x v="9"/>
    <n v="9"/>
    <s v="LOPEZ CASTRILLON ANDRES FELIPE"/>
    <x v="10"/>
    <x v="0"/>
    <n v="108"/>
    <n v="24"/>
    <n v="103.6828125"/>
    <m/>
    <n v="49591.406199999998"/>
    <x v="0"/>
    <n v="12844.736800000001"/>
    <x v="708"/>
    <x v="0"/>
    <m/>
  </r>
  <r>
    <d v="2023-07-13T00:57:41"/>
    <x v="9"/>
    <n v="10"/>
    <s v="PIEDRAHITA MADRID SANTIAGO"/>
    <x v="10"/>
    <x v="0"/>
    <n v="98"/>
    <n v="24.5"/>
    <n v="92.162499999999994"/>
    <s v="1 Descuento (Despachador cristian) "/>
    <n v="44081.25"/>
    <x v="0"/>
    <n v="12844.736800000001"/>
    <x v="708"/>
    <x v="0"/>
    <m/>
  </r>
  <r>
    <d v="2023-07-13T00:57:41"/>
    <x v="1"/>
    <n v="11"/>
    <s v="GUTIERREZ LONDOO MELKIN HERNEY"/>
    <x v="3"/>
    <x v="0"/>
    <n v="284"/>
    <n v="28.4"/>
    <n v="230.40625"/>
    <m/>
    <n v="110203.125"/>
    <x v="0"/>
    <n v="12844.736800000001"/>
    <x v="708"/>
    <x v="0"/>
    <m/>
  </r>
  <r>
    <d v="2023-07-13T00:57:42"/>
    <x v="1"/>
    <n v="12"/>
    <s v="MORALES CASTAEDA JONNY EDISON"/>
    <x v="0"/>
    <x v="0"/>
    <n v="217"/>
    <n v="24.1111111111111"/>
    <n v="207.36562499999999"/>
    <m/>
    <n v="99182.8125"/>
    <x v="0"/>
    <n v="12844.736800000001"/>
    <x v="708"/>
    <x v="0"/>
    <m/>
  </r>
  <r>
    <d v="2023-07-13T00:57:42"/>
    <x v="1"/>
    <n v="14"/>
    <s v="JIMENEZ JIMENEZ OMAR DAVID"/>
    <x v="3"/>
    <x v="0"/>
    <n v="259"/>
    <n v="25.9"/>
    <n v="230.40625"/>
    <m/>
    <n v="110203.125"/>
    <x v="1"/>
    <n v="12844.736800000001"/>
    <x v="708"/>
    <x v="0"/>
    <m/>
  </r>
  <r>
    <d v="2023-07-13T00:57:42"/>
    <x v="1"/>
    <n v="15"/>
    <s v="LOPERA AGUDELO LUIS FRANCISCO"/>
    <x v="10"/>
    <x v="0"/>
    <n v="111"/>
    <n v="27.75"/>
    <n v="92.162499999999994"/>
    <s v="1 Descuento (Jefe de ruta) "/>
    <n v="44081.25"/>
    <x v="1"/>
    <n v="12844.736800000001"/>
    <x v="708"/>
    <x v="0"/>
    <m/>
  </r>
  <r>
    <d v="2023-07-13T00:57:42"/>
    <x v="1"/>
    <n v="16"/>
    <s v="BARRANTES GALLEGO DANIEL CAMILO"/>
    <x v="0"/>
    <x v="0"/>
    <n v="230"/>
    <n v="25.5555555555556"/>
    <n v="207.36562499999999"/>
    <s v="2 Descuentos (Jefe de ruta y conduct) JUAN HURTADO Realiz 3 viajes donde moviliz 75 Usuarios "/>
    <n v="99182.8125"/>
    <x v="0"/>
    <n v="12844.736800000001"/>
    <x v="708"/>
    <x v="0"/>
    <m/>
  </r>
  <r>
    <d v="2023-07-13T00:57:42"/>
    <x v="1"/>
    <n v="17"/>
    <s v="ESPINOZA CHAVARRIA GUILLERMO LEON"/>
    <x v="6"/>
    <x v="0"/>
    <n v="162"/>
    <n v="20.25"/>
    <n v="184.32499999999999"/>
    <m/>
    <n v="88162.5"/>
    <x v="0"/>
    <n v="12844.736800000001"/>
    <x v="708"/>
    <x v="0"/>
    <m/>
  </r>
  <r>
    <d v="2023-07-13T00:57:43"/>
    <x v="1"/>
    <n v="18"/>
    <s v="RENDON VIANA HUMBERTO DE JESUS"/>
    <x v="6"/>
    <x v="0"/>
    <n v="186"/>
    <n v="23.25"/>
    <n v="184.32499999999999"/>
    <m/>
    <n v="88162.5"/>
    <x v="0"/>
    <n v="12844.736800000001"/>
    <x v="708"/>
    <x v="0"/>
    <m/>
  </r>
  <r>
    <d v="2023-07-13T00:57:43"/>
    <x v="1"/>
    <n v="19"/>
    <s v="BERMUDEZ HERNAN"/>
    <x v="4"/>
    <x v="0"/>
    <n v="153"/>
    <n v="21.8571428571429"/>
    <n v="161.28437500000001"/>
    <m/>
    <n v="77142.1875"/>
    <x v="0"/>
    <n v="12844.736800000001"/>
    <x v="708"/>
    <x v="0"/>
    <m/>
  </r>
  <r>
    <d v="2023-07-13T00:57:43"/>
    <x v="1"/>
    <n v="20"/>
    <s v="LONDOO URREGO DANIEL ANDRES"/>
    <x v="6"/>
    <x v="0"/>
    <n v="115"/>
    <n v="14.375"/>
    <n v="184.32499999999999"/>
    <m/>
    <n v="88162.5"/>
    <x v="0"/>
    <n v="12844.736800000001"/>
    <x v="708"/>
    <x v="0"/>
    <m/>
  </r>
  <r>
    <d v="2023-07-13T00:57:43"/>
    <x v="1"/>
    <n v="22"/>
    <s v="QUIRAMA CASTAEDA JHON JADER"/>
    <x v="0"/>
    <x v="0"/>
    <n v="224"/>
    <n v="24.8888888888889"/>
    <n v="207.36562499999999"/>
    <m/>
    <n v="99182.8125"/>
    <x v="1"/>
    <n v="12844.736800000001"/>
    <x v="708"/>
    <x v="0"/>
    <m/>
  </r>
  <r>
    <d v="2023-07-13T00:57:44"/>
    <x v="1"/>
    <n v="23"/>
    <s v="HINCAPIE GALLEGO YEISON ANDRES"/>
    <x v="6"/>
    <x v="0"/>
    <n v="149"/>
    <n v="19.866666666666699"/>
    <n v="172.8046875"/>
    <m/>
    <n v="82652.343800000002"/>
    <x v="2"/>
    <n v="12844.736800000001"/>
    <x v="708"/>
    <x v="0"/>
    <m/>
  </r>
  <r>
    <d v="2023-07-13T00:57:44"/>
    <x v="1"/>
    <n v="24"/>
    <s v="GARCES ANDRES FELIPE"/>
    <x v="3"/>
    <x v="0"/>
    <n v="211"/>
    <n v="21.1"/>
    <n v="230.40625"/>
    <m/>
    <n v="110203.125"/>
    <x v="0"/>
    <n v="12844.736800000001"/>
    <x v="708"/>
    <x v="0"/>
    <m/>
  </r>
  <r>
    <d v="2023-07-13T00:57:44"/>
    <x v="1"/>
    <n v="25"/>
    <s v="JIMENEZ HURTADO CARLOS ESTIVEN"/>
    <x v="6"/>
    <x v="0"/>
    <n v="232"/>
    <n v="30.933333333333302"/>
    <n v="172.8046875"/>
    <m/>
    <n v="82652.343800000002"/>
    <x v="1"/>
    <n v="12844.736800000001"/>
    <x v="708"/>
    <x v="0"/>
    <m/>
  </r>
  <r>
    <d v="2023-07-13T00:57:44"/>
    <x v="1"/>
    <n v="26"/>
    <s v="FRANCO BRAVO JHOAN FERNANDO"/>
    <x v="1"/>
    <x v="0"/>
    <n v="227"/>
    <n v="20.636363636363601"/>
    <n v="253.44687500000001"/>
    <s v="1 Descuento (Despachador cristian) "/>
    <n v="121223.4375"/>
    <x v="0"/>
    <n v="12844.736800000001"/>
    <x v="708"/>
    <x v="0"/>
    <m/>
  </r>
  <r>
    <d v="2023-07-13T00:57:44"/>
    <x v="1"/>
    <n v="27"/>
    <s v="DURANGO DAVID JOSE"/>
    <x v="0"/>
    <x v="0"/>
    <n v="266"/>
    <n v="29.5555555555556"/>
    <n v="207.36562499999999"/>
    <s v="6 Descuentos (Transbordo y despachador cristian) "/>
    <n v="99182.8125"/>
    <x v="0"/>
    <n v="12844.736800000001"/>
    <x v="708"/>
    <x v="0"/>
    <m/>
  </r>
  <r>
    <d v="2023-07-13T00:57:45"/>
    <x v="1"/>
    <n v="28"/>
    <s v="RAMIREZ RENGIFO JORGE ANDRES"/>
    <x v="1"/>
    <x v="0"/>
    <n v="259"/>
    <n v="23.545454545454501"/>
    <n v="253.44687500000001"/>
    <s v="1 Descuento (Usuario desubicado) "/>
    <n v="121223.4375"/>
    <x v="0"/>
    <n v="12844.736800000001"/>
    <x v="708"/>
    <x v="0"/>
    <m/>
  </r>
  <r>
    <d v="2023-07-13T00:57:45"/>
    <x v="1"/>
    <n v="29"/>
    <s v="VERENZUELA MARTINEZ ALEXANDER"/>
    <x v="10"/>
    <x v="0"/>
    <n v="112"/>
    <n v="32"/>
    <n v="80.642187500000006"/>
    <m/>
    <n v="38571.093699999998"/>
    <x v="0"/>
    <n v="12844.736800000001"/>
    <x v="708"/>
    <x v="0"/>
    <m/>
  </r>
  <r>
    <d v="2023-07-13T00:57:45"/>
    <x v="1"/>
    <n v="30"/>
    <s v="LOPEZ ISRAEL"/>
    <x v="8"/>
    <x v="0"/>
    <n v="133"/>
    <n v="26.6"/>
    <n v="115.203125"/>
    <s v="1 Descuento (Usuario con movilidad reducida) "/>
    <n v="55101.5625"/>
    <x v="0"/>
    <n v="12844.736800000001"/>
    <x v="708"/>
    <x v="0"/>
    <m/>
  </r>
  <r>
    <d v="2023-07-13T00:57:45"/>
    <x v="9"/>
    <n v="32"/>
    <s v="JIMENEZ HERNANDEZ ESTEBAN CAMILO"/>
    <x v="2"/>
    <x v="0"/>
    <n v="124"/>
    <n v="20.6666666666667"/>
    <n v="138.24375000000001"/>
    <s v="1 Descuento (Conduct) "/>
    <n v="66121.875"/>
    <x v="0"/>
    <n v="12844.736800000001"/>
    <x v="708"/>
    <x v="0"/>
    <m/>
  </r>
  <r>
    <d v="2023-07-13T00:57:46"/>
    <x v="9"/>
    <n v="33"/>
    <s v="USUGA LONDOO CAMILO ANDRES"/>
    <x v="6"/>
    <x v="0"/>
    <n v="172"/>
    <n v="21.5"/>
    <n v="184.32499999999999"/>
    <m/>
    <n v="88162.5"/>
    <x v="0"/>
    <n v="12844.736800000001"/>
    <x v="708"/>
    <x v="0"/>
    <m/>
  </r>
  <r>
    <d v="2023-07-13T00:57:46"/>
    <x v="9"/>
    <n v="34"/>
    <s v="MONTOYA OSPINA GILBERTO ANTONIO"/>
    <x v="9"/>
    <x v="0"/>
    <n v="286"/>
    <n v="23.8333333333333"/>
    <n v="276.48750000000001"/>
    <s v="1 Descuento (Conduct) "/>
    <n v="132243.75"/>
    <x v="0"/>
    <n v="12844.736800000001"/>
    <x v="708"/>
    <x v="0"/>
    <m/>
  </r>
  <r>
    <d v="2023-07-13T00:57:46"/>
    <x v="9"/>
    <n v="35"/>
    <s v="LONDOO LOPERA DUVAN ANDRES"/>
    <x v="0"/>
    <x v="0"/>
    <n v="186"/>
    <n v="20.6666666666667"/>
    <n v="207.36562499999999"/>
    <m/>
    <n v="99182.8125"/>
    <x v="1"/>
    <n v="12844.736800000001"/>
    <x v="708"/>
    <x v="0"/>
    <m/>
  </r>
  <r>
    <d v="2023-07-13T00:57:46"/>
    <x v="9"/>
    <n v="36"/>
    <s v="MARTINEZ CHAVERRA LUIS NORBERTO"/>
    <x v="3"/>
    <x v="0"/>
    <n v="214"/>
    <n v="21.4"/>
    <n v="230.40625"/>
    <m/>
    <n v="110203.125"/>
    <x v="0"/>
    <n v="12844.736800000001"/>
    <x v="708"/>
    <x v="0"/>
    <m/>
  </r>
  <r>
    <d v="2023-07-13T00:57:46"/>
    <x v="9"/>
    <n v="37"/>
    <s v="MORA JORGE"/>
    <x v="9"/>
    <x v="0"/>
    <n v="247"/>
    <n v="20.5833333333333"/>
    <n v="276.48750000000001"/>
    <m/>
    <n v="132243.75"/>
    <x v="1"/>
    <n v="12844.736800000001"/>
    <x v="708"/>
    <x v="0"/>
    <m/>
  </r>
  <r>
    <d v="2023-07-13T00:57:47"/>
    <x v="9"/>
    <n v="38"/>
    <s v="BELTRAN JUAN SIMON"/>
    <x v="6"/>
    <x v="1"/>
    <n v="184"/>
    <n v="23"/>
    <n v="184.32499999999999"/>
    <s v="Se descuenta el viaje de 6 35 am ya que NO espera el tiempo indicado en el paradero "/>
    <n v="88162.5"/>
    <x v="0"/>
    <n v="12844.736800000001"/>
    <x v="708"/>
    <x v="0"/>
    <m/>
  </r>
  <r>
    <d v="2023-07-13T00:57:47"/>
    <x v="9"/>
    <n v="39"/>
    <s v="ORTEGA ARROYAVE JUAN PABLO"/>
    <x v="3"/>
    <x v="0"/>
    <n v="215"/>
    <n v="21.5"/>
    <n v="230.40625"/>
    <m/>
    <n v="110203.125"/>
    <x v="0"/>
    <n v="12844.736800000001"/>
    <x v="708"/>
    <x v="0"/>
    <m/>
  </r>
  <r>
    <d v="2023-07-13T00:57:47"/>
    <x v="9"/>
    <n v="40"/>
    <s v="OCAMPO OCAMPO ANTONIO JOSE"/>
    <x v="3"/>
    <x v="0"/>
    <n v="253"/>
    <n v="25.3"/>
    <n v="230.40625"/>
    <m/>
    <n v="110203.125"/>
    <x v="0"/>
    <n v="12844.736800000001"/>
    <x v="708"/>
    <x v="0"/>
    <m/>
  </r>
  <r>
    <d v="2023-07-13T00:57:47"/>
    <x v="9"/>
    <n v="41"/>
    <s v="GARCIA DAVID WILSON ALBERTO"/>
    <x v="3"/>
    <x v="0"/>
    <n v="204"/>
    <n v="20.399999999999999"/>
    <n v="230.40625"/>
    <m/>
    <n v="110203.125"/>
    <x v="1"/>
    <n v="12844.736800000001"/>
    <x v="708"/>
    <x v="0"/>
    <m/>
  </r>
  <r>
    <d v="2023-07-14T01:04:19"/>
    <x v="1"/>
    <n v="1"/>
    <s v="ALFONSO OZUNA JORGE"/>
    <x v="6"/>
    <x v="0"/>
    <n v="199"/>
    <n v="24.875"/>
    <n v="181.05790297339601"/>
    <m/>
    <n v="86528.951499999996"/>
    <x v="0"/>
    <n v="13218.918900000001"/>
    <x v="709"/>
    <x v="0"/>
    <m/>
  </r>
  <r>
    <d v="2023-07-14T01:04:19"/>
    <x v="1"/>
    <n v="2"/>
    <s v="GRAJALES JORGE HERNAN"/>
    <x v="0"/>
    <x v="0"/>
    <n v="197"/>
    <n v="21.8888888888889"/>
    <n v="203.69014084507"/>
    <m/>
    <n v="97345.070399999997"/>
    <x v="1"/>
    <n v="13218.918900000001"/>
    <x v="709"/>
    <x v="0"/>
    <m/>
  </r>
  <r>
    <d v="2023-07-14T01:04:19"/>
    <x v="1"/>
    <n v="3"/>
    <s v="CANO JIMENEZ ESNEIDER"/>
    <x v="3"/>
    <x v="0"/>
    <n v="256"/>
    <n v="25.6"/>
    <n v="226.32237871674499"/>
    <m/>
    <n v="108161.1894"/>
    <x v="0"/>
    <n v="13218.918900000001"/>
    <x v="709"/>
    <x v="0"/>
    <m/>
  </r>
  <r>
    <d v="2023-07-14T01:04:19"/>
    <x v="1"/>
    <n v="4"/>
    <s v="GONZALEZ PEREZ RAFAEL JOSE"/>
    <x v="3"/>
    <x v="0"/>
    <n v="218"/>
    <n v="21.8"/>
    <n v="226.32237871674499"/>
    <m/>
    <n v="108161.1894"/>
    <x v="0"/>
    <n v="13218.918900000001"/>
    <x v="709"/>
    <x v="0"/>
    <m/>
  </r>
  <r>
    <d v="2023-07-14T01:04:20"/>
    <x v="1"/>
    <n v="5"/>
    <s v="BERRIO POSADA ANGELA"/>
    <x v="10"/>
    <x v="0"/>
    <n v="94"/>
    <n v="23.5"/>
    <n v="90.528951486698006"/>
    <m/>
    <n v="43264.475700000003"/>
    <x v="1"/>
    <n v="13218.918900000001"/>
    <x v="709"/>
    <x v="0"/>
    <m/>
  </r>
  <r>
    <d v="2023-07-14T01:04:20"/>
    <x v="1"/>
    <n v="6"/>
    <s v="CASTAEDA CARLOS ALFREDO"/>
    <x v="0"/>
    <x v="0"/>
    <n v="181"/>
    <n v="20.1111111111111"/>
    <n v="203.69014084507"/>
    <m/>
    <n v="97345.070399999997"/>
    <x v="0"/>
    <n v="13218.918900000001"/>
    <x v="709"/>
    <x v="0"/>
    <m/>
  </r>
  <r>
    <d v="2023-07-14T01:04:20"/>
    <x v="1"/>
    <n v="7"/>
    <s v="DE OSSA TORRES CARLOS ANDRES"/>
    <x v="3"/>
    <x v="0"/>
    <n v="181"/>
    <n v="18.100000000000001"/>
    <n v="226.32237871674499"/>
    <m/>
    <n v="108161.1894"/>
    <x v="1"/>
    <n v="13218.918900000001"/>
    <x v="709"/>
    <x v="0"/>
    <m/>
  </r>
  <r>
    <d v="2023-07-14T01:04:20"/>
    <x v="1"/>
    <n v="8"/>
    <s v="LONDOO CADAVID DAVID SANTIAGO"/>
    <x v="0"/>
    <x v="0"/>
    <n v="185"/>
    <n v="20.5555555555556"/>
    <n v="203.69014084507"/>
    <m/>
    <n v="97345.070399999997"/>
    <x v="1"/>
    <n v="13218.918900000001"/>
    <x v="709"/>
    <x v="0"/>
    <m/>
  </r>
  <r>
    <d v="2023-07-14T01:04:20"/>
    <x v="1"/>
    <n v="9"/>
    <s v="LOPEZ CASTRILLON ANDRES FELIPE"/>
    <x v="3"/>
    <x v="0"/>
    <n v="227"/>
    <n v="22.7"/>
    <n v="226.32237871674499"/>
    <m/>
    <n v="108161.1894"/>
    <x v="0"/>
    <n v="13218.918900000001"/>
    <x v="709"/>
    <x v="0"/>
    <m/>
  </r>
  <r>
    <d v="2023-07-14T01:04:21"/>
    <x v="1"/>
    <n v="10"/>
    <s v="PATIO MARIVEL"/>
    <x v="10"/>
    <x v="0"/>
    <n v="60"/>
    <n v="15"/>
    <n v="90.528951486698006"/>
    <m/>
    <n v="43264.475700000003"/>
    <x v="0"/>
    <n v="13218.918900000001"/>
    <x v="709"/>
    <x v="0"/>
    <m/>
  </r>
  <r>
    <d v="2023-07-14T01:04:21"/>
    <x v="9"/>
    <n v="11"/>
    <s v="GUTIERREZ LONDOO MELKIN HERNEY"/>
    <x v="3"/>
    <x v="0"/>
    <n v="232"/>
    <n v="23.2"/>
    <n v="226.32237871674499"/>
    <m/>
    <n v="108161.1894"/>
    <x v="0"/>
    <n v="13218.918900000001"/>
    <x v="709"/>
    <x v="0"/>
    <m/>
  </r>
  <r>
    <d v="2023-07-14T01:04:21"/>
    <x v="9"/>
    <n v="12"/>
    <s v="MORALES CASTAEDA JONNY EDISON"/>
    <x v="2"/>
    <x v="0"/>
    <n v="140"/>
    <n v="25.454545454545499"/>
    <n v="124.47730829421"/>
    <m/>
    <n v="59488.6541"/>
    <x v="0"/>
    <n v="13218.918900000001"/>
    <x v="709"/>
    <x v="0"/>
    <m/>
  </r>
  <r>
    <d v="2023-07-14T01:04:21"/>
    <x v="9"/>
    <n v="14"/>
    <s v="JIMENEZ JIMENEZ OMAR DAVID"/>
    <x v="3"/>
    <x v="0"/>
    <n v="228"/>
    <n v="22.8"/>
    <n v="226.32237871674499"/>
    <m/>
    <n v="108161.1894"/>
    <x v="1"/>
    <n v="13218.918900000001"/>
    <x v="709"/>
    <x v="0"/>
    <m/>
  </r>
  <r>
    <d v="2023-07-14T01:04:21"/>
    <x v="9"/>
    <n v="15"/>
    <s v="LOPERA AGUDELO LUIS FRANCISCO"/>
    <x v="3"/>
    <x v="0"/>
    <n v="262"/>
    <n v="26.2"/>
    <n v="226.32237871674499"/>
    <m/>
    <n v="108161.1894"/>
    <x v="1"/>
    <n v="13218.918900000001"/>
    <x v="709"/>
    <x v="0"/>
    <m/>
  </r>
  <r>
    <d v="2023-07-14T01:04:22"/>
    <x v="9"/>
    <n v="16"/>
    <s v="HURTADO MADRID JUAN ESTEBAN"/>
    <x v="0"/>
    <x v="1"/>
    <n v="214"/>
    <n v="23.7777777777778"/>
    <n v="203.69014084507"/>
    <s v="Se descuenta el viaje de 4 08 am ya que NO espera el tiempo indicado en el paradero "/>
    <n v="97345.070399999997"/>
    <x v="0"/>
    <n v="13218.918900000001"/>
    <x v="709"/>
    <x v="0"/>
    <m/>
  </r>
  <r>
    <d v="2023-07-14T01:04:22"/>
    <x v="9"/>
    <n v="17"/>
    <s v="FRANCO BRAVO JHOAN FERNANDO"/>
    <x v="6"/>
    <x v="0"/>
    <n v="181"/>
    <n v="22.625"/>
    <n v="181.05790297339601"/>
    <m/>
    <n v="86528.951499999996"/>
    <x v="0"/>
    <n v="13218.918900000001"/>
    <x v="709"/>
    <x v="0"/>
    <m/>
  </r>
  <r>
    <d v="2023-07-14T01:04:22"/>
    <x v="9"/>
    <n v="18"/>
    <s v="RENDON VIANA HUMBERTO DE JESUS"/>
    <x v="3"/>
    <x v="0"/>
    <n v="226"/>
    <n v="22.6"/>
    <n v="226.32237871674499"/>
    <m/>
    <n v="108161.1894"/>
    <x v="0"/>
    <n v="13218.918900000001"/>
    <x v="709"/>
    <x v="0"/>
    <m/>
  </r>
  <r>
    <d v="2023-07-14T01:04:22"/>
    <x v="9"/>
    <n v="19"/>
    <s v="BERMUDEZ HERNAN"/>
    <x v="6"/>
    <x v="0"/>
    <n v="136"/>
    <n v="17"/>
    <n v="181.05790297339601"/>
    <m/>
    <n v="86528.951499999996"/>
    <x v="0"/>
    <n v="13218.918900000001"/>
    <x v="709"/>
    <x v="0"/>
    <m/>
  </r>
  <r>
    <d v="2023-07-14T01:04:22"/>
    <x v="9"/>
    <n v="20"/>
    <s v="ORTEGA ARROYAVE JUAN PABLO"/>
    <x v="0"/>
    <x v="0"/>
    <n v="257"/>
    <n v="28.5555555555556"/>
    <n v="203.69014084507"/>
    <s v="1 Descuento (Despachador cristian) "/>
    <n v="97345.070399999997"/>
    <x v="0"/>
    <n v="13218.918900000001"/>
    <x v="709"/>
    <x v="0"/>
    <m/>
  </r>
  <r>
    <d v="2023-07-14T01:04:23"/>
    <x v="9"/>
    <n v="21"/>
    <s v="MONSALVE OCAMPO EDISON GUSTAVO"/>
    <x v="7"/>
    <x v="0"/>
    <n v="51"/>
    <n v="17"/>
    <n v="67.896713615023501"/>
    <m/>
    <n v="32448.356800000001"/>
    <x v="0"/>
    <n v="13218.918900000001"/>
    <x v="709"/>
    <x v="0"/>
    <m/>
  </r>
  <r>
    <d v="2023-07-14T01:04:23"/>
    <x v="9"/>
    <n v="22"/>
    <s v="QUIRAMA CASTAEDA JHON JADER"/>
    <x v="0"/>
    <x v="0"/>
    <n v="205"/>
    <n v="22.7777777777778"/>
    <n v="203.69014084507"/>
    <m/>
    <n v="97345.070399999997"/>
    <x v="1"/>
    <n v="13218.918900000001"/>
    <x v="709"/>
    <x v="0"/>
    <m/>
  </r>
  <r>
    <d v="2023-07-14T01:04:23"/>
    <x v="9"/>
    <n v="23"/>
    <s v="HINCAPIE GALLEGO YEISON ANDRES"/>
    <x v="0"/>
    <x v="0"/>
    <n v="184"/>
    <n v="20.4444444444444"/>
    <n v="203.69014084507"/>
    <m/>
    <n v="97345.070399999997"/>
    <x v="2"/>
    <n v="13218.918900000001"/>
    <x v="709"/>
    <x v="0"/>
    <m/>
  </r>
  <r>
    <d v="2023-07-14T01:04:23"/>
    <x v="9"/>
    <n v="25"/>
    <s v="JIMENEZ HURTADO CARLOS ESTIVEN"/>
    <x v="6"/>
    <x v="0"/>
    <n v="199"/>
    <n v="24.875"/>
    <n v="181.05790297339601"/>
    <m/>
    <n v="86528.951499999996"/>
    <x v="1"/>
    <n v="13218.918900000001"/>
    <x v="709"/>
    <x v="0"/>
    <m/>
  </r>
  <r>
    <d v="2023-07-14T01:04:23"/>
    <x v="9"/>
    <n v="26"/>
    <s v="CIRO MARIN RODRIGO ALBERTO"/>
    <x v="0"/>
    <x v="0"/>
    <n v="176"/>
    <n v="19.5555555555556"/>
    <n v="203.69014084507"/>
    <m/>
    <n v="97345.070399999997"/>
    <x v="0"/>
    <n v="13218.918900000001"/>
    <x v="709"/>
    <x v="0"/>
    <m/>
  </r>
  <r>
    <d v="2023-07-14T01:04:24"/>
    <x v="9"/>
    <n v="27"/>
    <s v="DURANGO DAVID JOSE"/>
    <x v="0"/>
    <x v="0"/>
    <n v="200"/>
    <n v="22.2222222222222"/>
    <n v="203.69014084507"/>
    <m/>
    <n v="97345.070399999997"/>
    <x v="0"/>
    <n v="13218.918900000001"/>
    <x v="709"/>
    <x v="0"/>
    <m/>
  </r>
  <r>
    <d v="2023-07-14T01:04:24"/>
    <x v="9"/>
    <n v="28"/>
    <s v="RAMIREZ RENGIFO JORGE ANDRES"/>
    <x v="0"/>
    <x v="0"/>
    <n v="204"/>
    <n v="22.6666666666667"/>
    <n v="203.69014084507"/>
    <m/>
    <n v="97345.070399999997"/>
    <x v="0"/>
    <n v="13218.918900000001"/>
    <x v="709"/>
    <x v="0"/>
    <m/>
  </r>
  <r>
    <d v="2023-07-14T01:04:25"/>
    <x v="9"/>
    <n v="29"/>
    <s v="MARTINEZ CHAVERRA LUIS NORBERTO"/>
    <x v="2"/>
    <x v="0"/>
    <n v="124"/>
    <n v="20.6666666666667"/>
    <n v="135.793427230047"/>
    <m/>
    <n v="64896.713600000003"/>
    <x v="0"/>
    <n v="13218.918900000001"/>
    <x v="709"/>
    <x v="0"/>
    <m/>
  </r>
  <r>
    <d v="2023-07-14T01:04:25"/>
    <x v="9"/>
    <n v="30"/>
    <s v="LOPEZ ISRAEL"/>
    <x v="1"/>
    <x v="0"/>
    <n v="219"/>
    <n v="19.909090909090899"/>
    <n v="248.95461658841899"/>
    <m/>
    <n v="118977.3083"/>
    <x v="0"/>
    <n v="13218.918900000001"/>
    <x v="709"/>
    <x v="0"/>
    <m/>
  </r>
  <r>
    <d v="2023-07-14T01:04:26"/>
    <x v="1"/>
    <n v="31"/>
    <s v="USUGA LONDOO CAMILO ANDRES"/>
    <x v="0"/>
    <x v="0"/>
    <n v="226"/>
    <n v="25.1111111111111"/>
    <n v="203.69014084507"/>
    <m/>
    <n v="97345.070399999997"/>
    <x v="0"/>
    <n v="13218.918900000001"/>
    <x v="709"/>
    <x v="0"/>
    <m/>
  </r>
  <r>
    <d v="2023-07-14T01:04:26"/>
    <x v="1"/>
    <n v="32"/>
    <s v="JIMENEZ HERNANDEZ ESTEBAN CAMILO"/>
    <x v="6"/>
    <x v="0"/>
    <n v="183"/>
    <n v="22.875"/>
    <n v="181.05790297339601"/>
    <m/>
    <n v="86528.951499999996"/>
    <x v="0"/>
    <n v="13218.918900000001"/>
    <x v="709"/>
    <x v="0"/>
    <m/>
  </r>
  <r>
    <d v="2023-07-14T01:04:27"/>
    <x v="1"/>
    <n v="34"/>
    <s v="MONTOYA OSPINA GILBERTO ANTONIO"/>
    <x v="8"/>
    <x v="0"/>
    <n v="128"/>
    <n v="25.6"/>
    <n v="113.161189358372"/>
    <m/>
    <n v="54080.594700000001"/>
    <x v="0"/>
    <n v="13218.918900000001"/>
    <x v="709"/>
    <x v="0"/>
    <m/>
  </r>
  <r>
    <d v="2023-07-14T01:04:27"/>
    <x v="1"/>
    <n v="35"/>
    <s v="PEREZ BERNARDO ANTONIO"/>
    <x v="0"/>
    <x v="0"/>
    <n v="182"/>
    <n v="20.2222222222222"/>
    <n v="203.69014084507"/>
    <s v="1 Descuento (Despachador cristian) "/>
    <n v="97345.070399999997"/>
    <x v="1"/>
    <n v="13218.918900000001"/>
    <x v="709"/>
    <x v="0"/>
    <m/>
  </r>
  <r>
    <d v="2023-07-14T01:04:28"/>
    <x v="1"/>
    <n v="36"/>
    <s v="BARRANTES GALLEGO DANIEL CAMILO"/>
    <x v="1"/>
    <x v="0"/>
    <n v="268"/>
    <n v="24.363636363636399"/>
    <n v="248.95461658841899"/>
    <s v="1 Descuento (Usuario con movilidad reducida) "/>
    <n v="118977.3083"/>
    <x v="0"/>
    <n v="13218.918900000001"/>
    <x v="709"/>
    <x v="0"/>
    <m/>
  </r>
  <r>
    <d v="2023-07-14T01:04:28"/>
    <x v="1"/>
    <n v="37"/>
    <s v="PIEDRAHITA MADRID SANTIAGO"/>
    <x v="0"/>
    <x v="0"/>
    <n v="224"/>
    <n v="24.8888888888889"/>
    <n v="203.69014084507"/>
    <m/>
    <n v="97345.070399999997"/>
    <x v="1"/>
    <n v="13218.918900000001"/>
    <x v="709"/>
    <x v="0"/>
    <m/>
  </r>
  <r>
    <d v="2023-07-14T01:04:28"/>
    <x v="1"/>
    <n v="38"/>
    <s v="LONDOO LOPERA DUVAN ANDRES"/>
    <x v="3"/>
    <x v="0"/>
    <n v="259"/>
    <n v="25.9"/>
    <n v="226.32237871674499"/>
    <s v="1 Descuento (Usuario con movilidad reducida) "/>
    <n v="108161.1894"/>
    <x v="0"/>
    <n v="13218.918900000001"/>
    <x v="709"/>
    <x v="0"/>
    <m/>
  </r>
  <r>
    <d v="2023-07-14T01:04:28"/>
    <x v="1"/>
    <n v="39"/>
    <s v="TABORDA LEIDY"/>
    <x v="10"/>
    <x v="3"/>
    <n v="94"/>
    <n v="23.5"/>
    <n v="90.528951486698006"/>
    <m/>
    <n v="43264.475700000003"/>
    <x v="0"/>
    <n v="13218.918900000001"/>
    <x v="709"/>
    <x v="0"/>
    <m/>
  </r>
  <r>
    <d v="2023-07-14T01:04:29"/>
    <x v="1"/>
    <n v="40"/>
    <s v="OCAMPO OCAMPO ANTONIO JOSE"/>
    <x v="3"/>
    <x v="0"/>
    <n v="232"/>
    <n v="23.2"/>
    <n v="226.32237871674499"/>
    <s v="4 Descuentos (Propietario y conduct) "/>
    <n v="108161.1894"/>
    <x v="0"/>
    <n v="13218.918900000001"/>
    <x v="709"/>
    <x v="0"/>
    <m/>
  </r>
  <r>
    <d v="2023-07-14T01:04:29"/>
    <x v="1"/>
    <n v="41"/>
    <s v="GARCIA DAVID WILSON ALBERTO"/>
    <x v="0"/>
    <x v="0"/>
    <n v="199"/>
    <n v="22.1111111111111"/>
    <n v="203.69014084507"/>
    <m/>
    <n v="97345.070399999997"/>
    <x v="1"/>
    <n v="13218.918900000001"/>
    <x v="709"/>
    <x v="0"/>
    <m/>
  </r>
  <r>
    <d v="2023-07-15T01:42:13"/>
    <x v="9"/>
    <n v="1"/>
    <s v="ALFONSO OZUNA JORGE"/>
    <x v="0"/>
    <x v="0"/>
    <n v="181"/>
    <n v="20.1111111111111"/>
    <n v="209.19940029985"/>
    <m/>
    <n v="100099.7001"/>
    <x v="0"/>
    <n v="14638.8889"/>
    <x v="710"/>
    <x v="0"/>
    <m/>
  </r>
  <r>
    <d v="2023-07-15T01:42:13"/>
    <x v="9"/>
    <n v="2"/>
    <s v="GRAJALES JORGE HERNAN"/>
    <x v="0"/>
    <x v="0"/>
    <n v="246"/>
    <n v="27.3333333333333"/>
    <n v="209.19940029985"/>
    <m/>
    <n v="100099.7001"/>
    <x v="1"/>
    <n v="14638.8889"/>
    <x v="710"/>
    <x v="0"/>
    <m/>
  </r>
  <r>
    <d v="2023-07-15T01:42:14"/>
    <x v="9"/>
    <n v="3"/>
    <s v="CANO JIMENEZ ESNEIDER"/>
    <x v="3"/>
    <x v="0"/>
    <n v="240"/>
    <n v="24"/>
    <n v="232.443778110945"/>
    <m/>
    <n v="111221.8891"/>
    <x v="0"/>
    <n v="14638.8889"/>
    <x v="710"/>
    <x v="0"/>
    <m/>
  </r>
  <r>
    <d v="2023-07-15T01:42:14"/>
    <x v="9"/>
    <n v="4"/>
    <s v="GONZALEZ PEREZ RAFAEL JOSE"/>
    <x v="4"/>
    <x v="0"/>
    <n v="161"/>
    <n v="23"/>
    <n v="162.71064467766101"/>
    <m/>
    <n v="77855.3223"/>
    <x v="0"/>
    <n v="14638.8889"/>
    <x v="710"/>
    <x v="0"/>
    <m/>
  </r>
  <r>
    <d v="2023-07-15T01:42:14"/>
    <x v="9"/>
    <n v="6"/>
    <s v="LOPEZ CASTRILLON ANDRES FELIPE"/>
    <x v="0"/>
    <x v="0"/>
    <n v="210"/>
    <n v="23.3333333333333"/>
    <n v="209.19940029985"/>
    <m/>
    <n v="100099.7001"/>
    <x v="0"/>
    <n v="14638.8889"/>
    <x v="710"/>
    <x v="0"/>
    <m/>
  </r>
  <r>
    <d v="2023-07-15T01:42:14"/>
    <x v="9"/>
    <n v="7"/>
    <s v="DE OSSA TORRES CARLOS ANDRES"/>
    <x v="0"/>
    <x v="0"/>
    <n v="251"/>
    <n v="27.8888888888889"/>
    <n v="209.19940029985"/>
    <m/>
    <n v="100099.7001"/>
    <x v="1"/>
    <n v="14638.8889"/>
    <x v="710"/>
    <x v="0"/>
    <m/>
  </r>
  <r>
    <d v="2023-07-15T01:42:14"/>
    <x v="9"/>
    <n v="8"/>
    <s v="VACA FIERRO ROBINSON"/>
    <x v="1"/>
    <x v="0"/>
    <n v="242"/>
    <n v="22"/>
    <n v="255.68815592203899"/>
    <s v="3 Descuentos (Jefe de ruta, conduct y propietario) "/>
    <n v="122344.07799999999"/>
    <x v="1"/>
    <n v="14638.8889"/>
    <x v="710"/>
    <x v="0"/>
    <m/>
  </r>
  <r>
    <d v="2023-07-15T01:42:15"/>
    <x v="9"/>
    <n v="10"/>
    <s v="PATIO MARIVEL"/>
    <x v="4"/>
    <x v="0"/>
    <n v="144"/>
    <n v="20.571428571428601"/>
    <n v="162.71064467766101"/>
    <m/>
    <n v="77855.3223"/>
    <x v="0"/>
    <n v="14638.8889"/>
    <x v="710"/>
    <x v="0"/>
    <m/>
  </r>
  <r>
    <d v="2023-07-15T01:42:15"/>
    <x v="1"/>
    <n v="12"/>
    <s v="MORALES CASTAEDA JONNY EDISON"/>
    <x v="9"/>
    <x v="0"/>
    <n v="260"/>
    <n v="21.6666666666667"/>
    <n v="278.93253373313303"/>
    <m/>
    <n v="133466.26689999999"/>
    <x v="0"/>
    <n v="14638.8889"/>
    <x v="710"/>
    <x v="0"/>
    <m/>
  </r>
  <r>
    <d v="2023-07-15T01:42:15"/>
    <x v="1"/>
    <n v="14"/>
    <s v="CARVAJAL SALAZAR HECTOR MARINO"/>
    <x v="9"/>
    <x v="0"/>
    <n v="263"/>
    <n v="21.9166666666667"/>
    <n v="278.93253373313303"/>
    <s v="2 Descuentos (Usuarios desubicados) "/>
    <n v="133466.26689999999"/>
    <x v="1"/>
    <n v="14638.8889"/>
    <x v="710"/>
    <x v="0"/>
    <m/>
  </r>
  <r>
    <d v="2023-07-15T01:42:15"/>
    <x v="1"/>
    <n v="15"/>
    <s v="LONDOO LOPERA DUVAN ANDRES"/>
    <x v="0"/>
    <x v="0"/>
    <n v="219"/>
    <n v="24.3333333333333"/>
    <n v="209.19940029985"/>
    <s v="1 Descuento (Jefe de ruta) "/>
    <n v="100099.7001"/>
    <x v="1"/>
    <n v="14638.8889"/>
    <x v="710"/>
    <x v="0"/>
    <m/>
  </r>
  <r>
    <d v="2023-07-15T01:42:16"/>
    <x v="1"/>
    <n v="16"/>
    <s v="HURTADO MADRID JUAN ESTEBAN"/>
    <x v="0"/>
    <x v="0"/>
    <n v="176"/>
    <n v="19.5555555555556"/>
    <n v="209.19940029985"/>
    <m/>
    <n v="100099.7001"/>
    <x v="0"/>
    <n v="14638.8889"/>
    <x v="710"/>
    <x v="0"/>
    <m/>
  </r>
  <r>
    <d v="2023-07-15T01:42:16"/>
    <x v="1"/>
    <n v="18"/>
    <s v="RENDON VIANA HUMBERTO DE JESUS"/>
    <x v="3"/>
    <x v="0"/>
    <n v="245"/>
    <n v="24.5"/>
    <n v="232.443778110945"/>
    <m/>
    <n v="111221.8891"/>
    <x v="0"/>
    <n v="14638.8889"/>
    <x v="710"/>
    <x v="0"/>
    <m/>
  </r>
  <r>
    <d v="2023-07-15T01:42:16"/>
    <x v="1"/>
    <n v="19"/>
    <s v="BERMUDEZ HERNAN"/>
    <x v="4"/>
    <x v="0"/>
    <n v="186"/>
    <n v="26.571428571428601"/>
    <n v="162.71064467766101"/>
    <s v="1 Descuento (Jefe de ruta) "/>
    <n v="77855.3223"/>
    <x v="0"/>
    <n v="14638.8889"/>
    <x v="710"/>
    <x v="0"/>
    <m/>
  </r>
  <r>
    <d v="2023-07-15T01:42:16"/>
    <x v="1"/>
    <n v="20"/>
    <s v="BARRANTES GALLEGO DANIEL CAMILO"/>
    <x v="2"/>
    <x v="0"/>
    <n v="177"/>
    <n v="29.5"/>
    <n v="139.466266866567"/>
    <m/>
    <n v="66733.133400000006"/>
    <x v="0"/>
    <n v="14638.8889"/>
    <x v="710"/>
    <x v="0"/>
    <m/>
  </r>
  <r>
    <d v="2023-07-15T01:42:16"/>
    <x v="1"/>
    <n v="21"/>
    <s v="DURANGO JOHAN"/>
    <x v="3"/>
    <x v="0"/>
    <n v="235"/>
    <n v="23.5"/>
    <n v="232.443778110945"/>
    <m/>
    <n v="111221.8891"/>
    <x v="0"/>
    <n v="14638.8889"/>
    <x v="710"/>
    <x v="0"/>
    <m/>
  </r>
  <r>
    <d v="2023-07-15T01:42:16"/>
    <x v="1"/>
    <n v="22"/>
    <s v="QUIRAMA CASTAEDA JHON JADER"/>
    <x v="0"/>
    <x v="0"/>
    <n v="256"/>
    <n v="28.4444444444444"/>
    <n v="209.19940029985"/>
    <m/>
    <n v="100099.7001"/>
    <x v="1"/>
    <n v="14638.8889"/>
    <x v="710"/>
    <x v="0"/>
    <m/>
  </r>
  <r>
    <d v="2023-07-15T01:42:17"/>
    <x v="1"/>
    <n v="23"/>
    <s v="HINCAPIE GALLEGO YEISON ANDRES"/>
    <x v="4"/>
    <x v="0"/>
    <n v="140"/>
    <n v="20"/>
    <n v="162.71064467766101"/>
    <m/>
    <n v="77855.3223"/>
    <x v="2"/>
    <n v="14638.8889"/>
    <x v="710"/>
    <x v="0"/>
    <m/>
  </r>
  <r>
    <d v="2023-07-15T01:42:17"/>
    <x v="1"/>
    <n v="24"/>
    <s v="GARCES ANDRES FELIPE"/>
    <x v="0"/>
    <x v="0"/>
    <n v="186"/>
    <n v="20.6666666666667"/>
    <n v="209.19940029985"/>
    <m/>
    <n v="100099.7001"/>
    <x v="0"/>
    <n v="14638.8889"/>
    <x v="710"/>
    <x v="0"/>
    <m/>
  </r>
  <r>
    <d v="2023-07-15T01:42:18"/>
    <x v="1"/>
    <n v="25"/>
    <s v="JIMENEZ HURTADO CARLOS ESTIVEN"/>
    <x v="3"/>
    <x v="3"/>
    <n v="269"/>
    <n v="26.9"/>
    <n v="232.443778110945"/>
    <m/>
    <n v="111221.8891"/>
    <x v="1"/>
    <n v="14638.8889"/>
    <x v="710"/>
    <x v="0"/>
    <m/>
  </r>
  <r>
    <d v="2023-07-15T01:42:19"/>
    <x v="1"/>
    <n v="26"/>
    <s v="CIRO MARIN RODRIGO ALBERTO"/>
    <x v="3"/>
    <x v="3"/>
    <n v="228"/>
    <n v="22.8"/>
    <n v="232.443778110945"/>
    <m/>
    <n v="111221.8891"/>
    <x v="0"/>
    <n v="14638.8889"/>
    <x v="710"/>
    <x v="0"/>
    <m/>
  </r>
  <r>
    <d v="2023-07-15T01:42:20"/>
    <x v="1"/>
    <n v="27"/>
    <s v="MADRID HERNANDEZ JHONATAN SMITH"/>
    <x v="1"/>
    <x v="0"/>
    <n v="272"/>
    <n v="24.727272727272702"/>
    <n v="255.68815592203899"/>
    <s v="JOSE DURANGO Realiz 3 viajes donde moviliz 89 Usuarios "/>
    <n v="122344.07799999999"/>
    <x v="0"/>
    <n v="14638.8889"/>
    <x v="710"/>
    <x v="0"/>
    <m/>
  </r>
  <r>
    <d v="2023-07-15T01:42:20"/>
    <x v="1"/>
    <n v="28"/>
    <s v="RAMIREZ RENGIFO JORGE ANDRES"/>
    <x v="1"/>
    <x v="0"/>
    <n v="251"/>
    <n v="22.818181818181799"/>
    <n v="255.68815592203899"/>
    <s v="2 Descuentos (Usuario desubicado y despachador cristian) "/>
    <n v="122344.07799999999"/>
    <x v="0"/>
    <n v="14638.8889"/>
    <x v="710"/>
    <x v="0"/>
    <m/>
  </r>
  <r>
    <d v="2023-07-15T01:42:21"/>
    <x v="1"/>
    <n v="29"/>
    <s v="VERENZUELA MARTINEZ ALEXANDER"/>
    <x v="3"/>
    <x v="0"/>
    <n v="267"/>
    <n v="25.428571428571399"/>
    <n v="244.06596701649201"/>
    <s v="1 Descuento (Despachador cristian)"/>
    <n v="116782.9835"/>
    <x v="0"/>
    <n v="14638.8889"/>
    <x v="710"/>
    <x v="0"/>
    <m/>
  </r>
  <r>
    <d v="2023-07-15T01:42:21"/>
    <x v="1"/>
    <n v="30"/>
    <s v="LOPEZ ISRAEL"/>
    <x v="0"/>
    <x v="0"/>
    <n v="224"/>
    <n v="24.8888888888889"/>
    <n v="209.19940029985"/>
    <m/>
    <n v="100099.7001"/>
    <x v="0"/>
    <n v="14638.8889"/>
    <x v="710"/>
    <x v="0"/>
    <m/>
  </r>
  <r>
    <d v="2023-07-15T01:42:22"/>
    <x v="9"/>
    <n v="31"/>
    <s v="USUGA LONDOO CAMILO ANDRES"/>
    <x v="0"/>
    <x v="3"/>
    <n v="168"/>
    <n v="18.6666666666667"/>
    <n v="209.19940029985"/>
    <m/>
    <n v="100099.7001"/>
    <x v="0"/>
    <n v="14638.8889"/>
    <x v="710"/>
    <x v="0"/>
    <m/>
  </r>
  <r>
    <d v="2023-07-15T01:42:22"/>
    <x v="9"/>
    <n v="32"/>
    <s v="JIMENEZ HERNANDEZ ESTEBAN CAMILO"/>
    <x v="1"/>
    <x v="0"/>
    <n v="237"/>
    <n v="21.545454545454501"/>
    <n v="255.68815592203899"/>
    <m/>
    <n v="122344.07799999999"/>
    <x v="0"/>
    <n v="14638.8889"/>
    <x v="710"/>
    <x v="0"/>
    <m/>
  </r>
  <r>
    <d v="2023-07-15T01:42:22"/>
    <x v="9"/>
    <n v="34"/>
    <s v="MONTOYA OSPINA GILBERTO ANTONIO"/>
    <x v="16"/>
    <x v="0"/>
    <n v="382"/>
    <n v="23.875"/>
    <n v="371.91004497751101"/>
    <m/>
    <n v="177955.02249999999"/>
    <x v="0"/>
    <n v="14638.8889"/>
    <x v="710"/>
    <x v="0"/>
    <m/>
  </r>
  <r>
    <d v="2023-07-15T01:42:22"/>
    <x v="9"/>
    <n v="35"/>
    <s v="PEREZ BERNARDO ANTONIO"/>
    <x v="6"/>
    <x v="0"/>
    <n v="183"/>
    <n v="22.875"/>
    <n v="185.95502248875599"/>
    <m/>
    <n v="88977.511199999994"/>
    <x v="1"/>
    <n v="14638.8889"/>
    <x v="710"/>
    <x v="0"/>
    <m/>
  </r>
  <r>
    <d v="2023-07-15T01:42:23"/>
    <x v="9"/>
    <n v="36"/>
    <s v="MARTINEZ CHAVERRA LUIS NORBERTO"/>
    <x v="0"/>
    <x v="0"/>
    <n v="216"/>
    <n v="24"/>
    <n v="209.19940029985"/>
    <m/>
    <n v="100099.7001"/>
    <x v="0"/>
    <n v="14638.8889"/>
    <x v="710"/>
    <x v="0"/>
    <m/>
  </r>
  <r>
    <d v="2023-07-15T01:42:23"/>
    <x v="9"/>
    <n v="37"/>
    <s v="MORA JORGE"/>
    <x v="3"/>
    <x v="0"/>
    <n v="185"/>
    <n v="18.5"/>
    <n v="232.443778110945"/>
    <m/>
    <n v="111221.8891"/>
    <x v="1"/>
    <n v="14638.8889"/>
    <x v="710"/>
    <x v="0"/>
    <m/>
  </r>
  <r>
    <d v="2023-07-15T01:42:23"/>
    <x v="9"/>
    <n v="38"/>
    <s v="BELTRAN JUAN SIMON"/>
    <x v="3"/>
    <x v="3"/>
    <n v="219"/>
    <n v="21.9"/>
    <n v="232.443778110945"/>
    <s v="5 Descuentos (Usuario desubicado, Conduct, propietario y jefe de ruta) "/>
    <n v="111221.8891"/>
    <x v="0"/>
    <n v="14638.8889"/>
    <x v="710"/>
    <x v="0"/>
    <m/>
  </r>
  <r>
    <d v="2023-07-15T01:42:23"/>
    <x v="9"/>
    <n v="39"/>
    <s v="TABORDA LEIDY"/>
    <x v="4"/>
    <x v="0"/>
    <n v="140"/>
    <n v="20"/>
    <n v="162.71064467766101"/>
    <s v="1 Descuento (Propietario)"/>
    <n v="77855.3223"/>
    <x v="0"/>
    <n v="14638.8889"/>
    <x v="710"/>
    <x v="0"/>
    <m/>
  </r>
  <r>
    <d v="2023-07-15T01:42:24"/>
    <x v="9"/>
    <n v="40"/>
    <s v="OCAMPO OCAMPO ANTONIO JOSE"/>
    <x v="1"/>
    <x v="3"/>
    <n v="265"/>
    <n v="24.090909090909101"/>
    <n v="255.68815592203899"/>
    <m/>
    <n v="122344.07799999999"/>
    <x v="0"/>
    <n v="14638.8889"/>
    <x v="710"/>
    <x v="0"/>
    <m/>
  </r>
  <r>
    <d v="2023-07-15T01:42:24"/>
    <x v="9"/>
    <n v="41"/>
    <s v="GARCIA DAVID WILSON ALBERTO"/>
    <x v="3"/>
    <x v="0"/>
    <n v="228"/>
    <n v="22.8"/>
    <n v="232.443778110945"/>
    <m/>
    <n v="111221.8891"/>
    <x v="1"/>
    <n v="14638.8889"/>
    <x v="710"/>
    <x v="0"/>
    <m/>
  </r>
  <r>
    <d v="2023-07-16T02:12:01"/>
    <x v="1"/>
    <n v="1"/>
    <s v="ALFONSO OZUNA JORGE"/>
    <x v="4"/>
    <x v="0"/>
    <n v="139"/>
    <n v="19.8571428571429"/>
    <n v="165.831325301205"/>
    <m/>
    <n v="79415.662700000001"/>
    <x v="0"/>
    <n v="12172.973"/>
    <x v="711"/>
    <x v="0"/>
    <m/>
  </r>
  <r>
    <d v="2023-07-16T02:12:02"/>
    <x v="1"/>
    <n v="2"/>
    <s v="GRAJALES JORGE HERNAN"/>
    <x v="0"/>
    <x v="0"/>
    <n v="189"/>
    <n v="21"/>
    <n v="213.211703958692"/>
    <s v="1 Descuento (Despachador cristian) "/>
    <n v="102105.852"/>
    <x v="1"/>
    <n v="12172.973"/>
    <x v="711"/>
    <x v="0"/>
    <m/>
  </r>
  <r>
    <d v="2023-07-16T02:12:02"/>
    <x v="1"/>
    <n v="3"/>
    <s v="CANO JIMENEZ ESNEIDER"/>
    <x v="6"/>
    <x v="0"/>
    <n v="178"/>
    <n v="22.25"/>
    <n v="189.521514629948"/>
    <m/>
    <n v="90760.757299999997"/>
    <x v="0"/>
    <n v="12172.973"/>
    <x v="711"/>
    <x v="0"/>
    <m/>
  </r>
  <r>
    <d v="2023-07-16T02:12:03"/>
    <x v="1"/>
    <n v="5"/>
    <s v="BERRIO POSADA ANGELA"/>
    <x v="6"/>
    <x v="0"/>
    <n v="162"/>
    <n v="20.25"/>
    <n v="189.521514629948"/>
    <m/>
    <n v="90760.757299999997"/>
    <x v="1"/>
    <n v="12172.973"/>
    <x v="711"/>
    <x v="0"/>
    <m/>
  </r>
  <r>
    <d v="2023-07-16T02:12:03"/>
    <x v="1"/>
    <n v="6"/>
    <s v="CASTAEDA CARLOS ALFREDO"/>
    <x v="4"/>
    <x v="0"/>
    <n v="169"/>
    <n v="24.1428571428571"/>
    <n v="165.831325301205"/>
    <m/>
    <n v="79415.662700000001"/>
    <x v="0"/>
    <n v="12172.973"/>
    <x v="711"/>
    <x v="0"/>
    <m/>
  </r>
  <r>
    <d v="2023-07-16T02:12:04"/>
    <x v="1"/>
    <n v="7"/>
    <s v="DE OSSA TORRES CARLOS ANDRES"/>
    <x v="6"/>
    <x v="0"/>
    <n v="211"/>
    <n v="26.375"/>
    <n v="189.521514629948"/>
    <m/>
    <n v="90760.757299999997"/>
    <x v="1"/>
    <n v="12172.973"/>
    <x v="711"/>
    <x v="0"/>
    <m/>
  </r>
  <r>
    <d v="2023-07-16T02:12:05"/>
    <x v="1"/>
    <n v="8"/>
    <s v="VACA FIERRO ROBINSON"/>
    <x v="0"/>
    <x v="0"/>
    <n v="258"/>
    <n v="28.6666666666667"/>
    <n v="213.211703958692"/>
    <s v="2 Descuentos (Conduct y jefe de ruta)"/>
    <n v="102105.852"/>
    <x v="1"/>
    <n v="12172.973"/>
    <x v="711"/>
    <x v="0"/>
    <m/>
  </r>
  <r>
    <d v="2023-07-16T02:12:06"/>
    <x v="1"/>
    <n v="9"/>
    <s v="GONZALEZ PEREZ RAFAEL JOSE"/>
    <x v="0"/>
    <x v="0"/>
    <n v="194"/>
    <n v="21.5555555555556"/>
    <n v="213.211703958692"/>
    <m/>
    <n v="102105.852"/>
    <x v="0"/>
    <n v="12172.973"/>
    <x v="711"/>
    <x v="0"/>
    <m/>
  </r>
  <r>
    <d v="2023-07-16T02:12:06"/>
    <x v="9"/>
    <n v="10"/>
    <s v="PATIO MARIVEL"/>
    <x v="10"/>
    <x v="0"/>
    <n v="139"/>
    <n v="34.75"/>
    <n v="94.7607573149742"/>
    <m/>
    <n v="45380.378700000001"/>
    <x v="0"/>
    <n v="12172.973"/>
    <x v="711"/>
    <x v="0"/>
    <m/>
  </r>
  <r>
    <d v="2023-07-16T02:12:06"/>
    <x v="9"/>
    <n v="11"/>
    <s v="GUTIERREZ LONDOO MELKIN HERNEY"/>
    <x v="4"/>
    <x v="0"/>
    <n v="194"/>
    <n v="27.714285714285701"/>
    <n v="165.831325301205"/>
    <m/>
    <n v="79415.662700000001"/>
    <x v="0"/>
    <n v="12172.973"/>
    <x v="711"/>
    <x v="0"/>
    <m/>
  </r>
  <r>
    <d v="2023-07-16T02:12:06"/>
    <x v="9"/>
    <n v="12"/>
    <s v="MORALES CASTAEDA JONNY EDISON"/>
    <x v="4"/>
    <x v="0"/>
    <n v="146"/>
    <n v="20.8571428571429"/>
    <n v="165.831325301205"/>
    <s v="3 Descuentos (Transbordo) "/>
    <n v="79415.662700000001"/>
    <x v="0"/>
    <n v="12172.973"/>
    <x v="711"/>
    <x v="0"/>
    <m/>
  </r>
  <r>
    <d v="2023-07-16T02:12:07"/>
    <x v="9"/>
    <n v="14"/>
    <s v="JIMENEZ JIMENEZ OMAR DAVID"/>
    <x v="6"/>
    <x v="0"/>
    <n v="172"/>
    <n v="20.235294117647101"/>
    <n v="201.36660929432"/>
    <s v="1 Descuento (Transbordo)"/>
    <n v="96433.304600000003"/>
    <x v="1"/>
    <n v="12172.973"/>
    <x v="711"/>
    <x v="0"/>
    <m/>
  </r>
  <r>
    <d v="2023-07-16T02:12:07"/>
    <x v="9"/>
    <n v="15"/>
    <s v="LONDOO LOPERA DUVAN ANDRES"/>
    <x v="2"/>
    <x v="1"/>
    <n v="171"/>
    <n v="28.5"/>
    <n v="142.141135972461"/>
    <s v="1 Descuento (Jefe de ruta) "/>
    <n v="68070.567999999999"/>
    <x v="1"/>
    <n v="12172.973"/>
    <x v="711"/>
    <x v="0"/>
    <m/>
  </r>
  <r>
    <d v="2023-07-16T02:12:07"/>
    <x v="9"/>
    <n v="16"/>
    <s v="HURTADO MADRID JUAN ESTEBAN"/>
    <x v="2"/>
    <x v="0"/>
    <n v="133"/>
    <n v="22.1666666666667"/>
    <n v="142.141135972461"/>
    <m/>
    <n v="68070.567999999999"/>
    <x v="0"/>
    <n v="12172.973"/>
    <x v="711"/>
    <x v="0"/>
    <m/>
  </r>
  <r>
    <d v="2023-07-16T02:12:07"/>
    <x v="9"/>
    <n v="17"/>
    <s v="FRANCO BRAVO JHOAN FERNANDO"/>
    <x v="6"/>
    <x v="0"/>
    <n v="160"/>
    <n v="20"/>
    <n v="189.521514629948"/>
    <s v="1 Descuento (Transbordo)"/>
    <n v="90760.757299999997"/>
    <x v="0"/>
    <n v="12172.973"/>
    <x v="711"/>
    <x v="0"/>
    <m/>
  </r>
  <r>
    <d v="2023-07-16T02:12:08"/>
    <x v="9"/>
    <n v="18"/>
    <s v="RENDON VIANA HUMBERTO DE JESUS"/>
    <x v="6"/>
    <x v="0"/>
    <n v="158"/>
    <n v="19.75"/>
    <n v="189.521514629948"/>
    <m/>
    <n v="90760.757299999997"/>
    <x v="0"/>
    <n v="12172.973"/>
    <x v="711"/>
    <x v="0"/>
    <m/>
  </r>
  <r>
    <d v="2023-07-16T02:12:08"/>
    <x v="9"/>
    <n v="19"/>
    <s v="BERMUDEZ HERNAN"/>
    <x v="2"/>
    <x v="0"/>
    <n v="142"/>
    <n v="23.6666666666667"/>
    <n v="142.141135972461"/>
    <s v="2 Descuentos (Transbordo)"/>
    <n v="68070.567999999999"/>
    <x v="0"/>
    <n v="12172.973"/>
    <x v="711"/>
    <x v="0"/>
    <m/>
  </r>
  <r>
    <d v="2023-07-16T02:12:08"/>
    <x v="9"/>
    <n v="20"/>
    <s v="LONDOO CADAVID DAVID SANTIAGO"/>
    <x v="6"/>
    <x v="0"/>
    <n v="175"/>
    <n v="21.875"/>
    <n v="189.521514629948"/>
    <m/>
    <n v="90760.757299999997"/>
    <x v="0"/>
    <n v="12172.973"/>
    <x v="711"/>
    <x v="0"/>
    <m/>
  </r>
  <r>
    <d v="2023-07-16T02:12:09"/>
    <x v="9"/>
    <n v="21"/>
    <s v="MONSALVE OCAMPO EDISON GUSTAVO"/>
    <x v="6"/>
    <x v="0"/>
    <n v="184"/>
    <n v="23"/>
    <n v="189.521514629948"/>
    <m/>
    <n v="90760.757299999997"/>
    <x v="0"/>
    <n v="12172.973"/>
    <x v="711"/>
    <x v="0"/>
    <m/>
  </r>
  <r>
    <d v="2023-07-16T02:12:10"/>
    <x v="9"/>
    <n v="22"/>
    <s v="QUIRAMA CASTAEDA JHON JADER"/>
    <x v="0"/>
    <x v="0"/>
    <n v="219"/>
    <n v="24.3333333333333"/>
    <n v="213.211703958692"/>
    <m/>
    <n v="102105.852"/>
    <x v="1"/>
    <n v="12172.973"/>
    <x v="711"/>
    <x v="0"/>
    <m/>
  </r>
  <r>
    <d v="2023-07-16T02:12:10"/>
    <x v="9"/>
    <n v="23"/>
    <s v="HINCAPIE GALLEGO YEISON ANDRES"/>
    <x v="4"/>
    <x v="0"/>
    <n v="129"/>
    <n v="18.428571428571399"/>
    <n v="165.831325301205"/>
    <m/>
    <n v="79415.662700000001"/>
    <x v="2"/>
    <n v="12172.973"/>
    <x v="711"/>
    <x v="0"/>
    <m/>
  </r>
  <r>
    <d v="2023-07-16T02:12:11"/>
    <x v="9"/>
    <n v="24"/>
    <s v="GARCES ANDRES FELIPE"/>
    <x v="7"/>
    <x v="0"/>
    <n v="66"/>
    <n v="22"/>
    <n v="71.0705679862306"/>
    <m/>
    <n v="34035.284"/>
    <x v="0"/>
    <n v="12172.973"/>
    <x v="711"/>
    <x v="0"/>
    <m/>
  </r>
  <r>
    <d v="2023-07-16T02:12:11"/>
    <x v="9"/>
    <n v="25"/>
    <s v="MADRID HERNANDEZ JHONATAN SMITH"/>
    <x v="0"/>
    <x v="0"/>
    <n v="242"/>
    <n v="26.8888888888889"/>
    <n v="213.211703958692"/>
    <m/>
    <n v="102105.852"/>
    <x v="1"/>
    <n v="12172.973"/>
    <x v="711"/>
    <x v="0"/>
    <m/>
  </r>
  <r>
    <d v="2023-07-16T02:12:11"/>
    <x v="9"/>
    <n v="26"/>
    <s v="CIRO MARIN RODRIGO ALBERTO"/>
    <x v="11"/>
    <x v="0"/>
    <n v="55"/>
    <n v="22"/>
    <n v="59.2254733218589"/>
    <m/>
    <n v="28362.736700000001"/>
    <x v="0"/>
    <n v="12172.973"/>
    <x v="711"/>
    <x v="0"/>
    <m/>
  </r>
  <r>
    <d v="2023-07-16T02:12:12"/>
    <x v="9"/>
    <n v="27"/>
    <s v="DURANGO DAVID JOSE"/>
    <x v="10"/>
    <x v="3"/>
    <n v="103"/>
    <n v="29.428571428571399"/>
    <n v="82.9156626506024"/>
    <m/>
    <n v="39707.831299999998"/>
    <x v="0"/>
    <n v="12172.973"/>
    <x v="711"/>
    <x v="0"/>
    <m/>
  </r>
  <r>
    <d v="2023-07-16T02:12:12"/>
    <x v="9"/>
    <n v="28"/>
    <s v="RAMIREZ RENGIFO JORGE ANDRES"/>
    <x v="3"/>
    <x v="0"/>
    <n v="231"/>
    <n v="23.1"/>
    <n v="236.901893287435"/>
    <m/>
    <n v="113450.9466"/>
    <x v="0"/>
    <n v="12172.973"/>
    <x v="711"/>
    <x v="0"/>
    <m/>
  </r>
  <r>
    <d v="2023-07-16T02:12:12"/>
    <x v="9"/>
    <n v="29"/>
    <s v="VERENZUELA MARTINEZ ALEXANDER"/>
    <x v="9"/>
    <x v="0"/>
    <n v="307"/>
    <n v="25.5833333333333"/>
    <n v="284.28227194492302"/>
    <m/>
    <n v="136141.136"/>
    <x v="0"/>
    <n v="12172.973"/>
    <x v="711"/>
    <x v="0"/>
    <m/>
  </r>
  <r>
    <d v="2023-07-16T02:12:13"/>
    <x v="9"/>
    <n v="30"/>
    <s v="LOPEZ ISRAEL"/>
    <x v="3"/>
    <x v="0"/>
    <n v="244"/>
    <n v="24.4"/>
    <n v="236.901893287435"/>
    <m/>
    <n v="113450.9466"/>
    <x v="0"/>
    <n v="12172.973"/>
    <x v="711"/>
    <x v="0"/>
    <m/>
  </r>
  <r>
    <d v="2023-07-16T02:12:13"/>
    <x v="1"/>
    <n v="31"/>
    <s v="USUGA LONDOO CAMILO ANDRES"/>
    <x v="0"/>
    <x v="0"/>
    <n v="201"/>
    <n v="22.3333333333333"/>
    <n v="213.211703958692"/>
    <m/>
    <n v="102105.852"/>
    <x v="0"/>
    <n v="12172.973"/>
    <x v="711"/>
    <x v="0"/>
    <m/>
  </r>
  <r>
    <d v="2023-07-16T02:12:14"/>
    <x v="1"/>
    <n v="32"/>
    <s v="JIMENEZ HERNANDEZ ESTEBAN CAMILO"/>
    <x v="4"/>
    <x v="0"/>
    <n v="204"/>
    <n v="29.1428571428571"/>
    <n v="165.831325301205"/>
    <m/>
    <n v="79415.662700000001"/>
    <x v="0"/>
    <n v="12172.973"/>
    <x v="711"/>
    <x v="0"/>
    <m/>
  </r>
  <r>
    <d v="2023-07-16T02:12:14"/>
    <x v="1"/>
    <n v="34"/>
    <s v="MONTOYA OSPINA GILBERTO ANTONIO"/>
    <x v="0"/>
    <x v="0"/>
    <n v="223"/>
    <n v="24.7777777777778"/>
    <n v="213.211703958692"/>
    <m/>
    <n v="102105.852"/>
    <x v="0"/>
    <n v="12172.973"/>
    <x v="711"/>
    <x v="0"/>
    <m/>
  </r>
  <r>
    <d v="2023-07-16T02:12:15"/>
    <x v="1"/>
    <n v="35"/>
    <s v="PEREZ BERNARDO ANTONIO"/>
    <x v="0"/>
    <x v="0"/>
    <n v="176"/>
    <n v="19.5555555555556"/>
    <n v="213.211703958692"/>
    <s v="2 Descuentos (Propietario y Usuario con movilidad reducida) "/>
    <n v="102105.852"/>
    <x v="1"/>
    <n v="12172.973"/>
    <x v="711"/>
    <x v="0"/>
    <m/>
  </r>
  <r>
    <d v="2023-07-16T02:12:16"/>
    <x v="1"/>
    <n v="36"/>
    <s v="MARTINEZ CHAVERRA LUIS NORBERTO"/>
    <x v="0"/>
    <x v="0"/>
    <n v="190"/>
    <n v="21.1111111111111"/>
    <n v="213.211703958692"/>
    <m/>
    <n v="102105.852"/>
    <x v="0"/>
    <n v="12172.973"/>
    <x v="711"/>
    <x v="0"/>
    <m/>
  </r>
  <r>
    <d v="2023-07-16T02:12:16"/>
    <x v="1"/>
    <n v="37"/>
    <s v="MORA JORGE"/>
    <x v="0"/>
    <x v="0"/>
    <n v="257"/>
    <n v="28.5555555555556"/>
    <n v="213.211703958692"/>
    <m/>
    <n v="102105.852"/>
    <x v="1"/>
    <n v="12172.973"/>
    <x v="711"/>
    <x v="0"/>
    <m/>
  </r>
  <r>
    <d v="2023-07-16T02:12:16"/>
    <x v="1"/>
    <n v="38"/>
    <s v="BELTRAN JUAN SIMON"/>
    <x v="6"/>
    <x v="3"/>
    <n v="214"/>
    <n v="26.75"/>
    <n v="189.521514629948"/>
    <s v="1 Descuento (Propietario) "/>
    <n v="90760.757299999997"/>
    <x v="0"/>
    <n v="12172.973"/>
    <x v="711"/>
    <x v="0"/>
    <m/>
  </r>
  <r>
    <d v="2023-07-16T02:12:16"/>
    <x v="1"/>
    <n v="39"/>
    <s v="ORTEGA ARROYAVE JUAN PABLO"/>
    <x v="4"/>
    <x v="0"/>
    <n v="141"/>
    <n v="20.1428571428571"/>
    <n v="165.831325301205"/>
    <s v="1 Descuento (Propietario) "/>
    <n v="79415.662700000001"/>
    <x v="0"/>
    <n v="12172.973"/>
    <x v="711"/>
    <x v="0"/>
    <m/>
  </r>
  <r>
    <d v="2023-07-16T02:12:17"/>
    <x v="1"/>
    <n v="40"/>
    <s v="OCAMPO OCAMPO ANTONIO JOSE"/>
    <x v="6"/>
    <x v="0"/>
    <n v="214"/>
    <n v="26.75"/>
    <n v="189.521514629948"/>
    <m/>
    <n v="90760.757299999997"/>
    <x v="0"/>
    <n v="12172.973"/>
    <x v="711"/>
    <x v="0"/>
    <m/>
  </r>
  <r>
    <d v="2023-07-16T02:12:17"/>
    <x v="1"/>
    <n v="41"/>
    <s v="GARCIA DAVID WILSON ALBERTO"/>
    <x v="6"/>
    <x v="0"/>
    <n v="192"/>
    <n v="24"/>
    <n v="189.521514629948"/>
    <m/>
    <n v="90760.757299999997"/>
    <x v="1"/>
    <n v="12172.973"/>
    <x v="711"/>
    <x v="0"/>
    <m/>
  </r>
  <r>
    <d v="2023-07-17T00:06:06"/>
    <x v="12"/>
    <n v="2"/>
    <s v="GRAJALES JORGE HERNAN"/>
    <x v="3"/>
    <x v="0"/>
    <n v="217"/>
    <n v="21.7"/>
    <n v="224.06593406593399"/>
    <m/>
    <n v="107032.967"/>
    <x v="1"/>
    <n v="12122.7273"/>
    <x v="712"/>
    <x v="0"/>
    <m/>
  </r>
  <r>
    <d v="2023-07-17T00:06:06"/>
    <x v="12"/>
    <n v="3"/>
    <s v="CANO JIMENEZ ESNEIDER"/>
    <x v="6"/>
    <x v="0"/>
    <n v="168"/>
    <n v="22.4"/>
    <n v="168.049450549451"/>
    <m/>
    <n v="80274.725300000006"/>
    <x v="0"/>
    <n v="12122.7273"/>
    <x v="712"/>
    <x v="0"/>
    <m/>
  </r>
  <r>
    <d v="2023-07-17T00:06:06"/>
    <x v="12"/>
    <n v="5"/>
    <s v="BERRIO POSADA ANGELA"/>
    <x v="3"/>
    <x v="0"/>
    <n v="209"/>
    <n v="20.9"/>
    <n v="224.06593406593399"/>
    <m/>
    <n v="107032.967"/>
    <x v="1"/>
    <n v="12122.7273"/>
    <x v="712"/>
    <x v="0"/>
    <m/>
  </r>
  <r>
    <d v="2023-07-17T00:06:06"/>
    <x v="12"/>
    <n v="6"/>
    <s v="CASTAEDA CARLOS ALFREDO"/>
    <x v="1"/>
    <x v="0"/>
    <n v="274"/>
    <n v="24.909090909090899"/>
    <n v="246.47252747252699"/>
    <s v="1 Descuento (Despachador fernando)"/>
    <n v="117736.2637"/>
    <x v="0"/>
    <n v="12122.7273"/>
    <x v="712"/>
    <x v="0"/>
    <m/>
  </r>
  <r>
    <d v="2023-07-17T00:06:07"/>
    <x v="12"/>
    <n v="8"/>
    <s v="VACA FIERRO ROBINSON"/>
    <x v="6"/>
    <x v="0"/>
    <n v="187"/>
    <n v="23.375"/>
    <n v="179.25274725274701"/>
    <s v="3 Descuentos (conduct y Despachadora angela) "/>
    <n v="85626.373600000006"/>
    <x v="1"/>
    <n v="12122.7273"/>
    <x v="712"/>
    <x v="0"/>
    <m/>
  </r>
  <r>
    <d v="2023-07-17T00:06:07"/>
    <x v="12"/>
    <n v="9"/>
    <s v="GONZALEZ PEREZ RAFAEL JOSE"/>
    <x v="3"/>
    <x v="0"/>
    <n v="238"/>
    <n v="25.052631578947398"/>
    <n v="212.862637362637"/>
    <m/>
    <n v="101681.3187"/>
    <x v="0"/>
    <n v="12122.7273"/>
    <x v="712"/>
    <x v="0"/>
    <m/>
  </r>
  <r>
    <d v="2023-07-17T00:06:07"/>
    <x v="12"/>
    <n v="11"/>
    <s v="GUTIERREZ LONDOO MELKIN HERNEY"/>
    <x v="3"/>
    <x v="0"/>
    <n v="222"/>
    <n v="22.2"/>
    <n v="224.06593406593399"/>
    <m/>
    <n v="107032.967"/>
    <x v="0"/>
    <n v="12122.7273"/>
    <x v="712"/>
    <x v="0"/>
    <m/>
  </r>
  <r>
    <d v="2023-07-17T00:06:07"/>
    <x v="12"/>
    <n v="14"/>
    <s v="JIMENEZ JIMENEZ OMAR DAVID"/>
    <x v="3"/>
    <x v="0"/>
    <n v="189"/>
    <n v="18.899999999999999"/>
    <n v="224.06593406593399"/>
    <s v="2 Descuentos (Conduct)"/>
    <n v="107032.967"/>
    <x v="1"/>
    <n v="12122.7273"/>
    <x v="712"/>
    <x v="0"/>
    <m/>
  </r>
  <r>
    <d v="2023-07-17T00:06:08"/>
    <x v="12"/>
    <n v="15"/>
    <s v="LONDOO LOPERA DUVAN ANDRES"/>
    <x v="4"/>
    <x v="0"/>
    <n v="196"/>
    <n v="28"/>
    <n v="156.84615384615401"/>
    <m/>
    <n v="74923.0769"/>
    <x v="1"/>
    <n v="12122.7273"/>
    <x v="712"/>
    <x v="0"/>
    <m/>
  </r>
  <r>
    <d v="2023-07-17T00:06:08"/>
    <x v="12"/>
    <n v="16"/>
    <s v="HURTADO MADRID JUAN ESTEBAN"/>
    <x v="0"/>
    <x v="0"/>
    <n v="176"/>
    <n v="19.5555555555556"/>
    <n v="201.65934065934101"/>
    <m/>
    <n v="96329.670299999998"/>
    <x v="0"/>
    <n v="12122.7273"/>
    <x v="712"/>
    <x v="0"/>
    <m/>
  </r>
  <r>
    <d v="2023-07-17T00:06:09"/>
    <x v="12"/>
    <n v="17"/>
    <s v="FRANCO BRAVO JHOAN FERNANDO"/>
    <x v="6"/>
    <x v="0"/>
    <n v="174"/>
    <n v="21.75"/>
    <n v="179.25274725274701"/>
    <s v="1 Descuento (Despachador fernando)"/>
    <n v="85626.373600000006"/>
    <x v="0"/>
    <n v="12122.7273"/>
    <x v="712"/>
    <x v="0"/>
    <m/>
  </r>
  <r>
    <d v="2023-07-17T00:06:09"/>
    <x v="12"/>
    <n v="18"/>
    <s v="RENDON VIANA HUMBERTO DE JESUS"/>
    <x v="3"/>
    <x v="0"/>
    <n v="249"/>
    <n v="24.9"/>
    <n v="224.06593406593399"/>
    <s v="17 Descuentos (Transbordo) "/>
    <n v="107032.967"/>
    <x v="0"/>
    <n v="12122.7273"/>
    <x v="712"/>
    <x v="0"/>
    <m/>
  </r>
  <r>
    <d v="2023-07-17T00:06:10"/>
    <x v="12"/>
    <n v="19"/>
    <s v="BERMUDEZ HERNAN"/>
    <x v="6"/>
    <x v="0"/>
    <n v="155"/>
    <n v="19.375"/>
    <n v="179.25274725274701"/>
    <m/>
    <n v="85626.373600000006"/>
    <x v="0"/>
    <n v="12122.7273"/>
    <x v="712"/>
    <x v="0"/>
    <m/>
  </r>
  <r>
    <d v="2023-07-17T00:06:10"/>
    <x v="12"/>
    <n v="20"/>
    <s v="LONDOO CADAVID DAVID SANTIAGO"/>
    <x v="6"/>
    <x v="0"/>
    <n v="138"/>
    <n v="17.25"/>
    <n v="179.25274725274701"/>
    <m/>
    <n v="85626.373600000006"/>
    <x v="0"/>
    <n v="12122.7273"/>
    <x v="712"/>
    <x v="0"/>
    <m/>
  </r>
  <r>
    <d v="2023-07-17T00:06:10"/>
    <x v="12"/>
    <n v="21"/>
    <s v="MONSALVE OCAMPO EDISON GUSTAVO"/>
    <x v="4"/>
    <x v="0"/>
    <n v="135"/>
    <n v="19.285714285714299"/>
    <n v="156.84615384615401"/>
    <m/>
    <n v="74923.0769"/>
    <x v="0"/>
    <n v="12122.7273"/>
    <x v="712"/>
    <x v="0"/>
    <m/>
  </r>
  <r>
    <d v="2023-07-17T00:06:11"/>
    <x v="12"/>
    <n v="25"/>
    <s v="MADRID HERNANDEZ JHONATAN SMITH"/>
    <x v="0"/>
    <x v="0"/>
    <n v="203"/>
    <n v="22.5555555555556"/>
    <n v="201.65934065934101"/>
    <m/>
    <n v="96329.670299999998"/>
    <x v="1"/>
    <n v="12122.7273"/>
    <x v="712"/>
    <x v="0"/>
    <m/>
  </r>
  <r>
    <d v="2023-07-17T00:06:11"/>
    <x v="12"/>
    <n v="36"/>
    <s v="VACA FIERRO ROBINSON"/>
    <x v="7"/>
    <x v="0"/>
    <n v="75"/>
    <n v="25"/>
    <n v="67.219780219780205"/>
    <m/>
    <n v="32109.890100000001"/>
    <x v="0"/>
    <n v="12122.7273"/>
    <x v="712"/>
    <x v="0"/>
    <m/>
  </r>
  <r>
    <d v="2023-07-17T00:06:12"/>
    <x v="12"/>
    <n v="37"/>
    <s v="MORA JORGE"/>
    <x v="0"/>
    <x v="0"/>
    <n v="210"/>
    <n v="23.3333333333333"/>
    <n v="201.65934065934101"/>
    <m/>
    <n v="96329.670299999998"/>
    <x v="1"/>
    <n v="12122.7273"/>
    <x v="712"/>
    <x v="0"/>
    <m/>
  </r>
  <r>
    <d v="2023-07-17T00:06:12"/>
    <x v="12"/>
    <n v="38"/>
    <s v="BELTRAN JUAN SIMON"/>
    <x v="6"/>
    <x v="0"/>
    <n v="186"/>
    <n v="23.25"/>
    <n v="179.25274725274701"/>
    <m/>
    <n v="85626.373600000006"/>
    <x v="0"/>
    <n v="12122.7273"/>
    <x v="712"/>
    <x v="0"/>
    <m/>
  </r>
  <r>
    <d v="2023-07-17T00:06:12"/>
    <x v="12"/>
    <n v="39"/>
    <s v="ORTEGA ARROYAVE JUAN PABLO"/>
    <x v="0"/>
    <x v="0"/>
    <n v="240"/>
    <n v="26.6666666666667"/>
    <n v="201.65934065934101"/>
    <m/>
    <n v="96329.670299999998"/>
    <x v="0"/>
    <n v="12122.7273"/>
    <x v="712"/>
    <x v="0"/>
    <m/>
  </r>
  <r>
    <d v="2023-07-17T00:06:13"/>
    <x v="12"/>
    <n v="40"/>
    <s v="OCAMPO OCAMPO ANTONIO JOSE"/>
    <x v="1"/>
    <x v="0"/>
    <n v="237"/>
    <n v="21.545454545454501"/>
    <n v="246.47252747252699"/>
    <m/>
    <n v="117736.2637"/>
    <x v="0"/>
    <n v="12122.7273"/>
    <x v="712"/>
    <x v="0"/>
    <m/>
  </r>
  <r>
    <d v="2023-07-18T01:45:14"/>
    <x v="9"/>
    <n v="1"/>
    <s v="ALFONSO OZUNA JORGE"/>
    <x v="0"/>
    <x v="0"/>
    <n v="195"/>
    <n v="21.6666666666667"/>
    <n v="230.99509001636699"/>
    <m/>
    <n v="110997.545"/>
    <x v="0"/>
    <n v="13740.540499999999"/>
    <x v="713"/>
    <x v="0"/>
    <m/>
  </r>
  <r>
    <d v="2023-07-18T01:45:14"/>
    <x v="9"/>
    <n v="2"/>
    <s v="GRAJALES JORGE HERNAN"/>
    <x v="6"/>
    <x v="0"/>
    <n v="269"/>
    <n v="33.625"/>
    <n v="205.32896890343699"/>
    <m/>
    <n v="98664.484500000006"/>
    <x v="1"/>
    <n v="13740.540499999999"/>
    <x v="713"/>
    <x v="0"/>
    <m/>
  </r>
  <r>
    <d v="2023-07-18T01:45:14"/>
    <x v="9"/>
    <n v="3"/>
    <s v="CANO JIMENEZ ESNEIDER"/>
    <x v="6"/>
    <x v="1"/>
    <n v="219"/>
    <n v="27.375"/>
    <n v="205.32896890343699"/>
    <m/>
    <n v="98664.484500000006"/>
    <x v="0"/>
    <n v="13740.540499999999"/>
    <x v="713"/>
    <x v="0"/>
    <m/>
  </r>
  <r>
    <d v="2023-07-18T01:45:15"/>
    <x v="9"/>
    <n v="4"/>
    <s v="GONZALEZ PEREZ RAFAEL JOSE"/>
    <x v="3"/>
    <x v="0"/>
    <n v="276"/>
    <n v="27.6"/>
    <n v="256.66121112929602"/>
    <m/>
    <n v="123330.6056"/>
    <x v="0"/>
    <n v="13740.540499999999"/>
    <x v="713"/>
    <x v="0"/>
    <m/>
  </r>
  <r>
    <d v="2023-07-18T01:45:15"/>
    <x v="9"/>
    <n v="5"/>
    <s v="BERRIO POSADA ANGELA"/>
    <x v="0"/>
    <x v="3"/>
    <n v="246"/>
    <n v="27.3333333333333"/>
    <n v="230.99509001636699"/>
    <m/>
    <n v="110997.545"/>
    <x v="1"/>
    <n v="13740.540499999999"/>
    <x v="713"/>
    <x v="0"/>
    <m/>
  </r>
  <r>
    <d v="2023-07-18T01:45:15"/>
    <x v="9"/>
    <n v="6"/>
    <s v="CASTAEDA CARLOS ALFREDO"/>
    <x v="3"/>
    <x v="0"/>
    <n v="283"/>
    <n v="28.3"/>
    <n v="256.66121112929602"/>
    <m/>
    <n v="123330.6056"/>
    <x v="0"/>
    <n v="13740.540499999999"/>
    <x v="713"/>
    <x v="0"/>
    <m/>
  </r>
  <r>
    <d v="2023-07-18T01:45:15"/>
    <x v="9"/>
    <n v="8"/>
    <s v="VACA FIERRO ROBINSON"/>
    <x v="0"/>
    <x v="0"/>
    <n v="218"/>
    <n v="24.2222222222222"/>
    <n v="230.99509001636699"/>
    <s v="1 Descuento (Usuario desubicado) "/>
    <n v="110997.545"/>
    <x v="1"/>
    <n v="13740.540499999999"/>
    <x v="713"/>
    <x v="0"/>
    <m/>
  </r>
  <r>
    <d v="2023-07-18T01:45:15"/>
    <x v="9"/>
    <n v="9"/>
    <s v="LOPEZ CASTRILLON ANDRES FELIPE"/>
    <x v="2"/>
    <x v="0"/>
    <n v="140"/>
    <n v="25.454545454545499"/>
    <n v="141.16366612111301"/>
    <s v="2 Descuentos (Conduct y despachador fernando) "/>
    <n v="67831.833100000003"/>
    <x v="0"/>
    <n v="13740.540499999999"/>
    <x v="713"/>
    <x v="0"/>
    <m/>
  </r>
  <r>
    <d v="2023-07-18T01:45:16"/>
    <x v="9"/>
    <n v="10"/>
    <s v="PATIO MARIVEL"/>
    <x v="3"/>
    <x v="0"/>
    <n v="283"/>
    <n v="28.3"/>
    <n v="256.66121112929602"/>
    <m/>
    <n v="123330.6056"/>
    <x v="0"/>
    <n v="13740.540499999999"/>
    <x v="713"/>
    <x v="0"/>
    <m/>
  </r>
  <r>
    <d v="2023-07-18T01:45:16"/>
    <x v="1"/>
    <n v="11"/>
    <s v="GUTIERREZ LONDOO MELKIN HERNEY"/>
    <x v="6"/>
    <x v="0"/>
    <n v="189"/>
    <n v="23.625"/>
    <n v="205.32896890343699"/>
    <m/>
    <n v="98664.484500000006"/>
    <x v="0"/>
    <n v="13740.540499999999"/>
    <x v="713"/>
    <x v="0"/>
    <m/>
  </r>
  <r>
    <d v="2023-07-18T01:45:16"/>
    <x v="1"/>
    <n v="12"/>
    <s v="MORALES CASTAEDA JONNY EDISON"/>
    <x v="2"/>
    <x v="0"/>
    <n v="155"/>
    <n v="23.846153846153801"/>
    <n v="166.82978723404301"/>
    <m/>
    <n v="80164.893599999996"/>
    <x v="0"/>
    <n v="13740.540499999999"/>
    <x v="713"/>
    <x v="0"/>
    <m/>
  </r>
  <r>
    <d v="2023-07-18T01:45:16"/>
    <x v="1"/>
    <n v="14"/>
    <s v="JIMENEZ JIMENEZ OMAR DAVID"/>
    <x v="9"/>
    <x v="1"/>
    <n v="320"/>
    <n v="26.6666666666667"/>
    <n v="307.993453355155"/>
    <m/>
    <n v="147996.7267"/>
    <x v="1"/>
    <n v="13740.540499999999"/>
    <x v="713"/>
    <x v="0"/>
    <m/>
  </r>
  <r>
    <d v="2023-07-18T01:45:17"/>
    <x v="1"/>
    <n v="15"/>
    <s v="LOPERA AGUDELO LUIS FRANCISCO"/>
    <x v="3"/>
    <x v="0"/>
    <n v="241"/>
    <n v="25.3684210526316"/>
    <n v="243.82815057283099"/>
    <m/>
    <n v="117164.0753"/>
    <x v="1"/>
    <n v="13740.540499999999"/>
    <x v="713"/>
    <x v="0"/>
    <m/>
  </r>
  <r>
    <d v="2023-07-18T01:45:17"/>
    <x v="1"/>
    <n v="16"/>
    <s v="HURTADO MADRID JUAN ESTEBAN"/>
    <x v="1"/>
    <x v="0"/>
    <n v="247"/>
    <n v="22.454545454545499"/>
    <n v="282.32733224222602"/>
    <m/>
    <n v="135663.6661"/>
    <x v="0"/>
    <n v="13740.540499999999"/>
    <x v="713"/>
    <x v="0"/>
    <m/>
  </r>
  <r>
    <d v="2023-07-18T01:45:17"/>
    <x v="1"/>
    <n v="17"/>
    <s v="FRANCO BRAVO JHOAN FERNANDO"/>
    <x v="4"/>
    <x v="0"/>
    <n v="149"/>
    <n v="21.285714285714299"/>
    <n v="179.66284779050699"/>
    <m/>
    <n v="86331.423899999994"/>
    <x v="0"/>
    <n v="13740.540499999999"/>
    <x v="713"/>
    <x v="0"/>
    <m/>
  </r>
  <r>
    <d v="2023-07-18T01:45:17"/>
    <x v="1"/>
    <n v="19"/>
    <s v="BERMUDEZ HERNAN"/>
    <x v="8"/>
    <x v="0"/>
    <n v="116"/>
    <n v="23.2"/>
    <n v="128.33060556464801"/>
    <m/>
    <n v="61665.302799999998"/>
    <x v="0"/>
    <n v="13740.540499999999"/>
    <x v="713"/>
    <x v="0"/>
    <m/>
  </r>
  <r>
    <d v="2023-07-18T01:45:17"/>
    <x v="1"/>
    <n v="20"/>
    <s v="LONDOO CADAVID DAVID SANTIAGO"/>
    <x v="2"/>
    <x v="1"/>
    <n v="146"/>
    <n v="24.3333333333333"/>
    <n v="153.99672667757801"/>
    <m/>
    <n v="73998.363299999997"/>
    <x v="0"/>
    <n v="13740.540499999999"/>
    <x v="713"/>
    <x v="0"/>
    <m/>
  </r>
  <r>
    <d v="2023-07-18T01:45:18"/>
    <x v="1"/>
    <n v="21"/>
    <s v="MONSALVE OCAMPO EDISON GUSTAVO"/>
    <x v="10"/>
    <x v="0"/>
    <n v="93"/>
    <n v="23.25"/>
    <n v="102.664484451718"/>
    <m/>
    <n v="49332.242200000001"/>
    <x v="0"/>
    <n v="13740.540499999999"/>
    <x v="713"/>
    <x v="0"/>
    <m/>
  </r>
  <r>
    <d v="2023-07-18T01:45:18"/>
    <x v="1"/>
    <n v="22"/>
    <s v="QUIRAMA CASTAEDA JHON JADER"/>
    <x v="3"/>
    <x v="0"/>
    <n v="257"/>
    <n v="25.7"/>
    <n v="256.66121112929602"/>
    <m/>
    <n v="123330.6056"/>
    <x v="1"/>
    <n v="13740.540499999999"/>
    <x v="713"/>
    <x v="0"/>
    <m/>
  </r>
  <r>
    <d v="2023-07-18T01:45:18"/>
    <x v="1"/>
    <n v="23"/>
    <s v="ORTEGA ARROYAVE JUAN PABLO"/>
    <x v="6"/>
    <x v="1"/>
    <n v="221"/>
    <n v="27.625"/>
    <n v="205.32896890343699"/>
    <s v="1 Descuento (Jefe de ruta) "/>
    <n v="98664.484500000006"/>
    <x v="2"/>
    <n v="13740.540499999999"/>
    <x v="713"/>
    <x v="0"/>
    <m/>
  </r>
  <r>
    <d v="2023-07-18T01:45:19"/>
    <x v="1"/>
    <n v="25"/>
    <s v="JIMENEZ HURTADO CARLOS ESTIVEN"/>
    <x v="6"/>
    <x v="3"/>
    <n v="220"/>
    <n v="27.5"/>
    <n v="205.32896890343699"/>
    <s v="3 Descuentos (Conducts y jefe de ruta) "/>
    <n v="98664.484500000006"/>
    <x v="1"/>
    <n v="13740.540499999999"/>
    <x v="713"/>
    <x v="0"/>
    <m/>
  </r>
  <r>
    <d v="2023-07-18T01:45:19"/>
    <x v="1"/>
    <n v="26"/>
    <s v="CIRO MARIN RODRIGO ALBERTO"/>
    <x v="10"/>
    <x v="0"/>
    <n v="93"/>
    <n v="23.25"/>
    <n v="102.664484451718"/>
    <m/>
    <n v="49332.242200000001"/>
    <x v="0"/>
    <n v="13740.540499999999"/>
    <x v="713"/>
    <x v="0"/>
    <m/>
  </r>
  <r>
    <d v="2023-07-18T01:45:19"/>
    <x v="1"/>
    <n v="27"/>
    <s v="MADRID HERNANDEZ JHONATAN SMITH"/>
    <x v="3"/>
    <x v="0"/>
    <n v="283"/>
    <n v="28.3"/>
    <n v="256.66121112929602"/>
    <m/>
    <n v="123330.6056"/>
    <x v="0"/>
    <n v="13740.540499999999"/>
    <x v="713"/>
    <x v="0"/>
    <m/>
  </r>
  <r>
    <d v="2023-07-18T01:45:20"/>
    <x v="1"/>
    <n v="28"/>
    <s v="RAMIREZ RENGIFO JORGE ANDRES"/>
    <x v="0"/>
    <x v="0"/>
    <n v="209"/>
    <n v="23.2222222222222"/>
    <n v="230.99509001636699"/>
    <m/>
    <n v="110997.545"/>
    <x v="0"/>
    <n v="13740.540499999999"/>
    <x v="713"/>
    <x v="0"/>
    <m/>
  </r>
  <r>
    <d v="2023-07-18T01:45:20"/>
    <x v="1"/>
    <n v="29"/>
    <s v="VERENZUELA MARTINEZ ALEXANDER"/>
    <x v="4"/>
    <x v="1"/>
    <n v="191"/>
    <n v="27.285714285714299"/>
    <n v="179.66284779050699"/>
    <m/>
    <n v="86331.423899999994"/>
    <x v="0"/>
    <n v="13740.540499999999"/>
    <x v="713"/>
    <x v="0"/>
    <m/>
  </r>
  <r>
    <d v="2023-07-18T01:45:21"/>
    <x v="1"/>
    <n v="30"/>
    <s v="LOPEZ ISRAEL"/>
    <x v="1"/>
    <x v="0"/>
    <n v="256"/>
    <n v="23.272727272727298"/>
    <n v="282.32733224222602"/>
    <s v="2 Descuentos (Usuario desubicado y transbordo) "/>
    <n v="135663.6661"/>
    <x v="0"/>
    <n v="13740.540499999999"/>
    <x v="713"/>
    <x v="0"/>
    <m/>
  </r>
  <r>
    <d v="2023-07-18T01:45:22"/>
    <x v="9"/>
    <n v="31"/>
    <s v="USUGA LONDOO CAMILO ANDRES"/>
    <x v="6"/>
    <x v="0"/>
    <n v="222"/>
    <n v="26.117647058823501"/>
    <n v="218.16202945990199"/>
    <m/>
    <n v="104831.0147"/>
    <x v="0"/>
    <n v="13740.540499999999"/>
    <x v="713"/>
    <x v="0"/>
    <m/>
  </r>
  <r>
    <d v="2023-07-18T01:45:22"/>
    <x v="9"/>
    <n v="32"/>
    <s v="JIMENEZ HERNANDEZ ESTEBAN CAMILO"/>
    <x v="0"/>
    <x v="0"/>
    <n v="200"/>
    <n v="22.2222222222222"/>
    <n v="230.99509001636699"/>
    <m/>
    <n v="110997.545"/>
    <x v="0"/>
    <n v="13740.540499999999"/>
    <x v="713"/>
    <x v="0"/>
    <m/>
  </r>
  <r>
    <d v="2023-07-18T01:45:22"/>
    <x v="9"/>
    <n v="34"/>
    <s v="MONTOYA OSPINA GILBERTO ANTONIO"/>
    <x v="3"/>
    <x v="0"/>
    <n v="268"/>
    <n v="26.8"/>
    <n v="256.66121112929602"/>
    <s v="1 Descuento (Jefe de ruta) "/>
    <n v="123330.6056"/>
    <x v="0"/>
    <n v="13740.540499999999"/>
    <x v="713"/>
    <x v="0"/>
    <m/>
  </r>
  <r>
    <d v="2023-07-18T01:45:23"/>
    <x v="9"/>
    <n v="35"/>
    <s v="PEREZ BERNARDO ANTONIO"/>
    <x v="0"/>
    <x v="0"/>
    <n v="215"/>
    <n v="23.8888888888889"/>
    <n v="230.99509001636699"/>
    <m/>
    <n v="110997.545"/>
    <x v="1"/>
    <n v="13740.540499999999"/>
    <x v="713"/>
    <x v="0"/>
    <m/>
  </r>
  <r>
    <d v="2023-07-18T01:45:23"/>
    <x v="9"/>
    <n v="36"/>
    <s v="MARTINEZ CHAVERRA LUIS NORBERTO"/>
    <x v="3"/>
    <x v="0"/>
    <n v="317"/>
    <n v="31.7"/>
    <n v="256.66121112929602"/>
    <s v="1 Descuento (Despachador fernando) "/>
    <n v="123330.6056"/>
    <x v="0"/>
    <n v="13740.540499999999"/>
    <x v="713"/>
    <x v="0"/>
    <m/>
  </r>
  <r>
    <d v="2023-07-18T01:45:23"/>
    <x v="9"/>
    <n v="37"/>
    <s v="MORA JORGE"/>
    <x v="1"/>
    <x v="0"/>
    <n v="304"/>
    <n v="27.636363636363601"/>
    <n v="282.32733224222602"/>
    <m/>
    <n v="135663.6661"/>
    <x v="1"/>
    <n v="13740.540499999999"/>
    <x v="713"/>
    <x v="0"/>
    <m/>
  </r>
  <r>
    <d v="2023-07-18T01:45:24"/>
    <x v="9"/>
    <n v="38"/>
    <s v="BELTRAN JUAN SIMON"/>
    <x v="3"/>
    <x v="0"/>
    <n v="257"/>
    <n v="25.7"/>
    <n v="256.66121112929602"/>
    <s v="1 Descuento (Jefe de ruta) "/>
    <n v="123330.6056"/>
    <x v="0"/>
    <n v="13740.540499999999"/>
    <x v="713"/>
    <x v="0"/>
    <m/>
  </r>
  <r>
    <d v="2023-07-18T01:45:24"/>
    <x v="9"/>
    <n v="39"/>
    <s v="TABORDA LEIDY"/>
    <x v="6"/>
    <x v="0"/>
    <n v="176"/>
    <n v="22"/>
    <n v="205.32896890343699"/>
    <s v="2 Descuentos (Propietario) "/>
    <n v="98664.484500000006"/>
    <x v="0"/>
    <n v="13740.540499999999"/>
    <x v="713"/>
    <x v="0"/>
    <m/>
  </r>
  <r>
    <d v="2023-07-18T01:45:24"/>
    <x v="9"/>
    <n v="40"/>
    <s v="OCAMPO OCAMPO ANTONIO JOSE"/>
    <x v="2"/>
    <x v="0"/>
    <n v="121"/>
    <n v="22"/>
    <n v="141.16366612111301"/>
    <m/>
    <n v="67831.833100000003"/>
    <x v="0"/>
    <n v="13740.540499999999"/>
    <x v="713"/>
    <x v="0"/>
    <m/>
  </r>
  <r>
    <d v="2023-07-18T01:45:24"/>
    <x v="9"/>
    <n v="41"/>
    <s v="LONDOO LOPERA DUVAN ANDRES"/>
    <x v="3"/>
    <x v="0"/>
    <n v="246"/>
    <n v="24.6"/>
    <n v="256.66121112929602"/>
    <m/>
    <n v="123330.6056"/>
    <x v="1"/>
    <n v="13740.540499999999"/>
    <x v="713"/>
    <x v="0"/>
    <m/>
  </r>
  <r>
    <d v="2023-07-19T02:16:44"/>
    <x v="1"/>
    <n v="1"/>
    <s v="ALFONSO OZUNA JORGE"/>
    <x v="2"/>
    <x v="0"/>
    <n v="145"/>
    <n v="24.1666666666667"/>
    <n v="149.71061093247599"/>
    <m/>
    <n v="71855.305500000002"/>
    <x v="0"/>
    <n v="13975.6757"/>
    <x v="714"/>
    <x v="0"/>
    <m/>
  </r>
  <r>
    <d v="2023-07-19T02:16:44"/>
    <x v="1"/>
    <n v="2"/>
    <s v="GRAJALES JORGE HERNAN"/>
    <x v="4"/>
    <x v="0"/>
    <n v="165"/>
    <n v="23.571428571428601"/>
    <n v="174.662379421222"/>
    <s v="2 Descuentos (Incidente plataforma) "/>
    <n v="83831.189700000003"/>
    <x v="1"/>
    <n v="13975.6757"/>
    <x v="714"/>
    <x v="0"/>
    <m/>
  </r>
  <r>
    <d v="2023-07-19T02:16:44"/>
    <x v="1"/>
    <n v="3"/>
    <s v="CANO JIMENEZ ESNEIDER"/>
    <x v="10"/>
    <x v="3"/>
    <n v="129"/>
    <n v="28.6666666666667"/>
    <n v="112.282958199357"/>
    <m/>
    <n v="53891.479099999997"/>
    <x v="0"/>
    <n v="13975.6757"/>
    <x v="714"/>
    <x v="0"/>
    <m/>
  </r>
  <r>
    <d v="2023-07-19T02:16:44"/>
    <x v="1"/>
    <n v="4"/>
    <s v="GONZALEZ PEREZ RAFAEL JOSE"/>
    <x v="2"/>
    <x v="0"/>
    <n v="177"/>
    <n v="29.5"/>
    <n v="149.71061093247599"/>
    <m/>
    <n v="71855.305500000002"/>
    <x v="0"/>
    <n v="13975.6757"/>
    <x v="714"/>
    <x v="0"/>
    <m/>
  </r>
  <r>
    <d v="2023-07-19T02:16:45"/>
    <x v="1"/>
    <n v="5"/>
    <s v="BERRIO POSADA ANGELA"/>
    <x v="0"/>
    <x v="0"/>
    <n v="269"/>
    <n v="29.8888888888889"/>
    <n v="224.56591639871399"/>
    <m/>
    <n v="107782.95819999999"/>
    <x v="1"/>
    <n v="13975.6757"/>
    <x v="714"/>
    <x v="0"/>
    <m/>
  </r>
  <r>
    <d v="2023-07-19T02:16:45"/>
    <x v="1"/>
    <n v="6"/>
    <s v="CASTAEDA CARLOS ALFREDO"/>
    <x v="10"/>
    <x v="0"/>
    <n v="115"/>
    <n v="28.75"/>
    <n v="99.807073954983906"/>
    <m/>
    <n v="47903.536999999997"/>
    <x v="0"/>
    <n v="13975.6757"/>
    <x v="714"/>
    <x v="0"/>
    <m/>
  </r>
  <r>
    <d v="2023-07-19T02:16:45"/>
    <x v="1"/>
    <n v="7"/>
    <s v="LONDOO LOPERA DUVAN ANDRES"/>
    <x v="6"/>
    <x v="0"/>
    <n v="197"/>
    <n v="24.625"/>
    <n v="199.61414790996801"/>
    <m/>
    <n v="95807.073999999993"/>
    <x v="1"/>
    <n v="13975.6757"/>
    <x v="714"/>
    <x v="0"/>
    <m/>
  </r>
  <r>
    <d v="2023-07-19T02:16:45"/>
    <x v="1"/>
    <n v="8"/>
    <s v="VACA FIERRO ROBINSON"/>
    <x v="1"/>
    <x v="0"/>
    <n v="305"/>
    <n v="27.727272727272702"/>
    <n v="274.46945337620599"/>
    <m/>
    <n v="131734.7267"/>
    <x v="1"/>
    <n v="13975.6757"/>
    <x v="714"/>
    <x v="0"/>
    <m/>
  </r>
  <r>
    <d v="2023-07-19T02:16:46"/>
    <x v="1"/>
    <n v="9"/>
    <s v="LOPEZ CASTRILLON ANDRES FELIPE"/>
    <x v="0"/>
    <x v="0"/>
    <n v="186"/>
    <n v="20.6666666666667"/>
    <n v="224.56591639871399"/>
    <m/>
    <n v="107782.95819999999"/>
    <x v="0"/>
    <n v="13975.6757"/>
    <x v="714"/>
    <x v="0"/>
    <m/>
  </r>
  <r>
    <d v="2023-07-19T02:16:46"/>
    <x v="1"/>
    <n v="10"/>
    <s v="PATIO MARIVEL"/>
    <x v="3"/>
    <x v="0"/>
    <n v="263"/>
    <n v="26.3"/>
    <n v="249.51768488746001"/>
    <m/>
    <n v="119758.84239999999"/>
    <x v="0"/>
    <n v="13975.6757"/>
    <x v="714"/>
    <x v="0"/>
    <m/>
  </r>
  <r>
    <d v="2023-07-19T02:16:46"/>
    <x v="9"/>
    <n v="12"/>
    <s v="MORALES CASTAEDA JONNY EDISON"/>
    <x v="3"/>
    <x v="0"/>
    <n v="292"/>
    <n v="29.2"/>
    <n v="249.51768488746001"/>
    <m/>
    <n v="119758.84239999999"/>
    <x v="0"/>
    <n v="13975.6757"/>
    <x v="714"/>
    <x v="0"/>
    <m/>
  </r>
  <r>
    <d v="2023-07-19T02:16:46"/>
    <x v="9"/>
    <n v="14"/>
    <s v="JIMENEZ JIMENEZ OMAR DAVID"/>
    <x v="1"/>
    <x v="0"/>
    <n v="217"/>
    <n v="19.727272727272702"/>
    <n v="274.46945337620599"/>
    <s v="HECTOR SALAZAR Realiz 4 viajes donde moviliz 89 Usuarios 1 Descuento (Despachador fernando) "/>
    <n v="131734.7267"/>
    <x v="1"/>
    <n v="13975.6757"/>
    <x v="714"/>
    <x v="0"/>
    <m/>
  </r>
  <r>
    <d v="2023-07-19T02:16:46"/>
    <x v="9"/>
    <n v="15"/>
    <s v="LOPERA AGUDELO LUIS FRANCISCO"/>
    <x v="0"/>
    <x v="0"/>
    <n v="229"/>
    <n v="25.4444444444444"/>
    <n v="224.56591639871399"/>
    <m/>
    <n v="107782.95819999999"/>
    <x v="1"/>
    <n v="13975.6757"/>
    <x v="714"/>
    <x v="0"/>
    <m/>
  </r>
  <r>
    <d v="2023-07-19T02:16:47"/>
    <x v="9"/>
    <n v="16"/>
    <s v="HURTADO MADRID JUAN ESTEBAN"/>
    <x v="0"/>
    <x v="0"/>
    <n v="210"/>
    <n v="23.3333333333333"/>
    <n v="224.56591639871399"/>
    <m/>
    <n v="107782.95819999999"/>
    <x v="0"/>
    <n v="13975.6757"/>
    <x v="714"/>
    <x v="0"/>
    <m/>
  </r>
  <r>
    <d v="2023-07-19T02:16:47"/>
    <x v="9"/>
    <n v="17"/>
    <s v="FRANCO BRAVO JHOAN FERNANDO"/>
    <x v="3"/>
    <x v="0"/>
    <n v="249"/>
    <n v="24.9"/>
    <n v="249.51768488746001"/>
    <m/>
    <n v="119758.84239999999"/>
    <x v="0"/>
    <n v="13975.6757"/>
    <x v="714"/>
    <x v="0"/>
    <m/>
  </r>
  <r>
    <d v="2023-07-19T02:16:47"/>
    <x v="9"/>
    <n v="18"/>
    <s v="RENDON VIANA HUMBERTO DE JESUS"/>
    <x v="6"/>
    <x v="0"/>
    <n v="220"/>
    <n v="27.5"/>
    <n v="199.61414790996801"/>
    <s v="1 Descuento (Despachador fernando) "/>
    <n v="95807.073999999993"/>
    <x v="0"/>
    <n v="13975.6757"/>
    <x v="714"/>
    <x v="0"/>
    <m/>
  </r>
  <r>
    <d v="2023-07-19T02:16:47"/>
    <x v="9"/>
    <n v="19"/>
    <s v="BERMUDEZ HERNAN"/>
    <x v="6"/>
    <x v="0"/>
    <n v="173"/>
    <n v="21.625"/>
    <n v="199.61414790996801"/>
    <m/>
    <n v="95807.073999999993"/>
    <x v="0"/>
    <n v="13975.6757"/>
    <x v="714"/>
    <x v="0"/>
    <m/>
  </r>
  <r>
    <d v="2023-07-19T02:16:48"/>
    <x v="9"/>
    <n v="20"/>
    <s v="LONDOO CADAVID DAVID SANTIAGO"/>
    <x v="2"/>
    <x v="0"/>
    <n v="184"/>
    <n v="28.307692307692299"/>
    <n v="162.18649517684901"/>
    <s v="1 Descuento (Conduct) "/>
    <n v="77843.247600000002"/>
    <x v="0"/>
    <n v="13975.6757"/>
    <x v="714"/>
    <x v="0"/>
    <m/>
  </r>
  <r>
    <d v="2023-07-19T02:16:48"/>
    <x v="9"/>
    <n v="21"/>
    <s v="MONSALVE OCAMPO EDISON GUSTAVO"/>
    <x v="3"/>
    <x v="0"/>
    <n v="197"/>
    <n v="19.7"/>
    <n v="249.51768488746001"/>
    <m/>
    <n v="119758.84239999999"/>
    <x v="0"/>
    <n v="13975.6757"/>
    <x v="714"/>
    <x v="0"/>
    <m/>
  </r>
  <r>
    <d v="2023-07-19T02:16:48"/>
    <x v="9"/>
    <n v="22"/>
    <s v="QUIRAMA CASTAEDA JHON JADER"/>
    <x v="0"/>
    <x v="0"/>
    <n v="210"/>
    <n v="23.3333333333333"/>
    <n v="224.56591639871399"/>
    <s v="1 Descuento (Jefe de ruta) "/>
    <n v="107782.95819999999"/>
    <x v="1"/>
    <n v="13975.6757"/>
    <x v="714"/>
    <x v="0"/>
    <m/>
  </r>
  <r>
    <d v="2023-07-19T02:16:48"/>
    <x v="9"/>
    <n v="23"/>
    <s v="HINCAPIE GALLEGO YEISON ANDRES"/>
    <x v="4"/>
    <x v="0"/>
    <n v="199"/>
    <n v="28.428571428571399"/>
    <n v="174.662379421222"/>
    <s v="2 Descuentos (conduct y jefe de ruta) "/>
    <n v="83831.189700000003"/>
    <x v="2"/>
    <n v="13975.6757"/>
    <x v="714"/>
    <x v="0"/>
    <m/>
  </r>
  <r>
    <d v="2023-07-19T02:16:48"/>
    <x v="9"/>
    <n v="25"/>
    <s v="JIMENEZ HURTADO CARLOS ESTIVEN"/>
    <x v="6"/>
    <x v="0"/>
    <n v="227"/>
    <n v="28.375"/>
    <n v="199.61414790996801"/>
    <m/>
    <n v="95807.073999999993"/>
    <x v="1"/>
    <n v="13975.6757"/>
    <x v="714"/>
    <x v="0"/>
    <m/>
  </r>
  <r>
    <d v="2023-07-19T02:16:49"/>
    <x v="9"/>
    <n v="26"/>
    <s v="CIRO MARIN RODRIGO ALBERTO"/>
    <x v="0"/>
    <x v="0"/>
    <n v="181"/>
    <n v="20.1111111111111"/>
    <n v="224.56591639871399"/>
    <s v="2 Descuentos (Usuarios desubicados) "/>
    <n v="107782.95819999999"/>
    <x v="0"/>
    <n v="13975.6757"/>
    <x v="714"/>
    <x v="0"/>
    <m/>
  </r>
  <r>
    <d v="2023-07-19T02:16:49"/>
    <x v="9"/>
    <n v="27"/>
    <s v="DURANGO DAVID JOSE"/>
    <x v="0"/>
    <x v="0"/>
    <n v="254"/>
    <n v="28.2222222222222"/>
    <n v="224.56591639871399"/>
    <m/>
    <n v="107782.95819999999"/>
    <x v="0"/>
    <n v="13975.6757"/>
    <x v="714"/>
    <x v="0"/>
    <m/>
  </r>
  <r>
    <d v="2023-07-19T02:16:49"/>
    <x v="9"/>
    <n v="28"/>
    <s v="RAMIREZ RENGIFO JORGE ANDRES"/>
    <x v="2"/>
    <x v="0"/>
    <n v="112"/>
    <n v="18.6666666666667"/>
    <n v="149.71061093247599"/>
    <m/>
    <n v="71855.305500000002"/>
    <x v="0"/>
    <n v="13975.6757"/>
    <x v="714"/>
    <x v="0"/>
    <m/>
  </r>
  <r>
    <d v="2023-07-19T02:16:49"/>
    <x v="9"/>
    <n v="29"/>
    <s v="VERENZUELA MARTINEZ ALEXANDER"/>
    <x v="3"/>
    <x v="0"/>
    <n v="251"/>
    <n v="25.1"/>
    <n v="249.51768488746001"/>
    <m/>
    <n v="119758.84239999999"/>
    <x v="0"/>
    <n v="13975.6757"/>
    <x v="714"/>
    <x v="0"/>
    <m/>
  </r>
  <r>
    <d v="2023-07-19T02:16:49"/>
    <x v="9"/>
    <n v="30"/>
    <s v="LOPEZ ISRAEL"/>
    <x v="4"/>
    <x v="0"/>
    <n v="171"/>
    <n v="24.428571428571399"/>
    <n v="174.662379421222"/>
    <m/>
    <n v="83831.189700000003"/>
    <x v="0"/>
    <n v="13975.6757"/>
    <x v="714"/>
    <x v="0"/>
    <m/>
  </r>
  <r>
    <d v="2023-07-19T02:16:50"/>
    <x v="1"/>
    <n v="31"/>
    <s v="USUGA LONDOO CAMILO ANDRES"/>
    <x v="6"/>
    <x v="0"/>
    <n v="220"/>
    <n v="27.5"/>
    <n v="199.61414790996801"/>
    <s v="1 Descuento (Conduct) "/>
    <n v="95807.073999999993"/>
    <x v="0"/>
    <n v="13975.6757"/>
    <x v="714"/>
    <x v="0"/>
    <m/>
  </r>
  <r>
    <d v="2023-07-19T02:16:50"/>
    <x v="1"/>
    <n v="32"/>
    <s v="JIMENEZ HERNANDEZ ESTEBAN CAMILO"/>
    <x v="0"/>
    <x v="0"/>
    <n v="191"/>
    <n v="21.2222222222222"/>
    <n v="224.56591639871399"/>
    <m/>
    <n v="107782.95819999999"/>
    <x v="0"/>
    <n v="13975.6757"/>
    <x v="714"/>
    <x v="0"/>
    <m/>
  </r>
  <r>
    <d v="2023-07-19T02:16:50"/>
    <x v="1"/>
    <n v="34"/>
    <s v="MONTOYA OSPINA GILBERTO ANTONIO"/>
    <x v="1"/>
    <x v="0"/>
    <n v="259"/>
    <n v="23.545454545454501"/>
    <n v="274.46945337620599"/>
    <m/>
    <n v="131734.7267"/>
    <x v="0"/>
    <n v="13975.6757"/>
    <x v="714"/>
    <x v="0"/>
    <m/>
  </r>
  <r>
    <d v="2023-07-19T02:16:50"/>
    <x v="1"/>
    <n v="35"/>
    <s v="PEREZ BERNARDO ANTONIO"/>
    <x v="6"/>
    <x v="0"/>
    <n v="168"/>
    <n v="21"/>
    <n v="199.61414790996801"/>
    <m/>
    <n v="95807.073999999993"/>
    <x v="1"/>
    <n v="13975.6757"/>
    <x v="714"/>
    <x v="0"/>
    <m/>
  </r>
  <r>
    <d v="2023-07-19T02:16:50"/>
    <x v="1"/>
    <n v="36"/>
    <s v="MARTINEZ CHAVERRA LUIS NORBERTO"/>
    <x v="3"/>
    <x v="0"/>
    <n v="274"/>
    <n v="27.4"/>
    <n v="249.51768488746001"/>
    <m/>
    <n v="119758.84239999999"/>
    <x v="0"/>
    <n v="13975.6757"/>
    <x v="714"/>
    <x v="0"/>
    <m/>
  </r>
  <r>
    <d v="2023-07-19T02:16:51"/>
    <x v="1"/>
    <n v="37"/>
    <s v="MORA JORGE"/>
    <x v="6"/>
    <x v="0"/>
    <n v="177"/>
    <n v="22.125"/>
    <n v="199.61414790996801"/>
    <m/>
    <n v="95807.073999999993"/>
    <x v="1"/>
    <n v="13975.6757"/>
    <x v="714"/>
    <x v="0"/>
    <m/>
  </r>
  <r>
    <d v="2023-07-19T02:16:51"/>
    <x v="1"/>
    <n v="38"/>
    <s v="BELTRAN JUAN SIMON"/>
    <x v="4"/>
    <x v="0"/>
    <n v="237"/>
    <n v="33.857142857142897"/>
    <n v="174.662379421222"/>
    <m/>
    <n v="83831.189700000003"/>
    <x v="0"/>
    <n v="13975.6757"/>
    <x v="714"/>
    <x v="0"/>
    <m/>
  </r>
  <r>
    <d v="2023-07-19T02:16:51"/>
    <x v="1"/>
    <n v="39"/>
    <s v="TABORDA LEIDY"/>
    <x v="3"/>
    <x v="0"/>
    <n v="239"/>
    <n v="23.9"/>
    <n v="249.51768488746001"/>
    <m/>
    <n v="119758.84239999999"/>
    <x v="0"/>
    <n v="13975.6757"/>
    <x v="714"/>
    <x v="0"/>
    <m/>
  </r>
  <r>
    <d v="2023-07-19T02:16:51"/>
    <x v="1"/>
    <n v="40"/>
    <s v="OCAMPO OCAMPO ANTONIO JOSE"/>
    <x v="3"/>
    <x v="0"/>
    <n v="242"/>
    <n v="24.2"/>
    <n v="249.51768488746001"/>
    <m/>
    <n v="119758.84239999999"/>
    <x v="0"/>
    <n v="13975.6757"/>
    <x v="714"/>
    <x v="0"/>
    <m/>
  </r>
  <r>
    <d v="2023-07-19T02:16:51"/>
    <x v="1"/>
    <n v="41"/>
    <s v="GARCIA DAVID WILSON ALBERTO"/>
    <x v="0"/>
    <x v="0"/>
    <n v="226"/>
    <n v="25.1111111111111"/>
    <n v="224.56591639871399"/>
    <m/>
    <n v="107782.95819999999"/>
    <x v="1"/>
    <n v="13975.6757"/>
    <x v="714"/>
    <x v="0"/>
    <m/>
  </r>
  <r>
    <d v="2023-07-20T02:06:50"/>
    <x v="9"/>
    <n v="1"/>
    <s v="ALFONSO OZUNA JORGE"/>
    <x v="0"/>
    <x v="0"/>
    <n v="239"/>
    <n v="26.5555555555556"/>
    <n v="232.790163934426"/>
    <m/>
    <n v="111895.08199999999"/>
    <x v="0"/>
    <n v="13818.918900000001"/>
    <x v="715"/>
    <x v="0"/>
    <m/>
  </r>
  <r>
    <d v="2023-07-20T02:06:51"/>
    <x v="9"/>
    <n v="2"/>
    <s v="GRAJALES JORGE HERNAN"/>
    <x v="2"/>
    <x v="0"/>
    <n v="147"/>
    <n v="24.5"/>
    <n v="155.19344262295101"/>
    <s v="1 Descuento (Transbordo) "/>
    <n v="74596.721300000005"/>
    <x v="1"/>
    <n v="13818.918900000001"/>
    <x v="715"/>
    <x v="0"/>
    <m/>
  </r>
  <r>
    <d v="2023-07-20T02:06:51"/>
    <x v="9"/>
    <n v="3"/>
    <s v="CANO JIMENEZ ESNEIDER"/>
    <x v="10"/>
    <x v="0"/>
    <n v="88"/>
    <n v="22"/>
    <n v="103.462295081967"/>
    <m/>
    <n v="49731.147499999999"/>
    <x v="0"/>
    <n v="13818.918900000001"/>
    <x v="715"/>
    <x v="0"/>
    <m/>
  </r>
  <r>
    <d v="2023-07-20T02:06:51"/>
    <x v="9"/>
    <n v="4"/>
    <s v="GONZALEZ PEREZ RAFAEL JOSE"/>
    <x v="6"/>
    <x v="0"/>
    <n v="256"/>
    <n v="32"/>
    <n v="206.924590163934"/>
    <m/>
    <n v="99462.295100000003"/>
    <x v="0"/>
    <n v="13818.918900000001"/>
    <x v="715"/>
    <x v="0"/>
    <m/>
  </r>
  <r>
    <d v="2023-07-20T02:06:51"/>
    <x v="9"/>
    <n v="5"/>
    <s v="BERRIO POSADA ANGELA"/>
    <x v="2"/>
    <x v="0"/>
    <n v="166"/>
    <n v="27.6666666666667"/>
    <n v="155.19344262295101"/>
    <m/>
    <n v="74596.721300000005"/>
    <x v="1"/>
    <n v="13818.918900000001"/>
    <x v="715"/>
    <x v="0"/>
    <m/>
  </r>
  <r>
    <d v="2023-07-20T02:06:52"/>
    <x v="9"/>
    <n v="6"/>
    <s v="CASTAEDA CARLOS ALFREDO"/>
    <x v="6"/>
    <x v="3"/>
    <n v="192"/>
    <n v="24"/>
    <n v="206.924590163934"/>
    <m/>
    <n v="99462.295100000003"/>
    <x v="0"/>
    <n v="13818.918900000001"/>
    <x v="715"/>
    <x v="0"/>
    <m/>
  </r>
  <r>
    <d v="2023-07-20T02:06:52"/>
    <x v="9"/>
    <n v="7"/>
    <s v="LONDOO LOPERA DUVAN ANDRES"/>
    <x v="6"/>
    <x v="3"/>
    <n v="197"/>
    <n v="24.625"/>
    <n v="206.924590163934"/>
    <s v="1 Descuento (Despachador fernando)"/>
    <n v="99462.295100000003"/>
    <x v="1"/>
    <n v="13818.918900000001"/>
    <x v="715"/>
    <x v="0"/>
    <m/>
  </r>
  <r>
    <d v="2023-07-20T02:06:52"/>
    <x v="9"/>
    <n v="8"/>
    <s v="VACA FIERRO ROBINSON"/>
    <x v="0"/>
    <x v="3"/>
    <n v="253"/>
    <n v="28.1111111111111"/>
    <n v="232.790163934426"/>
    <m/>
    <n v="111895.08199999999"/>
    <x v="1"/>
    <n v="13818.918900000001"/>
    <x v="715"/>
    <x v="0"/>
    <m/>
  </r>
  <r>
    <d v="2023-07-20T02:06:52"/>
    <x v="9"/>
    <n v="9"/>
    <s v="LOPEZ CASTRILLON ANDRES FELIPE"/>
    <x v="6"/>
    <x v="0"/>
    <n v="230"/>
    <n v="28.75"/>
    <n v="206.924590163934"/>
    <s v="1 Descuento (Despachador fernando)"/>
    <n v="99462.295100000003"/>
    <x v="0"/>
    <n v="13818.918900000001"/>
    <x v="715"/>
    <x v="0"/>
    <m/>
  </r>
  <r>
    <d v="2023-07-20T02:06:53"/>
    <x v="9"/>
    <n v="10"/>
    <s v="PATIO MARIVEL"/>
    <x v="6"/>
    <x v="0"/>
    <n v="232"/>
    <n v="29"/>
    <n v="206.924590163934"/>
    <m/>
    <n v="99462.295100000003"/>
    <x v="0"/>
    <n v="13818.918900000001"/>
    <x v="715"/>
    <x v="0"/>
    <m/>
  </r>
  <r>
    <d v="2023-07-20T02:06:53"/>
    <x v="1"/>
    <n v="11"/>
    <s v="GUTIERREZ LONDOO MELKIN HERNEY"/>
    <x v="0"/>
    <x v="0"/>
    <n v="258"/>
    <n v="28.6666666666667"/>
    <n v="232.790163934426"/>
    <m/>
    <n v="111895.08199999999"/>
    <x v="0"/>
    <n v="13818.918900000001"/>
    <x v="715"/>
    <x v="0"/>
    <m/>
  </r>
  <r>
    <d v="2023-07-20T02:06:53"/>
    <x v="1"/>
    <n v="14"/>
    <s v="JIMENEZ JIMENEZ OMAR DAVID"/>
    <x v="1"/>
    <x v="0"/>
    <n v="316"/>
    <n v="28.727272727272702"/>
    <n v="284.52131147541002"/>
    <m/>
    <n v="136760.6557"/>
    <x v="1"/>
    <n v="13818.918900000001"/>
    <x v="715"/>
    <x v="0"/>
    <m/>
  </r>
  <r>
    <d v="2023-07-20T02:06:53"/>
    <x v="1"/>
    <n v="15"/>
    <s v="LOPERA AGUDELO LUIS FRANCISCO"/>
    <x v="0"/>
    <x v="0"/>
    <n v="325"/>
    <n v="36.1111111111111"/>
    <n v="232.790163934426"/>
    <m/>
    <n v="111895.08199999999"/>
    <x v="1"/>
    <n v="13818.918900000001"/>
    <x v="715"/>
    <x v="0"/>
    <m/>
  </r>
  <r>
    <d v="2023-07-20T02:06:54"/>
    <x v="1"/>
    <n v="16"/>
    <s v="HURTADO MADRID JUAN ESTEBAN"/>
    <x v="6"/>
    <x v="0"/>
    <n v="207"/>
    <n v="25.875"/>
    <n v="206.924590163934"/>
    <m/>
    <n v="99462.295100000003"/>
    <x v="0"/>
    <n v="13818.918900000001"/>
    <x v="715"/>
    <x v="0"/>
    <m/>
  </r>
  <r>
    <d v="2023-07-20T02:06:54"/>
    <x v="1"/>
    <n v="17"/>
    <s v="FRANCO BRAVO JHOAN FERNANDO"/>
    <x v="0"/>
    <x v="0"/>
    <n v="198"/>
    <n v="22"/>
    <n v="232.790163934426"/>
    <m/>
    <n v="111895.08199999999"/>
    <x v="0"/>
    <n v="13818.918900000001"/>
    <x v="715"/>
    <x v="0"/>
    <m/>
  </r>
  <r>
    <d v="2023-07-20T02:06:54"/>
    <x v="1"/>
    <n v="18"/>
    <s v="RENDON VIANA HUMBERTO DE JESUS"/>
    <x v="3"/>
    <x v="0"/>
    <n v="244"/>
    <n v="24.4"/>
    <n v="258.65573770491801"/>
    <m/>
    <n v="124327.8689"/>
    <x v="0"/>
    <n v="13818.918900000001"/>
    <x v="715"/>
    <x v="0"/>
    <m/>
  </r>
  <r>
    <d v="2023-07-20T02:06:54"/>
    <x v="1"/>
    <n v="20"/>
    <s v="LONDOO CADAVID DAVID SANTIAGO"/>
    <x v="6"/>
    <x v="0"/>
    <n v="180"/>
    <n v="22.5"/>
    <n v="206.924590163934"/>
    <s v="1 Descuento (jefe de ruta) "/>
    <n v="99462.295100000003"/>
    <x v="0"/>
    <n v="13818.918900000001"/>
    <x v="715"/>
    <x v="0"/>
    <m/>
  </r>
  <r>
    <d v="2023-07-20T02:06:55"/>
    <x v="1"/>
    <n v="21"/>
    <s v="MONSALVE OCAMPO EDISON GUSTAVO"/>
    <x v="3"/>
    <x v="0"/>
    <n v="217"/>
    <n v="21.7"/>
    <n v="258.65573770491801"/>
    <s v="2 Descuentos (Conducts) "/>
    <n v="124327.8689"/>
    <x v="0"/>
    <n v="13818.918900000001"/>
    <x v="715"/>
    <x v="0"/>
    <m/>
  </r>
  <r>
    <d v="2023-07-20T02:06:55"/>
    <x v="1"/>
    <n v="22"/>
    <s v="QUIRAMA CASTAEDA JHON JADER"/>
    <x v="0"/>
    <x v="0"/>
    <n v="213"/>
    <n v="23.6666666666667"/>
    <n v="232.790163934426"/>
    <m/>
    <n v="111895.08199999999"/>
    <x v="1"/>
    <n v="13818.918900000001"/>
    <x v="715"/>
    <x v="0"/>
    <m/>
  </r>
  <r>
    <d v="2023-07-20T02:06:55"/>
    <x v="1"/>
    <n v="23"/>
    <s v="HINCAPIE GALLEGO YEISON ANDRES"/>
    <x v="0"/>
    <x v="0"/>
    <n v="220"/>
    <n v="24.4444444444444"/>
    <n v="232.790163934426"/>
    <m/>
    <n v="111895.08199999999"/>
    <x v="2"/>
    <n v="13818.918900000001"/>
    <x v="715"/>
    <x v="0"/>
    <m/>
  </r>
  <r>
    <d v="2023-07-20T02:06:55"/>
    <x v="1"/>
    <n v="25"/>
    <s v="JIMENEZ HURTADO CARLOS ESTIVEN"/>
    <x v="0"/>
    <x v="0"/>
    <n v="236"/>
    <n v="26.2222222222222"/>
    <n v="232.790163934426"/>
    <m/>
    <n v="111895.08199999999"/>
    <x v="1"/>
    <n v="13818.918900000001"/>
    <x v="715"/>
    <x v="0"/>
    <m/>
  </r>
  <r>
    <d v="2023-07-20T02:06:56"/>
    <x v="1"/>
    <n v="26"/>
    <s v="ESPINOZA CHAVARRIA GUILLERMO LEON"/>
    <x v="0"/>
    <x v="0"/>
    <n v="204"/>
    <n v="22.6666666666667"/>
    <n v="232.790163934426"/>
    <m/>
    <n v="111895.08199999999"/>
    <x v="0"/>
    <n v="13818.918900000001"/>
    <x v="715"/>
    <x v="0"/>
    <m/>
  </r>
  <r>
    <d v="2023-07-20T02:06:56"/>
    <x v="1"/>
    <n v="27"/>
    <s v="MADRID HERNANDEZ JHONATAN SMITH"/>
    <x v="0"/>
    <x v="0"/>
    <n v="191"/>
    <n v="21.2222222222222"/>
    <n v="232.790163934426"/>
    <s v="1 Descuento (jefe de ruta) "/>
    <n v="111895.08199999999"/>
    <x v="0"/>
    <n v="13818.918900000001"/>
    <x v="715"/>
    <x v="0"/>
    <m/>
  </r>
  <r>
    <d v="2023-07-20T02:06:56"/>
    <x v="1"/>
    <n v="28"/>
    <s v="RAMIREZ RENGIFO JORGE ANDRES"/>
    <x v="3"/>
    <x v="0"/>
    <n v="232"/>
    <n v="23.2"/>
    <n v="258.65573770491801"/>
    <m/>
    <n v="124327.8689"/>
    <x v="0"/>
    <n v="13818.918900000001"/>
    <x v="715"/>
    <x v="0"/>
    <m/>
  </r>
  <r>
    <d v="2023-07-20T02:06:56"/>
    <x v="1"/>
    <n v="29"/>
    <s v="VERENZUELA MARTINEZ ALEXANDER"/>
    <x v="6"/>
    <x v="1"/>
    <n v="270"/>
    <n v="33.75"/>
    <n v="206.924590163934"/>
    <m/>
    <n v="99462.295100000003"/>
    <x v="0"/>
    <n v="13818.918900000001"/>
    <x v="715"/>
    <x v="0"/>
    <m/>
  </r>
  <r>
    <d v="2023-07-20T02:06:56"/>
    <x v="1"/>
    <n v="30"/>
    <s v="LOPEZ ISRAEL"/>
    <x v="3"/>
    <x v="0"/>
    <n v="253"/>
    <n v="25.3"/>
    <n v="258.65573770491801"/>
    <m/>
    <n v="124327.8689"/>
    <x v="0"/>
    <n v="13818.918900000001"/>
    <x v="715"/>
    <x v="0"/>
    <m/>
  </r>
  <r>
    <d v="2023-07-20T02:06:57"/>
    <x v="9"/>
    <n v="31"/>
    <s v="USUGA LONDOO CAMILO ANDRES"/>
    <x v="2"/>
    <x v="0"/>
    <n v="97"/>
    <n v="16.1666666666667"/>
    <n v="155.19344262295101"/>
    <m/>
    <n v="74596.721300000005"/>
    <x v="0"/>
    <n v="13818.918900000001"/>
    <x v="715"/>
    <x v="0"/>
    <m/>
  </r>
  <r>
    <d v="2023-07-20T02:06:57"/>
    <x v="9"/>
    <n v="32"/>
    <s v="JIMENEZ HERNANDEZ ESTEBAN CAMILO"/>
    <x v="0"/>
    <x v="0"/>
    <n v="248"/>
    <n v="27.5555555555556"/>
    <n v="232.790163934426"/>
    <s v="2 Descuentos (Conducts) "/>
    <n v="111895.08199999999"/>
    <x v="0"/>
    <n v="13818.918900000001"/>
    <x v="715"/>
    <x v="0"/>
    <m/>
  </r>
  <r>
    <d v="2023-07-20T02:06:57"/>
    <x v="9"/>
    <n v="34"/>
    <s v="MONTOYA OSPINA GILBERTO ANTONIO"/>
    <x v="0"/>
    <x v="0"/>
    <n v="234"/>
    <n v="26"/>
    <n v="232.790163934426"/>
    <s v="17 Descuentos (Transbordo) "/>
    <n v="111895.08199999999"/>
    <x v="0"/>
    <n v="13818.918900000001"/>
    <x v="715"/>
    <x v="0"/>
    <m/>
  </r>
  <r>
    <d v="2023-07-20T02:06:57"/>
    <x v="9"/>
    <n v="35"/>
    <s v="PEREZ BERNARDO ANTONIO"/>
    <x v="0"/>
    <x v="0"/>
    <n v="247"/>
    <n v="27.4444444444444"/>
    <n v="232.790163934426"/>
    <m/>
    <n v="111895.08199999999"/>
    <x v="1"/>
    <n v="13818.918900000001"/>
    <x v="715"/>
    <x v="0"/>
    <m/>
  </r>
  <r>
    <d v="2023-07-20T02:06:57"/>
    <x v="9"/>
    <n v="36"/>
    <s v="MARTINEZ CHAVERRA LUIS NORBERTO"/>
    <x v="6"/>
    <x v="1"/>
    <n v="211"/>
    <n v="26.375"/>
    <n v="206.924590163934"/>
    <m/>
    <n v="99462.295100000003"/>
    <x v="0"/>
    <n v="13818.918900000001"/>
    <x v="715"/>
    <x v="0"/>
    <m/>
  </r>
  <r>
    <d v="2023-07-20T02:06:58"/>
    <x v="9"/>
    <n v="37"/>
    <s v="PIEDRAHITA MADRID SANTIAGO"/>
    <x v="6"/>
    <x v="3"/>
    <n v="213"/>
    <n v="26.625"/>
    <n v="206.924590163934"/>
    <m/>
    <n v="99462.295100000003"/>
    <x v="1"/>
    <n v="13818.918900000001"/>
    <x v="715"/>
    <x v="0"/>
    <m/>
  </r>
  <r>
    <d v="2023-07-20T02:06:58"/>
    <x v="9"/>
    <n v="38"/>
    <s v="BELTRAN JUAN SIMON"/>
    <x v="0"/>
    <x v="0"/>
    <n v="243"/>
    <n v="27"/>
    <n v="232.790163934426"/>
    <m/>
    <n v="111895.08199999999"/>
    <x v="0"/>
    <n v="13818.918900000001"/>
    <x v="715"/>
    <x v="0"/>
    <m/>
  </r>
  <r>
    <d v="2023-07-20T02:06:58"/>
    <x v="9"/>
    <n v="39"/>
    <s v="ORTEGA ARROYAVE JUAN PABLO"/>
    <x v="4"/>
    <x v="0"/>
    <n v="141"/>
    <n v="20.1428571428571"/>
    <n v="181.05901639344299"/>
    <s v="2 Descuentos (jefe de ruta y conduct) "/>
    <n v="87029.508199999997"/>
    <x v="0"/>
    <n v="13818.918900000001"/>
    <x v="715"/>
    <x v="0"/>
    <m/>
  </r>
  <r>
    <d v="2023-07-20T02:06:58"/>
    <x v="9"/>
    <n v="40"/>
    <s v="OCAMPO OCAMPO ANTONIO JOSE"/>
    <x v="3"/>
    <x v="0"/>
    <n v="248"/>
    <n v="24.8"/>
    <n v="258.65573770491801"/>
    <m/>
    <n v="124327.8689"/>
    <x v="0"/>
    <n v="13818.918900000001"/>
    <x v="715"/>
    <x v="0"/>
    <m/>
  </r>
  <r>
    <d v="2023-07-20T02:06:59"/>
    <x v="9"/>
    <n v="41"/>
    <s v="GARCIA DAVID WILSON ALBERTO"/>
    <x v="0"/>
    <x v="0"/>
    <n v="243"/>
    <n v="27"/>
    <n v="232.790163934426"/>
    <m/>
    <n v="111895.08199999999"/>
    <x v="1"/>
    <n v="13818.918900000001"/>
    <x v="715"/>
    <x v="0"/>
    <m/>
  </r>
  <r>
    <d v="2023-07-21T00:03:43"/>
    <x v="12"/>
    <n v="13"/>
    <s v="TEJADA PEREZ JHON ALEXIS"/>
    <x v="3"/>
    <x v="0"/>
    <n v="184"/>
    <n v="18.399999999999999"/>
    <n v="195.36082474226799"/>
    <m/>
    <n v="92680.412400000001"/>
    <x v="0"/>
    <n v="11822.7273"/>
    <x v="716"/>
    <x v="0"/>
    <m/>
  </r>
  <r>
    <d v="2023-07-21T00:03:43"/>
    <x v="12"/>
    <n v="14"/>
    <s v="JIMENEZ JIMENEZ OMAR DAVID"/>
    <x v="6"/>
    <x v="3"/>
    <n v="158"/>
    <n v="19.75"/>
    <n v="156.28865979381399"/>
    <m/>
    <n v="74144.329899999997"/>
    <x v="1"/>
    <n v="11822.7273"/>
    <x v="716"/>
    <x v="0"/>
    <m/>
  </r>
  <r>
    <d v="2023-07-21T00:03:44"/>
    <x v="12"/>
    <n v="15"/>
    <s v="LOPERA AGUDELO LUIS FRANCISCO"/>
    <x v="0"/>
    <x v="0"/>
    <n v="146"/>
    <n v="16.2222222222222"/>
    <n v="175.82474226804101"/>
    <m/>
    <n v="83412.371100000004"/>
    <x v="1"/>
    <n v="11822.7273"/>
    <x v="716"/>
    <x v="0"/>
    <m/>
  </r>
  <r>
    <d v="2023-07-21T00:03:44"/>
    <x v="12"/>
    <n v="21"/>
    <s v="MONSALVE OCAMPO EDISON GUSTAVO"/>
    <x v="0"/>
    <x v="0"/>
    <n v="174"/>
    <n v="19.3333333333333"/>
    <n v="175.82474226804101"/>
    <m/>
    <n v="83412.371100000004"/>
    <x v="0"/>
    <n v="11822.7273"/>
    <x v="716"/>
    <x v="0"/>
    <m/>
  </r>
  <r>
    <d v="2023-07-21T00:03:44"/>
    <x v="12"/>
    <n v="22"/>
    <s v="QUIRAMA CASTAEDA JHON JADER"/>
    <x v="4"/>
    <x v="0"/>
    <n v="102"/>
    <n v="14.5714285714286"/>
    <n v="136.752577319588"/>
    <m/>
    <n v="64876.288699999997"/>
    <x v="1"/>
    <n v="11822.7273"/>
    <x v="716"/>
    <x v="0"/>
    <m/>
  </r>
  <r>
    <d v="2023-07-21T00:03:44"/>
    <x v="12"/>
    <n v="23"/>
    <s v="HINCAPIE GALLEGO YEISON ANDRES"/>
    <x v="2"/>
    <x v="0"/>
    <n v="120"/>
    <n v="20"/>
    <n v="117.216494845361"/>
    <m/>
    <n v="55608.2474"/>
    <x v="2"/>
    <n v="11822.7273"/>
    <x v="716"/>
    <x v="0"/>
    <m/>
  </r>
  <r>
    <d v="2023-07-21T00:03:45"/>
    <x v="12"/>
    <n v="24"/>
    <s v="HIGUITA ADRIAN ANTONIO"/>
    <x v="0"/>
    <x v="0"/>
    <n v="214"/>
    <n v="23.7777777777778"/>
    <n v="175.82474226804101"/>
    <m/>
    <n v="83412.371100000004"/>
    <x v="0"/>
    <n v="11822.7273"/>
    <x v="716"/>
    <x v="0"/>
    <m/>
  </r>
  <r>
    <d v="2023-07-21T00:03:45"/>
    <x v="12"/>
    <n v="25"/>
    <s v="JIMENEZ HURTADO CARLOS ESTIVEN"/>
    <x v="4"/>
    <x v="0"/>
    <n v="163"/>
    <n v="23.285714285714299"/>
    <n v="136.752577319588"/>
    <m/>
    <n v="64876.288699999997"/>
    <x v="1"/>
    <n v="11822.7273"/>
    <x v="716"/>
    <x v="0"/>
    <m/>
  </r>
  <r>
    <d v="2023-07-21T00:03:45"/>
    <x v="12"/>
    <n v="26"/>
    <s v="CIRO MARIN RODRIGO ALBERTO"/>
    <x v="6"/>
    <x v="0"/>
    <n v="142"/>
    <n v="17.75"/>
    <n v="156.28865979381399"/>
    <m/>
    <n v="74144.329899999997"/>
    <x v="0"/>
    <n v="11822.7273"/>
    <x v="716"/>
    <x v="0"/>
    <m/>
  </r>
  <r>
    <d v="2023-07-21T00:03:45"/>
    <x v="12"/>
    <n v="28"/>
    <s v="RAMIREZ RENGIFO JORGE ANDRES"/>
    <x v="4"/>
    <x v="0"/>
    <n v="155"/>
    <n v="22.1428571428571"/>
    <n v="136.752577319588"/>
    <m/>
    <n v="64876.288699999997"/>
    <x v="0"/>
    <n v="11822.7273"/>
    <x v="716"/>
    <x v="0"/>
    <m/>
  </r>
  <r>
    <d v="2023-07-21T00:03:46"/>
    <x v="12"/>
    <n v="29"/>
    <s v="VERENZUELA MARTINEZ ALEXANDER"/>
    <x v="0"/>
    <x v="0"/>
    <n v="179"/>
    <n v="19.8888888888889"/>
    <n v="175.82474226804101"/>
    <m/>
    <n v="83412.371100000004"/>
    <x v="0"/>
    <n v="11822.7273"/>
    <x v="716"/>
    <x v="0"/>
    <m/>
  </r>
  <r>
    <d v="2023-07-21T00:03:46"/>
    <x v="12"/>
    <n v="30"/>
    <s v="LOPEZ ISRAEL"/>
    <x v="3"/>
    <x v="0"/>
    <n v="192"/>
    <n v="19.2"/>
    <n v="195.36082474226799"/>
    <m/>
    <n v="92680.412400000001"/>
    <x v="0"/>
    <n v="11822.7273"/>
    <x v="716"/>
    <x v="0"/>
    <m/>
  </r>
  <r>
    <d v="2023-07-21T00:03:46"/>
    <x v="12"/>
    <n v="32"/>
    <s v="JIMENEZ HERNANDEZ ESTEBAN CAMILO"/>
    <x v="0"/>
    <x v="0"/>
    <n v="173"/>
    <n v="19.2222222222222"/>
    <n v="175.82474226804101"/>
    <m/>
    <n v="83412.371100000004"/>
    <x v="0"/>
    <n v="11822.7273"/>
    <x v="716"/>
    <x v="0"/>
    <m/>
  </r>
  <r>
    <d v="2023-07-21T00:03:46"/>
    <x v="12"/>
    <n v="33"/>
    <s v="USUGA LONDOO CAMILO ANDRES"/>
    <x v="0"/>
    <x v="0"/>
    <n v="168"/>
    <n v="18.6666666666667"/>
    <n v="175.82474226804101"/>
    <m/>
    <n v="83412.371100000004"/>
    <x v="0"/>
    <n v="11822.7273"/>
    <x v="716"/>
    <x v="0"/>
    <m/>
  </r>
  <r>
    <d v="2023-07-21T00:03:46"/>
    <x v="12"/>
    <n v="34"/>
    <s v="MADRID HERNANDEZ JHONATAN SMITH"/>
    <x v="1"/>
    <x v="0"/>
    <n v="214"/>
    <n v="19.454545454545499"/>
    <n v="214.89690721649501"/>
    <m/>
    <n v="101948.45359999999"/>
    <x v="0"/>
    <n v="11822.7273"/>
    <x v="716"/>
    <x v="0"/>
    <m/>
  </r>
  <r>
    <d v="2023-07-21T00:03:47"/>
    <x v="12"/>
    <n v="35"/>
    <s v="PEREZ BERNARDO ANTONIO"/>
    <x v="0"/>
    <x v="0"/>
    <n v="162"/>
    <n v="18"/>
    <n v="175.82474226804101"/>
    <m/>
    <n v="83412.371100000004"/>
    <x v="1"/>
    <n v="11822.7273"/>
    <x v="716"/>
    <x v="0"/>
    <m/>
  </r>
  <r>
    <d v="2023-07-21T00:03:47"/>
    <x v="12"/>
    <n v="36"/>
    <s v="MARTINEZ CHAVERRA LUIS NORBERTO"/>
    <x v="3"/>
    <x v="0"/>
    <n v="255"/>
    <n v="25.5"/>
    <n v="195.36082474226799"/>
    <m/>
    <n v="92680.412400000001"/>
    <x v="0"/>
    <n v="11822.7273"/>
    <x v="716"/>
    <x v="0"/>
    <m/>
  </r>
  <r>
    <d v="2023-07-21T00:03:47"/>
    <x v="12"/>
    <n v="37"/>
    <s v="PIEDRAHITA MADRID SANTIAGO"/>
    <x v="0"/>
    <x v="0"/>
    <n v="155"/>
    <n v="17.2222222222222"/>
    <n v="175.82474226804101"/>
    <m/>
    <n v="83412.371100000004"/>
    <x v="1"/>
    <n v="11822.7273"/>
    <x v="716"/>
    <x v="0"/>
    <m/>
  </r>
  <r>
    <d v="2023-07-21T00:03:47"/>
    <x v="12"/>
    <n v="38"/>
    <s v="BELTRAN JUAN SIMON"/>
    <x v="3"/>
    <x v="0"/>
    <n v="184"/>
    <n v="18.399999999999999"/>
    <n v="195.36082474226799"/>
    <m/>
    <n v="92680.412400000001"/>
    <x v="0"/>
    <n v="11822.7273"/>
    <x v="716"/>
    <x v="0"/>
    <m/>
  </r>
  <r>
    <d v="2023-07-21T00:03:48"/>
    <x v="12"/>
    <n v="39"/>
    <s v="ORTEGA ARROYAVE JUAN PABLO"/>
    <x v="0"/>
    <x v="0"/>
    <n v="178"/>
    <n v="19.7777777777778"/>
    <n v="175.82474226804101"/>
    <m/>
    <n v="83412.371100000004"/>
    <x v="0"/>
    <n v="11822.7273"/>
    <x v="716"/>
    <x v="0"/>
    <m/>
  </r>
  <r>
    <d v="2023-07-21T00:03:48"/>
    <x v="12"/>
    <n v="40"/>
    <s v="OCAMPO OCAMPO ANTONIO JOSE"/>
    <x v="0"/>
    <x v="0"/>
    <n v="189"/>
    <n v="21"/>
    <n v="175.82474226804101"/>
    <m/>
    <n v="83412.371100000004"/>
    <x v="0"/>
    <n v="11822.7273"/>
    <x v="716"/>
    <x v="0"/>
    <m/>
  </r>
  <r>
    <d v="2023-07-21T00:03:48"/>
    <x v="12"/>
    <n v="41"/>
    <s v="GARCIA DAVID WILSON ALBERTO"/>
    <x v="3"/>
    <x v="0"/>
    <n v="183"/>
    <n v="18.3"/>
    <n v="195.36082474226799"/>
    <m/>
    <n v="92680.412400000001"/>
    <x v="1"/>
    <n v="11822.7273"/>
    <x v="716"/>
    <x v="0"/>
    <m/>
  </r>
  <r>
    <d v="2023-07-22T01:40:01"/>
    <x v="1"/>
    <n v="1"/>
    <s v="ALFONSO OZUNA JORGE"/>
    <x v="0"/>
    <x v="0"/>
    <n v="202"/>
    <n v="22.4444444444444"/>
    <n v="204.265486725664"/>
    <m/>
    <n v="97632.743400000007"/>
    <x v="0"/>
    <n v="12784.615400000001"/>
    <x v="717"/>
    <x v="0"/>
    <m/>
  </r>
  <r>
    <d v="2023-07-22T01:40:02"/>
    <x v="1"/>
    <n v="2"/>
    <s v="GRAJALES JORGE HERNAN"/>
    <x v="1"/>
    <x v="0"/>
    <n v="270"/>
    <n v="24.545454545454501"/>
    <n v="249.65781710914499"/>
    <m/>
    <n v="119328.9086"/>
    <x v="1"/>
    <n v="12784.615400000001"/>
    <x v="717"/>
    <x v="0"/>
    <m/>
  </r>
  <r>
    <d v="2023-07-22T01:40:02"/>
    <x v="1"/>
    <n v="3"/>
    <s v="CANO JIMENEZ ESNEIDER"/>
    <x v="3"/>
    <x v="3"/>
    <n v="216"/>
    <n v="21.6"/>
    <n v="226.961651917404"/>
    <m/>
    <n v="108480.826"/>
    <x v="0"/>
    <n v="12784.615400000001"/>
    <x v="717"/>
    <x v="0"/>
    <m/>
  </r>
  <r>
    <d v="2023-07-22T01:40:03"/>
    <x v="1"/>
    <n v="4"/>
    <s v="GONZALEZ PEREZ RAFAEL JOSE"/>
    <x v="0"/>
    <x v="0"/>
    <n v="206"/>
    <n v="22.8888888888889"/>
    <n v="204.265486725664"/>
    <s v="4 Descuentos (Adm y Jefe de ruta) "/>
    <n v="97632.743400000007"/>
    <x v="0"/>
    <n v="12784.615400000001"/>
    <x v="717"/>
    <x v="0"/>
    <m/>
  </r>
  <r>
    <d v="2023-07-22T01:40:03"/>
    <x v="1"/>
    <n v="5"/>
    <s v="BERRIO POSADA ANGELA"/>
    <x v="3"/>
    <x v="0"/>
    <n v="204"/>
    <n v="20.399999999999999"/>
    <n v="226.961651917404"/>
    <s v="2 Descuentos (Transbordo) "/>
    <n v="108480.826"/>
    <x v="1"/>
    <n v="12784.615400000001"/>
    <x v="717"/>
    <x v="0"/>
    <m/>
  </r>
  <r>
    <d v="2023-07-22T01:40:03"/>
    <x v="1"/>
    <n v="7"/>
    <s v="USUGA LONDOO CAMILO ANDRES"/>
    <x v="1"/>
    <x v="0"/>
    <n v="226"/>
    <n v="20.545454545454501"/>
    <n v="249.65781710914499"/>
    <m/>
    <n v="119328.9086"/>
    <x v="1"/>
    <n v="12784.615400000001"/>
    <x v="717"/>
    <x v="0"/>
    <m/>
  </r>
  <r>
    <d v="2023-07-22T01:40:04"/>
    <x v="1"/>
    <n v="8"/>
    <s v="VACA FIERRO ROBINSON"/>
    <x v="9"/>
    <x v="0"/>
    <n v="294"/>
    <n v="24.5"/>
    <n v="272.35398230088498"/>
    <m/>
    <n v="130176.9912"/>
    <x v="1"/>
    <n v="12784.615400000001"/>
    <x v="717"/>
    <x v="0"/>
    <m/>
  </r>
  <r>
    <d v="2023-07-22T01:40:05"/>
    <x v="1"/>
    <n v="9"/>
    <s v="LOPEZ CASTRILLON ANDRES FELIPE"/>
    <x v="6"/>
    <x v="0"/>
    <n v="249"/>
    <n v="31.125"/>
    <n v="181.56932153392299"/>
    <m/>
    <n v="86784.660799999998"/>
    <x v="0"/>
    <n v="12784.615400000001"/>
    <x v="717"/>
    <x v="0"/>
    <m/>
  </r>
  <r>
    <d v="2023-07-22T01:40:05"/>
    <x v="1"/>
    <n v="10"/>
    <s v="PIEDRAHITA MADRID SANTIAGO"/>
    <x v="0"/>
    <x v="0"/>
    <n v="169"/>
    <n v="18.7777777777778"/>
    <n v="204.265486725664"/>
    <s v="2 Descuentos (Usuarios desubicados) "/>
    <n v="97632.743400000007"/>
    <x v="0"/>
    <n v="12784.615400000001"/>
    <x v="717"/>
    <x v="0"/>
    <m/>
  </r>
  <r>
    <d v="2023-07-22T01:40:06"/>
    <x v="9"/>
    <n v="11"/>
    <s v="GUTIERREZ LONDOO MELKIN HERNEY"/>
    <x v="0"/>
    <x v="0"/>
    <n v="192"/>
    <n v="21.3333333333333"/>
    <n v="204.265486725664"/>
    <m/>
    <n v="97632.743400000007"/>
    <x v="0"/>
    <n v="12784.615400000001"/>
    <x v="717"/>
    <x v="0"/>
    <m/>
  </r>
  <r>
    <d v="2023-07-22T01:40:07"/>
    <x v="9"/>
    <n v="12"/>
    <s v="MORALES CASTAEDA JONNY EDISON"/>
    <x v="4"/>
    <x v="0"/>
    <n v="162"/>
    <n v="23.1428571428571"/>
    <n v="158.87315634218299"/>
    <m/>
    <n v="75936.578200000004"/>
    <x v="0"/>
    <n v="12784.615400000001"/>
    <x v="717"/>
    <x v="0"/>
    <m/>
  </r>
  <r>
    <d v="2023-07-22T01:40:07"/>
    <x v="9"/>
    <n v="13"/>
    <s v="TEJADA PEREZ JHON ALEXIS"/>
    <x v="3"/>
    <x v="0"/>
    <n v="223"/>
    <n v="22.3"/>
    <n v="226.961651917404"/>
    <s v="2 Descuentos (Despachador fernando y conduct) "/>
    <n v="108480.826"/>
    <x v="0"/>
    <n v="12784.615400000001"/>
    <x v="717"/>
    <x v="0"/>
    <m/>
  </r>
  <r>
    <d v="2023-07-22T01:40:08"/>
    <x v="9"/>
    <n v="14"/>
    <s v="CARVAJAL SALAZAR HECTOR MARINO"/>
    <x v="2"/>
    <x v="0"/>
    <n v="146"/>
    <n v="26.545454545454501"/>
    <n v="124.828908554572"/>
    <s v="2 Descuentos (Propietario y conduct) "/>
    <n v="59664.454299999998"/>
    <x v="1"/>
    <n v="12784.615400000001"/>
    <x v="717"/>
    <x v="0"/>
    <m/>
  </r>
  <r>
    <d v="2023-07-22T01:40:08"/>
    <x v="9"/>
    <n v="15"/>
    <s v="LONDOO LOPERA DUVAN ANDRES"/>
    <x v="0"/>
    <x v="0"/>
    <n v="238"/>
    <n v="26.4444444444444"/>
    <n v="204.265486725664"/>
    <s v="1 Descuento (Usuario desubicado) "/>
    <n v="97632.743400000007"/>
    <x v="1"/>
    <n v="12784.615400000001"/>
    <x v="717"/>
    <x v="0"/>
    <m/>
  </r>
  <r>
    <d v="2023-07-22T01:40:09"/>
    <x v="9"/>
    <n v="16"/>
    <s v="HURTADO MADRID JUAN ESTEBAN"/>
    <x v="4"/>
    <x v="0"/>
    <n v="175"/>
    <n v="25"/>
    <n v="158.87315634218299"/>
    <m/>
    <n v="75936.578200000004"/>
    <x v="0"/>
    <n v="12784.615400000001"/>
    <x v="717"/>
    <x v="0"/>
    <m/>
  </r>
  <r>
    <d v="2023-07-22T01:40:09"/>
    <x v="9"/>
    <n v="17"/>
    <s v="FRANCO BRAVO JHOAN FERNANDO"/>
    <x v="0"/>
    <x v="0"/>
    <n v="218"/>
    <n v="24.2222222222222"/>
    <n v="204.265486725664"/>
    <m/>
    <n v="97632.743400000007"/>
    <x v="0"/>
    <n v="12784.615400000001"/>
    <x v="717"/>
    <x v="0"/>
    <m/>
  </r>
  <r>
    <d v="2023-07-22T01:40:10"/>
    <x v="9"/>
    <n v="18"/>
    <s v="ECHAVARRIA JOSE"/>
    <x v="3"/>
    <x v="3"/>
    <n v="228"/>
    <n v="22.8"/>
    <n v="226.961651917404"/>
    <m/>
    <n v="108480.826"/>
    <x v="0"/>
    <n v="12784.615400000001"/>
    <x v="717"/>
    <x v="0"/>
    <m/>
  </r>
  <r>
    <d v="2023-07-22T01:40:10"/>
    <x v="9"/>
    <n v="19"/>
    <s v="BERMUDEZ HERNAN"/>
    <x v="6"/>
    <x v="3"/>
    <n v="158"/>
    <n v="19.75"/>
    <n v="181.56932153392299"/>
    <m/>
    <n v="86784.660799999998"/>
    <x v="0"/>
    <n v="12784.615400000001"/>
    <x v="717"/>
    <x v="0"/>
    <m/>
  </r>
  <r>
    <d v="2023-07-22T01:40:10"/>
    <x v="9"/>
    <n v="20"/>
    <s v="LONDOO CADAVID DAVID SANTIAGO"/>
    <x v="0"/>
    <x v="0"/>
    <n v="211"/>
    <n v="23.4444444444444"/>
    <n v="204.265486725664"/>
    <m/>
    <n v="97632.743400000007"/>
    <x v="0"/>
    <n v="12784.615400000001"/>
    <x v="717"/>
    <x v="0"/>
    <m/>
  </r>
  <r>
    <d v="2023-07-22T01:40:11"/>
    <x v="9"/>
    <n v="21"/>
    <s v="MONSALVE OCAMPO EDISON GUSTAVO"/>
    <x v="1"/>
    <x v="0"/>
    <n v="247"/>
    <n v="22.454545454545499"/>
    <n v="249.65781710914499"/>
    <m/>
    <n v="119328.9086"/>
    <x v="0"/>
    <n v="12784.615400000001"/>
    <x v="717"/>
    <x v="0"/>
    <m/>
  </r>
  <r>
    <d v="2023-07-22T01:40:11"/>
    <x v="9"/>
    <n v="22"/>
    <s v="QUIRAMA CASTAEDA JHON JADER"/>
    <x v="3"/>
    <x v="3"/>
    <n v="215"/>
    <n v="21.5"/>
    <n v="226.961651917404"/>
    <m/>
    <n v="108480.826"/>
    <x v="1"/>
    <n v="12784.615400000001"/>
    <x v="717"/>
    <x v="0"/>
    <m/>
  </r>
  <r>
    <d v="2023-07-22T01:40:11"/>
    <x v="9"/>
    <n v="23"/>
    <s v="HINCAPIE GALLEGO YEISON ANDRES"/>
    <x v="8"/>
    <x v="0"/>
    <n v="131"/>
    <n v="26.2"/>
    <n v="113.480825958702"/>
    <m/>
    <n v="54240.413"/>
    <x v="2"/>
    <n v="12784.615400000001"/>
    <x v="717"/>
    <x v="0"/>
    <m/>
  </r>
  <r>
    <d v="2023-07-22T01:40:12"/>
    <x v="9"/>
    <n v="24"/>
    <s v="HIGUITA ADRIAN ANTONIO"/>
    <x v="3"/>
    <x v="0"/>
    <n v="195"/>
    <n v="19.5"/>
    <n v="226.961651917404"/>
    <m/>
    <n v="108480.826"/>
    <x v="0"/>
    <n v="12784.615400000001"/>
    <x v="717"/>
    <x v="0"/>
    <m/>
  </r>
  <r>
    <d v="2023-07-22T01:40:12"/>
    <x v="9"/>
    <n v="25"/>
    <s v="JIMENEZ HURTADO CARLOS ESTIVEN"/>
    <x v="0"/>
    <x v="0"/>
    <n v="238"/>
    <n v="26.4444444444444"/>
    <n v="204.265486725664"/>
    <m/>
    <n v="97632.743400000007"/>
    <x v="1"/>
    <n v="12784.615400000001"/>
    <x v="717"/>
    <x v="0"/>
    <m/>
  </r>
  <r>
    <d v="2023-07-22T01:40:12"/>
    <x v="9"/>
    <n v="26"/>
    <s v="CIRO MARIN RODRIGO ALBERTO"/>
    <x v="6"/>
    <x v="0"/>
    <n v="189"/>
    <n v="22.235294117647101"/>
    <n v="192.91740412979399"/>
    <s v="2 Descuentos (Despachador fernando y propietario) "/>
    <n v="92208.702099999995"/>
    <x v="0"/>
    <n v="12784.615400000001"/>
    <x v="717"/>
    <x v="0"/>
    <m/>
  </r>
  <r>
    <d v="2023-07-22T01:40:12"/>
    <x v="9"/>
    <n v="27"/>
    <s v="DURANGO DAVID JOSE"/>
    <x v="11"/>
    <x v="0"/>
    <n v="53"/>
    <n v="26.5"/>
    <n v="45.392330383480797"/>
    <m/>
    <n v="21696.165199999999"/>
    <x v="0"/>
    <n v="12784.615400000001"/>
    <x v="717"/>
    <x v="0"/>
    <m/>
  </r>
  <r>
    <d v="2023-07-22T01:40:13"/>
    <x v="9"/>
    <n v="28"/>
    <s v="RAMIREZ RENGIFO JORGE ANDRES"/>
    <x v="6"/>
    <x v="0"/>
    <n v="143"/>
    <n v="17.875"/>
    <n v="181.56932153392299"/>
    <m/>
    <n v="86784.660799999998"/>
    <x v="0"/>
    <n v="12784.615400000001"/>
    <x v="717"/>
    <x v="0"/>
    <m/>
  </r>
  <r>
    <d v="2023-07-22T01:40:13"/>
    <x v="9"/>
    <n v="29"/>
    <s v="VERENZUELA MARTINEZ ALEXANDER"/>
    <x v="3"/>
    <x v="0"/>
    <n v="196"/>
    <n v="19.600000000000001"/>
    <n v="226.961651917404"/>
    <m/>
    <n v="108480.826"/>
    <x v="0"/>
    <n v="12784.615400000001"/>
    <x v="717"/>
    <x v="0"/>
    <m/>
  </r>
  <r>
    <d v="2023-07-22T01:40:13"/>
    <x v="1"/>
    <n v="30"/>
    <s v="LOPEZ ISRAEL"/>
    <x v="6"/>
    <x v="0"/>
    <n v="183"/>
    <n v="22.875"/>
    <n v="181.56932153392299"/>
    <s v="1 Descuento (Jefe de ruta) "/>
    <n v="86784.660799999998"/>
    <x v="0"/>
    <n v="12784.615400000001"/>
    <x v="717"/>
    <x v="0"/>
    <m/>
  </r>
  <r>
    <d v="2023-07-22T01:40:14"/>
    <x v="1"/>
    <n v="32"/>
    <s v="JIMENEZ HERNANDEZ ESTEBAN CAMILO"/>
    <x v="3"/>
    <x v="0"/>
    <n v="192"/>
    <n v="19.2"/>
    <n v="226.961651917404"/>
    <s v="3 Descuentos (Jefe de ruta y conducts) "/>
    <n v="108480.826"/>
    <x v="0"/>
    <n v="12784.615400000001"/>
    <x v="717"/>
    <x v="0"/>
    <m/>
  </r>
  <r>
    <d v="2023-07-22T01:40:15"/>
    <x v="1"/>
    <n v="34"/>
    <s v="MADRID HERNANDEZ JHONATAN SMITH"/>
    <x v="3"/>
    <x v="3"/>
    <n v="158"/>
    <n v="15.8"/>
    <n v="226.961651917404"/>
    <s v="14 Descuentos (Incidente con Usuarios) "/>
    <n v="108480.826"/>
    <x v="0"/>
    <n v="12784.615400000001"/>
    <x v="717"/>
    <x v="0"/>
    <m/>
  </r>
  <r>
    <d v="2023-07-22T01:40:15"/>
    <x v="1"/>
    <n v="35"/>
    <s v="PEREZ BERNARDO ANTONIO"/>
    <x v="0"/>
    <x v="0"/>
    <n v="201"/>
    <n v="22.3333333333333"/>
    <n v="204.265486725664"/>
    <m/>
    <n v="97632.743400000007"/>
    <x v="1"/>
    <n v="12784.615400000001"/>
    <x v="717"/>
    <x v="0"/>
    <m/>
  </r>
  <r>
    <d v="2023-07-22T01:40:16"/>
    <x v="1"/>
    <n v="36"/>
    <s v="ORTEGA ARROYAVE JUAN PABLO"/>
    <x v="3"/>
    <x v="0"/>
    <n v="268"/>
    <n v="26.8"/>
    <n v="226.961651917404"/>
    <m/>
    <n v="108480.826"/>
    <x v="0"/>
    <n v="12784.615400000001"/>
    <x v="717"/>
    <x v="0"/>
    <m/>
  </r>
  <r>
    <d v="2023-07-22T01:40:16"/>
    <x v="1"/>
    <n v="37"/>
    <s v="MORA JORGE"/>
    <x v="9"/>
    <x v="0"/>
    <n v="311"/>
    <n v="25.9166666666667"/>
    <n v="272.35398230088498"/>
    <m/>
    <n v="130176.9912"/>
    <x v="1"/>
    <n v="12784.615400000001"/>
    <x v="717"/>
    <x v="0"/>
    <m/>
  </r>
  <r>
    <d v="2023-07-22T01:40:17"/>
    <x v="1"/>
    <n v="38"/>
    <s v="BELTRAN JUAN SIMON"/>
    <x v="2"/>
    <x v="0"/>
    <n v="158"/>
    <n v="26.3333333333333"/>
    <n v="136.17699115044201"/>
    <m/>
    <n v="65088.495600000002"/>
    <x v="0"/>
    <n v="12784.615400000001"/>
    <x v="717"/>
    <x v="0"/>
    <m/>
  </r>
  <r>
    <d v="2023-07-22T01:40:17"/>
    <x v="1"/>
    <n v="39"/>
    <s v="TABORDA LEIDY"/>
    <x v="4"/>
    <x v="0"/>
    <n v="133"/>
    <n v="19"/>
    <n v="158.87315634218299"/>
    <m/>
    <n v="75936.578200000004"/>
    <x v="0"/>
    <n v="12784.615400000001"/>
    <x v="717"/>
    <x v="0"/>
    <m/>
  </r>
  <r>
    <d v="2023-07-22T01:40:18"/>
    <x v="1"/>
    <n v="40"/>
    <s v="OCAMPO OCAMPO ANTONIO JOSE"/>
    <x v="1"/>
    <x v="0"/>
    <n v="262"/>
    <n v="23.818181818181799"/>
    <n v="249.65781710914499"/>
    <m/>
    <n v="119328.9086"/>
    <x v="0"/>
    <n v="12784.615400000001"/>
    <x v="717"/>
    <x v="0"/>
    <m/>
  </r>
  <r>
    <d v="2023-07-22T01:40:18"/>
    <x v="1"/>
    <n v="41"/>
    <s v="GARCIA DAVID WILSON ALBERTO"/>
    <x v="3"/>
    <x v="0"/>
    <n v="234"/>
    <n v="23.4"/>
    <n v="226.961651917404"/>
    <m/>
    <n v="108480.826"/>
    <x v="1"/>
    <n v="12784.615400000001"/>
    <x v="717"/>
    <x v="0"/>
    <m/>
  </r>
  <r>
    <d v="2023-07-23T01:18:03"/>
    <x v="9"/>
    <n v="1"/>
    <s v="ECHAVARRIA JOSE"/>
    <x v="3"/>
    <x v="3"/>
    <n v="225"/>
    <n v="22.5"/>
    <n v="219.27031509121099"/>
    <s v="4 Descuentos (Propietario, conduct, usuario desubicado y jefe de ruta) "/>
    <n v="104635.1575"/>
    <x v="0"/>
    <n v="12158.3333"/>
    <x v="718"/>
    <x v="0"/>
    <m/>
  </r>
  <r>
    <d v="2023-07-23T01:18:03"/>
    <x v="9"/>
    <n v="2"/>
    <s v="GRAJALES JORGE HERNAN"/>
    <x v="0"/>
    <x v="3"/>
    <n v="208"/>
    <n v="23.1111111111111"/>
    <n v="197.34328358209001"/>
    <s v="2 Descuentos (Propietario y despachador fernando) "/>
    <n v="94171.641799999998"/>
    <x v="1"/>
    <n v="12158.3333"/>
    <x v="718"/>
    <x v="0"/>
    <m/>
  </r>
  <r>
    <d v="2023-07-23T01:18:04"/>
    <x v="9"/>
    <n v="3"/>
    <s v="CANO JIMENEZ ESNEIDER"/>
    <x v="6"/>
    <x v="0"/>
    <n v="212"/>
    <n v="26.5"/>
    <n v="175.41625207296801"/>
    <m/>
    <n v="83708.126000000004"/>
    <x v="0"/>
    <n v="12158.3333"/>
    <x v="718"/>
    <x v="0"/>
    <m/>
  </r>
  <r>
    <d v="2023-07-23T01:18:04"/>
    <x v="9"/>
    <n v="4"/>
    <s v="GONZALEZ PEREZ RAFAEL JOSE"/>
    <x v="0"/>
    <x v="0"/>
    <n v="214"/>
    <n v="23.7777777777778"/>
    <n v="197.34328358209001"/>
    <m/>
    <n v="94171.641799999998"/>
    <x v="0"/>
    <n v="12158.3333"/>
    <x v="718"/>
    <x v="0"/>
    <m/>
  </r>
  <r>
    <d v="2023-07-23T01:18:04"/>
    <x v="9"/>
    <n v="5"/>
    <s v="BERRIO POSADA ANGELA"/>
    <x v="4"/>
    <x v="0"/>
    <n v="163"/>
    <n v="23.285714285714299"/>
    <n v="153.489220563847"/>
    <m/>
    <n v="73244.6103"/>
    <x v="1"/>
    <n v="12158.3333"/>
    <x v="718"/>
    <x v="0"/>
    <m/>
  </r>
  <r>
    <d v="2023-07-23T01:18:05"/>
    <x v="9"/>
    <n v="7"/>
    <s v="USUGA LONDOO CAMILO ANDRES"/>
    <x v="3"/>
    <x v="0"/>
    <n v="178"/>
    <n v="17.8"/>
    <n v="219.27031509121099"/>
    <m/>
    <n v="104635.1575"/>
    <x v="1"/>
    <n v="12158.3333"/>
    <x v="718"/>
    <x v="0"/>
    <m/>
  </r>
  <r>
    <d v="2023-07-23T01:18:05"/>
    <x v="9"/>
    <n v="8"/>
    <s v="VACA FIERRO ROBINSON"/>
    <x v="1"/>
    <x v="0"/>
    <n v="209"/>
    <n v="19"/>
    <n v="241.197346600332"/>
    <s v="1 Descuento (Usuario desubicado) "/>
    <n v="115098.67329999999"/>
    <x v="1"/>
    <n v="12158.3333"/>
    <x v="718"/>
    <x v="0"/>
    <m/>
  </r>
  <r>
    <d v="2023-07-23T01:18:06"/>
    <x v="9"/>
    <n v="9"/>
    <s v="LOPEZ CASTRILLON ANDRES FELIPE"/>
    <x v="0"/>
    <x v="0"/>
    <n v="188"/>
    <n v="20.8888888888889"/>
    <n v="197.34328358209001"/>
    <m/>
    <n v="94171.641799999998"/>
    <x v="0"/>
    <n v="12158.3333"/>
    <x v="718"/>
    <x v="0"/>
    <m/>
  </r>
  <r>
    <d v="2023-07-23T01:18:06"/>
    <x v="9"/>
    <n v="10"/>
    <s v="PATIO MARIVEL"/>
    <x v="0"/>
    <x v="3"/>
    <n v="184"/>
    <n v="20.4444444444444"/>
    <n v="197.34328358209001"/>
    <m/>
    <n v="94171.641799999998"/>
    <x v="0"/>
    <n v="12158.3333"/>
    <x v="718"/>
    <x v="0"/>
    <m/>
  </r>
  <r>
    <d v="2023-07-23T01:18:07"/>
    <x v="1"/>
    <n v="11"/>
    <s v="GUTIERREZ LONDOO MELKIN HERNEY"/>
    <x v="4"/>
    <x v="0"/>
    <n v="170"/>
    <n v="24.285714285714299"/>
    <n v="153.489220563847"/>
    <s v="1 Descuento (Jefe de ruta) "/>
    <n v="73244.6103"/>
    <x v="0"/>
    <n v="12158.3333"/>
    <x v="718"/>
    <x v="0"/>
    <m/>
  </r>
  <r>
    <d v="2023-07-23T01:18:08"/>
    <x v="1"/>
    <n v="12"/>
    <s v="MORALES CASTAEDA JONNY EDISON"/>
    <x v="3"/>
    <x v="0"/>
    <n v="275"/>
    <n v="27.5"/>
    <n v="219.27031509121099"/>
    <m/>
    <n v="104635.1575"/>
    <x v="0"/>
    <n v="12158.3333"/>
    <x v="718"/>
    <x v="0"/>
    <m/>
  </r>
  <r>
    <d v="2023-07-23T01:18:08"/>
    <x v="1"/>
    <n v="13"/>
    <s v="TEJADA PEREZ JHON ALEXIS"/>
    <x v="0"/>
    <x v="0"/>
    <n v="170"/>
    <n v="18.8888888888889"/>
    <n v="197.34328358209001"/>
    <m/>
    <n v="94171.641799999998"/>
    <x v="0"/>
    <n v="12158.3333"/>
    <x v="718"/>
    <x v="0"/>
    <m/>
  </r>
  <r>
    <d v="2023-07-23T01:18:09"/>
    <x v="1"/>
    <n v="14"/>
    <s v="JIMENEZ JIMENEZ OMAR DAVID"/>
    <x v="3"/>
    <x v="0"/>
    <n v="276"/>
    <n v="27.6"/>
    <n v="219.27031509121099"/>
    <m/>
    <n v="104635.1575"/>
    <x v="1"/>
    <n v="12158.3333"/>
    <x v="718"/>
    <x v="0"/>
    <m/>
  </r>
  <r>
    <d v="2023-07-23T01:18:09"/>
    <x v="1"/>
    <n v="15"/>
    <s v="LONDOO LOPERA DUVAN ANDRES"/>
    <x v="6"/>
    <x v="0"/>
    <n v="169"/>
    <n v="21.125"/>
    <n v="175.41625207296801"/>
    <m/>
    <n v="83708.126000000004"/>
    <x v="1"/>
    <n v="12158.3333"/>
    <x v="718"/>
    <x v="0"/>
    <m/>
  </r>
  <r>
    <d v="2023-07-23T01:18:10"/>
    <x v="1"/>
    <n v="16"/>
    <s v="HURTADO MADRID JUAN ESTEBAN"/>
    <x v="2"/>
    <x v="0"/>
    <n v="149"/>
    <n v="22.923076923076898"/>
    <n v="142.52570480928699"/>
    <m/>
    <n v="68012.852400000003"/>
    <x v="0"/>
    <n v="12158.3333"/>
    <x v="718"/>
    <x v="0"/>
    <m/>
  </r>
  <r>
    <d v="2023-07-23T01:18:10"/>
    <x v="1"/>
    <n v="17"/>
    <s v="FRANCO BRAVO JHOAN FERNANDO"/>
    <x v="0"/>
    <x v="3"/>
    <n v="225"/>
    <n v="25"/>
    <n v="197.34328358209001"/>
    <m/>
    <n v="94171.641799999998"/>
    <x v="0"/>
    <n v="12158.3333"/>
    <x v="718"/>
    <x v="0"/>
    <m/>
  </r>
  <r>
    <d v="2023-07-23T01:18:10"/>
    <x v="1"/>
    <n v="18"/>
    <s v="RENDON VIANA HUMBERTO DE JESUS"/>
    <x v="0"/>
    <x v="3"/>
    <n v="190"/>
    <n v="21.1111111111111"/>
    <n v="197.34328358209001"/>
    <m/>
    <n v="94171.641799999998"/>
    <x v="0"/>
    <n v="12158.3333"/>
    <x v="718"/>
    <x v="0"/>
    <m/>
  </r>
  <r>
    <d v="2023-07-23T01:18:11"/>
    <x v="1"/>
    <n v="19"/>
    <s v="BERMUDEZ HERNAN"/>
    <x v="2"/>
    <x v="0"/>
    <n v="124"/>
    <n v="20.6666666666667"/>
    <n v="131.56218905472599"/>
    <m/>
    <n v="62781.094499999999"/>
    <x v="0"/>
    <n v="12158.3333"/>
    <x v="718"/>
    <x v="0"/>
    <m/>
  </r>
  <r>
    <d v="2023-07-23T01:18:11"/>
    <x v="1"/>
    <n v="20"/>
    <s v="LONDOO CADAVID DAVID SANTIAGO"/>
    <x v="3"/>
    <x v="3"/>
    <n v="172"/>
    <n v="17.2"/>
    <n v="219.27031509121099"/>
    <m/>
    <n v="104635.1575"/>
    <x v="0"/>
    <n v="12158.3333"/>
    <x v="718"/>
    <x v="0"/>
    <m/>
  </r>
  <r>
    <d v="2023-07-23T01:18:12"/>
    <x v="1"/>
    <n v="23"/>
    <s v="HINCAPIE GALLEGO YEISON ANDRES"/>
    <x v="1"/>
    <x v="0"/>
    <n v="226"/>
    <n v="20.545454545454501"/>
    <n v="241.197346600332"/>
    <m/>
    <n v="115098.67329999999"/>
    <x v="2"/>
    <n v="12158.3333"/>
    <x v="718"/>
    <x v="0"/>
    <m/>
  </r>
  <r>
    <d v="2023-07-23T01:18:12"/>
    <x v="1"/>
    <n v="24"/>
    <s v="HIGUITA ADRIAN ANTONIO"/>
    <x v="0"/>
    <x v="0"/>
    <n v="174"/>
    <n v="19.3333333333333"/>
    <n v="197.34328358209001"/>
    <m/>
    <n v="94171.641799999998"/>
    <x v="0"/>
    <n v="12158.3333"/>
    <x v="718"/>
    <x v="0"/>
    <m/>
  </r>
  <r>
    <d v="2023-07-23T01:18:13"/>
    <x v="1"/>
    <n v="25"/>
    <s v="MADRID HERNANDEZ JHONATAN SMITH"/>
    <x v="0"/>
    <x v="0"/>
    <n v="236"/>
    <n v="26.2222222222222"/>
    <n v="197.34328358209001"/>
    <s v="2 Descuentos (Conducts) "/>
    <n v="94171.641799999998"/>
    <x v="1"/>
    <n v="12158.3333"/>
    <x v="718"/>
    <x v="0"/>
    <m/>
  </r>
  <r>
    <d v="2023-07-23T01:18:13"/>
    <x v="1"/>
    <n v="26"/>
    <s v="CIRO MARIN RODRIGO ALBERTO"/>
    <x v="6"/>
    <x v="0"/>
    <n v="183"/>
    <n v="22.875"/>
    <n v="175.41625207296801"/>
    <s v="1 Descuento (Jefe de ruta) "/>
    <n v="83708.126000000004"/>
    <x v="0"/>
    <n v="12158.3333"/>
    <x v="718"/>
    <x v="0"/>
    <m/>
  </r>
  <r>
    <d v="2023-07-23T01:18:13"/>
    <x v="1"/>
    <n v="27"/>
    <s v="DURANGO DAVID JOSE"/>
    <x v="6"/>
    <x v="0"/>
    <n v="191"/>
    <n v="23.875"/>
    <n v="175.41625207296801"/>
    <m/>
    <n v="83708.126000000004"/>
    <x v="0"/>
    <n v="12158.3333"/>
    <x v="718"/>
    <x v="0"/>
    <m/>
  </r>
  <r>
    <d v="2023-07-23T01:18:14"/>
    <x v="1"/>
    <n v="28"/>
    <s v="RAMIREZ RENGIFO JORGE ANDRES"/>
    <x v="1"/>
    <x v="0"/>
    <n v="254"/>
    <n v="23.090909090909101"/>
    <n v="241.197346600332"/>
    <s v="1 Descuento (Conduct) "/>
    <n v="115098.67329999999"/>
    <x v="0"/>
    <n v="12158.3333"/>
    <x v="718"/>
    <x v="0"/>
    <m/>
  </r>
  <r>
    <d v="2023-07-23T01:18:14"/>
    <x v="1"/>
    <n v="30"/>
    <s v="LOPEZ ISRAEL"/>
    <x v="3"/>
    <x v="0"/>
    <n v="211"/>
    <n v="21.1"/>
    <n v="219.27031509121099"/>
    <m/>
    <n v="104635.1575"/>
    <x v="0"/>
    <n v="12158.3333"/>
    <x v="718"/>
    <x v="0"/>
    <m/>
  </r>
  <r>
    <d v="2023-07-23T01:18:15"/>
    <x v="9"/>
    <n v="32"/>
    <s v="JIMENEZ HERNANDEZ ESTEBAN CAMILO"/>
    <x v="5"/>
    <x v="0"/>
    <n v="16"/>
    <n v="16"/>
    <n v="21.9270315091211"/>
    <m/>
    <n v="10463.515799999999"/>
    <x v="0"/>
    <n v="12158.3333"/>
    <x v="718"/>
    <x v="0"/>
    <m/>
  </r>
  <r>
    <d v="2023-07-23T01:18:15"/>
    <x v="9"/>
    <n v="34"/>
    <s v="MONTOYA OSPINA GILBERTO ANTONIO"/>
    <x v="0"/>
    <x v="0"/>
    <n v="183"/>
    <n v="20.3333333333333"/>
    <n v="197.34328358209001"/>
    <m/>
    <n v="94171.641799999998"/>
    <x v="0"/>
    <n v="12158.3333"/>
    <x v="718"/>
    <x v="0"/>
    <m/>
  </r>
  <r>
    <d v="2023-07-23T01:18:15"/>
    <x v="9"/>
    <n v="35"/>
    <s v="PEREZ BERNARDO ANTONIO"/>
    <x v="6"/>
    <x v="0"/>
    <n v="140"/>
    <n v="17.5"/>
    <n v="175.41625207296801"/>
    <m/>
    <n v="83708.126000000004"/>
    <x v="1"/>
    <n v="12158.3333"/>
    <x v="718"/>
    <x v="0"/>
    <m/>
  </r>
  <r>
    <d v="2023-07-23T01:18:16"/>
    <x v="9"/>
    <n v="36"/>
    <s v="TABORDA ROJAS DIEGO ALEJANDRO"/>
    <x v="6"/>
    <x v="0"/>
    <n v="150"/>
    <n v="18.75"/>
    <n v="175.41625207296801"/>
    <s v="LUIS MARTINEZ Realiz 4 viajes donde moviliz 100 Usuarios "/>
    <n v="83708.126000000004"/>
    <x v="0"/>
    <n v="12158.3333"/>
    <x v="718"/>
    <x v="0"/>
    <m/>
  </r>
  <r>
    <d v="2023-07-23T01:18:16"/>
    <x v="9"/>
    <n v="37"/>
    <s v="MORA JORGE"/>
    <x v="3"/>
    <x v="0"/>
    <n v="221"/>
    <n v="22.1"/>
    <n v="219.27031509121099"/>
    <m/>
    <n v="104635.1575"/>
    <x v="1"/>
    <n v="12158.3333"/>
    <x v="718"/>
    <x v="0"/>
    <m/>
  </r>
  <r>
    <d v="2023-07-23T01:18:17"/>
    <x v="9"/>
    <n v="38"/>
    <s v="BELTRAN JUAN SIMON"/>
    <x v="6"/>
    <x v="0"/>
    <n v="177"/>
    <n v="22.125"/>
    <n v="175.41625207296801"/>
    <s v="3 Descuentos (Conducts y Usuario desubicado) "/>
    <n v="83708.126000000004"/>
    <x v="0"/>
    <n v="12158.3333"/>
    <x v="718"/>
    <x v="0"/>
    <m/>
  </r>
  <r>
    <d v="2023-07-23T01:18:17"/>
    <x v="9"/>
    <n v="39"/>
    <s v="TABORDA LEIDY"/>
    <x v="4"/>
    <x v="0"/>
    <n v="137"/>
    <n v="19.571428571428601"/>
    <n v="153.489220563847"/>
    <s v="1 Descuento (Propietario) "/>
    <n v="73244.6103"/>
    <x v="0"/>
    <n v="12158.3333"/>
    <x v="718"/>
    <x v="0"/>
    <m/>
  </r>
  <r>
    <d v="2023-07-23T01:18:17"/>
    <x v="9"/>
    <n v="40"/>
    <s v="OCAMPO OCAMPO ANTONIO JOSE"/>
    <x v="0"/>
    <x v="0"/>
    <n v="203"/>
    <n v="22.5555555555556"/>
    <n v="197.34328358209001"/>
    <s v="2 Descuentos (Conduct y despachador fernando) "/>
    <n v="94171.641799999998"/>
    <x v="0"/>
    <n v="12158.3333"/>
    <x v="718"/>
    <x v="0"/>
    <m/>
  </r>
  <r>
    <d v="2023-07-23T01:18:18"/>
    <x v="9"/>
    <n v="41"/>
    <s v="GARCIA DAVID WILSON ALBERTO"/>
    <x v="0"/>
    <x v="0"/>
    <n v="208"/>
    <n v="23.1111111111111"/>
    <n v="197.34328358209001"/>
    <m/>
    <n v="94171.641799999998"/>
    <x v="1"/>
    <n v="12158.3333"/>
    <x v="718"/>
    <x v="0"/>
    <m/>
  </r>
  <r>
    <d v="2023-07-24T01:13:50"/>
    <x v="12"/>
    <n v="1"/>
    <s v="ALFONSO OZUNA JORGE"/>
    <x v="3"/>
    <x v="0"/>
    <n v="147"/>
    <n v="14.7"/>
    <n v="174.166666666667"/>
    <m/>
    <n v="82083.333299999998"/>
    <x v="0"/>
    <n v="11100"/>
    <x v="719"/>
    <x v="0"/>
    <m/>
  </r>
  <r>
    <d v="2023-07-24T01:13:50"/>
    <x v="12"/>
    <n v="2"/>
    <s v="GRAJALES JORGE HERNAN"/>
    <x v="0"/>
    <x v="0"/>
    <n v="143"/>
    <n v="15.8888888888889"/>
    <n v="156.75"/>
    <m/>
    <n v="73875"/>
    <x v="1"/>
    <n v="11100"/>
    <x v="719"/>
    <x v="0"/>
    <m/>
  </r>
  <r>
    <d v="2023-07-24T01:13:51"/>
    <x v="12"/>
    <n v="3"/>
    <s v="CANO JIMENEZ ESNEIDER"/>
    <x v="0"/>
    <x v="0"/>
    <n v="153"/>
    <n v="17"/>
    <n v="156.75"/>
    <m/>
    <n v="73875"/>
    <x v="0"/>
    <n v="11100"/>
    <x v="719"/>
    <x v="0"/>
    <m/>
  </r>
  <r>
    <d v="2023-07-24T01:13:51"/>
    <x v="12"/>
    <n v="4"/>
    <s v="GONZALEZ PEREZ RAFAEL JOSE"/>
    <x v="0"/>
    <x v="0"/>
    <n v="168"/>
    <n v="18.6666666666667"/>
    <n v="156.75"/>
    <m/>
    <n v="73875"/>
    <x v="0"/>
    <n v="11100"/>
    <x v="719"/>
    <x v="0"/>
    <m/>
  </r>
  <r>
    <d v="2023-07-24T01:13:51"/>
    <x v="12"/>
    <n v="5"/>
    <s v="BERRIO POSADA ANGELA"/>
    <x v="0"/>
    <x v="0"/>
    <n v="125"/>
    <n v="13.8888888888889"/>
    <n v="156.75"/>
    <s v="2 Descuentos (Usuario desubicado y Usuario con movilidad reducida) "/>
    <n v="73875"/>
    <x v="1"/>
    <n v="11100"/>
    <x v="719"/>
    <x v="0"/>
    <m/>
  </r>
  <r>
    <d v="2023-07-24T01:13:51"/>
    <x v="12"/>
    <n v="6"/>
    <s v="CASTAEDA CARLOS ALFREDO"/>
    <x v="3"/>
    <x v="0"/>
    <n v="195"/>
    <n v="19.5"/>
    <n v="174.166666666667"/>
    <m/>
    <n v="82083.333299999998"/>
    <x v="0"/>
    <n v="11100"/>
    <x v="719"/>
    <x v="0"/>
    <m/>
  </r>
  <r>
    <d v="2023-07-24T01:13:52"/>
    <x v="12"/>
    <n v="9"/>
    <s v="LOPEZ CASTRILLON ANDRES FELIPE"/>
    <x v="6"/>
    <x v="0"/>
    <n v="174"/>
    <n v="21.75"/>
    <n v="139.333333333333"/>
    <s v="2 Descuentos (Conducts) "/>
    <n v="65666.666700000002"/>
    <x v="0"/>
    <n v="11100"/>
    <x v="719"/>
    <x v="0"/>
    <m/>
  </r>
  <r>
    <d v="2023-07-24T01:13:52"/>
    <x v="12"/>
    <n v="10"/>
    <s v="PATIO MARIVEL"/>
    <x v="6"/>
    <x v="0"/>
    <n v="136"/>
    <n v="17"/>
    <n v="139.333333333333"/>
    <m/>
    <n v="65666.666700000002"/>
    <x v="0"/>
    <n v="11100"/>
    <x v="719"/>
    <x v="0"/>
    <m/>
  </r>
  <r>
    <d v="2023-07-24T01:13:52"/>
    <x v="12"/>
    <n v="11"/>
    <s v="GUTIERREZ LONDOO MELKIN HERNEY"/>
    <x v="6"/>
    <x v="3"/>
    <n v="125"/>
    <n v="15.625"/>
    <n v="139.333333333333"/>
    <m/>
    <n v="65666.666700000002"/>
    <x v="0"/>
    <n v="11100"/>
    <x v="719"/>
    <x v="0"/>
    <m/>
  </r>
  <r>
    <d v="2023-07-24T01:13:53"/>
    <x v="12"/>
    <n v="12"/>
    <s v="MORALES CASTAEDA JONNY EDISON"/>
    <x v="11"/>
    <x v="0"/>
    <n v="25"/>
    <n v="12.5"/>
    <n v="34.8333333333333"/>
    <m/>
    <n v="16416.666700000002"/>
    <x v="0"/>
    <n v="11100"/>
    <x v="719"/>
    <x v="0"/>
    <m/>
  </r>
  <r>
    <d v="2023-07-24T01:13:53"/>
    <x v="12"/>
    <n v="13"/>
    <s v="TEJADA PEREZ JHON ALEXIS"/>
    <x v="0"/>
    <x v="0"/>
    <n v="170"/>
    <n v="18.8888888888889"/>
    <n v="156.75"/>
    <m/>
    <n v="73875"/>
    <x v="0"/>
    <n v="11100"/>
    <x v="719"/>
    <x v="0"/>
    <m/>
  </r>
  <r>
    <d v="2023-07-24T01:13:53"/>
    <x v="12"/>
    <n v="14"/>
    <s v="JIMENEZ JIMENEZ OMAR DAVID"/>
    <x v="6"/>
    <x v="0"/>
    <n v="128"/>
    <n v="16"/>
    <n v="139.333333333333"/>
    <m/>
    <n v="65666.666700000002"/>
    <x v="1"/>
    <n v="11100"/>
    <x v="719"/>
    <x v="0"/>
    <m/>
  </r>
  <r>
    <d v="2023-07-24T01:13:53"/>
    <x v="12"/>
    <n v="15"/>
    <s v="LONDOO LOPERA DUVAN ANDRES"/>
    <x v="0"/>
    <x v="0"/>
    <n v="167"/>
    <n v="18.5555555555556"/>
    <n v="156.75"/>
    <m/>
    <n v="73875"/>
    <x v="1"/>
    <n v="11100"/>
    <x v="719"/>
    <x v="0"/>
    <m/>
  </r>
  <r>
    <d v="2023-07-24T01:13:54"/>
    <x v="12"/>
    <n v="16"/>
    <s v="HURTADO MADRID JUAN ESTEBAN"/>
    <x v="2"/>
    <x v="0"/>
    <n v="115"/>
    <n v="19.1666666666667"/>
    <n v="104.5"/>
    <m/>
    <n v="49250"/>
    <x v="0"/>
    <n v="11100"/>
    <x v="719"/>
    <x v="0"/>
    <m/>
  </r>
  <r>
    <d v="2023-07-24T01:13:54"/>
    <x v="12"/>
    <n v="17"/>
    <s v="ESPINOZA CHAVARRIA GUILLERMO LEON"/>
    <x v="0"/>
    <x v="0"/>
    <n v="176"/>
    <n v="19.5555555555556"/>
    <n v="156.75"/>
    <m/>
    <n v="73875"/>
    <x v="0"/>
    <n v="11100"/>
    <x v="719"/>
    <x v="0"/>
    <m/>
  </r>
  <r>
    <d v="2023-07-24T01:13:54"/>
    <x v="12"/>
    <n v="18"/>
    <s v="RENDON VIANA HUMBERTO DE JESUS"/>
    <x v="6"/>
    <x v="0"/>
    <n v="150"/>
    <n v="18.75"/>
    <n v="139.333333333333"/>
    <m/>
    <n v="65666.666700000002"/>
    <x v="0"/>
    <n v="11100"/>
    <x v="719"/>
    <x v="0"/>
    <m/>
  </r>
  <r>
    <d v="2023-07-24T01:13:54"/>
    <x v="12"/>
    <n v="19"/>
    <s v="BERMUDEZ HERNAN"/>
    <x v="6"/>
    <x v="0"/>
    <n v="130"/>
    <n v="16.25"/>
    <n v="139.333333333333"/>
    <m/>
    <n v="65666.666700000002"/>
    <x v="0"/>
    <n v="11100"/>
    <x v="719"/>
    <x v="0"/>
    <m/>
  </r>
  <r>
    <d v="2023-07-24T01:13:55"/>
    <x v="12"/>
    <n v="20"/>
    <s v="LONDOO CADAVID DAVID SANTIAGO"/>
    <x v="4"/>
    <x v="3"/>
    <n v="119"/>
    <n v="17"/>
    <n v="121.916666666667"/>
    <m/>
    <n v="57458.333299999998"/>
    <x v="0"/>
    <n v="11100"/>
    <x v="719"/>
    <x v="0"/>
    <m/>
  </r>
  <r>
    <d v="2023-07-24T01:13:55"/>
    <x v="12"/>
    <n v="21"/>
    <s v="MONSALVE OCAMPO EDISON GUSTAVO"/>
    <x v="3"/>
    <x v="0"/>
    <n v="180"/>
    <n v="18"/>
    <n v="174.166666666667"/>
    <m/>
    <n v="82083.333299999998"/>
    <x v="0"/>
    <n v="11100"/>
    <x v="719"/>
    <x v="0"/>
    <m/>
  </r>
  <r>
    <d v="2023-07-24T01:13:55"/>
    <x v="12"/>
    <n v="24"/>
    <s v="HIGUITA ADRIAN ANTONIO"/>
    <x v="0"/>
    <x v="3"/>
    <n v="179"/>
    <n v="19.8888888888889"/>
    <n v="156.75"/>
    <m/>
    <n v="73875"/>
    <x v="0"/>
    <n v="11100"/>
    <x v="719"/>
    <x v="0"/>
    <m/>
  </r>
  <r>
    <d v="2023-07-24T01:13:55"/>
    <x v="12"/>
    <n v="27"/>
    <s v="MADRID HERNANDEZ JHONATAN SMITH"/>
    <x v="2"/>
    <x v="0"/>
    <n v="79"/>
    <n v="13.1666666666667"/>
    <n v="104.5"/>
    <s v="1 Descuento (Conduct)"/>
    <n v="49250"/>
    <x v="0"/>
    <n v="11100"/>
    <x v="719"/>
    <x v="0"/>
    <m/>
  </r>
  <r>
    <d v="2023-07-24T01:13:56"/>
    <x v="12"/>
    <n v="36"/>
    <s v="VACA FIERRO ROBINSON"/>
    <x v="3"/>
    <x v="0"/>
    <n v="199"/>
    <n v="19.899999999999999"/>
    <n v="174.166666666667"/>
    <s v="JUAN ESTEBAN HURTADO Realiz 3 viajes donde moviliz 67 Usuarios, 4 Descuentos (Despachadora Angela, Transbordo y Usuario desubicado)  "/>
    <n v="82083.333299999998"/>
    <x v="0"/>
    <n v="11100"/>
    <x v="719"/>
    <x v="0"/>
    <m/>
  </r>
  <r>
    <d v="2023-07-24T01:13:56"/>
    <x v="12"/>
    <n v="37"/>
    <s v="PIEDRAHITA MADRID SANTIAGO"/>
    <x v="6"/>
    <x v="0"/>
    <n v="104"/>
    <n v="13"/>
    <n v="139.333333333333"/>
    <s v="2 Descuentos (Usuarios desubicados) "/>
    <n v="65666.666700000002"/>
    <x v="1"/>
    <n v="11100"/>
    <x v="719"/>
    <x v="0"/>
    <m/>
  </r>
  <r>
    <d v="2023-07-24T01:13:56"/>
    <x v="12"/>
    <n v="39"/>
    <s v="TABORDA LEIDY"/>
    <x v="4"/>
    <x v="0"/>
    <n v="134"/>
    <n v="19.1428571428571"/>
    <n v="121.916666666667"/>
    <m/>
    <n v="57458.333299999998"/>
    <x v="0"/>
    <n v="11100"/>
    <x v="719"/>
    <x v="0"/>
    <m/>
  </r>
  <r>
    <d v="2023-07-24T01:13:56"/>
    <x v="12"/>
    <n v="40"/>
    <s v="ECHAVARRIA JOSE"/>
    <x v="6"/>
    <x v="0"/>
    <n v="132"/>
    <n v="16.5"/>
    <n v="139.333333333333"/>
    <m/>
    <n v="65666.666700000002"/>
    <x v="0"/>
    <n v="11100"/>
    <x v="719"/>
    <x v="0"/>
    <m/>
  </r>
  <r>
    <d v="2023-07-25T01:32:01"/>
    <x v="1"/>
    <n v="1"/>
    <s v="ALFONSO OZUNA JORGE"/>
    <x v="6"/>
    <x v="0"/>
    <n v="162"/>
    <n v="20.25"/>
    <n v="183.232198142415"/>
    <m/>
    <n v="87616.099100000007"/>
    <x v="0"/>
    <n v="14327.7778"/>
    <x v="720"/>
    <x v="0"/>
    <m/>
  </r>
  <r>
    <d v="2023-07-25T01:32:01"/>
    <x v="1"/>
    <n v="2"/>
    <s v="GRAJALES JORGE HERNAN"/>
    <x v="3"/>
    <x v="0"/>
    <n v="202"/>
    <n v="20.2"/>
    <n v="229.040247678019"/>
    <s v="3 Descuentos (Jefe de ruta) "/>
    <n v="109520.1238"/>
    <x v="1"/>
    <n v="14327.7778"/>
    <x v="720"/>
    <x v="0"/>
    <m/>
  </r>
  <r>
    <d v="2023-07-25T01:32:02"/>
    <x v="1"/>
    <n v="3"/>
    <s v="CANO JIMENEZ ESNEIDER"/>
    <x v="0"/>
    <x v="0"/>
    <n v="192"/>
    <n v="21.3333333333333"/>
    <n v="206.13622291021699"/>
    <m/>
    <n v="98568.111499999999"/>
    <x v="0"/>
    <n v="14327.7778"/>
    <x v="720"/>
    <x v="0"/>
    <m/>
  </r>
  <r>
    <d v="2023-07-25T01:32:03"/>
    <x v="1"/>
    <n v="4"/>
    <s v="GONZALEZ PEREZ RAFAEL JOSE"/>
    <x v="1"/>
    <x v="0"/>
    <n v="195"/>
    <n v="17.727272727272702"/>
    <n v="251.94427244581999"/>
    <m/>
    <n v="120472.13619999999"/>
    <x v="0"/>
    <n v="14327.7778"/>
    <x v="720"/>
    <x v="0"/>
    <m/>
  </r>
  <r>
    <d v="2023-07-25T01:32:03"/>
    <x v="1"/>
    <n v="5"/>
    <s v="TABORDA ROJAS DIEGO ALEJANDRO"/>
    <x v="8"/>
    <x v="0"/>
    <n v="159"/>
    <n v="31.8"/>
    <n v="114.520123839009"/>
    <m/>
    <n v="54760.061900000001"/>
    <x v="1"/>
    <n v="14327.7778"/>
    <x v="720"/>
    <x v="0"/>
    <m/>
  </r>
  <r>
    <d v="2023-07-25T01:32:04"/>
    <x v="1"/>
    <n v="6"/>
    <s v="CASTAEDA CARLOS ALFREDO"/>
    <x v="0"/>
    <x v="0"/>
    <n v="245"/>
    <n v="27.2222222222222"/>
    <n v="206.13622291021699"/>
    <m/>
    <n v="98568.111499999999"/>
    <x v="0"/>
    <n v="14327.7778"/>
    <x v="720"/>
    <x v="0"/>
    <m/>
  </r>
  <r>
    <d v="2023-07-25T01:32:05"/>
    <x v="1"/>
    <n v="8"/>
    <s v="LONDOO LOPERA DUVAN ANDRES"/>
    <x v="3"/>
    <x v="0"/>
    <n v="238"/>
    <n v="23.8"/>
    <n v="229.040247678019"/>
    <m/>
    <n v="109520.1238"/>
    <x v="1"/>
    <n v="14327.7778"/>
    <x v="720"/>
    <x v="0"/>
    <m/>
  </r>
  <r>
    <d v="2023-07-25T01:32:05"/>
    <x v="1"/>
    <n v="9"/>
    <s v="LOPEZ CASTRILLON ANDRES FELIPE"/>
    <x v="3"/>
    <x v="0"/>
    <n v="240"/>
    <n v="24"/>
    <n v="229.040247678019"/>
    <m/>
    <n v="109520.1238"/>
    <x v="0"/>
    <n v="14327.7778"/>
    <x v="720"/>
    <x v="0"/>
    <m/>
  </r>
  <r>
    <d v="2023-07-25T01:32:06"/>
    <x v="1"/>
    <n v="10"/>
    <s v="PATIO MARIVEL"/>
    <x v="3"/>
    <x v="0"/>
    <n v="225"/>
    <n v="22.5"/>
    <n v="229.040247678019"/>
    <m/>
    <n v="109520.1238"/>
    <x v="0"/>
    <n v="14327.7778"/>
    <x v="720"/>
    <x v="0"/>
    <m/>
  </r>
  <r>
    <d v="2023-07-25T01:32:06"/>
    <x v="9"/>
    <n v="11"/>
    <s v="ECHAVARRIA JOSE"/>
    <x v="3"/>
    <x v="0"/>
    <n v="240"/>
    <n v="24"/>
    <n v="229.040247678019"/>
    <s v="2 Descuentos (Despachadora angela y conduct), 2 Descuentos (Secretaria de movilidad) "/>
    <n v="109520.1238"/>
    <x v="0"/>
    <n v="14327.7778"/>
    <x v="720"/>
    <x v="0"/>
    <m/>
  </r>
  <r>
    <d v="2023-07-25T01:32:07"/>
    <x v="9"/>
    <n v="12"/>
    <s v="MORALES CASTAEDA JONNY EDISON"/>
    <x v="2"/>
    <x v="0"/>
    <n v="122"/>
    <n v="22.181818181818201"/>
    <n v="125.97213622291"/>
    <m/>
    <n v="60236.068099999997"/>
    <x v="0"/>
    <n v="14327.7778"/>
    <x v="720"/>
    <x v="0"/>
    <m/>
  </r>
  <r>
    <d v="2023-07-25T01:32:07"/>
    <x v="9"/>
    <n v="13"/>
    <s v="TEJADA PEREZ JHON ALEXIS"/>
    <x v="8"/>
    <x v="1"/>
    <n v="109"/>
    <n v="21.8"/>
    <n v="114.520123839009"/>
    <m/>
    <n v="54760.061900000001"/>
    <x v="0"/>
    <n v="14327.7778"/>
    <x v="720"/>
    <x v="0"/>
    <m/>
  </r>
  <r>
    <d v="2023-07-25T01:32:08"/>
    <x v="9"/>
    <n v="14"/>
    <s v="JIMENEZ JIMENEZ OMAR DAVID"/>
    <x v="1"/>
    <x v="0"/>
    <n v="281"/>
    <n v="25.545454545454501"/>
    <n v="251.94427244581999"/>
    <s v="HECTOR SALAZAR Realiz 5 viajes donde moviliz 161 Usuarios "/>
    <n v="120472.13619999999"/>
    <x v="1"/>
    <n v="14327.7778"/>
    <x v="720"/>
    <x v="0"/>
    <m/>
  </r>
  <r>
    <d v="2023-07-25T01:32:08"/>
    <x v="9"/>
    <n v="15"/>
    <s v="LOPERA AGUDELO LUIS FRANCISCO"/>
    <x v="0"/>
    <x v="0"/>
    <n v="240"/>
    <n v="26.6666666666667"/>
    <n v="206.13622291021699"/>
    <s v="2 Descuentos (Secretaria de movilidad), 1 Descuento (Despachador fernando)  "/>
    <n v="98568.111499999999"/>
    <x v="1"/>
    <n v="14327.7778"/>
    <x v="720"/>
    <x v="0"/>
    <m/>
  </r>
  <r>
    <d v="2023-07-25T01:32:09"/>
    <x v="9"/>
    <n v="16"/>
    <s v="HURTADO MADRID JUAN ESTEBAN"/>
    <x v="2"/>
    <x v="0"/>
    <n v="156"/>
    <n v="26"/>
    <n v="137.424148606811"/>
    <s v="2 Descuentos (Secretaria de movilidad) "/>
    <n v="65712.074299999993"/>
    <x v="0"/>
    <n v="14327.7778"/>
    <x v="720"/>
    <x v="0"/>
    <m/>
  </r>
  <r>
    <d v="2023-07-25T01:32:09"/>
    <x v="9"/>
    <n v="17"/>
    <s v="FRANCO BRAVO JHOAN FERNANDO"/>
    <x v="6"/>
    <x v="0"/>
    <n v="158"/>
    <n v="19.75"/>
    <n v="183.232198142415"/>
    <m/>
    <n v="87616.099100000007"/>
    <x v="0"/>
    <n v="14327.7778"/>
    <x v="720"/>
    <x v="0"/>
    <m/>
  </r>
  <r>
    <d v="2023-07-25T01:32:10"/>
    <x v="9"/>
    <n v="18"/>
    <s v="RENDON VIANA HUMBERTO DE JESUS"/>
    <x v="3"/>
    <x v="0"/>
    <n v="220"/>
    <n v="22"/>
    <n v="229.040247678019"/>
    <s v="2 Descuentos (Secretaria de movilidad) "/>
    <n v="109520.1238"/>
    <x v="0"/>
    <n v="14327.7778"/>
    <x v="720"/>
    <x v="0"/>
    <m/>
  </r>
  <r>
    <d v="2023-07-25T01:32:10"/>
    <x v="9"/>
    <n v="20"/>
    <s v="LONDOO CADAVID DAVID SANTIAGO"/>
    <x v="2"/>
    <x v="0"/>
    <n v="120"/>
    <n v="21.818181818181799"/>
    <n v="125.97213622291"/>
    <s v="2 Descuentos (Secretaria de movilidad) "/>
    <n v="60236.068099999997"/>
    <x v="0"/>
    <n v="14327.7778"/>
    <x v="720"/>
    <x v="0"/>
    <m/>
  </r>
  <r>
    <d v="2023-07-25T01:32:11"/>
    <x v="9"/>
    <n v="21"/>
    <s v="MONSALVE OCAMPO EDISON GUSTAVO"/>
    <x v="10"/>
    <x v="0"/>
    <n v="81"/>
    <n v="20.25"/>
    <n v="91.616099071207401"/>
    <m/>
    <n v="43808.049500000001"/>
    <x v="0"/>
    <n v="14327.7778"/>
    <x v="720"/>
    <x v="0"/>
    <m/>
  </r>
  <r>
    <d v="2023-07-25T01:32:11"/>
    <x v="9"/>
    <n v="22"/>
    <s v="QUIRAMA CASTAEDA JHON JADER"/>
    <x v="9"/>
    <x v="0"/>
    <n v="344"/>
    <n v="28.6666666666667"/>
    <n v="274.848297213622"/>
    <m/>
    <n v="131424.14859999999"/>
    <x v="1"/>
    <n v="14327.7778"/>
    <x v="720"/>
    <x v="0"/>
    <m/>
  </r>
  <r>
    <d v="2023-07-25T01:32:11"/>
    <x v="9"/>
    <n v="24"/>
    <s v="HIGUITA ADRIAN ANTONIO"/>
    <x v="3"/>
    <x v="0"/>
    <n v="223"/>
    <n v="22.3"/>
    <n v="229.040247678019"/>
    <s v="2 Descuentos (Secretaria de movilidad) "/>
    <n v="109520.1238"/>
    <x v="0"/>
    <n v="14327.7778"/>
    <x v="720"/>
    <x v="0"/>
    <m/>
  </r>
  <r>
    <d v="2023-07-25T01:32:11"/>
    <x v="9"/>
    <n v="25"/>
    <s v="JIMENEZ HURTADO CARLOS ESTIVEN"/>
    <x v="1"/>
    <x v="0"/>
    <n v="241"/>
    <n v="21.909090909090899"/>
    <n v="251.94427244581999"/>
    <s v="2 Descuentos (Secretaria de movilidad) "/>
    <n v="120472.13619999999"/>
    <x v="1"/>
    <n v="14327.7778"/>
    <x v="720"/>
    <x v="0"/>
    <m/>
  </r>
  <r>
    <d v="2023-07-25T01:32:12"/>
    <x v="9"/>
    <n v="26"/>
    <s v="CIRO MARIN RODRIGO ALBERTO"/>
    <x v="1"/>
    <x v="0"/>
    <n v="237"/>
    <n v="21.545454545454501"/>
    <n v="251.94427244581999"/>
    <s v="2 Descuentos (Secretaria de movilidad) "/>
    <n v="120472.13619999999"/>
    <x v="0"/>
    <n v="14327.7778"/>
    <x v="720"/>
    <x v="0"/>
    <m/>
  </r>
  <r>
    <d v="2023-07-25T01:32:12"/>
    <x v="9"/>
    <n v="27"/>
    <s v="MADRID HERNANDEZ JHONATAN SMITH"/>
    <x v="1"/>
    <x v="0"/>
    <n v="215"/>
    <n v="19.545454545454501"/>
    <n v="251.94427244581999"/>
    <s v="1 Descuento (Jefe de ruta), 2 Descuentos (Secretaria de movilidad)  "/>
    <n v="120472.13619999999"/>
    <x v="0"/>
    <n v="14327.7778"/>
    <x v="720"/>
    <x v="0"/>
    <m/>
  </r>
  <r>
    <d v="2023-07-25T01:32:12"/>
    <x v="9"/>
    <n v="29"/>
    <s v="VERENZUELA MARTINEZ ALEXANDER"/>
    <x v="1"/>
    <x v="0"/>
    <n v="272"/>
    <n v="24.727272727272702"/>
    <n v="251.94427244581999"/>
    <s v="2 Descuentos (Secretaria de movilidad), 1 Descuento (Conduct)  "/>
    <n v="120472.13619999999"/>
    <x v="0"/>
    <n v="14327.7778"/>
    <x v="720"/>
    <x v="0"/>
    <m/>
  </r>
  <r>
    <d v="2023-07-25T01:32:13"/>
    <x v="9"/>
    <n v="30"/>
    <s v="LOPEZ ISRAEL"/>
    <x v="1"/>
    <x v="0"/>
    <n v="259"/>
    <n v="23.545454545454501"/>
    <n v="251.94427244581999"/>
    <m/>
    <n v="120472.13619999999"/>
    <x v="0"/>
    <n v="14327.7778"/>
    <x v="720"/>
    <x v="0"/>
    <m/>
  </r>
  <r>
    <d v="2023-07-25T01:32:13"/>
    <x v="1"/>
    <n v="32"/>
    <s v="JIMENEZ HERNANDEZ ESTEBAN CAMILO"/>
    <x v="5"/>
    <x v="0"/>
    <n v="29"/>
    <n v="29"/>
    <n v="22.9040247678019"/>
    <m/>
    <n v="10952.0124"/>
    <x v="0"/>
    <n v="14327.7778"/>
    <x v="720"/>
    <x v="0"/>
    <m/>
  </r>
  <r>
    <d v="2023-07-25T01:32:14"/>
    <x v="1"/>
    <n v="33"/>
    <s v="USUGA LONDOO CAMILO ANDRES"/>
    <x v="1"/>
    <x v="0"/>
    <n v="237"/>
    <n v="21.545454545454501"/>
    <n v="251.94427244581999"/>
    <m/>
    <n v="120472.13619999999"/>
    <x v="0"/>
    <n v="14327.7778"/>
    <x v="720"/>
    <x v="0"/>
    <m/>
  </r>
  <r>
    <d v="2023-07-25T01:32:14"/>
    <x v="1"/>
    <n v="34"/>
    <s v="MONTOYA OSPINA GILBERTO ANTONIO"/>
    <x v="9"/>
    <x v="0"/>
    <n v="287"/>
    <n v="23.9166666666667"/>
    <n v="274.848297213622"/>
    <m/>
    <n v="131424.14859999999"/>
    <x v="0"/>
    <n v="14327.7778"/>
    <x v="720"/>
    <x v="0"/>
    <m/>
  </r>
  <r>
    <d v="2023-07-25T01:32:14"/>
    <x v="1"/>
    <n v="36"/>
    <s v="MARTINEZ CHAVERRA LUIS NORBERTO"/>
    <x v="1"/>
    <x v="0"/>
    <n v="224"/>
    <n v="20.363636363636399"/>
    <n v="251.94427244581999"/>
    <m/>
    <n v="120472.13619999999"/>
    <x v="0"/>
    <n v="14327.7778"/>
    <x v="720"/>
    <x v="0"/>
    <m/>
  </r>
  <r>
    <d v="2023-07-25T01:32:15"/>
    <x v="1"/>
    <n v="37"/>
    <s v="MORA JORGE"/>
    <x v="12"/>
    <x v="0"/>
    <n v="284"/>
    <n v="21.846153846153801"/>
    <n v="297.75232198142402"/>
    <m/>
    <n v="142376.16099999999"/>
    <x v="1"/>
    <n v="14327.7778"/>
    <x v="720"/>
    <x v="0"/>
    <m/>
  </r>
  <r>
    <d v="2023-07-25T01:32:15"/>
    <x v="1"/>
    <n v="38"/>
    <s v="BELTRAN JUAN SIMON"/>
    <x v="1"/>
    <x v="0"/>
    <n v="252"/>
    <n v="22.909090909090899"/>
    <n v="251.94427244581999"/>
    <s v="3 Descuentos (Usuario con movilidad reducida) "/>
    <n v="120472.13619999999"/>
    <x v="0"/>
    <n v="14327.7778"/>
    <x v="720"/>
    <x v="0"/>
    <m/>
  </r>
  <r>
    <d v="2023-07-25T01:32:16"/>
    <x v="1"/>
    <n v="39"/>
    <s v="TABORDA LEIDY"/>
    <x v="1"/>
    <x v="0"/>
    <n v="234"/>
    <n v="21.272727272727298"/>
    <n v="251.94427244581999"/>
    <m/>
    <n v="120472.13619999999"/>
    <x v="0"/>
    <n v="14327.7778"/>
    <x v="720"/>
    <x v="0"/>
    <m/>
  </r>
  <r>
    <d v="2023-07-25T01:32:16"/>
    <x v="1"/>
    <n v="40"/>
    <s v="OCAMPO OCAMPO ANTONIO JOSE"/>
    <x v="6"/>
    <x v="0"/>
    <n v="224"/>
    <n v="28"/>
    <n v="183.232198142415"/>
    <m/>
    <n v="87616.099100000007"/>
    <x v="0"/>
    <n v="14327.7778"/>
    <x v="720"/>
    <x v="0"/>
    <m/>
  </r>
  <r>
    <d v="2023-07-25T01:32:17"/>
    <x v="1"/>
    <n v="41"/>
    <s v="GARCIA DAVID WILSON ALBERTO"/>
    <x v="9"/>
    <x v="0"/>
    <n v="251"/>
    <n v="20.9166666666667"/>
    <n v="274.848297213622"/>
    <s v="2 Descuentos (Secretaria de movilidad), 1 Descuento (Despachador fernando)  "/>
    <n v="131424.14859999999"/>
    <x v="1"/>
    <n v="14327.7778"/>
    <x v="720"/>
    <x v="0"/>
    <m/>
  </r>
  <r>
    <d v="2023-07-26T01:35:24"/>
    <x v="9"/>
    <n v="1"/>
    <s v="ALFONSO OZUNA JORGE"/>
    <x v="4"/>
    <x v="0"/>
    <n v="122"/>
    <n v="17.428571428571399"/>
    <n v="162.933333333333"/>
    <m/>
    <n v="77966.666700000002"/>
    <x v="0"/>
    <n v="13782.3529"/>
    <x v="721"/>
    <x v="0"/>
    <m/>
  </r>
  <r>
    <d v="2023-07-26T01:35:24"/>
    <x v="9"/>
    <n v="2"/>
    <s v="GRAJALES JORGE HERNAN"/>
    <x v="4"/>
    <x v="0"/>
    <n v="161"/>
    <n v="23"/>
    <n v="162.933333333333"/>
    <m/>
    <n v="77966.666700000002"/>
    <x v="1"/>
    <n v="13782.3529"/>
    <x v="721"/>
    <x v="0"/>
    <m/>
  </r>
  <r>
    <d v="2023-07-26T01:35:24"/>
    <x v="9"/>
    <n v="3"/>
    <s v="CANO JIMENEZ ESNEIDER"/>
    <x v="0"/>
    <x v="0"/>
    <n v="239"/>
    <n v="26.5555555555556"/>
    <n v="209.48571428571401"/>
    <s v="1 Descuento (Conduct) "/>
    <n v="100242.85709999999"/>
    <x v="0"/>
    <n v="13782.3529"/>
    <x v="721"/>
    <x v="0"/>
    <m/>
  </r>
  <r>
    <d v="2023-07-26T01:35:25"/>
    <x v="9"/>
    <n v="5"/>
    <s v="BERRIO POSADA ANGELA"/>
    <x v="3"/>
    <x v="0"/>
    <n v="229"/>
    <n v="22.9"/>
    <n v="232.76190476190499"/>
    <m/>
    <n v="111380.95239999999"/>
    <x v="1"/>
    <n v="13782.3529"/>
    <x v="721"/>
    <x v="0"/>
    <m/>
  </r>
  <r>
    <d v="2023-07-26T01:35:25"/>
    <x v="9"/>
    <n v="6"/>
    <s v="CASTAEDA CARLOS ALFREDO"/>
    <x v="3"/>
    <x v="0"/>
    <n v="328"/>
    <n v="32.799999999999997"/>
    <n v="232.76190476190499"/>
    <m/>
    <n v="111380.95239999999"/>
    <x v="0"/>
    <n v="13782.3529"/>
    <x v="721"/>
    <x v="0"/>
    <m/>
  </r>
  <r>
    <d v="2023-07-26T01:35:25"/>
    <x v="9"/>
    <n v="8"/>
    <s v="VACA FIERRO ROBINSON"/>
    <x v="9"/>
    <x v="0"/>
    <n v="275"/>
    <n v="22.9166666666667"/>
    <n v="279.31428571428597"/>
    <m/>
    <n v="133657.14290000001"/>
    <x v="1"/>
    <n v="13782.3529"/>
    <x v="721"/>
    <x v="0"/>
    <m/>
  </r>
  <r>
    <d v="2023-07-26T01:35:26"/>
    <x v="9"/>
    <n v="9"/>
    <s v="LOPEZ CASTRILLON ANDRES FELIPE"/>
    <x v="6"/>
    <x v="0"/>
    <n v="158"/>
    <n v="19.75"/>
    <n v="186.209523809524"/>
    <s v="2 Descuentos (Incidente con Usuarios) "/>
    <n v="89104.761899999998"/>
    <x v="0"/>
    <n v="13782.3529"/>
    <x v="721"/>
    <x v="0"/>
    <m/>
  </r>
  <r>
    <d v="2023-07-26T01:35:26"/>
    <x v="9"/>
    <n v="10"/>
    <s v="PATIO MARIVEL"/>
    <x v="3"/>
    <x v="0"/>
    <n v="189"/>
    <n v="18.899999999999999"/>
    <n v="232.76190476190499"/>
    <m/>
    <n v="111380.95239999999"/>
    <x v="0"/>
    <n v="13782.3529"/>
    <x v="721"/>
    <x v="0"/>
    <m/>
  </r>
  <r>
    <d v="2023-07-26T01:35:26"/>
    <x v="1"/>
    <n v="11"/>
    <s v="ECHAVARRIA JOSE"/>
    <x v="3"/>
    <x v="0"/>
    <n v="213"/>
    <n v="21.3"/>
    <n v="232.76190476190499"/>
    <s v="2 Descuentos (Jefe de ruta y conduct) "/>
    <n v="111380.95239999999"/>
    <x v="0"/>
    <n v="13782.3529"/>
    <x v="721"/>
    <x v="0"/>
    <m/>
  </r>
  <r>
    <d v="2023-07-26T01:35:26"/>
    <x v="1"/>
    <n v="12"/>
    <s v="MORALES CASTAEDA JONNY EDISON"/>
    <x v="1"/>
    <x v="0"/>
    <n v="244"/>
    <n v="22.181818181818201"/>
    <n v="256.03809523809502"/>
    <m/>
    <n v="122519.04760000001"/>
    <x v="0"/>
    <n v="13782.3529"/>
    <x v="721"/>
    <x v="0"/>
    <m/>
  </r>
  <r>
    <d v="2023-07-26T01:35:27"/>
    <x v="1"/>
    <n v="14"/>
    <s v="JIMENEZ JIMENEZ OMAR DAVID"/>
    <x v="9"/>
    <x v="0"/>
    <n v="236"/>
    <n v="19.6666666666667"/>
    <n v="279.31428571428597"/>
    <s v="HECTOR SALAZAR Realiz 4 viajes donde moviliz 67 Usuarios "/>
    <n v="133657.14290000001"/>
    <x v="1"/>
    <n v="13782.3529"/>
    <x v="721"/>
    <x v="0"/>
    <m/>
  </r>
  <r>
    <d v="2023-07-26T01:35:27"/>
    <x v="1"/>
    <n v="15"/>
    <s v="LOPERA AGUDELO LUIS FRANCISCO"/>
    <x v="6"/>
    <x v="0"/>
    <n v="211"/>
    <n v="24.823529411764699"/>
    <n v="197.84761904761899"/>
    <m/>
    <n v="94673.809500000003"/>
    <x v="1"/>
    <n v="13782.3529"/>
    <x v="721"/>
    <x v="0"/>
    <m/>
  </r>
  <r>
    <d v="2023-07-26T01:35:27"/>
    <x v="1"/>
    <n v="16"/>
    <s v="HURTADO MADRID JUAN ESTEBAN"/>
    <x v="0"/>
    <x v="0"/>
    <n v="220"/>
    <n v="24.4444444444444"/>
    <n v="209.48571428571401"/>
    <m/>
    <n v="100242.85709999999"/>
    <x v="0"/>
    <n v="13782.3529"/>
    <x v="721"/>
    <x v="0"/>
    <m/>
  </r>
  <r>
    <d v="2023-07-26T01:35:28"/>
    <x v="1"/>
    <n v="17"/>
    <s v="FRANCO BRAVO JHOAN FERNANDO"/>
    <x v="14"/>
    <x v="0"/>
    <n v="15"/>
    <n v="30"/>
    <n v="11.6380952380952"/>
    <m/>
    <n v="5569.0475999999999"/>
    <x v="0"/>
    <n v="13782.3529"/>
    <x v="721"/>
    <x v="0"/>
    <m/>
  </r>
  <r>
    <d v="2023-07-26T01:35:28"/>
    <x v="1"/>
    <n v="18"/>
    <s v="RENDON VIANA HUMBERTO DE JESUS"/>
    <x v="3"/>
    <x v="0"/>
    <n v="278"/>
    <n v="27.8"/>
    <n v="232.76190476190499"/>
    <s v="1 Descuento (Jefe de ruta) "/>
    <n v="111380.95239999999"/>
    <x v="0"/>
    <n v="13782.3529"/>
    <x v="721"/>
    <x v="0"/>
    <m/>
  </r>
  <r>
    <d v="2023-07-26T01:35:28"/>
    <x v="1"/>
    <n v="21"/>
    <s v="DURANGO JOHAN"/>
    <x v="3"/>
    <x v="0"/>
    <n v="232"/>
    <n v="23.2"/>
    <n v="232.76190476190499"/>
    <m/>
    <n v="111380.95239999999"/>
    <x v="0"/>
    <n v="13782.3529"/>
    <x v="721"/>
    <x v="0"/>
    <m/>
  </r>
  <r>
    <d v="2023-07-26T01:35:28"/>
    <x v="1"/>
    <n v="22"/>
    <s v="QUIRAMA CASTAEDA JHON JADER"/>
    <x v="12"/>
    <x v="0"/>
    <n v="342"/>
    <n v="26.307692307692299"/>
    <n v="302.59047619047601"/>
    <m/>
    <n v="144795.23809999999"/>
    <x v="1"/>
    <n v="13782.3529"/>
    <x v="721"/>
    <x v="0"/>
    <m/>
  </r>
  <r>
    <d v="2023-07-26T01:35:29"/>
    <x v="1"/>
    <n v="23"/>
    <s v="ORTEGA ARROYAVE JUAN PABLO"/>
    <x v="3"/>
    <x v="0"/>
    <n v="248"/>
    <n v="24.8"/>
    <n v="232.76190476190499"/>
    <m/>
    <n v="111380.95239999999"/>
    <x v="2"/>
    <n v="13782.3529"/>
    <x v="721"/>
    <x v="0"/>
    <m/>
  </r>
  <r>
    <d v="2023-07-26T01:35:29"/>
    <x v="1"/>
    <n v="24"/>
    <s v="HIGUITA ADRIAN ANTONIO"/>
    <x v="3"/>
    <x v="0"/>
    <n v="222"/>
    <n v="22.2"/>
    <n v="232.76190476190499"/>
    <m/>
    <n v="111380.95239999999"/>
    <x v="0"/>
    <n v="13782.3529"/>
    <x v="721"/>
    <x v="0"/>
    <m/>
  </r>
  <r>
    <d v="2023-07-26T01:35:29"/>
    <x v="1"/>
    <n v="25"/>
    <s v="JIMENEZ HURTADO CARLOS ESTIVEN"/>
    <x v="1"/>
    <x v="0"/>
    <n v="260"/>
    <n v="23.636363636363601"/>
    <n v="256.03809523809502"/>
    <m/>
    <n v="122519.04760000001"/>
    <x v="1"/>
    <n v="13782.3529"/>
    <x v="721"/>
    <x v="0"/>
    <m/>
  </r>
  <r>
    <d v="2023-07-26T01:35:30"/>
    <x v="1"/>
    <n v="26"/>
    <s v="CIRO MARIN RODRIGO ALBERTO"/>
    <x v="1"/>
    <x v="0"/>
    <n v="205"/>
    <n v="18.636363636363601"/>
    <n v="256.03809523809502"/>
    <m/>
    <n v="122519.04760000001"/>
    <x v="0"/>
    <n v="13782.3529"/>
    <x v="721"/>
    <x v="0"/>
    <m/>
  </r>
  <r>
    <d v="2023-07-26T01:35:30"/>
    <x v="1"/>
    <n v="27"/>
    <s v="DURANGO DAVID JOSE"/>
    <x v="9"/>
    <x v="0"/>
    <n v="250"/>
    <n v="20.8333333333333"/>
    <n v="279.31428571428597"/>
    <m/>
    <n v="133657.14290000001"/>
    <x v="0"/>
    <n v="13782.3529"/>
    <x v="721"/>
    <x v="0"/>
    <m/>
  </r>
  <r>
    <d v="2023-07-26T01:35:30"/>
    <x v="1"/>
    <n v="29"/>
    <s v="VERENZUELA MARTINEZ ALEXANDER"/>
    <x v="0"/>
    <x v="0"/>
    <n v="222"/>
    <n v="24.6666666666667"/>
    <n v="209.48571428571401"/>
    <m/>
    <n v="100242.85709999999"/>
    <x v="0"/>
    <n v="13782.3529"/>
    <x v="721"/>
    <x v="0"/>
    <m/>
  </r>
  <r>
    <d v="2023-07-26T01:35:30"/>
    <x v="9"/>
    <n v="30"/>
    <s v="LOPEZ ISRAEL"/>
    <x v="3"/>
    <x v="0"/>
    <n v="209"/>
    <n v="20.9"/>
    <n v="232.76190476190499"/>
    <m/>
    <n v="111380.95239999999"/>
    <x v="0"/>
    <n v="13782.3529"/>
    <x v="721"/>
    <x v="0"/>
    <m/>
  </r>
  <r>
    <d v="2023-07-26T01:35:31"/>
    <x v="9"/>
    <n v="33"/>
    <s v="USUGA LONDOO CAMILO ANDRES"/>
    <x v="0"/>
    <x v="0"/>
    <n v="218"/>
    <n v="24.2222222222222"/>
    <n v="209.48571428571401"/>
    <s v="2 Descuentos (Conducts) "/>
    <n v="100242.85709999999"/>
    <x v="0"/>
    <n v="13782.3529"/>
    <x v="721"/>
    <x v="0"/>
    <m/>
  </r>
  <r>
    <d v="2023-07-26T01:35:31"/>
    <x v="9"/>
    <n v="34"/>
    <s v="MONTOYA OSPINA GILBERTO ANTONIO"/>
    <x v="3"/>
    <x v="0"/>
    <n v="258"/>
    <n v="25.8"/>
    <n v="232.76190476190499"/>
    <s v="4 Descuentos (Jefe de ruta y conducts) "/>
    <n v="111380.95239999999"/>
    <x v="0"/>
    <n v="13782.3529"/>
    <x v="721"/>
    <x v="0"/>
    <m/>
  </r>
  <r>
    <d v="2023-07-26T01:35:31"/>
    <x v="9"/>
    <n v="35"/>
    <s v="PEREZ BERNARDO ANTONIO"/>
    <x v="6"/>
    <x v="0"/>
    <n v="211"/>
    <n v="26.375"/>
    <n v="186.209523809524"/>
    <m/>
    <n v="89104.761899999998"/>
    <x v="1"/>
    <n v="13782.3529"/>
    <x v="721"/>
    <x v="0"/>
    <m/>
  </r>
  <r>
    <d v="2023-07-26T01:35:32"/>
    <x v="9"/>
    <n v="36"/>
    <s v="MARTINEZ CHAVERRA LUIS NORBERTO"/>
    <x v="3"/>
    <x v="0"/>
    <n v="210"/>
    <n v="21"/>
    <n v="232.76190476190499"/>
    <m/>
    <n v="111380.95239999999"/>
    <x v="0"/>
    <n v="13782.3529"/>
    <x v="721"/>
    <x v="0"/>
    <m/>
  </r>
  <r>
    <d v="2023-07-26T01:35:32"/>
    <x v="9"/>
    <n v="37"/>
    <s v="MORA JORGE"/>
    <x v="9"/>
    <x v="0"/>
    <n v="227"/>
    <n v="18.9166666666667"/>
    <n v="279.31428571428597"/>
    <m/>
    <n v="133657.14290000001"/>
    <x v="1"/>
    <n v="13782.3529"/>
    <x v="721"/>
    <x v="0"/>
    <m/>
  </r>
  <r>
    <d v="2023-07-26T01:35:32"/>
    <x v="9"/>
    <n v="38"/>
    <s v="BELTRAN JUAN SIMON"/>
    <x v="6"/>
    <x v="0"/>
    <n v="189"/>
    <n v="23.625"/>
    <n v="186.209523809524"/>
    <s v="2 Descuentos (Conducts) "/>
    <n v="89104.761899999998"/>
    <x v="0"/>
    <n v="13782.3529"/>
    <x v="721"/>
    <x v="0"/>
    <m/>
  </r>
  <r>
    <d v="2023-07-26T01:35:33"/>
    <x v="9"/>
    <n v="39"/>
    <s v="TABORDA LEIDY"/>
    <x v="4"/>
    <x v="0"/>
    <n v="162"/>
    <n v="23.1428571428571"/>
    <n v="162.933333333333"/>
    <m/>
    <n v="77966.666700000002"/>
    <x v="0"/>
    <n v="13782.3529"/>
    <x v="721"/>
    <x v="0"/>
    <m/>
  </r>
  <r>
    <d v="2023-07-26T01:35:33"/>
    <x v="1"/>
    <n v="40"/>
    <s v="OCAMPO OCAMPO ANTONIO JOSE"/>
    <x v="9"/>
    <x v="1"/>
    <n v="303"/>
    <n v="25.25"/>
    <n v="279.31428571428597"/>
    <s v="Se descuenta el viaje de 10 10 pm ya que NO realiza la ruta como se debe sin autorizacin "/>
    <n v="133657.14290000001"/>
    <x v="0"/>
    <n v="13782.3529"/>
    <x v="721"/>
    <x v="0"/>
    <m/>
  </r>
  <r>
    <d v="2023-07-26T01:35:33"/>
    <x v="1"/>
    <n v="41"/>
    <s v="LONDOO LOPERA DUVAN ANDRES"/>
    <x v="0"/>
    <x v="0"/>
    <n v="246"/>
    <n v="27.3333333333333"/>
    <n v="209.48571428571401"/>
    <s v="3 Descuentos (Conducts Y jefe de ruta) "/>
    <n v="100242.85709999999"/>
    <x v="1"/>
    <n v="13782.3529"/>
    <x v="721"/>
    <x v="0"/>
    <m/>
  </r>
  <r>
    <d v="2023-07-27T01:27:53"/>
    <x v="1"/>
    <n v="1"/>
    <s v="ALFONSO OZUNA JORGE"/>
    <x v="0"/>
    <x v="0"/>
    <n v="197"/>
    <n v="21.8888888888889"/>
    <n v="206.207109737249"/>
    <m/>
    <n v="98603.554900000003"/>
    <x v="0"/>
    <n v="13905.7143"/>
    <x v="722"/>
    <x v="0"/>
    <m/>
  </r>
  <r>
    <d v="2023-07-27T01:27:53"/>
    <x v="1"/>
    <n v="2"/>
    <s v="GRAJALES JORGE HERNAN"/>
    <x v="1"/>
    <x v="0"/>
    <n v="278"/>
    <n v="25.272727272727298"/>
    <n v="252.03091190108199"/>
    <m/>
    <n v="120515.45600000001"/>
    <x v="1"/>
    <n v="13905.7143"/>
    <x v="722"/>
    <x v="0"/>
    <m/>
  </r>
  <r>
    <d v="2023-07-27T01:27:54"/>
    <x v="1"/>
    <n v="4"/>
    <s v="GONZALEZ PEREZ RAFAEL JOSE"/>
    <x v="9"/>
    <x v="0"/>
    <n v="221"/>
    <n v="18.4166666666667"/>
    <n v="274.94281298299802"/>
    <m/>
    <n v="131471.40650000001"/>
    <x v="0"/>
    <n v="13905.7143"/>
    <x v="722"/>
    <x v="0"/>
    <m/>
  </r>
  <r>
    <d v="2023-07-27T01:27:54"/>
    <x v="1"/>
    <n v="5"/>
    <s v="BERRIO POSADA ANGELA"/>
    <x v="3"/>
    <x v="0"/>
    <n v="202"/>
    <n v="20.2"/>
    <n v="229.119010819165"/>
    <m/>
    <n v="109559.50539999999"/>
    <x v="1"/>
    <n v="13905.7143"/>
    <x v="722"/>
    <x v="0"/>
    <m/>
  </r>
  <r>
    <d v="2023-07-27T01:27:54"/>
    <x v="1"/>
    <n v="8"/>
    <s v="VACA FIERRO ROBINSON"/>
    <x v="9"/>
    <x v="0"/>
    <n v="285"/>
    <n v="23.75"/>
    <n v="274.94281298299802"/>
    <s v="3 Descuentos (Transbordo) "/>
    <n v="131471.40650000001"/>
    <x v="1"/>
    <n v="13905.7143"/>
    <x v="722"/>
    <x v="0"/>
    <m/>
  </r>
  <r>
    <d v="2023-07-27T01:27:55"/>
    <x v="1"/>
    <n v="10"/>
    <s v="ECHAVARRIA JOSE"/>
    <x v="3"/>
    <x v="0"/>
    <n v="259"/>
    <n v="25.9"/>
    <n v="229.119010819165"/>
    <m/>
    <n v="109559.50539999999"/>
    <x v="0"/>
    <n v="13905.7143"/>
    <x v="722"/>
    <x v="0"/>
    <m/>
  </r>
  <r>
    <d v="2023-07-27T01:27:55"/>
    <x v="1"/>
    <n v="11"/>
    <s v="GUTIERREZ LONDOO MELKIN HERNEY"/>
    <x v="4"/>
    <x v="0"/>
    <n v="173"/>
    <n v="24.714285714285701"/>
    <n v="160.383307573416"/>
    <m/>
    <n v="76691.6538"/>
    <x v="0"/>
    <n v="13905.7143"/>
    <x v="722"/>
    <x v="0"/>
    <m/>
  </r>
  <r>
    <d v="2023-07-27T01:27:55"/>
    <x v="9"/>
    <n v="12"/>
    <s v="MORALES CASTAEDA JONNY EDISON"/>
    <x v="6"/>
    <x v="0"/>
    <n v="175"/>
    <n v="21.875"/>
    <n v="183.295208655332"/>
    <s v="1 Descuento (Propietario) "/>
    <n v="87647.604300000006"/>
    <x v="0"/>
    <n v="13905.7143"/>
    <x v="722"/>
    <x v="0"/>
    <m/>
  </r>
  <r>
    <d v="2023-07-27T01:27:55"/>
    <x v="9"/>
    <n v="13"/>
    <s v="TEJADA PEREZ JHON ALEXIS"/>
    <x v="0"/>
    <x v="0"/>
    <n v="207"/>
    <n v="23"/>
    <n v="206.207109737249"/>
    <m/>
    <n v="98603.554900000003"/>
    <x v="0"/>
    <n v="13905.7143"/>
    <x v="722"/>
    <x v="0"/>
    <m/>
  </r>
  <r>
    <d v="2023-07-27T01:27:56"/>
    <x v="9"/>
    <n v="14"/>
    <s v="JIMENEZ JIMENEZ OMAR DAVID"/>
    <x v="0"/>
    <x v="0"/>
    <n v="229"/>
    <n v="25.4444444444444"/>
    <n v="206.207109737249"/>
    <m/>
    <n v="98603.554900000003"/>
    <x v="1"/>
    <n v="13905.7143"/>
    <x v="722"/>
    <x v="0"/>
    <m/>
  </r>
  <r>
    <d v="2023-07-27T01:27:56"/>
    <x v="9"/>
    <n v="15"/>
    <s v="LOPERA AGUDELO LUIS FRANCISCO"/>
    <x v="2"/>
    <x v="0"/>
    <n v="163"/>
    <n v="25.076923076923102"/>
    <n v="148.92735703245799"/>
    <m/>
    <n v="71213.678499999995"/>
    <x v="1"/>
    <n v="13905.7143"/>
    <x v="722"/>
    <x v="0"/>
    <m/>
  </r>
  <r>
    <d v="2023-07-27T01:27:56"/>
    <x v="9"/>
    <n v="16"/>
    <s v="HURTADO MADRID JUAN ESTEBAN"/>
    <x v="6"/>
    <x v="0"/>
    <n v="208"/>
    <n v="26"/>
    <n v="183.295208655332"/>
    <s v="1 Descuento (Despachador fernando) "/>
    <n v="87647.604300000006"/>
    <x v="0"/>
    <n v="13905.7143"/>
    <x v="722"/>
    <x v="0"/>
    <m/>
  </r>
  <r>
    <d v="2023-07-27T01:27:56"/>
    <x v="9"/>
    <n v="17"/>
    <s v="FRANCO BRAVO JHOAN FERNANDO"/>
    <x v="0"/>
    <x v="0"/>
    <n v="175"/>
    <n v="19.4444444444444"/>
    <n v="206.207109737249"/>
    <m/>
    <n v="98603.554900000003"/>
    <x v="0"/>
    <n v="13905.7143"/>
    <x v="722"/>
    <x v="0"/>
    <m/>
  </r>
  <r>
    <d v="2023-07-27T01:27:57"/>
    <x v="9"/>
    <n v="18"/>
    <s v="RENDON VIANA HUMBERTO DE JESUS"/>
    <x v="6"/>
    <x v="0"/>
    <n v="191"/>
    <n v="23.875"/>
    <n v="183.295208655332"/>
    <s v="1 Descuento (Despachador fernando) "/>
    <n v="87647.604300000006"/>
    <x v="0"/>
    <n v="13905.7143"/>
    <x v="722"/>
    <x v="0"/>
    <m/>
  </r>
  <r>
    <d v="2023-07-27T01:27:57"/>
    <x v="9"/>
    <n v="20"/>
    <s v="TABORDA ROJAS DIEGO ALEJANDRO"/>
    <x v="0"/>
    <x v="0"/>
    <n v="214"/>
    <n v="23.7777777777778"/>
    <n v="206.207109737249"/>
    <m/>
    <n v="98603.554900000003"/>
    <x v="0"/>
    <n v="13905.7143"/>
    <x v="722"/>
    <x v="0"/>
    <m/>
  </r>
  <r>
    <d v="2023-07-27T01:27:57"/>
    <x v="9"/>
    <n v="21"/>
    <s v="MONSALVE OCAMPO EDISON GUSTAVO"/>
    <x v="3"/>
    <x v="0"/>
    <n v="185"/>
    <n v="18.5"/>
    <n v="229.119010819165"/>
    <m/>
    <n v="109559.50539999999"/>
    <x v="0"/>
    <n v="13905.7143"/>
    <x v="722"/>
    <x v="0"/>
    <m/>
  </r>
  <r>
    <d v="2023-07-27T01:27:58"/>
    <x v="9"/>
    <n v="22"/>
    <s v="QUIRAMA CASTAEDA JHON JADER"/>
    <x v="12"/>
    <x v="0"/>
    <n v="286"/>
    <n v="22"/>
    <n v="297.85471406491502"/>
    <s v="3 Descuentos (Jefe de ruta y propietario) "/>
    <n v="142427.35699999999"/>
    <x v="1"/>
    <n v="13905.7143"/>
    <x v="722"/>
    <x v="0"/>
    <m/>
  </r>
  <r>
    <d v="2023-07-27T01:27:58"/>
    <x v="9"/>
    <n v="23"/>
    <s v="HINCAPIE GALLEGO YEISON ANDRES"/>
    <x v="0"/>
    <x v="0"/>
    <n v="189"/>
    <n v="21"/>
    <n v="206.207109737249"/>
    <m/>
    <n v="98603.554900000003"/>
    <x v="2"/>
    <n v="13905.7143"/>
    <x v="722"/>
    <x v="0"/>
    <m/>
  </r>
  <r>
    <d v="2023-07-27T01:27:58"/>
    <x v="9"/>
    <n v="24"/>
    <s v="HIGUITA ADRIAN ANTONIO"/>
    <x v="4"/>
    <x v="0"/>
    <n v="160"/>
    <n v="22.8571428571429"/>
    <n v="160.383307573416"/>
    <m/>
    <n v="76691.6538"/>
    <x v="0"/>
    <n v="13905.7143"/>
    <x v="722"/>
    <x v="0"/>
    <m/>
  </r>
  <r>
    <d v="2023-07-27T01:27:58"/>
    <x v="9"/>
    <n v="25"/>
    <s v="JIMENEZ HURTADO CARLOS ESTIVEN"/>
    <x v="3"/>
    <x v="0"/>
    <n v="224"/>
    <n v="22.4"/>
    <n v="229.119010819165"/>
    <m/>
    <n v="109559.50539999999"/>
    <x v="1"/>
    <n v="13905.7143"/>
    <x v="722"/>
    <x v="0"/>
    <m/>
  </r>
  <r>
    <d v="2023-07-27T01:27:59"/>
    <x v="9"/>
    <n v="26"/>
    <s v="ESPINOZA CHAVARRIA GUILLERMO LEON"/>
    <x v="6"/>
    <x v="0"/>
    <n v="170"/>
    <n v="21.25"/>
    <n v="183.295208655332"/>
    <m/>
    <n v="87647.604300000006"/>
    <x v="0"/>
    <n v="13905.7143"/>
    <x v="722"/>
    <x v="0"/>
    <m/>
  </r>
  <r>
    <d v="2023-07-27T01:27:59"/>
    <x v="9"/>
    <n v="27"/>
    <s v="DURANGO DAVID JOSE"/>
    <x v="0"/>
    <x v="0"/>
    <n v="265"/>
    <n v="29.4444444444444"/>
    <n v="206.207109737249"/>
    <m/>
    <n v="98603.554900000003"/>
    <x v="0"/>
    <n v="13905.7143"/>
    <x v="722"/>
    <x v="0"/>
    <m/>
  </r>
  <r>
    <d v="2023-07-27T01:27:59"/>
    <x v="9"/>
    <n v="28"/>
    <s v="RAMIREZ RENGIFO JORGE ANDRES"/>
    <x v="9"/>
    <x v="0"/>
    <n v="220"/>
    <n v="18.3333333333333"/>
    <n v="274.94281298299802"/>
    <s v="4 Descuentos (Incidente con Usuarios "/>
    <n v="131471.40650000001"/>
    <x v="0"/>
    <n v="13905.7143"/>
    <x v="722"/>
    <x v="0"/>
    <m/>
  </r>
  <r>
    <d v="2023-07-27T01:28:00"/>
    <x v="1"/>
    <n v="29"/>
    <s v="VERENZUELA MARTINEZ ALEXANDER"/>
    <x v="0"/>
    <x v="0"/>
    <n v="223"/>
    <n v="24.7777777777778"/>
    <n v="206.207109737249"/>
    <s v="1 Descuento (Jefe de ruta) "/>
    <n v="98603.554900000003"/>
    <x v="0"/>
    <n v="13905.7143"/>
    <x v="722"/>
    <x v="0"/>
    <m/>
  </r>
  <r>
    <d v="2023-07-27T01:28:00"/>
    <x v="1"/>
    <n v="30"/>
    <s v="LOPEZ ISRAEL"/>
    <x v="3"/>
    <x v="0"/>
    <n v="254"/>
    <n v="25.4"/>
    <n v="229.119010819165"/>
    <m/>
    <n v="109559.50539999999"/>
    <x v="0"/>
    <n v="13905.7143"/>
    <x v="722"/>
    <x v="0"/>
    <m/>
  </r>
  <r>
    <d v="2023-07-27T01:28:00"/>
    <x v="1"/>
    <n v="33"/>
    <s v="USUGA LONDOO CAMILO ANDRES"/>
    <x v="0"/>
    <x v="0"/>
    <n v="226"/>
    <n v="25.1111111111111"/>
    <n v="206.207109737249"/>
    <m/>
    <n v="98603.554900000003"/>
    <x v="0"/>
    <n v="13905.7143"/>
    <x v="722"/>
    <x v="0"/>
    <m/>
  </r>
  <r>
    <d v="2023-07-27T01:28:01"/>
    <x v="1"/>
    <n v="34"/>
    <s v="MONTOYA OSPINA GILBERTO ANTONIO"/>
    <x v="1"/>
    <x v="0"/>
    <n v="272"/>
    <n v="24.727272727272702"/>
    <n v="252.03091190108199"/>
    <m/>
    <n v="120515.45600000001"/>
    <x v="0"/>
    <n v="13905.7143"/>
    <x v="722"/>
    <x v="0"/>
    <m/>
  </r>
  <r>
    <d v="2023-07-27T01:28:02"/>
    <x v="1"/>
    <n v="35"/>
    <s v="PEREZ BERNARDO ANTONIO"/>
    <x v="0"/>
    <x v="0"/>
    <n v="247"/>
    <n v="27.4444444444444"/>
    <n v="206.207109737249"/>
    <m/>
    <n v="98603.554900000003"/>
    <x v="1"/>
    <n v="13905.7143"/>
    <x v="722"/>
    <x v="0"/>
    <m/>
  </r>
  <r>
    <d v="2023-07-27T01:28:02"/>
    <x v="1"/>
    <n v="36"/>
    <s v="MARTINEZ CHAVERRA LUIS NORBERTO"/>
    <x v="9"/>
    <x v="0"/>
    <n v="235"/>
    <n v="19.5833333333333"/>
    <n v="274.94281298299802"/>
    <m/>
    <n v="131471.40650000001"/>
    <x v="0"/>
    <n v="13905.7143"/>
    <x v="722"/>
    <x v="0"/>
    <m/>
  </r>
  <r>
    <d v="2023-07-27T01:28:03"/>
    <x v="1"/>
    <n v="37"/>
    <s v="MADRID HERNANDEZ JHONATAN SMITH"/>
    <x v="1"/>
    <x v="0"/>
    <n v="239"/>
    <n v="21.727272727272702"/>
    <n v="252.03091190108199"/>
    <m/>
    <n v="120515.45600000001"/>
    <x v="1"/>
    <n v="13905.7143"/>
    <x v="722"/>
    <x v="0"/>
    <m/>
  </r>
  <r>
    <d v="2023-07-27T01:28:04"/>
    <x v="1"/>
    <n v="38"/>
    <s v="BELTRAN JUAN SIMON"/>
    <x v="3"/>
    <x v="0"/>
    <n v="226"/>
    <n v="22.6"/>
    <n v="229.119010819165"/>
    <s v="2 Descuentos (conducts)"/>
    <n v="109559.50539999999"/>
    <x v="0"/>
    <n v="13905.7143"/>
    <x v="722"/>
    <x v="0"/>
    <m/>
  </r>
  <r>
    <d v="2023-07-27T01:28:04"/>
    <x v="1"/>
    <n v="39"/>
    <s v="ORTEGA ARROYAVE JUAN PABLO"/>
    <x v="6"/>
    <x v="0"/>
    <n v="176"/>
    <n v="20.705882352941199"/>
    <n v="194.75115919629101"/>
    <m/>
    <n v="93125.579599999997"/>
    <x v="0"/>
    <n v="13905.7143"/>
    <x v="722"/>
    <x v="0"/>
    <m/>
  </r>
  <r>
    <d v="2023-07-27T01:28:05"/>
    <x v="1"/>
    <n v="40"/>
    <s v="OCAMPO OCAMPO ANTONIO JOSE"/>
    <x v="3"/>
    <x v="0"/>
    <n v="235"/>
    <n v="24.7368421052632"/>
    <n v="217.66306027820701"/>
    <m/>
    <n v="104081.5301"/>
    <x v="0"/>
    <n v="13905.7143"/>
    <x v="722"/>
    <x v="0"/>
    <m/>
  </r>
  <r>
    <d v="2023-07-27T01:28:05"/>
    <x v="9"/>
    <n v="41"/>
    <s v="GARCIA DAVID WILSON ALBERTO"/>
    <x v="0"/>
    <x v="0"/>
    <n v="203"/>
    <n v="22.5555555555556"/>
    <n v="206.207109737249"/>
    <s v="2 Descuentos (Incidente con Usuarios) "/>
    <n v="98603.554900000003"/>
    <x v="1"/>
    <n v="13905.7143"/>
    <x v="722"/>
    <x v="0"/>
    <m/>
  </r>
  <r>
    <d v="2023-07-28T01:09:41"/>
    <x v="9"/>
    <n v="1"/>
    <s v="ALFONSO OZUNA JORGE"/>
    <x v="0"/>
    <x v="0"/>
    <n v="175"/>
    <n v="19.4444444444444"/>
    <n v="209.500784929356"/>
    <m/>
    <n v="100250.3925"/>
    <x v="0"/>
    <n v="13447.2222"/>
    <x v="723"/>
    <x v="0"/>
    <m/>
  </r>
  <r>
    <d v="2023-07-28T01:09:41"/>
    <x v="9"/>
    <n v="2"/>
    <s v="GRAJALES JORGE HERNAN"/>
    <x v="0"/>
    <x v="0"/>
    <n v="232"/>
    <n v="25.7777777777778"/>
    <n v="209.500784929356"/>
    <m/>
    <n v="100250.3925"/>
    <x v="1"/>
    <n v="13447.2222"/>
    <x v="723"/>
    <x v="0"/>
    <m/>
  </r>
  <r>
    <d v="2023-07-28T01:09:42"/>
    <x v="9"/>
    <n v="3"/>
    <s v="ESPINOZA CHAVARRIA GUILLERMO LEON"/>
    <x v="10"/>
    <x v="0"/>
    <n v="92"/>
    <n v="23"/>
    <n v="93.111459968602801"/>
    <m/>
    <n v="44555.73"/>
    <x v="0"/>
    <n v="13447.2222"/>
    <x v="723"/>
    <x v="0"/>
    <m/>
  </r>
  <r>
    <d v="2023-07-28T01:09:42"/>
    <x v="9"/>
    <n v="4"/>
    <s v="GONZALEZ PEREZ RAFAEL JOSE"/>
    <x v="0"/>
    <x v="0"/>
    <n v="151"/>
    <n v="16.7777777777778"/>
    <n v="209.500784929356"/>
    <m/>
    <n v="100250.3925"/>
    <x v="0"/>
    <n v="13447.2222"/>
    <x v="723"/>
    <x v="0"/>
    <m/>
  </r>
  <r>
    <d v="2023-07-28T01:09:42"/>
    <x v="9"/>
    <n v="5"/>
    <s v="BERRIO POSADA ANGELA"/>
    <x v="0"/>
    <x v="0"/>
    <n v="247"/>
    <n v="27.4444444444444"/>
    <n v="209.500784929356"/>
    <m/>
    <n v="100250.3925"/>
    <x v="1"/>
    <n v="13447.2222"/>
    <x v="723"/>
    <x v="0"/>
    <m/>
  </r>
  <r>
    <d v="2023-07-28T01:09:42"/>
    <x v="9"/>
    <n v="8"/>
    <s v="VACA FIERRO ROBINSON"/>
    <x v="1"/>
    <x v="0"/>
    <n v="341"/>
    <n v="31"/>
    <n v="256.05651491365802"/>
    <s v="1 Descuento (Conduct) "/>
    <n v="122528.25750000001"/>
    <x v="1"/>
    <n v="13447.2222"/>
    <x v="723"/>
    <x v="0"/>
    <m/>
  </r>
  <r>
    <d v="2023-07-28T01:09:43"/>
    <x v="9"/>
    <n v="9"/>
    <s v="LOPEZ CASTRILLON ANDRES FELIPE"/>
    <x v="3"/>
    <x v="0"/>
    <n v="229"/>
    <n v="22.9"/>
    <n v="232.778649921507"/>
    <m/>
    <n v="111389.325"/>
    <x v="0"/>
    <n v="13447.2222"/>
    <x v="723"/>
    <x v="0"/>
    <m/>
  </r>
  <r>
    <d v="2023-07-28T01:09:43"/>
    <x v="9"/>
    <n v="10"/>
    <s v="PATIO MARIVEL"/>
    <x v="0"/>
    <x v="0"/>
    <n v="154"/>
    <n v="17.1111111111111"/>
    <n v="209.500784929356"/>
    <m/>
    <n v="100250.3925"/>
    <x v="0"/>
    <n v="13447.2222"/>
    <x v="723"/>
    <x v="0"/>
    <m/>
  </r>
  <r>
    <d v="2023-07-28T01:09:43"/>
    <x v="1"/>
    <n v="12"/>
    <s v="MORALES CASTAEDA JONNY EDISON"/>
    <x v="4"/>
    <x v="0"/>
    <n v="148"/>
    <n v="21.1428571428571"/>
    <n v="162.94505494505501"/>
    <m/>
    <n v="77972.527499999997"/>
    <x v="0"/>
    <n v="13447.2222"/>
    <x v="723"/>
    <x v="0"/>
    <m/>
  </r>
  <r>
    <d v="2023-07-28T01:09:43"/>
    <x v="1"/>
    <n v="13"/>
    <s v="TEJADA PEREZ JHON ALEXIS"/>
    <x v="0"/>
    <x v="0"/>
    <n v="212"/>
    <n v="23.5555555555556"/>
    <n v="209.500784929356"/>
    <s v="4 Descuentos (Conduct y Propietario) "/>
    <n v="100250.3925"/>
    <x v="0"/>
    <n v="13447.2222"/>
    <x v="723"/>
    <x v="0"/>
    <m/>
  </r>
  <r>
    <d v="2023-07-28T01:09:44"/>
    <x v="1"/>
    <n v="14"/>
    <s v="JIMENEZ JIMENEZ OMAR DAVID"/>
    <x v="3"/>
    <x v="0"/>
    <n v="282"/>
    <n v="28.2"/>
    <n v="232.778649921507"/>
    <m/>
    <n v="111389.325"/>
    <x v="1"/>
    <n v="13447.2222"/>
    <x v="723"/>
    <x v="0"/>
    <m/>
  </r>
  <r>
    <d v="2023-07-28T01:09:44"/>
    <x v="1"/>
    <n v="15"/>
    <s v="LOPERA AGUDELO LUIS FRANCISCO"/>
    <x v="2"/>
    <x v="0"/>
    <n v="113"/>
    <n v="20.545454545454501"/>
    <n v="128.02825745682901"/>
    <m/>
    <n v="61264.128700000001"/>
    <x v="1"/>
    <n v="13447.2222"/>
    <x v="723"/>
    <x v="0"/>
    <m/>
  </r>
  <r>
    <d v="2023-07-28T01:09:44"/>
    <x v="1"/>
    <n v="16"/>
    <s v="HURTADO MADRID JUAN ESTEBAN"/>
    <x v="3"/>
    <x v="0"/>
    <n v="218"/>
    <n v="21.8"/>
    <n v="232.778649921507"/>
    <s v="1 Descuento (Propietario) "/>
    <n v="111389.325"/>
    <x v="0"/>
    <n v="13447.2222"/>
    <x v="723"/>
    <x v="0"/>
    <m/>
  </r>
  <r>
    <d v="2023-07-28T01:09:45"/>
    <x v="1"/>
    <n v="17"/>
    <s v="FRANCO BRAVO JHOAN FERNANDO"/>
    <x v="0"/>
    <x v="0"/>
    <n v="183"/>
    <n v="20.3333333333333"/>
    <n v="209.500784929356"/>
    <m/>
    <n v="100250.3925"/>
    <x v="0"/>
    <n v="13447.2222"/>
    <x v="723"/>
    <x v="0"/>
    <m/>
  </r>
  <r>
    <d v="2023-07-28T01:09:45"/>
    <x v="1"/>
    <n v="18"/>
    <s v="RENDON VIANA HUMBERTO DE JESUS"/>
    <x v="0"/>
    <x v="0"/>
    <n v="225"/>
    <n v="25"/>
    <n v="209.500784929356"/>
    <m/>
    <n v="100250.3925"/>
    <x v="0"/>
    <n v="13447.2222"/>
    <x v="723"/>
    <x v="0"/>
    <m/>
  </r>
  <r>
    <d v="2023-07-28T01:09:45"/>
    <x v="1"/>
    <n v="20"/>
    <s v="TABORDA ROJAS DIEGO ALEJANDRO"/>
    <x v="0"/>
    <x v="0"/>
    <n v="206"/>
    <n v="22.8888888888889"/>
    <n v="209.500784929356"/>
    <m/>
    <n v="100250.3925"/>
    <x v="0"/>
    <n v="13447.2222"/>
    <x v="723"/>
    <x v="0"/>
    <m/>
  </r>
  <r>
    <d v="2023-07-28T01:09:45"/>
    <x v="1"/>
    <n v="21"/>
    <s v="MONSALVE OCAMPO EDISON GUSTAVO"/>
    <x v="1"/>
    <x v="0"/>
    <n v="229"/>
    <n v="20.818181818181799"/>
    <n v="256.05651491365802"/>
    <m/>
    <n v="122528.25750000001"/>
    <x v="0"/>
    <n v="13447.2222"/>
    <x v="723"/>
    <x v="0"/>
    <m/>
  </r>
  <r>
    <d v="2023-07-28T01:09:46"/>
    <x v="1"/>
    <n v="22"/>
    <s v="QUIRAMA CASTAEDA JHON JADER"/>
    <x v="1"/>
    <x v="0"/>
    <n v="290"/>
    <n v="26.363636363636399"/>
    <n v="256.05651491365802"/>
    <m/>
    <n v="122528.25750000001"/>
    <x v="1"/>
    <n v="13447.2222"/>
    <x v="723"/>
    <x v="0"/>
    <m/>
  </r>
  <r>
    <d v="2023-07-28T01:09:46"/>
    <x v="1"/>
    <n v="23"/>
    <s v="HINCAPIE GALLEGO YEISON ANDRES"/>
    <x v="6"/>
    <x v="0"/>
    <n v="201"/>
    <n v="25.125"/>
    <n v="186.222919937206"/>
    <m/>
    <n v="89111.46"/>
    <x v="2"/>
    <n v="13447.2222"/>
    <x v="723"/>
    <x v="0"/>
    <m/>
  </r>
  <r>
    <d v="2023-07-28T01:09:46"/>
    <x v="1"/>
    <n v="24"/>
    <s v="HIGUITA ADRIAN ANTONIO"/>
    <x v="1"/>
    <x v="0"/>
    <n v="218"/>
    <n v="19.818181818181799"/>
    <n v="256.05651491365802"/>
    <m/>
    <n v="122528.25750000001"/>
    <x v="0"/>
    <n v="13447.2222"/>
    <x v="723"/>
    <x v="0"/>
    <m/>
  </r>
  <r>
    <d v="2023-07-28T01:09:46"/>
    <x v="1"/>
    <n v="25"/>
    <s v="JIMENEZ HURTADO CARLOS ESTIVEN"/>
    <x v="6"/>
    <x v="3"/>
    <n v="248"/>
    <n v="31"/>
    <n v="186.222919937206"/>
    <m/>
    <n v="89111.46"/>
    <x v="1"/>
    <n v="13447.2222"/>
    <x v="723"/>
    <x v="0"/>
    <m/>
  </r>
  <r>
    <d v="2023-07-28T01:09:46"/>
    <x v="1"/>
    <n v="26"/>
    <s v="CIRO MARIN RODRIGO ALBERTO"/>
    <x v="1"/>
    <x v="0"/>
    <n v="205"/>
    <n v="18.636363636363601"/>
    <n v="256.05651491365802"/>
    <s v="1 Descuento (Conduct) "/>
    <n v="122528.25750000001"/>
    <x v="0"/>
    <n v="13447.2222"/>
    <x v="723"/>
    <x v="0"/>
    <m/>
  </r>
  <r>
    <d v="2023-07-28T01:09:47"/>
    <x v="1"/>
    <n v="27"/>
    <s v="DURANGO DAVID JOSE"/>
    <x v="0"/>
    <x v="0"/>
    <n v="260"/>
    <n v="28.8888888888889"/>
    <n v="209.500784929356"/>
    <m/>
    <n v="100250.3925"/>
    <x v="0"/>
    <n v="13447.2222"/>
    <x v="723"/>
    <x v="0"/>
    <m/>
  </r>
  <r>
    <d v="2023-07-28T01:09:47"/>
    <x v="1"/>
    <n v="28"/>
    <s v="RAMIREZ RENGIFO JORGE ANDRES"/>
    <x v="6"/>
    <x v="0"/>
    <n v="183"/>
    <n v="22.875"/>
    <n v="186.222919937206"/>
    <m/>
    <n v="89111.46"/>
    <x v="0"/>
    <n v="13447.2222"/>
    <x v="723"/>
    <x v="0"/>
    <m/>
  </r>
  <r>
    <d v="2023-07-28T01:09:47"/>
    <x v="1"/>
    <n v="29"/>
    <s v="VERENZUELA MARTINEZ ALEXANDER"/>
    <x v="3"/>
    <x v="0"/>
    <n v="231"/>
    <n v="23.1"/>
    <n v="232.778649921507"/>
    <s v="3 Descuentos (Conducts y Usuario desubicado) "/>
    <n v="111389.325"/>
    <x v="0"/>
    <n v="13447.2222"/>
    <x v="723"/>
    <x v="0"/>
    <m/>
  </r>
  <r>
    <d v="2023-07-28T01:09:47"/>
    <x v="9"/>
    <n v="30"/>
    <s v="LOPEZ ISRAEL"/>
    <x v="0"/>
    <x v="0"/>
    <n v="188"/>
    <n v="20.8888888888889"/>
    <n v="209.500784929356"/>
    <m/>
    <n v="100250.3925"/>
    <x v="0"/>
    <n v="13447.2222"/>
    <x v="723"/>
    <x v="0"/>
    <m/>
  </r>
  <r>
    <d v="2023-07-28T01:09:48"/>
    <x v="9"/>
    <n v="33"/>
    <s v="USUGA LONDOO CAMILO ANDRES"/>
    <x v="0"/>
    <x v="0"/>
    <n v="219"/>
    <n v="24.3333333333333"/>
    <n v="209.500784929356"/>
    <m/>
    <n v="100250.3925"/>
    <x v="0"/>
    <n v="13447.2222"/>
    <x v="723"/>
    <x v="0"/>
    <m/>
  </r>
  <r>
    <d v="2023-07-28T01:09:48"/>
    <x v="9"/>
    <n v="34"/>
    <s v="MADRID HERNANDEZ JHONATAN SMITH"/>
    <x v="3"/>
    <x v="0"/>
    <n v="238"/>
    <n v="23.8"/>
    <n v="232.778649921507"/>
    <m/>
    <n v="111389.325"/>
    <x v="0"/>
    <n v="13447.2222"/>
    <x v="723"/>
    <x v="0"/>
    <m/>
  </r>
  <r>
    <d v="2023-07-28T01:09:48"/>
    <x v="9"/>
    <n v="35"/>
    <s v="PEREZ BERNARDO ANTONIO"/>
    <x v="6"/>
    <x v="0"/>
    <n v="161"/>
    <n v="20.125"/>
    <n v="186.222919937206"/>
    <m/>
    <n v="89111.46"/>
    <x v="1"/>
    <n v="13447.2222"/>
    <x v="723"/>
    <x v="0"/>
    <m/>
  </r>
  <r>
    <d v="2023-07-28T01:09:48"/>
    <x v="9"/>
    <n v="36"/>
    <s v="MARTINEZ CHAVERRA LUIS NORBERTO"/>
    <x v="0"/>
    <x v="0"/>
    <n v="224"/>
    <n v="24.8888888888889"/>
    <n v="209.500784929356"/>
    <m/>
    <n v="100250.3925"/>
    <x v="0"/>
    <n v="13447.2222"/>
    <x v="723"/>
    <x v="0"/>
    <m/>
  </r>
  <r>
    <d v="2023-07-28T01:09:49"/>
    <x v="9"/>
    <n v="37"/>
    <s v="ECHAVARRIA JOSE"/>
    <x v="0"/>
    <x v="0"/>
    <n v="232"/>
    <n v="25.7777777777778"/>
    <n v="209.500784929356"/>
    <m/>
    <n v="100250.3925"/>
    <x v="1"/>
    <n v="13447.2222"/>
    <x v="723"/>
    <x v="0"/>
    <m/>
  </r>
  <r>
    <d v="2023-07-28T01:09:49"/>
    <x v="9"/>
    <n v="38"/>
    <s v="BELTRAN JUAN SIMON"/>
    <x v="6"/>
    <x v="0"/>
    <n v="212"/>
    <n v="26.5"/>
    <n v="186.222919937206"/>
    <m/>
    <n v="89111.46"/>
    <x v="0"/>
    <n v="13447.2222"/>
    <x v="723"/>
    <x v="0"/>
    <m/>
  </r>
  <r>
    <d v="2023-07-28T01:09:49"/>
    <x v="9"/>
    <n v="39"/>
    <s v="TABORDA LEIDY"/>
    <x v="1"/>
    <x v="0"/>
    <n v="205"/>
    <n v="18.636363636363601"/>
    <n v="256.05651491365802"/>
    <m/>
    <n v="122528.25750000001"/>
    <x v="0"/>
    <n v="13447.2222"/>
    <x v="723"/>
    <x v="0"/>
    <m/>
  </r>
  <r>
    <d v="2023-07-28T01:09:49"/>
    <x v="9"/>
    <n v="40"/>
    <s v="OCAMPO OCAMPO ANTONIO JOSE"/>
    <x v="3"/>
    <x v="0"/>
    <n v="236"/>
    <n v="23.6"/>
    <n v="232.778649921507"/>
    <m/>
    <n v="111389.325"/>
    <x v="0"/>
    <n v="13447.2222"/>
    <x v="723"/>
    <x v="0"/>
    <m/>
  </r>
  <r>
    <d v="2023-07-28T01:09:50"/>
    <x v="9"/>
    <n v="41"/>
    <s v="GARCIA DAVID WILSON ALBERTO"/>
    <x v="3"/>
    <x v="0"/>
    <n v="226"/>
    <n v="22.6"/>
    <n v="232.778649921507"/>
    <m/>
    <n v="111389.325"/>
    <x v="1"/>
    <n v="13447.2222"/>
    <x v="723"/>
    <x v="0"/>
    <m/>
  </r>
  <r>
    <d v="2023-07-29T01:57:28"/>
    <x v="1"/>
    <n v="1"/>
    <s v="ALFONSO OZUNA JORGE"/>
    <x v="6"/>
    <x v="1"/>
    <n v="182"/>
    <n v="22.75"/>
    <n v="195.79354838709699"/>
    <s v="Se descuenta el viaje de 5 50 am ya que NO ingresa al 13 sin autorizacin "/>
    <n v="93896.7742"/>
    <x v="0"/>
    <n v="14894.4444"/>
    <x v="724"/>
    <x v="0"/>
    <m/>
  </r>
  <r>
    <d v="2023-07-29T01:57:29"/>
    <x v="1"/>
    <n v="2"/>
    <s v="GRAJALES JORGE HERNAN"/>
    <x v="8"/>
    <x v="0"/>
    <n v="149"/>
    <n v="29.8"/>
    <n v="122.370967741935"/>
    <m/>
    <n v="58685.483899999999"/>
    <x v="1"/>
    <n v="14894.4444"/>
    <x v="724"/>
    <x v="0"/>
    <m/>
  </r>
  <r>
    <d v="2023-07-29T01:57:29"/>
    <x v="1"/>
    <n v="3"/>
    <s v="CANO JIMENEZ ESNEIDER"/>
    <x v="2"/>
    <x v="0"/>
    <n v="135"/>
    <n v="22.5"/>
    <n v="146.84516129032301"/>
    <m/>
    <n v="70422.580600000001"/>
    <x v="0"/>
    <n v="14894.4444"/>
    <x v="724"/>
    <x v="0"/>
    <m/>
  </r>
  <r>
    <d v="2023-07-29T01:57:29"/>
    <x v="1"/>
    <n v="4"/>
    <s v="GONZALEZ PEREZ RAFAEL JOSE"/>
    <x v="3"/>
    <x v="0"/>
    <n v="256"/>
    <n v="25.6"/>
    <n v="244.741935483871"/>
    <s v="1 Descuento (Jefe de ruta) "/>
    <n v="117370.96769999999"/>
    <x v="0"/>
    <n v="14894.4444"/>
    <x v="724"/>
    <x v="0"/>
    <m/>
  </r>
  <r>
    <d v="2023-07-29T01:57:29"/>
    <x v="1"/>
    <n v="5"/>
    <s v="BERRIO POSADA ANGELA"/>
    <x v="9"/>
    <x v="0"/>
    <n v="323"/>
    <n v="26.9166666666667"/>
    <n v="293.69032258064499"/>
    <m/>
    <n v="140845.16130000001"/>
    <x v="1"/>
    <n v="14894.4444"/>
    <x v="724"/>
    <x v="0"/>
    <m/>
  </r>
  <r>
    <d v="2023-07-29T01:57:30"/>
    <x v="1"/>
    <n v="8"/>
    <s v="VACA FIERRO ROBINSON"/>
    <x v="0"/>
    <x v="0"/>
    <n v="237"/>
    <n v="26.3333333333333"/>
    <n v="220.267741935484"/>
    <m/>
    <n v="105633.871"/>
    <x v="1"/>
    <n v="14894.4444"/>
    <x v="724"/>
    <x v="0"/>
    <m/>
  </r>
  <r>
    <d v="2023-07-29T01:57:30"/>
    <x v="1"/>
    <n v="9"/>
    <s v="LOPEZ CASTRILLON ANDRES FELIPE"/>
    <x v="6"/>
    <x v="0"/>
    <n v="182"/>
    <n v="22.75"/>
    <n v="195.79354838709699"/>
    <m/>
    <n v="93896.7742"/>
    <x v="0"/>
    <n v="14894.4444"/>
    <x v="724"/>
    <x v="0"/>
    <m/>
  </r>
  <r>
    <d v="2023-07-29T01:57:30"/>
    <x v="1"/>
    <n v="10"/>
    <s v="PATIO MARIVEL"/>
    <x v="6"/>
    <x v="0"/>
    <n v="195"/>
    <n v="24.375"/>
    <n v="195.79354838709699"/>
    <m/>
    <n v="93896.7742"/>
    <x v="0"/>
    <n v="14894.4444"/>
    <x v="724"/>
    <x v="0"/>
    <m/>
  </r>
  <r>
    <d v="2023-07-29T01:57:30"/>
    <x v="9"/>
    <n v="11"/>
    <s v="ECHAVARRIA JOSE"/>
    <x v="0"/>
    <x v="0"/>
    <n v="183"/>
    <n v="20.3333333333333"/>
    <n v="220.267741935484"/>
    <m/>
    <n v="105633.871"/>
    <x v="0"/>
    <n v="14894.4444"/>
    <x v="724"/>
    <x v="0"/>
    <m/>
  </r>
  <r>
    <d v="2023-07-29T01:57:31"/>
    <x v="9"/>
    <n v="12"/>
    <s v="MORALES CASTAEDA JONNY EDISON"/>
    <x v="1"/>
    <x v="0"/>
    <n v="253"/>
    <n v="23"/>
    <n v="269.21612903225798"/>
    <m/>
    <n v="129108.06449999999"/>
    <x v="0"/>
    <n v="14894.4444"/>
    <x v="724"/>
    <x v="0"/>
    <m/>
  </r>
  <r>
    <d v="2023-07-29T01:57:31"/>
    <x v="9"/>
    <n v="13"/>
    <s v="TEJADA PEREZ JHON ALEXIS"/>
    <x v="3"/>
    <x v="0"/>
    <n v="228"/>
    <n v="22.8"/>
    <n v="244.741935483871"/>
    <s v="3 Descuentos (Secretara de Mov)"/>
    <n v="117370.96769999999"/>
    <x v="0"/>
    <n v="14894.4444"/>
    <x v="724"/>
    <x v="0"/>
    <m/>
  </r>
  <r>
    <d v="2023-07-29T01:57:31"/>
    <x v="9"/>
    <n v="14"/>
    <s v="JIMENEZ JIMENEZ OMAR DAVID"/>
    <x v="1"/>
    <x v="0"/>
    <n v="258"/>
    <n v="23.454545454545499"/>
    <n v="269.21612903225798"/>
    <s v="HECTOR SALAZAR Realiz 6 viajes donde moviliz 111 Usuarios "/>
    <n v="129108.06449999999"/>
    <x v="1"/>
    <n v="14894.4444"/>
    <x v="724"/>
    <x v="0"/>
    <m/>
  </r>
  <r>
    <d v="2023-07-29T01:57:31"/>
    <x v="9"/>
    <n v="15"/>
    <s v="LONDOO LOPERA DUVAN ANDRES"/>
    <x v="7"/>
    <x v="0"/>
    <n v="93"/>
    <n v="31"/>
    <n v="73.422580645161304"/>
    <m/>
    <n v="35211.290300000001"/>
    <x v="1"/>
    <n v="14894.4444"/>
    <x v="724"/>
    <x v="0"/>
    <m/>
  </r>
  <r>
    <d v="2023-07-29T01:57:32"/>
    <x v="9"/>
    <n v="16"/>
    <s v="HURTADO MADRID JUAN ESTEBAN"/>
    <x v="3"/>
    <x v="0"/>
    <n v="207"/>
    <n v="20.7"/>
    <n v="244.741935483871"/>
    <s v="1 Descuento (Despachador fernando) "/>
    <n v="117370.96769999999"/>
    <x v="0"/>
    <n v="14894.4444"/>
    <x v="724"/>
    <x v="0"/>
    <m/>
  </r>
  <r>
    <d v="2023-07-29T01:57:32"/>
    <x v="9"/>
    <n v="17"/>
    <s v="FRANCO BRAVO JHOAN FERNANDO"/>
    <x v="3"/>
    <x v="0"/>
    <n v="212"/>
    <n v="21.2"/>
    <n v="244.741935483871"/>
    <m/>
    <n v="117370.96769999999"/>
    <x v="0"/>
    <n v="14894.4444"/>
    <x v="724"/>
    <x v="0"/>
    <m/>
  </r>
  <r>
    <d v="2023-07-29T01:57:32"/>
    <x v="9"/>
    <n v="18"/>
    <s v="RENDON VIANA HUMBERTO DE JESUS"/>
    <x v="0"/>
    <x v="0"/>
    <n v="215"/>
    <n v="23.8888888888889"/>
    <n v="220.267741935484"/>
    <m/>
    <n v="105633.871"/>
    <x v="0"/>
    <n v="14894.4444"/>
    <x v="724"/>
    <x v="0"/>
    <m/>
  </r>
  <r>
    <d v="2023-07-29T01:57:32"/>
    <x v="9"/>
    <n v="20"/>
    <s v="ORTEGA ARROYAVE JUAN PABLO"/>
    <x v="4"/>
    <x v="0"/>
    <n v="184"/>
    <n v="26.285714285714299"/>
    <n v="171.31935483871001"/>
    <m/>
    <n v="82159.6774"/>
    <x v="0"/>
    <n v="14894.4444"/>
    <x v="724"/>
    <x v="0"/>
    <m/>
  </r>
  <r>
    <d v="2023-07-29T01:57:33"/>
    <x v="9"/>
    <n v="21"/>
    <s v="MONSALVE OCAMPO EDISON GUSTAVO"/>
    <x v="6"/>
    <x v="0"/>
    <n v="174"/>
    <n v="21.75"/>
    <n v="195.79354838709699"/>
    <m/>
    <n v="93896.7742"/>
    <x v="0"/>
    <n v="14894.4444"/>
    <x v="724"/>
    <x v="0"/>
    <m/>
  </r>
  <r>
    <d v="2023-07-29T01:57:33"/>
    <x v="9"/>
    <n v="22"/>
    <s v="QUIRAMA CASTAEDA JHON JADER"/>
    <x v="1"/>
    <x v="0"/>
    <n v="273"/>
    <n v="24.818181818181799"/>
    <n v="269.21612903225798"/>
    <m/>
    <n v="129108.06449999999"/>
    <x v="1"/>
    <n v="14894.4444"/>
    <x v="724"/>
    <x v="0"/>
    <m/>
  </r>
  <r>
    <d v="2023-07-29T01:57:33"/>
    <x v="9"/>
    <n v="23"/>
    <s v="HINCAPIE GALLEGO YEISON ANDRES"/>
    <x v="6"/>
    <x v="0"/>
    <n v="178"/>
    <n v="22.25"/>
    <n v="195.79354838709699"/>
    <m/>
    <n v="93896.7742"/>
    <x v="2"/>
    <n v="14894.4444"/>
    <x v="724"/>
    <x v="0"/>
    <m/>
  </r>
  <r>
    <d v="2023-07-29T01:57:33"/>
    <x v="9"/>
    <n v="24"/>
    <s v="HIGUITA ADRIAN ANTONIO"/>
    <x v="0"/>
    <x v="0"/>
    <n v="253"/>
    <n v="28.1111111111111"/>
    <n v="220.267741935484"/>
    <m/>
    <n v="105633.871"/>
    <x v="0"/>
    <n v="14894.4444"/>
    <x v="724"/>
    <x v="0"/>
    <m/>
  </r>
  <r>
    <d v="2023-07-29T01:57:33"/>
    <x v="9"/>
    <n v="25"/>
    <s v="JIMENEZ HURTADO CARLOS ESTIVEN"/>
    <x v="3"/>
    <x v="0"/>
    <n v="272"/>
    <n v="27.2"/>
    <n v="244.741935483871"/>
    <m/>
    <n v="117370.96769999999"/>
    <x v="1"/>
    <n v="14894.4444"/>
    <x v="724"/>
    <x v="0"/>
    <m/>
  </r>
  <r>
    <d v="2023-07-29T01:57:34"/>
    <x v="9"/>
    <n v="26"/>
    <s v="CIRO MARIN RODRIGO ALBERTO"/>
    <x v="11"/>
    <x v="0"/>
    <n v="30"/>
    <n v="15"/>
    <n v="48.948387096774198"/>
    <m/>
    <n v="23474.193500000001"/>
    <x v="0"/>
    <n v="14894.4444"/>
    <x v="724"/>
    <x v="0"/>
    <m/>
  </r>
  <r>
    <d v="2023-07-29T01:57:34"/>
    <x v="9"/>
    <n v="27"/>
    <s v="MADRID HERNANDEZ JHONATAN SMITH"/>
    <x v="2"/>
    <x v="0"/>
    <n v="170"/>
    <n v="28.3333333333333"/>
    <n v="146.84516129032301"/>
    <m/>
    <n v="70422.580600000001"/>
    <x v="0"/>
    <n v="14894.4444"/>
    <x v="724"/>
    <x v="0"/>
    <m/>
  </r>
  <r>
    <d v="2023-07-29T01:57:34"/>
    <x v="9"/>
    <n v="28"/>
    <s v="RAMIREZ RENGIFO JORGE ANDRES"/>
    <x v="0"/>
    <x v="0"/>
    <n v="269"/>
    <n v="29.8888888888889"/>
    <n v="220.267741935484"/>
    <s v="3 Descuentos (Usuario con movilidad reducida) "/>
    <n v="105633.871"/>
    <x v="0"/>
    <n v="14894.4444"/>
    <x v="724"/>
    <x v="0"/>
    <m/>
  </r>
  <r>
    <d v="2023-07-29T01:57:34"/>
    <x v="9"/>
    <n v="29"/>
    <s v="VERENZUELA MARTINEZ ALEXANDER"/>
    <x v="0"/>
    <x v="0"/>
    <n v="244"/>
    <n v="27.1111111111111"/>
    <n v="220.267741935484"/>
    <s v="1 Descuento (Jefe de ruta) "/>
    <n v="105633.871"/>
    <x v="0"/>
    <n v="14894.4444"/>
    <x v="724"/>
    <x v="0"/>
    <m/>
  </r>
  <r>
    <d v="2023-07-29T01:57:35"/>
    <x v="9"/>
    <n v="30"/>
    <s v="LOPEZ ISRAEL"/>
    <x v="1"/>
    <x v="0"/>
    <n v="268"/>
    <n v="24.363636363636399"/>
    <n v="269.21612903225798"/>
    <m/>
    <n v="129108.06449999999"/>
    <x v="0"/>
    <n v="14894.4444"/>
    <x v="724"/>
    <x v="0"/>
    <m/>
  </r>
  <r>
    <d v="2023-07-29T01:57:35"/>
    <x v="1"/>
    <n v="32"/>
    <s v="CASTAEDA CARLOS ALFREDO"/>
    <x v="1"/>
    <x v="0"/>
    <n v="274"/>
    <n v="24.909090909090899"/>
    <n v="269.21612903225798"/>
    <m/>
    <n v="129108.06449999999"/>
    <x v="0"/>
    <n v="14894.4444"/>
    <x v="724"/>
    <x v="0"/>
    <m/>
  </r>
  <r>
    <d v="2023-07-29T01:57:35"/>
    <x v="1"/>
    <n v="34"/>
    <s v="MONTOYA OSPINA GILBERTO ANTONIO"/>
    <x v="1"/>
    <x v="0"/>
    <n v="262"/>
    <n v="23.818181818181799"/>
    <n v="269.21612903225798"/>
    <m/>
    <n v="129108.06449999999"/>
    <x v="0"/>
    <n v="14894.4444"/>
    <x v="724"/>
    <x v="0"/>
    <m/>
  </r>
  <r>
    <d v="2023-07-29T01:57:35"/>
    <x v="1"/>
    <n v="36"/>
    <s v="MARTINEZ CHAVERRA LUIS NORBERTO"/>
    <x v="3"/>
    <x v="0"/>
    <n v="233"/>
    <n v="23.3"/>
    <n v="244.741935483871"/>
    <s v="DIEGO TABORDA Reealiz 5 viajes donde moviliz 123 Usuarios "/>
    <n v="117370.96769999999"/>
    <x v="0"/>
    <n v="14894.4444"/>
    <x v="724"/>
    <x v="0"/>
    <m/>
  </r>
  <r>
    <d v="2023-07-29T01:57:36"/>
    <x v="1"/>
    <n v="37"/>
    <s v="MORA JORGE"/>
    <x v="2"/>
    <x v="0"/>
    <n v="164"/>
    <n v="29.818181818181799"/>
    <n v="134.60806451612899"/>
    <m/>
    <n v="64554.032299999999"/>
    <x v="1"/>
    <n v="14894.4444"/>
    <x v="724"/>
    <x v="0"/>
    <m/>
  </r>
  <r>
    <d v="2023-07-29T01:57:36"/>
    <x v="1"/>
    <n v="38"/>
    <s v="BELTRAN JUAN SIMON"/>
    <x v="0"/>
    <x v="0"/>
    <n v="238"/>
    <n v="26.4444444444444"/>
    <n v="220.267741935484"/>
    <s v="1 Descuento (Jefe de ruta) "/>
    <n v="105633.871"/>
    <x v="0"/>
    <n v="14894.4444"/>
    <x v="724"/>
    <x v="0"/>
    <m/>
  </r>
  <r>
    <d v="2023-07-29T01:57:36"/>
    <x v="1"/>
    <n v="39"/>
    <s v="TABORDA LEIDY"/>
    <x v="3"/>
    <x v="0"/>
    <n v="214"/>
    <n v="22.526315789473699"/>
    <n v="232.50483870967699"/>
    <s v="4 Descuentos (Despachador fdo, conducts y propietario) "/>
    <n v="111502.4194"/>
    <x v="0"/>
    <n v="14894.4444"/>
    <x v="724"/>
    <x v="0"/>
    <m/>
  </r>
  <r>
    <d v="2023-07-29T01:57:36"/>
    <x v="1"/>
    <n v="40"/>
    <s v="GRISALES VILLA JUAN DAVID"/>
    <x v="13"/>
    <x v="3"/>
    <n v="301"/>
    <n v="21.5"/>
    <n v="342.638709677419"/>
    <s v="3 Descuentos (Conducts y Usuario con movilidad reducida) "/>
    <n v="164319.3548"/>
    <x v="0"/>
    <n v="14894.4444"/>
    <x v="724"/>
    <x v="0"/>
    <m/>
  </r>
  <r>
    <d v="2023-07-29T01:57:36"/>
    <x v="1"/>
    <n v="41"/>
    <s v="GARCIA DAVID WILSON ALBERTO"/>
    <x v="1"/>
    <x v="0"/>
    <n v="278"/>
    <n v="25.272727272727298"/>
    <n v="269.21612903225798"/>
    <m/>
    <n v="129108.06449999999"/>
    <x v="1"/>
    <n v="14894.4444"/>
    <x v="724"/>
    <x v="0"/>
    <m/>
  </r>
  <r>
    <d v="2023-07-30T02:51:11"/>
    <x v="9"/>
    <n v="2"/>
    <s v="GRAJALES JORGE HERNAN"/>
    <x v="0"/>
    <x v="0"/>
    <n v="193"/>
    <n v="21.4444444444444"/>
    <n v="215.34260869565199"/>
    <m/>
    <n v="103171.3043"/>
    <x v="1"/>
    <n v="13820.5882"/>
    <x v="725"/>
    <x v="0"/>
    <m/>
  </r>
  <r>
    <d v="2023-07-30T02:51:11"/>
    <x v="9"/>
    <n v="3"/>
    <s v="CANO JIMENEZ ESNEIDER"/>
    <x v="6"/>
    <x v="0"/>
    <n v="189"/>
    <n v="23.625"/>
    <n v="191.415652173913"/>
    <s v="1 Descuento (Jefe de ruta)"/>
    <n v="91707.826100000006"/>
    <x v="0"/>
    <n v="13820.5882"/>
    <x v="725"/>
    <x v="0"/>
    <m/>
  </r>
  <r>
    <d v="2023-07-30T02:51:12"/>
    <x v="9"/>
    <n v="4"/>
    <s v="GONZALEZ PEREZ RAFAEL JOSE"/>
    <x v="3"/>
    <x v="0"/>
    <n v="173"/>
    <n v="17.3"/>
    <n v="239.269565217391"/>
    <m/>
    <n v="114634.78260000001"/>
    <x v="0"/>
    <n v="13820.5882"/>
    <x v="725"/>
    <x v="0"/>
    <m/>
  </r>
  <r>
    <d v="2023-07-30T02:51:12"/>
    <x v="9"/>
    <n v="5"/>
    <s v="GRISALES VILLA JUAN DAVID"/>
    <x v="3"/>
    <x v="3"/>
    <n v="303"/>
    <n v="30.3"/>
    <n v="239.269565217391"/>
    <m/>
    <n v="114634.78260000001"/>
    <x v="1"/>
    <n v="13820.5882"/>
    <x v="725"/>
    <x v="0"/>
    <m/>
  </r>
  <r>
    <d v="2023-07-30T02:51:12"/>
    <x v="9"/>
    <n v="6"/>
    <s v="CASTAEDA CARLOS ALFREDO"/>
    <x v="6"/>
    <x v="3"/>
    <n v="207"/>
    <n v="25.875"/>
    <n v="191.415652173913"/>
    <m/>
    <n v="91707.826100000006"/>
    <x v="0"/>
    <n v="13820.5882"/>
    <x v="725"/>
    <x v="0"/>
    <m/>
  </r>
  <r>
    <d v="2023-07-30T02:51:12"/>
    <x v="9"/>
    <n v="8"/>
    <s v="TABORDA ROJAS DIEGO ALEJANDRO"/>
    <x v="6"/>
    <x v="0"/>
    <n v="171"/>
    <n v="21.375"/>
    <n v="191.415652173913"/>
    <m/>
    <n v="91707.826100000006"/>
    <x v="1"/>
    <n v="13820.5882"/>
    <x v="725"/>
    <x v="0"/>
    <m/>
  </r>
  <r>
    <d v="2023-07-30T02:51:13"/>
    <x v="9"/>
    <n v="9"/>
    <s v="LOPEZ CASTRILLON ANDRES FELIPE"/>
    <x v="6"/>
    <x v="0"/>
    <n v="173"/>
    <n v="21.625"/>
    <n v="191.415652173913"/>
    <m/>
    <n v="91707.826100000006"/>
    <x v="0"/>
    <n v="13820.5882"/>
    <x v="725"/>
    <x v="0"/>
    <m/>
  </r>
  <r>
    <d v="2023-07-30T02:51:13"/>
    <x v="9"/>
    <n v="10"/>
    <s v="PATIO MARIVEL"/>
    <x v="0"/>
    <x v="0"/>
    <n v="221"/>
    <n v="24.5555555555556"/>
    <n v="215.34260869565199"/>
    <s v="1 Descuento (Propietario) "/>
    <n v="103171.3043"/>
    <x v="0"/>
    <n v="13820.5882"/>
    <x v="725"/>
    <x v="0"/>
    <m/>
  </r>
  <r>
    <d v="2023-07-30T02:51:13"/>
    <x v="9"/>
    <n v="11"/>
    <s v="ECHAVARRIA JOSE"/>
    <x v="4"/>
    <x v="0"/>
    <n v="197"/>
    <n v="28.1428571428571"/>
    <n v="167.48869565217399"/>
    <m/>
    <n v="80244.347800000003"/>
    <x v="0"/>
    <n v="13820.5882"/>
    <x v="725"/>
    <x v="0"/>
    <m/>
  </r>
  <r>
    <d v="2023-07-30T02:51:13"/>
    <x v="1"/>
    <n v="12"/>
    <s v="MORALES CASTAEDA JONNY EDISON"/>
    <x v="11"/>
    <x v="3"/>
    <n v="23"/>
    <n v="11.5"/>
    <n v="47.8539130434783"/>
    <m/>
    <n v="22926.9565"/>
    <x v="0"/>
    <n v="13820.5882"/>
    <x v="725"/>
    <x v="0"/>
    <m/>
  </r>
  <r>
    <d v="2023-07-30T02:51:13"/>
    <x v="1"/>
    <n v="13"/>
    <s v="TEJADA PEREZ JHON ALEXIS"/>
    <x v="0"/>
    <x v="0"/>
    <n v="180"/>
    <n v="20"/>
    <n v="215.34260869565199"/>
    <s v="4 Descuentos (jefe de ruta, despachador fernando y conducts) "/>
    <n v="103171.3043"/>
    <x v="0"/>
    <n v="13820.5882"/>
    <x v="725"/>
    <x v="0"/>
    <m/>
  </r>
  <r>
    <d v="2023-07-30T02:51:14"/>
    <x v="1"/>
    <n v="14"/>
    <s v="JIMENEZ JIMENEZ OMAR DAVID"/>
    <x v="0"/>
    <x v="0"/>
    <n v="228"/>
    <n v="25.3333333333333"/>
    <n v="215.34260869565199"/>
    <m/>
    <n v="103171.3043"/>
    <x v="1"/>
    <n v="13820.5882"/>
    <x v="725"/>
    <x v="0"/>
    <m/>
  </r>
  <r>
    <d v="2023-07-30T02:51:14"/>
    <x v="1"/>
    <n v="15"/>
    <s v="LONDOO LOPERA DUVAN ANDRES"/>
    <x v="6"/>
    <x v="0"/>
    <n v="257"/>
    <n v="32.125"/>
    <n v="191.415652173913"/>
    <m/>
    <n v="91707.826100000006"/>
    <x v="1"/>
    <n v="13820.5882"/>
    <x v="725"/>
    <x v="0"/>
    <m/>
  </r>
  <r>
    <d v="2023-07-30T02:51:14"/>
    <x v="1"/>
    <n v="16"/>
    <s v="HURTADO MADRID JUAN ESTEBAN"/>
    <x v="6"/>
    <x v="0"/>
    <n v="203"/>
    <n v="25.375"/>
    <n v="191.415652173913"/>
    <m/>
    <n v="91707.826100000006"/>
    <x v="0"/>
    <n v="13820.5882"/>
    <x v="725"/>
    <x v="0"/>
    <m/>
  </r>
  <r>
    <d v="2023-07-30T02:51:14"/>
    <x v="1"/>
    <n v="17"/>
    <s v="FRANCO BRAVO JHOAN FERNANDO"/>
    <x v="4"/>
    <x v="0"/>
    <n v="175"/>
    <n v="25"/>
    <n v="167.48869565217399"/>
    <m/>
    <n v="80244.347800000003"/>
    <x v="0"/>
    <n v="13820.5882"/>
    <x v="725"/>
    <x v="0"/>
    <m/>
  </r>
  <r>
    <d v="2023-07-30T02:51:15"/>
    <x v="1"/>
    <n v="18"/>
    <s v="GUTIERREZ LONDOO MELKIN HERNEY"/>
    <x v="1"/>
    <x v="3"/>
    <n v="268"/>
    <n v="24.363636363636399"/>
    <n v="263.19652173912999"/>
    <s v="1 Descuento (Conduct) "/>
    <n v="126098.26089999999"/>
    <x v="0"/>
    <n v="13820.5882"/>
    <x v="725"/>
    <x v="0"/>
    <m/>
  </r>
  <r>
    <d v="2023-07-30T02:51:15"/>
    <x v="1"/>
    <n v="21"/>
    <s v="MONSALVE OCAMPO EDISON GUSTAVO"/>
    <x v="2"/>
    <x v="0"/>
    <n v="98"/>
    <n v="16.3333333333333"/>
    <n v="143.561739130435"/>
    <m/>
    <n v="68780.869600000005"/>
    <x v="0"/>
    <n v="13820.5882"/>
    <x v="725"/>
    <x v="0"/>
    <m/>
  </r>
  <r>
    <d v="2023-07-30T02:51:16"/>
    <x v="1"/>
    <n v="22"/>
    <s v="QUIRAMA CASTAEDA JHON JADER"/>
    <x v="1"/>
    <x v="0"/>
    <n v="253"/>
    <n v="23"/>
    <n v="263.19652173912999"/>
    <m/>
    <n v="126098.26089999999"/>
    <x v="1"/>
    <n v="13820.5882"/>
    <x v="725"/>
    <x v="0"/>
    <m/>
  </r>
  <r>
    <d v="2023-07-30T02:51:17"/>
    <x v="1"/>
    <n v="23"/>
    <s v="HINCAPIE GALLEGO YEISON ANDRES"/>
    <x v="0"/>
    <x v="3"/>
    <n v="227"/>
    <n v="25.2222222222222"/>
    <n v="215.34260869565199"/>
    <m/>
    <n v="103171.3043"/>
    <x v="2"/>
    <n v="13820.5882"/>
    <x v="725"/>
    <x v="0"/>
    <m/>
  </r>
  <r>
    <d v="2023-07-30T02:51:17"/>
    <x v="1"/>
    <n v="24"/>
    <s v="HIGUITA ADRIAN ANTONIO"/>
    <x v="0"/>
    <x v="0"/>
    <n v="239"/>
    <n v="26.5555555555556"/>
    <n v="215.34260869565199"/>
    <m/>
    <n v="103171.3043"/>
    <x v="0"/>
    <n v="13820.5882"/>
    <x v="725"/>
    <x v="0"/>
    <m/>
  </r>
  <r>
    <d v="2023-07-30T02:51:18"/>
    <x v="1"/>
    <n v="27"/>
    <s v="DURANGO DAVID JOSE"/>
    <x v="3"/>
    <x v="3"/>
    <n v="272"/>
    <n v="27.2"/>
    <n v="239.269565217391"/>
    <m/>
    <n v="114634.78260000001"/>
    <x v="0"/>
    <n v="13820.5882"/>
    <x v="725"/>
    <x v="0"/>
    <m/>
  </r>
  <r>
    <d v="2023-07-30T02:51:19"/>
    <x v="1"/>
    <n v="28"/>
    <s v="RAMIREZ RENGIFO JORGE ANDRES"/>
    <x v="4"/>
    <x v="0"/>
    <n v="139"/>
    <n v="19.8571428571429"/>
    <n v="167.48869565217399"/>
    <m/>
    <n v="80244.347800000003"/>
    <x v="0"/>
    <n v="13820.5882"/>
    <x v="725"/>
    <x v="0"/>
    <m/>
  </r>
  <r>
    <d v="2023-07-30T02:51:19"/>
    <x v="1"/>
    <n v="29"/>
    <s v="VERENZUELA MARTINEZ ALEXANDER"/>
    <x v="6"/>
    <x v="0"/>
    <n v="207"/>
    <n v="25.875"/>
    <n v="191.415652173913"/>
    <m/>
    <n v="91707.826100000006"/>
    <x v="0"/>
    <n v="13820.5882"/>
    <x v="725"/>
    <x v="0"/>
    <m/>
  </r>
  <r>
    <d v="2023-07-30T02:51:20"/>
    <x v="1"/>
    <n v="30"/>
    <s v="LOPEZ ISRAEL"/>
    <x v="0"/>
    <x v="0"/>
    <n v="246"/>
    <n v="27.3333333333333"/>
    <n v="215.34260869565199"/>
    <m/>
    <n v="103171.3043"/>
    <x v="0"/>
    <n v="13820.5882"/>
    <x v="725"/>
    <x v="0"/>
    <m/>
  </r>
  <r>
    <d v="2023-07-30T02:51:20"/>
    <x v="9"/>
    <n v="32"/>
    <s v="MADRID HERNANDEZ JHONATAN SMITH"/>
    <x v="0"/>
    <x v="0"/>
    <n v="201"/>
    <n v="22.3333333333333"/>
    <n v="215.34260869565199"/>
    <m/>
    <n v="103171.3043"/>
    <x v="0"/>
    <n v="13820.5882"/>
    <x v="725"/>
    <x v="0"/>
    <m/>
  </r>
  <r>
    <d v="2023-07-30T02:51:21"/>
    <x v="9"/>
    <n v="33"/>
    <s v="USUGA LONDOO CAMILO ANDRES"/>
    <x v="0"/>
    <x v="3"/>
    <n v="213"/>
    <n v="23.6666666666667"/>
    <n v="215.34260869565199"/>
    <m/>
    <n v="103171.3043"/>
    <x v="0"/>
    <n v="13820.5882"/>
    <x v="725"/>
    <x v="0"/>
    <m/>
  </r>
  <r>
    <d v="2023-07-30T02:51:21"/>
    <x v="9"/>
    <n v="34"/>
    <s v="MONTOYA OSPINA GILBERTO ANTONIO"/>
    <x v="3"/>
    <x v="0"/>
    <n v="241"/>
    <n v="24.1"/>
    <n v="239.269565217391"/>
    <m/>
    <n v="114634.78260000001"/>
    <x v="0"/>
    <n v="13820.5882"/>
    <x v="725"/>
    <x v="0"/>
    <m/>
  </r>
  <r>
    <d v="2023-07-30T02:51:21"/>
    <x v="9"/>
    <n v="36"/>
    <s v="MARTINEZ CHAVERRA LUIS NORBERTO"/>
    <x v="3"/>
    <x v="3"/>
    <n v="227"/>
    <n v="22.7"/>
    <n v="239.269565217391"/>
    <m/>
    <n v="114634.78260000001"/>
    <x v="0"/>
    <n v="13820.5882"/>
    <x v="725"/>
    <x v="0"/>
    <m/>
  </r>
  <r>
    <d v="2023-07-30T02:51:21"/>
    <x v="9"/>
    <n v="37"/>
    <s v="MORA JORGE"/>
    <x v="9"/>
    <x v="3"/>
    <n v="285"/>
    <n v="23.75"/>
    <n v="287.12347826087"/>
    <m/>
    <n v="137561.73910000001"/>
    <x v="1"/>
    <n v="13820.5882"/>
    <x v="725"/>
    <x v="0"/>
    <m/>
  </r>
  <r>
    <d v="2023-07-30T02:51:21"/>
    <x v="9"/>
    <n v="38"/>
    <s v="BELTRAN JUAN SIMON"/>
    <x v="3"/>
    <x v="3"/>
    <n v="205"/>
    <n v="20.5"/>
    <n v="239.269565217391"/>
    <m/>
    <n v="114634.78260000001"/>
    <x v="0"/>
    <n v="13820.5882"/>
    <x v="725"/>
    <x v="0"/>
    <m/>
  </r>
  <r>
    <d v="2023-07-30T02:51:22"/>
    <x v="9"/>
    <n v="39"/>
    <s v="GARCIA KEVIN"/>
    <x v="6"/>
    <x v="0"/>
    <n v="183"/>
    <n v="22.875"/>
    <n v="191.415652173913"/>
    <m/>
    <n v="91707.826100000006"/>
    <x v="0"/>
    <n v="13820.5882"/>
    <x v="725"/>
    <x v="0"/>
    <m/>
  </r>
  <r>
    <d v="2023-07-30T02:51:22"/>
    <x v="9"/>
    <n v="40"/>
    <s v="OCAMPO OCAMPO ANTONIO JOSE"/>
    <x v="3"/>
    <x v="0"/>
    <n v="219"/>
    <n v="23.052631578947398"/>
    <n v="227.30608695652199"/>
    <m/>
    <n v="108903.0435"/>
    <x v="0"/>
    <n v="13820.5882"/>
    <x v="725"/>
    <x v="0"/>
    <m/>
  </r>
  <r>
    <d v="2023-07-30T02:51:23"/>
    <x v="9"/>
    <n v="41"/>
    <s v="GARCIA DAVID WILSON ALBERTO"/>
    <x v="3"/>
    <x v="0"/>
    <n v="263"/>
    <n v="26.3"/>
    <n v="239.269565217391"/>
    <m/>
    <n v="114634.78260000001"/>
    <x v="1"/>
    <n v="13820.5882"/>
    <x v="725"/>
    <x v="0"/>
    <m/>
  </r>
  <r>
    <d v="2023-07-31T01:04:29"/>
    <x v="12"/>
    <n v="3"/>
    <s v="ESPINOZA CHAVARRIA GUILLERMO LEON"/>
    <x v="4"/>
    <x v="0"/>
    <n v="161"/>
    <n v="23"/>
    <n v="150.52957746478901"/>
    <m/>
    <n v="71764.788700000005"/>
    <x v="0"/>
    <n v="13320"/>
    <x v="726"/>
    <x v="0"/>
    <m/>
  </r>
  <r>
    <d v="2023-07-31T01:04:29"/>
    <x v="12"/>
    <n v="14"/>
    <s v="CARVAJAL SALAZAR HECTOR MARINO"/>
    <x v="1"/>
    <x v="0"/>
    <n v="180"/>
    <n v="16.363636363636399"/>
    <n v="236.54647887323901"/>
    <m/>
    <n v="112773.23940000001"/>
    <x v="1"/>
    <n v="13320"/>
    <x v="726"/>
    <x v="0"/>
    <m/>
  </r>
  <r>
    <d v="2023-07-31T01:04:30"/>
    <x v="12"/>
    <n v="15"/>
    <s v="LONDOO LOPERA DUVAN ANDRES"/>
    <x v="0"/>
    <x v="0"/>
    <n v="233"/>
    <n v="25.8888888888889"/>
    <n v="193.53802816901401"/>
    <m/>
    <n v="92269.0141"/>
    <x v="1"/>
    <n v="13320"/>
    <x v="726"/>
    <x v="0"/>
    <m/>
  </r>
  <r>
    <d v="2023-07-31T01:04:30"/>
    <x v="12"/>
    <n v="22"/>
    <s v="QUIRAMA CASTAEDA JHON JADER"/>
    <x v="0"/>
    <x v="0"/>
    <n v="141"/>
    <n v="15.6666666666667"/>
    <n v="193.53802816901401"/>
    <s v="1 Descuento (Despachador fernando) "/>
    <n v="92269.0141"/>
    <x v="1"/>
    <n v="13320"/>
    <x v="726"/>
    <x v="0"/>
    <m/>
  </r>
  <r>
    <d v="2023-07-31T01:04:30"/>
    <x v="12"/>
    <n v="23"/>
    <s v="HINCAPIE GALLEGO YEISON ANDRES"/>
    <x v="0"/>
    <x v="0"/>
    <n v="210"/>
    <n v="23.3333333333333"/>
    <n v="193.53802816901401"/>
    <m/>
    <n v="92269.0141"/>
    <x v="2"/>
    <n v="13320"/>
    <x v="726"/>
    <x v="0"/>
    <m/>
  </r>
  <r>
    <d v="2023-07-31T01:04:30"/>
    <x v="12"/>
    <n v="24"/>
    <s v="HIGUITA ADRIAN ANTONIO"/>
    <x v="3"/>
    <x v="0"/>
    <n v="195"/>
    <n v="19.5"/>
    <n v="215.04225352112701"/>
    <m/>
    <n v="102521.1268"/>
    <x v="0"/>
    <n v="13320"/>
    <x v="726"/>
    <x v="0"/>
    <m/>
  </r>
  <r>
    <d v="2023-07-31T01:04:30"/>
    <x v="12"/>
    <n v="26"/>
    <s v="CIRO MARIN RODRIGO ALBERTO"/>
    <x v="10"/>
    <x v="3"/>
    <n v="101"/>
    <n v="22.4444444444444"/>
    <n v="96.769014084507006"/>
    <m/>
    <n v="46134.506999999998"/>
    <x v="0"/>
    <n v="13320"/>
    <x v="726"/>
    <x v="0"/>
    <m/>
  </r>
  <r>
    <d v="2023-07-31T01:04:31"/>
    <x v="12"/>
    <n v="27"/>
    <s v="DURANGO DAVID JOSE"/>
    <x v="1"/>
    <x v="0"/>
    <n v="270"/>
    <n v="24.545454545454501"/>
    <n v="236.54647887323901"/>
    <s v="2 Descuentos (Propietario y despachador fernando) "/>
    <n v="112773.23940000001"/>
    <x v="0"/>
    <n v="13320"/>
    <x v="726"/>
    <x v="0"/>
    <m/>
  </r>
  <r>
    <d v="2023-07-31T01:04:31"/>
    <x v="12"/>
    <n v="28"/>
    <s v="RAMIREZ RENGIFO JORGE ANDRES"/>
    <x v="9"/>
    <x v="0"/>
    <n v="300"/>
    <n v="25"/>
    <n v="258.05070422535198"/>
    <s v="3 Descuentos (Conducts y Usuario desubicado) "/>
    <n v="123025.3521"/>
    <x v="0"/>
    <n v="13320"/>
    <x v="726"/>
    <x v="0"/>
    <m/>
  </r>
  <r>
    <d v="2023-07-31T01:04:31"/>
    <x v="12"/>
    <n v="30"/>
    <s v="LOPEZ ISRAEL"/>
    <x v="1"/>
    <x v="0"/>
    <n v="231"/>
    <n v="21"/>
    <n v="236.54647887323901"/>
    <m/>
    <n v="112773.23940000001"/>
    <x v="0"/>
    <n v="13320"/>
    <x v="726"/>
    <x v="0"/>
    <m/>
  </r>
  <r>
    <d v="2023-07-31T01:04:31"/>
    <x v="12"/>
    <n v="32"/>
    <s v="MADRID HERNANDEZ JHONATAN SMITH"/>
    <x v="9"/>
    <x v="0"/>
    <n v="272"/>
    <n v="22.6666666666667"/>
    <n v="258.05070422535198"/>
    <m/>
    <n v="123025.3521"/>
    <x v="0"/>
    <n v="13320"/>
    <x v="726"/>
    <x v="0"/>
    <m/>
  </r>
  <r>
    <d v="2023-07-31T01:04:32"/>
    <x v="12"/>
    <n v="33"/>
    <s v="USUGA LONDOO CAMILO ANDRES"/>
    <x v="0"/>
    <x v="0"/>
    <n v="200"/>
    <n v="22.2222222222222"/>
    <n v="193.53802816901401"/>
    <m/>
    <n v="92269.0141"/>
    <x v="0"/>
    <n v="13320"/>
    <x v="726"/>
    <x v="0"/>
    <m/>
  </r>
  <r>
    <d v="2023-07-31T01:04:32"/>
    <x v="12"/>
    <n v="34"/>
    <s v="MONTOYA OSPINA GILBERTO ANTONIO"/>
    <x v="9"/>
    <x v="0"/>
    <n v="242"/>
    <n v="20.1666666666667"/>
    <n v="258.05070422535198"/>
    <m/>
    <n v="123025.3521"/>
    <x v="0"/>
    <n v="13320"/>
    <x v="726"/>
    <x v="0"/>
    <m/>
  </r>
  <r>
    <d v="2023-07-31T01:04:32"/>
    <x v="12"/>
    <n v="35"/>
    <s v="GARCIA DAVID WILSON ALBERTO"/>
    <x v="2"/>
    <x v="0"/>
    <n v="101"/>
    <n v="16.8333333333333"/>
    <n v="129.02535211267599"/>
    <s v="1 Descuento (Conduct) "/>
    <n v="61512.676099999997"/>
    <x v="1"/>
    <n v="13320"/>
    <x v="726"/>
    <x v="0"/>
    <m/>
  </r>
  <r>
    <d v="2023-07-31T01:04:32"/>
    <x v="12"/>
    <n v="36"/>
    <s v="MARTINEZ CHAVERRA LUIS NORBERTO"/>
    <x v="9"/>
    <x v="0"/>
    <n v="250"/>
    <n v="20.8333333333333"/>
    <n v="258.05070422535198"/>
    <m/>
    <n v="123025.3521"/>
    <x v="0"/>
    <n v="13320"/>
    <x v="726"/>
    <x v="0"/>
    <m/>
  </r>
  <r>
    <d v="2023-07-31T01:04:32"/>
    <x v="12"/>
    <n v="37"/>
    <s v="MORA JORGE"/>
    <x v="3"/>
    <x v="0"/>
    <n v="235"/>
    <n v="23.5"/>
    <n v="215.04225352112701"/>
    <m/>
    <n v="102521.1268"/>
    <x v="1"/>
    <n v="13320"/>
    <x v="726"/>
    <x v="0"/>
    <m/>
  </r>
  <r>
    <d v="2023-07-31T01:04:33"/>
    <x v="12"/>
    <n v="38"/>
    <s v="BELTRAN JUAN SIMON"/>
    <x v="0"/>
    <x v="0"/>
    <n v="193"/>
    <n v="21.4444444444444"/>
    <n v="193.53802816901401"/>
    <m/>
    <n v="92269.0141"/>
    <x v="0"/>
    <n v="13320"/>
    <x v="726"/>
    <x v="0"/>
    <m/>
  </r>
  <r>
    <d v="2023-07-31T01:04:33"/>
    <x v="12"/>
    <n v="40"/>
    <s v="OCAMPO OCAMPO ANTONIO JOSE"/>
    <x v="1"/>
    <x v="0"/>
    <n v="249"/>
    <n v="22.636363636363601"/>
    <n v="236.54647887323901"/>
    <m/>
    <n v="112773.23940000001"/>
    <x v="0"/>
    <n v="13320"/>
    <x v="726"/>
    <x v="0"/>
    <m/>
  </r>
  <r>
    <d v="2023-07-31T01:04:33"/>
    <x v="12"/>
    <n v="41"/>
    <s v="GARCIA DAVID WILSON ALBERTO"/>
    <x v="7"/>
    <x v="0"/>
    <n v="53"/>
    <n v="17.6666666666667"/>
    <n v="64.512676056337995"/>
    <m/>
    <n v="30756.338"/>
    <x v="1"/>
    <n v="13320"/>
    <x v="726"/>
    <x v="0"/>
    <m/>
  </r>
  <r>
    <d v="2023-08-01T02:05:32"/>
    <x v="1"/>
    <n v="1"/>
    <s v="ALFONSO OZUNA JORGE"/>
    <x v="6"/>
    <x v="0"/>
    <n v="170"/>
    <n v="21.25"/>
    <n v="200.35940099833601"/>
    <s v="2 Descuentos (Transbordo) "/>
    <n v="96179.700500000006"/>
    <x v="0"/>
    <n v="14237.142900000001"/>
    <x v="727"/>
    <x v="0"/>
    <m/>
  </r>
  <r>
    <d v="2023-08-01T02:05:32"/>
    <x v="1"/>
    <n v="2"/>
    <s v="GRAJALES JORGE HERNAN"/>
    <x v="6"/>
    <x v="0"/>
    <n v="239"/>
    <n v="29.875"/>
    <n v="200.35940099833601"/>
    <m/>
    <n v="96179.700500000006"/>
    <x v="1"/>
    <n v="14237.142900000001"/>
    <x v="727"/>
    <x v="0"/>
    <m/>
  </r>
  <r>
    <d v="2023-08-01T02:05:32"/>
    <x v="1"/>
    <n v="3"/>
    <s v="ESPINOZA CHAVARRIA GUILLERMO LEON"/>
    <x v="2"/>
    <x v="0"/>
    <n v="148"/>
    <n v="24.6666666666667"/>
    <n v="150.26955074875201"/>
    <m/>
    <n v="72134.775399999999"/>
    <x v="0"/>
    <n v="14237.142900000001"/>
    <x v="727"/>
    <x v="0"/>
    <m/>
  </r>
  <r>
    <d v="2023-08-01T02:05:33"/>
    <x v="1"/>
    <n v="4"/>
    <s v="GONZALEZ PEREZ RAFAEL JOSE"/>
    <x v="0"/>
    <x v="0"/>
    <n v="239"/>
    <n v="26.5555555555556"/>
    <n v="225.40432612312799"/>
    <m/>
    <n v="108202.16310000001"/>
    <x v="0"/>
    <n v="14237.142900000001"/>
    <x v="727"/>
    <x v="0"/>
    <m/>
  </r>
  <r>
    <d v="2023-08-01T02:05:33"/>
    <x v="1"/>
    <n v="5"/>
    <s v="GRISALES VILLA JUAN DAVID"/>
    <x v="13"/>
    <x v="0"/>
    <n v="349"/>
    <n v="25.851851851851901"/>
    <n v="338.10648918469201"/>
    <m/>
    <n v="162303.24460000001"/>
    <x v="1"/>
    <n v="14237.142900000001"/>
    <x v="727"/>
    <x v="0"/>
    <m/>
  </r>
  <r>
    <d v="2023-08-01T02:05:33"/>
    <x v="1"/>
    <n v="8"/>
    <s v="TABORDA ROJAS DIEGO ALEJANDRO"/>
    <x v="9"/>
    <x v="0"/>
    <n v="340"/>
    <n v="28.3333333333333"/>
    <n v="300.53910149750402"/>
    <m/>
    <n v="144269.55069999999"/>
    <x v="1"/>
    <n v="14237.142900000001"/>
    <x v="727"/>
    <x v="0"/>
    <m/>
  </r>
  <r>
    <d v="2023-08-01T02:05:33"/>
    <x v="1"/>
    <n v="9"/>
    <s v="LOPEZ CASTRILLON ANDRES FELIPE"/>
    <x v="4"/>
    <x v="0"/>
    <n v="198"/>
    <n v="28.285714285714299"/>
    <n v="175.31447587354401"/>
    <m/>
    <n v="84157.237899999993"/>
    <x v="0"/>
    <n v="14237.142900000001"/>
    <x v="727"/>
    <x v="0"/>
    <m/>
  </r>
  <r>
    <d v="2023-08-01T02:05:33"/>
    <x v="9"/>
    <n v="10"/>
    <s v="PIEDRAHITA MADRID SANTIAGO"/>
    <x v="3"/>
    <x v="0"/>
    <n v="248"/>
    <n v="24.8"/>
    <n v="250.44925124791999"/>
    <s v="1 Descuento (Usuario desubicado) "/>
    <n v="120224.6256"/>
    <x v="0"/>
    <n v="14237.142900000001"/>
    <x v="727"/>
    <x v="0"/>
    <m/>
  </r>
  <r>
    <d v="2023-08-01T02:05:34"/>
    <x v="9"/>
    <n v="11"/>
    <s v="GUTIERREZ LONDOO MELKIN HERNEY"/>
    <x v="1"/>
    <x v="0"/>
    <n v="284"/>
    <n v="25.818181818181799"/>
    <n v="275.49417637271199"/>
    <m/>
    <n v="132247.0882"/>
    <x v="0"/>
    <n v="14237.142900000001"/>
    <x v="727"/>
    <x v="0"/>
    <m/>
  </r>
  <r>
    <d v="2023-08-01T02:05:34"/>
    <x v="9"/>
    <n v="13"/>
    <s v="TEJADA PEREZ JHON ALEXIS"/>
    <x v="1"/>
    <x v="0"/>
    <n v="304"/>
    <n v="27.636363636363601"/>
    <n v="275.49417637271199"/>
    <s v="2 Descuentos (Jefe de ruta y propietario) "/>
    <n v="132247.0882"/>
    <x v="0"/>
    <n v="14237.142900000001"/>
    <x v="727"/>
    <x v="0"/>
    <m/>
  </r>
  <r>
    <d v="2023-08-01T02:05:34"/>
    <x v="9"/>
    <n v="14"/>
    <s v="JIMENEZ JIMENEZ OMAR DAVID"/>
    <x v="3"/>
    <x v="0"/>
    <n v="260"/>
    <n v="26"/>
    <n v="250.44925124791999"/>
    <m/>
    <n v="120224.6256"/>
    <x v="1"/>
    <n v="14237.142900000001"/>
    <x v="727"/>
    <x v="0"/>
    <m/>
  </r>
  <r>
    <d v="2023-08-01T02:05:34"/>
    <x v="9"/>
    <n v="15"/>
    <s v="LOPERA AGUDELO LUIS FRANCISCO"/>
    <x v="3"/>
    <x v="0"/>
    <n v="240"/>
    <n v="24"/>
    <n v="250.44925124791999"/>
    <s v="1 Descuento (Jefe de ruta) "/>
    <n v="120224.6256"/>
    <x v="1"/>
    <n v="14237.142900000001"/>
    <x v="727"/>
    <x v="0"/>
    <m/>
  </r>
  <r>
    <d v="2023-08-01T02:05:35"/>
    <x v="9"/>
    <n v="16"/>
    <s v="HURTADO MADRID JUAN ESTEBAN"/>
    <x v="1"/>
    <x v="0"/>
    <n v="244"/>
    <n v="22.181818181818201"/>
    <n v="275.49417637271199"/>
    <m/>
    <n v="132247.0882"/>
    <x v="0"/>
    <n v="14237.142900000001"/>
    <x v="727"/>
    <x v="0"/>
    <m/>
  </r>
  <r>
    <d v="2023-08-01T02:05:35"/>
    <x v="9"/>
    <n v="17"/>
    <s v="CIRO MARIN RODRIGO ALBERTO"/>
    <x v="3"/>
    <x v="0"/>
    <n v="221"/>
    <n v="22.1"/>
    <n v="250.44925124791999"/>
    <s v="2 Descuentos (Conduct y propietario)"/>
    <n v="120224.6256"/>
    <x v="0"/>
    <n v="14237.142900000001"/>
    <x v="727"/>
    <x v="0"/>
    <m/>
  </r>
  <r>
    <d v="2023-08-01T02:05:35"/>
    <x v="9"/>
    <n v="18"/>
    <s v="RENDON VIANA HUMBERTO DE JESUS"/>
    <x v="10"/>
    <x v="0"/>
    <n v="79"/>
    <n v="19.75"/>
    <n v="100.17970049916801"/>
    <m/>
    <n v="48089.850200000001"/>
    <x v="0"/>
    <n v="14237.142900000001"/>
    <x v="727"/>
    <x v="0"/>
    <m/>
  </r>
  <r>
    <d v="2023-08-01T02:05:35"/>
    <x v="9"/>
    <n v="20"/>
    <s v="LONDOO LOPERA DUVAN ANDRES"/>
    <x v="0"/>
    <x v="0"/>
    <n v="234"/>
    <n v="26"/>
    <n v="225.40432612312799"/>
    <s v="1 Descuento (Conduct) "/>
    <n v="108202.16310000001"/>
    <x v="0"/>
    <n v="14237.142900000001"/>
    <x v="727"/>
    <x v="0"/>
    <m/>
  </r>
  <r>
    <d v="2023-08-01T02:05:35"/>
    <x v="1"/>
    <n v="21"/>
    <s v="MONSALVE OCAMPO EDISON GUSTAVO"/>
    <x v="7"/>
    <x v="0"/>
    <n v="47"/>
    <n v="15.6666666666667"/>
    <n v="75.134775374376005"/>
    <m/>
    <n v="36067.387699999999"/>
    <x v="0"/>
    <n v="14237.142900000001"/>
    <x v="727"/>
    <x v="0"/>
    <m/>
  </r>
  <r>
    <d v="2023-08-01T02:05:36"/>
    <x v="1"/>
    <n v="22"/>
    <s v="QUIRAMA CASTAEDA JHON JADER"/>
    <x v="0"/>
    <x v="0"/>
    <n v="217"/>
    <n v="24.1111111111111"/>
    <n v="225.40432612312799"/>
    <m/>
    <n v="108202.16310000001"/>
    <x v="1"/>
    <n v="14237.142900000001"/>
    <x v="727"/>
    <x v="0"/>
    <m/>
  </r>
  <r>
    <d v="2023-08-01T02:05:36"/>
    <x v="1"/>
    <n v="23"/>
    <s v="GARCIA KEVIN"/>
    <x v="0"/>
    <x v="0"/>
    <n v="204"/>
    <n v="22.6666666666667"/>
    <n v="225.40432612312799"/>
    <m/>
    <n v="108202.16310000001"/>
    <x v="2"/>
    <n v="14237.142900000001"/>
    <x v="727"/>
    <x v="0"/>
    <m/>
  </r>
  <r>
    <d v="2023-08-01T02:05:36"/>
    <x v="1"/>
    <n v="24"/>
    <s v="HIGUITA ADRIAN ANTONIO"/>
    <x v="3"/>
    <x v="0"/>
    <n v="266"/>
    <n v="26.6"/>
    <n v="250.44925124791999"/>
    <m/>
    <n v="120224.6256"/>
    <x v="0"/>
    <n v="14237.142900000001"/>
    <x v="727"/>
    <x v="0"/>
    <m/>
  </r>
  <r>
    <d v="2023-08-01T02:05:36"/>
    <x v="1"/>
    <n v="25"/>
    <s v="JIMENEZ HURTADO CARLOS ESTIVEN"/>
    <x v="0"/>
    <x v="0"/>
    <n v="241"/>
    <n v="26.7777777777778"/>
    <n v="225.40432612312799"/>
    <m/>
    <n v="108202.16310000001"/>
    <x v="1"/>
    <n v="14237.142900000001"/>
    <x v="727"/>
    <x v="0"/>
    <m/>
  </r>
  <r>
    <d v="2023-08-01T02:05:37"/>
    <x v="1"/>
    <n v="27"/>
    <s v="MADRID HERNANDEZ JHONATAN SMITH"/>
    <x v="3"/>
    <x v="0"/>
    <n v="339"/>
    <n v="33.9"/>
    <n v="250.44925124791999"/>
    <m/>
    <n v="120224.6256"/>
    <x v="0"/>
    <n v="14237.142900000001"/>
    <x v="727"/>
    <x v="0"/>
    <m/>
  </r>
  <r>
    <d v="2023-08-01T02:05:37"/>
    <x v="1"/>
    <n v="28"/>
    <s v="RAMIREZ RENGIFO JORGE ANDRES"/>
    <x v="2"/>
    <x v="0"/>
    <n v="115"/>
    <n v="19.1666666666667"/>
    <n v="150.26955074875201"/>
    <m/>
    <n v="72134.775399999999"/>
    <x v="0"/>
    <n v="14237.142900000001"/>
    <x v="727"/>
    <x v="0"/>
    <m/>
  </r>
  <r>
    <d v="2023-08-01T02:05:37"/>
    <x v="1"/>
    <n v="29"/>
    <s v="VERENZUELA MARTINEZ ALEXANDER"/>
    <x v="1"/>
    <x v="0"/>
    <n v="335"/>
    <n v="30.454545454545499"/>
    <n v="275.49417637271199"/>
    <m/>
    <n v="132247.0882"/>
    <x v="0"/>
    <n v="14237.142900000001"/>
    <x v="727"/>
    <x v="0"/>
    <m/>
  </r>
  <r>
    <d v="2023-08-01T02:05:37"/>
    <x v="1"/>
    <n v="30"/>
    <s v="LOPEZ ISRAEL"/>
    <x v="0"/>
    <x v="0"/>
    <n v="189"/>
    <n v="21"/>
    <n v="225.40432612312799"/>
    <s v="1 Descuento (Conduct) "/>
    <n v="108202.16310000001"/>
    <x v="0"/>
    <n v="14237.142900000001"/>
    <x v="727"/>
    <x v="0"/>
    <m/>
  </r>
  <r>
    <d v="2023-08-01T02:05:37"/>
    <x v="9"/>
    <n v="32"/>
    <s v="CASTAEDA CARLOS ALFREDO"/>
    <x v="2"/>
    <x v="0"/>
    <n v="158"/>
    <n v="26.3333333333333"/>
    <n v="150.26955074875201"/>
    <m/>
    <n v="72134.775399999999"/>
    <x v="0"/>
    <n v="14237.142900000001"/>
    <x v="727"/>
    <x v="0"/>
    <m/>
  </r>
  <r>
    <d v="2023-08-01T02:05:38"/>
    <x v="9"/>
    <n v="33"/>
    <s v="USUGA LONDOO CAMILO ANDRES"/>
    <x v="10"/>
    <x v="0"/>
    <n v="109"/>
    <n v="24.2222222222222"/>
    <n v="112.70216306156399"/>
    <m/>
    <n v="54101.0815"/>
    <x v="0"/>
    <n v="14237.142900000001"/>
    <x v="727"/>
    <x v="0"/>
    <m/>
  </r>
  <r>
    <d v="2023-08-01T02:05:38"/>
    <x v="9"/>
    <n v="34"/>
    <s v="MONTOYA OSPINA GILBERTO ANTONIO"/>
    <x v="0"/>
    <x v="0"/>
    <n v="225"/>
    <n v="25"/>
    <n v="225.40432612312799"/>
    <m/>
    <n v="108202.16310000001"/>
    <x v="0"/>
    <n v="14237.142900000001"/>
    <x v="727"/>
    <x v="0"/>
    <m/>
  </r>
  <r>
    <d v="2023-08-01T02:05:38"/>
    <x v="9"/>
    <n v="35"/>
    <s v="GARCIA DAVID WILSON ALBERTO"/>
    <x v="6"/>
    <x v="0"/>
    <n v="223"/>
    <n v="26.235294117647101"/>
    <n v="212.881863560732"/>
    <s v="2 Descuentos (Conducts)"/>
    <n v="102190.93180000001"/>
    <x v="1"/>
    <n v="14237.142900000001"/>
    <x v="727"/>
    <x v="0"/>
    <m/>
  </r>
  <r>
    <d v="2023-08-01T02:05:38"/>
    <x v="9"/>
    <n v="36"/>
    <s v="MARTINEZ CHAVERRA LUIS NORBERTO"/>
    <x v="0"/>
    <x v="0"/>
    <n v="206"/>
    <n v="22.8888888888889"/>
    <n v="225.40432612312799"/>
    <m/>
    <n v="108202.16310000001"/>
    <x v="0"/>
    <n v="14237.142900000001"/>
    <x v="727"/>
    <x v="0"/>
    <m/>
  </r>
  <r>
    <d v="2023-08-01T02:05:38"/>
    <x v="9"/>
    <n v="37"/>
    <s v="MORA JORGE"/>
    <x v="1"/>
    <x v="0"/>
    <n v="230"/>
    <n v="20.909090909090899"/>
    <n v="275.49417637271199"/>
    <m/>
    <n v="132247.0882"/>
    <x v="1"/>
    <n v="14237.142900000001"/>
    <x v="727"/>
    <x v="0"/>
    <m/>
  </r>
  <r>
    <d v="2023-08-01T02:05:39"/>
    <x v="9"/>
    <n v="38"/>
    <s v="BELTRAN JUAN SIMON"/>
    <x v="0"/>
    <x v="0"/>
    <n v="247"/>
    <n v="27.4444444444444"/>
    <n v="225.40432612312799"/>
    <m/>
    <n v="108202.16310000001"/>
    <x v="0"/>
    <n v="14237.142900000001"/>
    <x v="727"/>
    <x v="0"/>
    <m/>
  </r>
  <r>
    <d v="2023-08-01T02:05:39"/>
    <x v="9"/>
    <n v="39"/>
    <s v="TABORDA LEIDY"/>
    <x v="4"/>
    <x v="0"/>
    <n v="100"/>
    <n v="14.285714285714301"/>
    <n v="175.31447587354401"/>
    <m/>
    <n v="84157.237899999993"/>
    <x v="0"/>
    <n v="14237.142900000001"/>
    <x v="727"/>
    <x v="0"/>
    <m/>
  </r>
  <r>
    <d v="2023-08-01T02:05:39"/>
    <x v="9"/>
    <n v="40"/>
    <s v="OCAMPO OCAMPO ANTONIO JOSE"/>
    <x v="1"/>
    <x v="0"/>
    <n v="278"/>
    <n v="25.272727272727298"/>
    <n v="275.49417637271199"/>
    <s v="1 Descuento (Conduct) "/>
    <n v="132247.0882"/>
    <x v="0"/>
    <n v="14237.142900000001"/>
    <x v="727"/>
    <x v="0"/>
    <m/>
  </r>
  <r>
    <d v="2023-08-02T01:45:57"/>
    <x v="9"/>
    <n v="1"/>
    <s v="ALFONSO OZUNA JORGE"/>
    <x v="0"/>
    <x v="0"/>
    <n v="239"/>
    <n v="26.5555555555556"/>
    <n v="223.35702746365101"/>
    <m/>
    <n v="107178.5137"/>
    <x v="0"/>
    <n v="14178.3784"/>
    <x v="728"/>
    <x v="0"/>
    <m/>
  </r>
  <r>
    <d v="2023-08-02T01:45:57"/>
    <x v="9"/>
    <n v="2"/>
    <s v="GRAJALES JORGE HERNAN"/>
    <x v="3"/>
    <x v="3"/>
    <n v="292"/>
    <n v="29.2"/>
    <n v="248.17447495961201"/>
    <m/>
    <n v="119087.2375"/>
    <x v="1"/>
    <n v="14178.3784"/>
    <x v="728"/>
    <x v="0"/>
    <m/>
  </r>
  <r>
    <d v="2023-08-02T01:45:57"/>
    <x v="9"/>
    <n v="3"/>
    <s v="ESPINOZA CHAVARRIA GUILLERMO LEON"/>
    <x v="4"/>
    <x v="0"/>
    <n v="192"/>
    <n v="27.428571428571399"/>
    <n v="173.722132471729"/>
    <m/>
    <n v="83361.066200000001"/>
    <x v="0"/>
    <n v="14178.3784"/>
    <x v="728"/>
    <x v="0"/>
    <m/>
  </r>
  <r>
    <d v="2023-08-02T01:45:57"/>
    <x v="9"/>
    <n v="4"/>
    <s v="GONZALEZ PEREZ RAFAEL JOSE"/>
    <x v="0"/>
    <x v="3"/>
    <n v="239"/>
    <n v="26.5555555555556"/>
    <n v="223.35702746365101"/>
    <m/>
    <n v="107178.5137"/>
    <x v="0"/>
    <n v="14178.3784"/>
    <x v="728"/>
    <x v="0"/>
    <m/>
  </r>
  <r>
    <d v="2023-08-02T01:45:58"/>
    <x v="9"/>
    <n v="5"/>
    <s v="BERRIO POSADA ANGELA"/>
    <x v="12"/>
    <x v="0"/>
    <n v="289"/>
    <n v="22.230769230769202"/>
    <n v="322.62681744749602"/>
    <m/>
    <n v="154813.4087"/>
    <x v="1"/>
    <n v="14178.3784"/>
    <x v="728"/>
    <x v="0"/>
    <m/>
  </r>
  <r>
    <d v="2023-08-02T01:45:58"/>
    <x v="9"/>
    <n v="6"/>
    <s v="CASTAEDA CARLOS ALFREDO"/>
    <x v="0"/>
    <x v="3"/>
    <n v="244"/>
    <n v="27.1111111111111"/>
    <n v="223.35702746365101"/>
    <m/>
    <n v="107178.5137"/>
    <x v="0"/>
    <n v="14178.3784"/>
    <x v="728"/>
    <x v="0"/>
    <m/>
  </r>
  <r>
    <d v="2023-08-02T01:45:58"/>
    <x v="9"/>
    <n v="8"/>
    <s v="TABORDA ROJAS DIEGO ALEJANDRO"/>
    <x v="6"/>
    <x v="0"/>
    <n v="248"/>
    <n v="31"/>
    <n v="198.53957996769"/>
    <s v="2 Descuentos (Jefe de ruta)"/>
    <n v="95269.79"/>
    <x v="1"/>
    <n v="14178.3784"/>
    <x v="728"/>
    <x v="0"/>
    <m/>
  </r>
  <r>
    <d v="2023-08-02T01:45:58"/>
    <x v="9"/>
    <n v="9"/>
    <s v="LOPEZ CASTRILLON ANDRES FELIPE"/>
    <x v="0"/>
    <x v="0"/>
    <n v="234"/>
    <n v="26"/>
    <n v="223.35702746365101"/>
    <m/>
    <n v="107178.5137"/>
    <x v="0"/>
    <n v="14178.3784"/>
    <x v="728"/>
    <x v="0"/>
    <m/>
  </r>
  <r>
    <d v="2023-08-02T01:45:58"/>
    <x v="9"/>
    <n v="10"/>
    <s v="PATIO MARIVEL"/>
    <x v="8"/>
    <x v="0"/>
    <n v="120"/>
    <n v="24"/>
    <n v="124.08723747980601"/>
    <m/>
    <n v="59543.618699999999"/>
    <x v="0"/>
    <n v="14178.3784"/>
    <x v="728"/>
    <x v="0"/>
    <m/>
  </r>
  <r>
    <d v="2023-08-02T01:45:59"/>
    <x v="1"/>
    <n v="11"/>
    <s v="ECHAVARRIA JOSE"/>
    <x v="9"/>
    <x v="1"/>
    <n v="296"/>
    <n v="24.6666666666667"/>
    <n v="297.80936995153502"/>
    <s v="2 Descuentos (Conduct y propietario) "/>
    <n v="142904.685"/>
    <x v="0"/>
    <n v="14178.3784"/>
    <x v="728"/>
    <x v="0"/>
    <m/>
  </r>
  <r>
    <d v="2023-08-02T01:45:59"/>
    <x v="1"/>
    <n v="12"/>
    <s v="MONSALVE OCAMPO EDISON GUSTAVO"/>
    <x v="11"/>
    <x v="0"/>
    <n v="52"/>
    <n v="26"/>
    <n v="49.634894991922501"/>
    <m/>
    <n v="23817.447499999998"/>
    <x v="0"/>
    <n v="14178.3784"/>
    <x v="728"/>
    <x v="0"/>
    <m/>
  </r>
  <r>
    <d v="2023-08-02T01:45:59"/>
    <x v="1"/>
    <n v="13"/>
    <s v="TEJADA PEREZ JHON ALEXIS"/>
    <x v="0"/>
    <x v="0"/>
    <n v="245"/>
    <n v="27.2222222222222"/>
    <n v="223.35702746365101"/>
    <m/>
    <n v="107178.5137"/>
    <x v="0"/>
    <n v="14178.3784"/>
    <x v="728"/>
    <x v="0"/>
    <m/>
  </r>
  <r>
    <d v="2023-08-02T01:45:59"/>
    <x v="1"/>
    <n v="14"/>
    <s v="JIMENEZ JIMENEZ OMAR DAVID"/>
    <x v="12"/>
    <x v="3"/>
    <n v="310"/>
    <n v="23.846153846153801"/>
    <n v="322.62681744749602"/>
    <s v="1 Descuento (Jefe de ruta) HECTOR SALAZAR Realiz 6 viajes donde moviliz 125 Usuarios"/>
    <n v="154813.4087"/>
    <x v="1"/>
    <n v="14178.3784"/>
    <x v="728"/>
    <x v="0"/>
    <m/>
  </r>
  <r>
    <d v="2023-08-02T01:45:59"/>
    <x v="1"/>
    <n v="15"/>
    <s v="LOPERA AGUDELO LUIS FRANCISCO"/>
    <x v="10"/>
    <x v="0"/>
    <n v="107"/>
    <n v="30.571428571428601"/>
    <n v="86.8610662358643"/>
    <m/>
    <n v="41680.533100000001"/>
    <x v="1"/>
    <n v="14178.3784"/>
    <x v="728"/>
    <x v="0"/>
    <m/>
  </r>
  <r>
    <d v="2023-08-02T01:46:00"/>
    <x v="1"/>
    <n v="16"/>
    <s v="HURTADO MADRID JUAN ESTEBAN"/>
    <x v="3"/>
    <x v="3"/>
    <n v="235"/>
    <n v="23.5"/>
    <n v="248.17447495961201"/>
    <m/>
    <n v="119087.2375"/>
    <x v="0"/>
    <n v="14178.3784"/>
    <x v="728"/>
    <x v="0"/>
    <m/>
  </r>
  <r>
    <d v="2023-08-02T01:46:00"/>
    <x v="1"/>
    <n v="17"/>
    <s v="FRANCO BRAVO JHOAN FERNANDO"/>
    <x v="3"/>
    <x v="0"/>
    <n v="205"/>
    <n v="20.5"/>
    <n v="248.17447495961201"/>
    <m/>
    <n v="119087.2375"/>
    <x v="0"/>
    <n v="14178.3784"/>
    <x v="728"/>
    <x v="0"/>
    <m/>
  </r>
  <r>
    <d v="2023-08-02T01:46:00"/>
    <x v="1"/>
    <n v="18"/>
    <s v="RENDON VIANA HUMBERTO DE JESUS"/>
    <x v="3"/>
    <x v="0"/>
    <n v="261"/>
    <n v="26.1"/>
    <n v="248.17447495961201"/>
    <m/>
    <n v="119087.2375"/>
    <x v="0"/>
    <n v="14178.3784"/>
    <x v="728"/>
    <x v="0"/>
    <m/>
  </r>
  <r>
    <d v="2023-08-02T01:46:00"/>
    <x v="1"/>
    <n v="19"/>
    <s v="BERMUDEZ HERNAN"/>
    <x v="3"/>
    <x v="0"/>
    <n v="217"/>
    <n v="21.7"/>
    <n v="248.17447495961201"/>
    <m/>
    <n v="119087.2375"/>
    <x v="0"/>
    <n v="14178.3784"/>
    <x v="728"/>
    <x v="0"/>
    <m/>
  </r>
  <r>
    <d v="2023-08-02T01:46:01"/>
    <x v="1"/>
    <n v="20"/>
    <s v="LONDOO LOPERA DUVAN ANDRES"/>
    <x v="3"/>
    <x v="0"/>
    <n v="241"/>
    <n v="24.1"/>
    <n v="248.17447495961201"/>
    <s v="1 Descuento (Jefe de ruta) "/>
    <n v="119087.2375"/>
    <x v="0"/>
    <n v="14178.3784"/>
    <x v="728"/>
    <x v="0"/>
    <m/>
  </r>
  <r>
    <d v="2023-08-02T01:46:02"/>
    <x v="9"/>
    <n v="22"/>
    <s v="QUIRAMA CASTAEDA JHON JADER"/>
    <x v="4"/>
    <x v="0"/>
    <n v="186"/>
    <n v="26.571428571428601"/>
    <n v="173.722132471729"/>
    <m/>
    <n v="83361.066200000001"/>
    <x v="1"/>
    <n v="14178.3784"/>
    <x v="728"/>
    <x v="0"/>
    <m/>
  </r>
  <r>
    <d v="2023-08-02T01:46:02"/>
    <x v="9"/>
    <n v="23"/>
    <s v="HINCAPIE GALLEGO YEISON ANDRES"/>
    <x v="0"/>
    <x v="0"/>
    <n v="224"/>
    <n v="24.8888888888889"/>
    <n v="223.35702746365101"/>
    <m/>
    <n v="107178.5137"/>
    <x v="2"/>
    <n v="14178.3784"/>
    <x v="728"/>
    <x v="0"/>
    <m/>
  </r>
  <r>
    <d v="2023-08-02T01:46:03"/>
    <x v="9"/>
    <n v="25"/>
    <s v="JIMENEZ HURTADO CARLOS ESTIVEN"/>
    <x v="0"/>
    <x v="0"/>
    <n v="256"/>
    <n v="28.4444444444444"/>
    <n v="223.35702746365101"/>
    <m/>
    <n v="107178.5137"/>
    <x v="1"/>
    <n v="14178.3784"/>
    <x v="728"/>
    <x v="0"/>
    <m/>
  </r>
  <r>
    <d v="2023-08-02T01:46:03"/>
    <x v="9"/>
    <n v="26"/>
    <s v="CIRO MARIN RODRIGO ALBERTO"/>
    <x v="6"/>
    <x v="0"/>
    <n v="181"/>
    <n v="22.625"/>
    <n v="198.53957996769"/>
    <m/>
    <n v="95269.79"/>
    <x v="0"/>
    <n v="14178.3784"/>
    <x v="728"/>
    <x v="0"/>
    <m/>
  </r>
  <r>
    <d v="2023-08-02T01:46:03"/>
    <x v="9"/>
    <n v="27"/>
    <s v="DURANGO DAVID JOSE"/>
    <x v="0"/>
    <x v="0"/>
    <n v="217"/>
    <n v="24.1111111111111"/>
    <n v="223.35702746365101"/>
    <m/>
    <n v="107178.5137"/>
    <x v="0"/>
    <n v="14178.3784"/>
    <x v="728"/>
    <x v="0"/>
    <m/>
  </r>
  <r>
    <d v="2023-08-02T01:46:04"/>
    <x v="9"/>
    <n v="28"/>
    <s v="RAMIREZ RENGIFO JORGE ANDRES"/>
    <x v="0"/>
    <x v="0"/>
    <n v="197"/>
    <n v="21.8888888888889"/>
    <n v="223.35702746365101"/>
    <m/>
    <n v="107178.5137"/>
    <x v="0"/>
    <n v="14178.3784"/>
    <x v="728"/>
    <x v="0"/>
    <m/>
  </r>
  <r>
    <d v="2023-08-02T01:46:04"/>
    <x v="9"/>
    <n v="29"/>
    <s v="VERENZUELA MARTINEZ ALEXANDER"/>
    <x v="3"/>
    <x v="0"/>
    <n v="248"/>
    <n v="24.8"/>
    <n v="248.17447495961201"/>
    <s v="1 Descuento (Propietario)"/>
    <n v="119087.2375"/>
    <x v="0"/>
    <n v="14178.3784"/>
    <x v="728"/>
    <x v="0"/>
    <m/>
  </r>
  <r>
    <d v="2023-08-02T01:46:04"/>
    <x v="9"/>
    <n v="31"/>
    <s v="BELTRAN JUAN SIMON"/>
    <x v="3"/>
    <x v="0"/>
    <n v="229"/>
    <n v="22.9"/>
    <n v="248.17447495961201"/>
    <m/>
    <n v="119087.2375"/>
    <x v="0"/>
    <n v="14178.3784"/>
    <x v="728"/>
    <x v="0"/>
    <m/>
  </r>
  <r>
    <d v="2023-08-02T01:46:05"/>
    <x v="9"/>
    <n v="32"/>
    <s v="MADRID HERNANDEZ JHONATAN SMITH"/>
    <x v="8"/>
    <x v="0"/>
    <n v="130"/>
    <n v="26"/>
    <n v="124.08723747980601"/>
    <m/>
    <n v="59543.618699999999"/>
    <x v="0"/>
    <n v="14178.3784"/>
    <x v="728"/>
    <x v="0"/>
    <m/>
  </r>
  <r>
    <d v="2023-08-02T01:46:05"/>
    <x v="1"/>
    <n v="33"/>
    <s v="USUGA LONDOO CAMILO ANDRES"/>
    <x v="3"/>
    <x v="0"/>
    <n v="227"/>
    <n v="22.7"/>
    <n v="248.17447495961201"/>
    <m/>
    <n v="119087.2375"/>
    <x v="0"/>
    <n v="14178.3784"/>
    <x v="728"/>
    <x v="0"/>
    <m/>
  </r>
  <r>
    <d v="2023-08-02T01:46:06"/>
    <x v="1"/>
    <n v="34"/>
    <s v="MONTOYA OSPINA GILBERTO ANTONIO"/>
    <x v="1"/>
    <x v="0"/>
    <n v="258"/>
    <n v="23.454545454545499"/>
    <n v="272.99192245557401"/>
    <m/>
    <n v="130995.96120000001"/>
    <x v="0"/>
    <n v="14178.3784"/>
    <x v="728"/>
    <x v="0"/>
    <m/>
  </r>
  <r>
    <d v="2023-08-02T01:46:06"/>
    <x v="1"/>
    <n v="35"/>
    <s v="GARCIA DAVID WILSON ALBERTO"/>
    <x v="2"/>
    <x v="0"/>
    <n v="130"/>
    <n v="20"/>
    <n v="161.31340872374801"/>
    <m/>
    <n v="77406.704400000002"/>
    <x v="1"/>
    <n v="14178.3784"/>
    <x v="728"/>
    <x v="0"/>
    <m/>
  </r>
  <r>
    <d v="2023-08-02T01:46:06"/>
    <x v="1"/>
    <n v="36"/>
    <s v="ORTEGA ARROYAVE JUAN PABLO"/>
    <x v="1"/>
    <x v="0"/>
    <n v="276"/>
    <n v="25.090909090909101"/>
    <n v="272.99192245557401"/>
    <s v="9 Descuentos (Transbordo y propietario) "/>
    <n v="130995.96120000001"/>
    <x v="0"/>
    <n v="14178.3784"/>
    <x v="728"/>
    <x v="0"/>
    <m/>
  </r>
  <r>
    <d v="2023-08-02T01:46:07"/>
    <x v="1"/>
    <n v="37"/>
    <s v="MORA JORGE"/>
    <x v="9"/>
    <x v="0"/>
    <n v="318"/>
    <n v="26.5"/>
    <n v="297.80936995153502"/>
    <m/>
    <n v="142904.685"/>
    <x v="1"/>
    <n v="14178.3784"/>
    <x v="728"/>
    <x v="0"/>
    <m/>
  </r>
  <r>
    <d v="2023-08-02T01:46:07"/>
    <x v="1"/>
    <n v="39"/>
    <s v="TABORDA LEIDY"/>
    <x v="11"/>
    <x v="0"/>
    <n v="30"/>
    <n v="15"/>
    <n v="49.634894991922501"/>
    <s v="1 Descuento (Propietario) "/>
    <n v="23817.447499999998"/>
    <x v="0"/>
    <n v="14178.3784"/>
    <x v="728"/>
    <x v="0"/>
    <m/>
  </r>
  <r>
    <d v="2023-08-02T01:46:07"/>
    <x v="1"/>
    <n v="40"/>
    <s v="OCAMPO OCAMPO ANTONIO JOSE"/>
    <x v="3"/>
    <x v="0"/>
    <n v="233"/>
    <n v="23.3"/>
    <n v="248.17447495961201"/>
    <m/>
    <n v="119087.2375"/>
    <x v="0"/>
    <n v="14178.3784"/>
    <x v="728"/>
    <x v="0"/>
    <m/>
  </r>
  <r>
    <d v="2023-08-02T01:46:07"/>
    <x v="1"/>
    <n v="41"/>
    <s v="GARCIA DAVID WILSON ALBERTO"/>
    <x v="11"/>
    <x v="0"/>
    <n v="75"/>
    <n v="30"/>
    <n v="62.043618739903103"/>
    <m/>
    <n v="29771.809399999998"/>
    <x v="1"/>
    <n v="14178.3784"/>
    <x v="728"/>
    <x v="0"/>
    <m/>
  </r>
  <r>
    <d v="2023-08-03T02:24:43"/>
    <x v="1"/>
    <n v="1"/>
    <s v="ALFONSO OZUNA JORGE"/>
    <x v="6"/>
    <x v="0"/>
    <n v="190"/>
    <n v="23.75"/>
    <n v="208.574358974359"/>
    <m/>
    <n v="100287.1795"/>
    <x v="0"/>
    <n v="15405.5556"/>
    <x v="729"/>
    <x v="0"/>
    <m/>
  </r>
  <r>
    <d v="2023-08-03T02:24:43"/>
    <x v="1"/>
    <n v="2"/>
    <s v="GRAJALES JORGE HERNAN"/>
    <x v="6"/>
    <x v="1"/>
    <n v="261"/>
    <n v="32.625"/>
    <n v="208.574358974359"/>
    <m/>
    <n v="100287.1795"/>
    <x v="1"/>
    <n v="15405.5556"/>
    <x v="729"/>
    <x v="0"/>
    <m/>
  </r>
  <r>
    <d v="2023-08-03T02:24:43"/>
    <x v="1"/>
    <n v="3"/>
    <s v="ESPINOZA CHAVARRIA GUILLERMO LEON"/>
    <x v="0"/>
    <x v="0"/>
    <n v="210"/>
    <n v="23.3333333333333"/>
    <n v="234.64615384615399"/>
    <m/>
    <n v="112823.0769"/>
    <x v="0"/>
    <n v="15405.5556"/>
    <x v="729"/>
    <x v="0"/>
    <m/>
  </r>
  <r>
    <d v="2023-08-03T02:24:43"/>
    <x v="1"/>
    <n v="4"/>
    <s v="GONZALEZ PEREZ RAFAEL JOSE"/>
    <x v="2"/>
    <x v="0"/>
    <n v="180"/>
    <n v="32.727272727272698"/>
    <n v="143.39487179487199"/>
    <m/>
    <n v="68947.435899999997"/>
    <x v="0"/>
    <n v="15405.5556"/>
    <x v="729"/>
    <x v="0"/>
    <m/>
  </r>
  <r>
    <d v="2023-08-03T02:24:43"/>
    <x v="1"/>
    <n v="5"/>
    <s v="BERRIO POSADA ANGELA"/>
    <x v="0"/>
    <x v="0"/>
    <n v="239"/>
    <n v="26.5555555555556"/>
    <n v="234.64615384615399"/>
    <m/>
    <n v="112823.0769"/>
    <x v="1"/>
    <n v="15405.5556"/>
    <x v="729"/>
    <x v="0"/>
    <m/>
  </r>
  <r>
    <d v="2023-08-03T02:24:44"/>
    <x v="1"/>
    <n v="6"/>
    <s v="CASTAEDA CARLOS ALFREDO"/>
    <x v="0"/>
    <x v="0"/>
    <n v="269"/>
    <n v="29.8888888888889"/>
    <n v="234.64615384615399"/>
    <m/>
    <n v="112823.0769"/>
    <x v="0"/>
    <n v="15405.5556"/>
    <x v="729"/>
    <x v="0"/>
    <m/>
  </r>
  <r>
    <d v="2023-08-03T02:24:44"/>
    <x v="1"/>
    <n v="8"/>
    <s v="TABORDA ROJAS DIEGO ALEJANDRO"/>
    <x v="0"/>
    <x v="0"/>
    <n v="266"/>
    <n v="29.5555555555556"/>
    <n v="234.64615384615399"/>
    <m/>
    <n v="112823.0769"/>
    <x v="1"/>
    <n v="15405.5556"/>
    <x v="729"/>
    <x v="0"/>
    <m/>
  </r>
  <r>
    <d v="2023-08-03T02:24:44"/>
    <x v="1"/>
    <n v="9"/>
    <s v="LOPEZ CASTRILLON ANDRES FELIPE"/>
    <x v="1"/>
    <x v="0"/>
    <n v="280"/>
    <n v="25.454545454545499"/>
    <n v="286.78974358974398"/>
    <m/>
    <n v="137894.87179999999"/>
    <x v="0"/>
    <n v="15405.5556"/>
    <x v="729"/>
    <x v="0"/>
    <m/>
  </r>
  <r>
    <d v="2023-08-03T02:24:44"/>
    <x v="1"/>
    <n v="10"/>
    <s v="PATIO MARIVEL"/>
    <x v="5"/>
    <x v="0"/>
    <n v="10"/>
    <n v="10"/>
    <n v="26.0717948717949"/>
    <m/>
    <n v="12535.8974"/>
    <x v="0"/>
    <n v="15405.5556"/>
    <x v="729"/>
    <x v="0"/>
    <m/>
  </r>
  <r>
    <d v="2023-08-03T02:24:44"/>
    <x v="9"/>
    <n v="11"/>
    <s v="ECHAVARRIA JOSE"/>
    <x v="1"/>
    <x v="0"/>
    <n v="319"/>
    <n v="29"/>
    <n v="286.78974358974398"/>
    <m/>
    <n v="137894.87179999999"/>
    <x v="0"/>
    <n v="15405.5556"/>
    <x v="729"/>
    <x v="0"/>
    <m/>
  </r>
  <r>
    <d v="2023-08-03T02:24:44"/>
    <x v="9"/>
    <n v="13"/>
    <s v="TEJADA PEREZ JHON ALEXIS"/>
    <x v="8"/>
    <x v="1"/>
    <n v="154"/>
    <n v="30.8"/>
    <n v="130.358974358974"/>
    <m/>
    <n v="62679.487200000003"/>
    <x v="0"/>
    <n v="15405.5556"/>
    <x v="729"/>
    <x v="0"/>
    <m/>
  </r>
  <r>
    <d v="2023-08-03T02:24:45"/>
    <x v="9"/>
    <n v="14"/>
    <s v="JIMENEZ JIMENEZ OMAR DAVID"/>
    <x v="1"/>
    <x v="0"/>
    <n v="303"/>
    <n v="27.545454545454501"/>
    <n v="286.78974358974398"/>
    <s v="HECTOR SALAZAR Realiz 3 viajes donde moviliz 65 Usuarios "/>
    <n v="137894.87179999999"/>
    <x v="1"/>
    <n v="15405.5556"/>
    <x v="729"/>
    <x v="0"/>
    <m/>
  </r>
  <r>
    <d v="2023-08-03T02:24:45"/>
    <x v="9"/>
    <n v="15"/>
    <s v="LOPERA AGUDELO LUIS FRANCISCO"/>
    <x v="10"/>
    <x v="0"/>
    <n v="115"/>
    <n v="28.75"/>
    <n v="104.287179487179"/>
    <m/>
    <n v="50143.589699999997"/>
    <x v="1"/>
    <n v="15405.5556"/>
    <x v="729"/>
    <x v="0"/>
    <m/>
  </r>
  <r>
    <d v="2023-08-03T02:24:45"/>
    <x v="9"/>
    <n v="16"/>
    <s v="HURTADO MADRID JUAN ESTEBAN"/>
    <x v="6"/>
    <x v="1"/>
    <n v="222"/>
    <n v="27.75"/>
    <n v="208.574358974359"/>
    <m/>
    <n v="100287.1795"/>
    <x v="0"/>
    <n v="15405.5556"/>
    <x v="729"/>
    <x v="0"/>
    <m/>
  </r>
  <r>
    <d v="2023-08-03T02:24:45"/>
    <x v="9"/>
    <n v="17"/>
    <s v="FRANCO BRAVO JOHAN FERNANDO"/>
    <x v="4"/>
    <x v="0"/>
    <n v="184"/>
    <n v="26.285714285714299"/>
    <n v="182.50256410256401"/>
    <m/>
    <n v="87751.282099999997"/>
    <x v="0"/>
    <n v="15405.5556"/>
    <x v="729"/>
    <x v="0"/>
    <m/>
  </r>
  <r>
    <d v="2023-08-03T02:24:45"/>
    <x v="9"/>
    <n v="18"/>
    <s v="RENDON VIANA HUMBERTO DE JESUS"/>
    <x v="6"/>
    <x v="0"/>
    <n v="225"/>
    <n v="28.125"/>
    <n v="208.574358974359"/>
    <s v="9 Descuentos (Transbordo) "/>
    <n v="100287.1795"/>
    <x v="0"/>
    <n v="15405.5556"/>
    <x v="729"/>
    <x v="0"/>
    <m/>
  </r>
  <r>
    <d v="2023-08-03T02:24:46"/>
    <x v="9"/>
    <n v="19"/>
    <s v="BERMUDEZ HERNAN"/>
    <x v="0"/>
    <x v="0"/>
    <n v="216"/>
    <n v="24"/>
    <n v="234.64615384615399"/>
    <m/>
    <n v="112823.0769"/>
    <x v="0"/>
    <n v="15405.5556"/>
    <x v="729"/>
    <x v="0"/>
    <m/>
  </r>
  <r>
    <d v="2023-08-03T02:24:46"/>
    <x v="9"/>
    <n v="20"/>
    <s v="LONDOO LOPERA DUVAN ANDRES"/>
    <x v="0"/>
    <x v="0"/>
    <n v="232"/>
    <n v="25.7777777777778"/>
    <n v="234.64615384615399"/>
    <m/>
    <n v="112823.0769"/>
    <x v="0"/>
    <n v="15405.5556"/>
    <x v="729"/>
    <x v="0"/>
    <m/>
  </r>
  <r>
    <d v="2023-08-03T02:24:46"/>
    <x v="9"/>
    <n v="21"/>
    <s v="MONSALVE OCAMPO EDISON GUSTAVO"/>
    <x v="2"/>
    <x v="3"/>
    <n v="132"/>
    <n v="22"/>
    <n v="156.43076923076899"/>
    <m/>
    <n v="75215.384600000005"/>
    <x v="0"/>
    <n v="15405.5556"/>
    <x v="729"/>
    <x v="0"/>
    <m/>
  </r>
  <r>
    <d v="2023-08-03T02:24:46"/>
    <x v="1"/>
    <n v="22"/>
    <s v="QUIRAMA CASTAEDA JHON JADER"/>
    <x v="6"/>
    <x v="0"/>
    <n v="230"/>
    <n v="28.75"/>
    <n v="208.574358974359"/>
    <m/>
    <n v="100287.1795"/>
    <x v="1"/>
    <n v="15405.5556"/>
    <x v="729"/>
    <x v="0"/>
    <m/>
  </r>
  <r>
    <d v="2023-08-03T02:24:46"/>
    <x v="1"/>
    <n v="23"/>
    <s v="HINCAPIE GALLEGO YEISON ANDRES"/>
    <x v="11"/>
    <x v="0"/>
    <n v="43"/>
    <n v="21.5"/>
    <n v="52.1435897435897"/>
    <m/>
    <n v="25071.794900000001"/>
    <x v="2"/>
    <n v="15405.5556"/>
    <x v="729"/>
    <x v="0"/>
    <m/>
  </r>
  <r>
    <d v="2023-08-03T02:24:46"/>
    <x v="1"/>
    <n v="25"/>
    <s v="JIMENEZ HURTADO CARLOS ESTIVEN"/>
    <x v="0"/>
    <x v="0"/>
    <n v="228"/>
    <n v="25.3333333333333"/>
    <n v="234.64615384615399"/>
    <m/>
    <n v="112823.0769"/>
    <x v="1"/>
    <n v="15405.5556"/>
    <x v="729"/>
    <x v="0"/>
    <m/>
  </r>
  <r>
    <d v="2023-08-03T02:24:47"/>
    <x v="1"/>
    <n v="26"/>
    <s v="CIRO MARIN RODRIGO ALBERTO"/>
    <x v="0"/>
    <x v="0"/>
    <n v="200"/>
    <n v="22.2222222222222"/>
    <n v="234.64615384615399"/>
    <s v="3 Descuentos (Propietario y conduct) "/>
    <n v="112823.0769"/>
    <x v="0"/>
    <n v="15405.5556"/>
    <x v="729"/>
    <x v="0"/>
    <m/>
  </r>
  <r>
    <d v="2023-08-03T02:24:47"/>
    <x v="1"/>
    <n v="27"/>
    <s v="DURANGO DAVID JOSE"/>
    <x v="0"/>
    <x v="0"/>
    <n v="216"/>
    <n v="24"/>
    <n v="234.64615384615399"/>
    <m/>
    <n v="112823.0769"/>
    <x v="0"/>
    <n v="15405.5556"/>
    <x v="729"/>
    <x v="0"/>
    <m/>
  </r>
  <r>
    <d v="2023-08-03T02:24:47"/>
    <x v="1"/>
    <n v="28"/>
    <s v="RAMIREZ RENGIFO JORGE ANDRES"/>
    <x v="0"/>
    <x v="3"/>
    <n v="209"/>
    <n v="23.2222222222222"/>
    <n v="234.64615384615399"/>
    <m/>
    <n v="112823.0769"/>
    <x v="0"/>
    <n v="15405.5556"/>
    <x v="729"/>
    <x v="0"/>
    <m/>
  </r>
  <r>
    <d v="2023-08-03T02:24:47"/>
    <x v="1"/>
    <n v="29"/>
    <s v="VERENZUELA MARTINEZ ALEXANDER"/>
    <x v="1"/>
    <x v="0"/>
    <n v="313"/>
    <n v="28.454545454545499"/>
    <n v="286.78974358974398"/>
    <s v="3 Descuentos (Usuario desubicado, conduct y Propietario) "/>
    <n v="137894.87179999999"/>
    <x v="0"/>
    <n v="15405.5556"/>
    <x v="729"/>
    <x v="0"/>
    <m/>
  </r>
  <r>
    <d v="2023-08-03T02:24:47"/>
    <x v="1"/>
    <n v="30"/>
    <s v="LOPEZ ISRAEL"/>
    <x v="0"/>
    <x v="0"/>
    <n v="185"/>
    <n v="20.5555555555556"/>
    <n v="234.64615384615399"/>
    <m/>
    <n v="112823.0769"/>
    <x v="0"/>
    <n v="15405.5556"/>
    <x v="729"/>
    <x v="0"/>
    <m/>
  </r>
  <r>
    <d v="2023-08-03T02:24:47"/>
    <x v="9"/>
    <n v="31"/>
    <s v="HIGUITA ADRIAN ANTONIO"/>
    <x v="6"/>
    <x v="0"/>
    <n v="204"/>
    <n v="25.5"/>
    <n v="208.574358974359"/>
    <m/>
    <n v="100287.1795"/>
    <x v="0"/>
    <n v="15405.5556"/>
    <x v="729"/>
    <x v="0"/>
    <m/>
  </r>
  <r>
    <d v="2023-08-03T02:24:48"/>
    <x v="9"/>
    <n v="32"/>
    <s v="GRISALES VILLA JUAN DAVID"/>
    <x v="9"/>
    <x v="3"/>
    <n v="334"/>
    <n v="27.8333333333333"/>
    <n v="312.86153846153798"/>
    <m/>
    <n v="150430.76920000001"/>
    <x v="0"/>
    <n v="15405.5556"/>
    <x v="729"/>
    <x v="0"/>
    <m/>
  </r>
  <r>
    <d v="2023-08-03T02:24:48"/>
    <x v="9"/>
    <n v="33"/>
    <s v="USUGA LONDOO CAMILO ANDRES"/>
    <x v="4"/>
    <x v="0"/>
    <n v="187"/>
    <n v="26.714285714285701"/>
    <n v="182.50256410256401"/>
    <m/>
    <n v="87751.282099999997"/>
    <x v="0"/>
    <n v="15405.5556"/>
    <x v="729"/>
    <x v="0"/>
    <m/>
  </r>
  <r>
    <d v="2023-08-03T02:24:48"/>
    <x v="9"/>
    <n v="34"/>
    <s v="MADRID HERNANDEZ JHONATAN SMITH"/>
    <x v="1"/>
    <x v="0"/>
    <n v="210"/>
    <n v="19.090909090909101"/>
    <n v="286.78974358974398"/>
    <s v="30 Descuentos (Incidente con Usuarios) "/>
    <n v="137894.87179999999"/>
    <x v="0"/>
    <n v="15405.5556"/>
    <x v="729"/>
    <x v="0"/>
    <m/>
  </r>
  <r>
    <d v="2023-08-03T02:24:48"/>
    <x v="9"/>
    <n v="36"/>
    <s v="MARTINEZ CHAVERRA LUIS NORBERTO"/>
    <x v="6"/>
    <x v="0"/>
    <n v="200"/>
    <n v="25"/>
    <n v="208.574358974359"/>
    <m/>
    <n v="100287.1795"/>
    <x v="0"/>
    <n v="15405.5556"/>
    <x v="729"/>
    <x v="0"/>
    <m/>
  </r>
  <r>
    <d v="2023-08-03T02:24:48"/>
    <x v="9"/>
    <n v="37"/>
    <s v="PIEDRAHITA MADRID SANTIAGO"/>
    <x v="4"/>
    <x v="0"/>
    <n v="162"/>
    <n v="23.1428571428571"/>
    <n v="182.50256410256401"/>
    <m/>
    <n v="87751.282099999997"/>
    <x v="1"/>
    <n v="15405.5556"/>
    <x v="729"/>
    <x v="0"/>
    <m/>
  </r>
  <r>
    <d v="2023-08-03T02:24:48"/>
    <x v="9"/>
    <n v="39"/>
    <s v="ORTEGA ARROYAVE JUAN PABLO"/>
    <x v="6"/>
    <x v="0"/>
    <n v="220"/>
    <n v="27.5"/>
    <n v="208.574358974359"/>
    <s v="6 Descuentos (Capacitacion y Propietario) "/>
    <n v="100287.1795"/>
    <x v="0"/>
    <n v="15405.5556"/>
    <x v="729"/>
    <x v="0"/>
    <m/>
  </r>
  <r>
    <d v="2023-08-03T02:24:49"/>
    <x v="9"/>
    <n v="40"/>
    <s v="OCAMPO OCAMPO ANTONIO JOSE"/>
    <x v="0"/>
    <x v="0"/>
    <n v="245"/>
    <n v="27.2222222222222"/>
    <n v="234.64615384615399"/>
    <m/>
    <n v="112823.0769"/>
    <x v="0"/>
    <n v="15405.5556"/>
    <x v="729"/>
    <x v="0"/>
    <m/>
  </r>
  <r>
    <d v="2023-08-03T02:24:49"/>
    <x v="9"/>
    <n v="41"/>
    <s v="GARCIA DAVID WILSON ALBERTO"/>
    <x v="0"/>
    <x v="0"/>
    <n v="233"/>
    <n v="25.8888888888889"/>
    <n v="234.64615384615399"/>
    <s v="2 Descuentos (Conduct y Usuario desubicado) "/>
    <n v="112823.0769"/>
    <x v="1"/>
    <n v="15405.5556"/>
    <x v="729"/>
    <x v="0"/>
    <m/>
  </r>
  <r>
    <d v="2023-08-04T02:24:14"/>
    <x v="9"/>
    <n v="1"/>
    <s v="ALFONSO OZUNA JORGE"/>
    <x v="6"/>
    <x v="0"/>
    <n v="192"/>
    <n v="24"/>
    <n v="187.15727002967401"/>
    <m/>
    <n v="89578.634999999995"/>
    <x v="0"/>
    <n v="15678.3784"/>
    <x v="730"/>
    <x v="0"/>
    <m/>
  </r>
  <r>
    <d v="2023-08-04T02:24:15"/>
    <x v="9"/>
    <n v="2"/>
    <s v="GRAJALES JORGE HERNAN"/>
    <x v="3"/>
    <x v="0"/>
    <n v="268"/>
    <n v="26.8"/>
    <n v="233.946587537092"/>
    <m/>
    <n v="111973.2938"/>
    <x v="1"/>
    <n v="15678.3784"/>
    <x v="730"/>
    <x v="0"/>
    <m/>
  </r>
  <r>
    <d v="2023-08-04T02:24:15"/>
    <x v="9"/>
    <n v="3"/>
    <s v="ESPINOZA CHAVARRIA GUILLERMO LEON"/>
    <x v="4"/>
    <x v="0"/>
    <n v="178"/>
    <n v="25.428571428571399"/>
    <n v="163.76261127596399"/>
    <m/>
    <n v="78381.305600000007"/>
    <x v="0"/>
    <n v="15678.3784"/>
    <x v="730"/>
    <x v="0"/>
    <m/>
  </r>
  <r>
    <d v="2023-08-04T02:24:15"/>
    <x v="9"/>
    <n v="4"/>
    <s v="GONZALEZ PEREZ RAFAEL JOSE"/>
    <x v="0"/>
    <x v="0"/>
    <n v="170"/>
    <n v="18.8888888888889"/>
    <n v="210.551928783383"/>
    <m/>
    <n v="100775.9644"/>
    <x v="0"/>
    <n v="15678.3784"/>
    <x v="730"/>
    <x v="0"/>
    <m/>
  </r>
  <r>
    <d v="2023-08-04T02:24:15"/>
    <x v="9"/>
    <n v="5"/>
    <s v="BERRIO POSADA ANGELA"/>
    <x v="0"/>
    <x v="0"/>
    <n v="233"/>
    <n v="25.8888888888889"/>
    <n v="210.551928783383"/>
    <m/>
    <n v="100775.9644"/>
    <x v="1"/>
    <n v="15678.3784"/>
    <x v="730"/>
    <x v="0"/>
    <m/>
  </r>
  <r>
    <d v="2023-08-04T02:24:15"/>
    <x v="9"/>
    <n v="6"/>
    <s v="CASTAEDA CARLOS ALFREDO"/>
    <x v="7"/>
    <x v="0"/>
    <n v="70"/>
    <n v="23.3333333333333"/>
    <n v="70.183976261127597"/>
    <m/>
    <n v="33591.988100000002"/>
    <x v="0"/>
    <n v="15678.3784"/>
    <x v="730"/>
    <x v="0"/>
    <m/>
  </r>
  <r>
    <d v="2023-08-04T02:24:16"/>
    <x v="9"/>
    <n v="8"/>
    <s v="TABORDA ROJAS DIEGO ALEJANDRO"/>
    <x v="3"/>
    <x v="0"/>
    <n v="269"/>
    <n v="26.9"/>
    <n v="233.946587537092"/>
    <s v="3 Descuentos (Capacitacin y conduct)"/>
    <n v="111973.2938"/>
    <x v="1"/>
    <n v="15678.3784"/>
    <x v="730"/>
    <x v="0"/>
    <m/>
  </r>
  <r>
    <d v="2023-08-04T02:24:16"/>
    <x v="9"/>
    <n v="9"/>
    <s v="LOPEZ CASTRILLON ANDRES FELIPE"/>
    <x v="3"/>
    <x v="0"/>
    <n v="255"/>
    <n v="25.5"/>
    <n v="233.946587537092"/>
    <m/>
    <n v="111973.2938"/>
    <x v="0"/>
    <n v="15678.3784"/>
    <x v="730"/>
    <x v="0"/>
    <m/>
  </r>
  <r>
    <d v="2023-08-04T02:24:16"/>
    <x v="1"/>
    <n v="10"/>
    <s v="PATIO MARIVEL"/>
    <x v="0"/>
    <x v="0"/>
    <n v="205"/>
    <n v="22.7777777777778"/>
    <n v="210.551928783383"/>
    <m/>
    <n v="100775.9644"/>
    <x v="0"/>
    <n v="15678.3784"/>
    <x v="730"/>
    <x v="0"/>
    <m/>
  </r>
  <r>
    <d v="2023-08-04T02:24:16"/>
    <x v="1"/>
    <n v="11"/>
    <s v="ECHAVARRIA JOSE"/>
    <x v="9"/>
    <x v="1"/>
    <n v="272"/>
    <n v="22.6666666666667"/>
    <n v="280.73590504450999"/>
    <m/>
    <n v="134367.95250000001"/>
    <x v="0"/>
    <n v="15678.3784"/>
    <x v="730"/>
    <x v="0"/>
    <m/>
  </r>
  <r>
    <d v="2023-08-04T02:24:17"/>
    <x v="1"/>
    <n v="12"/>
    <s v="DURANGO JOHAN"/>
    <x v="3"/>
    <x v="3"/>
    <n v="209"/>
    <n v="20.9"/>
    <n v="233.946587537092"/>
    <m/>
    <n v="111973.2938"/>
    <x v="0"/>
    <n v="15678.3784"/>
    <x v="730"/>
    <x v="0"/>
    <m/>
  </r>
  <r>
    <d v="2023-08-04T02:24:17"/>
    <x v="1"/>
    <n v="13"/>
    <s v="TEJADA PEREZ JHON ALEXIS"/>
    <x v="3"/>
    <x v="0"/>
    <n v="248"/>
    <n v="24.8"/>
    <n v="233.946587537092"/>
    <m/>
    <n v="111973.2938"/>
    <x v="0"/>
    <n v="15678.3784"/>
    <x v="730"/>
    <x v="0"/>
    <m/>
  </r>
  <r>
    <d v="2023-08-04T02:24:17"/>
    <x v="1"/>
    <n v="14"/>
    <s v="JIMENEZ JIMENEZ OMAR DAVID"/>
    <x v="1"/>
    <x v="0"/>
    <n v="282"/>
    <n v="25.636363636363601"/>
    <n v="257.341246290801"/>
    <s v="HECTOR SALAZAR Realiz 3 viajes donde moviliz 59 Usuarios"/>
    <n v="123170.6231"/>
    <x v="1"/>
    <n v="15678.3784"/>
    <x v="730"/>
    <x v="0"/>
    <m/>
  </r>
  <r>
    <d v="2023-08-04T02:24:17"/>
    <x v="1"/>
    <n v="15"/>
    <s v="LOPERA AGUDELO LUIS FRANCISCO"/>
    <x v="0"/>
    <x v="0"/>
    <n v="191"/>
    <n v="21.2222222222222"/>
    <n v="210.551928783383"/>
    <m/>
    <n v="100775.9644"/>
    <x v="1"/>
    <n v="15678.3784"/>
    <x v="730"/>
    <x v="0"/>
    <m/>
  </r>
  <r>
    <d v="2023-08-04T02:24:17"/>
    <x v="1"/>
    <n v="16"/>
    <s v="HURTADO MADRID JUAN ESTEBAN"/>
    <x v="6"/>
    <x v="1"/>
    <n v="200"/>
    <n v="25"/>
    <n v="187.15727002967401"/>
    <m/>
    <n v="89578.634999999995"/>
    <x v="0"/>
    <n v="15678.3784"/>
    <x v="730"/>
    <x v="0"/>
    <m/>
  </r>
  <r>
    <d v="2023-08-04T02:24:18"/>
    <x v="1"/>
    <n v="17"/>
    <s v="FRANCO BRAVO JHOAN FERNANDO"/>
    <x v="3"/>
    <x v="0"/>
    <n v="230"/>
    <n v="23"/>
    <n v="233.946587537092"/>
    <m/>
    <n v="111973.2938"/>
    <x v="0"/>
    <n v="15678.3784"/>
    <x v="730"/>
    <x v="0"/>
    <m/>
  </r>
  <r>
    <d v="2023-08-04T02:24:18"/>
    <x v="1"/>
    <n v="18"/>
    <s v="RENDON VIANA HUMBERTO DE JESUS"/>
    <x v="6"/>
    <x v="0"/>
    <n v="171"/>
    <n v="21.375"/>
    <n v="187.15727002967401"/>
    <m/>
    <n v="89578.634999999995"/>
    <x v="0"/>
    <n v="15678.3784"/>
    <x v="730"/>
    <x v="0"/>
    <m/>
  </r>
  <r>
    <d v="2023-08-04T02:24:18"/>
    <x v="1"/>
    <n v="19"/>
    <s v="BERMUDEZ HERNAN"/>
    <x v="0"/>
    <x v="0"/>
    <n v="182"/>
    <n v="20.2222222222222"/>
    <n v="210.551928783383"/>
    <s v="2 Descuentos (Jefe de ruta y conduct)"/>
    <n v="100775.9644"/>
    <x v="0"/>
    <n v="15678.3784"/>
    <x v="730"/>
    <x v="0"/>
    <m/>
  </r>
  <r>
    <d v="2023-08-04T02:24:18"/>
    <x v="1"/>
    <n v="20"/>
    <s v="ORTEGA ARROYAVE JUAN PABLO"/>
    <x v="3"/>
    <x v="0"/>
    <n v="270"/>
    <n v="27"/>
    <n v="233.946587537092"/>
    <s v="1 Descuento (Conduct)"/>
    <n v="111973.2938"/>
    <x v="0"/>
    <n v="15678.3784"/>
    <x v="730"/>
    <x v="0"/>
    <m/>
  </r>
  <r>
    <d v="2023-08-04T02:24:18"/>
    <x v="9"/>
    <n v="21"/>
    <s v="MONSALVE OCAMPO EDISON GUSTAVO"/>
    <x v="3"/>
    <x v="0"/>
    <n v="185"/>
    <n v="18.5"/>
    <n v="233.946587537092"/>
    <m/>
    <n v="111973.2938"/>
    <x v="0"/>
    <n v="15678.3784"/>
    <x v="730"/>
    <x v="0"/>
    <m/>
  </r>
  <r>
    <d v="2023-08-04T02:24:19"/>
    <x v="9"/>
    <n v="22"/>
    <s v="QUIRAMA CASTAEDA JHON JADER"/>
    <x v="0"/>
    <x v="0"/>
    <n v="207"/>
    <n v="23"/>
    <n v="210.551928783383"/>
    <m/>
    <n v="100775.9644"/>
    <x v="1"/>
    <n v="15678.3784"/>
    <x v="730"/>
    <x v="0"/>
    <m/>
  </r>
  <r>
    <d v="2023-08-04T02:24:19"/>
    <x v="9"/>
    <n v="25"/>
    <s v="JIMENEZ HURTADO CARLOS ESTIVEN"/>
    <x v="6"/>
    <x v="0"/>
    <n v="221"/>
    <n v="27.625"/>
    <n v="187.15727002967401"/>
    <m/>
    <n v="89578.634999999995"/>
    <x v="1"/>
    <n v="15678.3784"/>
    <x v="730"/>
    <x v="0"/>
    <m/>
  </r>
  <r>
    <d v="2023-08-04T02:24:20"/>
    <x v="9"/>
    <n v="26"/>
    <s v="CIRO MARIN RODRIGO ALBERTO"/>
    <x v="0"/>
    <x v="0"/>
    <n v="202"/>
    <n v="22.4444444444444"/>
    <n v="210.551928783383"/>
    <m/>
    <n v="100775.9644"/>
    <x v="0"/>
    <n v="15678.3784"/>
    <x v="730"/>
    <x v="0"/>
    <m/>
  </r>
  <r>
    <d v="2023-08-04T02:24:20"/>
    <x v="9"/>
    <n v="27"/>
    <s v="DURANGO DAVID JOSE"/>
    <x v="0"/>
    <x v="0"/>
    <n v="218"/>
    <n v="24.2222222222222"/>
    <n v="210.551928783383"/>
    <m/>
    <n v="100775.9644"/>
    <x v="0"/>
    <n v="15678.3784"/>
    <x v="730"/>
    <x v="0"/>
    <m/>
  </r>
  <r>
    <d v="2023-08-04T02:24:20"/>
    <x v="9"/>
    <n v="28"/>
    <s v="RAMIREZ RENGIFO JORGE ANDRES"/>
    <x v="7"/>
    <x v="3"/>
    <n v="75"/>
    <n v="25"/>
    <n v="70.183976261127597"/>
    <m/>
    <n v="33591.988100000002"/>
    <x v="0"/>
    <n v="15678.3784"/>
    <x v="730"/>
    <x v="0"/>
    <m/>
  </r>
  <r>
    <d v="2023-08-04T02:24:21"/>
    <x v="9"/>
    <n v="29"/>
    <s v="VERENZUELA MARTINEZ ALEXANDER"/>
    <x v="0"/>
    <x v="0"/>
    <n v="232"/>
    <n v="25.7777777777778"/>
    <n v="210.551928783383"/>
    <m/>
    <n v="100775.9644"/>
    <x v="0"/>
    <n v="15678.3784"/>
    <x v="730"/>
    <x v="0"/>
    <m/>
  </r>
  <r>
    <d v="2023-08-04T02:24:21"/>
    <x v="9"/>
    <n v="30"/>
    <s v="LOPEZ ISRAEL"/>
    <x v="0"/>
    <x v="0"/>
    <n v="202"/>
    <n v="22.4444444444444"/>
    <n v="210.551928783383"/>
    <m/>
    <n v="100775.9644"/>
    <x v="0"/>
    <n v="15678.3784"/>
    <x v="730"/>
    <x v="0"/>
    <m/>
  </r>
  <r>
    <d v="2023-08-04T02:24:22"/>
    <x v="1"/>
    <n v="31"/>
    <s v="HIGUITA ADRIAN ANTONIO"/>
    <x v="0"/>
    <x v="0"/>
    <n v="228"/>
    <n v="25.3333333333333"/>
    <n v="210.551928783383"/>
    <m/>
    <n v="100775.9644"/>
    <x v="0"/>
    <n v="15678.3784"/>
    <x v="730"/>
    <x v="0"/>
    <m/>
  </r>
  <r>
    <d v="2023-08-04T02:24:22"/>
    <x v="1"/>
    <n v="32"/>
    <s v="GRISALES VILLA JUAN DAVID"/>
    <x v="12"/>
    <x v="0"/>
    <n v="317"/>
    <n v="24.384615384615401"/>
    <n v="304.13056379822001"/>
    <m/>
    <n v="145565.2819"/>
    <x v="0"/>
    <n v="15678.3784"/>
    <x v="730"/>
    <x v="0"/>
    <m/>
  </r>
  <r>
    <d v="2023-08-04T02:24:22"/>
    <x v="1"/>
    <n v="33"/>
    <s v="USUGA LONDOO CAMILO ANDRES"/>
    <x v="0"/>
    <x v="0"/>
    <n v="178"/>
    <n v="19.7777777777778"/>
    <n v="210.551928783383"/>
    <m/>
    <n v="100775.9644"/>
    <x v="0"/>
    <n v="15678.3784"/>
    <x v="730"/>
    <x v="0"/>
    <m/>
  </r>
  <r>
    <d v="2023-08-04T02:24:23"/>
    <x v="1"/>
    <n v="34"/>
    <s v="MADRID HERNANDEZ JHONATAN SMITH"/>
    <x v="3"/>
    <x v="0"/>
    <n v="217"/>
    <n v="21.7"/>
    <n v="233.946587537092"/>
    <m/>
    <n v="111973.2938"/>
    <x v="0"/>
    <n v="15678.3784"/>
    <x v="730"/>
    <x v="0"/>
    <m/>
  </r>
  <r>
    <d v="2023-08-04T02:24:23"/>
    <x v="1"/>
    <n v="36"/>
    <s v="MARTINEZ CHAVERRA LUIS NORBERTO"/>
    <x v="3"/>
    <x v="0"/>
    <n v="276"/>
    <n v="27.6"/>
    <n v="233.946587537092"/>
    <m/>
    <n v="111973.2938"/>
    <x v="0"/>
    <n v="15678.3784"/>
    <x v="730"/>
    <x v="0"/>
    <m/>
  </r>
  <r>
    <d v="2023-08-04T02:24:23"/>
    <x v="1"/>
    <n v="37"/>
    <s v="PIEDRAHITA MADRID SANTIAGO"/>
    <x v="0"/>
    <x v="0"/>
    <n v="151"/>
    <n v="16.7777777777778"/>
    <n v="210.551928783383"/>
    <m/>
    <n v="100775.9644"/>
    <x v="1"/>
    <n v="15678.3784"/>
    <x v="730"/>
    <x v="0"/>
    <m/>
  </r>
  <r>
    <d v="2023-08-04T02:24:24"/>
    <x v="1"/>
    <n v="38"/>
    <s v="BELTRAN JUAN SIMON"/>
    <x v="0"/>
    <x v="0"/>
    <n v="172"/>
    <n v="19.1111111111111"/>
    <n v="210.551928783383"/>
    <m/>
    <n v="100775.9644"/>
    <x v="0"/>
    <n v="15678.3784"/>
    <x v="730"/>
    <x v="0"/>
    <m/>
  </r>
  <r>
    <d v="2023-08-04T02:24:24"/>
    <x v="1"/>
    <n v="39"/>
    <s v="TABORDA LEIDY"/>
    <x v="3"/>
    <x v="0"/>
    <n v="229"/>
    <n v="22.9"/>
    <n v="233.946587537092"/>
    <m/>
    <n v="111973.2938"/>
    <x v="0"/>
    <n v="15678.3784"/>
    <x v="730"/>
    <x v="0"/>
    <m/>
  </r>
  <r>
    <d v="2023-08-04T02:24:24"/>
    <x v="1"/>
    <n v="40"/>
    <s v="OCAMPO OCAMPO ANTONIO JOSE"/>
    <x v="3"/>
    <x v="0"/>
    <n v="218"/>
    <n v="21.8"/>
    <n v="233.946587537092"/>
    <m/>
    <n v="111973.2938"/>
    <x v="0"/>
    <n v="15678.3784"/>
    <x v="730"/>
    <x v="0"/>
    <m/>
  </r>
  <r>
    <d v="2023-08-04T02:24:25"/>
    <x v="1"/>
    <n v="41"/>
    <s v="GARCIA DAVID WILSON ALBERTO"/>
    <x v="3"/>
    <x v="0"/>
    <n v="261"/>
    <n v="26.1"/>
    <n v="233.946587537092"/>
    <m/>
    <n v="111973.2938"/>
    <x v="1"/>
    <n v="15678.3784"/>
    <x v="730"/>
    <x v="0"/>
    <m/>
  </r>
  <r>
    <d v="2023-08-05T02:00:40"/>
    <x v="1"/>
    <n v="1"/>
    <s v="ALFONSO OZUNA JORGE"/>
    <x v="6"/>
    <x v="0"/>
    <n v="208"/>
    <n v="26"/>
    <n v="195.92982456140399"/>
    <m/>
    <n v="93964.912299999996"/>
    <x v="0"/>
    <n v="15008.3333"/>
    <x v="731"/>
    <x v="0"/>
    <m/>
  </r>
  <r>
    <d v="2023-08-05T02:00:40"/>
    <x v="1"/>
    <n v="2"/>
    <s v="GRAJALES JORGE HERNAN"/>
    <x v="0"/>
    <x v="0"/>
    <n v="201"/>
    <n v="22.3333333333333"/>
    <n v="220.42105263157899"/>
    <m/>
    <n v="105710.5263"/>
    <x v="1"/>
    <n v="15008.3333"/>
    <x v="731"/>
    <x v="0"/>
    <m/>
  </r>
  <r>
    <d v="2023-08-05T02:00:40"/>
    <x v="1"/>
    <n v="3"/>
    <s v="ESPINOZA CHAVARRIA GUILLERMO LEON"/>
    <x v="0"/>
    <x v="0"/>
    <n v="209"/>
    <n v="23.2222222222222"/>
    <n v="220.42105263157899"/>
    <m/>
    <n v="105710.5263"/>
    <x v="0"/>
    <n v="15008.3333"/>
    <x v="731"/>
    <x v="0"/>
    <m/>
  </r>
  <r>
    <d v="2023-08-05T02:00:40"/>
    <x v="1"/>
    <n v="4"/>
    <s v="GONZALEZ PEREZ RAFAEL JOSE"/>
    <x v="0"/>
    <x v="0"/>
    <n v="240"/>
    <n v="26.6666666666667"/>
    <n v="220.42105263157899"/>
    <m/>
    <n v="105710.5263"/>
    <x v="0"/>
    <n v="15008.3333"/>
    <x v="731"/>
    <x v="0"/>
    <m/>
  </r>
  <r>
    <d v="2023-08-05T02:00:40"/>
    <x v="1"/>
    <n v="5"/>
    <s v="BERRIO POSADA ANGELA"/>
    <x v="9"/>
    <x v="0"/>
    <n v="264"/>
    <n v="22"/>
    <n v="293.89473684210498"/>
    <m/>
    <n v="140947.36840000001"/>
    <x v="1"/>
    <n v="15008.3333"/>
    <x v="731"/>
    <x v="0"/>
    <m/>
  </r>
  <r>
    <d v="2023-08-05T02:00:41"/>
    <x v="1"/>
    <n v="6"/>
    <s v="CASTAEDA CARLOS ALFREDO"/>
    <x v="3"/>
    <x v="0"/>
    <n v="278"/>
    <n v="27.8"/>
    <n v="244.91228070175401"/>
    <m/>
    <n v="117456.1404"/>
    <x v="0"/>
    <n v="15008.3333"/>
    <x v="731"/>
    <x v="0"/>
    <m/>
  </r>
  <r>
    <d v="2023-08-05T02:00:41"/>
    <x v="1"/>
    <n v="8"/>
    <s v="TABORDA ROJAS DIEGO ALEJANDRO"/>
    <x v="3"/>
    <x v="0"/>
    <n v="341"/>
    <n v="34.1"/>
    <n v="244.91228070175401"/>
    <m/>
    <n v="117456.1404"/>
    <x v="1"/>
    <n v="15008.3333"/>
    <x v="731"/>
    <x v="0"/>
    <m/>
  </r>
  <r>
    <d v="2023-08-05T02:00:41"/>
    <x v="1"/>
    <n v="9"/>
    <s v="LOPEZ CASTRILLON ANDRES FELIPE"/>
    <x v="8"/>
    <x v="1"/>
    <n v="141"/>
    <n v="28.2"/>
    <n v="122.45614035087701"/>
    <m/>
    <n v="58728.070200000002"/>
    <x v="0"/>
    <n v="15008.3333"/>
    <x v="731"/>
    <x v="0"/>
    <m/>
  </r>
  <r>
    <d v="2023-08-05T02:00:41"/>
    <x v="1"/>
    <n v="10"/>
    <s v="PATIO MARIVEL"/>
    <x v="0"/>
    <x v="0"/>
    <n v="179"/>
    <n v="19.8888888888889"/>
    <n v="220.42105263157899"/>
    <m/>
    <n v="105710.5263"/>
    <x v="0"/>
    <n v="15008.3333"/>
    <x v="731"/>
    <x v="0"/>
    <m/>
  </r>
  <r>
    <d v="2023-08-05T02:00:42"/>
    <x v="9"/>
    <n v="11"/>
    <s v="GUTIERREZ LONDOO MELKIN HERNEY"/>
    <x v="1"/>
    <x v="0"/>
    <n v="293"/>
    <n v="26.636363636363601"/>
    <n v="269.40350877192998"/>
    <m/>
    <n v="129201.75440000001"/>
    <x v="0"/>
    <n v="15008.3333"/>
    <x v="731"/>
    <x v="0"/>
    <m/>
  </r>
  <r>
    <d v="2023-08-05T02:00:42"/>
    <x v="9"/>
    <n v="13"/>
    <s v="TEJADA PEREZ JHON ALEXIS"/>
    <x v="3"/>
    <x v="0"/>
    <n v="225"/>
    <n v="22.5"/>
    <n v="244.91228070175401"/>
    <m/>
    <n v="117456.1404"/>
    <x v="0"/>
    <n v="15008.3333"/>
    <x v="731"/>
    <x v="0"/>
    <m/>
  </r>
  <r>
    <d v="2023-08-05T02:00:42"/>
    <x v="9"/>
    <n v="14"/>
    <s v="JIMENEZ JIMENEZ OMAR DAVID"/>
    <x v="9"/>
    <x v="0"/>
    <n v="285"/>
    <n v="23.75"/>
    <n v="293.89473684210498"/>
    <s v="HECTOR SALAZAR Realiz 4 viajes donde moviliz 66 Usuarios"/>
    <n v="140947.36840000001"/>
    <x v="1"/>
    <n v="15008.3333"/>
    <x v="731"/>
    <x v="0"/>
    <m/>
  </r>
  <r>
    <d v="2023-08-05T02:00:42"/>
    <x v="9"/>
    <n v="15"/>
    <s v="LONDOO LOPERA DUVAN ANDRES"/>
    <x v="2"/>
    <x v="0"/>
    <n v="162"/>
    <n v="27"/>
    <n v="146.947368421053"/>
    <m/>
    <n v="70473.684200000003"/>
    <x v="1"/>
    <n v="15008.3333"/>
    <x v="731"/>
    <x v="0"/>
    <m/>
  </r>
  <r>
    <d v="2023-08-05T02:00:42"/>
    <x v="9"/>
    <n v="16"/>
    <s v="HURTADO MADRID JUAN ESTEBAN"/>
    <x v="1"/>
    <x v="0"/>
    <n v="257"/>
    <n v="23.363636363636399"/>
    <n v="269.40350877192998"/>
    <m/>
    <n v="129201.75440000001"/>
    <x v="0"/>
    <n v="15008.3333"/>
    <x v="731"/>
    <x v="0"/>
    <m/>
  </r>
  <r>
    <d v="2023-08-05T02:00:43"/>
    <x v="9"/>
    <n v="17"/>
    <s v="FRANCO BRAVO JHOAN FERNANDO"/>
    <x v="0"/>
    <x v="0"/>
    <n v="216"/>
    <n v="24"/>
    <n v="220.42105263157899"/>
    <m/>
    <n v="105710.5263"/>
    <x v="0"/>
    <n v="15008.3333"/>
    <x v="731"/>
    <x v="0"/>
    <m/>
  </r>
  <r>
    <d v="2023-08-05T02:00:43"/>
    <x v="9"/>
    <n v="18"/>
    <s v="RENDON VIANA HUMBERTO DE JESUS"/>
    <x v="4"/>
    <x v="0"/>
    <n v="131"/>
    <n v="18.714285714285701"/>
    <n v="171.438596491228"/>
    <m/>
    <n v="82219.298200000005"/>
    <x v="0"/>
    <n v="15008.3333"/>
    <x v="731"/>
    <x v="0"/>
    <m/>
  </r>
  <r>
    <d v="2023-08-05T02:00:43"/>
    <x v="9"/>
    <n v="20"/>
    <s v="ORTEGA ARROYAVE JUAN PABLO"/>
    <x v="0"/>
    <x v="0"/>
    <n v="284"/>
    <n v="31.5555555555556"/>
    <n v="220.42105263157899"/>
    <m/>
    <n v="105710.5263"/>
    <x v="0"/>
    <n v="15008.3333"/>
    <x v="731"/>
    <x v="0"/>
    <m/>
  </r>
  <r>
    <d v="2023-08-05T02:00:43"/>
    <x v="1"/>
    <n v="21"/>
    <s v="MONSALVE OCAMPO EDISON GUSTAVO"/>
    <x v="3"/>
    <x v="0"/>
    <n v="209"/>
    <n v="20.9"/>
    <n v="244.91228070175401"/>
    <m/>
    <n v="117456.1404"/>
    <x v="0"/>
    <n v="15008.3333"/>
    <x v="731"/>
    <x v="0"/>
    <m/>
  </r>
  <r>
    <d v="2023-08-05T02:00:43"/>
    <x v="1"/>
    <n v="22"/>
    <s v="QUIRAMA CASTAEDA JHON JADER"/>
    <x v="0"/>
    <x v="0"/>
    <n v="192"/>
    <n v="21.3333333333333"/>
    <n v="220.42105263157899"/>
    <s v="1 Descuento (Conduct) "/>
    <n v="105710.5263"/>
    <x v="1"/>
    <n v="15008.3333"/>
    <x v="731"/>
    <x v="0"/>
    <m/>
  </r>
  <r>
    <d v="2023-08-05T02:00:44"/>
    <x v="1"/>
    <n v="23"/>
    <s v="HINCAPIE GALLEGO YEISON ANDRES"/>
    <x v="4"/>
    <x v="0"/>
    <n v="151"/>
    <n v="21.571428571428601"/>
    <n v="171.438596491228"/>
    <m/>
    <n v="82219.298200000005"/>
    <x v="2"/>
    <n v="15008.3333"/>
    <x v="731"/>
    <x v="0"/>
    <m/>
  </r>
  <r>
    <d v="2023-08-05T02:00:44"/>
    <x v="1"/>
    <n v="25"/>
    <s v="JIMENEZ HURTADO CARLOS ESTIVEN"/>
    <x v="0"/>
    <x v="0"/>
    <n v="214"/>
    <n v="23.7777777777778"/>
    <n v="220.42105263157899"/>
    <s v="2 Descuentos (Conducts) "/>
    <n v="105710.5263"/>
    <x v="1"/>
    <n v="15008.3333"/>
    <x v="731"/>
    <x v="0"/>
    <m/>
  </r>
  <r>
    <d v="2023-08-05T02:00:44"/>
    <x v="1"/>
    <n v="26"/>
    <s v="CIRO MARIN RODRIGO ALBERTO"/>
    <x v="3"/>
    <x v="0"/>
    <n v="211"/>
    <n v="21.1"/>
    <n v="244.91228070175401"/>
    <s v="3 Descuentos (Propeitarios y jefe de ruta) "/>
    <n v="117456.1404"/>
    <x v="0"/>
    <n v="15008.3333"/>
    <x v="731"/>
    <x v="0"/>
    <m/>
  </r>
  <r>
    <d v="2023-08-05T02:00:44"/>
    <x v="1"/>
    <n v="27"/>
    <s v="DURANGO DAVID JOSE"/>
    <x v="0"/>
    <x v="0"/>
    <n v="253"/>
    <n v="28.1111111111111"/>
    <n v="220.42105263157899"/>
    <m/>
    <n v="105710.5263"/>
    <x v="0"/>
    <n v="15008.3333"/>
    <x v="731"/>
    <x v="0"/>
    <m/>
  </r>
  <r>
    <d v="2023-08-05T02:00:44"/>
    <x v="1"/>
    <n v="28"/>
    <s v="RAMIREZ RENGIFO JORGE ANDRES"/>
    <x v="2"/>
    <x v="0"/>
    <n v="154"/>
    <n v="25.6666666666667"/>
    <n v="146.947368421053"/>
    <s v="2 Descuentos (Conducts) "/>
    <n v="70473.684200000003"/>
    <x v="0"/>
    <n v="15008.3333"/>
    <x v="731"/>
    <x v="0"/>
    <m/>
  </r>
  <r>
    <d v="2023-08-05T02:00:45"/>
    <x v="1"/>
    <n v="29"/>
    <s v="VERENZUELA MARTINEZ ALEXANDER"/>
    <x v="6"/>
    <x v="0"/>
    <n v="193"/>
    <n v="25.733333333333299"/>
    <n v="183.68421052631601"/>
    <m/>
    <n v="88092.105299999996"/>
    <x v="0"/>
    <n v="15008.3333"/>
    <x v="731"/>
    <x v="0"/>
    <m/>
  </r>
  <r>
    <d v="2023-08-05T02:00:45"/>
    <x v="1"/>
    <n v="30"/>
    <s v="LOPEZ ISRAEL"/>
    <x v="0"/>
    <x v="0"/>
    <n v="203"/>
    <n v="22.5555555555556"/>
    <n v="220.42105263157899"/>
    <m/>
    <n v="105710.5263"/>
    <x v="0"/>
    <n v="15008.3333"/>
    <x v="731"/>
    <x v="0"/>
    <m/>
  </r>
  <r>
    <d v="2023-08-05T02:00:45"/>
    <x v="9"/>
    <n v="31"/>
    <s v="HIGUITA ADRIAN ANTONIO"/>
    <x v="2"/>
    <x v="0"/>
    <n v="184"/>
    <n v="30.6666666666667"/>
    <n v="146.947368421053"/>
    <s v="1 Descuento (Jefe de ruta) "/>
    <n v="70473.684200000003"/>
    <x v="0"/>
    <n v="15008.3333"/>
    <x v="731"/>
    <x v="0"/>
    <m/>
  </r>
  <r>
    <d v="2023-08-05T02:00:45"/>
    <x v="9"/>
    <n v="33"/>
    <s v="USUGA LONDOO CAMILO ANDRES"/>
    <x v="6"/>
    <x v="0"/>
    <n v="181"/>
    <n v="22.625"/>
    <n v="195.92982456140399"/>
    <m/>
    <n v="93964.912299999996"/>
    <x v="0"/>
    <n v="15008.3333"/>
    <x v="731"/>
    <x v="0"/>
    <m/>
  </r>
  <r>
    <d v="2023-08-05T02:00:45"/>
    <x v="9"/>
    <n v="34"/>
    <s v="MADRID HERNANDEZ JHONATAN SMITH"/>
    <x v="3"/>
    <x v="0"/>
    <n v="212"/>
    <n v="21.2"/>
    <n v="244.91228070175401"/>
    <s v="10 Descuentos (Incidente con Usuarios) "/>
    <n v="117456.1404"/>
    <x v="0"/>
    <n v="15008.3333"/>
    <x v="731"/>
    <x v="0"/>
    <m/>
  </r>
  <r>
    <d v="2023-08-05T02:00:46"/>
    <x v="9"/>
    <n v="36"/>
    <s v="MARTINEZ CHAVERRA LUIS NORBERTO"/>
    <x v="0"/>
    <x v="0"/>
    <n v="237"/>
    <n v="26.3333333333333"/>
    <n v="220.42105263157899"/>
    <m/>
    <n v="105710.5263"/>
    <x v="0"/>
    <n v="15008.3333"/>
    <x v="731"/>
    <x v="0"/>
    <m/>
  </r>
  <r>
    <d v="2023-08-05T02:00:46"/>
    <x v="9"/>
    <n v="37"/>
    <s v="MORA JORGE"/>
    <x v="3"/>
    <x v="0"/>
    <n v="260"/>
    <n v="26"/>
    <n v="244.91228070175401"/>
    <m/>
    <n v="117456.1404"/>
    <x v="1"/>
    <n v="15008.3333"/>
    <x v="731"/>
    <x v="0"/>
    <m/>
  </r>
  <r>
    <d v="2023-08-05T02:00:46"/>
    <x v="9"/>
    <n v="38"/>
    <s v="BELTRAN JUAN SIMON"/>
    <x v="0"/>
    <x v="0"/>
    <n v="228"/>
    <n v="25.3333333333333"/>
    <n v="220.42105263157899"/>
    <m/>
    <n v="105710.5263"/>
    <x v="0"/>
    <n v="15008.3333"/>
    <x v="731"/>
    <x v="0"/>
    <m/>
  </r>
  <r>
    <d v="2023-08-05T02:00:46"/>
    <x v="9"/>
    <n v="39"/>
    <s v="TABORDA ROJAS DIEGO ALEJANDRO"/>
    <x v="3"/>
    <x v="0"/>
    <n v="235"/>
    <n v="23.5"/>
    <n v="244.91228070175401"/>
    <s v="2 Descuentos (Jefe de ruta) "/>
    <n v="117456.1404"/>
    <x v="0"/>
    <n v="15008.3333"/>
    <x v="731"/>
    <x v="0"/>
    <m/>
  </r>
  <r>
    <d v="2023-08-05T02:00:46"/>
    <x v="9"/>
    <n v="40"/>
    <s v="OCAMPO OCAMPO ANTONIO JOSE"/>
    <x v="3"/>
    <x v="0"/>
    <n v="242"/>
    <n v="24.2"/>
    <n v="244.91228070175401"/>
    <m/>
    <n v="117456.1404"/>
    <x v="0"/>
    <n v="15008.3333"/>
    <x v="731"/>
    <x v="0"/>
    <m/>
  </r>
  <r>
    <d v="2023-08-05T02:00:47"/>
    <x v="9"/>
    <n v="41"/>
    <s v="GARCIA DAVID WILSON ALBERTO"/>
    <x v="0"/>
    <x v="0"/>
    <n v="205"/>
    <n v="22.7777777777778"/>
    <n v="220.42105263157899"/>
    <m/>
    <n v="105710.5263"/>
    <x v="1"/>
    <n v="15008.3333"/>
    <x v="731"/>
    <x v="0"/>
    <m/>
  </r>
  <r>
    <d v="2023-08-06T01:37:48"/>
    <x v="9"/>
    <n v="1"/>
    <s v="ALFONSO OZUNA JORGE"/>
    <x v="0"/>
    <x v="0"/>
    <n v="264"/>
    <n v="29.3333333333333"/>
    <n v="227.197674418605"/>
    <m/>
    <n v="109098.83719999999"/>
    <x v="0"/>
    <n v="14536.363600000001"/>
    <x v="732"/>
    <x v="0"/>
    <m/>
  </r>
  <r>
    <d v="2023-08-06T01:37:48"/>
    <x v="9"/>
    <n v="2"/>
    <s v="GRAJALES JORGE HERNAN"/>
    <x v="0"/>
    <x v="0"/>
    <n v="226"/>
    <n v="25.1111111111111"/>
    <n v="227.197674418605"/>
    <s v="4 Descuentos (Transbordo) "/>
    <n v="109098.83719999999"/>
    <x v="1"/>
    <n v="14536.363600000001"/>
    <x v="732"/>
    <x v="0"/>
    <m/>
  </r>
  <r>
    <d v="2023-08-06T01:37:48"/>
    <x v="9"/>
    <n v="4"/>
    <s v="GONZALEZ PEREZ RAFAEL JOSE"/>
    <x v="3"/>
    <x v="0"/>
    <n v="233"/>
    <n v="23.3"/>
    <n v="252.44186046511601"/>
    <m/>
    <n v="121220.9302"/>
    <x v="0"/>
    <n v="14536.363600000001"/>
    <x v="732"/>
    <x v="0"/>
    <m/>
  </r>
  <r>
    <d v="2023-08-06T01:37:49"/>
    <x v="9"/>
    <n v="5"/>
    <s v="GRISALES VILLA JUAN DAVID"/>
    <x v="12"/>
    <x v="0"/>
    <n v="339"/>
    <n v="26.076923076923102"/>
    <n v="328.17441860465101"/>
    <m/>
    <n v="157587.20929999999"/>
    <x v="1"/>
    <n v="14536.363600000001"/>
    <x v="732"/>
    <x v="0"/>
    <m/>
  </r>
  <r>
    <d v="2023-08-06T01:37:49"/>
    <x v="9"/>
    <n v="6"/>
    <s v="CASTAEDA CARLOS ALFREDO"/>
    <x v="4"/>
    <x v="0"/>
    <n v="257"/>
    <n v="36.714285714285701"/>
    <n v="176.70930232558101"/>
    <m/>
    <n v="84854.651199999993"/>
    <x v="0"/>
    <n v="14536.363600000001"/>
    <x v="732"/>
    <x v="0"/>
    <m/>
  </r>
  <r>
    <d v="2023-08-06T01:37:49"/>
    <x v="9"/>
    <n v="8"/>
    <s v="TABORDA ROJAS DIEGO ALEJANDRO"/>
    <x v="6"/>
    <x v="0"/>
    <n v="251"/>
    <n v="31.375"/>
    <n v="201.95348837209301"/>
    <s v="8 Descuentos (Conduct y Transbordo) "/>
    <n v="96976.744200000001"/>
    <x v="1"/>
    <n v="14536.363600000001"/>
    <x v="732"/>
    <x v="0"/>
    <m/>
  </r>
  <r>
    <d v="2023-08-06T01:37:49"/>
    <x v="9"/>
    <n v="10"/>
    <s v="PATIO MARIVEL"/>
    <x v="6"/>
    <x v="0"/>
    <n v="141"/>
    <n v="17.625"/>
    <n v="201.95348837209301"/>
    <m/>
    <n v="96976.744200000001"/>
    <x v="0"/>
    <n v="14536.363600000001"/>
    <x v="732"/>
    <x v="0"/>
    <m/>
  </r>
  <r>
    <d v="2023-08-06T01:37:49"/>
    <x v="1"/>
    <n v="11"/>
    <s v="ECHAVARRIA JOSE"/>
    <x v="0"/>
    <x v="1"/>
    <n v="247"/>
    <n v="27.4444444444444"/>
    <n v="227.197674418605"/>
    <s v="12 Descuentos (Transbordo, jefe de ruta y conduct) "/>
    <n v="109098.83719999999"/>
    <x v="0"/>
    <n v="14536.363600000001"/>
    <x v="732"/>
    <x v="0"/>
    <m/>
  </r>
  <r>
    <d v="2023-08-06T01:37:50"/>
    <x v="1"/>
    <n v="12"/>
    <s v="DURANGO JOHAN"/>
    <x v="10"/>
    <x v="3"/>
    <n v="84"/>
    <n v="21"/>
    <n v="100.976744186047"/>
    <m/>
    <n v="48488.372100000001"/>
    <x v="0"/>
    <n v="14536.363600000001"/>
    <x v="732"/>
    <x v="0"/>
    <m/>
  </r>
  <r>
    <d v="2023-08-06T01:37:50"/>
    <x v="1"/>
    <n v="13"/>
    <s v="TEJADA PEREZ JHON ALEXIS"/>
    <x v="3"/>
    <x v="0"/>
    <n v="281"/>
    <n v="28.1"/>
    <n v="252.44186046511601"/>
    <m/>
    <n v="121220.9302"/>
    <x v="0"/>
    <n v="14536.363600000001"/>
    <x v="732"/>
    <x v="0"/>
    <m/>
  </r>
  <r>
    <d v="2023-08-06T01:37:50"/>
    <x v="1"/>
    <n v="14"/>
    <s v="JIMENEZ JIMENEZ OMAR DAVID"/>
    <x v="3"/>
    <x v="0"/>
    <n v="207"/>
    <n v="21.789473684210499"/>
    <n v="239.81976744185999"/>
    <s v="HECTOR SALAZAR Realiz 4 viajes donde moviliz 58 Usuarios "/>
    <n v="115159.88370000001"/>
    <x v="1"/>
    <n v="14536.363600000001"/>
    <x v="732"/>
    <x v="0"/>
    <m/>
  </r>
  <r>
    <d v="2023-08-06T01:37:50"/>
    <x v="1"/>
    <n v="15"/>
    <s v="LONDOO LOPERA DUVAN ANDRES"/>
    <x v="10"/>
    <x v="3"/>
    <n v="146"/>
    <n v="36.5"/>
    <n v="100.976744186047"/>
    <m/>
    <n v="48488.372100000001"/>
    <x v="1"/>
    <n v="14536.363600000001"/>
    <x v="732"/>
    <x v="0"/>
    <m/>
  </r>
  <r>
    <d v="2023-08-06T01:37:50"/>
    <x v="1"/>
    <n v="16"/>
    <s v="HURTADO MADRID JUAN ESTEBAN"/>
    <x v="3"/>
    <x v="0"/>
    <n v="292"/>
    <n v="29.2"/>
    <n v="252.44186046511601"/>
    <m/>
    <n v="121220.9302"/>
    <x v="0"/>
    <n v="14536.363600000001"/>
    <x v="732"/>
    <x v="0"/>
    <m/>
  </r>
  <r>
    <d v="2023-08-06T01:37:51"/>
    <x v="1"/>
    <n v="17"/>
    <s v="FRANCO BRAVO JHOAN FERNANDO"/>
    <x v="11"/>
    <x v="0"/>
    <n v="50"/>
    <n v="25"/>
    <n v="50.488372093023301"/>
    <m/>
    <n v="24244.186000000002"/>
    <x v="0"/>
    <n v="14536.363600000001"/>
    <x v="732"/>
    <x v="0"/>
    <m/>
  </r>
  <r>
    <d v="2023-08-06T01:37:51"/>
    <x v="1"/>
    <n v="18"/>
    <s v="GUTIERREZ LONDOO MELKIN HERNEY"/>
    <x v="3"/>
    <x v="0"/>
    <n v="208"/>
    <n v="20.8"/>
    <n v="252.44186046511601"/>
    <m/>
    <n v="121220.9302"/>
    <x v="0"/>
    <n v="14536.363600000001"/>
    <x v="732"/>
    <x v="0"/>
    <m/>
  </r>
  <r>
    <d v="2023-08-06T01:37:51"/>
    <x v="1"/>
    <n v="19"/>
    <s v="BERMUDEZ HERNAN"/>
    <x v="4"/>
    <x v="0"/>
    <n v="170"/>
    <n v="24.285714285714299"/>
    <n v="176.70930232558101"/>
    <s v="2 Descuentos (Transbordo) "/>
    <n v="84854.651199999993"/>
    <x v="0"/>
    <n v="14536.363600000001"/>
    <x v="732"/>
    <x v="0"/>
    <m/>
  </r>
  <r>
    <d v="2023-08-06T01:37:51"/>
    <x v="9"/>
    <n v="21"/>
    <s v="MONSALVE OCAMPO EDISON GUSTAVO"/>
    <x v="0"/>
    <x v="0"/>
    <n v="209"/>
    <n v="23.2222222222222"/>
    <n v="227.197674418605"/>
    <m/>
    <n v="109098.83719999999"/>
    <x v="0"/>
    <n v="14536.363600000001"/>
    <x v="732"/>
    <x v="0"/>
    <m/>
  </r>
  <r>
    <d v="2023-08-06T01:37:51"/>
    <x v="9"/>
    <n v="22"/>
    <s v="QUIRAMA CASTAEDA JHON JADER"/>
    <x v="2"/>
    <x v="1"/>
    <n v="115"/>
    <n v="19.1666666666667"/>
    <n v="151.46511627907"/>
    <m/>
    <n v="72732.558099999995"/>
    <x v="1"/>
    <n v="14536.363600000001"/>
    <x v="732"/>
    <x v="0"/>
    <m/>
  </r>
  <r>
    <d v="2023-08-06T01:37:52"/>
    <x v="9"/>
    <n v="23"/>
    <s v="HINCAPIE GALLEGO YEISON ANDRES"/>
    <x v="6"/>
    <x v="0"/>
    <n v="168"/>
    <n v="21"/>
    <n v="201.95348837209301"/>
    <m/>
    <n v="96976.744200000001"/>
    <x v="2"/>
    <n v="14536.363600000001"/>
    <x v="732"/>
    <x v="0"/>
    <m/>
  </r>
  <r>
    <d v="2023-08-06T01:37:52"/>
    <x v="9"/>
    <n v="26"/>
    <s v="CIRO MARIN RODRIGO ALBERTO"/>
    <x v="2"/>
    <x v="0"/>
    <n v="144"/>
    <n v="24"/>
    <n v="151.46511627907"/>
    <m/>
    <n v="72732.558099999995"/>
    <x v="0"/>
    <n v="14536.363600000001"/>
    <x v="732"/>
    <x v="0"/>
    <m/>
  </r>
  <r>
    <d v="2023-08-06T01:37:52"/>
    <x v="9"/>
    <n v="27"/>
    <s v="DURANGO DAVID JOSE"/>
    <x v="2"/>
    <x v="0"/>
    <n v="195"/>
    <n v="35.454545454545503"/>
    <n v="138.84302325581399"/>
    <m/>
    <n v="66671.511599999998"/>
    <x v="0"/>
    <n v="14536.363600000001"/>
    <x v="732"/>
    <x v="0"/>
    <m/>
  </r>
  <r>
    <d v="2023-08-06T01:37:52"/>
    <x v="9"/>
    <n v="28"/>
    <s v="RAMIREZ RENGIFO JORGE ANDRES"/>
    <x v="0"/>
    <x v="0"/>
    <n v="175"/>
    <n v="19.4444444444444"/>
    <n v="227.197674418605"/>
    <m/>
    <n v="109098.83719999999"/>
    <x v="0"/>
    <n v="14536.363600000001"/>
    <x v="732"/>
    <x v="0"/>
    <m/>
  </r>
  <r>
    <d v="2023-08-06T01:37:52"/>
    <x v="9"/>
    <n v="29"/>
    <s v="VERENZUELA MARTINEZ ALEXANDER"/>
    <x v="0"/>
    <x v="0"/>
    <n v="269"/>
    <n v="29.8888888888889"/>
    <n v="227.197674418605"/>
    <m/>
    <n v="109098.83719999999"/>
    <x v="0"/>
    <n v="14536.363600000001"/>
    <x v="732"/>
    <x v="0"/>
    <m/>
  </r>
  <r>
    <d v="2023-08-06T01:37:52"/>
    <x v="9"/>
    <n v="30"/>
    <s v="LOPEZ ISRAEL"/>
    <x v="6"/>
    <x v="0"/>
    <n v="176"/>
    <n v="22"/>
    <n v="201.95348837209301"/>
    <m/>
    <n v="96976.744200000001"/>
    <x v="0"/>
    <n v="14536.363600000001"/>
    <x v="732"/>
    <x v="0"/>
    <m/>
  </r>
  <r>
    <d v="2023-08-06T01:37:53"/>
    <x v="1"/>
    <n v="31"/>
    <s v="HIGUITA ADRIAN ANTONIO"/>
    <x v="0"/>
    <x v="0"/>
    <n v="221"/>
    <n v="24.5555555555556"/>
    <n v="227.197674418605"/>
    <m/>
    <n v="109098.83719999999"/>
    <x v="0"/>
    <n v="14536.363600000001"/>
    <x v="732"/>
    <x v="0"/>
    <m/>
  </r>
  <r>
    <d v="2023-08-06T01:37:53"/>
    <x v="1"/>
    <n v="33"/>
    <s v="USUGA LONDOO CAMILO ANDRES"/>
    <x v="0"/>
    <x v="0"/>
    <n v="263"/>
    <n v="29.2222222222222"/>
    <n v="227.197674418605"/>
    <s v="1 Descuento (Conduct) "/>
    <n v="109098.83719999999"/>
    <x v="0"/>
    <n v="14536.363600000001"/>
    <x v="732"/>
    <x v="0"/>
    <m/>
  </r>
  <r>
    <d v="2023-08-06T01:37:53"/>
    <x v="1"/>
    <n v="34"/>
    <s v="MADRID HERNANDEZ JHONATAN SMITH"/>
    <x v="0"/>
    <x v="0"/>
    <n v="198"/>
    <n v="22"/>
    <n v="227.197674418605"/>
    <m/>
    <n v="109098.83719999999"/>
    <x v="0"/>
    <n v="14536.363600000001"/>
    <x v="732"/>
    <x v="0"/>
    <m/>
  </r>
  <r>
    <d v="2023-08-06T01:37:53"/>
    <x v="1"/>
    <n v="36"/>
    <s v="MARTINEZ CHAVERRA LUIS NORBERTO"/>
    <x v="3"/>
    <x v="0"/>
    <n v="220"/>
    <n v="22"/>
    <n v="252.44186046511601"/>
    <m/>
    <n v="121220.9302"/>
    <x v="0"/>
    <n v="14536.363600000001"/>
    <x v="732"/>
    <x v="0"/>
    <m/>
  </r>
  <r>
    <d v="2023-08-06T01:37:53"/>
    <x v="1"/>
    <n v="37"/>
    <s v="MORA JORGE"/>
    <x v="0"/>
    <x v="0"/>
    <n v="264"/>
    <n v="29.3333333333333"/>
    <n v="227.197674418605"/>
    <s v="3 Descuentos (Conduct, propietario y jefe de ruta) "/>
    <n v="109098.83719999999"/>
    <x v="1"/>
    <n v="14536.363600000001"/>
    <x v="732"/>
    <x v="0"/>
    <m/>
  </r>
  <r>
    <d v="2023-08-06T01:37:54"/>
    <x v="1"/>
    <n v="38"/>
    <s v="BELTRAN JUAN SIMON"/>
    <x v="0"/>
    <x v="0"/>
    <n v="210"/>
    <n v="23.3333333333333"/>
    <n v="227.197674418605"/>
    <m/>
    <n v="109098.83719999999"/>
    <x v="0"/>
    <n v="14536.363600000001"/>
    <x v="732"/>
    <x v="0"/>
    <m/>
  </r>
  <r>
    <d v="2023-08-06T01:37:54"/>
    <x v="1"/>
    <n v="39"/>
    <s v="TABORDA LEIDY"/>
    <x v="6"/>
    <x v="1"/>
    <n v="188"/>
    <n v="23.5"/>
    <n v="201.95348837209301"/>
    <m/>
    <n v="96976.744200000001"/>
    <x v="0"/>
    <n v="14536.363600000001"/>
    <x v="732"/>
    <x v="0"/>
    <m/>
  </r>
  <r>
    <d v="2023-08-06T01:37:54"/>
    <x v="1"/>
    <n v="40"/>
    <s v="OCAMPO OCAMPO ANTONIO JOSE"/>
    <x v="8"/>
    <x v="0"/>
    <n v="102"/>
    <n v="20.399999999999999"/>
    <n v="126.220930232558"/>
    <m/>
    <n v="60610.465100000001"/>
    <x v="0"/>
    <n v="14536.363600000001"/>
    <x v="732"/>
    <x v="0"/>
    <m/>
  </r>
  <r>
    <d v="2023-08-07T00:43:26"/>
    <x v="12"/>
    <n v="1"/>
    <s v="ALFONSO OZUNA JORGE"/>
    <x v="1"/>
    <x v="0"/>
    <n v="209"/>
    <n v="19"/>
    <n v="216.34285714285701"/>
    <m/>
    <n v="102671.4286"/>
    <x v="0"/>
    <n v="12740.909100000001"/>
    <x v="733"/>
    <x v="0"/>
    <m/>
  </r>
  <r>
    <d v="2023-08-07T00:43:26"/>
    <x v="12"/>
    <n v="2"/>
    <s v="GRAJALES JORGE HERNAN"/>
    <x v="1"/>
    <x v="0"/>
    <n v="208"/>
    <n v="18.909090909090899"/>
    <n v="216.34285714285701"/>
    <m/>
    <n v="102671.4286"/>
    <x v="1"/>
    <n v="12740.909100000001"/>
    <x v="733"/>
    <x v="0"/>
    <m/>
  </r>
  <r>
    <d v="2023-08-07T00:43:27"/>
    <x v="12"/>
    <n v="3"/>
    <s v="ESPINOZA CHAVARRIA GUILLERMO LEON"/>
    <x v="3"/>
    <x v="0"/>
    <n v="186"/>
    <n v="18.600000000000001"/>
    <n v="196.67532467532499"/>
    <m/>
    <n v="93337.662299999996"/>
    <x v="0"/>
    <n v="12740.909100000001"/>
    <x v="733"/>
    <x v="0"/>
    <m/>
  </r>
  <r>
    <d v="2023-08-07T00:43:27"/>
    <x v="12"/>
    <n v="4"/>
    <s v="GONZALEZ PEREZ RAFAEL JOSE"/>
    <x v="9"/>
    <x v="0"/>
    <n v="263"/>
    <n v="21.9166666666667"/>
    <n v="236.01038961039001"/>
    <m/>
    <n v="112005.1948"/>
    <x v="0"/>
    <n v="12740.909100000001"/>
    <x v="733"/>
    <x v="0"/>
    <m/>
  </r>
  <r>
    <d v="2023-08-07T00:43:27"/>
    <x v="12"/>
    <n v="5"/>
    <s v="GRISALES VILLA JUAN DAVID"/>
    <x v="6"/>
    <x v="0"/>
    <n v="142"/>
    <n v="16.705882352941199"/>
    <n v="167.17402597402599"/>
    <m/>
    <n v="79337.013000000006"/>
    <x v="1"/>
    <n v="12740.909100000001"/>
    <x v="733"/>
    <x v="0"/>
    <m/>
  </r>
  <r>
    <d v="2023-08-07T00:43:27"/>
    <x v="12"/>
    <n v="6"/>
    <s v="CASTAEDA CARLOS ALFREDO"/>
    <x v="1"/>
    <x v="0"/>
    <n v="228"/>
    <n v="20.727272727272702"/>
    <n v="216.34285714285701"/>
    <m/>
    <n v="102671.4286"/>
    <x v="0"/>
    <n v="12740.909100000001"/>
    <x v="733"/>
    <x v="0"/>
    <m/>
  </r>
  <r>
    <d v="2023-08-07T00:43:27"/>
    <x v="12"/>
    <n v="8"/>
    <s v="TABORDA ROJAS DIEGO ALEJANDRO"/>
    <x v="0"/>
    <x v="0"/>
    <n v="163"/>
    <n v="18.1111111111111"/>
    <n v="177.00779220779199"/>
    <m/>
    <n v="84003.896099999998"/>
    <x v="1"/>
    <n v="12740.909100000001"/>
    <x v="733"/>
    <x v="0"/>
    <m/>
  </r>
  <r>
    <d v="2023-08-07T00:43:28"/>
    <x v="12"/>
    <n v="9"/>
    <s v="LOPEZ CASTRILLON ANDRES FELIPE"/>
    <x v="0"/>
    <x v="0"/>
    <n v="178"/>
    <n v="19.7777777777778"/>
    <n v="177.00779220779199"/>
    <m/>
    <n v="84003.896099999998"/>
    <x v="0"/>
    <n v="12740.909100000001"/>
    <x v="733"/>
    <x v="0"/>
    <m/>
  </r>
  <r>
    <d v="2023-08-07T00:43:28"/>
    <x v="12"/>
    <n v="11"/>
    <s v="ECHAVARRIA JOSE"/>
    <x v="0"/>
    <x v="0"/>
    <n v="176"/>
    <n v="19.5555555555556"/>
    <n v="177.00779220779199"/>
    <s v="2 Descuentos (Usuarios desubicados) "/>
    <n v="84003.896099999998"/>
    <x v="0"/>
    <n v="12740.909100000001"/>
    <x v="733"/>
    <x v="0"/>
    <m/>
  </r>
  <r>
    <d v="2023-08-07T00:43:28"/>
    <x v="12"/>
    <n v="12"/>
    <s v="DURANGO JOHAN"/>
    <x v="1"/>
    <x v="0"/>
    <n v="245"/>
    <n v="22.272727272727298"/>
    <n v="216.34285714285701"/>
    <m/>
    <n v="102671.4286"/>
    <x v="0"/>
    <n v="12740.909100000001"/>
    <x v="733"/>
    <x v="0"/>
    <m/>
  </r>
  <r>
    <d v="2023-08-07T00:43:28"/>
    <x v="12"/>
    <n v="13"/>
    <s v="TEJADA PEREZ JHON ALEXIS"/>
    <x v="0"/>
    <x v="0"/>
    <n v="132"/>
    <n v="14.6666666666667"/>
    <n v="177.00779220779199"/>
    <m/>
    <n v="84003.896099999998"/>
    <x v="0"/>
    <n v="12740.909100000001"/>
    <x v="733"/>
    <x v="0"/>
    <m/>
  </r>
  <r>
    <d v="2023-08-07T00:43:29"/>
    <x v="12"/>
    <n v="14"/>
    <s v="JIMENEZ JIMENEZ OMAR DAVID"/>
    <x v="2"/>
    <x v="0"/>
    <n v="127"/>
    <n v="21.1666666666667"/>
    <n v="118.005194805195"/>
    <m/>
    <n v="56002.597399999999"/>
    <x v="1"/>
    <n v="12740.909100000001"/>
    <x v="733"/>
    <x v="0"/>
    <m/>
  </r>
  <r>
    <d v="2023-08-07T00:43:29"/>
    <x v="12"/>
    <n v="15"/>
    <s v="LONDOO LOPERA DUVAN ANDRES"/>
    <x v="3"/>
    <x v="0"/>
    <n v="241"/>
    <n v="24.1"/>
    <n v="196.67532467532499"/>
    <m/>
    <n v="93337.662299999996"/>
    <x v="1"/>
    <n v="12740.909100000001"/>
    <x v="733"/>
    <x v="0"/>
    <m/>
  </r>
  <r>
    <d v="2023-08-07T00:43:29"/>
    <x v="12"/>
    <n v="16"/>
    <s v="HURTADO MADRID JUAN ESTEBAN"/>
    <x v="1"/>
    <x v="0"/>
    <n v="220"/>
    <n v="20"/>
    <n v="216.34285714285701"/>
    <m/>
    <n v="102671.4286"/>
    <x v="0"/>
    <n v="12740.909100000001"/>
    <x v="733"/>
    <x v="0"/>
    <m/>
  </r>
  <r>
    <d v="2023-08-07T00:43:29"/>
    <x v="12"/>
    <n v="18"/>
    <s v="GUTIERREZ LONDOO MELKIN HERNEY"/>
    <x v="0"/>
    <x v="0"/>
    <n v="188"/>
    <n v="20.8888888888889"/>
    <n v="177.00779220779199"/>
    <m/>
    <n v="84003.896099999998"/>
    <x v="0"/>
    <n v="12740.909100000001"/>
    <x v="733"/>
    <x v="0"/>
    <m/>
  </r>
  <r>
    <d v="2023-08-07T00:43:30"/>
    <x v="12"/>
    <n v="21"/>
    <s v="MONSALVE OCAMPO EDISON GUSTAVO"/>
    <x v="4"/>
    <x v="0"/>
    <n v="112"/>
    <n v="16"/>
    <n v="137.672727272727"/>
    <m/>
    <n v="65336.363599999997"/>
    <x v="0"/>
    <n v="12740.909100000001"/>
    <x v="733"/>
    <x v="0"/>
    <m/>
  </r>
  <r>
    <d v="2023-08-07T00:43:30"/>
    <x v="12"/>
    <n v="27"/>
    <s v="MADRID HERNANDEZ JHONATAN SMITH"/>
    <x v="8"/>
    <x v="0"/>
    <n v="112"/>
    <n v="22.4"/>
    <n v="98.337662337662294"/>
    <m/>
    <n v="46668.831200000001"/>
    <x v="0"/>
    <n v="12740.909100000001"/>
    <x v="733"/>
    <x v="0"/>
    <m/>
  </r>
  <r>
    <d v="2023-08-07T00:43:30"/>
    <x v="12"/>
    <n v="28"/>
    <s v="RAMIREZ RENGIFO JORGE ANDRES"/>
    <x v="6"/>
    <x v="0"/>
    <n v="171"/>
    <n v="21.375"/>
    <n v="157.34025974026"/>
    <s v="2 Descuentos (Usuarios desubicados) "/>
    <n v="74670.1299"/>
    <x v="0"/>
    <n v="12740.909100000001"/>
    <x v="733"/>
    <x v="0"/>
    <m/>
  </r>
  <r>
    <d v="2023-08-07T00:43:30"/>
    <x v="12"/>
    <n v="33"/>
    <s v="USUGA LONDOO CAMILO ANDRES"/>
    <x v="6"/>
    <x v="0"/>
    <n v="167"/>
    <n v="20.875"/>
    <n v="157.34025974026"/>
    <s v="5 Descuentos (Transbordo)"/>
    <n v="74670.1299"/>
    <x v="0"/>
    <n v="12740.909100000001"/>
    <x v="733"/>
    <x v="0"/>
    <m/>
  </r>
  <r>
    <d v="2023-08-07T00:43:30"/>
    <x v="12"/>
    <n v="37"/>
    <s v="PIEDRAHITA MADRID SANTIAGO"/>
    <x v="6"/>
    <x v="1"/>
    <n v="102"/>
    <n v="12.75"/>
    <n v="157.34025974026"/>
    <m/>
    <n v="74670.1299"/>
    <x v="1"/>
    <n v="12740.909100000001"/>
    <x v="733"/>
    <x v="0"/>
    <m/>
  </r>
  <r>
    <d v="2023-08-07T00:43:31"/>
    <x v="12"/>
    <n v="40"/>
    <s v="OCAMPO OCAMPO ANTONIO JOSE"/>
    <x v="3"/>
    <x v="0"/>
    <n v="216"/>
    <n v="21.6"/>
    <n v="196.67532467532499"/>
    <m/>
    <n v="93337.662299999996"/>
    <x v="0"/>
    <n v="12740.909100000001"/>
    <x v="733"/>
    <x v="0"/>
    <m/>
  </r>
  <r>
    <d v="2023-08-08T00:38:01"/>
    <x v="12"/>
    <n v="4"/>
    <s v="LOPEZ ISRAEL"/>
    <x v="1"/>
    <x v="0"/>
    <n v="226"/>
    <n v="20.545454545454501"/>
    <n v="206.05813953488399"/>
    <m/>
    <n v="97529.069799999997"/>
    <x v="0"/>
    <n v="13435.294099999999"/>
    <x v="734"/>
    <x v="0"/>
    <m/>
  </r>
  <r>
    <d v="2023-08-08T00:38:02"/>
    <x v="12"/>
    <n v="15"/>
    <s v="LOPERA AGUDELO LUIS FRANCISCO"/>
    <x v="3"/>
    <x v="0"/>
    <n v="168"/>
    <n v="16.8"/>
    <n v="187.32558139534899"/>
    <m/>
    <n v="88662.790699999998"/>
    <x v="1"/>
    <n v="13435.294099999999"/>
    <x v="734"/>
    <x v="0"/>
    <m/>
  </r>
  <r>
    <d v="2023-08-08T00:38:02"/>
    <x v="12"/>
    <n v="21"/>
    <s v="MONSALVE OCAMPO EDISON GUSTAVO"/>
    <x v="3"/>
    <x v="0"/>
    <n v="168"/>
    <n v="16.8"/>
    <n v="187.32558139534899"/>
    <m/>
    <n v="88662.790699999998"/>
    <x v="0"/>
    <n v="13435.294099999999"/>
    <x v="734"/>
    <x v="0"/>
    <m/>
  </r>
  <r>
    <d v="2023-08-08T00:38:03"/>
    <x v="12"/>
    <n v="22"/>
    <s v="QUIRAMA CASTAEDA JHON JADER"/>
    <x v="1"/>
    <x v="0"/>
    <n v="174"/>
    <n v="15.818181818181801"/>
    <n v="206.05813953488399"/>
    <m/>
    <n v="97529.069799999997"/>
    <x v="1"/>
    <n v="13435.294099999999"/>
    <x v="734"/>
    <x v="0"/>
    <m/>
  </r>
  <r>
    <d v="2023-08-08T00:38:03"/>
    <x v="12"/>
    <n v="23"/>
    <s v="HINCAPIE GALLEGO YEISON ANDRES"/>
    <x v="1"/>
    <x v="0"/>
    <n v="235"/>
    <n v="21.363636363636399"/>
    <n v="206.05813953488399"/>
    <m/>
    <n v="97529.069799999997"/>
    <x v="2"/>
    <n v="13435.294099999999"/>
    <x v="734"/>
    <x v="0"/>
    <m/>
  </r>
  <r>
    <d v="2023-08-08T00:38:04"/>
    <x v="12"/>
    <n v="26"/>
    <s v="CIRO MARIN RODRIGO ALBERTO"/>
    <x v="1"/>
    <x v="0"/>
    <n v="233"/>
    <n v="21.181818181818201"/>
    <n v="206.05813953488399"/>
    <m/>
    <n v="97529.069799999997"/>
    <x v="0"/>
    <n v="13435.294099999999"/>
    <x v="734"/>
    <x v="0"/>
    <m/>
  </r>
  <r>
    <d v="2023-08-08T00:38:04"/>
    <x v="12"/>
    <n v="29"/>
    <s v="VERENZUELA MARTINEZ ALEXANDER"/>
    <x v="9"/>
    <x v="0"/>
    <n v="285"/>
    <n v="23.75"/>
    <n v="224.79069767441899"/>
    <m/>
    <n v="106395.34880000001"/>
    <x v="0"/>
    <n v="13435.294099999999"/>
    <x v="734"/>
    <x v="0"/>
    <m/>
  </r>
  <r>
    <d v="2023-08-08T00:38:05"/>
    <x v="12"/>
    <n v="31"/>
    <s v="HIGUITA ADRIAN ANTONIO"/>
    <x v="9"/>
    <x v="0"/>
    <n v="208"/>
    <n v="17.3333333333333"/>
    <n v="224.79069767441899"/>
    <s v="1 Descuento (Conduct) "/>
    <n v="106395.34880000001"/>
    <x v="0"/>
    <n v="13435.294099999999"/>
    <x v="734"/>
    <x v="0"/>
    <m/>
  </r>
  <r>
    <d v="2023-08-08T00:38:05"/>
    <x v="12"/>
    <n v="33"/>
    <s v="USUGA LONDOO CAMILO ANDRES"/>
    <x v="1"/>
    <x v="3"/>
    <n v="206"/>
    <n v="18.727272727272702"/>
    <n v="206.05813953488399"/>
    <m/>
    <n v="97529.069799999997"/>
    <x v="0"/>
    <n v="13435.294099999999"/>
    <x v="734"/>
    <x v="0"/>
    <m/>
  </r>
  <r>
    <d v="2023-08-08T00:38:05"/>
    <x v="12"/>
    <n v="34"/>
    <s v="MONTOYA OSPINA GILBERTO ANTONIO"/>
    <x v="9"/>
    <x v="3"/>
    <n v="235"/>
    <n v="19.5833333333333"/>
    <n v="224.79069767441899"/>
    <m/>
    <n v="106395.34880000001"/>
    <x v="0"/>
    <n v="13435.294099999999"/>
    <x v="734"/>
    <x v="0"/>
    <m/>
  </r>
  <r>
    <d v="2023-08-08T00:38:06"/>
    <x v="12"/>
    <n v="36"/>
    <s v="MARTINEZ CHAVERRA LUIS NORBERTO"/>
    <x v="3"/>
    <x v="0"/>
    <n v="160"/>
    <n v="16"/>
    <n v="187.32558139534899"/>
    <m/>
    <n v="88662.790699999998"/>
    <x v="0"/>
    <n v="13435.294099999999"/>
    <x v="734"/>
    <x v="0"/>
    <m/>
  </r>
  <r>
    <d v="2023-08-08T00:38:06"/>
    <x v="12"/>
    <n v="37"/>
    <s v="MORA JORGE"/>
    <x v="1"/>
    <x v="0"/>
    <n v="190"/>
    <n v="17.272727272727298"/>
    <n v="206.05813953488399"/>
    <m/>
    <n v="97529.069799999997"/>
    <x v="1"/>
    <n v="13435.294099999999"/>
    <x v="734"/>
    <x v="0"/>
    <m/>
  </r>
  <r>
    <d v="2023-08-08T00:38:07"/>
    <x v="12"/>
    <n v="38"/>
    <s v="BELTRAN JUAN SIMON"/>
    <x v="3"/>
    <x v="0"/>
    <n v="178"/>
    <n v="17.8"/>
    <n v="187.32558139534899"/>
    <m/>
    <n v="88662.790699999998"/>
    <x v="0"/>
    <n v="13435.294099999999"/>
    <x v="734"/>
    <x v="0"/>
    <m/>
  </r>
  <r>
    <d v="2023-08-08T00:38:07"/>
    <x v="12"/>
    <n v="39"/>
    <s v="TABORDA LEIDY"/>
    <x v="1"/>
    <x v="0"/>
    <n v="184"/>
    <n v="16.727272727272702"/>
    <n v="206.05813953488399"/>
    <m/>
    <n v="97529.069799999997"/>
    <x v="0"/>
    <n v="13435.294099999999"/>
    <x v="734"/>
    <x v="0"/>
    <m/>
  </r>
  <r>
    <d v="2023-08-08T00:38:07"/>
    <x v="12"/>
    <n v="40"/>
    <s v="OCAMPO OCAMPO ANTONIO JOSE"/>
    <x v="3"/>
    <x v="0"/>
    <n v="201"/>
    <n v="20.100000000000001"/>
    <n v="187.32558139534899"/>
    <m/>
    <n v="88662.790699999998"/>
    <x v="0"/>
    <n v="13435.294099999999"/>
    <x v="734"/>
    <x v="0"/>
    <m/>
  </r>
  <r>
    <d v="2023-08-08T00:38:08"/>
    <x v="12"/>
    <n v="41"/>
    <s v="GARCIA DAVID WILSON ALBERTO"/>
    <x v="0"/>
    <x v="0"/>
    <n v="171"/>
    <n v="19"/>
    <n v="168.59302325581399"/>
    <m/>
    <n v="79796.511599999998"/>
    <x v="1"/>
    <n v="13435.294099999999"/>
    <x v="734"/>
    <x v="0"/>
    <m/>
  </r>
  <r>
    <d v="2023-08-09T01:13:59"/>
    <x v="9"/>
    <n v="1"/>
    <s v="ORTEGA ARROYAVE JUAN PABLO"/>
    <x v="10"/>
    <x v="0"/>
    <n v="115"/>
    <n v="28.75"/>
    <n v="108.348993288591"/>
    <m/>
    <n v="52174.496599999999"/>
    <x v="0"/>
    <n v="15851.5152"/>
    <x v="735"/>
    <x v="0"/>
    <m/>
  </r>
  <r>
    <d v="2023-08-09T01:13:59"/>
    <x v="9"/>
    <n v="2"/>
    <s v="GRAJALES JORGE HERNAN"/>
    <x v="0"/>
    <x v="0"/>
    <n v="244"/>
    <n v="27.1111111111111"/>
    <n v="243.785234899329"/>
    <m/>
    <n v="117392.6174"/>
    <x v="1"/>
    <n v="15851.5152"/>
    <x v="735"/>
    <x v="0"/>
    <m/>
  </r>
  <r>
    <d v="2023-08-09T01:14:00"/>
    <x v="9"/>
    <n v="3"/>
    <s v="ESPINOZA CHAVARRIA GUILLERMO LEON"/>
    <x v="8"/>
    <x v="0"/>
    <n v="135"/>
    <n v="27"/>
    <n v="135.43624161073799"/>
    <m/>
    <n v="65218.120799999997"/>
    <x v="0"/>
    <n v="15851.5152"/>
    <x v="735"/>
    <x v="0"/>
    <m/>
  </r>
  <r>
    <d v="2023-08-09T01:14:00"/>
    <x v="9"/>
    <n v="4"/>
    <s v="GONZALEZ PEREZ RAFAEL JOSE"/>
    <x v="0"/>
    <x v="0"/>
    <n v="249"/>
    <n v="27.6666666666667"/>
    <n v="243.785234899329"/>
    <m/>
    <n v="117392.6174"/>
    <x v="0"/>
    <n v="15851.5152"/>
    <x v="735"/>
    <x v="0"/>
    <m/>
  </r>
  <r>
    <d v="2023-08-09T01:14:00"/>
    <x v="9"/>
    <n v="5"/>
    <s v="BERRIO POSADA ANGELA"/>
    <x v="3"/>
    <x v="0"/>
    <n v="276"/>
    <n v="27.6"/>
    <n v="270.87248322147701"/>
    <m/>
    <n v="130436.24159999999"/>
    <x v="1"/>
    <n v="15851.5152"/>
    <x v="735"/>
    <x v="0"/>
    <m/>
  </r>
  <r>
    <d v="2023-08-09T01:14:00"/>
    <x v="9"/>
    <n v="6"/>
    <s v="CASTAEDA CARLOS ALFREDO"/>
    <x v="3"/>
    <x v="0"/>
    <n v="253"/>
    <n v="25.3"/>
    <n v="270.87248322147701"/>
    <m/>
    <n v="130436.24159999999"/>
    <x v="0"/>
    <n v="15851.5152"/>
    <x v="735"/>
    <x v="0"/>
    <m/>
  </r>
  <r>
    <d v="2023-08-09T01:14:01"/>
    <x v="9"/>
    <n v="7"/>
    <s v="LONDOO LOPERA DUVAN ANDRES"/>
    <x v="3"/>
    <x v="0"/>
    <n v="319"/>
    <n v="31.9"/>
    <n v="270.87248322147701"/>
    <m/>
    <n v="130436.24159999999"/>
    <x v="1"/>
    <n v="15851.5152"/>
    <x v="735"/>
    <x v="0"/>
    <m/>
  </r>
  <r>
    <d v="2023-08-09T01:14:01"/>
    <x v="9"/>
    <n v="8"/>
    <s v="TABORDA ROJAS DIEGO ALEJANDRO"/>
    <x v="3"/>
    <x v="0"/>
    <n v="289"/>
    <n v="28.9"/>
    <n v="270.87248322147701"/>
    <m/>
    <n v="130436.24159999999"/>
    <x v="1"/>
    <n v="15851.5152"/>
    <x v="735"/>
    <x v="0"/>
    <m/>
  </r>
  <r>
    <d v="2023-08-09T01:14:01"/>
    <x v="9"/>
    <n v="9"/>
    <s v="LOPEZ CASTRILLON ANDRES FELIPE"/>
    <x v="3"/>
    <x v="0"/>
    <n v="266"/>
    <n v="26.6"/>
    <n v="270.87248322147701"/>
    <m/>
    <n v="130436.24159999999"/>
    <x v="0"/>
    <n v="15851.5152"/>
    <x v="735"/>
    <x v="0"/>
    <m/>
  </r>
  <r>
    <d v="2023-08-09T01:14:02"/>
    <x v="9"/>
    <n v="10"/>
    <s v="PATIO MARIVEL"/>
    <x v="2"/>
    <x v="0"/>
    <n v="181"/>
    <n v="30.1666666666667"/>
    <n v="162.52348993288601"/>
    <m/>
    <n v="78261.744999999995"/>
    <x v="0"/>
    <n v="15851.5152"/>
    <x v="735"/>
    <x v="0"/>
    <m/>
  </r>
  <r>
    <d v="2023-08-09T01:14:02"/>
    <x v="1"/>
    <n v="11"/>
    <s v="ECHAVARRIA JOSE"/>
    <x v="3"/>
    <x v="0"/>
    <n v="271"/>
    <n v="27.1"/>
    <n v="270.87248322147701"/>
    <m/>
    <n v="130436.24159999999"/>
    <x v="0"/>
    <n v="15851.5152"/>
    <x v="735"/>
    <x v="0"/>
    <m/>
  </r>
  <r>
    <d v="2023-08-09T01:14:03"/>
    <x v="1"/>
    <n v="12"/>
    <s v="DURANGO JOHAN"/>
    <x v="3"/>
    <x v="0"/>
    <n v="285"/>
    <n v="28.5"/>
    <n v="270.87248322147701"/>
    <m/>
    <n v="130436.24159999999"/>
    <x v="0"/>
    <n v="15851.5152"/>
    <x v="735"/>
    <x v="0"/>
    <m/>
  </r>
  <r>
    <d v="2023-08-09T01:14:03"/>
    <x v="1"/>
    <n v="13"/>
    <s v="TEJADA PEREZ JHON ALEXIS"/>
    <x v="3"/>
    <x v="0"/>
    <n v="323"/>
    <n v="32.299999999999997"/>
    <n v="270.87248322147701"/>
    <m/>
    <n v="130436.24159999999"/>
    <x v="0"/>
    <n v="15851.5152"/>
    <x v="735"/>
    <x v="0"/>
    <m/>
  </r>
  <r>
    <d v="2023-08-09T01:14:03"/>
    <x v="1"/>
    <n v="14"/>
    <s v="JIMENEZ JIMENEZ OMAR DAVID"/>
    <x v="3"/>
    <x v="0"/>
    <n v="268"/>
    <n v="26.8"/>
    <n v="270.87248322147701"/>
    <m/>
    <n v="130436.24159999999"/>
    <x v="1"/>
    <n v="15851.5152"/>
    <x v="735"/>
    <x v="0"/>
    <m/>
  </r>
  <r>
    <d v="2023-08-09T01:14:04"/>
    <x v="1"/>
    <n v="15"/>
    <s v="LOPERA AGUDELO LUIS FRANCISCO"/>
    <x v="3"/>
    <x v="0"/>
    <n v="265"/>
    <n v="26.5"/>
    <n v="270.87248322147701"/>
    <m/>
    <n v="130436.24159999999"/>
    <x v="1"/>
    <n v="15851.5152"/>
    <x v="735"/>
    <x v="0"/>
    <m/>
  </r>
  <r>
    <d v="2023-08-09T01:14:04"/>
    <x v="1"/>
    <n v="16"/>
    <s v="HURTADO MADRID JUAN ESTEBAN"/>
    <x v="3"/>
    <x v="0"/>
    <n v="275"/>
    <n v="27.5"/>
    <n v="270.87248322147701"/>
    <m/>
    <n v="130436.24159999999"/>
    <x v="0"/>
    <n v="15851.5152"/>
    <x v="735"/>
    <x v="0"/>
    <m/>
  </r>
  <r>
    <d v="2023-08-09T01:14:05"/>
    <x v="1"/>
    <n v="20"/>
    <s v="VERENZUELA MARTINEZ ALEXANDER"/>
    <x v="3"/>
    <x v="0"/>
    <n v="291"/>
    <n v="29.1"/>
    <n v="270.87248322147701"/>
    <m/>
    <n v="130436.24159999999"/>
    <x v="0"/>
    <n v="15851.5152"/>
    <x v="735"/>
    <x v="0"/>
    <m/>
  </r>
  <r>
    <d v="2023-08-09T01:14:05"/>
    <x v="9"/>
    <n v="21"/>
    <s v="MONSALVE OCAMPO EDISON GUSTAVO"/>
    <x v="3"/>
    <x v="0"/>
    <n v="225"/>
    <n v="22.5"/>
    <n v="270.87248322147701"/>
    <m/>
    <n v="130436.24159999999"/>
    <x v="0"/>
    <n v="15851.5152"/>
    <x v="735"/>
    <x v="0"/>
    <m/>
  </r>
  <r>
    <d v="2023-08-09T01:14:06"/>
    <x v="9"/>
    <n v="22"/>
    <s v="QUIRAMA CASTAEDA JHON JADER"/>
    <x v="0"/>
    <x v="0"/>
    <n v="268"/>
    <n v="29.7777777777778"/>
    <n v="243.785234899329"/>
    <m/>
    <n v="117392.6174"/>
    <x v="1"/>
    <n v="15851.5152"/>
    <x v="735"/>
    <x v="0"/>
    <m/>
  </r>
  <r>
    <d v="2023-08-09T01:14:06"/>
    <x v="9"/>
    <n v="25"/>
    <s v="JIMENEZ HURTADO CARLOS ESTIVEN"/>
    <x v="1"/>
    <x v="0"/>
    <n v="319"/>
    <n v="29"/>
    <n v="297.959731543624"/>
    <m/>
    <n v="143479.8658"/>
    <x v="1"/>
    <n v="15851.5152"/>
    <x v="735"/>
    <x v="0"/>
    <m/>
  </r>
  <r>
    <d v="2023-08-09T01:14:06"/>
    <x v="9"/>
    <n v="26"/>
    <s v="CIRO MARIN RODRIGO ALBERTO"/>
    <x v="0"/>
    <x v="0"/>
    <n v="232"/>
    <n v="25.7777777777778"/>
    <n v="243.785234899329"/>
    <s v="3 Descuentos (Conducts) "/>
    <n v="117392.6174"/>
    <x v="0"/>
    <n v="15851.5152"/>
    <x v="735"/>
    <x v="0"/>
    <m/>
  </r>
  <r>
    <d v="2023-08-09T01:14:07"/>
    <x v="9"/>
    <n v="27"/>
    <s v="DURANGO DAVID JOSE"/>
    <x v="0"/>
    <x v="1"/>
    <n v="252"/>
    <n v="28"/>
    <n v="243.785234899329"/>
    <m/>
    <n v="117392.6174"/>
    <x v="0"/>
    <n v="15851.5152"/>
    <x v="735"/>
    <x v="0"/>
    <m/>
  </r>
  <r>
    <d v="2023-08-09T01:14:07"/>
    <x v="9"/>
    <n v="29"/>
    <s v="ORTEGA ARROYAVE JUAN PABLO"/>
    <x v="6"/>
    <x v="0"/>
    <n v="191"/>
    <n v="23.875"/>
    <n v="216.69798657718101"/>
    <m/>
    <n v="104348.9933"/>
    <x v="0"/>
    <n v="15851.5152"/>
    <x v="735"/>
    <x v="0"/>
    <m/>
  </r>
  <r>
    <d v="2023-08-09T01:14:07"/>
    <x v="9"/>
    <n v="30"/>
    <s v="LOPEZ ISRAEL"/>
    <x v="8"/>
    <x v="0"/>
    <n v="126"/>
    <n v="25.2"/>
    <n v="135.43624161073799"/>
    <m/>
    <n v="65218.120799999997"/>
    <x v="0"/>
    <n v="15851.5152"/>
    <x v="735"/>
    <x v="0"/>
    <m/>
  </r>
  <r>
    <d v="2023-08-09T01:14:08"/>
    <x v="1"/>
    <n v="31"/>
    <s v="HIGUITA ADRIAN ANTONIO"/>
    <x v="3"/>
    <x v="0"/>
    <n v="245"/>
    <n v="24.5"/>
    <n v="270.87248322147701"/>
    <s v="2 Descuentos (Jefe de ruta) "/>
    <n v="130436.24159999999"/>
    <x v="0"/>
    <n v="15851.5152"/>
    <x v="735"/>
    <x v="0"/>
    <m/>
  </r>
  <r>
    <d v="2023-08-09T01:14:08"/>
    <x v="1"/>
    <n v="34"/>
    <s v="MONTOYA OSPINA GILBERTO ANTONIO"/>
    <x v="3"/>
    <x v="0"/>
    <n v="270"/>
    <n v="27"/>
    <n v="270.87248322147701"/>
    <m/>
    <n v="130436.24159999999"/>
    <x v="0"/>
    <n v="15851.5152"/>
    <x v="735"/>
    <x v="0"/>
    <m/>
  </r>
  <r>
    <d v="2023-08-09T01:14:08"/>
    <x v="1"/>
    <n v="36"/>
    <s v="MADRID HERNANDEZ JHONATAN SMITH"/>
    <x v="1"/>
    <x v="0"/>
    <n v="269"/>
    <n v="24.454545454545499"/>
    <n v="297.959731543624"/>
    <m/>
    <n v="143479.8658"/>
    <x v="0"/>
    <n v="15851.5152"/>
    <x v="735"/>
    <x v="0"/>
    <m/>
  </r>
  <r>
    <d v="2023-08-09T01:14:08"/>
    <x v="1"/>
    <n v="37"/>
    <s v="MORA JORGE"/>
    <x v="1"/>
    <x v="0"/>
    <n v="325"/>
    <n v="29.545454545454501"/>
    <n v="297.959731543624"/>
    <m/>
    <n v="143479.8658"/>
    <x v="1"/>
    <n v="15851.5152"/>
    <x v="735"/>
    <x v="0"/>
    <m/>
  </r>
  <r>
    <d v="2023-08-09T01:14:09"/>
    <x v="1"/>
    <n v="38"/>
    <s v="BELTRAN JUAN SIMON"/>
    <x v="3"/>
    <x v="0"/>
    <n v="234"/>
    <n v="23.4"/>
    <n v="270.87248322147701"/>
    <m/>
    <n v="130436.24159999999"/>
    <x v="0"/>
    <n v="15851.5152"/>
    <x v="735"/>
    <x v="0"/>
    <m/>
  </r>
  <r>
    <d v="2023-08-09T01:14:09"/>
    <x v="1"/>
    <n v="39"/>
    <s v="TABORDA LEIDY"/>
    <x v="3"/>
    <x v="0"/>
    <n v="265"/>
    <n v="26.5"/>
    <n v="270.87248322147701"/>
    <m/>
    <n v="130436.24159999999"/>
    <x v="0"/>
    <n v="15851.5152"/>
    <x v="735"/>
    <x v="0"/>
    <m/>
  </r>
  <r>
    <d v="2023-08-09T01:14:09"/>
    <x v="1"/>
    <n v="40"/>
    <s v="OCAMPO OCAMPO ANTONIO JOSE"/>
    <x v="9"/>
    <x v="0"/>
    <n v="278"/>
    <n v="23.1666666666667"/>
    <n v="325.04697986577202"/>
    <m/>
    <n v="156523.48989999999"/>
    <x v="0"/>
    <n v="15851.5152"/>
    <x v="735"/>
    <x v="0"/>
    <m/>
  </r>
  <r>
    <d v="2023-08-09T01:14:09"/>
    <x v="1"/>
    <n v="41"/>
    <s v="GARCIA DAVID WILSON ALBERTO"/>
    <x v="3"/>
    <x v="0"/>
    <n v="268"/>
    <n v="26.8"/>
    <n v="270.87248322147701"/>
    <m/>
    <n v="130436.24159999999"/>
    <x v="1"/>
    <n v="15851.5152"/>
    <x v="735"/>
    <x v="0"/>
    <m/>
  </r>
  <r>
    <d v="2023-08-10T01:31:50"/>
    <x v="1"/>
    <n v="2"/>
    <s v="GRAJALES JORGE HERNAN"/>
    <x v="0"/>
    <x v="1"/>
    <n v="236"/>
    <n v="26.2222222222222"/>
    <n v="221.594202898551"/>
    <m/>
    <n v="106297.1014"/>
    <x v="1"/>
    <n v="14391.428599999999"/>
    <x v="736"/>
    <x v="0"/>
    <m/>
  </r>
  <r>
    <d v="2023-08-10T01:31:50"/>
    <x v="1"/>
    <n v="3"/>
    <s v="CIRO PAMPLONA LUIS ADOLFO"/>
    <x v="3"/>
    <x v="0"/>
    <n v="269"/>
    <n v="26.9"/>
    <n v="246.21578099838999"/>
    <s v="1 Descuento (Jefe de ruta) "/>
    <n v="118107.89049999999"/>
    <x v="0"/>
    <n v="14391.428599999999"/>
    <x v="736"/>
    <x v="0"/>
    <m/>
  </r>
  <r>
    <d v="2023-08-10T01:31:51"/>
    <x v="1"/>
    <n v="4"/>
    <s v="GONZALEZ PEREZ RAFAEL JOSE"/>
    <x v="0"/>
    <x v="0"/>
    <n v="246"/>
    <n v="27.3333333333333"/>
    <n v="221.594202898551"/>
    <m/>
    <n v="106297.1014"/>
    <x v="0"/>
    <n v="14391.428599999999"/>
    <x v="736"/>
    <x v="0"/>
    <m/>
  </r>
  <r>
    <d v="2023-08-10T01:31:51"/>
    <x v="1"/>
    <n v="5"/>
    <s v="BERRIO POSADA ANGELA"/>
    <x v="3"/>
    <x v="0"/>
    <n v="266"/>
    <n v="26.6"/>
    <n v="246.21578099838999"/>
    <m/>
    <n v="118107.89049999999"/>
    <x v="1"/>
    <n v="14391.428599999999"/>
    <x v="736"/>
    <x v="0"/>
    <m/>
  </r>
  <r>
    <d v="2023-08-10T01:31:51"/>
    <x v="1"/>
    <n v="6"/>
    <s v="CASTAEDA CARLOS ALFREDO"/>
    <x v="0"/>
    <x v="0"/>
    <n v="270"/>
    <n v="30"/>
    <n v="221.594202898551"/>
    <m/>
    <n v="106297.1014"/>
    <x v="0"/>
    <n v="14391.428599999999"/>
    <x v="736"/>
    <x v="0"/>
    <m/>
  </r>
  <r>
    <d v="2023-08-10T01:31:52"/>
    <x v="1"/>
    <n v="7"/>
    <s v="LONDOO LOPERA DUVAN ANDRES"/>
    <x v="6"/>
    <x v="0"/>
    <n v="195"/>
    <n v="24.375"/>
    <n v="196.97262479871199"/>
    <m/>
    <n v="94486.312399999995"/>
    <x v="1"/>
    <n v="14391.428599999999"/>
    <x v="736"/>
    <x v="0"/>
    <m/>
  </r>
  <r>
    <d v="2023-08-10T01:31:52"/>
    <x v="1"/>
    <n v="8"/>
    <s v="TABORDA ROJAS DIEGO ALEJANDRO"/>
    <x v="1"/>
    <x v="0"/>
    <n v="244"/>
    <n v="22.181818181818201"/>
    <n v="270.837359098229"/>
    <m/>
    <n v="129918.6795"/>
    <x v="1"/>
    <n v="14391.428599999999"/>
    <x v="736"/>
    <x v="0"/>
    <m/>
  </r>
  <r>
    <d v="2023-08-10T01:31:52"/>
    <x v="1"/>
    <n v="9"/>
    <s v="LOPEZ CASTRILLON ANDRES FELIPE"/>
    <x v="1"/>
    <x v="0"/>
    <n v="251"/>
    <n v="22.818181818181799"/>
    <n v="270.837359098229"/>
    <m/>
    <n v="129918.6795"/>
    <x v="0"/>
    <n v="14391.428599999999"/>
    <x v="736"/>
    <x v="0"/>
    <m/>
  </r>
  <r>
    <d v="2023-08-10T01:31:52"/>
    <x v="1"/>
    <n v="10"/>
    <s v="PATIO MARIVEL"/>
    <x v="10"/>
    <x v="0"/>
    <n v="116"/>
    <n v="25.7777777777778"/>
    <n v="110.797101449275"/>
    <m/>
    <n v="53148.5507"/>
    <x v="0"/>
    <n v="14391.428599999999"/>
    <x v="736"/>
    <x v="0"/>
    <m/>
  </r>
  <r>
    <d v="2023-08-10T01:31:53"/>
    <x v="9"/>
    <n v="11"/>
    <s v="ECHAVARRIA JOSE"/>
    <x v="2"/>
    <x v="0"/>
    <n v="136"/>
    <n v="22.6666666666667"/>
    <n v="147.72946859903399"/>
    <s v="1 Descuento (Capacitacion)"/>
    <n v="70864.734299999996"/>
    <x v="0"/>
    <n v="14391.428599999999"/>
    <x v="736"/>
    <x v="0"/>
    <m/>
  </r>
  <r>
    <d v="2023-08-10T01:31:53"/>
    <x v="9"/>
    <n v="12"/>
    <s v="DURANGO JOHAN"/>
    <x v="0"/>
    <x v="0"/>
    <n v="232"/>
    <n v="25.7777777777778"/>
    <n v="221.594202898551"/>
    <s v="1 Descuento (Capacitacion)"/>
    <n v="106297.1014"/>
    <x v="0"/>
    <n v="14391.428599999999"/>
    <x v="736"/>
    <x v="0"/>
    <m/>
  </r>
  <r>
    <d v="2023-08-10T01:31:53"/>
    <x v="9"/>
    <n v="13"/>
    <s v="TEJADA PEREZ JHON ALEXIS"/>
    <x v="0"/>
    <x v="0"/>
    <n v="260"/>
    <n v="28.8888888888889"/>
    <n v="221.594202898551"/>
    <s v="1 Descuento (Capacitacion)"/>
    <n v="106297.1014"/>
    <x v="0"/>
    <n v="14391.428599999999"/>
    <x v="736"/>
    <x v="0"/>
    <m/>
  </r>
  <r>
    <d v="2023-08-10T01:31:54"/>
    <x v="9"/>
    <n v="14"/>
    <s v="JIMENEZ JIMENEZ OMAR DAVID"/>
    <x v="0"/>
    <x v="0"/>
    <n v="251"/>
    <n v="27.8888888888889"/>
    <n v="221.594202898551"/>
    <m/>
    <n v="106297.1014"/>
    <x v="1"/>
    <n v="14391.428599999999"/>
    <x v="736"/>
    <x v="0"/>
    <m/>
  </r>
  <r>
    <d v="2023-08-10T01:31:54"/>
    <x v="9"/>
    <n v="15"/>
    <s v="LOPERA AGUDELO LUIS FRANCISCO"/>
    <x v="0"/>
    <x v="0"/>
    <n v="219"/>
    <n v="24.3333333333333"/>
    <n v="221.594202898551"/>
    <m/>
    <n v="106297.1014"/>
    <x v="1"/>
    <n v="14391.428599999999"/>
    <x v="736"/>
    <x v="0"/>
    <m/>
  </r>
  <r>
    <d v="2023-08-10T01:31:54"/>
    <x v="9"/>
    <n v="16"/>
    <s v="HURTADO MADRID JUAN ESTEBAN"/>
    <x v="6"/>
    <x v="0"/>
    <n v="183"/>
    <n v="22.875"/>
    <n v="196.97262479871199"/>
    <m/>
    <n v="94486.312399999995"/>
    <x v="0"/>
    <n v="14391.428599999999"/>
    <x v="736"/>
    <x v="0"/>
    <m/>
  </r>
  <r>
    <d v="2023-08-10T01:31:54"/>
    <x v="9"/>
    <n v="17"/>
    <s v="ESPINOZA CHAVARRIA GUILLERMO LEON"/>
    <x v="0"/>
    <x v="0"/>
    <n v="239"/>
    <n v="26.5555555555556"/>
    <n v="221.594202898551"/>
    <m/>
    <n v="106297.1014"/>
    <x v="0"/>
    <n v="14391.428599999999"/>
    <x v="736"/>
    <x v="0"/>
    <m/>
  </r>
  <r>
    <d v="2023-08-10T01:31:55"/>
    <x v="9"/>
    <n v="18"/>
    <s v="ECHAVARRIA JOSE"/>
    <x v="5"/>
    <x v="0"/>
    <n v="33"/>
    <n v="33"/>
    <n v="24.621578099838999"/>
    <m/>
    <n v="11810.789000000001"/>
    <x v="0"/>
    <n v="14391.428599999999"/>
    <x v="736"/>
    <x v="0"/>
    <m/>
  </r>
  <r>
    <d v="2023-08-10T01:31:55"/>
    <x v="9"/>
    <n v="19"/>
    <s v="BERMUDEZ HERNAN"/>
    <x v="6"/>
    <x v="0"/>
    <n v="150"/>
    <n v="18.75"/>
    <n v="196.97262479871199"/>
    <s v="10 Descuentos (Transbordo) "/>
    <n v="94486.312399999995"/>
    <x v="0"/>
    <n v="14391.428599999999"/>
    <x v="736"/>
    <x v="0"/>
    <m/>
  </r>
  <r>
    <d v="2023-08-10T01:31:55"/>
    <x v="9"/>
    <n v="20"/>
    <s v="VERENZUELA MARTINEZ ALEXANDER"/>
    <x v="3"/>
    <x v="1"/>
    <n v="301"/>
    <n v="30.1"/>
    <n v="246.21578099838999"/>
    <s v="Se descuenta el viaje de 12 45 pm ya que NO ingresa al 13 sin Autorizacion, 4 Descuentos (Propietario, jefe de ruta y conducts) "/>
    <n v="118107.89049999999"/>
    <x v="0"/>
    <n v="14391.428599999999"/>
    <x v="736"/>
    <x v="0"/>
    <m/>
  </r>
  <r>
    <d v="2023-08-10T01:31:56"/>
    <x v="1"/>
    <n v="21"/>
    <s v="MONSALVE OCAMPO EDISON GUSTAVO"/>
    <x v="3"/>
    <x v="0"/>
    <n v="211"/>
    <n v="21.1"/>
    <n v="246.21578099838999"/>
    <m/>
    <n v="118107.89049999999"/>
    <x v="0"/>
    <n v="14391.428599999999"/>
    <x v="736"/>
    <x v="0"/>
    <m/>
  </r>
  <r>
    <d v="2023-08-10T01:31:56"/>
    <x v="1"/>
    <n v="22"/>
    <s v="QUIRAMA CASTAEDA JHON JADER"/>
    <x v="3"/>
    <x v="3"/>
    <n v="270"/>
    <n v="27"/>
    <n v="246.21578099838999"/>
    <m/>
    <n v="118107.89049999999"/>
    <x v="1"/>
    <n v="14391.428599999999"/>
    <x v="736"/>
    <x v="0"/>
    <m/>
  </r>
  <r>
    <d v="2023-08-10T01:31:56"/>
    <x v="1"/>
    <n v="23"/>
    <s v="HINCAPIE GALLEGO YEISON ANDRES"/>
    <x v="0"/>
    <x v="0"/>
    <n v="232"/>
    <n v="25.7777777777778"/>
    <n v="221.594202898551"/>
    <s v="2 Descuentos (Conducts) "/>
    <n v="106297.1014"/>
    <x v="2"/>
    <n v="14391.428599999999"/>
    <x v="736"/>
    <x v="0"/>
    <m/>
  </r>
  <r>
    <d v="2023-08-10T01:31:56"/>
    <x v="1"/>
    <n v="25"/>
    <s v="JIMENEZ HURTADO CARLOS ESTIVEN"/>
    <x v="1"/>
    <x v="0"/>
    <n v="304"/>
    <n v="27.636363636363601"/>
    <n v="270.837359098229"/>
    <s v="2 Descuentos (Conducts) "/>
    <n v="129918.6795"/>
    <x v="1"/>
    <n v="14391.428599999999"/>
    <x v="736"/>
    <x v="0"/>
    <m/>
  </r>
  <r>
    <d v="2023-08-10T01:31:57"/>
    <x v="1"/>
    <n v="26"/>
    <s v="CIRO MARIN RODRIGO ALBERTO"/>
    <x v="3"/>
    <x v="0"/>
    <n v="231"/>
    <n v="23.1"/>
    <n v="246.21578099838999"/>
    <m/>
    <n v="118107.89049999999"/>
    <x v="0"/>
    <n v="14391.428599999999"/>
    <x v="736"/>
    <x v="0"/>
    <m/>
  </r>
  <r>
    <d v="2023-08-10T01:31:57"/>
    <x v="1"/>
    <n v="27"/>
    <s v="MADRID HERNANDEZ JHONATAN SMITH"/>
    <x v="3"/>
    <x v="0"/>
    <n v="228"/>
    <n v="22.8"/>
    <n v="246.21578099838999"/>
    <m/>
    <n v="118107.89049999999"/>
    <x v="0"/>
    <n v="14391.428599999999"/>
    <x v="736"/>
    <x v="0"/>
    <m/>
  </r>
  <r>
    <d v="2023-08-10T01:31:57"/>
    <x v="1"/>
    <n v="30"/>
    <s v="LOPEZ ISRAEL"/>
    <x v="3"/>
    <x v="0"/>
    <n v="271"/>
    <n v="27.1"/>
    <n v="246.21578099838999"/>
    <m/>
    <n v="118107.89049999999"/>
    <x v="0"/>
    <n v="14391.428599999999"/>
    <x v="736"/>
    <x v="0"/>
    <m/>
  </r>
  <r>
    <d v="2023-08-10T01:31:58"/>
    <x v="9"/>
    <n v="31"/>
    <s v="HIGUITA ADRIAN ANTONIO"/>
    <x v="0"/>
    <x v="0"/>
    <n v="210"/>
    <n v="23.3333333333333"/>
    <n v="221.594202898551"/>
    <m/>
    <n v="106297.1014"/>
    <x v="0"/>
    <n v="14391.428599999999"/>
    <x v="736"/>
    <x v="0"/>
    <m/>
  </r>
  <r>
    <d v="2023-08-10T01:31:58"/>
    <x v="9"/>
    <n v="34"/>
    <s v="MONTOYA OSPINA GILBERTO ANTONIO"/>
    <x v="1"/>
    <x v="0"/>
    <n v="242"/>
    <n v="22"/>
    <n v="270.837359098229"/>
    <m/>
    <n v="129918.6795"/>
    <x v="0"/>
    <n v="14391.428599999999"/>
    <x v="736"/>
    <x v="0"/>
    <m/>
  </r>
  <r>
    <d v="2023-08-10T01:31:58"/>
    <x v="9"/>
    <n v="36"/>
    <s v="GRISALES VILLA JUAN DAVID"/>
    <x v="3"/>
    <x v="3"/>
    <n v="199"/>
    <n v="19.899999999999999"/>
    <n v="246.21578099838999"/>
    <m/>
    <n v="118107.89049999999"/>
    <x v="0"/>
    <n v="14391.428599999999"/>
    <x v="736"/>
    <x v="0"/>
    <m/>
  </r>
  <r>
    <d v="2023-08-10T01:31:58"/>
    <x v="9"/>
    <n v="37"/>
    <s v="PIEDRAHITA MADRID SANTIAGO"/>
    <x v="3"/>
    <x v="0"/>
    <n v="182"/>
    <n v="18.2"/>
    <n v="246.21578099838999"/>
    <m/>
    <n v="118107.89049999999"/>
    <x v="1"/>
    <n v="14391.428599999999"/>
    <x v="736"/>
    <x v="0"/>
    <m/>
  </r>
  <r>
    <d v="2023-08-10T01:31:59"/>
    <x v="9"/>
    <n v="38"/>
    <s v="BELTRAN JUAN SIMON"/>
    <x v="3"/>
    <x v="0"/>
    <n v="276"/>
    <n v="27.6"/>
    <n v="246.21578099838999"/>
    <s v="3 Descuentos (Conducts y jefe de ruta) "/>
    <n v="118107.89049999999"/>
    <x v="0"/>
    <n v="14391.428599999999"/>
    <x v="736"/>
    <x v="0"/>
    <m/>
  </r>
  <r>
    <d v="2023-08-10T01:31:59"/>
    <x v="9"/>
    <n v="39"/>
    <s v="ORTEGA ARROYAVE JUAN PABLO"/>
    <x v="0"/>
    <x v="0"/>
    <n v="171"/>
    <n v="19"/>
    <n v="221.594202898551"/>
    <m/>
    <n v="106297.1014"/>
    <x v="0"/>
    <n v="14391.428599999999"/>
    <x v="736"/>
    <x v="0"/>
    <m/>
  </r>
  <r>
    <d v="2023-08-10T01:31:59"/>
    <x v="9"/>
    <n v="40"/>
    <s v="OCAMPO OCAMPO ANTONIO JOSE"/>
    <x v="12"/>
    <x v="3"/>
    <n v="312"/>
    <n v="24"/>
    <n v="320.08051529790703"/>
    <m/>
    <n v="153540.25760000001"/>
    <x v="0"/>
    <n v="14391.428599999999"/>
    <x v="736"/>
    <x v="0"/>
    <m/>
  </r>
  <r>
    <d v="2023-08-10T01:31:59"/>
    <x v="9"/>
    <n v="41"/>
    <s v="GARCIA DAVID WILSON ALBERTO"/>
    <x v="0"/>
    <x v="0"/>
    <n v="209"/>
    <n v="23.2222222222222"/>
    <n v="221.594202898551"/>
    <m/>
    <n v="106297.1014"/>
    <x v="1"/>
    <n v="14391.428599999999"/>
    <x v="736"/>
    <x v="0"/>
    <m/>
  </r>
  <r>
    <d v="2023-08-11T01:52:32"/>
    <x v="9"/>
    <n v="1"/>
    <s v="ALFONSO OZUNA JORGE"/>
    <x v="6"/>
    <x v="0"/>
    <n v="195"/>
    <n v="24.375"/>
    <n v="195.58059467918599"/>
    <m/>
    <n v="93790.297300000006"/>
    <x v="0"/>
    <n v="14829.7297"/>
    <x v="737"/>
    <x v="0"/>
    <m/>
  </r>
  <r>
    <d v="2023-08-11T01:52:32"/>
    <x v="9"/>
    <n v="2"/>
    <s v="GRAJALES JORGE HERNAN"/>
    <x v="0"/>
    <x v="0"/>
    <n v="198"/>
    <n v="22"/>
    <n v="220.028169014084"/>
    <m/>
    <n v="105514.0845"/>
    <x v="1"/>
    <n v="14829.7297"/>
    <x v="737"/>
    <x v="0"/>
    <m/>
  </r>
  <r>
    <d v="2023-08-11T01:52:32"/>
    <x v="9"/>
    <n v="3"/>
    <s v="CIRO PAMPLONA LUIS ADOLFO"/>
    <x v="3"/>
    <x v="0"/>
    <n v="252"/>
    <n v="25.2"/>
    <n v="244.475743348983"/>
    <m/>
    <n v="117237.8717"/>
    <x v="0"/>
    <n v="14829.7297"/>
    <x v="737"/>
    <x v="0"/>
    <m/>
  </r>
  <r>
    <d v="2023-08-11T01:52:33"/>
    <x v="9"/>
    <n v="4"/>
    <s v="GONZALEZ PEREZ RAFAEL JOSE"/>
    <x v="0"/>
    <x v="0"/>
    <n v="220"/>
    <n v="24.4444444444444"/>
    <n v="220.028169014084"/>
    <m/>
    <n v="105514.0845"/>
    <x v="0"/>
    <n v="14829.7297"/>
    <x v="737"/>
    <x v="0"/>
    <m/>
  </r>
  <r>
    <d v="2023-08-11T01:52:33"/>
    <x v="9"/>
    <n v="5"/>
    <s v="BERRIO POSADA ANGELA"/>
    <x v="3"/>
    <x v="3"/>
    <n v="243"/>
    <n v="24.3"/>
    <n v="244.475743348983"/>
    <m/>
    <n v="117237.8717"/>
    <x v="1"/>
    <n v="14829.7297"/>
    <x v="737"/>
    <x v="0"/>
    <m/>
  </r>
  <r>
    <d v="2023-08-11T01:52:33"/>
    <x v="9"/>
    <n v="6"/>
    <s v="CASTAEDA CARLOS ALFREDO"/>
    <x v="2"/>
    <x v="0"/>
    <n v="150"/>
    <n v="25"/>
    <n v="146.68544600939001"/>
    <m/>
    <n v="70342.722999999998"/>
    <x v="0"/>
    <n v="14829.7297"/>
    <x v="737"/>
    <x v="0"/>
    <m/>
  </r>
  <r>
    <d v="2023-08-11T01:52:33"/>
    <x v="9"/>
    <n v="8"/>
    <s v="TABORDA ROJAS DIEGO ALEJANDRO"/>
    <x v="3"/>
    <x v="0"/>
    <n v="266"/>
    <n v="26.6"/>
    <n v="244.475743348983"/>
    <m/>
    <n v="117237.8717"/>
    <x v="1"/>
    <n v="14829.7297"/>
    <x v="737"/>
    <x v="0"/>
    <m/>
  </r>
  <r>
    <d v="2023-08-11T01:52:34"/>
    <x v="9"/>
    <n v="9"/>
    <s v="LOPEZ CASTRILLON ANDRES FELIPE"/>
    <x v="4"/>
    <x v="1"/>
    <n v="140"/>
    <n v="20"/>
    <n v="171.13302034428801"/>
    <s v="1 Descuento (Usuario desubicado) "/>
    <n v="82066.510200000004"/>
    <x v="0"/>
    <n v="14829.7297"/>
    <x v="737"/>
    <x v="0"/>
    <m/>
  </r>
  <r>
    <d v="2023-08-11T01:52:34"/>
    <x v="9"/>
    <n v="10"/>
    <s v="PATIO MARIVEL"/>
    <x v="1"/>
    <x v="0"/>
    <n v="306"/>
    <n v="27.818181818181799"/>
    <n v="268.92331768388101"/>
    <m/>
    <n v="128961.6588"/>
    <x v="0"/>
    <n v="14829.7297"/>
    <x v="737"/>
    <x v="0"/>
    <m/>
  </r>
  <r>
    <d v="2023-08-11T01:52:34"/>
    <x v="1"/>
    <n v="11"/>
    <s v="ECHAVARRIA JOSE"/>
    <x v="1"/>
    <x v="0"/>
    <n v="244"/>
    <n v="22.181818181818201"/>
    <n v="268.92331768388101"/>
    <s v="4 Descuentos (Transbordo) "/>
    <n v="128961.6588"/>
    <x v="0"/>
    <n v="14829.7297"/>
    <x v="737"/>
    <x v="0"/>
    <m/>
  </r>
  <r>
    <d v="2023-08-11T01:52:35"/>
    <x v="1"/>
    <n v="12"/>
    <s v="DURANGO JOHAN"/>
    <x v="2"/>
    <x v="3"/>
    <n v="122"/>
    <n v="22.181818181818201"/>
    <n v="134.46165884194099"/>
    <m/>
    <n v="64480.829400000002"/>
    <x v="0"/>
    <n v="14829.7297"/>
    <x v="737"/>
    <x v="0"/>
    <m/>
  </r>
  <r>
    <d v="2023-08-11T01:52:35"/>
    <x v="1"/>
    <n v="13"/>
    <s v="TEJADA PEREZ JHON ALEXIS"/>
    <x v="3"/>
    <x v="0"/>
    <n v="249"/>
    <n v="24.9"/>
    <n v="244.475743348983"/>
    <m/>
    <n v="117237.8717"/>
    <x v="0"/>
    <n v="14829.7297"/>
    <x v="737"/>
    <x v="0"/>
    <m/>
  </r>
  <r>
    <d v="2023-08-11T01:52:35"/>
    <x v="1"/>
    <n v="14"/>
    <s v="JIMENEZ JIMENEZ OMAR DAVID"/>
    <x v="3"/>
    <x v="0"/>
    <n v="250"/>
    <n v="25"/>
    <n v="244.475743348983"/>
    <m/>
    <n v="117237.8717"/>
    <x v="1"/>
    <n v="14829.7297"/>
    <x v="737"/>
    <x v="0"/>
    <m/>
  </r>
  <r>
    <d v="2023-08-11T01:52:35"/>
    <x v="1"/>
    <n v="15"/>
    <s v="LOPERA AGUDELO LUIS FRANCISCO"/>
    <x v="0"/>
    <x v="0"/>
    <n v="235"/>
    <n v="26.1111111111111"/>
    <n v="220.028169014084"/>
    <s v="1 Descuento (Propietario) "/>
    <n v="105514.0845"/>
    <x v="1"/>
    <n v="14829.7297"/>
    <x v="737"/>
    <x v="0"/>
    <m/>
  </r>
  <r>
    <d v="2023-08-11T01:52:36"/>
    <x v="1"/>
    <n v="16"/>
    <s v="HURTADO MADRID JUAN ESTEBAN"/>
    <x v="6"/>
    <x v="0"/>
    <n v="205"/>
    <n v="25.625"/>
    <n v="195.58059467918599"/>
    <m/>
    <n v="93790.297300000006"/>
    <x v="0"/>
    <n v="14829.7297"/>
    <x v="737"/>
    <x v="0"/>
    <m/>
  </r>
  <r>
    <d v="2023-08-11T01:52:36"/>
    <x v="1"/>
    <n v="17"/>
    <s v="FRANCO BRAVO JHOAN FERNANDO"/>
    <x v="3"/>
    <x v="0"/>
    <n v="210"/>
    <n v="21"/>
    <n v="244.475743348983"/>
    <m/>
    <n v="117237.8717"/>
    <x v="0"/>
    <n v="14829.7297"/>
    <x v="737"/>
    <x v="0"/>
    <m/>
  </r>
  <r>
    <d v="2023-08-11T01:52:36"/>
    <x v="1"/>
    <n v="19"/>
    <s v="BERMUDEZ HERNAN"/>
    <x v="2"/>
    <x v="0"/>
    <n v="116"/>
    <n v="19.3333333333333"/>
    <n v="146.68544600939001"/>
    <m/>
    <n v="70342.722999999998"/>
    <x v="0"/>
    <n v="14829.7297"/>
    <x v="737"/>
    <x v="0"/>
    <m/>
  </r>
  <r>
    <d v="2023-08-11T01:52:37"/>
    <x v="1"/>
    <n v="20"/>
    <s v="VERENZUELA MARTINEZ ALEXANDER"/>
    <x v="1"/>
    <x v="0"/>
    <n v="280"/>
    <n v="25.454545454545499"/>
    <n v="268.92331768388101"/>
    <s v="2 Descuentos (Capacitacion) "/>
    <n v="128961.6588"/>
    <x v="0"/>
    <n v="14829.7297"/>
    <x v="737"/>
    <x v="0"/>
    <m/>
  </r>
  <r>
    <d v="2023-08-11T01:52:37"/>
    <x v="9"/>
    <n v="21"/>
    <s v="MONSALVE OCAMPO EDISON GUSTAVO"/>
    <x v="4"/>
    <x v="0"/>
    <n v="182"/>
    <n v="26"/>
    <n v="171.13302034428801"/>
    <m/>
    <n v="82066.510200000004"/>
    <x v="0"/>
    <n v="14829.7297"/>
    <x v="737"/>
    <x v="0"/>
    <m/>
  </r>
  <r>
    <d v="2023-08-11T01:52:37"/>
    <x v="9"/>
    <n v="22"/>
    <s v="QUIRAMA CASTAEDA JHON JADER"/>
    <x v="0"/>
    <x v="0"/>
    <n v="200"/>
    <n v="22.2222222222222"/>
    <n v="220.028169014084"/>
    <m/>
    <n v="105514.0845"/>
    <x v="1"/>
    <n v="14829.7297"/>
    <x v="737"/>
    <x v="0"/>
    <m/>
  </r>
  <r>
    <d v="2023-08-11T01:52:37"/>
    <x v="9"/>
    <n v="23"/>
    <s v="HINCAPIE GALLEGO YEISON ANDRES"/>
    <x v="0"/>
    <x v="0"/>
    <n v="212"/>
    <n v="23.5555555555556"/>
    <n v="220.028169014084"/>
    <m/>
    <n v="105514.0845"/>
    <x v="2"/>
    <n v="14829.7297"/>
    <x v="737"/>
    <x v="0"/>
    <m/>
  </r>
  <r>
    <d v="2023-08-11T01:52:38"/>
    <x v="9"/>
    <n v="25"/>
    <s v="JIMENEZ HURTADO CARLOS ESTIVEN"/>
    <x v="0"/>
    <x v="0"/>
    <n v="270"/>
    <n v="30"/>
    <n v="220.028169014084"/>
    <m/>
    <n v="105514.0845"/>
    <x v="1"/>
    <n v="14829.7297"/>
    <x v="737"/>
    <x v="0"/>
    <m/>
  </r>
  <r>
    <d v="2023-08-11T01:52:38"/>
    <x v="9"/>
    <n v="26"/>
    <s v="CIRO MARIN RODRIGO ALBERTO"/>
    <x v="0"/>
    <x v="0"/>
    <n v="224"/>
    <n v="24.8888888888889"/>
    <n v="220.028169014084"/>
    <s v="2 Descuentos (Capacitacion) "/>
    <n v="105514.0845"/>
    <x v="0"/>
    <n v="14829.7297"/>
    <x v="737"/>
    <x v="0"/>
    <m/>
  </r>
  <r>
    <d v="2023-08-11T01:52:38"/>
    <x v="9"/>
    <n v="27"/>
    <s v="DURANGO DAVID JOSE"/>
    <x v="3"/>
    <x v="0"/>
    <n v="273"/>
    <n v="27.3"/>
    <n v="244.475743348983"/>
    <m/>
    <n v="117237.8717"/>
    <x v="0"/>
    <n v="14829.7297"/>
    <x v="737"/>
    <x v="0"/>
    <m/>
  </r>
  <r>
    <d v="2023-08-11T01:52:39"/>
    <x v="9"/>
    <n v="29"/>
    <s v="ESCOBAR IVAN DARIO"/>
    <x v="0"/>
    <x v="3"/>
    <n v="252"/>
    <n v="28"/>
    <n v="220.028169014084"/>
    <m/>
    <n v="105514.0845"/>
    <x v="0"/>
    <n v="14829.7297"/>
    <x v="737"/>
    <x v="0"/>
    <m/>
  </r>
  <r>
    <d v="2023-08-11T01:52:39"/>
    <x v="9"/>
    <n v="30"/>
    <s v="LOPEZ ISRAEL"/>
    <x v="3"/>
    <x v="0"/>
    <n v="184"/>
    <n v="18.399999999999999"/>
    <n v="244.475743348983"/>
    <m/>
    <n v="117237.8717"/>
    <x v="0"/>
    <n v="14829.7297"/>
    <x v="737"/>
    <x v="0"/>
    <m/>
  </r>
  <r>
    <d v="2023-08-11T01:52:39"/>
    <x v="1"/>
    <n v="31"/>
    <s v="HIGUITA ADRIAN ANTONIO"/>
    <x v="0"/>
    <x v="0"/>
    <n v="242"/>
    <n v="26.8888888888889"/>
    <n v="220.028169014084"/>
    <m/>
    <n v="105514.0845"/>
    <x v="0"/>
    <n v="14829.7297"/>
    <x v="737"/>
    <x v="0"/>
    <m/>
  </r>
  <r>
    <d v="2023-08-11T01:52:39"/>
    <x v="1"/>
    <n v="32"/>
    <s v="GRISALES VILLA JUAN DAVID"/>
    <x v="12"/>
    <x v="0"/>
    <n v="362"/>
    <n v="27.846153846153801"/>
    <n v="317.81846635367799"/>
    <m/>
    <n v="152409.23319999999"/>
    <x v="0"/>
    <n v="14829.7297"/>
    <x v="737"/>
    <x v="0"/>
    <m/>
  </r>
  <r>
    <d v="2023-08-11T01:52:40"/>
    <x v="1"/>
    <n v="33"/>
    <s v="USUGA LONDOO CAMILO ANDRES"/>
    <x v="11"/>
    <x v="0"/>
    <n v="28"/>
    <n v="14"/>
    <n v="48.895148669796598"/>
    <m/>
    <n v="23447.5743"/>
    <x v="0"/>
    <n v="14829.7297"/>
    <x v="737"/>
    <x v="0"/>
    <m/>
  </r>
  <r>
    <d v="2023-08-11T01:52:40"/>
    <x v="1"/>
    <n v="34"/>
    <s v="MADRID HERNANDEZ JHONATAN SMITH"/>
    <x v="2"/>
    <x v="2"/>
    <n v="125"/>
    <n v="20.8333333333333"/>
    <n v="146.68544600939001"/>
    <m/>
    <n v="70342.722999999998"/>
    <x v="0"/>
    <n v="14829.7297"/>
    <x v="737"/>
    <x v="0"/>
    <m/>
  </r>
  <r>
    <d v="2023-08-11T01:52:40"/>
    <x v="1"/>
    <n v="36"/>
    <s v="MARTINEZ CHAVERRA LUIS NORBERTO"/>
    <x v="3"/>
    <x v="0"/>
    <n v="289"/>
    <n v="28.9"/>
    <n v="244.475743348983"/>
    <m/>
    <n v="117237.8717"/>
    <x v="0"/>
    <n v="14829.7297"/>
    <x v="737"/>
    <x v="0"/>
    <m/>
  </r>
  <r>
    <d v="2023-08-11T01:52:41"/>
    <x v="1"/>
    <n v="37"/>
    <s v="PIEDRAHITA MADRID SANTIAGO"/>
    <x v="0"/>
    <x v="0"/>
    <n v="187"/>
    <n v="20.7777777777778"/>
    <n v="220.028169014084"/>
    <m/>
    <n v="105514.0845"/>
    <x v="1"/>
    <n v="14829.7297"/>
    <x v="737"/>
    <x v="0"/>
    <m/>
  </r>
  <r>
    <d v="2023-08-11T01:52:41"/>
    <x v="1"/>
    <n v="38"/>
    <s v="BELTRAN JUAN SIMON"/>
    <x v="4"/>
    <x v="0"/>
    <n v="160"/>
    <n v="22.8571428571429"/>
    <n v="171.13302034428801"/>
    <m/>
    <n v="82066.510200000004"/>
    <x v="0"/>
    <n v="14829.7297"/>
    <x v="737"/>
    <x v="0"/>
    <m/>
  </r>
  <r>
    <d v="2023-08-11T01:52:41"/>
    <x v="1"/>
    <n v="39"/>
    <s v="TABORDA LEIDY"/>
    <x v="1"/>
    <x v="0"/>
    <n v="261"/>
    <n v="23.727272727272702"/>
    <n v="268.92331768388101"/>
    <m/>
    <n v="128961.6588"/>
    <x v="0"/>
    <n v="14829.7297"/>
    <x v="737"/>
    <x v="0"/>
    <m/>
  </r>
  <r>
    <d v="2023-08-11T01:52:42"/>
    <x v="1"/>
    <n v="40"/>
    <s v="OCAMPO OCAMPO ANTONIO JOSE"/>
    <x v="0"/>
    <x v="0"/>
    <n v="216"/>
    <n v="24"/>
    <n v="220.028169014084"/>
    <m/>
    <n v="105514.0845"/>
    <x v="0"/>
    <n v="14829.7297"/>
    <x v="737"/>
    <x v="0"/>
    <m/>
  </r>
  <r>
    <d v="2023-08-11T01:52:42"/>
    <x v="1"/>
    <n v="41"/>
    <s v="GARCIA DAVID WILSON ALBERTO"/>
    <x v="1"/>
    <x v="0"/>
    <n v="263"/>
    <n v="23.909090909090899"/>
    <n v="268.92331768388101"/>
    <s v="2 Descuentos (Conducts) "/>
    <n v="128961.6588"/>
    <x v="1"/>
    <n v="14829.7297"/>
    <x v="737"/>
    <x v="0"/>
    <m/>
  </r>
  <r>
    <d v="2023-08-12T01:34:17"/>
    <x v="1"/>
    <n v="1"/>
    <s v="ALFONSO OZUNA JORGE"/>
    <x v="7"/>
    <x v="0"/>
    <n v="61"/>
    <n v="20.3333333333333"/>
    <n v="73.56"/>
    <m/>
    <n v="35280"/>
    <x v="0"/>
    <n v="14534.2857"/>
    <x v="738"/>
    <x v="0"/>
    <m/>
  </r>
  <r>
    <d v="2023-08-12T01:34:17"/>
    <x v="1"/>
    <n v="2"/>
    <s v="GRAJALES JORGE HERNAN"/>
    <x v="3"/>
    <x v="0"/>
    <n v="237"/>
    <n v="23.7"/>
    <n v="245.2"/>
    <m/>
    <n v="117600"/>
    <x v="1"/>
    <n v="14534.2857"/>
    <x v="738"/>
    <x v="0"/>
    <m/>
  </r>
  <r>
    <d v="2023-08-12T01:34:17"/>
    <x v="1"/>
    <n v="3"/>
    <s v="CIRO PAMPLONA LUIS ADOLFO"/>
    <x v="1"/>
    <x v="0"/>
    <n v="248"/>
    <n v="22.545454545454501"/>
    <n v="269.72000000000003"/>
    <m/>
    <n v="129360"/>
    <x v="0"/>
    <n v="14534.2857"/>
    <x v="738"/>
    <x v="0"/>
    <m/>
  </r>
  <r>
    <d v="2023-08-12T01:34:18"/>
    <x v="1"/>
    <n v="4"/>
    <s v="GONZALEZ PEREZ RAFAEL JOSE"/>
    <x v="1"/>
    <x v="0"/>
    <n v="264"/>
    <n v="24"/>
    <n v="269.72000000000003"/>
    <m/>
    <n v="129360"/>
    <x v="0"/>
    <n v="14534.2857"/>
    <x v="738"/>
    <x v="0"/>
    <m/>
  </r>
  <r>
    <d v="2023-08-12T01:34:18"/>
    <x v="1"/>
    <n v="5"/>
    <s v="GRISALES VILLA JUAN DAVID"/>
    <x v="6"/>
    <x v="0"/>
    <n v="228"/>
    <n v="28.5"/>
    <n v="196.16"/>
    <s v="2 Descuentos (Usuario con movilidad reducida) "/>
    <n v="94080"/>
    <x v="1"/>
    <n v="14534.2857"/>
    <x v="738"/>
    <x v="0"/>
    <m/>
  </r>
  <r>
    <d v="2023-08-12T01:34:18"/>
    <x v="1"/>
    <n v="6"/>
    <s v="CASTAEDA CARLOS ALFREDO"/>
    <x v="3"/>
    <x v="0"/>
    <n v="260"/>
    <n v="26"/>
    <n v="245.2"/>
    <m/>
    <n v="117600"/>
    <x v="0"/>
    <n v="14534.2857"/>
    <x v="738"/>
    <x v="0"/>
    <m/>
  </r>
  <r>
    <d v="2023-08-12T01:34:18"/>
    <x v="1"/>
    <n v="8"/>
    <s v="TABORDA ROJAS DIEGO ALEJANDRO"/>
    <x v="8"/>
    <x v="0"/>
    <n v="129"/>
    <n v="25.8"/>
    <n v="122.6"/>
    <s v="1 Descuento (Jefe de ruta) "/>
    <n v="58800"/>
    <x v="1"/>
    <n v="14534.2857"/>
    <x v="738"/>
    <x v="0"/>
    <m/>
  </r>
  <r>
    <d v="2023-08-12T01:34:19"/>
    <x v="1"/>
    <n v="9"/>
    <s v="LOPEZ CASTRILLON ANDRES FELIPE"/>
    <x v="3"/>
    <x v="0"/>
    <n v="298"/>
    <n v="29.8"/>
    <n v="245.2"/>
    <m/>
    <n v="117600"/>
    <x v="0"/>
    <n v="14534.2857"/>
    <x v="738"/>
    <x v="0"/>
    <m/>
  </r>
  <r>
    <d v="2023-08-12T01:34:19"/>
    <x v="1"/>
    <n v="10"/>
    <s v="PIEDRAHITA MADRID SANTIAGO"/>
    <x v="6"/>
    <x v="0"/>
    <n v="145"/>
    <n v="18.125"/>
    <n v="196.16"/>
    <m/>
    <n v="94080"/>
    <x v="0"/>
    <n v="14534.2857"/>
    <x v="738"/>
    <x v="0"/>
    <m/>
  </r>
  <r>
    <d v="2023-08-12T01:34:19"/>
    <x v="9"/>
    <n v="11"/>
    <s v="ECHAVARRIA JOSE"/>
    <x v="6"/>
    <x v="0"/>
    <n v="154"/>
    <n v="19.25"/>
    <n v="196.16"/>
    <m/>
    <n v="94080"/>
    <x v="0"/>
    <n v="14534.2857"/>
    <x v="738"/>
    <x v="0"/>
    <m/>
  </r>
  <r>
    <d v="2023-08-12T01:34:20"/>
    <x v="9"/>
    <n v="12"/>
    <s v="DURANGO JOHAN"/>
    <x v="4"/>
    <x v="0"/>
    <n v="140"/>
    <n v="20"/>
    <n v="171.64"/>
    <m/>
    <n v="82320"/>
    <x v="0"/>
    <n v="14534.2857"/>
    <x v="738"/>
    <x v="0"/>
    <m/>
  </r>
  <r>
    <d v="2023-08-12T01:34:20"/>
    <x v="9"/>
    <n v="13"/>
    <s v="TEJADA PEREZ JHON ALEXIS"/>
    <x v="6"/>
    <x v="0"/>
    <n v="230"/>
    <n v="27.0588235294118"/>
    <n v="208.42"/>
    <s v="1 Descuento (Conduct) "/>
    <n v="99960"/>
    <x v="0"/>
    <n v="14534.2857"/>
    <x v="738"/>
    <x v="0"/>
    <m/>
  </r>
  <r>
    <d v="2023-08-12T01:34:20"/>
    <x v="9"/>
    <n v="14"/>
    <s v="JIMENEZ JIMENEZ OMAR DAVID"/>
    <x v="0"/>
    <x v="0"/>
    <n v="207"/>
    <n v="23"/>
    <n v="220.68"/>
    <m/>
    <n v="105840"/>
    <x v="1"/>
    <n v="14534.2857"/>
    <x v="738"/>
    <x v="0"/>
    <m/>
  </r>
  <r>
    <d v="2023-08-12T01:34:21"/>
    <x v="9"/>
    <n v="15"/>
    <s v="LONDOO LOPERA DUVAN ANDRES"/>
    <x v="6"/>
    <x v="0"/>
    <n v="241"/>
    <n v="30.125"/>
    <n v="196.16"/>
    <m/>
    <n v="94080"/>
    <x v="1"/>
    <n v="14534.2857"/>
    <x v="738"/>
    <x v="0"/>
    <m/>
  </r>
  <r>
    <d v="2023-08-12T01:34:21"/>
    <x v="9"/>
    <n v="16"/>
    <s v="HURTADO MADRID JUAN ESTEBAN"/>
    <x v="2"/>
    <x v="0"/>
    <n v="158"/>
    <n v="24.307692307692299"/>
    <n v="159.38"/>
    <m/>
    <n v="76440"/>
    <x v="0"/>
    <n v="14534.2857"/>
    <x v="738"/>
    <x v="0"/>
    <m/>
  </r>
  <r>
    <d v="2023-08-12T01:34:21"/>
    <x v="9"/>
    <n v="17"/>
    <s v="FRANCO BRAVO JHOAN FERNANDO"/>
    <x v="4"/>
    <x v="0"/>
    <n v="208"/>
    <n v="29.714285714285701"/>
    <n v="171.64"/>
    <m/>
    <n v="82320"/>
    <x v="0"/>
    <n v="14534.2857"/>
    <x v="738"/>
    <x v="0"/>
    <m/>
  </r>
  <r>
    <d v="2023-08-12T01:34:21"/>
    <x v="9"/>
    <n v="18"/>
    <s v="GUTIERREZ LONDOO MELKIN HERNEY"/>
    <x v="2"/>
    <x v="0"/>
    <n v="159"/>
    <n v="26.5"/>
    <n v="147.12"/>
    <m/>
    <n v="70560"/>
    <x v="0"/>
    <n v="14534.2857"/>
    <x v="738"/>
    <x v="0"/>
    <m/>
  </r>
  <r>
    <d v="2023-08-12T01:34:22"/>
    <x v="9"/>
    <n v="20"/>
    <s v="ORTEGA ARROYAVE JUAN PABLO"/>
    <x v="3"/>
    <x v="0"/>
    <n v="239"/>
    <n v="23.9"/>
    <n v="245.2"/>
    <s v="1 Descuento (Jefe de ruta) "/>
    <n v="117600"/>
    <x v="0"/>
    <n v="14534.2857"/>
    <x v="738"/>
    <x v="0"/>
    <m/>
  </r>
  <r>
    <d v="2023-08-12T01:34:22"/>
    <x v="9"/>
    <n v="21"/>
    <s v="LOPERA ALVAREZ ESTIVEN"/>
    <x v="6"/>
    <x v="0"/>
    <n v="215"/>
    <n v="26.875"/>
    <n v="196.16"/>
    <s v="EDISON MONSALVE Realiz 4 viajes donde moviliz 99 Usuarios, 1 Descuento (Jefe de ruta)  "/>
    <n v="94080"/>
    <x v="0"/>
    <n v="14534.2857"/>
    <x v="738"/>
    <x v="0"/>
    <m/>
  </r>
  <r>
    <d v="2023-08-12T01:34:22"/>
    <x v="9"/>
    <n v="22"/>
    <s v="QUIRAMA CASTAEDA JHON JADER"/>
    <x v="3"/>
    <x v="0"/>
    <n v="297"/>
    <n v="29.7"/>
    <n v="245.2"/>
    <m/>
    <n v="117600"/>
    <x v="1"/>
    <n v="14534.2857"/>
    <x v="738"/>
    <x v="0"/>
    <m/>
  </r>
  <r>
    <d v="2023-08-12T01:34:22"/>
    <x v="9"/>
    <n v="23"/>
    <s v="HINCAPIE GALLEGO YEISON ANDRES"/>
    <x v="0"/>
    <x v="0"/>
    <n v="215"/>
    <n v="23.8888888888889"/>
    <n v="220.68"/>
    <m/>
    <n v="105840"/>
    <x v="2"/>
    <n v="14534.2857"/>
    <x v="738"/>
    <x v="0"/>
    <m/>
  </r>
  <r>
    <d v="2023-08-12T01:34:23"/>
    <x v="9"/>
    <n v="25"/>
    <s v="JIMENEZ HURTADO CARLOS ESTIVEN"/>
    <x v="6"/>
    <x v="0"/>
    <n v="205"/>
    <n v="25.625"/>
    <n v="196.16"/>
    <m/>
    <n v="94080"/>
    <x v="1"/>
    <n v="14534.2857"/>
    <x v="738"/>
    <x v="0"/>
    <m/>
  </r>
  <r>
    <d v="2023-08-12T01:34:23"/>
    <x v="9"/>
    <n v="26"/>
    <s v="ESPINOZA CHAVARRIA GUILLERMO LEON"/>
    <x v="3"/>
    <x v="0"/>
    <n v="226"/>
    <n v="22.6"/>
    <n v="245.2"/>
    <m/>
    <n v="117600"/>
    <x v="0"/>
    <n v="14534.2857"/>
    <x v="738"/>
    <x v="0"/>
    <m/>
  </r>
  <r>
    <d v="2023-08-12T01:34:23"/>
    <x v="9"/>
    <n v="27"/>
    <s v="DURANGO DAVID JOSE"/>
    <x v="0"/>
    <x v="3"/>
    <n v="245"/>
    <n v="27.2222222222222"/>
    <n v="220.68"/>
    <s v="1 Descuento (Propietario) "/>
    <n v="105840"/>
    <x v="0"/>
    <n v="14534.2857"/>
    <x v="738"/>
    <x v="0"/>
    <m/>
  </r>
  <r>
    <d v="2023-08-12T01:34:24"/>
    <x v="9"/>
    <n v="29"/>
    <s v="ESCOBAR IVAN DARIO"/>
    <x v="6"/>
    <x v="0"/>
    <n v="187"/>
    <n v="24.933333333333302"/>
    <n v="183.9"/>
    <m/>
    <n v="88200"/>
    <x v="0"/>
    <n v="14534.2857"/>
    <x v="738"/>
    <x v="0"/>
    <m/>
  </r>
  <r>
    <d v="2023-08-12T01:34:24"/>
    <x v="9"/>
    <n v="30"/>
    <s v="LOPEZ ISRAEL"/>
    <x v="6"/>
    <x v="0"/>
    <n v="182"/>
    <n v="24.266666666666701"/>
    <n v="183.9"/>
    <m/>
    <n v="88200"/>
    <x v="0"/>
    <n v="14534.2857"/>
    <x v="738"/>
    <x v="0"/>
    <m/>
  </r>
  <r>
    <d v="2023-08-12T01:34:25"/>
    <x v="1"/>
    <n v="31"/>
    <s v="HIGUITA ADRIAN ANTONIO"/>
    <x v="6"/>
    <x v="0"/>
    <n v="222"/>
    <n v="27.75"/>
    <n v="196.16"/>
    <s v="3 Descuentos (Jefe de ruta y profesional en salud)"/>
    <n v="94080"/>
    <x v="0"/>
    <n v="14534.2857"/>
    <x v="738"/>
    <x v="0"/>
    <m/>
  </r>
  <r>
    <d v="2023-08-12T01:34:26"/>
    <x v="1"/>
    <n v="33"/>
    <s v="LUJAN LOPERA FABIAN ALEXIS"/>
    <x v="1"/>
    <x v="0"/>
    <n v="230"/>
    <n v="20.909090909090899"/>
    <n v="269.72000000000003"/>
    <m/>
    <n v="129360"/>
    <x v="0"/>
    <n v="14534.2857"/>
    <x v="738"/>
    <x v="0"/>
    <m/>
  </r>
  <r>
    <d v="2023-08-12T01:34:26"/>
    <x v="1"/>
    <n v="34"/>
    <s v="MONTOYA OSPINA GILBERTO ANTONIO"/>
    <x v="3"/>
    <x v="0"/>
    <n v="229"/>
    <n v="22.9"/>
    <n v="245.2"/>
    <m/>
    <n v="117600"/>
    <x v="0"/>
    <n v="14534.2857"/>
    <x v="738"/>
    <x v="0"/>
    <m/>
  </r>
  <r>
    <d v="2023-08-12T01:34:26"/>
    <x v="1"/>
    <n v="36"/>
    <s v="MARTINEZ CHAVERRA LUIS NORBERTO"/>
    <x v="3"/>
    <x v="0"/>
    <n v="260"/>
    <n v="26"/>
    <n v="245.2"/>
    <m/>
    <n v="117600"/>
    <x v="0"/>
    <n v="14534.2857"/>
    <x v="738"/>
    <x v="0"/>
    <m/>
  </r>
  <r>
    <d v="2023-08-12T01:34:27"/>
    <x v="1"/>
    <n v="37"/>
    <s v="MORA JORGE"/>
    <x v="1"/>
    <x v="0"/>
    <n v="273"/>
    <n v="24.818181818181799"/>
    <n v="269.72000000000003"/>
    <m/>
    <n v="129360"/>
    <x v="1"/>
    <n v="14534.2857"/>
    <x v="738"/>
    <x v="0"/>
    <m/>
  </r>
  <r>
    <d v="2023-08-12T01:34:27"/>
    <x v="1"/>
    <n v="38"/>
    <s v="BELTRAN JUAN SIMON"/>
    <x v="6"/>
    <x v="0"/>
    <n v="147"/>
    <n v="18.375"/>
    <n v="196.16"/>
    <m/>
    <n v="94080"/>
    <x v="0"/>
    <n v="14534.2857"/>
    <x v="738"/>
    <x v="0"/>
    <m/>
  </r>
  <r>
    <d v="2023-08-12T01:34:28"/>
    <x v="1"/>
    <n v="39"/>
    <s v="TABORDA LEIDY"/>
    <x v="4"/>
    <x v="0"/>
    <n v="149"/>
    <n v="21.285714285714299"/>
    <n v="171.64"/>
    <s v="2 Descuentos (Propietario) "/>
    <n v="82320"/>
    <x v="0"/>
    <n v="14534.2857"/>
    <x v="738"/>
    <x v="0"/>
    <m/>
  </r>
  <r>
    <d v="2023-08-12T01:34:28"/>
    <x v="1"/>
    <n v="40"/>
    <s v="OCAMPO OCAMPO ANTONIO JOSE"/>
    <x v="3"/>
    <x v="0"/>
    <n v="231"/>
    <n v="23.1"/>
    <n v="245.2"/>
    <m/>
    <n v="117600"/>
    <x v="0"/>
    <n v="14534.2857"/>
    <x v="738"/>
    <x v="0"/>
    <m/>
  </r>
  <r>
    <d v="2023-08-12T01:34:29"/>
    <x v="1"/>
    <n v="41"/>
    <s v="GARCIA DAVID WILSON ALBERTO"/>
    <x v="3"/>
    <x v="0"/>
    <n v="237"/>
    <n v="23.7"/>
    <n v="245.2"/>
    <m/>
    <n v="117600"/>
    <x v="1"/>
    <n v="14534.2857"/>
    <x v="738"/>
    <x v="0"/>
    <m/>
  </r>
  <r>
    <d v="2023-08-13T02:04:32"/>
    <x v="9"/>
    <n v="1"/>
    <s v="ALFONSO OZUNA JORGE"/>
    <x v="6"/>
    <x v="0"/>
    <n v="145"/>
    <n v="18.125"/>
    <n v="181.71428571428601"/>
    <m/>
    <n v="86857.142900000006"/>
    <x v="0"/>
    <n v="13291.1765"/>
    <x v="739"/>
    <x v="0"/>
    <m/>
  </r>
  <r>
    <d v="2023-08-13T02:04:32"/>
    <x v="9"/>
    <n v="2"/>
    <s v="GRAJALES JORGE HERNAN"/>
    <x v="6"/>
    <x v="0"/>
    <n v="208"/>
    <n v="26"/>
    <n v="181.71428571428601"/>
    <m/>
    <n v="86857.142900000006"/>
    <x v="1"/>
    <n v="13291.1765"/>
    <x v="739"/>
    <x v="0"/>
    <m/>
  </r>
  <r>
    <d v="2023-08-13T02:04:32"/>
    <x v="9"/>
    <n v="3"/>
    <s v="CIRO PAMPLONA LUIS ADOLFO"/>
    <x v="0"/>
    <x v="0"/>
    <n v="192"/>
    <n v="21.3333333333333"/>
    <n v="204.42857142857099"/>
    <m/>
    <n v="97714.285699999993"/>
    <x v="0"/>
    <n v="13291.1765"/>
    <x v="739"/>
    <x v="0"/>
    <m/>
  </r>
  <r>
    <d v="2023-08-13T02:04:33"/>
    <x v="9"/>
    <n v="5"/>
    <s v="BERRIO POSADA ANGELA"/>
    <x v="0"/>
    <x v="0"/>
    <n v="194"/>
    <n v="21.5555555555556"/>
    <n v="204.42857142857099"/>
    <m/>
    <n v="97714.285699999993"/>
    <x v="1"/>
    <n v="13291.1765"/>
    <x v="739"/>
    <x v="0"/>
    <m/>
  </r>
  <r>
    <d v="2023-08-13T02:04:33"/>
    <x v="9"/>
    <n v="6"/>
    <s v="CASTAEDA CARLOS ALFREDO"/>
    <x v="0"/>
    <x v="0"/>
    <n v="200"/>
    <n v="22.2222222222222"/>
    <n v="204.42857142857099"/>
    <m/>
    <n v="97714.285699999993"/>
    <x v="0"/>
    <n v="13291.1765"/>
    <x v="739"/>
    <x v="0"/>
    <m/>
  </r>
  <r>
    <d v="2023-08-13T02:04:33"/>
    <x v="9"/>
    <n v="8"/>
    <s v="TABORDA ROJAS DIEGO ALEJANDRO"/>
    <x v="4"/>
    <x v="0"/>
    <n v="176"/>
    <n v="25.1428571428571"/>
    <n v="159"/>
    <m/>
    <n v="76000"/>
    <x v="1"/>
    <n v="13291.1765"/>
    <x v="739"/>
    <x v="0"/>
    <m/>
  </r>
  <r>
    <d v="2023-08-13T02:04:34"/>
    <x v="9"/>
    <n v="10"/>
    <s v="PATIO MARIVEL"/>
    <x v="6"/>
    <x v="0"/>
    <n v="190"/>
    <n v="23.75"/>
    <n v="181.71428571428601"/>
    <s v="1 Descuento (Conduct) "/>
    <n v="86857.142900000006"/>
    <x v="0"/>
    <n v="13291.1765"/>
    <x v="739"/>
    <x v="0"/>
    <m/>
  </r>
  <r>
    <d v="2023-08-13T02:04:34"/>
    <x v="1"/>
    <n v="11"/>
    <s v="ECHAVARRIA JOSE"/>
    <x v="6"/>
    <x v="0"/>
    <n v="200"/>
    <n v="25"/>
    <n v="181.71428571428601"/>
    <m/>
    <n v="86857.142900000006"/>
    <x v="0"/>
    <n v="13291.1765"/>
    <x v="739"/>
    <x v="0"/>
    <m/>
  </r>
  <r>
    <d v="2023-08-13T02:04:34"/>
    <x v="1"/>
    <n v="12"/>
    <s v="LOPERA ALVAREZ ESTIVEN"/>
    <x v="9"/>
    <x v="0"/>
    <n v="280"/>
    <n v="23.3333333333333"/>
    <n v="272.57142857142901"/>
    <s v="1 Descuento (Propietario) "/>
    <n v="130285.71430000001"/>
    <x v="0"/>
    <n v="13291.1765"/>
    <x v="739"/>
    <x v="0"/>
    <m/>
  </r>
  <r>
    <d v="2023-08-13T02:04:34"/>
    <x v="1"/>
    <n v="13"/>
    <s v="TEJADA PEREZ JHON ALEXIS"/>
    <x v="3"/>
    <x v="0"/>
    <n v="202"/>
    <n v="20.2"/>
    <n v="227.142857142857"/>
    <s v="1 Descuento (Propietario) "/>
    <n v="108571.4286"/>
    <x v="0"/>
    <n v="13291.1765"/>
    <x v="739"/>
    <x v="0"/>
    <m/>
  </r>
  <r>
    <d v="2023-08-13T02:04:35"/>
    <x v="1"/>
    <n v="14"/>
    <s v="JIMENEZ JIMENEZ OMAR DAVID"/>
    <x v="0"/>
    <x v="0"/>
    <n v="219"/>
    <n v="24.3333333333333"/>
    <n v="204.42857142857099"/>
    <m/>
    <n v="97714.285699999993"/>
    <x v="1"/>
    <n v="13291.1765"/>
    <x v="739"/>
    <x v="0"/>
    <m/>
  </r>
  <r>
    <d v="2023-08-13T02:04:35"/>
    <x v="1"/>
    <n v="15"/>
    <s v="LONDOO LOPERA DUVAN ANDRES"/>
    <x v="6"/>
    <x v="0"/>
    <n v="214"/>
    <n v="26.75"/>
    <n v="181.71428571428601"/>
    <m/>
    <n v="86857.142900000006"/>
    <x v="1"/>
    <n v="13291.1765"/>
    <x v="739"/>
    <x v="0"/>
    <m/>
  </r>
  <r>
    <d v="2023-08-13T02:04:35"/>
    <x v="1"/>
    <n v="18"/>
    <s v="GUTIERREZ LONDOO MELKIN HERNEY"/>
    <x v="0"/>
    <x v="0"/>
    <n v="184"/>
    <n v="20.4444444444444"/>
    <n v="204.42857142857099"/>
    <m/>
    <n v="97714.285699999993"/>
    <x v="0"/>
    <n v="13291.1765"/>
    <x v="739"/>
    <x v="0"/>
    <m/>
  </r>
  <r>
    <d v="2023-08-13T02:04:36"/>
    <x v="1"/>
    <n v="19"/>
    <s v="BERMUDEZ HERNAN"/>
    <x v="4"/>
    <x v="0"/>
    <n v="170"/>
    <n v="24.285714285714299"/>
    <n v="159"/>
    <m/>
    <n v="76000"/>
    <x v="0"/>
    <n v="13291.1765"/>
    <x v="739"/>
    <x v="0"/>
    <m/>
  </r>
  <r>
    <d v="2023-08-13T02:04:36"/>
    <x v="1"/>
    <n v="20"/>
    <s v="VERENZUELA MARTINEZ ALEXANDER"/>
    <x v="6"/>
    <x v="0"/>
    <n v="225"/>
    <n v="28.125"/>
    <n v="181.71428571428601"/>
    <s v="1 Descuento (Conduct) "/>
    <n v="86857.142900000006"/>
    <x v="0"/>
    <n v="13291.1765"/>
    <x v="739"/>
    <x v="0"/>
    <m/>
  </r>
  <r>
    <d v="2023-08-13T02:04:36"/>
    <x v="9"/>
    <n v="21"/>
    <s v="MONSALVE OCAMPO EDISON GUSTAVO"/>
    <x v="1"/>
    <x v="0"/>
    <n v="218"/>
    <n v="19.818181818181799"/>
    <n v="249.857142857143"/>
    <m/>
    <n v="119428.5714"/>
    <x v="0"/>
    <n v="13291.1765"/>
    <x v="739"/>
    <x v="0"/>
    <m/>
  </r>
  <r>
    <d v="2023-08-13T02:04:37"/>
    <x v="9"/>
    <n v="22"/>
    <s v="QUIRAMA CASTAEDA JHON JADER"/>
    <x v="6"/>
    <x v="0"/>
    <n v="188"/>
    <n v="23.5"/>
    <n v="181.71428571428601"/>
    <m/>
    <n v="86857.142900000006"/>
    <x v="1"/>
    <n v="13291.1765"/>
    <x v="739"/>
    <x v="0"/>
    <m/>
  </r>
  <r>
    <d v="2023-08-13T02:04:37"/>
    <x v="9"/>
    <n v="23"/>
    <s v="HINCAPIE GALLEGO YEISON ANDRES"/>
    <x v="2"/>
    <x v="1"/>
    <n v="180"/>
    <n v="30"/>
    <n v="136.28571428571399"/>
    <s v="Se descuenta el viaje de 9 48 am ya que abandona ruta sin autorizacin "/>
    <n v="65142.857100000001"/>
    <x v="2"/>
    <n v="13291.1765"/>
    <x v="739"/>
    <x v="0"/>
    <m/>
  </r>
  <r>
    <d v="2023-08-13T02:04:37"/>
    <x v="9"/>
    <n v="25"/>
    <s v="MADRID HERNANDEZ JHONATAN SMITH"/>
    <x v="3"/>
    <x v="0"/>
    <n v="216"/>
    <n v="21.6"/>
    <n v="227.142857142857"/>
    <m/>
    <n v="108571.4286"/>
    <x v="1"/>
    <n v="13291.1765"/>
    <x v="739"/>
    <x v="0"/>
    <m/>
  </r>
  <r>
    <d v="2023-08-13T02:04:37"/>
    <x v="9"/>
    <n v="26"/>
    <s v="CIRO MARIN RODRIGO ALBERTO"/>
    <x v="0"/>
    <x v="0"/>
    <n v="195"/>
    <n v="21.6666666666667"/>
    <n v="204.42857142857099"/>
    <m/>
    <n v="97714.285699999993"/>
    <x v="0"/>
    <n v="13291.1765"/>
    <x v="739"/>
    <x v="0"/>
    <m/>
  </r>
  <r>
    <d v="2023-08-13T02:04:38"/>
    <x v="9"/>
    <n v="27"/>
    <s v="DURANGO DAVID JOSE"/>
    <x v="0"/>
    <x v="0"/>
    <n v="185"/>
    <n v="20.5555555555556"/>
    <n v="204.42857142857099"/>
    <m/>
    <n v="97714.285699999993"/>
    <x v="0"/>
    <n v="13291.1765"/>
    <x v="739"/>
    <x v="0"/>
    <m/>
  </r>
  <r>
    <d v="2023-08-13T02:04:38"/>
    <x v="9"/>
    <n v="29"/>
    <s v="ESCOBAR IVAN DARIO"/>
    <x v="0"/>
    <x v="0"/>
    <n v="223"/>
    <n v="24.7777777777778"/>
    <n v="204.42857142857099"/>
    <m/>
    <n v="97714.285699999993"/>
    <x v="0"/>
    <n v="13291.1765"/>
    <x v="739"/>
    <x v="0"/>
    <m/>
  </r>
  <r>
    <d v="2023-08-13T02:04:38"/>
    <x v="9"/>
    <n v="30"/>
    <s v="LOPEZ ISRAEL"/>
    <x v="3"/>
    <x v="0"/>
    <n v="211"/>
    <n v="21.1"/>
    <n v="227.142857142857"/>
    <m/>
    <n v="108571.4286"/>
    <x v="0"/>
    <n v="13291.1765"/>
    <x v="739"/>
    <x v="0"/>
    <m/>
  </r>
  <r>
    <d v="2023-08-13T02:04:38"/>
    <x v="1"/>
    <n v="31"/>
    <s v="HIGUITA ADRIAN ANTONIO"/>
    <x v="3"/>
    <x v="0"/>
    <n v="212"/>
    <n v="21.2"/>
    <n v="227.142857142857"/>
    <m/>
    <n v="108571.4286"/>
    <x v="0"/>
    <n v="13291.1765"/>
    <x v="739"/>
    <x v="0"/>
    <m/>
  </r>
  <r>
    <d v="2023-08-13T02:04:39"/>
    <x v="1"/>
    <n v="32"/>
    <s v="GRISALES VILLA JUAN DAVID"/>
    <x v="3"/>
    <x v="1"/>
    <n v="198"/>
    <n v="19.8"/>
    <n v="227.142857142857"/>
    <s v="Se descuenta el viaje de 6 23 pm ya que abandona ruta sin autorizacin "/>
    <n v="108571.4286"/>
    <x v="0"/>
    <n v="13291.1765"/>
    <x v="739"/>
    <x v="0"/>
    <m/>
  </r>
  <r>
    <d v="2023-08-13T02:04:39"/>
    <x v="1"/>
    <n v="33"/>
    <s v="LUJAN LOPERA FABIAN ALEXIS"/>
    <x v="6"/>
    <x v="1"/>
    <n v="211"/>
    <n v="26.375"/>
    <n v="181.71428571428601"/>
    <s v="Se descuenta el viaje de 9 33 am ya que abandona ruta sin Autorizacin "/>
    <n v="86857.142900000006"/>
    <x v="0"/>
    <n v="13291.1765"/>
    <x v="739"/>
    <x v="0"/>
    <m/>
  </r>
  <r>
    <d v="2023-08-13T02:04:39"/>
    <x v="1"/>
    <n v="34"/>
    <s v="MONTOYA OSPINA GILBERTO ANTONIO"/>
    <x v="0"/>
    <x v="1"/>
    <n v="222"/>
    <n v="24.6666666666667"/>
    <n v="204.42857142857099"/>
    <m/>
    <n v="97714.285699999993"/>
    <x v="0"/>
    <n v="13291.1765"/>
    <x v="739"/>
    <x v="0"/>
    <m/>
  </r>
  <r>
    <d v="2023-08-13T02:04:40"/>
    <x v="1"/>
    <n v="36"/>
    <s v="MARTINEZ CHAVERRA LUIS NORBERTO"/>
    <x v="0"/>
    <x v="0"/>
    <n v="239"/>
    <n v="26.5555555555556"/>
    <n v="204.42857142857099"/>
    <m/>
    <n v="97714.285699999993"/>
    <x v="0"/>
    <n v="13291.1765"/>
    <x v="739"/>
    <x v="0"/>
    <m/>
  </r>
  <r>
    <d v="2023-08-13T02:04:40"/>
    <x v="1"/>
    <n v="37"/>
    <s v="MORA JORGE"/>
    <x v="1"/>
    <x v="0"/>
    <n v="230"/>
    <n v="20.909090909090899"/>
    <n v="249.857142857143"/>
    <m/>
    <n v="119428.5714"/>
    <x v="1"/>
    <n v="13291.1765"/>
    <x v="739"/>
    <x v="0"/>
    <m/>
  </r>
  <r>
    <d v="2023-08-13T02:04:40"/>
    <x v="1"/>
    <n v="38"/>
    <s v="BELTRAN JUAN SIMON"/>
    <x v="6"/>
    <x v="0"/>
    <n v="169"/>
    <n v="21.125"/>
    <n v="181.71428571428601"/>
    <m/>
    <n v="86857.142900000006"/>
    <x v="0"/>
    <n v="13291.1765"/>
    <x v="739"/>
    <x v="0"/>
    <m/>
  </r>
  <r>
    <d v="2023-08-13T02:04:40"/>
    <x v="1"/>
    <n v="39"/>
    <s v="ORTEGA ARROYAVE JUAN PABLO"/>
    <x v="7"/>
    <x v="0"/>
    <n v="35"/>
    <n v="11.6666666666667"/>
    <n v="68.142857142857096"/>
    <m/>
    <n v="32571.428599999999"/>
    <x v="0"/>
    <n v="13291.1765"/>
    <x v="739"/>
    <x v="0"/>
    <m/>
  </r>
  <r>
    <d v="2023-08-13T02:04:41"/>
    <x v="1"/>
    <n v="40"/>
    <s v="OCAMPO OCAMPO ANTONIO JOSE"/>
    <x v="3"/>
    <x v="0"/>
    <n v="213"/>
    <n v="21.3"/>
    <n v="227.142857142857"/>
    <m/>
    <n v="108571.4286"/>
    <x v="0"/>
    <n v="13291.1765"/>
    <x v="739"/>
    <x v="0"/>
    <m/>
  </r>
  <r>
    <d v="2023-08-13T02:04:41"/>
    <x v="1"/>
    <n v="41"/>
    <s v="GARCIA DAVID WILSON ALBERTO"/>
    <x v="6"/>
    <x v="0"/>
    <n v="175"/>
    <n v="21.875"/>
    <n v="181.71428571428601"/>
    <s v="2 Descuentos (Transbordo) "/>
    <n v="86857.142900000006"/>
    <x v="1"/>
    <n v="13291.1765"/>
    <x v="739"/>
    <x v="0"/>
    <m/>
  </r>
  <r>
    <d v="2023-08-14T02:14:59"/>
    <x v="12"/>
    <n v="2"/>
    <s v="GRAJALES JORGE HERNAN"/>
    <x v="0"/>
    <x v="0"/>
    <n v="144"/>
    <n v="16"/>
    <n v="182.8"/>
    <m/>
    <n v="86900"/>
    <x v="1"/>
    <n v="11485.7143"/>
    <x v="740"/>
    <x v="0"/>
    <m/>
  </r>
  <r>
    <d v="2023-08-14T02:15:00"/>
    <x v="12"/>
    <n v="5"/>
    <s v="BERRIO POSADA ANGELA"/>
    <x v="4"/>
    <x v="0"/>
    <n v="101"/>
    <n v="14.4285714285714"/>
    <n v="142.177777777778"/>
    <m/>
    <n v="67588.888900000005"/>
    <x v="1"/>
    <n v="11485.7143"/>
    <x v="740"/>
    <x v="0"/>
    <m/>
  </r>
  <r>
    <d v="2023-08-14T02:15:00"/>
    <x v="12"/>
    <n v="6"/>
    <s v="CASTAEDA CARLOS ALFREDO"/>
    <x v="1"/>
    <x v="0"/>
    <n v="217"/>
    <n v="19.727272727272702"/>
    <n v="223.42222222222199"/>
    <m/>
    <n v="106211.11109999999"/>
    <x v="0"/>
    <n v="11485.7143"/>
    <x v="740"/>
    <x v="0"/>
    <m/>
  </r>
  <r>
    <d v="2023-08-14T02:15:01"/>
    <x v="12"/>
    <n v="8"/>
    <s v="TABORDA ROJAS DIEGO ALEJANDRO"/>
    <x v="4"/>
    <x v="0"/>
    <n v="142"/>
    <n v="20.285714285714299"/>
    <n v="142.177777777778"/>
    <s v="1 Descuento (Despachador fernando)"/>
    <n v="67588.888900000005"/>
    <x v="1"/>
    <n v="11485.7143"/>
    <x v="740"/>
    <x v="0"/>
    <m/>
  </r>
  <r>
    <d v="2023-08-14T02:15:01"/>
    <x v="12"/>
    <n v="9"/>
    <s v="LOPEZ CASTRILLON ANDRES FELIPE"/>
    <x v="0"/>
    <x v="0"/>
    <n v="159"/>
    <n v="17.6666666666667"/>
    <n v="182.8"/>
    <m/>
    <n v="86900"/>
    <x v="0"/>
    <n v="11485.7143"/>
    <x v="740"/>
    <x v="0"/>
    <m/>
  </r>
  <r>
    <d v="2023-08-14T02:15:02"/>
    <x v="12"/>
    <n v="11"/>
    <s v="ECHAVARRIA JOSE"/>
    <x v="3"/>
    <x v="0"/>
    <n v="214"/>
    <n v="21.4"/>
    <n v="203.111111111111"/>
    <m/>
    <n v="96555.555600000007"/>
    <x v="0"/>
    <n v="11485.7143"/>
    <x v="740"/>
    <x v="0"/>
    <m/>
  </r>
  <r>
    <d v="2023-08-14T02:15:03"/>
    <x v="12"/>
    <n v="12"/>
    <s v="DURANGO JOHAN"/>
    <x v="0"/>
    <x v="0"/>
    <n v="217"/>
    <n v="24.1111111111111"/>
    <n v="182.8"/>
    <s v="1 Descuento (Despachador fernando)"/>
    <n v="86900"/>
    <x v="0"/>
    <n v="11485.7143"/>
    <x v="740"/>
    <x v="0"/>
    <m/>
  </r>
  <r>
    <d v="2023-08-14T02:15:03"/>
    <x v="12"/>
    <n v="13"/>
    <s v="TEJADA PEREZ JHON ALEXIS"/>
    <x v="3"/>
    <x v="0"/>
    <n v="171"/>
    <n v="17.100000000000001"/>
    <n v="203.111111111111"/>
    <m/>
    <n v="96555.555600000007"/>
    <x v="0"/>
    <n v="11485.7143"/>
    <x v="740"/>
    <x v="0"/>
    <m/>
  </r>
  <r>
    <d v="2023-08-14T02:15:04"/>
    <x v="12"/>
    <n v="14"/>
    <s v="CARVAJAL SALAZAR HECTOR MARINO"/>
    <x v="3"/>
    <x v="0"/>
    <n v="162"/>
    <n v="16.2"/>
    <n v="203.111111111111"/>
    <m/>
    <n v="96555.555600000007"/>
    <x v="1"/>
    <n v="11485.7143"/>
    <x v="740"/>
    <x v="0"/>
    <m/>
  </r>
  <r>
    <d v="2023-08-14T02:15:04"/>
    <x v="12"/>
    <n v="15"/>
    <s v="LONDOO LOPERA DUVAN ANDRES"/>
    <x v="3"/>
    <x v="0"/>
    <n v="244"/>
    <n v="24.4"/>
    <n v="203.111111111111"/>
    <m/>
    <n v="96555.555600000007"/>
    <x v="1"/>
    <n v="11485.7143"/>
    <x v="740"/>
    <x v="0"/>
    <m/>
  </r>
  <r>
    <d v="2023-08-14T02:15:05"/>
    <x v="12"/>
    <n v="16"/>
    <s v="HURTADO MADRID JUAN ESTEBAN"/>
    <x v="3"/>
    <x v="0"/>
    <n v="217"/>
    <n v="21.7"/>
    <n v="203.111111111111"/>
    <m/>
    <n v="96555.555600000007"/>
    <x v="0"/>
    <n v="11485.7143"/>
    <x v="740"/>
    <x v="0"/>
    <m/>
  </r>
  <r>
    <d v="2023-08-14T02:15:06"/>
    <x v="12"/>
    <n v="18"/>
    <s v="GUTIERREZ LONDOO MELKIN HERNEY"/>
    <x v="0"/>
    <x v="0"/>
    <n v="200"/>
    <n v="22.2222222222222"/>
    <n v="182.8"/>
    <m/>
    <n v="86900"/>
    <x v="0"/>
    <n v="11485.7143"/>
    <x v="740"/>
    <x v="0"/>
    <m/>
  </r>
  <r>
    <d v="2023-08-14T02:15:06"/>
    <x v="12"/>
    <n v="20"/>
    <s v="VERENZUELA MARTINEZ ALEXANDER"/>
    <x v="1"/>
    <x v="0"/>
    <n v="247"/>
    <n v="22.454545454545499"/>
    <n v="223.42222222222199"/>
    <m/>
    <n v="106211.11109999999"/>
    <x v="0"/>
    <n v="11485.7143"/>
    <x v="740"/>
    <x v="0"/>
    <m/>
  </r>
  <r>
    <d v="2023-08-14T02:15:07"/>
    <x v="12"/>
    <n v="22"/>
    <s v="QUIRAMA CASTAEDA JHON JADER"/>
    <x v="8"/>
    <x v="3"/>
    <n v="142"/>
    <n v="28.4"/>
    <n v="101.555555555556"/>
    <m/>
    <n v="48277.777800000003"/>
    <x v="1"/>
    <n v="11485.7143"/>
    <x v="740"/>
    <x v="0"/>
    <m/>
  </r>
  <r>
    <d v="2023-08-14T02:15:07"/>
    <x v="12"/>
    <n v="23"/>
    <s v="HINCAPIE GALLEGO YEISON ANDRES"/>
    <x v="2"/>
    <x v="0"/>
    <n v="123"/>
    <n v="20.5"/>
    <n v="121.866666666667"/>
    <m/>
    <n v="57933.333299999998"/>
    <x v="2"/>
    <n v="11485.7143"/>
    <x v="740"/>
    <x v="0"/>
    <m/>
  </r>
  <r>
    <d v="2023-08-14T02:15:08"/>
    <x v="12"/>
    <n v="26"/>
    <s v="FRANCO BRAVO JHOAN FERNANDO"/>
    <x v="1"/>
    <x v="0"/>
    <n v="219"/>
    <n v="19.909090909090899"/>
    <n v="223.42222222222199"/>
    <m/>
    <n v="106211.11109999999"/>
    <x v="0"/>
    <n v="11485.7143"/>
    <x v="740"/>
    <x v="0"/>
    <m/>
  </r>
  <r>
    <d v="2023-08-14T02:15:08"/>
    <x v="12"/>
    <n v="27"/>
    <s v="DURANGO DAVID JOSE"/>
    <x v="2"/>
    <x v="0"/>
    <n v="108"/>
    <n v="18"/>
    <n v="121.866666666667"/>
    <m/>
    <n v="57933.333299999998"/>
    <x v="0"/>
    <n v="11485.7143"/>
    <x v="740"/>
    <x v="0"/>
    <m/>
  </r>
  <r>
    <d v="2023-08-14T02:15:09"/>
    <x v="12"/>
    <n v="32"/>
    <s v="GONZALEZ PEREZ RAFAEL JOSE"/>
    <x v="0"/>
    <x v="0"/>
    <n v="176"/>
    <n v="19.5555555555556"/>
    <n v="182.8"/>
    <m/>
    <n v="86900"/>
    <x v="0"/>
    <n v="11485.7143"/>
    <x v="740"/>
    <x v="0"/>
    <m/>
  </r>
  <r>
    <d v="2023-08-14T02:15:09"/>
    <x v="12"/>
    <n v="33"/>
    <s v="LUJAN LOPERA FABIAN ALEXIS"/>
    <x v="9"/>
    <x v="0"/>
    <n v="267"/>
    <n v="22.25"/>
    <n v="243.73333333333301"/>
    <m/>
    <n v="115866.6667"/>
    <x v="0"/>
    <n v="11485.7143"/>
    <x v="740"/>
    <x v="0"/>
    <m/>
  </r>
  <r>
    <d v="2023-08-14T02:15:10"/>
    <x v="12"/>
    <n v="37"/>
    <s v="MORA JORGE"/>
    <x v="0"/>
    <x v="0"/>
    <n v="186"/>
    <n v="20.6666666666667"/>
    <n v="182.8"/>
    <m/>
    <n v="86900"/>
    <x v="1"/>
    <n v="11485.7143"/>
    <x v="740"/>
    <x v="0"/>
    <m/>
  </r>
  <r>
    <d v="2023-08-15T01:46:10"/>
    <x v="1"/>
    <n v="1"/>
    <s v="ALFONSO OZUNA JORGE"/>
    <x v="0"/>
    <x v="0"/>
    <n v="184"/>
    <n v="20.4444444444444"/>
    <n v="204.45592705167201"/>
    <m/>
    <n v="97727.963499999998"/>
    <x v="0"/>
    <n v="13815.789500000001"/>
    <x v="741"/>
    <x v="0"/>
    <m/>
  </r>
  <r>
    <d v="2023-08-15T01:46:10"/>
    <x v="1"/>
    <n v="2"/>
    <s v="GRAJALES JORGE HERNAN"/>
    <x v="10"/>
    <x v="0"/>
    <n v="121"/>
    <n v="30.25"/>
    <n v="90.869300911854097"/>
    <m/>
    <n v="43434.650500000003"/>
    <x v="1"/>
    <n v="13815.789500000001"/>
    <x v="741"/>
    <x v="0"/>
    <m/>
  </r>
  <r>
    <d v="2023-08-15T01:46:10"/>
    <x v="1"/>
    <n v="3"/>
    <s v="CIRO PAMPLONA LUIS ADOLFO"/>
    <x v="5"/>
    <x v="0"/>
    <n v="22"/>
    <n v="22"/>
    <n v="22.717325227963499"/>
    <m/>
    <n v="10858.6626"/>
    <x v="0"/>
    <n v="13815.789500000001"/>
    <x v="741"/>
    <x v="0"/>
    <m/>
  </r>
  <r>
    <d v="2023-08-15T01:46:10"/>
    <x v="1"/>
    <n v="5"/>
    <s v="GRISALES VILLA JUAN DAVID"/>
    <x v="4"/>
    <x v="3"/>
    <n v="142"/>
    <n v="20.285714285714299"/>
    <n v="159.02127659574501"/>
    <m/>
    <n v="76010.638300000006"/>
    <x v="1"/>
    <n v="13815.789500000001"/>
    <x v="741"/>
    <x v="0"/>
    <m/>
  </r>
  <r>
    <d v="2023-08-15T01:46:11"/>
    <x v="1"/>
    <n v="6"/>
    <s v="CASTAEDA CARLOS ALFREDO"/>
    <x v="9"/>
    <x v="0"/>
    <n v="287"/>
    <n v="23.9166666666667"/>
    <n v="272.60790273556199"/>
    <m/>
    <n v="130303.95140000001"/>
    <x v="0"/>
    <n v="13815.789500000001"/>
    <x v="741"/>
    <x v="0"/>
    <m/>
  </r>
  <r>
    <d v="2023-08-15T01:46:11"/>
    <x v="1"/>
    <n v="7"/>
    <s v="GRAJALES JORGE HERNAN"/>
    <x v="10"/>
    <x v="0"/>
    <n v="86"/>
    <n v="21.5"/>
    <n v="90.869300911854097"/>
    <m/>
    <n v="43434.650500000003"/>
    <x v="1"/>
    <n v="13815.789500000001"/>
    <x v="741"/>
    <x v="0"/>
    <m/>
  </r>
  <r>
    <d v="2023-08-15T01:46:11"/>
    <x v="1"/>
    <n v="8"/>
    <s v="TABORDA ROJAS DIEGO ALEJANDRO"/>
    <x v="1"/>
    <x v="0"/>
    <n v="278"/>
    <n v="25.272727272727298"/>
    <n v="249.89057750759901"/>
    <m/>
    <n v="119445.28879999999"/>
    <x v="1"/>
    <n v="13815.789500000001"/>
    <x v="741"/>
    <x v="0"/>
    <m/>
  </r>
  <r>
    <d v="2023-08-15T01:46:12"/>
    <x v="1"/>
    <n v="9"/>
    <s v="LOPEZ CASTRILLON ANDRES FELIPE"/>
    <x v="2"/>
    <x v="0"/>
    <n v="176"/>
    <n v="29.3333333333333"/>
    <n v="136.303951367781"/>
    <m/>
    <n v="65151.975700000003"/>
    <x v="0"/>
    <n v="13815.789500000001"/>
    <x v="741"/>
    <x v="0"/>
    <m/>
  </r>
  <r>
    <d v="2023-08-15T01:46:12"/>
    <x v="1"/>
    <n v="10"/>
    <s v="PATIO MARIVEL"/>
    <x v="0"/>
    <x v="1"/>
    <n v="189"/>
    <n v="21"/>
    <n v="204.45592705167201"/>
    <m/>
    <n v="97727.963499999998"/>
    <x v="0"/>
    <n v="13815.789500000001"/>
    <x v="741"/>
    <x v="0"/>
    <m/>
  </r>
  <r>
    <d v="2023-08-15T01:46:12"/>
    <x v="9"/>
    <n v="11"/>
    <s v="ECHAVARRIA JOSE"/>
    <x v="6"/>
    <x v="0"/>
    <n v="181"/>
    <n v="22.625"/>
    <n v="181.738601823708"/>
    <m/>
    <n v="86869.300900000002"/>
    <x v="0"/>
    <n v="13815.789500000001"/>
    <x v="741"/>
    <x v="0"/>
    <m/>
  </r>
  <r>
    <d v="2023-08-15T01:46:12"/>
    <x v="9"/>
    <n v="12"/>
    <s v="LOPERA ALVAREZ ESTIVEN"/>
    <x v="3"/>
    <x v="0"/>
    <n v="266"/>
    <n v="26.6"/>
    <n v="227.17325227963499"/>
    <s v="3 Descuentos (Despachador fernando, conduct y Jefe de ruta) "/>
    <n v="108586.62609999999"/>
    <x v="0"/>
    <n v="13815.789500000001"/>
    <x v="741"/>
    <x v="0"/>
    <m/>
  </r>
  <r>
    <d v="2023-08-15T01:46:12"/>
    <x v="9"/>
    <n v="14"/>
    <s v="JIMENEZ JIMENEZ OMAR DAVID"/>
    <x v="3"/>
    <x v="0"/>
    <n v="258"/>
    <n v="25.8"/>
    <n v="227.17325227963499"/>
    <m/>
    <n v="108586.62609999999"/>
    <x v="1"/>
    <n v="13815.789500000001"/>
    <x v="741"/>
    <x v="0"/>
    <m/>
  </r>
  <r>
    <d v="2023-08-15T01:46:13"/>
    <x v="9"/>
    <n v="15"/>
    <s v="LOPERA AGUDELO LUIS FRANCISCO"/>
    <x v="3"/>
    <x v="0"/>
    <n v="250"/>
    <n v="25"/>
    <n v="227.17325227963499"/>
    <m/>
    <n v="108586.62609999999"/>
    <x v="1"/>
    <n v="13815.789500000001"/>
    <x v="741"/>
    <x v="0"/>
    <m/>
  </r>
  <r>
    <d v="2023-08-15T01:46:13"/>
    <x v="9"/>
    <n v="16"/>
    <s v="HURTADO MADRID JUAN ESTEBAN"/>
    <x v="0"/>
    <x v="0"/>
    <n v="225"/>
    <n v="25"/>
    <n v="204.45592705167201"/>
    <m/>
    <n v="97727.963499999998"/>
    <x v="0"/>
    <n v="13815.789500000001"/>
    <x v="741"/>
    <x v="0"/>
    <m/>
  </r>
  <r>
    <d v="2023-08-15T01:46:13"/>
    <x v="9"/>
    <n v="17"/>
    <s v="FRANCO BRAVO JHOAN FERNANDO"/>
    <x v="8"/>
    <x v="0"/>
    <n v="114"/>
    <n v="22.8"/>
    <n v="113.58662613981799"/>
    <m/>
    <n v="54293.313099999999"/>
    <x v="0"/>
    <n v="13815.789500000001"/>
    <x v="741"/>
    <x v="0"/>
    <m/>
  </r>
  <r>
    <d v="2023-08-15T01:46:14"/>
    <x v="9"/>
    <n v="18"/>
    <s v="GUTIERREZ LONDOO MELKIN HERNEY"/>
    <x v="6"/>
    <x v="0"/>
    <n v="164"/>
    <n v="20.5"/>
    <n v="181.738601823708"/>
    <m/>
    <n v="86869.300900000002"/>
    <x v="0"/>
    <n v="13815.789500000001"/>
    <x v="741"/>
    <x v="0"/>
    <m/>
  </r>
  <r>
    <d v="2023-08-15T01:46:15"/>
    <x v="9"/>
    <n v="20"/>
    <s v="VERENZUELA MARTINEZ ALEXANDER"/>
    <x v="6"/>
    <x v="1"/>
    <n v="212"/>
    <n v="26.5"/>
    <n v="181.738601823708"/>
    <m/>
    <n v="86869.300900000002"/>
    <x v="0"/>
    <n v="13815.789500000001"/>
    <x v="741"/>
    <x v="0"/>
    <m/>
  </r>
  <r>
    <d v="2023-08-15T01:46:15"/>
    <x v="9"/>
    <n v="21"/>
    <s v="MONSALVE OCAMPO EDISON GUSTAVO"/>
    <x v="9"/>
    <x v="0"/>
    <n v="234"/>
    <n v="19.5"/>
    <n v="272.60790273556199"/>
    <m/>
    <n v="130303.95140000001"/>
    <x v="0"/>
    <n v="13815.789500000001"/>
    <x v="741"/>
    <x v="0"/>
    <m/>
  </r>
  <r>
    <d v="2023-08-15T01:46:16"/>
    <x v="9"/>
    <n v="22"/>
    <s v="QUIRAMA CASTAEDA JHON JADER"/>
    <x v="3"/>
    <x v="0"/>
    <n v="219"/>
    <n v="21.9"/>
    <n v="227.17325227963499"/>
    <s v="4 Descuentos (Conducts y despachador) "/>
    <n v="108586.62609999999"/>
    <x v="1"/>
    <n v="13815.789500000001"/>
    <x v="741"/>
    <x v="0"/>
    <m/>
  </r>
  <r>
    <d v="2023-08-15T01:46:17"/>
    <x v="9"/>
    <n v="23"/>
    <s v="ORTEGA ARROYAVE JUAN PABLO"/>
    <x v="6"/>
    <x v="0"/>
    <n v="183"/>
    <n v="22.875"/>
    <n v="181.738601823708"/>
    <m/>
    <n v="86869.300900000002"/>
    <x v="2"/>
    <n v="13815.789500000001"/>
    <x v="741"/>
    <x v="0"/>
    <m/>
  </r>
  <r>
    <d v="2023-08-15T01:46:17"/>
    <x v="9"/>
    <n v="24"/>
    <s v="GARCIA DAVID WILSON ALBERTO"/>
    <x v="8"/>
    <x v="0"/>
    <n v="115"/>
    <n v="23"/>
    <n v="113.58662613981799"/>
    <m/>
    <n v="54293.313099999999"/>
    <x v="0"/>
    <n v="13815.789500000001"/>
    <x v="741"/>
    <x v="0"/>
    <m/>
  </r>
  <r>
    <d v="2023-08-15T01:46:18"/>
    <x v="9"/>
    <n v="25"/>
    <s v="JIMENEZ HURTADO CARLOS ESTIVEN"/>
    <x v="0"/>
    <x v="0"/>
    <n v="196"/>
    <n v="21.7777777777778"/>
    <n v="204.45592705167201"/>
    <m/>
    <n v="97727.963499999998"/>
    <x v="1"/>
    <n v="13815.789500000001"/>
    <x v="741"/>
    <x v="0"/>
    <m/>
  </r>
  <r>
    <d v="2023-08-15T01:46:19"/>
    <x v="9"/>
    <n v="26"/>
    <s v="CIRO MARIN RODRIGO ALBERTO"/>
    <x v="0"/>
    <x v="0"/>
    <n v="182"/>
    <n v="20.2222222222222"/>
    <n v="204.45592705167201"/>
    <s v="3 Descuentos (Conduct y propietario) "/>
    <n v="97727.963499999998"/>
    <x v="0"/>
    <n v="13815.789500000001"/>
    <x v="741"/>
    <x v="0"/>
    <m/>
  </r>
  <r>
    <d v="2023-08-15T01:46:19"/>
    <x v="9"/>
    <n v="27"/>
    <s v="MADRID HERNANDEZ JHONATAN SMITH"/>
    <x v="1"/>
    <x v="0"/>
    <n v="251"/>
    <n v="22.818181818181799"/>
    <n v="249.89057750759901"/>
    <m/>
    <n v="119445.28879999999"/>
    <x v="0"/>
    <n v="13815.789500000001"/>
    <x v="741"/>
    <x v="0"/>
    <m/>
  </r>
  <r>
    <d v="2023-08-15T01:46:19"/>
    <x v="9"/>
    <n v="28"/>
    <s v="RAMIREZ RENGIFO JORGE ANDRES"/>
    <x v="3"/>
    <x v="0"/>
    <n v="212"/>
    <n v="21.2"/>
    <n v="227.17325227963499"/>
    <m/>
    <n v="108586.62609999999"/>
    <x v="0"/>
    <n v="13815.789500000001"/>
    <x v="741"/>
    <x v="0"/>
    <m/>
  </r>
  <r>
    <d v="2023-08-15T01:46:20"/>
    <x v="9"/>
    <n v="29"/>
    <s v="ESCOBAR IVAN DARIO"/>
    <x v="1"/>
    <x v="0"/>
    <n v="252"/>
    <n v="22.909090909090899"/>
    <n v="249.89057750759901"/>
    <m/>
    <n v="119445.28879999999"/>
    <x v="0"/>
    <n v="13815.789500000001"/>
    <x v="741"/>
    <x v="0"/>
    <m/>
  </r>
  <r>
    <d v="2023-08-15T01:46:20"/>
    <x v="9"/>
    <n v="30"/>
    <s v="LOPEZ ISRAEL"/>
    <x v="0"/>
    <x v="0"/>
    <n v="177"/>
    <n v="19.6666666666667"/>
    <n v="204.45592705167201"/>
    <s v="1 Descuento (Conduct) "/>
    <n v="97727.963499999998"/>
    <x v="0"/>
    <n v="13815.789500000001"/>
    <x v="741"/>
    <x v="0"/>
    <m/>
  </r>
  <r>
    <d v="2023-08-15T01:46:20"/>
    <x v="1"/>
    <n v="31"/>
    <s v="HIGUITA ADRIAN ANTONIO"/>
    <x v="3"/>
    <x v="0"/>
    <n v="216"/>
    <n v="21.6"/>
    <n v="227.17325227963499"/>
    <s v="2 Descuentos (Jefe de ruta y despachador fernando) "/>
    <n v="108586.62609999999"/>
    <x v="0"/>
    <n v="13815.789500000001"/>
    <x v="741"/>
    <x v="0"/>
    <m/>
  </r>
  <r>
    <d v="2023-08-15T01:46:20"/>
    <x v="1"/>
    <n v="32"/>
    <s v="GONZALEZ PEREZ RAFAEL JOSE"/>
    <x v="0"/>
    <x v="0"/>
    <n v="211"/>
    <n v="23.4444444444444"/>
    <n v="204.45592705167201"/>
    <m/>
    <n v="97727.963499999998"/>
    <x v="0"/>
    <n v="13815.789500000001"/>
    <x v="741"/>
    <x v="0"/>
    <m/>
  </r>
  <r>
    <d v="2023-08-15T01:46:21"/>
    <x v="1"/>
    <n v="33"/>
    <s v="LUJAN LOPERA FABIAN ALEXIS"/>
    <x v="0"/>
    <x v="0"/>
    <n v="181"/>
    <n v="20.1111111111111"/>
    <n v="204.45592705167201"/>
    <m/>
    <n v="97727.963499999998"/>
    <x v="0"/>
    <n v="13815.789500000001"/>
    <x v="741"/>
    <x v="0"/>
    <m/>
  </r>
  <r>
    <d v="2023-08-15T01:46:21"/>
    <x v="1"/>
    <n v="34"/>
    <s v="MONTOYA OSPINA GILBERTO ANTONIO"/>
    <x v="1"/>
    <x v="0"/>
    <n v="256"/>
    <n v="23.272727272727298"/>
    <n v="249.89057750759901"/>
    <s v="10 Descuentos (Incidente con Usuarios) "/>
    <n v="119445.28879999999"/>
    <x v="0"/>
    <n v="13815.789500000001"/>
    <x v="741"/>
    <x v="0"/>
    <m/>
  </r>
  <r>
    <d v="2023-08-15T01:46:22"/>
    <x v="1"/>
    <n v="36"/>
    <s v="MARTINEZ CHAVERRA LUIS NORBERTO"/>
    <x v="9"/>
    <x v="0"/>
    <n v="211"/>
    <n v="17.5833333333333"/>
    <n v="272.60790273556199"/>
    <m/>
    <n v="130303.95140000001"/>
    <x v="0"/>
    <n v="13815.789500000001"/>
    <x v="741"/>
    <x v="0"/>
    <m/>
  </r>
  <r>
    <d v="2023-08-15T01:46:22"/>
    <x v="1"/>
    <n v="37"/>
    <s v="MORA JORGE"/>
    <x v="1"/>
    <x v="0"/>
    <n v="271"/>
    <n v="24.636363636363601"/>
    <n v="249.89057750759901"/>
    <m/>
    <n v="119445.28879999999"/>
    <x v="1"/>
    <n v="13815.789500000001"/>
    <x v="741"/>
    <x v="0"/>
    <m/>
  </r>
  <r>
    <d v="2023-08-15T01:46:23"/>
    <x v="1"/>
    <n v="38"/>
    <s v="BELTRAN JUAN SIMON"/>
    <x v="3"/>
    <x v="0"/>
    <n v="254"/>
    <n v="25.4"/>
    <n v="227.17325227963499"/>
    <s v="2 Descuentos (Conducts) "/>
    <n v="108586.62609999999"/>
    <x v="0"/>
    <n v="13815.789500000001"/>
    <x v="741"/>
    <x v="0"/>
    <m/>
  </r>
  <r>
    <d v="2023-08-15T01:46:23"/>
    <x v="1"/>
    <n v="39"/>
    <s v="TABORDA LEIDY"/>
    <x v="1"/>
    <x v="0"/>
    <n v="242"/>
    <n v="22"/>
    <n v="249.89057750759901"/>
    <m/>
    <n v="119445.28879999999"/>
    <x v="0"/>
    <n v="13815.789500000001"/>
    <x v="741"/>
    <x v="0"/>
    <m/>
  </r>
  <r>
    <d v="2023-08-15T01:46:24"/>
    <x v="1"/>
    <n v="40"/>
    <s v="OCAMPO OCAMPO ANTONIO JOSE"/>
    <x v="1"/>
    <x v="0"/>
    <n v="236"/>
    <n v="21.454545454545499"/>
    <n v="249.89057750759901"/>
    <m/>
    <n v="119445.28879999999"/>
    <x v="0"/>
    <n v="13815.789500000001"/>
    <x v="741"/>
    <x v="0"/>
    <m/>
  </r>
  <r>
    <d v="2023-08-15T01:46:25"/>
    <x v="1"/>
    <n v="41"/>
    <s v="LONDOO LOPERA DUVAN ANDRES"/>
    <x v="3"/>
    <x v="0"/>
    <n v="220"/>
    <n v="22"/>
    <n v="227.17325227963499"/>
    <m/>
    <n v="108586.62609999999"/>
    <x v="1"/>
    <n v="13815.789500000001"/>
    <x v="741"/>
    <x v="0"/>
    <m/>
  </r>
  <r>
    <d v="2023-08-16T01:37:22"/>
    <x v="9"/>
    <n v="1"/>
    <s v="ALFONSO OZUNA JORGE"/>
    <x v="3"/>
    <x v="1"/>
    <n v="208"/>
    <n v="20.8"/>
    <n v="244.05228758169901"/>
    <m/>
    <n v="117026.14380000001"/>
    <x v="0"/>
    <n v="16985.7143"/>
    <x v="742"/>
    <x v="0"/>
    <m/>
  </r>
  <r>
    <d v="2023-08-16T01:37:22"/>
    <x v="9"/>
    <n v="2"/>
    <s v="GRAJALES JORGE HERNAN"/>
    <x v="11"/>
    <x v="0"/>
    <n v="69"/>
    <n v="27.6"/>
    <n v="61.013071895424801"/>
    <m/>
    <n v="29256.535899999999"/>
    <x v="1"/>
    <n v="16985.7143"/>
    <x v="742"/>
    <x v="0"/>
    <m/>
  </r>
  <r>
    <d v="2023-08-16T01:37:22"/>
    <x v="9"/>
    <n v="3"/>
    <s v="CIRO PAMPLONA LUIS ADOLFO"/>
    <x v="1"/>
    <x v="0"/>
    <n v="288"/>
    <n v="26.181818181818201"/>
    <n v="268.45751633986902"/>
    <m/>
    <n v="128728.7582"/>
    <x v="0"/>
    <n v="16985.7143"/>
    <x v="742"/>
    <x v="0"/>
    <m/>
  </r>
  <r>
    <d v="2023-08-16T01:37:23"/>
    <x v="9"/>
    <n v="4"/>
    <s v="GONZALEZ PEREZ RAFAEL JOSE"/>
    <x v="0"/>
    <x v="0"/>
    <n v="268"/>
    <n v="29.7777777777778"/>
    <n v="219.64705882352899"/>
    <m/>
    <n v="105323.5294"/>
    <x v="0"/>
    <n v="16985.7143"/>
    <x v="742"/>
    <x v="0"/>
    <m/>
  </r>
  <r>
    <d v="2023-08-16T01:37:23"/>
    <x v="9"/>
    <n v="5"/>
    <s v="GRISALES VILLA JUAN DAVID"/>
    <x v="0"/>
    <x v="0"/>
    <n v="239"/>
    <n v="26.5555555555556"/>
    <n v="219.64705882352899"/>
    <s v="1 Descuento (Propietario) "/>
    <n v="105323.5294"/>
    <x v="1"/>
    <n v="16985.7143"/>
    <x v="742"/>
    <x v="0"/>
    <m/>
  </r>
  <r>
    <d v="2023-08-16T01:37:23"/>
    <x v="9"/>
    <n v="6"/>
    <s v="CASTAEDA CARLOS ALFREDO"/>
    <x v="3"/>
    <x v="0"/>
    <n v="243"/>
    <n v="24.3"/>
    <n v="244.05228758169901"/>
    <s v="2 Descuentos (Conducts) "/>
    <n v="117026.14380000001"/>
    <x v="0"/>
    <n v="16985.7143"/>
    <x v="742"/>
    <x v="0"/>
    <m/>
  </r>
  <r>
    <d v="2023-08-16T01:37:23"/>
    <x v="9"/>
    <n v="8"/>
    <s v="TABORDA ROJAS DIEGO ALEJANDRO"/>
    <x v="6"/>
    <x v="0"/>
    <n v="185"/>
    <n v="24.6666666666667"/>
    <n v="183.03921568627501"/>
    <m/>
    <n v="87769.607799999998"/>
    <x v="1"/>
    <n v="16985.7143"/>
    <x v="742"/>
    <x v="0"/>
    <m/>
  </r>
  <r>
    <d v="2023-08-16T01:37:24"/>
    <x v="9"/>
    <n v="9"/>
    <s v="LOPEZ CASTRILLON ANDRES FELIPE"/>
    <x v="0"/>
    <x v="0"/>
    <n v="227"/>
    <n v="25.2222222222222"/>
    <n v="219.64705882352899"/>
    <m/>
    <n v="105323.5294"/>
    <x v="0"/>
    <n v="16985.7143"/>
    <x v="742"/>
    <x v="0"/>
    <m/>
  </r>
  <r>
    <d v="2023-08-16T01:37:24"/>
    <x v="9"/>
    <n v="10"/>
    <s v="PATIO MARIVEL"/>
    <x v="6"/>
    <x v="0"/>
    <n v="201"/>
    <n v="25.125"/>
    <n v="195.24183006535901"/>
    <m/>
    <n v="93620.914999999994"/>
    <x v="0"/>
    <n v="16985.7143"/>
    <x v="742"/>
    <x v="0"/>
    <m/>
  </r>
  <r>
    <d v="2023-08-16T01:37:24"/>
    <x v="1"/>
    <n v="11"/>
    <s v="ECHAVARRIA JOSE"/>
    <x v="1"/>
    <x v="0"/>
    <n v="269"/>
    <n v="24.454545454545499"/>
    <n v="268.45751633986902"/>
    <s v="2 Descuentos (Secretaria de movilidad) "/>
    <n v="128728.7582"/>
    <x v="0"/>
    <n v="16985.7143"/>
    <x v="742"/>
    <x v="0"/>
    <m/>
  </r>
  <r>
    <d v="2023-08-16T01:37:25"/>
    <x v="1"/>
    <n v="12"/>
    <s v="DURANGO JOHAN"/>
    <x v="3"/>
    <x v="3"/>
    <n v="235"/>
    <n v="23.5"/>
    <n v="244.05228758169901"/>
    <s v="2 Descuentos (Secretaria de movilidad) "/>
    <n v="117026.14380000001"/>
    <x v="0"/>
    <n v="16985.7143"/>
    <x v="742"/>
    <x v="0"/>
    <m/>
  </r>
  <r>
    <d v="2023-08-16T01:37:25"/>
    <x v="1"/>
    <n v="13"/>
    <s v="TEJADA PEREZ JHON ALEXIS"/>
    <x v="3"/>
    <x v="3"/>
    <n v="202"/>
    <n v="20.2"/>
    <n v="244.05228758169901"/>
    <s v="2 Descuentos (Secretaria de movilidad) "/>
    <n v="117026.14380000001"/>
    <x v="0"/>
    <n v="16985.7143"/>
    <x v="742"/>
    <x v="0"/>
    <m/>
  </r>
  <r>
    <d v="2023-08-16T01:37:25"/>
    <x v="1"/>
    <n v="14"/>
    <s v="JIMENEZ JIMENEZ OMAR DAVID"/>
    <x v="8"/>
    <x v="0"/>
    <n v="155"/>
    <n v="31"/>
    <n v="122.02614379085"/>
    <s v="3 Descuentos (Transbordo)"/>
    <n v="58513.071900000003"/>
    <x v="1"/>
    <n v="16985.7143"/>
    <x v="742"/>
    <x v="0"/>
    <m/>
  </r>
  <r>
    <d v="2023-08-16T01:37:25"/>
    <x v="1"/>
    <n v="15"/>
    <s v="LOPERA AGUDELO LUIS FRANCISCO"/>
    <x v="0"/>
    <x v="0"/>
    <n v="221"/>
    <n v="24.5555555555556"/>
    <n v="219.64705882352899"/>
    <s v="1 Descuento (Jefe de ruta) "/>
    <n v="105323.5294"/>
    <x v="1"/>
    <n v="16985.7143"/>
    <x v="742"/>
    <x v="0"/>
    <m/>
  </r>
  <r>
    <d v="2023-08-16T01:37:26"/>
    <x v="1"/>
    <n v="17"/>
    <s v="FRANCO BRAVO JHOAN FERNANDO"/>
    <x v="1"/>
    <x v="0"/>
    <n v="246"/>
    <n v="22.363636363636399"/>
    <n v="268.45751633986902"/>
    <s v="4 Descuentos (Secretaria de movilidad y transbordo) "/>
    <n v="128728.7582"/>
    <x v="0"/>
    <n v="16985.7143"/>
    <x v="742"/>
    <x v="0"/>
    <m/>
  </r>
  <r>
    <d v="2023-08-16T01:37:26"/>
    <x v="1"/>
    <n v="18"/>
    <s v="GUTIERREZ LONDOO MELKIN HERNEY"/>
    <x v="3"/>
    <x v="3"/>
    <n v="228"/>
    <n v="22.8"/>
    <n v="244.05228758169901"/>
    <s v="2 Descuentos (Secretaria de movilidad) "/>
    <n v="117026.14380000001"/>
    <x v="0"/>
    <n v="16985.7143"/>
    <x v="742"/>
    <x v="0"/>
    <m/>
  </r>
  <r>
    <d v="2023-08-16T01:37:26"/>
    <x v="1"/>
    <n v="20"/>
    <s v="VERENZUELA MARTINEZ ALEXANDER"/>
    <x v="3"/>
    <x v="0"/>
    <n v="323"/>
    <n v="32.299999999999997"/>
    <n v="244.05228758169901"/>
    <s v="2 Descuentos (Secretaria de movilidad) "/>
    <n v="117026.14380000001"/>
    <x v="0"/>
    <n v="16985.7143"/>
    <x v="742"/>
    <x v="0"/>
    <m/>
  </r>
  <r>
    <d v="2023-08-16T01:37:27"/>
    <x v="1"/>
    <n v="21"/>
    <s v="LOPEZ ESTIVEN"/>
    <x v="3"/>
    <x v="0"/>
    <n v="254"/>
    <n v="25.4"/>
    <n v="244.05228758169901"/>
    <m/>
    <n v="117026.14380000001"/>
    <x v="0"/>
    <n v="16985.7143"/>
    <x v="742"/>
    <x v="0"/>
    <m/>
  </r>
  <r>
    <d v="2023-08-16T01:37:27"/>
    <x v="1"/>
    <n v="24"/>
    <s v="GARCIA DAVID WILSON ALBERTO"/>
    <x v="0"/>
    <x v="0"/>
    <n v="202"/>
    <n v="22.4444444444444"/>
    <n v="219.64705882352899"/>
    <s v="2 Descuentos (Secretaria de movilidad) "/>
    <n v="105323.5294"/>
    <x v="0"/>
    <n v="16985.7143"/>
    <x v="742"/>
    <x v="0"/>
    <m/>
  </r>
  <r>
    <d v="2023-08-16T01:37:27"/>
    <x v="1"/>
    <n v="25"/>
    <s v="JIMENEZ HURTADO CARLOS ESTIVEN"/>
    <x v="0"/>
    <x v="0"/>
    <n v="261"/>
    <n v="29"/>
    <n v="219.64705882352899"/>
    <m/>
    <n v="105323.5294"/>
    <x v="1"/>
    <n v="16985.7143"/>
    <x v="742"/>
    <x v="0"/>
    <m/>
  </r>
  <r>
    <d v="2023-08-16T01:37:27"/>
    <x v="1"/>
    <n v="26"/>
    <s v="CIRO MARIN RODRIGO ALBERTO"/>
    <x v="3"/>
    <x v="0"/>
    <n v="232"/>
    <n v="23.2"/>
    <n v="244.05228758169901"/>
    <s v="2 Descuentos (Secretaria de movilidad) "/>
    <n v="117026.14380000001"/>
    <x v="0"/>
    <n v="16985.7143"/>
    <x v="742"/>
    <x v="0"/>
    <m/>
  </r>
  <r>
    <d v="2023-08-16T01:37:28"/>
    <x v="1"/>
    <n v="27"/>
    <s v="DURANGO DAVID JOSE"/>
    <x v="0"/>
    <x v="0"/>
    <n v="205"/>
    <n v="22.7777777777778"/>
    <n v="219.64705882352899"/>
    <s v="2 Descuentos (Secretaria de movilidad) "/>
    <n v="105323.5294"/>
    <x v="0"/>
    <n v="16985.7143"/>
    <x v="742"/>
    <x v="0"/>
    <m/>
  </r>
  <r>
    <d v="2023-08-16T01:37:28"/>
    <x v="1"/>
    <n v="28"/>
    <s v="RAMIREZ RENGIFO JORGE ANDRES"/>
    <x v="0"/>
    <x v="0"/>
    <n v="223"/>
    <n v="24.7777777777778"/>
    <n v="219.64705882352899"/>
    <s v="1 Descuento (Propietario) "/>
    <n v="105323.5294"/>
    <x v="0"/>
    <n v="16985.7143"/>
    <x v="742"/>
    <x v="0"/>
    <m/>
  </r>
  <r>
    <d v="2023-08-16T01:37:28"/>
    <x v="1"/>
    <n v="29"/>
    <s v="ESCOBAR IVAN DARIO"/>
    <x v="0"/>
    <x v="0"/>
    <n v="234"/>
    <n v="26"/>
    <n v="219.64705882352899"/>
    <s v="2 Descuentos (Secretaria de movilidad) "/>
    <n v="105323.5294"/>
    <x v="0"/>
    <n v="16985.7143"/>
    <x v="742"/>
    <x v="0"/>
    <m/>
  </r>
  <r>
    <d v="2023-08-16T01:37:29"/>
    <x v="1"/>
    <n v="30"/>
    <s v="LOPEZ ISRAEL"/>
    <x v="0"/>
    <x v="0"/>
    <n v="160"/>
    <n v="17.7777777777778"/>
    <n v="219.64705882352899"/>
    <s v="2 Descuentos (Secretaria de movilidad) "/>
    <n v="105323.5294"/>
    <x v="0"/>
    <n v="16985.7143"/>
    <x v="742"/>
    <x v="0"/>
    <m/>
  </r>
  <r>
    <d v="2023-08-16T01:37:29"/>
    <x v="9"/>
    <n v="31"/>
    <s v="HIGUITA ADRIAN ANTONIO"/>
    <x v="0"/>
    <x v="0"/>
    <n v="196"/>
    <n v="21.7777777777778"/>
    <n v="219.64705882352899"/>
    <m/>
    <n v="105323.5294"/>
    <x v="0"/>
    <n v="16985.7143"/>
    <x v="742"/>
    <x v="0"/>
    <m/>
  </r>
  <r>
    <d v="2023-08-16T01:37:29"/>
    <x v="9"/>
    <n v="33"/>
    <s v="LUJAN LOPERA FABIAN ALEXIS"/>
    <x v="6"/>
    <x v="0"/>
    <n v="208"/>
    <n v="26"/>
    <n v="195.24183006535901"/>
    <m/>
    <n v="93620.914999999994"/>
    <x v="0"/>
    <n v="16985.7143"/>
    <x v="742"/>
    <x v="0"/>
    <m/>
  </r>
  <r>
    <d v="2023-08-16T01:37:29"/>
    <x v="9"/>
    <n v="34"/>
    <s v="MONTOYA OSPINA GILBERTO ANTONIO"/>
    <x v="6"/>
    <x v="0"/>
    <n v="177"/>
    <n v="22.125"/>
    <n v="195.24183006535901"/>
    <m/>
    <n v="93620.914999999994"/>
    <x v="0"/>
    <n v="16985.7143"/>
    <x v="742"/>
    <x v="0"/>
    <m/>
  </r>
  <r>
    <d v="2023-08-16T01:37:30"/>
    <x v="9"/>
    <n v="36"/>
    <s v="MARTINEZ CHAVERRA LUIS NORBERTO"/>
    <x v="3"/>
    <x v="0"/>
    <n v="239"/>
    <n v="23.9"/>
    <n v="244.05228758169901"/>
    <m/>
    <n v="117026.14380000001"/>
    <x v="0"/>
    <n v="16985.7143"/>
    <x v="742"/>
    <x v="0"/>
    <m/>
  </r>
  <r>
    <d v="2023-08-16T01:37:30"/>
    <x v="9"/>
    <n v="37"/>
    <s v="MORA JORGE"/>
    <x v="4"/>
    <x v="0"/>
    <n v="174"/>
    <n v="24.8571428571429"/>
    <n v="170.83660130718999"/>
    <m/>
    <n v="81918.300700000007"/>
    <x v="1"/>
    <n v="16985.7143"/>
    <x v="742"/>
    <x v="0"/>
    <m/>
  </r>
  <r>
    <d v="2023-08-16T01:37:30"/>
    <x v="9"/>
    <n v="38"/>
    <s v="BELTRAN JUAN SIMON"/>
    <x v="3"/>
    <x v="0"/>
    <n v="254"/>
    <n v="25.4"/>
    <n v="244.05228758169901"/>
    <m/>
    <n v="117026.14380000001"/>
    <x v="0"/>
    <n v="16985.7143"/>
    <x v="742"/>
    <x v="0"/>
    <m/>
  </r>
  <r>
    <d v="2023-08-16T01:37:31"/>
    <x v="9"/>
    <n v="39"/>
    <s v="TABORDA LEIDY"/>
    <x v="0"/>
    <x v="0"/>
    <n v="189"/>
    <n v="21"/>
    <n v="219.64705882352899"/>
    <s v="4 Descuentos (Conducts y propietario) "/>
    <n v="105323.5294"/>
    <x v="0"/>
    <n v="16985.7143"/>
    <x v="742"/>
    <x v="0"/>
    <m/>
  </r>
  <r>
    <d v="2023-08-16T01:37:32"/>
    <x v="9"/>
    <n v="40"/>
    <s v="OCAMPO OCAMPO ANTONIO JOSE"/>
    <x v="3"/>
    <x v="0"/>
    <n v="234"/>
    <n v="23.4"/>
    <n v="244.05228758169901"/>
    <s v="1 Descuento (Jefe de ruta) "/>
    <n v="117026.14380000001"/>
    <x v="0"/>
    <n v="16985.7143"/>
    <x v="742"/>
    <x v="0"/>
    <m/>
  </r>
  <r>
    <d v="2023-08-16T01:37:32"/>
    <x v="9"/>
    <n v="41"/>
    <s v="LONDOO LOPERA DUVAN ANDRES"/>
    <x v="0"/>
    <x v="0"/>
    <n v="219"/>
    <n v="24.3333333333333"/>
    <n v="219.64705882352899"/>
    <m/>
    <n v="105323.5294"/>
    <x v="1"/>
    <n v="16985.7143"/>
    <x v="742"/>
    <x v="0"/>
    <m/>
  </r>
  <r>
    <d v="2023-08-17T02:27:51"/>
    <x v="1"/>
    <n v="1"/>
    <s v="ALFONSO OZUNA JORGE"/>
    <x v="3"/>
    <x v="0"/>
    <n v="229"/>
    <n v="22.9"/>
    <n v="239.565891472868"/>
    <m/>
    <n v="114782.9457"/>
    <x v="0"/>
    <n v="15591.891900000001"/>
    <x v="743"/>
    <x v="0"/>
    <m/>
  </r>
  <r>
    <d v="2023-08-17T02:27:51"/>
    <x v="1"/>
    <n v="3"/>
    <s v="CIRO PAMPLONA LUIS ADOLFO"/>
    <x v="1"/>
    <x v="0"/>
    <n v="292"/>
    <n v="26.545454545454501"/>
    <n v="263.52248062015502"/>
    <m/>
    <n v="126261.2403"/>
    <x v="0"/>
    <n v="15591.891900000001"/>
    <x v="743"/>
    <x v="0"/>
    <m/>
  </r>
  <r>
    <d v="2023-08-17T02:27:52"/>
    <x v="1"/>
    <n v="4"/>
    <s v="GONZALEZ PEREZ RAFAEL JOSE"/>
    <x v="0"/>
    <x v="0"/>
    <n v="231"/>
    <n v="25.6666666666667"/>
    <n v="215.60930232558101"/>
    <s v="1 Descuemto (Conduct) "/>
    <n v="103304.65119999999"/>
    <x v="0"/>
    <n v="15591.891900000001"/>
    <x v="743"/>
    <x v="0"/>
    <m/>
  </r>
  <r>
    <d v="2023-08-17T02:27:52"/>
    <x v="1"/>
    <n v="5"/>
    <s v="BERRIO POSADA ANGELA"/>
    <x v="3"/>
    <x v="0"/>
    <n v="291"/>
    <n v="29.1"/>
    <n v="239.565891472868"/>
    <m/>
    <n v="114782.9457"/>
    <x v="1"/>
    <n v="15591.891900000001"/>
    <x v="743"/>
    <x v="0"/>
    <m/>
  </r>
  <r>
    <d v="2023-08-17T02:27:52"/>
    <x v="1"/>
    <n v="6"/>
    <s v="JIMENEZ HURTADO CARLOS ESTIVEN"/>
    <x v="2"/>
    <x v="0"/>
    <n v="134"/>
    <n v="20.615384615384599"/>
    <n v="155.71782945736399"/>
    <s v="2 Descuentos (Propietario) "/>
    <n v="74608.914699999994"/>
    <x v="0"/>
    <n v="15591.891900000001"/>
    <x v="743"/>
    <x v="0"/>
    <m/>
  </r>
  <r>
    <d v="2023-08-17T02:27:52"/>
    <x v="1"/>
    <n v="8"/>
    <s v="TABORDA ROJAS DIEGO ALEJANDRO"/>
    <x v="4"/>
    <x v="0"/>
    <n v="172"/>
    <n v="24.571428571428601"/>
    <n v="167.696124031008"/>
    <s v="1 Descuento (Jefe de ruta) "/>
    <n v="80348.062000000005"/>
    <x v="1"/>
    <n v="15591.891900000001"/>
    <x v="743"/>
    <x v="0"/>
    <m/>
  </r>
  <r>
    <d v="2023-08-17T02:27:53"/>
    <x v="1"/>
    <n v="9"/>
    <s v="LOPEZ CASTRILLON ANDRES FELIPE"/>
    <x v="6"/>
    <x v="0"/>
    <n v="205"/>
    <n v="25.625"/>
    <n v="191.65271317829499"/>
    <m/>
    <n v="91826.356599999999"/>
    <x v="0"/>
    <n v="15591.891900000001"/>
    <x v="743"/>
    <x v="0"/>
    <m/>
  </r>
  <r>
    <d v="2023-08-17T02:27:53"/>
    <x v="1"/>
    <n v="10"/>
    <s v="PIEDRAHITA MADRID SANTIAGO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3"/>
    <x v="9"/>
    <n v="11"/>
    <s v="ECHAVARRIA JOSE"/>
    <x v="0"/>
    <x v="0"/>
    <n v="213"/>
    <n v="23.6666666666667"/>
    <n v="215.60930232558101"/>
    <m/>
    <n v="103304.65119999999"/>
    <x v="0"/>
    <n v="15591.891900000001"/>
    <x v="743"/>
    <x v="0"/>
    <m/>
  </r>
  <r>
    <d v="2023-08-17T02:27:54"/>
    <x v="9"/>
    <n v="12"/>
    <s v="LOPERA ALVAREZ ESTIVEN"/>
    <x v="0"/>
    <x v="0"/>
    <n v="216"/>
    <n v="24"/>
    <n v="215.60930232558101"/>
    <m/>
    <n v="103304.65119999999"/>
    <x v="0"/>
    <n v="15591.891900000001"/>
    <x v="743"/>
    <x v="0"/>
    <m/>
  </r>
  <r>
    <d v="2023-08-17T02:27:54"/>
    <x v="9"/>
    <n v="13"/>
    <s v="TEJADA PEREZ JHON ALEXIS"/>
    <x v="6"/>
    <x v="0"/>
    <n v="174"/>
    <n v="21.75"/>
    <n v="191.65271317829499"/>
    <s v="1 Descuento (Propietario) "/>
    <n v="91826.356599999999"/>
    <x v="0"/>
    <n v="15591.891900000001"/>
    <x v="743"/>
    <x v="0"/>
    <m/>
  </r>
  <r>
    <d v="2023-08-17T02:27:54"/>
    <x v="9"/>
    <n v="14"/>
    <s v="JIMENEZ JIMENEZ OMAR DAVID"/>
    <x v="0"/>
    <x v="0"/>
    <n v="225"/>
    <n v="25"/>
    <n v="215.60930232558101"/>
    <s v="HECTOR SALAZAR Realiz 1 viaje donde moviliz 20 Usuarios "/>
    <n v="103304.65119999999"/>
    <x v="1"/>
    <n v="15591.891900000001"/>
    <x v="743"/>
    <x v="0"/>
    <m/>
  </r>
  <r>
    <d v="2023-08-17T02:27:54"/>
    <x v="9"/>
    <n v="15"/>
    <s v="LOPERA AGUDELO LUIS FRANCISCO"/>
    <x v="4"/>
    <x v="0"/>
    <n v="205"/>
    <n v="29.285714285714299"/>
    <n v="167.696124031008"/>
    <m/>
    <n v="80348.062000000005"/>
    <x v="1"/>
    <n v="15591.891900000001"/>
    <x v="743"/>
    <x v="0"/>
    <m/>
  </r>
  <r>
    <d v="2023-08-17T02:27:55"/>
    <x v="9"/>
    <n v="16"/>
    <s v="HURTADO MADRID JUAN ESTEBAN"/>
    <x v="0"/>
    <x v="0"/>
    <n v="222"/>
    <n v="24.6666666666667"/>
    <n v="215.60930232558101"/>
    <m/>
    <n v="103304.65119999999"/>
    <x v="0"/>
    <n v="15591.891900000001"/>
    <x v="743"/>
    <x v="0"/>
    <m/>
  </r>
  <r>
    <d v="2023-08-17T02:27:55"/>
    <x v="9"/>
    <n v="17"/>
    <s v="FRANCO BRAVO JHOAN FERNANDO"/>
    <x v="0"/>
    <x v="1"/>
    <n v="216"/>
    <n v="24"/>
    <n v="215.60930232558101"/>
    <m/>
    <n v="103304.65119999999"/>
    <x v="0"/>
    <n v="15591.891900000001"/>
    <x v="743"/>
    <x v="0"/>
    <m/>
  </r>
  <r>
    <d v="2023-08-17T02:27:55"/>
    <x v="9"/>
    <n v="18"/>
    <s v="RENDON VIANA HUMBERTO DE JESUS"/>
    <x v="3"/>
    <x v="0"/>
    <n v="213"/>
    <n v="21.3"/>
    <n v="239.565891472868"/>
    <m/>
    <n v="114782.9457"/>
    <x v="0"/>
    <n v="15591.891900000001"/>
    <x v="743"/>
    <x v="0"/>
    <m/>
  </r>
  <r>
    <d v="2023-08-17T02:27:56"/>
    <x v="9"/>
    <n v="20"/>
    <s v="VERENZUELA MARTINEZ ALEXANDER"/>
    <x v="3"/>
    <x v="0"/>
    <n v="265"/>
    <n v="26.5"/>
    <n v="239.565891472868"/>
    <m/>
    <n v="114782.9457"/>
    <x v="0"/>
    <n v="15591.891900000001"/>
    <x v="743"/>
    <x v="0"/>
    <m/>
  </r>
  <r>
    <d v="2023-08-17T02:27:56"/>
    <x v="9"/>
    <n v="21"/>
    <s v="MONSALVE OCAMPO EDISON GUSTAVO"/>
    <x v="0"/>
    <x v="0"/>
    <n v="187"/>
    <n v="20.7777777777778"/>
    <n v="215.60930232558101"/>
    <s v="1 Descuento (Conduct) "/>
    <n v="103304.65119999999"/>
    <x v="0"/>
    <n v="15591.891900000001"/>
    <x v="743"/>
    <x v="0"/>
    <m/>
  </r>
  <r>
    <d v="2023-08-17T02:27:56"/>
    <x v="9"/>
    <n v="22"/>
    <s v="QUIRAMA CASTAEDA JHON JADER"/>
    <x v="0"/>
    <x v="0"/>
    <n v="262"/>
    <n v="29.1111111111111"/>
    <n v="215.60930232558101"/>
    <m/>
    <n v="103304.65119999999"/>
    <x v="1"/>
    <n v="15591.891900000001"/>
    <x v="743"/>
    <x v="0"/>
    <m/>
  </r>
  <r>
    <d v="2023-08-17T02:27:56"/>
    <x v="9"/>
    <n v="23"/>
    <s v="HINCAPIE GALLEGO YEISON ANDRES"/>
    <x v="10"/>
    <x v="0"/>
    <n v="116"/>
    <n v="29"/>
    <n v="95.826356589147295"/>
    <m/>
    <n v="45913.1783"/>
    <x v="2"/>
    <n v="15591.891900000001"/>
    <x v="743"/>
    <x v="0"/>
    <m/>
  </r>
  <r>
    <d v="2023-08-17T02:27:57"/>
    <x v="9"/>
    <n v="24"/>
    <s v="GRAJALES JORGE HERNAN"/>
    <x v="4"/>
    <x v="0"/>
    <n v="199"/>
    <n v="28.428571428571399"/>
    <n v="167.696124031008"/>
    <m/>
    <n v="80348.062000000005"/>
    <x v="0"/>
    <n v="15591.891900000001"/>
    <x v="743"/>
    <x v="0"/>
    <m/>
  </r>
  <r>
    <d v="2023-08-17T02:27:57"/>
    <x v="9"/>
    <n v="26"/>
    <s v="CIRO MARIN RODRIGO ALBERTO"/>
    <x v="6"/>
    <x v="0"/>
    <n v="175"/>
    <n v="21.875"/>
    <n v="191.65271317829499"/>
    <s v="2 Descuentos (Jefe de ruta y conduct) "/>
    <n v="91826.356599999999"/>
    <x v="0"/>
    <n v="15591.891900000001"/>
    <x v="743"/>
    <x v="0"/>
    <m/>
  </r>
  <r>
    <d v="2023-08-17T02:27:57"/>
    <x v="9"/>
    <n v="27"/>
    <s v="DURANGO DAVID JOSE"/>
    <x v="0"/>
    <x v="0"/>
    <n v="212"/>
    <n v="23.5555555555556"/>
    <n v="215.60930232558101"/>
    <s v="1 Descuento (Propietario) "/>
    <n v="103304.65119999999"/>
    <x v="0"/>
    <n v="15591.891900000001"/>
    <x v="743"/>
    <x v="0"/>
    <m/>
  </r>
  <r>
    <d v="2023-08-17T02:27:58"/>
    <x v="9"/>
    <n v="28"/>
    <s v="RAMIREZ RENGIFO JORGE ANDRES"/>
    <x v="0"/>
    <x v="0"/>
    <n v="174"/>
    <n v="19.3333333333333"/>
    <n v="215.60930232558101"/>
    <s v="1 Descuento (Conduct) "/>
    <n v="103304.65119999999"/>
    <x v="0"/>
    <n v="15591.891900000001"/>
    <x v="743"/>
    <x v="0"/>
    <m/>
  </r>
  <r>
    <d v="2023-08-17T02:27:58"/>
    <x v="9"/>
    <n v="29"/>
    <s v="ESCOBAR IVAN DARIO"/>
    <x v="4"/>
    <x v="0"/>
    <n v="160"/>
    <n v="22.8571428571429"/>
    <n v="167.696124031008"/>
    <m/>
    <n v="80348.062000000005"/>
    <x v="0"/>
    <n v="15591.891900000001"/>
    <x v="743"/>
    <x v="0"/>
    <m/>
  </r>
  <r>
    <d v="2023-08-17T02:27:58"/>
    <x v="9"/>
    <n v="30"/>
    <s v="LOPEZ ISRAEL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8"/>
    <x v="1"/>
    <n v="31"/>
    <s v="HIGUITA ADRIAN ANTONIO"/>
    <x v="2"/>
    <x v="0"/>
    <n v="136"/>
    <n v="22.6666666666667"/>
    <n v="143.73953488372101"/>
    <m/>
    <n v="68869.767399999997"/>
    <x v="0"/>
    <n v="15591.891900000001"/>
    <x v="743"/>
    <x v="0"/>
    <m/>
  </r>
  <r>
    <d v="2023-08-17T02:27:59"/>
    <x v="1"/>
    <n v="32"/>
    <s v="GRISALES VILLA JUAN DAVID"/>
    <x v="13"/>
    <x v="0"/>
    <n v="306"/>
    <n v="21.8571428571429"/>
    <n v="335.39224806201503"/>
    <m/>
    <n v="160696.12400000001"/>
    <x v="0"/>
    <n v="15591.891900000001"/>
    <x v="743"/>
    <x v="0"/>
    <m/>
  </r>
  <r>
    <d v="2023-08-17T02:27:59"/>
    <x v="1"/>
    <n v="33"/>
    <s v="LUJAN LOPERA FABIAN ALEXIS"/>
    <x v="6"/>
    <x v="0"/>
    <n v="176"/>
    <n v="22"/>
    <n v="191.65271317829499"/>
    <m/>
    <n v="91826.356599999999"/>
    <x v="0"/>
    <n v="15591.891900000001"/>
    <x v="743"/>
    <x v="0"/>
    <m/>
  </r>
  <r>
    <d v="2023-08-17T02:27:59"/>
    <x v="1"/>
    <n v="34"/>
    <s v="MADRID HERNANDEZ JHONATAN SMITH"/>
    <x v="1"/>
    <x v="0"/>
    <n v="209"/>
    <n v="19"/>
    <n v="263.52248062015502"/>
    <m/>
    <n v="126261.2403"/>
    <x v="0"/>
    <n v="15591.891900000001"/>
    <x v="743"/>
    <x v="0"/>
    <m/>
  </r>
  <r>
    <d v="2023-08-17T02:27:59"/>
    <x v="1"/>
    <n v="35"/>
    <s v="LONDOO LOPERA DUVAN ANDRES"/>
    <x v="6"/>
    <x v="0"/>
    <n v="208"/>
    <n v="26"/>
    <n v="191.65271317829499"/>
    <m/>
    <n v="91826.356599999999"/>
    <x v="1"/>
    <n v="15591.891900000001"/>
    <x v="743"/>
    <x v="0"/>
    <m/>
  </r>
  <r>
    <d v="2023-08-17T02:28:00"/>
    <x v="1"/>
    <n v="36"/>
    <s v="MARTINEZ CHAVERRA LUIS NORBERTO"/>
    <x v="0"/>
    <x v="0"/>
    <n v="204"/>
    <n v="22.6666666666667"/>
    <n v="215.60930232558101"/>
    <m/>
    <n v="103304.65119999999"/>
    <x v="0"/>
    <n v="15591.891900000001"/>
    <x v="743"/>
    <x v="0"/>
    <m/>
  </r>
  <r>
    <d v="2023-08-17T02:28:00"/>
    <x v="1"/>
    <n v="37"/>
    <s v="MORA JORGE"/>
    <x v="9"/>
    <x v="0"/>
    <n v="267"/>
    <n v="22.25"/>
    <n v="287.47906976744201"/>
    <m/>
    <n v="137739.5349"/>
    <x v="1"/>
    <n v="15591.891900000001"/>
    <x v="743"/>
    <x v="0"/>
    <m/>
  </r>
  <r>
    <d v="2023-08-17T02:28:00"/>
    <x v="1"/>
    <n v="38"/>
    <s v="BELTRAN JUAN SIMON"/>
    <x v="0"/>
    <x v="0"/>
    <n v="225"/>
    <n v="25"/>
    <n v="215.60930232558101"/>
    <m/>
    <n v="103304.65119999999"/>
    <x v="0"/>
    <n v="15591.891900000001"/>
    <x v="743"/>
    <x v="0"/>
    <m/>
  </r>
  <r>
    <d v="2023-08-17T02:28:01"/>
    <x v="1"/>
    <n v="39"/>
    <s v="TABORDA LEIDY"/>
    <x v="8"/>
    <x v="0"/>
    <n v="103"/>
    <n v="20.6"/>
    <n v="119.782945736434"/>
    <m/>
    <n v="57391.472900000001"/>
    <x v="0"/>
    <n v="15591.891900000001"/>
    <x v="743"/>
    <x v="0"/>
    <m/>
  </r>
  <r>
    <d v="2023-08-17T02:28:01"/>
    <x v="1"/>
    <n v="40"/>
    <s v="OCAMPO OCAMPO ANTONIO JOSE"/>
    <x v="3"/>
    <x v="0"/>
    <n v="281"/>
    <n v="28.1"/>
    <n v="239.565891472868"/>
    <m/>
    <n v="114782.9457"/>
    <x v="0"/>
    <n v="15591.891900000001"/>
    <x v="743"/>
    <x v="0"/>
    <m/>
  </r>
  <r>
    <d v="2023-08-17T02:28:02"/>
    <x v="1"/>
    <n v="41"/>
    <s v="GARCIA DAVID WILSON ALBERTO"/>
    <x v="0"/>
    <x v="0"/>
    <n v="211"/>
    <n v="23.4444444444444"/>
    <n v="215.60930232558101"/>
    <m/>
    <n v="103304.65119999999"/>
    <x v="1"/>
    <n v="15591.891900000001"/>
    <x v="743"/>
    <x v="0"/>
    <m/>
  </r>
  <r>
    <d v="2023-08-18T01:48:53"/>
    <x v="9"/>
    <n v="1"/>
    <s v="ALFONSO OZUNA JORGE"/>
    <x v="11"/>
    <x v="0"/>
    <n v="47"/>
    <n v="23.5"/>
    <n v="46.171945701357501"/>
    <m/>
    <n v="22085.972900000001"/>
    <x v="0"/>
    <n v="14783.783799999999"/>
    <x v="744"/>
    <x v="0"/>
    <m/>
  </r>
  <r>
    <d v="2023-08-18T01:48:54"/>
    <x v="9"/>
    <n v="2"/>
    <s v="GRAJALES JORGE HERNAN"/>
    <x v="1"/>
    <x v="0"/>
    <n v="233"/>
    <n v="21.181818181818201"/>
    <n v="253.94570135746599"/>
    <m/>
    <n v="121472.8507"/>
    <x v="1"/>
    <n v="14783.783799999999"/>
    <x v="744"/>
    <x v="0"/>
    <m/>
  </r>
  <r>
    <d v="2023-08-18T01:48:54"/>
    <x v="9"/>
    <n v="3"/>
    <s v="ESPINOZA CHAVARRIA GUILLERMO LEON"/>
    <x v="8"/>
    <x v="0"/>
    <n v="129"/>
    <n v="25.8"/>
    <n v="115.429864253394"/>
    <m/>
    <n v="55214.932099999998"/>
    <x v="0"/>
    <n v="14783.783799999999"/>
    <x v="744"/>
    <x v="0"/>
    <m/>
  </r>
  <r>
    <d v="2023-08-18T01:48:54"/>
    <x v="9"/>
    <n v="4"/>
    <s v="GONZALEZ PEREZ RAFAEL JOSE"/>
    <x v="3"/>
    <x v="0"/>
    <n v="220"/>
    <n v="22"/>
    <n v="230.85972850678701"/>
    <m/>
    <n v="110429.8643"/>
    <x v="0"/>
    <n v="14783.783799999999"/>
    <x v="744"/>
    <x v="0"/>
    <m/>
  </r>
  <r>
    <d v="2023-08-18T01:48:54"/>
    <x v="9"/>
    <n v="6"/>
    <s v="MADRID HERNANDEZ JHONATAN SMITH"/>
    <x v="3"/>
    <x v="0"/>
    <n v="219"/>
    <n v="21.9"/>
    <n v="230.85972850678701"/>
    <m/>
    <n v="110429.8643"/>
    <x v="0"/>
    <n v="14783.783799999999"/>
    <x v="744"/>
    <x v="0"/>
    <m/>
  </r>
  <r>
    <d v="2023-08-18T01:48:55"/>
    <x v="9"/>
    <n v="8"/>
    <s v="LOPERA ALVAREZ ESTIVEN"/>
    <x v="3"/>
    <x v="0"/>
    <n v="284"/>
    <n v="28.4"/>
    <n v="230.85972850678701"/>
    <s v="1 Descuento (Conduct)"/>
    <n v="110429.8643"/>
    <x v="1"/>
    <n v="14783.783799999999"/>
    <x v="744"/>
    <x v="0"/>
    <m/>
  </r>
  <r>
    <d v="2023-08-18T01:48:55"/>
    <x v="9"/>
    <n v="10"/>
    <s v="PATIO MARIVEL"/>
    <x v="3"/>
    <x v="0"/>
    <n v="234"/>
    <n v="23.4"/>
    <n v="230.85972850678701"/>
    <m/>
    <n v="110429.8643"/>
    <x v="0"/>
    <n v="14783.783799999999"/>
    <x v="744"/>
    <x v="0"/>
    <m/>
  </r>
  <r>
    <d v="2023-08-18T01:48:55"/>
    <x v="1"/>
    <n v="11"/>
    <s v="GUTIERREZ LONDOO MELKIN HERNEY"/>
    <x v="3"/>
    <x v="0"/>
    <n v="228"/>
    <n v="22.8"/>
    <n v="230.85972850678701"/>
    <m/>
    <n v="110429.8643"/>
    <x v="0"/>
    <n v="14783.783799999999"/>
    <x v="744"/>
    <x v="0"/>
    <m/>
  </r>
  <r>
    <d v="2023-08-18T01:48:55"/>
    <x v="1"/>
    <n v="12"/>
    <s v="BERNAL RONDON KEVIN OSWALDO"/>
    <x v="8"/>
    <x v="0"/>
    <n v="92"/>
    <n v="18.399999999999999"/>
    <n v="115.429864253394"/>
    <m/>
    <n v="55214.932099999998"/>
    <x v="0"/>
    <n v="14783.783799999999"/>
    <x v="744"/>
    <x v="0"/>
    <m/>
  </r>
  <r>
    <d v="2023-08-18T01:48:56"/>
    <x v="1"/>
    <n v="13"/>
    <s v="TEJADA PEREZ JHON ALEXIS"/>
    <x v="1"/>
    <x v="0"/>
    <n v="263"/>
    <n v="23.909090909090899"/>
    <n v="253.94570135746599"/>
    <m/>
    <n v="121472.8507"/>
    <x v="0"/>
    <n v="14783.783799999999"/>
    <x v="744"/>
    <x v="0"/>
    <m/>
  </r>
  <r>
    <d v="2023-08-18T01:48:56"/>
    <x v="1"/>
    <n v="14"/>
    <s v="JIMENEZ JIMENEZ OMAR DAVID"/>
    <x v="9"/>
    <x v="0"/>
    <n v="317"/>
    <n v="26.4166666666667"/>
    <n v="277.03167420814498"/>
    <s v="HECTOR SALAZAR Realiz 4 viajes donde moviliz 75 Usuarios "/>
    <n v="132515.8371"/>
    <x v="1"/>
    <n v="14783.783799999999"/>
    <x v="744"/>
    <x v="0"/>
    <m/>
  </r>
  <r>
    <d v="2023-08-18T01:48:56"/>
    <x v="1"/>
    <n v="15"/>
    <s v="LOPERA AGUDELO LUIS FRANCISCO"/>
    <x v="3"/>
    <x v="0"/>
    <n v="231"/>
    <n v="23.1"/>
    <n v="230.85972850678701"/>
    <m/>
    <n v="110429.8643"/>
    <x v="1"/>
    <n v="14783.783799999999"/>
    <x v="744"/>
    <x v="0"/>
    <m/>
  </r>
  <r>
    <d v="2023-08-18T01:48:56"/>
    <x v="1"/>
    <n v="16"/>
    <s v="HURTADO MADRID JUAN ESTEBAN"/>
    <x v="3"/>
    <x v="0"/>
    <n v="198"/>
    <n v="19.8"/>
    <n v="230.85972850678701"/>
    <m/>
    <n v="110429.8643"/>
    <x v="0"/>
    <n v="14783.783799999999"/>
    <x v="744"/>
    <x v="0"/>
    <m/>
  </r>
  <r>
    <d v="2023-08-18T01:48:56"/>
    <x v="1"/>
    <n v="17"/>
    <s v="FRANCO BRAVO JHOAN FERNANDO"/>
    <x v="1"/>
    <x v="0"/>
    <n v="250"/>
    <n v="22.727272727272702"/>
    <n v="253.94570135746599"/>
    <m/>
    <n v="121472.8507"/>
    <x v="0"/>
    <n v="14783.783799999999"/>
    <x v="744"/>
    <x v="0"/>
    <m/>
  </r>
  <r>
    <d v="2023-08-18T01:48:57"/>
    <x v="1"/>
    <n v="18"/>
    <s v="RENDON VIANA HUMBERTO DE JESUS"/>
    <x v="3"/>
    <x v="0"/>
    <n v="221"/>
    <n v="22.1"/>
    <n v="230.85972850678701"/>
    <m/>
    <n v="110429.8643"/>
    <x v="0"/>
    <n v="14783.783799999999"/>
    <x v="744"/>
    <x v="0"/>
    <m/>
  </r>
  <r>
    <d v="2023-08-18T01:48:57"/>
    <x v="1"/>
    <n v="19"/>
    <s v="BERMUDEZ HERNAN"/>
    <x v="0"/>
    <x v="0"/>
    <n v="190"/>
    <n v="21.1111111111111"/>
    <n v="207.77375565610899"/>
    <m/>
    <n v="99386.877800000002"/>
    <x v="0"/>
    <n v="14783.783799999999"/>
    <x v="744"/>
    <x v="0"/>
    <m/>
  </r>
  <r>
    <d v="2023-08-18T01:48:57"/>
    <x v="1"/>
    <n v="20"/>
    <s v="VERENZUELA MARTINEZ ALEXANDER"/>
    <x v="0"/>
    <x v="0"/>
    <n v="235"/>
    <n v="26.1111111111111"/>
    <n v="207.77375565610899"/>
    <m/>
    <n v="99386.877800000002"/>
    <x v="0"/>
    <n v="14783.783799999999"/>
    <x v="744"/>
    <x v="0"/>
    <m/>
  </r>
  <r>
    <d v="2023-08-18T01:48:57"/>
    <x v="1"/>
    <n v="21"/>
    <s v="MONSALVE OCAMPO EDISON GUSTAVO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8"/>
    <x v="1"/>
    <n v="22"/>
    <s v="QUIRAMA CASTAEDA JHON JADER"/>
    <x v="3"/>
    <x v="0"/>
    <n v="232"/>
    <n v="23.2"/>
    <n v="230.85972850678701"/>
    <m/>
    <n v="110429.8643"/>
    <x v="1"/>
    <n v="14783.783799999999"/>
    <x v="744"/>
    <x v="0"/>
    <m/>
  </r>
  <r>
    <d v="2023-08-18T01:48:58"/>
    <x v="1"/>
    <n v="23"/>
    <s v="HINCAPIE GALLEGO YEISON ANDRES"/>
    <x v="0"/>
    <x v="0"/>
    <n v="218"/>
    <n v="24.2222222222222"/>
    <n v="207.77375565610899"/>
    <m/>
    <n v="99386.877800000002"/>
    <x v="2"/>
    <n v="14783.783799999999"/>
    <x v="744"/>
    <x v="0"/>
    <m/>
  </r>
  <r>
    <d v="2023-08-18T01:48:58"/>
    <x v="1"/>
    <n v="24"/>
    <s v="GARCES ANDRES FELIPE"/>
    <x v="3"/>
    <x v="0"/>
    <n v="215"/>
    <n v="22.6315789473684"/>
    <n v="219.31674208144801"/>
    <m/>
    <n v="104908.371"/>
    <x v="0"/>
    <n v="14783.783799999999"/>
    <x v="744"/>
    <x v="0"/>
    <m/>
  </r>
  <r>
    <d v="2023-08-18T01:48:58"/>
    <x v="1"/>
    <n v="25"/>
    <s v="JIMENEZ HURTADO CARLOS ESTIVEN"/>
    <x v="6"/>
    <x v="0"/>
    <n v="227"/>
    <n v="28.375"/>
    <n v="184.68778280543"/>
    <m/>
    <n v="88343.891399999993"/>
    <x v="1"/>
    <n v="14783.783799999999"/>
    <x v="744"/>
    <x v="0"/>
    <m/>
  </r>
  <r>
    <d v="2023-08-18T01:48:58"/>
    <x v="1"/>
    <n v="26"/>
    <s v="CIRO MARIN RODRIGO ALBERTO"/>
    <x v="3"/>
    <x v="0"/>
    <n v="199"/>
    <n v="19.899999999999999"/>
    <n v="230.85972850678701"/>
    <s v="1 Descuento (Conduct)"/>
    <n v="110429.8643"/>
    <x v="0"/>
    <n v="14783.783799999999"/>
    <x v="744"/>
    <x v="0"/>
    <m/>
  </r>
  <r>
    <d v="2023-08-18T01:48:59"/>
    <x v="1"/>
    <n v="27"/>
    <s v="DURANGO DAVID JOSE"/>
    <x v="0"/>
    <x v="0"/>
    <n v="215"/>
    <n v="23.8888888888889"/>
    <n v="207.77375565610899"/>
    <m/>
    <n v="99386.877800000002"/>
    <x v="0"/>
    <n v="14783.783799999999"/>
    <x v="744"/>
    <x v="0"/>
    <m/>
  </r>
  <r>
    <d v="2023-08-18T01:48:59"/>
    <x v="1"/>
    <n v="28"/>
    <s v="RAMIREZ RENGIFO JORGE ANDRES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9"/>
    <x v="1"/>
    <n v="29"/>
    <s v="ESCOBAR IVAN DARIO"/>
    <x v="3"/>
    <x v="0"/>
    <n v="211"/>
    <n v="21.1"/>
    <n v="230.85972850678701"/>
    <m/>
    <n v="110429.8643"/>
    <x v="0"/>
    <n v="14783.783799999999"/>
    <x v="744"/>
    <x v="0"/>
    <m/>
  </r>
  <r>
    <d v="2023-08-18T01:48:59"/>
    <x v="1"/>
    <n v="30"/>
    <s v="LOPEZ ISRAEL"/>
    <x v="0"/>
    <x v="0"/>
    <n v="193"/>
    <n v="21.4444444444444"/>
    <n v="207.77375565610899"/>
    <m/>
    <n v="99386.877800000002"/>
    <x v="0"/>
    <n v="14783.783799999999"/>
    <x v="744"/>
    <x v="0"/>
    <m/>
  </r>
  <r>
    <d v="2023-08-18T01:49:00"/>
    <x v="9"/>
    <n v="31"/>
    <s v="HIGUITA ADRIAN ANTONIO"/>
    <x v="3"/>
    <x v="0"/>
    <n v="235"/>
    <n v="23.5"/>
    <n v="230.85972850678701"/>
    <m/>
    <n v="110429.8643"/>
    <x v="0"/>
    <n v="14783.783799999999"/>
    <x v="744"/>
    <x v="0"/>
    <m/>
  </r>
  <r>
    <d v="2023-08-18T01:49:00"/>
    <x v="9"/>
    <n v="33"/>
    <s v="LUJAN LOPERA FABIAN ALEXIS"/>
    <x v="9"/>
    <x v="0"/>
    <n v="305"/>
    <n v="25.4166666666667"/>
    <n v="277.03167420814498"/>
    <m/>
    <n v="132515.8371"/>
    <x v="0"/>
    <n v="14783.783799999999"/>
    <x v="744"/>
    <x v="0"/>
    <m/>
  </r>
  <r>
    <d v="2023-08-18T01:49:00"/>
    <x v="9"/>
    <n v="34"/>
    <s v="MONTOYA OSPINA GILBERTO ANTONIO"/>
    <x v="1"/>
    <x v="0"/>
    <n v="245"/>
    <n v="22.272727272727298"/>
    <n v="253.94570135746599"/>
    <m/>
    <n v="121472.8507"/>
    <x v="0"/>
    <n v="14783.783799999999"/>
    <x v="744"/>
    <x v="0"/>
    <m/>
  </r>
  <r>
    <d v="2023-08-18T01:49:01"/>
    <x v="9"/>
    <n v="36"/>
    <s v="MARTINEZ CHAVERRA LUIS NORBERTO"/>
    <x v="0"/>
    <x v="0"/>
    <n v="220"/>
    <n v="24.4444444444444"/>
    <n v="207.77375565610899"/>
    <m/>
    <n v="99386.877800000002"/>
    <x v="0"/>
    <n v="14783.783799999999"/>
    <x v="744"/>
    <x v="0"/>
    <m/>
  </r>
  <r>
    <d v="2023-08-18T01:49:01"/>
    <x v="9"/>
    <n v="37"/>
    <s v="PIEDRAHITA MADRID SANTIAGO"/>
    <x v="3"/>
    <x v="0"/>
    <n v="199"/>
    <n v="19.899999999999999"/>
    <n v="230.85972850678701"/>
    <m/>
    <n v="110429.8643"/>
    <x v="1"/>
    <n v="14783.783799999999"/>
    <x v="744"/>
    <x v="0"/>
    <m/>
  </r>
  <r>
    <d v="2023-08-18T01:49:02"/>
    <x v="9"/>
    <n v="38"/>
    <s v="BELTRAN JUAN SIMON"/>
    <x v="0"/>
    <x v="0"/>
    <n v="213"/>
    <n v="23.6666666666667"/>
    <n v="207.77375565610899"/>
    <m/>
    <n v="99386.877800000002"/>
    <x v="0"/>
    <n v="14783.783799999999"/>
    <x v="744"/>
    <x v="0"/>
    <m/>
  </r>
  <r>
    <d v="2023-08-18T01:49:02"/>
    <x v="9"/>
    <n v="39"/>
    <s v="TABORDA LEIDY"/>
    <x v="0"/>
    <x v="0"/>
    <n v="212"/>
    <n v="23.5555555555556"/>
    <n v="207.77375565610899"/>
    <s v="2 Descuentos (Propietario)"/>
    <n v="99386.877800000002"/>
    <x v="0"/>
    <n v="14783.783799999999"/>
    <x v="744"/>
    <x v="0"/>
    <m/>
  </r>
  <r>
    <d v="2023-08-18T01:49:02"/>
    <x v="9"/>
    <n v="40"/>
    <s v="OCAMPO OCAMPO ANTONIO JOSE"/>
    <x v="10"/>
    <x v="0"/>
    <n v="127"/>
    <n v="31.75"/>
    <n v="92.343891402714902"/>
    <m/>
    <n v="44171.945699999997"/>
    <x v="0"/>
    <n v="14783.783799999999"/>
    <x v="744"/>
    <x v="0"/>
    <m/>
  </r>
  <r>
    <d v="2023-08-18T01:49:03"/>
    <x v="9"/>
    <n v="41"/>
    <s v="GARCIA DAVID WILSON ALBERTO"/>
    <x v="3"/>
    <x v="0"/>
    <n v="242"/>
    <n v="24.2"/>
    <n v="230.85972850678701"/>
    <s v="2 Descuentos (Conduct y propietario)"/>
    <n v="110429.8643"/>
    <x v="1"/>
    <n v="14783.783799999999"/>
    <x v="744"/>
    <x v="0"/>
    <m/>
  </r>
  <r>
    <d v="2023-08-19T02:06:53"/>
    <x v="1"/>
    <n v="2"/>
    <s v="GRAJALES JORGE HERNAN"/>
    <x v="0"/>
    <x v="0"/>
    <n v="250"/>
    <n v="27.7777777777778"/>
    <n v="216.166924265842"/>
    <m/>
    <n v="103583.4621"/>
    <x v="1"/>
    <n v="14991.6667"/>
    <x v="745"/>
    <x v="0"/>
    <m/>
  </r>
  <r>
    <d v="2023-08-19T02:06:54"/>
    <x v="1"/>
    <n v="3"/>
    <s v="CIRO PAMPLONA LUIS ADOLFO"/>
    <x v="3"/>
    <x v="0"/>
    <n v="197"/>
    <n v="20.7368421052632"/>
    <n v="228.17619783616701"/>
    <m/>
    <n v="109338.0989"/>
    <x v="0"/>
    <n v="14991.6667"/>
    <x v="745"/>
    <x v="0"/>
    <m/>
  </r>
  <r>
    <d v="2023-08-19T02:06:54"/>
    <x v="1"/>
    <n v="4"/>
    <s v="GONZALEZ PEREZ RAFAEL JOSE"/>
    <x v="3"/>
    <x v="0"/>
    <n v="241"/>
    <n v="24.1"/>
    <n v="240.18547140649201"/>
    <m/>
    <n v="115092.7357"/>
    <x v="0"/>
    <n v="14991.6667"/>
    <x v="745"/>
    <x v="0"/>
    <m/>
  </r>
  <r>
    <d v="2023-08-19T02:06:54"/>
    <x v="1"/>
    <n v="5"/>
    <s v="BERRIO POSADA ANGELA"/>
    <x v="9"/>
    <x v="0"/>
    <n v="302"/>
    <n v="25.1666666666667"/>
    <n v="288.22256568779"/>
    <m/>
    <n v="138111.28279999999"/>
    <x v="1"/>
    <n v="14991.6667"/>
    <x v="745"/>
    <x v="0"/>
    <m/>
  </r>
  <r>
    <d v="2023-08-19T02:06:54"/>
    <x v="1"/>
    <n v="6"/>
    <s v="CASTAEDA CARLOS ALFREDO"/>
    <x v="9"/>
    <x v="0"/>
    <n v="269"/>
    <n v="22.4166666666667"/>
    <n v="288.22256568779"/>
    <s v="1 Descuento (Usuario desubicado) "/>
    <n v="138111.28279999999"/>
    <x v="0"/>
    <n v="14991.6667"/>
    <x v="745"/>
    <x v="0"/>
    <m/>
  </r>
  <r>
    <d v="2023-08-19T02:06:55"/>
    <x v="1"/>
    <n v="7"/>
    <s v="URIEL SALAZAR FREDY"/>
    <x v="10"/>
    <x v="3"/>
    <n v="107"/>
    <n v="23.7777777777778"/>
    <n v="108.083462132921"/>
    <m/>
    <n v="51791.731099999997"/>
    <x v="1"/>
    <n v="14991.6667"/>
    <x v="745"/>
    <x v="0"/>
    <m/>
  </r>
  <r>
    <d v="2023-08-19T02:06:55"/>
    <x v="1"/>
    <n v="8"/>
    <s v="TABORDA ROJAS DIEGO ALEJANDRO"/>
    <x v="16"/>
    <x v="0"/>
    <n v="398"/>
    <n v="24.875"/>
    <n v="384.29675425038602"/>
    <m/>
    <n v="184148.37710000001"/>
    <x v="1"/>
    <n v="14991.6667"/>
    <x v="745"/>
    <x v="0"/>
    <m/>
  </r>
  <r>
    <d v="2023-08-19T02:06:55"/>
    <x v="1"/>
    <n v="9"/>
    <s v="LOPEZ CASTRILLON ANDRES FELIPE"/>
    <x v="10"/>
    <x v="0"/>
    <n v="89"/>
    <n v="19.7777777777778"/>
    <n v="108.083462132921"/>
    <s v="1 Descuento (Jefe de ruta) "/>
    <n v="51791.731099999997"/>
    <x v="0"/>
    <n v="14991.6667"/>
    <x v="745"/>
    <x v="0"/>
    <m/>
  </r>
  <r>
    <d v="2023-08-19T02:06:55"/>
    <x v="1"/>
    <n v="10"/>
    <s v="PATIO MARIVEL"/>
    <x v="0"/>
    <x v="0"/>
    <n v="190"/>
    <n v="21.1111111111111"/>
    <n v="216.166924265842"/>
    <s v="3 Descuento (Conduct, jefe de ruta y propietario)  "/>
    <n v="103583.4621"/>
    <x v="0"/>
    <n v="14991.6667"/>
    <x v="745"/>
    <x v="0"/>
    <m/>
  </r>
  <r>
    <d v="2023-08-19T02:06:56"/>
    <x v="9"/>
    <n v="13"/>
    <s v="TEJADA PEREZ JHON ALEXIS"/>
    <x v="0"/>
    <x v="0"/>
    <n v="240"/>
    <n v="26.6666666666667"/>
    <n v="216.166924265842"/>
    <m/>
    <n v="103583.4621"/>
    <x v="0"/>
    <n v="14991.6667"/>
    <x v="745"/>
    <x v="0"/>
    <m/>
  </r>
  <r>
    <d v="2023-08-19T02:06:56"/>
    <x v="9"/>
    <n v="14"/>
    <s v="CARVAJAL SALAZAR HECTOR MARINO"/>
    <x v="3"/>
    <x v="0"/>
    <n v="215"/>
    <n v="21.5"/>
    <n v="240.18547140649201"/>
    <m/>
    <n v="115092.7357"/>
    <x v="1"/>
    <n v="14991.6667"/>
    <x v="745"/>
    <x v="0"/>
    <m/>
  </r>
  <r>
    <d v="2023-08-19T02:06:56"/>
    <x v="9"/>
    <n v="15"/>
    <s v="LONDOO LOPERA DUVAN ANDRES"/>
    <x v="3"/>
    <x v="0"/>
    <n v="200"/>
    <n v="20"/>
    <n v="240.18547140649201"/>
    <m/>
    <n v="115092.7357"/>
    <x v="1"/>
    <n v="14991.6667"/>
    <x v="745"/>
    <x v="0"/>
    <m/>
  </r>
  <r>
    <d v="2023-08-19T02:06:56"/>
    <x v="9"/>
    <n v="16"/>
    <s v="HURTADO MADRID JUAN ESTEBAN"/>
    <x v="0"/>
    <x v="0"/>
    <n v="204"/>
    <n v="22.6666666666667"/>
    <n v="216.166924265842"/>
    <m/>
    <n v="103583.4621"/>
    <x v="0"/>
    <n v="14991.6667"/>
    <x v="745"/>
    <x v="0"/>
    <m/>
  </r>
  <r>
    <d v="2023-08-19T02:06:56"/>
    <x v="9"/>
    <n v="17"/>
    <s v="FRANCO BRAVO JHOAN FERNANDO"/>
    <x v="10"/>
    <x v="3"/>
    <n v="93"/>
    <n v="23.25"/>
    <n v="96.074188562596603"/>
    <m/>
    <n v="46037.094299999997"/>
    <x v="0"/>
    <n v="14991.6667"/>
    <x v="745"/>
    <x v="0"/>
    <m/>
  </r>
  <r>
    <d v="2023-08-19T02:06:57"/>
    <x v="9"/>
    <n v="18"/>
    <s v="RENDON VIANA HUMBERTO DE JESUS"/>
    <x v="3"/>
    <x v="0"/>
    <n v="246"/>
    <n v="24.6"/>
    <n v="240.18547140649201"/>
    <m/>
    <n v="115092.7357"/>
    <x v="0"/>
    <n v="14991.6667"/>
    <x v="745"/>
    <x v="0"/>
    <m/>
  </r>
  <r>
    <d v="2023-08-19T02:06:57"/>
    <x v="9"/>
    <n v="19"/>
    <s v="BERMUDEZ HERNAN"/>
    <x v="3"/>
    <x v="0"/>
    <n v="281"/>
    <n v="26.761904761904798"/>
    <n v="252.194744976816"/>
    <m/>
    <n v="120847.3725"/>
    <x v="0"/>
    <n v="14991.6667"/>
    <x v="745"/>
    <x v="0"/>
    <m/>
  </r>
  <r>
    <d v="2023-08-19T02:06:57"/>
    <x v="9"/>
    <n v="20"/>
    <s v="VERENZUELA MARTINEZ ALEXANDER"/>
    <x v="4"/>
    <x v="0"/>
    <n v="195"/>
    <n v="27.8571428571429"/>
    <n v="168.12982998454399"/>
    <s v="4 Descuentos (Conducts y propietarios)"/>
    <n v="80564.914999999994"/>
    <x v="0"/>
    <n v="14991.6667"/>
    <x v="745"/>
    <x v="0"/>
    <m/>
  </r>
  <r>
    <d v="2023-08-19T02:06:57"/>
    <x v="9"/>
    <n v="21"/>
    <s v="MONSALVE OCAMPO EDISON GUSTAVO"/>
    <x v="8"/>
    <x v="0"/>
    <n v="116"/>
    <n v="23.2"/>
    <n v="120.09273570324601"/>
    <m/>
    <n v="57546.367899999997"/>
    <x v="0"/>
    <n v="14991.6667"/>
    <x v="745"/>
    <x v="0"/>
    <m/>
  </r>
  <r>
    <d v="2023-08-19T02:06:57"/>
    <x v="9"/>
    <n v="22"/>
    <s v="QUIRAMA CASTAEDA JHON JADER"/>
    <x v="6"/>
    <x v="0"/>
    <n v="223"/>
    <n v="27.875"/>
    <n v="192.14837712519301"/>
    <m/>
    <n v="92074.188599999994"/>
    <x v="1"/>
    <n v="14991.6667"/>
    <x v="745"/>
    <x v="0"/>
    <m/>
  </r>
  <r>
    <d v="2023-08-19T02:06:58"/>
    <x v="9"/>
    <n v="23"/>
    <s v="HINCAPIE GALLEGO YEISON ANDRES"/>
    <x v="3"/>
    <x v="0"/>
    <n v="209"/>
    <n v="22"/>
    <n v="228.17619783616701"/>
    <m/>
    <n v="109338.0989"/>
    <x v="2"/>
    <n v="14991.6667"/>
    <x v="745"/>
    <x v="0"/>
    <m/>
  </r>
  <r>
    <d v="2023-08-19T02:06:58"/>
    <x v="9"/>
    <n v="24"/>
    <s v="GARCES ANDRES FELIPE"/>
    <x v="6"/>
    <x v="3"/>
    <n v="204"/>
    <n v="25.5"/>
    <n v="192.14837712519301"/>
    <m/>
    <n v="92074.188599999994"/>
    <x v="0"/>
    <n v="14991.6667"/>
    <x v="745"/>
    <x v="0"/>
    <m/>
  </r>
  <r>
    <d v="2023-08-19T02:06:58"/>
    <x v="9"/>
    <n v="25"/>
    <s v="JIMENEZ HURTADO CARLOS ESTIVEN"/>
    <x v="0"/>
    <x v="3"/>
    <n v="245"/>
    <n v="27.2222222222222"/>
    <n v="216.166924265842"/>
    <m/>
    <n v="103583.4621"/>
    <x v="1"/>
    <n v="14991.6667"/>
    <x v="745"/>
    <x v="0"/>
    <m/>
  </r>
  <r>
    <d v="2023-08-19T02:06:58"/>
    <x v="9"/>
    <n v="26"/>
    <s v="ESPINOZA CHAVARRIA GUILLERMO LEON"/>
    <x v="6"/>
    <x v="0"/>
    <n v="207"/>
    <n v="25.875"/>
    <n v="192.14837712519301"/>
    <m/>
    <n v="92074.188599999994"/>
    <x v="0"/>
    <n v="14991.6667"/>
    <x v="745"/>
    <x v="0"/>
    <m/>
  </r>
  <r>
    <d v="2023-08-19T02:06:59"/>
    <x v="9"/>
    <n v="27"/>
    <s v="DURANGO DAVID JOSE"/>
    <x v="0"/>
    <x v="3"/>
    <n v="241"/>
    <n v="26.7777777777778"/>
    <n v="216.166924265842"/>
    <m/>
    <n v="103583.4621"/>
    <x v="0"/>
    <n v="14991.6667"/>
    <x v="745"/>
    <x v="0"/>
    <m/>
  </r>
  <r>
    <d v="2023-08-19T02:06:59"/>
    <x v="9"/>
    <n v="28"/>
    <s v="RAMIREZ RENGIFO JORGE ANDRES"/>
    <x v="2"/>
    <x v="3"/>
    <n v="156"/>
    <n v="26"/>
    <n v="144.111282843895"/>
    <m/>
    <n v="69055.641399999993"/>
    <x v="0"/>
    <n v="14991.6667"/>
    <x v="745"/>
    <x v="0"/>
    <m/>
  </r>
  <r>
    <d v="2023-08-19T02:06:59"/>
    <x v="9"/>
    <n v="29"/>
    <s v="ESCOBAR IVAN DARIO"/>
    <x v="0"/>
    <x v="0"/>
    <n v="240"/>
    <n v="26.6666666666667"/>
    <n v="216.166924265842"/>
    <m/>
    <n v="103583.4621"/>
    <x v="0"/>
    <n v="14991.6667"/>
    <x v="745"/>
    <x v="0"/>
    <m/>
  </r>
  <r>
    <d v="2023-08-19T02:06:59"/>
    <x v="9"/>
    <n v="30"/>
    <s v="BETANCUR RAMIREZ JUAN CAMILO"/>
    <x v="3"/>
    <x v="0"/>
    <n v="239"/>
    <n v="23.9"/>
    <n v="240.18547140649201"/>
    <m/>
    <n v="115092.7357"/>
    <x v="0"/>
    <n v="14991.6667"/>
    <x v="745"/>
    <x v="0"/>
    <m/>
  </r>
  <r>
    <d v="2023-08-19T02:06:59"/>
    <x v="1"/>
    <n v="31"/>
    <s v="HIGUITA ADRIAN ANTONIO"/>
    <x v="3"/>
    <x v="0"/>
    <n v="221"/>
    <n v="22.1"/>
    <n v="240.18547140649201"/>
    <m/>
    <n v="115092.7357"/>
    <x v="0"/>
    <n v="14991.6667"/>
    <x v="745"/>
    <x v="0"/>
    <m/>
  </r>
  <r>
    <d v="2023-08-19T02:07:00"/>
    <x v="1"/>
    <n v="32"/>
    <s v="GRISALES VILLA JUAN DAVID"/>
    <x v="3"/>
    <x v="0"/>
    <n v="265"/>
    <n v="26.5"/>
    <n v="240.18547140649201"/>
    <m/>
    <n v="115092.7357"/>
    <x v="0"/>
    <n v="14991.6667"/>
    <x v="745"/>
    <x v="0"/>
    <m/>
  </r>
  <r>
    <d v="2023-08-19T02:07:00"/>
    <x v="1"/>
    <n v="33"/>
    <s v="LUJAN LOPERA FABIAN ALEXIS"/>
    <x v="1"/>
    <x v="0"/>
    <n v="255"/>
    <n v="23.181818181818201"/>
    <n v="264.204018547141"/>
    <s v="4 Descuentos (Transbordo y jefe de ruta) "/>
    <n v="126602.00930000001"/>
    <x v="0"/>
    <n v="14991.6667"/>
    <x v="745"/>
    <x v="0"/>
    <m/>
  </r>
  <r>
    <d v="2023-08-19T02:07:00"/>
    <x v="1"/>
    <n v="34"/>
    <s v="MONTOYA OSPINA GILBERTO ANTONIO"/>
    <x v="1"/>
    <x v="0"/>
    <n v="234"/>
    <n v="21.272727272727298"/>
    <n v="264.204018547141"/>
    <s v="3 Descuentos (Despachador Fernando y Usuario desubicado) "/>
    <n v="126602.00930000001"/>
    <x v="0"/>
    <n v="14991.6667"/>
    <x v="745"/>
    <x v="0"/>
    <m/>
  </r>
  <r>
    <d v="2023-08-19T02:07:00"/>
    <x v="1"/>
    <n v="36"/>
    <s v="MADRID HERNANDEZ JHONATAN SMITH"/>
    <x v="3"/>
    <x v="0"/>
    <n v="211"/>
    <n v="21.1"/>
    <n v="240.18547140649201"/>
    <s v="18 Descuentos (Transbordo) "/>
    <n v="115092.7357"/>
    <x v="0"/>
    <n v="14991.6667"/>
    <x v="745"/>
    <x v="0"/>
    <m/>
  </r>
  <r>
    <d v="2023-08-19T02:07:01"/>
    <x v="1"/>
    <n v="38"/>
    <s v="BELTRAN JUAN SIMON"/>
    <x v="0"/>
    <x v="0"/>
    <n v="161"/>
    <n v="17.8888888888889"/>
    <n v="216.166924265842"/>
    <m/>
    <n v="103583.4621"/>
    <x v="0"/>
    <n v="14991.6667"/>
    <x v="745"/>
    <x v="0"/>
    <m/>
  </r>
  <r>
    <d v="2023-08-19T02:07:02"/>
    <x v="1"/>
    <n v="39"/>
    <s v="TABORDA LEIDY"/>
    <x v="8"/>
    <x v="0"/>
    <n v="111"/>
    <n v="22.2"/>
    <n v="120.09273570324601"/>
    <m/>
    <n v="57546.367899999997"/>
    <x v="0"/>
    <n v="14991.6667"/>
    <x v="745"/>
    <x v="0"/>
    <m/>
  </r>
  <r>
    <d v="2023-08-19T02:07:02"/>
    <x v="1"/>
    <n v="40"/>
    <s v="LOPERA ALVAREZ ESTIVEN"/>
    <x v="3"/>
    <x v="0"/>
    <n v="291"/>
    <n v="29.1"/>
    <n v="240.18547140649201"/>
    <m/>
    <n v="115092.7357"/>
    <x v="0"/>
    <n v="14991.6667"/>
    <x v="745"/>
    <x v="0"/>
    <m/>
  </r>
  <r>
    <d v="2023-08-19T02:07:03"/>
    <x v="1"/>
    <n v="41"/>
    <s v="GARCIA DAVID WILSON ALBERTO"/>
    <x v="3"/>
    <x v="0"/>
    <n v="224"/>
    <n v="22.4"/>
    <n v="240.18547140649201"/>
    <m/>
    <n v="115092.7357"/>
    <x v="1"/>
    <n v="14991.6667"/>
    <x v="745"/>
    <x v="0"/>
    <m/>
  </r>
  <r>
    <d v="2023-08-20T01:55:48"/>
    <x v="9"/>
    <n v="1"/>
    <s v="ALFONSO OZUNA JORGE"/>
    <x v="6"/>
    <x v="0"/>
    <n v="125"/>
    <n v="15.625"/>
    <n v="178.805687203791"/>
    <m/>
    <n v="85402.843599999993"/>
    <x v="0"/>
    <n v="12772.973"/>
    <x v="746"/>
    <x v="0"/>
    <m/>
  </r>
  <r>
    <d v="2023-08-20T01:55:48"/>
    <x v="9"/>
    <n v="2"/>
    <s v="URIEL SALAZAR FREDY"/>
    <x v="0"/>
    <x v="0"/>
    <n v="262"/>
    <n v="29.1111111111111"/>
    <n v="201.15639810426501"/>
    <m/>
    <n v="96078.199099999998"/>
    <x v="1"/>
    <n v="12772.973"/>
    <x v="746"/>
    <x v="0"/>
    <m/>
  </r>
  <r>
    <d v="2023-08-20T01:55:48"/>
    <x v="9"/>
    <n v="3"/>
    <s v="CIRO PAMPLONA LUIS ADOLFO"/>
    <x v="6"/>
    <x v="3"/>
    <n v="207"/>
    <n v="25.875"/>
    <n v="178.805687203791"/>
    <m/>
    <n v="85402.843599999993"/>
    <x v="0"/>
    <n v="12772.973"/>
    <x v="746"/>
    <x v="0"/>
    <m/>
  </r>
  <r>
    <d v="2023-08-20T01:55:49"/>
    <x v="9"/>
    <n v="4"/>
    <s v="GONZALEZ PEREZ RAFAEL JOSE"/>
    <x v="8"/>
    <x v="1"/>
    <n v="152"/>
    <n v="30.4"/>
    <n v="111.75355450236999"/>
    <m/>
    <n v="53376.777300000002"/>
    <x v="0"/>
    <n v="12772.973"/>
    <x v="746"/>
    <x v="0"/>
    <m/>
  </r>
  <r>
    <d v="2023-08-20T01:55:49"/>
    <x v="9"/>
    <n v="5"/>
    <s v="BERRIO POSADA ANGELA"/>
    <x v="4"/>
    <x v="0"/>
    <n v="141"/>
    <n v="20.1428571428571"/>
    <n v="156.45497630331801"/>
    <s v="1 Descuento (Despachador fernando) "/>
    <n v="74727.488200000007"/>
    <x v="1"/>
    <n v="12772.973"/>
    <x v="746"/>
    <x v="0"/>
    <m/>
  </r>
  <r>
    <d v="2023-08-20T01:55:49"/>
    <x v="9"/>
    <n v="6"/>
    <s v="CASTAEDA CARLOS ALFREDO"/>
    <x v="3"/>
    <x v="0"/>
    <n v="245"/>
    <n v="24.5"/>
    <n v="223.50710900473899"/>
    <m/>
    <n v="106753.5545"/>
    <x v="0"/>
    <n v="12772.973"/>
    <x v="746"/>
    <x v="0"/>
    <m/>
  </r>
  <r>
    <d v="2023-08-20T01:55:49"/>
    <x v="9"/>
    <n v="8"/>
    <s v="VACA FIERRO ROBINSON"/>
    <x v="3"/>
    <x v="0"/>
    <n v="231"/>
    <n v="24.315789473684202"/>
    <n v="212.331753554502"/>
    <m/>
    <n v="101415.8768"/>
    <x v="1"/>
    <n v="12772.973"/>
    <x v="746"/>
    <x v="0"/>
    <m/>
  </r>
  <r>
    <d v="2023-08-20T01:55:49"/>
    <x v="9"/>
    <n v="10"/>
    <s v="PATIO MARIVEL"/>
    <x v="8"/>
    <x v="1"/>
    <n v="97"/>
    <n v="19.399999999999999"/>
    <n v="111.75355450236999"/>
    <s v="Se descuenta el viaje de 3 20 pm ya que NO ingresa a la minorista "/>
    <n v="53376.777300000002"/>
    <x v="0"/>
    <n v="12772.973"/>
    <x v="746"/>
    <x v="0"/>
    <m/>
  </r>
  <r>
    <d v="2023-08-20T01:55:50"/>
    <x v="1"/>
    <n v="11"/>
    <s v="ECHAVARRIA JOSE"/>
    <x v="1"/>
    <x v="0"/>
    <n v="201"/>
    <n v="18.272727272727298"/>
    <n v="245.85781990521301"/>
    <m/>
    <n v="117428.91"/>
    <x v="0"/>
    <n v="12772.973"/>
    <x v="746"/>
    <x v="0"/>
    <m/>
  </r>
  <r>
    <d v="2023-08-20T01:55:50"/>
    <x v="1"/>
    <n v="13"/>
    <s v="TEJADA PEREZ JHON ALEXIS"/>
    <x v="1"/>
    <x v="0"/>
    <n v="220"/>
    <n v="20"/>
    <n v="245.85781990521301"/>
    <m/>
    <n v="117428.91"/>
    <x v="0"/>
    <n v="12772.973"/>
    <x v="746"/>
    <x v="0"/>
    <m/>
  </r>
  <r>
    <d v="2023-08-20T01:55:50"/>
    <x v="1"/>
    <n v="14"/>
    <s v="JIMENEZ JIMENEZ OMAR DAVID"/>
    <x v="3"/>
    <x v="0"/>
    <n v="208"/>
    <n v="20.8"/>
    <n v="223.50710900473899"/>
    <m/>
    <n v="106753.5545"/>
    <x v="1"/>
    <n v="12772.973"/>
    <x v="746"/>
    <x v="0"/>
    <m/>
  </r>
  <r>
    <d v="2023-08-20T01:55:50"/>
    <x v="1"/>
    <n v="15"/>
    <s v="LONDOO LOPERA DUVAN ANDRES"/>
    <x v="3"/>
    <x v="0"/>
    <n v="232"/>
    <n v="23.2"/>
    <n v="223.50710900473899"/>
    <m/>
    <n v="106753.5545"/>
    <x v="1"/>
    <n v="12772.973"/>
    <x v="746"/>
    <x v="0"/>
    <m/>
  </r>
  <r>
    <d v="2023-08-20T01:55:50"/>
    <x v="1"/>
    <n v="16"/>
    <s v="BETANCUR RAMIREZ JUAN CAMILO"/>
    <x v="3"/>
    <x v="0"/>
    <n v="218"/>
    <n v="21.8"/>
    <n v="223.50710900473899"/>
    <s v="1 Descuento (Despachador fernando) "/>
    <n v="106753.5545"/>
    <x v="0"/>
    <n v="12772.973"/>
    <x v="746"/>
    <x v="0"/>
    <m/>
  </r>
  <r>
    <d v="2023-08-20T01:55:51"/>
    <x v="1"/>
    <n v="17"/>
    <s v="FRANCO BRAVO JHOAN FERNANDO"/>
    <x v="0"/>
    <x v="0"/>
    <n v="206"/>
    <n v="22.8888888888889"/>
    <n v="201.15639810426501"/>
    <m/>
    <n v="96078.199099999998"/>
    <x v="0"/>
    <n v="12772.973"/>
    <x v="746"/>
    <x v="0"/>
    <m/>
  </r>
  <r>
    <d v="2023-08-20T01:55:51"/>
    <x v="1"/>
    <n v="18"/>
    <s v="RENDON VIANA HUMBERTO DE JESUS"/>
    <x v="0"/>
    <x v="0"/>
    <n v="236"/>
    <n v="26.2222222222222"/>
    <n v="201.15639810426501"/>
    <m/>
    <n v="96078.199099999998"/>
    <x v="0"/>
    <n v="12772.973"/>
    <x v="746"/>
    <x v="0"/>
    <m/>
  </r>
  <r>
    <d v="2023-08-20T01:55:51"/>
    <x v="1"/>
    <n v="20"/>
    <s v="VERENZUELA MARTINEZ ALEXANDER"/>
    <x v="0"/>
    <x v="0"/>
    <n v="234"/>
    <n v="26"/>
    <n v="201.15639810426501"/>
    <m/>
    <n v="96078.199099999998"/>
    <x v="0"/>
    <n v="12772.973"/>
    <x v="746"/>
    <x v="0"/>
    <m/>
  </r>
  <r>
    <d v="2023-08-20T01:55:51"/>
    <x v="1"/>
    <n v="21"/>
    <s v="MONSALVE OCAMPO EDISON GUSTAVO"/>
    <x v="0"/>
    <x v="0"/>
    <n v="150"/>
    <n v="16.6666666666667"/>
    <n v="201.15639810426501"/>
    <m/>
    <n v="96078.199099999998"/>
    <x v="0"/>
    <n v="12772.973"/>
    <x v="746"/>
    <x v="0"/>
    <m/>
  </r>
  <r>
    <d v="2023-08-20T01:55:51"/>
    <x v="1"/>
    <n v="22"/>
    <s v="QUIRAMA CASTAEDA JHON JADER"/>
    <x v="4"/>
    <x v="0"/>
    <n v="156"/>
    <n v="22.285714285714299"/>
    <n v="156.45497630331801"/>
    <m/>
    <n v="74727.488200000007"/>
    <x v="1"/>
    <n v="12772.973"/>
    <x v="746"/>
    <x v="0"/>
    <m/>
  </r>
  <r>
    <d v="2023-08-20T01:55:52"/>
    <x v="1"/>
    <n v="23"/>
    <s v="HINCAPIE GALLEGO YEISON ANDRES"/>
    <x v="6"/>
    <x v="0"/>
    <n v="206"/>
    <n v="25.75"/>
    <n v="178.805687203791"/>
    <m/>
    <n v="85402.843599999993"/>
    <x v="2"/>
    <n v="12772.973"/>
    <x v="746"/>
    <x v="0"/>
    <m/>
  </r>
  <r>
    <d v="2023-08-20T01:55:52"/>
    <x v="1"/>
    <n v="24"/>
    <s v="GARCES ANDRES FELIPE"/>
    <x v="6"/>
    <x v="0"/>
    <n v="184"/>
    <n v="23"/>
    <n v="178.805687203791"/>
    <s v="2 Descuentos (Despachador fernando) "/>
    <n v="85402.843599999993"/>
    <x v="0"/>
    <n v="12772.973"/>
    <x v="746"/>
    <x v="0"/>
    <m/>
  </r>
  <r>
    <d v="2023-08-20T01:55:52"/>
    <x v="1"/>
    <n v="25"/>
    <s v="MADRID HERNANDEZ JHONATAN SMITH"/>
    <x v="3"/>
    <x v="0"/>
    <n v="205"/>
    <n v="20.5"/>
    <n v="223.50710900473899"/>
    <m/>
    <n v="106753.5545"/>
    <x v="1"/>
    <n v="12772.973"/>
    <x v="746"/>
    <x v="0"/>
    <m/>
  </r>
  <r>
    <d v="2023-08-20T01:55:52"/>
    <x v="1"/>
    <n v="26"/>
    <s v="CIRO MARIN RODRIGO ALBERTO"/>
    <x v="6"/>
    <x v="0"/>
    <n v="159"/>
    <n v="19.875"/>
    <n v="178.805687203791"/>
    <m/>
    <n v="85402.843599999993"/>
    <x v="0"/>
    <n v="12772.973"/>
    <x v="746"/>
    <x v="0"/>
    <m/>
  </r>
  <r>
    <d v="2023-08-20T01:55:52"/>
    <x v="1"/>
    <n v="27"/>
    <s v="DURANGO DAVID JOSE"/>
    <x v="0"/>
    <x v="0"/>
    <n v="207"/>
    <n v="23"/>
    <n v="201.15639810426501"/>
    <m/>
    <n v="96078.199099999998"/>
    <x v="0"/>
    <n v="12772.973"/>
    <x v="746"/>
    <x v="0"/>
    <m/>
  </r>
  <r>
    <d v="2023-08-20T01:55:53"/>
    <x v="1"/>
    <n v="28"/>
    <s v="RAMIREZ RENGIFO JORGE ANDRES"/>
    <x v="3"/>
    <x v="0"/>
    <n v="212"/>
    <n v="21.2"/>
    <n v="223.50710900473899"/>
    <s v="1 Descuento (Despachador fernando) "/>
    <n v="106753.5545"/>
    <x v="0"/>
    <n v="12772.973"/>
    <x v="746"/>
    <x v="0"/>
    <m/>
  </r>
  <r>
    <d v="2023-08-20T01:55:53"/>
    <x v="1"/>
    <n v="29"/>
    <s v="ESCOBAR IVAN DARIO"/>
    <x v="0"/>
    <x v="0"/>
    <n v="165"/>
    <n v="18.3333333333333"/>
    <n v="201.15639810426501"/>
    <m/>
    <n v="96078.199099999998"/>
    <x v="0"/>
    <n v="12772.973"/>
    <x v="746"/>
    <x v="0"/>
    <m/>
  </r>
  <r>
    <d v="2023-08-20T01:55:53"/>
    <x v="1"/>
    <n v="30"/>
    <s v="LOPEZ ISRAEL"/>
    <x v="0"/>
    <x v="0"/>
    <n v="198"/>
    <n v="22"/>
    <n v="201.15639810426501"/>
    <m/>
    <n v="96078.199099999998"/>
    <x v="0"/>
    <n v="12772.973"/>
    <x v="746"/>
    <x v="0"/>
    <m/>
  </r>
  <r>
    <d v="2023-08-20T01:55:53"/>
    <x v="9"/>
    <n v="31"/>
    <s v="HIGUITA ADRIAN ANTONIO"/>
    <x v="0"/>
    <x v="0"/>
    <n v="207"/>
    <n v="23"/>
    <n v="201.15639810426501"/>
    <m/>
    <n v="96078.199099999998"/>
    <x v="0"/>
    <n v="12772.973"/>
    <x v="746"/>
    <x v="0"/>
    <m/>
  </r>
  <r>
    <d v="2023-08-20T01:55:53"/>
    <x v="9"/>
    <n v="32"/>
    <s v="GRISALES VILLA JUAN DAVID"/>
    <x v="0"/>
    <x v="0"/>
    <n v="196"/>
    <n v="21.7777777777778"/>
    <n v="201.15639810426501"/>
    <m/>
    <n v="96078.199099999998"/>
    <x v="0"/>
    <n v="12772.973"/>
    <x v="746"/>
    <x v="0"/>
    <m/>
  </r>
  <r>
    <d v="2023-08-20T01:55:54"/>
    <x v="9"/>
    <n v="33"/>
    <s v="ZABALA CUARTAS ALEJANDRO"/>
    <x v="3"/>
    <x v="0"/>
    <n v="176"/>
    <n v="17.600000000000001"/>
    <n v="223.50710900473899"/>
    <m/>
    <n v="106753.5545"/>
    <x v="0"/>
    <n v="12772.973"/>
    <x v="746"/>
    <x v="0"/>
    <m/>
  </r>
  <r>
    <d v="2023-08-20T01:55:54"/>
    <x v="9"/>
    <n v="34"/>
    <s v="MONTOYA OSPINA GILBERTO ANTONIO"/>
    <x v="0"/>
    <x v="0"/>
    <n v="212"/>
    <n v="23.5555555555556"/>
    <n v="201.15639810426501"/>
    <m/>
    <n v="96078.199099999998"/>
    <x v="0"/>
    <n v="12772.973"/>
    <x v="746"/>
    <x v="0"/>
    <m/>
  </r>
  <r>
    <d v="2023-08-20T01:55:54"/>
    <x v="9"/>
    <n v="35"/>
    <s v="GOMEZ YORMAN DANIEL"/>
    <x v="3"/>
    <x v="3"/>
    <n v="292"/>
    <n v="29.2"/>
    <n v="223.50710900473899"/>
    <m/>
    <n v="106753.5545"/>
    <x v="1"/>
    <n v="12772.973"/>
    <x v="746"/>
    <x v="0"/>
    <m/>
  </r>
  <r>
    <d v="2023-08-20T01:55:54"/>
    <x v="9"/>
    <n v="36"/>
    <s v="MARTINEZ CHAVERRA LUIS NORBERTO"/>
    <x v="8"/>
    <x v="0"/>
    <n v="121"/>
    <n v="24.2"/>
    <n v="111.75355450236999"/>
    <s v="1 Descuento (Despachador fernando) "/>
    <n v="53376.777300000002"/>
    <x v="0"/>
    <n v="12772.973"/>
    <x v="746"/>
    <x v="0"/>
    <m/>
  </r>
  <r>
    <d v="2023-08-20T01:55:54"/>
    <x v="9"/>
    <n v="37"/>
    <s v="MORA JORGE"/>
    <x v="1"/>
    <x v="0"/>
    <n v="260"/>
    <n v="23.636363636363601"/>
    <n v="245.85781990521301"/>
    <m/>
    <n v="117428.91"/>
    <x v="1"/>
    <n v="12772.973"/>
    <x v="746"/>
    <x v="0"/>
    <m/>
  </r>
  <r>
    <d v="2023-08-20T01:55:55"/>
    <x v="9"/>
    <n v="38"/>
    <s v="BELTRAN JUAN SIMON"/>
    <x v="4"/>
    <x v="1"/>
    <n v="139"/>
    <n v="19.8571428571429"/>
    <n v="156.45497630331801"/>
    <m/>
    <n v="74727.488200000007"/>
    <x v="0"/>
    <n v="12772.973"/>
    <x v="746"/>
    <x v="0"/>
    <m/>
  </r>
  <r>
    <d v="2023-08-20T01:55:55"/>
    <x v="9"/>
    <n v="39"/>
    <s v="TABORDA LEIDY"/>
    <x v="5"/>
    <x v="0"/>
    <n v="34"/>
    <n v="34"/>
    <n v="22.350710900473899"/>
    <m/>
    <n v="10675.3555"/>
    <x v="0"/>
    <n v="12772.973"/>
    <x v="746"/>
    <x v="0"/>
    <m/>
  </r>
  <r>
    <d v="2023-08-20T01:55:55"/>
    <x v="9"/>
    <n v="40"/>
    <s v="OCAMPO OCAMPO ANTONIO JOSE"/>
    <x v="0"/>
    <x v="0"/>
    <n v="225"/>
    <n v="25"/>
    <n v="201.15639810426501"/>
    <s v="KEVIN BERNAL Realiz 3 viajes donde moviliz 74 Usuarios "/>
    <n v="96078.199099999998"/>
    <x v="0"/>
    <n v="12772.973"/>
    <x v="746"/>
    <x v="0"/>
    <m/>
  </r>
  <r>
    <d v="2023-08-20T01:55:55"/>
    <x v="9"/>
    <n v="41"/>
    <s v="GARCIA DAVID WILSON ALBERTO"/>
    <x v="0"/>
    <x v="0"/>
    <n v="155"/>
    <n v="17.2222222222222"/>
    <n v="201.15639810426501"/>
    <m/>
    <n v="96078.199099999998"/>
    <x v="1"/>
    <n v="12772.973"/>
    <x v="746"/>
    <x v="0"/>
    <m/>
  </r>
  <r>
    <d v="2023-08-21T00:35:50"/>
    <x v="12"/>
    <n v="7"/>
    <s v="URIEL SALAZAR FREDY"/>
    <x v="0"/>
    <x v="0"/>
    <n v="200"/>
    <n v="22.2222222222222"/>
    <n v="171.639593908629"/>
    <s v="1 Descuento (Despachador fernando) "/>
    <n v="81319.797000000006"/>
    <x v="1"/>
    <n v="12750"/>
    <x v="747"/>
    <x v="0"/>
    <m/>
  </r>
  <r>
    <d v="2023-08-21T00:35:50"/>
    <x v="12"/>
    <n v="10"/>
    <s v="BETANCUR RAMIREZ JUAN CAMILO"/>
    <x v="6"/>
    <x v="0"/>
    <n v="160"/>
    <n v="20"/>
    <n v="152.568527918782"/>
    <m/>
    <n v="72284.263999999996"/>
    <x v="0"/>
    <n v="12750"/>
    <x v="747"/>
    <x v="0"/>
    <m/>
  </r>
  <r>
    <d v="2023-08-21T00:35:50"/>
    <x v="12"/>
    <n v="13"/>
    <s v="ZABALA CUARTAS ALEJANDRO"/>
    <x v="3"/>
    <x v="0"/>
    <n v="183"/>
    <n v="18.3"/>
    <n v="190.71065989847699"/>
    <s v="1 Descuento (Transbordo) "/>
    <n v="90355.329899999997"/>
    <x v="0"/>
    <n v="12750"/>
    <x v="747"/>
    <x v="0"/>
    <m/>
  </r>
  <r>
    <d v="2023-08-21T00:35:51"/>
    <x v="12"/>
    <n v="14"/>
    <s v="JIMENEZ JIMENEZ OMAR DAVID"/>
    <x v="6"/>
    <x v="0"/>
    <n v="186"/>
    <n v="23.25"/>
    <n v="152.568527918782"/>
    <m/>
    <n v="72284.263999999996"/>
    <x v="1"/>
    <n v="12750"/>
    <x v="747"/>
    <x v="0"/>
    <m/>
  </r>
  <r>
    <d v="2023-08-21T00:35:51"/>
    <x v="12"/>
    <n v="18"/>
    <s v="GUTIERREZ LONDOO MELKIN HERNEY"/>
    <x v="0"/>
    <x v="0"/>
    <n v="168"/>
    <n v="18.6666666666667"/>
    <n v="171.639593908629"/>
    <s v="1 Descuento (Despachador fernando) "/>
    <n v="81319.797000000006"/>
    <x v="0"/>
    <n v="12750"/>
    <x v="747"/>
    <x v="0"/>
    <m/>
  </r>
  <r>
    <d v="2023-08-21T00:35:51"/>
    <x v="12"/>
    <n v="19"/>
    <s v="BERMUDEZ HERNAN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1"/>
    <s v="MONSALVE OCAMPO EDISON GUSTAVO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3"/>
    <s v="HINCAPIE GALLEGO YEISON ANDRES"/>
    <x v="1"/>
    <x v="0"/>
    <n v="174"/>
    <n v="15.818181818181801"/>
    <n v="209.78172588832501"/>
    <m/>
    <n v="99390.862899999993"/>
    <x v="2"/>
    <n v="12750"/>
    <x v="747"/>
    <x v="0"/>
    <m/>
  </r>
  <r>
    <d v="2023-08-21T00:35:52"/>
    <x v="12"/>
    <n v="24"/>
    <s v="GARCES ANDRES FELIPE"/>
    <x v="0"/>
    <x v="0"/>
    <n v="177"/>
    <n v="19.6666666666667"/>
    <n v="171.639593908629"/>
    <m/>
    <n v="81319.797000000006"/>
    <x v="0"/>
    <n v="12750"/>
    <x v="747"/>
    <x v="0"/>
    <m/>
  </r>
  <r>
    <d v="2023-08-21T00:35:52"/>
    <x v="12"/>
    <n v="25"/>
    <s v="MADRID HERNANDEZ JHONATAN SMITH"/>
    <x v="1"/>
    <x v="0"/>
    <n v="212"/>
    <n v="19.272727272727298"/>
    <n v="209.78172588832501"/>
    <m/>
    <n v="99390.862899999993"/>
    <x v="1"/>
    <n v="12750"/>
    <x v="747"/>
    <x v="0"/>
    <m/>
  </r>
  <r>
    <d v="2023-08-21T00:35:52"/>
    <x v="12"/>
    <n v="26"/>
    <s v="CIRO MARIN RODRIGO ALBERTO"/>
    <x v="6"/>
    <x v="0"/>
    <n v="158"/>
    <n v="19.75"/>
    <n v="152.568527918782"/>
    <m/>
    <n v="72284.263999999996"/>
    <x v="0"/>
    <n v="12750"/>
    <x v="747"/>
    <x v="0"/>
    <m/>
  </r>
  <r>
    <d v="2023-08-21T00:35:52"/>
    <x v="12"/>
    <n v="28"/>
    <s v="RAMIREZ RENGIFO JORGE ANDRES"/>
    <x v="0"/>
    <x v="0"/>
    <n v="174"/>
    <n v="19.3333333333333"/>
    <n v="171.639593908629"/>
    <m/>
    <n v="81319.797000000006"/>
    <x v="0"/>
    <n v="12750"/>
    <x v="747"/>
    <x v="0"/>
    <m/>
  </r>
  <r>
    <d v="2023-08-21T00:35:53"/>
    <x v="12"/>
    <n v="29"/>
    <s v="ESCOBAR IVAN DARIO"/>
    <x v="3"/>
    <x v="0"/>
    <n v="219"/>
    <n v="21.9"/>
    <n v="190.71065989847699"/>
    <m/>
    <n v="90355.329899999997"/>
    <x v="0"/>
    <n v="12750"/>
    <x v="747"/>
    <x v="0"/>
    <m/>
  </r>
  <r>
    <d v="2023-08-21T00:35:53"/>
    <x v="12"/>
    <n v="30"/>
    <s v="LOPEZ ISRAEL"/>
    <x v="1"/>
    <x v="0"/>
    <n v="207"/>
    <n v="18.818181818181799"/>
    <n v="209.78172588832501"/>
    <m/>
    <n v="99390.862899999993"/>
    <x v="0"/>
    <n v="12750"/>
    <x v="747"/>
    <x v="0"/>
    <m/>
  </r>
  <r>
    <d v="2023-08-21T00:35:53"/>
    <x v="12"/>
    <n v="31"/>
    <s v="HIGUITA ADRIAN ANTONIO"/>
    <x v="7"/>
    <x v="0"/>
    <n v="58"/>
    <n v="19.3333333333333"/>
    <n v="57.213197969543202"/>
    <m/>
    <n v="27106.598999999998"/>
    <x v="0"/>
    <n v="12750"/>
    <x v="747"/>
    <x v="0"/>
    <m/>
  </r>
  <r>
    <d v="2023-08-21T00:35:53"/>
    <x v="12"/>
    <n v="33"/>
    <s v="LUJAN LOPERA FABIAN ALEXIS"/>
    <x v="9"/>
    <x v="0"/>
    <n v="203"/>
    <n v="16.9166666666667"/>
    <n v="228.85279187817301"/>
    <s v="2 Descuentos (Usuarios desubicados) "/>
    <n v="108426.3959"/>
    <x v="0"/>
    <n v="12750"/>
    <x v="747"/>
    <x v="0"/>
    <m/>
  </r>
  <r>
    <d v="2023-08-21T00:35:53"/>
    <x v="12"/>
    <n v="34"/>
    <s v="MONTOYA OSPINA GILBERTO ANTONIO"/>
    <x v="3"/>
    <x v="0"/>
    <n v="198"/>
    <n v="19.8"/>
    <n v="190.71065989847699"/>
    <m/>
    <n v="90355.329899999997"/>
    <x v="0"/>
    <n v="12750"/>
    <x v="747"/>
    <x v="0"/>
    <m/>
  </r>
  <r>
    <d v="2023-08-21T00:35:54"/>
    <x v="12"/>
    <n v="35"/>
    <s v="GOMEZ YORMAN DANIEL"/>
    <x v="1"/>
    <x v="0"/>
    <n v="180"/>
    <n v="16.363636363636399"/>
    <n v="209.78172588832501"/>
    <m/>
    <n v="99390.862899999993"/>
    <x v="1"/>
    <n v="12750"/>
    <x v="747"/>
    <x v="0"/>
    <m/>
  </r>
  <r>
    <d v="2023-08-21T00:35:54"/>
    <x v="12"/>
    <n v="36"/>
    <s v="MARTINEZ CHAVERRA LUIS NORBERTO"/>
    <x v="3"/>
    <x v="0"/>
    <n v="183"/>
    <n v="18.3"/>
    <n v="190.71065989847699"/>
    <s v="2 Descuentos (Propietarios) "/>
    <n v="90355.329899999997"/>
    <x v="0"/>
    <n v="12750"/>
    <x v="747"/>
    <x v="0"/>
    <m/>
  </r>
  <r>
    <d v="2023-08-21T00:35:54"/>
    <x v="12"/>
    <n v="38"/>
    <s v="BELTRAN JUAN SIMON"/>
    <x v="0"/>
    <x v="0"/>
    <n v="163"/>
    <n v="18.1111111111111"/>
    <n v="171.639593908629"/>
    <m/>
    <n v="81319.797000000006"/>
    <x v="0"/>
    <n v="12750"/>
    <x v="747"/>
    <x v="0"/>
    <m/>
  </r>
  <r>
    <d v="2023-08-21T00:35:54"/>
    <x v="12"/>
    <n v="40"/>
    <s v="BERNAL RONDON KEVIN OSWALDO"/>
    <x v="0"/>
    <x v="0"/>
    <n v="198"/>
    <n v="22"/>
    <n v="171.639593908629"/>
    <m/>
    <n v="81319.797000000006"/>
    <x v="0"/>
    <n v="12750"/>
    <x v="747"/>
    <x v="0"/>
    <m/>
  </r>
  <r>
    <d v="2023-08-22T00:01:52"/>
    <x v="12"/>
    <n v="1"/>
    <s v="ALFONSO OZUNA JORGE"/>
    <x v="1"/>
    <x v="0"/>
    <n v="160"/>
    <n v="14.545454545454501"/>
    <n v="189.06629834254099"/>
    <m/>
    <n v="89033.1492"/>
    <x v="0"/>
    <n v="10670"/>
    <x v="748"/>
    <x v="0"/>
    <m/>
  </r>
  <r>
    <d v="2023-08-22T00:01:52"/>
    <x v="12"/>
    <n v="2"/>
    <s v="GRAJALES JORGE HERNAN"/>
    <x v="0"/>
    <x v="0"/>
    <n v="139"/>
    <n v="15.4444444444444"/>
    <n v="154.690607734807"/>
    <m/>
    <n v="72845.303899999999"/>
    <x v="1"/>
    <n v="10670"/>
    <x v="748"/>
    <x v="0"/>
    <m/>
  </r>
  <r>
    <d v="2023-08-22T00:01:53"/>
    <x v="12"/>
    <n v="4"/>
    <s v="GONZALEZ PEREZ RAFAEL JOSE"/>
    <x v="3"/>
    <x v="0"/>
    <n v="179"/>
    <n v="17.899999999999999"/>
    <n v="171.878453038674"/>
    <m/>
    <n v="80939.226500000004"/>
    <x v="0"/>
    <n v="10670"/>
    <x v="748"/>
    <x v="0"/>
    <m/>
  </r>
  <r>
    <d v="2023-08-22T00:01:53"/>
    <x v="12"/>
    <n v="5"/>
    <s v="GRISALES VILLA JUAN DAVID"/>
    <x v="3"/>
    <x v="0"/>
    <n v="160"/>
    <n v="16"/>
    <n v="171.878453038674"/>
    <s v="ANGELA BERRIO Realiz 3 viajes donde moviliz 43 Usuarios "/>
    <n v="80939.226500000004"/>
    <x v="1"/>
    <n v="10670"/>
    <x v="748"/>
    <x v="0"/>
    <m/>
  </r>
  <r>
    <d v="2023-08-22T00:01:53"/>
    <x v="12"/>
    <n v="6"/>
    <s v="CASTAEDA CARLOS ALFREDO"/>
    <x v="3"/>
    <x v="0"/>
    <n v="138"/>
    <n v="13.8"/>
    <n v="171.878453038674"/>
    <m/>
    <n v="80939.226500000004"/>
    <x v="0"/>
    <n v="10670"/>
    <x v="748"/>
    <x v="0"/>
    <m/>
  </r>
  <r>
    <d v="2023-08-22T00:01:53"/>
    <x v="12"/>
    <n v="7"/>
    <s v="URIEL SALAZAR FREDY"/>
    <x v="0"/>
    <x v="0"/>
    <n v="174"/>
    <n v="19.3333333333333"/>
    <n v="154.690607734807"/>
    <m/>
    <n v="72845.303899999999"/>
    <x v="1"/>
    <n v="10670"/>
    <x v="748"/>
    <x v="0"/>
    <m/>
  </r>
  <r>
    <d v="2023-08-22T00:01:54"/>
    <x v="12"/>
    <n v="8"/>
    <s v="VACA FIERRO ROBINSON"/>
    <x v="0"/>
    <x v="0"/>
    <n v="155"/>
    <n v="17.2222222222222"/>
    <n v="154.690607734807"/>
    <s v="15 Descuentos (Transbordo) "/>
    <n v="72845.303899999999"/>
    <x v="1"/>
    <n v="10670"/>
    <x v="748"/>
    <x v="0"/>
    <m/>
  </r>
  <r>
    <d v="2023-08-22T00:01:54"/>
    <x v="12"/>
    <n v="11"/>
    <s v="ECHAVARRIA JOSE"/>
    <x v="1"/>
    <x v="0"/>
    <n v="207"/>
    <n v="18.818181818181799"/>
    <n v="189.06629834254099"/>
    <m/>
    <n v="89033.1492"/>
    <x v="0"/>
    <n v="10670"/>
    <x v="748"/>
    <x v="0"/>
    <m/>
  </r>
  <r>
    <d v="2023-08-22T00:01:54"/>
    <x v="12"/>
    <n v="13"/>
    <s v="ZABALA CUARTAS ALEJANDRO"/>
    <x v="1"/>
    <x v="0"/>
    <n v="172"/>
    <n v="15.636363636363599"/>
    <n v="189.06629834254099"/>
    <m/>
    <n v="89033.1492"/>
    <x v="0"/>
    <n v="10670"/>
    <x v="748"/>
    <x v="0"/>
    <m/>
  </r>
  <r>
    <d v="2023-08-22T00:01:54"/>
    <x v="12"/>
    <n v="14"/>
    <s v="JIMENEZ JIMENEZ OMAR DAVID"/>
    <x v="3"/>
    <x v="0"/>
    <n v="180"/>
    <n v="18"/>
    <n v="171.878453038674"/>
    <m/>
    <n v="80939.226500000004"/>
    <x v="1"/>
    <n v="10670"/>
    <x v="748"/>
    <x v="0"/>
    <m/>
  </r>
  <r>
    <d v="2023-08-22T00:01:54"/>
    <x v="12"/>
    <n v="15"/>
    <s v="LONDOO LOPERA DUVAN ANDRES"/>
    <x v="3"/>
    <x v="0"/>
    <n v="169"/>
    <n v="16.899999999999999"/>
    <n v="171.878453038674"/>
    <m/>
    <n v="80939.226500000004"/>
    <x v="1"/>
    <n v="10670"/>
    <x v="748"/>
    <x v="0"/>
    <m/>
  </r>
  <r>
    <d v="2023-08-22T00:01:55"/>
    <x v="12"/>
    <n v="16"/>
    <s v="GUTIERREZ LONDOO MELKIN HERNEY"/>
    <x v="2"/>
    <x v="0"/>
    <n v="97"/>
    <n v="16.1666666666667"/>
    <n v="103.12707182320401"/>
    <m/>
    <n v="48563.535900000003"/>
    <x v="0"/>
    <n v="10670"/>
    <x v="748"/>
    <x v="0"/>
    <m/>
  </r>
  <r>
    <d v="2023-08-22T00:01:55"/>
    <x v="12"/>
    <n v="17"/>
    <s v="FRANCO BRAVO JHOAN FERNANDO"/>
    <x v="0"/>
    <x v="0"/>
    <n v="155"/>
    <n v="17.2222222222222"/>
    <n v="154.690607734807"/>
    <m/>
    <n v="72845.303899999999"/>
    <x v="0"/>
    <n v="10670"/>
    <x v="748"/>
    <x v="0"/>
    <m/>
  </r>
  <r>
    <d v="2023-08-22T00:01:55"/>
    <x v="12"/>
    <n v="18"/>
    <s v="RENDON VIANA HUMBERTO DE JESUS"/>
    <x v="4"/>
    <x v="0"/>
    <n v="146"/>
    <n v="20.8571428571429"/>
    <n v="120.31491712707199"/>
    <m/>
    <n v="56657.458599999998"/>
    <x v="0"/>
    <n v="10670"/>
    <x v="748"/>
    <x v="0"/>
    <m/>
  </r>
  <r>
    <d v="2023-08-22T00:01:55"/>
    <x v="12"/>
    <n v="20"/>
    <s v="VERENZUELA MARTINEZ ALEXANDER"/>
    <x v="3"/>
    <x v="0"/>
    <n v="185"/>
    <n v="18.5"/>
    <n v="171.878453038674"/>
    <m/>
    <n v="80939.226500000004"/>
    <x v="0"/>
    <n v="10670"/>
    <x v="748"/>
    <x v="0"/>
    <m/>
  </r>
  <r>
    <d v="2023-08-22T00:01:55"/>
    <x v="12"/>
    <n v="21"/>
    <s v="BERNAL RONDON KEVIN OSWALDO"/>
    <x v="1"/>
    <x v="0"/>
    <n v="197"/>
    <n v="17.909090909090899"/>
    <n v="189.06629834254099"/>
    <m/>
    <n v="89033.1492"/>
    <x v="0"/>
    <n v="10670"/>
    <x v="748"/>
    <x v="0"/>
    <m/>
  </r>
  <r>
    <d v="2023-08-22T00:01:56"/>
    <x v="12"/>
    <n v="24"/>
    <s v="GARCES ANDRES FELIPE"/>
    <x v="0"/>
    <x v="0"/>
    <n v="136"/>
    <n v="15.1111111111111"/>
    <n v="154.690607734807"/>
    <m/>
    <n v="72845.303899999999"/>
    <x v="0"/>
    <n v="10670"/>
    <x v="748"/>
    <x v="0"/>
    <m/>
  </r>
  <r>
    <d v="2023-08-22T00:01:56"/>
    <x v="12"/>
    <n v="27"/>
    <s v="MADRID HERNANDEZ JHONATAN SMITH"/>
    <x v="0"/>
    <x v="0"/>
    <n v="138"/>
    <n v="15.3333333333333"/>
    <n v="154.690607734807"/>
    <m/>
    <n v="72845.303899999999"/>
    <x v="0"/>
    <n v="10670"/>
    <x v="748"/>
    <x v="0"/>
    <m/>
  </r>
  <r>
    <d v="2023-08-22T00:01:56"/>
    <x v="12"/>
    <n v="40"/>
    <s v="OCAMPO OCAMPO ANTONIO JOSE"/>
    <x v="3"/>
    <x v="0"/>
    <n v="224"/>
    <n v="22.4"/>
    <n v="171.878453038674"/>
    <m/>
    <n v="80939.226500000004"/>
    <x v="0"/>
    <n v="10670"/>
    <x v="748"/>
    <x v="0"/>
    <m/>
  </r>
  <r>
    <d v="2023-08-23T00:57:34"/>
    <x v="9"/>
    <n v="1"/>
    <s v="ALFONSO OZUNA JORGE"/>
    <x v="6"/>
    <x v="0"/>
    <n v="169"/>
    <n v="21.125"/>
    <n v="189.24731182795699"/>
    <m/>
    <n v="90623.655899999998"/>
    <x v="0"/>
    <n v="14720"/>
    <x v="749"/>
    <x v="0"/>
    <m/>
  </r>
  <r>
    <d v="2023-08-23T00:57:35"/>
    <x v="9"/>
    <n v="2"/>
    <s v="GRAJALES JORGE HERNAN"/>
    <x v="0"/>
    <x v="0"/>
    <n v="218"/>
    <n v="24.2222222222222"/>
    <n v="212.90322580645201"/>
    <m/>
    <n v="101951.61289999999"/>
    <x v="1"/>
    <n v="14720"/>
    <x v="749"/>
    <x v="0"/>
    <m/>
  </r>
  <r>
    <d v="2023-08-23T00:57:35"/>
    <x v="9"/>
    <n v="3"/>
    <s v="CIRO PAMPLONA LUIS ADOLFO"/>
    <x v="8"/>
    <x v="0"/>
    <n v="161"/>
    <n v="32.200000000000003"/>
    <n v="118.27956989247301"/>
    <m/>
    <n v="56639.784899999999"/>
    <x v="0"/>
    <n v="14720"/>
    <x v="749"/>
    <x v="0"/>
    <m/>
  </r>
  <r>
    <d v="2023-08-23T00:57:35"/>
    <x v="9"/>
    <n v="4"/>
    <s v="GONZALEZ PEREZ RAFAEL JOSE"/>
    <x v="2"/>
    <x v="0"/>
    <n v="148"/>
    <n v="24.6666666666667"/>
    <n v="141.935483870968"/>
    <m/>
    <n v="67967.741899999994"/>
    <x v="0"/>
    <n v="14720"/>
    <x v="749"/>
    <x v="0"/>
    <m/>
  </r>
  <r>
    <d v="2023-08-23T00:57:35"/>
    <x v="9"/>
    <n v="5"/>
    <s v="BERRIO POSADA ANGELA"/>
    <x v="0"/>
    <x v="0"/>
    <n v="226"/>
    <n v="25.1111111111111"/>
    <n v="212.90322580645201"/>
    <s v="1 Descuento (Propietario) "/>
    <n v="101951.61289999999"/>
    <x v="1"/>
    <n v="14720"/>
    <x v="749"/>
    <x v="0"/>
    <m/>
  </r>
  <r>
    <d v="2023-08-23T00:57:35"/>
    <x v="9"/>
    <n v="6"/>
    <s v="CASTAEDA CARLOS ALFREDO"/>
    <x v="0"/>
    <x v="0"/>
    <n v="217"/>
    <n v="24.1111111111111"/>
    <n v="212.90322580645201"/>
    <m/>
    <n v="101951.61289999999"/>
    <x v="0"/>
    <n v="14720"/>
    <x v="749"/>
    <x v="0"/>
    <m/>
  </r>
  <r>
    <d v="2023-08-23T00:57:36"/>
    <x v="9"/>
    <n v="8"/>
    <s v="VACA FIERRO ROBINSON"/>
    <x v="1"/>
    <x v="0"/>
    <n v="263"/>
    <n v="23.909090909090899"/>
    <n v="260.21505376344101"/>
    <s v="9 Descuentos (Incidente con Usuarios y jefe de ruta) "/>
    <n v="124607.5269"/>
    <x v="1"/>
    <n v="14720"/>
    <x v="749"/>
    <x v="0"/>
    <m/>
  </r>
  <r>
    <d v="2023-08-23T00:57:36"/>
    <x v="9"/>
    <n v="10"/>
    <s v="PIEDRAHITA MADRID SANTIAGO"/>
    <x v="0"/>
    <x v="1"/>
    <n v="202"/>
    <n v="22.4444444444444"/>
    <n v="212.90322580645201"/>
    <m/>
    <n v="101951.61289999999"/>
    <x v="0"/>
    <n v="14720"/>
    <x v="749"/>
    <x v="0"/>
    <m/>
  </r>
  <r>
    <d v="2023-08-23T00:57:36"/>
    <x v="1"/>
    <n v="11"/>
    <s v="ECHAVARRIA JOSE"/>
    <x v="0"/>
    <x v="0"/>
    <n v="213"/>
    <n v="23.6666666666667"/>
    <n v="212.90322580645201"/>
    <m/>
    <n v="101951.61289999999"/>
    <x v="0"/>
    <n v="14720"/>
    <x v="749"/>
    <x v="0"/>
    <m/>
  </r>
  <r>
    <d v="2023-08-23T00:57:36"/>
    <x v="1"/>
    <n v="13"/>
    <s v="URIEL SALAZAR FREDY"/>
    <x v="0"/>
    <x v="1"/>
    <n v="217"/>
    <n v="24.1111111111111"/>
    <n v="212.90322580645201"/>
    <m/>
    <n v="101951.61289999999"/>
    <x v="0"/>
    <n v="14720"/>
    <x v="749"/>
    <x v="0"/>
    <m/>
  </r>
  <r>
    <d v="2023-08-23T00:57:36"/>
    <x v="1"/>
    <n v="14"/>
    <s v="CARVAJAL SALAZAR HECTOR MARINO"/>
    <x v="1"/>
    <x v="0"/>
    <n v="284"/>
    <n v="25.818181818181799"/>
    <n v="260.21505376344101"/>
    <s v="OMAR JIMENEZ Realiz 6 viajes donde moviliz 182 Usuarios "/>
    <n v="124607.5269"/>
    <x v="1"/>
    <n v="14720"/>
    <x v="749"/>
    <x v="0"/>
    <m/>
  </r>
  <r>
    <d v="2023-08-23T00:57:37"/>
    <x v="1"/>
    <n v="15"/>
    <s v="LOPERA AGUDELO LUIS FRANCISCO"/>
    <x v="3"/>
    <x v="0"/>
    <n v="213"/>
    <n v="21.3"/>
    <n v="236.55913978494601"/>
    <m/>
    <n v="113279.5699"/>
    <x v="1"/>
    <n v="14720"/>
    <x v="749"/>
    <x v="0"/>
    <m/>
  </r>
  <r>
    <d v="2023-08-23T00:57:37"/>
    <x v="1"/>
    <n v="16"/>
    <s v="HURTADO MADRID JUAN ESTEBAN"/>
    <x v="10"/>
    <x v="0"/>
    <n v="112"/>
    <n v="24.8888888888889"/>
    <n v="106.45161290322601"/>
    <m/>
    <n v="50975.806499999999"/>
    <x v="0"/>
    <n v="14720"/>
    <x v="749"/>
    <x v="0"/>
    <m/>
  </r>
  <r>
    <d v="2023-08-23T00:57:37"/>
    <x v="1"/>
    <n v="17"/>
    <s v="FRANCO BRAVO JHOAN FERNANDO"/>
    <x v="9"/>
    <x v="0"/>
    <n v="272"/>
    <n v="22.6666666666667"/>
    <n v="283.87096774193498"/>
    <m/>
    <n v="135935.48389999999"/>
    <x v="0"/>
    <n v="14720"/>
    <x v="749"/>
    <x v="0"/>
    <m/>
  </r>
  <r>
    <d v="2023-08-23T00:57:37"/>
    <x v="1"/>
    <n v="18"/>
    <s v="RENDON VIANA HUMBERTO DE JESUS"/>
    <x v="10"/>
    <x v="0"/>
    <n v="68"/>
    <n v="17"/>
    <n v="94.623655913978496"/>
    <m/>
    <n v="45311.828000000001"/>
    <x v="0"/>
    <n v="14720"/>
    <x v="749"/>
    <x v="0"/>
    <m/>
  </r>
  <r>
    <d v="2023-08-23T00:57:37"/>
    <x v="1"/>
    <n v="20"/>
    <s v="TABORDA ROJAS DIEGO ALEJANDRO"/>
    <x v="1"/>
    <x v="0"/>
    <n v="258"/>
    <n v="23.454545454545499"/>
    <n v="260.21505376344101"/>
    <m/>
    <n v="124607.5269"/>
    <x v="0"/>
    <n v="14720"/>
    <x v="749"/>
    <x v="0"/>
    <m/>
  </r>
  <r>
    <d v="2023-08-23T00:57:38"/>
    <x v="1"/>
    <n v="21"/>
    <s v="LOPERA ALVAREZ ESTIVEN"/>
    <x v="1"/>
    <x v="3"/>
    <n v="274"/>
    <n v="24.909090909090899"/>
    <n v="260.21505376344101"/>
    <m/>
    <n v="124607.5269"/>
    <x v="0"/>
    <n v="14720"/>
    <x v="749"/>
    <x v="0"/>
    <m/>
  </r>
  <r>
    <d v="2023-08-23T00:57:38"/>
    <x v="1"/>
    <n v="22"/>
    <s v="QUIRAMA CASTAEDA JHON JADER"/>
    <x v="0"/>
    <x v="0"/>
    <n v="301"/>
    <n v="33.4444444444444"/>
    <n v="212.90322580645201"/>
    <m/>
    <n v="101951.61289999999"/>
    <x v="1"/>
    <n v="14720"/>
    <x v="749"/>
    <x v="0"/>
    <m/>
  </r>
  <r>
    <d v="2023-08-23T00:57:38"/>
    <x v="1"/>
    <n v="24"/>
    <s v="GARCES ANDRES FELIPE"/>
    <x v="3"/>
    <x v="0"/>
    <n v="202"/>
    <n v="20.2"/>
    <n v="236.55913978494601"/>
    <m/>
    <n v="113279.5699"/>
    <x v="0"/>
    <n v="14720"/>
    <x v="749"/>
    <x v="0"/>
    <m/>
  </r>
  <r>
    <d v="2023-08-23T00:57:38"/>
    <x v="1"/>
    <n v="25"/>
    <s v="JIMENEZ HURTADO CARLOS ESTIVEN"/>
    <x v="1"/>
    <x v="0"/>
    <n v="269"/>
    <n v="24.454545454545499"/>
    <n v="260.21505376344101"/>
    <m/>
    <n v="124607.5269"/>
    <x v="1"/>
    <n v="14720"/>
    <x v="749"/>
    <x v="0"/>
    <m/>
  </r>
  <r>
    <d v="2023-08-23T00:57:38"/>
    <x v="1"/>
    <n v="26"/>
    <s v="CIRO MARIN RODRIGO ALBERTO"/>
    <x v="1"/>
    <x v="0"/>
    <n v="220"/>
    <n v="20"/>
    <n v="260.21505376344101"/>
    <m/>
    <n v="124607.5269"/>
    <x v="0"/>
    <n v="14720"/>
    <x v="749"/>
    <x v="0"/>
    <m/>
  </r>
  <r>
    <d v="2023-08-23T00:57:39"/>
    <x v="1"/>
    <n v="27"/>
    <s v="DURANGO DAVID JOSE"/>
    <x v="1"/>
    <x v="3"/>
    <n v="280"/>
    <n v="25.454545454545499"/>
    <n v="260.21505376344101"/>
    <m/>
    <n v="124607.5269"/>
    <x v="0"/>
    <n v="14720"/>
    <x v="749"/>
    <x v="0"/>
    <m/>
  </r>
  <r>
    <d v="2023-08-23T00:57:39"/>
    <x v="1"/>
    <n v="29"/>
    <s v="ESCOBAR IVAN DARIO"/>
    <x v="1"/>
    <x v="0"/>
    <n v="266"/>
    <n v="24.181818181818201"/>
    <n v="260.21505376344101"/>
    <m/>
    <n v="124607.5269"/>
    <x v="0"/>
    <n v="14720"/>
    <x v="749"/>
    <x v="0"/>
    <m/>
  </r>
  <r>
    <d v="2023-08-23T00:57:39"/>
    <x v="1"/>
    <n v="30"/>
    <s v="LOPEZ ISRAEL"/>
    <x v="6"/>
    <x v="0"/>
    <n v="196"/>
    <n v="24.5"/>
    <n v="189.24731182795699"/>
    <m/>
    <n v="90623.655899999998"/>
    <x v="0"/>
    <n v="14720"/>
    <x v="749"/>
    <x v="0"/>
    <m/>
  </r>
  <r>
    <d v="2023-08-23T00:57:39"/>
    <x v="9"/>
    <n v="31"/>
    <s v="ZABALA CUARTAS ALEJANDRO"/>
    <x v="0"/>
    <x v="0"/>
    <n v="234"/>
    <n v="26"/>
    <n v="212.90322580645201"/>
    <m/>
    <n v="101951.61289999999"/>
    <x v="0"/>
    <n v="14720"/>
    <x v="749"/>
    <x v="0"/>
    <m/>
  </r>
  <r>
    <d v="2023-08-23T00:57:40"/>
    <x v="9"/>
    <n v="32"/>
    <s v="LOPEZ CASTRILLON ANDRES FELIPE"/>
    <x v="3"/>
    <x v="0"/>
    <n v="251"/>
    <n v="25.1"/>
    <n v="236.55913978494601"/>
    <s v="JORGE RAMIREZ Realiz 2 viajes donde moviliz 36 Usuarios "/>
    <n v="113279.5699"/>
    <x v="0"/>
    <n v="14720"/>
    <x v="749"/>
    <x v="0"/>
    <m/>
  </r>
  <r>
    <d v="2023-08-23T00:57:40"/>
    <x v="9"/>
    <n v="33"/>
    <s v="LUJAN LOPERA FABIAN ALEXIS"/>
    <x v="1"/>
    <x v="3"/>
    <n v="229"/>
    <n v="20.818181818181799"/>
    <n v="260.21505376344101"/>
    <s v="1 Descuento (Conduct) "/>
    <n v="124607.5269"/>
    <x v="0"/>
    <n v="14720"/>
    <x v="749"/>
    <x v="0"/>
    <m/>
  </r>
  <r>
    <d v="2023-08-23T00:57:40"/>
    <x v="9"/>
    <n v="34"/>
    <s v="MONTOYA OSPINA GILBERTO ANTONIO"/>
    <x v="1"/>
    <x v="0"/>
    <n v="215"/>
    <n v="19.545454545454501"/>
    <n v="260.21505376344101"/>
    <s v="33 Descuentos (Incidente con Usuarios) "/>
    <n v="124607.5269"/>
    <x v="0"/>
    <n v="14720"/>
    <x v="749"/>
    <x v="0"/>
    <m/>
  </r>
  <r>
    <d v="2023-08-23T00:57:40"/>
    <x v="9"/>
    <n v="35"/>
    <s v="GOMEZ YORMAN DANIEL"/>
    <x v="3"/>
    <x v="0"/>
    <n v="294"/>
    <n v="29.4"/>
    <n v="236.55913978494601"/>
    <m/>
    <n v="113279.5699"/>
    <x v="1"/>
    <n v="14720"/>
    <x v="749"/>
    <x v="0"/>
    <m/>
  </r>
  <r>
    <d v="2023-08-23T00:57:40"/>
    <x v="9"/>
    <n v="36"/>
    <s v="BETANCUR RAMIREZ JUAN CAMILO"/>
    <x v="3"/>
    <x v="0"/>
    <n v="244"/>
    <n v="24.4"/>
    <n v="236.55913978494601"/>
    <s v="1 Descuento (Conduct)"/>
    <n v="113279.5699"/>
    <x v="0"/>
    <n v="14720"/>
    <x v="749"/>
    <x v="0"/>
    <m/>
  </r>
  <r>
    <d v="2023-08-23T00:57:41"/>
    <x v="9"/>
    <n v="37"/>
    <s v="MORA JORGE"/>
    <x v="12"/>
    <x v="3"/>
    <n v="261"/>
    <n v="20.076923076923102"/>
    <n v="307.52688172043003"/>
    <s v="3 Descuentos (Transbordo) "/>
    <n v="147263.44089999999"/>
    <x v="1"/>
    <n v="14720"/>
    <x v="749"/>
    <x v="0"/>
    <m/>
  </r>
  <r>
    <d v="2023-08-23T00:57:41"/>
    <x v="9"/>
    <n v="38"/>
    <s v="BELTRAN JUAN SIMON"/>
    <x v="3"/>
    <x v="3"/>
    <n v="221"/>
    <n v="22.1"/>
    <n v="236.55913978494601"/>
    <m/>
    <n v="113279.5699"/>
    <x v="0"/>
    <n v="14720"/>
    <x v="749"/>
    <x v="0"/>
    <m/>
  </r>
  <r>
    <d v="2023-08-23T00:57:41"/>
    <x v="9"/>
    <n v="40"/>
    <s v="OCAMPO OCAMPO ANTONIO JOSE"/>
    <x v="12"/>
    <x v="3"/>
    <n v="283"/>
    <n v="21.769230769230798"/>
    <n v="307.52688172043003"/>
    <m/>
    <n v="147263.44089999999"/>
    <x v="0"/>
    <n v="14720"/>
    <x v="749"/>
    <x v="0"/>
    <m/>
  </r>
  <r>
    <d v="2023-08-23T00:57:41"/>
    <x v="9"/>
    <n v="41"/>
    <s v="GARCIA DAVID WILSON ALBERTO"/>
    <x v="3"/>
    <x v="0"/>
    <n v="219"/>
    <n v="21.9"/>
    <n v="236.55913978494601"/>
    <s v="1 Descuento (Jefe de ruta) "/>
    <n v="113279.5699"/>
    <x v="1"/>
    <n v="14720"/>
    <x v="749"/>
    <x v="0"/>
    <m/>
  </r>
  <r>
    <d v="2023-08-24T02:47:48"/>
    <x v="1"/>
    <n v="1"/>
    <s v="ALFONSO OZUNA JORGE"/>
    <x v="0"/>
    <x v="0"/>
    <n v="189"/>
    <n v="21"/>
    <n v="232.603221083455"/>
    <m/>
    <n v="111801.6105"/>
    <x v="0"/>
    <n v="14907.692300000001"/>
    <x v="750"/>
    <x v="0"/>
    <m/>
  </r>
  <r>
    <d v="2023-08-24T02:47:48"/>
    <x v="1"/>
    <n v="2"/>
    <s v="GRAJALES JORGE HERNAN"/>
    <x v="3"/>
    <x v="3"/>
    <n v="246"/>
    <n v="24.6"/>
    <n v="258.44802342606198"/>
    <m/>
    <n v="124224.0117"/>
    <x v="1"/>
    <n v="14907.692300000001"/>
    <x v="750"/>
    <x v="0"/>
    <m/>
  </r>
  <r>
    <d v="2023-08-24T02:47:49"/>
    <x v="1"/>
    <n v="3"/>
    <s v="ESPINOZA CHAVARRIA GUILLERMO LEON"/>
    <x v="10"/>
    <x v="0"/>
    <n v="109"/>
    <n v="27.25"/>
    <n v="103.379209370425"/>
    <m/>
    <n v="49689.604700000004"/>
    <x v="0"/>
    <n v="14907.692300000001"/>
    <x v="750"/>
    <x v="0"/>
    <m/>
  </r>
  <r>
    <d v="2023-08-24T02:47:49"/>
    <x v="1"/>
    <n v="4"/>
    <s v="GONZALEZ PEREZ RAFAEL JOSE"/>
    <x v="3"/>
    <x v="0"/>
    <n v="225"/>
    <n v="22.5"/>
    <n v="258.44802342606198"/>
    <m/>
    <n v="124224.0117"/>
    <x v="0"/>
    <n v="14907.692300000001"/>
    <x v="750"/>
    <x v="0"/>
    <m/>
  </r>
  <r>
    <d v="2023-08-24T02:47:49"/>
    <x v="1"/>
    <n v="5"/>
    <s v="BERRIO POSADA ANGELA"/>
    <x v="1"/>
    <x v="0"/>
    <n v="293"/>
    <n v="26.636363636363601"/>
    <n v="284.29282576866802"/>
    <s v="2 Descuentos (Propietario) "/>
    <n v="136646.4129"/>
    <x v="1"/>
    <n v="14907.692300000001"/>
    <x v="750"/>
    <x v="0"/>
    <m/>
  </r>
  <r>
    <d v="2023-08-24T02:47:49"/>
    <x v="1"/>
    <n v="6"/>
    <s v="CASTAEDA CARLOS ALFREDO"/>
    <x v="8"/>
    <x v="0"/>
    <n v="127"/>
    <n v="25.4"/>
    <n v="129.22401171303099"/>
    <m/>
    <n v="62112.005899999996"/>
    <x v="0"/>
    <n v="14907.692300000001"/>
    <x v="750"/>
    <x v="0"/>
    <m/>
  </r>
  <r>
    <d v="2023-08-24T02:47:50"/>
    <x v="1"/>
    <n v="7"/>
    <s v="LONDOO LOPERA DUVAN ANDRES"/>
    <x v="0"/>
    <x v="0"/>
    <n v="282"/>
    <n v="31.3333333333333"/>
    <n v="232.603221083455"/>
    <m/>
    <n v="111801.6105"/>
    <x v="1"/>
    <n v="14907.692300000001"/>
    <x v="750"/>
    <x v="0"/>
    <m/>
  </r>
  <r>
    <d v="2023-08-24T02:47:50"/>
    <x v="1"/>
    <n v="8"/>
    <s v="VACA FIERRO ROBINSON"/>
    <x v="1"/>
    <x v="0"/>
    <n v="267"/>
    <n v="24.272727272727298"/>
    <n v="284.29282576866802"/>
    <m/>
    <n v="136646.4129"/>
    <x v="1"/>
    <n v="14907.692300000001"/>
    <x v="750"/>
    <x v="0"/>
    <m/>
  </r>
  <r>
    <d v="2023-08-24T02:47:50"/>
    <x v="1"/>
    <n v="9"/>
    <s v="LOPEZ CASTRILLON ANDRES FELIPE"/>
    <x v="1"/>
    <x v="0"/>
    <n v="264"/>
    <n v="24"/>
    <n v="284.29282576866802"/>
    <m/>
    <n v="136646.4129"/>
    <x v="0"/>
    <n v="14907.692300000001"/>
    <x v="750"/>
    <x v="0"/>
    <m/>
  </r>
  <r>
    <d v="2023-08-24T02:47:50"/>
    <x v="1"/>
    <n v="10"/>
    <s v="LOPERA ALVAREZ ESTIVEN"/>
    <x v="3"/>
    <x v="0"/>
    <n v="261"/>
    <n v="26.1"/>
    <n v="258.44802342606198"/>
    <m/>
    <n v="124224.0117"/>
    <x v="0"/>
    <n v="14907.692300000001"/>
    <x v="750"/>
    <x v="0"/>
    <m/>
  </r>
  <r>
    <d v="2023-08-24T02:47:51"/>
    <x v="9"/>
    <n v="11"/>
    <s v="ECHAVARRIA JOSE"/>
    <x v="3"/>
    <x v="0"/>
    <n v="300"/>
    <n v="30"/>
    <n v="258.44802342606198"/>
    <m/>
    <n v="124224.0117"/>
    <x v="0"/>
    <n v="14907.692300000001"/>
    <x v="750"/>
    <x v="0"/>
    <m/>
  </r>
  <r>
    <d v="2023-08-24T02:47:51"/>
    <x v="9"/>
    <n v="12"/>
    <s v="QUINTERO ROJAS WILFER"/>
    <x v="10"/>
    <x v="0"/>
    <n v="107"/>
    <n v="26.75"/>
    <n v="103.379209370425"/>
    <m/>
    <n v="49689.604700000004"/>
    <x v="0"/>
    <n v="14907.692300000001"/>
    <x v="750"/>
    <x v="0"/>
    <m/>
  </r>
  <r>
    <d v="2023-08-24T02:47:51"/>
    <x v="9"/>
    <n v="13"/>
    <s v="URIEL SALAZAR FREDY"/>
    <x v="3"/>
    <x v="0"/>
    <n v="241"/>
    <n v="24.1"/>
    <n v="258.44802342606198"/>
    <m/>
    <n v="124224.0117"/>
    <x v="0"/>
    <n v="14907.692300000001"/>
    <x v="750"/>
    <x v="0"/>
    <m/>
  </r>
  <r>
    <d v="2023-08-24T02:47:51"/>
    <x v="9"/>
    <n v="14"/>
    <s v="JIMENEZ JIMENEZ OMAR DAVID"/>
    <x v="10"/>
    <x v="0"/>
    <n v="86"/>
    <n v="24.571428571428601"/>
    <n v="90.456808199121497"/>
    <s v="1 Descuento (Despachador fernando) "/>
    <n v="43478.4041"/>
    <x v="1"/>
    <n v="14907.692300000001"/>
    <x v="750"/>
    <x v="0"/>
    <m/>
  </r>
  <r>
    <d v="2023-08-24T02:47:52"/>
    <x v="9"/>
    <n v="15"/>
    <s v="LOPERA AGUDELO LUIS FRANCISCO"/>
    <x v="0"/>
    <x v="0"/>
    <n v="228"/>
    <n v="25.3333333333333"/>
    <n v="232.603221083455"/>
    <m/>
    <n v="111801.6105"/>
    <x v="1"/>
    <n v="14907.692300000001"/>
    <x v="750"/>
    <x v="0"/>
    <m/>
  </r>
  <r>
    <d v="2023-08-24T02:47:52"/>
    <x v="9"/>
    <n v="16"/>
    <s v="HURTADO MADRID JUAN ESTEBAN"/>
    <x v="10"/>
    <x v="0"/>
    <n v="98"/>
    <n v="24.5"/>
    <n v="103.379209370425"/>
    <m/>
    <n v="49689.604700000004"/>
    <x v="0"/>
    <n v="14907.692300000001"/>
    <x v="750"/>
    <x v="0"/>
    <m/>
  </r>
  <r>
    <d v="2023-08-24T02:47:52"/>
    <x v="9"/>
    <n v="17"/>
    <s v="FRANCO BRAVO JHOAN FERNANDO"/>
    <x v="8"/>
    <x v="0"/>
    <n v="122"/>
    <n v="24.4"/>
    <n v="129.22401171303099"/>
    <m/>
    <n v="62112.005899999996"/>
    <x v="0"/>
    <n v="14907.692300000001"/>
    <x v="750"/>
    <x v="0"/>
    <m/>
  </r>
  <r>
    <d v="2023-08-24T02:47:52"/>
    <x v="9"/>
    <n v="18"/>
    <s v="RENDON VIANA HUMBERTO DE JESUS"/>
    <x v="8"/>
    <x v="0"/>
    <n v="140"/>
    <n v="28"/>
    <n v="129.22401171303099"/>
    <m/>
    <n v="62112.005899999996"/>
    <x v="0"/>
    <n v="14907.692300000001"/>
    <x v="750"/>
    <x v="0"/>
    <m/>
  </r>
  <r>
    <d v="2023-08-24T02:47:52"/>
    <x v="9"/>
    <n v="19"/>
    <s v="BERMUDEZ HERNAN"/>
    <x v="0"/>
    <x v="0"/>
    <n v="237"/>
    <n v="26.3333333333333"/>
    <n v="232.603221083455"/>
    <s v="1 Descuento (Despachador fernando) "/>
    <n v="111801.6105"/>
    <x v="0"/>
    <n v="14907.692300000001"/>
    <x v="750"/>
    <x v="0"/>
    <m/>
  </r>
  <r>
    <d v="2023-08-24T02:47:53"/>
    <x v="9"/>
    <n v="20"/>
    <s v="VERENZUELA MARTINEZ ALEXANDER"/>
    <x v="3"/>
    <x v="0"/>
    <n v="281"/>
    <n v="28.1"/>
    <n v="258.44802342606198"/>
    <s v="3 Descuentos (Conducts)"/>
    <n v="124224.0117"/>
    <x v="0"/>
    <n v="14907.692300000001"/>
    <x v="750"/>
    <x v="0"/>
    <m/>
  </r>
  <r>
    <d v="2023-08-24T02:47:53"/>
    <x v="9"/>
    <n v="21"/>
    <s v="MONSALVE OCAMPO EDISON GUSTAVO"/>
    <x v="7"/>
    <x v="3"/>
    <n v="75"/>
    <n v="25"/>
    <n v="77.534407027818403"/>
    <m/>
    <n v="37267.203500000003"/>
    <x v="0"/>
    <n v="14907.692300000001"/>
    <x v="750"/>
    <x v="0"/>
    <m/>
  </r>
  <r>
    <d v="2023-08-24T02:47:53"/>
    <x v="9"/>
    <n v="22"/>
    <s v="QUIRAMA CASTAEDA JHON JADER"/>
    <x v="0"/>
    <x v="0"/>
    <n v="201"/>
    <n v="22.3333333333333"/>
    <n v="232.603221083455"/>
    <m/>
    <n v="111801.6105"/>
    <x v="1"/>
    <n v="14907.692300000001"/>
    <x v="750"/>
    <x v="0"/>
    <m/>
  </r>
  <r>
    <d v="2023-08-24T02:47:53"/>
    <x v="9"/>
    <n v="23"/>
    <s v="BERNAL RONDON KEVIN OSWALDO"/>
    <x v="1"/>
    <x v="0"/>
    <n v="266"/>
    <n v="24.181818181818201"/>
    <n v="284.29282576866802"/>
    <s v="2 Descuento (Conducts) "/>
    <n v="136646.4129"/>
    <x v="2"/>
    <n v="14907.692300000001"/>
    <x v="750"/>
    <x v="0"/>
    <m/>
  </r>
  <r>
    <d v="2023-08-24T02:47:54"/>
    <x v="9"/>
    <n v="25"/>
    <s v="JIMENEZ HURTADO CARLOS ESTIVEN"/>
    <x v="0"/>
    <x v="0"/>
    <n v="272"/>
    <n v="30.2222222222222"/>
    <n v="232.603221083455"/>
    <m/>
    <n v="111801.6105"/>
    <x v="1"/>
    <n v="14907.692300000001"/>
    <x v="750"/>
    <x v="0"/>
    <m/>
  </r>
  <r>
    <d v="2023-08-24T02:47:54"/>
    <x v="9"/>
    <n v="26"/>
    <s v="CIRO MARIN RODRIGO ALBERTO"/>
    <x v="3"/>
    <x v="0"/>
    <n v="215"/>
    <n v="21.5"/>
    <n v="258.44802342606198"/>
    <s v="1 Descuento (Jefe de ruta) "/>
    <n v="124224.0117"/>
    <x v="0"/>
    <n v="14907.692300000001"/>
    <x v="750"/>
    <x v="0"/>
    <m/>
  </r>
  <r>
    <d v="2023-08-24T02:47:54"/>
    <x v="9"/>
    <n v="27"/>
    <s v="DURANGO DAVID JOSE"/>
    <x v="0"/>
    <x v="0"/>
    <n v="229"/>
    <n v="25.4444444444444"/>
    <n v="232.603221083455"/>
    <m/>
    <n v="111801.6105"/>
    <x v="0"/>
    <n v="14907.692300000001"/>
    <x v="750"/>
    <x v="0"/>
    <m/>
  </r>
  <r>
    <d v="2023-08-24T02:47:54"/>
    <x v="9"/>
    <n v="29"/>
    <s v="ESCOBAR IVAN DARIO"/>
    <x v="3"/>
    <x v="0"/>
    <n v="299"/>
    <n v="29.9"/>
    <n v="258.44802342606198"/>
    <m/>
    <n v="124224.0117"/>
    <x v="0"/>
    <n v="14907.692300000001"/>
    <x v="750"/>
    <x v="0"/>
    <m/>
  </r>
  <r>
    <d v="2023-08-24T02:47:54"/>
    <x v="9"/>
    <n v="30"/>
    <s v="LOPEZ ISRAEL"/>
    <x v="3"/>
    <x v="0"/>
    <n v="219"/>
    <n v="21.9"/>
    <n v="258.44802342606198"/>
    <m/>
    <n v="124224.0117"/>
    <x v="0"/>
    <n v="14907.692300000001"/>
    <x v="750"/>
    <x v="0"/>
    <m/>
  </r>
  <r>
    <d v="2023-08-24T02:47:55"/>
    <x v="1"/>
    <n v="31"/>
    <s v="ZABALA CUARTAS ALEJANDRO"/>
    <x v="6"/>
    <x v="1"/>
    <n v="259"/>
    <n v="32.375"/>
    <n v="206.75841874084901"/>
    <m/>
    <n v="99379.209400000007"/>
    <x v="0"/>
    <n v="14907.692300000001"/>
    <x v="750"/>
    <x v="0"/>
    <m/>
  </r>
  <r>
    <d v="2023-08-24T02:47:55"/>
    <x v="1"/>
    <n v="32"/>
    <s v="GRISALES VILLA JUAN DAVID"/>
    <x v="9"/>
    <x v="0"/>
    <n v="283"/>
    <n v="23.5833333333333"/>
    <n v="310.13762811127401"/>
    <m/>
    <n v="149068.81409999999"/>
    <x v="0"/>
    <n v="14907.692300000001"/>
    <x v="750"/>
    <x v="0"/>
    <m/>
  </r>
  <r>
    <d v="2023-08-24T02:47:55"/>
    <x v="1"/>
    <n v="33"/>
    <s v="LUJAN LOPERA FABIAN ALEXIS"/>
    <x v="0"/>
    <x v="0"/>
    <n v="284"/>
    <n v="31.5555555555556"/>
    <n v="232.603221083455"/>
    <s v="1 Descuento (Conduct) "/>
    <n v="111801.6105"/>
    <x v="0"/>
    <n v="14907.692300000001"/>
    <x v="750"/>
    <x v="0"/>
    <m/>
  </r>
  <r>
    <d v="2023-08-24T02:47:55"/>
    <x v="1"/>
    <n v="34"/>
    <s v="MADRID HERNANDEZ JHONATAN SMITH"/>
    <x v="1"/>
    <x v="1"/>
    <n v="220"/>
    <n v="20"/>
    <n v="284.29282576866802"/>
    <m/>
    <n v="136646.4129"/>
    <x v="0"/>
    <n v="14907.692300000001"/>
    <x v="750"/>
    <x v="0"/>
    <m/>
  </r>
  <r>
    <d v="2023-08-24T02:47:55"/>
    <x v="1"/>
    <n v="35"/>
    <s v="GOMEZ YORMAN DANIEL"/>
    <x v="0"/>
    <x v="0"/>
    <n v="266"/>
    <n v="29.5555555555556"/>
    <n v="232.603221083455"/>
    <m/>
    <n v="111801.6105"/>
    <x v="1"/>
    <n v="14907.692300000001"/>
    <x v="750"/>
    <x v="0"/>
    <m/>
  </r>
  <r>
    <d v="2023-08-24T02:47:56"/>
    <x v="1"/>
    <n v="36"/>
    <s v="TABORDA ROJAS DIEGO ALEJANDRO"/>
    <x v="1"/>
    <x v="0"/>
    <n v="320"/>
    <n v="29.090909090909101"/>
    <n v="284.29282576866802"/>
    <m/>
    <n v="136646.4129"/>
    <x v="0"/>
    <n v="14907.692300000001"/>
    <x v="750"/>
    <x v="0"/>
    <m/>
  </r>
  <r>
    <d v="2023-08-24T02:47:56"/>
    <x v="1"/>
    <n v="37"/>
    <s v="PIEDRAHITA MADRID SANTIAGO"/>
    <x v="1"/>
    <x v="0"/>
    <n v="286"/>
    <n v="26"/>
    <n v="284.29282576866802"/>
    <m/>
    <n v="136646.4129"/>
    <x v="1"/>
    <n v="14907.692300000001"/>
    <x v="750"/>
    <x v="0"/>
    <m/>
  </r>
  <r>
    <d v="2023-08-24T02:47:56"/>
    <x v="1"/>
    <n v="38"/>
    <s v="BELTRAN JUAN SIMON"/>
    <x v="3"/>
    <x v="0"/>
    <n v="262"/>
    <n v="26.2"/>
    <n v="258.44802342606198"/>
    <s v="3 Descuentos (Transbordo) "/>
    <n v="124224.0117"/>
    <x v="0"/>
    <n v="14907.692300000001"/>
    <x v="750"/>
    <x v="0"/>
    <m/>
  </r>
  <r>
    <d v="2023-08-24T02:47:56"/>
    <x v="1"/>
    <n v="39"/>
    <s v="TABORDA LEIDY"/>
    <x v="2"/>
    <x v="0"/>
    <n v="156"/>
    <n v="26"/>
    <n v="155.06881405563701"/>
    <m/>
    <n v="74534.407000000007"/>
    <x v="0"/>
    <n v="14907.692300000001"/>
    <x v="750"/>
    <x v="0"/>
    <m/>
  </r>
  <r>
    <d v="2023-08-24T02:47:57"/>
    <x v="1"/>
    <n v="40"/>
    <s v="OCAMPO OCAMPO ANTONIO JOSE"/>
    <x v="9"/>
    <x v="0"/>
    <n v="292"/>
    <n v="24.3333333333333"/>
    <n v="310.13762811127401"/>
    <s v="3 Descuentos (Propietario y Despachador fernando) "/>
    <n v="149068.81409999999"/>
    <x v="0"/>
    <n v="14907.692300000001"/>
    <x v="750"/>
    <x v="0"/>
    <m/>
  </r>
  <r>
    <d v="2023-08-24T02:47:57"/>
    <x v="1"/>
    <n v="41"/>
    <s v="GARCIA DAVID WILSON ALBERTO"/>
    <x v="9"/>
    <x v="0"/>
    <n v="319"/>
    <n v="26.5833333333333"/>
    <n v="310.13762811127401"/>
    <s v="2 Descuentos (Conduct)"/>
    <n v="149068.81409999999"/>
    <x v="1"/>
    <n v="14907.692300000001"/>
    <x v="750"/>
    <x v="0"/>
    <m/>
  </r>
  <r>
    <d v="2023-08-25T01:31:24"/>
    <x v="9"/>
    <n v="1"/>
    <s v="ALFONSO OZUNA JORGE"/>
    <x v="0"/>
    <x v="0"/>
    <n v="225"/>
    <n v="25"/>
    <n v="217.48739495798301"/>
    <m/>
    <n v="104243.69749999999"/>
    <x v="0"/>
    <n v="16105.4054"/>
    <x v="751"/>
    <x v="0"/>
    <m/>
  </r>
  <r>
    <d v="2023-08-25T01:31:24"/>
    <x v="9"/>
    <n v="2"/>
    <s v="GRAJALES JORGE HERNAN"/>
    <x v="6"/>
    <x v="0"/>
    <n v="166"/>
    <n v="20.75"/>
    <n v="193.32212885154101"/>
    <m/>
    <n v="92661.064400000003"/>
    <x v="1"/>
    <n v="16105.4054"/>
    <x v="751"/>
    <x v="0"/>
    <m/>
  </r>
  <r>
    <d v="2023-08-25T01:31:25"/>
    <x v="9"/>
    <n v="3"/>
    <s v="CIRO PAMPLONA LUIS ADOLFO"/>
    <x v="0"/>
    <x v="0"/>
    <n v="233"/>
    <n v="25.8888888888889"/>
    <n v="217.48739495798301"/>
    <m/>
    <n v="104243.69749999999"/>
    <x v="0"/>
    <n v="16105.4054"/>
    <x v="751"/>
    <x v="0"/>
    <m/>
  </r>
  <r>
    <d v="2023-08-25T01:31:25"/>
    <x v="9"/>
    <n v="4"/>
    <s v="GONZALEZ PEREZ RAFAEL JOSE"/>
    <x v="3"/>
    <x v="0"/>
    <n v="234"/>
    <n v="23.4"/>
    <n v="241.65266106442601"/>
    <m/>
    <n v="115826.3305"/>
    <x v="0"/>
    <n v="16105.4054"/>
    <x v="751"/>
    <x v="0"/>
    <m/>
  </r>
  <r>
    <d v="2023-08-25T01:31:25"/>
    <x v="9"/>
    <n v="5"/>
    <s v="BERRIO POSADA ANGELA"/>
    <x v="3"/>
    <x v="0"/>
    <n v="237"/>
    <n v="23.7"/>
    <n v="241.65266106442601"/>
    <m/>
    <n v="115826.3305"/>
    <x v="1"/>
    <n v="16105.4054"/>
    <x v="751"/>
    <x v="0"/>
    <m/>
  </r>
  <r>
    <d v="2023-08-25T01:31:25"/>
    <x v="9"/>
    <n v="6"/>
    <s v="CASTAEDA CARLOS ALFREDO"/>
    <x v="0"/>
    <x v="0"/>
    <n v="220"/>
    <n v="24.4444444444444"/>
    <n v="217.48739495798301"/>
    <s v="2 Descuentos (Despachador fernando) "/>
    <n v="104243.69749999999"/>
    <x v="0"/>
    <n v="16105.4054"/>
    <x v="751"/>
    <x v="0"/>
    <m/>
  </r>
  <r>
    <d v="2023-08-25T01:31:25"/>
    <x v="9"/>
    <n v="7"/>
    <s v="LONDOO LOPERA DUVAN ANDRES"/>
    <x v="3"/>
    <x v="0"/>
    <n v="216"/>
    <n v="21.6"/>
    <n v="241.65266106442601"/>
    <m/>
    <n v="115826.3305"/>
    <x v="1"/>
    <n v="16105.4054"/>
    <x v="751"/>
    <x v="0"/>
    <m/>
  </r>
  <r>
    <d v="2023-08-25T01:31:26"/>
    <x v="9"/>
    <n v="8"/>
    <s v="VACA FIERRO ROBINSON"/>
    <x v="1"/>
    <x v="0"/>
    <n v="258"/>
    <n v="23.454545454545499"/>
    <n v="265.81792717086802"/>
    <m/>
    <n v="127408.9636"/>
    <x v="1"/>
    <n v="16105.4054"/>
    <x v="751"/>
    <x v="0"/>
    <m/>
  </r>
  <r>
    <d v="2023-08-25T01:31:26"/>
    <x v="9"/>
    <n v="9"/>
    <s v="LOPEZ CASTRILLON ANDRES FELIPE"/>
    <x v="1"/>
    <x v="0"/>
    <n v="276"/>
    <n v="25.090909090909101"/>
    <n v="265.81792717086802"/>
    <m/>
    <n v="127408.9636"/>
    <x v="0"/>
    <n v="16105.4054"/>
    <x v="751"/>
    <x v="0"/>
    <m/>
  </r>
  <r>
    <d v="2023-08-25T01:31:26"/>
    <x v="9"/>
    <n v="10"/>
    <s v="PIEDRAHITA MADRID SANTIAGO"/>
    <x v="4"/>
    <x v="0"/>
    <n v="112"/>
    <n v="16"/>
    <n v="169.15686274509801"/>
    <m/>
    <n v="81078.431400000001"/>
    <x v="0"/>
    <n v="16105.4054"/>
    <x v="751"/>
    <x v="0"/>
    <m/>
  </r>
  <r>
    <d v="2023-08-25T01:31:26"/>
    <x v="1"/>
    <n v="11"/>
    <s v="ECHAVARRIA JOSE"/>
    <x v="1"/>
    <x v="0"/>
    <n v="259"/>
    <n v="23.545454545454501"/>
    <n v="265.81792717086802"/>
    <s v="3 Descuentos (Conducts) "/>
    <n v="127408.9636"/>
    <x v="0"/>
    <n v="16105.4054"/>
    <x v="751"/>
    <x v="0"/>
    <m/>
  </r>
  <r>
    <d v="2023-08-25T01:31:26"/>
    <x v="1"/>
    <n v="12"/>
    <s v="QUINTERO ROJAS WILFER"/>
    <x v="0"/>
    <x v="0"/>
    <n v="231"/>
    <n v="25.6666666666667"/>
    <n v="217.48739495798301"/>
    <m/>
    <n v="104243.69749999999"/>
    <x v="0"/>
    <n v="16105.4054"/>
    <x v="751"/>
    <x v="0"/>
    <m/>
  </r>
  <r>
    <d v="2023-08-25T01:31:27"/>
    <x v="1"/>
    <n v="13"/>
    <s v="URIEL SALAZAR FREDY"/>
    <x v="0"/>
    <x v="0"/>
    <n v="238"/>
    <n v="26.4444444444444"/>
    <n v="217.48739495798301"/>
    <m/>
    <n v="104243.69749999999"/>
    <x v="0"/>
    <n v="16105.4054"/>
    <x v="751"/>
    <x v="0"/>
    <m/>
  </r>
  <r>
    <d v="2023-08-25T01:31:27"/>
    <x v="1"/>
    <n v="14"/>
    <s v="JIMENEZ JIMENEZ OMAR DAVID"/>
    <x v="10"/>
    <x v="0"/>
    <n v="112"/>
    <n v="28"/>
    <n v="96.661064425770306"/>
    <m/>
    <n v="46330.532200000001"/>
    <x v="1"/>
    <n v="16105.4054"/>
    <x v="751"/>
    <x v="0"/>
    <m/>
  </r>
  <r>
    <d v="2023-08-25T01:31:27"/>
    <x v="1"/>
    <n v="15"/>
    <s v="LOPERA AGUDELO LUIS FRANCISCO"/>
    <x v="6"/>
    <x v="0"/>
    <n v="234"/>
    <n v="29.25"/>
    <n v="193.32212885154101"/>
    <m/>
    <n v="92661.064400000003"/>
    <x v="1"/>
    <n v="16105.4054"/>
    <x v="751"/>
    <x v="0"/>
    <m/>
  </r>
  <r>
    <d v="2023-08-25T01:31:27"/>
    <x v="1"/>
    <n v="16"/>
    <s v="HURTADO MADRID JUAN ESTEBAN"/>
    <x v="0"/>
    <x v="1"/>
    <n v="252"/>
    <n v="28"/>
    <n v="217.48739495798301"/>
    <m/>
    <n v="104243.69749999999"/>
    <x v="0"/>
    <n v="16105.4054"/>
    <x v="751"/>
    <x v="0"/>
    <m/>
  </r>
  <r>
    <d v="2023-08-25T01:31:27"/>
    <x v="1"/>
    <n v="17"/>
    <s v="FRANCO BRAVO JHOAN FERNANDO"/>
    <x v="9"/>
    <x v="0"/>
    <n v="221"/>
    <n v="18.4166666666667"/>
    <n v="289.98319327731099"/>
    <m/>
    <n v="138991.59659999999"/>
    <x v="0"/>
    <n v="16105.4054"/>
    <x v="751"/>
    <x v="0"/>
    <m/>
  </r>
  <r>
    <d v="2023-08-25T01:31:28"/>
    <x v="1"/>
    <n v="18"/>
    <s v="RENDON VIANA HUMBERTO DE JESUS"/>
    <x v="3"/>
    <x v="0"/>
    <n v="245"/>
    <n v="24.5"/>
    <n v="241.65266106442601"/>
    <m/>
    <n v="115826.3305"/>
    <x v="0"/>
    <n v="16105.4054"/>
    <x v="751"/>
    <x v="0"/>
    <m/>
  </r>
  <r>
    <d v="2023-08-25T01:31:28"/>
    <x v="1"/>
    <n v="20"/>
    <s v="VERENZUELA MARTINEZ ALEXANDER"/>
    <x v="1"/>
    <x v="0"/>
    <n v="263"/>
    <n v="23.909090909090899"/>
    <n v="265.81792717086802"/>
    <m/>
    <n v="127408.9636"/>
    <x v="0"/>
    <n v="16105.4054"/>
    <x v="751"/>
    <x v="0"/>
    <m/>
  </r>
  <r>
    <d v="2023-08-25T01:31:28"/>
    <x v="1"/>
    <n v="22"/>
    <s v="QUIRAMA CASTAEDA JHON JADER"/>
    <x v="3"/>
    <x v="3"/>
    <n v="238"/>
    <n v="23.8"/>
    <n v="241.65266106442601"/>
    <s v="6 Descuentos (Transbordo) "/>
    <n v="115826.3305"/>
    <x v="1"/>
    <n v="16105.4054"/>
    <x v="751"/>
    <x v="0"/>
    <m/>
  </r>
  <r>
    <d v="2023-08-25T01:31:28"/>
    <x v="1"/>
    <n v="23"/>
    <s v="HINCAPIE GALLEGO YEISON ANDRES"/>
    <x v="1"/>
    <x v="0"/>
    <n v="266"/>
    <n v="24.181818181818201"/>
    <n v="265.81792717086802"/>
    <m/>
    <n v="127408.9636"/>
    <x v="2"/>
    <n v="16105.4054"/>
    <x v="751"/>
    <x v="0"/>
    <m/>
  </r>
  <r>
    <d v="2023-08-25T01:31:28"/>
    <x v="1"/>
    <n v="24"/>
    <s v="GARCES ANDRES FELIPE"/>
    <x v="4"/>
    <x v="0"/>
    <n v="159"/>
    <n v="22.714285714285701"/>
    <n v="169.15686274509801"/>
    <m/>
    <n v="81078.431400000001"/>
    <x v="0"/>
    <n v="16105.4054"/>
    <x v="751"/>
    <x v="0"/>
    <m/>
  </r>
  <r>
    <d v="2023-08-25T01:31:29"/>
    <x v="1"/>
    <n v="25"/>
    <s v="JIMENEZ HURTADO CARLOS ESTIVEN"/>
    <x v="3"/>
    <x v="0"/>
    <n v="300"/>
    <n v="30"/>
    <n v="241.65266106442601"/>
    <m/>
    <n v="115826.3305"/>
    <x v="1"/>
    <n v="16105.4054"/>
    <x v="751"/>
    <x v="0"/>
    <m/>
  </r>
  <r>
    <d v="2023-08-25T01:31:29"/>
    <x v="1"/>
    <n v="26"/>
    <s v="ESPINOZA CHAVARRIA GUILLERMO LEON"/>
    <x v="3"/>
    <x v="0"/>
    <n v="225"/>
    <n v="22.5"/>
    <n v="241.65266106442601"/>
    <s v="1 Descuento (Jefe de ruta) "/>
    <n v="115826.3305"/>
    <x v="0"/>
    <n v="16105.4054"/>
    <x v="751"/>
    <x v="0"/>
    <m/>
  </r>
  <r>
    <d v="2023-08-25T01:31:29"/>
    <x v="1"/>
    <n v="27"/>
    <s v="MADRID HERNANDEZ JHONATAN SMITH"/>
    <x v="1"/>
    <x v="0"/>
    <n v="241"/>
    <n v="21.909090909090899"/>
    <n v="265.81792717086802"/>
    <m/>
    <n v="127408.9636"/>
    <x v="0"/>
    <n v="16105.4054"/>
    <x v="751"/>
    <x v="0"/>
    <m/>
  </r>
  <r>
    <d v="2023-08-25T01:31:29"/>
    <x v="1"/>
    <n v="29"/>
    <s v="ESCOBAR IVAN DARIO"/>
    <x v="0"/>
    <x v="0"/>
    <n v="253"/>
    <n v="28.1111111111111"/>
    <n v="217.48739495798301"/>
    <m/>
    <n v="104243.69749999999"/>
    <x v="0"/>
    <n v="16105.4054"/>
    <x v="751"/>
    <x v="0"/>
    <m/>
  </r>
  <r>
    <d v="2023-08-25T01:31:29"/>
    <x v="1"/>
    <n v="30"/>
    <s v="LOPEZ ISRAEL"/>
    <x v="6"/>
    <x v="0"/>
    <n v="201"/>
    <n v="25.125"/>
    <n v="193.32212885154101"/>
    <m/>
    <n v="92661.064400000003"/>
    <x v="0"/>
    <n v="16105.4054"/>
    <x v="751"/>
    <x v="0"/>
    <m/>
  </r>
  <r>
    <d v="2023-08-25T01:31:30"/>
    <x v="9"/>
    <n v="31"/>
    <s v="ZABALA CUARTAS ALEJANDRO"/>
    <x v="3"/>
    <x v="3"/>
    <n v="274"/>
    <n v="27.4"/>
    <n v="241.65266106442601"/>
    <s v="3 Descuentos (Incidente con Usuarios) "/>
    <n v="115826.3305"/>
    <x v="0"/>
    <n v="16105.4054"/>
    <x v="751"/>
    <x v="0"/>
    <m/>
  </r>
  <r>
    <d v="2023-08-25T01:31:30"/>
    <x v="9"/>
    <n v="32"/>
    <s v="GRISALES VILLA JUAN DAVID"/>
    <x v="1"/>
    <x v="0"/>
    <n v="246"/>
    <n v="22.363636363636399"/>
    <n v="265.81792717086802"/>
    <s v="1 Descuento (Despachador fernando)"/>
    <n v="127408.9636"/>
    <x v="0"/>
    <n v="16105.4054"/>
    <x v="751"/>
    <x v="0"/>
    <m/>
  </r>
  <r>
    <d v="2023-08-25T01:31:30"/>
    <x v="9"/>
    <n v="33"/>
    <s v="LUJAN LOPERA FABIAN ALEXIS"/>
    <x v="3"/>
    <x v="0"/>
    <n v="228"/>
    <n v="22.8"/>
    <n v="241.65266106442601"/>
    <m/>
    <n v="115826.3305"/>
    <x v="0"/>
    <n v="16105.4054"/>
    <x v="751"/>
    <x v="0"/>
    <m/>
  </r>
  <r>
    <d v="2023-08-25T01:31:30"/>
    <x v="9"/>
    <n v="34"/>
    <s v="MONTOYA OSPINA GILBERTO ANTONIO"/>
    <x v="9"/>
    <x v="0"/>
    <n v="256"/>
    <n v="21.3333333333333"/>
    <n v="289.98319327731099"/>
    <m/>
    <n v="138991.59659999999"/>
    <x v="0"/>
    <n v="16105.4054"/>
    <x v="751"/>
    <x v="0"/>
    <m/>
  </r>
  <r>
    <d v="2023-08-25T01:31:30"/>
    <x v="9"/>
    <n v="35"/>
    <s v="GOMEZ YORMAN DANIEL"/>
    <x v="4"/>
    <x v="3"/>
    <n v="178"/>
    <n v="25.428571428571399"/>
    <n v="169.15686274509801"/>
    <m/>
    <n v="81078.431400000001"/>
    <x v="1"/>
    <n v="16105.4054"/>
    <x v="751"/>
    <x v="0"/>
    <m/>
  </r>
  <r>
    <d v="2023-08-25T01:31:31"/>
    <x v="9"/>
    <n v="36"/>
    <s v="TABORDA ROJAS DIEGO ALEJANDRO"/>
    <x v="6"/>
    <x v="0"/>
    <n v="152"/>
    <n v="19"/>
    <n v="193.32212885154101"/>
    <m/>
    <n v="92661.064400000003"/>
    <x v="0"/>
    <n v="16105.4054"/>
    <x v="751"/>
    <x v="0"/>
    <m/>
  </r>
  <r>
    <d v="2023-08-25T01:31:31"/>
    <x v="9"/>
    <n v="37"/>
    <s v="LOPERA ALVAREZ ESTIVEN"/>
    <x v="0"/>
    <x v="0"/>
    <n v="288"/>
    <n v="32"/>
    <n v="217.48739495798301"/>
    <m/>
    <n v="104243.69749999999"/>
    <x v="1"/>
    <n v="16105.4054"/>
    <x v="751"/>
    <x v="0"/>
    <m/>
  </r>
  <r>
    <d v="2023-08-25T01:31:32"/>
    <x v="9"/>
    <n v="38"/>
    <s v="BELTRAN JUAN SIMON"/>
    <x v="0"/>
    <x v="0"/>
    <n v="213"/>
    <n v="23.6666666666667"/>
    <n v="217.48739495798301"/>
    <m/>
    <n v="104243.69749999999"/>
    <x v="0"/>
    <n v="16105.4054"/>
    <x v="751"/>
    <x v="0"/>
    <m/>
  </r>
  <r>
    <d v="2023-08-25T01:31:32"/>
    <x v="9"/>
    <n v="39"/>
    <s v="TABORDA LEIDY"/>
    <x v="1"/>
    <x v="0"/>
    <n v="244"/>
    <n v="22.181818181818201"/>
    <n v="265.81792717086802"/>
    <s v="3 Descuentos (Conducts y propietario) "/>
    <n v="127408.9636"/>
    <x v="0"/>
    <n v="16105.4054"/>
    <x v="751"/>
    <x v="0"/>
    <m/>
  </r>
  <r>
    <d v="2023-08-25T01:31:33"/>
    <x v="9"/>
    <n v="40"/>
    <s v="OCAMPO OCAMPO ANTONIO JOSE"/>
    <x v="3"/>
    <x v="0"/>
    <n v="258"/>
    <n v="25.8"/>
    <n v="241.65266106442601"/>
    <m/>
    <n v="115826.3305"/>
    <x v="0"/>
    <n v="16105.4054"/>
    <x v="751"/>
    <x v="0"/>
    <m/>
  </r>
  <r>
    <d v="2023-08-25T01:31:33"/>
    <x v="9"/>
    <n v="41"/>
    <s v="GARCIA DAVID WILSON ALBERTO"/>
    <x v="4"/>
    <x v="0"/>
    <n v="175"/>
    <n v="25"/>
    <n v="169.15686274509801"/>
    <m/>
    <n v="81078.431400000001"/>
    <x v="1"/>
    <n v="16105.4054"/>
    <x v="751"/>
    <x v="0"/>
    <m/>
  </r>
  <r>
    <d v="2023-08-26T01:09:58"/>
    <x v="1"/>
    <n v="1"/>
    <s v="ALFONSO OZUNA JORGE"/>
    <x v="3"/>
    <x v="0"/>
    <n v="206"/>
    <n v="20.6"/>
    <n v="256.62182361733898"/>
    <m/>
    <n v="123310.9118"/>
    <x v="0"/>
    <n v="15151.3514"/>
    <x v="752"/>
    <x v="0"/>
    <m/>
  </r>
  <r>
    <d v="2023-08-26T01:09:58"/>
    <x v="1"/>
    <n v="2"/>
    <s v="GRAJALES JORGE HERNAN"/>
    <x v="3"/>
    <x v="0"/>
    <n v="304"/>
    <n v="30.4"/>
    <n v="256.62182361733898"/>
    <m/>
    <n v="123310.9118"/>
    <x v="1"/>
    <n v="15151.3514"/>
    <x v="752"/>
    <x v="0"/>
    <m/>
  </r>
  <r>
    <d v="2023-08-26T01:09:58"/>
    <x v="1"/>
    <n v="3"/>
    <s v="CIRO PAMPLONA LUIS ADOLFO"/>
    <x v="0"/>
    <x v="0"/>
    <n v="241"/>
    <n v="26.7777777777778"/>
    <n v="230.95964125560499"/>
    <m/>
    <n v="110979.82060000001"/>
    <x v="0"/>
    <n v="15151.3514"/>
    <x v="752"/>
    <x v="0"/>
    <m/>
  </r>
  <r>
    <d v="2023-08-26T01:09:58"/>
    <x v="1"/>
    <n v="4"/>
    <s v="LOPEZ ISRAEL"/>
    <x v="6"/>
    <x v="1"/>
    <n v="199"/>
    <n v="24.875"/>
    <n v="205.29745889387101"/>
    <m/>
    <n v="98648.729399999997"/>
    <x v="0"/>
    <n v="15151.3514"/>
    <x v="752"/>
    <x v="0"/>
    <m/>
  </r>
  <r>
    <d v="2023-08-26T01:09:59"/>
    <x v="1"/>
    <n v="5"/>
    <s v="BERRIO POSADA ANGELA"/>
    <x v="1"/>
    <x v="0"/>
    <n v="277"/>
    <n v="25.181818181818201"/>
    <n v="282.28400597907302"/>
    <m/>
    <n v="135642.003"/>
    <x v="1"/>
    <n v="15151.3514"/>
    <x v="752"/>
    <x v="0"/>
    <m/>
  </r>
  <r>
    <d v="2023-08-26T01:09:59"/>
    <x v="1"/>
    <n v="6"/>
    <s v="CASTAEDA CARLOS ALFREDO"/>
    <x v="0"/>
    <x v="0"/>
    <n v="251"/>
    <n v="27.8888888888889"/>
    <n v="230.95964125560499"/>
    <m/>
    <n v="110979.82060000001"/>
    <x v="0"/>
    <n v="15151.3514"/>
    <x v="752"/>
    <x v="0"/>
    <m/>
  </r>
  <r>
    <d v="2023-08-26T01:09:59"/>
    <x v="1"/>
    <n v="8"/>
    <s v="VACA FIERRO ROBINSON"/>
    <x v="3"/>
    <x v="0"/>
    <n v="315"/>
    <n v="31.5"/>
    <n v="256.62182361733898"/>
    <s v="1 Descuento (Jefe de ruta) "/>
    <n v="123310.9118"/>
    <x v="1"/>
    <n v="15151.3514"/>
    <x v="752"/>
    <x v="0"/>
    <m/>
  </r>
  <r>
    <d v="2023-08-26T01:09:59"/>
    <x v="1"/>
    <n v="9"/>
    <s v="LOPEZ CASTRILLON ANDRES FELIPE"/>
    <x v="3"/>
    <x v="0"/>
    <n v="244"/>
    <n v="24.4"/>
    <n v="256.62182361733898"/>
    <m/>
    <n v="123310.9118"/>
    <x v="0"/>
    <n v="15151.3514"/>
    <x v="752"/>
    <x v="0"/>
    <m/>
  </r>
  <r>
    <d v="2023-08-26T01:09:59"/>
    <x v="9"/>
    <n v="10"/>
    <s v="LOPERA ALVAREZ ESTIVEN"/>
    <x v="6"/>
    <x v="0"/>
    <n v="240"/>
    <n v="30"/>
    <n v="205.29745889387101"/>
    <m/>
    <n v="98648.729399999997"/>
    <x v="0"/>
    <n v="15151.3514"/>
    <x v="752"/>
    <x v="0"/>
    <m/>
  </r>
  <r>
    <d v="2023-08-26T01:10:00"/>
    <x v="9"/>
    <n v="11"/>
    <s v="ECHAVARRIA JOSE"/>
    <x v="6"/>
    <x v="0"/>
    <n v="209"/>
    <n v="27.866666666666699"/>
    <n v="192.46636771300399"/>
    <s v="1 Descuento (Jefe de ruta) "/>
    <n v="92483.183900000004"/>
    <x v="0"/>
    <n v="15151.3514"/>
    <x v="752"/>
    <x v="0"/>
    <m/>
  </r>
  <r>
    <d v="2023-08-26T01:10:00"/>
    <x v="9"/>
    <n v="13"/>
    <s v="ZABALA CUARTAS ALEJANDRO"/>
    <x v="0"/>
    <x v="0"/>
    <n v="205"/>
    <n v="22.7777777777778"/>
    <n v="230.95964125560499"/>
    <m/>
    <n v="110979.82060000001"/>
    <x v="0"/>
    <n v="15151.3514"/>
    <x v="752"/>
    <x v="0"/>
    <m/>
  </r>
  <r>
    <d v="2023-08-26T01:10:00"/>
    <x v="9"/>
    <n v="14"/>
    <s v="JIMENEZ JIMENEZ OMAR DAVID"/>
    <x v="3"/>
    <x v="0"/>
    <n v="278"/>
    <n v="27.8"/>
    <n v="256.62182361733898"/>
    <s v="1 Descuento (Despachador fernando) "/>
    <n v="123310.9118"/>
    <x v="1"/>
    <n v="15151.3514"/>
    <x v="752"/>
    <x v="0"/>
    <m/>
  </r>
  <r>
    <d v="2023-08-26T01:10:01"/>
    <x v="9"/>
    <n v="15"/>
    <s v="LONDOO LOPERA DUVAN ANDRES"/>
    <x v="3"/>
    <x v="0"/>
    <n v="255"/>
    <n v="25.5"/>
    <n v="256.62182361733898"/>
    <m/>
    <n v="123310.9118"/>
    <x v="1"/>
    <n v="15151.3514"/>
    <x v="752"/>
    <x v="0"/>
    <m/>
  </r>
  <r>
    <d v="2023-08-26T01:10:01"/>
    <x v="9"/>
    <n v="16"/>
    <s v="BETANCUR RAMIREZ JUAN CAMILO"/>
    <x v="4"/>
    <x v="1"/>
    <n v="159"/>
    <n v="22.714285714285701"/>
    <n v="179.63527653213799"/>
    <s v="2 Descuentos (Conduct y propietario)"/>
    <n v="86317.638300000006"/>
    <x v="0"/>
    <n v="15151.3514"/>
    <x v="752"/>
    <x v="0"/>
    <m/>
  </r>
  <r>
    <d v="2023-08-26T01:10:02"/>
    <x v="9"/>
    <n v="17"/>
    <s v="FRANCO BRAVO JHOAN FERNANDO"/>
    <x v="0"/>
    <x v="0"/>
    <n v="229"/>
    <n v="25.4444444444444"/>
    <n v="230.95964125560499"/>
    <m/>
    <n v="110979.82060000001"/>
    <x v="0"/>
    <n v="15151.3514"/>
    <x v="752"/>
    <x v="0"/>
    <m/>
  </r>
  <r>
    <d v="2023-08-26T01:10:02"/>
    <x v="9"/>
    <n v="20"/>
    <s v="VERENZUELA MARTINEZ ALEXANDER"/>
    <x v="0"/>
    <x v="0"/>
    <n v="268"/>
    <n v="29.7777777777778"/>
    <n v="230.95964125560499"/>
    <s v="2 Descuentos (Conducts) "/>
    <n v="110979.82060000001"/>
    <x v="0"/>
    <n v="15151.3514"/>
    <x v="752"/>
    <x v="0"/>
    <m/>
  </r>
  <r>
    <d v="2023-08-26T01:10:03"/>
    <x v="9"/>
    <n v="21"/>
    <s v="MONSALVE OCAMPO EDISON GUSTAVO"/>
    <x v="1"/>
    <x v="3"/>
    <n v="207"/>
    <n v="18.818181818181799"/>
    <n v="282.28400597907302"/>
    <m/>
    <n v="135642.003"/>
    <x v="0"/>
    <n v="15151.3514"/>
    <x v="752"/>
    <x v="0"/>
    <m/>
  </r>
  <r>
    <d v="2023-08-26T01:10:03"/>
    <x v="9"/>
    <n v="22"/>
    <s v="QUIRAMA CASTAEDA JHON JADER"/>
    <x v="0"/>
    <x v="0"/>
    <n v="290"/>
    <n v="32.2222222222222"/>
    <n v="230.95964125560499"/>
    <m/>
    <n v="110979.82060000001"/>
    <x v="1"/>
    <n v="15151.3514"/>
    <x v="752"/>
    <x v="0"/>
    <m/>
  </r>
  <r>
    <d v="2023-08-26T01:10:03"/>
    <x v="9"/>
    <n v="23"/>
    <s v="HINCAPIE GALLEGO YEISON ANDRES"/>
    <x v="0"/>
    <x v="0"/>
    <n v="195"/>
    <n v="21.6666666666667"/>
    <n v="230.95964125560499"/>
    <m/>
    <n v="110979.82060000001"/>
    <x v="2"/>
    <n v="15151.3514"/>
    <x v="752"/>
    <x v="0"/>
    <m/>
  </r>
  <r>
    <d v="2023-08-26T01:10:04"/>
    <x v="9"/>
    <n v="24"/>
    <s v="GARCES ANDRES FELIPE"/>
    <x v="0"/>
    <x v="0"/>
    <n v="240"/>
    <n v="26.6666666666667"/>
    <n v="230.95964125560499"/>
    <m/>
    <n v="110979.82060000001"/>
    <x v="0"/>
    <n v="15151.3514"/>
    <x v="752"/>
    <x v="0"/>
    <m/>
  </r>
  <r>
    <d v="2023-08-26T01:10:04"/>
    <x v="9"/>
    <n v="25"/>
    <s v="JIMENEZ HURTADO CARLOS ESTIVEN"/>
    <x v="6"/>
    <x v="1"/>
    <n v="246"/>
    <n v="30.75"/>
    <n v="205.29745889387101"/>
    <m/>
    <n v="98648.729399999997"/>
    <x v="1"/>
    <n v="15151.3514"/>
    <x v="752"/>
    <x v="0"/>
    <m/>
  </r>
  <r>
    <d v="2023-08-26T01:10:05"/>
    <x v="9"/>
    <n v="26"/>
    <s v="CIRO MARIN RODRIGO ALBERTO"/>
    <x v="0"/>
    <x v="0"/>
    <n v="186"/>
    <n v="20.6666666666667"/>
    <n v="230.95964125560499"/>
    <m/>
    <n v="110979.82060000001"/>
    <x v="0"/>
    <n v="15151.3514"/>
    <x v="752"/>
    <x v="0"/>
    <m/>
  </r>
  <r>
    <d v="2023-08-26T01:10:05"/>
    <x v="9"/>
    <n v="27"/>
    <s v="MADRID HERNANDEZ JHONATAN SMITH"/>
    <x v="4"/>
    <x v="0"/>
    <n v="179"/>
    <n v="25.571428571428601"/>
    <n v="179.63527653213799"/>
    <s v="JOSE DURANGO Realiz 2 viajes donde moviliz 60 Usuarios "/>
    <n v="86317.638300000006"/>
    <x v="0"/>
    <n v="15151.3514"/>
    <x v="752"/>
    <x v="0"/>
    <m/>
  </r>
  <r>
    <d v="2023-08-26T01:10:05"/>
    <x v="9"/>
    <n v="28"/>
    <s v="GONZALEZ PEREZ RAFAEL JOSE"/>
    <x v="3"/>
    <x v="0"/>
    <n v="202"/>
    <n v="20.2"/>
    <n v="256.62182361733898"/>
    <m/>
    <n v="123310.9118"/>
    <x v="0"/>
    <n v="15151.3514"/>
    <x v="752"/>
    <x v="0"/>
    <m/>
  </r>
  <r>
    <d v="2023-08-26T01:10:06"/>
    <x v="9"/>
    <n v="29"/>
    <s v="ESCOBAR IVAN DARIO"/>
    <x v="0"/>
    <x v="0"/>
    <n v="316"/>
    <n v="35.1111111111111"/>
    <n v="230.95964125560499"/>
    <m/>
    <n v="110979.82060000001"/>
    <x v="0"/>
    <n v="15151.3514"/>
    <x v="752"/>
    <x v="0"/>
    <m/>
  </r>
  <r>
    <d v="2023-08-26T01:10:06"/>
    <x v="1"/>
    <n v="31"/>
    <s v="HIGUITA ADRIAN ANTONIO"/>
    <x v="8"/>
    <x v="0"/>
    <n v="121"/>
    <n v="24.2"/>
    <n v="128.31091180867"/>
    <s v="1 Descuento (Despachador fernando) "/>
    <n v="61655.455900000001"/>
    <x v="0"/>
    <n v="15151.3514"/>
    <x v="752"/>
    <x v="0"/>
    <m/>
  </r>
  <r>
    <d v="2023-08-26T01:10:06"/>
    <x v="1"/>
    <n v="32"/>
    <s v="GRISALES VILLA JUAN DAVID"/>
    <x v="0"/>
    <x v="0"/>
    <n v="229"/>
    <n v="25.4444444444444"/>
    <n v="230.95964125560499"/>
    <m/>
    <n v="110979.82060000001"/>
    <x v="0"/>
    <n v="15151.3514"/>
    <x v="752"/>
    <x v="0"/>
    <m/>
  </r>
  <r>
    <d v="2023-08-26T01:10:07"/>
    <x v="1"/>
    <n v="33"/>
    <s v="LUJAN LOPERA FABIAN ALEXIS"/>
    <x v="3"/>
    <x v="0"/>
    <n v="237"/>
    <n v="23.7"/>
    <n v="256.62182361733898"/>
    <m/>
    <n v="123310.9118"/>
    <x v="0"/>
    <n v="15151.3514"/>
    <x v="752"/>
    <x v="0"/>
    <m/>
  </r>
  <r>
    <d v="2023-08-26T01:10:07"/>
    <x v="1"/>
    <n v="34"/>
    <s v="MONTOYA OSPINA GILBERTO ANTONIO"/>
    <x v="1"/>
    <x v="0"/>
    <n v="272"/>
    <n v="24.727272727272702"/>
    <n v="282.28400597907302"/>
    <m/>
    <n v="135642.003"/>
    <x v="0"/>
    <n v="15151.3514"/>
    <x v="752"/>
    <x v="0"/>
    <m/>
  </r>
  <r>
    <d v="2023-08-26T01:10:07"/>
    <x v="1"/>
    <n v="35"/>
    <s v="GOMEZ YORMAN DANIEL"/>
    <x v="1"/>
    <x v="0"/>
    <n v="266"/>
    <n v="24.181818181818201"/>
    <n v="282.28400597907302"/>
    <m/>
    <n v="135642.003"/>
    <x v="1"/>
    <n v="15151.3514"/>
    <x v="752"/>
    <x v="0"/>
    <m/>
  </r>
  <r>
    <d v="2023-08-26T01:10:08"/>
    <x v="1"/>
    <n v="36"/>
    <s v="MARTINEZ CHAVERRA LUIS NORBERTO"/>
    <x v="3"/>
    <x v="0"/>
    <n v="228"/>
    <n v="22.8"/>
    <n v="256.62182361733898"/>
    <m/>
    <n v="123310.9118"/>
    <x v="0"/>
    <n v="15151.3514"/>
    <x v="752"/>
    <x v="0"/>
    <m/>
  </r>
  <r>
    <d v="2023-08-26T01:10:08"/>
    <x v="1"/>
    <n v="37"/>
    <s v="MORA JORGE"/>
    <x v="12"/>
    <x v="0"/>
    <n v="329"/>
    <n v="25.307692307692299"/>
    <n v="333.60837070254098"/>
    <m/>
    <n v="160304.18539999999"/>
    <x v="1"/>
    <n v="15151.3514"/>
    <x v="752"/>
    <x v="0"/>
    <m/>
  </r>
  <r>
    <d v="2023-08-26T01:10:08"/>
    <x v="1"/>
    <n v="38"/>
    <s v="BELTRAN JUAN SIMON"/>
    <x v="3"/>
    <x v="0"/>
    <n v="230"/>
    <n v="23"/>
    <n v="256.62182361733898"/>
    <m/>
    <n v="123310.9118"/>
    <x v="0"/>
    <n v="15151.3514"/>
    <x v="752"/>
    <x v="0"/>
    <m/>
  </r>
  <r>
    <d v="2023-08-26T01:10:08"/>
    <x v="1"/>
    <n v="39"/>
    <s v="TABORDA LEIDY"/>
    <x v="0"/>
    <x v="0"/>
    <n v="244"/>
    <n v="27.1111111111111"/>
    <n v="230.95964125560499"/>
    <m/>
    <n v="110979.82060000001"/>
    <x v="0"/>
    <n v="15151.3514"/>
    <x v="752"/>
    <x v="0"/>
    <m/>
  </r>
  <r>
    <d v="2023-08-26T01:10:08"/>
    <x v="1"/>
    <n v="40"/>
    <s v="OCAMPO OCAMPO ANTONIO JOSE"/>
    <x v="3"/>
    <x v="0"/>
    <n v="264"/>
    <n v="26.4"/>
    <n v="256.62182361733898"/>
    <m/>
    <n v="123310.9118"/>
    <x v="0"/>
    <n v="15151.3514"/>
    <x v="752"/>
    <x v="0"/>
    <m/>
  </r>
  <r>
    <d v="2023-08-26T01:10:09"/>
    <x v="1"/>
    <n v="41"/>
    <s v="GARCIA DAVID WILSON ALBERTO"/>
    <x v="0"/>
    <x v="0"/>
    <n v="223"/>
    <n v="24.7777777777778"/>
    <n v="230.95964125560499"/>
    <m/>
    <n v="110979.82060000001"/>
    <x v="1"/>
    <n v="15151.3514"/>
    <x v="752"/>
    <x v="0"/>
    <m/>
  </r>
  <r>
    <d v="2023-08-27T01:01:25"/>
    <x v="9"/>
    <n v="2"/>
    <s v="GRAJALES JORGE HERNAN"/>
    <x v="0"/>
    <x v="0"/>
    <n v="216"/>
    <n v="24"/>
    <n v="195.42047244094499"/>
    <m/>
    <n v="93210.236199999999"/>
    <x v="1"/>
    <n v="13711.428599999999"/>
    <x v="753"/>
    <x v="0"/>
    <m/>
  </r>
  <r>
    <d v="2023-08-27T01:01:25"/>
    <x v="9"/>
    <n v="3"/>
    <s v="CIRO PAMPLONA LUIS ADOLFO"/>
    <x v="3"/>
    <x v="0"/>
    <n v="287"/>
    <n v="28.7"/>
    <n v="217.13385826771699"/>
    <m/>
    <n v="103566.92909999999"/>
    <x v="0"/>
    <n v="13711.428599999999"/>
    <x v="753"/>
    <x v="0"/>
    <m/>
  </r>
  <r>
    <d v="2023-08-27T01:01:26"/>
    <x v="9"/>
    <n v="4"/>
    <s v="LOPEZ ISRAEL"/>
    <x v="1"/>
    <x v="0"/>
    <n v="249"/>
    <n v="22.636363636363601"/>
    <n v="238.84724409448799"/>
    <m/>
    <n v="113923.622"/>
    <x v="0"/>
    <n v="13711.428599999999"/>
    <x v="753"/>
    <x v="0"/>
    <m/>
  </r>
  <r>
    <d v="2023-08-27T01:01:26"/>
    <x v="9"/>
    <n v="5"/>
    <s v="GRISALES VILLA JUAN DAVID"/>
    <x v="2"/>
    <x v="0"/>
    <n v="133"/>
    <n v="20.461538461538499"/>
    <n v="141.13700787401601"/>
    <m/>
    <n v="67318.503899999996"/>
    <x v="1"/>
    <n v="13711.428599999999"/>
    <x v="753"/>
    <x v="0"/>
    <m/>
  </r>
  <r>
    <d v="2023-08-27T01:01:26"/>
    <x v="9"/>
    <n v="6"/>
    <s v="CASTAEDA CARLOS ALFREDO"/>
    <x v="2"/>
    <x v="0"/>
    <n v="170"/>
    <n v="28.3333333333333"/>
    <n v="130.28031496062999"/>
    <m/>
    <n v="62140.157500000001"/>
    <x v="0"/>
    <n v="13711.428599999999"/>
    <x v="753"/>
    <x v="0"/>
    <m/>
  </r>
  <r>
    <d v="2023-08-27T01:01:26"/>
    <x v="9"/>
    <n v="7"/>
    <s v="ZABALA CUARTAS ALEJANDRO"/>
    <x v="0"/>
    <x v="1"/>
    <n v="233"/>
    <n v="25.8888888888889"/>
    <n v="195.42047244094499"/>
    <m/>
    <n v="93210.236199999999"/>
    <x v="1"/>
    <n v="13711.428599999999"/>
    <x v="753"/>
    <x v="0"/>
    <m/>
  </r>
  <r>
    <d v="2023-08-27T01:01:26"/>
    <x v="9"/>
    <n v="8"/>
    <s v="VACA FIERRO ROBINSON"/>
    <x v="0"/>
    <x v="0"/>
    <n v="193"/>
    <n v="21.4444444444444"/>
    <n v="195.42047244094499"/>
    <m/>
    <n v="93210.236199999999"/>
    <x v="1"/>
    <n v="13711.428599999999"/>
    <x v="753"/>
    <x v="0"/>
    <m/>
  </r>
  <r>
    <d v="2023-08-27T01:01:26"/>
    <x v="9"/>
    <n v="9"/>
    <s v="LOPEZ CASTRILLON ANDRES FELIPE"/>
    <x v="1"/>
    <x v="0"/>
    <n v="172"/>
    <n v="15.636363636363599"/>
    <n v="238.84724409448799"/>
    <m/>
    <n v="113923.622"/>
    <x v="0"/>
    <n v="13711.428599999999"/>
    <x v="753"/>
    <x v="0"/>
    <m/>
  </r>
  <r>
    <d v="2023-08-27T01:01:27"/>
    <x v="9"/>
    <n v="10"/>
    <s v="PIEDRAHITA MADRID SANTIAGO"/>
    <x v="2"/>
    <x v="0"/>
    <n v="120"/>
    <n v="20"/>
    <n v="130.28031496062999"/>
    <m/>
    <n v="62140.157500000001"/>
    <x v="0"/>
    <n v="13711.428599999999"/>
    <x v="753"/>
    <x v="0"/>
    <m/>
  </r>
  <r>
    <d v="2023-08-27T01:01:27"/>
    <x v="1"/>
    <n v="11"/>
    <s v="ECHAVARRIA JOSE"/>
    <x v="3"/>
    <x v="0"/>
    <n v="207"/>
    <n v="20.7"/>
    <n v="217.13385826771699"/>
    <m/>
    <n v="103566.92909999999"/>
    <x v="0"/>
    <n v="13711.428599999999"/>
    <x v="753"/>
    <x v="0"/>
    <m/>
  </r>
  <r>
    <d v="2023-08-27T01:01:27"/>
    <x v="1"/>
    <n v="12"/>
    <s v="QUINTERO ROJAS WILFER"/>
    <x v="3"/>
    <x v="1"/>
    <n v="217"/>
    <n v="21.7"/>
    <n v="217.13385826771699"/>
    <m/>
    <n v="103566.92909999999"/>
    <x v="0"/>
    <n v="13711.428599999999"/>
    <x v="753"/>
    <x v="0"/>
    <m/>
  </r>
  <r>
    <d v="2023-08-27T01:01:27"/>
    <x v="1"/>
    <n v="13"/>
    <s v="URIEL SALAZAR FREDY"/>
    <x v="3"/>
    <x v="0"/>
    <n v="249"/>
    <n v="24.9"/>
    <n v="217.13385826771699"/>
    <m/>
    <n v="103566.92909999999"/>
    <x v="0"/>
    <n v="13711.428599999999"/>
    <x v="753"/>
    <x v="0"/>
    <m/>
  </r>
  <r>
    <d v="2023-08-27T01:01:27"/>
    <x v="1"/>
    <n v="14"/>
    <s v="JIMENEZ JIMENEZ OMAR DAVID"/>
    <x v="1"/>
    <x v="0"/>
    <n v="237"/>
    <n v="21.545454545454501"/>
    <n v="238.84724409448799"/>
    <m/>
    <n v="113923.622"/>
    <x v="1"/>
    <n v="13711.428599999999"/>
    <x v="753"/>
    <x v="0"/>
    <m/>
  </r>
  <r>
    <d v="2023-08-27T01:01:28"/>
    <x v="1"/>
    <n v="15"/>
    <s v="LONDOO LOPERA DUVAN ANDRES"/>
    <x v="0"/>
    <x v="0"/>
    <n v="213"/>
    <n v="23.6666666666667"/>
    <n v="195.42047244094499"/>
    <m/>
    <n v="93210.236199999999"/>
    <x v="1"/>
    <n v="13711.428599999999"/>
    <x v="753"/>
    <x v="0"/>
    <m/>
  </r>
  <r>
    <d v="2023-08-27T01:01:28"/>
    <x v="1"/>
    <n v="16"/>
    <s v="HURTADO MADRID JUAN ESTEBAN"/>
    <x v="3"/>
    <x v="0"/>
    <n v="223"/>
    <n v="22.3"/>
    <n v="217.13385826771699"/>
    <m/>
    <n v="103566.92909999999"/>
    <x v="0"/>
    <n v="13711.428599999999"/>
    <x v="753"/>
    <x v="0"/>
    <m/>
  </r>
  <r>
    <d v="2023-08-27T01:01:28"/>
    <x v="1"/>
    <n v="17"/>
    <s v="FRANCO BRAVO JHOAN FERNANDO"/>
    <x v="11"/>
    <x v="0"/>
    <n v="27"/>
    <n v="13.5"/>
    <n v="43.426771653543298"/>
    <m/>
    <n v="20713.3858"/>
    <x v="0"/>
    <n v="13711.428599999999"/>
    <x v="753"/>
    <x v="0"/>
    <m/>
  </r>
  <r>
    <d v="2023-08-27T01:01:28"/>
    <x v="1"/>
    <n v="18"/>
    <s v="GUTIERREZ LONDOO MELKIN HERNEY"/>
    <x v="12"/>
    <x v="0"/>
    <n v="284"/>
    <n v="21.846153846153801"/>
    <n v="282.27401574803201"/>
    <m/>
    <n v="134637.0079"/>
    <x v="0"/>
    <n v="13711.428599999999"/>
    <x v="753"/>
    <x v="0"/>
    <m/>
  </r>
  <r>
    <d v="2023-08-27T01:01:28"/>
    <x v="1"/>
    <n v="19"/>
    <s v="BERMUDEZ HERNAN"/>
    <x v="3"/>
    <x v="0"/>
    <n v="172"/>
    <n v="17.2"/>
    <n v="217.13385826771699"/>
    <m/>
    <n v="103566.92909999999"/>
    <x v="0"/>
    <n v="13711.428599999999"/>
    <x v="753"/>
    <x v="0"/>
    <m/>
  </r>
  <r>
    <d v="2023-08-27T01:01:29"/>
    <x v="1"/>
    <n v="20"/>
    <s v="VERENZUELA MARTINEZ ALEXANDER"/>
    <x v="0"/>
    <x v="0"/>
    <n v="204"/>
    <n v="22.6666666666667"/>
    <n v="195.42047244094499"/>
    <s v="1 Descuento (Usuario con movilidad reducida) "/>
    <n v="93210.236199999999"/>
    <x v="0"/>
    <n v="13711.428599999999"/>
    <x v="753"/>
    <x v="0"/>
    <m/>
  </r>
  <r>
    <d v="2023-08-27T01:01:29"/>
    <x v="1"/>
    <n v="21"/>
    <s v="MONSALVE OCAMPO EDISON GUSTAVO"/>
    <x v="1"/>
    <x v="0"/>
    <n v="234"/>
    <n v="21.272727272727298"/>
    <n v="238.84724409448799"/>
    <m/>
    <n v="113923.622"/>
    <x v="0"/>
    <n v="13711.428599999999"/>
    <x v="753"/>
    <x v="0"/>
    <m/>
  </r>
  <r>
    <d v="2023-08-27T01:01:29"/>
    <x v="1"/>
    <n v="22"/>
    <s v="QUIRAMA CASTAEDA JHON JADER"/>
    <x v="3"/>
    <x v="0"/>
    <n v="304"/>
    <n v="30.4"/>
    <n v="217.13385826771699"/>
    <m/>
    <n v="103566.92909999999"/>
    <x v="1"/>
    <n v="13711.428599999999"/>
    <x v="753"/>
    <x v="0"/>
    <m/>
  </r>
  <r>
    <d v="2023-08-27T01:01:29"/>
    <x v="1"/>
    <n v="23"/>
    <s v="HINCAPIE GALLEGO YEISON ANDRES"/>
    <x v="6"/>
    <x v="0"/>
    <n v="178"/>
    <n v="22.25"/>
    <n v="173.70708661417299"/>
    <m/>
    <n v="82853.543300000005"/>
    <x v="2"/>
    <n v="13711.428599999999"/>
    <x v="753"/>
    <x v="0"/>
    <m/>
  </r>
  <r>
    <d v="2023-08-27T01:01:29"/>
    <x v="1"/>
    <n v="24"/>
    <s v="GARCES ANDRES FELIPE"/>
    <x v="10"/>
    <x v="0"/>
    <n v="75"/>
    <n v="18.75"/>
    <n v="86.853543307086596"/>
    <m/>
    <n v="41426.771699999998"/>
    <x v="0"/>
    <n v="13711.428599999999"/>
    <x v="753"/>
    <x v="0"/>
    <m/>
  </r>
  <r>
    <d v="2023-08-27T01:01:30"/>
    <x v="1"/>
    <n v="26"/>
    <s v="CIRO MARIN RODRIGO ALBERTO"/>
    <x v="0"/>
    <x v="0"/>
    <n v="217"/>
    <n v="24.1111111111111"/>
    <n v="195.42047244094499"/>
    <m/>
    <n v="93210.236199999999"/>
    <x v="0"/>
    <n v="13711.428599999999"/>
    <x v="753"/>
    <x v="0"/>
    <m/>
  </r>
  <r>
    <d v="2023-08-27T01:01:30"/>
    <x v="1"/>
    <n v="28"/>
    <s v="GONZALEZ PEREZ RAFAEL JOSE"/>
    <x v="3"/>
    <x v="0"/>
    <n v="151"/>
    <n v="15.1"/>
    <n v="217.13385826771699"/>
    <m/>
    <n v="103566.92909999999"/>
    <x v="0"/>
    <n v="13711.428599999999"/>
    <x v="753"/>
    <x v="0"/>
    <m/>
  </r>
  <r>
    <d v="2023-08-27T01:01:30"/>
    <x v="1"/>
    <n v="29"/>
    <s v="ESCOBAR IVAN DARIO"/>
    <x v="1"/>
    <x v="0"/>
    <n v="221"/>
    <n v="20.090909090909101"/>
    <n v="238.84724409448799"/>
    <m/>
    <n v="113923.622"/>
    <x v="0"/>
    <n v="13711.428599999999"/>
    <x v="753"/>
    <x v="0"/>
    <m/>
  </r>
  <r>
    <d v="2023-08-27T01:01:30"/>
    <x v="9"/>
    <n v="31"/>
    <s v="HIGUITA ADRIAN ANTONIO"/>
    <x v="0"/>
    <x v="0"/>
    <n v="193"/>
    <n v="21.4444444444444"/>
    <n v="195.42047244094499"/>
    <m/>
    <n v="93210.236199999999"/>
    <x v="0"/>
    <n v="13711.428599999999"/>
    <x v="753"/>
    <x v="0"/>
    <m/>
  </r>
  <r>
    <d v="2023-08-27T01:01:30"/>
    <x v="9"/>
    <n v="33"/>
    <s v="LUJAN LOPERA FABIAN ALEXIS"/>
    <x v="0"/>
    <x v="0"/>
    <n v="201"/>
    <n v="22.3333333333333"/>
    <n v="195.42047244094499"/>
    <m/>
    <n v="93210.236199999999"/>
    <x v="0"/>
    <n v="13711.428599999999"/>
    <x v="753"/>
    <x v="0"/>
    <m/>
  </r>
  <r>
    <d v="2023-08-27T01:01:31"/>
    <x v="9"/>
    <n v="34"/>
    <s v="MONTOYA OSPINA GILBERTO ANTONIO"/>
    <x v="0"/>
    <x v="0"/>
    <n v="211"/>
    <n v="23.4444444444444"/>
    <n v="195.42047244094499"/>
    <m/>
    <n v="93210.236199999999"/>
    <x v="0"/>
    <n v="13711.428599999999"/>
    <x v="753"/>
    <x v="0"/>
    <m/>
  </r>
  <r>
    <d v="2023-08-27T01:01:31"/>
    <x v="9"/>
    <n v="36"/>
    <s v="MARTINEZ CHAVERRA LUIS NORBERTO"/>
    <x v="6"/>
    <x v="0"/>
    <n v="180"/>
    <n v="22.5"/>
    <n v="173.70708661417299"/>
    <m/>
    <n v="82853.543300000005"/>
    <x v="0"/>
    <n v="13711.428599999999"/>
    <x v="753"/>
    <x v="0"/>
    <m/>
  </r>
  <r>
    <d v="2023-08-27T01:01:31"/>
    <x v="9"/>
    <n v="37"/>
    <s v="MORA JORGE"/>
    <x v="3"/>
    <x v="3"/>
    <n v="178"/>
    <n v="17.8"/>
    <n v="217.13385826771699"/>
    <m/>
    <n v="103566.92909999999"/>
    <x v="1"/>
    <n v="13711.428599999999"/>
    <x v="753"/>
    <x v="0"/>
    <m/>
  </r>
  <r>
    <d v="2023-08-27T01:01:31"/>
    <x v="9"/>
    <n v="38"/>
    <s v="BELTRAN JUAN SIMON"/>
    <x v="0"/>
    <x v="0"/>
    <n v="184"/>
    <n v="20.4444444444444"/>
    <n v="195.42047244094499"/>
    <m/>
    <n v="93210.236199999999"/>
    <x v="0"/>
    <n v="13711.428599999999"/>
    <x v="753"/>
    <x v="0"/>
    <m/>
  </r>
  <r>
    <d v="2023-08-27T01:01:32"/>
    <x v="9"/>
    <n v="39"/>
    <s v="BETANCUR RAMIREZ JUAN CAMILO"/>
    <x v="0"/>
    <x v="0"/>
    <n v="176"/>
    <n v="19.5555555555556"/>
    <n v="195.42047244094499"/>
    <m/>
    <n v="93210.236199999999"/>
    <x v="0"/>
    <n v="13711.428599999999"/>
    <x v="753"/>
    <x v="0"/>
    <m/>
  </r>
  <r>
    <d v="2023-08-27T01:01:32"/>
    <x v="9"/>
    <n v="40"/>
    <s v="BERNAL RONDON KEVIN OSWALDO"/>
    <x v="3"/>
    <x v="0"/>
    <n v="175"/>
    <n v="17.5"/>
    <n v="217.13385826771699"/>
    <m/>
    <n v="103566.92909999999"/>
    <x v="0"/>
    <n v="13711.428599999999"/>
    <x v="753"/>
    <x v="0"/>
    <m/>
  </r>
  <r>
    <d v="2023-08-27T01:01:32"/>
    <x v="9"/>
    <n v="41"/>
    <s v="GARCIA DAVID WILSON ALBERTO"/>
    <x v="3"/>
    <x v="0"/>
    <n v="210"/>
    <n v="21"/>
    <n v="217.13385826771699"/>
    <m/>
    <n v="103566.92909999999"/>
    <x v="1"/>
    <n v="13711.428599999999"/>
    <x v="753"/>
    <x v="0"/>
    <m/>
  </r>
  <r>
    <d v="2023-08-28T00:33:09"/>
    <x v="12"/>
    <n v="1"/>
    <s v="ALFONSO OZUNA JORGE"/>
    <x v="4"/>
    <x v="0"/>
    <n v="137"/>
    <n v="19.571428571428601"/>
    <n v="132.10075566750601"/>
    <m/>
    <n v="62550.377800000002"/>
    <x v="0"/>
    <n v="11160.8696"/>
    <x v="754"/>
    <x v="0"/>
    <m/>
  </r>
  <r>
    <d v="2023-08-28T00:33:09"/>
    <x v="12"/>
    <n v="4"/>
    <s v="LOPEZ ISRAEL"/>
    <x v="0"/>
    <x v="0"/>
    <n v="188"/>
    <n v="20.8888888888889"/>
    <n v="169.84382871536499"/>
    <s v="1 Descuento (Propietario) "/>
    <n v="80421.914399999994"/>
    <x v="0"/>
    <n v="11160.8696"/>
    <x v="754"/>
    <x v="0"/>
    <m/>
  </r>
  <r>
    <d v="2023-08-28T00:33:10"/>
    <x v="12"/>
    <n v="5"/>
    <s v="GRISALES VILLA JUAN DAVID"/>
    <x v="1"/>
    <x v="0"/>
    <n v="216"/>
    <n v="19.636363636363601"/>
    <n v="207.58690176322401"/>
    <m/>
    <n v="98293.450899999996"/>
    <x v="1"/>
    <n v="11160.8696"/>
    <x v="754"/>
    <x v="0"/>
    <m/>
  </r>
  <r>
    <d v="2023-08-28T00:33:10"/>
    <x v="12"/>
    <n v="13"/>
    <s v="URIEL SALAZAR FREDY"/>
    <x v="3"/>
    <x v="0"/>
    <n v="190"/>
    <n v="19"/>
    <n v="188.71536523929501"/>
    <m/>
    <n v="89357.6826"/>
    <x v="0"/>
    <n v="11160.8696"/>
    <x v="754"/>
    <x v="0"/>
    <m/>
  </r>
  <r>
    <d v="2023-08-28T00:33:10"/>
    <x v="12"/>
    <n v="14"/>
    <s v="CARVAJAL SALAZAR HECTOR MARINO"/>
    <x v="0"/>
    <x v="0"/>
    <n v="145"/>
    <n v="16.1111111111111"/>
    <n v="169.84382871536499"/>
    <m/>
    <n v="80421.914399999994"/>
    <x v="1"/>
    <n v="11160.8696"/>
    <x v="754"/>
    <x v="0"/>
    <m/>
  </r>
  <r>
    <d v="2023-08-28T00:33:10"/>
    <x v="12"/>
    <n v="15"/>
    <s v="LOPERA AGUDELO LUIS FRANCISCO"/>
    <x v="6"/>
    <x v="0"/>
    <n v="174"/>
    <n v="21.75"/>
    <n v="150.972292191436"/>
    <s v="5 Descuentos (Propietario y jefe de ruta) "/>
    <n v="71486.146099999998"/>
    <x v="1"/>
    <n v="11160.8696"/>
    <x v="754"/>
    <x v="0"/>
    <m/>
  </r>
  <r>
    <d v="2023-08-28T00:33:11"/>
    <x v="12"/>
    <n v="17"/>
    <s v="ESPINOZA CHAVARRIA GUILLERMO LEON"/>
    <x v="0"/>
    <x v="0"/>
    <n v="206"/>
    <n v="22.8888888888889"/>
    <n v="169.84382871536499"/>
    <m/>
    <n v="80421.914399999994"/>
    <x v="0"/>
    <n v="11160.8696"/>
    <x v="754"/>
    <x v="0"/>
    <m/>
  </r>
  <r>
    <d v="2023-08-28T00:33:11"/>
    <x v="12"/>
    <n v="20"/>
    <s v="VERENZUELA MARTINEZ ALEXANDER"/>
    <x v="0"/>
    <x v="3"/>
    <n v="208"/>
    <n v="23.1111111111111"/>
    <n v="169.84382871536499"/>
    <m/>
    <n v="80421.914399999994"/>
    <x v="0"/>
    <n v="11160.8696"/>
    <x v="754"/>
    <x v="0"/>
    <m/>
  </r>
  <r>
    <d v="2023-08-28T00:33:11"/>
    <x v="12"/>
    <n v="21"/>
    <s v="MONSALVE OCAMPO EDISON GUSTAVO"/>
    <x v="3"/>
    <x v="0"/>
    <n v="182"/>
    <n v="18.2"/>
    <n v="188.71536523929501"/>
    <m/>
    <n v="89357.6826"/>
    <x v="0"/>
    <n v="11160.8696"/>
    <x v="754"/>
    <x v="0"/>
    <m/>
  </r>
  <r>
    <d v="2023-08-28T00:33:11"/>
    <x v="12"/>
    <n v="22"/>
    <s v="QUIRAMA CASTAEDA JHON JADER"/>
    <x v="3"/>
    <x v="3"/>
    <n v="181"/>
    <n v="18.100000000000001"/>
    <n v="188.71536523929501"/>
    <m/>
    <n v="89357.6826"/>
    <x v="1"/>
    <n v="11160.8696"/>
    <x v="754"/>
    <x v="0"/>
    <m/>
  </r>
  <r>
    <d v="2023-08-28T00:33:11"/>
    <x v="12"/>
    <n v="23"/>
    <s v="HINCAPIE GALLEGO YEISON ANDRES"/>
    <x v="0"/>
    <x v="0"/>
    <n v="138"/>
    <n v="15.3333333333333"/>
    <n v="169.84382871536499"/>
    <m/>
    <n v="80421.914399999994"/>
    <x v="2"/>
    <n v="11160.8696"/>
    <x v="754"/>
    <x v="0"/>
    <m/>
  </r>
  <r>
    <d v="2023-08-28T00:33:12"/>
    <x v="12"/>
    <n v="24"/>
    <s v="GARCES ANDRES FELIPE"/>
    <x v="6"/>
    <x v="0"/>
    <n v="118"/>
    <n v="13.882352941176499"/>
    <n v="160.40806045340099"/>
    <m/>
    <n v="75954.030199999994"/>
    <x v="0"/>
    <n v="11160.8696"/>
    <x v="754"/>
    <x v="0"/>
    <m/>
  </r>
  <r>
    <d v="2023-08-28T00:33:12"/>
    <x v="12"/>
    <n v="27"/>
    <s v="DURANGO DAVID JOSE"/>
    <x v="0"/>
    <x v="0"/>
    <n v="138"/>
    <n v="15.3333333333333"/>
    <n v="169.84382871536499"/>
    <m/>
    <n v="80421.914399999994"/>
    <x v="0"/>
    <n v="11160.8696"/>
    <x v="754"/>
    <x v="0"/>
    <m/>
  </r>
  <r>
    <d v="2023-08-28T00:33:12"/>
    <x v="12"/>
    <n v="29"/>
    <s v="ESCOBAR IVAN DARIO"/>
    <x v="1"/>
    <x v="0"/>
    <n v="248"/>
    <n v="22.545454545454501"/>
    <n v="207.58690176322401"/>
    <m/>
    <n v="98293.450899999996"/>
    <x v="0"/>
    <n v="11160.8696"/>
    <x v="754"/>
    <x v="0"/>
    <m/>
  </r>
  <r>
    <d v="2023-08-28T00:33:13"/>
    <x v="12"/>
    <n v="31"/>
    <s v="HIGUITA ADRIAN ANTONIO"/>
    <x v="3"/>
    <x v="3"/>
    <n v="203"/>
    <n v="20.3"/>
    <n v="188.71536523929501"/>
    <m/>
    <n v="89357.6826"/>
    <x v="0"/>
    <n v="11160.8696"/>
    <x v="754"/>
    <x v="0"/>
    <m/>
  </r>
  <r>
    <d v="2023-08-28T00:33:13"/>
    <x v="12"/>
    <n v="33"/>
    <s v="LUJAN LOPERA FABIAN ALEXIS"/>
    <x v="0"/>
    <x v="0"/>
    <n v="168"/>
    <n v="18.6666666666667"/>
    <n v="169.84382871536499"/>
    <s v="3 Descuentos despachador fernando, usuario con movilidad reducida y conduct) "/>
    <n v="80421.914399999994"/>
    <x v="0"/>
    <n v="11160.8696"/>
    <x v="754"/>
    <x v="0"/>
    <m/>
  </r>
  <r>
    <d v="2023-08-28T00:33:14"/>
    <x v="12"/>
    <n v="34"/>
    <s v="MONTOYA OSPINA GILBERTO ANTONIO"/>
    <x v="3"/>
    <x v="0"/>
    <n v="205"/>
    <n v="20.5"/>
    <n v="188.71536523929501"/>
    <s v="2 Descuentos (Despachador fernando) "/>
    <n v="89357.6826"/>
    <x v="0"/>
    <n v="11160.8696"/>
    <x v="754"/>
    <x v="0"/>
    <m/>
  </r>
  <r>
    <d v="2023-08-28T00:33:14"/>
    <x v="12"/>
    <n v="35"/>
    <s v="GOMEZ YORMAN DANIEL"/>
    <x v="0"/>
    <x v="0"/>
    <n v="150"/>
    <n v="16.6666666666667"/>
    <n v="169.84382871536499"/>
    <s v="1 Descuento (Despachador fernando) "/>
    <n v="80421.914399999994"/>
    <x v="1"/>
    <n v="11160.8696"/>
    <x v="754"/>
    <x v="0"/>
    <m/>
  </r>
  <r>
    <d v="2023-08-28T00:33:14"/>
    <x v="12"/>
    <n v="36"/>
    <s v="MARTINEZ CHAVERRA LUIS NORBERTO"/>
    <x v="10"/>
    <x v="0"/>
    <n v="56"/>
    <n v="14"/>
    <n v="75.486146095717899"/>
    <m/>
    <n v="35743.072999999997"/>
    <x v="0"/>
    <n v="11160.8696"/>
    <x v="754"/>
    <x v="0"/>
    <m/>
  </r>
  <r>
    <d v="2023-08-28T00:33:15"/>
    <x v="12"/>
    <n v="37"/>
    <s v="MORA JORGE"/>
    <x v="0"/>
    <x v="0"/>
    <n v="175"/>
    <n v="19.4444444444444"/>
    <n v="169.84382871536499"/>
    <s v="2 Descuentos (Conducts)"/>
    <n v="80421.914399999994"/>
    <x v="1"/>
    <n v="11160.8696"/>
    <x v="754"/>
    <x v="0"/>
    <m/>
  </r>
  <r>
    <d v="2023-08-28T00:33:15"/>
    <x v="12"/>
    <n v="38"/>
    <s v="BELTRAN JUAN SIMON"/>
    <x v="6"/>
    <x v="0"/>
    <n v="143"/>
    <n v="17.875"/>
    <n v="150.972292191436"/>
    <m/>
    <n v="71486.146099999998"/>
    <x v="0"/>
    <n v="11160.8696"/>
    <x v="754"/>
    <x v="0"/>
    <m/>
  </r>
  <r>
    <d v="2023-08-28T00:33:15"/>
    <x v="12"/>
    <n v="40"/>
    <s v="BERNAL RONDON KEVIN OSWALDO"/>
    <x v="3"/>
    <x v="0"/>
    <n v="177"/>
    <n v="17.7"/>
    <n v="188.71536523929501"/>
    <m/>
    <n v="89357.6826"/>
    <x v="0"/>
    <n v="11160.8696"/>
    <x v="754"/>
    <x v="0"/>
    <m/>
  </r>
  <r>
    <d v="2023-08-29T01:50:41"/>
    <x v="1"/>
    <n v="1"/>
    <s v="ALFONSO OZUNA JORGE"/>
    <x v="0"/>
    <x v="0"/>
    <n v="202"/>
    <n v="22.4444444444444"/>
    <n v="196.296610169492"/>
    <m/>
    <n v="93648.305099999998"/>
    <x v="0"/>
    <n v="13628.947399999999"/>
    <x v="755"/>
    <x v="0"/>
    <m/>
  </r>
  <r>
    <d v="2023-08-29T01:50:41"/>
    <x v="1"/>
    <n v="2"/>
    <s v="GRAJALES JORGE HERNAN"/>
    <x v="3"/>
    <x v="0"/>
    <n v="241"/>
    <n v="24.1"/>
    <n v="218.10734463276799"/>
    <m/>
    <n v="104053.67230000001"/>
    <x v="1"/>
    <n v="13628.947399999999"/>
    <x v="755"/>
    <x v="0"/>
    <m/>
  </r>
  <r>
    <d v="2023-08-29T01:50:41"/>
    <x v="1"/>
    <n v="3"/>
    <s v="CIRO PAMPLONA LUIS ADOLFO"/>
    <x v="4"/>
    <x v="0"/>
    <n v="165"/>
    <n v="23.571428571428601"/>
    <n v="152.675141242938"/>
    <m/>
    <n v="72837.570600000006"/>
    <x v="0"/>
    <n v="13628.947399999999"/>
    <x v="755"/>
    <x v="0"/>
    <m/>
  </r>
  <r>
    <d v="2023-08-29T01:50:41"/>
    <x v="1"/>
    <n v="4"/>
    <s v="LOPEZ ISRAEL"/>
    <x v="0"/>
    <x v="0"/>
    <n v="223"/>
    <n v="24.7777777777778"/>
    <n v="196.296610169492"/>
    <m/>
    <n v="93648.305099999998"/>
    <x v="0"/>
    <n v="13628.947399999999"/>
    <x v="755"/>
    <x v="0"/>
    <m/>
  </r>
  <r>
    <d v="2023-08-29T01:50:42"/>
    <x v="1"/>
    <n v="5"/>
    <s v="BERRIO POSADA ANGELA"/>
    <x v="9"/>
    <x v="0"/>
    <n v="233"/>
    <n v="19.4166666666667"/>
    <n v="261.72881355932202"/>
    <m/>
    <n v="124864.4068"/>
    <x v="1"/>
    <n v="13628.947399999999"/>
    <x v="755"/>
    <x v="0"/>
    <m/>
  </r>
  <r>
    <d v="2023-08-29T01:50:42"/>
    <x v="1"/>
    <n v="6"/>
    <s v="LOPERA ALVAREZ ESTIVEN"/>
    <x v="3"/>
    <x v="0"/>
    <n v="218"/>
    <n v="21.8"/>
    <n v="218.10734463276799"/>
    <m/>
    <n v="104053.67230000001"/>
    <x v="0"/>
    <n v="13628.947399999999"/>
    <x v="755"/>
    <x v="0"/>
    <m/>
  </r>
  <r>
    <d v="2023-08-29T01:50:42"/>
    <x v="1"/>
    <n v="7"/>
    <s v="ZABALA CUARTAS ALEJANDRO"/>
    <x v="6"/>
    <x v="0"/>
    <n v="220"/>
    <n v="27.5"/>
    <n v="174.48587570621501"/>
    <m/>
    <n v="83242.937900000004"/>
    <x v="1"/>
    <n v="13628.947399999999"/>
    <x v="755"/>
    <x v="0"/>
    <m/>
  </r>
  <r>
    <d v="2023-08-29T01:50:42"/>
    <x v="1"/>
    <n v="8"/>
    <s v="TABORDA ROJAS DIEGO ALEJANDRO"/>
    <x v="0"/>
    <x v="0"/>
    <n v="184"/>
    <n v="20.4444444444444"/>
    <n v="196.296610169492"/>
    <m/>
    <n v="93648.305099999998"/>
    <x v="1"/>
    <n v="13628.947399999999"/>
    <x v="755"/>
    <x v="0"/>
    <m/>
  </r>
  <r>
    <d v="2023-08-29T01:50:43"/>
    <x v="1"/>
    <n v="9"/>
    <s v="LOPEZ CASTRILLON ANDRES FELIPE"/>
    <x v="9"/>
    <x v="0"/>
    <n v="236"/>
    <n v="19.6666666666667"/>
    <n v="261.72881355932202"/>
    <m/>
    <n v="124864.4068"/>
    <x v="0"/>
    <n v="13628.947399999999"/>
    <x v="755"/>
    <x v="0"/>
    <m/>
  </r>
  <r>
    <d v="2023-08-29T01:50:43"/>
    <x v="1"/>
    <n v="10"/>
    <s v="PIEDRAHITA MADRID SANTIAGO"/>
    <x v="0"/>
    <x v="0"/>
    <n v="190"/>
    <n v="21.1111111111111"/>
    <n v="196.296610169492"/>
    <m/>
    <n v="93648.305099999998"/>
    <x v="0"/>
    <n v="13628.947399999999"/>
    <x v="755"/>
    <x v="0"/>
    <m/>
  </r>
  <r>
    <d v="2023-08-29T01:50:43"/>
    <x v="9"/>
    <n v="11"/>
    <s v="GUTIERREZ LONDOO MELKIN HERNEY"/>
    <x v="3"/>
    <x v="0"/>
    <n v="196"/>
    <n v="19.600000000000001"/>
    <n v="218.10734463276799"/>
    <s v="1 Descuento (Conduct) "/>
    <n v="104053.67230000001"/>
    <x v="0"/>
    <n v="13628.947399999999"/>
    <x v="755"/>
    <x v="0"/>
    <m/>
  </r>
  <r>
    <d v="2023-08-29T01:50:43"/>
    <x v="9"/>
    <n v="12"/>
    <s v="QUINTERO ROJAS WILFER"/>
    <x v="4"/>
    <x v="0"/>
    <n v="203"/>
    <n v="29"/>
    <n v="152.675141242938"/>
    <m/>
    <n v="72837.570600000006"/>
    <x v="0"/>
    <n v="13628.947399999999"/>
    <x v="755"/>
    <x v="0"/>
    <m/>
  </r>
  <r>
    <d v="2023-08-29T01:50:44"/>
    <x v="9"/>
    <n v="13"/>
    <s v="URIEL SALAZAR FREDY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4"/>
    <x v="9"/>
    <n v="14"/>
    <s v="JIMENEZ JIMENEZ OMAR DAVID"/>
    <x v="3"/>
    <x v="0"/>
    <n v="230"/>
    <n v="23"/>
    <n v="218.10734463276799"/>
    <m/>
    <n v="104053.67230000001"/>
    <x v="1"/>
    <n v="13628.947399999999"/>
    <x v="755"/>
    <x v="0"/>
    <m/>
  </r>
  <r>
    <d v="2023-08-29T01:50:44"/>
    <x v="9"/>
    <n v="15"/>
    <s v="LONDOO LOPERA DUVAN ANDRES"/>
    <x v="1"/>
    <x v="0"/>
    <n v="248"/>
    <n v="22.545454545454501"/>
    <n v="239.91807909604501"/>
    <m/>
    <n v="114459.0395"/>
    <x v="1"/>
    <n v="13628.947399999999"/>
    <x v="755"/>
    <x v="0"/>
    <m/>
  </r>
  <r>
    <d v="2023-08-29T01:50:45"/>
    <x v="9"/>
    <n v="16"/>
    <s v="HURTADO MADRID JUAN ESTEBAN"/>
    <x v="3"/>
    <x v="0"/>
    <n v="212"/>
    <n v="21.2"/>
    <n v="218.10734463276799"/>
    <m/>
    <n v="104053.67230000001"/>
    <x v="0"/>
    <n v="13628.947399999999"/>
    <x v="755"/>
    <x v="0"/>
    <m/>
  </r>
  <r>
    <d v="2023-08-29T01:50:45"/>
    <x v="9"/>
    <n v="17"/>
    <s v="ESPINOZA CHAVARRIA GUILLERMO LEON"/>
    <x v="0"/>
    <x v="1"/>
    <n v="199"/>
    <n v="22.1111111111111"/>
    <n v="196.296610169492"/>
    <m/>
    <n v="93648.305099999998"/>
    <x v="0"/>
    <n v="13628.947399999999"/>
    <x v="755"/>
    <x v="0"/>
    <m/>
  </r>
  <r>
    <d v="2023-08-29T01:50:45"/>
    <x v="9"/>
    <n v="18"/>
    <s v="RENDON VIANA HUMBERTO DE JESUS"/>
    <x v="3"/>
    <x v="0"/>
    <n v="250"/>
    <n v="25"/>
    <n v="218.10734463276799"/>
    <m/>
    <n v="104053.67230000001"/>
    <x v="0"/>
    <n v="13628.947399999999"/>
    <x v="755"/>
    <x v="0"/>
    <m/>
  </r>
  <r>
    <d v="2023-08-29T01:50:45"/>
    <x v="9"/>
    <n v="20"/>
    <s v="VERENZUELA MARTINEZ ALEXANDER"/>
    <x v="6"/>
    <x v="0"/>
    <n v="181"/>
    <n v="22.625"/>
    <n v="174.48587570621501"/>
    <m/>
    <n v="83242.937900000004"/>
    <x v="0"/>
    <n v="13628.947399999999"/>
    <x v="755"/>
    <x v="0"/>
    <m/>
  </r>
  <r>
    <d v="2023-08-29T01:50:46"/>
    <x v="1"/>
    <n v="21"/>
    <s v="DURANGO JOHAN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6"/>
    <x v="1"/>
    <n v="22"/>
    <s v="QUIRAMA CASTAEDA JHON JADER"/>
    <x v="3"/>
    <x v="0"/>
    <n v="239"/>
    <n v="23.9"/>
    <n v="218.10734463276799"/>
    <m/>
    <n v="104053.67230000001"/>
    <x v="1"/>
    <n v="13628.947399999999"/>
    <x v="755"/>
    <x v="0"/>
    <m/>
  </r>
  <r>
    <d v="2023-08-29T01:50:46"/>
    <x v="1"/>
    <n v="23"/>
    <s v="HINCAPIE GALLEGO YEISON ANDRES"/>
    <x v="6"/>
    <x v="0"/>
    <n v="179"/>
    <n v="21.0588235294118"/>
    <n v="185.39124293785301"/>
    <m/>
    <n v="88445.621499999994"/>
    <x v="2"/>
    <n v="13628.947399999999"/>
    <x v="755"/>
    <x v="0"/>
    <m/>
  </r>
  <r>
    <d v="2023-08-29T01:50:46"/>
    <x v="1"/>
    <n v="24"/>
    <s v="GARCES ANDRES FELIPE"/>
    <x v="4"/>
    <x v="1"/>
    <n v="124"/>
    <n v="17.714285714285701"/>
    <n v="152.675141242938"/>
    <m/>
    <n v="72837.570600000006"/>
    <x v="0"/>
    <n v="13628.947399999999"/>
    <x v="755"/>
    <x v="0"/>
    <m/>
  </r>
  <r>
    <d v="2023-08-29T01:50:46"/>
    <x v="1"/>
    <n v="26"/>
    <s v="CIRO MARIN RODRIGO ALBERTO"/>
    <x v="3"/>
    <x v="0"/>
    <n v="196"/>
    <n v="19.600000000000001"/>
    <n v="218.10734463276799"/>
    <m/>
    <n v="104053.67230000001"/>
    <x v="0"/>
    <n v="13628.947399999999"/>
    <x v="755"/>
    <x v="0"/>
    <m/>
  </r>
  <r>
    <d v="2023-08-29T01:50:47"/>
    <x v="1"/>
    <n v="27"/>
    <s v="MADRID HERNANDEZ JHONATAN SMITH"/>
    <x v="9"/>
    <x v="0"/>
    <n v="250"/>
    <n v="20.8333333333333"/>
    <n v="261.72881355932202"/>
    <m/>
    <n v="124864.4068"/>
    <x v="0"/>
    <n v="13628.947399999999"/>
    <x v="755"/>
    <x v="0"/>
    <m/>
  </r>
  <r>
    <d v="2023-08-29T01:50:47"/>
    <x v="1"/>
    <n v="28"/>
    <s v="GONZALEZ PEREZ RAFAEL JOSE"/>
    <x v="3"/>
    <x v="0"/>
    <n v="162"/>
    <n v="16.2"/>
    <n v="218.10734463276799"/>
    <m/>
    <n v="104053.67230000001"/>
    <x v="0"/>
    <n v="13628.947399999999"/>
    <x v="755"/>
    <x v="0"/>
    <m/>
  </r>
  <r>
    <d v="2023-08-29T01:50:47"/>
    <x v="1"/>
    <n v="29"/>
    <s v="ESCOBAR IVAN DARIO"/>
    <x v="3"/>
    <x v="1"/>
    <n v="224"/>
    <n v="22.4"/>
    <n v="218.10734463276799"/>
    <m/>
    <n v="104053.67230000001"/>
    <x v="0"/>
    <n v="13628.947399999999"/>
    <x v="755"/>
    <x v="0"/>
    <m/>
  </r>
  <r>
    <d v="2023-08-29T01:50:47"/>
    <x v="9"/>
    <n v="31"/>
    <s v="HIGUITA ADRIAN ANTONIO"/>
    <x v="3"/>
    <x v="0"/>
    <n v="173"/>
    <n v="17.3"/>
    <n v="218.10734463276799"/>
    <m/>
    <n v="104053.67230000001"/>
    <x v="0"/>
    <n v="13628.947399999999"/>
    <x v="755"/>
    <x v="0"/>
    <m/>
  </r>
  <r>
    <d v="2023-08-29T01:50:48"/>
    <x v="9"/>
    <n v="32"/>
    <s v="JIMENEZ HURTADO CARLOS ESTIVEN"/>
    <x v="0"/>
    <x v="0"/>
    <n v="208"/>
    <n v="23.1111111111111"/>
    <n v="196.296610169492"/>
    <m/>
    <n v="93648.305099999998"/>
    <x v="0"/>
    <n v="13628.947399999999"/>
    <x v="755"/>
    <x v="0"/>
    <m/>
  </r>
  <r>
    <d v="2023-08-29T01:50:48"/>
    <x v="9"/>
    <n v="34"/>
    <s v="MONTOYA OSPINA GILBERTO ANTONIO"/>
    <x v="0"/>
    <x v="0"/>
    <n v="197"/>
    <n v="21.8888888888889"/>
    <n v="196.296610169492"/>
    <s v="3 Descuentos (Despachador fernando y transbordo) "/>
    <n v="93648.305099999998"/>
    <x v="0"/>
    <n v="13628.947399999999"/>
    <x v="755"/>
    <x v="0"/>
    <m/>
  </r>
  <r>
    <d v="2023-08-29T01:50:48"/>
    <x v="9"/>
    <n v="35"/>
    <s v="GOMEZ YORMAN DANIEL"/>
    <x v="3"/>
    <x v="0"/>
    <n v="266"/>
    <n v="26.6"/>
    <n v="218.10734463276799"/>
    <s v="2 Descuentos (Despachador fernando y conduct) "/>
    <n v="104053.67230000001"/>
    <x v="1"/>
    <n v="13628.947399999999"/>
    <x v="755"/>
    <x v="0"/>
    <m/>
  </r>
  <r>
    <d v="2023-08-29T01:50:48"/>
    <x v="9"/>
    <n v="36"/>
    <s v="BERNAL RONDON KEVIN OSWALDO"/>
    <x v="1"/>
    <x v="0"/>
    <n v="220"/>
    <n v="20"/>
    <n v="239.91807909604501"/>
    <m/>
    <n v="114459.0395"/>
    <x v="0"/>
    <n v="13628.947399999999"/>
    <x v="755"/>
    <x v="0"/>
    <m/>
  </r>
  <r>
    <d v="2023-08-29T01:50:48"/>
    <x v="9"/>
    <n v="37"/>
    <s v="MORA JORGE"/>
    <x v="9"/>
    <x v="0"/>
    <n v="282"/>
    <n v="23.5"/>
    <n v="261.72881355932202"/>
    <m/>
    <n v="124864.4068"/>
    <x v="1"/>
    <n v="13628.947399999999"/>
    <x v="755"/>
    <x v="0"/>
    <m/>
  </r>
  <r>
    <d v="2023-08-29T01:50:49"/>
    <x v="9"/>
    <n v="38"/>
    <s v="BELTRAN JUAN SIMON"/>
    <x v="0"/>
    <x v="0"/>
    <n v="162"/>
    <n v="18"/>
    <n v="196.296610169492"/>
    <s v="3 Descuentos (Jefe de ruta y conducts) "/>
    <n v="93648.305099999998"/>
    <x v="0"/>
    <n v="13628.947399999999"/>
    <x v="755"/>
    <x v="0"/>
    <m/>
  </r>
  <r>
    <d v="2023-08-29T01:50:49"/>
    <x v="9"/>
    <n v="39"/>
    <s v="TABORDA LEIDY"/>
    <x v="2"/>
    <x v="3"/>
    <n v="147"/>
    <n v="22.615384615384599"/>
    <n v="141.76977401129901"/>
    <m/>
    <n v="67634.887000000002"/>
    <x v="0"/>
    <n v="13628.947399999999"/>
    <x v="755"/>
    <x v="0"/>
    <m/>
  </r>
  <r>
    <d v="2023-08-29T01:50:49"/>
    <x v="9"/>
    <n v="40"/>
    <s v="OCAMPO OCAMPO ANTONIO JOSE"/>
    <x v="1"/>
    <x v="0"/>
    <n v="257"/>
    <n v="23.363636363636399"/>
    <n v="239.91807909604501"/>
    <m/>
    <n v="114459.0395"/>
    <x v="0"/>
    <n v="13628.947399999999"/>
    <x v="755"/>
    <x v="0"/>
    <m/>
  </r>
  <r>
    <d v="2023-08-29T01:50:49"/>
    <x v="9"/>
    <n v="41"/>
    <s v="GARCIA DAVID WILSON ALBERTO"/>
    <x v="1"/>
    <x v="0"/>
    <n v="220"/>
    <n v="20"/>
    <n v="239.91807909604501"/>
    <m/>
    <n v="114459.0395"/>
    <x v="1"/>
    <n v="13628.947399999999"/>
    <x v="755"/>
    <x v="0"/>
    <m/>
  </r>
  <r>
    <d v="2023-08-30T02:20:52"/>
    <x v="9"/>
    <n v="1"/>
    <s v="OZUNA RESTREPO JORGE ALFONSO"/>
    <x v="4"/>
    <x v="0"/>
    <n v="136"/>
    <n v="19.428571428571399"/>
    <n v="153.52577319587601"/>
    <m/>
    <n v="73262.886599999998"/>
    <x v="0"/>
    <n v="13144.736800000001"/>
    <x v="756"/>
    <x v="0"/>
    <m/>
  </r>
  <r>
    <d v="2023-08-30T02:20:52"/>
    <x v="9"/>
    <n v="2"/>
    <s v="GRAJALES JORGE HERNAN"/>
    <x v="0"/>
    <x v="0"/>
    <n v="156"/>
    <n v="17.3333333333333"/>
    <n v="197.39027982326999"/>
    <m/>
    <n v="94195.139899999995"/>
    <x v="1"/>
    <n v="13144.736800000001"/>
    <x v="756"/>
    <x v="0"/>
    <m/>
  </r>
  <r>
    <d v="2023-08-30T02:20:52"/>
    <x v="9"/>
    <n v="3"/>
    <s v="CIRO PAMPLONA LUIS ADOLFO"/>
    <x v="3"/>
    <x v="0"/>
    <n v="254"/>
    <n v="25.4"/>
    <n v="219.322533136966"/>
    <m/>
    <n v="104661.2666"/>
    <x v="0"/>
    <n v="13144.736800000001"/>
    <x v="756"/>
    <x v="0"/>
    <m/>
  </r>
  <r>
    <d v="2023-08-30T02:20:52"/>
    <x v="9"/>
    <n v="4"/>
    <s v="LOPEZ ISRAEL"/>
    <x v="0"/>
    <x v="0"/>
    <n v="182"/>
    <n v="20.2222222222222"/>
    <n v="197.39027982326999"/>
    <m/>
    <n v="94195.139899999995"/>
    <x v="0"/>
    <n v="13144.736800000001"/>
    <x v="756"/>
    <x v="0"/>
    <m/>
  </r>
  <r>
    <d v="2023-08-30T02:20:53"/>
    <x v="9"/>
    <n v="5"/>
    <s v="GRISALES VILLA JUAN DAVID"/>
    <x v="13"/>
    <x v="0"/>
    <n v="306"/>
    <n v="21.8571428571429"/>
    <n v="307.05154639175299"/>
    <s v="7 Descuentos (Transbordo) "/>
    <n v="146525.7732"/>
    <x v="1"/>
    <n v="13144.736800000001"/>
    <x v="756"/>
    <x v="0"/>
    <m/>
  </r>
  <r>
    <d v="2023-08-30T02:20:53"/>
    <x v="9"/>
    <n v="6"/>
    <s v="CASTAEDA CARLOS ALFREDO"/>
    <x v="6"/>
    <x v="0"/>
    <n v="227"/>
    <n v="28.375"/>
    <n v="175.45802650957299"/>
    <m/>
    <n v="83729.013300000006"/>
    <x v="0"/>
    <n v="13144.736800000001"/>
    <x v="756"/>
    <x v="0"/>
    <m/>
  </r>
  <r>
    <d v="2023-08-30T02:20:53"/>
    <x v="9"/>
    <n v="7"/>
    <s v="ZABALA CUARTAS ALEJANDRO"/>
    <x v="10"/>
    <x v="0"/>
    <n v="105"/>
    <n v="26.25"/>
    <n v="87.729013254786494"/>
    <m/>
    <n v="41864.506600000001"/>
    <x v="1"/>
    <n v="13144.736800000001"/>
    <x v="756"/>
    <x v="0"/>
    <m/>
  </r>
  <r>
    <d v="2023-08-30T02:20:54"/>
    <x v="9"/>
    <n v="8"/>
    <s v="VACA FIERRO ROBINSON"/>
    <x v="0"/>
    <x v="0"/>
    <n v="211"/>
    <n v="23.4444444444444"/>
    <n v="197.39027982326999"/>
    <m/>
    <n v="94195.139899999995"/>
    <x v="1"/>
    <n v="13144.736800000001"/>
    <x v="756"/>
    <x v="0"/>
    <m/>
  </r>
  <r>
    <d v="2023-08-30T02:20:54"/>
    <x v="9"/>
    <n v="9"/>
    <s v="LOPEZ CASTRILLON ANDRES FELIPE"/>
    <x v="6"/>
    <x v="0"/>
    <n v="183"/>
    <n v="22.875"/>
    <n v="175.45802650957299"/>
    <m/>
    <n v="83729.013300000006"/>
    <x v="0"/>
    <n v="13144.736800000001"/>
    <x v="756"/>
    <x v="0"/>
    <m/>
  </r>
  <r>
    <d v="2023-08-30T02:20:54"/>
    <x v="9"/>
    <n v="10"/>
    <s v="MARULANDA JARAMILLO DAWER ANDRES"/>
    <x v="2"/>
    <x v="0"/>
    <n v="151"/>
    <n v="25.1666666666667"/>
    <n v="131.59351988218"/>
    <m/>
    <n v="62796.759899999997"/>
    <x v="0"/>
    <n v="13144.736800000001"/>
    <x v="756"/>
    <x v="0"/>
    <m/>
  </r>
  <r>
    <d v="2023-08-30T02:20:54"/>
    <x v="1"/>
    <n v="11"/>
    <s v="ECHAVARRIA JOSE"/>
    <x v="3"/>
    <x v="3"/>
    <n v="217"/>
    <n v="21.7"/>
    <n v="219.322533136966"/>
    <m/>
    <n v="104661.2666"/>
    <x v="0"/>
    <n v="13144.736800000001"/>
    <x v="756"/>
    <x v="0"/>
    <m/>
  </r>
  <r>
    <d v="2023-08-30T02:20:55"/>
    <x v="1"/>
    <n v="12"/>
    <s v="QUINTERO ROJAS WILFER"/>
    <x v="3"/>
    <x v="3"/>
    <n v="187"/>
    <n v="18.7"/>
    <n v="219.322533136966"/>
    <m/>
    <n v="104661.2666"/>
    <x v="0"/>
    <n v="13144.736800000001"/>
    <x v="756"/>
    <x v="0"/>
    <m/>
  </r>
  <r>
    <d v="2023-08-30T02:20:55"/>
    <x v="1"/>
    <n v="13"/>
    <s v="URIEL SALAZAR FREDY"/>
    <x v="3"/>
    <x v="0"/>
    <n v="200"/>
    <n v="20"/>
    <n v="219.322533136966"/>
    <m/>
    <n v="104661.2666"/>
    <x v="0"/>
    <n v="13144.736800000001"/>
    <x v="756"/>
    <x v="0"/>
    <m/>
  </r>
  <r>
    <d v="2023-08-30T02:20:55"/>
    <x v="1"/>
    <n v="14"/>
    <s v="JIMENEZ JIMENEZ OMAR DAVID"/>
    <x v="3"/>
    <x v="0"/>
    <n v="194"/>
    <n v="19.399999999999999"/>
    <n v="219.322533136966"/>
    <m/>
    <n v="104661.2666"/>
    <x v="1"/>
    <n v="13144.736800000001"/>
    <x v="756"/>
    <x v="0"/>
    <m/>
  </r>
  <r>
    <d v="2023-08-30T02:20:55"/>
    <x v="1"/>
    <n v="15"/>
    <s v="LOPERA AGUDELO LUIS FRANCISCO"/>
    <x v="3"/>
    <x v="3"/>
    <n v="211"/>
    <n v="21.1"/>
    <n v="219.322533136966"/>
    <m/>
    <n v="104661.2666"/>
    <x v="1"/>
    <n v="13144.736800000001"/>
    <x v="756"/>
    <x v="0"/>
    <m/>
  </r>
  <r>
    <d v="2023-08-30T02:20:56"/>
    <x v="1"/>
    <n v="16"/>
    <s v="HURTADO MADRID JUAN ESTEBAN"/>
    <x v="3"/>
    <x v="0"/>
    <n v="222"/>
    <n v="23.3684210526316"/>
    <n v="208.35640648011801"/>
    <s v="4 Descuentos (Transbordo) "/>
    <n v="99428.203200000004"/>
    <x v="0"/>
    <n v="13144.736800000001"/>
    <x v="756"/>
    <x v="0"/>
    <m/>
  </r>
  <r>
    <d v="2023-08-30T02:20:56"/>
    <x v="1"/>
    <n v="17"/>
    <s v="FRANCO BRAVO JHOAN FERNANDO"/>
    <x v="3"/>
    <x v="0"/>
    <n v="217"/>
    <n v="21.7"/>
    <n v="219.322533136966"/>
    <m/>
    <n v="104661.2666"/>
    <x v="0"/>
    <n v="13144.736800000001"/>
    <x v="756"/>
    <x v="0"/>
    <m/>
  </r>
  <r>
    <d v="2023-08-30T02:20:56"/>
    <x v="1"/>
    <n v="18"/>
    <s v="RENDON VIANA HUMBERTO DE JESUS"/>
    <x v="3"/>
    <x v="0"/>
    <n v="206"/>
    <n v="20.6"/>
    <n v="219.322533136966"/>
    <m/>
    <n v="104661.2666"/>
    <x v="0"/>
    <n v="13144.736800000001"/>
    <x v="756"/>
    <x v="0"/>
    <m/>
  </r>
  <r>
    <d v="2023-08-30T02:20:56"/>
    <x v="9"/>
    <n v="20"/>
    <s v="TABORDA ROJAS DIEGO ALEJANDRO"/>
    <x v="0"/>
    <x v="0"/>
    <n v="197"/>
    <n v="21.8888888888889"/>
    <n v="197.39027982326999"/>
    <s v="1 Descuento (Jefe de ruta), KEVIN BERNAL Realiz 5 viajes donde moviliz 117 Usuarios "/>
    <n v="94195.139899999995"/>
    <x v="0"/>
    <n v="13144.736800000001"/>
    <x v="756"/>
    <x v="0"/>
    <m/>
  </r>
  <r>
    <d v="2023-08-30T02:20:57"/>
    <x v="9"/>
    <n v="21"/>
    <s v="MONSALVE OCAMPO EDISON GUSTAVO"/>
    <x v="4"/>
    <x v="0"/>
    <n v="157"/>
    <n v="22.428571428571399"/>
    <n v="153.52577319587601"/>
    <m/>
    <n v="73262.886599999998"/>
    <x v="0"/>
    <n v="13144.736800000001"/>
    <x v="756"/>
    <x v="0"/>
    <m/>
  </r>
  <r>
    <d v="2023-08-30T02:20:57"/>
    <x v="9"/>
    <n v="22"/>
    <s v="LONDOO LOPERA DUVAN ANDRES"/>
    <x v="6"/>
    <x v="0"/>
    <n v="246"/>
    <n v="30.75"/>
    <n v="175.45802650957299"/>
    <m/>
    <n v="83729.013300000006"/>
    <x v="1"/>
    <n v="13144.736800000001"/>
    <x v="756"/>
    <x v="0"/>
    <m/>
  </r>
  <r>
    <d v="2023-08-30T02:20:57"/>
    <x v="9"/>
    <n v="23"/>
    <s v="HINCAPIE GALLEGO YEISON ANDRES"/>
    <x v="0"/>
    <x v="0"/>
    <n v="209"/>
    <n v="23.2222222222222"/>
    <n v="197.39027982326999"/>
    <m/>
    <n v="94195.139899999995"/>
    <x v="2"/>
    <n v="13144.736800000001"/>
    <x v="756"/>
    <x v="0"/>
    <m/>
  </r>
  <r>
    <d v="2023-08-30T02:20:57"/>
    <x v="9"/>
    <n v="24"/>
    <s v="GARCES ANDRES FELIPE"/>
    <x v="0"/>
    <x v="0"/>
    <n v="187"/>
    <n v="20.7777777777778"/>
    <n v="197.39027982326999"/>
    <m/>
    <n v="94195.139899999995"/>
    <x v="0"/>
    <n v="13144.736800000001"/>
    <x v="756"/>
    <x v="0"/>
    <m/>
  </r>
  <r>
    <d v="2023-08-30T02:20:58"/>
    <x v="9"/>
    <n v="25"/>
    <s v="JIMENEZ HURTADO CARLOS ESTIVEN"/>
    <x v="0"/>
    <x v="3"/>
    <n v="160"/>
    <n v="17.7777777777778"/>
    <n v="197.39027982326999"/>
    <m/>
    <n v="94195.139899999995"/>
    <x v="1"/>
    <n v="13144.736800000001"/>
    <x v="756"/>
    <x v="0"/>
    <m/>
  </r>
  <r>
    <d v="2023-08-30T02:20:58"/>
    <x v="9"/>
    <n v="26"/>
    <s v="CIRO MARIN RODRIGO ALBERTO"/>
    <x v="0"/>
    <x v="3"/>
    <n v="191"/>
    <n v="21.2222222222222"/>
    <n v="197.39027982326999"/>
    <m/>
    <n v="94195.139899999995"/>
    <x v="0"/>
    <n v="13144.736800000001"/>
    <x v="756"/>
    <x v="0"/>
    <m/>
  </r>
  <r>
    <d v="2023-08-30T02:20:58"/>
    <x v="9"/>
    <n v="27"/>
    <s v="DURANGO DAVID JOSE"/>
    <x v="3"/>
    <x v="3"/>
    <n v="237"/>
    <n v="23.7"/>
    <n v="219.322533136966"/>
    <s v="ESTIVEN LOPERA Realiz 5 viajes donde moviliz 135 Usuarios "/>
    <n v="104661.2666"/>
    <x v="0"/>
    <n v="13144.736800000001"/>
    <x v="756"/>
    <x v="0"/>
    <m/>
  </r>
  <r>
    <d v="2023-08-30T02:20:58"/>
    <x v="9"/>
    <n v="28"/>
    <s v="GONZALEZ PEREZ RAFAEL JOSE"/>
    <x v="6"/>
    <x v="0"/>
    <n v="198"/>
    <n v="24.75"/>
    <n v="175.45802650957299"/>
    <s v="1 Descuento (Despachador fernando) "/>
    <n v="83729.013300000006"/>
    <x v="0"/>
    <n v="13144.736800000001"/>
    <x v="756"/>
    <x v="0"/>
    <m/>
  </r>
  <r>
    <d v="2023-08-30T02:20:59"/>
    <x v="9"/>
    <n v="29"/>
    <s v="GUTIERREZ LONDOO MELKIN HERNEY"/>
    <x v="11"/>
    <x v="0"/>
    <n v="55"/>
    <n v="27.5"/>
    <n v="43.864506627393197"/>
    <m/>
    <n v="20932.2533"/>
    <x v="0"/>
    <n v="13144.736800000001"/>
    <x v="756"/>
    <x v="0"/>
    <m/>
  </r>
  <r>
    <d v="2023-08-30T02:20:59"/>
    <x v="1"/>
    <n v="31"/>
    <s v="HIGUITA ADRIAN ANTONIO"/>
    <x v="0"/>
    <x v="0"/>
    <n v="178"/>
    <n v="19.7777777777778"/>
    <n v="197.39027982326999"/>
    <s v="1 Descuento (Jefe de ruta)"/>
    <n v="94195.139899999995"/>
    <x v="0"/>
    <n v="13144.736800000001"/>
    <x v="756"/>
    <x v="0"/>
    <m/>
  </r>
  <r>
    <d v="2023-08-30T02:20:59"/>
    <x v="1"/>
    <n v="33"/>
    <s v="LUJAN LOPERA FABIAN ALEXIS"/>
    <x v="12"/>
    <x v="0"/>
    <n v="234"/>
    <n v="18"/>
    <n v="285.11929307805599"/>
    <m/>
    <n v="136059.6465"/>
    <x v="0"/>
    <n v="13144.736800000001"/>
    <x v="756"/>
    <x v="0"/>
    <m/>
  </r>
  <r>
    <d v="2023-08-30T02:20:59"/>
    <x v="1"/>
    <n v="34"/>
    <s v="MADRID HERNANDEZ JHONATAN SMITH"/>
    <x v="1"/>
    <x v="0"/>
    <n v="213"/>
    <n v="19.363636363636399"/>
    <n v="241.254786450663"/>
    <m/>
    <n v="115127.39320000001"/>
    <x v="0"/>
    <n v="13144.736800000001"/>
    <x v="756"/>
    <x v="0"/>
    <m/>
  </r>
  <r>
    <d v="2023-08-30T02:21:00"/>
    <x v="1"/>
    <n v="35"/>
    <s v="GOMEZ YORMAN DANIEL"/>
    <x v="1"/>
    <x v="0"/>
    <n v="210"/>
    <n v="19.090909090909101"/>
    <n v="241.254786450663"/>
    <s v="2 Descuentos (Conducts) "/>
    <n v="115127.39320000001"/>
    <x v="1"/>
    <n v="13144.736800000001"/>
    <x v="756"/>
    <x v="0"/>
    <m/>
  </r>
  <r>
    <d v="2023-08-30T02:21:00"/>
    <x v="1"/>
    <n v="36"/>
    <s v="MARTINEZ CHAVERRA LUIS NORBERTO"/>
    <x v="3"/>
    <x v="0"/>
    <n v="237"/>
    <n v="23.7"/>
    <n v="219.322533136966"/>
    <m/>
    <n v="104661.2666"/>
    <x v="0"/>
    <n v="13144.736800000001"/>
    <x v="756"/>
    <x v="0"/>
    <m/>
  </r>
  <r>
    <d v="2023-08-30T02:21:00"/>
    <x v="1"/>
    <n v="37"/>
    <s v="MORA JORGE"/>
    <x v="1"/>
    <x v="0"/>
    <n v="248"/>
    <n v="22.545454545454501"/>
    <n v="241.254786450663"/>
    <s v="5 Descuentos (Conducts y jefe de ruta) "/>
    <n v="115127.39320000001"/>
    <x v="1"/>
    <n v="13144.736800000001"/>
    <x v="756"/>
    <x v="0"/>
    <m/>
  </r>
  <r>
    <d v="2023-08-30T02:21:01"/>
    <x v="1"/>
    <n v="38"/>
    <s v="BELTRAN JUAN SIMON"/>
    <x v="0"/>
    <x v="0"/>
    <n v="200"/>
    <n v="22.2222222222222"/>
    <n v="197.39027982326999"/>
    <m/>
    <n v="94195.139899999995"/>
    <x v="0"/>
    <n v="13144.736800000001"/>
    <x v="756"/>
    <x v="0"/>
    <m/>
  </r>
  <r>
    <d v="2023-08-30T02:21:01"/>
    <x v="1"/>
    <n v="39"/>
    <s v="TABORDA LEIDY"/>
    <x v="11"/>
    <x v="0"/>
    <n v="63"/>
    <n v="31.5"/>
    <n v="43.864506627393197"/>
    <m/>
    <n v="20932.2533"/>
    <x v="0"/>
    <n v="13144.736800000001"/>
    <x v="756"/>
    <x v="0"/>
    <m/>
  </r>
  <r>
    <d v="2023-08-30T02:21:02"/>
    <x v="1"/>
    <n v="40"/>
    <s v="OCAMPO OCAMPO ANTONIO JOSE"/>
    <x v="1"/>
    <x v="0"/>
    <n v="266"/>
    <n v="24.181818181818201"/>
    <n v="241.254786450663"/>
    <m/>
    <n v="115127.39320000001"/>
    <x v="0"/>
    <n v="13144.736800000001"/>
    <x v="756"/>
    <x v="0"/>
    <m/>
  </r>
  <r>
    <d v="2023-08-30T02:21:03"/>
    <x v="1"/>
    <n v="41"/>
    <s v="GARCIA DAVID WILSON ALBERTO"/>
    <x v="0"/>
    <x v="0"/>
    <n v="195"/>
    <n v="21.6666666666667"/>
    <n v="197.39027982326999"/>
    <s v="1 Descuento (Despachador fernando) "/>
    <n v="94195.139899999995"/>
    <x v="1"/>
    <n v="13144.736800000001"/>
    <x v="756"/>
    <x v="0"/>
    <m/>
  </r>
  <r>
    <d v="2023-08-31T02:44:35"/>
    <x v="1"/>
    <n v="1"/>
    <s v="OZUNA RESTREPO JORGE ALFONSO"/>
    <x v="6"/>
    <x v="0"/>
    <n v="150"/>
    <n v="18.75"/>
    <n v="179.44725111441301"/>
    <m/>
    <n v="85723.625599999999"/>
    <x v="0"/>
    <n v="12978.3784"/>
    <x v="757"/>
    <x v="0"/>
    <m/>
  </r>
  <r>
    <d v="2023-08-31T02:44:36"/>
    <x v="1"/>
    <n v="2"/>
    <s v="GRAJALES JORGE HERNAN"/>
    <x v="0"/>
    <x v="0"/>
    <n v="225"/>
    <n v="25"/>
    <n v="201.87815750371499"/>
    <m/>
    <n v="96439.078800000003"/>
    <x v="1"/>
    <n v="12978.3784"/>
    <x v="757"/>
    <x v="0"/>
    <m/>
  </r>
  <r>
    <d v="2023-08-31T02:44:36"/>
    <x v="1"/>
    <n v="3"/>
    <s v="CIRO PAMPLONA LUIS ADOLFO"/>
    <x v="1"/>
    <x v="0"/>
    <n v="276"/>
    <n v="25.090909090909101"/>
    <n v="246.73997028231801"/>
    <m/>
    <n v="117869.98510000001"/>
    <x v="0"/>
    <n v="12978.3784"/>
    <x v="757"/>
    <x v="0"/>
    <m/>
  </r>
  <r>
    <d v="2023-08-31T02:44:36"/>
    <x v="1"/>
    <n v="4"/>
    <s v="LOPEZ ISRAEL"/>
    <x v="2"/>
    <x v="0"/>
    <n v="108"/>
    <n v="16.615384615384599"/>
    <n v="145.800891530461"/>
    <m/>
    <n v="69650.445800000001"/>
    <x v="0"/>
    <n v="12978.3784"/>
    <x v="757"/>
    <x v="0"/>
    <m/>
  </r>
  <r>
    <d v="2023-08-31T02:44:36"/>
    <x v="1"/>
    <n v="5"/>
    <s v="BERRIO POSADA ANGELA"/>
    <x v="1"/>
    <x v="0"/>
    <n v="266"/>
    <n v="24.181818181818201"/>
    <n v="246.73997028231801"/>
    <m/>
    <n v="117869.98510000001"/>
    <x v="1"/>
    <n v="12978.3784"/>
    <x v="757"/>
    <x v="0"/>
    <m/>
  </r>
  <r>
    <d v="2023-08-31T02:44:37"/>
    <x v="1"/>
    <n v="6"/>
    <s v="CASTAEDA CARLOS ALFREDO"/>
    <x v="0"/>
    <x v="0"/>
    <n v="298"/>
    <n v="33.1111111111111"/>
    <n v="201.87815750371499"/>
    <m/>
    <n v="96439.078800000003"/>
    <x v="0"/>
    <n v="12978.3784"/>
    <x v="757"/>
    <x v="0"/>
    <m/>
  </r>
  <r>
    <d v="2023-08-31T02:44:37"/>
    <x v="1"/>
    <n v="7"/>
    <s v="ZABALA CUARTAS ALEJANDRO"/>
    <x v="3"/>
    <x v="0"/>
    <n v="240"/>
    <n v="24"/>
    <n v="224.309063893016"/>
    <m/>
    <n v="107154.5319"/>
    <x v="1"/>
    <n v="12978.3784"/>
    <x v="757"/>
    <x v="0"/>
    <m/>
  </r>
  <r>
    <d v="2023-08-31T02:44:37"/>
    <x v="1"/>
    <n v="8"/>
    <s v="VACA FIERRO ROBINSON"/>
    <x v="1"/>
    <x v="0"/>
    <n v="260"/>
    <n v="23.636363636363601"/>
    <n v="246.73997028231801"/>
    <m/>
    <n v="117869.98510000001"/>
    <x v="1"/>
    <n v="12978.3784"/>
    <x v="757"/>
    <x v="0"/>
    <m/>
  </r>
  <r>
    <d v="2023-08-31T02:44:37"/>
    <x v="1"/>
    <n v="9"/>
    <s v="LOPEZ CASTRILLON ANDRES FELIPE"/>
    <x v="6"/>
    <x v="0"/>
    <n v="208"/>
    <n v="24.470588235294102"/>
    <n v="190.662704309064"/>
    <m/>
    <n v="91081.352199999994"/>
    <x v="0"/>
    <n v="12978.3784"/>
    <x v="757"/>
    <x v="0"/>
    <m/>
  </r>
  <r>
    <d v="2023-08-31T02:44:37"/>
    <x v="1"/>
    <n v="10"/>
    <s v="MARULANDA JARAMILLO DAWER ANDRES"/>
    <x v="0"/>
    <x v="0"/>
    <n v="176"/>
    <n v="19.5555555555556"/>
    <n v="201.87815750371499"/>
    <m/>
    <n v="96439.078800000003"/>
    <x v="0"/>
    <n v="12978.3784"/>
    <x v="757"/>
    <x v="0"/>
    <m/>
  </r>
  <r>
    <d v="2023-08-31T02:44:38"/>
    <x v="9"/>
    <n v="11"/>
    <s v="ECHAVARRIA JOSE"/>
    <x v="0"/>
    <x v="0"/>
    <n v="240"/>
    <n v="26.6666666666667"/>
    <n v="201.87815750371499"/>
    <m/>
    <n v="96439.078800000003"/>
    <x v="0"/>
    <n v="12978.3784"/>
    <x v="757"/>
    <x v="0"/>
    <m/>
  </r>
  <r>
    <d v="2023-08-31T02:44:38"/>
    <x v="9"/>
    <n v="12"/>
    <s v="QUINTERO ROJAS WILFER"/>
    <x v="0"/>
    <x v="0"/>
    <n v="179"/>
    <n v="19.8888888888889"/>
    <n v="201.87815750371499"/>
    <m/>
    <n v="96439.078800000003"/>
    <x v="0"/>
    <n v="12978.3784"/>
    <x v="757"/>
    <x v="0"/>
    <m/>
  </r>
  <r>
    <d v="2023-08-31T02:44:38"/>
    <x v="9"/>
    <n v="13"/>
    <s v="URIEL SALAZAR FREDY"/>
    <x v="4"/>
    <x v="0"/>
    <n v="154"/>
    <n v="22"/>
    <n v="157.016344725111"/>
    <s v="1 Descuento (Conduct) "/>
    <n v="75008.172399999996"/>
    <x v="0"/>
    <n v="12978.3784"/>
    <x v="757"/>
    <x v="0"/>
    <m/>
  </r>
  <r>
    <d v="2023-08-31T02:44:38"/>
    <x v="9"/>
    <n v="14"/>
    <s v="JIMENEZ JIMENEZ OMAR DAVID"/>
    <x v="6"/>
    <x v="0"/>
    <n v="209"/>
    <n v="26.125"/>
    <n v="179.44725111441301"/>
    <s v="2 Descuentos (Conducts) "/>
    <n v="85723.625599999999"/>
    <x v="1"/>
    <n v="12978.3784"/>
    <x v="757"/>
    <x v="0"/>
    <m/>
  </r>
  <r>
    <d v="2023-08-31T02:44:38"/>
    <x v="9"/>
    <n v="15"/>
    <s v="LOPERA AGUDELO LUIS FRANCISCO"/>
    <x v="3"/>
    <x v="0"/>
    <n v="282"/>
    <n v="28.2"/>
    <n v="224.309063893016"/>
    <m/>
    <n v="107154.5319"/>
    <x v="1"/>
    <n v="12978.3784"/>
    <x v="757"/>
    <x v="0"/>
    <m/>
  </r>
  <r>
    <d v="2023-08-31T02:44:39"/>
    <x v="9"/>
    <n v="16"/>
    <s v="HURTADO MADRID JUAN ESTEBAN"/>
    <x v="0"/>
    <x v="0"/>
    <n v="203"/>
    <n v="22.5555555555556"/>
    <n v="201.87815750371499"/>
    <m/>
    <n v="96439.078800000003"/>
    <x v="0"/>
    <n v="12978.3784"/>
    <x v="757"/>
    <x v="0"/>
    <m/>
  </r>
  <r>
    <d v="2023-08-31T02:44:39"/>
    <x v="9"/>
    <n v="17"/>
    <s v="FRANCO BRAVO JHOAN FERNANDO"/>
    <x v="3"/>
    <x v="0"/>
    <n v="200"/>
    <n v="20"/>
    <n v="224.309063893016"/>
    <m/>
    <n v="107154.5319"/>
    <x v="0"/>
    <n v="12978.3784"/>
    <x v="757"/>
    <x v="0"/>
    <m/>
  </r>
  <r>
    <d v="2023-08-31T02:44:39"/>
    <x v="9"/>
    <n v="18"/>
    <s v="RENDON VIANA HUMBERTO DE JESUS"/>
    <x v="6"/>
    <x v="0"/>
    <n v="205"/>
    <n v="25.625"/>
    <n v="179.44725111441301"/>
    <m/>
    <n v="85723.625599999999"/>
    <x v="0"/>
    <n v="12978.3784"/>
    <x v="757"/>
    <x v="0"/>
    <m/>
  </r>
  <r>
    <d v="2023-08-31T02:44:39"/>
    <x v="9"/>
    <n v="20"/>
    <s v="VERENZUELA MARTINEZ ALEXANDER"/>
    <x v="9"/>
    <x v="0"/>
    <n v="267"/>
    <n v="22.25"/>
    <n v="269.17087667162002"/>
    <m/>
    <n v="128585.43829999999"/>
    <x v="0"/>
    <n v="12978.3784"/>
    <x v="757"/>
    <x v="0"/>
    <m/>
  </r>
  <r>
    <d v="2023-08-31T02:44:40"/>
    <x v="1"/>
    <n v="21"/>
    <s v="MONSALVE OCAMPO EDISON GUSTAVO"/>
    <x v="3"/>
    <x v="0"/>
    <n v="171"/>
    <n v="17.100000000000001"/>
    <n v="224.309063893016"/>
    <m/>
    <n v="107154.5319"/>
    <x v="0"/>
    <n v="12978.3784"/>
    <x v="757"/>
    <x v="0"/>
    <m/>
  </r>
  <r>
    <d v="2023-08-31T02:44:40"/>
    <x v="1"/>
    <n v="22"/>
    <s v="QUIRAMA CASTAEDA JHON JADER"/>
    <x v="0"/>
    <x v="0"/>
    <n v="213"/>
    <n v="23.6666666666667"/>
    <n v="201.87815750371499"/>
    <m/>
    <n v="96439.078800000003"/>
    <x v="1"/>
    <n v="12978.3784"/>
    <x v="757"/>
    <x v="0"/>
    <m/>
  </r>
  <r>
    <d v="2023-08-31T02:44:40"/>
    <x v="1"/>
    <n v="23"/>
    <s v="HINCAPIE GALLEGO YEISON ANDRES"/>
    <x v="6"/>
    <x v="3"/>
    <n v="154"/>
    <n v="19.25"/>
    <n v="179.44725111441301"/>
    <m/>
    <n v="85723.625599999999"/>
    <x v="2"/>
    <n v="12978.3784"/>
    <x v="757"/>
    <x v="0"/>
    <m/>
  </r>
  <r>
    <d v="2023-08-31T02:44:40"/>
    <x v="1"/>
    <n v="24"/>
    <s v="LONDOO LOPERA DUVAN ANDRES"/>
    <x v="0"/>
    <x v="0"/>
    <n v="169"/>
    <n v="18.7777777777778"/>
    <n v="201.87815750371499"/>
    <m/>
    <n v="96439.078800000003"/>
    <x v="0"/>
    <n v="12978.3784"/>
    <x v="757"/>
    <x v="0"/>
    <m/>
  </r>
  <r>
    <d v="2023-08-31T02:44:40"/>
    <x v="1"/>
    <n v="25"/>
    <s v="JIMENEZ HURTADO CARLOS ESTIVEN"/>
    <x v="0"/>
    <x v="0"/>
    <n v="248"/>
    <n v="27.5555555555556"/>
    <n v="201.87815750371499"/>
    <m/>
    <n v="96439.078800000003"/>
    <x v="1"/>
    <n v="12978.3784"/>
    <x v="757"/>
    <x v="0"/>
    <m/>
  </r>
  <r>
    <d v="2023-08-31T02:44:41"/>
    <x v="1"/>
    <n v="26"/>
    <s v="CIRO MARIN RODRIGO ALBERTO"/>
    <x v="6"/>
    <x v="3"/>
    <n v="166"/>
    <n v="19.529411764705898"/>
    <n v="190.662704309064"/>
    <m/>
    <n v="91081.352199999994"/>
    <x v="0"/>
    <n v="12978.3784"/>
    <x v="757"/>
    <x v="0"/>
    <m/>
  </r>
  <r>
    <d v="2023-08-31T02:44:41"/>
    <x v="1"/>
    <n v="27"/>
    <s v="DURANGO DAVID JOSE"/>
    <x v="11"/>
    <x v="3"/>
    <n v="45"/>
    <n v="22.5"/>
    <n v="44.861812778603301"/>
    <m/>
    <n v="21430.9064"/>
    <x v="0"/>
    <n v="12978.3784"/>
    <x v="757"/>
    <x v="0"/>
    <m/>
  </r>
  <r>
    <d v="2023-08-31T02:44:41"/>
    <x v="1"/>
    <n v="28"/>
    <s v="GONZALEZ PEREZ RAFAEL JOSE"/>
    <x v="0"/>
    <x v="0"/>
    <n v="188"/>
    <n v="20.8888888888889"/>
    <n v="201.87815750371499"/>
    <m/>
    <n v="96439.078800000003"/>
    <x v="0"/>
    <n v="12978.3784"/>
    <x v="757"/>
    <x v="0"/>
    <m/>
  </r>
  <r>
    <d v="2023-08-31T02:44:41"/>
    <x v="9"/>
    <n v="31"/>
    <s v="HIGUITA ADRIAN ANTONIO"/>
    <x v="0"/>
    <x v="0"/>
    <n v="184"/>
    <n v="20.4444444444444"/>
    <n v="201.87815750371499"/>
    <s v="1 Descuento (Despachador fernando) "/>
    <n v="96439.078800000003"/>
    <x v="0"/>
    <n v="12978.3784"/>
    <x v="757"/>
    <x v="0"/>
    <m/>
  </r>
  <r>
    <d v="2023-08-31T02:44:42"/>
    <x v="9"/>
    <n v="32"/>
    <s v="GUTIERREZ LONDOO MELKIN HERNEY"/>
    <x v="0"/>
    <x v="0"/>
    <n v="193"/>
    <n v="21.4444444444444"/>
    <n v="201.87815750371499"/>
    <m/>
    <n v="96439.078800000003"/>
    <x v="0"/>
    <n v="12978.3784"/>
    <x v="757"/>
    <x v="0"/>
    <m/>
  </r>
  <r>
    <d v="2023-08-31T02:44:42"/>
    <x v="9"/>
    <n v="33"/>
    <s v="LUJAN LOPERA FABIAN ALEXIS"/>
    <x v="2"/>
    <x v="0"/>
    <n v="149"/>
    <n v="24.8333333333333"/>
    <n v="134.58543833581001"/>
    <m/>
    <n v="64292.7192"/>
    <x v="0"/>
    <n v="12978.3784"/>
    <x v="757"/>
    <x v="0"/>
    <m/>
  </r>
  <r>
    <d v="2023-08-31T02:44:42"/>
    <x v="9"/>
    <n v="34"/>
    <s v="MADRID HERNANDEZ JHONATAN SMITH"/>
    <x v="6"/>
    <x v="0"/>
    <n v="135"/>
    <n v="16.875"/>
    <n v="179.44725111441301"/>
    <s v="2 Descuentos (Conducts) "/>
    <n v="85723.625599999999"/>
    <x v="0"/>
    <n v="12978.3784"/>
    <x v="757"/>
    <x v="0"/>
    <m/>
  </r>
  <r>
    <d v="2023-08-31T02:44:42"/>
    <x v="9"/>
    <n v="35"/>
    <s v="GOMEZ YORMAN DANIEL"/>
    <x v="0"/>
    <x v="0"/>
    <n v="196"/>
    <n v="21.7777777777778"/>
    <n v="201.87815750371499"/>
    <m/>
    <n v="96439.078800000003"/>
    <x v="1"/>
    <n v="12978.3784"/>
    <x v="757"/>
    <x v="0"/>
    <m/>
  </r>
  <r>
    <d v="2023-08-31T02:44:42"/>
    <x v="9"/>
    <n v="36"/>
    <s v="MARTINEZ CHAVERRA LUIS NORBERTO"/>
    <x v="6"/>
    <x v="0"/>
    <n v="171"/>
    <n v="21.375"/>
    <n v="179.44725111441301"/>
    <m/>
    <n v="85723.625599999999"/>
    <x v="0"/>
    <n v="12978.3784"/>
    <x v="757"/>
    <x v="0"/>
    <m/>
  </r>
  <r>
    <d v="2023-08-31T02:44:43"/>
    <x v="9"/>
    <n v="37"/>
    <s v="LOPERA ALVAREZ ESTIVEN"/>
    <x v="0"/>
    <x v="0"/>
    <n v="221"/>
    <n v="24.5555555555556"/>
    <n v="201.87815750371499"/>
    <m/>
    <n v="96439.078800000003"/>
    <x v="1"/>
    <n v="12978.3784"/>
    <x v="757"/>
    <x v="0"/>
    <m/>
  </r>
  <r>
    <d v="2023-08-31T02:44:43"/>
    <x v="9"/>
    <n v="38"/>
    <s v="BELTRAN JUAN SIMON"/>
    <x v="0"/>
    <x v="0"/>
    <n v="176"/>
    <n v="19.5555555555556"/>
    <n v="201.87815750371499"/>
    <s v="1 Descuento (Usuario desubicado) "/>
    <n v="96439.078800000003"/>
    <x v="0"/>
    <n v="12978.3784"/>
    <x v="757"/>
    <x v="0"/>
    <m/>
  </r>
  <r>
    <d v="2023-08-31T02:44:43"/>
    <x v="9"/>
    <n v="39"/>
    <s v="TABORDA LEIDY"/>
    <x v="3"/>
    <x v="0"/>
    <n v="174"/>
    <n v="17.399999999999999"/>
    <n v="224.309063893016"/>
    <m/>
    <n v="107154.5319"/>
    <x v="0"/>
    <n v="12978.3784"/>
    <x v="757"/>
    <x v="0"/>
    <m/>
  </r>
  <r>
    <d v="2023-08-31T02:44:43"/>
    <x v="9"/>
    <n v="40"/>
    <s v="OCAMPO OCAMPO ANTONIO JOSE"/>
    <x v="0"/>
    <x v="0"/>
    <n v="217"/>
    <n v="24.1111111111111"/>
    <n v="201.87815750371499"/>
    <s v="1 Descuento (Despachador fernando) "/>
    <n v="96439.078800000003"/>
    <x v="0"/>
    <n v="12978.3784"/>
    <x v="757"/>
    <x v="0"/>
    <m/>
  </r>
  <r>
    <d v="2023-08-31T02:44:43"/>
    <x v="9"/>
    <n v="41"/>
    <s v="GARCIA DAVID WILSON ALBERTO"/>
    <x v="1"/>
    <x v="0"/>
    <n v="232"/>
    <n v="21.090909090909101"/>
    <n v="246.73997028231801"/>
    <m/>
    <n v="117869.98510000001"/>
    <x v="1"/>
    <n v="12978.3784"/>
    <x v="757"/>
    <x v="0"/>
    <m/>
  </r>
  <r>
    <d v="2023-09-01T01:52:28"/>
    <x v="9"/>
    <n v="1"/>
    <s v="OZUNA RESTREPO JORGE ALFONSO"/>
    <x v="11"/>
    <x v="0"/>
    <n v="46"/>
    <n v="23"/>
    <n v="48.603421461897398"/>
    <m/>
    <n v="23301.7107"/>
    <x v="0"/>
    <n v="13589.4737"/>
    <x v="758"/>
    <x v="0"/>
    <m/>
  </r>
  <r>
    <d v="2023-09-01T01:52:29"/>
    <x v="9"/>
    <n v="2"/>
    <s v="GRAJALES JORGE HERNAN"/>
    <x v="0"/>
    <x v="3"/>
    <n v="232"/>
    <n v="25.7777777777778"/>
    <n v="218.71539657853799"/>
    <m/>
    <n v="104857.6983"/>
    <x v="1"/>
    <n v="13589.4737"/>
    <x v="758"/>
    <x v="0"/>
    <m/>
  </r>
  <r>
    <d v="2023-09-01T01:52:29"/>
    <x v="9"/>
    <n v="3"/>
    <s v="CIRO PAMPLONA LUIS ADOLFO"/>
    <x v="0"/>
    <x v="0"/>
    <n v="243"/>
    <n v="27"/>
    <n v="218.71539657853799"/>
    <m/>
    <n v="104857.6983"/>
    <x v="0"/>
    <n v="13589.4737"/>
    <x v="758"/>
    <x v="0"/>
    <m/>
  </r>
  <r>
    <d v="2023-09-01T01:52:29"/>
    <x v="9"/>
    <n v="4"/>
    <s v="LOPEZ ISRAEL"/>
    <x v="3"/>
    <x v="0"/>
    <n v="271"/>
    <n v="27.1"/>
    <n v="243.01710730948699"/>
    <m/>
    <n v="116508.5537"/>
    <x v="0"/>
    <n v="13589.4737"/>
    <x v="758"/>
    <x v="0"/>
    <m/>
  </r>
  <r>
    <d v="2023-09-01T01:52:29"/>
    <x v="9"/>
    <n v="5"/>
    <s v="BERRIO POSADA ANGELA"/>
    <x v="8"/>
    <x v="0"/>
    <n v="103"/>
    <n v="20.6"/>
    <n v="121.508553654743"/>
    <m/>
    <n v="58254.2768"/>
    <x v="1"/>
    <n v="13589.4737"/>
    <x v="758"/>
    <x v="0"/>
    <m/>
  </r>
  <r>
    <d v="2023-09-01T01:52:30"/>
    <x v="9"/>
    <n v="6"/>
    <s v="CASTAEDA CARLOS ALFREDO"/>
    <x v="5"/>
    <x v="3"/>
    <n v="34"/>
    <n v="34"/>
    <n v="24.301710730948699"/>
    <m/>
    <n v="11650.8554"/>
    <x v="0"/>
    <n v="13589.4737"/>
    <x v="758"/>
    <x v="0"/>
    <m/>
  </r>
  <r>
    <d v="2023-09-01T01:52:30"/>
    <x v="9"/>
    <n v="7"/>
    <s v="ZABALA CUARTAS ALEJANDRO"/>
    <x v="3"/>
    <x v="0"/>
    <n v="248"/>
    <n v="24.8"/>
    <n v="243.01710730948699"/>
    <m/>
    <n v="116508.5537"/>
    <x v="1"/>
    <n v="13589.4737"/>
    <x v="758"/>
    <x v="0"/>
    <m/>
  </r>
  <r>
    <d v="2023-09-01T01:52:30"/>
    <x v="9"/>
    <n v="8"/>
    <s v="VACA FIERRO ROBINSON"/>
    <x v="3"/>
    <x v="0"/>
    <n v="295"/>
    <n v="29.5"/>
    <n v="243.01710730948699"/>
    <s v="2 Descuentos (Jefe de ruta y conduct)"/>
    <n v="116508.5537"/>
    <x v="1"/>
    <n v="13589.4737"/>
    <x v="758"/>
    <x v="0"/>
    <m/>
  </r>
  <r>
    <d v="2023-09-01T01:52:30"/>
    <x v="9"/>
    <n v="9"/>
    <s v="LOPEZ CASTRILLON ANDRES FELIPE"/>
    <x v="0"/>
    <x v="0"/>
    <n v="230"/>
    <n v="25.5555555555556"/>
    <n v="218.71539657853799"/>
    <s v="1 Descuento (Despachador Fernando) "/>
    <n v="104857.6983"/>
    <x v="0"/>
    <n v="13589.4737"/>
    <x v="758"/>
    <x v="0"/>
    <m/>
  </r>
  <r>
    <d v="2023-09-01T01:52:30"/>
    <x v="9"/>
    <n v="10"/>
    <s v="MARULANDA JARAMILLO DAWER ANDRES"/>
    <x v="3"/>
    <x v="0"/>
    <n v="247"/>
    <n v="24.7"/>
    <n v="243.01710730948699"/>
    <m/>
    <n v="116508.5537"/>
    <x v="0"/>
    <n v="13589.4737"/>
    <x v="758"/>
    <x v="0"/>
    <m/>
  </r>
  <r>
    <d v="2023-09-01T01:52:31"/>
    <x v="1"/>
    <n v="11"/>
    <s v="ECHAVARRIA JOSE"/>
    <x v="9"/>
    <x v="0"/>
    <n v="261"/>
    <n v="21.75"/>
    <n v="291.62052877138399"/>
    <m/>
    <n v="139810.26439999999"/>
    <x v="0"/>
    <n v="13589.4737"/>
    <x v="758"/>
    <x v="0"/>
    <m/>
  </r>
  <r>
    <d v="2023-09-01T01:52:31"/>
    <x v="1"/>
    <n v="12"/>
    <s v="QUINTERO ROJAS WILFER"/>
    <x v="7"/>
    <x v="0"/>
    <n v="55"/>
    <n v="18.3333333333333"/>
    <n v="72.905132192845997"/>
    <m/>
    <n v="34952.566099999996"/>
    <x v="0"/>
    <n v="13589.4737"/>
    <x v="758"/>
    <x v="0"/>
    <m/>
  </r>
  <r>
    <d v="2023-09-01T01:52:31"/>
    <x v="1"/>
    <n v="13"/>
    <s v="URIEL SALAZAR FREDY"/>
    <x v="0"/>
    <x v="0"/>
    <n v="205"/>
    <n v="22.7777777777778"/>
    <n v="218.71539657853799"/>
    <m/>
    <n v="104857.6983"/>
    <x v="0"/>
    <n v="13589.4737"/>
    <x v="758"/>
    <x v="0"/>
    <m/>
  </r>
  <r>
    <d v="2023-09-01T01:52:31"/>
    <x v="1"/>
    <n v="14"/>
    <s v="GRISALES VILLA JUAN DAVID"/>
    <x v="1"/>
    <x v="0"/>
    <n v="284"/>
    <n v="25.818181818181799"/>
    <n v="267.31881804043502"/>
    <m/>
    <n v="128159.409"/>
    <x v="1"/>
    <n v="13589.4737"/>
    <x v="758"/>
    <x v="0"/>
    <m/>
  </r>
  <r>
    <d v="2023-09-01T01:52:31"/>
    <x v="1"/>
    <n v="15"/>
    <s v="LOPERA AGUDELO LUIS FRANCISCO"/>
    <x v="1"/>
    <x v="0"/>
    <n v="262"/>
    <n v="23.818181818181799"/>
    <n v="267.31881804043502"/>
    <m/>
    <n v="128159.409"/>
    <x v="1"/>
    <n v="13589.4737"/>
    <x v="758"/>
    <x v="0"/>
    <m/>
  </r>
  <r>
    <d v="2023-09-01T01:52:32"/>
    <x v="1"/>
    <n v="16"/>
    <s v="HURTADO MADRID JUAN ESTEBAN"/>
    <x v="1"/>
    <x v="3"/>
    <n v="262"/>
    <n v="23.818181818181799"/>
    <n v="267.31881804043502"/>
    <s v="1 Descuento (Despachadora angela) "/>
    <n v="128159.409"/>
    <x v="0"/>
    <n v="13589.4737"/>
    <x v="758"/>
    <x v="0"/>
    <m/>
  </r>
  <r>
    <d v="2023-09-01T01:52:32"/>
    <x v="1"/>
    <n v="17"/>
    <s v="FRANCO BRAVO JHOAN FERNANDO"/>
    <x v="4"/>
    <x v="0"/>
    <n v="156"/>
    <n v="22.285714285714299"/>
    <n v="170.11197511664099"/>
    <m/>
    <n v="81555.987599999993"/>
    <x v="0"/>
    <n v="13589.4737"/>
    <x v="758"/>
    <x v="0"/>
    <m/>
  </r>
  <r>
    <d v="2023-09-01T01:52:32"/>
    <x v="1"/>
    <n v="18"/>
    <s v="RENDON VIANA HUMBERTO DE JESUS"/>
    <x v="3"/>
    <x v="0"/>
    <n v="259"/>
    <n v="25.9"/>
    <n v="243.01710730948699"/>
    <m/>
    <n v="116508.5537"/>
    <x v="0"/>
    <n v="13589.4737"/>
    <x v="758"/>
    <x v="0"/>
    <m/>
  </r>
  <r>
    <d v="2023-09-01T01:52:32"/>
    <x v="1"/>
    <n v="20"/>
    <s v="VERENZUELA MARTINEZ ALEXANDER"/>
    <x v="3"/>
    <x v="0"/>
    <n v="285"/>
    <n v="28.5"/>
    <n v="243.01710730948699"/>
    <s v="1 Descuento (Despachador fernando) "/>
    <n v="116508.5537"/>
    <x v="0"/>
    <n v="13589.4737"/>
    <x v="758"/>
    <x v="0"/>
    <m/>
  </r>
  <r>
    <d v="2023-09-01T01:52:32"/>
    <x v="9"/>
    <n v="21"/>
    <s v="MONSALVE OCAMPO EDISON GUSTAVO"/>
    <x v="10"/>
    <x v="0"/>
    <n v="78"/>
    <n v="19.5"/>
    <n v="97.206842923794696"/>
    <m/>
    <n v="46603.421499999997"/>
    <x v="0"/>
    <n v="13589.4737"/>
    <x v="758"/>
    <x v="0"/>
    <m/>
  </r>
  <r>
    <d v="2023-09-01T01:52:33"/>
    <x v="9"/>
    <n v="22"/>
    <s v="QUIRAMA CASTAEDA JHON JADER"/>
    <x v="0"/>
    <x v="0"/>
    <n v="190"/>
    <n v="21.1111111111111"/>
    <n v="218.71539657853799"/>
    <m/>
    <n v="104857.6983"/>
    <x v="1"/>
    <n v="13589.4737"/>
    <x v="758"/>
    <x v="0"/>
    <m/>
  </r>
  <r>
    <d v="2023-09-01T01:52:33"/>
    <x v="9"/>
    <n v="23"/>
    <s v="HINCAPIE GALLEGO YEISON ANDRES"/>
    <x v="10"/>
    <x v="0"/>
    <n v="87"/>
    <n v="19.3333333333333"/>
    <n v="109.357698289269"/>
    <m/>
    <n v="52428.849099999999"/>
    <x v="2"/>
    <n v="13589.4737"/>
    <x v="758"/>
    <x v="0"/>
    <m/>
  </r>
  <r>
    <d v="2023-09-01T01:52:33"/>
    <x v="9"/>
    <n v="24"/>
    <s v="GARCES ANDRES FELIPE"/>
    <x v="4"/>
    <x v="0"/>
    <n v="155"/>
    <n v="22.1428571428571"/>
    <n v="170.11197511664099"/>
    <m/>
    <n v="81555.987599999993"/>
    <x v="0"/>
    <n v="13589.4737"/>
    <x v="758"/>
    <x v="0"/>
    <m/>
  </r>
  <r>
    <d v="2023-09-01T01:52:33"/>
    <x v="9"/>
    <n v="25"/>
    <s v="JIMENEZ HURTADO CARLOS ESTIVEN"/>
    <x v="0"/>
    <x v="0"/>
    <n v="241"/>
    <n v="26.7777777777778"/>
    <n v="218.71539657853799"/>
    <m/>
    <n v="104857.6983"/>
    <x v="1"/>
    <n v="13589.4737"/>
    <x v="758"/>
    <x v="0"/>
    <m/>
  </r>
  <r>
    <d v="2023-09-01T01:52:34"/>
    <x v="9"/>
    <n v="26"/>
    <s v="CIRO MARIN RODRIGO ALBERTO"/>
    <x v="6"/>
    <x v="0"/>
    <n v="220"/>
    <n v="27.5"/>
    <n v="194.41368584758899"/>
    <s v="1 Descuento (Despachador Fernando) "/>
    <n v="93206.842900000003"/>
    <x v="0"/>
    <n v="13589.4737"/>
    <x v="758"/>
    <x v="0"/>
    <m/>
  </r>
  <r>
    <d v="2023-09-01T01:52:34"/>
    <x v="9"/>
    <n v="27"/>
    <s v="MADRID HERNANDEZ JHONATAN SMITH"/>
    <x v="1"/>
    <x v="0"/>
    <n v="260"/>
    <n v="23.636363636363601"/>
    <n v="267.31881804043502"/>
    <m/>
    <n v="128159.409"/>
    <x v="0"/>
    <n v="13589.4737"/>
    <x v="758"/>
    <x v="0"/>
    <m/>
  </r>
  <r>
    <d v="2023-09-01T01:52:34"/>
    <x v="9"/>
    <n v="28"/>
    <s v="GONZALEZ PEREZ RAFAEL JOSE"/>
    <x v="6"/>
    <x v="0"/>
    <n v="218"/>
    <n v="27.25"/>
    <n v="194.41368584758899"/>
    <m/>
    <n v="93206.842900000003"/>
    <x v="0"/>
    <n v="13589.4737"/>
    <x v="758"/>
    <x v="0"/>
    <m/>
  </r>
  <r>
    <d v="2023-09-01T01:52:34"/>
    <x v="1"/>
    <n v="31"/>
    <s v="HIGUITA ADRIAN ANTONIO"/>
    <x v="0"/>
    <x v="0"/>
    <n v="203"/>
    <n v="22.5555555555556"/>
    <n v="218.71539657853799"/>
    <m/>
    <n v="104857.6983"/>
    <x v="0"/>
    <n v="13589.4737"/>
    <x v="758"/>
    <x v="0"/>
    <m/>
  </r>
  <r>
    <d v="2023-09-01T01:52:34"/>
    <x v="1"/>
    <n v="33"/>
    <s v="LUJAN LOPERA FABIAN ALEXIS"/>
    <x v="1"/>
    <x v="0"/>
    <n v="245"/>
    <n v="22.272727272727298"/>
    <n v="267.31881804043502"/>
    <m/>
    <n v="128159.409"/>
    <x v="0"/>
    <n v="13589.4737"/>
    <x v="758"/>
    <x v="0"/>
    <m/>
  </r>
  <r>
    <d v="2023-09-01T01:52:35"/>
    <x v="1"/>
    <n v="34"/>
    <s v="MONTOYA OSPINA GILBERTO ANTONIO"/>
    <x v="1"/>
    <x v="3"/>
    <n v="274"/>
    <n v="24.909090909090899"/>
    <n v="267.31881804043502"/>
    <m/>
    <n v="128159.409"/>
    <x v="0"/>
    <n v="13589.4737"/>
    <x v="758"/>
    <x v="0"/>
    <m/>
  </r>
  <r>
    <d v="2023-09-01T01:52:35"/>
    <x v="1"/>
    <n v="35"/>
    <s v="GOMEZ YORMAN DANIEL"/>
    <x v="3"/>
    <x v="0"/>
    <n v="243"/>
    <n v="24.3"/>
    <n v="243.01710730948699"/>
    <m/>
    <n v="116508.5537"/>
    <x v="1"/>
    <n v="13589.4737"/>
    <x v="758"/>
    <x v="0"/>
    <m/>
  </r>
  <r>
    <d v="2023-09-01T01:52:35"/>
    <x v="1"/>
    <n v="36"/>
    <s v="ESCOBAR IVAN DARIO"/>
    <x v="1"/>
    <x v="0"/>
    <n v="259"/>
    <n v="23.545454545454501"/>
    <n v="267.31881804043502"/>
    <m/>
    <n v="128159.409"/>
    <x v="0"/>
    <n v="13589.4737"/>
    <x v="758"/>
    <x v="0"/>
    <m/>
  </r>
  <r>
    <d v="2023-09-01T01:52:35"/>
    <x v="1"/>
    <n v="37"/>
    <s v="LOPERA ALVAREZ ESTIVEN"/>
    <x v="3"/>
    <x v="0"/>
    <n v="306"/>
    <n v="30.6"/>
    <n v="243.01710730948699"/>
    <s v="9 Descuentos (Despachadora angela y Transbordo) "/>
    <n v="116508.5537"/>
    <x v="1"/>
    <n v="13589.4737"/>
    <x v="758"/>
    <x v="0"/>
    <m/>
  </r>
  <r>
    <d v="2023-09-01T01:52:35"/>
    <x v="1"/>
    <n v="38"/>
    <s v="BELTRAN JUAN SIMON"/>
    <x v="3"/>
    <x v="0"/>
    <n v="237"/>
    <n v="23.7"/>
    <n v="243.01710730948699"/>
    <m/>
    <n v="116508.5537"/>
    <x v="0"/>
    <n v="13589.4737"/>
    <x v="758"/>
    <x v="0"/>
    <m/>
  </r>
  <r>
    <d v="2023-09-01T01:52:36"/>
    <x v="1"/>
    <n v="39"/>
    <s v="TABORDA LEIDY"/>
    <x v="1"/>
    <x v="0"/>
    <n v="223"/>
    <n v="20.272727272727298"/>
    <n v="267.31881804043502"/>
    <m/>
    <n v="128159.409"/>
    <x v="0"/>
    <n v="13589.4737"/>
    <x v="758"/>
    <x v="0"/>
    <m/>
  </r>
  <r>
    <d v="2023-09-01T01:52:36"/>
    <x v="1"/>
    <n v="40"/>
    <s v="BERNAL RONDON KEVIN OSWALDO"/>
    <x v="1"/>
    <x v="0"/>
    <n v="238"/>
    <n v="21.636363636363601"/>
    <n v="267.31881804043502"/>
    <m/>
    <n v="128159.409"/>
    <x v="0"/>
    <n v="13589.4737"/>
    <x v="758"/>
    <x v="0"/>
    <m/>
  </r>
  <r>
    <d v="2023-09-01T01:52:36"/>
    <x v="1"/>
    <n v="41"/>
    <s v="GARCIA DAVID WILSON ALBERTO"/>
    <x v="6"/>
    <x v="0"/>
    <n v="158"/>
    <n v="19.75"/>
    <n v="194.41368584758899"/>
    <m/>
    <n v="93206.842900000003"/>
    <x v="1"/>
    <n v="13589.4737"/>
    <x v="758"/>
    <x v="0"/>
    <m/>
  </r>
  <r>
    <d v="2023-09-02T01:43:58"/>
    <x v="1"/>
    <n v="2"/>
    <s v="GRAJALES JORGE HERNAN"/>
    <x v="1"/>
    <x v="3"/>
    <n v="288"/>
    <n v="26.181818181818201"/>
    <n v="269.97239263803698"/>
    <m/>
    <n v="129486.1963"/>
    <x v="1"/>
    <n v="14788.8889"/>
    <x v="759"/>
    <x v="0"/>
    <m/>
  </r>
  <r>
    <d v="2023-09-02T01:43:58"/>
    <x v="1"/>
    <n v="3"/>
    <s v="CIRO PAMPLONA LUIS ADOLFO"/>
    <x v="3"/>
    <x v="0"/>
    <n v="240"/>
    <n v="24"/>
    <n v="245.429447852761"/>
    <m/>
    <n v="117714.7239"/>
    <x v="0"/>
    <n v="14788.8889"/>
    <x v="759"/>
    <x v="0"/>
    <m/>
  </r>
  <r>
    <d v="2023-09-02T01:43:59"/>
    <x v="1"/>
    <n v="4"/>
    <s v="LOPEZ ISRAEL"/>
    <x v="7"/>
    <x v="0"/>
    <n v="85"/>
    <n v="28.3333333333333"/>
    <n v="73.628834355828204"/>
    <m/>
    <n v="35314.417200000004"/>
    <x v="0"/>
    <n v="14788.8889"/>
    <x v="759"/>
    <x v="0"/>
    <m/>
  </r>
  <r>
    <d v="2023-09-02T01:43:59"/>
    <x v="1"/>
    <n v="5"/>
    <s v="BERRIO POSADA ANGELA"/>
    <x v="0"/>
    <x v="0"/>
    <n v="212"/>
    <n v="23.5555555555556"/>
    <n v="220.88650306748499"/>
    <m/>
    <n v="105943.2515"/>
    <x v="1"/>
    <n v="14788.8889"/>
    <x v="759"/>
    <x v="0"/>
    <m/>
  </r>
  <r>
    <d v="2023-09-02T01:43:59"/>
    <x v="1"/>
    <n v="6"/>
    <s v="ESCOBAR IVAN DARIO"/>
    <x v="1"/>
    <x v="0"/>
    <n v="309"/>
    <n v="28.090909090909101"/>
    <n v="269.97239263803698"/>
    <m/>
    <n v="129486.1963"/>
    <x v="0"/>
    <n v="14788.8889"/>
    <x v="759"/>
    <x v="0"/>
    <m/>
  </r>
  <r>
    <d v="2023-09-02T01:43:59"/>
    <x v="1"/>
    <n v="7"/>
    <s v="ZABALA CUARTAS ALEJANDRO"/>
    <x v="1"/>
    <x v="0"/>
    <n v="289"/>
    <n v="26.272727272727298"/>
    <n v="269.97239263803698"/>
    <m/>
    <n v="129486.1963"/>
    <x v="1"/>
    <n v="14788.8889"/>
    <x v="759"/>
    <x v="0"/>
    <m/>
  </r>
  <r>
    <d v="2023-09-02T01:43:59"/>
    <x v="1"/>
    <n v="8"/>
    <s v="VACA FIERRO ROBINSON"/>
    <x v="9"/>
    <x v="0"/>
    <n v="291"/>
    <n v="24.25"/>
    <n v="294.51533742331299"/>
    <m/>
    <n v="141257.66870000001"/>
    <x v="1"/>
    <n v="14788.8889"/>
    <x v="759"/>
    <x v="0"/>
    <m/>
  </r>
  <r>
    <d v="2023-09-02T01:43:59"/>
    <x v="1"/>
    <n v="9"/>
    <s v="LOPEZ CASTRILLON ANDRES FELIPE"/>
    <x v="4"/>
    <x v="0"/>
    <n v="160"/>
    <n v="22.8571428571429"/>
    <n v="171.80061349693301"/>
    <m/>
    <n v="82400.306700000001"/>
    <x v="0"/>
    <n v="14788.8889"/>
    <x v="759"/>
    <x v="0"/>
    <m/>
  </r>
  <r>
    <d v="2023-09-02T01:44:00"/>
    <x v="1"/>
    <n v="10"/>
    <s v="MARULANDA JARAMILLO DAWER ANDRES"/>
    <x v="0"/>
    <x v="0"/>
    <n v="232"/>
    <n v="25.7777777777778"/>
    <n v="220.88650306748499"/>
    <s v="3 Descuentos (Transbordo)"/>
    <n v="105943.2515"/>
    <x v="0"/>
    <n v="14788.8889"/>
    <x v="759"/>
    <x v="0"/>
    <m/>
  </r>
  <r>
    <d v="2023-09-02T01:44:00"/>
    <x v="9"/>
    <n v="11"/>
    <s v="GUTIERREZ LONDOO MELKIN HERNEY"/>
    <x v="6"/>
    <x v="0"/>
    <n v="200"/>
    <n v="25"/>
    <n v="196.34355828220899"/>
    <s v="20 Descuentos (Incidente con Usuarios y Despachador fernando) "/>
    <n v="94171.7791"/>
    <x v="0"/>
    <n v="14788.8889"/>
    <x v="759"/>
    <x v="0"/>
    <m/>
  </r>
  <r>
    <d v="2023-09-02T01:44:00"/>
    <x v="9"/>
    <n v="12"/>
    <s v="QUINTERO ROJAS WILFER"/>
    <x v="6"/>
    <x v="0"/>
    <n v="176"/>
    <n v="23.466666666666701"/>
    <n v="184.07208588957101"/>
    <m/>
    <n v="88286.0429"/>
    <x v="0"/>
    <n v="14788.8889"/>
    <x v="759"/>
    <x v="0"/>
    <m/>
  </r>
  <r>
    <d v="2023-09-02T01:44:01"/>
    <x v="9"/>
    <n v="13"/>
    <s v="URIEL SALAZAR FREDY"/>
    <x v="0"/>
    <x v="3"/>
    <n v="203"/>
    <n v="22.5555555555556"/>
    <n v="220.88650306748499"/>
    <m/>
    <n v="105943.2515"/>
    <x v="0"/>
    <n v="14788.8889"/>
    <x v="759"/>
    <x v="0"/>
    <m/>
  </r>
  <r>
    <d v="2023-09-02T01:44:02"/>
    <x v="9"/>
    <n v="14"/>
    <s v="JIMENEZ JIMENEZ OMAR DAVID"/>
    <x v="3"/>
    <x v="0"/>
    <n v="277"/>
    <n v="27.7"/>
    <n v="245.429447852761"/>
    <m/>
    <n v="117714.7239"/>
    <x v="1"/>
    <n v="14788.8889"/>
    <x v="759"/>
    <x v="0"/>
    <m/>
  </r>
  <r>
    <d v="2023-09-02T01:44:02"/>
    <x v="9"/>
    <n v="15"/>
    <s v="LONDOO LOPERA DUVAN ANDRES"/>
    <x v="4"/>
    <x v="0"/>
    <n v="175"/>
    <n v="25"/>
    <n v="171.80061349693301"/>
    <m/>
    <n v="82400.306700000001"/>
    <x v="1"/>
    <n v="14788.8889"/>
    <x v="759"/>
    <x v="0"/>
    <m/>
  </r>
  <r>
    <d v="2023-09-02T01:44:03"/>
    <x v="9"/>
    <n v="16"/>
    <s v="BERNAL RONDON KEVIN OSWALDO"/>
    <x v="3"/>
    <x v="0"/>
    <n v="251"/>
    <n v="25.1"/>
    <n v="245.429447852761"/>
    <m/>
    <n v="117714.7239"/>
    <x v="0"/>
    <n v="14788.8889"/>
    <x v="759"/>
    <x v="0"/>
    <m/>
  </r>
  <r>
    <d v="2023-09-02T01:44:03"/>
    <x v="9"/>
    <n v="17"/>
    <s v="FRANCO BRAVO JHOAN FERNANDO"/>
    <x v="1"/>
    <x v="3"/>
    <n v="303"/>
    <n v="27.545454545454501"/>
    <n v="269.97239263803698"/>
    <m/>
    <n v="129486.1963"/>
    <x v="0"/>
    <n v="14788.8889"/>
    <x v="759"/>
    <x v="0"/>
    <m/>
  </r>
  <r>
    <d v="2023-09-02T01:44:04"/>
    <x v="9"/>
    <n v="18"/>
    <s v="RENDON VIANA HUMBERTO DE JESUS"/>
    <x v="6"/>
    <x v="0"/>
    <n v="250"/>
    <n v="33.3333333333333"/>
    <n v="184.07208588957101"/>
    <m/>
    <n v="88286.0429"/>
    <x v="0"/>
    <n v="14788.8889"/>
    <x v="759"/>
    <x v="0"/>
    <m/>
  </r>
  <r>
    <d v="2023-09-02T01:44:05"/>
    <x v="9"/>
    <n v="19"/>
    <s v="BERMUDEZ HERNAN"/>
    <x v="3"/>
    <x v="0"/>
    <n v="214"/>
    <n v="21.4"/>
    <n v="245.429447852761"/>
    <m/>
    <n v="117714.7239"/>
    <x v="0"/>
    <n v="14788.8889"/>
    <x v="759"/>
    <x v="0"/>
    <m/>
  </r>
  <r>
    <d v="2023-09-02T01:44:05"/>
    <x v="9"/>
    <n v="20"/>
    <s v="VERENZUELA MARTINEZ ALEXANDER"/>
    <x v="3"/>
    <x v="0"/>
    <n v="289"/>
    <n v="28.9"/>
    <n v="245.429447852761"/>
    <m/>
    <n v="117714.7239"/>
    <x v="0"/>
    <n v="14788.8889"/>
    <x v="759"/>
    <x v="0"/>
    <m/>
  </r>
  <r>
    <d v="2023-09-02T01:44:06"/>
    <x v="1"/>
    <n v="22"/>
    <s v="QUIRAMA CASTAEDA JHON JADER"/>
    <x v="0"/>
    <x v="3"/>
    <n v="236"/>
    <n v="26.2222222222222"/>
    <n v="220.88650306748499"/>
    <m/>
    <n v="105943.2515"/>
    <x v="1"/>
    <n v="14788.8889"/>
    <x v="759"/>
    <x v="0"/>
    <m/>
  </r>
  <r>
    <d v="2023-09-02T01:44:07"/>
    <x v="1"/>
    <n v="23"/>
    <s v="HINCAPIE GALLEGO YEISON ANDRES"/>
    <x v="3"/>
    <x v="0"/>
    <n v="199"/>
    <n v="19.899999999999999"/>
    <n v="245.429447852761"/>
    <m/>
    <n v="117714.7239"/>
    <x v="2"/>
    <n v="14788.8889"/>
    <x v="759"/>
    <x v="0"/>
    <m/>
  </r>
  <r>
    <d v="2023-09-02T01:44:07"/>
    <x v="1"/>
    <n v="24"/>
    <s v="GARCES ANDRES FELIPE"/>
    <x v="0"/>
    <x v="0"/>
    <n v="192"/>
    <n v="21.3333333333333"/>
    <n v="220.88650306748499"/>
    <m/>
    <n v="105943.2515"/>
    <x v="0"/>
    <n v="14788.8889"/>
    <x v="759"/>
    <x v="0"/>
    <m/>
  </r>
  <r>
    <d v="2023-09-02T01:44:07"/>
    <x v="1"/>
    <n v="26"/>
    <s v="ESPINOZA CHAVARRIA GUILLERMO LEON"/>
    <x v="3"/>
    <x v="0"/>
    <n v="221"/>
    <n v="22.1"/>
    <n v="245.429447852761"/>
    <m/>
    <n v="117714.7239"/>
    <x v="0"/>
    <n v="14788.8889"/>
    <x v="759"/>
    <x v="0"/>
    <m/>
  </r>
  <r>
    <d v="2023-09-02T01:44:08"/>
    <x v="1"/>
    <n v="27"/>
    <s v="MADRID HERNANDEZ JHONATAN SMITH"/>
    <x v="1"/>
    <x v="0"/>
    <n v="262"/>
    <n v="23.818181818181799"/>
    <n v="269.97239263803698"/>
    <m/>
    <n v="129486.1963"/>
    <x v="0"/>
    <n v="14788.8889"/>
    <x v="759"/>
    <x v="0"/>
    <m/>
  </r>
  <r>
    <d v="2023-09-02T01:44:08"/>
    <x v="1"/>
    <n v="28"/>
    <s v="GRISALES VILLA JUAN DAVID"/>
    <x v="0"/>
    <x v="1"/>
    <n v="206"/>
    <n v="22.8888888888889"/>
    <n v="220.88650306748499"/>
    <s v="Se descuenta el viaje de 8 54 am ya que NO ingresa al 13 sin autorizacin "/>
    <n v="105943.2515"/>
    <x v="0"/>
    <n v="14788.8889"/>
    <x v="759"/>
    <x v="0"/>
    <m/>
  </r>
  <r>
    <d v="2023-09-02T01:44:08"/>
    <x v="9"/>
    <n v="31"/>
    <s v="HIGUITA ADRIAN ANTONIO"/>
    <x v="0"/>
    <x v="0"/>
    <n v="165"/>
    <n v="18.3333333333333"/>
    <n v="220.88650306748499"/>
    <m/>
    <n v="105943.2515"/>
    <x v="0"/>
    <n v="14788.8889"/>
    <x v="759"/>
    <x v="0"/>
    <m/>
  </r>
  <r>
    <d v="2023-09-02T01:44:08"/>
    <x v="9"/>
    <n v="33"/>
    <s v="LOPERA ALVAREZ ESTIVEN"/>
    <x v="0"/>
    <x v="0"/>
    <n v="244"/>
    <n v="27.1111111111111"/>
    <n v="220.88650306748499"/>
    <m/>
    <n v="105943.2515"/>
    <x v="0"/>
    <n v="14788.8889"/>
    <x v="759"/>
    <x v="0"/>
    <m/>
  </r>
  <r>
    <d v="2023-09-02T01:44:08"/>
    <x v="9"/>
    <n v="34"/>
    <s v="MONTOYA OSPINA GILBERTO ANTONIO"/>
    <x v="3"/>
    <x v="0"/>
    <n v="230"/>
    <n v="23"/>
    <n v="245.429447852761"/>
    <m/>
    <n v="117714.7239"/>
    <x v="0"/>
    <n v="14788.8889"/>
    <x v="759"/>
    <x v="0"/>
    <m/>
  </r>
  <r>
    <d v="2023-09-02T01:44:09"/>
    <x v="9"/>
    <n v="35"/>
    <s v="GOMEZ YORMAN DANIEL"/>
    <x v="0"/>
    <x v="0"/>
    <n v="211"/>
    <n v="23.4444444444444"/>
    <n v="220.88650306748499"/>
    <m/>
    <n v="105943.2515"/>
    <x v="1"/>
    <n v="14788.8889"/>
    <x v="759"/>
    <x v="0"/>
    <m/>
  </r>
  <r>
    <d v="2023-09-02T01:44:09"/>
    <x v="9"/>
    <n v="36"/>
    <s v="TABORDA ROJAS DIEGO ALEJANDRO"/>
    <x v="3"/>
    <x v="0"/>
    <n v="251"/>
    <n v="25.1"/>
    <n v="245.429447852761"/>
    <s v="4 Descuentos (Jefe de ruta, Despachador fernando y propietario)"/>
    <n v="117714.7239"/>
    <x v="0"/>
    <n v="14788.8889"/>
    <x v="759"/>
    <x v="0"/>
    <m/>
  </r>
  <r>
    <d v="2023-09-02T01:44:09"/>
    <x v="9"/>
    <n v="37"/>
    <s v="MORA JORGE"/>
    <x v="1"/>
    <x v="0"/>
    <n v="252"/>
    <n v="22.909090909090899"/>
    <n v="269.97239263803698"/>
    <s v="3 Descuentos (Conducts y propietario)"/>
    <n v="129486.1963"/>
    <x v="1"/>
    <n v="14788.8889"/>
    <x v="759"/>
    <x v="0"/>
    <m/>
  </r>
  <r>
    <d v="2023-09-02T01:44:10"/>
    <x v="9"/>
    <n v="38"/>
    <s v="BELTRAN JUAN SIMON"/>
    <x v="4"/>
    <x v="0"/>
    <n v="141"/>
    <n v="20.1428571428571"/>
    <n v="171.80061349693301"/>
    <m/>
    <n v="82400.306700000001"/>
    <x v="0"/>
    <n v="14788.8889"/>
    <x v="759"/>
    <x v="0"/>
    <m/>
  </r>
  <r>
    <d v="2023-09-02T01:44:10"/>
    <x v="9"/>
    <n v="39"/>
    <s v="TABORDA LEIDY"/>
    <x v="3"/>
    <x v="1"/>
    <n v="249"/>
    <n v="24.9"/>
    <n v="245.429447852761"/>
    <s v="Se descuenta el viaje de 8 48 am ya que NO ingresa al 13 sin autorizacin"/>
    <n v="117714.7239"/>
    <x v="0"/>
    <n v="14788.8889"/>
    <x v="759"/>
    <x v="0"/>
    <m/>
  </r>
  <r>
    <d v="2023-09-02T01:44:11"/>
    <x v="9"/>
    <n v="40"/>
    <s v="OCAMPO OCAMPO ANTONIO JOSE"/>
    <x v="3"/>
    <x v="0"/>
    <n v="251"/>
    <n v="25.1"/>
    <n v="245.429447852761"/>
    <m/>
    <n v="117714.7239"/>
    <x v="0"/>
    <n v="14788.8889"/>
    <x v="759"/>
    <x v="0"/>
    <m/>
  </r>
  <r>
    <d v="2023-09-02T01:44:11"/>
    <x v="9"/>
    <n v="41"/>
    <s v="GARCIA DAVID WILSON ALBERTO"/>
    <x v="3"/>
    <x v="0"/>
    <n v="247"/>
    <n v="24.7"/>
    <n v="245.429447852761"/>
    <m/>
    <n v="117714.7239"/>
    <x v="1"/>
    <n v="14788.8889"/>
    <x v="759"/>
    <x v="0"/>
    <m/>
  </r>
  <r>
    <d v="2023-09-03T01:31:02"/>
    <x v="9"/>
    <n v="2"/>
    <s v="GRAJALES JORGE HERNAN"/>
    <x v="0"/>
    <x v="0"/>
    <n v="247"/>
    <n v="27.4444444444444"/>
    <n v="217.06930693069299"/>
    <m/>
    <n v="104034.6535"/>
    <x v="1"/>
    <n v="14625.7143"/>
    <x v="760"/>
    <x v="0"/>
    <m/>
  </r>
  <r>
    <d v="2023-09-03T01:31:02"/>
    <x v="9"/>
    <n v="3"/>
    <s v="CIRO PAMPLONA LUIS ADOLFO"/>
    <x v="10"/>
    <x v="0"/>
    <n v="115"/>
    <n v="28.75"/>
    <n v="96.475247524752504"/>
    <m/>
    <n v="46237.623800000001"/>
    <x v="0"/>
    <n v="14625.7143"/>
    <x v="760"/>
    <x v="0"/>
    <m/>
  </r>
  <r>
    <d v="2023-09-03T01:31:02"/>
    <x v="9"/>
    <n v="4"/>
    <s v="LOPEZ ISRAEL"/>
    <x v="0"/>
    <x v="0"/>
    <n v="169"/>
    <n v="18.7777777777778"/>
    <n v="217.06930693069299"/>
    <m/>
    <n v="104034.6535"/>
    <x v="0"/>
    <n v="14625.7143"/>
    <x v="760"/>
    <x v="0"/>
    <m/>
  </r>
  <r>
    <d v="2023-09-03T01:31:02"/>
    <x v="9"/>
    <n v="5"/>
    <s v="GRISALES VILLA JUAN DAVID"/>
    <x v="10"/>
    <x v="0"/>
    <n v="99"/>
    <n v="22"/>
    <n v="108.53465346534701"/>
    <m/>
    <n v="52017.326699999998"/>
    <x v="1"/>
    <n v="14625.7143"/>
    <x v="760"/>
    <x v="0"/>
    <m/>
  </r>
  <r>
    <d v="2023-09-03T01:31:03"/>
    <x v="9"/>
    <n v="6"/>
    <s v="ESCOBAR IVAN DARIO"/>
    <x v="3"/>
    <x v="0"/>
    <n v="280"/>
    <n v="28"/>
    <n v="241.188118811881"/>
    <m/>
    <n v="115594.0594"/>
    <x v="0"/>
    <n v="14625.7143"/>
    <x v="760"/>
    <x v="0"/>
    <m/>
  </r>
  <r>
    <d v="2023-09-03T01:31:03"/>
    <x v="9"/>
    <n v="7"/>
    <s v="ZABALA CUARTAS ALEJANDRO"/>
    <x v="1"/>
    <x v="0"/>
    <n v="247"/>
    <n v="22.454545454545499"/>
    <n v="265.30693069306898"/>
    <s v="4 Descuentos (Transbordo) "/>
    <n v="127153.4653"/>
    <x v="1"/>
    <n v="14625.7143"/>
    <x v="760"/>
    <x v="0"/>
    <m/>
  </r>
  <r>
    <d v="2023-09-03T01:31:04"/>
    <x v="9"/>
    <n v="8"/>
    <s v="VACA FIERRO ROBINSON"/>
    <x v="3"/>
    <x v="0"/>
    <n v="206"/>
    <n v="21.684210526315798"/>
    <n v="229.12871287128701"/>
    <s v="3 Descuentos (Despachador fernando y Propietarios) "/>
    <n v="109814.3564"/>
    <x v="1"/>
    <n v="14625.7143"/>
    <x v="760"/>
    <x v="0"/>
    <m/>
  </r>
  <r>
    <d v="2023-09-03T01:31:04"/>
    <x v="9"/>
    <n v="10"/>
    <s v="MARULANDA JARAMILLO DAWER ANDRES"/>
    <x v="2"/>
    <x v="0"/>
    <n v="112"/>
    <n v="18.6666666666667"/>
    <n v="144.71287128712899"/>
    <m/>
    <n v="69356.435599999997"/>
    <x v="0"/>
    <n v="14625.7143"/>
    <x v="760"/>
    <x v="0"/>
    <m/>
  </r>
  <r>
    <d v="2023-09-03T01:31:05"/>
    <x v="1"/>
    <n v="11"/>
    <s v="ECHAVARRIA JOSE"/>
    <x v="0"/>
    <x v="0"/>
    <n v="250"/>
    <n v="27.7777777777778"/>
    <n v="217.06930693069299"/>
    <m/>
    <n v="104034.6535"/>
    <x v="0"/>
    <n v="14625.7143"/>
    <x v="760"/>
    <x v="0"/>
    <m/>
  </r>
  <r>
    <d v="2023-09-03T01:31:05"/>
    <x v="1"/>
    <n v="12"/>
    <s v="QUINTERO ROJAS WILFER"/>
    <x v="6"/>
    <x v="0"/>
    <n v="210"/>
    <n v="26.25"/>
    <n v="192.95049504950501"/>
    <m/>
    <n v="92475.247499999998"/>
    <x v="0"/>
    <n v="14625.7143"/>
    <x v="760"/>
    <x v="0"/>
    <m/>
  </r>
  <r>
    <d v="2023-09-03T01:31:06"/>
    <x v="1"/>
    <n v="13"/>
    <s v="URIEL SALAZAR FREDY"/>
    <x v="2"/>
    <x v="0"/>
    <n v="141"/>
    <n v="23.5"/>
    <n v="144.71287128712899"/>
    <m/>
    <n v="69356.435599999997"/>
    <x v="0"/>
    <n v="14625.7143"/>
    <x v="760"/>
    <x v="0"/>
    <m/>
  </r>
  <r>
    <d v="2023-09-03T01:31:06"/>
    <x v="1"/>
    <n v="14"/>
    <s v="JIMENEZ JIMENEZ OMAR DAVID"/>
    <x v="6"/>
    <x v="0"/>
    <n v="296"/>
    <n v="37"/>
    <n v="192.95049504950501"/>
    <m/>
    <n v="92475.247499999998"/>
    <x v="1"/>
    <n v="14625.7143"/>
    <x v="760"/>
    <x v="0"/>
    <m/>
  </r>
  <r>
    <d v="2023-09-03T01:31:06"/>
    <x v="1"/>
    <n v="16"/>
    <s v="HURTADO MADRID JUAN ESTEBAN"/>
    <x v="3"/>
    <x v="1"/>
    <n v="257"/>
    <n v="25.7"/>
    <n v="241.188118811881"/>
    <s v="Se descuenta el viaje de 1 pm ya que NO espera el tiempo indicado en el paradero "/>
    <n v="115594.0594"/>
    <x v="0"/>
    <n v="14625.7143"/>
    <x v="760"/>
    <x v="0"/>
    <m/>
  </r>
  <r>
    <d v="2023-09-03T01:31:07"/>
    <x v="1"/>
    <n v="17"/>
    <s v="FRANCO BRAVO JHOAN FERNANDO"/>
    <x v="3"/>
    <x v="0"/>
    <n v="228"/>
    <n v="22.8"/>
    <n v="241.188118811881"/>
    <m/>
    <n v="115594.0594"/>
    <x v="0"/>
    <n v="14625.7143"/>
    <x v="760"/>
    <x v="0"/>
    <m/>
  </r>
  <r>
    <d v="2023-09-03T01:31:07"/>
    <x v="1"/>
    <n v="18"/>
    <s v="GUTIERREZ LONDOO MELKIN HERNEY"/>
    <x v="3"/>
    <x v="0"/>
    <n v="231"/>
    <n v="23.1"/>
    <n v="241.188118811881"/>
    <m/>
    <n v="115594.0594"/>
    <x v="0"/>
    <n v="14625.7143"/>
    <x v="760"/>
    <x v="0"/>
    <m/>
  </r>
  <r>
    <d v="2023-09-03T01:31:08"/>
    <x v="1"/>
    <n v="19"/>
    <s v="BERMUDEZ HERNAN"/>
    <x v="3"/>
    <x v="3"/>
    <n v="262"/>
    <n v="26.2"/>
    <n v="241.188118811881"/>
    <m/>
    <n v="115594.0594"/>
    <x v="0"/>
    <n v="14625.7143"/>
    <x v="760"/>
    <x v="0"/>
    <m/>
  </r>
  <r>
    <d v="2023-09-03T01:31:08"/>
    <x v="9"/>
    <n v="20"/>
    <s v="VERENZUELA MARTINEZ ALEXANDER"/>
    <x v="0"/>
    <x v="0"/>
    <n v="291"/>
    <n v="32.3333333333333"/>
    <n v="217.06930693069299"/>
    <m/>
    <n v="104034.6535"/>
    <x v="0"/>
    <n v="14625.7143"/>
    <x v="760"/>
    <x v="0"/>
    <m/>
  </r>
  <r>
    <d v="2023-09-03T01:31:08"/>
    <x v="9"/>
    <n v="22"/>
    <s v="QUIRAMA CASTAEDA JHON JADER"/>
    <x v="3"/>
    <x v="0"/>
    <n v="218"/>
    <n v="21.8"/>
    <n v="241.188118811881"/>
    <m/>
    <n v="115594.0594"/>
    <x v="1"/>
    <n v="14625.7143"/>
    <x v="760"/>
    <x v="0"/>
    <m/>
  </r>
  <r>
    <d v="2023-09-03T01:31:09"/>
    <x v="9"/>
    <n v="23"/>
    <s v="HINCAPIE GALLEGO YEISON ANDRES"/>
    <x v="0"/>
    <x v="0"/>
    <n v="210"/>
    <n v="23.3333333333333"/>
    <n v="217.06930693069299"/>
    <m/>
    <n v="104034.6535"/>
    <x v="2"/>
    <n v="14625.7143"/>
    <x v="760"/>
    <x v="0"/>
    <m/>
  </r>
  <r>
    <d v="2023-09-03T01:31:09"/>
    <x v="9"/>
    <n v="24"/>
    <s v="GARCES ANDRES FELIPE"/>
    <x v="0"/>
    <x v="0"/>
    <n v="184"/>
    <n v="20.4444444444444"/>
    <n v="217.06930693069299"/>
    <s v="1 Descuento (Jefe de ruta) "/>
    <n v="104034.6535"/>
    <x v="0"/>
    <n v="14625.7143"/>
    <x v="760"/>
    <x v="0"/>
    <m/>
  </r>
  <r>
    <d v="2023-09-03T01:31:10"/>
    <x v="9"/>
    <n v="25"/>
    <s v="ARBOLEDA ARLEY"/>
    <x v="3"/>
    <x v="0"/>
    <n v="259"/>
    <n v="25.9"/>
    <n v="241.188118811881"/>
    <m/>
    <n v="115594.0594"/>
    <x v="1"/>
    <n v="14625.7143"/>
    <x v="760"/>
    <x v="0"/>
    <m/>
  </r>
  <r>
    <d v="2023-09-03T01:31:10"/>
    <x v="9"/>
    <n v="26"/>
    <s v="CIRO MARIN RODRIGO ALBERTO"/>
    <x v="0"/>
    <x v="0"/>
    <n v="214"/>
    <n v="23.7777777777778"/>
    <n v="217.06930693069299"/>
    <s v="4 Descuentos (Usuarios Desubicados y conducts) "/>
    <n v="104034.6535"/>
    <x v="0"/>
    <n v="14625.7143"/>
    <x v="760"/>
    <x v="0"/>
    <m/>
  </r>
  <r>
    <d v="2023-09-03T01:31:10"/>
    <x v="9"/>
    <n v="27"/>
    <s v="MADRID HERNANDEZ JHONATAN SMITH"/>
    <x v="4"/>
    <x v="1"/>
    <n v="153"/>
    <n v="21.8571428571429"/>
    <n v="168.831683168317"/>
    <m/>
    <n v="80915.8416"/>
    <x v="0"/>
    <n v="14625.7143"/>
    <x v="760"/>
    <x v="0"/>
    <m/>
  </r>
  <r>
    <d v="2023-09-03T01:31:11"/>
    <x v="9"/>
    <n v="28"/>
    <s v="GONZALEZ PEREZ RAFAEL JOSE"/>
    <x v="0"/>
    <x v="0"/>
    <n v="195"/>
    <n v="21.6666666666667"/>
    <n v="217.06930693069299"/>
    <m/>
    <n v="104034.6535"/>
    <x v="0"/>
    <n v="14625.7143"/>
    <x v="760"/>
    <x v="0"/>
    <m/>
  </r>
  <r>
    <d v="2023-09-03T01:31:11"/>
    <x v="1"/>
    <n v="31"/>
    <s v="HIGUITA ADRIAN ANTONIO"/>
    <x v="4"/>
    <x v="0"/>
    <n v="159"/>
    <n v="22.714285714285701"/>
    <n v="168.831683168317"/>
    <s v="1 Descuento (Jefe de ruta) "/>
    <n v="80915.8416"/>
    <x v="0"/>
    <n v="14625.7143"/>
    <x v="760"/>
    <x v="0"/>
    <m/>
  </r>
  <r>
    <d v="2023-09-03T01:31:11"/>
    <x v="1"/>
    <n v="32"/>
    <s v="OQUENDO JUAN CAMILO"/>
    <x v="1"/>
    <x v="0"/>
    <n v="260"/>
    <n v="23.636363636363601"/>
    <n v="265.30693069306898"/>
    <m/>
    <n v="127153.4653"/>
    <x v="0"/>
    <n v="14625.7143"/>
    <x v="760"/>
    <x v="0"/>
    <m/>
  </r>
  <r>
    <d v="2023-09-03T01:31:12"/>
    <x v="1"/>
    <n v="33"/>
    <s v="LUJAN LOPERA FABIAN ALEXIS"/>
    <x v="3"/>
    <x v="0"/>
    <n v="228"/>
    <n v="22.8"/>
    <n v="241.188118811881"/>
    <s v="3 Descuentos (Conducts) "/>
    <n v="115594.0594"/>
    <x v="0"/>
    <n v="14625.7143"/>
    <x v="760"/>
    <x v="0"/>
    <m/>
  </r>
  <r>
    <d v="2023-09-03T01:31:12"/>
    <x v="1"/>
    <n v="34"/>
    <s v="MONTOYA OSPINA GILBERTO ANTONIO"/>
    <x v="3"/>
    <x v="0"/>
    <n v="237"/>
    <n v="23.7"/>
    <n v="241.188118811881"/>
    <m/>
    <n v="115594.0594"/>
    <x v="0"/>
    <n v="14625.7143"/>
    <x v="760"/>
    <x v="0"/>
    <m/>
  </r>
  <r>
    <d v="2023-09-03T01:31:12"/>
    <x v="1"/>
    <n v="36"/>
    <s v="BERNAL RONDON KEVIN OSWALDO"/>
    <x v="1"/>
    <x v="0"/>
    <n v="249"/>
    <n v="22.636363636363601"/>
    <n v="265.30693069306898"/>
    <m/>
    <n v="127153.4653"/>
    <x v="0"/>
    <n v="14625.7143"/>
    <x v="760"/>
    <x v="0"/>
    <m/>
  </r>
  <r>
    <d v="2023-09-03T01:31:12"/>
    <x v="1"/>
    <n v="37"/>
    <s v="MORA JORGE"/>
    <x v="0"/>
    <x v="0"/>
    <n v="236"/>
    <n v="26.2222222222222"/>
    <n v="217.06930693069299"/>
    <s v="1 Descuento (Despachador fernando) "/>
    <n v="104034.6535"/>
    <x v="1"/>
    <n v="14625.7143"/>
    <x v="760"/>
    <x v="0"/>
    <m/>
  </r>
  <r>
    <d v="2023-09-03T01:31:12"/>
    <x v="1"/>
    <n v="38"/>
    <s v="BELTRAN JUAN SIMON"/>
    <x v="6"/>
    <x v="0"/>
    <n v="173"/>
    <n v="21.625"/>
    <n v="192.95049504950501"/>
    <m/>
    <n v="92475.247499999998"/>
    <x v="0"/>
    <n v="14625.7143"/>
    <x v="760"/>
    <x v="0"/>
    <m/>
  </r>
  <r>
    <d v="2023-09-03T01:31:13"/>
    <x v="1"/>
    <n v="39"/>
    <s v="TABORDA LEIDY"/>
    <x v="1"/>
    <x v="0"/>
    <n v="256"/>
    <n v="23.272727272727298"/>
    <n v="265.30693069306898"/>
    <s v="1 Descuento (Propietario)"/>
    <n v="127153.4653"/>
    <x v="0"/>
    <n v="14625.7143"/>
    <x v="760"/>
    <x v="0"/>
    <m/>
  </r>
  <r>
    <d v="2023-09-03T01:31:13"/>
    <x v="1"/>
    <n v="40"/>
    <s v="OCAMPO OCAMPO ANTONIO JOSE"/>
    <x v="3"/>
    <x v="0"/>
    <n v="265"/>
    <n v="26.5"/>
    <n v="241.188118811881"/>
    <m/>
    <n v="115594.0594"/>
    <x v="0"/>
    <n v="14625.7143"/>
    <x v="760"/>
    <x v="0"/>
    <m/>
  </r>
  <r>
    <d v="2023-09-03T01:31:13"/>
    <x v="1"/>
    <n v="41"/>
    <s v="GARCIA DAVID WILSON ALBERTO"/>
    <x v="3"/>
    <x v="0"/>
    <n v="171"/>
    <n v="17.100000000000001"/>
    <n v="241.188118811881"/>
    <m/>
    <n v="115594.0594"/>
    <x v="1"/>
    <n v="14625.7143"/>
    <x v="760"/>
    <x v="0"/>
    <m/>
  </r>
  <r>
    <d v="2023-09-04T00:49:15"/>
    <x v="12"/>
    <n v="2"/>
    <s v="GRAJALES JORGE HERNAN"/>
    <x v="0"/>
    <x v="0"/>
    <n v="193"/>
    <n v="21.4444444444444"/>
    <n v="204.76271186440701"/>
    <s v="1 Descuento (Despachador fernando) "/>
    <n v="97881.355899999995"/>
    <x v="1"/>
    <n v="15063.1579"/>
    <x v="761"/>
    <x v="0"/>
    <m/>
  </r>
  <r>
    <d v="2023-09-04T00:49:15"/>
    <x v="12"/>
    <n v="4"/>
    <s v="GUTIERREZ LONDOO MELKIN HERNEY"/>
    <x v="0"/>
    <x v="0"/>
    <n v="217"/>
    <n v="24.1111111111111"/>
    <n v="204.76271186440701"/>
    <m/>
    <n v="97881.355899999995"/>
    <x v="0"/>
    <n v="15063.1579"/>
    <x v="761"/>
    <x v="0"/>
    <m/>
  </r>
  <r>
    <d v="2023-09-04T00:49:15"/>
    <x v="12"/>
    <n v="5"/>
    <s v="BERRIO POSADA ANGELA"/>
    <x v="6"/>
    <x v="0"/>
    <n v="187"/>
    <n v="22"/>
    <n v="193.38700564971799"/>
    <m/>
    <n v="92443.502800000002"/>
    <x v="1"/>
    <n v="15063.1579"/>
    <x v="761"/>
    <x v="0"/>
    <m/>
  </r>
  <r>
    <d v="2023-09-04T00:49:15"/>
    <x v="12"/>
    <n v="6"/>
    <s v="GONZALEZ PEREZ RAFAEL JOSE"/>
    <x v="3"/>
    <x v="0"/>
    <n v="233"/>
    <n v="23.3"/>
    <n v="227.51412429378499"/>
    <m/>
    <n v="108757.0621"/>
    <x v="0"/>
    <n v="15063.1579"/>
    <x v="761"/>
    <x v="0"/>
    <m/>
  </r>
  <r>
    <d v="2023-09-04T00:49:15"/>
    <x v="12"/>
    <n v="8"/>
    <s v="VACA FIERRO ROBINSON"/>
    <x v="3"/>
    <x v="0"/>
    <n v="211"/>
    <n v="21.1"/>
    <n v="227.51412429378499"/>
    <s v="1 Descuento (Despachador fernando) "/>
    <n v="108757.0621"/>
    <x v="1"/>
    <n v="15063.1579"/>
    <x v="761"/>
    <x v="0"/>
    <m/>
  </r>
  <r>
    <d v="2023-09-04T00:49:16"/>
    <x v="12"/>
    <n v="10"/>
    <s v="MARULANDA JARAMILLO DAWER ANDRES"/>
    <x v="1"/>
    <x v="3"/>
    <n v="251"/>
    <n v="22.818181818181799"/>
    <n v="250.26553672316399"/>
    <m/>
    <n v="119632.7684"/>
    <x v="0"/>
    <n v="15063.1579"/>
    <x v="761"/>
    <x v="0"/>
    <m/>
  </r>
  <r>
    <d v="2023-09-04T00:49:16"/>
    <x v="12"/>
    <n v="11"/>
    <s v="ECHAVARRIA JOSE"/>
    <x v="1"/>
    <x v="0"/>
    <n v="298"/>
    <n v="27.090909090909101"/>
    <n v="250.26553672316399"/>
    <m/>
    <n v="119632.7684"/>
    <x v="0"/>
    <n v="15063.1579"/>
    <x v="761"/>
    <x v="0"/>
    <m/>
  </r>
  <r>
    <d v="2023-09-04T00:49:16"/>
    <x v="12"/>
    <n v="12"/>
    <s v="QUINTERO ROJAS WILFER"/>
    <x v="1"/>
    <x v="0"/>
    <n v="269"/>
    <n v="24.454545454545499"/>
    <n v="250.26553672316399"/>
    <m/>
    <n v="119632.7684"/>
    <x v="0"/>
    <n v="15063.1579"/>
    <x v="761"/>
    <x v="0"/>
    <m/>
  </r>
  <r>
    <d v="2023-09-04T00:49:16"/>
    <x v="12"/>
    <n v="14"/>
    <s v="JIMENEZ JIMENEZ OMAR DAVID"/>
    <x v="1"/>
    <x v="0"/>
    <n v="284"/>
    <n v="25.818181818181799"/>
    <n v="250.26553672316399"/>
    <m/>
    <n v="119632.7684"/>
    <x v="1"/>
    <n v="15063.1579"/>
    <x v="761"/>
    <x v="0"/>
    <m/>
  </r>
  <r>
    <d v="2023-09-04T00:49:17"/>
    <x v="12"/>
    <n v="15"/>
    <s v="LOPERA AGUDELO LUIS FRANCISCO"/>
    <x v="1"/>
    <x v="0"/>
    <n v="290"/>
    <n v="26.363636363636399"/>
    <n v="250.26553672316399"/>
    <m/>
    <n v="119632.7684"/>
    <x v="1"/>
    <n v="15063.1579"/>
    <x v="761"/>
    <x v="0"/>
    <m/>
  </r>
  <r>
    <d v="2023-09-04T00:49:17"/>
    <x v="12"/>
    <n v="16"/>
    <s v="HURTADO MADRID JUAN ESTEBAN"/>
    <x v="1"/>
    <x v="0"/>
    <n v="255"/>
    <n v="23.181818181818201"/>
    <n v="250.26553672316399"/>
    <m/>
    <n v="119632.7684"/>
    <x v="0"/>
    <n v="15063.1579"/>
    <x v="761"/>
    <x v="0"/>
    <m/>
  </r>
  <r>
    <d v="2023-09-04T00:49:17"/>
    <x v="12"/>
    <n v="17"/>
    <s v="FRANCO BRAVO JHOAN FERNANDO"/>
    <x v="4"/>
    <x v="0"/>
    <n v="122"/>
    <n v="17.428571428571399"/>
    <n v="159.25988700565"/>
    <m/>
    <n v="76129.943499999994"/>
    <x v="0"/>
    <n v="15063.1579"/>
    <x v="761"/>
    <x v="0"/>
    <m/>
  </r>
  <r>
    <d v="2023-09-04T00:49:17"/>
    <x v="12"/>
    <n v="19"/>
    <s v="BERMUDEZ HERNAN"/>
    <x v="2"/>
    <x v="0"/>
    <n v="123"/>
    <n v="18.923076923076898"/>
    <n v="147.88418079095999"/>
    <m/>
    <n v="70692.090400000001"/>
    <x v="0"/>
    <n v="15063.1579"/>
    <x v="761"/>
    <x v="0"/>
    <m/>
  </r>
  <r>
    <d v="2023-09-04T00:49:17"/>
    <x v="12"/>
    <n v="27"/>
    <s v="DURANGO DAVID JOSE"/>
    <x v="0"/>
    <x v="0"/>
    <n v="204"/>
    <n v="22.6666666666667"/>
    <n v="204.76271186440701"/>
    <m/>
    <n v="97881.355899999995"/>
    <x v="0"/>
    <n v="15063.1579"/>
    <x v="761"/>
    <x v="0"/>
    <m/>
  </r>
  <r>
    <d v="2023-09-04T00:49:18"/>
    <x v="12"/>
    <n v="32"/>
    <s v="OQUENDO JUAN CAMILO"/>
    <x v="9"/>
    <x v="0"/>
    <n v="256"/>
    <n v="21.3333333333333"/>
    <n v="273.016949152542"/>
    <m/>
    <n v="130508.4746"/>
    <x v="0"/>
    <n v="15063.1579"/>
    <x v="761"/>
    <x v="0"/>
    <m/>
  </r>
  <r>
    <d v="2023-09-04T00:49:18"/>
    <x v="12"/>
    <n v="33"/>
    <s v="LUJAN LOPERA FABIAN ALEXIS"/>
    <x v="1"/>
    <x v="0"/>
    <n v="242"/>
    <n v="22"/>
    <n v="250.26553672316399"/>
    <m/>
    <n v="119632.7684"/>
    <x v="0"/>
    <n v="15063.1579"/>
    <x v="761"/>
    <x v="0"/>
    <m/>
  </r>
  <r>
    <d v="2023-09-04T00:49:18"/>
    <x v="12"/>
    <n v="36"/>
    <s v="TABORDA ROJAS DIEGO ALEJANDRO"/>
    <x v="0"/>
    <x v="0"/>
    <n v="168"/>
    <n v="18.6666666666667"/>
    <n v="204.76271186440701"/>
    <m/>
    <n v="97881.355899999995"/>
    <x v="0"/>
    <n v="15063.1579"/>
    <x v="761"/>
    <x v="0"/>
    <m/>
  </r>
  <r>
    <d v="2023-09-04T00:49:18"/>
    <x v="12"/>
    <n v="40"/>
    <s v="OCAMPO OCAMPO ANTONIO JOSE"/>
    <x v="3"/>
    <x v="0"/>
    <n v="224"/>
    <n v="22.4"/>
    <n v="227.51412429378499"/>
    <m/>
    <n v="108757.0621"/>
    <x v="0"/>
    <n v="15063.1579"/>
    <x v="761"/>
    <x v="0"/>
    <m/>
  </r>
  <r>
    <d v="2023-09-05T01:39:51"/>
    <x v="9"/>
    <n v="1"/>
    <s v="OZUNA RESTREPO JORGE ALFONSO"/>
    <x v="4"/>
    <x v="1"/>
    <n v="153"/>
    <n v="21.8571428571429"/>
    <n v="158.220588235294"/>
    <m/>
    <n v="75610.294099999999"/>
    <x v="0"/>
    <n v="13913.513499999999"/>
    <x v="762"/>
    <x v="0"/>
    <m/>
  </r>
  <r>
    <d v="2023-09-05T01:39:51"/>
    <x v="9"/>
    <n v="2"/>
    <s v="GRAJALES JORGE HERNAN"/>
    <x v="0"/>
    <x v="0"/>
    <n v="193"/>
    <n v="21.4444444444444"/>
    <n v="203.42647058823499"/>
    <m/>
    <n v="97213.2353"/>
    <x v="1"/>
    <n v="13913.513499999999"/>
    <x v="762"/>
    <x v="0"/>
    <m/>
  </r>
  <r>
    <d v="2023-09-05T01:39:51"/>
    <x v="9"/>
    <n v="4"/>
    <s v="LOPEZ ISRAEL"/>
    <x v="0"/>
    <x v="0"/>
    <n v="205"/>
    <n v="22.7777777777778"/>
    <n v="203.42647058823499"/>
    <m/>
    <n v="97213.2353"/>
    <x v="0"/>
    <n v="13913.513499999999"/>
    <x v="762"/>
    <x v="0"/>
    <m/>
  </r>
  <r>
    <d v="2023-09-05T01:39:51"/>
    <x v="9"/>
    <n v="5"/>
    <s v="GRISALES VILLA JUAN DAVID"/>
    <x v="1"/>
    <x v="0"/>
    <n v="210"/>
    <n v="19.090909090909101"/>
    <n v="248.63235294117601"/>
    <s v="1 Descuento (Despachador Fernando) "/>
    <n v="118816.1765"/>
    <x v="1"/>
    <n v="13913.513499999999"/>
    <x v="762"/>
    <x v="0"/>
    <m/>
  </r>
  <r>
    <d v="2023-09-05T01:39:52"/>
    <x v="9"/>
    <n v="6"/>
    <s v="GONZALEZ PEREZ RAFAEL JOSE"/>
    <x v="3"/>
    <x v="0"/>
    <n v="178"/>
    <n v="17.8"/>
    <n v="226.029411764706"/>
    <m/>
    <n v="108014.7059"/>
    <x v="0"/>
    <n v="13913.513499999999"/>
    <x v="762"/>
    <x v="0"/>
    <m/>
  </r>
  <r>
    <d v="2023-09-05T01:39:52"/>
    <x v="9"/>
    <n v="7"/>
    <s v="ZABALA CUARTAS ALEJANDRO"/>
    <x v="3"/>
    <x v="0"/>
    <n v="218"/>
    <n v="21.8"/>
    <n v="226.029411764706"/>
    <m/>
    <n v="108014.7059"/>
    <x v="1"/>
    <n v="13913.513499999999"/>
    <x v="762"/>
    <x v="0"/>
    <m/>
  </r>
  <r>
    <d v="2023-09-05T01:39:52"/>
    <x v="9"/>
    <n v="8"/>
    <s v="VACA FIERRO ROBINSON"/>
    <x v="3"/>
    <x v="0"/>
    <n v="231"/>
    <n v="23.1"/>
    <n v="226.029411764706"/>
    <s v="2 Descuentos (Conducts) "/>
    <n v="108014.7059"/>
    <x v="1"/>
    <n v="13913.513499999999"/>
    <x v="762"/>
    <x v="0"/>
    <m/>
  </r>
  <r>
    <d v="2023-09-05T01:39:52"/>
    <x v="9"/>
    <n v="10"/>
    <s v="PIEDRAHITA MADRID SANTIAGO"/>
    <x v="6"/>
    <x v="0"/>
    <n v="145"/>
    <n v="19.3333333333333"/>
    <n v="169.52205882352899"/>
    <s v="1 Descuento (Jefe de ruta) "/>
    <n v="81011.029399999999"/>
    <x v="0"/>
    <n v="13913.513499999999"/>
    <x v="762"/>
    <x v="0"/>
    <m/>
  </r>
  <r>
    <d v="2023-09-05T01:39:52"/>
    <x v="1"/>
    <n v="11"/>
    <s v="ECHAVARRIA JOSE"/>
    <x v="3"/>
    <x v="0"/>
    <n v="271"/>
    <n v="27.1"/>
    <n v="226.029411764706"/>
    <m/>
    <n v="108014.7059"/>
    <x v="0"/>
    <n v="13913.513499999999"/>
    <x v="762"/>
    <x v="0"/>
    <m/>
  </r>
  <r>
    <d v="2023-09-05T01:39:53"/>
    <x v="1"/>
    <n v="12"/>
    <s v="QUINTERO ROJAS WILFER"/>
    <x v="2"/>
    <x v="0"/>
    <n v="183"/>
    <n v="28.153846153846199"/>
    <n v="146.91911764705901"/>
    <m/>
    <n v="70209.558799999999"/>
    <x v="0"/>
    <n v="13913.513499999999"/>
    <x v="762"/>
    <x v="0"/>
    <m/>
  </r>
  <r>
    <d v="2023-09-05T01:39:53"/>
    <x v="1"/>
    <n v="13"/>
    <s v="URIEL SALAZAR FREDY"/>
    <x v="0"/>
    <x v="0"/>
    <n v="186"/>
    <n v="20.6666666666667"/>
    <n v="203.42647058823499"/>
    <m/>
    <n v="97213.2353"/>
    <x v="0"/>
    <n v="13913.513499999999"/>
    <x v="762"/>
    <x v="0"/>
    <m/>
  </r>
  <r>
    <d v="2023-09-05T01:39:53"/>
    <x v="1"/>
    <n v="14"/>
    <s v="JIMENEZ JIMENEZ OMAR DAVID"/>
    <x v="6"/>
    <x v="0"/>
    <n v="191"/>
    <n v="23.875"/>
    <n v="180.82352941176501"/>
    <m/>
    <n v="86411.7647"/>
    <x v="1"/>
    <n v="13913.513499999999"/>
    <x v="762"/>
    <x v="0"/>
    <m/>
  </r>
  <r>
    <d v="2023-09-05T01:39:53"/>
    <x v="1"/>
    <n v="15"/>
    <s v="LOPERA AGUDELO LUIS FRANCISCO"/>
    <x v="6"/>
    <x v="0"/>
    <n v="191"/>
    <n v="25.466666666666701"/>
    <n v="169.52205882352899"/>
    <m/>
    <n v="81011.029399999999"/>
    <x v="1"/>
    <n v="13913.513499999999"/>
    <x v="762"/>
    <x v="0"/>
    <m/>
  </r>
  <r>
    <d v="2023-09-05T01:39:53"/>
    <x v="1"/>
    <n v="16"/>
    <s v="HURTADO MADRID JUAN ESTEBAN"/>
    <x v="4"/>
    <x v="1"/>
    <n v="154"/>
    <n v="22"/>
    <n v="158.220588235294"/>
    <m/>
    <n v="75610.294099999999"/>
    <x v="0"/>
    <n v="13913.513499999999"/>
    <x v="762"/>
    <x v="0"/>
    <m/>
  </r>
  <r>
    <d v="2023-09-05T01:39:54"/>
    <x v="1"/>
    <n v="17"/>
    <s v="FRANCO BRAVO JHOAN FERNANDO"/>
    <x v="3"/>
    <x v="0"/>
    <n v="198"/>
    <n v="19.8"/>
    <n v="226.029411764706"/>
    <s v="1 Descuento (Despachador cristian)"/>
    <n v="108014.7059"/>
    <x v="0"/>
    <n v="13913.513499999999"/>
    <x v="762"/>
    <x v="0"/>
    <m/>
  </r>
  <r>
    <d v="2023-09-05T01:39:54"/>
    <x v="1"/>
    <n v="18"/>
    <s v="GUTIERREZ LONDOO MELKIN HERNEY"/>
    <x v="8"/>
    <x v="0"/>
    <n v="122"/>
    <n v="24.4"/>
    <n v="113.014705882353"/>
    <m/>
    <n v="54007.352899999998"/>
    <x v="0"/>
    <n v="13913.513499999999"/>
    <x v="762"/>
    <x v="0"/>
    <m/>
  </r>
  <r>
    <d v="2023-09-05T01:39:54"/>
    <x v="1"/>
    <n v="20"/>
    <s v="TABORDA ROJAS DIEGO ALEJANDRO"/>
    <x v="1"/>
    <x v="3"/>
    <n v="257"/>
    <n v="23.363636363636399"/>
    <n v="248.63235294117601"/>
    <m/>
    <n v="118816.1765"/>
    <x v="0"/>
    <n v="13913.513499999999"/>
    <x v="762"/>
    <x v="0"/>
    <m/>
  </r>
  <r>
    <d v="2023-09-05T01:39:54"/>
    <x v="9"/>
    <n v="21"/>
    <s v="LOPERA ALVAREZ ESTIVEN"/>
    <x v="3"/>
    <x v="3"/>
    <n v="275"/>
    <n v="27.5"/>
    <n v="226.029411764706"/>
    <m/>
    <n v="108014.7059"/>
    <x v="0"/>
    <n v="13913.513499999999"/>
    <x v="762"/>
    <x v="0"/>
    <m/>
  </r>
  <r>
    <d v="2023-09-05T01:39:54"/>
    <x v="9"/>
    <n v="22"/>
    <s v="QUIRAMA CASTAEDA JHON JADER"/>
    <x v="1"/>
    <x v="3"/>
    <n v="215"/>
    <n v="19.545454545454501"/>
    <n v="248.63235294117601"/>
    <m/>
    <n v="118816.1765"/>
    <x v="1"/>
    <n v="13913.513499999999"/>
    <x v="762"/>
    <x v="0"/>
    <m/>
  </r>
  <r>
    <d v="2023-09-05T01:39:55"/>
    <x v="9"/>
    <n v="23"/>
    <s v="BERNAL RONDON KEVIN OSWALDO"/>
    <x v="3"/>
    <x v="3"/>
    <n v="219"/>
    <n v="21.9"/>
    <n v="226.029411764706"/>
    <s v="1 Descuento (Usuario con Movilidad reducida) "/>
    <n v="108014.7059"/>
    <x v="2"/>
    <n v="13913.513499999999"/>
    <x v="762"/>
    <x v="0"/>
    <m/>
  </r>
  <r>
    <d v="2023-09-05T01:39:55"/>
    <x v="9"/>
    <n v="24"/>
    <s v="GARCES ANDRES FELIPE"/>
    <x v="0"/>
    <x v="0"/>
    <n v="254"/>
    <n v="28.2222222222222"/>
    <n v="203.42647058823499"/>
    <s v="1 Descuento (Jefe de ruta) "/>
    <n v="97213.2353"/>
    <x v="0"/>
    <n v="13913.513499999999"/>
    <x v="762"/>
    <x v="0"/>
    <m/>
  </r>
  <r>
    <d v="2023-09-05T01:39:55"/>
    <x v="9"/>
    <n v="25"/>
    <s v="ARBOLEDA ARLEY"/>
    <x v="3"/>
    <x v="0"/>
    <n v="272"/>
    <n v="27.2"/>
    <n v="226.029411764706"/>
    <m/>
    <n v="108014.7059"/>
    <x v="1"/>
    <n v="13913.513499999999"/>
    <x v="762"/>
    <x v="0"/>
    <m/>
  </r>
  <r>
    <d v="2023-09-05T01:39:55"/>
    <x v="9"/>
    <n v="26"/>
    <s v="ESPINOZA CHAVARRIA GUILLERMO LEON"/>
    <x v="0"/>
    <x v="0"/>
    <n v="220"/>
    <n v="24.4444444444444"/>
    <n v="203.42647058823499"/>
    <m/>
    <n v="97213.2353"/>
    <x v="0"/>
    <n v="13913.513499999999"/>
    <x v="762"/>
    <x v="0"/>
    <m/>
  </r>
  <r>
    <d v="2023-09-05T01:39:55"/>
    <x v="9"/>
    <n v="27"/>
    <s v="MADRID HERNANDEZ JHONATAN SMITH"/>
    <x v="3"/>
    <x v="0"/>
    <n v="215"/>
    <n v="21.5"/>
    <n v="226.029411764706"/>
    <m/>
    <n v="108014.7059"/>
    <x v="0"/>
    <n v="13913.513499999999"/>
    <x v="762"/>
    <x v="0"/>
    <m/>
  </r>
  <r>
    <d v="2023-09-05T01:39:56"/>
    <x v="9"/>
    <n v="28"/>
    <s v="OQUENDO JUAN CAMILO"/>
    <x v="1"/>
    <x v="0"/>
    <n v="264"/>
    <n v="24"/>
    <n v="248.63235294117601"/>
    <m/>
    <n v="118816.1765"/>
    <x v="0"/>
    <n v="13913.513499999999"/>
    <x v="762"/>
    <x v="0"/>
    <m/>
  </r>
  <r>
    <d v="2023-09-05T01:39:56"/>
    <x v="9"/>
    <n v="29"/>
    <s v="ESCOBAR IVAN DARIO"/>
    <x v="6"/>
    <x v="3"/>
    <n v="174"/>
    <n v="21.75"/>
    <n v="180.82352941176501"/>
    <m/>
    <n v="86411.7647"/>
    <x v="0"/>
    <n v="13913.513499999999"/>
    <x v="762"/>
    <x v="0"/>
    <m/>
  </r>
  <r>
    <d v="2023-09-05T01:39:56"/>
    <x v="9"/>
    <n v="31"/>
    <s v="HIGUITA ADRIAN ANTONIO"/>
    <x v="0"/>
    <x v="0"/>
    <n v="226"/>
    <n v="25.1111111111111"/>
    <n v="203.42647058823499"/>
    <m/>
    <n v="97213.2353"/>
    <x v="0"/>
    <n v="13913.513499999999"/>
    <x v="762"/>
    <x v="0"/>
    <m/>
  </r>
  <r>
    <d v="2023-09-05T01:39:56"/>
    <x v="1"/>
    <n v="32"/>
    <s v="LOPEZ CASTRILLON ANDRES FELIPE"/>
    <x v="3"/>
    <x v="0"/>
    <n v="268"/>
    <n v="26.8"/>
    <n v="226.029411764706"/>
    <s v="1 Descuento (Despachador Fernando) "/>
    <n v="108014.7059"/>
    <x v="0"/>
    <n v="13913.513499999999"/>
    <x v="762"/>
    <x v="0"/>
    <m/>
  </r>
  <r>
    <d v="2023-09-05T01:39:56"/>
    <x v="1"/>
    <n v="33"/>
    <s v="LUJAN LOPERA FABIAN ALEXIS"/>
    <x v="3"/>
    <x v="0"/>
    <n v="182"/>
    <n v="18.2"/>
    <n v="226.029411764706"/>
    <m/>
    <n v="108014.7059"/>
    <x v="0"/>
    <n v="13913.513499999999"/>
    <x v="762"/>
    <x v="0"/>
    <m/>
  </r>
  <r>
    <d v="2023-09-05T01:39:57"/>
    <x v="1"/>
    <n v="34"/>
    <s v="MONTOYA OSPINA GILBERTO ANTONIO"/>
    <x v="1"/>
    <x v="0"/>
    <n v="240"/>
    <n v="21.818181818181799"/>
    <n v="248.63235294117601"/>
    <m/>
    <n v="118816.1765"/>
    <x v="0"/>
    <n v="13913.513499999999"/>
    <x v="762"/>
    <x v="0"/>
    <m/>
  </r>
  <r>
    <d v="2023-09-05T01:39:57"/>
    <x v="1"/>
    <n v="35"/>
    <s v="GOMEZ YORMAN DANIEL"/>
    <x v="2"/>
    <x v="3"/>
    <n v="98"/>
    <n v="16.3333333333333"/>
    <n v="135.61764705882399"/>
    <m/>
    <n v="64808.823499999999"/>
    <x v="1"/>
    <n v="13913.513499999999"/>
    <x v="762"/>
    <x v="0"/>
    <m/>
  </r>
  <r>
    <d v="2023-09-05T01:39:57"/>
    <x v="1"/>
    <n v="36"/>
    <s v="MARTINEZ CHAVERRA LUIS NORBERTO"/>
    <x v="8"/>
    <x v="0"/>
    <n v="141"/>
    <n v="28.2"/>
    <n v="113.014705882353"/>
    <m/>
    <n v="54007.352899999998"/>
    <x v="0"/>
    <n v="13913.513499999999"/>
    <x v="762"/>
    <x v="0"/>
    <m/>
  </r>
  <r>
    <d v="2023-09-05T01:39:57"/>
    <x v="1"/>
    <n v="37"/>
    <s v="MORA JORGE"/>
    <x v="13"/>
    <x v="0"/>
    <n v="225"/>
    <n v="16.6666666666667"/>
    <n v="305.13970588235298"/>
    <m/>
    <n v="145819.8529"/>
    <x v="1"/>
    <n v="13913.513499999999"/>
    <x v="762"/>
    <x v="0"/>
    <m/>
  </r>
  <r>
    <d v="2023-09-05T01:39:58"/>
    <x v="1"/>
    <n v="38"/>
    <s v="BELTRAN JUAN SIMON"/>
    <x v="0"/>
    <x v="0"/>
    <n v="192"/>
    <n v="21.3333333333333"/>
    <n v="203.42647058823499"/>
    <m/>
    <n v="97213.2353"/>
    <x v="0"/>
    <n v="13913.513499999999"/>
    <x v="762"/>
    <x v="0"/>
    <m/>
  </r>
  <r>
    <d v="2023-09-05T01:39:58"/>
    <x v="1"/>
    <n v="39"/>
    <s v="TABORDA LEIDY"/>
    <x v="6"/>
    <x v="0"/>
    <n v="142"/>
    <n v="17.75"/>
    <n v="180.82352941176501"/>
    <m/>
    <n v="86411.7647"/>
    <x v="0"/>
    <n v="13913.513499999999"/>
    <x v="762"/>
    <x v="0"/>
    <m/>
  </r>
  <r>
    <d v="2023-09-05T01:39:58"/>
    <x v="1"/>
    <n v="40"/>
    <s v="OCAMPO OCAMPO ANTONIO JOSE"/>
    <x v="12"/>
    <x v="0"/>
    <n v="303"/>
    <n v="23.307692307692299"/>
    <n v="293.83823529411802"/>
    <m/>
    <n v="140419.1176"/>
    <x v="0"/>
    <n v="13913.513499999999"/>
    <x v="762"/>
    <x v="0"/>
    <m/>
  </r>
  <r>
    <d v="2023-09-05T01:39:58"/>
    <x v="1"/>
    <n v="41"/>
    <s v="LONDOO LOPERA DUVAN ANDRES"/>
    <x v="3"/>
    <x v="0"/>
    <n v="274"/>
    <n v="27.4"/>
    <n v="226.029411764706"/>
    <m/>
    <n v="108014.7059"/>
    <x v="1"/>
    <n v="13913.513499999999"/>
    <x v="762"/>
    <x v="0"/>
    <m/>
  </r>
  <r>
    <d v="2023-09-06T01:56:23"/>
    <x v="1"/>
    <n v="2"/>
    <s v="GARCIA DAVID WILSON ALBERTO"/>
    <x v="6"/>
    <x v="0"/>
    <n v="180"/>
    <n v="22.5"/>
    <n v="180.09022556391"/>
    <s v="DUVAN LONDOO Realiz 1 viaje donde moviliz 11 Usuarios "/>
    <n v="86045.112800000003"/>
    <x v="1"/>
    <n v="12807.894700000001"/>
    <x v="763"/>
    <x v="0"/>
    <m/>
  </r>
  <r>
    <d v="2023-09-06T01:56:23"/>
    <x v="1"/>
    <n v="4"/>
    <s v="LOPEZ ISRAEL"/>
    <x v="3"/>
    <x v="0"/>
    <n v="204"/>
    <n v="20.399999999999999"/>
    <n v="225.112781954887"/>
    <m/>
    <n v="107556.391"/>
    <x v="0"/>
    <n v="12807.894700000001"/>
    <x v="763"/>
    <x v="0"/>
    <m/>
  </r>
  <r>
    <d v="2023-09-06T01:56:23"/>
    <x v="1"/>
    <n v="5"/>
    <s v="BERRIO POSADA ANGELA"/>
    <x v="3"/>
    <x v="0"/>
    <n v="182"/>
    <n v="18.2"/>
    <n v="225.112781954887"/>
    <s v="1 Descuento (Propietario)"/>
    <n v="107556.391"/>
    <x v="1"/>
    <n v="12807.894700000001"/>
    <x v="763"/>
    <x v="0"/>
    <m/>
  </r>
  <r>
    <d v="2023-09-06T01:56:23"/>
    <x v="1"/>
    <n v="6"/>
    <s v="GONZALEZ PEREZ RAFAEL JOSE"/>
    <x v="3"/>
    <x v="0"/>
    <n v="202"/>
    <n v="20.2"/>
    <n v="225.112781954887"/>
    <m/>
    <n v="107556.391"/>
    <x v="0"/>
    <n v="12807.894700000001"/>
    <x v="763"/>
    <x v="0"/>
    <m/>
  </r>
  <r>
    <d v="2023-09-06T01:56:24"/>
    <x v="1"/>
    <n v="7"/>
    <s v="ZABALA CUARTAS ALEJANDRO"/>
    <x v="6"/>
    <x v="0"/>
    <n v="208"/>
    <n v="24.470588235294102"/>
    <n v="191.34586466165399"/>
    <m/>
    <n v="91422.9323"/>
    <x v="1"/>
    <n v="12807.894700000001"/>
    <x v="763"/>
    <x v="0"/>
    <m/>
  </r>
  <r>
    <d v="2023-09-06T01:56:24"/>
    <x v="1"/>
    <n v="8"/>
    <s v="TABORDA ROJAS DIEGO ALEJANDRO"/>
    <x v="4"/>
    <x v="0"/>
    <n v="197"/>
    <n v="28.1428571428571"/>
    <n v="157.57894736842101"/>
    <s v="2 Descuentos (Conducts) "/>
    <n v="75289.473700000002"/>
    <x v="1"/>
    <n v="12807.894700000001"/>
    <x v="763"/>
    <x v="0"/>
    <m/>
  </r>
  <r>
    <d v="2023-09-06T01:56:24"/>
    <x v="1"/>
    <n v="9"/>
    <s v="LOPEZ CASTRILLON ANDRES FELIPE"/>
    <x v="10"/>
    <x v="0"/>
    <n v="67"/>
    <n v="16.75"/>
    <n v="90.045112781954899"/>
    <m/>
    <n v="43022.556400000001"/>
    <x v="0"/>
    <n v="12807.894700000001"/>
    <x v="763"/>
    <x v="0"/>
    <m/>
  </r>
  <r>
    <d v="2023-09-06T01:56:24"/>
    <x v="1"/>
    <n v="10"/>
    <s v="MARULANDA JARAMILLO DAWER ANDRES"/>
    <x v="0"/>
    <x v="0"/>
    <n v="153"/>
    <n v="17"/>
    <n v="202.60150375939801"/>
    <m/>
    <n v="96800.751900000003"/>
    <x v="0"/>
    <n v="12807.894700000001"/>
    <x v="763"/>
    <x v="0"/>
    <m/>
  </r>
  <r>
    <d v="2023-09-06T01:56:24"/>
    <x v="9"/>
    <n v="11"/>
    <s v="GUTIERREZ LONDOO MELKIN HERNEY"/>
    <x v="3"/>
    <x v="0"/>
    <n v="190"/>
    <n v="19"/>
    <n v="225.112781954887"/>
    <m/>
    <n v="107556.391"/>
    <x v="0"/>
    <n v="12807.894700000001"/>
    <x v="763"/>
    <x v="0"/>
    <m/>
  </r>
  <r>
    <d v="2023-09-06T01:56:25"/>
    <x v="9"/>
    <n v="12"/>
    <s v="DURANGO JOHAN"/>
    <x v="3"/>
    <x v="0"/>
    <n v="215"/>
    <n v="21.5"/>
    <n v="225.112781954887"/>
    <m/>
    <n v="107556.391"/>
    <x v="0"/>
    <n v="12807.894700000001"/>
    <x v="763"/>
    <x v="0"/>
    <m/>
  </r>
  <r>
    <d v="2023-09-06T01:56:25"/>
    <x v="9"/>
    <n v="13"/>
    <s v="URIEL SALAZAR FREDY"/>
    <x v="0"/>
    <x v="0"/>
    <n v="190"/>
    <n v="21.1111111111111"/>
    <n v="202.60150375939801"/>
    <m/>
    <n v="96800.751900000003"/>
    <x v="0"/>
    <n v="12807.894700000001"/>
    <x v="763"/>
    <x v="0"/>
    <m/>
  </r>
  <r>
    <d v="2023-09-06T01:56:25"/>
    <x v="9"/>
    <n v="14"/>
    <s v="JIMENEZ JIMENEZ OMAR DAVID"/>
    <x v="4"/>
    <x v="0"/>
    <n v="148"/>
    <n v="21.1428571428571"/>
    <n v="157.57894736842101"/>
    <m/>
    <n v="75289.473700000002"/>
    <x v="1"/>
    <n v="12807.894700000001"/>
    <x v="763"/>
    <x v="0"/>
    <m/>
  </r>
  <r>
    <d v="2023-09-06T01:56:25"/>
    <x v="9"/>
    <n v="15"/>
    <s v="LOPERA AGUDELO LUIS FRANCISCO"/>
    <x v="0"/>
    <x v="0"/>
    <n v="266"/>
    <n v="29.5555555555556"/>
    <n v="202.60150375939801"/>
    <m/>
    <n v="96800.751900000003"/>
    <x v="1"/>
    <n v="12807.894700000001"/>
    <x v="763"/>
    <x v="0"/>
    <m/>
  </r>
  <r>
    <d v="2023-09-06T01:56:26"/>
    <x v="9"/>
    <n v="16"/>
    <s v="HURTADO MADRID JUAN ESTEBAN"/>
    <x v="0"/>
    <x v="0"/>
    <n v="178"/>
    <n v="19.7777777777778"/>
    <n v="202.60150375939801"/>
    <m/>
    <n v="96800.751900000003"/>
    <x v="0"/>
    <n v="12807.894700000001"/>
    <x v="763"/>
    <x v="0"/>
    <m/>
  </r>
  <r>
    <d v="2023-09-06T01:56:26"/>
    <x v="9"/>
    <n v="17"/>
    <s v="FRANCO BRAVO JHOAN FERNANDO"/>
    <x v="0"/>
    <x v="0"/>
    <n v="175"/>
    <n v="19.4444444444444"/>
    <n v="202.60150375939801"/>
    <m/>
    <n v="96800.751900000003"/>
    <x v="0"/>
    <n v="12807.894700000001"/>
    <x v="763"/>
    <x v="0"/>
    <m/>
  </r>
  <r>
    <d v="2023-09-06T01:56:26"/>
    <x v="9"/>
    <n v="19"/>
    <s v="BERMUDEZ HERNAN"/>
    <x v="6"/>
    <x v="0"/>
    <n v="176"/>
    <n v="22"/>
    <n v="180.09022556391"/>
    <m/>
    <n v="86045.112800000003"/>
    <x v="0"/>
    <n v="12807.894700000001"/>
    <x v="763"/>
    <x v="0"/>
    <m/>
  </r>
  <r>
    <d v="2023-09-06T01:56:26"/>
    <x v="9"/>
    <n v="20"/>
    <s v="VERENZUELA MARTINEZ ALEXANDER"/>
    <x v="6"/>
    <x v="0"/>
    <n v="182"/>
    <n v="22.75"/>
    <n v="180.09022556391"/>
    <m/>
    <n v="86045.112800000003"/>
    <x v="0"/>
    <n v="12807.894700000001"/>
    <x v="763"/>
    <x v="0"/>
    <m/>
  </r>
  <r>
    <d v="2023-09-06T01:56:27"/>
    <x v="9"/>
    <n v="21"/>
    <s v="MONSALVE OCAMPO EDISON GUSTAVO"/>
    <x v="0"/>
    <x v="0"/>
    <n v="158"/>
    <n v="17.5555555555556"/>
    <n v="202.60150375939801"/>
    <m/>
    <n v="96800.751900000003"/>
    <x v="0"/>
    <n v="12807.894700000001"/>
    <x v="763"/>
    <x v="0"/>
    <m/>
  </r>
  <r>
    <d v="2023-09-06T01:56:27"/>
    <x v="9"/>
    <n v="22"/>
    <s v="QUIRAMA CASTAEDA JHON JADER"/>
    <x v="12"/>
    <x v="0"/>
    <n v="276"/>
    <n v="21.230769230769202"/>
    <n v="292.64661654135301"/>
    <s v="1 Descuento (Despachador cristian) "/>
    <n v="139823.3083"/>
    <x v="1"/>
    <n v="12807.894700000001"/>
    <x v="763"/>
    <x v="0"/>
    <m/>
  </r>
  <r>
    <d v="2023-09-06T01:56:27"/>
    <x v="9"/>
    <n v="23"/>
    <s v="HINCAPIE GALLEGO YEISON ANDRES"/>
    <x v="6"/>
    <x v="0"/>
    <n v="185"/>
    <n v="23.125"/>
    <n v="180.09022556391"/>
    <m/>
    <n v="86045.112800000003"/>
    <x v="2"/>
    <n v="12807.894700000001"/>
    <x v="763"/>
    <x v="0"/>
    <m/>
  </r>
  <r>
    <d v="2023-09-06T01:56:27"/>
    <x v="9"/>
    <n v="24"/>
    <s v="GARCES ANDRES FELIPE"/>
    <x v="2"/>
    <x v="0"/>
    <n v="195"/>
    <n v="30"/>
    <n v="146.32330827067699"/>
    <m/>
    <n v="69911.6541"/>
    <x v="0"/>
    <n v="12807.894700000001"/>
    <x v="763"/>
    <x v="0"/>
    <m/>
  </r>
  <r>
    <d v="2023-09-06T01:56:27"/>
    <x v="9"/>
    <n v="25"/>
    <s v="ARBOLEDA ARLEY"/>
    <x v="1"/>
    <x v="0"/>
    <n v="313"/>
    <n v="28.454545454545499"/>
    <n v="247.62406015037601"/>
    <s v="2 Descuentos (Jefe de ruta y usuario con movilidad reducida) "/>
    <n v="118312.0301"/>
    <x v="1"/>
    <n v="12807.894700000001"/>
    <x v="763"/>
    <x v="0"/>
    <m/>
  </r>
  <r>
    <d v="2023-09-06T01:56:28"/>
    <x v="9"/>
    <n v="26"/>
    <s v="ESPINOZA CHAVARRIA GUILLERMO LEON"/>
    <x v="6"/>
    <x v="0"/>
    <n v="175"/>
    <n v="21.875"/>
    <n v="180.09022556391"/>
    <s v="1 Descuento (Jefe de ruta) "/>
    <n v="86045.112800000003"/>
    <x v="0"/>
    <n v="12807.894700000001"/>
    <x v="763"/>
    <x v="0"/>
    <m/>
  </r>
  <r>
    <d v="2023-09-06T01:56:28"/>
    <x v="9"/>
    <n v="27"/>
    <s v="DURANGO DAVID JOSE"/>
    <x v="10"/>
    <x v="0"/>
    <n v="52"/>
    <n v="14.8571428571429"/>
    <n v="78.789473684210506"/>
    <m/>
    <n v="37644.736799999999"/>
    <x v="0"/>
    <n v="12807.894700000001"/>
    <x v="763"/>
    <x v="0"/>
    <m/>
  </r>
  <r>
    <d v="2023-09-06T01:56:28"/>
    <x v="9"/>
    <n v="28"/>
    <s v="OQUENDO JUAN CAMILO"/>
    <x v="3"/>
    <x v="0"/>
    <n v="225"/>
    <n v="22.5"/>
    <n v="225.112781954887"/>
    <m/>
    <n v="107556.391"/>
    <x v="0"/>
    <n v="12807.894700000001"/>
    <x v="763"/>
    <x v="0"/>
    <m/>
  </r>
  <r>
    <d v="2023-09-06T01:56:28"/>
    <x v="9"/>
    <n v="29"/>
    <s v="ESCOBAR IVAN DARIO"/>
    <x v="0"/>
    <x v="0"/>
    <n v="235"/>
    <n v="26.1111111111111"/>
    <n v="202.60150375939801"/>
    <m/>
    <n v="96800.751900000003"/>
    <x v="0"/>
    <n v="12807.894700000001"/>
    <x v="763"/>
    <x v="0"/>
    <m/>
  </r>
  <r>
    <d v="2023-09-06T01:56:28"/>
    <x v="1"/>
    <n v="31"/>
    <s v="HIGUITA ADRIAN ANTONIO"/>
    <x v="0"/>
    <x v="0"/>
    <n v="199"/>
    <n v="22.1111111111111"/>
    <n v="202.60150375939801"/>
    <m/>
    <n v="96800.751900000003"/>
    <x v="0"/>
    <n v="12807.894700000001"/>
    <x v="763"/>
    <x v="0"/>
    <m/>
  </r>
  <r>
    <d v="2023-09-06T01:56:29"/>
    <x v="1"/>
    <n v="32"/>
    <s v="GRISALES VILLA JUAN DAVID"/>
    <x v="3"/>
    <x v="0"/>
    <n v="207"/>
    <n v="20.7"/>
    <n v="225.112781954887"/>
    <m/>
    <n v="107556.391"/>
    <x v="0"/>
    <n v="12807.894700000001"/>
    <x v="763"/>
    <x v="0"/>
    <m/>
  </r>
  <r>
    <d v="2023-09-06T01:56:29"/>
    <x v="1"/>
    <n v="33"/>
    <s v="LUJAN LOPERA FABIAN ALEXIS"/>
    <x v="1"/>
    <x v="0"/>
    <n v="275"/>
    <n v="25"/>
    <n v="247.62406015037601"/>
    <m/>
    <n v="118312.0301"/>
    <x v="0"/>
    <n v="12807.894700000001"/>
    <x v="763"/>
    <x v="0"/>
    <m/>
  </r>
  <r>
    <d v="2023-09-06T01:56:29"/>
    <x v="1"/>
    <n v="34"/>
    <s v="LOPERA ALVAREZ ESTIVEN "/>
    <x v="3"/>
    <x v="0"/>
    <n v="275"/>
    <n v="27.5"/>
    <n v="225.112781954887"/>
    <s v="1 Descuento (Despachador cristian) "/>
    <n v="107556.391"/>
    <x v="0"/>
    <n v="12807.894700000001"/>
    <x v="763"/>
    <x v="0"/>
    <m/>
  </r>
  <r>
    <d v="2023-09-06T01:56:30"/>
    <x v="1"/>
    <n v="35"/>
    <s v="GOMEZ YORMAN DANIEL"/>
    <x v="0"/>
    <x v="1"/>
    <n v="239"/>
    <n v="26.5555555555556"/>
    <n v="202.60150375939801"/>
    <s v="Se descuenta el viaje de 1 54 ya que NO espera el tiempo indicado en el paradero "/>
    <n v="96800.751900000003"/>
    <x v="1"/>
    <n v="12807.894700000001"/>
    <x v="763"/>
    <x v="0"/>
    <m/>
  </r>
  <r>
    <d v="2023-09-06T01:56:30"/>
    <x v="1"/>
    <n v="36"/>
    <s v="MARTINEZ CHAVERRA LUIS NORBERTO"/>
    <x v="1"/>
    <x v="0"/>
    <n v="266"/>
    <n v="24.181818181818201"/>
    <n v="247.62406015037601"/>
    <s v="1 Descuento (Despachador cristian) "/>
    <n v="118312.0301"/>
    <x v="0"/>
    <n v="12807.894700000001"/>
    <x v="763"/>
    <x v="0"/>
    <m/>
  </r>
  <r>
    <d v="2023-09-06T01:56:31"/>
    <x v="1"/>
    <n v="37"/>
    <s v="MORA JORGE"/>
    <x v="1"/>
    <x v="0"/>
    <n v="261"/>
    <n v="23.727272727272702"/>
    <n v="247.62406015037601"/>
    <m/>
    <n v="118312.0301"/>
    <x v="1"/>
    <n v="12807.894700000001"/>
    <x v="763"/>
    <x v="0"/>
    <m/>
  </r>
  <r>
    <d v="2023-09-06T01:56:31"/>
    <x v="1"/>
    <n v="38"/>
    <s v="BELTRAN JUAN SIMON"/>
    <x v="0"/>
    <x v="0"/>
    <n v="239"/>
    <n v="26.5555555555556"/>
    <n v="202.60150375939801"/>
    <m/>
    <n v="96800.751900000003"/>
    <x v="0"/>
    <n v="12807.894700000001"/>
    <x v="763"/>
    <x v="0"/>
    <m/>
  </r>
  <r>
    <d v="2023-09-06T01:56:32"/>
    <x v="1"/>
    <n v="39"/>
    <s v="TABORDA LEIDY"/>
    <x v="3"/>
    <x v="0"/>
    <n v="195"/>
    <n v="19.5"/>
    <n v="225.112781954887"/>
    <m/>
    <n v="107556.391"/>
    <x v="0"/>
    <n v="12807.894700000001"/>
    <x v="763"/>
    <x v="0"/>
    <m/>
  </r>
  <r>
    <d v="2023-09-06T01:56:32"/>
    <x v="1"/>
    <n v="40"/>
    <s v="BERNAL RONDON KEVIN OSWALDO"/>
    <x v="1"/>
    <x v="0"/>
    <n v="239"/>
    <n v="21.727272727272702"/>
    <n v="247.62406015037601"/>
    <m/>
    <n v="118312.0301"/>
    <x v="0"/>
    <n v="12807.894700000001"/>
    <x v="763"/>
    <x v="0"/>
    <m/>
  </r>
  <r>
    <d v="2023-09-06T01:56:32"/>
    <x v="1"/>
    <n v="41"/>
    <s v="LONDOO LOPERA DUVAN ANDRES"/>
    <x v="6"/>
    <x v="0"/>
    <n v="163"/>
    <n v="20.375"/>
    <n v="180.09022556391"/>
    <m/>
    <n v="86045.112800000003"/>
    <x v="1"/>
    <n v="12807.894700000001"/>
    <x v="763"/>
    <x v="0"/>
    <m/>
  </r>
  <r>
    <d v="2023-09-07T01:20:12"/>
    <x v="9"/>
    <n v="1"/>
    <s v="OZUNA RESTREPO JORGE ALFONSO"/>
    <x v="2"/>
    <x v="0"/>
    <n v="142"/>
    <n v="23.6666666666667"/>
    <n v="138.577099236641"/>
    <m/>
    <n v="66288.549599999998"/>
    <x v="0"/>
    <n v="13613.1579"/>
    <x v="764"/>
    <x v="0"/>
    <m/>
  </r>
  <r>
    <d v="2023-09-07T01:20:12"/>
    <x v="9"/>
    <n v="2"/>
    <s v="GARCIA DAVID WILSON ALBERTO"/>
    <x v="10"/>
    <x v="0"/>
    <n v="91"/>
    <n v="22.75"/>
    <n v="92.384732824427502"/>
    <m/>
    <n v="44192.366399999999"/>
    <x v="1"/>
    <n v="13613.1579"/>
    <x v="764"/>
    <x v="0"/>
    <m/>
  </r>
  <r>
    <d v="2023-09-07T01:20:13"/>
    <x v="9"/>
    <n v="4"/>
    <s v="LOPEZ ISRAEL"/>
    <x v="0"/>
    <x v="0"/>
    <n v="194"/>
    <n v="21.5555555555556"/>
    <n v="207.86564885496199"/>
    <m/>
    <n v="99432.824399999998"/>
    <x v="0"/>
    <n v="13613.1579"/>
    <x v="764"/>
    <x v="0"/>
    <m/>
  </r>
  <r>
    <d v="2023-09-07T01:20:13"/>
    <x v="9"/>
    <n v="5"/>
    <s v="BERRIO POSADA ANGELA"/>
    <x v="3"/>
    <x v="0"/>
    <n v="235"/>
    <n v="23.5"/>
    <n v="230.961832061069"/>
    <s v="1 Descuento (Despachador fernando) "/>
    <n v="110480.916"/>
    <x v="1"/>
    <n v="13613.1579"/>
    <x v="764"/>
    <x v="0"/>
    <m/>
  </r>
  <r>
    <d v="2023-09-07T01:20:13"/>
    <x v="9"/>
    <n v="6"/>
    <s v="GONZALEZ PEREZ RAFAEL JOSE"/>
    <x v="0"/>
    <x v="0"/>
    <n v="201"/>
    <n v="22.3333333333333"/>
    <n v="207.86564885496199"/>
    <s v="1 Descuento (Despachador fernando) "/>
    <n v="99432.824399999998"/>
    <x v="0"/>
    <n v="13613.1579"/>
    <x v="764"/>
    <x v="0"/>
    <m/>
  </r>
  <r>
    <d v="2023-09-07T01:20:13"/>
    <x v="9"/>
    <n v="7"/>
    <s v="ZABALA CUARTAS ALEJANDRO"/>
    <x v="0"/>
    <x v="0"/>
    <n v="219"/>
    <n v="24.3333333333333"/>
    <n v="207.86564885496199"/>
    <m/>
    <n v="99432.824399999998"/>
    <x v="1"/>
    <n v="13613.1579"/>
    <x v="764"/>
    <x v="0"/>
    <m/>
  </r>
  <r>
    <d v="2023-09-07T01:20:13"/>
    <x v="9"/>
    <n v="8"/>
    <s v="TABORDA ROJAS DIEGO ALEJANDRO"/>
    <x v="0"/>
    <x v="0"/>
    <n v="196"/>
    <n v="21.7777777777778"/>
    <n v="207.86564885496199"/>
    <m/>
    <n v="99432.824399999998"/>
    <x v="1"/>
    <n v="13613.1579"/>
    <x v="764"/>
    <x v="0"/>
    <m/>
  </r>
  <r>
    <d v="2023-09-07T01:20:14"/>
    <x v="9"/>
    <n v="10"/>
    <s v="MARULANDA JARAMILLO DAWER ANDRES"/>
    <x v="0"/>
    <x v="0"/>
    <n v="186"/>
    <n v="20.6666666666667"/>
    <n v="207.86564885496199"/>
    <m/>
    <n v="99432.824399999998"/>
    <x v="0"/>
    <n v="13613.1579"/>
    <x v="764"/>
    <x v="0"/>
    <m/>
  </r>
  <r>
    <d v="2023-09-07T01:20:14"/>
    <x v="1"/>
    <n v="11"/>
    <s v="ECHAVARRIA JOSE"/>
    <x v="1"/>
    <x v="0"/>
    <n v="267"/>
    <n v="24.272727272727298"/>
    <n v="254.05801526717599"/>
    <m/>
    <n v="121529.0076"/>
    <x v="0"/>
    <n v="13613.1579"/>
    <x v="764"/>
    <x v="0"/>
    <m/>
  </r>
  <r>
    <d v="2023-09-07T01:20:14"/>
    <x v="1"/>
    <n v="12"/>
    <s v="LOPERA ALVAREZ ESTIVEN"/>
    <x v="6"/>
    <x v="0"/>
    <n v="249"/>
    <n v="31.125"/>
    <n v="184.769465648855"/>
    <s v="27 Descuentos (Incidente con Usuarios) "/>
    <n v="88384.732799999998"/>
    <x v="0"/>
    <n v="13613.1579"/>
    <x v="764"/>
    <x v="0"/>
    <m/>
  </r>
  <r>
    <d v="2023-09-07T01:20:14"/>
    <x v="1"/>
    <n v="13"/>
    <s v="URIEL SALAZAR FREDY"/>
    <x v="6"/>
    <x v="1"/>
    <n v="178"/>
    <n v="22.25"/>
    <n v="184.769465648855"/>
    <m/>
    <n v="88384.732799999998"/>
    <x v="0"/>
    <n v="13613.1579"/>
    <x v="764"/>
    <x v="0"/>
    <m/>
  </r>
  <r>
    <d v="2023-09-07T01:20:14"/>
    <x v="1"/>
    <n v="14"/>
    <s v="JIMENEZ JIMENEZ OMAR DAVID"/>
    <x v="10"/>
    <x v="0"/>
    <n v="115"/>
    <n v="28.75"/>
    <n v="92.384732824427502"/>
    <m/>
    <n v="44192.366399999999"/>
    <x v="1"/>
    <n v="13613.1579"/>
    <x v="764"/>
    <x v="0"/>
    <m/>
  </r>
  <r>
    <d v="2023-09-07T01:20:15"/>
    <x v="1"/>
    <n v="15"/>
    <s v="LOPERA AGUDELO LUIS FRANCISCO"/>
    <x v="3"/>
    <x v="0"/>
    <n v="215"/>
    <n v="21.5"/>
    <n v="230.961832061069"/>
    <m/>
    <n v="110480.916"/>
    <x v="1"/>
    <n v="13613.1579"/>
    <x v="764"/>
    <x v="0"/>
    <m/>
  </r>
  <r>
    <d v="2023-09-07T01:20:15"/>
    <x v="1"/>
    <n v="16"/>
    <s v="HURTADO MADRID JUAN ESTEBAN"/>
    <x v="0"/>
    <x v="0"/>
    <n v="238"/>
    <n v="26.4444444444444"/>
    <n v="207.86564885496199"/>
    <m/>
    <n v="99432.824399999998"/>
    <x v="0"/>
    <n v="13613.1579"/>
    <x v="764"/>
    <x v="0"/>
    <m/>
  </r>
  <r>
    <d v="2023-09-07T01:20:15"/>
    <x v="1"/>
    <n v="17"/>
    <s v="FRANCO BRAVO JHOAN FERNANDO"/>
    <x v="1"/>
    <x v="0"/>
    <n v="227"/>
    <n v="20.636363636363601"/>
    <n v="254.05801526717599"/>
    <m/>
    <n v="121529.0076"/>
    <x v="0"/>
    <n v="13613.1579"/>
    <x v="764"/>
    <x v="0"/>
    <m/>
  </r>
  <r>
    <d v="2023-09-07T01:20:15"/>
    <x v="1"/>
    <n v="18"/>
    <s v="GUTIERREZ LONDOO MELKIN HERNEY"/>
    <x v="11"/>
    <x v="0"/>
    <n v="64"/>
    <n v="25.6"/>
    <n v="57.740458015267201"/>
    <m/>
    <n v="27620.228999999999"/>
    <x v="0"/>
    <n v="13613.1579"/>
    <x v="764"/>
    <x v="0"/>
    <m/>
  </r>
  <r>
    <d v="2023-09-07T01:20:15"/>
    <x v="1"/>
    <n v="19"/>
    <s v="BERMUDEZ HERNAN"/>
    <x v="2"/>
    <x v="0"/>
    <n v="111"/>
    <n v="18.5"/>
    <n v="138.577099236641"/>
    <m/>
    <n v="66288.549599999998"/>
    <x v="0"/>
    <n v="13613.1579"/>
    <x v="764"/>
    <x v="0"/>
    <m/>
  </r>
  <r>
    <d v="2023-09-07T01:20:16"/>
    <x v="1"/>
    <n v="20"/>
    <s v="VERENZUELA MARTINEZ ALEXANDER"/>
    <x v="3"/>
    <x v="0"/>
    <n v="236"/>
    <n v="23.6"/>
    <n v="230.961832061069"/>
    <m/>
    <n v="110480.916"/>
    <x v="0"/>
    <n v="13613.1579"/>
    <x v="764"/>
    <x v="0"/>
    <m/>
  </r>
  <r>
    <d v="2023-09-07T01:20:16"/>
    <x v="1"/>
    <n v="21"/>
    <s v="MONSALVE OCAMPO EDISON GUSTAVO"/>
    <x v="3"/>
    <x v="0"/>
    <n v="218"/>
    <n v="21.8"/>
    <n v="230.961832061069"/>
    <m/>
    <n v="110480.916"/>
    <x v="0"/>
    <n v="13613.1579"/>
    <x v="764"/>
    <x v="0"/>
    <m/>
  </r>
  <r>
    <d v="2023-09-07T01:20:16"/>
    <x v="1"/>
    <n v="22"/>
    <s v="QUIRAMA CASTAEDA JHON JADER"/>
    <x v="0"/>
    <x v="0"/>
    <n v="258"/>
    <n v="28.6666666666667"/>
    <n v="207.86564885496199"/>
    <m/>
    <n v="99432.824399999998"/>
    <x v="1"/>
    <n v="13613.1579"/>
    <x v="764"/>
    <x v="0"/>
    <m/>
  </r>
  <r>
    <d v="2023-09-07T01:20:16"/>
    <x v="1"/>
    <n v="23"/>
    <s v="HINCAPIE GALLEGO YEISON ANDRES"/>
    <x v="1"/>
    <x v="0"/>
    <n v="227"/>
    <n v="20.636363636363601"/>
    <n v="254.05801526717599"/>
    <m/>
    <n v="121529.0076"/>
    <x v="2"/>
    <n v="13613.1579"/>
    <x v="764"/>
    <x v="0"/>
    <m/>
  </r>
  <r>
    <d v="2023-09-07T01:20:16"/>
    <x v="1"/>
    <n v="24"/>
    <s v="GARCES ANDRES FELIPE"/>
    <x v="0"/>
    <x v="0"/>
    <n v="219"/>
    <n v="24.3333333333333"/>
    <n v="207.86564885496199"/>
    <m/>
    <n v="99432.824399999998"/>
    <x v="0"/>
    <n v="13613.1579"/>
    <x v="764"/>
    <x v="0"/>
    <m/>
  </r>
  <r>
    <d v="2023-09-07T01:20:17"/>
    <x v="1"/>
    <n v="25"/>
    <s v="ARBOLEDA ARLEY"/>
    <x v="1"/>
    <x v="0"/>
    <n v="260"/>
    <n v="23.636363636363601"/>
    <n v="254.05801526717599"/>
    <m/>
    <n v="121529.0076"/>
    <x v="1"/>
    <n v="13613.1579"/>
    <x v="764"/>
    <x v="0"/>
    <m/>
  </r>
  <r>
    <d v="2023-09-07T01:20:17"/>
    <x v="1"/>
    <n v="26"/>
    <s v="CIRO MARIN RODRIGO ALBERTO"/>
    <x v="3"/>
    <x v="0"/>
    <n v="207"/>
    <n v="20.7"/>
    <n v="230.961832061069"/>
    <m/>
    <n v="110480.916"/>
    <x v="0"/>
    <n v="13613.1579"/>
    <x v="764"/>
    <x v="0"/>
    <m/>
  </r>
  <r>
    <d v="2023-09-07T01:20:17"/>
    <x v="1"/>
    <n v="27"/>
    <s v="DURANGO DAVID JOSE"/>
    <x v="0"/>
    <x v="0"/>
    <n v="237"/>
    <n v="26.3333333333333"/>
    <n v="207.86564885496199"/>
    <m/>
    <n v="99432.824399999998"/>
    <x v="0"/>
    <n v="13613.1579"/>
    <x v="764"/>
    <x v="0"/>
    <m/>
  </r>
  <r>
    <d v="2023-09-07T01:20:17"/>
    <x v="1"/>
    <n v="28"/>
    <s v="OQUENDO JUAN CAMILO"/>
    <x v="1"/>
    <x v="3"/>
    <n v="267"/>
    <n v="24.272727272727298"/>
    <n v="254.05801526717599"/>
    <s v="9 Descuentos (Transbordo)"/>
    <n v="121529.0076"/>
    <x v="0"/>
    <n v="13613.1579"/>
    <x v="764"/>
    <x v="0"/>
    <m/>
  </r>
  <r>
    <d v="2023-09-07T01:20:17"/>
    <x v="1"/>
    <n v="29"/>
    <s v="ESCOBAR IVAN DARIO"/>
    <x v="1"/>
    <x v="0"/>
    <n v="225"/>
    <n v="20.454545454545499"/>
    <n v="254.05801526717599"/>
    <s v="2 Descuentos (Despachador fernando) "/>
    <n v="121529.0076"/>
    <x v="0"/>
    <n v="13613.1579"/>
    <x v="764"/>
    <x v="0"/>
    <m/>
  </r>
  <r>
    <d v="2023-09-07T01:20:18"/>
    <x v="9"/>
    <n v="31"/>
    <s v="HIGUITA ADRIAN ANTONIO"/>
    <x v="0"/>
    <x v="3"/>
    <n v="182"/>
    <n v="20.2222222222222"/>
    <n v="207.86564885496199"/>
    <m/>
    <n v="99432.824399999998"/>
    <x v="0"/>
    <n v="13613.1579"/>
    <x v="764"/>
    <x v="0"/>
    <m/>
  </r>
  <r>
    <d v="2023-09-07T01:20:18"/>
    <x v="9"/>
    <n v="33"/>
    <s v="LUJAN LOPERA FABIAN ALEXIS"/>
    <x v="6"/>
    <x v="0"/>
    <n v="196"/>
    <n v="24.5"/>
    <n v="184.769465648855"/>
    <s v="1 Descuento (Despachador fernando) "/>
    <n v="88384.732799999998"/>
    <x v="0"/>
    <n v="13613.1579"/>
    <x v="764"/>
    <x v="0"/>
    <m/>
  </r>
  <r>
    <d v="2023-09-07T01:20:18"/>
    <x v="9"/>
    <n v="34"/>
    <s v="MONTOYA OSPINA GILBERTO ANTONIO"/>
    <x v="3"/>
    <x v="0"/>
    <n v="249"/>
    <n v="24.9"/>
    <n v="230.961832061069"/>
    <m/>
    <n v="110480.916"/>
    <x v="0"/>
    <n v="13613.1579"/>
    <x v="764"/>
    <x v="0"/>
    <m/>
  </r>
  <r>
    <d v="2023-09-07T01:20:18"/>
    <x v="9"/>
    <n v="35"/>
    <s v="GOMEZ YORMAN DANIEL"/>
    <x v="0"/>
    <x v="0"/>
    <n v="212"/>
    <n v="23.5555555555556"/>
    <n v="207.86564885496199"/>
    <m/>
    <n v="99432.824399999998"/>
    <x v="1"/>
    <n v="13613.1579"/>
    <x v="764"/>
    <x v="0"/>
    <m/>
  </r>
  <r>
    <d v="2023-09-07T01:20:18"/>
    <x v="9"/>
    <n v="36"/>
    <s v="MARTINEZ CHAVERRA LUIS NORBERTO"/>
    <x v="0"/>
    <x v="0"/>
    <n v="229"/>
    <n v="25.4444444444444"/>
    <n v="207.86564885496199"/>
    <m/>
    <n v="99432.824399999998"/>
    <x v="0"/>
    <n v="13613.1579"/>
    <x v="764"/>
    <x v="0"/>
    <m/>
  </r>
  <r>
    <d v="2023-09-07T01:20:19"/>
    <x v="9"/>
    <n v="37"/>
    <s v="PIEDRAHITA MADRID SANTIAGO"/>
    <x v="0"/>
    <x v="0"/>
    <n v="163"/>
    <n v="18.1111111111111"/>
    <n v="207.86564885496199"/>
    <m/>
    <n v="99432.824399999998"/>
    <x v="1"/>
    <n v="13613.1579"/>
    <x v="764"/>
    <x v="0"/>
    <m/>
  </r>
  <r>
    <d v="2023-09-07T01:20:19"/>
    <x v="9"/>
    <n v="38"/>
    <s v="BELTRAN JUAN SIMON"/>
    <x v="0"/>
    <x v="1"/>
    <n v="173"/>
    <n v="19.2222222222222"/>
    <n v="207.86564885496199"/>
    <m/>
    <n v="99432.824399999998"/>
    <x v="0"/>
    <n v="13613.1579"/>
    <x v="764"/>
    <x v="0"/>
    <m/>
  </r>
  <r>
    <d v="2023-09-07T01:20:19"/>
    <x v="9"/>
    <n v="39"/>
    <s v="TABORDA LEIDY"/>
    <x v="3"/>
    <x v="0"/>
    <n v="214"/>
    <n v="21.4"/>
    <n v="230.961832061069"/>
    <m/>
    <n v="110480.916"/>
    <x v="0"/>
    <n v="13613.1579"/>
    <x v="764"/>
    <x v="0"/>
    <m/>
  </r>
  <r>
    <d v="2023-09-07T01:20:19"/>
    <x v="9"/>
    <n v="40"/>
    <s v="OCAMPO OCAMPO ANTONIO JOSE"/>
    <x v="3"/>
    <x v="0"/>
    <n v="264"/>
    <n v="26.4"/>
    <n v="230.961832061069"/>
    <m/>
    <n v="110480.916"/>
    <x v="0"/>
    <n v="13613.1579"/>
    <x v="764"/>
    <x v="0"/>
    <m/>
  </r>
  <r>
    <d v="2023-09-07T01:20:19"/>
    <x v="9"/>
    <n v="41"/>
    <s v="LONDOO LOPERA DUVAN ANDRES"/>
    <x v="0"/>
    <x v="0"/>
    <n v="200"/>
    <n v="22.2222222222222"/>
    <n v="207.86564885496199"/>
    <m/>
    <n v="99432.824399999998"/>
    <x v="1"/>
    <n v="13613.1579"/>
    <x v="764"/>
    <x v="0"/>
    <m/>
  </r>
  <r>
    <d v="2023-09-08T01:55:24"/>
    <x v="1"/>
    <n v="1"/>
    <s v="OZUNA RESTREPO JORGE ALFONSO"/>
    <x v="0"/>
    <x v="0"/>
    <n v="167"/>
    <n v="18.5555555555556"/>
    <n v="211.548091603053"/>
    <m/>
    <n v="101274.04580000001"/>
    <x v="0"/>
    <n v="13432.4324"/>
    <x v="765"/>
    <x v="0"/>
    <m/>
  </r>
  <r>
    <d v="2023-09-08T01:55:24"/>
    <x v="1"/>
    <n v="2"/>
    <s v="GRAJALES JORGE HERNAN"/>
    <x v="0"/>
    <x v="0"/>
    <n v="257"/>
    <n v="28.5555555555556"/>
    <n v="211.548091603053"/>
    <s v="5 Descuentos (Transbordo) "/>
    <n v="101274.04580000001"/>
    <x v="1"/>
    <n v="13432.4324"/>
    <x v="765"/>
    <x v="0"/>
    <m/>
  </r>
  <r>
    <d v="2023-09-08T01:55:24"/>
    <x v="1"/>
    <n v="3"/>
    <s v="ESPINOZA CHAVARRIA GUILLERMO LEON"/>
    <x v="6"/>
    <x v="0"/>
    <n v="217"/>
    <n v="27.125"/>
    <n v="188.04274809160299"/>
    <m/>
    <n v="90021.373999999996"/>
    <x v="0"/>
    <n v="13432.4324"/>
    <x v="765"/>
    <x v="0"/>
    <m/>
  </r>
  <r>
    <d v="2023-09-08T01:55:24"/>
    <x v="1"/>
    <n v="4"/>
    <s v="LOPEZ ISRAEL"/>
    <x v="3"/>
    <x v="0"/>
    <n v="218"/>
    <n v="21.8"/>
    <n v="235.053435114504"/>
    <m/>
    <n v="112526.7176"/>
    <x v="0"/>
    <n v="13432.4324"/>
    <x v="765"/>
    <x v="0"/>
    <m/>
  </r>
  <r>
    <d v="2023-09-08T01:55:25"/>
    <x v="1"/>
    <n v="5"/>
    <s v="BERRIO POSADA ANGELA"/>
    <x v="0"/>
    <x v="0"/>
    <n v="212"/>
    <n v="23.5555555555556"/>
    <n v="211.548091603053"/>
    <s v="1 Descuento (Despachador fernando) "/>
    <n v="101274.04580000001"/>
    <x v="1"/>
    <n v="13432.4324"/>
    <x v="765"/>
    <x v="0"/>
    <m/>
  </r>
  <r>
    <d v="2023-09-08T01:55:25"/>
    <x v="1"/>
    <n v="6"/>
    <s v="GONZALEZ PEREZ RAFAEL JOSE"/>
    <x v="3"/>
    <x v="0"/>
    <n v="167"/>
    <n v="16.7"/>
    <n v="235.053435114504"/>
    <m/>
    <n v="112526.7176"/>
    <x v="0"/>
    <n v="13432.4324"/>
    <x v="765"/>
    <x v="0"/>
    <m/>
  </r>
  <r>
    <d v="2023-09-08T01:55:25"/>
    <x v="1"/>
    <n v="7"/>
    <s v="TABORDA ROJAS DIEGO ALEJANDRO"/>
    <x v="3"/>
    <x v="0"/>
    <n v="206"/>
    <n v="20.6"/>
    <n v="235.053435114504"/>
    <m/>
    <n v="112526.7176"/>
    <x v="1"/>
    <n v="13432.4324"/>
    <x v="765"/>
    <x v="0"/>
    <m/>
  </r>
  <r>
    <d v="2023-09-08T01:55:25"/>
    <x v="1"/>
    <n v="8"/>
    <s v="VACA FIERRO ROBINSON"/>
    <x v="1"/>
    <x v="0"/>
    <n v="259"/>
    <n v="23.545454545454501"/>
    <n v="258.55877862595401"/>
    <m/>
    <n v="123779.3893"/>
    <x v="1"/>
    <n v="13432.4324"/>
    <x v="765"/>
    <x v="0"/>
    <m/>
  </r>
  <r>
    <d v="2023-09-08T01:55:26"/>
    <x v="1"/>
    <n v="9"/>
    <s v="GRISALES VILLA JUAN DAVID"/>
    <x v="3"/>
    <x v="0"/>
    <n v="211"/>
    <n v="21.1"/>
    <n v="235.053435114504"/>
    <m/>
    <n v="112526.7176"/>
    <x v="0"/>
    <n v="13432.4324"/>
    <x v="765"/>
    <x v="0"/>
    <m/>
  </r>
  <r>
    <d v="2023-09-08T01:55:26"/>
    <x v="1"/>
    <n v="10"/>
    <s v="MARULANDA JARAMILLO DAWER ANDRES"/>
    <x v="6"/>
    <x v="0"/>
    <n v="178"/>
    <n v="22.25"/>
    <n v="188.04274809160299"/>
    <m/>
    <n v="90021.373999999996"/>
    <x v="0"/>
    <n v="13432.4324"/>
    <x v="765"/>
    <x v="0"/>
    <m/>
  </r>
  <r>
    <d v="2023-09-08T01:55:26"/>
    <x v="9"/>
    <n v="11"/>
    <s v="ECHAVARRIA JOSE"/>
    <x v="4"/>
    <x v="0"/>
    <n v="166"/>
    <n v="23.714285714285701"/>
    <n v="164.53740458015301"/>
    <m/>
    <n v="78768.702300000004"/>
    <x v="0"/>
    <n v="13432.4324"/>
    <x v="765"/>
    <x v="0"/>
    <m/>
  </r>
  <r>
    <d v="2023-09-08T01:55:26"/>
    <x v="9"/>
    <n v="12"/>
    <s v="QUINTERO ROJAS WILFER"/>
    <x v="0"/>
    <x v="0"/>
    <n v="219"/>
    <n v="24.3333333333333"/>
    <n v="211.548091603053"/>
    <m/>
    <n v="101274.04580000001"/>
    <x v="0"/>
    <n v="13432.4324"/>
    <x v="765"/>
    <x v="0"/>
    <m/>
  </r>
  <r>
    <d v="2023-09-08T01:55:26"/>
    <x v="9"/>
    <n v="13"/>
    <s v="URIEL SALAZAR FREDY"/>
    <x v="3"/>
    <x v="0"/>
    <n v="250"/>
    <n v="25"/>
    <n v="235.053435114504"/>
    <m/>
    <n v="112526.7176"/>
    <x v="0"/>
    <n v="13432.4324"/>
    <x v="765"/>
    <x v="0"/>
    <m/>
  </r>
  <r>
    <d v="2023-09-08T01:55:27"/>
    <x v="9"/>
    <n v="14"/>
    <s v="JIMENEZ JIMENEZ OMAR DAVID"/>
    <x v="0"/>
    <x v="0"/>
    <n v="204"/>
    <n v="22.6666666666667"/>
    <n v="211.548091603053"/>
    <m/>
    <n v="101274.04580000001"/>
    <x v="1"/>
    <n v="13432.4324"/>
    <x v="765"/>
    <x v="0"/>
    <m/>
  </r>
  <r>
    <d v="2023-09-08T01:55:27"/>
    <x v="9"/>
    <n v="15"/>
    <s v="LOPERA AGUDELO LUIS FRANCISCO"/>
    <x v="0"/>
    <x v="0"/>
    <n v="238"/>
    <n v="26.4444444444444"/>
    <n v="211.548091603053"/>
    <m/>
    <n v="101274.04580000001"/>
    <x v="1"/>
    <n v="13432.4324"/>
    <x v="765"/>
    <x v="0"/>
    <m/>
  </r>
  <r>
    <d v="2023-09-08T01:55:27"/>
    <x v="9"/>
    <n v="16"/>
    <s v="BERNAL RONDON KEVIN OSWALDO"/>
    <x v="3"/>
    <x v="0"/>
    <n v="263"/>
    <n v="26.3"/>
    <n v="235.053435114504"/>
    <m/>
    <n v="112526.7176"/>
    <x v="0"/>
    <n v="13432.4324"/>
    <x v="765"/>
    <x v="0"/>
    <m/>
  </r>
  <r>
    <d v="2023-09-08T01:55:27"/>
    <x v="9"/>
    <n v="17"/>
    <s v="FRANCO BRAVO JHOAN FERNANDO"/>
    <x v="11"/>
    <x v="1"/>
    <n v="47"/>
    <n v="23.5"/>
    <n v="47.010687022900797"/>
    <s v="25 Descuentos (Incidente con Usuarios) "/>
    <n v="22505.343499999999"/>
    <x v="0"/>
    <n v="13432.4324"/>
    <x v="765"/>
    <x v="0"/>
    <m/>
  </r>
  <r>
    <d v="2023-09-08T01:55:27"/>
    <x v="9"/>
    <n v="20"/>
    <s v="VERENZUELA MARTINEZ ALEXANDER"/>
    <x v="0"/>
    <x v="0"/>
    <n v="232"/>
    <n v="25.7777777777778"/>
    <n v="211.548091603053"/>
    <m/>
    <n v="101274.04580000001"/>
    <x v="0"/>
    <n v="13432.4324"/>
    <x v="765"/>
    <x v="0"/>
    <m/>
  </r>
  <r>
    <d v="2023-09-08T01:55:28"/>
    <x v="9"/>
    <n v="21"/>
    <s v="MONSALVE OCAMPO EDISON GUSTAVO"/>
    <x v="1"/>
    <x v="0"/>
    <n v="199"/>
    <n v="18.090909090909101"/>
    <n v="258.55877862595401"/>
    <m/>
    <n v="123779.3893"/>
    <x v="0"/>
    <n v="13432.4324"/>
    <x v="765"/>
    <x v="0"/>
    <m/>
  </r>
  <r>
    <d v="2023-09-08T01:55:28"/>
    <x v="9"/>
    <n v="22"/>
    <s v="LONDOO LOPERA DUVAN ANDRES"/>
    <x v="0"/>
    <x v="0"/>
    <n v="234"/>
    <n v="26"/>
    <n v="211.548091603053"/>
    <m/>
    <n v="101274.04580000001"/>
    <x v="1"/>
    <n v="13432.4324"/>
    <x v="765"/>
    <x v="0"/>
    <m/>
  </r>
  <r>
    <d v="2023-09-08T01:55:28"/>
    <x v="9"/>
    <n v="23"/>
    <s v="HINCAPIE GALLEGO YEISON ANDRES"/>
    <x v="1"/>
    <x v="0"/>
    <n v="236"/>
    <n v="21.454545454545499"/>
    <n v="258.55877862595401"/>
    <m/>
    <n v="123779.3893"/>
    <x v="2"/>
    <n v="13432.4324"/>
    <x v="765"/>
    <x v="0"/>
    <m/>
  </r>
  <r>
    <d v="2023-09-08T01:55:28"/>
    <x v="9"/>
    <n v="24"/>
    <s v="GARCES ANDRES FELIPE"/>
    <x v="0"/>
    <x v="0"/>
    <n v="187"/>
    <n v="20.7777777777778"/>
    <n v="211.548091603053"/>
    <s v="1 Descuento (Despachador Cristian)"/>
    <n v="101274.04580000001"/>
    <x v="0"/>
    <n v="13432.4324"/>
    <x v="765"/>
    <x v="0"/>
    <m/>
  </r>
  <r>
    <d v="2023-09-08T01:55:28"/>
    <x v="9"/>
    <n v="25"/>
    <s v="MADRID HERNANDEZ JHONATAN SMITH"/>
    <x v="3"/>
    <x v="3"/>
    <n v="236"/>
    <n v="23.6"/>
    <n v="235.053435114504"/>
    <s v="2 Descuentos (Despachador Cristian y jefe de ruta)"/>
    <n v="112526.7176"/>
    <x v="1"/>
    <n v="13432.4324"/>
    <x v="765"/>
    <x v="0"/>
    <m/>
  </r>
  <r>
    <d v="2023-09-08T01:55:29"/>
    <x v="9"/>
    <n v="26"/>
    <s v="CIRO MARIN RODRIGO ALBERTO"/>
    <x v="0"/>
    <x v="0"/>
    <n v="194"/>
    <n v="21.5555555555556"/>
    <n v="211.548091603053"/>
    <m/>
    <n v="101274.04580000001"/>
    <x v="0"/>
    <n v="13432.4324"/>
    <x v="765"/>
    <x v="0"/>
    <m/>
  </r>
  <r>
    <d v="2023-09-08T01:55:29"/>
    <x v="9"/>
    <n v="27"/>
    <s v="DURANGO DAVID JOSE"/>
    <x v="4"/>
    <x v="0"/>
    <n v="177"/>
    <n v="25.285714285714299"/>
    <n v="164.53740458015301"/>
    <s v="1 Descuento (Jefe de ruta) "/>
    <n v="78768.702300000004"/>
    <x v="0"/>
    <n v="13432.4324"/>
    <x v="765"/>
    <x v="0"/>
    <m/>
  </r>
  <r>
    <d v="2023-09-08T01:55:29"/>
    <x v="9"/>
    <n v="28"/>
    <s v="OQUENDO JUAN CAMILO"/>
    <x v="0"/>
    <x v="0"/>
    <n v="226"/>
    <n v="25.1111111111111"/>
    <n v="211.548091603053"/>
    <m/>
    <n v="101274.04580000001"/>
    <x v="0"/>
    <n v="13432.4324"/>
    <x v="765"/>
    <x v="0"/>
    <m/>
  </r>
  <r>
    <d v="2023-09-08T01:55:29"/>
    <x v="9"/>
    <n v="29"/>
    <s v="ESCOBAR IVAN DARIO"/>
    <x v="9"/>
    <x v="0"/>
    <n v="274"/>
    <n v="22.8333333333333"/>
    <n v="282.06412213740498"/>
    <m/>
    <n v="135032.06109999999"/>
    <x v="0"/>
    <n v="13432.4324"/>
    <x v="765"/>
    <x v="0"/>
    <m/>
  </r>
  <r>
    <d v="2023-09-08T01:55:29"/>
    <x v="1"/>
    <n v="31"/>
    <s v="HIGUITA ADRIAN ANTONIO"/>
    <x v="1"/>
    <x v="0"/>
    <n v="264"/>
    <n v="24"/>
    <n v="258.55877862595401"/>
    <m/>
    <n v="123779.3893"/>
    <x v="0"/>
    <n v="13432.4324"/>
    <x v="765"/>
    <x v="0"/>
    <m/>
  </r>
  <r>
    <d v="2023-09-08T01:55:30"/>
    <x v="1"/>
    <n v="32"/>
    <s v="ARBOLEDA ARLEY"/>
    <x v="6"/>
    <x v="9"/>
    <n v="239"/>
    <n v="28.117647058823501"/>
    <n v="199.79541984732799"/>
    <m/>
    <n v="95647.709900000002"/>
    <x v="0"/>
    <n v="13432.4324"/>
    <x v="765"/>
    <x v="0"/>
    <m/>
  </r>
  <r>
    <d v="2023-09-08T01:55:30"/>
    <x v="1"/>
    <n v="34"/>
    <s v="MONTOYA OSPINA GILBERTO ANTONIO"/>
    <x v="8"/>
    <x v="0"/>
    <n v="111"/>
    <n v="22.2"/>
    <n v="117.526717557252"/>
    <m/>
    <n v="56263.358800000002"/>
    <x v="0"/>
    <n v="13432.4324"/>
    <x v="765"/>
    <x v="0"/>
    <m/>
  </r>
  <r>
    <d v="2023-09-08T01:55:30"/>
    <x v="1"/>
    <n v="35"/>
    <s v="GOMEZ YORMAN DANIEL"/>
    <x v="3"/>
    <x v="0"/>
    <n v="250"/>
    <n v="25"/>
    <n v="235.053435114504"/>
    <m/>
    <n v="112526.7176"/>
    <x v="1"/>
    <n v="13432.4324"/>
    <x v="765"/>
    <x v="0"/>
    <m/>
  </r>
  <r>
    <d v="2023-09-08T01:55:30"/>
    <x v="1"/>
    <n v="36"/>
    <s v="MARTINEZ CHAVERRA LUIS NORBERTO"/>
    <x v="3"/>
    <x v="0"/>
    <n v="286"/>
    <n v="28.6"/>
    <n v="235.053435114504"/>
    <m/>
    <n v="112526.7176"/>
    <x v="0"/>
    <n v="13432.4324"/>
    <x v="765"/>
    <x v="0"/>
    <m/>
  </r>
  <r>
    <d v="2023-09-08T01:55:30"/>
    <x v="1"/>
    <n v="37"/>
    <s v="PIEDRAHITA MADRID SANTIAGO"/>
    <x v="2"/>
    <x v="0"/>
    <n v="154"/>
    <n v="25.6666666666667"/>
    <n v="141.03206106870201"/>
    <s v="1 Descuento (Usuario con movilidad reducida) "/>
    <n v="67516.030499999993"/>
    <x v="1"/>
    <n v="13432.4324"/>
    <x v="765"/>
    <x v="0"/>
    <m/>
  </r>
  <r>
    <d v="2023-09-08T01:55:31"/>
    <x v="1"/>
    <n v="38"/>
    <s v="BELTRAN JUAN SIMON"/>
    <x v="3"/>
    <x v="0"/>
    <n v="248"/>
    <n v="24.8"/>
    <n v="235.053435114504"/>
    <s v="1 Descuento (Usuario con movilidad reducida) "/>
    <n v="112526.7176"/>
    <x v="0"/>
    <n v="13432.4324"/>
    <x v="765"/>
    <x v="0"/>
    <m/>
  </r>
  <r>
    <d v="2023-09-08T01:55:31"/>
    <x v="1"/>
    <n v="39"/>
    <s v="TABORDA LEIDY"/>
    <x v="11"/>
    <x v="0"/>
    <n v="30"/>
    <n v="15"/>
    <n v="47.010687022900797"/>
    <s v="1 Descuento (Jefe de ruta) "/>
    <n v="22505.343499999999"/>
    <x v="0"/>
    <n v="13432.4324"/>
    <x v="765"/>
    <x v="0"/>
    <m/>
  </r>
  <r>
    <d v="2023-09-08T01:55:31"/>
    <x v="1"/>
    <n v="40"/>
    <s v="OCAMPO OCAMPO ANTONIO JOSE"/>
    <x v="0"/>
    <x v="3"/>
    <n v="200"/>
    <n v="22.2222222222222"/>
    <n v="211.548091603053"/>
    <s v="7 Descuentos (Despachador fernando y Transbordo) "/>
    <n v="101274.04580000001"/>
    <x v="0"/>
    <n v="13432.4324"/>
    <x v="765"/>
    <x v="0"/>
    <m/>
  </r>
  <r>
    <d v="2023-09-08T01:55:31"/>
    <x v="1"/>
    <n v="41"/>
    <s v="GARCIA DAVID WILSON ALBERTO"/>
    <x v="3"/>
    <x v="0"/>
    <n v="242"/>
    <n v="24.2"/>
    <n v="235.053435114504"/>
    <m/>
    <n v="112526.7176"/>
    <x v="1"/>
    <n v="13432.4324"/>
    <x v="765"/>
    <x v="0"/>
    <m/>
  </r>
  <r>
    <d v="2023-09-09T01:58:41"/>
    <x v="9"/>
    <n v="1"/>
    <s v="OZUNA RESTREPO JORGE ALFONSO"/>
    <x v="6"/>
    <x v="0"/>
    <n v="138"/>
    <n v="17.25"/>
    <n v="182.34690799396699"/>
    <m/>
    <n v="87173.453999999998"/>
    <x v="0"/>
    <n v="12710.2564"/>
    <x v="766"/>
    <x v="0"/>
    <m/>
  </r>
  <r>
    <d v="2023-09-09T01:58:41"/>
    <x v="9"/>
    <n v="2"/>
    <s v="GRAJALES JORGE HERNAN"/>
    <x v="0"/>
    <x v="0"/>
    <n v="207"/>
    <n v="23"/>
    <n v="205.14027149321299"/>
    <m/>
    <n v="98070.135699999999"/>
    <x v="1"/>
    <n v="12710.2564"/>
    <x v="766"/>
    <x v="0"/>
    <m/>
  </r>
  <r>
    <d v="2023-09-09T01:58:41"/>
    <x v="9"/>
    <n v="3"/>
    <s v="ESPINOZA CHAVARRIA GUILLERMO LEON"/>
    <x v="0"/>
    <x v="0"/>
    <n v="230"/>
    <n v="25.5555555555556"/>
    <n v="205.14027149321299"/>
    <s v="1 Descuento (Usuario con movilidad reducida) "/>
    <n v="98070.135699999999"/>
    <x v="0"/>
    <n v="12710.2564"/>
    <x v="766"/>
    <x v="0"/>
    <m/>
  </r>
  <r>
    <d v="2023-09-09T01:58:42"/>
    <x v="9"/>
    <n v="4"/>
    <s v="LOPEZ ISRAEL"/>
    <x v="5"/>
    <x v="0"/>
    <n v="14"/>
    <n v="14"/>
    <n v="22.793363499245899"/>
    <m/>
    <n v="10896.681699999999"/>
    <x v="0"/>
    <n v="12710.2564"/>
    <x v="766"/>
    <x v="0"/>
    <m/>
  </r>
  <r>
    <d v="2023-09-09T01:58:42"/>
    <x v="9"/>
    <n v="5"/>
    <s v="GRISALES VILLA JUAN DAVID"/>
    <x v="0"/>
    <x v="0"/>
    <n v="198"/>
    <n v="22"/>
    <n v="205.14027149321299"/>
    <m/>
    <n v="98070.135699999999"/>
    <x v="1"/>
    <n v="12710.2564"/>
    <x v="766"/>
    <x v="0"/>
    <m/>
  </r>
  <r>
    <d v="2023-09-09T01:58:42"/>
    <x v="9"/>
    <n v="7"/>
    <s v="ZABALA CUARTAS ALEJANDRO"/>
    <x v="3"/>
    <x v="0"/>
    <n v="198"/>
    <n v="19.8"/>
    <n v="227.93363499245899"/>
    <m/>
    <n v="108966.8175"/>
    <x v="1"/>
    <n v="12710.2564"/>
    <x v="766"/>
    <x v="0"/>
    <m/>
  </r>
  <r>
    <d v="2023-09-09T01:58:42"/>
    <x v="9"/>
    <n v="8"/>
    <s v="VACA FIERRO ROBINSON"/>
    <x v="1"/>
    <x v="0"/>
    <n v="242"/>
    <n v="22"/>
    <n v="250.72699849170399"/>
    <s v="1 Descuento (Despachadora Angela) "/>
    <n v="119863.49920000001"/>
    <x v="1"/>
    <n v="12710.2564"/>
    <x v="766"/>
    <x v="0"/>
    <m/>
  </r>
  <r>
    <d v="2023-09-09T01:58:43"/>
    <x v="9"/>
    <n v="9"/>
    <s v="LOPEZ ISRAEL"/>
    <x v="4"/>
    <x v="1"/>
    <n v="124"/>
    <n v="17.714285714285701"/>
    <n v="159.553544494721"/>
    <s v="RAFAEL GONZALEZ Realiz 2 viajes donde moviliz 22 Usuarios, Se descuenta el viaje de 12 m ya NO ingresa a la Minorista sin autorizacion "/>
    <n v="76276.772200000007"/>
    <x v="0"/>
    <n v="12710.2564"/>
    <x v="766"/>
    <x v="0"/>
    <m/>
  </r>
  <r>
    <d v="2023-09-09T01:58:43"/>
    <x v="9"/>
    <n v="10"/>
    <s v="MARULANDA JARAMILLO DAWER ANDRES"/>
    <x v="0"/>
    <x v="0"/>
    <n v="205"/>
    <n v="22.7777777777778"/>
    <n v="205.14027149321299"/>
    <m/>
    <n v="98070.135699999999"/>
    <x v="0"/>
    <n v="12710.2564"/>
    <x v="766"/>
    <x v="0"/>
    <m/>
  </r>
  <r>
    <d v="2023-09-09T01:58:43"/>
    <x v="1"/>
    <n v="11"/>
    <s v="ECHAVARRIA JOSE"/>
    <x v="4"/>
    <x v="1"/>
    <n v="124"/>
    <n v="17.714285714285701"/>
    <n v="159.553544494721"/>
    <m/>
    <n v="76276.772200000007"/>
    <x v="0"/>
    <n v="12710.2564"/>
    <x v="766"/>
    <x v="0"/>
    <m/>
  </r>
  <r>
    <d v="2023-09-09T01:58:43"/>
    <x v="1"/>
    <n v="12"/>
    <s v="QUINTERO ROJAS WILFER"/>
    <x v="6"/>
    <x v="0"/>
    <n v="177"/>
    <n v="22.125"/>
    <n v="182.34690799396699"/>
    <m/>
    <n v="87173.453999999998"/>
    <x v="0"/>
    <n v="12710.2564"/>
    <x v="766"/>
    <x v="0"/>
    <m/>
  </r>
  <r>
    <d v="2023-09-09T01:58:44"/>
    <x v="1"/>
    <n v="13"/>
    <s v="URIEL SALAZAR FREDY"/>
    <x v="3"/>
    <x v="0"/>
    <n v="234"/>
    <n v="23.4"/>
    <n v="227.93363499245899"/>
    <m/>
    <n v="108966.8175"/>
    <x v="0"/>
    <n v="12710.2564"/>
    <x v="766"/>
    <x v="0"/>
    <m/>
  </r>
  <r>
    <d v="2023-09-09T01:58:44"/>
    <x v="1"/>
    <n v="14"/>
    <s v="JIMENEZ JIMENEZ OMAR DAVID"/>
    <x v="3"/>
    <x v="0"/>
    <n v="229"/>
    <n v="22.9"/>
    <n v="227.93363499245899"/>
    <s v="1 Descuento (Despachador cristian) "/>
    <n v="108966.8175"/>
    <x v="1"/>
    <n v="12710.2564"/>
    <x v="766"/>
    <x v="0"/>
    <m/>
  </r>
  <r>
    <d v="2023-09-09T01:58:44"/>
    <x v="1"/>
    <n v="15"/>
    <s v="LONDOO LOPERA DUVAN ANDRES"/>
    <x v="0"/>
    <x v="0"/>
    <n v="211"/>
    <n v="23.4444444444444"/>
    <n v="205.14027149321299"/>
    <m/>
    <n v="98070.135699999999"/>
    <x v="1"/>
    <n v="12710.2564"/>
    <x v="766"/>
    <x v="0"/>
    <m/>
  </r>
  <r>
    <d v="2023-09-09T01:58:45"/>
    <x v="1"/>
    <n v="16"/>
    <s v="BERNAL RONDON KEVIN OSWALDO"/>
    <x v="1"/>
    <x v="0"/>
    <n v="262"/>
    <n v="23.818181818181799"/>
    <n v="250.72699849170399"/>
    <s v="2 Descuentos (Conducts) "/>
    <n v="119863.49920000001"/>
    <x v="0"/>
    <n v="12710.2564"/>
    <x v="766"/>
    <x v="0"/>
    <m/>
  </r>
  <r>
    <d v="2023-09-09T01:58:45"/>
    <x v="1"/>
    <n v="17"/>
    <s v="FRANCO BRAVO JHOAN FERNANDO"/>
    <x v="0"/>
    <x v="0"/>
    <n v="178"/>
    <n v="19.7777777777778"/>
    <n v="205.14027149321299"/>
    <m/>
    <n v="98070.135699999999"/>
    <x v="0"/>
    <n v="12710.2564"/>
    <x v="766"/>
    <x v="0"/>
    <m/>
  </r>
  <r>
    <d v="2023-09-09T01:58:45"/>
    <x v="1"/>
    <n v="18"/>
    <s v="RENDON VIANA HUMBERTO DE JESUS"/>
    <x v="0"/>
    <x v="0"/>
    <n v="189"/>
    <n v="21"/>
    <n v="205.14027149321299"/>
    <m/>
    <n v="98070.135699999999"/>
    <x v="0"/>
    <n v="12710.2564"/>
    <x v="766"/>
    <x v="0"/>
    <m/>
  </r>
  <r>
    <d v="2023-09-09T01:58:45"/>
    <x v="1"/>
    <n v="19"/>
    <s v="BERMUDEZ HERNAN "/>
    <x v="0"/>
    <x v="0"/>
    <n v="240"/>
    <n v="26.6666666666667"/>
    <n v="205.14027149321299"/>
    <m/>
    <n v="98070.135699999999"/>
    <x v="0"/>
    <n v="12710.2564"/>
    <x v="766"/>
    <x v="0"/>
    <m/>
  </r>
  <r>
    <d v="2023-09-09T01:58:46"/>
    <x v="1"/>
    <n v="20"/>
    <s v="VERENZUELA MARTINEZ ALEXANDER"/>
    <x v="3"/>
    <x v="0"/>
    <n v="271"/>
    <n v="27.1"/>
    <n v="227.93363499245899"/>
    <s v="1 Descuento (Despachador cristian) "/>
    <n v="108966.8175"/>
    <x v="0"/>
    <n v="12710.2564"/>
    <x v="766"/>
    <x v="0"/>
    <m/>
  </r>
  <r>
    <d v="2023-09-09T01:58:46"/>
    <x v="1"/>
    <n v="21"/>
    <s v="MONSALVE OCAMPO EDISON GUSTAVO"/>
    <x v="4"/>
    <x v="0"/>
    <n v="125"/>
    <n v="17.8571428571429"/>
    <n v="159.553544494721"/>
    <s v="19 Descuentos (Incidente con Usuarios) "/>
    <n v="76276.772200000007"/>
    <x v="0"/>
    <n v="12710.2564"/>
    <x v="766"/>
    <x v="0"/>
    <m/>
  </r>
  <r>
    <d v="2023-09-09T01:58:46"/>
    <x v="1"/>
    <n v="22"/>
    <s v="QUIRAMA CASTAEDA JHON JADER"/>
    <x v="3"/>
    <x v="0"/>
    <n v="240"/>
    <n v="24"/>
    <n v="227.93363499245899"/>
    <m/>
    <n v="108966.8175"/>
    <x v="1"/>
    <n v="12710.2564"/>
    <x v="766"/>
    <x v="0"/>
    <m/>
  </r>
  <r>
    <d v="2023-09-09T01:58:46"/>
    <x v="1"/>
    <n v="23"/>
    <s v="HINCAPIE GALLEGO YEISON ANDRES"/>
    <x v="0"/>
    <x v="0"/>
    <n v="230"/>
    <n v="25.5555555555556"/>
    <n v="205.14027149321299"/>
    <m/>
    <n v="98070.135699999999"/>
    <x v="2"/>
    <n v="12710.2564"/>
    <x v="766"/>
    <x v="0"/>
    <m/>
  </r>
  <r>
    <d v="2023-09-09T01:58:47"/>
    <x v="1"/>
    <n v="24"/>
    <s v="GARCES ANDRES FELIPE"/>
    <x v="2"/>
    <x v="0"/>
    <n v="158"/>
    <n v="24.307692307692299"/>
    <n v="148.15686274509801"/>
    <s v="2 Descuentos (Despachador cristian y Usuario desubicado) "/>
    <n v="70828.431400000001"/>
    <x v="0"/>
    <n v="12710.2564"/>
    <x v="766"/>
    <x v="0"/>
    <m/>
  </r>
  <r>
    <d v="2023-09-09T01:58:47"/>
    <x v="1"/>
    <n v="26"/>
    <s v="CIRO MARIN RODRIGO ALBERTO"/>
    <x v="6"/>
    <x v="0"/>
    <n v="172"/>
    <n v="20.235294117647101"/>
    <n v="193.74358974359001"/>
    <m/>
    <n v="92621.794899999994"/>
    <x v="0"/>
    <n v="12710.2564"/>
    <x v="766"/>
    <x v="0"/>
    <m/>
  </r>
  <r>
    <d v="2023-09-09T01:58:47"/>
    <x v="1"/>
    <n v="27"/>
    <s v="MADRID HERNANDEZ JHONATAN SMITH"/>
    <x v="0"/>
    <x v="0"/>
    <n v="173"/>
    <n v="19.2222222222222"/>
    <n v="205.14027149321299"/>
    <m/>
    <n v="98070.135699999999"/>
    <x v="0"/>
    <n v="12710.2564"/>
    <x v="766"/>
    <x v="0"/>
    <m/>
  </r>
  <r>
    <d v="2023-09-09T01:58:47"/>
    <x v="1"/>
    <n v="28"/>
    <s v="OQUENDO JUAN CAMILO"/>
    <x v="1"/>
    <x v="0"/>
    <n v="212"/>
    <n v="19.272727272727298"/>
    <n v="250.72699849170399"/>
    <m/>
    <n v="119863.49920000001"/>
    <x v="0"/>
    <n v="12710.2564"/>
    <x v="766"/>
    <x v="0"/>
    <m/>
  </r>
  <r>
    <d v="2023-09-09T01:58:48"/>
    <x v="1"/>
    <n v="29"/>
    <s v="ESCOBAR IVAN DARIO"/>
    <x v="1"/>
    <x v="0"/>
    <n v="240"/>
    <n v="21.818181818181799"/>
    <n v="250.72699849170399"/>
    <s v="3 Descuentos (Jefe de ruta y Propietario)"/>
    <n v="119863.49920000001"/>
    <x v="0"/>
    <n v="12710.2564"/>
    <x v="766"/>
    <x v="0"/>
    <m/>
  </r>
  <r>
    <d v="2023-09-09T01:58:48"/>
    <x v="9"/>
    <n v="31"/>
    <s v="HIGUITA ADRIAN ANTONIO"/>
    <x v="0"/>
    <x v="0"/>
    <n v="187"/>
    <n v="20.7777777777778"/>
    <n v="205.14027149321299"/>
    <m/>
    <n v="98070.135699999999"/>
    <x v="0"/>
    <n v="12710.2564"/>
    <x v="766"/>
    <x v="0"/>
    <m/>
  </r>
  <r>
    <d v="2023-09-09T01:58:48"/>
    <x v="9"/>
    <n v="32"/>
    <s v="GONZALEZ PEREZ RAFAEL JOSE"/>
    <x v="2"/>
    <x v="0"/>
    <n v="147"/>
    <n v="24.5"/>
    <n v="136.760180995475"/>
    <m/>
    <n v="65380.090499999998"/>
    <x v="0"/>
    <n v="12710.2564"/>
    <x v="766"/>
    <x v="0"/>
    <m/>
  </r>
  <r>
    <d v="2023-09-09T01:58:48"/>
    <x v="9"/>
    <n v="33"/>
    <s v="LUJAN LOPERA FABIAN ALEXIS"/>
    <x v="1"/>
    <x v="0"/>
    <n v="277"/>
    <n v="25.181818181818201"/>
    <n v="250.72699849170399"/>
    <s v="2 Descuentos (Jefe de ruta) "/>
    <n v="119863.49920000001"/>
    <x v="0"/>
    <n v="12710.2564"/>
    <x v="766"/>
    <x v="0"/>
    <m/>
  </r>
  <r>
    <d v="2023-09-09T01:58:49"/>
    <x v="9"/>
    <n v="34"/>
    <s v="MONTOYA OSPINA GILBERTO ANTONIO"/>
    <x v="1"/>
    <x v="0"/>
    <n v="279"/>
    <n v="25.363636363636399"/>
    <n v="250.72699849170399"/>
    <m/>
    <n v="119863.49920000001"/>
    <x v="0"/>
    <n v="12710.2564"/>
    <x v="766"/>
    <x v="0"/>
    <m/>
  </r>
  <r>
    <d v="2023-09-09T01:58:49"/>
    <x v="9"/>
    <n v="35"/>
    <s v="LOPERA ALVAREZ ESTIVEN"/>
    <x v="3"/>
    <x v="0"/>
    <n v="249"/>
    <n v="24.9"/>
    <n v="227.93363499245899"/>
    <s v="1 Descuento (Despachadora Angela) "/>
    <n v="108966.8175"/>
    <x v="1"/>
    <n v="12710.2564"/>
    <x v="766"/>
    <x v="0"/>
    <m/>
  </r>
  <r>
    <d v="2023-09-09T01:58:49"/>
    <x v="9"/>
    <n v="36"/>
    <s v="MARTINEZ CHAVERRA LUIS NORBERTO"/>
    <x v="4"/>
    <x v="0"/>
    <n v="176"/>
    <n v="25.1428571428571"/>
    <n v="159.553544494721"/>
    <m/>
    <n v="76276.772200000007"/>
    <x v="0"/>
    <n v="12710.2564"/>
    <x v="766"/>
    <x v="0"/>
    <m/>
  </r>
  <r>
    <d v="2023-09-09T01:58:49"/>
    <x v="9"/>
    <n v="37"/>
    <s v="MORA JORGE"/>
    <x v="9"/>
    <x v="0"/>
    <n v="365"/>
    <n v="30.4166666666667"/>
    <n v="273.52036199094999"/>
    <s v="3 Descuentos (Conducts y Propietario)"/>
    <n v="130760.181"/>
    <x v="1"/>
    <n v="12710.2564"/>
    <x v="766"/>
    <x v="0"/>
    <m/>
  </r>
  <r>
    <d v="2023-09-09T01:58:50"/>
    <x v="9"/>
    <n v="38"/>
    <s v="TABORDA ROJAS DIEGO ALEJANDRO"/>
    <x v="0"/>
    <x v="0"/>
    <n v="199"/>
    <n v="22.1111111111111"/>
    <n v="205.14027149321299"/>
    <s v="4 Descuentos (Transbordo) "/>
    <n v="98070.135699999999"/>
    <x v="0"/>
    <n v="12710.2564"/>
    <x v="766"/>
    <x v="0"/>
    <m/>
  </r>
  <r>
    <d v="2023-09-09T01:58:50"/>
    <x v="9"/>
    <n v="39"/>
    <s v="TABORDA LEIDY"/>
    <x v="14"/>
    <x v="0"/>
    <n v="24"/>
    <n v="48"/>
    <n v="11.3966817496229"/>
    <m/>
    <n v="5448.3409000000001"/>
    <x v="0"/>
    <n v="12710.2564"/>
    <x v="766"/>
    <x v="0"/>
    <m/>
  </r>
  <r>
    <d v="2023-09-09T01:58:50"/>
    <x v="9"/>
    <n v="40"/>
    <s v="OCAMPO OCAMPO ANTONIO JOSE"/>
    <x v="0"/>
    <x v="1"/>
    <n v="202"/>
    <n v="22.4444444444444"/>
    <n v="205.14027149321299"/>
    <s v="Se descuenta el viaje de 4 p, ya que NO espera el tiempo indicado en el paradero "/>
    <n v="98070.135699999999"/>
    <x v="0"/>
    <n v="12710.2564"/>
    <x v="766"/>
    <x v="0"/>
    <m/>
  </r>
  <r>
    <d v="2023-09-09T01:58:50"/>
    <x v="9"/>
    <n v="41"/>
    <s v="GARCIA DAVID WILSON ALBERTO"/>
    <x v="3"/>
    <x v="0"/>
    <n v="230"/>
    <n v="23"/>
    <n v="227.93363499245899"/>
    <m/>
    <n v="108966.8175"/>
    <x v="1"/>
    <n v="12710.2564"/>
    <x v="766"/>
    <x v="0"/>
    <m/>
  </r>
  <r>
    <d v="2023-09-10T01:08:06"/>
    <x v="1"/>
    <n v="1"/>
    <s v="OZUNA RESTREPO JORGE ALFONSO"/>
    <x v="0"/>
    <x v="0"/>
    <n v="170"/>
    <n v="18.8888888888889"/>
    <n v="191.94230769230799"/>
    <m/>
    <n v="91471.1538"/>
    <x v="0"/>
    <n v="12313.8889"/>
    <x v="767"/>
    <x v="0"/>
    <m/>
  </r>
  <r>
    <d v="2023-09-10T01:08:06"/>
    <x v="1"/>
    <n v="2"/>
    <s v="GRAJALES JORGE HERNAN"/>
    <x v="0"/>
    <x v="3"/>
    <n v="195"/>
    <n v="21.6666666666667"/>
    <n v="191.94230769230799"/>
    <m/>
    <n v="91471.1538"/>
    <x v="1"/>
    <n v="12313.8889"/>
    <x v="767"/>
    <x v="0"/>
    <m/>
  </r>
  <r>
    <d v="2023-09-10T01:08:06"/>
    <x v="1"/>
    <n v="4"/>
    <s v="LOPEZ ISRAEL"/>
    <x v="3"/>
    <x v="0"/>
    <n v="221"/>
    <n v="22.1"/>
    <n v="213.269230769231"/>
    <m/>
    <n v="101634.6154"/>
    <x v="0"/>
    <n v="12313.8889"/>
    <x v="767"/>
    <x v="0"/>
    <m/>
  </r>
  <r>
    <d v="2023-09-10T01:08:06"/>
    <x v="1"/>
    <n v="5"/>
    <s v="BERRIO POSADA ANGELA"/>
    <x v="2"/>
    <x v="0"/>
    <n v="129"/>
    <n v="21.5"/>
    <n v="127.961538461538"/>
    <m/>
    <n v="60980.769200000002"/>
    <x v="1"/>
    <n v="12313.8889"/>
    <x v="767"/>
    <x v="0"/>
    <m/>
  </r>
  <r>
    <d v="2023-09-10T01:08:06"/>
    <x v="1"/>
    <n v="6"/>
    <s v="GONZALEZ PEREZ RAFAEL JOSE"/>
    <x v="0"/>
    <x v="0"/>
    <n v="188"/>
    <n v="20.8888888888889"/>
    <n v="191.94230769230799"/>
    <m/>
    <n v="91471.1538"/>
    <x v="0"/>
    <n v="12313.8889"/>
    <x v="767"/>
    <x v="0"/>
    <m/>
  </r>
  <r>
    <d v="2023-09-10T01:08:07"/>
    <x v="1"/>
    <n v="7"/>
    <s v="ZABALA CUARTAS ALEJANDRO"/>
    <x v="0"/>
    <x v="0"/>
    <n v="172"/>
    <n v="19.1111111111111"/>
    <n v="191.94230769230799"/>
    <m/>
    <n v="91471.1538"/>
    <x v="1"/>
    <n v="12313.8889"/>
    <x v="767"/>
    <x v="0"/>
    <m/>
  </r>
  <r>
    <d v="2023-09-10T01:08:07"/>
    <x v="1"/>
    <n v="8"/>
    <s v="VACA FIERRO ROBINSON"/>
    <x v="6"/>
    <x v="0"/>
    <n v="168"/>
    <n v="22.4"/>
    <n v="159.95192307692301"/>
    <s v="2 Descuentos (Propietarios)"/>
    <n v="76225.961500000005"/>
    <x v="1"/>
    <n v="12313.8889"/>
    <x v="767"/>
    <x v="0"/>
    <m/>
  </r>
  <r>
    <d v="2023-09-10T01:08:07"/>
    <x v="1"/>
    <n v="10"/>
    <s v="MARULANDA JARAMILLO DAWER ANDRES"/>
    <x v="0"/>
    <x v="0"/>
    <n v="236"/>
    <n v="26.2222222222222"/>
    <n v="191.94230769230799"/>
    <s v="2 Descuentos (Propietario y conduct) "/>
    <n v="91471.1538"/>
    <x v="0"/>
    <n v="12313.8889"/>
    <x v="767"/>
    <x v="0"/>
    <m/>
  </r>
  <r>
    <d v="2023-09-10T01:08:07"/>
    <x v="9"/>
    <n v="12"/>
    <s v="QUINTERO ROJAS WILFER"/>
    <x v="0"/>
    <x v="0"/>
    <n v="185"/>
    <n v="20.5555555555556"/>
    <n v="191.94230769230799"/>
    <s v="2 Descuentos (Conducts) "/>
    <n v="91471.1538"/>
    <x v="0"/>
    <n v="12313.8889"/>
    <x v="767"/>
    <x v="0"/>
    <m/>
  </r>
  <r>
    <d v="2023-09-10T01:08:07"/>
    <x v="9"/>
    <n v="13"/>
    <s v="URIEL SALAZAR FREDY"/>
    <x v="6"/>
    <x v="1"/>
    <n v="168"/>
    <n v="21"/>
    <n v="170.61538461538501"/>
    <m/>
    <n v="81307.692299999995"/>
    <x v="0"/>
    <n v="12313.8889"/>
    <x v="767"/>
    <x v="0"/>
    <m/>
  </r>
  <r>
    <d v="2023-09-10T01:08:08"/>
    <x v="9"/>
    <n v="14"/>
    <s v="CARVAJAL SALAZAR HECTOR MARINO"/>
    <x v="3"/>
    <x v="0"/>
    <n v="161"/>
    <n v="16.100000000000001"/>
    <n v="213.269230769231"/>
    <m/>
    <n v="101634.6154"/>
    <x v="1"/>
    <n v="12313.8889"/>
    <x v="767"/>
    <x v="0"/>
    <m/>
  </r>
  <r>
    <d v="2023-09-10T01:08:08"/>
    <x v="9"/>
    <n v="15"/>
    <s v="LONDOO LOPERA DUVAN ANDRES"/>
    <x v="6"/>
    <x v="0"/>
    <n v="224"/>
    <n v="26.352941176470601"/>
    <n v="181.27884615384599"/>
    <m/>
    <n v="86389.4231"/>
    <x v="1"/>
    <n v="12313.8889"/>
    <x v="767"/>
    <x v="0"/>
    <m/>
  </r>
  <r>
    <d v="2023-09-10T01:08:08"/>
    <x v="9"/>
    <n v="16"/>
    <s v="HURTADO MADRID JUAN ESTEBAN"/>
    <x v="6"/>
    <x v="0"/>
    <n v="183"/>
    <n v="22.875"/>
    <n v="170.61538461538501"/>
    <m/>
    <n v="81307.692299999995"/>
    <x v="0"/>
    <n v="12313.8889"/>
    <x v="767"/>
    <x v="0"/>
    <m/>
  </r>
  <r>
    <d v="2023-09-10T01:08:08"/>
    <x v="9"/>
    <n v="18"/>
    <s v="RENDON VIANA HUMBERTO DE JESUS"/>
    <x v="0"/>
    <x v="0"/>
    <n v="204"/>
    <n v="22.6666666666667"/>
    <n v="191.94230769230799"/>
    <m/>
    <n v="91471.1538"/>
    <x v="0"/>
    <n v="12313.8889"/>
    <x v="767"/>
    <x v="0"/>
    <m/>
  </r>
  <r>
    <d v="2023-09-10T01:08:08"/>
    <x v="9"/>
    <n v="19"/>
    <s v="BERMUDEZ HERNAN"/>
    <x v="6"/>
    <x v="0"/>
    <n v="153"/>
    <n v="19.125"/>
    <n v="170.61538461538501"/>
    <m/>
    <n v="81307.692299999995"/>
    <x v="0"/>
    <n v="12313.8889"/>
    <x v="767"/>
    <x v="0"/>
    <m/>
  </r>
  <r>
    <d v="2023-09-10T01:08:09"/>
    <x v="9"/>
    <n v="20"/>
    <s v="VERENZUELA MARTINEZ ALEXANDER"/>
    <x v="0"/>
    <x v="0"/>
    <n v="188"/>
    <n v="20.8888888888889"/>
    <n v="191.94230769230799"/>
    <s v="2 Descuentos (Jefe de ruta) "/>
    <n v="91471.1538"/>
    <x v="0"/>
    <n v="12313.8889"/>
    <x v="767"/>
    <x v="0"/>
    <m/>
  </r>
  <r>
    <d v="2023-09-10T01:08:09"/>
    <x v="9"/>
    <n v="21"/>
    <s v="MONSALVE OCAMPO EDISON GUSTAVO"/>
    <x v="3"/>
    <x v="0"/>
    <n v="179"/>
    <n v="17.899999999999999"/>
    <n v="213.269230769231"/>
    <m/>
    <n v="101634.6154"/>
    <x v="0"/>
    <n v="12313.8889"/>
    <x v="767"/>
    <x v="0"/>
    <m/>
  </r>
  <r>
    <d v="2023-09-10T01:08:09"/>
    <x v="9"/>
    <n v="22"/>
    <s v="QUIRAMA CASTAEDA JHON JADER"/>
    <x v="1"/>
    <x v="0"/>
    <n v="223"/>
    <n v="20.272727272727298"/>
    <n v="234.59615384615401"/>
    <m/>
    <n v="111798.0769"/>
    <x v="1"/>
    <n v="12313.8889"/>
    <x v="767"/>
    <x v="0"/>
    <m/>
  </r>
  <r>
    <d v="2023-09-10T01:08:09"/>
    <x v="9"/>
    <n v="23"/>
    <s v="GRISALES VILLA JUAN DAVID"/>
    <x v="6"/>
    <x v="0"/>
    <n v="165"/>
    <n v="20.625"/>
    <n v="170.61538461538501"/>
    <m/>
    <n v="81307.692299999995"/>
    <x v="2"/>
    <n v="12313.8889"/>
    <x v="767"/>
    <x v="0"/>
    <m/>
  </r>
  <r>
    <d v="2023-09-10T01:08:09"/>
    <x v="9"/>
    <n v="24"/>
    <s v="GARCES ANDRES FELIPE"/>
    <x v="8"/>
    <x v="0"/>
    <n v="72"/>
    <n v="14.4"/>
    <n v="106.634615384615"/>
    <m/>
    <n v="50817.307699999998"/>
    <x v="0"/>
    <n v="12313.8889"/>
    <x v="767"/>
    <x v="0"/>
    <m/>
  </r>
  <r>
    <d v="2023-09-10T01:08:09"/>
    <x v="9"/>
    <n v="25"/>
    <s v="MADRID HERNANDEZ JHONATAN SMITH"/>
    <x v="0"/>
    <x v="0"/>
    <n v="229"/>
    <n v="25.4444444444444"/>
    <n v="191.94230769230799"/>
    <s v="1 Descuento (Transbordo) "/>
    <n v="91471.1538"/>
    <x v="1"/>
    <n v="12313.8889"/>
    <x v="767"/>
    <x v="0"/>
    <m/>
  </r>
  <r>
    <d v="2023-09-10T01:08:10"/>
    <x v="9"/>
    <n v="26"/>
    <s v="CIRO MARIN RODRIGO ALBERTO"/>
    <x v="6"/>
    <x v="0"/>
    <n v="139"/>
    <n v="17.375"/>
    <n v="170.61538461538501"/>
    <s v="2 Descuentos (Conducts) "/>
    <n v="81307.692299999995"/>
    <x v="0"/>
    <n v="12313.8889"/>
    <x v="767"/>
    <x v="0"/>
    <m/>
  </r>
  <r>
    <d v="2023-09-10T01:08:10"/>
    <x v="9"/>
    <n v="27"/>
    <s v="DURANGO DAVID JOSE"/>
    <x v="0"/>
    <x v="0"/>
    <n v="191"/>
    <n v="21.2222222222222"/>
    <n v="191.94230769230799"/>
    <m/>
    <n v="91471.1538"/>
    <x v="0"/>
    <n v="12313.8889"/>
    <x v="767"/>
    <x v="0"/>
    <m/>
  </r>
  <r>
    <d v="2023-09-10T01:08:10"/>
    <x v="9"/>
    <n v="28"/>
    <s v="OQUENDO JUAN CAMILO"/>
    <x v="6"/>
    <x v="0"/>
    <n v="198"/>
    <n v="24.75"/>
    <n v="170.61538461538501"/>
    <m/>
    <n v="81307.692299999995"/>
    <x v="0"/>
    <n v="12313.8889"/>
    <x v="767"/>
    <x v="0"/>
    <m/>
  </r>
  <r>
    <d v="2023-09-10T01:08:10"/>
    <x v="9"/>
    <n v="29"/>
    <s v="ESCOBAR IVAN DARIO"/>
    <x v="3"/>
    <x v="0"/>
    <n v="214"/>
    <n v="21.4"/>
    <n v="213.269230769231"/>
    <m/>
    <n v="101634.6154"/>
    <x v="0"/>
    <n v="12313.8889"/>
    <x v="767"/>
    <x v="0"/>
    <m/>
  </r>
  <r>
    <d v="2023-09-10T01:08:10"/>
    <x v="1"/>
    <n v="31"/>
    <s v="HIGUITA ADRIAN ANTONIO"/>
    <x v="0"/>
    <x v="0"/>
    <n v="172"/>
    <n v="19.1111111111111"/>
    <n v="191.94230769230799"/>
    <m/>
    <n v="91471.1538"/>
    <x v="0"/>
    <n v="12313.8889"/>
    <x v="767"/>
    <x v="0"/>
    <m/>
  </r>
  <r>
    <d v="2023-09-10T01:08:11"/>
    <x v="1"/>
    <n v="32"/>
    <s v="ARBOLEDA ARLEY"/>
    <x v="6"/>
    <x v="0"/>
    <n v="202"/>
    <n v="25.25"/>
    <n v="170.61538461538501"/>
    <m/>
    <n v="81307.692299999995"/>
    <x v="0"/>
    <n v="12313.8889"/>
    <x v="767"/>
    <x v="0"/>
    <m/>
  </r>
  <r>
    <d v="2023-09-10T01:08:11"/>
    <x v="1"/>
    <n v="33"/>
    <s v="LUJAN LOPERA FABIAN ALEXIS"/>
    <x v="1"/>
    <x v="3"/>
    <n v="201"/>
    <n v="18.272727272727298"/>
    <n v="234.59615384615401"/>
    <s v="2 Descuentos (Despachadora angela) "/>
    <n v="111798.0769"/>
    <x v="0"/>
    <n v="12313.8889"/>
    <x v="767"/>
    <x v="0"/>
    <m/>
  </r>
  <r>
    <d v="2023-09-10T01:08:11"/>
    <x v="1"/>
    <n v="34"/>
    <s v="MONTOYA OSPINA GILBERTO ANTONIO"/>
    <x v="9"/>
    <x v="0"/>
    <n v="274"/>
    <n v="22.8333333333333"/>
    <n v="255.92307692307699"/>
    <m/>
    <n v="121961.5385"/>
    <x v="0"/>
    <n v="12313.8889"/>
    <x v="767"/>
    <x v="0"/>
    <m/>
  </r>
  <r>
    <d v="2023-09-10T01:08:11"/>
    <x v="1"/>
    <n v="35"/>
    <s v="GOMEZ YORMAN DANIEL"/>
    <x v="6"/>
    <x v="0"/>
    <n v="172"/>
    <n v="21.5"/>
    <n v="170.61538461538501"/>
    <m/>
    <n v="81307.692299999995"/>
    <x v="1"/>
    <n v="12313.8889"/>
    <x v="767"/>
    <x v="0"/>
    <m/>
  </r>
  <r>
    <d v="2023-09-10T01:08:11"/>
    <x v="1"/>
    <n v="36"/>
    <s v="BERNAL RONDON KEVIN OSWALDO"/>
    <x v="1"/>
    <x v="0"/>
    <n v="247"/>
    <n v="22.454545454545499"/>
    <n v="234.59615384615401"/>
    <m/>
    <n v="111798.0769"/>
    <x v="0"/>
    <n v="12313.8889"/>
    <x v="767"/>
    <x v="0"/>
    <m/>
  </r>
  <r>
    <d v="2023-09-10T01:08:11"/>
    <x v="1"/>
    <n v="37"/>
    <s v="MORA JORGE"/>
    <x v="6"/>
    <x v="1"/>
    <n v="204"/>
    <n v="25.5"/>
    <n v="170.61538461538501"/>
    <m/>
    <n v="81307.692299999995"/>
    <x v="1"/>
    <n v="12313.8889"/>
    <x v="767"/>
    <x v="0"/>
    <m/>
  </r>
  <r>
    <d v="2023-09-10T01:08:12"/>
    <x v="1"/>
    <n v="38"/>
    <s v="BELTRAN JUAN SIMON"/>
    <x v="3"/>
    <x v="0"/>
    <n v="193"/>
    <n v="19.3"/>
    <n v="213.269230769231"/>
    <m/>
    <n v="101634.6154"/>
    <x v="0"/>
    <n v="12313.8889"/>
    <x v="767"/>
    <x v="0"/>
    <m/>
  </r>
  <r>
    <d v="2023-09-10T01:08:12"/>
    <x v="1"/>
    <n v="40"/>
    <s v="OCAMPO OCAMPO ANTONIO JOSE"/>
    <x v="3"/>
    <x v="0"/>
    <n v="255"/>
    <n v="25.5"/>
    <n v="213.269230769231"/>
    <m/>
    <n v="101634.6154"/>
    <x v="0"/>
    <n v="12313.8889"/>
    <x v="767"/>
    <x v="0"/>
    <m/>
  </r>
  <r>
    <d v="2023-09-10T01:08:12"/>
    <x v="1"/>
    <n v="41"/>
    <s v="GARCIA DAVID WILSON ALBERTO"/>
    <x v="0"/>
    <x v="0"/>
    <n v="179"/>
    <n v="19.8888888888889"/>
    <n v="191.94230769230799"/>
    <s v="1 Descuento (Usuario desubicado) "/>
    <n v="91471.1538"/>
    <x v="1"/>
    <n v="12313.8889"/>
    <x v="767"/>
    <x v="0"/>
    <m/>
  </r>
  <r>
    <d v="2023-09-11T00:07:24"/>
    <x v="12"/>
    <n v="2"/>
    <s v="GRAJALES JORGE HERNAN"/>
    <x v="3"/>
    <x v="3"/>
    <n v="195"/>
    <n v="19.5"/>
    <n v="202.68156424580999"/>
    <m/>
    <n v="96340.782099999997"/>
    <x v="1"/>
    <n v="11138.0952"/>
    <x v="768"/>
    <x v="0"/>
    <m/>
  </r>
  <r>
    <d v="2023-09-11T00:07:24"/>
    <x v="12"/>
    <n v="9"/>
    <s v="ARBOLEDA ARLEY"/>
    <x v="11"/>
    <x v="0"/>
    <n v="35"/>
    <n v="17.5"/>
    <n v="40.536312849162002"/>
    <m/>
    <n v="19268.1564"/>
    <x v="0"/>
    <n v="11138.0952"/>
    <x v="768"/>
    <x v="0"/>
    <m/>
  </r>
  <r>
    <d v="2023-09-11T00:07:24"/>
    <x v="12"/>
    <n v="21"/>
    <s v="DURANGO JOHAN"/>
    <x v="3"/>
    <x v="0"/>
    <n v="201"/>
    <n v="20.100000000000001"/>
    <n v="202.68156424580999"/>
    <m/>
    <n v="96340.782099999997"/>
    <x v="0"/>
    <n v="11138.0952"/>
    <x v="768"/>
    <x v="0"/>
    <m/>
  </r>
  <r>
    <d v="2023-09-11T00:07:24"/>
    <x v="12"/>
    <n v="22"/>
    <s v="QUIRAMA CASTAEDA JHON JADER"/>
    <x v="0"/>
    <x v="3"/>
    <n v="177"/>
    <n v="19.6666666666667"/>
    <n v="182.41340782122899"/>
    <m/>
    <n v="86706.703899999993"/>
    <x v="1"/>
    <n v="11138.0952"/>
    <x v="768"/>
    <x v="0"/>
    <m/>
  </r>
  <r>
    <d v="2023-09-11T00:07:25"/>
    <x v="12"/>
    <n v="23"/>
    <s v="GRISALES VILLA JUAN DAVID"/>
    <x v="1"/>
    <x v="0"/>
    <n v="253"/>
    <n v="23"/>
    <n v="222.949720670391"/>
    <m/>
    <n v="105974.8603"/>
    <x v="2"/>
    <n v="11138.0952"/>
    <x v="768"/>
    <x v="0"/>
    <m/>
  </r>
  <r>
    <d v="2023-09-11T00:07:25"/>
    <x v="12"/>
    <n v="24"/>
    <s v="LOPERA ALVAREZ ESTIVEN"/>
    <x v="3"/>
    <x v="0"/>
    <n v="234"/>
    <n v="23.4"/>
    <n v="202.68156424580999"/>
    <m/>
    <n v="96340.782099999997"/>
    <x v="0"/>
    <n v="11138.0952"/>
    <x v="768"/>
    <x v="0"/>
    <m/>
  </r>
  <r>
    <d v="2023-09-11T00:07:25"/>
    <x v="12"/>
    <n v="25"/>
    <s v="MADRID HERNANDEZ JHONATAN SMITH"/>
    <x v="0"/>
    <x v="1"/>
    <n v="169"/>
    <n v="18.7777777777778"/>
    <n v="182.41340782122899"/>
    <m/>
    <n v="86706.703899999993"/>
    <x v="1"/>
    <n v="11138.0952"/>
    <x v="768"/>
    <x v="0"/>
    <m/>
  </r>
  <r>
    <d v="2023-09-11T00:07:25"/>
    <x v="12"/>
    <n v="26"/>
    <s v="CIRO MARIN RODRIGO ALBERTO"/>
    <x v="0"/>
    <x v="3"/>
    <n v="184"/>
    <n v="20.4444444444444"/>
    <n v="182.41340782122899"/>
    <m/>
    <n v="86706.703899999993"/>
    <x v="0"/>
    <n v="11138.0952"/>
    <x v="768"/>
    <x v="0"/>
    <m/>
  </r>
  <r>
    <d v="2023-09-11T00:07:25"/>
    <x v="12"/>
    <n v="27"/>
    <s v="DURANGO DAVID JOSE"/>
    <x v="3"/>
    <x v="3"/>
    <n v="189"/>
    <n v="18.899999999999999"/>
    <n v="202.68156424580999"/>
    <m/>
    <n v="96340.782099999997"/>
    <x v="0"/>
    <n v="11138.0952"/>
    <x v="768"/>
    <x v="0"/>
    <m/>
  </r>
  <r>
    <d v="2023-09-11T00:07:26"/>
    <x v="12"/>
    <n v="29"/>
    <s v="ESCOBAR IVAN DARIO"/>
    <x v="0"/>
    <x v="3"/>
    <n v="192"/>
    <n v="21.3333333333333"/>
    <n v="182.41340782122899"/>
    <m/>
    <n v="86706.703899999993"/>
    <x v="0"/>
    <n v="11138.0952"/>
    <x v="768"/>
    <x v="0"/>
    <m/>
  </r>
  <r>
    <d v="2023-09-11T00:07:26"/>
    <x v="12"/>
    <n v="31"/>
    <s v="ZABALA CUARTAS ALEJANDRO"/>
    <x v="0"/>
    <x v="0"/>
    <n v="155"/>
    <n v="17.2222222222222"/>
    <n v="182.41340782122899"/>
    <m/>
    <n v="86706.703899999993"/>
    <x v="0"/>
    <n v="11138.0952"/>
    <x v="768"/>
    <x v="0"/>
    <m/>
  </r>
  <r>
    <d v="2023-09-11T00:07:26"/>
    <x v="12"/>
    <n v="33"/>
    <s v="LUJAN LOPERA FABIAN ALEXIS"/>
    <x v="0"/>
    <x v="0"/>
    <n v="230"/>
    <n v="25.5555555555556"/>
    <n v="182.41340782122899"/>
    <m/>
    <n v="86706.703899999993"/>
    <x v="0"/>
    <n v="11138.0952"/>
    <x v="768"/>
    <x v="0"/>
    <m/>
  </r>
  <r>
    <d v="2023-09-11T00:07:26"/>
    <x v="12"/>
    <n v="34"/>
    <s v="MONTOYA OSPINA GILBERTO ANTONIO"/>
    <x v="0"/>
    <x v="0"/>
    <n v="180"/>
    <n v="20"/>
    <n v="182.41340782122899"/>
    <m/>
    <n v="86706.703899999993"/>
    <x v="0"/>
    <n v="11138.0952"/>
    <x v="768"/>
    <x v="0"/>
    <m/>
  </r>
  <r>
    <d v="2023-09-11T00:07:26"/>
    <x v="12"/>
    <n v="35"/>
    <s v="GOMEZ YORMAN DANIEL"/>
    <x v="0"/>
    <x v="0"/>
    <n v="158"/>
    <n v="17.5555555555556"/>
    <n v="182.41340782122899"/>
    <m/>
    <n v="86706.703899999993"/>
    <x v="1"/>
    <n v="11138.0952"/>
    <x v="768"/>
    <x v="0"/>
    <m/>
  </r>
  <r>
    <d v="2023-09-11T00:07:27"/>
    <x v="12"/>
    <n v="36"/>
    <s v="BERNAL RONDON KEVIN OSWALDO"/>
    <x v="0"/>
    <x v="0"/>
    <n v="161"/>
    <n v="17.8888888888889"/>
    <n v="182.41340782122899"/>
    <m/>
    <n v="86706.703899999993"/>
    <x v="0"/>
    <n v="11138.0952"/>
    <x v="768"/>
    <x v="0"/>
    <m/>
  </r>
  <r>
    <d v="2023-09-11T00:07:27"/>
    <x v="12"/>
    <n v="37"/>
    <s v="MORA JORGE"/>
    <x v="0"/>
    <x v="0"/>
    <n v="162"/>
    <n v="18"/>
    <n v="182.41340782122899"/>
    <m/>
    <n v="86706.703899999993"/>
    <x v="1"/>
    <n v="11138.0952"/>
    <x v="768"/>
    <x v="0"/>
    <m/>
  </r>
  <r>
    <d v="2023-09-11T00:07:27"/>
    <x v="12"/>
    <n v="38"/>
    <s v="BELTRAN JUAN SIMON"/>
    <x v="0"/>
    <x v="0"/>
    <n v="165"/>
    <n v="18.3333333333333"/>
    <n v="182.41340782122899"/>
    <m/>
    <n v="86706.703899999993"/>
    <x v="0"/>
    <n v="11138.0952"/>
    <x v="768"/>
    <x v="0"/>
    <m/>
  </r>
  <r>
    <d v="2023-09-11T00:07:27"/>
    <x v="12"/>
    <n v="39"/>
    <s v="TABORDA LEIDY"/>
    <x v="4"/>
    <x v="0"/>
    <n v="162"/>
    <n v="23.1428571428571"/>
    <n v="141.877094972067"/>
    <m/>
    <n v="67438.547500000001"/>
    <x v="0"/>
    <n v="11138.0952"/>
    <x v="768"/>
    <x v="0"/>
    <m/>
  </r>
  <r>
    <d v="2023-09-11T00:07:27"/>
    <x v="12"/>
    <n v="40"/>
    <s v="OCAMPO OCAMPO ANTONIO JOSE"/>
    <x v="1"/>
    <x v="0"/>
    <n v="251"/>
    <n v="22.818181818181799"/>
    <n v="222.949720670391"/>
    <m/>
    <n v="105974.8603"/>
    <x v="0"/>
    <n v="11138.0952"/>
    <x v="768"/>
    <x v="0"/>
    <m/>
  </r>
  <r>
    <d v="2023-09-11T00:07:28"/>
    <x v="12"/>
    <n v="41"/>
    <s v="GARCIA DAVID WILSON ALBERTO"/>
    <x v="0"/>
    <x v="0"/>
    <n v="175"/>
    <n v="19.4444444444444"/>
    <n v="182.41340782122899"/>
    <m/>
    <n v="86706.703899999993"/>
    <x v="1"/>
    <n v="11138.0952"/>
    <x v="768"/>
    <x v="0"/>
    <m/>
  </r>
  <r>
    <d v="2023-09-12T01:57:40"/>
    <x v="1"/>
    <n v="1"/>
    <s v="OZUNA RESTREPO JORGE ALFONSO"/>
    <x v="3"/>
    <x v="0"/>
    <n v="179"/>
    <n v="17.899999999999999"/>
    <n v="222.65432100000001"/>
    <m/>
    <n v="102511.1773"/>
    <x v="0"/>
    <n v="12776.9231"/>
    <x v="769"/>
    <x v="0"/>
    <m/>
  </r>
  <r>
    <d v="2023-09-12T01:57:40"/>
    <x v="1"/>
    <n v="2"/>
    <s v="GRAJALES JORGE HERNAN"/>
    <x v="0"/>
    <x v="0"/>
    <n v="177"/>
    <n v="19.6666666666667"/>
    <n v="200.38888890000001"/>
    <m/>
    <n v="92260.059599999993"/>
    <x v="1"/>
    <n v="12776.9231"/>
    <x v="769"/>
    <x v="0"/>
    <m/>
  </r>
  <r>
    <d v="2023-09-12T01:57:40"/>
    <x v="1"/>
    <n v="3"/>
    <s v="ESPINOZA CHAVARRIA GUILLERMO LEON"/>
    <x v="2"/>
    <x v="0"/>
    <n v="152"/>
    <n v="25.3333333333333"/>
    <n v="133.59259259999999"/>
    <m/>
    <n v="61506.706400000003"/>
    <x v="0"/>
    <n v="12776.9231"/>
    <x v="769"/>
    <x v="0"/>
    <m/>
  </r>
  <r>
    <d v="2023-09-12T01:57:40"/>
    <x v="1"/>
    <n v="4"/>
    <s v="LOPEZ ISRAEL"/>
    <x v="11"/>
    <x v="0"/>
    <n v="65"/>
    <n v="26"/>
    <n v="44.530864200000003"/>
    <m/>
    <n v="25627.794300000001"/>
    <x v="0"/>
    <n v="12776.9231"/>
    <x v="769"/>
    <x v="0"/>
    <m/>
  </r>
  <r>
    <d v="2023-09-12T01:57:41"/>
    <x v="1"/>
    <n v="5"/>
    <s v="BERRIO POSADA ANGELA"/>
    <x v="2"/>
    <x v="0"/>
    <n v="145"/>
    <n v="22.307692307692299"/>
    <n v="133.59259259999999"/>
    <m/>
    <n v="66632.265299999999"/>
    <x v="1"/>
    <n v="12776.9231"/>
    <x v="769"/>
    <x v="0"/>
    <m/>
  </r>
  <r>
    <d v="2023-09-12T01:57:41"/>
    <x v="1"/>
    <n v="6"/>
    <s v="GONZALEZ PEREZ RAFAEL JOSE"/>
    <x v="0"/>
    <x v="0"/>
    <n v="201"/>
    <n v="22.3333333333333"/>
    <n v="200.38888890000001"/>
    <m/>
    <n v="92260.059599999993"/>
    <x v="0"/>
    <n v="12776.9231"/>
    <x v="769"/>
    <x v="0"/>
    <m/>
  </r>
  <r>
    <d v="2023-09-12T01:57:41"/>
    <x v="1"/>
    <n v="7"/>
    <s v="ZABALA CUARTAS ALEJANDRO"/>
    <x v="3"/>
    <x v="0"/>
    <n v="263"/>
    <n v="26.3"/>
    <n v="222.65432100000001"/>
    <m/>
    <n v="102511.1773"/>
    <x v="1"/>
    <n v="12776.9231"/>
    <x v="769"/>
    <x v="0"/>
    <m/>
  </r>
  <r>
    <d v="2023-09-12T01:57:41"/>
    <x v="1"/>
    <n v="8"/>
    <s v="VACA FIERRO ROBINSON"/>
    <x v="1"/>
    <x v="0"/>
    <n v="239"/>
    <n v="21.727272727272702"/>
    <n v="244.91975310000001"/>
    <m/>
    <n v="112762.2951"/>
    <x v="1"/>
    <n v="12776.9231"/>
    <x v="769"/>
    <x v="0"/>
    <m/>
  </r>
  <r>
    <d v="2023-09-12T01:57:41"/>
    <x v="1"/>
    <n v="9"/>
    <s v="OQUENDO JUAN CAMILO"/>
    <x v="1"/>
    <x v="3"/>
    <n v="258"/>
    <n v="23.454545454545499"/>
    <n v="244.91975310000001"/>
    <s v="1 Descuento (Despachador cristian) "/>
    <n v="112762.2951"/>
    <x v="0"/>
    <n v="12776.9231"/>
    <x v="769"/>
    <x v="0"/>
    <m/>
  </r>
  <r>
    <d v="2023-09-12T01:57:42"/>
    <x v="1"/>
    <n v="10"/>
    <s v="MARULANDA JARAMILLO DAWER ANDRES"/>
    <x v="4"/>
    <x v="0"/>
    <n v="120"/>
    <n v="17.1428571428571"/>
    <n v="155.85802469999999"/>
    <m/>
    <n v="71757.824099999998"/>
    <x v="0"/>
    <n v="12776.9231"/>
    <x v="769"/>
    <x v="0"/>
    <m/>
  </r>
  <r>
    <d v="2023-09-12T01:57:42"/>
    <x v="9"/>
    <n v="11"/>
    <s v="ECHAVARRIA JOSE"/>
    <x v="0"/>
    <x v="3"/>
    <n v="222"/>
    <n v="24.6666666666667"/>
    <n v="200.38888890000001"/>
    <m/>
    <n v="92260.059599999993"/>
    <x v="0"/>
    <n v="12776.9231"/>
    <x v="769"/>
    <x v="0"/>
    <m/>
  </r>
  <r>
    <d v="2023-09-12T01:57:42"/>
    <x v="9"/>
    <n v="12"/>
    <s v="LOPERA ALVAREZ ESTIVEN"/>
    <x v="3"/>
    <x v="3"/>
    <n v="260"/>
    <n v="26"/>
    <n v="222.65432100000001"/>
    <m/>
    <n v="102511.1773"/>
    <x v="0"/>
    <n v="12776.9231"/>
    <x v="769"/>
    <x v="0"/>
    <m/>
  </r>
  <r>
    <d v="2023-09-12T01:57:42"/>
    <x v="9"/>
    <n v="13"/>
    <s v="URIEL SALAZAR FREDY"/>
    <x v="3"/>
    <x v="0"/>
    <n v="219"/>
    <n v="21.9"/>
    <n v="222.65432100000001"/>
    <m/>
    <n v="102511.1773"/>
    <x v="0"/>
    <n v="12776.9231"/>
    <x v="769"/>
    <x v="0"/>
    <m/>
  </r>
  <r>
    <d v="2023-09-12T01:57:43"/>
    <x v="9"/>
    <n v="14"/>
    <s v="JIMENEZ JIMENEZ OMAR DAVID"/>
    <x v="9"/>
    <x v="0"/>
    <n v="227"/>
    <n v="18.9166666666667"/>
    <n v="267.18518519999998"/>
    <s v="1 Descuento (Despachadora Angela) "/>
    <n v="123013.41280000001"/>
    <x v="1"/>
    <n v="12776.9231"/>
    <x v="769"/>
    <x v="0"/>
    <m/>
  </r>
  <r>
    <d v="2023-09-12T01:57:43"/>
    <x v="9"/>
    <n v="15"/>
    <s v="LOPERA AGUDELO LUIS FRANCISCO"/>
    <x v="10"/>
    <x v="3"/>
    <n v="124"/>
    <n v="31"/>
    <n v="89.061728400000007"/>
    <m/>
    <n v="41004.4709"/>
    <x v="1"/>
    <n v="12776.9231"/>
    <x v="769"/>
    <x v="0"/>
    <m/>
  </r>
  <r>
    <d v="2023-09-12T01:57:43"/>
    <x v="9"/>
    <n v="16"/>
    <s v="HURTADO MADRID JUAN ESTEBAN"/>
    <x v="3"/>
    <x v="3"/>
    <n v="244"/>
    <n v="25.684210526315798"/>
    <n v="222.65432100000001"/>
    <m/>
    <n v="97385.618499999997"/>
    <x v="0"/>
    <n v="12776.9231"/>
    <x v="769"/>
    <x v="0"/>
    <m/>
  </r>
  <r>
    <d v="2023-09-12T01:57:43"/>
    <x v="9"/>
    <n v="17"/>
    <s v="FRANCO BRAVO JHOAN FERNANDO"/>
    <x v="6"/>
    <x v="3"/>
    <n v="163"/>
    <n v="20.375"/>
    <n v="178.12345680000001"/>
    <m/>
    <n v="82008.941900000005"/>
    <x v="0"/>
    <n v="12776.9231"/>
    <x v="769"/>
    <x v="0"/>
    <m/>
  </r>
  <r>
    <d v="2023-09-12T01:57:43"/>
    <x v="9"/>
    <n v="18"/>
    <s v="RENDON VIANA HUMBERTO DE JESUS"/>
    <x v="0"/>
    <x v="3"/>
    <n v="203"/>
    <n v="22.5555555555556"/>
    <n v="200.38888890000001"/>
    <m/>
    <n v="92260.059599999993"/>
    <x v="0"/>
    <n v="12776.9231"/>
    <x v="769"/>
    <x v="0"/>
    <m/>
  </r>
  <r>
    <d v="2023-09-12T01:57:44"/>
    <x v="9"/>
    <n v="19"/>
    <s v="BERMUDEZ HERNAN"/>
    <x v="6"/>
    <x v="3"/>
    <n v="146"/>
    <n v="17.176470588235301"/>
    <n v="178.12345680000001"/>
    <m/>
    <n v="87134.500700000004"/>
    <x v="0"/>
    <n v="12776.9231"/>
    <x v="769"/>
    <x v="0"/>
    <m/>
  </r>
  <r>
    <d v="2023-09-12T01:57:44"/>
    <x v="9"/>
    <n v="20"/>
    <s v="VERENZUELA MARTINEZ ALEXANDER"/>
    <x v="6"/>
    <x v="0"/>
    <n v="180"/>
    <n v="24"/>
    <n v="178.12345680000001"/>
    <m/>
    <n v="76883.383000000002"/>
    <x v="0"/>
    <n v="12776.9231"/>
    <x v="769"/>
    <x v="0"/>
    <m/>
  </r>
  <r>
    <d v="2023-09-12T01:57:44"/>
    <x v="9"/>
    <n v="21"/>
    <s v="MONSALVE OCAMPO EDISON GUSTAVO"/>
    <x v="3"/>
    <x v="0"/>
    <n v="191"/>
    <n v="19.100000000000001"/>
    <n v="222.65432100000001"/>
    <s v="2 Descuentos (Conduct y Propietario)"/>
    <n v="102511.1773"/>
    <x v="0"/>
    <n v="12776.9231"/>
    <x v="769"/>
    <x v="0"/>
    <m/>
  </r>
  <r>
    <d v="2023-09-12T01:57:44"/>
    <x v="9"/>
    <n v="22"/>
    <s v="QUIRAMA CASTAEDA JHON JADER"/>
    <x v="0"/>
    <x v="3"/>
    <n v="194"/>
    <n v="21.5555555555556"/>
    <n v="200.38888890000001"/>
    <m/>
    <n v="92260.059599999993"/>
    <x v="1"/>
    <n v="12776.9231"/>
    <x v="769"/>
    <x v="0"/>
    <m/>
  </r>
  <r>
    <d v="2023-09-12T01:57:44"/>
    <x v="9"/>
    <n v="24"/>
    <s v="GARCES ANDRES FELIPE"/>
    <x v="0"/>
    <x v="0"/>
    <n v="205"/>
    <n v="22.7777777777778"/>
    <n v="200.38888890000001"/>
    <m/>
    <n v="92260.059599999993"/>
    <x v="0"/>
    <n v="12776.9231"/>
    <x v="769"/>
    <x v="0"/>
    <m/>
  </r>
  <r>
    <d v="2023-09-12T01:57:45"/>
    <x v="9"/>
    <n v="25"/>
    <s v="JIMENEZ HURTADO CARLOS ESTIVEN"/>
    <x v="10"/>
    <x v="0"/>
    <n v="93"/>
    <n v="23.25"/>
    <n v="89.061728400000007"/>
    <m/>
    <n v="41004.4709"/>
    <x v="1"/>
    <n v="12776.9231"/>
    <x v="769"/>
    <x v="0"/>
    <m/>
  </r>
  <r>
    <d v="2023-09-12T01:57:45"/>
    <x v="9"/>
    <n v="26"/>
    <s v="CIRO MARIN RODRIGO ALBERTO"/>
    <x v="2"/>
    <x v="0"/>
    <n v="118"/>
    <n v="19.6666666666667"/>
    <n v="133.59259259999999"/>
    <m/>
    <n v="61506.706400000003"/>
    <x v="0"/>
    <n v="12776.9231"/>
    <x v="769"/>
    <x v="0"/>
    <m/>
  </r>
  <r>
    <d v="2023-09-12T01:57:45"/>
    <x v="9"/>
    <n v="27"/>
    <s v="MADRID HERNANDEZ JHONATAN SMITH"/>
    <x v="0"/>
    <x v="0"/>
    <n v="176"/>
    <n v="19.5555555555556"/>
    <n v="200.38888890000001"/>
    <m/>
    <n v="92260.059599999993"/>
    <x v="0"/>
    <n v="12776.9231"/>
    <x v="769"/>
    <x v="0"/>
    <m/>
  </r>
  <r>
    <d v="2023-09-12T01:57:45"/>
    <x v="9"/>
    <n v="28"/>
    <s v="ARBOLEDA ARLEY"/>
    <x v="3"/>
    <x v="0"/>
    <n v="201"/>
    <n v="20.100000000000001"/>
    <n v="222.65432100000001"/>
    <m/>
    <n v="102511.1773"/>
    <x v="0"/>
    <n v="12776.9231"/>
    <x v="769"/>
    <x v="0"/>
    <m/>
  </r>
  <r>
    <d v="2023-09-12T01:57:45"/>
    <x v="9"/>
    <n v="29"/>
    <s v="BERNAL RONDON KEVIN OSWALDO"/>
    <x v="3"/>
    <x v="0"/>
    <n v="251"/>
    <n v="25.1"/>
    <n v="222.65432100000001"/>
    <m/>
    <n v="102511.1773"/>
    <x v="0"/>
    <n v="12776.9231"/>
    <x v="769"/>
    <x v="0"/>
    <m/>
  </r>
  <r>
    <d v="2023-09-12T01:57:46"/>
    <x v="1"/>
    <n v="31"/>
    <s v="HIGUITA ADRIAN ANTONIO"/>
    <x v="3"/>
    <x v="0"/>
    <n v="221"/>
    <n v="22.1"/>
    <n v="222.65432100000001"/>
    <m/>
    <n v="102511.1773"/>
    <x v="0"/>
    <n v="12776.9231"/>
    <x v="769"/>
    <x v="0"/>
    <m/>
  </r>
  <r>
    <d v="2023-09-12T01:57:46"/>
    <x v="1"/>
    <n v="33"/>
    <s v="LUJAN LOPERA FABIAN ALEXIS"/>
    <x v="3"/>
    <x v="0"/>
    <n v="213"/>
    <n v="21.3"/>
    <n v="222.65432100000001"/>
    <s v="1 Descuento (Despachadora Angela) "/>
    <n v="102511.1773"/>
    <x v="0"/>
    <n v="12776.9231"/>
    <x v="769"/>
    <x v="0"/>
    <m/>
  </r>
  <r>
    <d v="2023-09-12T01:57:46"/>
    <x v="1"/>
    <n v="35"/>
    <s v="GOMEZ YORMAN DANIEL"/>
    <x v="9"/>
    <x v="0"/>
    <n v="274"/>
    <n v="22.8333333333333"/>
    <n v="267.18518519999998"/>
    <s v="1 Descuento (Despachador cristian) "/>
    <n v="123013.41280000001"/>
    <x v="1"/>
    <n v="12776.9231"/>
    <x v="769"/>
    <x v="0"/>
    <m/>
  </r>
  <r>
    <d v="2023-09-12T01:57:46"/>
    <x v="1"/>
    <n v="36"/>
    <s v="TABORDA ROJAS DIEGO ALEJANDRO"/>
    <x v="6"/>
    <x v="0"/>
    <n v="161"/>
    <n v="20.125"/>
    <n v="178.12345680000001"/>
    <m/>
    <n v="82008.941900000005"/>
    <x v="0"/>
    <n v="12776.9231"/>
    <x v="769"/>
    <x v="0"/>
    <m/>
  </r>
  <r>
    <d v="2023-09-12T01:57:47"/>
    <x v="1"/>
    <n v="37"/>
    <s v="MORA JORGE"/>
    <x v="3"/>
    <x v="0"/>
    <n v="263"/>
    <n v="26.3"/>
    <n v="222.65432100000001"/>
    <m/>
    <n v="102511.1773"/>
    <x v="1"/>
    <n v="12776.9231"/>
    <x v="769"/>
    <x v="0"/>
    <m/>
  </r>
  <r>
    <d v="2023-09-12T01:57:47"/>
    <x v="1"/>
    <n v="38"/>
    <s v="BELTRAN JUAN SIMON"/>
    <x v="3"/>
    <x v="0"/>
    <n v="200"/>
    <n v="20"/>
    <n v="222.65432100000001"/>
    <s v="2 Descuentos (Conduct y Usuario desubicado) "/>
    <n v="102511.1773"/>
    <x v="0"/>
    <n v="12776.9231"/>
    <x v="769"/>
    <x v="0"/>
    <m/>
  </r>
  <r>
    <d v="2023-09-12T01:57:47"/>
    <x v="1"/>
    <n v="39"/>
    <s v="TABORDA LEIDY"/>
    <x v="0"/>
    <x v="0"/>
    <n v="215"/>
    <n v="23.8888888888889"/>
    <n v="200.38888890000001"/>
    <m/>
    <n v="92260.059599999993"/>
    <x v="0"/>
    <n v="12776.9231"/>
    <x v="769"/>
    <x v="0"/>
    <m/>
  </r>
  <r>
    <d v="2023-09-12T01:57:47"/>
    <x v="1"/>
    <n v="40"/>
    <s v="OCAMPO OCAMPO ANTONIO JOSE"/>
    <x v="3"/>
    <x v="0"/>
    <n v="219"/>
    <n v="21.9"/>
    <n v="222.65432100000001"/>
    <m/>
    <n v="102511.1773"/>
    <x v="0"/>
    <n v="12776.9231"/>
    <x v="769"/>
    <x v="0"/>
    <m/>
  </r>
  <r>
    <d v="2023-09-12T01:57:47"/>
    <x v="1"/>
    <n v="41"/>
    <s v="LONDOO LOPERA DUVAN ANDRES"/>
    <x v="0"/>
    <x v="0"/>
    <n v="232"/>
    <n v="25.7777777777778"/>
    <n v="200.38888890000001"/>
    <m/>
    <n v="92260.059599999993"/>
    <x v="1"/>
    <n v="12776.9231"/>
    <x v="769"/>
    <x v="0"/>
    <m/>
  </r>
  <r>
    <d v="2023-09-13T02:11:37"/>
    <x v="9"/>
    <n v="1"/>
    <s v="OZUNA RESTREPO JORGE ALFONSO"/>
    <x v="2"/>
    <x v="1"/>
    <n v="126"/>
    <n v="19.384615384615401"/>
    <n v="142.33428165007101"/>
    <s v="Se descuenta el viaje de 11 05 am ya que ABANDONA ruta sin autorizacin, 1 Descuento (Despachadora Angela) "/>
    <n v="67917.140799999994"/>
    <x v="0"/>
    <n v="13860.5263"/>
    <x v="770"/>
    <x v="0"/>
    <m/>
  </r>
  <r>
    <d v="2023-09-13T02:11:37"/>
    <x v="9"/>
    <n v="2"/>
    <s v="GRAJALES JORGE HERNAN"/>
    <x v="0"/>
    <x v="0"/>
    <n v="164"/>
    <n v="18.2222222222222"/>
    <n v="197.07823613086799"/>
    <m/>
    <n v="94039.118100000007"/>
    <x v="1"/>
    <n v="13860.5263"/>
    <x v="770"/>
    <x v="0"/>
    <m/>
  </r>
  <r>
    <d v="2023-09-13T02:11:37"/>
    <x v="9"/>
    <n v="3"/>
    <s v="ESPINOZA CHAVARRIA GUILLERMO LEON"/>
    <x v="6"/>
    <x v="0"/>
    <n v="168"/>
    <n v="21"/>
    <n v="175.180654338549"/>
    <m/>
    <n v="83590.3272"/>
    <x v="0"/>
    <n v="13860.5263"/>
    <x v="770"/>
    <x v="0"/>
    <m/>
  </r>
  <r>
    <d v="2023-09-13T02:11:37"/>
    <x v="9"/>
    <n v="5"/>
    <s v="GRISALES VILLA JUAN DAVID"/>
    <x v="10"/>
    <x v="0"/>
    <n v="112"/>
    <n v="28"/>
    <n v="87.590327169274502"/>
    <m/>
    <n v="41795.1636"/>
    <x v="1"/>
    <n v="13860.5263"/>
    <x v="770"/>
    <x v="0"/>
    <m/>
  </r>
  <r>
    <d v="2023-09-13T02:11:38"/>
    <x v="9"/>
    <n v="6"/>
    <s v="GONZALEZ PEREZ RAFAEL JOSE"/>
    <x v="0"/>
    <x v="3"/>
    <n v="179"/>
    <n v="19.8888888888889"/>
    <n v="197.07823613086799"/>
    <s v="1 Descuento (Usuario con movilidad reducida) "/>
    <n v="94039.118100000007"/>
    <x v="0"/>
    <n v="13860.5263"/>
    <x v="770"/>
    <x v="0"/>
    <m/>
  </r>
  <r>
    <d v="2023-09-13T02:11:38"/>
    <x v="9"/>
    <n v="7"/>
    <s v="ZABALA CUARTAS ALEJANDRO"/>
    <x v="1"/>
    <x v="0"/>
    <n v="214"/>
    <n v="19.454545454545499"/>
    <n v="240.873399715505"/>
    <s v="1 Descuento (Jefe de ruta) "/>
    <n v="114936.69990000001"/>
    <x v="1"/>
    <n v="13860.5263"/>
    <x v="770"/>
    <x v="0"/>
    <m/>
  </r>
  <r>
    <d v="2023-09-13T02:11:38"/>
    <x v="9"/>
    <n v="8"/>
    <s v="VACA FIERRO ROBINSON"/>
    <x v="3"/>
    <x v="0"/>
    <n v="198"/>
    <n v="20.842105263157901"/>
    <n v="208.027027027027"/>
    <s v="1 Descuento (Despachadora Angela) "/>
    <n v="99263.513500000001"/>
    <x v="1"/>
    <n v="13860.5263"/>
    <x v="770"/>
    <x v="0"/>
    <m/>
  </r>
  <r>
    <d v="2023-09-13T02:11:38"/>
    <x v="9"/>
    <n v="9"/>
    <s v="OQUENDO JUAN CAMILO"/>
    <x v="6"/>
    <x v="0"/>
    <n v="234"/>
    <n v="27.529411764705898"/>
    <n v="186.12944523470799"/>
    <s v="1 Descuento (Propietario) "/>
    <n v="88814.722599999994"/>
    <x v="0"/>
    <n v="13860.5263"/>
    <x v="770"/>
    <x v="0"/>
    <m/>
  </r>
  <r>
    <d v="2023-09-13T02:11:39"/>
    <x v="9"/>
    <n v="10"/>
    <s v="MARULANDA JARAMILLO DAWER ANDRES"/>
    <x v="10"/>
    <x v="0"/>
    <n v="111"/>
    <n v="27.75"/>
    <n v="87.590327169274502"/>
    <m/>
    <n v="41795.1636"/>
    <x v="0"/>
    <n v="13860.5263"/>
    <x v="770"/>
    <x v="0"/>
    <m/>
  </r>
  <r>
    <d v="2023-09-13T02:11:39"/>
    <x v="1"/>
    <n v="11"/>
    <s v="ECHAVARRIA JOSE"/>
    <x v="1"/>
    <x v="0"/>
    <n v="247"/>
    <n v="22.454545454545499"/>
    <n v="240.873399715505"/>
    <s v="9 Descuentos (Transbordo) "/>
    <n v="114936.69990000001"/>
    <x v="0"/>
    <n v="13860.5263"/>
    <x v="770"/>
    <x v="0"/>
    <m/>
  </r>
  <r>
    <d v="2023-09-13T02:11:39"/>
    <x v="1"/>
    <n v="12"/>
    <s v="QUINTERO ROJAS WILFER"/>
    <x v="0"/>
    <x v="0"/>
    <n v="142"/>
    <n v="15.7777777777778"/>
    <n v="197.07823613086799"/>
    <m/>
    <n v="94039.118100000007"/>
    <x v="0"/>
    <n v="13860.5263"/>
    <x v="770"/>
    <x v="0"/>
    <m/>
  </r>
  <r>
    <d v="2023-09-13T02:11:39"/>
    <x v="1"/>
    <n v="13"/>
    <s v="URIEL SALAZAR FREDY"/>
    <x v="1"/>
    <x v="0"/>
    <n v="253"/>
    <n v="23"/>
    <n v="240.873399715505"/>
    <m/>
    <n v="114936.69990000001"/>
    <x v="0"/>
    <n v="13860.5263"/>
    <x v="770"/>
    <x v="0"/>
    <m/>
  </r>
  <r>
    <d v="2023-09-13T02:11:39"/>
    <x v="1"/>
    <n v="14"/>
    <s v="JIMENEZ JIMENEZ OMAR DAVID"/>
    <x v="1"/>
    <x v="0"/>
    <n v="185"/>
    <n v="16.818181818181799"/>
    <n v="240.873399715505"/>
    <s v="HECTOR SALAZAR Realiz 4 viajes donde moviliz 43 Usuarios "/>
    <n v="114936.69990000001"/>
    <x v="1"/>
    <n v="13860.5263"/>
    <x v="770"/>
    <x v="0"/>
    <m/>
  </r>
  <r>
    <d v="2023-09-13T02:11:40"/>
    <x v="1"/>
    <n v="15"/>
    <s v="LOPERA AGUDELO LUIS FRANCISCO"/>
    <x v="0"/>
    <x v="0"/>
    <n v="239"/>
    <n v="26.5555555555556"/>
    <n v="197.07823613086799"/>
    <m/>
    <n v="94039.118100000007"/>
    <x v="1"/>
    <n v="13860.5263"/>
    <x v="770"/>
    <x v="0"/>
    <m/>
  </r>
  <r>
    <d v="2023-09-13T02:11:40"/>
    <x v="1"/>
    <n v="16"/>
    <s v="HURTADO MADRID JUAN ESTEBAN"/>
    <x v="3"/>
    <x v="0"/>
    <n v="236"/>
    <n v="23.6"/>
    <n v="218.97581792318601"/>
    <s v="1 Descuento (Usuario desubicado) "/>
    <n v="104487.909"/>
    <x v="0"/>
    <n v="13860.5263"/>
    <x v="770"/>
    <x v="0"/>
    <m/>
  </r>
  <r>
    <d v="2023-09-13T02:11:40"/>
    <x v="1"/>
    <n v="17"/>
    <s v="FRANCO BRAVO JHOAN FERNANDO"/>
    <x v="6"/>
    <x v="0"/>
    <n v="164"/>
    <n v="19.294117647058801"/>
    <n v="186.12944523470799"/>
    <m/>
    <n v="88814.722599999994"/>
    <x v="0"/>
    <n v="13860.5263"/>
    <x v="770"/>
    <x v="0"/>
    <m/>
  </r>
  <r>
    <d v="2023-09-13T02:11:40"/>
    <x v="1"/>
    <n v="18"/>
    <s v="RENDON VIANA HUMBERTO DE JESUS"/>
    <x v="3"/>
    <x v="0"/>
    <n v="234"/>
    <n v="23.4"/>
    <n v="218.97581792318601"/>
    <m/>
    <n v="104487.909"/>
    <x v="0"/>
    <n v="13860.5263"/>
    <x v="770"/>
    <x v="0"/>
    <m/>
  </r>
  <r>
    <d v="2023-09-13T02:11:40"/>
    <x v="1"/>
    <n v="20"/>
    <s v="VERENZUELA MARTINEZ ALEXANDER"/>
    <x v="3"/>
    <x v="0"/>
    <n v="232"/>
    <n v="23.2"/>
    <n v="218.97581792318601"/>
    <m/>
    <n v="104487.909"/>
    <x v="0"/>
    <n v="13860.5263"/>
    <x v="770"/>
    <x v="0"/>
    <m/>
  </r>
  <r>
    <d v="2023-09-13T02:11:40"/>
    <x v="1"/>
    <n v="21"/>
    <s v="MONSALVE OCAMPO EDISON GUSTAVO"/>
    <x v="6"/>
    <x v="0"/>
    <n v="155"/>
    <n v="19.375"/>
    <n v="175.180654338549"/>
    <m/>
    <n v="83590.3272"/>
    <x v="0"/>
    <n v="13860.5263"/>
    <x v="770"/>
    <x v="0"/>
    <m/>
  </r>
  <r>
    <d v="2023-09-13T02:11:41"/>
    <x v="1"/>
    <n v="22"/>
    <s v="QUIRAMA CASTAEDA JHON JADER"/>
    <x v="3"/>
    <x v="0"/>
    <n v="229"/>
    <n v="22.9"/>
    <n v="218.97581792318601"/>
    <s v="1 Descuento (Usuario desubicado) "/>
    <n v="104487.909"/>
    <x v="1"/>
    <n v="13860.5263"/>
    <x v="770"/>
    <x v="0"/>
    <m/>
  </r>
  <r>
    <d v="2023-09-13T02:11:41"/>
    <x v="1"/>
    <n v="23"/>
    <s v="HINCAPIE GALLEGO YEISON ANDRES"/>
    <x v="3"/>
    <x v="3"/>
    <n v="210"/>
    <n v="21"/>
    <n v="218.97581792318601"/>
    <m/>
    <n v="104487.909"/>
    <x v="2"/>
    <n v="13860.5263"/>
    <x v="770"/>
    <x v="0"/>
    <m/>
  </r>
  <r>
    <d v="2023-09-13T02:11:41"/>
    <x v="1"/>
    <n v="24"/>
    <s v="GARCES ANDRES FELIPE"/>
    <x v="6"/>
    <x v="1"/>
    <n v="166"/>
    <n v="20.75"/>
    <n v="175.180654338549"/>
    <s v="Se descuenta el viaje de 12 06 m ya que ABANDONA ruta sin Autorizacin "/>
    <n v="83590.3272"/>
    <x v="0"/>
    <n v="13860.5263"/>
    <x v="770"/>
    <x v="0"/>
    <m/>
  </r>
  <r>
    <d v="2023-09-13T02:11:41"/>
    <x v="1"/>
    <n v="25"/>
    <s v="JIMENEZ HURTADO CARLOS ESTIVEN"/>
    <x v="0"/>
    <x v="0"/>
    <n v="219"/>
    <n v="24.3333333333333"/>
    <n v="197.07823613086799"/>
    <m/>
    <n v="94039.118100000007"/>
    <x v="1"/>
    <n v="13860.5263"/>
    <x v="770"/>
    <x v="0"/>
    <m/>
  </r>
  <r>
    <d v="2023-09-13T02:11:42"/>
    <x v="1"/>
    <n v="26"/>
    <s v="CIRO MARIN RODRIGO ALBERTO"/>
    <x v="3"/>
    <x v="0"/>
    <n v="214"/>
    <n v="21.4"/>
    <n v="218.97581792318601"/>
    <m/>
    <n v="104487.909"/>
    <x v="0"/>
    <n v="13860.5263"/>
    <x v="770"/>
    <x v="0"/>
    <m/>
  </r>
  <r>
    <d v="2023-09-13T02:11:42"/>
    <x v="1"/>
    <n v="27"/>
    <s v="DURANGO DAVID JOSE"/>
    <x v="0"/>
    <x v="0"/>
    <n v="242"/>
    <n v="26.8888888888889"/>
    <n v="197.07823613086799"/>
    <m/>
    <n v="94039.118100000007"/>
    <x v="0"/>
    <n v="13860.5263"/>
    <x v="770"/>
    <x v="0"/>
    <m/>
  </r>
  <r>
    <d v="2023-09-13T02:11:42"/>
    <x v="1"/>
    <n v="28"/>
    <s v="LOPERA ALVAREZ ESTIVEN"/>
    <x v="0"/>
    <x v="0"/>
    <n v="221"/>
    <n v="24.5555555555556"/>
    <n v="197.07823613086799"/>
    <m/>
    <n v="94039.118100000007"/>
    <x v="0"/>
    <n v="13860.5263"/>
    <x v="770"/>
    <x v="0"/>
    <m/>
  </r>
  <r>
    <d v="2023-09-13T02:11:42"/>
    <x v="1"/>
    <n v="29"/>
    <s v="BERNAL RONDON KEVIN OSWALDO"/>
    <x v="3"/>
    <x v="0"/>
    <n v="244"/>
    <n v="24.4"/>
    <n v="218.97581792318601"/>
    <m/>
    <n v="104487.909"/>
    <x v="0"/>
    <n v="13860.5263"/>
    <x v="770"/>
    <x v="0"/>
    <m/>
  </r>
  <r>
    <d v="2023-09-13T02:11:42"/>
    <x v="9"/>
    <n v="31"/>
    <s v="HIGUITA ADRIAN ANTONIO"/>
    <x v="0"/>
    <x v="0"/>
    <n v="221"/>
    <n v="24.5555555555556"/>
    <n v="197.07823613086799"/>
    <m/>
    <n v="94039.118100000007"/>
    <x v="0"/>
    <n v="13860.5263"/>
    <x v="770"/>
    <x v="0"/>
    <m/>
  </r>
  <r>
    <d v="2023-09-13T02:11:43"/>
    <x v="9"/>
    <n v="32"/>
    <s v="ARBOLEDA ARLEY"/>
    <x v="0"/>
    <x v="1"/>
    <n v="219"/>
    <n v="24.3333333333333"/>
    <n v="197.07823613086799"/>
    <s v="2 Descuentos (Usuario con movilidad reducida), se descuenta el viaje de 3 20 pm ya que ABANDONA ruta sin autorizacin "/>
    <n v="94039.118100000007"/>
    <x v="0"/>
    <n v="13860.5263"/>
    <x v="770"/>
    <x v="0"/>
    <m/>
  </r>
  <r>
    <d v="2023-09-13T02:11:43"/>
    <x v="9"/>
    <n v="33"/>
    <s v="LUJAN LOPERA FABIAN ALEXIS"/>
    <x v="1"/>
    <x v="0"/>
    <n v="230"/>
    <n v="20.909090909090899"/>
    <n v="240.873399715505"/>
    <s v="6 Descuentos (Transbordo)"/>
    <n v="114936.69990000001"/>
    <x v="0"/>
    <n v="13860.5263"/>
    <x v="770"/>
    <x v="0"/>
    <m/>
  </r>
  <r>
    <d v="2023-09-13T02:11:43"/>
    <x v="9"/>
    <n v="34"/>
    <s v="MONTOYA OSPINA GILBERTO ANTONIO"/>
    <x v="17"/>
    <x v="0"/>
    <n v="366"/>
    <n v="21.529411764705898"/>
    <n v="372.258890469417"/>
    <s v="3 Descuentos (Jefe de ruta y Conducts) "/>
    <n v="177629.44519999999"/>
    <x v="0"/>
    <n v="13860.5263"/>
    <x v="770"/>
    <x v="0"/>
    <m/>
  </r>
  <r>
    <d v="2023-09-13T02:11:43"/>
    <x v="9"/>
    <n v="35"/>
    <s v="GOMEZ YORMAN DANIEL"/>
    <x v="3"/>
    <x v="0"/>
    <n v="188"/>
    <n v="18.8"/>
    <n v="218.97581792318601"/>
    <m/>
    <n v="104487.909"/>
    <x v="1"/>
    <n v="13860.5263"/>
    <x v="770"/>
    <x v="0"/>
    <m/>
  </r>
  <r>
    <d v="2023-09-13T02:11:43"/>
    <x v="9"/>
    <n v="36"/>
    <s v="MARTINEZ CHAVERRA LUIS NORBERTO"/>
    <x v="0"/>
    <x v="0"/>
    <n v="184"/>
    <n v="20.4444444444444"/>
    <n v="197.07823613086799"/>
    <m/>
    <n v="94039.118100000007"/>
    <x v="0"/>
    <n v="13860.5263"/>
    <x v="770"/>
    <x v="0"/>
    <m/>
  </r>
  <r>
    <d v="2023-09-13T02:11:43"/>
    <x v="9"/>
    <n v="37"/>
    <s v="MORA JORGE"/>
    <x v="3"/>
    <x v="0"/>
    <n v="210"/>
    <n v="21"/>
    <n v="218.97581792318601"/>
    <m/>
    <n v="104487.909"/>
    <x v="1"/>
    <n v="13860.5263"/>
    <x v="770"/>
    <x v="0"/>
    <m/>
  </r>
  <r>
    <d v="2023-09-13T02:11:44"/>
    <x v="9"/>
    <n v="38"/>
    <s v="BELTRAN JUAN SIMON"/>
    <x v="2"/>
    <x v="0"/>
    <n v="128"/>
    <n v="23.272727272727298"/>
    <n v="120.436699857752"/>
    <m/>
    <n v="57468.349900000001"/>
    <x v="0"/>
    <n v="13860.5263"/>
    <x v="770"/>
    <x v="0"/>
    <m/>
  </r>
  <r>
    <d v="2023-09-13T02:11:44"/>
    <x v="9"/>
    <n v="39"/>
    <s v="TABORDA LEIDY"/>
    <x v="3"/>
    <x v="0"/>
    <n v="175"/>
    <n v="17.5"/>
    <n v="218.97581792318601"/>
    <m/>
    <n v="104487.909"/>
    <x v="0"/>
    <n v="13860.5263"/>
    <x v="770"/>
    <x v="0"/>
    <m/>
  </r>
  <r>
    <d v="2023-09-13T02:11:44"/>
    <x v="9"/>
    <n v="40"/>
    <s v="TABORDA ROJAS DIEGO ALEJANDRO"/>
    <x v="6"/>
    <x v="1"/>
    <n v="176"/>
    <n v="22"/>
    <n v="175.180654338549"/>
    <s v="Se descuenta el viaje de 3 20 pm ya que ABANDONA ruta sin autorizacin"/>
    <n v="83590.3272"/>
    <x v="0"/>
    <n v="13860.5263"/>
    <x v="770"/>
    <x v="0"/>
    <m/>
  </r>
  <r>
    <d v="2023-09-13T02:11:44"/>
    <x v="9"/>
    <n v="41"/>
    <s v="GARCIA DAVID WILSON ALBERTO"/>
    <x v="1"/>
    <x v="0"/>
    <n v="262"/>
    <n v="23.818181818181799"/>
    <n v="240.873399715505"/>
    <s v="1 Descuento (Despachador cristian) "/>
    <n v="114936.69990000001"/>
    <x v="1"/>
    <n v="13860.5263"/>
    <x v="770"/>
    <x v="0"/>
    <m/>
  </r>
  <r>
    <d v="2023-09-14T02:16:59"/>
    <x v="1"/>
    <n v="1"/>
    <s v="OZUNA RESTREPO JORGE ALFONSO"/>
    <x v="0"/>
    <x v="0"/>
    <n v="161"/>
    <n v="17.8888888888889"/>
    <n v="195.647577092511"/>
    <s v="1 Descuento (Despachador cristian) "/>
    <n v="93323.788499999995"/>
    <x v="0"/>
    <n v="14138.8889"/>
    <x v="771"/>
    <x v="0"/>
    <m/>
  </r>
  <r>
    <d v="2023-09-14T02:16:59"/>
    <x v="1"/>
    <n v="2"/>
    <s v="GRAJALES JORGE HERNAN"/>
    <x v="0"/>
    <x v="0"/>
    <n v="206"/>
    <n v="22.8888888888889"/>
    <n v="195.647577092511"/>
    <s v="1 Descuento (Despachador cristian) "/>
    <n v="93323.788499999995"/>
    <x v="1"/>
    <n v="14138.8889"/>
    <x v="771"/>
    <x v="0"/>
    <m/>
  </r>
  <r>
    <d v="2023-09-14T02:17:00"/>
    <x v="1"/>
    <n v="3"/>
    <s v="ESPINOZA CHAVARRIA GUILLERMO LEON"/>
    <x v="0"/>
    <x v="0"/>
    <n v="194"/>
    <n v="21.5555555555556"/>
    <n v="195.647577092511"/>
    <m/>
    <n v="93323.788499999995"/>
    <x v="0"/>
    <n v="14138.8889"/>
    <x v="771"/>
    <x v="0"/>
    <m/>
  </r>
  <r>
    <d v="2023-09-14T02:17:00"/>
    <x v="1"/>
    <n v="5"/>
    <s v="BERRIO POSADA ANGELA"/>
    <x v="0"/>
    <x v="0"/>
    <n v="186"/>
    <n v="20.6666666666667"/>
    <n v="195.647577092511"/>
    <s v="14 Descuentos (Transbordo) "/>
    <n v="93323.788499999995"/>
    <x v="1"/>
    <n v="14138.8889"/>
    <x v="771"/>
    <x v="0"/>
    <m/>
  </r>
  <r>
    <d v="2023-09-14T02:17:00"/>
    <x v="1"/>
    <n v="6"/>
    <s v="GONZALEZ PEREZ RAFAEL JOSE"/>
    <x v="0"/>
    <x v="0"/>
    <n v="160"/>
    <n v="17.7777777777778"/>
    <n v="195.647577092511"/>
    <m/>
    <n v="93323.788499999995"/>
    <x v="0"/>
    <n v="14138.8889"/>
    <x v="771"/>
    <x v="0"/>
    <m/>
  </r>
  <r>
    <d v="2023-09-14T02:17:00"/>
    <x v="1"/>
    <n v="8"/>
    <s v="VACA FIERRO ROBINSON"/>
    <x v="1"/>
    <x v="0"/>
    <n v="230"/>
    <n v="20.909090909090899"/>
    <n v="239.12481644640201"/>
    <s v="2 Descuentos (Propietarios) "/>
    <n v="114062.40820000001"/>
    <x v="1"/>
    <n v="14138.8889"/>
    <x v="771"/>
    <x v="0"/>
    <m/>
  </r>
  <r>
    <d v="2023-09-14T02:17:00"/>
    <x v="1"/>
    <n v="9"/>
    <s v="OQUENDO JUAN CAMILO"/>
    <x v="1"/>
    <x v="0"/>
    <n v="272"/>
    <n v="24.727272727272702"/>
    <n v="239.12481644640201"/>
    <m/>
    <n v="114062.40820000001"/>
    <x v="0"/>
    <n v="14138.8889"/>
    <x v="771"/>
    <x v="0"/>
    <m/>
  </r>
  <r>
    <d v="2023-09-14T02:17:01"/>
    <x v="1"/>
    <n v="10"/>
    <s v="MARULANDA JARAMILLO DAWER ANDRES"/>
    <x v="0"/>
    <x v="0"/>
    <n v="180"/>
    <n v="20"/>
    <n v="195.647577092511"/>
    <m/>
    <n v="93323.788499999995"/>
    <x v="0"/>
    <n v="14138.8889"/>
    <x v="771"/>
    <x v="0"/>
    <m/>
  </r>
  <r>
    <d v="2023-09-14T02:17:01"/>
    <x v="9"/>
    <n v="12"/>
    <s v="QUINTERO ROJAS WILFER"/>
    <x v="3"/>
    <x v="0"/>
    <n v="185"/>
    <n v="18.5"/>
    <n v="217.386196769457"/>
    <m/>
    <n v="103693.0984"/>
    <x v="0"/>
    <n v="14138.8889"/>
    <x v="771"/>
    <x v="0"/>
    <m/>
  </r>
  <r>
    <d v="2023-09-14T02:17:01"/>
    <x v="9"/>
    <n v="13"/>
    <s v="URIEL SALAZAR FREDY"/>
    <x v="6"/>
    <x v="0"/>
    <n v="165"/>
    <n v="22"/>
    <n v="163.03964757709201"/>
    <m/>
    <n v="77769.823799999998"/>
    <x v="0"/>
    <n v="14138.8889"/>
    <x v="771"/>
    <x v="0"/>
    <m/>
  </r>
  <r>
    <d v="2023-09-14T02:17:01"/>
    <x v="9"/>
    <n v="14"/>
    <s v="JIMENEZ JIMENEZ OMAR DAVID"/>
    <x v="3"/>
    <x v="0"/>
    <n v="233"/>
    <n v="24.526315789473699"/>
    <n v="206.51688693098399"/>
    <s v="HECTOR SALAZAR Realiz 3 viajes donde moviliz 77 Usuarios "/>
    <n v="98508.443499999994"/>
    <x v="1"/>
    <n v="14138.8889"/>
    <x v="771"/>
    <x v="0"/>
    <m/>
  </r>
  <r>
    <d v="2023-09-14T02:17:01"/>
    <x v="9"/>
    <n v="15"/>
    <s v="LOPERA AGUDELO LUIS FRANCISCO"/>
    <x v="0"/>
    <x v="0"/>
    <n v="228"/>
    <n v="25.3333333333333"/>
    <n v="195.647577092511"/>
    <s v="3 Descuentos (Despachadora angela y propietario) "/>
    <n v="93323.788499999995"/>
    <x v="1"/>
    <n v="14138.8889"/>
    <x v="771"/>
    <x v="0"/>
    <m/>
  </r>
  <r>
    <d v="2023-09-14T02:17:02"/>
    <x v="9"/>
    <n v="16"/>
    <s v="HURTADO MADRID JUAN ESTEBAN"/>
    <x v="0"/>
    <x v="0"/>
    <n v="210"/>
    <n v="23.3333333333333"/>
    <n v="195.647577092511"/>
    <m/>
    <n v="93323.788499999995"/>
    <x v="0"/>
    <n v="14138.8889"/>
    <x v="771"/>
    <x v="0"/>
    <m/>
  </r>
  <r>
    <d v="2023-09-14T02:17:02"/>
    <x v="9"/>
    <n v="17"/>
    <s v="FRANCO BRAVO JHOAN FERNANDO"/>
    <x v="11"/>
    <x v="0"/>
    <n v="35"/>
    <n v="17.5"/>
    <n v="43.477239353891299"/>
    <m/>
    <n v="20738.619699999999"/>
    <x v="0"/>
    <n v="14138.8889"/>
    <x v="771"/>
    <x v="0"/>
    <m/>
  </r>
  <r>
    <d v="2023-09-14T02:17:02"/>
    <x v="9"/>
    <n v="18"/>
    <s v="RENDON VIANA HUMBERTO DE JESUS"/>
    <x v="3"/>
    <x v="0"/>
    <n v="242"/>
    <n v="24.2"/>
    <n v="217.386196769457"/>
    <m/>
    <n v="103693.0984"/>
    <x v="0"/>
    <n v="14138.8889"/>
    <x v="771"/>
    <x v="0"/>
    <m/>
  </r>
  <r>
    <d v="2023-09-14T02:17:02"/>
    <x v="9"/>
    <n v="19"/>
    <s v="BERMUDEZ HERNAN"/>
    <x v="3"/>
    <x v="0"/>
    <n v="212"/>
    <n v="21.2"/>
    <n v="217.386196769457"/>
    <m/>
    <n v="103693.0984"/>
    <x v="0"/>
    <n v="14138.8889"/>
    <x v="771"/>
    <x v="0"/>
    <m/>
  </r>
  <r>
    <d v="2023-09-14T02:17:02"/>
    <x v="9"/>
    <n v="20"/>
    <s v="VERENZUELA MARTINEZ ALEXANDER"/>
    <x v="1"/>
    <x v="0"/>
    <n v="289"/>
    <n v="26.272727272727298"/>
    <n v="239.12481644640201"/>
    <m/>
    <n v="114062.40820000001"/>
    <x v="0"/>
    <n v="14138.8889"/>
    <x v="771"/>
    <x v="0"/>
    <m/>
  </r>
  <r>
    <d v="2023-09-14T02:17:03"/>
    <x v="9"/>
    <n v="21"/>
    <s v="MONSALVE OCAMPO EDISON GUSTAVO"/>
    <x v="6"/>
    <x v="0"/>
    <n v="147"/>
    <n v="18.375"/>
    <n v="173.908957415565"/>
    <m/>
    <n v="82954.478700000007"/>
    <x v="0"/>
    <n v="14138.8889"/>
    <x v="771"/>
    <x v="0"/>
    <m/>
  </r>
  <r>
    <d v="2023-09-14T02:17:03"/>
    <x v="9"/>
    <n v="22"/>
    <s v="LONDOO LOPERA DUVAN ANDRES"/>
    <x v="0"/>
    <x v="0"/>
    <n v="202"/>
    <n v="22.4444444444444"/>
    <n v="195.647577092511"/>
    <m/>
    <n v="93323.788499999995"/>
    <x v="1"/>
    <n v="14138.8889"/>
    <x v="771"/>
    <x v="0"/>
    <m/>
  </r>
  <r>
    <d v="2023-09-14T02:17:03"/>
    <x v="9"/>
    <n v="23"/>
    <s v="HINCAPIE GALLEGO YEISON ANDRES"/>
    <x v="6"/>
    <x v="1"/>
    <n v="175"/>
    <n v="21.875"/>
    <n v="173.908957415565"/>
    <s v="Se descuenta el viaje de 3 08 pm ya que Abandona ruta sin autorizacin"/>
    <n v="82954.478700000007"/>
    <x v="2"/>
    <n v="14138.8889"/>
    <x v="771"/>
    <x v="0"/>
    <m/>
  </r>
  <r>
    <d v="2023-09-14T02:17:03"/>
    <x v="9"/>
    <n v="24"/>
    <s v="GARCES ANDRES FELIPE"/>
    <x v="6"/>
    <x v="0"/>
    <n v="177"/>
    <n v="22.125"/>
    <n v="173.908957415565"/>
    <m/>
    <n v="82954.478700000007"/>
    <x v="0"/>
    <n v="14138.8889"/>
    <x v="771"/>
    <x v="0"/>
    <m/>
  </r>
  <r>
    <d v="2023-09-14T02:17:03"/>
    <x v="9"/>
    <n v="25"/>
    <s v="JIMENEZ HURTADO CARLOS ESTIVEN"/>
    <x v="0"/>
    <x v="0"/>
    <n v="184"/>
    <n v="20.4444444444444"/>
    <n v="195.647577092511"/>
    <s v="1 Descuento (Propietario) "/>
    <n v="93323.788499999995"/>
    <x v="1"/>
    <n v="14138.8889"/>
    <x v="771"/>
    <x v="0"/>
    <m/>
  </r>
  <r>
    <d v="2023-09-14T02:17:03"/>
    <x v="9"/>
    <n v="26"/>
    <s v="CIRO MARIN RODRIGO ALBERTO"/>
    <x v="0"/>
    <x v="0"/>
    <n v="149"/>
    <n v="16.5555555555556"/>
    <n v="195.647577092511"/>
    <m/>
    <n v="93323.788499999995"/>
    <x v="0"/>
    <n v="14138.8889"/>
    <x v="771"/>
    <x v="0"/>
    <m/>
  </r>
  <r>
    <d v="2023-09-14T02:17:04"/>
    <x v="9"/>
    <n v="27"/>
    <s v="DURANGO DAVID JOSE"/>
    <x v="0"/>
    <x v="0"/>
    <n v="205"/>
    <n v="22.7777777777778"/>
    <n v="195.647577092511"/>
    <s v="7 Descuentos (Transbordo) "/>
    <n v="93323.788499999995"/>
    <x v="0"/>
    <n v="14138.8889"/>
    <x v="771"/>
    <x v="0"/>
    <m/>
  </r>
  <r>
    <d v="2023-09-14T02:17:04"/>
    <x v="9"/>
    <n v="28"/>
    <s v="LOPEZ ISRAEL"/>
    <x v="3"/>
    <x v="0"/>
    <n v="196"/>
    <n v="19.600000000000001"/>
    <n v="217.386196769457"/>
    <m/>
    <n v="103693.0984"/>
    <x v="0"/>
    <n v="14138.8889"/>
    <x v="771"/>
    <x v="0"/>
    <m/>
  </r>
  <r>
    <d v="2023-09-14T02:17:04"/>
    <x v="9"/>
    <n v="29"/>
    <s v="ESCOBAR IVAN DARIO"/>
    <x v="6"/>
    <x v="0"/>
    <n v="176"/>
    <n v="22"/>
    <n v="173.908957415565"/>
    <s v="7 Descuentos (Transbordo) "/>
    <n v="82954.478700000007"/>
    <x v="0"/>
    <n v="14138.8889"/>
    <x v="771"/>
    <x v="0"/>
    <m/>
  </r>
  <r>
    <d v="2023-09-14T02:17:04"/>
    <x v="1"/>
    <n v="31"/>
    <s v="HIGUITA ADRIAN ANTONIO"/>
    <x v="0"/>
    <x v="0"/>
    <n v="193"/>
    <n v="21.4444444444444"/>
    <n v="195.647577092511"/>
    <s v="15 Descuentos (Transbordo, jefe de ruta y conduct) "/>
    <n v="93323.788499999995"/>
    <x v="0"/>
    <n v="14138.8889"/>
    <x v="771"/>
    <x v="0"/>
    <m/>
  </r>
  <r>
    <d v="2023-09-14T02:17:04"/>
    <x v="1"/>
    <n v="32"/>
    <s v="LOPERA ALVAREZ ESTIVEN"/>
    <x v="0"/>
    <x v="0"/>
    <n v="274"/>
    <n v="30.4444444444444"/>
    <n v="195.647577092511"/>
    <s v="1 Descuento (Propietario) "/>
    <n v="93323.788499999995"/>
    <x v="0"/>
    <n v="14138.8889"/>
    <x v="771"/>
    <x v="0"/>
    <m/>
  </r>
  <r>
    <d v="2023-09-14T02:17:05"/>
    <x v="1"/>
    <n v="33"/>
    <s v="LUJAN LOPERA FABIAN ALEXIS"/>
    <x v="3"/>
    <x v="0"/>
    <n v="216"/>
    <n v="21.6"/>
    <n v="217.386196769457"/>
    <s v="1 Descuento (Despachador cristian) "/>
    <n v="103693.0984"/>
    <x v="0"/>
    <n v="14138.8889"/>
    <x v="771"/>
    <x v="0"/>
    <m/>
  </r>
  <r>
    <d v="2023-09-14T02:17:05"/>
    <x v="1"/>
    <n v="34"/>
    <s v="MADRID HERNANDEZ JHONATAN SMITH"/>
    <x v="0"/>
    <x v="0"/>
    <n v="144"/>
    <n v="16"/>
    <n v="195.647577092511"/>
    <m/>
    <n v="93323.788499999995"/>
    <x v="0"/>
    <n v="14138.8889"/>
    <x v="771"/>
    <x v="0"/>
    <m/>
  </r>
  <r>
    <d v="2023-09-14T02:17:05"/>
    <x v="1"/>
    <n v="35"/>
    <s v="GOMEZ YORMAN DANIEL"/>
    <x v="9"/>
    <x v="0"/>
    <n v="293"/>
    <n v="24.4166666666667"/>
    <n v="260.86343612334798"/>
    <m/>
    <n v="124431.7181"/>
    <x v="1"/>
    <n v="14138.8889"/>
    <x v="771"/>
    <x v="0"/>
    <m/>
  </r>
  <r>
    <d v="2023-09-14T02:17:05"/>
    <x v="1"/>
    <n v="36"/>
    <s v="MARTINEZ CHAVERRA LUIS NORBERTO"/>
    <x v="1"/>
    <x v="0"/>
    <n v="260"/>
    <n v="23.636363636363601"/>
    <n v="239.12481644640201"/>
    <m/>
    <n v="114062.40820000001"/>
    <x v="0"/>
    <n v="14138.8889"/>
    <x v="771"/>
    <x v="0"/>
    <m/>
  </r>
  <r>
    <d v="2023-09-14T02:17:05"/>
    <x v="1"/>
    <n v="37"/>
    <s v="PIEDRAHITA MADRID SANTIAGO"/>
    <x v="0"/>
    <x v="0"/>
    <n v="173"/>
    <n v="19.2222222222222"/>
    <n v="195.647577092511"/>
    <m/>
    <n v="93323.788499999995"/>
    <x v="1"/>
    <n v="14138.8889"/>
    <x v="771"/>
    <x v="0"/>
    <m/>
  </r>
  <r>
    <d v="2023-09-14T02:17:05"/>
    <x v="1"/>
    <n v="38"/>
    <s v="BELTRAN JUAN SIMON"/>
    <x v="3"/>
    <x v="0"/>
    <n v="218"/>
    <n v="21.8"/>
    <n v="217.386196769457"/>
    <s v="2 Descuentos (Conducts)"/>
    <n v="103693.0984"/>
    <x v="0"/>
    <n v="14138.8889"/>
    <x v="771"/>
    <x v="0"/>
    <m/>
  </r>
  <r>
    <d v="2023-09-14T02:17:06"/>
    <x v="1"/>
    <n v="39"/>
    <s v="TABORDA LEIDY"/>
    <x v="1"/>
    <x v="0"/>
    <n v="187"/>
    <n v="17"/>
    <n v="239.12481644640201"/>
    <m/>
    <n v="114062.40820000001"/>
    <x v="0"/>
    <n v="14138.8889"/>
    <x v="771"/>
    <x v="0"/>
    <m/>
  </r>
  <r>
    <d v="2023-09-14T02:17:06"/>
    <x v="1"/>
    <n v="40"/>
    <s v="OCAMPO OCAMPO ANTONIO JOSE"/>
    <x v="6"/>
    <x v="0"/>
    <n v="243"/>
    <n v="28.588235294117599"/>
    <n v="184.77826725403801"/>
    <m/>
    <n v="88139.133600000001"/>
    <x v="0"/>
    <n v="14138.8889"/>
    <x v="771"/>
    <x v="0"/>
    <m/>
  </r>
  <r>
    <d v="2023-09-14T02:17:06"/>
    <x v="1"/>
    <n v="41"/>
    <s v="GARCIA DAVID WILSON ALBERTO"/>
    <x v="3"/>
    <x v="0"/>
    <n v="202"/>
    <n v="20.2"/>
    <n v="217.386196769457"/>
    <m/>
    <n v="103693.0984"/>
    <x v="1"/>
    <n v="14138.8889"/>
    <x v="771"/>
    <x v="0"/>
    <m/>
  </r>
  <r>
    <d v="2023-09-15T02:37:50"/>
    <x v="9"/>
    <n v="1"/>
    <s v="OZUNA RESTREPO JORGE ALFONSO"/>
    <x v="0"/>
    <x v="0"/>
    <n v="187"/>
    <n v="20.7777777777778"/>
    <n v="203.919642857143"/>
    <m/>
    <n v="97459.821400000001"/>
    <x v="0"/>
    <n v="14194.5946"/>
    <x v="772"/>
    <x v="0"/>
    <m/>
  </r>
  <r>
    <d v="2023-09-15T02:37:50"/>
    <x v="9"/>
    <n v="2"/>
    <s v="VELEZ JULIAN"/>
    <x v="4"/>
    <x v="0"/>
    <n v="142"/>
    <n v="20.285714285714299"/>
    <n v="158.604166666667"/>
    <s v="1 Descuento (Despachador cristian) "/>
    <n v="75802.083299999998"/>
    <x v="1"/>
    <n v="14194.5946"/>
    <x v="772"/>
    <x v="0"/>
    <m/>
  </r>
  <r>
    <d v="2023-09-15T02:37:51"/>
    <x v="9"/>
    <n v="3"/>
    <s v="ESPINOZA CHAVARRIA GUILLERMO LEON"/>
    <x v="8"/>
    <x v="3"/>
    <n v="130"/>
    <n v="26"/>
    <n v="113.28869047619"/>
    <m/>
    <n v="54144.345200000003"/>
    <x v="0"/>
    <n v="14194.5946"/>
    <x v="772"/>
    <x v="0"/>
    <m/>
  </r>
  <r>
    <d v="2023-09-15T02:37:51"/>
    <x v="9"/>
    <n v="4"/>
    <s v="LOPEZ ISRAEL"/>
    <x v="6"/>
    <x v="0"/>
    <n v="196"/>
    <n v="24.5"/>
    <n v="181.26190476190499"/>
    <m/>
    <n v="86630.952399999995"/>
    <x v="0"/>
    <n v="14194.5946"/>
    <x v="772"/>
    <x v="0"/>
    <m/>
  </r>
  <r>
    <d v="2023-09-15T02:37:51"/>
    <x v="9"/>
    <n v="5"/>
    <s v="BERRIO POSADA ANGELA"/>
    <x v="6"/>
    <x v="0"/>
    <n v="174"/>
    <n v="21.75"/>
    <n v="181.26190476190499"/>
    <m/>
    <n v="86630.952399999995"/>
    <x v="1"/>
    <n v="14194.5946"/>
    <x v="772"/>
    <x v="0"/>
    <m/>
  </r>
  <r>
    <d v="2023-09-15T02:37:52"/>
    <x v="9"/>
    <n v="6"/>
    <s v="GONZALEZ PEREZ RAFAEL JOSE"/>
    <x v="0"/>
    <x v="0"/>
    <n v="200"/>
    <n v="22.2222222222222"/>
    <n v="203.919642857143"/>
    <m/>
    <n v="97459.821400000001"/>
    <x v="0"/>
    <n v="14194.5946"/>
    <x v="772"/>
    <x v="0"/>
    <m/>
  </r>
  <r>
    <d v="2023-09-15T02:37:52"/>
    <x v="9"/>
    <n v="7"/>
    <s v="ZABALA CUARTAS ALEJANDRO"/>
    <x v="0"/>
    <x v="0"/>
    <n v="207"/>
    <n v="23"/>
    <n v="203.919642857143"/>
    <m/>
    <n v="97459.821400000001"/>
    <x v="1"/>
    <n v="14194.5946"/>
    <x v="772"/>
    <x v="0"/>
    <m/>
  </r>
  <r>
    <d v="2023-09-15T02:37:52"/>
    <x v="9"/>
    <n v="8"/>
    <s v="VACA FIERRO ROBINSON"/>
    <x v="3"/>
    <x v="0"/>
    <n v="217"/>
    <n v="21.7"/>
    <n v="226.57738095238099"/>
    <m/>
    <n v="108288.6905"/>
    <x v="1"/>
    <n v="14194.5946"/>
    <x v="772"/>
    <x v="0"/>
    <m/>
  </r>
  <r>
    <d v="2023-09-15T02:37:52"/>
    <x v="9"/>
    <n v="9"/>
    <s v="OQUENDO JUAN CAMILO"/>
    <x v="3"/>
    <x v="0"/>
    <n v="254"/>
    <n v="25.4"/>
    <n v="226.57738095238099"/>
    <m/>
    <n v="108288.6905"/>
    <x v="0"/>
    <n v="14194.5946"/>
    <x v="772"/>
    <x v="0"/>
    <m/>
  </r>
  <r>
    <d v="2023-09-15T02:37:53"/>
    <x v="9"/>
    <n v="10"/>
    <s v="MARULANDA JARAMILLO DAWER ANDRES"/>
    <x v="6"/>
    <x v="3"/>
    <n v="183"/>
    <n v="22.875"/>
    <n v="181.26190476190499"/>
    <s v="1 Descuento (Propietario) "/>
    <n v="86630.952399999995"/>
    <x v="0"/>
    <n v="14194.5946"/>
    <x v="772"/>
    <x v="0"/>
    <m/>
  </r>
  <r>
    <d v="2023-09-15T02:37:53"/>
    <x v="1"/>
    <n v="12"/>
    <s v="QUINTERO ROJAS WILFER"/>
    <x v="0"/>
    <x v="0"/>
    <n v="184"/>
    <n v="20.4444444444444"/>
    <n v="203.919642857143"/>
    <s v="1 Descuento (Propietario)"/>
    <n v="97459.821400000001"/>
    <x v="0"/>
    <n v="14194.5946"/>
    <x v="772"/>
    <x v="0"/>
    <m/>
  </r>
  <r>
    <d v="2023-09-15T02:37:53"/>
    <x v="1"/>
    <n v="13"/>
    <s v="URIEL SALAZAR FREDY"/>
    <x v="0"/>
    <x v="0"/>
    <n v="187"/>
    <n v="20.7777777777778"/>
    <n v="203.919642857143"/>
    <s v="15 Descuentos (Transbordo) "/>
    <n v="97459.821400000001"/>
    <x v="0"/>
    <n v="14194.5946"/>
    <x v="772"/>
    <x v="0"/>
    <m/>
  </r>
  <r>
    <d v="2023-09-15T02:37:53"/>
    <x v="1"/>
    <n v="14"/>
    <s v="JIMENEZ JIMENEZ OMAR DAVID"/>
    <x v="3"/>
    <x v="0"/>
    <n v="265"/>
    <n v="26.5"/>
    <n v="226.57738095238099"/>
    <m/>
    <n v="108288.6905"/>
    <x v="1"/>
    <n v="14194.5946"/>
    <x v="772"/>
    <x v="0"/>
    <m/>
  </r>
  <r>
    <d v="2023-09-15T02:37:54"/>
    <x v="1"/>
    <n v="15"/>
    <s v="LOPERA AGUDELO LUIS FRANCISCO"/>
    <x v="1"/>
    <x v="0"/>
    <n v="289"/>
    <n v="26.272727272727298"/>
    <n v="249.23511904761901"/>
    <m/>
    <n v="119117.5595"/>
    <x v="1"/>
    <n v="14194.5946"/>
    <x v="772"/>
    <x v="0"/>
    <m/>
  </r>
  <r>
    <d v="2023-09-15T02:37:54"/>
    <x v="1"/>
    <n v="16"/>
    <s v="HURTADO MADRID JUAN ESTEBAN"/>
    <x v="3"/>
    <x v="0"/>
    <n v="242"/>
    <n v="24.2"/>
    <n v="226.57738095238099"/>
    <s v="1 Descuento (Despachador cristian) "/>
    <n v="108288.6905"/>
    <x v="0"/>
    <n v="14194.5946"/>
    <x v="772"/>
    <x v="0"/>
    <m/>
  </r>
  <r>
    <d v="2023-09-15T02:37:54"/>
    <x v="1"/>
    <n v="18"/>
    <s v="RENDON VIANA HUMBERTO DE JESUS"/>
    <x v="1"/>
    <x v="0"/>
    <n v="230"/>
    <n v="20.909090909090899"/>
    <n v="249.23511904761901"/>
    <s v="1 Descuento (Despachadora Angela)"/>
    <n v="119117.5595"/>
    <x v="0"/>
    <n v="14194.5946"/>
    <x v="772"/>
    <x v="0"/>
    <m/>
  </r>
  <r>
    <d v="2023-09-15T02:37:54"/>
    <x v="1"/>
    <n v="20"/>
    <s v="TABORDA ROJAS DIEGO ALEJANDRO"/>
    <x v="1"/>
    <x v="0"/>
    <n v="258"/>
    <n v="23.454545454545499"/>
    <n v="249.23511904761901"/>
    <s v="1 Descuento (Usuario con movilidad reducida) "/>
    <n v="119117.5595"/>
    <x v="0"/>
    <n v="14194.5946"/>
    <x v="772"/>
    <x v="0"/>
    <m/>
  </r>
  <r>
    <d v="2023-09-15T02:37:54"/>
    <x v="1"/>
    <n v="21"/>
    <s v="LOPERA ALVAREZ ESTIVEN"/>
    <x v="9"/>
    <x v="0"/>
    <n v="277"/>
    <n v="23.0833333333333"/>
    <n v="271.892857142857"/>
    <m/>
    <n v="129946.4286"/>
    <x v="0"/>
    <n v="14194.5946"/>
    <x v="772"/>
    <x v="0"/>
    <m/>
  </r>
  <r>
    <d v="2023-09-15T02:37:55"/>
    <x v="1"/>
    <n v="22"/>
    <s v="QUIRAMA CASTAEDA JHON JADER"/>
    <x v="0"/>
    <x v="0"/>
    <n v="240"/>
    <n v="26.6666666666667"/>
    <n v="203.919642857143"/>
    <m/>
    <n v="97459.821400000001"/>
    <x v="1"/>
    <n v="14194.5946"/>
    <x v="772"/>
    <x v="0"/>
    <m/>
  </r>
  <r>
    <d v="2023-09-15T02:37:55"/>
    <x v="1"/>
    <n v="23"/>
    <s v="HINCAPIE GALLEGO YEISON ANDRES"/>
    <x v="4"/>
    <x v="0"/>
    <n v="209"/>
    <n v="29.8571428571429"/>
    <n v="158.604166666667"/>
    <s v="2 Descuentos (Jefe de ruta) "/>
    <n v="75802.083299999998"/>
    <x v="2"/>
    <n v="14194.5946"/>
    <x v="772"/>
    <x v="0"/>
    <m/>
  </r>
  <r>
    <d v="2023-09-15T02:37:55"/>
    <x v="1"/>
    <n v="24"/>
    <s v="GARCES ANDRES FELIPE"/>
    <x v="0"/>
    <x v="0"/>
    <n v="224"/>
    <n v="24.8888888888889"/>
    <n v="203.919642857143"/>
    <m/>
    <n v="97459.821400000001"/>
    <x v="0"/>
    <n v="14194.5946"/>
    <x v="772"/>
    <x v="0"/>
    <m/>
  </r>
  <r>
    <d v="2023-09-15T02:37:55"/>
    <x v="1"/>
    <n v="25"/>
    <s v="JIMENEZ HURTADO CARLOS ESTIVEN"/>
    <x v="0"/>
    <x v="0"/>
    <n v="229"/>
    <n v="25.4444444444444"/>
    <n v="203.919642857143"/>
    <m/>
    <n v="97459.821400000001"/>
    <x v="1"/>
    <n v="14194.5946"/>
    <x v="772"/>
    <x v="0"/>
    <m/>
  </r>
  <r>
    <d v="2023-09-15T02:37:56"/>
    <x v="1"/>
    <n v="26"/>
    <s v="CIRO MARIN RODRIGO ALBERTO"/>
    <x v="3"/>
    <x v="0"/>
    <n v="175"/>
    <n v="17.5"/>
    <n v="226.57738095238099"/>
    <m/>
    <n v="108288.6905"/>
    <x v="0"/>
    <n v="14194.5946"/>
    <x v="772"/>
    <x v="0"/>
    <m/>
  </r>
  <r>
    <d v="2023-09-15T02:37:56"/>
    <x v="1"/>
    <n v="27"/>
    <s v="DURANGO DAVID JOSE"/>
    <x v="0"/>
    <x v="0"/>
    <n v="208"/>
    <n v="23.1111111111111"/>
    <n v="203.919642857143"/>
    <m/>
    <n v="97459.821400000001"/>
    <x v="0"/>
    <n v="14194.5946"/>
    <x v="772"/>
    <x v="0"/>
    <m/>
  </r>
  <r>
    <d v="2023-09-15T02:37:56"/>
    <x v="1"/>
    <n v="28"/>
    <s v="GRISALES VILLA JUAN DAVID"/>
    <x v="13"/>
    <x v="0"/>
    <n v="255"/>
    <n v="18.214285714285701"/>
    <n v="317.20833333333297"/>
    <m/>
    <n v="151604.1667"/>
    <x v="0"/>
    <n v="14194.5946"/>
    <x v="772"/>
    <x v="0"/>
    <m/>
  </r>
  <r>
    <d v="2023-09-15T02:37:56"/>
    <x v="1"/>
    <n v="29"/>
    <s v="ESCOBAR IVAN DARIO"/>
    <x v="1"/>
    <x v="0"/>
    <n v="250"/>
    <n v="22.727272727272702"/>
    <n v="249.23511904761901"/>
    <s v="3 Descuentos (Jefe de ruta y conducts) "/>
    <n v="119117.5595"/>
    <x v="0"/>
    <n v="14194.5946"/>
    <x v="772"/>
    <x v="0"/>
    <m/>
  </r>
  <r>
    <d v="2023-09-15T02:37:57"/>
    <x v="9"/>
    <n v="31"/>
    <s v="HIGUITA ADRIAN ANTONIO"/>
    <x v="6"/>
    <x v="0"/>
    <n v="130"/>
    <n v="16.25"/>
    <n v="181.26190476190499"/>
    <s v="2 Descuentos (Jefe de ruta y despachadora angela) "/>
    <n v="86630.952399999995"/>
    <x v="0"/>
    <n v="14194.5946"/>
    <x v="772"/>
    <x v="0"/>
    <m/>
  </r>
  <r>
    <d v="2023-09-15T02:37:57"/>
    <x v="9"/>
    <n v="32"/>
    <s v="ARBOLEDA ARLEY"/>
    <x v="0"/>
    <x v="0"/>
    <n v="234"/>
    <n v="26"/>
    <n v="203.919642857143"/>
    <s v="1 Descuento (Usuario con movilidad reducida) "/>
    <n v="97459.821400000001"/>
    <x v="0"/>
    <n v="14194.5946"/>
    <x v="772"/>
    <x v="0"/>
    <m/>
  </r>
  <r>
    <d v="2023-09-15T02:37:57"/>
    <x v="9"/>
    <n v="33"/>
    <s v="LUJAN LOPERA FABIAN ALEXIS"/>
    <x v="0"/>
    <x v="0"/>
    <n v="229"/>
    <n v="25.4444444444444"/>
    <n v="203.919642857143"/>
    <s v="1 Descuento (Conduct)"/>
    <n v="97459.821400000001"/>
    <x v="0"/>
    <n v="14194.5946"/>
    <x v="772"/>
    <x v="0"/>
    <m/>
  </r>
  <r>
    <d v="2023-09-15T02:37:58"/>
    <x v="9"/>
    <n v="34"/>
    <s v="MADRID HERNANDEZ JHONATAN SMITH"/>
    <x v="6"/>
    <x v="1"/>
    <n v="142"/>
    <n v="17.75"/>
    <n v="181.26190476190499"/>
    <m/>
    <n v="86630.952399999995"/>
    <x v="0"/>
    <n v="14194.5946"/>
    <x v="772"/>
    <x v="0"/>
    <m/>
  </r>
  <r>
    <d v="2023-09-15T02:37:58"/>
    <x v="9"/>
    <n v="35"/>
    <s v="GOMEZ YORMAN DANIEL"/>
    <x v="0"/>
    <x v="0"/>
    <n v="174"/>
    <n v="19.3333333333333"/>
    <n v="203.919642857143"/>
    <m/>
    <n v="97459.821400000001"/>
    <x v="1"/>
    <n v="14194.5946"/>
    <x v="772"/>
    <x v="0"/>
    <m/>
  </r>
  <r>
    <d v="2023-09-15T02:37:58"/>
    <x v="9"/>
    <n v="36"/>
    <s v="MARTINEZ CHAVERRA LUIS NORBERTO"/>
    <x v="0"/>
    <x v="0"/>
    <n v="201"/>
    <n v="22.3333333333333"/>
    <n v="203.919642857143"/>
    <m/>
    <n v="97459.821400000001"/>
    <x v="0"/>
    <n v="14194.5946"/>
    <x v="772"/>
    <x v="0"/>
    <m/>
  </r>
  <r>
    <d v="2023-09-15T02:37:59"/>
    <x v="9"/>
    <n v="38"/>
    <s v="BELTRAN JUAN SIMON"/>
    <x v="1"/>
    <x v="0"/>
    <n v="242"/>
    <n v="22"/>
    <n v="249.23511904761901"/>
    <m/>
    <n v="119117.5595"/>
    <x v="0"/>
    <n v="14194.5946"/>
    <x v="772"/>
    <x v="0"/>
    <m/>
  </r>
  <r>
    <d v="2023-09-15T02:37:59"/>
    <x v="9"/>
    <n v="39"/>
    <s v="TABORDA LEIDY"/>
    <x v="3"/>
    <x v="0"/>
    <n v="229"/>
    <n v="22.9"/>
    <n v="226.57738095238099"/>
    <m/>
    <n v="108288.6905"/>
    <x v="0"/>
    <n v="14194.5946"/>
    <x v="772"/>
    <x v="0"/>
    <m/>
  </r>
  <r>
    <d v="2023-09-15T02:37:59"/>
    <x v="9"/>
    <n v="40"/>
    <s v="OCAMPO OCAMPO ANTONIO JOSE"/>
    <x v="0"/>
    <x v="0"/>
    <n v="205"/>
    <n v="22.7777777777778"/>
    <n v="203.919642857143"/>
    <m/>
    <n v="97459.821400000001"/>
    <x v="0"/>
    <n v="14194.5946"/>
    <x v="772"/>
    <x v="0"/>
    <m/>
  </r>
  <r>
    <d v="2023-09-15T02:37:59"/>
    <x v="9"/>
    <n v="41"/>
    <s v="GARCIA DAVID WILSON ALBERTO"/>
    <x v="3"/>
    <x v="0"/>
    <n v="215"/>
    <n v="21.5"/>
    <n v="226.57738095238099"/>
    <s v="2 Descuentos (Conduct y propietario) "/>
    <n v="108288.6905"/>
    <x v="1"/>
    <n v="14194.5946"/>
    <x v="772"/>
    <x v="0"/>
    <m/>
  </r>
  <r>
    <d v="2023-09-16T01:57:14"/>
    <x v="1"/>
    <n v="2"/>
    <s v="GRAJALES JORGE HERNAN"/>
    <x v="6"/>
    <x v="0"/>
    <n v="205"/>
    <n v="25.625"/>
    <n v="188.93051359516599"/>
    <m/>
    <n v="90465.256800000003"/>
    <x v="1"/>
    <n v="13556.756799999999"/>
    <x v="773"/>
    <x v="0"/>
    <m/>
  </r>
  <r>
    <d v="2023-09-16T01:57:14"/>
    <x v="1"/>
    <n v="3"/>
    <s v="ESPINOZA CHAVARRIA GUILLERMO LEON"/>
    <x v="6"/>
    <x v="0"/>
    <n v="170"/>
    <n v="21.25"/>
    <n v="188.93051359516599"/>
    <m/>
    <n v="90465.256800000003"/>
    <x v="0"/>
    <n v="13556.756799999999"/>
    <x v="773"/>
    <x v="0"/>
    <m/>
  </r>
  <r>
    <d v="2023-09-16T01:57:14"/>
    <x v="1"/>
    <n v="4"/>
    <s v="LOPEZ ISRAEL"/>
    <x v="3"/>
    <x v="0"/>
    <n v="245"/>
    <n v="24.5"/>
    <n v="236.16314199395799"/>
    <m/>
    <n v="113081.571"/>
    <x v="0"/>
    <n v="13556.756799999999"/>
    <x v="773"/>
    <x v="0"/>
    <m/>
  </r>
  <r>
    <d v="2023-09-16T01:57:15"/>
    <x v="1"/>
    <n v="5"/>
    <s v="BERRIO POSADA ANGELA"/>
    <x v="3"/>
    <x v="0"/>
    <n v="251"/>
    <n v="25.1"/>
    <n v="236.16314199395799"/>
    <s v="1 Descuento (Despachador cristian) "/>
    <n v="113081.571"/>
    <x v="1"/>
    <n v="13556.756799999999"/>
    <x v="773"/>
    <x v="0"/>
    <m/>
  </r>
  <r>
    <d v="2023-09-16T01:57:15"/>
    <x v="1"/>
    <n v="6"/>
    <s v="LOPERA ALVAREZ ESTIVEN"/>
    <x v="1"/>
    <x v="0"/>
    <n v="305"/>
    <n v="27.727272727272702"/>
    <n v="259.77945619335401"/>
    <m/>
    <n v="124389.72809999999"/>
    <x v="0"/>
    <n v="13556.756799999999"/>
    <x v="773"/>
    <x v="0"/>
    <m/>
  </r>
  <r>
    <d v="2023-09-16T01:57:15"/>
    <x v="1"/>
    <n v="7"/>
    <s v="ZABALA CUARTAS ALEJANDRO"/>
    <x v="3"/>
    <x v="0"/>
    <n v="236"/>
    <n v="23.6"/>
    <n v="236.16314199395799"/>
    <s v="1 Descuento (Despachador cristian) "/>
    <n v="113081.571"/>
    <x v="1"/>
    <n v="13556.756799999999"/>
    <x v="773"/>
    <x v="0"/>
    <m/>
  </r>
  <r>
    <d v="2023-09-16T01:57:15"/>
    <x v="1"/>
    <n v="8"/>
    <s v="VACA FIERRO ROBINSON"/>
    <x v="3"/>
    <x v="0"/>
    <n v="271"/>
    <n v="27.1"/>
    <n v="236.16314199395799"/>
    <s v="1 Descuento (Jefe de ruta) "/>
    <n v="113081.571"/>
    <x v="1"/>
    <n v="13556.756799999999"/>
    <x v="773"/>
    <x v="0"/>
    <m/>
  </r>
  <r>
    <d v="2023-09-16T01:57:15"/>
    <x v="1"/>
    <n v="9"/>
    <s v="OQUENDO JUAN CAMILO"/>
    <x v="3"/>
    <x v="0"/>
    <n v="256"/>
    <n v="25.6"/>
    <n v="236.16314199395799"/>
    <s v="1 Descuento (Usuario con movilidad reducida) "/>
    <n v="113081.571"/>
    <x v="0"/>
    <n v="13556.756799999999"/>
    <x v="773"/>
    <x v="0"/>
    <m/>
  </r>
  <r>
    <d v="2023-09-16T01:57:16"/>
    <x v="1"/>
    <n v="10"/>
    <s v="PIEDRAHITA MADRID SANTIAGO"/>
    <x v="8"/>
    <x v="0"/>
    <n v="153"/>
    <n v="30.6"/>
    <n v="118.081570996979"/>
    <m/>
    <n v="56540.785499999998"/>
    <x v="0"/>
    <n v="13556.756799999999"/>
    <x v="773"/>
    <x v="0"/>
    <m/>
  </r>
  <r>
    <d v="2023-09-16T01:57:16"/>
    <x v="9"/>
    <n v="11"/>
    <s v="ECHAVARRIA JOSE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16"/>
    <x v="9"/>
    <n v="12"/>
    <s v="QUINTERO ROJAS WILFER"/>
    <x v="5"/>
    <x v="0"/>
    <n v="33"/>
    <n v="33"/>
    <n v="23.616314199395799"/>
    <m/>
    <n v="11308.1571"/>
    <x v="0"/>
    <n v="13556.756799999999"/>
    <x v="773"/>
    <x v="0"/>
    <m/>
  </r>
  <r>
    <d v="2023-09-16T01:57:16"/>
    <x v="9"/>
    <n v="13"/>
    <s v="URIEL SALAZAR FREDY"/>
    <x v="4"/>
    <x v="3"/>
    <n v="186"/>
    <n v="26.571428571428601"/>
    <n v="165.31419939577"/>
    <s v="1 Descuento (Despachadora angela)"/>
    <n v="79157.099700000006"/>
    <x v="0"/>
    <n v="13556.756799999999"/>
    <x v="773"/>
    <x v="0"/>
    <m/>
  </r>
  <r>
    <d v="2023-09-16T01:57:17"/>
    <x v="9"/>
    <n v="14"/>
    <s v="JIMENEZ JIMENEZ OMAR DAVID"/>
    <x v="9"/>
    <x v="0"/>
    <n v="280"/>
    <n v="23.3333333333333"/>
    <n v="283.395770392749"/>
    <s v="HECTOR SALAZAR Realiz 4 viajes donde moviliz 89 Usuarios, 2 Descuentos (Usuario con movilidad reducida), 1 Descuento (Despachadora Angela)"/>
    <n v="135697.88519999999"/>
    <x v="1"/>
    <n v="13556.756799999999"/>
    <x v="773"/>
    <x v="0"/>
    <m/>
  </r>
  <r>
    <d v="2023-09-16T01:57:17"/>
    <x v="9"/>
    <n v="15"/>
    <s v="LONDOO LOPERA DUVAN ANDRES"/>
    <x v="0"/>
    <x v="0"/>
    <n v="227"/>
    <n v="25.2222222222222"/>
    <n v="212.54682779456201"/>
    <m/>
    <n v="101773.4139"/>
    <x v="1"/>
    <n v="13556.756799999999"/>
    <x v="773"/>
    <x v="0"/>
    <m/>
  </r>
  <r>
    <d v="2023-09-16T01:57:17"/>
    <x v="9"/>
    <n v="16"/>
    <s v="BERNAL RONDON KEVIN OSWALDO"/>
    <x v="3"/>
    <x v="0"/>
    <n v="218"/>
    <n v="21.8"/>
    <n v="236.16314199395799"/>
    <m/>
    <n v="113081.571"/>
    <x v="0"/>
    <n v="13556.756799999999"/>
    <x v="773"/>
    <x v="0"/>
    <m/>
  </r>
  <r>
    <d v="2023-09-16T01:57:17"/>
    <x v="9"/>
    <n v="17"/>
    <s v="FRANCO BRAVO JHOAN FERNANDO"/>
    <x v="0"/>
    <x v="0"/>
    <n v="195"/>
    <n v="21.6666666666667"/>
    <n v="212.54682779456201"/>
    <m/>
    <n v="101773.4139"/>
    <x v="0"/>
    <n v="13556.756799999999"/>
    <x v="773"/>
    <x v="0"/>
    <m/>
  </r>
  <r>
    <d v="2023-09-16T01:57:17"/>
    <x v="9"/>
    <n v="18"/>
    <s v="RENDON VIANA HUMBERTO DE JESUS"/>
    <x v="2"/>
    <x v="0"/>
    <n v="155"/>
    <n v="25.8333333333333"/>
    <n v="141.69788519637501"/>
    <m/>
    <n v="67848.942599999995"/>
    <x v="0"/>
    <n v="13556.756799999999"/>
    <x v="773"/>
    <x v="0"/>
    <m/>
  </r>
  <r>
    <d v="2023-09-16T01:57:18"/>
    <x v="9"/>
    <n v="20"/>
    <s v="TABORDA ROJAS DIEGO ALEJANDRO"/>
    <x v="2"/>
    <x v="0"/>
    <n v="145"/>
    <n v="24.1666666666667"/>
    <n v="141.69788519637501"/>
    <m/>
    <n v="67848.942599999995"/>
    <x v="0"/>
    <n v="13556.756799999999"/>
    <x v="773"/>
    <x v="0"/>
    <m/>
  </r>
  <r>
    <d v="2023-09-16T01:57:18"/>
    <x v="9"/>
    <n v="21"/>
    <s v="MONSALVE OCAMPO EDISON GUSTAVO"/>
    <x v="6"/>
    <x v="1"/>
    <n v="159"/>
    <n v="19.875"/>
    <n v="188.93051359516599"/>
    <s v="Se descuenta el viaje de 5 22 pm ya que NO espera el tiempo indicado en el paradero "/>
    <n v="90465.256800000003"/>
    <x v="0"/>
    <n v="13556.756799999999"/>
    <x v="773"/>
    <x v="0"/>
    <m/>
  </r>
  <r>
    <d v="2023-09-16T01:57:18"/>
    <x v="9"/>
    <n v="22"/>
    <s v="QUIRAMA CASTAEDA JHON JADER"/>
    <x v="0"/>
    <x v="0"/>
    <n v="204"/>
    <n v="22.6666666666667"/>
    <n v="212.54682779456201"/>
    <m/>
    <n v="101773.4139"/>
    <x v="1"/>
    <n v="13556.756799999999"/>
    <x v="773"/>
    <x v="0"/>
    <m/>
  </r>
  <r>
    <d v="2023-09-16T01:57:18"/>
    <x v="9"/>
    <n v="23"/>
    <s v="HINCAPIE GALLEGO YEISON ANDRES"/>
    <x v="3"/>
    <x v="0"/>
    <n v="221"/>
    <n v="22.1"/>
    <n v="236.16314199395799"/>
    <m/>
    <n v="113081.571"/>
    <x v="2"/>
    <n v="13556.756799999999"/>
    <x v="773"/>
    <x v="0"/>
    <m/>
  </r>
  <r>
    <d v="2023-09-16T01:57:18"/>
    <x v="9"/>
    <n v="24"/>
    <s v="VELEZ JULIAN"/>
    <x v="10"/>
    <x v="0"/>
    <n v="151"/>
    <n v="33.5555555555556"/>
    <n v="106.273413897281"/>
    <m/>
    <n v="50886.706899999997"/>
    <x v="0"/>
    <n v="13556.756799999999"/>
    <x v="773"/>
    <x v="0"/>
    <m/>
  </r>
  <r>
    <d v="2023-09-16T01:57:19"/>
    <x v="9"/>
    <n v="25"/>
    <s v="JIMENEZ HURTADO CARLOS ESTIVEN"/>
    <x v="6"/>
    <x v="0"/>
    <n v="216"/>
    <n v="27"/>
    <n v="188.93051359516599"/>
    <m/>
    <n v="90465.256800000003"/>
    <x v="1"/>
    <n v="13556.756799999999"/>
    <x v="773"/>
    <x v="0"/>
    <m/>
  </r>
  <r>
    <d v="2023-09-16T01:57:19"/>
    <x v="9"/>
    <n v="26"/>
    <s v="CIRO MARIN RODRIGO ALBERTO"/>
    <x v="0"/>
    <x v="0"/>
    <n v="240"/>
    <n v="26.6666666666667"/>
    <n v="212.54682779456201"/>
    <m/>
    <n v="101773.4139"/>
    <x v="0"/>
    <n v="13556.756799999999"/>
    <x v="773"/>
    <x v="0"/>
    <m/>
  </r>
  <r>
    <d v="2023-09-16T01:57:19"/>
    <x v="9"/>
    <n v="27"/>
    <s v="DURANGO DAVID JOSE"/>
    <x v="3"/>
    <x v="0"/>
    <n v="223"/>
    <n v="22.3"/>
    <n v="236.16314199395799"/>
    <s v="JHONATAN MADRID Realiz 5 viajes donde moviliz 113 Usuarios, 1 Descuento (Jefe de ruta)  "/>
    <n v="113081.571"/>
    <x v="0"/>
    <n v="13556.756799999999"/>
    <x v="773"/>
    <x v="0"/>
    <m/>
  </r>
  <r>
    <d v="2023-09-16T01:57:19"/>
    <x v="9"/>
    <n v="28"/>
    <s v="GRISALES VILLA JUAN DAVID"/>
    <x v="0"/>
    <x v="0"/>
    <n v="153"/>
    <n v="17"/>
    <n v="212.54682779456201"/>
    <m/>
    <n v="101773.4139"/>
    <x v="0"/>
    <n v="13556.756799999999"/>
    <x v="773"/>
    <x v="0"/>
    <m/>
  </r>
  <r>
    <d v="2023-09-16T01:57:19"/>
    <x v="9"/>
    <n v="29"/>
    <s v="ESCOBAR IVAN DARIO"/>
    <x v="1"/>
    <x v="0"/>
    <n v="221"/>
    <n v="20.090909090909101"/>
    <n v="259.77945619335401"/>
    <m/>
    <n v="124389.72809999999"/>
    <x v="0"/>
    <n v="13556.756799999999"/>
    <x v="773"/>
    <x v="0"/>
    <m/>
  </r>
  <r>
    <d v="2023-09-16T01:57:20"/>
    <x v="1"/>
    <n v="31"/>
    <s v="HIGUITA ADRIAN ANTONIO"/>
    <x v="0"/>
    <x v="0"/>
    <n v="205"/>
    <n v="22.7777777777778"/>
    <n v="212.54682779456201"/>
    <m/>
    <n v="101773.4139"/>
    <x v="0"/>
    <n v="13556.756799999999"/>
    <x v="773"/>
    <x v="0"/>
    <m/>
  </r>
  <r>
    <d v="2023-09-16T01:57:20"/>
    <x v="1"/>
    <n v="32"/>
    <s v="ARBOLEDA ARLEY"/>
    <x v="3"/>
    <x v="0"/>
    <n v="209"/>
    <n v="20.9"/>
    <n v="236.16314199395799"/>
    <s v="1 Descuento (Usuario con movilidad reducida) "/>
    <n v="113081.571"/>
    <x v="0"/>
    <n v="13556.756799999999"/>
    <x v="773"/>
    <x v="0"/>
    <m/>
  </r>
  <r>
    <d v="2023-09-16T01:57:20"/>
    <x v="1"/>
    <n v="33"/>
    <s v="LUJAN LOPERA FABIAN ALEXIS"/>
    <x v="0"/>
    <x v="0"/>
    <n v="150"/>
    <n v="16.6666666666667"/>
    <n v="212.54682779456201"/>
    <s v="3 Descuentos (Transbordo y conduct)"/>
    <n v="101773.4139"/>
    <x v="0"/>
    <n v="13556.756799999999"/>
    <x v="773"/>
    <x v="0"/>
    <m/>
  </r>
  <r>
    <d v="2023-09-16T01:57:20"/>
    <x v="1"/>
    <n v="34"/>
    <s v="MONTOYA OSPINA GILBERTO ANTONIO"/>
    <x v="1"/>
    <x v="0"/>
    <n v="264"/>
    <n v="24"/>
    <n v="259.77945619335401"/>
    <m/>
    <n v="124389.72809999999"/>
    <x v="0"/>
    <n v="13556.756799999999"/>
    <x v="773"/>
    <x v="0"/>
    <m/>
  </r>
  <r>
    <d v="2023-09-16T01:57:20"/>
    <x v="1"/>
    <n v="35"/>
    <s v="GOMEZ YORMAN DANIEL"/>
    <x v="9"/>
    <x v="0"/>
    <n v="288"/>
    <n v="24"/>
    <n v="283.395770392749"/>
    <m/>
    <n v="135697.88519999999"/>
    <x v="1"/>
    <n v="13556.756799999999"/>
    <x v="773"/>
    <x v="0"/>
    <m/>
  </r>
  <r>
    <d v="2023-09-16T01:57:21"/>
    <x v="1"/>
    <n v="36"/>
    <s v="MARTINEZ CHAVERRA LUIS NORBERTO"/>
    <x v="1"/>
    <x v="0"/>
    <n v="256"/>
    <n v="23.272727272727298"/>
    <n v="259.77945619335401"/>
    <m/>
    <n v="124389.72809999999"/>
    <x v="0"/>
    <n v="13556.756799999999"/>
    <x v="773"/>
    <x v="0"/>
    <m/>
  </r>
  <r>
    <d v="2023-09-16T01:57:21"/>
    <x v="1"/>
    <n v="37"/>
    <s v="MORA JORGE"/>
    <x v="6"/>
    <x v="1"/>
    <n v="173"/>
    <n v="23.066666666666698"/>
    <n v="177.12235649546801"/>
    <s v="Se descuenta el viaje de 9 54 am ya que NO ingresa al paradero sin autorizacin "/>
    <n v="84811.178199999995"/>
    <x v="1"/>
    <n v="13556.756799999999"/>
    <x v="773"/>
    <x v="0"/>
    <m/>
  </r>
  <r>
    <d v="2023-09-16T01:57:21"/>
    <x v="1"/>
    <n v="38"/>
    <s v="BELTRAN JUAN SIMON"/>
    <x v="4"/>
    <x v="0"/>
    <n v="158"/>
    <n v="22.571428571428601"/>
    <n v="165.31419939577"/>
    <s v="1 Descuento (Usuario con movilidad reducida) "/>
    <n v="79157.099700000006"/>
    <x v="0"/>
    <n v="13556.756799999999"/>
    <x v="773"/>
    <x v="0"/>
    <m/>
  </r>
  <r>
    <d v="2023-09-16T01:57:21"/>
    <x v="1"/>
    <n v="39"/>
    <s v="TABORDA LEIDY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21"/>
    <x v="1"/>
    <n v="40"/>
    <s v="OCAMPO OCAMPO ANTONIO JOSE"/>
    <x v="3"/>
    <x v="0"/>
    <n v="212"/>
    <n v="21.2"/>
    <n v="236.16314199395799"/>
    <m/>
    <n v="113081.571"/>
    <x v="0"/>
    <n v="13556.756799999999"/>
    <x v="773"/>
    <x v="0"/>
    <m/>
  </r>
  <r>
    <d v="2023-09-16T01:57:22"/>
    <x v="1"/>
    <n v="41"/>
    <s v="GARCIA DAVID WILSON ALBERTO"/>
    <x v="3"/>
    <x v="0"/>
    <n v="229"/>
    <n v="22.9"/>
    <n v="236.16314199395799"/>
    <m/>
    <n v="113081.571"/>
    <x v="1"/>
    <n v="13556.756799999999"/>
    <x v="773"/>
    <x v="0"/>
    <m/>
  </r>
  <r>
    <d v="2023-09-17T01:23:43"/>
    <x v="9"/>
    <n v="1"/>
    <s v="OZUNA RESTREPO JORGE ALFONSO"/>
    <x v="0"/>
    <x v="3"/>
    <n v="228"/>
    <n v="25.3333333333333"/>
    <n v="218.72545757071501"/>
    <m/>
    <n v="104862.7288"/>
    <x v="0"/>
    <n v="13694.2857"/>
    <x v="774"/>
    <x v="0"/>
    <m/>
  </r>
  <r>
    <d v="2023-09-17T01:23:44"/>
    <x v="9"/>
    <n v="2"/>
    <s v="GRAJALES JORGE HERNAN"/>
    <x v="0"/>
    <x v="3"/>
    <n v="216"/>
    <n v="24"/>
    <n v="218.72545757071501"/>
    <m/>
    <n v="104862.7288"/>
    <x v="1"/>
    <n v="13694.2857"/>
    <x v="774"/>
    <x v="0"/>
    <m/>
  </r>
  <r>
    <d v="2023-09-17T01:23:44"/>
    <x v="9"/>
    <n v="4"/>
    <s v="LOPEZ ISRAEL"/>
    <x v="6"/>
    <x v="0"/>
    <n v="248"/>
    <n v="31"/>
    <n v="194.42262895174699"/>
    <m/>
    <n v="93211.314499999993"/>
    <x v="0"/>
    <n v="13694.2857"/>
    <x v="774"/>
    <x v="0"/>
    <m/>
  </r>
  <r>
    <d v="2023-09-17T01:23:44"/>
    <x v="9"/>
    <n v="5"/>
    <s v="GRISALES VILLA JUAN DAVID"/>
    <x v="6"/>
    <x v="0"/>
    <n v="242"/>
    <n v="30.25"/>
    <n v="194.42262895174699"/>
    <m/>
    <n v="93211.314499999993"/>
    <x v="1"/>
    <n v="13694.2857"/>
    <x v="774"/>
    <x v="0"/>
    <m/>
  </r>
  <r>
    <d v="2023-09-17T01:23:44"/>
    <x v="9"/>
    <n v="6"/>
    <s v="GONZALEZ PEREZ RAFAEL JOSE"/>
    <x v="0"/>
    <x v="3"/>
    <n v="221"/>
    <n v="24.5555555555556"/>
    <n v="218.72545757071501"/>
    <m/>
    <n v="104862.7288"/>
    <x v="0"/>
    <n v="13694.2857"/>
    <x v="774"/>
    <x v="0"/>
    <m/>
  </r>
  <r>
    <d v="2023-09-17T01:23:45"/>
    <x v="9"/>
    <n v="7"/>
    <s v="ZABALA CUARTAS ALEJANDRO"/>
    <x v="3"/>
    <x v="3"/>
    <n v="245"/>
    <n v="24.5"/>
    <n v="243.028286189684"/>
    <m/>
    <n v="116514.1431"/>
    <x v="1"/>
    <n v="13694.2857"/>
    <x v="774"/>
    <x v="0"/>
    <m/>
  </r>
  <r>
    <d v="2023-09-17T01:23:45"/>
    <x v="9"/>
    <n v="8"/>
    <s v="VACA FIERRO ROBINSON"/>
    <x v="0"/>
    <x v="0"/>
    <n v="212"/>
    <n v="23.5555555555556"/>
    <n v="218.72545757071501"/>
    <m/>
    <n v="104862.7288"/>
    <x v="1"/>
    <n v="13694.2857"/>
    <x v="774"/>
    <x v="0"/>
    <m/>
  </r>
  <r>
    <d v="2023-09-17T01:23:45"/>
    <x v="9"/>
    <n v="10"/>
    <s v="MARULANDA JARAMILLO DAWER ANDRES"/>
    <x v="7"/>
    <x v="0"/>
    <n v="80"/>
    <n v="26.6666666666667"/>
    <n v="72.908485856905202"/>
    <m/>
    <n v="34954.242899999997"/>
    <x v="0"/>
    <n v="13694.2857"/>
    <x v="774"/>
    <x v="0"/>
    <m/>
  </r>
  <r>
    <d v="2023-09-17T01:23:45"/>
    <x v="1"/>
    <n v="11"/>
    <s v="ECHAVARRIA JOSE"/>
    <x v="3"/>
    <x v="3"/>
    <n v="246"/>
    <n v="24.6"/>
    <n v="243.028286189684"/>
    <s v="1 Descuento (Despachadora Angela) "/>
    <n v="116514.1431"/>
    <x v="0"/>
    <n v="13694.2857"/>
    <x v="774"/>
    <x v="0"/>
    <m/>
  </r>
  <r>
    <d v="2023-09-17T01:23:45"/>
    <x v="1"/>
    <n v="12"/>
    <s v="DURANGO JOHAN"/>
    <x v="3"/>
    <x v="3"/>
    <n v="213"/>
    <n v="21.3"/>
    <n v="243.028286189684"/>
    <m/>
    <n v="116514.1431"/>
    <x v="0"/>
    <n v="13694.2857"/>
    <x v="774"/>
    <x v="0"/>
    <m/>
  </r>
  <r>
    <d v="2023-09-17T01:23:46"/>
    <x v="1"/>
    <n v="14"/>
    <s v="JIMENEZ JIMENEZ OMAR DAVID"/>
    <x v="9"/>
    <x v="0"/>
    <n v="298"/>
    <n v="24.8333333333333"/>
    <n v="291.63394342762098"/>
    <s v="HECTOR SALAZAR Realiz 4 viajes donde moviliz 69 Usuarios "/>
    <n v="139816.97169999999"/>
    <x v="1"/>
    <n v="13694.2857"/>
    <x v="774"/>
    <x v="0"/>
    <m/>
  </r>
  <r>
    <d v="2023-09-17T01:23:46"/>
    <x v="1"/>
    <n v="15"/>
    <s v="LONDOO LOPERA DUVAN ANDRES"/>
    <x v="6"/>
    <x v="0"/>
    <n v="205"/>
    <n v="25.625"/>
    <n v="194.42262895174699"/>
    <m/>
    <n v="93211.314499999993"/>
    <x v="1"/>
    <n v="13694.2857"/>
    <x v="774"/>
    <x v="0"/>
    <m/>
  </r>
  <r>
    <d v="2023-09-17T01:23:46"/>
    <x v="1"/>
    <n v="16"/>
    <s v="HURTADO MADRID JUAN ESTEBAN"/>
    <x v="0"/>
    <x v="0"/>
    <n v="254"/>
    <n v="28.2222222222222"/>
    <n v="218.72545757071501"/>
    <m/>
    <n v="104862.7288"/>
    <x v="0"/>
    <n v="13694.2857"/>
    <x v="774"/>
    <x v="0"/>
    <m/>
  </r>
  <r>
    <d v="2023-09-17T01:23:46"/>
    <x v="1"/>
    <n v="17"/>
    <s v="FRANCO BRAVO JHOAN FERNANDO"/>
    <x v="6"/>
    <x v="0"/>
    <n v="176"/>
    <n v="22"/>
    <n v="194.42262895174699"/>
    <m/>
    <n v="93211.314499999993"/>
    <x v="0"/>
    <n v="13694.2857"/>
    <x v="774"/>
    <x v="0"/>
    <m/>
  </r>
  <r>
    <d v="2023-09-17T01:23:46"/>
    <x v="1"/>
    <n v="18"/>
    <s v="RENDON VIANA HUMBERTO DE JESUS"/>
    <x v="0"/>
    <x v="0"/>
    <n v="226"/>
    <n v="25.1111111111111"/>
    <n v="218.72545757071501"/>
    <m/>
    <n v="104862.7288"/>
    <x v="0"/>
    <n v="13694.2857"/>
    <x v="774"/>
    <x v="0"/>
    <m/>
  </r>
  <r>
    <d v="2023-09-17T01:23:47"/>
    <x v="1"/>
    <n v="19"/>
    <s v="BERMUDEZ HERNAN"/>
    <x v="1"/>
    <x v="3"/>
    <n v="275"/>
    <n v="25"/>
    <n v="267.33111480865199"/>
    <m/>
    <n v="128165.55740000001"/>
    <x v="0"/>
    <n v="13694.2857"/>
    <x v="774"/>
    <x v="0"/>
    <m/>
  </r>
  <r>
    <d v="2023-09-17T01:23:47"/>
    <x v="1"/>
    <n v="20"/>
    <s v="VERENZUELA MARTINEZ ALEXANDER"/>
    <x v="0"/>
    <x v="0"/>
    <n v="260"/>
    <n v="28.8888888888889"/>
    <n v="218.72545757071501"/>
    <m/>
    <n v="104862.7288"/>
    <x v="0"/>
    <n v="13694.2857"/>
    <x v="774"/>
    <x v="0"/>
    <m/>
  </r>
  <r>
    <d v="2023-09-17T01:23:47"/>
    <x v="1"/>
    <n v="21"/>
    <s v="MONSALVE OCAMPO EDISON GUSTAVO"/>
    <x v="0"/>
    <x v="0"/>
    <n v="165"/>
    <n v="18.3333333333333"/>
    <n v="218.72545757071501"/>
    <s v="1 Descuento (Propietario)"/>
    <n v="104862.7288"/>
    <x v="0"/>
    <n v="13694.2857"/>
    <x v="774"/>
    <x v="0"/>
    <m/>
  </r>
  <r>
    <d v="2023-09-17T01:23:47"/>
    <x v="1"/>
    <n v="22"/>
    <s v="QUIRAMA CASTAEDA JHON JADER"/>
    <x v="0"/>
    <x v="0"/>
    <n v="198"/>
    <n v="22"/>
    <n v="218.72545757071501"/>
    <m/>
    <n v="104862.7288"/>
    <x v="1"/>
    <n v="13694.2857"/>
    <x v="774"/>
    <x v="0"/>
    <m/>
  </r>
  <r>
    <d v="2023-09-17T01:23:47"/>
    <x v="1"/>
    <n v="23"/>
    <s v="HINCAPIE GALLEGO YEISON ANDRES"/>
    <x v="0"/>
    <x v="0"/>
    <n v="206"/>
    <n v="22.8888888888889"/>
    <n v="218.72545757071501"/>
    <m/>
    <n v="104862.7288"/>
    <x v="2"/>
    <n v="13694.2857"/>
    <x v="774"/>
    <x v="0"/>
    <m/>
  </r>
  <r>
    <d v="2023-09-17T01:23:48"/>
    <x v="1"/>
    <n v="24"/>
    <s v="VELEZ JULIAN"/>
    <x v="0"/>
    <x v="0"/>
    <n v="251"/>
    <n v="27.8888888888889"/>
    <n v="218.72545757071501"/>
    <s v="1 Descuento (Despachadora Angela) "/>
    <n v="104862.7288"/>
    <x v="0"/>
    <n v="13694.2857"/>
    <x v="774"/>
    <x v="0"/>
    <m/>
  </r>
  <r>
    <d v="2023-09-17T01:23:48"/>
    <x v="1"/>
    <n v="25"/>
    <s v="MADRID HERNANDEZ JHONATAN SMITH"/>
    <x v="2"/>
    <x v="0"/>
    <n v="130"/>
    <n v="21.6666666666667"/>
    <n v="145.81697171381001"/>
    <m/>
    <n v="69908.4859"/>
    <x v="1"/>
    <n v="13694.2857"/>
    <x v="774"/>
    <x v="0"/>
    <m/>
  </r>
  <r>
    <d v="2023-09-17T01:23:48"/>
    <x v="1"/>
    <n v="27"/>
    <s v="DURANGO DAVID JOSE"/>
    <x v="6"/>
    <x v="0"/>
    <n v="287"/>
    <n v="33.764705882352899"/>
    <n v="206.574043261231"/>
    <s v="ESTIVEN LOPERA Realiz 6 viajes donde moviliz 209 Usuarios"/>
    <n v="99037.021599999993"/>
    <x v="0"/>
    <n v="13694.2857"/>
    <x v="774"/>
    <x v="0"/>
    <m/>
  </r>
  <r>
    <d v="2023-09-17T01:23:48"/>
    <x v="1"/>
    <n v="29"/>
    <s v="ESCOBAR IVAN DARIO"/>
    <x v="0"/>
    <x v="0"/>
    <n v="189"/>
    <n v="21"/>
    <n v="218.72545757071501"/>
    <m/>
    <n v="104862.7288"/>
    <x v="0"/>
    <n v="13694.2857"/>
    <x v="774"/>
    <x v="0"/>
    <m/>
  </r>
  <r>
    <d v="2023-09-17T01:23:48"/>
    <x v="9"/>
    <n v="31"/>
    <s v="HIGUITA ADRIAN ANTONIO"/>
    <x v="6"/>
    <x v="0"/>
    <n v="193"/>
    <n v="24.125"/>
    <n v="194.42262895174699"/>
    <m/>
    <n v="93211.314499999993"/>
    <x v="0"/>
    <n v="13694.2857"/>
    <x v="774"/>
    <x v="0"/>
    <m/>
  </r>
  <r>
    <d v="2023-09-17T01:23:49"/>
    <x v="9"/>
    <n v="32"/>
    <s v="ARBOLEDA ARLEY"/>
    <x v="0"/>
    <x v="0"/>
    <n v="177"/>
    <n v="19.6666666666667"/>
    <n v="218.72545757071501"/>
    <m/>
    <n v="104862.7288"/>
    <x v="0"/>
    <n v="13694.2857"/>
    <x v="774"/>
    <x v="0"/>
    <m/>
  </r>
  <r>
    <d v="2023-09-17T01:23:49"/>
    <x v="9"/>
    <n v="33"/>
    <s v="GARCES ANDRES FELIPE"/>
    <x v="0"/>
    <x v="0"/>
    <n v="215"/>
    <n v="23.8888888888889"/>
    <n v="218.72545757071501"/>
    <m/>
    <n v="104862.7288"/>
    <x v="0"/>
    <n v="13694.2857"/>
    <x v="774"/>
    <x v="0"/>
    <m/>
  </r>
  <r>
    <d v="2023-09-17T01:23:49"/>
    <x v="9"/>
    <n v="34"/>
    <s v="MONTOYA OSPINA GILBERTO ANTONIO"/>
    <x v="3"/>
    <x v="0"/>
    <n v="258"/>
    <n v="25.8"/>
    <n v="243.028286189684"/>
    <m/>
    <n v="116514.1431"/>
    <x v="0"/>
    <n v="13694.2857"/>
    <x v="774"/>
    <x v="0"/>
    <m/>
  </r>
  <r>
    <d v="2023-09-17T01:23:49"/>
    <x v="9"/>
    <n v="35"/>
    <s v="GOMEZ YORMAN DANIEL"/>
    <x v="6"/>
    <x v="0"/>
    <n v="176"/>
    <n v="22"/>
    <n v="194.42262895174699"/>
    <m/>
    <n v="93211.314499999993"/>
    <x v="1"/>
    <n v="13694.2857"/>
    <x v="774"/>
    <x v="0"/>
    <m/>
  </r>
  <r>
    <d v="2023-09-17T01:23:49"/>
    <x v="9"/>
    <n v="36"/>
    <s v="BERNAL RONDON KEVIN OSWALDO"/>
    <x v="3"/>
    <x v="0"/>
    <n v="249"/>
    <n v="24.9"/>
    <n v="243.028286189684"/>
    <m/>
    <n v="116514.1431"/>
    <x v="0"/>
    <n v="13694.2857"/>
    <x v="774"/>
    <x v="0"/>
    <m/>
  </r>
  <r>
    <d v="2023-09-17T01:23:50"/>
    <x v="9"/>
    <n v="37"/>
    <s v="MORA JORGE"/>
    <x v="0"/>
    <x v="0"/>
    <n v="189"/>
    <n v="21"/>
    <n v="218.72545757071501"/>
    <m/>
    <n v="104862.7288"/>
    <x v="1"/>
    <n v="13694.2857"/>
    <x v="774"/>
    <x v="0"/>
    <m/>
  </r>
  <r>
    <d v="2023-09-17T01:23:50"/>
    <x v="9"/>
    <n v="38"/>
    <s v="BELTRAN JUAN SIMON"/>
    <x v="6"/>
    <x v="0"/>
    <n v="159"/>
    <n v="19.875"/>
    <n v="194.42262895174699"/>
    <m/>
    <n v="93211.314499999993"/>
    <x v="0"/>
    <n v="13694.2857"/>
    <x v="774"/>
    <x v="0"/>
    <m/>
  </r>
  <r>
    <d v="2023-09-17T01:23:50"/>
    <x v="9"/>
    <n v="40"/>
    <s v="OCAMPO OCAMPO ANTONIO JOSE"/>
    <x v="0"/>
    <x v="0"/>
    <n v="223"/>
    <n v="24.7777777777778"/>
    <n v="218.72545757071501"/>
    <m/>
    <n v="104862.7288"/>
    <x v="0"/>
    <n v="13694.2857"/>
    <x v="774"/>
    <x v="0"/>
    <m/>
  </r>
  <r>
    <d v="2023-09-17T01:23:50"/>
    <x v="9"/>
    <n v="41"/>
    <s v="GARCIA DAVID WILSON ALBERTO"/>
    <x v="3"/>
    <x v="0"/>
    <n v="193"/>
    <n v="19.3"/>
    <n v="243.028286189684"/>
    <m/>
    <n v="116514.1431"/>
    <x v="1"/>
    <n v="13694.2857"/>
    <x v="774"/>
    <x v="0"/>
    <m/>
  </r>
  <r>
    <d v="2023-09-18T00:27:23"/>
    <x v="12"/>
    <n v="1"/>
    <s v="OZUNA RESTREPO JORGE ALFONSO"/>
    <x v="0"/>
    <x v="0"/>
    <n v="162"/>
    <n v="18"/>
    <n v="192.570652173913"/>
    <m/>
    <n v="91785.326100000006"/>
    <x v="0"/>
    <n v="13866.6667"/>
    <x v="775"/>
    <x v="0"/>
    <m/>
  </r>
  <r>
    <d v="2023-09-18T00:27:23"/>
    <x v="12"/>
    <n v="2"/>
    <s v="GRAJALES JORGE HERNAN"/>
    <x v="0"/>
    <x v="0"/>
    <n v="181"/>
    <n v="20.1111111111111"/>
    <n v="192.570652173913"/>
    <m/>
    <n v="91785.326100000006"/>
    <x v="1"/>
    <n v="13866.6667"/>
    <x v="775"/>
    <x v="0"/>
    <m/>
  </r>
  <r>
    <d v="2023-09-18T00:27:23"/>
    <x v="12"/>
    <n v="3"/>
    <s v="ESPINOZA CHAVARRIA GUILLERMO LEON"/>
    <x v="0"/>
    <x v="3"/>
    <n v="226"/>
    <n v="25.1111111111111"/>
    <n v="192.570652173913"/>
    <m/>
    <n v="91785.326100000006"/>
    <x v="0"/>
    <n v="13866.6667"/>
    <x v="775"/>
    <x v="0"/>
    <m/>
  </r>
  <r>
    <d v="2023-09-18T00:27:24"/>
    <x v="12"/>
    <n v="6"/>
    <s v="GONZALEZ PEREZ RAFAEL JOSE"/>
    <x v="1"/>
    <x v="0"/>
    <n v="209"/>
    <n v="19"/>
    <n v="235.36413043478299"/>
    <m/>
    <n v="112182.0652"/>
    <x v="0"/>
    <n v="13866.6667"/>
    <x v="775"/>
    <x v="0"/>
    <m/>
  </r>
  <r>
    <d v="2023-09-18T00:27:24"/>
    <x v="12"/>
    <n v="8"/>
    <s v="TABORDA ROJAS DIEGO ALEJANDRO"/>
    <x v="0"/>
    <x v="0"/>
    <n v="213"/>
    <n v="23.6666666666667"/>
    <n v="192.570652173913"/>
    <m/>
    <n v="91785.326100000006"/>
    <x v="1"/>
    <n v="13866.6667"/>
    <x v="775"/>
    <x v="0"/>
    <m/>
  </r>
  <r>
    <d v="2023-09-18T00:27:24"/>
    <x v="12"/>
    <n v="11"/>
    <s v="ECHAVARRIA JOSE"/>
    <x v="6"/>
    <x v="0"/>
    <n v="195"/>
    <n v="24.375"/>
    <n v="171.173913043478"/>
    <m/>
    <n v="81586.9565"/>
    <x v="0"/>
    <n v="13866.6667"/>
    <x v="775"/>
    <x v="0"/>
    <m/>
  </r>
  <r>
    <d v="2023-09-18T00:27:24"/>
    <x v="12"/>
    <n v="12"/>
    <s v="DURANGO JOHAN"/>
    <x v="3"/>
    <x v="0"/>
    <n v="210"/>
    <n v="21"/>
    <n v="213.96739130434801"/>
    <m/>
    <n v="101983.6957"/>
    <x v="0"/>
    <n v="13866.6667"/>
    <x v="775"/>
    <x v="0"/>
    <m/>
  </r>
  <r>
    <d v="2023-09-18T00:27:25"/>
    <x v="12"/>
    <n v="13"/>
    <s v="GARCES ANDRES FELIPE"/>
    <x v="3"/>
    <x v="0"/>
    <n v="208"/>
    <n v="20.8"/>
    <n v="213.96739130434801"/>
    <m/>
    <n v="101983.6957"/>
    <x v="0"/>
    <n v="13866.6667"/>
    <x v="775"/>
    <x v="0"/>
    <m/>
  </r>
  <r>
    <d v="2023-09-18T00:27:25"/>
    <x v="12"/>
    <n v="14"/>
    <s v="JIMENEZ JIMENEZ OMAR DAVID"/>
    <x v="1"/>
    <x v="0"/>
    <n v="285"/>
    <n v="25.909090909090899"/>
    <n v="235.36413043478299"/>
    <m/>
    <n v="112182.0652"/>
    <x v="1"/>
    <n v="13866.6667"/>
    <x v="775"/>
    <x v="0"/>
    <m/>
  </r>
  <r>
    <d v="2023-09-18T00:27:25"/>
    <x v="12"/>
    <n v="15"/>
    <s v="LONDOO LOPERA DUVAN ANDRES"/>
    <x v="3"/>
    <x v="0"/>
    <n v="194"/>
    <n v="19.399999999999999"/>
    <n v="213.96739130434801"/>
    <m/>
    <n v="101983.6957"/>
    <x v="1"/>
    <n v="13866.6667"/>
    <x v="775"/>
    <x v="0"/>
    <m/>
  </r>
  <r>
    <d v="2023-09-18T00:27:25"/>
    <x v="12"/>
    <n v="17"/>
    <s v="FRANCO BRAVO JHOAN FERNANDO"/>
    <x v="6"/>
    <x v="0"/>
    <n v="150"/>
    <n v="18.75"/>
    <n v="171.173913043478"/>
    <m/>
    <n v="81586.9565"/>
    <x v="0"/>
    <n v="13866.6667"/>
    <x v="775"/>
    <x v="0"/>
    <m/>
  </r>
  <r>
    <d v="2023-09-18T00:27:25"/>
    <x v="12"/>
    <n v="19"/>
    <s v="BERMUDEZ HERNAN"/>
    <x v="4"/>
    <x v="0"/>
    <n v="163"/>
    <n v="23.285714285714299"/>
    <n v="149.77717391304299"/>
    <m/>
    <n v="71388.587"/>
    <x v="0"/>
    <n v="13866.6667"/>
    <x v="775"/>
    <x v="0"/>
    <m/>
  </r>
  <r>
    <d v="2023-09-18T00:27:26"/>
    <x v="12"/>
    <n v="20"/>
    <s v="VERENZUELA MARTINEZ ALEXANDER"/>
    <x v="6"/>
    <x v="0"/>
    <n v="160"/>
    <n v="20"/>
    <n v="171.173913043478"/>
    <s v="2 Descuentos (Usuarios desubicados) "/>
    <n v="81586.9565"/>
    <x v="0"/>
    <n v="13866.6667"/>
    <x v="775"/>
    <x v="0"/>
    <m/>
  </r>
  <r>
    <d v="2023-09-18T00:27:26"/>
    <x v="12"/>
    <n v="27"/>
    <s v="LOPERA ALVAREZ ESTIVEN"/>
    <x v="0"/>
    <x v="0"/>
    <n v="235"/>
    <n v="26.1111111111111"/>
    <n v="192.570652173913"/>
    <m/>
    <n v="91785.326100000006"/>
    <x v="0"/>
    <n v="13866.6667"/>
    <x v="775"/>
    <x v="0"/>
    <m/>
  </r>
  <r>
    <d v="2023-09-18T00:27:26"/>
    <x v="12"/>
    <n v="28"/>
    <s v="LOPEZ ISRAEL"/>
    <x v="0"/>
    <x v="0"/>
    <n v="178"/>
    <n v="19.7777777777778"/>
    <n v="192.570652173913"/>
    <m/>
    <n v="91785.326100000006"/>
    <x v="0"/>
    <n v="13866.6667"/>
    <x v="775"/>
    <x v="0"/>
    <m/>
  </r>
  <r>
    <d v="2023-09-18T00:27:26"/>
    <x v="12"/>
    <n v="33"/>
    <s v="LUJAN LOPERA FABIAN ALEXIS"/>
    <x v="0"/>
    <x v="0"/>
    <n v="170"/>
    <n v="18.8888888888889"/>
    <n v="192.570652173913"/>
    <m/>
    <n v="91785.326100000006"/>
    <x v="0"/>
    <n v="13866.6667"/>
    <x v="775"/>
    <x v="0"/>
    <m/>
  </r>
  <r>
    <d v="2023-09-18T00:27:26"/>
    <x v="12"/>
    <n v="34"/>
    <s v="MONTOYA OSPINA GILBERTO ANTONIO"/>
    <x v="3"/>
    <x v="0"/>
    <n v="198"/>
    <n v="19.8"/>
    <n v="213.96739130434801"/>
    <m/>
    <n v="101983.6957"/>
    <x v="0"/>
    <n v="13866.6667"/>
    <x v="775"/>
    <x v="0"/>
    <m/>
  </r>
  <r>
    <d v="2023-09-18T00:27:27"/>
    <x v="12"/>
    <n v="36"/>
    <s v="HURTADO MADRID JUAN ESTEBAN"/>
    <x v="3"/>
    <x v="0"/>
    <n v="245"/>
    <n v="24.5"/>
    <n v="213.96739130434801"/>
    <m/>
    <n v="101983.6957"/>
    <x v="0"/>
    <n v="13866.6667"/>
    <x v="775"/>
    <x v="0"/>
    <m/>
  </r>
  <r>
    <d v="2023-09-18T00:27:27"/>
    <x v="12"/>
    <n v="37"/>
    <s v="MORA JORGE"/>
    <x v="0"/>
    <x v="0"/>
    <n v="152"/>
    <n v="16.8888888888889"/>
    <n v="192.570652173913"/>
    <m/>
    <n v="91785.326100000006"/>
    <x v="1"/>
    <n v="13866.6667"/>
    <x v="775"/>
    <x v="0"/>
    <m/>
  </r>
  <r>
    <d v="2023-09-18T00:27:27"/>
    <x v="12"/>
    <n v="40"/>
    <s v="OCAMPO OCAMPO ANTONIO JOSE"/>
    <x v="0"/>
    <x v="0"/>
    <n v="203"/>
    <n v="22.5555555555556"/>
    <n v="192.570652173913"/>
    <m/>
    <n v="91785.326100000006"/>
    <x v="0"/>
    <n v="13866.6667"/>
    <x v="775"/>
    <x v="0"/>
    <m/>
  </r>
  <r>
    <d v="2023-09-19T01:45:53"/>
    <x v="9"/>
    <n v="1"/>
    <s v="OZUNA RESTREPO JORGE ALFONSO"/>
    <x v="6"/>
    <x v="0"/>
    <n v="148"/>
    <n v="19.733333333333299"/>
    <n v="174.518348623853"/>
    <m/>
    <n v="83509.174299999999"/>
    <x v="0"/>
    <n v="13677.7778"/>
    <x v="776"/>
    <x v="0"/>
    <m/>
  </r>
  <r>
    <d v="2023-09-19T01:45:53"/>
    <x v="9"/>
    <n v="2"/>
    <s v="GRAJALES JORGE HERNAN"/>
    <x v="3"/>
    <x v="0"/>
    <n v="318"/>
    <n v="31.8"/>
    <n v="232.69113149847101"/>
    <m/>
    <n v="111345.56570000001"/>
    <x v="1"/>
    <n v="13677.7778"/>
    <x v="776"/>
    <x v="0"/>
    <m/>
  </r>
  <r>
    <d v="2023-09-19T01:45:54"/>
    <x v="9"/>
    <n v="3"/>
    <s v="ESPINOZA CHAVARRIA GUILLERMO LEON"/>
    <x v="6"/>
    <x v="0"/>
    <n v="188"/>
    <n v="23.5"/>
    <n v="186.15290519877701"/>
    <m/>
    <n v="89076.452600000004"/>
    <x v="0"/>
    <n v="13677.7778"/>
    <x v="776"/>
    <x v="0"/>
    <m/>
  </r>
  <r>
    <d v="2023-09-19T01:45:54"/>
    <x v="9"/>
    <n v="4"/>
    <s v="LOPEZ ISRAEL"/>
    <x v="0"/>
    <x v="0"/>
    <n v="232"/>
    <n v="25.7777777777778"/>
    <n v="209.42201834862399"/>
    <m/>
    <n v="100211.0092"/>
    <x v="0"/>
    <n v="13677.7778"/>
    <x v="776"/>
    <x v="0"/>
    <m/>
  </r>
  <r>
    <d v="2023-09-19T01:45:54"/>
    <x v="9"/>
    <n v="5"/>
    <s v="BERRIO POSADA ANGELA"/>
    <x v="7"/>
    <x v="0"/>
    <n v="69"/>
    <n v="23"/>
    <n v="69.807339449541303"/>
    <m/>
    <n v="33403.669699999999"/>
    <x v="1"/>
    <n v="13677.7778"/>
    <x v="776"/>
    <x v="0"/>
    <m/>
  </r>
  <r>
    <d v="2023-09-19T01:45:54"/>
    <x v="9"/>
    <n v="6"/>
    <s v="GONZALEZ PEREZ RAFAEL JOSE"/>
    <x v="6"/>
    <x v="0"/>
    <n v="163"/>
    <n v="20.375"/>
    <n v="186.15290519877701"/>
    <s v="1 Descuento (Transbordo) "/>
    <n v="89076.452600000004"/>
    <x v="0"/>
    <n v="13677.7778"/>
    <x v="776"/>
    <x v="0"/>
    <m/>
  </r>
  <r>
    <d v="2023-09-19T01:45:54"/>
    <x v="9"/>
    <n v="7"/>
    <s v="GARCIA DAVID WILSON ALBERTO"/>
    <x v="3"/>
    <x v="0"/>
    <n v="233"/>
    <n v="23.3"/>
    <n v="232.69113149847101"/>
    <s v="1 Descuento (Conduct)"/>
    <n v="111345.56570000001"/>
    <x v="1"/>
    <n v="13677.7778"/>
    <x v="776"/>
    <x v="0"/>
    <m/>
  </r>
  <r>
    <d v="2023-09-19T01:45:54"/>
    <x v="9"/>
    <n v="8"/>
    <s v="TABORDA ROJAS DIEGO ALEJANDRO"/>
    <x v="3"/>
    <x v="0"/>
    <n v="242"/>
    <n v="24.2"/>
    <n v="232.69113149847101"/>
    <m/>
    <n v="111345.56570000001"/>
    <x v="1"/>
    <n v="13677.7778"/>
    <x v="776"/>
    <x v="0"/>
    <m/>
  </r>
  <r>
    <d v="2023-09-19T01:45:55"/>
    <x v="9"/>
    <n v="9"/>
    <s v="OQUENDO JUAN CAMILO"/>
    <x v="4"/>
    <x v="0"/>
    <n v="152"/>
    <n v="21.714285714285701"/>
    <n v="162.88379204892999"/>
    <m/>
    <n v="77941.895999999993"/>
    <x v="0"/>
    <n v="13677.7778"/>
    <x v="776"/>
    <x v="0"/>
    <m/>
  </r>
  <r>
    <d v="2023-09-19T01:45:55"/>
    <x v="9"/>
    <n v="10"/>
    <s v="MARULANDA JARAMILLO DAWER ANDRES"/>
    <x v="0"/>
    <x v="0"/>
    <n v="209"/>
    <n v="23.2222222222222"/>
    <n v="209.42201834862399"/>
    <s v="3 Descuentos (Conducts y propietario)"/>
    <n v="100211.0092"/>
    <x v="0"/>
    <n v="13677.7778"/>
    <x v="776"/>
    <x v="0"/>
    <m/>
  </r>
  <r>
    <d v="2023-09-19T01:45:55"/>
    <x v="1"/>
    <n v="11"/>
    <s v="ECHAVARRIA JOSE"/>
    <x v="3"/>
    <x v="0"/>
    <n v="211"/>
    <n v="21.1"/>
    <n v="232.69113149847101"/>
    <m/>
    <n v="111345.56570000001"/>
    <x v="0"/>
    <n v="13677.7778"/>
    <x v="776"/>
    <x v="0"/>
    <m/>
  </r>
  <r>
    <d v="2023-09-19T01:45:55"/>
    <x v="1"/>
    <n v="12"/>
    <s v="QUINTERO ROJAS WILFER"/>
    <x v="6"/>
    <x v="0"/>
    <n v="184"/>
    <n v="24.533333333333299"/>
    <n v="174.518348623853"/>
    <m/>
    <n v="83509.174299999999"/>
    <x v="0"/>
    <n v="13677.7778"/>
    <x v="776"/>
    <x v="0"/>
    <m/>
  </r>
  <r>
    <d v="2023-09-19T01:45:55"/>
    <x v="1"/>
    <n v="13"/>
    <s v="URIEL SALAZAR FREDY"/>
    <x v="3"/>
    <x v="0"/>
    <n v="197"/>
    <n v="19.7"/>
    <n v="232.69113149847101"/>
    <m/>
    <n v="111345.56570000001"/>
    <x v="0"/>
    <n v="13677.7778"/>
    <x v="776"/>
    <x v="0"/>
    <m/>
  </r>
  <r>
    <d v="2023-09-19T01:45:55"/>
    <x v="1"/>
    <n v="14"/>
    <s v="CARVAJAL SALAZAR HECTOR MARINO"/>
    <x v="3"/>
    <x v="0"/>
    <n v="204"/>
    <n v="19.428571428571399"/>
    <n v="244.32568807339399"/>
    <m/>
    <n v="116912.844"/>
    <x v="1"/>
    <n v="13677.7778"/>
    <x v="776"/>
    <x v="0"/>
    <m/>
  </r>
  <r>
    <d v="2023-09-19T01:45:56"/>
    <x v="1"/>
    <n v="15"/>
    <s v="LOPERA AGUDELO LUIS FRANCISCO"/>
    <x v="3"/>
    <x v="0"/>
    <n v="235"/>
    <n v="23.5"/>
    <n v="232.69113149847101"/>
    <s v="1 Descuento (Jefe de ruta) "/>
    <n v="111345.56570000001"/>
    <x v="1"/>
    <n v="13677.7778"/>
    <x v="776"/>
    <x v="0"/>
    <m/>
  </r>
  <r>
    <d v="2023-09-19T01:45:56"/>
    <x v="1"/>
    <n v="16"/>
    <s v="BERNAL RONDON KEVIN OSWALDO"/>
    <x v="3"/>
    <x v="0"/>
    <n v="240"/>
    <n v="24"/>
    <n v="232.69113149847101"/>
    <s v="3 Descuentos (despachadora angela, Transbordo y conduct)"/>
    <n v="111345.56570000001"/>
    <x v="0"/>
    <n v="13677.7778"/>
    <x v="776"/>
    <x v="0"/>
    <m/>
  </r>
  <r>
    <d v="2023-09-19T01:45:56"/>
    <x v="1"/>
    <n v="18"/>
    <s v="RENDON VIANA HUMBERTO DE JESUS"/>
    <x v="3"/>
    <x v="0"/>
    <n v="231"/>
    <n v="23.1"/>
    <n v="232.69113149847101"/>
    <m/>
    <n v="111345.56570000001"/>
    <x v="0"/>
    <n v="13677.7778"/>
    <x v="776"/>
    <x v="0"/>
    <m/>
  </r>
  <r>
    <d v="2023-09-19T01:45:56"/>
    <x v="1"/>
    <n v="20"/>
    <s v="VERENZUELA MARTINEZ ALEXANDER"/>
    <x v="7"/>
    <x v="0"/>
    <n v="81"/>
    <n v="27"/>
    <n v="69.807339449541303"/>
    <m/>
    <n v="33403.669699999999"/>
    <x v="0"/>
    <n v="13677.7778"/>
    <x v="776"/>
    <x v="0"/>
    <m/>
  </r>
  <r>
    <d v="2023-09-19T01:45:56"/>
    <x v="1"/>
    <n v="21"/>
    <s v="DURANGO JOHAN"/>
    <x v="6"/>
    <x v="0"/>
    <n v="186"/>
    <n v="21.882352941176499"/>
    <n v="197.78746177369999"/>
    <m/>
    <n v="94643.730899999995"/>
    <x v="0"/>
    <n v="13677.7778"/>
    <x v="776"/>
    <x v="0"/>
    <m/>
  </r>
  <r>
    <d v="2023-09-19T01:45:56"/>
    <x v="1"/>
    <n v="22"/>
    <s v="QUIRAMA CASTAEDA JHON JADER"/>
    <x v="1"/>
    <x v="0"/>
    <n v="276"/>
    <n v="25.090909090909101"/>
    <n v="255.960244648318"/>
    <m/>
    <n v="122480.1223"/>
    <x v="1"/>
    <n v="13677.7778"/>
    <x v="776"/>
    <x v="0"/>
    <m/>
  </r>
  <r>
    <d v="2023-09-19T01:45:57"/>
    <x v="1"/>
    <n v="23"/>
    <s v="GRISALES VILLA JUAN DAVID"/>
    <x v="12"/>
    <x v="0"/>
    <n v="306"/>
    <n v="23.538461538461501"/>
    <n v="302.49847094801203"/>
    <m/>
    <n v="144749.23550000001"/>
    <x v="2"/>
    <n v="13677.7778"/>
    <x v="776"/>
    <x v="0"/>
    <m/>
  </r>
  <r>
    <d v="2023-09-19T01:45:57"/>
    <x v="1"/>
    <n v="24"/>
    <s v="GARCES ANDRES FELIPE"/>
    <x v="3"/>
    <x v="0"/>
    <n v="190"/>
    <n v="19"/>
    <n v="232.69113149847101"/>
    <m/>
    <n v="111345.56570000001"/>
    <x v="0"/>
    <n v="13677.7778"/>
    <x v="776"/>
    <x v="0"/>
    <m/>
  </r>
  <r>
    <d v="2023-09-19T01:45:57"/>
    <x v="1"/>
    <n v="25"/>
    <s v="JIMENEZ HURTADO CARLOS ESTIVEN"/>
    <x v="0"/>
    <x v="0"/>
    <n v="263"/>
    <n v="29.2222222222222"/>
    <n v="209.42201834862399"/>
    <m/>
    <n v="100211.0092"/>
    <x v="1"/>
    <n v="13677.7778"/>
    <x v="776"/>
    <x v="0"/>
    <m/>
  </r>
  <r>
    <d v="2023-09-19T01:45:57"/>
    <x v="1"/>
    <n v="26"/>
    <s v="CIRO MARIN RODRIGO ALBERTO"/>
    <x v="3"/>
    <x v="0"/>
    <n v="232"/>
    <n v="23.2"/>
    <n v="232.69113149847101"/>
    <m/>
    <n v="111345.56570000001"/>
    <x v="0"/>
    <n v="13677.7778"/>
    <x v="776"/>
    <x v="0"/>
    <m/>
  </r>
  <r>
    <d v="2023-09-19T01:45:57"/>
    <x v="1"/>
    <n v="27"/>
    <s v="MADRID HERNANDEZ JHONATAN SMITH"/>
    <x v="9"/>
    <x v="0"/>
    <n v="291"/>
    <n v="24.25"/>
    <n v="279.22935779816498"/>
    <s v="4 Descuentos (Conducts y despachadora angela) "/>
    <n v="133614.6789"/>
    <x v="0"/>
    <n v="13677.7778"/>
    <x v="776"/>
    <x v="0"/>
    <m/>
  </r>
  <r>
    <d v="2023-09-19T01:45:58"/>
    <x v="1"/>
    <n v="29"/>
    <s v="ESCOBAR IVAN DARIO"/>
    <x v="0"/>
    <x v="1"/>
    <n v="190"/>
    <n v="21.1111111111111"/>
    <n v="209.42201834862399"/>
    <s v="2 Descuentos (Jefe de ruta) "/>
    <n v="100211.0092"/>
    <x v="0"/>
    <n v="13677.7778"/>
    <x v="776"/>
    <x v="0"/>
    <m/>
  </r>
  <r>
    <d v="2023-09-19T01:45:58"/>
    <x v="9"/>
    <n v="31"/>
    <s v="HIGUITA ADRIAN ANTONIO"/>
    <x v="6"/>
    <x v="3"/>
    <n v="175"/>
    <n v="21.875"/>
    <n v="186.15290519877701"/>
    <m/>
    <n v="89076.452600000004"/>
    <x v="0"/>
    <n v="13677.7778"/>
    <x v="776"/>
    <x v="0"/>
    <m/>
  </r>
  <r>
    <d v="2023-09-19T01:45:58"/>
    <x v="9"/>
    <n v="33"/>
    <s v="LUJAN LOPERA FABIAN ALEXIS"/>
    <x v="1"/>
    <x v="0"/>
    <n v="226"/>
    <n v="20.545454545454501"/>
    <n v="255.960244648318"/>
    <m/>
    <n v="122480.1223"/>
    <x v="0"/>
    <n v="13677.7778"/>
    <x v="776"/>
    <x v="0"/>
    <m/>
  </r>
  <r>
    <d v="2023-09-19T01:45:58"/>
    <x v="9"/>
    <n v="34"/>
    <s v="MONTOYA OSPINA GILBERTO ANTONIO"/>
    <x v="9"/>
    <x v="0"/>
    <n v="276"/>
    <n v="23"/>
    <n v="279.22935779816498"/>
    <m/>
    <n v="133614.6789"/>
    <x v="0"/>
    <n v="13677.7778"/>
    <x v="776"/>
    <x v="0"/>
    <m/>
  </r>
  <r>
    <d v="2023-09-19T01:45:58"/>
    <x v="9"/>
    <n v="36"/>
    <s v="MARTINEZ CHAVERRA LUIS NORBERTO"/>
    <x v="3"/>
    <x v="0"/>
    <n v="254"/>
    <n v="25.4"/>
    <n v="232.69113149847101"/>
    <m/>
    <n v="111345.56570000001"/>
    <x v="0"/>
    <n v="13677.7778"/>
    <x v="776"/>
    <x v="0"/>
    <m/>
  </r>
  <r>
    <d v="2023-09-19T01:45:58"/>
    <x v="9"/>
    <n v="37"/>
    <s v="MORA JORGE"/>
    <x v="12"/>
    <x v="3"/>
    <n v="309"/>
    <n v="23.769230769230798"/>
    <n v="302.49847094801203"/>
    <m/>
    <n v="144749.23550000001"/>
    <x v="1"/>
    <n v="13677.7778"/>
    <x v="776"/>
    <x v="0"/>
    <m/>
  </r>
  <r>
    <d v="2023-09-19T01:45:59"/>
    <x v="9"/>
    <n v="38"/>
    <s v="BELTRAN JUAN SIMON"/>
    <x v="0"/>
    <x v="0"/>
    <n v="204"/>
    <n v="22.6666666666667"/>
    <n v="209.42201834862399"/>
    <s v="2 Descuentos (Propietario) "/>
    <n v="100211.0092"/>
    <x v="0"/>
    <n v="13677.7778"/>
    <x v="776"/>
    <x v="0"/>
    <m/>
  </r>
  <r>
    <d v="2023-09-19T01:45:59"/>
    <x v="9"/>
    <n v="39"/>
    <s v="TABORDA LEIDY"/>
    <x v="1"/>
    <x v="0"/>
    <n v="252"/>
    <n v="22.909090909090899"/>
    <n v="255.960244648318"/>
    <s v="1 Descuento (Despachador cristian) "/>
    <n v="122480.1223"/>
    <x v="0"/>
    <n v="13677.7778"/>
    <x v="776"/>
    <x v="0"/>
    <m/>
  </r>
  <r>
    <d v="2023-09-19T01:45:59"/>
    <x v="9"/>
    <n v="40"/>
    <s v="LOPERA ALVAREZ ESTIVEN"/>
    <x v="0"/>
    <x v="0"/>
    <n v="212"/>
    <n v="23.5555555555556"/>
    <n v="209.42201834862399"/>
    <m/>
    <n v="100211.0092"/>
    <x v="0"/>
    <n v="13677.7778"/>
    <x v="776"/>
    <x v="0"/>
    <m/>
  </r>
  <r>
    <d v="2023-09-19T01:45:59"/>
    <x v="9"/>
    <n v="41"/>
    <s v="LONDOO LOPERA DUVAN ANDRES"/>
    <x v="0"/>
    <x v="0"/>
    <n v="230"/>
    <n v="25.5555555555556"/>
    <n v="209.42201834862399"/>
    <m/>
    <n v="100211.0092"/>
    <x v="1"/>
    <n v="13677.7778"/>
    <x v="776"/>
    <x v="0"/>
    <m/>
  </r>
  <r>
    <d v="2023-09-20T02:07:49"/>
    <x v="1"/>
    <n v="1"/>
    <s v="OZUNA RESTREPO JORGE ALFONSO"/>
    <x v="0"/>
    <x v="0"/>
    <n v="196"/>
    <n v="21.7777777777778"/>
    <n v="202.37407952871899"/>
    <m/>
    <n v="96687.039799999999"/>
    <x v="0"/>
    <n v="13708.108099999999"/>
    <x v="777"/>
    <x v="0"/>
    <m/>
  </r>
  <r>
    <d v="2023-09-20T02:07:49"/>
    <x v="1"/>
    <n v="2"/>
    <s v="GRAJALES JORGE HERNAN"/>
    <x v="0"/>
    <x v="0"/>
    <n v="200"/>
    <n v="22.2222222222222"/>
    <n v="202.37407952871899"/>
    <m/>
    <n v="96687.039799999999"/>
    <x v="1"/>
    <n v="13708.108099999999"/>
    <x v="777"/>
    <x v="0"/>
    <m/>
  </r>
  <r>
    <d v="2023-09-20T02:07:50"/>
    <x v="1"/>
    <n v="3"/>
    <s v="ESPINOZA CHAVARRIA GUILLERMO LEON"/>
    <x v="6"/>
    <x v="0"/>
    <n v="173"/>
    <n v="21.625"/>
    <n v="179.88807069219399"/>
    <s v="2 Descuentos (Jefe de ruta y propietario) "/>
    <n v="85944.035300000003"/>
    <x v="0"/>
    <n v="13708.108099999999"/>
    <x v="777"/>
    <x v="0"/>
    <m/>
  </r>
  <r>
    <d v="2023-09-20T02:07:50"/>
    <x v="1"/>
    <n v="5"/>
    <s v="BERRIO POSADA ANGELA"/>
    <x v="0"/>
    <x v="0"/>
    <n v="166"/>
    <n v="18.4444444444444"/>
    <n v="202.37407952871899"/>
    <m/>
    <n v="96687.039799999999"/>
    <x v="1"/>
    <n v="13708.108099999999"/>
    <x v="777"/>
    <x v="0"/>
    <m/>
  </r>
  <r>
    <d v="2023-09-20T02:07:50"/>
    <x v="1"/>
    <n v="6"/>
    <s v="GONZALEZ PEREZ RAFAEL JOSE"/>
    <x v="3"/>
    <x v="0"/>
    <n v="208"/>
    <n v="20.8"/>
    <n v="224.860088365243"/>
    <m/>
    <n v="107430.0442"/>
    <x v="0"/>
    <n v="13708.108099999999"/>
    <x v="777"/>
    <x v="0"/>
    <m/>
  </r>
  <r>
    <d v="2023-09-20T02:07:50"/>
    <x v="1"/>
    <n v="7"/>
    <s v="BARRIENTOS ROBINSON FREDY"/>
    <x v="3"/>
    <x v="0"/>
    <n v="229"/>
    <n v="22.9"/>
    <n v="224.860088365243"/>
    <m/>
    <n v="107430.0442"/>
    <x v="1"/>
    <n v="13708.108099999999"/>
    <x v="777"/>
    <x v="0"/>
    <m/>
  </r>
  <r>
    <d v="2023-09-20T02:07:50"/>
    <x v="1"/>
    <n v="8"/>
    <s v="TABORDA ROJAS DIEGO ALEJANDRO"/>
    <x v="3"/>
    <x v="0"/>
    <n v="266"/>
    <n v="26.6"/>
    <n v="224.860088365243"/>
    <m/>
    <n v="107430.0442"/>
    <x v="1"/>
    <n v="13708.108099999999"/>
    <x v="777"/>
    <x v="0"/>
    <m/>
  </r>
  <r>
    <d v="2023-09-20T02:07:51"/>
    <x v="1"/>
    <n v="9"/>
    <s v="OQUENDO JUAN CAMILO"/>
    <x v="3"/>
    <x v="0"/>
    <n v="274"/>
    <n v="27.4"/>
    <n v="224.860088365243"/>
    <m/>
    <n v="107430.0442"/>
    <x v="0"/>
    <n v="13708.108099999999"/>
    <x v="777"/>
    <x v="0"/>
    <m/>
  </r>
  <r>
    <d v="2023-09-20T02:07:51"/>
    <x v="9"/>
    <n v="11"/>
    <s v="ECHAVARRIA JOSE"/>
    <x v="2"/>
    <x v="0"/>
    <n v="159"/>
    <n v="26.5"/>
    <n v="134.91605301914601"/>
    <m/>
    <n v="64458.0265"/>
    <x v="0"/>
    <n v="13708.108099999999"/>
    <x v="777"/>
    <x v="0"/>
    <m/>
  </r>
  <r>
    <d v="2023-09-20T02:07:51"/>
    <x v="9"/>
    <n v="12"/>
    <s v="QUINTERO ROJAS WILFER"/>
    <x v="4"/>
    <x v="1"/>
    <n v="162"/>
    <n v="23.1428571428571"/>
    <n v="157.40206185567001"/>
    <s v="Se descuenta el viaje de 5 20 am ya que NO espera el tiempo indicado en el paradero "/>
    <n v="75201.030899999998"/>
    <x v="0"/>
    <n v="13708.108099999999"/>
    <x v="777"/>
    <x v="0"/>
    <m/>
  </r>
  <r>
    <d v="2023-09-20T02:07:51"/>
    <x v="9"/>
    <n v="13"/>
    <s v="URIEL SALAZAR FREDY"/>
    <x v="0"/>
    <x v="0"/>
    <n v="236"/>
    <n v="26.2222222222222"/>
    <n v="202.37407952871899"/>
    <m/>
    <n v="96687.039799999999"/>
    <x v="0"/>
    <n v="13708.108099999999"/>
    <x v="777"/>
    <x v="0"/>
    <m/>
  </r>
  <r>
    <d v="2023-09-20T02:07:51"/>
    <x v="9"/>
    <n v="14"/>
    <s v="JIMENEZ JIMENEZ OMAR DAVID"/>
    <x v="0"/>
    <x v="0"/>
    <n v="201"/>
    <n v="22.3333333333333"/>
    <n v="202.37407952871899"/>
    <m/>
    <n v="96687.039799999999"/>
    <x v="1"/>
    <n v="13708.108099999999"/>
    <x v="777"/>
    <x v="0"/>
    <m/>
  </r>
  <r>
    <d v="2023-09-20T02:07:52"/>
    <x v="9"/>
    <n v="15"/>
    <s v="LOPERA AGUDELO LUIS FRANCISCO"/>
    <x v="6"/>
    <x v="0"/>
    <n v="159"/>
    <n v="19.875"/>
    <n v="179.88807069219399"/>
    <m/>
    <n v="85944.035300000003"/>
    <x v="1"/>
    <n v="13708.108099999999"/>
    <x v="777"/>
    <x v="0"/>
    <m/>
  </r>
  <r>
    <d v="2023-09-20T02:07:52"/>
    <x v="9"/>
    <n v="16"/>
    <s v="HURTADO MADRID JUAN ESTEBAN"/>
    <x v="0"/>
    <x v="1"/>
    <n v="227"/>
    <n v="25.2222222222222"/>
    <n v="202.37407952871899"/>
    <s v="2 Descuentos (Despachador fernando y jefe de ruta), Se descuenta el viaje de 5 11 am ya que NO espera el tiempo indicado en el paradero "/>
    <n v="96687.039799999999"/>
    <x v="0"/>
    <n v="13708.108099999999"/>
    <x v="777"/>
    <x v="0"/>
    <m/>
  </r>
  <r>
    <d v="2023-09-20T02:07:52"/>
    <x v="9"/>
    <n v="17"/>
    <s v="FRANCO BRAVO JHOAN FERNANDO"/>
    <x v="0"/>
    <x v="0"/>
    <n v="166"/>
    <n v="18.4444444444444"/>
    <n v="202.37407952871899"/>
    <s v="2 Descuentos (Conducts) "/>
    <n v="96687.039799999999"/>
    <x v="0"/>
    <n v="13708.108099999999"/>
    <x v="777"/>
    <x v="0"/>
    <m/>
  </r>
  <r>
    <d v="2023-09-20T02:07:52"/>
    <x v="9"/>
    <n v="18"/>
    <s v="RENDON VIANA HUMBERTO DE JESUS"/>
    <x v="0"/>
    <x v="0"/>
    <n v="232"/>
    <n v="25.7777777777778"/>
    <n v="202.37407952871899"/>
    <m/>
    <n v="96687.039799999999"/>
    <x v="0"/>
    <n v="13708.108099999999"/>
    <x v="777"/>
    <x v="0"/>
    <m/>
  </r>
  <r>
    <d v="2023-09-20T02:07:52"/>
    <x v="9"/>
    <n v="20"/>
    <s v="VERENZUELA MARTINEZ ALEXANDER"/>
    <x v="3"/>
    <x v="0"/>
    <n v="270"/>
    <n v="27"/>
    <n v="224.860088365243"/>
    <m/>
    <n v="107430.0442"/>
    <x v="0"/>
    <n v="13708.108099999999"/>
    <x v="777"/>
    <x v="0"/>
    <m/>
  </r>
  <r>
    <d v="2023-09-20T02:07:53"/>
    <x v="9"/>
    <n v="21"/>
    <s v="MONSALVE OCAMPO EDISON GUSTAVO"/>
    <x v="3"/>
    <x v="0"/>
    <n v="176"/>
    <n v="17.600000000000001"/>
    <n v="224.860088365243"/>
    <m/>
    <n v="107430.0442"/>
    <x v="0"/>
    <n v="13708.108099999999"/>
    <x v="777"/>
    <x v="0"/>
    <m/>
  </r>
  <r>
    <d v="2023-09-20T02:07:53"/>
    <x v="9"/>
    <n v="22"/>
    <s v="QUIRAMA CASTAEDA JHON JADER"/>
    <x v="3"/>
    <x v="0"/>
    <n v="208"/>
    <n v="20.8"/>
    <n v="224.860088365243"/>
    <s v="1 Descuento (Jefe de ruta) "/>
    <n v="107430.0442"/>
    <x v="1"/>
    <n v="13708.108099999999"/>
    <x v="777"/>
    <x v="0"/>
    <m/>
  </r>
  <r>
    <d v="2023-09-20T02:07:53"/>
    <x v="9"/>
    <n v="23"/>
    <s v="BERNAL RONDON KEVIN OSWALDO"/>
    <x v="3"/>
    <x v="1"/>
    <n v="220"/>
    <n v="22"/>
    <n v="224.860088365243"/>
    <s v="3 Descuentos (Despachador fernando y Usuario con movilidad reducida) "/>
    <n v="107430.0442"/>
    <x v="2"/>
    <n v="13708.108099999999"/>
    <x v="777"/>
    <x v="0"/>
    <m/>
  </r>
  <r>
    <d v="2023-09-20T02:07:53"/>
    <x v="9"/>
    <n v="24"/>
    <s v="GARCES ANDRES FELIPE"/>
    <x v="6"/>
    <x v="0"/>
    <n v="174"/>
    <n v="23.2"/>
    <n v="168.645066273932"/>
    <s v="2 Descuentos (Despachador cristian)"/>
    <n v="80572.533100000001"/>
    <x v="0"/>
    <n v="13708.108099999999"/>
    <x v="777"/>
    <x v="0"/>
    <m/>
  </r>
  <r>
    <d v="2023-09-20T02:07:54"/>
    <x v="9"/>
    <n v="25"/>
    <s v="JIMENEZ HURTADO CARLOS ESTIVEN"/>
    <x v="4"/>
    <x v="0"/>
    <n v="197"/>
    <n v="28.1428571428571"/>
    <n v="157.40206185567001"/>
    <m/>
    <n v="75201.030899999998"/>
    <x v="1"/>
    <n v="13708.108099999999"/>
    <x v="777"/>
    <x v="0"/>
    <m/>
  </r>
  <r>
    <d v="2023-09-20T02:07:54"/>
    <x v="9"/>
    <n v="26"/>
    <s v="CIRO MARIN RODRIGO ALBERTO"/>
    <x v="0"/>
    <x v="0"/>
    <n v="179"/>
    <n v="19.8888888888889"/>
    <n v="202.37407952871899"/>
    <s v="4 Descuentos (Propietario y conducts) "/>
    <n v="96687.039799999999"/>
    <x v="0"/>
    <n v="13708.108099999999"/>
    <x v="777"/>
    <x v="0"/>
    <m/>
  </r>
  <r>
    <d v="2023-09-20T02:07:54"/>
    <x v="9"/>
    <n v="27"/>
    <s v="DURANGO DAVID JOSE"/>
    <x v="3"/>
    <x v="3"/>
    <n v="221"/>
    <n v="22.1"/>
    <n v="224.860088365243"/>
    <m/>
    <n v="107430.0442"/>
    <x v="0"/>
    <n v="13708.108099999999"/>
    <x v="777"/>
    <x v="0"/>
    <m/>
  </r>
  <r>
    <d v="2023-09-20T02:07:54"/>
    <x v="9"/>
    <n v="28"/>
    <s v="ARBOLEDA ARLEY"/>
    <x v="3"/>
    <x v="0"/>
    <n v="238"/>
    <n v="23.8"/>
    <n v="224.860088365243"/>
    <m/>
    <n v="107430.0442"/>
    <x v="0"/>
    <n v="13708.108099999999"/>
    <x v="777"/>
    <x v="0"/>
    <m/>
  </r>
  <r>
    <d v="2023-09-20T02:07:54"/>
    <x v="9"/>
    <n v="29"/>
    <s v="ESCOBAR IVAN DARIO"/>
    <x v="1"/>
    <x v="0"/>
    <n v="253"/>
    <n v="23"/>
    <n v="247.34609720176701"/>
    <m/>
    <n v="118173.04859999999"/>
    <x v="0"/>
    <n v="13708.108099999999"/>
    <x v="777"/>
    <x v="0"/>
    <m/>
  </r>
  <r>
    <d v="2023-09-20T02:07:55"/>
    <x v="1"/>
    <n v="31"/>
    <s v="HIGUITA ADRIAN ANTONIO"/>
    <x v="1"/>
    <x v="0"/>
    <n v="217"/>
    <n v="19.727272727272702"/>
    <n v="247.34609720176701"/>
    <m/>
    <n v="118173.04859999999"/>
    <x v="0"/>
    <n v="13708.108099999999"/>
    <x v="777"/>
    <x v="0"/>
    <m/>
  </r>
  <r>
    <d v="2023-09-20T02:07:55"/>
    <x v="1"/>
    <n v="33"/>
    <s v="LUJAN LOPERA FABIAN ALEXIS"/>
    <x v="6"/>
    <x v="1"/>
    <n v="180"/>
    <n v="22.5"/>
    <n v="179.88807069219399"/>
    <m/>
    <n v="85944.035300000003"/>
    <x v="0"/>
    <n v="13708.108099999999"/>
    <x v="777"/>
    <x v="0"/>
    <m/>
  </r>
  <r>
    <d v="2023-09-20T02:07:55"/>
    <x v="1"/>
    <n v="34"/>
    <s v="MONTOYA OSPINA GILBERTO ANTONIO"/>
    <x v="1"/>
    <x v="0"/>
    <n v="234"/>
    <n v="21.272727272727298"/>
    <n v="247.34609720176701"/>
    <s v="1 Descuento (Despachadora Angela) "/>
    <n v="118173.04859999999"/>
    <x v="0"/>
    <n v="13708.108099999999"/>
    <x v="777"/>
    <x v="0"/>
    <m/>
  </r>
  <r>
    <d v="2023-09-20T02:07:55"/>
    <x v="1"/>
    <n v="35"/>
    <s v="VELEZ JULIAN"/>
    <x v="1"/>
    <x v="0"/>
    <n v="257"/>
    <n v="23.363636363636399"/>
    <n v="247.34609720176701"/>
    <s v="1 Descuento (Despachadora Angela) "/>
    <n v="118173.04859999999"/>
    <x v="1"/>
    <n v="13708.108099999999"/>
    <x v="777"/>
    <x v="0"/>
    <m/>
  </r>
  <r>
    <d v="2023-09-20T02:07:55"/>
    <x v="1"/>
    <n v="36"/>
    <s v="MARTINEZ CHAVERRA LUIS NORBERTO"/>
    <x v="1"/>
    <x v="0"/>
    <n v="232"/>
    <n v="21.090909090909101"/>
    <n v="247.34609720176701"/>
    <m/>
    <n v="118173.04859999999"/>
    <x v="0"/>
    <n v="13708.108099999999"/>
    <x v="777"/>
    <x v="0"/>
    <m/>
  </r>
  <r>
    <d v="2023-09-20T02:07:56"/>
    <x v="1"/>
    <n v="37"/>
    <s v="MORA JORGE"/>
    <x v="1"/>
    <x v="0"/>
    <n v="259"/>
    <n v="23.545454545454501"/>
    <n v="247.34609720176701"/>
    <m/>
    <n v="118173.04859999999"/>
    <x v="1"/>
    <n v="13708.108099999999"/>
    <x v="777"/>
    <x v="0"/>
    <m/>
  </r>
  <r>
    <d v="2023-09-20T02:07:56"/>
    <x v="1"/>
    <n v="38"/>
    <s v="BELTRAN JUAN SIMON"/>
    <x v="3"/>
    <x v="0"/>
    <n v="234"/>
    <n v="23.4"/>
    <n v="224.860088365243"/>
    <m/>
    <n v="107430.0442"/>
    <x v="0"/>
    <n v="13708.108099999999"/>
    <x v="777"/>
    <x v="0"/>
    <m/>
  </r>
  <r>
    <d v="2023-09-20T02:07:56"/>
    <x v="1"/>
    <n v="39"/>
    <s v="TABORDA LEIDY"/>
    <x v="1"/>
    <x v="0"/>
    <n v="208"/>
    <n v="18.909090909090899"/>
    <n v="247.34609720176701"/>
    <m/>
    <n v="118173.04859999999"/>
    <x v="0"/>
    <n v="13708.108099999999"/>
    <x v="777"/>
    <x v="0"/>
    <m/>
  </r>
  <r>
    <d v="2023-09-20T02:07:56"/>
    <x v="1"/>
    <n v="40"/>
    <s v="LOPERA ALVAREZ ESTIVEN"/>
    <x v="1"/>
    <x v="0"/>
    <n v="223"/>
    <n v="20.272727272727298"/>
    <n v="247.34609720176701"/>
    <m/>
    <n v="118173.04859999999"/>
    <x v="0"/>
    <n v="13708.108099999999"/>
    <x v="777"/>
    <x v="0"/>
    <m/>
  </r>
  <r>
    <d v="2023-09-20T02:07:56"/>
    <x v="1"/>
    <n v="41"/>
    <s v="LONDOO LOPERA DUVAN ANDRES"/>
    <x v="0"/>
    <x v="0"/>
    <n v="200"/>
    <n v="22.2222222222222"/>
    <n v="202.37407952871899"/>
    <s v="3 Descuentos (Conducts)"/>
    <n v="96687.039799999999"/>
    <x v="1"/>
    <n v="13708.108099999999"/>
    <x v="777"/>
    <x v="0"/>
    <m/>
  </r>
  <r>
    <d v="2023-09-21T01:47:16"/>
    <x v="9"/>
    <n v="1"/>
    <s v="OZUNA RESTREPO JORGE ALFONSO"/>
    <x v="0"/>
    <x v="0"/>
    <n v="190"/>
    <n v="21.1111111111111"/>
    <n v="211.21126760563399"/>
    <m/>
    <n v="101105.6338"/>
    <x v="0"/>
    <n v="13700"/>
    <x v="778"/>
    <x v="0"/>
    <m/>
  </r>
  <r>
    <d v="2023-09-21T01:47:16"/>
    <x v="9"/>
    <n v="2"/>
    <s v="GRAJALES JORGE HERNAN"/>
    <x v="0"/>
    <x v="0"/>
    <n v="227"/>
    <n v="25.2222222222222"/>
    <n v="211.21126760563399"/>
    <m/>
    <n v="101105.6338"/>
    <x v="1"/>
    <n v="13700"/>
    <x v="778"/>
    <x v="0"/>
    <m/>
  </r>
  <r>
    <d v="2023-09-21T01:47:16"/>
    <x v="9"/>
    <n v="4"/>
    <s v="LOPEZ ISRAEL"/>
    <x v="0"/>
    <x v="0"/>
    <n v="243"/>
    <n v="27"/>
    <n v="211.21126760563399"/>
    <m/>
    <n v="101105.6338"/>
    <x v="0"/>
    <n v="13700"/>
    <x v="778"/>
    <x v="0"/>
    <m/>
  </r>
  <r>
    <d v="2023-09-21T01:47:16"/>
    <x v="9"/>
    <n v="5"/>
    <s v="BERRIO POSADA ANGELA"/>
    <x v="1"/>
    <x v="0"/>
    <n v="234"/>
    <n v="21.272727272727298"/>
    <n v="258.14710485133003"/>
    <m/>
    <n v="123573.5524"/>
    <x v="1"/>
    <n v="13700"/>
    <x v="778"/>
    <x v="0"/>
    <m/>
  </r>
  <r>
    <d v="2023-09-21T01:47:17"/>
    <x v="9"/>
    <n v="7"/>
    <s v="BARRIENTOS ROBINSON FREDY"/>
    <x v="10"/>
    <x v="0"/>
    <n v="112"/>
    <n v="28"/>
    <n v="93.871674491392795"/>
    <m/>
    <n v="44935.837200000002"/>
    <x v="1"/>
    <n v="13700"/>
    <x v="778"/>
    <x v="0"/>
    <m/>
  </r>
  <r>
    <d v="2023-09-21T01:47:17"/>
    <x v="9"/>
    <n v="8"/>
    <s v="VACA FIERRO ROBINSON"/>
    <x v="3"/>
    <x v="0"/>
    <n v="228"/>
    <n v="22.8"/>
    <n v="234.679186228482"/>
    <m/>
    <n v="112339.5931"/>
    <x v="1"/>
    <n v="13700"/>
    <x v="778"/>
    <x v="0"/>
    <m/>
  </r>
  <r>
    <d v="2023-09-21T01:47:17"/>
    <x v="9"/>
    <n v="9"/>
    <s v="OQUENDO JUAN CAMILO"/>
    <x v="4"/>
    <x v="0"/>
    <n v="178"/>
    <n v="25.428571428571399"/>
    <n v="164.27543035993699"/>
    <m/>
    <n v="78637.715200000006"/>
    <x v="0"/>
    <n v="13700"/>
    <x v="778"/>
    <x v="0"/>
    <m/>
  </r>
  <r>
    <d v="2023-09-21T01:47:17"/>
    <x v="1"/>
    <n v="11"/>
    <s v="ECHAVARRIA JOSE"/>
    <x v="3"/>
    <x v="0"/>
    <n v="186"/>
    <n v="18.600000000000001"/>
    <n v="234.679186228482"/>
    <m/>
    <n v="112339.5931"/>
    <x v="0"/>
    <n v="13700"/>
    <x v="778"/>
    <x v="0"/>
    <m/>
  </r>
  <r>
    <d v="2023-09-21T01:47:17"/>
    <x v="1"/>
    <n v="12"/>
    <s v="QUINTERO ROJAS WILFER"/>
    <x v="10"/>
    <x v="0"/>
    <n v="104"/>
    <n v="23.1111111111111"/>
    <n v="105.605633802817"/>
    <s v="1 Descuento (Jefe de ruta) "/>
    <n v="50552.816899999998"/>
    <x v="0"/>
    <n v="13700"/>
    <x v="778"/>
    <x v="0"/>
    <m/>
  </r>
  <r>
    <d v="2023-09-21T01:47:18"/>
    <x v="1"/>
    <n v="13"/>
    <s v="URIEL SALAZAR FREDY"/>
    <x v="0"/>
    <x v="0"/>
    <n v="224"/>
    <n v="24.8888888888889"/>
    <n v="211.21126760563399"/>
    <s v="3 Descuentos (Despachador fernando y Angela)"/>
    <n v="101105.6338"/>
    <x v="0"/>
    <n v="13700"/>
    <x v="778"/>
    <x v="0"/>
    <m/>
  </r>
  <r>
    <d v="2023-09-21T01:47:18"/>
    <x v="1"/>
    <n v="14"/>
    <s v="JIMENEZ JIMENEZ OMAR DAVID"/>
    <x v="3"/>
    <x v="0"/>
    <n v="249"/>
    <n v="24.9"/>
    <n v="234.679186228482"/>
    <m/>
    <n v="112339.5931"/>
    <x v="1"/>
    <n v="13700"/>
    <x v="778"/>
    <x v="0"/>
    <m/>
  </r>
  <r>
    <d v="2023-09-21T01:47:18"/>
    <x v="1"/>
    <n v="15"/>
    <s v="LOPERA AGUDELO LUIS FRANCISCO"/>
    <x v="3"/>
    <x v="0"/>
    <n v="204"/>
    <n v="21.473684210526301"/>
    <n v="222.94522691705799"/>
    <m/>
    <n v="106722.61350000001"/>
    <x v="1"/>
    <n v="13700"/>
    <x v="778"/>
    <x v="0"/>
    <m/>
  </r>
  <r>
    <d v="2023-09-21T01:47:18"/>
    <x v="1"/>
    <n v="16"/>
    <s v="HURTADO MADRID JUAN ESTEBAN"/>
    <x v="3"/>
    <x v="0"/>
    <n v="219"/>
    <n v="23.052631578947398"/>
    <n v="222.94522691705799"/>
    <s v="2 Descuentos (Propietario y conduct) "/>
    <n v="106722.61350000001"/>
    <x v="0"/>
    <n v="13700"/>
    <x v="778"/>
    <x v="0"/>
    <m/>
  </r>
  <r>
    <d v="2023-09-21T01:47:18"/>
    <x v="1"/>
    <n v="18"/>
    <s v="RENDON VIANA HUMBERTO DE JESUS"/>
    <x v="8"/>
    <x v="2"/>
    <n v="125"/>
    <n v="25"/>
    <n v="117.339593114241"/>
    <m/>
    <n v="56169.796600000001"/>
    <x v="0"/>
    <n v="13700"/>
    <x v="778"/>
    <x v="0"/>
    <m/>
  </r>
  <r>
    <d v="2023-09-21T01:47:19"/>
    <x v="1"/>
    <n v="20"/>
    <s v="VERENZUELA MARTINEZ ALEXANDER"/>
    <x v="1"/>
    <x v="0"/>
    <n v="238"/>
    <n v="21.636363636363601"/>
    <n v="258.14710485133003"/>
    <s v="2 Descuentos (Conducts)"/>
    <n v="123573.5524"/>
    <x v="0"/>
    <n v="13700"/>
    <x v="778"/>
    <x v="0"/>
    <m/>
  </r>
  <r>
    <d v="2023-09-21T01:47:19"/>
    <x v="1"/>
    <n v="21"/>
    <s v="MONSALVE OCAMPO EDISON GUSTAVO"/>
    <x v="3"/>
    <x v="0"/>
    <n v="205"/>
    <n v="20.5"/>
    <n v="234.679186228482"/>
    <m/>
    <n v="112339.5931"/>
    <x v="0"/>
    <n v="13700"/>
    <x v="778"/>
    <x v="0"/>
    <m/>
  </r>
  <r>
    <d v="2023-09-21T01:47:19"/>
    <x v="1"/>
    <n v="22"/>
    <s v="TABORDA ROJAS DIEGO ALEJANDRO"/>
    <x v="3"/>
    <x v="0"/>
    <n v="257"/>
    <n v="24.476190476190499"/>
    <n v="246.413145539906"/>
    <m/>
    <n v="117956.57279999999"/>
    <x v="1"/>
    <n v="13700"/>
    <x v="778"/>
    <x v="0"/>
    <m/>
  </r>
  <r>
    <d v="2023-09-21T01:47:19"/>
    <x v="1"/>
    <n v="23"/>
    <s v="HINCAPIE GALLEGO YEISON ANDRES"/>
    <x v="3"/>
    <x v="0"/>
    <n v="219"/>
    <n v="21.9"/>
    <n v="234.679186228482"/>
    <m/>
    <n v="112339.5931"/>
    <x v="2"/>
    <n v="13700"/>
    <x v="778"/>
    <x v="0"/>
    <m/>
  </r>
  <r>
    <d v="2023-09-21T01:47:19"/>
    <x v="1"/>
    <n v="24"/>
    <s v="VELEZ JULIAN"/>
    <x v="1"/>
    <x v="0"/>
    <n v="261"/>
    <n v="23.727272727272702"/>
    <n v="258.14710485133003"/>
    <m/>
    <n v="123573.5524"/>
    <x v="0"/>
    <n v="13700"/>
    <x v="778"/>
    <x v="0"/>
    <m/>
  </r>
  <r>
    <d v="2023-09-21T01:47:20"/>
    <x v="1"/>
    <n v="25"/>
    <s v="JIMENEZ HURTADO CARLOS ESTIVEN"/>
    <x v="3"/>
    <x v="0"/>
    <n v="272"/>
    <n v="27.2"/>
    <n v="234.679186228482"/>
    <m/>
    <n v="112339.5931"/>
    <x v="1"/>
    <n v="13700"/>
    <x v="778"/>
    <x v="0"/>
    <m/>
  </r>
  <r>
    <d v="2023-09-21T01:47:20"/>
    <x v="1"/>
    <n v="26"/>
    <s v="CIRO MARIN RODRIGO ALBERTO"/>
    <x v="3"/>
    <x v="0"/>
    <n v="205"/>
    <n v="20.5"/>
    <n v="234.679186228482"/>
    <m/>
    <n v="112339.5931"/>
    <x v="0"/>
    <n v="13700"/>
    <x v="778"/>
    <x v="0"/>
    <m/>
  </r>
  <r>
    <d v="2023-09-21T01:47:20"/>
    <x v="1"/>
    <n v="27"/>
    <s v="DURANGO DAVID JOSE"/>
    <x v="6"/>
    <x v="0"/>
    <n v="218"/>
    <n v="25.647058823529399"/>
    <n v="199.47730829420999"/>
    <m/>
    <n v="95488.6541"/>
    <x v="0"/>
    <n v="13700"/>
    <x v="778"/>
    <x v="0"/>
    <m/>
  </r>
  <r>
    <d v="2023-09-21T01:47:20"/>
    <x v="1"/>
    <n v="28"/>
    <s v="ARBOLEDA ARLEY"/>
    <x v="9"/>
    <x v="0"/>
    <n v="242"/>
    <n v="20.1666666666667"/>
    <n v="281.61502347417797"/>
    <m/>
    <n v="134807.5117"/>
    <x v="0"/>
    <n v="13700"/>
    <x v="778"/>
    <x v="0"/>
    <m/>
  </r>
  <r>
    <d v="2023-09-21T01:47:20"/>
    <x v="1"/>
    <n v="29"/>
    <s v="ESCOBAR IVAN DARIO"/>
    <x v="3"/>
    <x v="0"/>
    <n v="198"/>
    <n v="19.8"/>
    <n v="234.679186228482"/>
    <s v="1 Descuento (Usuario con movilidad reducida) "/>
    <n v="112339.5931"/>
    <x v="0"/>
    <n v="13700"/>
    <x v="778"/>
    <x v="0"/>
    <m/>
  </r>
  <r>
    <d v="2023-09-21T01:47:21"/>
    <x v="9"/>
    <n v="31"/>
    <s v="HIGUITA ADRIAN ANTONIO"/>
    <x v="3"/>
    <x v="0"/>
    <n v="239"/>
    <n v="23.9"/>
    <n v="234.679186228482"/>
    <m/>
    <n v="112339.5931"/>
    <x v="0"/>
    <n v="13700"/>
    <x v="778"/>
    <x v="0"/>
    <m/>
  </r>
  <r>
    <d v="2023-09-21T01:47:21"/>
    <x v="9"/>
    <n v="32"/>
    <s v="LOPERA ALVAREZ ESTIVEN"/>
    <x v="6"/>
    <x v="0"/>
    <n v="248"/>
    <n v="31"/>
    <n v="187.74334898278599"/>
    <m/>
    <n v="89871.674499999994"/>
    <x v="0"/>
    <n v="13700"/>
    <x v="778"/>
    <x v="0"/>
    <m/>
  </r>
  <r>
    <d v="2023-09-21T01:47:21"/>
    <x v="9"/>
    <n v="33"/>
    <s v="LUJAN LOPERA FABIAN ALEXIS"/>
    <x v="1"/>
    <x v="3"/>
    <n v="248"/>
    <n v="22.545454545454501"/>
    <n v="258.14710485133003"/>
    <s v="1 Descuento (Despachadora Angela) "/>
    <n v="123573.5524"/>
    <x v="0"/>
    <n v="13700"/>
    <x v="778"/>
    <x v="0"/>
    <m/>
  </r>
  <r>
    <d v="2023-09-21T01:47:21"/>
    <x v="9"/>
    <n v="34"/>
    <s v="MADRID HERNANDEZ JHONATAN SMITH"/>
    <x v="6"/>
    <x v="0"/>
    <n v="158"/>
    <n v="19.75"/>
    <n v="187.74334898278599"/>
    <m/>
    <n v="89871.674499999994"/>
    <x v="0"/>
    <n v="13700"/>
    <x v="778"/>
    <x v="0"/>
    <m/>
  </r>
  <r>
    <d v="2023-09-21T01:47:21"/>
    <x v="9"/>
    <n v="35"/>
    <s v="GARCIA DAVID WILSON ALBERTO"/>
    <x v="3"/>
    <x v="0"/>
    <n v="249"/>
    <n v="24.9"/>
    <n v="234.679186228482"/>
    <m/>
    <n v="112339.5931"/>
    <x v="1"/>
    <n v="13700"/>
    <x v="778"/>
    <x v="0"/>
    <m/>
  </r>
  <r>
    <d v="2023-09-21T01:47:22"/>
    <x v="9"/>
    <n v="36"/>
    <s v="MARTINEZ CHAVERRA LUIS NORBERTO"/>
    <x v="0"/>
    <x v="0"/>
    <n v="184"/>
    <n v="20.4444444444444"/>
    <n v="211.21126760563399"/>
    <m/>
    <n v="101105.6338"/>
    <x v="0"/>
    <n v="13700"/>
    <x v="778"/>
    <x v="0"/>
    <m/>
  </r>
  <r>
    <d v="2023-09-21T01:47:22"/>
    <x v="9"/>
    <n v="37"/>
    <s v="PIEDRAHITA MADRID SANTIAGO"/>
    <x v="6"/>
    <x v="0"/>
    <n v="180"/>
    <n v="22.5"/>
    <n v="187.74334898278599"/>
    <s v="1 Descuento (Despachador cristian) "/>
    <n v="89871.674499999994"/>
    <x v="1"/>
    <n v="13700"/>
    <x v="778"/>
    <x v="0"/>
    <m/>
  </r>
  <r>
    <d v="2023-09-21T01:47:22"/>
    <x v="9"/>
    <n v="38"/>
    <s v="GARCES ANDRES FELIPE"/>
    <x v="4"/>
    <x v="0"/>
    <n v="208"/>
    <n v="29.714285714285701"/>
    <n v="164.27543035993699"/>
    <m/>
    <n v="78637.715200000006"/>
    <x v="0"/>
    <n v="13700"/>
    <x v="778"/>
    <x v="0"/>
    <m/>
  </r>
  <r>
    <d v="2023-09-21T01:47:22"/>
    <x v="9"/>
    <n v="39"/>
    <s v="TABORDA LEIDY"/>
    <x v="3"/>
    <x v="0"/>
    <n v="212"/>
    <n v="21.2"/>
    <n v="234.679186228482"/>
    <s v="2 Descuentos (Conduct y despachador cristian)"/>
    <n v="112339.5931"/>
    <x v="0"/>
    <n v="13700"/>
    <x v="778"/>
    <x v="0"/>
    <m/>
  </r>
  <r>
    <d v="2023-09-21T01:47:23"/>
    <x v="9"/>
    <n v="40"/>
    <s v="BERNAL RONDON KEVIN OSWALDO"/>
    <x v="3"/>
    <x v="0"/>
    <n v="262"/>
    <n v="26.2"/>
    <n v="234.679186228482"/>
    <s v="3 Descuentos (Propietario y conducts)"/>
    <n v="112339.5931"/>
    <x v="0"/>
    <n v="13700"/>
    <x v="778"/>
    <x v="0"/>
    <m/>
  </r>
  <r>
    <d v="2023-09-21T01:47:23"/>
    <x v="9"/>
    <n v="41"/>
    <s v="LONDOO LOPERA DUVAN ANDRES"/>
    <x v="0"/>
    <x v="0"/>
    <n v="272"/>
    <n v="30.2222222222222"/>
    <n v="211.21126760563399"/>
    <s v="1 Descuento (Jefe de ruta) "/>
    <n v="101105.6338"/>
    <x v="1"/>
    <n v="13700"/>
    <x v="778"/>
    <x v="0"/>
    <m/>
  </r>
  <r>
    <d v="2023-09-22T01:36:31"/>
    <x v="1"/>
    <n v="1"/>
    <s v="OZUNA RESTREPO JORGE ALFONSO"/>
    <x v="2"/>
    <x v="0"/>
    <n v="143"/>
    <n v="22"/>
    <n v="153.80989180834601"/>
    <m/>
    <n v="73654.945900000006"/>
    <x v="0"/>
    <n v="14002.631600000001"/>
    <x v="779"/>
    <x v="0"/>
    <m/>
  </r>
  <r>
    <d v="2023-09-22T01:36:32"/>
    <x v="1"/>
    <n v="2"/>
    <s v="GRAJALES JORGE HERNAN"/>
    <x v="0"/>
    <x v="0"/>
    <n v="259"/>
    <n v="28.7777777777778"/>
    <n v="212.967542503864"/>
    <m/>
    <n v="101983.77129999999"/>
    <x v="1"/>
    <n v="14002.631600000001"/>
    <x v="779"/>
    <x v="0"/>
    <m/>
  </r>
  <r>
    <d v="2023-09-22T01:36:32"/>
    <x v="1"/>
    <n v="3"/>
    <s v="ESPINOZA CHAVARRIA GUILLERMO LEON"/>
    <x v="0"/>
    <x v="0"/>
    <n v="175"/>
    <n v="19.4444444444444"/>
    <n v="212.967542503864"/>
    <m/>
    <n v="101983.77129999999"/>
    <x v="0"/>
    <n v="14002.631600000001"/>
    <x v="779"/>
    <x v="0"/>
    <m/>
  </r>
  <r>
    <d v="2023-09-22T01:36:32"/>
    <x v="1"/>
    <n v="4"/>
    <s v="LOPEZ ISRAEL"/>
    <x v="3"/>
    <x v="0"/>
    <n v="227"/>
    <n v="22.7"/>
    <n v="236.63060278207101"/>
    <m/>
    <n v="113315.3014"/>
    <x v="0"/>
    <n v="14002.631600000001"/>
    <x v="779"/>
    <x v="0"/>
    <m/>
  </r>
  <r>
    <d v="2023-09-22T01:36:32"/>
    <x v="1"/>
    <n v="5"/>
    <s v="BERRIO POSADA ANGELA"/>
    <x v="3"/>
    <x v="2"/>
    <n v="227"/>
    <n v="23.894736842105299"/>
    <n v="224.79907264296801"/>
    <s v="Se descuenta el viaje de 11 28 am ya que NO espera el tiempo indicado en el paradero"/>
    <n v="107649.53630000001"/>
    <x v="1"/>
    <n v="14002.631600000001"/>
    <x v="779"/>
    <x v="0"/>
    <m/>
  </r>
  <r>
    <d v="2023-09-22T01:36:32"/>
    <x v="1"/>
    <n v="6"/>
    <s v="GONZALEZ PEREZ RAFAEL JOSE"/>
    <x v="3"/>
    <x v="0"/>
    <n v="186"/>
    <n v="18.600000000000001"/>
    <n v="236.63060278207101"/>
    <m/>
    <n v="113315.3014"/>
    <x v="0"/>
    <n v="14002.631600000001"/>
    <x v="779"/>
    <x v="0"/>
    <m/>
  </r>
  <r>
    <d v="2023-09-22T01:36:33"/>
    <x v="1"/>
    <n v="7"/>
    <s v="BARRIENTOS ROBINSON FREDY"/>
    <x v="8"/>
    <x v="0"/>
    <n v="155"/>
    <n v="31"/>
    <n v="118.315301391036"/>
    <m/>
    <n v="56657.650699999998"/>
    <x v="1"/>
    <n v="14002.631600000001"/>
    <x v="779"/>
    <x v="0"/>
    <m/>
  </r>
  <r>
    <d v="2023-09-22T01:36:33"/>
    <x v="1"/>
    <n v="8"/>
    <s v="VACA FIERRO ROBINSON"/>
    <x v="6"/>
    <x v="0"/>
    <n v="185"/>
    <n v="21.764705882352899"/>
    <n v="201.13601236476001"/>
    <s v="2 Descuentos (Conduct y propietario) "/>
    <n v="96318.006200000003"/>
    <x v="1"/>
    <n v="14002.631600000001"/>
    <x v="779"/>
    <x v="0"/>
    <m/>
  </r>
  <r>
    <d v="2023-09-22T01:36:33"/>
    <x v="1"/>
    <n v="9"/>
    <s v="OQUENDO JUAN CAMILO"/>
    <x v="7"/>
    <x v="0"/>
    <n v="68"/>
    <n v="22.6666666666667"/>
    <n v="70.989180834621294"/>
    <m/>
    <n v="33994.590400000001"/>
    <x v="0"/>
    <n v="14002.631600000001"/>
    <x v="779"/>
    <x v="0"/>
    <m/>
  </r>
  <r>
    <d v="2023-09-22T01:36:33"/>
    <x v="1"/>
    <n v="10"/>
    <s v="MARULANDA JARAMILLO DAWER ANDRES"/>
    <x v="3"/>
    <x v="0"/>
    <n v="196"/>
    <n v="19.600000000000001"/>
    <n v="236.63060278207101"/>
    <s v="1 Descuento (Conduct) "/>
    <n v="113315.3014"/>
    <x v="0"/>
    <n v="14002.631600000001"/>
    <x v="779"/>
    <x v="0"/>
    <m/>
  </r>
  <r>
    <d v="2023-09-22T01:36:33"/>
    <x v="9"/>
    <n v="11"/>
    <s v="ECHAVARRIA JOSE"/>
    <x v="4"/>
    <x v="1"/>
    <n v="150"/>
    <n v="21.428571428571399"/>
    <n v="165.64142194745"/>
    <m/>
    <n v="79320.710999999996"/>
    <x v="0"/>
    <n v="14002.631600000001"/>
    <x v="779"/>
    <x v="0"/>
    <m/>
  </r>
  <r>
    <d v="2023-09-22T01:36:34"/>
    <x v="9"/>
    <n v="12"/>
    <s v="QUINTERO ROJAS WILFER"/>
    <x v="0"/>
    <x v="0"/>
    <n v="275"/>
    <n v="30.5555555555556"/>
    <n v="212.967542503864"/>
    <s v="1 Descuento (Propietario)"/>
    <n v="101983.77129999999"/>
    <x v="0"/>
    <n v="14002.631600000001"/>
    <x v="779"/>
    <x v="0"/>
    <m/>
  </r>
  <r>
    <d v="2023-09-22T01:36:34"/>
    <x v="9"/>
    <n v="13"/>
    <s v="URIEL SALAZAR FREDY"/>
    <x v="0"/>
    <x v="0"/>
    <n v="215"/>
    <n v="23.8888888888889"/>
    <n v="212.967542503864"/>
    <m/>
    <n v="101983.77129999999"/>
    <x v="0"/>
    <n v="14002.631600000001"/>
    <x v="779"/>
    <x v="0"/>
    <m/>
  </r>
  <r>
    <d v="2023-09-22T01:36:34"/>
    <x v="9"/>
    <n v="14"/>
    <s v="JIMENEZ JIMENEZ OMAR DAVID"/>
    <x v="0"/>
    <x v="0"/>
    <n v="224"/>
    <n v="24.8888888888889"/>
    <n v="212.967542503864"/>
    <m/>
    <n v="101983.77129999999"/>
    <x v="1"/>
    <n v="14002.631600000001"/>
    <x v="779"/>
    <x v="0"/>
    <m/>
  </r>
  <r>
    <d v="2023-09-22T01:36:34"/>
    <x v="9"/>
    <n v="15"/>
    <s v="LOPERA AGUDELO LUIS FRANCISCO"/>
    <x v="0"/>
    <x v="0"/>
    <n v="238"/>
    <n v="26.4444444444444"/>
    <n v="212.967542503864"/>
    <s v="3 Descuentos (Conducts y Despachadora angela) "/>
    <n v="101983.77129999999"/>
    <x v="1"/>
    <n v="14002.631600000001"/>
    <x v="779"/>
    <x v="0"/>
    <m/>
  </r>
  <r>
    <d v="2023-09-22T01:36:34"/>
    <x v="9"/>
    <n v="16"/>
    <s v="HURTADO MADRID JUAN ESTEBAN"/>
    <x v="6"/>
    <x v="0"/>
    <n v="220"/>
    <n v="25.882352941176499"/>
    <n v="201.13601236476001"/>
    <m/>
    <n v="96318.006200000003"/>
    <x v="0"/>
    <n v="14002.631600000001"/>
    <x v="779"/>
    <x v="0"/>
    <m/>
  </r>
  <r>
    <d v="2023-09-22T01:36:35"/>
    <x v="9"/>
    <n v="18"/>
    <s v="RENDON VIANA HUMBERTO DE JESUS"/>
    <x v="3"/>
    <x v="0"/>
    <n v="213"/>
    <n v="21.3"/>
    <n v="236.63060278207101"/>
    <m/>
    <n v="113315.3014"/>
    <x v="0"/>
    <n v="14002.631600000001"/>
    <x v="779"/>
    <x v="0"/>
    <m/>
  </r>
  <r>
    <d v="2023-09-22T01:36:35"/>
    <x v="9"/>
    <n v="20"/>
    <s v="VERENZUELA MARTINEZ ALEXANDER"/>
    <x v="0"/>
    <x v="0"/>
    <n v="226"/>
    <n v="25.1111111111111"/>
    <n v="212.967542503864"/>
    <s v="2 Descuentos (Despachador fernando y propietario) "/>
    <n v="101983.77129999999"/>
    <x v="0"/>
    <n v="14002.631600000001"/>
    <x v="779"/>
    <x v="0"/>
    <m/>
  </r>
  <r>
    <d v="2023-09-22T01:36:35"/>
    <x v="9"/>
    <n v="21"/>
    <s v="MONSALVE OCAMPO EDISON GUSTAVO"/>
    <x v="0"/>
    <x v="0"/>
    <n v="204"/>
    <n v="22.6666666666667"/>
    <n v="212.967542503864"/>
    <m/>
    <n v="101983.77129999999"/>
    <x v="0"/>
    <n v="14002.631600000001"/>
    <x v="779"/>
    <x v="0"/>
    <m/>
  </r>
  <r>
    <d v="2023-09-22T01:36:35"/>
    <x v="9"/>
    <n v="22"/>
    <s v="QUIRAMA CASTAEDA JHON JADER"/>
    <x v="4"/>
    <x v="0"/>
    <n v="203"/>
    <n v="29"/>
    <n v="165.64142194745"/>
    <m/>
    <n v="79320.710999999996"/>
    <x v="1"/>
    <n v="14002.631600000001"/>
    <x v="779"/>
    <x v="0"/>
    <m/>
  </r>
  <r>
    <d v="2023-09-22T01:36:35"/>
    <x v="9"/>
    <n v="23"/>
    <s v="HINCAPIE GALLEGO YEISON ANDRES"/>
    <x v="0"/>
    <x v="1"/>
    <n v="148"/>
    <n v="16.4444444444444"/>
    <n v="212.967542503864"/>
    <s v="Se descuenta 1 viaje ya que se evidencia que NO cumple con la ruta "/>
    <n v="101983.77129999999"/>
    <x v="2"/>
    <n v="14002.631600000001"/>
    <x v="779"/>
    <x v="0"/>
    <m/>
  </r>
  <r>
    <d v="2023-09-22T01:36:36"/>
    <x v="9"/>
    <n v="24"/>
    <s v="VELEZ JULIAN"/>
    <x v="3"/>
    <x v="0"/>
    <n v="278"/>
    <n v="27.8"/>
    <n v="236.63060278207101"/>
    <m/>
    <n v="113315.3014"/>
    <x v="0"/>
    <n v="14002.631600000001"/>
    <x v="779"/>
    <x v="0"/>
    <m/>
  </r>
  <r>
    <d v="2023-09-22T01:36:36"/>
    <x v="9"/>
    <n v="25"/>
    <s v="JIMENEZ HURTADO CARLOS ESTIVEN"/>
    <x v="0"/>
    <x v="0"/>
    <n v="188"/>
    <n v="20.8888888888889"/>
    <n v="212.967542503864"/>
    <s v="2 Descuentos (Conducts) "/>
    <n v="101983.77129999999"/>
    <x v="1"/>
    <n v="14002.631600000001"/>
    <x v="779"/>
    <x v="0"/>
    <m/>
  </r>
  <r>
    <d v="2023-09-22T01:36:36"/>
    <x v="9"/>
    <n v="26"/>
    <s v="CIRO MARIN RODRIGO ALBERTO"/>
    <x v="0"/>
    <x v="0"/>
    <n v="192"/>
    <n v="21.3333333333333"/>
    <n v="212.967542503864"/>
    <m/>
    <n v="101983.77129999999"/>
    <x v="0"/>
    <n v="14002.631600000001"/>
    <x v="779"/>
    <x v="0"/>
    <m/>
  </r>
  <r>
    <d v="2023-09-22T01:36:36"/>
    <x v="9"/>
    <n v="27"/>
    <s v="DURANGO DAVID JOSE"/>
    <x v="4"/>
    <x v="3"/>
    <n v="192"/>
    <n v="27.428571428571399"/>
    <n v="165.64142194745"/>
    <m/>
    <n v="79320.710999999996"/>
    <x v="0"/>
    <n v="14002.631600000001"/>
    <x v="779"/>
    <x v="0"/>
    <m/>
  </r>
  <r>
    <d v="2023-09-22T01:36:36"/>
    <x v="9"/>
    <n v="28"/>
    <s v="ARBOLEDA ARLEY"/>
    <x v="9"/>
    <x v="0"/>
    <n v="254"/>
    <n v="21.1666666666667"/>
    <n v="283.95672333848501"/>
    <s v="2 Descuentos (Conducts y propietario) "/>
    <n v="135978.36170000001"/>
    <x v="0"/>
    <n v="14002.631600000001"/>
    <x v="779"/>
    <x v="0"/>
    <m/>
  </r>
  <r>
    <d v="2023-09-22T01:36:37"/>
    <x v="9"/>
    <n v="29"/>
    <s v="ESCOBAR IVAN DARIO"/>
    <x v="8"/>
    <x v="0"/>
    <n v="118"/>
    <n v="23.6"/>
    <n v="118.315301391036"/>
    <s v="2 Descuentos (Conducts) "/>
    <n v="56657.650699999998"/>
    <x v="0"/>
    <n v="14002.631600000001"/>
    <x v="779"/>
    <x v="0"/>
    <m/>
  </r>
  <r>
    <d v="2023-09-22T01:36:37"/>
    <x v="1"/>
    <n v="31"/>
    <s v="GARCES ANDRES FELIPE"/>
    <x v="2"/>
    <x v="0"/>
    <n v="155"/>
    <n v="25.8333333333333"/>
    <n v="141.97836166924299"/>
    <m/>
    <n v="67989.180800000002"/>
    <x v="0"/>
    <n v="14002.631600000001"/>
    <x v="779"/>
    <x v="0"/>
    <m/>
  </r>
  <r>
    <d v="2023-09-22T01:36:37"/>
    <x v="1"/>
    <n v="32"/>
    <s v="LOPERA ALVAREZ ESTIVEN"/>
    <x v="3"/>
    <x v="0"/>
    <n v="279"/>
    <n v="27.9"/>
    <n v="236.63060278207101"/>
    <m/>
    <n v="113315.3014"/>
    <x v="0"/>
    <n v="14002.631600000001"/>
    <x v="779"/>
    <x v="0"/>
    <m/>
  </r>
  <r>
    <d v="2023-09-22T01:36:37"/>
    <x v="1"/>
    <n v="33"/>
    <s v="LUJAN LOPERA FABIAN ALEXIS"/>
    <x v="6"/>
    <x v="0"/>
    <n v="209"/>
    <n v="24.588235294117599"/>
    <n v="201.13601236476001"/>
    <s v="2 Descuentos (Jefe de ruta) "/>
    <n v="96318.006200000003"/>
    <x v="0"/>
    <n v="14002.631600000001"/>
    <x v="779"/>
    <x v="0"/>
    <m/>
  </r>
  <r>
    <d v="2023-09-22T01:36:37"/>
    <x v="1"/>
    <n v="34"/>
    <s v="MADRID HERNANDEZ JHONATAN SMITH"/>
    <x v="1"/>
    <x v="0"/>
    <n v="215"/>
    <n v="19.545454545454501"/>
    <n v="260.29366306027799"/>
    <m/>
    <n v="124646.8315"/>
    <x v="0"/>
    <n v="14002.631600000001"/>
    <x v="779"/>
    <x v="0"/>
    <m/>
  </r>
  <r>
    <d v="2023-09-22T01:36:38"/>
    <x v="1"/>
    <n v="35"/>
    <s v="TABORDA ROJAS DIEGO ALEJANDRO"/>
    <x v="11"/>
    <x v="0"/>
    <n v="64"/>
    <n v="32"/>
    <n v="47.326120556414203"/>
    <m/>
    <n v="22663.060300000001"/>
    <x v="1"/>
    <n v="14002.631600000001"/>
    <x v="779"/>
    <x v="0"/>
    <m/>
  </r>
  <r>
    <d v="2023-09-22T01:36:38"/>
    <x v="1"/>
    <n v="36"/>
    <s v="MARTINEZ CHAVERRA LUIS NORBERTO"/>
    <x v="1"/>
    <x v="0"/>
    <n v="255"/>
    <n v="23.181818181818201"/>
    <n v="260.29366306027799"/>
    <s v="1 Descuento (Despachadora Angela)"/>
    <n v="124646.8315"/>
    <x v="0"/>
    <n v="14002.631600000001"/>
    <x v="779"/>
    <x v="0"/>
    <m/>
  </r>
  <r>
    <d v="2023-09-22T01:36:38"/>
    <x v="1"/>
    <n v="37"/>
    <s v="PIEDRAHITA MADRID SANTIAGO"/>
    <x v="0"/>
    <x v="0"/>
    <n v="197"/>
    <n v="21.8888888888889"/>
    <n v="212.967542503864"/>
    <m/>
    <n v="101983.77129999999"/>
    <x v="1"/>
    <n v="14002.631600000001"/>
    <x v="779"/>
    <x v="0"/>
    <m/>
  </r>
  <r>
    <d v="2023-09-22T01:36:38"/>
    <x v="1"/>
    <n v="38"/>
    <s v="BELTRAN JUAN SIMON"/>
    <x v="0"/>
    <x v="0"/>
    <n v="197"/>
    <n v="21.8888888888889"/>
    <n v="212.967542503864"/>
    <s v="1 Descuento (Despachador fernando) "/>
    <n v="101983.77129999999"/>
    <x v="0"/>
    <n v="14002.631600000001"/>
    <x v="779"/>
    <x v="0"/>
    <m/>
  </r>
  <r>
    <d v="2023-09-22T01:36:38"/>
    <x v="1"/>
    <n v="39"/>
    <s v="TABORDA LEIDY"/>
    <x v="4"/>
    <x v="0"/>
    <n v="211"/>
    <n v="30.1428571428571"/>
    <n v="165.64142194745"/>
    <m/>
    <n v="79320.710999999996"/>
    <x v="0"/>
    <n v="14002.631600000001"/>
    <x v="779"/>
    <x v="0"/>
    <m/>
  </r>
  <r>
    <d v="2023-09-22T01:36:39"/>
    <x v="1"/>
    <n v="40"/>
    <s v="OCAMPO OCAMPO ANTONIO JOSE"/>
    <x v="9"/>
    <x v="0"/>
    <n v="268"/>
    <n v="22.3333333333333"/>
    <n v="283.95672333848501"/>
    <m/>
    <n v="135978.36170000001"/>
    <x v="0"/>
    <n v="14002.631600000001"/>
    <x v="779"/>
    <x v="0"/>
    <m/>
  </r>
  <r>
    <d v="2023-09-22T01:36:39"/>
    <x v="1"/>
    <n v="41"/>
    <s v="GARCIA DAVID WILSON ALBERTO"/>
    <x v="3"/>
    <x v="0"/>
    <n v="246"/>
    <n v="24.6"/>
    <n v="236.63060278207101"/>
    <s v="1 Descuento (Conduct) "/>
    <n v="113315.3014"/>
    <x v="1"/>
    <n v="14002.631600000001"/>
    <x v="779"/>
    <x v="0"/>
    <m/>
  </r>
  <r>
    <d v="2023-09-23T02:16:52"/>
    <x v="9"/>
    <n v="1"/>
    <s v="MARULANDA JARAMILLO DAWER ANDRES"/>
    <x v="2"/>
    <x v="0"/>
    <n v="113"/>
    <n v="18.8333333333333"/>
    <n v="135.91691394658801"/>
    <m/>
    <n v="64958.457000000002"/>
    <x v="0"/>
    <n v="14005.4054"/>
    <x v="780"/>
    <x v="0"/>
    <m/>
  </r>
  <r>
    <d v="2023-09-23T02:16:52"/>
    <x v="9"/>
    <n v="2"/>
    <s v="GRAJALES JORGE HERNAN"/>
    <x v="0"/>
    <x v="0"/>
    <n v="198"/>
    <n v="22"/>
    <n v="203.87537091988099"/>
    <m/>
    <n v="97437.685500000007"/>
    <x v="1"/>
    <n v="14005.4054"/>
    <x v="780"/>
    <x v="0"/>
    <m/>
  </r>
  <r>
    <d v="2023-09-23T02:16:52"/>
    <x v="9"/>
    <n v="3"/>
    <s v="ESPINOZA CHAVARRIA GUILLERMO LEON"/>
    <x v="11"/>
    <x v="0"/>
    <n v="57"/>
    <n v="22.8"/>
    <n v="56.632047477744798"/>
    <m/>
    <n v="27066.023700000002"/>
    <x v="0"/>
    <n v="14005.4054"/>
    <x v="780"/>
    <x v="0"/>
    <m/>
  </r>
  <r>
    <d v="2023-09-23T02:16:52"/>
    <x v="9"/>
    <n v="4"/>
    <s v="LOPEZ ISRAEL"/>
    <x v="0"/>
    <x v="0"/>
    <n v="185"/>
    <n v="20.5555555555556"/>
    <n v="203.87537091988099"/>
    <m/>
    <n v="97437.685500000007"/>
    <x v="0"/>
    <n v="14005.4054"/>
    <x v="780"/>
    <x v="0"/>
    <m/>
  </r>
  <r>
    <d v="2023-09-23T02:16:53"/>
    <x v="9"/>
    <n v="5"/>
    <s v="GRISALES VILLA JUAN DAVID"/>
    <x v="3"/>
    <x v="0"/>
    <n v="251"/>
    <n v="25.1"/>
    <n v="226.52818991097899"/>
    <s v="2 Descuentos (Transbordo) "/>
    <n v="108264.095"/>
    <x v="1"/>
    <n v="14005.4054"/>
    <x v="780"/>
    <x v="0"/>
    <m/>
  </r>
  <r>
    <d v="2023-09-23T02:16:53"/>
    <x v="9"/>
    <n v="6"/>
    <s v="GONZALEZ PEREZ RAFAEL JOSE"/>
    <x v="6"/>
    <x v="0"/>
    <n v="169"/>
    <n v="21.125"/>
    <n v="181.22255192878299"/>
    <m/>
    <n v="86611.275999999998"/>
    <x v="0"/>
    <n v="14005.4054"/>
    <x v="780"/>
    <x v="0"/>
    <m/>
  </r>
  <r>
    <d v="2023-09-23T02:16:53"/>
    <x v="9"/>
    <n v="7"/>
    <s v="BARRIENTOS ROBINSON FREDY"/>
    <x v="2"/>
    <x v="3"/>
    <n v="156"/>
    <n v="24"/>
    <n v="147.24332344213701"/>
    <m/>
    <n v="70371.661699999997"/>
    <x v="1"/>
    <n v="14005.4054"/>
    <x v="780"/>
    <x v="0"/>
    <m/>
  </r>
  <r>
    <d v="2023-09-23T02:16:53"/>
    <x v="9"/>
    <n v="8"/>
    <s v="VACA FIERRO ROBINSON"/>
    <x v="3"/>
    <x v="3"/>
    <n v="222"/>
    <n v="22.2"/>
    <n v="226.52818991097899"/>
    <m/>
    <n v="108264.095"/>
    <x v="1"/>
    <n v="14005.4054"/>
    <x v="780"/>
    <x v="0"/>
    <m/>
  </r>
  <r>
    <d v="2023-09-23T02:16:53"/>
    <x v="9"/>
    <n v="9"/>
    <s v="OQUENDO JUAN CAMILO"/>
    <x v="6"/>
    <x v="3"/>
    <n v="227"/>
    <n v="28.375"/>
    <n v="181.22255192878299"/>
    <m/>
    <n v="86611.275999999998"/>
    <x v="0"/>
    <n v="14005.4054"/>
    <x v="780"/>
    <x v="0"/>
    <m/>
  </r>
  <r>
    <d v="2023-09-23T02:16:54"/>
    <x v="9"/>
    <n v="10"/>
    <s v="PIEDRAHITA MADRID SANTIAGO"/>
    <x v="6"/>
    <x v="3"/>
    <n v="112"/>
    <n v="14"/>
    <n v="181.22255192878299"/>
    <m/>
    <n v="86611.275999999998"/>
    <x v="0"/>
    <n v="14005.4054"/>
    <x v="780"/>
    <x v="0"/>
    <m/>
  </r>
  <r>
    <d v="2023-09-23T02:16:54"/>
    <x v="1"/>
    <n v="11"/>
    <s v="ECHAVARRIA JOSE"/>
    <x v="3"/>
    <x v="3"/>
    <n v="208"/>
    <n v="20.8"/>
    <n v="226.52818991097899"/>
    <s v="2 Descuentos (Conduct y propietario) "/>
    <n v="108264.095"/>
    <x v="0"/>
    <n v="14005.4054"/>
    <x v="780"/>
    <x v="0"/>
    <m/>
  </r>
  <r>
    <d v="2023-09-23T02:16:54"/>
    <x v="1"/>
    <n v="12"/>
    <s v="DURANGO JOHAN"/>
    <x v="3"/>
    <x v="3"/>
    <n v="185"/>
    <n v="19.473684210526301"/>
    <n v="215.20178041542999"/>
    <m/>
    <n v="102850.89019999999"/>
    <x v="0"/>
    <n v="14005.4054"/>
    <x v="780"/>
    <x v="0"/>
    <m/>
  </r>
  <r>
    <d v="2023-09-23T02:16:54"/>
    <x v="1"/>
    <n v="13"/>
    <s v="URIEL SALAZAR FREDY"/>
    <x v="0"/>
    <x v="0"/>
    <n v="183"/>
    <n v="20.3333333333333"/>
    <n v="203.87537091988099"/>
    <m/>
    <n v="97437.685500000007"/>
    <x v="0"/>
    <n v="14005.4054"/>
    <x v="780"/>
    <x v="0"/>
    <m/>
  </r>
  <r>
    <d v="2023-09-23T02:16:54"/>
    <x v="1"/>
    <n v="14"/>
    <s v="JIMENEZ JIMENEZ OMAR DAVID"/>
    <x v="1"/>
    <x v="0"/>
    <n v="233"/>
    <n v="21.181818181818201"/>
    <n v="249.181008902077"/>
    <s v="HECTOR SALAZAR Realiz 4 viajes donde moviliz 57 Usuarios "/>
    <n v="119090.5045"/>
    <x v="1"/>
    <n v="14005.4054"/>
    <x v="780"/>
    <x v="0"/>
    <m/>
  </r>
  <r>
    <d v="2023-09-23T02:16:55"/>
    <x v="1"/>
    <n v="15"/>
    <s v="LONDOO LOPERA DUVAN ANDRES"/>
    <x v="3"/>
    <x v="0"/>
    <n v="220"/>
    <n v="22"/>
    <n v="226.52818991097899"/>
    <m/>
    <n v="108264.095"/>
    <x v="1"/>
    <n v="14005.4054"/>
    <x v="780"/>
    <x v="0"/>
    <m/>
  </r>
  <r>
    <d v="2023-09-23T02:16:55"/>
    <x v="1"/>
    <n v="16"/>
    <s v="HURTADO MADRID JUAN ESTEBAN"/>
    <x v="6"/>
    <x v="0"/>
    <n v="175"/>
    <n v="20.588235294117599"/>
    <n v="192.54896142433199"/>
    <s v="2 Descuentos (Jefe de ruta) "/>
    <n v="92024.4807"/>
    <x v="0"/>
    <n v="14005.4054"/>
    <x v="780"/>
    <x v="0"/>
    <m/>
  </r>
  <r>
    <d v="2023-09-23T02:16:55"/>
    <x v="1"/>
    <n v="17"/>
    <s v="FRANCO BRAVO JHOAN FERNANDO"/>
    <x v="6"/>
    <x v="0"/>
    <n v="172"/>
    <n v="21.5"/>
    <n v="181.22255192878299"/>
    <m/>
    <n v="86611.275999999998"/>
    <x v="0"/>
    <n v="14005.4054"/>
    <x v="780"/>
    <x v="0"/>
    <m/>
  </r>
  <r>
    <d v="2023-09-23T02:16:55"/>
    <x v="1"/>
    <n v="18"/>
    <s v="RENDON VIANA HUMBERTO DE JESUS"/>
    <x v="0"/>
    <x v="0"/>
    <n v="199"/>
    <n v="22.1111111111111"/>
    <n v="203.87537091988099"/>
    <m/>
    <n v="97437.685500000007"/>
    <x v="0"/>
    <n v="14005.4054"/>
    <x v="780"/>
    <x v="0"/>
    <m/>
  </r>
  <r>
    <d v="2023-09-23T02:16:55"/>
    <x v="1"/>
    <n v="20"/>
    <s v="TABORDA ROJAS DIEGO ALEJANDRO"/>
    <x v="0"/>
    <x v="0"/>
    <n v="197"/>
    <n v="21.8888888888889"/>
    <n v="203.87537091988099"/>
    <m/>
    <n v="97437.685500000007"/>
    <x v="0"/>
    <n v="14005.4054"/>
    <x v="780"/>
    <x v="0"/>
    <m/>
  </r>
  <r>
    <d v="2023-09-23T02:16:56"/>
    <x v="1"/>
    <n v="21"/>
    <s v="MONSALVE OCAMPO EDISON GUSTAVO"/>
    <x v="6"/>
    <x v="0"/>
    <n v="173"/>
    <n v="21.625"/>
    <n v="181.22255192878299"/>
    <m/>
    <n v="86611.275999999998"/>
    <x v="0"/>
    <n v="14005.4054"/>
    <x v="780"/>
    <x v="0"/>
    <m/>
  </r>
  <r>
    <d v="2023-09-23T02:16:56"/>
    <x v="1"/>
    <n v="22"/>
    <s v="QUIRAMA CASTAEDA JHON JADER"/>
    <x v="0"/>
    <x v="0"/>
    <n v="218"/>
    <n v="24.2222222222222"/>
    <n v="203.87537091988099"/>
    <m/>
    <n v="97437.685500000007"/>
    <x v="1"/>
    <n v="14005.4054"/>
    <x v="780"/>
    <x v="0"/>
    <m/>
  </r>
  <r>
    <d v="2023-09-23T02:16:56"/>
    <x v="1"/>
    <n v="23"/>
    <s v="HINCAPIE GALLEGO YEISON ANDRES"/>
    <x v="3"/>
    <x v="0"/>
    <n v="228"/>
    <n v="22.8"/>
    <n v="226.52818991097899"/>
    <s v="1 Descuento (Despachadora angela)"/>
    <n v="108264.095"/>
    <x v="2"/>
    <n v="14005.4054"/>
    <x v="780"/>
    <x v="0"/>
    <m/>
  </r>
  <r>
    <d v="2023-09-23T02:16:56"/>
    <x v="1"/>
    <n v="24"/>
    <s v="VELEZ JULIAN"/>
    <x v="1"/>
    <x v="0"/>
    <n v="310"/>
    <n v="28.181818181818201"/>
    <n v="249.181008902077"/>
    <m/>
    <n v="119090.5045"/>
    <x v="0"/>
    <n v="14005.4054"/>
    <x v="780"/>
    <x v="0"/>
    <m/>
  </r>
  <r>
    <d v="2023-09-23T02:16:56"/>
    <x v="1"/>
    <n v="25"/>
    <s v="JIMENEZ HURTADO CARLOS ESTIVEN"/>
    <x v="4"/>
    <x v="0"/>
    <n v="201"/>
    <n v="28.714285714285701"/>
    <n v="158.56973293768499"/>
    <m/>
    <n v="75784.866500000004"/>
    <x v="1"/>
    <n v="14005.4054"/>
    <x v="780"/>
    <x v="0"/>
    <m/>
  </r>
  <r>
    <d v="2023-09-23T02:16:57"/>
    <x v="1"/>
    <n v="26"/>
    <s v="CIRO MARIN RODRIGO ALBERTO"/>
    <x v="8"/>
    <x v="0"/>
    <n v="112"/>
    <n v="22.4"/>
    <n v="113.26409495548999"/>
    <s v="2 Descuentos (Conduct y propietario) "/>
    <n v="54132.047500000001"/>
    <x v="0"/>
    <n v="14005.4054"/>
    <x v="780"/>
    <x v="0"/>
    <m/>
  </r>
  <r>
    <d v="2023-09-23T02:16:57"/>
    <x v="1"/>
    <n v="27"/>
    <s v="MADRID HERNANDEZ JHONATAN SMITH"/>
    <x v="3"/>
    <x v="0"/>
    <n v="227"/>
    <n v="22.7"/>
    <n v="226.52818991097899"/>
    <m/>
    <n v="108264.095"/>
    <x v="0"/>
    <n v="14005.4054"/>
    <x v="780"/>
    <x v="0"/>
    <m/>
  </r>
  <r>
    <d v="2023-09-23T02:16:57"/>
    <x v="1"/>
    <n v="28"/>
    <s v="ARBOLEDA ARLEY"/>
    <x v="1"/>
    <x v="0"/>
    <n v="229"/>
    <n v="20.818181818181799"/>
    <n v="249.181008902077"/>
    <s v="3 Descuentos (Conducts y propietario) "/>
    <n v="119090.5045"/>
    <x v="0"/>
    <n v="14005.4054"/>
    <x v="780"/>
    <x v="0"/>
    <m/>
  </r>
  <r>
    <d v="2023-09-23T02:16:57"/>
    <x v="1"/>
    <n v="29"/>
    <s v="ESCOBAR IVAN DARIO"/>
    <x v="3"/>
    <x v="0"/>
    <n v="254"/>
    <n v="25.4"/>
    <n v="226.52818991097899"/>
    <s v="1 Descuento (Despachadora angela)"/>
    <n v="108264.095"/>
    <x v="0"/>
    <n v="14005.4054"/>
    <x v="780"/>
    <x v="0"/>
    <m/>
  </r>
  <r>
    <d v="2023-09-23T02:16:57"/>
    <x v="9"/>
    <n v="31"/>
    <s v="HIGUITA ADRIAN ANTONIO"/>
    <x v="0"/>
    <x v="0"/>
    <n v="187"/>
    <n v="20.7777777777778"/>
    <n v="203.87537091988099"/>
    <m/>
    <n v="97437.685500000007"/>
    <x v="0"/>
    <n v="14005.4054"/>
    <x v="780"/>
    <x v="0"/>
    <m/>
  </r>
  <r>
    <d v="2023-09-23T02:16:57"/>
    <x v="9"/>
    <n v="32"/>
    <s v="LOPERA ALVAREZ ESTIVEN"/>
    <x v="0"/>
    <x v="0"/>
    <n v="248"/>
    <n v="27.5555555555556"/>
    <n v="203.87537091988099"/>
    <s v="2 Descuentos (Propietario y jefe de ruta) "/>
    <n v="97437.685500000007"/>
    <x v="0"/>
    <n v="14005.4054"/>
    <x v="780"/>
    <x v="0"/>
    <m/>
  </r>
  <r>
    <d v="2023-09-23T02:16:58"/>
    <x v="9"/>
    <n v="33"/>
    <s v="LUJAN LOPERA FABIAN ALEXIS"/>
    <x v="6"/>
    <x v="0"/>
    <n v="181"/>
    <n v="22.625"/>
    <n v="181.22255192878299"/>
    <s v="1 Descuento (Conduct) "/>
    <n v="86611.275999999998"/>
    <x v="0"/>
    <n v="14005.4054"/>
    <x v="780"/>
    <x v="0"/>
    <m/>
  </r>
  <r>
    <d v="2023-09-23T02:16:58"/>
    <x v="9"/>
    <n v="34"/>
    <s v="MONTOYA OSPINA GILBERTO ANTONIO"/>
    <x v="1"/>
    <x v="0"/>
    <n v="212"/>
    <n v="19.272727272727298"/>
    <n v="249.181008902077"/>
    <m/>
    <n v="119090.5045"/>
    <x v="0"/>
    <n v="14005.4054"/>
    <x v="780"/>
    <x v="0"/>
    <m/>
  </r>
  <r>
    <d v="2023-09-23T02:16:58"/>
    <x v="9"/>
    <n v="36"/>
    <s v="BERNAL RONDON KEVIN OSWALDO"/>
    <x v="3"/>
    <x v="0"/>
    <n v="228"/>
    <n v="22.8"/>
    <n v="226.52818991097899"/>
    <m/>
    <n v="108264.095"/>
    <x v="0"/>
    <n v="14005.4054"/>
    <x v="780"/>
    <x v="0"/>
    <m/>
  </r>
  <r>
    <d v="2023-09-23T02:16:58"/>
    <x v="9"/>
    <n v="37"/>
    <s v="MORA JORGE"/>
    <x v="0"/>
    <x v="0"/>
    <n v="240"/>
    <n v="26.6666666666667"/>
    <n v="203.87537091988099"/>
    <s v="2 Descuentos (Propietarios)"/>
    <n v="97437.685500000007"/>
    <x v="1"/>
    <n v="14005.4054"/>
    <x v="780"/>
    <x v="0"/>
    <m/>
  </r>
  <r>
    <d v="2023-09-23T02:16:59"/>
    <x v="9"/>
    <n v="38"/>
    <s v="BELTRAN JUAN SIMON"/>
    <x v="0"/>
    <x v="0"/>
    <n v="193"/>
    <n v="21.4444444444444"/>
    <n v="203.87537091988099"/>
    <m/>
    <n v="97437.685500000007"/>
    <x v="0"/>
    <n v="14005.4054"/>
    <x v="780"/>
    <x v="0"/>
    <m/>
  </r>
  <r>
    <d v="2023-09-23T02:16:59"/>
    <x v="9"/>
    <n v="39"/>
    <s v="TABORDA LEIDY"/>
    <x v="3"/>
    <x v="0"/>
    <n v="212"/>
    <n v="21.2"/>
    <n v="226.52818991097899"/>
    <m/>
    <n v="108264.095"/>
    <x v="0"/>
    <n v="14005.4054"/>
    <x v="780"/>
    <x v="0"/>
    <m/>
  </r>
  <r>
    <d v="2023-09-23T02:16:59"/>
    <x v="9"/>
    <n v="40"/>
    <s v="OCAMPO OCAMPO ANTONIO JOSE"/>
    <x v="3"/>
    <x v="0"/>
    <n v="234"/>
    <n v="23.4"/>
    <n v="226.52818991097899"/>
    <m/>
    <n v="108264.095"/>
    <x v="0"/>
    <n v="14005.4054"/>
    <x v="780"/>
    <x v="0"/>
    <m/>
  </r>
  <r>
    <d v="2023-09-23T02:16:59"/>
    <x v="9"/>
    <n v="41"/>
    <s v="GARCIA DAVID WILSON ALBERTO"/>
    <x v="3"/>
    <x v="0"/>
    <n v="285"/>
    <n v="28.5"/>
    <n v="226.52818991097899"/>
    <s v="2 Descuentos (Propietario y conduct) "/>
    <n v="108264.095"/>
    <x v="1"/>
    <n v="14005.4054"/>
    <x v="780"/>
    <x v="0"/>
    <m/>
  </r>
  <r>
    <d v="2023-09-24T02:18:14"/>
    <x v="1"/>
    <n v="1"/>
    <s v="OZUNA RESTREPO JORGE ALFONSO"/>
    <x v="0"/>
    <x v="0"/>
    <n v="195"/>
    <n v="21.6666666666667"/>
    <n v="210.312387791741"/>
    <m/>
    <n v="100656.1939"/>
    <x v="0"/>
    <n v="12542.424199999999"/>
    <x v="781"/>
    <x v="0"/>
    <m/>
  </r>
  <r>
    <d v="2023-09-24T02:18:14"/>
    <x v="1"/>
    <n v="2"/>
    <s v="GRAJALES JORGE HERNAN"/>
    <x v="8"/>
    <x v="0"/>
    <n v="79"/>
    <n v="15.8"/>
    <n v="116.840215439856"/>
    <m/>
    <n v="55920.1077"/>
    <x v="1"/>
    <n v="12542.424199999999"/>
    <x v="781"/>
    <x v="0"/>
    <m/>
  </r>
  <r>
    <d v="2023-09-24T02:18:15"/>
    <x v="1"/>
    <n v="4"/>
    <s v="LOPEZ ISRAEL"/>
    <x v="11"/>
    <x v="0"/>
    <n v="24"/>
    <n v="12"/>
    <n v="46.736086175942503"/>
    <m/>
    <n v="22368.043099999999"/>
    <x v="0"/>
    <n v="12542.424199999999"/>
    <x v="781"/>
    <x v="0"/>
    <m/>
  </r>
  <r>
    <d v="2023-09-24T02:18:15"/>
    <x v="1"/>
    <n v="5"/>
    <s v="GRISALES VILLA JUAN DAVID"/>
    <x v="3"/>
    <x v="0"/>
    <n v="215"/>
    <n v="21.5"/>
    <n v="233.68043087971299"/>
    <m/>
    <n v="111840.2154"/>
    <x v="1"/>
    <n v="12542.424199999999"/>
    <x v="781"/>
    <x v="0"/>
    <m/>
  </r>
  <r>
    <d v="2023-09-24T02:18:15"/>
    <x v="1"/>
    <n v="6"/>
    <s v="GONZALEZ PEREZ RAFAEL JOSE"/>
    <x v="3"/>
    <x v="0"/>
    <n v="216"/>
    <n v="21.6"/>
    <n v="233.68043087971299"/>
    <m/>
    <n v="111840.2154"/>
    <x v="0"/>
    <n v="12542.424199999999"/>
    <x v="781"/>
    <x v="0"/>
    <m/>
  </r>
  <r>
    <d v="2023-09-24T02:18:15"/>
    <x v="1"/>
    <n v="7"/>
    <s v="BARRIENTOS ROBINSON FREDY"/>
    <x v="6"/>
    <x v="0"/>
    <n v="198"/>
    <n v="24.75"/>
    <n v="186.94434470377001"/>
    <m/>
    <n v="89472.172399999996"/>
    <x v="1"/>
    <n v="12542.424199999999"/>
    <x v="781"/>
    <x v="0"/>
    <m/>
  </r>
  <r>
    <d v="2023-09-24T02:18:15"/>
    <x v="1"/>
    <n v="8"/>
    <s v="VACA FIERRO ROBINSON"/>
    <x v="3"/>
    <x v="0"/>
    <n v="217"/>
    <n v="21.7"/>
    <n v="233.68043087971299"/>
    <s v="1 Descuento (Despachadora Angela) "/>
    <n v="111840.2154"/>
    <x v="1"/>
    <n v="12542.424199999999"/>
    <x v="781"/>
    <x v="0"/>
    <m/>
  </r>
  <r>
    <d v="2023-09-24T02:18:16"/>
    <x v="1"/>
    <n v="9"/>
    <s v="OQUENDO JUAN CAMILO"/>
    <x v="6"/>
    <x v="0"/>
    <n v="224"/>
    <n v="29.866666666666699"/>
    <n v="175.260323159785"/>
    <m/>
    <n v="83880.161600000007"/>
    <x v="0"/>
    <n v="12542.424199999999"/>
    <x v="781"/>
    <x v="0"/>
    <m/>
  </r>
  <r>
    <d v="2023-09-24T02:18:16"/>
    <x v="1"/>
    <n v="10"/>
    <s v="MARULANDA JARAMILLO DAWER ANDRES"/>
    <x v="0"/>
    <x v="0"/>
    <n v="195"/>
    <n v="21.6666666666667"/>
    <n v="210.312387791741"/>
    <m/>
    <n v="100656.1939"/>
    <x v="0"/>
    <n v="12542.424199999999"/>
    <x v="781"/>
    <x v="0"/>
    <m/>
  </r>
  <r>
    <d v="2023-09-24T02:18:16"/>
    <x v="9"/>
    <n v="11"/>
    <s v="ECHAVARRIA JOSE"/>
    <x v="8"/>
    <x v="0"/>
    <n v="117"/>
    <n v="23.4"/>
    <n v="116.840215439856"/>
    <m/>
    <n v="55920.1077"/>
    <x v="0"/>
    <n v="12542.424199999999"/>
    <x v="781"/>
    <x v="0"/>
    <m/>
  </r>
  <r>
    <d v="2023-09-24T02:18:16"/>
    <x v="9"/>
    <n v="12"/>
    <s v="QUINTERO ROJAS WILFER"/>
    <x v="0"/>
    <x v="0"/>
    <n v="193"/>
    <n v="21.4444444444444"/>
    <n v="210.312387791741"/>
    <s v="ESTIVEN LOPERA Realiz 4 viajes donde moviliz 110 Usuarios "/>
    <n v="100656.1939"/>
    <x v="0"/>
    <n v="12542.424199999999"/>
    <x v="781"/>
    <x v="0"/>
    <m/>
  </r>
  <r>
    <d v="2023-09-24T02:18:17"/>
    <x v="9"/>
    <n v="13"/>
    <s v="URIEL SALAZAR FREDY"/>
    <x v="6"/>
    <x v="1"/>
    <n v="166"/>
    <n v="20.75"/>
    <n v="186.94434470377001"/>
    <m/>
    <n v="89472.172399999996"/>
    <x v="0"/>
    <n v="12542.424199999999"/>
    <x v="781"/>
    <x v="0"/>
    <m/>
  </r>
  <r>
    <d v="2023-09-24T02:18:17"/>
    <x v="9"/>
    <n v="14"/>
    <s v="JIMENEZ JIMENEZ OMAR DAVID"/>
    <x v="3"/>
    <x v="0"/>
    <n v="225"/>
    <n v="22.5"/>
    <n v="233.68043087971299"/>
    <m/>
    <n v="111840.2154"/>
    <x v="1"/>
    <n v="12542.424199999999"/>
    <x v="781"/>
    <x v="0"/>
    <m/>
  </r>
  <r>
    <d v="2023-09-24T02:18:17"/>
    <x v="9"/>
    <n v="15"/>
    <s v="LONDOO LOPERA DUVAN ANDRES"/>
    <x v="0"/>
    <x v="0"/>
    <n v="223"/>
    <n v="24.7777777777778"/>
    <n v="210.312387791741"/>
    <m/>
    <n v="100656.1939"/>
    <x v="1"/>
    <n v="12542.424199999999"/>
    <x v="781"/>
    <x v="0"/>
    <m/>
  </r>
  <r>
    <d v="2023-09-24T02:18:17"/>
    <x v="9"/>
    <n v="16"/>
    <s v="HURTADO MADRID JUAN ESTEBAN"/>
    <x v="0"/>
    <x v="0"/>
    <n v="243"/>
    <n v="27"/>
    <n v="210.312387791741"/>
    <m/>
    <n v="100656.1939"/>
    <x v="0"/>
    <n v="12542.424199999999"/>
    <x v="781"/>
    <x v="0"/>
    <m/>
  </r>
  <r>
    <d v="2023-09-24T02:18:18"/>
    <x v="9"/>
    <n v="18"/>
    <s v="RENDON VIANA HUMBERTO DE JESUS"/>
    <x v="2"/>
    <x v="0"/>
    <n v="136"/>
    <n v="22.6666666666667"/>
    <n v="140.20825852782801"/>
    <m/>
    <n v="67104.129300000001"/>
    <x v="0"/>
    <n v="12542.424199999999"/>
    <x v="781"/>
    <x v="0"/>
    <m/>
  </r>
  <r>
    <d v="2023-09-24T02:18:18"/>
    <x v="9"/>
    <n v="20"/>
    <s v="VERENZUELA MARTINEZ ALEXANDER"/>
    <x v="8"/>
    <x v="0"/>
    <n v="133"/>
    <n v="26.6"/>
    <n v="116.840215439856"/>
    <m/>
    <n v="55920.1077"/>
    <x v="0"/>
    <n v="12542.424199999999"/>
    <x v="781"/>
    <x v="0"/>
    <m/>
  </r>
  <r>
    <d v="2023-09-24T02:18:18"/>
    <x v="9"/>
    <n v="21"/>
    <s v="MONSALVE OCAMPO EDISON GUSTAVO"/>
    <x v="0"/>
    <x v="0"/>
    <n v="215"/>
    <n v="23.8888888888889"/>
    <n v="210.312387791741"/>
    <s v="3 Descuentos (Conducts y propietario) "/>
    <n v="100656.1939"/>
    <x v="0"/>
    <n v="12542.424199999999"/>
    <x v="781"/>
    <x v="0"/>
    <m/>
  </r>
  <r>
    <d v="2023-09-24T02:18:18"/>
    <x v="9"/>
    <n v="22"/>
    <s v="QUIRAMA CASTAEDA JHON JADER"/>
    <x v="3"/>
    <x v="0"/>
    <n v="262"/>
    <n v="26.2"/>
    <n v="233.68043087971299"/>
    <m/>
    <n v="111840.2154"/>
    <x v="1"/>
    <n v="12542.424199999999"/>
    <x v="781"/>
    <x v="0"/>
    <m/>
  </r>
  <r>
    <d v="2023-09-24T02:18:19"/>
    <x v="9"/>
    <n v="23"/>
    <s v="HINCAPIE GALLEGO YEISON ANDRES"/>
    <x v="6"/>
    <x v="0"/>
    <n v="207"/>
    <n v="25.875"/>
    <n v="186.94434470377001"/>
    <s v="1 Descuento (Propietario)"/>
    <n v="89472.172399999996"/>
    <x v="2"/>
    <n v="12542.424199999999"/>
    <x v="781"/>
    <x v="0"/>
    <m/>
  </r>
  <r>
    <d v="2023-09-24T02:18:19"/>
    <x v="9"/>
    <n v="25"/>
    <s v="MADRID HERNANDEZ JHONATAN SMITH"/>
    <x v="6"/>
    <x v="0"/>
    <n v="194"/>
    <n v="24.25"/>
    <n v="186.94434470377001"/>
    <s v="18 Descuentos (Transbordo) "/>
    <n v="89472.172399999996"/>
    <x v="1"/>
    <n v="12542.424199999999"/>
    <x v="781"/>
    <x v="0"/>
    <m/>
  </r>
  <r>
    <d v="2023-09-24T02:18:19"/>
    <x v="9"/>
    <n v="27"/>
    <s v="DURANGO DAVID JOSE"/>
    <x v="0"/>
    <x v="3"/>
    <n v="223"/>
    <n v="24.7777777777778"/>
    <n v="210.312387791741"/>
    <m/>
    <n v="100656.1939"/>
    <x v="0"/>
    <n v="12542.424199999999"/>
    <x v="781"/>
    <x v="0"/>
    <m/>
  </r>
  <r>
    <d v="2023-09-24T02:18:19"/>
    <x v="9"/>
    <n v="28"/>
    <s v="LOPEZ ISRAEL"/>
    <x v="6"/>
    <x v="0"/>
    <n v="175"/>
    <n v="21.875"/>
    <n v="186.94434470377001"/>
    <m/>
    <n v="89472.172399999996"/>
    <x v="0"/>
    <n v="12542.424199999999"/>
    <x v="781"/>
    <x v="0"/>
    <m/>
  </r>
  <r>
    <d v="2023-09-24T02:18:19"/>
    <x v="9"/>
    <n v="29"/>
    <s v="ESCOBAR IVAN DARIO"/>
    <x v="1"/>
    <x v="0"/>
    <n v="221"/>
    <n v="20.090909090909101"/>
    <n v="257.048473967684"/>
    <s v="2 Descuentos (Jefe de ruta y conduct) "/>
    <n v="123024.23699999999"/>
    <x v="0"/>
    <n v="12542.424199999999"/>
    <x v="781"/>
    <x v="0"/>
    <m/>
  </r>
  <r>
    <d v="2023-09-24T02:18:20"/>
    <x v="1"/>
    <n v="31"/>
    <s v="HIGUITA ADRIAN ANTONIO"/>
    <x v="6"/>
    <x v="0"/>
    <n v="176"/>
    <n v="22"/>
    <n v="186.94434470377001"/>
    <m/>
    <n v="89472.172399999996"/>
    <x v="0"/>
    <n v="12542.424199999999"/>
    <x v="781"/>
    <x v="0"/>
    <m/>
  </r>
  <r>
    <d v="2023-09-24T02:18:20"/>
    <x v="1"/>
    <n v="33"/>
    <s v="GARCES ANDRES FELIPE"/>
    <x v="1"/>
    <x v="0"/>
    <n v="258"/>
    <n v="23.454545454545499"/>
    <n v="257.048473967684"/>
    <s v="1 Descuento (Despachadora Angela) "/>
    <n v="123024.23699999999"/>
    <x v="0"/>
    <n v="12542.424199999999"/>
    <x v="781"/>
    <x v="0"/>
    <m/>
  </r>
  <r>
    <d v="2023-09-24T02:18:20"/>
    <x v="1"/>
    <n v="34"/>
    <s v="MONTOYA OSPINA GILBERTO ANTONIO"/>
    <x v="1"/>
    <x v="0"/>
    <n v="264"/>
    <n v="24"/>
    <n v="257.048473967684"/>
    <m/>
    <n v="123024.23699999999"/>
    <x v="0"/>
    <n v="12542.424199999999"/>
    <x v="781"/>
    <x v="0"/>
    <m/>
  </r>
  <r>
    <d v="2023-09-24T02:18:20"/>
    <x v="1"/>
    <n v="36"/>
    <s v="BERNAL RONDON KEVIN OSWALDO"/>
    <x v="1"/>
    <x v="0"/>
    <n v="265"/>
    <n v="24.090909090909101"/>
    <n v="257.048473967684"/>
    <s v="1 Descuento (Usuario con movilidad reducida) "/>
    <n v="123024.23699999999"/>
    <x v="0"/>
    <n v="12542.424199999999"/>
    <x v="781"/>
    <x v="0"/>
    <m/>
  </r>
  <r>
    <d v="2023-09-24T02:18:21"/>
    <x v="1"/>
    <n v="37"/>
    <s v="MORA JORGE"/>
    <x v="12"/>
    <x v="0"/>
    <n v="347"/>
    <n v="26.692307692307701"/>
    <n v="303.784560143627"/>
    <m/>
    <n v="145392.2801"/>
    <x v="1"/>
    <n v="12542.424199999999"/>
    <x v="781"/>
    <x v="0"/>
    <m/>
  </r>
  <r>
    <d v="2023-09-24T02:18:21"/>
    <x v="1"/>
    <n v="38"/>
    <s v="BELTRAN JUAN SIMON"/>
    <x v="0"/>
    <x v="0"/>
    <n v="212"/>
    <n v="23.5555555555556"/>
    <n v="210.312387791741"/>
    <s v="2 Descuentos (Propietario y jefe de ruta) "/>
    <n v="100656.1939"/>
    <x v="0"/>
    <n v="12542.424199999999"/>
    <x v="781"/>
    <x v="0"/>
    <m/>
  </r>
  <r>
    <d v="2023-09-24T02:18:21"/>
    <x v="1"/>
    <n v="40"/>
    <s v="OCAMPO OCAMPO ANTONIO JOSE"/>
    <x v="1"/>
    <x v="0"/>
    <n v="288"/>
    <n v="26.181818181818201"/>
    <n v="257.048473967684"/>
    <m/>
    <n v="123024.23699999999"/>
    <x v="0"/>
    <n v="12542.424199999999"/>
    <x v="781"/>
    <x v="0"/>
    <m/>
  </r>
  <r>
    <d v="2023-09-24T02:18:21"/>
    <x v="1"/>
    <n v="41"/>
    <s v="GARCIA DAVID WILSON ALBERTO"/>
    <x v="3"/>
    <x v="0"/>
    <n v="202"/>
    <n v="20.2"/>
    <n v="233.68043087971299"/>
    <s v="1 Descuento (Conduct) "/>
    <n v="111840.2154"/>
    <x v="1"/>
    <n v="12542.424199999999"/>
    <x v="781"/>
    <x v="0"/>
    <m/>
  </r>
  <r>
    <d v="2023-09-25T00:34:18"/>
    <x v="12"/>
    <n v="5"/>
    <s v="BERRIO POSADA ANGELA"/>
    <x v="0"/>
    <x v="0"/>
    <n v="243"/>
    <n v="27"/>
    <n v="182.09659090909099"/>
    <m/>
    <n v="86548.295499999993"/>
    <x v="1"/>
    <n v="12170"/>
    <x v="782"/>
    <x v="0"/>
    <m/>
  </r>
  <r>
    <d v="2023-09-25T00:34:18"/>
    <x v="12"/>
    <n v="13"/>
    <s v="URIEL SALAZAR FREDY"/>
    <x v="0"/>
    <x v="1"/>
    <n v="182"/>
    <n v="20.2222222222222"/>
    <n v="182.09659090909099"/>
    <m/>
    <n v="86548.295499999993"/>
    <x v="0"/>
    <n v="12170"/>
    <x v="782"/>
    <x v="0"/>
    <m/>
  </r>
  <r>
    <d v="2023-09-25T00:34:19"/>
    <x v="12"/>
    <n v="14"/>
    <s v="CARVAJAL SALAZAR HECTOR MARINO"/>
    <x v="3"/>
    <x v="0"/>
    <n v="201"/>
    <n v="20.100000000000001"/>
    <n v="202.32954545454501"/>
    <m/>
    <n v="96164.772700000001"/>
    <x v="1"/>
    <n v="12170"/>
    <x v="782"/>
    <x v="0"/>
    <m/>
  </r>
  <r>
    <d v="2023-09-25T00:34:19"/>
    <x v="12"/>
    <n v="21"/>
    <s v="MONSALVE OCAMPO EDISON GUSTAVO"/>
    <x v="3"/>
    <x v="0"/>
    <n v="159"/>
    <n v="15.9"/>
    <n v="202.32954545454501"/>
    <m/>
    <n v="96164.772700000001"/>
    <x v="0"/>
    <n v="12170"/>
    <x v="782"/>
    <x v="0"/>
    <m/>
  </r>
  <r>
    <d v="2023-09-25T00:34:19"/>
    <x v="12"/>
    <n v="22"/>
    <s v="QUIRAMA CASTAEDA JHON JADER"/>
    <x v="3"/>
    <x v="0"/>
    <n v="178"/>
    <n v="17.8"/>
    <n v="202.32954545454501"/>
    <m/>
    <n v="96164.772700000001"/>
    <x v="1"/>
    <n v="12170"/>
    <x v="782"/>
    <x v="0"/>
    <m/>
  </r>
  <r>
    <d v="2023-09-25T00:34:19"/>
    <x v="12"/>
    <n v="24"/>
    <s v="GARCES ANDRES FELIPE"/>
    <x v="0"/>
    <x v="0"/>
    <n v="177"/>
    <n v="19.6666666666667"/>
    <n v="182.09659090909099"/>
    <m/>
    <n v="86548.295499999993"/>
    <x v="0"/>
    <n v="12170"/>
    <x v="782"/>
    <x v="0"/>
    <m/>
  </r>
  <r>
    <d v="2023-09-25T00:34:19"/>
    <x v="12"/>
    <n v="25"/>
    <s v="MADRID HERNANDEZ JHONATAN SMITH"/>
    <x v="3"/>
    <x v="0"/>
    <n v="163"/>
    <n v="16.3"/>
    <n v="202.32954545454501"/>
    <m/>
    <n v="96164.772700000001"/>
    <x v="1"/>
    <n v="12170"/>
    <x v="782"/>
    <x v="0"/>
    <m/>
  </r>
  <r>
    <d v="2023-09-25T00:34:20"/>
    <x v="12"/>
    <n v="26"/>
    <s v="CIRO MARIN RODRIGO ALBERTO"/>
    <x v="0"/>
    <x v="0"/>
    <n v="203"/>
    <n v="22.5555555555556"/>
    <n v="182.09659090909099"/>
    <m/>
    <n v="86548.295499999993"/>
    <x v="0"/>
    <n v="12170"/>
    <x v="782"/>
    <x v="0"/>
    <m/>
  </r>
  <r>
    <d v="2023-09-25T00:34:20"/>
    <x v="12"/>
    <n v="27"/>
    <s v="DURANGO DAVID JOSE"/>
    <x v="6"/>
    <x v="0"/>
    <n v="200"/>
    <n v="25"/>
    <n v="161.863636363636"/>
    <m/>
    <n v="76931.818199999994"/>
    <x v="0"/>
    <n v="12170"/>
    <x v="782"/>
    <x v="0"/>
    <m/>
  </r>
  <r>
    <d v="2023-09-25T00:34:20"/>
    <x v="12"/>
    <n v="29"/>
    <s v="ESCOBAR IVAN DARIO"/>
    <x v="6"/>
    <x v="0"/>
    <n v="192"/>
    <n v="24"/>
    <n v="161.863636363636"/>
    <m/>
    <n v="76931.818199999994"/>
    <x v="0"/>
    <n v="12170"/>
    <x v="782"/>
    <x v="0"/>
    <m/>
  </r>
  <r>
    <d v="2023-09-25T00:34:20"/>
    <x v="12"/>
    <n v="31"/>
    <s v="HIGUITA ADRIAN ANTONIO"/>
    <x v="6"/>
    <x v="0"/>
    <n v="186"/>
    <n v="23.25"/>
    <n v="161.863636363636"/>
    <m/>
    <n v="76931.818199999994"/>
    <x v="0"/>
    <n v="12170"/>
    <x v="782"/>
    <x v="0"/>
    <m/>
  </r>
  <r>
    <d v="2023-09-25T00:34:20"/>
    <x v="12"/>
    <n v="32"/>
    <s v="GRISALES VILLA JUAN DAVID"/>
    <x v="0"/>
    <x v="0"/>
    <n v="151"/>
    <n v="16.7777777777778"/>
    <n v="182.09659090909099"/>
    <m/>
    <n v="86548.295499999993"/>
    <x v="0"/>
    <n v="12170"/>
    <x v="782"/>
    <x v="0"/>
    <m/>
  </r>
  <r>
    <d v="2023-09-25T00:34:21"/>
    <x v="12"/>
    <n v="34"/>
    <s v="MONTOYA OSPINA GILBERTO ANTONIO"/>
    <x v="6"/>
    <x v="0"/>
    <n v="164"/>
    <n v="20.5"/>
    <n v="161.863636363636"/>
    <m/>
    <n v="76931.818199999994"/>
    <x v="0"/>
    <n v="12170"/>
    <x v="782"/>
    <x v="0"/>
    <m/>
  </r>
  <r>
    <d v="2023-09-25T00:34:21"/>
    <x v="12"/>
    <n v="35"/>
    <s v="VELEZ JULIAN"/>
    <x v="0"/>
    <x v="0"/>
    <n v="202"/>
    <n v="22.4444444444444"/>
    <n v="182.09659090909099"/>
    <m/>
    <n v="86548.295499999993"/>
    <x v="1"/>
    <n v="12170"/>
    <x v="782"/>
    <x v="0"/>
    <m/>
  </r>
  <r>
    <d v="2023-09-25T00:34:21"/>
    <x v="12"/>
    <n v="36"/>
    <s v="BERNAL RONDON KEVIN OSWALDO"/>
    <x v="3"/>
    <x v="0"/>
    <n v="236"/>
    <n v="23.6"/>
    <n v="202.32954545454501"/>
    <s v="1 Descuento (Conduct) "/>
    <n v="96164.772700000001"/>
    <x v="0"/>
    <n v="12170"/>
    <x v="782"/>
    <x v="0"/>
    <m/>
  </r>
  <r>
    <d v="2023-09-25T00:34:21"/>
    <x v="12"/>
    <n v="37"/>
    <s v="OZUNA RESTREPO JORGE ALFONSO"/>
    <x v="0"/>
    <x v="0"/>
    <n v="140"/>
    <n v="15.5555555555556"/>
    <n v="182.09659090909099"/>
    <m/>
    <n v="86548.295499999993"/>
    <x v="1"/>
    <n v="12170"/>
    <x v="782"/>
    <x v="0"/>
    <m/>
  </r>
  <r>
    <d v="2023-09-25T00:34:21"/>
    <x v="12"/>
    <n v="38"/>
    <s v="BELTRAN JUAN SIMON"/>
    <x v="3"/>
    <x v="0"/>
    <n v="176"/>
    <n v="17.600000000000001"/>
    <n v="202.32954545454501"/>
    <m/>
    <n v="96164.772700000001"/>
    <x v="0"/>
    <n v="12170"/>
    <x v="782"/>
    <x v="0"/>
    <m/>
  </r>
  <r>
    <d v="2023-09-25T00:34:22"/>
    <x v="12"/>
    <n v="39"/>
    <s v="TABORDA LEIDY"/>
    <x v="3"/>
    <x v="0"/>
    <n v="197"/>
    <n v="19.7"/>
    <n v="202.32954545454501"/>
    <m/>
    <n v="96164.772700000001"/>
    <x v="0"/>
    <n v="12170"/>
    <x v="782"/>
    <x v="0"/>
    <m/>
  </r>
  <r>
    <d v="2023-09-25T00:34:22"/>
    <x v="12"/>
    <n v="40"/>
    <s v="OCAMPO OCAMPO ANTONIO JOSE"/>
    <x v="1"/>
    <x v="0"/>
    <n v="211"/>
    <n v="19.181818181818201"/>
    <n v="222.5625"/>
    <m/>
    <n v="105781.25"/>
    <x v="0"/>
    <n v="12170"/>
    <x v="782"/>
    <x v="0"/>
    <m/>
  </r>
  <r>
    <d v="2023-09-26T01:58:19"/>
    <x v="1"/>
    <n v="1"/>
    <s v="OZUNA RESTREPO JORGE ALFONSO"/>
    <x v="0"/>
    <x v="0"/>
    <n v="173"/>
    <n v="19.2222222222222"/>
    <n v="203.095384615385"/>
    <m/>
    <n v="97047.692299999995"/>
    <x v="0"/>
    <n v="13600"/>
    <x v="783"/>
    <x v="0"/>
    <m/>
  </r>
  <r>
    <d v="2023-09-26T01:58:19"/>
    <x v="1"/>
    <n v="2"/>
    <s v="LOPERA ALVAREZ ESTIVEN"/>
    <x v="9"/>
    <x v="0"/>
    <n v="271"/>
    <n v="22.5833333333333"/>
    <n v="270.793846153846"/>
    <s v="1 Descuento (Despachadora Angela) "/>
    <n v="129396.9231"/>
    <x v="1"/>
    <n v="13600"/>
    <x v="783"/>
    <x v="0"/>
    <m/>
  </r>
  <r>
    <d v="2023-09-26T01:58:20"/>
    <x v="1"/>
    <n v="3"/>
    <s v="ESPINOZA CHAVARRIA GUILLERMO LEON"/>
    <x v="2"/>
    <x v="0"/>
    <n v="96"/>
    <n v="17.454545454545499"/>
    <n v="124.113846153846"/>
    <m/>
    <n v="59306.9231"/>
    <x v="0"/>
    <n v="13600"/>
    <x v="783"/>
    <x v="0"/>
    <m/>
  </r>
  <r>
    <d v="2023-09-26T01:58:20"/>
    <x v="1"/>
    <n v="4"/>
    <s v="LOPEZ ISRAEL"/>
    <x v="1"/>
    <x v="0"/>
    <n v="313"/>
    <n v="28.454545454545499"/>
    <n v="248.227692307692"/>
    <s v="2 Descuentos (Usuarios desubicados) "/>
    <n v="118613.8462"/>
    <x v="0"/>
    <n v="13600"/>
    <x v="783"/>
    <x v="0"/>
    <m/>
  </r>
  <r>
    <d v="2023-09-26T01:58:20"/>
    <x v="1"/>
    <n v="5"/>
    <s v="BERRIO POSADA ANGELA"/>
    <x v="12"/>
    <x v="3"/>
    <n v="315"/>
    <n v="24.230769230769202"/>
    <n v="293.36"/>
    <m/>
    <n v="140180"/>
    <x v="1"/>
    <n v="13600"/>
    <x v="783"/>
    <x v="0"/>
    <m/>
  </r>
  <r>
    <d v="2023-09-26T01:58:20"/>
    <x v="1"/>
    <n v="6"/>
    <s v="GONZALEZ PEREZ RAFAEL JOSE"/>
    <x v="6"/>
    <x v="2"/>
    <n v="176"/>
    <n v="20.705882352941199"/>
    <n v="191.812307692308"/>
    <m/>
    <n v="91656.1538"/>
    <x v="0"/>
    <n v="13600"/>
    <x v="783"/>
    <x v="0"/>
    <m/>
  </r>
  <r>
    <d v="2023-09-26T01:58:20"/>
    <x v="1"/>
    <n v="8"/>
    <s v="VACA FIERRO ROBINSON"/>
    <x v="9"/>
    <x v="0"/>
    <n v="284"/>
    <n v="23.6666666666667"/>
    <n v="270.793846153846"/>
    <s v="4 Descuentos (Conducts) "/>
    <n v="129396.9231"/>
    <x v="1"/>
    <n v="13600"/>
    <x v="783"/>
    <x v="0"/>
    <m/>
  </r>
  <r>
    <d v="2023-09-26T01:58:21"/>
    <x v="1"/>
    <n v="9"/>
    <s v="OQUENDO JUAN CAMILO"/>
    <x v="3"/>
    <x v="0"/>
    <n v="215"/>
    <n v="21.5"/>
    <n v="225.66153846153799"/>
    <m/>
    <n v="107830.7692"/>
    <x v="0"/>
    <n v="13600"/>
    <x v="783"/>
    <x v="0"/>
    <m/>
  </r>
  <r>
    <d v="2023-09-26T01:58:21"/>
    <x v="1"/>
    <n v="10"/>
    <s v="MARULANDA JARAMILLO DAWER ANDRES"/>
    <x v="3"/>
    <x v="0"/>
    <n v="234"/>
    <n v="23.4"/>
    <n v="225.66153846153799"/>
    <m/>
    <n v="107830.7692"/>
    <x v="0"/>
    <n v="13600"/>
    <x v="783"/>
    <x v="0"/>
    <m/>
  </r>
  <r>
    <d v="2023-09-26T01:58:21"/>
    <x v="9"/>
    <n v="11"/>
    <s v="ECHAVARRIA JOSE"/>
    <x v="11"/>
    <x v="1"/>
    <n v="63"/>
    <n v="31.5"/>
    <n v="45.132307692307698"/>
    <m/>
    <n v="21566.1538"/>
    <x v="0"/>
    <n v="13600"/>
    <x v="783"/>
    <x v="0"/>
    <m/>
  </r>
  <r>
    <d v="2023-09-26T01:58:21"/>
    <x v="9"/>
    <n v="12"/>
    <s v="QUINTERO ROJAS WILFER"/>
    <x v="11"/>
    <x v="0"/>
    <n v="56"/>
    <n v="22.4"/>
    <n v="56.415384615384603"/>
    <m/>
    <n v="26957.692299999999"/>
    <x v="0"/>
    <n v="13600"/>
    <x v="783"/>
    <x v="0"/>
    <m/>
  </r>
  <r>
    <d v="2023-09-26T01:58:21"/>
    <x v="9"/>
    <n v="13"/>
    <s v="GARCES ANDRES FELIPE"/>
    <x v="1"/>
    <x v="0"/>
    <n v="265"/>
    <n v="24.090909090909101"/>
    <n v="248.227692307692"/>
    <s v="3 Descuentos (Transbordo) "/>
    <n v="118613.8462"/>
    <x v="0"/>
    <n v="13600"/>
    <x v="783"/>
    <x v="0"/>
    <m/>
  </r>
  <r>
    <d v="2023-09-26T01:58:22"/>
    <x v="9"/>
    <n v="14"/>
    <s v="CARVAJAL SALAZAR HECTOR MARINO"/>
    <x v="1"/>
    <x v="0"/>
    <n v="252"/>
    <n v="22.909090909090899"/>
    <n v="248.227692307692"/>
    <s v="HECTOR SALAZAR Realiz 3 viajes donde moviliz 78 Usuarios "/>
    <n v="118613.8462"/>
    <x v="1"/>
    <n v="13600"/>
    <x v="783"/>
    <x v="0"/>
    <m/>
  </r>
  <r>
    <d v="2023-09-26T01:58:22"/>
    <x v="9"/>
    <n v="16"/>
    <s v="HURTADO MADRID JUAN ESTEBAN"/>
    <x v="1"/>
    <x v="0"/>
    <n v="253"/>
    <n v="23"/>
    <n v="248.227692307692"/>
    <m/>
    <n v="118613.8462"/>
    <x v="0"/>
    <n v="13600"/>
    <x v="783"/>
    <x v="0"/>
    <m/>
  </r>
  <r>
    <d v="2023-09-26T01:58:22"/>
    <x v="9"/>
    <n v="18"/>
    <s v="RENDON VIANA HUMBERTO DE JESUS"/>
    <x v="3"/>
    <x v="0"/>
    <n v="217"/>
    <n v="21.7"/>
    <n v="225.66153846153799"/>
    <s v="1 Descuento (Jefe de ruta) "/>
    <n v="107830.7692"/>
    <x v="0"/>
    <n v="13600"/>
    <x v="783"/>
    <x v="0"/>
    <m/>
  </r>
  <r>
    <d v="2023-09-26T01:58:22"/>
    <x v="9"/>
    <n v="20"/>
    <s v="VERENZUELA MARTINEZ ALEXANDER"/>
    <x v="12"/>
    <x v="0"/>
    <n v="289"/>
    <n v="22.230769230769202"/>
    <n v="293.36"/>
    <s v="2 Descuentos (Despachador cristian) "/>
    <n v="140180"/>
    <x v="0"/>
    <n v="13600"/>
    <x v="783"/>
    <x v="0"/>
    <m/>
  </r>
  <r>
    <d v="2023-09-26T01:58:22"/>
    <x v="1"/>
    <n v="22"/>
    <s v="QUIRAMA CASTAEDA JHON JADER"/>
    <x v="1"/>
    <x v="0"/>
    <n v="278"/>
    <n v="25.272727272727298"/>
    <n v="248.227692307692"/>
    <m/>
    <n v="118613.8462"/>
    <x v="1"/>
    <n v="13600"/>
    <x v="783"/>
    <x v="0"/>
    <m/>
  </r>
  <r>
    <d v="2023-09-26T01:58:23"/>
    <x v="1"/>
    <n v="23"/>
    <s v="GRISALES VILLA JUAN DAVID"/>
    <x v="15"/>
    <x v="0"/>
    <n v="308"/>
    <n v="20.533333333333299"/>
    <n v="338.49230769230797"/>
    <m/>
    <n v="161746.1538"/>
    <x v="2"/>
    <n v="13600"/>
    <x v="783"/>
    <x v="0"/>
    <m/>
  </r>
  <r>
    <d v="2023-09-26T01:58:23"/>
    <x v="1"/>
    <n v="24"/>
    <s v="VELEZ JULIAN"/>
    <x v="0"/>
    <x v="0"/>
    <n v="208"/>
    <n v="23.1111111111111"/>
    <n v="203.095384615385"/>
    <m/>
    <n v="97047.692299999995"/>
    <x v="0"/>
    <n v="13600"/>
    <x v="783"/>
    <x v="0"/>
    <m/>
  </r>
  <r>
    <d v="2023-09-26T01:58:23"/>
    <x v="1"/>
    <n v="25"/>
    <s v="JIMENEZ HURTADO CARLOS ESTIVEN"/>
    <x v="0"/>
    <x v="0"/>
    <n v="184"/>
    <n v="20.4444444444444"/>
    <n v="203.095384615385"/>
    <m/>
    <n v="97047.692299999995"/>
    <x v="1"/>
    <n v="13600"/>
    <x v="783"/>
    <x v="0"/>
    <m/>
  </r>
  <r>
    <d v="2023-09-26T01:58:23"/>
    <x v="1"/>
    <n v="26"/>
    <s v="CIRO MARIN RODRIGO ALBERTO"/>
    <x v="3"/>
    <x v="0"/>
    <n v="206"/>
    <n v="20.6"/>
    <n v="225.66153846153799"/>
    <m/>
    <n v="107830.7692"/>
    <x v="0"/>
    <n v="13600"/>
    <x v="783"/>
    <x v="0"/>
    <m/>
  </r>
  <r>
    <d v="2023-09-26T01:58:23"/>
    <x v="1"/>
    <n v="27"/>
    <s v="DURANGO DAVID JOSE"/>
    <x v="2"/>
    <x v="0"/>
    <n v="100"/>
    <n v="16.6666666666667"/>
    <n v="135.396923076923"/>
    <s v="13 descuentos (Incidente con Usuarios) "/>
    <n v="64698.461499999998"/>
    <x v="0"/>
    <n v="13600"/>
    <x v="783"/>
    <x v="0"/>
    <m/>
  </r>
  <r>
    <d v="2023-09-26T01:58:23"/>
    <x v="1"/>
    <n v="29"/>
    <s v="ESCOBAR IVAN DARIO"/>
    <x v="0"/>
    <x v="0"/>
    <n v="200"/>
    <n v="22.2222222222222"/>
    <n v="203.095384615385"/>
    <s v="4 Descuentos (Conducts y jefe de ruta) "/>
    <n v="97047.692299999995"/>
    <x v="0"/>
    <n v="13600"/>
    <x v="783"/>
    <x v="0"/>
    <m/>
  </r>
  <r>
    <d v="2023-09-26T01:58:24"/>
    <x v="9"/>
    <n v="31"/>
    <s v="HIGUITA ADRIAN ANTONIO"/>
    <x v="0"/>
    <x v="0"/>
    <n v="185"/>
    <n v="20.5555555555556"/>
    <n v="203.095384615385"/>
    <m/>
    <n v="97047.692299999995"/>
    <x v="0"/>
    <n v="13600"/>
    <x v="783"/>
    <x v="0"/>
    <m/>
  </r>
  <r>
    <d v="2023-09-26T01:58:24"/>
    <x v="9"/>
    <n v="32"/>
    <s v="ARBOLEDA ARLEY"/>
    <x v="3"/>
    <x v="0"/>
    <n v="267"/>
    <n v="26.7"/>
    <n v="225.66153846153799"/>
    <m/>
    <n v="107830.7692"/>
    <x v="0"/>
    <n v="13600"/>
    <x v="783"/>
    <x v="0"/>
    <m/>
  </r>
  <r>
    <d v="2023-09-26T01:58:24"/>
    <x v="9"/>
    <n v="33"/>
    <s v="LUJAN LOPERA FABIAN ALEXIS"/>
    <x v="6"/>
    <x v="3"/>
    <n v="172"/>
    <n v="21.5"/>
    <n v="180.52923076923099"/>
    <m/>
    <n v="86264.615399999995"/>
    <x v="0"/>
    <n v="13600"/>
    <x v="783"/>
    <x v="0"/>
    <m/>
  </r>
  <r>
    <d v="2023-09-26T01:58:24"/>
    <x v="9"/>
    <n v="34"/>
    <s v="MONTOYA OSPINA GILBERTO ANTONIO"/>
    <x v="1"/>
    <x v="0"/>
    <n v="248"/>
    <n v="22.545454545454501"/>
    <n v="248.227692307692"/>
    <m/>
    <n v="118613.8462"/>
    <x v="0"/>
    <n v="13600"/>
    <x v="783"/>
    <x v="0"/>
    <m/>
  </r>
  <r>
    <d v="2023-09-26T01:58:24"/>
    <x v="9"/>
    <n v="35"/>
    <s v="LONDOO LOPERA DUVAN ANDRES"/>
    <x v="0"/>
    <x v="0"/>
    <n v="206"/>
    <n v="22.8888888888889"/>
    <n v="203.095384615385"/>
    <m/>
    <n v="97047.692299999995"/>
    <x v="1"/>
    <n v="13600"/>
    <x v="783"/>
    <x v="0"/>
    <m/>
  </r>
  <r>
    <d v="2023-09-26T01:58:25"/>
    <x v="9"/>
    <n v="36"/>
    <s v="MARTINEZ CHAVERRA LUIS NORBERTO"/>
    <x v="6"/>
    <x v="0"/>
    <n v="207"/>
    <n v="24.352941176470601"/>
    <n v="191.812307692308"/>
    <m/>
    <n v="91656.1538"/>
    <x v="0"/>
    <n v="13600"/>
    <x v="783"/>
    <x v="0"/>
    <m/>
  </r>
  <r>
    <d v="2023-09-26T01:58:25"/>
    <x v="9"/>
    <n v="37"/>
    <s v="MORA JORGE"/>
    <x v="6"/>
    <x v="1"/>
    <n v="225"/>
    <n v="28.125"/>
    <n v="180.52923076923099"/>
    <s v="3 Descuentos (Propietario) "/>
    <n v="86264.615399999995"/>
    <x v="1"/>
    <n v="13600"/>
    <x v="783"/>
    <x v="0"/>
    <m/>
  </r>
  <r>
    <d v="2023-09-26T01:58:25"/>
    <x v="9"/>
    <n v="38"/>
    <s v="BELTRAN JUAN SIMON"/>
    <x v="0"/>
    <x v="0"/>
    <n v="162"/>
    <n v="18"/>
    <n v="203.095384615385"/>
    <m/>
    <n v="97047.692299999995"/>
    <x v="0"/>
    <n v="13600"/>
    <x v="783"/>
    <x v="0"/>
    <m/>
  </r>
  <r>
    <d v="2023-09-26T01:58:25"/>
    <x v="9"/>
    <n v="39"/>
    <s v="TABORDA LEIDY"/>
    <x v="3"/>
    <x v="0"/>
    <n v="209"/>
    <n v="20.9"/>
    <n v="225.66153846153799"/>
    <m/>
    <n v="107830.7692"/>
    <x v="0"/>
    <n v="13600"/>
    <x v="783"/>
    <x v="0"/>
    <m/>
  </r>
  <r>
    <d v="2023-09-26T01:58:25"/>
    <x v="9"/>
    <n v="40"/>
    <s v="OCAMPO OCAMPO ANTONIO JOSE"/>
    <x v="1"/>
    <x v="0"/>
    <n v="246"/>
    <n v="22.363636363636399"/>
    <n v="248.227692307692"/>
    <m/>
    <n v="118613.8462"/>
    <x v="0"/>
    <n v="13600"/>
    <x v="783"/>
    <x v="0"/>
    <m/>
  </r>
  <r>
    <d v="2023-09-26T01:58:26"/>
    <x v="9"/>
    <n v="41"/>
    <s v="GARCIA DAVID WILSON ALBERTO"/>
    <x v="1"/>
    <x v="0"/>
    <n v="251"/>
    <n v="22.818181818181799"/>
    <n v="248.227692307692"/>
    <m/>
    <n v="118613.8462"/>
    <x v="1"/>
    <n v="13600"/>
    <x v="783"/>
    <x v="0"/>
    <m/>
  </r>
  <r>
    <d v="2023-09-27T01:53:37"/>
    <x v="9"/>
    <n v="1"/>
    <s v="OZUNA RESTREPO JORGE ALFONSO"/>
    <x v="0"/>
    <x v="0"/>
    <n v="215"/>
    <n v="23.8888888888889"/>
    <n v="200.29141104294499"/>
    <m/>
    <n v="95645.705499999996"/>
    <x v="0"/>
    <n v="13321.6216"/>
    <x v="784"/>
    <x v="0"/>
    <m/>
  </r>
  <r>
    <d v="2023-09-27T01:53:37"/>
    <x v="9"/>
    <n v="2"/>
    <s v="LOPERA ALVAREZ ESTIVEN"/>
    <x v="3"/>
    <x v="0"/>
    <n v="253"/>
    <n v="25.3"/>
    <n v="222.54601226993901"/>
    <m/>
    <n v="106273.0061"/>
    <x v="1"/>
    <n v="13321.6216"/>
    <x v="784"/>
    <x v="0"/>
    <m/>
  </r>
  <r>
    <d v="2023-09-27T01:53:37"/>
    <x v="9"/>
    <n v="3"/>
    <s v="ESPINOZA CHAVARRIA GUILLERMO LEON"/>
    <x v="6"/>
    <x v="0"/>
    <n v="202"/>
    <n v="23.764705882352899"/>
    <n v="189.16411042944799"/>
    <s v="1 Descuento (Despachador cristian) "/>
    <n v="90332.055200000003"/>
    <x v="0"/>
    <n v="13321.6216"/>
    <x v="784"/>
    <x v="0"/>
    <m/>
  </r>
  <r>
    <d v="2023-09-27T01:53:37"/>
    <x v="9"/>
    <n v="4"/>
    <s v="LOPEZ ISRAEL"/>
    <x v="0"/>
    <x v="0"/>
    <n v="241"/>
    <n v="26.7777777777778"/>
    <n v="200.29141104294499"/>
    <s v="1 Descuento (Conduct) "/>
    <n v="95645.705499999996"/>
    <x v="0"/>
    <n v="13321.6216"/>
    <x v="784"/>
    <x v="0"/>
    <m/>
  </r>
  <r>
    <d v="2023-09-27T01:53:37"/>
    <x v="9"/>
    <n v="5"/>
    <s v="BERRIO POSADA ANGELA"/>
    <x v="0"/>
    <x v="3"/>
    <n v="186"/>
    <n v="20.6666666666667"/>
    <n v="200.29141104294499"/>
    <m/>
    <n v="95645.705499999996"/>
    <x v="1"/>
    <n v="13321.6216"/>
    <x v="784"/>
    <x v="0"/>
    <m/>
  </r>
  <r>
    <d v="2023-09-27T01:53:38"/>
    <x v="9"/>
    <n v="6"/>
    <s v="GONZALEZ PEREZ RAFAEL JOSE"/>
    <x v="6"/>
    <x v="0"/>
    <n v="154"/>
    <n v="18.117647058823501"/>
    <n v="189.16411042944799"/>
    <m/>
    <n v="90332.055200000003"/>
    <x v="0"/>
    <n v="13321.6216"/>
    <x v="784"/>
    <x v="0"/>
    <m/>
  </r>
  <r>
    <d v="2023-09-27T01:53:38"/>
    <x v="9"/>
    <n v="8"/>
    <s v="VACA FIERRO ROBINSON"/>
    <x v="9"/>
    <x v="0"/>
    <n v="218"/>
    <n v="18.1666666666667"/>
    <n v="267.05521472392599"/>
    <m/>
    <n v="127527.60739999999"/>
    <x v="1"/>
    <n v="13321.6216"/>
    <x v="784"/>
    <x v="0"/>
    <m/>
  </r>
  <r>
    <d v="2023-09-27T01:53:38"/>
    <x v="9"/>
    <n v="9"/>
    <s v="OQUENDO JUAN CAMILO"/>
    <x v="4"/>
    <x v="0"/>
    <n v="188"/>
    <n v="26.8571428571429"/>
    <n v="155.78220858895699"/>
    <m/>
    <n v="74391.104300000006"/>
    <x v="0"/>
    <n v="13321.6216"/>
    <x v="784"/>
    <x v="0"/>
    <m/>
  </r>
  <r>
    <d v="2023-09-27T01:53:38"/>
    <x v="9"/>
    <n v="10"/>
    <s v="PIEDRAHITA MADRID SANTIAGO"/>
    <x v="0"/>
    <x v="0"/>
    <n v="172"/>
    <n v="19.1111111111111"/>
    <n v="200.29141104294499"/>
    <m/>
    <n v="95645.705499999996"/>
    <x v="0"/>
    <n v="13321.6216"/>
    <x v="784"/>
    <x v="0"/>
    <m/>
  </r>
  <r>
    <d v="2023-09-27T01:53:39"/>
    <x v="1"/>
    <n v="11"/>
    <s v="ECHAVARRIA JOSE"/>
    <x v="4"/>
    <x v="0"/>
    <n v="159"/>
    <n v="22.714285714285701"/>
    <n v="155.78220858895699"/>
    <m/>
    <n v="74391.104300000006"/>
    <x v="0"/>
    <n v="13321.6216"/>
    <x v="784"/>
    <x v="0"/>
    <m/>
  </r>
  <r>
    <d v="2023-09-27T01:53:39"/>
    <x v="1"/>
    <n v="12"/>
    <s v="DURANGO JOHAN"/>
    <x v="11"/>
    <x v="3"/>
    <n v="26"/>
    <n v="17.3333333333333"/>
    <n v="33.381901840490798"/>
    <m/>
    <n v="15940.9509"/>
    <x v="0"/>
    <n v="13321.6216"/>
    <x v="784"/>
    <x v="0"/>
    <m/>
  </r>
  <r>
    <d v="2023-09-27T01:53:39"/>
    <x v="1"/>
    <n v="13"/>
    <s v="URIEL SALAZAR FREDY"/>
    <x v="2"/>
    <x v="1"/>
    <n v="173"/>
    <n v="28.8333333333333"/>
    <n v="133.52760736196299"/>
    <m/>
    <n v="63763.803699999997"/>
    <x v="0"/>
    <n v="13321.6216"/>
    <x v="784"/>
    <x v="0"/>
    <m/>
  </r>
  <r>
    <d v="2023-09-27T01:53:39"/>
    <x v="1"/>
    <n v="14"/>
    <s v="CARVAJAL SALAZAR HECTOR MARINO"/>
    <x v="9"/>
    <x v="3"/>
    <n v="250"/>
    <n v="21.739130434782599"/>
    <n v="255.92791411042899"/>
    <s v="1 Descuento (Despachadora Angela) "/>
    <n v="122213.9571"/>
    <x v="1"/>
    <n v="13321.6216"/>
    <x v="784"/>
    <x v="0"/>
    <m/>
  </r>
  <r>
    <d v="2023-09-27T01:53:39"/>
    <x v="1"/>
    <n v="15"/>
    <s v="LOPERA AGUDELO LUIS FRANCISCO"/>
    <x v="3"/>
    <x v="0"/>
    <n v="238"/>
    <n v="25.052631578947398"/>
    <n v="211.41871165644201"/>
    <m/>
    <n v="100959.3558"/>
    <x v="1"/>
    <n v="13321.6216"/>
    <x v="784"/>
    <x v="0"/>
    <m/>
  </r>
  <r>
    <d v="2023-09-27T01:53:40"/>
    <x v="1"/>
    <n v="16"/>
    <s v="HURTADO MADRID JUAN ESTEBAN"/>
    <x v="0"/>
    <x v="0"/>
    <n v="174"/>
    <n v="19.3333333333333"/>
    <n v="200.29141104294499"/>
    <s v="3 Descuentos (Jefe de ruta, despachadora angela y propietario)"/>
    <n v="95645.705499999996"/>
    <x v="0"/>
    <n v="13321.6216"/>
    <x v="784"/>
    <x v="0"/>
    <m/>
  </r>
  <r>
    <d v="2023-09-27T01:53:40"/>
    <x v="1"/>
    <n v="17"/>
    <s v="FRANCO BRAVO JHOAN FERNANDO"/>
    <x v="0"/>
    <x v="0"/>
    <n v="168"/>
    <n v="18.6666666666667"/>
    <n v="200.29141104294499"/>
    <m/>
    <n v="95645.705499999996"/>
    <x v="0"/>
    <n v="13321.6216"/>
    <x v="784"/>
    <x v="0"/>
    <m/>
  </r>
  <r>
    <d v="2023-09-27T01:53:40"/>
    <x v="1"/>
    <n v="18"/>
    <s v="RENDON VIANA HUMBERTO DE JESUS"/>
    <x v="3"/>
    <x v="0"/>
    <n v="225"/>
    <n v="22.5"/>
    <n v="222.54601226993901"/>
    <m/>
    <n v="106273.0061"/>
    <x v="0"/>
    <n v="13321.6216"/>
    <x v="784"/>
    <x v="0"/>
    <m/>
  </r>
  <r>
    <d v="2023-09-27T01:53:40"/>
    <x v="9"/>
    <n v="20"/>
    <s v="VERENZUELA MARTINEZ ALEXANDER"/>
    <x v="1"/>
    <x v="0"/>
    <n v="282"/>
    <n v="25.636363636363601"/>
    <n v="244.80061349693301"/>
    <s v="1 Descuento (Jefe de ruta) "/>
    <n v="116900.3067"/>
    <x v="0"/>
    <n v="13321.6216"/>
    <x v="784"/>
    <x v="0"/>
    <m/>
  </r>
  <r>
    <d v="2023-09-27T01:53:40"/>
    <x v="9"/>
    <n v="21"/>
    <s v="MONSALVE OCAMPO EDISON GUSTAVO"/>
    <x v="0"/>
    <x v="0"/>
    <n v="178"/>
    <n v="19.7777777777778"/>
    <n v="200.29141104294499"/>
    <m/>
    <n v="95645.705499999996"/>
    <x v="0"/>
    <n v="13321.6216"/>
    <x v="784"/>
    <x v="0"/>
    <m/>
  </r>
  <r>
    <d v="2023-09-27T01:53:41"/>
    <x v="9"/>
    <n v="22"/>
    <s v="QUIRAMA CASTAEDA JHON JADER"/>
    <x v="6"/>
    <x v="0"/>
    <n v="203"/>
    <n v="25.375"/>
    <n v="178.03680981595099"/>
    <m/>
    <n v="85018.404899999994"/>
    <x v="1"/>
    <n v="13321.6216"/>
    <x v="784"/>
    <x v="0"/>
    <m/>
  </r>
  <r>
    <d v="2023-09-27T01:53:41"/>
    <x v="9"/>
    <n v="23"/>
    <s v="TABORDA ROJAS DIEGO ALEJANDRO"/>
    <x v="0"/>
    <x v="0"/>
    <n v="212"/>
    <n v="23.5555555555556"/>
    <n v="200.29141104294499"/>
    <m/>
    <n v="95645.705499999996"/>
    <x v="2"/>
    <n v="13321.6216"/>
    <x v="784"/>
    <x v="0"/>
    <m/>
  </r>
  <r>
    <d v="2023-09-27T01:53:41"/>
    <x v="9"/>
    <n v="24"/>
    <s v="GARCES ANDRES FELIPE"/>
    <x v="10"/>
    <x v="0"/>
    <n v="109"/>
    <n v="24.2222222222222"/>
    <n v="100.145705521472"/>
    <m/>
    <n v="47822.852800000001"/>
    <x v="0"/>
    <n v="13321.6216"/>
    <x v="784"/>
    <x v="0"/>
    <m/>
  </r>
  <r>
    <d v="2023-09-27T01:53:41"/>
    <x v="9"/>
    <n v="25"/>
    <s v="JIMENEZ HURTADO CARLOS ESTIVEN"/>
    <x v="6"/>
    <x v="0"/>
    <n v="180"/>
    <n v="22.5"/>
    <n v="178.03680981595099"/>
    <m/>
    <n v="85018.404899999994"/>
    <x v="1"/>
    <n v="13321.6216"/>
    <x v="784"/>
    <x v="0"/>
    <m/>
  </r>
  <r>
    <d v="2023-09-27T01:53:41"/>
    <x v="9"/>
    <n v="26"/>
    <s v="CIRO MARIN RODRIGO ALBERTO"/>
    <x v="0"/>
    <x v="0"/>
    <n v="168"/>
    <n v="18.6666666666667"/>
    <n v="200.29141104294499"/>
    <m/>
    <n v="95645.705499999996"/>
    <x v="0"/>
    <n v="13321.6216"/>
    <x v="784"/>
    <x v="0"/>
    <m/>
  </r>
  <r>
    <d v="2023-09-27T01:53:42"/>
    <x v="9"/>
    <n v="27"/>
    <s v="DURANGO DAVID JOSE"/>
    <x v="0"/>
    <x v="0"/>
    <n v="204"/>
    <n v="22.6666666666667"/>
    <n v="200.29141104294499"/>
    <s v="2 Descuentos (Conduct y jefe de ruta) "/>
    <n v="95645.705499999996"/>
    <x v="0"/>
    <n v="13321.6216"/>
    <x v="784"/>
    <x v="0"/>
    <m/>
  </r>
  <r>
    <d v="2023-09-27T01:53:42"/>
    <x v="9"/>
    <n v="28"/>
    <s v="ARBOLEDA ARLEY"/>
    <x v="0"/>
    <x v="3"/>
    <n v="174"/>
    <n v="19.3333333333333"/>
    <n v="200.29141104294499"/>
    <m/>
    <n v="95645.705499999996"/>
    <x v="0"/>
    <n v="13321.6216"/>
    <x v="784"/>
    <x v="0"/>
    <m/>
  </r>
  <r>
    <d v="2023-09-27T01:53:42"/>
    <x v="9"/>
    <n v="29"/>
    <s v="BERNAL RONDON KEVIN OSWALDO"/>
    <x v="3"/>
    <x v="0"/>
    <n v="209"/>
    <n v="20.9"/>
    <n v="222.54601226993901"/>
    <m/>
    <n v="106273.0061"/>
    <x v="0"/>
    <n v="13321.6216"/>
    <x v="784"/>
    <x v="0"/>
    <m/>
  </r>
  <r>
    <d v="2023-09-27T01:53:42"/>
    <x v="1"/>
    <n v="31"/>
    <s v="HIGUITA ADRIAN ANTONIO"/>
    <x v="0"/>
    <x v="0"/>
    <n v="182"/>
    <n v="20.2222222222222"/>
    <n v="200.29141104294499"/>
    <m/>
    <n v="95645.705499999996"/>
    <x v="0"/>
    <n v="13321.6216"/>
    <x v="784"/>
    <x v="0"/>
    <m/>
  </r>
  <r>
    <d v="2023-09-27T01:53:42"/>
    <x v="1"/>
    <n v="32"/>
    <s v="PUERTA BOJANERO JUAN CARLOS"/>
    <x v="6"/>
    <x v="0"/>
    <n v="177"/>
    <n v="23.6"/>
    <n v="166.90950920245399"/>
    <m/>
    <n v="79704.7546"/>
    <x v="0"/>
    <n v="13321.6216"/>
    <x v="784"/>
    <x v="0"/>
    <m/>
  </r>
  <r>
    <d v="2023-09-27T01:53:43"/>
    <x v="1"/>
    <n v="33"/>
    <s v="LUJAN LOPERA FABIAN ALEXIS"/>
    <x v="6"/>
    <x v="1"/>
    <n v="198"/>
    <n v="24.75"/>
    <n v="178.03680981595099"/>
    <s v="Se descuenta el viaje de 8 34 am ya que NO espera el tiempo indicado en el paradero) "/>
    <n v="85018.404899999994"/>
    <x v="0"/>
    <n v="13321.6216"/>
    <x v="784"/>
    <x v="0"/>
    <m/>
  </r>
  <r>
    <d v="2023-09-27T01:53:43"/>
    <x v="1"/>
    <n v="34"/>
    <s v="MONTOYA OSPINA GILBERTO ANTONIO"/>
    <x v="3"/>
    <x v="0"/>
    <n v="214"/>
    <n v="21.4"/>
    <n v="222.54601226993901"/>
    <m/>
    <n v="106273.0061"/>
    <x v="0"/>
    <n v="13321.6216"/>
    <x v="784"/>
    <x v="0"/>
    <m/>
  </r>
  <r>
    <d v="2023-09-27T01:53:43"/>
    <x v="1"/>
    <n v="35"/>
    <s v="LONDOO LOPERA DUVAN ANDRES"/>
    <x v="6"/>
    <x v="0"/>
    <n v="185"/>
    <n v="23.125"/>
    <n v="178.03680981595099"/>
    <s v="4 Descuentos (Conducts)"/>
    <n v="85018.404899999994"/>
    <x v="1"/>
    <n v="13321.6216"/>
    <x v="784"/>
    <x v="0"/>
    <m/>
  </r>
  <r>
    <d v="2023-09-27T01:53:43"/>
    <x v="1"/>
    <n v="36"/>
    <s v="MARTINEZ CHAVERRA LUIS NORBERTO"/>
    <x v="0"/>
    <x v="0"/>
    <n v="199"/>
    <n v="22.1111111111111"/>
    <n v="200.29141104294499"/>
    <s v="1 Descuento (Propietario) "/>
    <n v="95645.705499999996"/>
    <x v="0"/>
    <n v="13321.6216"/>
    <x v="784"/>
    <x v="0"/>
    <m/>
  </r>
  <r>
    <d v="2023-09-27T01:53:43"/>
    <x v="1"/>
    <n v="37"/>
    <s v="MORA JORGE"/>
    <x v="6"/>
    <x v="0"/>
    <n v="201"/>
    <n v="25.125"/>
    <n v="178.03680981595099"/>
    <m/>
    <n v="85018.404899999994"/>
    <x v="1"/>
    <n v="13321.6216"/>
    <x v="784"/>
    <x v="0"/>
    <m/>
  </r>
  <r>
    <d v="2023-09-27T01:53:44"/>
    <x v="1"/>
    <n v="38"/>
    <s v="BELTRAN JUAN SIMON"/>
    <x v="4"/>
    <x v="0"/>
    <n v="165"/>
    <n v="23.571428571428601"/>
    <n v="155.78220858895699"/>
    <m/>
    <n v="74391.104300000006"/>
    <x v="0"/>
    <n v="13321.6216"/>
    <x v="784"/>
    <x v="0"/>
    <m/>
  </r>
  <r>
    <d v="2023-09-27T01:53:44"/>
    <x v="1"/>
    <n v="39"/>
    <s v="TABORDA LEIDY"/>
    <x v="3"/>
    <x v="0"/>
    <n v="188"/>
    <n v="18.8"/>
    <n v="222.54601226993901"/>
    <m/>
    <n v="106273.0061"/>
    <x v="0"/>
    <n v="13321.6216"/>
    <x v="784"/>
    <x v="0"/>
    <m/>
  </r>
  <r>
    <d v="2023-09-27T01:53:44"/>
    <x v="1"/>
    <n v="40"/>
    <s v="OCAMPO OCAMPO ANTONIO JOSE"/>
    <x v="6"/>
    <x v="0"/>
    <n v="185"/>
    <n v="21.764705882352899"/>
    <n v="189.16411042944799"/>
    <m/>
    <n v="90332.055200000003"/>
    <x v="0"/>
    <n v="13321.6216"/>
    <x v="784"/>
    <x v="0"/>
    <m/>
  </r>
  <r>
    <d v="2023-09-27T01:53:44"/>
    <x v="1"/>
    <n v="41"/>
    <s v="GARCIA DAVID WILSON ALBERTO"/>
    <x v="0"/>
    <x v="0"/>
    <n v="200"/>
    <n v="22.2222222222222"/>
    <n v="200.29141104294499"/>
    <s v="1 Descuento (Propietario) "/>
    <n v="95645.705499999996"/>
    <x v="1"/>
    <n v="13321.6216"/>
    <x v="784"/>
    <x v="0"/>
    <m/>
  </r>
  <r>
    <d v="2023-09-28T02:19:56"/>
    <x v="1"/>
    <n v="1"/>
    <s v="OZUNA RESTREPO JORGE ALFONSO"/>
    <x v="6"/>
    <x v="0"/>
    <n v="170"/>
    <n v="21.2"/>
    <n v="165.80966325036599"/>
    <m/>
    <n v="78904.831600000005"/>
    <x v="0"/>
    <n v="12613.513499999999"/>
    <x v="785"/>
    <x v="0"/>
    <m/>
  </r>
  <r>
    <d v="2023-09-28T02:19:56"/>
    <x v="1"/>
    <n v="2"/>
    <s v="LOPERA ALVAREZ ESTIVEN"/>
    <x v="3"/>
    <x v="0"/>
    <n v="213"/>
    <n v="21.3"/>
    <n v="207.26207906295801"/>
    <m/>
    <n v="98631.039499999999"/>
    <x v="1"/>
    <n v="12613.513499999999"/>
    <x v="785"/>
    <x v="0"/>
    <m/>
  </r>
  <r>
    <d v="2023-09-28T02:19:56"/>
    <x v="1"/>
    <n v="3"/>
    <s v="ESPINOZA CHAVARRIA GUILLERMO LEON"/>
    <x v="6"/>
    <x v="0"/>
    <n v="155"/>
    <n v="19.375"/>
    <n v="165.80966325036599"/>
    <s v="1 Descuento (Despachadora Angela) "/>
    <n v="78904.831600000005"/>
    <x v="0"/>
    <n v="12613.513499999999"/>
    <x v="785"/>
    <x v="0"/>
    <m/>
  </r>
  <r>
    <d v="2023-09-28T02:19:56"/>
    <x v="1"/>
    <n v="4"/>
    <s v="LOPEZ ISRAEL"/>
    <x v="0"/>
    <x v="0"/>
    <n v="171"/>
    <n v="19"/>
    <n v="186.53587115666201"/>
    <m/>
    <n v="88767.935599999997"/>
    <x v="0"/>
    <n v="12613.513499999999"/>
    <x v="785"/>
    <x v="0"/>
    <m/>
  </r>
  <r>
    <d v="2023-09-28T02:19:57"/>
    <x v="1"/>
    <n v="5"/>
    <s v="GRISALES VILLA JUAN DAVID"/>
    <x v="3"/>
    <x v="0"/>
    <n v="210"/>
    <n v="21"/>
    <n v="207.26207906295801"/>
    <m/>
    <n v="98631.039499999999"/>
    <x v="1"/>
    <n v="12613.513499999999"/>
    <x v="785"/>
    <x v="0"/>
    <m/>
  </r>
  <r>
    <d v="2023-09-28T02:19:57"/>
    <x v="1"/>
    <n v="6"/>
    <s v="GONZALEZ PEREZ RAFAEL JOSE"/>
    <x v="3"/>
    <x v="0"/>
    <n v="191"/>
    <n v="20.105263157894701"/>
    <n v="196.89897510981001"/>
    <m/>
    <n v="93699.487599999993"/>
    <x v="0"/>
    <n v="12613.513499999999"/>
    <x v="785"/>
    <x v="0"/>
    <m/>
  </r>
  <r>
    <d v="2023-09-28T02:19:57"/>
    <x v="1"/>
    <n v="7"/>
    <s v="BARRIENTOS ROBINSON FREDY"/>
    <x v="3"/>
    <x v="0"/>
    <n v="198"/>
    <n v="19.8"/>
    <n v="207.26207906295801"/>
    <m/>
    <n v="98631.039499999999"/>
    <x v="1"/>
    <n v="12613.513499999999"/>
    <x v="785"/>
    <x v="0"/>
    <m/>
  </r>
  <r>
    <d v="2023-09-28T02:19:57"/>
    <x v="1"/>
    <n v="8"/>
    <s v="VACA FIERRO ROBINSON"/>
    <x v="9"/>
    <x v="0"/>
    <n v="221"/>
    <n v="18.4166666666667"/>
    <n v="248.71449487554901"/>
    <s v="1 Descuento (Conduct) "/>
    <n v="118357.24739999999"/>
    <x v="1"/>
    <n v="12613.513499999999"/>
    <x v="785"/>
    <x v="0"/>
    <m/>
  </r>
  <r>
    <d v="2023-09-28T02:19:57"/>
    <x v="1"/>
    <n v="10"/>
    <s v="MARULANDA JARAMILLO DAWER ANDRES"/>
    <x v="0"/>
    <x v="0"/>
    <n v="194"/>
    <n v="21.5555555555556"/>
    <n v="186.53587115666201"/>
    <s v="3 Descuentos (Transbordo) "/>
    <n v="88767.935599999997"/>
    <x v="0"/>
    <n v="12613.513499999999"/>
    <x v="785"/>
    <x v="0"/>
    <m/>
  </r>
  <r>
    <d v="2023-09-28T02:19:58"/>
    <x v="9"/>
    <n v="11"/>
    <s v="ECHAVARRIA JOSE"/>
    <x v="3"/>
    <x v="0"/>
    <n v="235"/>
    <n v="23.5"/>
    <n v="207.26207906295801"/>
    <s v="1 Descuento (Propietario) "/>
    <n v="98631.039499999999"/>
    <x v="0"/>
    <n v="12613.513499999999"/>
    <x v="785"/>
    <x v="0"/>
    <m/>
  </r>
  <r>
    <d v="2023-09-28T02:19:58"/>
    <x v="9"/>
    <n v="12"/>
    <s v="DURANGO JOHAN"/>
    <x v="2"/>
    <x v="9"/>
    <n v="120"/>
    <n v="18.461538461538499"/>
    <n v="134.72035139092199"/>
    <m/>
    <n v="64110.1757"/>
    <x v="0"/>
    <n v="12613.513499999999"/>
    <x v="785"/>
    <x v="0"/>
    <m/>
  </r>
  <r>
    <d v="2023-09-28T02:19:58"/>
    <x v="9"/>
    <n v="13"/>
    <s v="URIEL SALAZAR FREDY"/>
    <x v="0"/>
    <x v="0"/>
    <n v="146"/>
    <n v="16.2222222222222"/>
    <n v="186.53587115666201"/>
    <m/>
    <n v="88767.935599999997"/>
    <x v="0"/>
    <n v="12613.513499999999"/>
    <x v="785"/>
    <x v="0"/>
    <m/>
  </r>
  <r>
    <d v="2023-09-28T02:19:58"/>
    <x v="9"/>
    <n v="14"/>
    <s v="JIMENEZ JIMENEZ OMAR DAVID"/>
    <x v="6"/>
    <x v="0"/>
    <n v="201"/>
    <n v="25.125"/>
    <n v="165.80966325036599"/>
    <s v="HECTOR SALAZAR Realiz 2 viajes donde moviliz 54 usuarios "/>
    <n v="78904.831600000005"/>
    <x v="1"/>
    <n v="12613.513499999999"/>
    <x v="785"/>
    <x v="0"/>
    <m/>
  </r>
  <r>
    <d v="2023-09-28T02:19:59"/>
    <x v="9"/>
    <n v="15"/>
    <s v="LOPERA AGUDELO LUIS FRANCISCO"/>
    <x v="3"/>
    <x v="0"/>
    <n v="241"/>
    <n v="25.3684210526316"/>
    <n v="196.89897510981001"/>
    <m/>
    <n v="93699.487599999993"/>
    <x v="1"/>
    <n v="12613.513499999999"/>
    <x v="785"/>
    <x v="0"/>
    <m/>
  </r>
  <r>
    <d v="2023-09-28T02:19:59"/>
    <x v="9"/>
    <n v="16"/>
    <s v="HURTADO MADRID JUAN ESTEBAN"/>
    <x v="0"/>
    <x v="0"/>
    <n v="229"/>
    <n v="25.4444444444444"/>
    <n v="186.53587115666201"/>
    <s v="1 Descuento (Despachadora Angela) "/>
    <n v="88767.935599999997"/>
    <x v="0"/>
    <n v="12613.513499999999"/>
    <x v="785"/>
    <x v="0"/>
    <m/>
  </r>
  <r>
    <d v="2023-09-28T02:19:59"/>
    <x v="9"/>
    <n v="17"/>
    <s v="FRANCO BRAVO JHOAN FERNANDO"/>
    <x v="6"/>
    <x v="0"/>
    <n v="168"/>
    <n v="21"/>
    <n v="165.80966325036599"/>
    <m/>
    <n v="78904.831600000005"/>
    <x v="0"/>
    <n v="12613.513499999999"/>
    <x v="785"/>
    <x v="0"/>
    <m/>
  </r>
  <r>
    <d v="2023-09-28T02:19:59"/>
    <x v="9"/>
    <n v="18"/>
    <s v="RENDON VIANA HUMBERTO DE JESUS"/>
    <x v="3"/>
    <x v="0"/>
    <n v="224"/>
    <n v="22.4"/>
    <n v="207.26207906295801"/>
    <s v="1 Descuento (Despachador cristian) "/>
    <n v="98631.039499999999"/>
    <x v="0"/>
    <n v="12613.513499999999"/>
    <x v="785"/>
    <x v="0"/>
    <m/>
  </r>
  <r>
    <d v="2023-09-28T02:20:00"/>
    <x v="9"/>
    <n v="20"/>
    <s v="VERENZUELA MARTINEZ ALEXANDER"/>
    <x v="0"/>
    <x v="0"/>
    <n v="203"/>
    <n v="22.5555555555556"/>
    <n v="186.53587115666201"/>
    <m/>
    <n v="88767.935599999997"/>
    <x v="0"/>
    <n v="12613.513499999999"/>
    <x v="785"/>
    <x v="0"/>
    <m/>
  </r>
  <r>
    <d v="2023-09-28T02:20:00"/>
    <x v="1"/>
    <n v="21"/>
    <s v="MONSALVE OCAMPO EDISON GUSTAVO"/>
    <x v="3"/>
    <x v="0"/>
    <n v="168"/>
    <n v="16.8"/>
    <n v="207.26207906295801"/>
    <m/>
    <n v="98631.039499999999"/>
    <x v="0"/>
    <n v="12613.513499999999"/>
    <x v="785"/>
    <x v="0"/>
    <m/>
  </r>
  <r>
    <d v="2023-09-28T02:20:00"/>
    <x v="1"/>
    <n v="22"/>
    <s v="QUIRAMA CASTAEDA JHON JADER"/>
    <x v="6"/>
    <x v="3"/>
    <n v="189"/>
    <n v="23.625"/>
    <n v="165.80966325036599"/>
    <s v="3 Descuentos (Conducts) "/>
    <n v="78904.831600000005"/>
    <x v="1"/>
    <n v="12613.513499999999"/>
    <x v="785"/>
    <x v="0"/>
    <m/>
  </r>
  <r>
    <d v="2023-09-28T02:20:00"/>
    <x v="1"/>
    <n v="23"/>
    <s v="HINCAPIE GALLEGO YEISON ANDRES"/>
    <x v="6"/>
    <x v="0"/>
    <n v="169"/>
    <n v="21.125"/>
    <n v="165.80966325036599"/>
    <m/>
    <n v="78904.831600000005"/>
    <x v="2"/>
    <n v="12613.513499999999"/>
    <x v="785"/>
    <x v="0"/>
    <m/>
  </r>
  <r>
    <d v="2023-09-28T02:20:01"/>
    <x v="1"/>
    <n v="24"/>
    <s v="VELEZ JULIAN"/>
    <x v="0"/>
    <x v="0"/>
    <n v="211"/>
    <n v="23.4444444444444"/>
    <n v="186.53587115666201"/>
    <m/>
    <n v="88767.935599999997"/>
    <x v="0"/>
    <n v="12613.513499999999"/>
    <x v="785"/>
    <x v="0"/>
    <m/>
  </r>
  <r>
    <d v="2023-09-28T02:20:01"/>
    <x v="1"/>
    <n v="25"/>
    <s v="JIMENEZ HURTADO CARLOS ESTIVEN"/>
    <x v="0"/>
    <x v="0"/>
    <n v="203"/>
    <n v="22.5555555555556"/>
    <n v="186.53587115666201"/>
    <m/>
    <n v="88767.935599999997"/>
    <x v="1"/>
    <n v="12613.513499999999"/>
    <x v="785"/>
    <x v="0"/>
    <m/>
  </r>
  <r>
    <d v="2023-09-28T02:20:01"/>
    <x v="1"/>
    <n v="26"/>
    <s v="CIRO MARIN RODRIGO ALBERTO"/>
    <x v="0"/>
    <x v="0"/>
    <n v="181"/>
    <n v="20.1111111111111"/>
    <n v="186.53587115666201"/>
    <m/>
    <n v="88767.935599999997"/>
    <x v="0"/>
    <n v="12613.513499999999"/>
    <x v="785"/>
    <x v="0"/>
    <m/>
  </r>
  <r>
    <d v="2023-09-28T02:20:01"/>
    <x v="1"/>
    <n v="27"/>
    <s v="DURANGO DAVID JOSE"/>
    <x v="0"/>
    <x v="0"/>
    <n v="171"/>
    <n v="19"/>
    <n v="186.53587115666201"/>
    <s v="2 Descuentos (Conduct y propietario) "/>
    <n v="88767.935599999997"/>
    <x v="0"/>
    <n v="12613.513499999999"/>
    <x v="785"/>
    <x v="0"/>
    <m/>
  </r>
  <r>
    <d v="2023-09-28T02:20:02"/>
    <x v="1"/>
    <n v="28"/>
    <s v="ARBOLEDA ARLEY"/>
    <x v="6"/>
    <x v="0"/>
    <n v="112"/>
    <n v="14"/>
    <n v="165.80966325036599"/>
    <m/>
    <n v="78904.831600000005"/>
    <x v="0"/>
    <n v="12613.513499999999"/>
    <x v="785"/>
    <x v="0"/>
    <m/>
  </r>
  <r>
    <d v="2023-09-28T02:20:02"/>
    <x v="1"/>
    <n v="29"/>
    <s v="ESCOBAR IVAN DARIO"/>
    <x v="3"/>
    <x v="0"/>
    <n v="169"/>
    <n v="16.899999999999999"/>
    <n v="207.26207906295801"/>
    <s v="KEVIN BERNAL Realiz 3 viajes donde moviliz 46 Usuarios "/>
    <n v="98631.039499999999"/>
    <x v="0"/>
    <n v="12613.513499999999"/>
    <x v="785"/>
    <x v="0"/>
    <m/>
  </r>
  <r>
    <d v="2023-09-28T02:20:02"/>
    <x v="9"/>
    <n v="30"/>
    <s v="OQUENDO JUAN CAMILO"/>
    <x v="0"/>
    <x v="1"/>
    <n v="184"/>
    <n v="20.4444444444444"/>
    <n v="186.53587115666201"/>
    <s v="2 Descuentos (Conduct y despachadora angela) "/>
    <n v="88767.935599999997"/>
    <x v="0"/>
    <n v="12613.513499999999"/>
    <x v="785"/>
    <x v="0"/>
    <m/>
  </r>
  <r>
    <d v="2023-09-28T02:20:02"/>
    <x v="9"/>
    <n v="31"/>
    <s v="HIGUITA ADRIAN ANTONIO"/>
    <x v="0"/>
    <x v="0"/>
    <n v="199"/>
    <n v="22.1111111111111"/>
    <n v="186.53587115666201"/>
    <m/>
    <n v="88767.935599999997"/>
    <x v="0"/>
    <n v="12613.513499999999"/>
    <x v="785"/>
    <x v="0"/>
    <m/>
  </r>
  <r>
    <d v="2023-09-28T02:20:03"/>
    <x v="9"/>
    <n v="32"/>
    <s v="PUERTA BOJANERO JUAN CARLOS"/>
    <x v="6"/>
    <x v="0"/>
    <n v="155"/>
    <n v="19.375"/>
    <n v="165.80966325036599"/>
    <m/>
    <n v="78904.831600000005"/>
    <x v="0"/>
    <n v="12613.513499999999"/>
    <x v="785"/>
    <x v="0"/>
    <m/>
  </r>
  <r>
    <d v="2023-09-28T02:20:03"/>
    <x v="9"/>
    <n v="34"/>
    <s v="MONTOYA OSPINA GILBERTO ANTONIO"/>
    <x v="3"/>
    <x v="0"/>
    <n v="220"/>
    <n v="22"/>
    <n v="207.26207906295801"/>
    <m/>
    <n v="98631.039499999999"/>
    <x v="0"/>
    <n v="12613.513499999999"/>
    <x v="785"/>
    <x v="0"/>
    <m/>
  </r>
  <r>
    <d v="2023-09-28T02:20:03"/>
    <x v="9"/>
    <n v="35"/>
    <s v="LONDOO LOPERA DUVAN ANDRES"/>
    <x v="6"/>
    <x v="0"/>
    <n v="165"/>
    <n v="20.625"/>
    <n v="165.80966325036599"/>
    <s v="1 Descuento (Despachador cristian) "/>
    <n v="78904.831600000005"/>
    <x v="1"/>
    <n v="12613.513499999999"/>
    <x v="785"/>
    <x v="0"/>
    <m/>
  </r>
  <r>
    <d v="2023-09-28T02:20:03"/>
    <x v="9"/>
    <n v="36"/>
    <s v="MARTINEZ CHAVERRA LUIS NORBERTO"/>
    <x v="0"/>
    <x v="0"/>
    <n v="182"/>
    <n v="20.2222222222222"/>
    <n v="186.53587115666201"/>
    <m/>
    <n v="88767.935599999997"/>
    <x v="0"/>
    <n v="12613.513499999999"/>
    <x v="785"/>
    <x v="0"/>
    <m/>
  </r>
  <r>
    <d v="2023-09-28T02:20:03"/>
    <x v="9"/>
    <n v="37"/>
    <s v="TABORDA ROJAS DIEGO ALEJANDRO"/>
    <x v="0"/>
    <x v="0"/>
    <n v="197"/>
    <n v="21.8888888888889"/>
    <n v="186.53587115666201"/>
    <s v="SANTIAGO PIEDRAHITA Realiz 3 viajes donde moviliz 66 Usuarios "/>
    <n v="88767.935599999997"/>
    <x v="1"/>
    <n v="12613.513499999999"/>
    <x v="785"/>
    <x v="0"/>
    <m/>
  </r>
  <r>
    <d v="2023-09-28T02:20:04"/>
    <x v="9"/>
    <n v="38"/>
    <s v="GARCES ANDRES FELIPE"/>
    <x v="4"/>
    <x v="0"/>
    <n v="163"/>
    <n v="23.285714285714299"/>
    <n v="145.08345534406999"/>
    <m/>
    <n v="69041.727700000003"/>
    <x v="0"/>
    <n v="12613.513499999999"/>
    <x v="785"/>
    <x v="0"/>
    <m/>
  </r>
  <r>
    <d v="2023-09-28T02:20:04"/>
    <x v="9"/>
    <n v="39"/>
    <s v="TABORDA LEIDY"/>
    <x v="0"/>
    <x v="0"/>
    <n v="143"/>
    <n v="15.8888888888889"/>
    <n v="186.53587115666201"/>
    <m/>
    <n v="88767.935599999997"/>
    <x v="0"/>
    <n v="12613.513499999999"/>
    <x v="785"/>
    <x v="0"/>
    <m/>
  </r>
  <r>
    <d v="2023-09-28T02:20:04"/>
    <x v="9"/>
    <n v="40"/>
    <s v="OCAMPO OCAMPO ANTONIO JOSE"/>
    <x v="3"/>
    <x v="0"/>
    <n v="203"/>
    <n v="20.3"/>
    <n v="207.26207906295801"/>
    <s v="3 Descuento (Conduct y jefe de ruta) "/>
    <n v="98631.039499999999"/>
    <x v="0"/>
    <n v="12613.513499999999"/>
    <x v="785"/>
    <x v="0"/>
    <m/>
  </r>
  <r>
    <d v="2023-09-28T02:20:04"/>
    <x v="9"/>
    <n v="41"/>
    <s v="GARCIA DAVID WILSON ALBERTO"/>
    <x v="0"/>
    <x v="0"/>
    <n v="204"/>
    <n v="22.6"/>
    <n v="186.53587115666201"/>
    <m/>
    <n v="88767.935599999997"/>
    <x v="1"/>
    <n v="12613.513499999999"/>
    <x v="785"/>
    <x v="0"/>
    <m/>
  </r>
  <r>
    <d v="2023-09-29T02:31:18"/>
    <x v="9"/>
    <n v="1"/>
    <s v="OZUNA RESTREPO JORGE ALFONSO"/>
    <x v="6"/>
    <x v="1"/>
    <n v="156"/>
    <n v="19.5"/>
    <n v="180.809968847352"/>
    <s v="Se descuenta el viaje de 6 05 am ya que NO cumple con la ruta sin autorizacin "/>
    <n v="86404.984400000001"/>
    <x v="0"/>
    <n v="12880.5556"/>
    <x v="786"/>
    <x v="0"/>
    <m/>
  </r>
  <r>
    <d v="2023-09-29T02:31:19"/>
    <x v="9"/>
    <n v="2"/>
    <s v="GRAJALES JORGE HERNAN"/>
    <x v="3"/>
    <x v="0"/>
    <n v="207"/>
    <n v="20.7"/>
    <n v="226.01246105919"/>
    <m/>
    <n v="108006.23050000001"/>
    <x v="1"/>
    <n v="12880.5556"/>
    <x v="786"/>
    <x v="0"/>
    <m/>
  </r>
  <r>
    <d v="2023-09-29T02:31:19"/>
    <x v="9"/>
    <n v="3"/>
    <s v="ESPINOZA CHAVARRIA GUILLERMO LEON"/>
    <x v="10"/>
    <x v="9"/>
    <n v="110"/>
    <n v="24.4444444444444"/>
    <n v="101.705607476636"/>
    <m/>
    <n v="48602.803699999997"/>
    <x v="0"/>
    <n v="12880.5556"/>
    <x v="786"/>
    <x v="0"/>
    <m/>
  </r>
  <r>
    <d v="2023-09-29T02:31:19"/>
    <x v="9"/>
    <n v="4"/>
    <s v="LOPEZ ISRAEL"/>
    <x v="0"/>
    <x v="0"/>
    <n v="188"/>
    <n v="20.8888888888889"/>
    <n v="203.41121495327101"/>
    <m/>
    <n v="97205.607499999998"/>
    <x v="0"/>
    <n v="12880.5556"/>
    <x v="786"/>
    <x v="0"/>
    <m/>
  </r>
  <r>
    <d v="2023-09-29T02:31:20"/>
    <x v="9"/>
    <n v="5"/>
    <s v="BERRIO POSADA ANGELA"/>
    <x v="3"/>
    <x v="0"/>
    <n v="291"/>
    <n v="29.1"/>
    <n v="226.01246105919"/>
    <s v="2 Descuentos (Conducts) "/>
    <n v="108006.23050000001"/>
    <x v="1"/>
    <n v="12880.5556"/>
    <x v="786"/>
    <x v="0"/>
    <m/>
  </r>
  <r>
    <d v="2023-09-29T02:31:20"/>
    <x v="9"/>
    <n v="6"/>
    <s v="GONZALEZ PEREZ RAFAEL JOSE"/>
    <x v="3"/>
    <x v="0"/>
    <n v="175"/>
    <n v="17.5"/>
    <n v="226.01246105919"/>
    <s v="1 Descuento (Despachador cristian) "/>
    <n v="108006.23050000001"/>
    <x v="0"/>
    <n v="12880.5556"/>
    <x v="786"/>
    <x v="0"/>
    <m/>
  </r>
  <r>
    <d v="2023-09-29T02:31:20"/>
    <x v="9"/>
    <n v="7"/>
    <s v="BARRIENTOS ROBINSON FREDY"/>
    <x v="0"/>
    <x v="0"/>
    <n v="192"/>
    <n v="21.3333333333333"/>
    <n v="203.41121495327101"/>
    <m/>
    <n v="97205.607499999998"/>
    <x v="1"/>
    <n v="12880.5556"/>
    <x v="786"/>
    <x v="0"/>
    <m/>
  </r>
  <r>
    <d v="2023-09-29T02:31:20"/>
    <x v="9"/>
    <n v="8"/>
    <s v="VACA FIERRO ROBINSON"/>
    <x v="9"/>
    <x v="0"/>
    <n v="276"/>
    <n v="23"/>
    <n v="271.21495327102798"/>
    <s v="2 Descuentos (Propietario) "/>
    <n v="129607.47659999999"/>
    <x v="1"/>
    <n v="12880.5556"/>
    <x v="786"/>
    <x v="0"/>
    <m/>
  </r>
  <r>
    <d v="2023-09-29T02:31:21"/>
    <x v="9"/>
    <n v="9"/>
    <s v="OQUENDO JUAN CAMILO"/>
    <x v="6"/>
    <x v="1"/>
    <n v="195"/>
    <n v="24.375"/>
    <n v="180.809968847352"/>
    <m/>
    <n v="86404.984400000001"/>
    <x v="0"/>
    <n v="12880.5556"/>
    <x v="786"/>
    <x v="0"/>
    <m/>
  </r>
  <r>
    <d v="2023-09-29T02:31:21"/>
    <x v="9"/>
    <n v="10"/>
    <s v="MARULANDA JARAMILLO DAWER ANDRES"/>
    <x v="8"/>
    <x v="0"/>
    <n v="111"/>
    <n v="22.2"/>
    <n v="113.006230529595"/>
    <m/>
    <n v="54003.115299999998"/>
    <x v="0"/>
    <n v="12880.5556"/>
    <x v="786"/>
    <x v="0"/>
    <m/>
  </r>
  <r>
    <d v="2023-09-29T02:31:21"/>
    <x v="1"/>
    <n v="11"/>
    <s v="ECHAVARRIA JOSE"/>
    <x v="9"/>
    <x v="0"/>
    <n v="291"/>
    <n v="24.2"/>
    <n v="271.21495327102798"/>
    <m/>
    <n v="129607.47659999999"/>
    <x v="0"/>
    <n v="12880.5556"/>
    <x v="786"/>
    <x v="0"/>
    <m/>
  </r>
  <r>
    <d v="2023-09-29T02:31:21"/>
    <x v="1"/>
    <n v="13"/>
    <s v="URIEL SALAZAR FREDY"/>
    <x v="3"/>
    <x v="0"/>
    <n v="259"/>
    <n v="25.9"/>
    <n v="226.01246105919"/>
    <m/>
    <n v="108006.23050000001"/>
    <x v="0"/>
    <n v="12880.5556"/>
    <x v="786"/>
    <x v="0"/>
    <m/>
  </r>
  <r>
    <d v="2023-09-29T02:31:22"/>
    <x v="1"/>
    <n v="14"/>
    <s v="CARVAJAL SALAZAR HECTOR MARINO"/>
    <x v="12"/>
    <x v="0"/>
    <n v="281"/>
    <n v="21.6"/>
    <n v="293.816199376947"/>
    <m/>
    <n v="140408.09969999999"/>
    <x v="1"/>
    <n v="12880.5556"/>
    <x v="786"/>
    <x v="0"/>
    <m/>
  </r>
  <r>
    <d v="2023-09-29T02:31:22"/>
    <x v="1"/>
    <n v="15"/>
    <s v="LOPERA AGUDELO LUIS FRANCISCO"/>
    <x v="1"/>
    <x v="0"/>
    <n v="275"/>
    <n v="25"/>
    <n v="248.61370716510899"/>
    <s v="1 Descuento (Despachadora angela) "/>
    <n v="118806.8536"/>
    <x v="1"/>
    <n v="12880.5556"/>
    <x v="786"/>
    <x v="0"/>
    <m/>
  </r>
  <r>
    <d v="2023-09-29T02:31:22"/>
    <x v="1"/>
    <n v="16"/>
    <s v="HURTADO MADRID JUAN ESTEBAN"/>
    <x v="1"/>
    <x v="0"/>
    <n v="237"/>
    <n v="21.5"/>
    <n v="248.61370716510899"/>
    <m/>
    <n v="118806.8536"/>
    <x v="0"/>
    <n v="12880.5556"/>
    <x v="786"/>
    <x v="0"/>
    <m/>
  </r>
  <r>
    <d v="2023-09-29T02:31:22"/>
    <x v="1"/>
    <n v="18"/>
    <s v="RENDON VIANA HUMBERTO DE JESUS"/>
    <x v="6"/>
    <x v="0"/>
    <n v="180"/>
    <n v="22.5"/>
    <n v="180.809968847352"/>
    <m/>
    <n v="86404.984400000001"/>
    <x v="0"/>
    <n v="12880.5556"/>
    <x v="786"/>
    <x v="0"/>
    <m/>
  </r>
  <r>
    <d v="2023-09-29T02:31:22"/>
    <x v="1"/>
    <n v="20"/>
    <s v="TABORDA ROJAS DIEGO ALEJANDRO"/>
    <x v="3"/>
    <x v="0"/>
    <n v="230"/>
    <n v="23"/>
    <n v="226.01246105919"/>
    <m/>
    <n v="108006.23050000001"/>
    <x v="0"/>
    <n v="12880.5556"/>
    <x v="786"/>
    <x v="0"/>
    <m/>
  </r>
  <r>
    <d v="2023-09-29T02:31:23"/>
    <x v="9"/>
    <n v="21"/>
    <s v="MONSALVE OCAMPO EDISON GUSTAVO"/>
    <x v="2"/>
    <x v="0"/>
    <n v="111"/>
    <n v="18.5"/>
    <n v="135.60747663551399"/>
    <m/>
    <n v="64803.738299999997"/>
    <x v="0"/>
    <n v="12880.5556"/>
    <x v="786"/>
    <x v="0"/>
    <m/>
  </r>
  <r>
    <d v="2023-09-29T02:31:23"/>
    <x v="9"/>
    <n v="22"/>
    <s v="QUIRAMA CASTAEDA JHON JADER"/>
    <x v="3"/>
    <x v="0"/>
    <n v="252"/>
    <n v="25.2"/>
    <n v="226.01246105919"/>
    <m/>
    <n v="108006.23050000001"/>
    <x v="1"/>
    <n v="12880.5556"/>
    <x v="786"/>
    <x v="0"/>
    <m/>
  </r>
  <r>
    <d v="2023-09-29T02:31:23"/>
    <x v="9"/>
    <n v="23"/>
    <s v="HINCAPIE GALLEGO YEISON ANDRES"/>
    <x v="3"/>
    <x v="3"/>
    <n v="235"/>
    <n v="23.5"/>
    <n v="226.01246105919"/>
    <s v="1 Descuento (Conduct) "/>
    <n v="108006.23050000001"/>
    <x v="2"/>
    <n v="12880.5556"/>
    <x v="786"/>
    <x v="0"/>
    <m/>
  </r>
  <r>
    <d v="2023-09-29T02:31:23"/>
    <x v="9"/>
    <n v="24"/>
    <s v="GARCES ANDRES FELIPE"/>
    <x v="6"/>
    <x v="3"/>
    <n v="202"/>
    <n v="23.7"/>
    <n v="192.11059190031199"/>
    <m/>
    <n v="91805.296000000002"/>
    <x v="0"/>
    <n v="12880.5556"/>
    <x v="786"/>
    <x v="0"/>
    <m/>
  </r>
  <r>
    <d v="2023-09-29T02:31:24"/>
    <x v="9"/>
    <n v="25"/>
    <s v="JIMENEZ HURTADO CARLOS ESTIVEN"/>
    <x v="4"/>
    <x v="0"/>
    <n v="169"/>
    <n v="24.4"/>
    <n v="158.20872274143301"/>
    <m/>
    <n v="75604.361399999994"/>
    <x v="1"/>
    <n v="12880.5556"/>
    <x v="786"/>
    <x v="0"/>
    <m/>
  </r>
  <r>
    <d v="2023-09-29T02:31:24"/>
    <x v="9"/>
    <n v="26"/>
    <s v="CIRO MARIN RODRIGO ALBERTO"/>
    <x v="6"/>
    <x v="9"/>
    <n v="179"/>
    <n v="21"/>
    <n v="192.11059190031199"/>
    <m/>
    <n v="91805.296000000002"/>
    <x v="0"/>
    <n v="12880.5556"/>
    <x v="786"/>
    <x v="0"/>
    <m/>
  </r>
  <r>
    <d v="2023-09-29T02:31:24"/>
    <x v="9"/>
    <n v="27"/>
    <s v="DURANGO DAVID JOSE"/>
    <x v="0"/>
    <x v="0"/>
    <n v="239"/>
    <n v="26.5"/>
    <n v="203.41121495327101"/>
    <m/>
    <n v="97205.607499999998"/>
    <x v="0"/>
    <n v="12880.5556"/>
    <x v="786"/>
    <x v="0"/>
    <m/>
  </r>
  <r>
    <d v="2023-09-29T02:31:24"/>
    <x v="9"/>
    <n v="28"/>
    <s v="ARBOLEDA ARLEY"/>
    <x v="6"/>
    <x v="9"/>
    <n v="179"/>
    <n v="21"/>
    <n v="192.11059190031199"/>
    <s v="3 Descuentos (Conducts) "/>
    <n v="91805.296000000002"/>
    <x v="0"/>
    <n v="12880.5556"/>
    <x v="786"/>
    <x v="0"/>
    <m/>
  </r>
  <r>
    <d v="2023-09-29T02:31:25"/>
    <x v="9"/>
    <n v="29"/>
    <s v="ESCOBAR IVAN DARIO"/>
    <x v="3"/>
    <x v="0"/>
    <n v="220"/>
    <n v="22"/>
    <n v="226.01246105919"/>
    <m/>
    <n v="108006.23050000001"/>
    <x v="0"/>
    <n v="12880.5556"/>
    <x v="786"/>
    <x v="0"/>
    <m/>
  </r>
  <r>
    <d v="2023-09-29T02:31:25"/>
    <x v="1"/>
    <n v="31"/>
    <s v="HIGUITA ADRIAN ANTONIO"/>
    <x v="3"/>
    <x v="3"/>
    <n v="222"/>
    <n v="22.2"/>
    <n v="226.01246105919"/>
    <m/>
    <n v="108006.23050000001"/>
    <x v="0"/>
    <n v="12880.5556"/>
    <x v="786"/>
    <x v="0"/>
    <m/>
  </r>
  <r>
    <d v="2023-09-29T02:31:25"/>
    <x v="1"/>
    <n v="32"/>
    <s v="PUERTA BOJANERO JUAN CARLOS"/>
    <x v="3"/>
    <x v="0"/>
    <n v="212"/>
    <n v="21.2"/>
    <n v="226.01246105919"/>
    <m/>
    <n v="108006.23050000001"/>
    <x v="0"/>
    <n v="12880.5556"/>
    <x v="786"/>
    <x v="0"/>
    <m/>
  </r>
  <r>
    <d v="2023-09-29T02:31:25"/>
    <x v="1"/>
    <n v="34"/>
    <s v="MONTOYA OSPINA GILBERTO ANTONIO"/>
    <x v="0"/>
    <x v="0"/>
    <n v="150"/>
    <n v="16.600000000000001"/>
    <n v="203.41121495327101"/>
    <m/>
    <n v="97205.607499999998"/>
    <x v="0"/>
    <n v="12880.5556"/>
    <x v="786"/>
    <x v="0"/>
    <m/>
  </r>
  <r>
    <d v="2023-09-29T02:31:26"/>
    <x v="1"/>
    <n v="36"/>
    <s v="MARTINEZ CHAVERRA LUIS NORBERTO"/>
    <x v="3"/>
    <x v="0"/>
    <n v="207"/>
    <n v="20.7"/>
    <n v="226.01246105919"/>
    <m/>
    <n v="108006.23050000001"/>
    <x v="0"/>
    <n v="12880.5556"/>
    <x v="786"/>
    <x v="0"/>
    <m/>
  </r>
  <r>
    <d v="2023-09-29T02:31:26"/>
    <x v="1"/>
    <n v="37"/>
    <s v="MORA JORGE"/>
    <x v="0"/>
    <x v="1"/>
    <n v="259"/>
    <n v="28.7"/>
    <n v="203.41121495327101"/>
    <s v="Se descuenta el viaje de 6 10 pm ya que NO cumple con los tiempos indicados sin autorizacin "/>
    <n v="972056.07499999995"/>
    <x v="1"/>
    <n v="12880.5556"/>
    <x v="786"/>
    <x v="0"/>
    <m/>
  </r>
  <r>
    <d v="2023-09-29T02:31:27"/>
    <x v="1"/>
    <n v="38"/>
    <s v="BELTRAN JUAN SIMON"/>
    <x v="6"/>
    <x v="0"/>
    <n v="133"/>
    <n v="16.600000000000001"/>
    <n v="180.809968847352"/>
    <m/>
    <n v="86404.984400000001"/>
    <x v="0"/>
    <n v="12880.5556"/>
    <x v="786"/>
    <x v="0"/>
    <m/>
  </r>
  <r>
    <d v="2023-09-29T02:31:27"/>
    <x v="1"/>
    <n v="39"/>
    <s v="LOPERA ALVAREZ ESTIVEN"/>
    <x v="0"/>
    <x v="0"/>
    <n v="213"/>
    <n v="23.6"/>
    <n v="203.41121495327101"/>
    <m/>
    <n v="97205.607499999998"/>
    <x v="0"/>
    <n v="12880.5556"/>
    <x v="786"/>
    <x v="0"/>
    <m/>
  </r>
  <r>
    <d v="2023-09-29T02:31:27"/>
    <x v="1"/>
    <n v="40"/>
    <s v="OCAMPO OCAMPO ANTONIO JOSE"/>
    <x v="3"/>
    <x v="0"/>
    <n v="238"/>
    <n v="23.8"/>
    <n v="226.01246105919"/>
    <s v="1 Descuento (Jefe de ruta) "/>
    <n v="108006.23050000001"/>
    <x v="0"/>
    <n v="12880.5556"/>
    <x v="786"/>
    <x v="0"/>
    <m/>
  </r>
  <r>
    <d v="2023-09-29T02:31:28"/>
    <x v="1"/>
    <n v="41"/>
    <s v="GARCIA DAVID WILSON ALBERTO"/>
    <x v="6"/>
    <x v="0"/>
    <n v="181"/>
    <n v="22.6"/>
    <n v="180.809968847352"/>
    <s v="1 Descuento (Despachadora angela) "/>
    <n v="86404.984400000001"/>
    <x v="1"/>
    <n v="12880.5556"/>
    <x v="786"/>
    <x v="0"/>
    <m/>
  </r>
  <r>
    <d v="2023-09-30T02:24:53"/>
    <x v="1"/>
    <n v="1"/>
    <s v="OZUNA RESTREPO JORGE ALFONSO"/>
    <x v="2"/>
    <x v="9"/>
    <n v="155"/>
    <n v="23.8"/>
    <n v="148.641881638847"/>
    <m/>
    <n v="71070.940799999997"/>
    <x v="0"/>
    <n v="13328.947399999999"/>
    <x v="787"/>
    <x v="0"/>
    <m/>
  </r>
  <r>
    <d v="2023-09-30T02:24:53"/>
    <x v="1"/>
    <n v="2"/>
    <s v="GRAJALES JORGE HERNAN"/>
    <x v="1"/>
    <x v="0"/>
    <n v="260"/>
    <n v="23.6"/>
    <n v="251.54779969651"/>
    <m/>
    <n v="120273.8998"/>
    <x v="1"/>
    <n v="13328.947399999999"/>
    <x v="787"/>
    <x v="0"/>
    <m/>
  </r>
  <r>
    <d v="2023-09-30T02:24:53"/>
    <x v="1"/>
    <n v="3"/>
    <s v="ESPINOZA CHAVARRIA GUILLERMO LEON"/>
    <x v="6"/>
    <x v="0"/>
    <n v="178"/>
    <n v="23.7"/>
    <n v="171.50986342943901"/>
    <s v="1 Descuento (Jefe de ruta) "/>
    <n v="82004.931700000001"/>
    <x v="0"/>
    <n v="13328.947399999999"/>
    <x v="787"/>
    <x v="0"/>
    <m/>
  </r>
  <r>
    <d v="2023-09-30T02:24:53"/>
    <x v="1"/>
    <n v="4"/>
    <s v="LOPEZ ISRAEL"/>
    <x v="1"/>
    <x v="0"/>
    <n v="264"/>
    <n v="24"/>
    <n v="251.54779969651"/>
    <m/>
    <n v="120273.8998"/>
    <x v="0"/>
    <n v="13328.947399999999"/>
    <x v="787"/>
    <x v="0"/>
    <m/>
  </r>
  <r>
    <d v="2023-09-30T02:24:54"/>
    <x v="1"/>
    <n v="5"/>
    <s v="BERRIO POSADA ANGELA"/>
    <x v="1"/>
    <x v="0"/>
    <n v="277"/>
    <n v="25.1"/>
    <n v="251.54779969651"/>
    <s v="3 Descuentos (Despachadora angela, conduct, y propietario) "/>
    <n v="120273.8998"/>
    <x v="1"/>
    <n v="13328.947399999999"/>
    <x v="787"/>
    <x v="0"/>
    <m/>
  </r>
  <r>
    <d v="2023-09-30T02:24:54"/>
    <x v="1"/>
    <n v="6"/>
    <s v="GONZALEZ PEREZ RAFAEL JOSE"/>
    <x v="0"/>
    <x v="0"/>
    <n v="223"/>
    <n v="24.7"/>
    <n v="205.811836115326"/>
    <m/>
    <n v="98405.918099999995"/>
    <x v="0"/>
    <n v="13328.947399999999"/>
    <x v="787"/>
    <x v="0"/>
    <m/>
  </r>
  <r>
    <d v="2023-09-30T02:24:54"/>
    <x v="1"/>
    <n v="7"/>
    <s v="BARRIENTOS ROBINSON FREDY"/>
    <x v="7"/>
    <x v="0"/>
    <n v="51"/>
    <n v="17"/>
    <n v="68.603945371775396"/>
    <m/>
    <n v="32801.972699999998"/>
    <x v="1"/>
    <n v="13328.947399999999"/>
    <x v="787"/>
    <x v="0"/>
    <m/>
  </r>
  <r>
    <d v="2023-09-30T02:24:54"/>
    <x v="1"/>
    <n v="8"/>
    <s v="TABORDA ROJAS DIEGO ALEJANDRO"/>
    <x v="3"/>
    <x v="0"/>
    <n v="201"/>
    <n v="20.100000000000001"/>
    <n v="228.67981790591799"/>
    <m/>
    <n v="109339.909"/>
    <x v="1"/>
    <n v="13328.947399999999"/>
    <x v="787"/>
    <x v="0"/>
    <m/>
  </r>
  <r>
    <d v="2023-09-30T02:24:55"/>
    <x v="1"/>
    <n v="9"/>
    <s v="OQUENDO JUAN CAMILO"/>
    <x v="6"/>
    <x v="9"/>
    <n v="246"/>
    <n v="28.9"/>
    <n v="194.37784522003"/>
    <s v="2 Descuentos (Conducts) "/>
    <n v="92938.922600000005"/>
    <x v="0"/>
    <n v="13328.947399999999"/>
    <x v="787"/>
    <x v="0"/>
    <m/>
  </r>
  <r>
    <d v="2023-09-30T02:24:55"/>
    <x v="1"/>
    <n v="10"/>
    <s v="MARULANDA JARAMILLO DAWER ANDRES"/>
    <x v="6"/>
    <x v="0"/>
    <n v="201"/>
    <n v="25.1"/>
    <n v="182.94385432473399"/>
    <m/>
    <n v="87471.927200000006"/>
    <x v="0"/>
    <n v="13328.947399999999"/>
    <x v="787"/>
    <x v="0"/>
    <m/>
  </r>
  <r>
    <d v="2023-09-30T02:24:55"/>
    <x v="9"/>
    <n v="11"/>
    <s v="ECHAVARRIA JOSE"/>
    <x v="0"/>
    <x v="0"/>
    <n v="219"/>
    <n v="24.3"/>
    <n v="205.811836115326"/>
    <m/>
    <n v="98405.918099999995"/>
    <x v="0"/>
    <n v="13328.947399999999"/>
    <x v="787"/>
    <x v="0"/>
    <m/>
  </r>
  <r>
    <d v="2023-09-30T02:24:55"/>
    <x v="9"/>
    <n v="12"/>
    <s v="LOPERA ALVAREZ ESTIVEN"/>
    <x v="3"/>
    <x v="0"/>
    <n v="223"/>
    <n v="22.3"/>
    <n v="228.67981790591799"/>
    <m/>
    <n v="109339.909"/>
    <x v="0"/>
    <n v="13328.947399999999"/>
    <x v="787"/>
    <x v="0"/>
    <m/>
  </r>
  <r>
    <d v="2023-09-30T02:24:56"/>
    <x v="9"/>
    <n v="13"/>
    <s v="URIEL SALAZAR FREDY"/>
    <x v="3"/>
    <x v="3"/>
    <n v="212"/>
    <n v="21.2"/>
    <n v="228.67981790591799"/>
    <m/>
    <n v="109339.909"/>
    <x v="0"/>
    <n v="13328.947399999999"/>
    <x v="787"/>
    <x v="0"/>
    <m/>
  </r>
  <r>
    <d v="2023-09-30T02:24:56"/>
    <x v="9"/>
    <n v="14"/>
    <s v="JIMENEZ JIMENEZ OMAR DAVID"/>
    <x v="3"/>
    <x v="3"/>
    <n v="254"/>
    <n v="25.4"/>
    <n v="228.67981790591799"/>
    <s v="HECTOR SALAZAR Realiz 4 viajes donde moviliz 67 Usuarios 2 Descuentos (Despachador cristian y Transbordo)"/>
    <n v="109339.909"/>
    <x v="1"/>
    <n v="13328.947399999999"/>
    <x v="787"/>
    <x v="0"/>
    <m/>
  </r>
  <r>
    <d v="2023-09-30T02:24:56"/>
    <x v="9"/>
    <n v="15"/>
    <s v="LONDOO LOPERA DUVAN ANDRES"/>
    <x v="0"/>
    <x v="3"/>
    <n v="220"/>
    <n v="24.4"/>
    <n v="205.811836115326"/>
    <m/>
    <n v="98405.918099999995"/>
    <x v="1"/>
    <n v="13328.947399999999"/>
    <x v="787"/>
    <x v="0"/>
    <m/>
  </r>
  <r>
    <d v="2023-09-30T02:24:56"/>
    <x v="9"/>
    <n v="16"/>
    <s v="HURTADO MADRID JUAN ESTEBAN"/>
    <x v="0"/>
    <x v="3"/>
    <n v="203"/>
    <n v="22.5"/>
    <n v="205.811836115326"/>
    <m/>
    <n v="98405.918099999995"/>
    <x v="0"/>
    <n v="13328.947399999999"/>
    <x v="787"/>
    <x v="0"/>
    <m/>
  </r>
  <r>
    <d v="2023-09-30T02:24:56"/>
    <x v="9"/>
    <n v="17"/>
    <s v="FRANCO BRAVO JHOAN FERNANDO"/>
    <x v="6"/>
    <x v="1"/>
    <n v="171"/>
    <n v="21.3"/>
    <n v="182.94385432473399"/>
    <s v="Se descuenta 1 viaje ya que se evidencia que NO cumple con la ruta sin autorizacin"/>
    <n v="87471.927200000006"/>
    <x v="0"/>
    <n v="13328.947399999999"/>
    <x v="787"/>
    <x v="0"/>
    <m/>
  </r>
  <r>
    <d v="2023-09-30T02:24:57"/>
    <x v="9"/>
    <n v="18"/>
    <s v="RENDON VIANA HUMBERTO DE JESUS"/>
    <x v="2"/>
    <x v="9"/>
    <n v="178"/>
    <n v="27.3"/>
    <n v="148.641881638847"/>
    <m/>
    <n v="71070.940799999997"/>
    <x v="0"/>
    <n v="13328.947399999999"/>
    <x v="787"/>
    <x v="0"/>
    <m/>
  </r>
  <r>
    <d v="2023-09-30T02:24:57"/>
    <x v="9"/>
    <n v="19"/>
    <s v="BERMUDEZ HERNAN"/>
    <x v="4"/>
    <x v="0"/>
    <n v="132"/>
    <n v="18.8"/>
    <n v="160.075872534143"/>
    <m/>
    <n v="76537.936300000001"/>
    <x v="0"/>
    <n v="13328.947399999999"/>
    <x v="787"/>
    <x v="0"/>
    <m/>
  </r>
  <r>
    <d v="2023-09-30T02:24:57"/>
    <x v="9"/>
    <n v="20"/>
    <s v="VERENZUELA MARTINEZ ALEXANDER"/>
    <x v="3"/>
    <x v="0"/>
    <n v="232"/>
    <n v="23.2"/>
    <n v="228.67981790591799"/>
    <s v="1 Descuento (Propietario) "/>
    <n v="109339.909"/>
    <x v="0"/>
    <n v="13328.947399999999"/>
    <x v="787"/>
    <x v="0"/>
    <m/>
  </r>
  <r>
    <d v="2023-09-30T02:24:57"/>
    <x v="1"/>
    <n v="21"/>
    <s v="MONSALVE OCAMPO EDISON GUSTAVO"/>
    <x v="0"/>
    <x v="0"/>
    <n v="173"/>
    <n v="19.2"/>
    <n v="205.811836115326"/>
    <m/>
    <n v="98405.918099999995"/>
    <x v="0"/>
    <n v="13328.947399999999"/>
    <x v="787"/>
    <x v="0"/>
    <m/>
  </r>
  <r>
    <d v="2023-09-30T02:24:58"/>
    <x v="1"/>
    <n v="22"/>
    <s v="QUIRAMA CASTAEDA JHON JADER"/>
    <x v="0"/>
    <x v="0"/>
    <n v="192"/>
    <n v="21.3"/>
    <n v="205.811836115326"/>
    <m/>
    <n v="98405.918099999995"/>
    <x v="1"/>
    <n v="13328.947399999999"/>
    <x v="787"/>
    <x v="0"/>
    <m/>
  </r>
  <r>
    <d v="2023-09-30T02:24:58"/>
    <x v="1"/>
    <n v="23"/>
    <s v="HINCAPIE GALLEGO YEISON ANDRES"/>
    <x v="3"/>
    <x v="0"/>
    <n v="288"/>
    <n v="28.8"/>
    <n v="228.67981790591799"/>
    <s v="1 Descuento (Despachadora angela)"/>
    <n v="109339.909"/>
    <x v="2"/>
    <n v="13328.947399999999"/>
    <x v="787"/>
    <x v="0"/>
    <m/>
  </r>
  <r>
    <d v="2023-09-30T02:24:58"/>
    <x v="1"/>
    <n v="24"/>
    <s v="GARCES ANDRES FELIPE"/>
    <x v="0"/>
    <x v="0"/>
    <n v="212"/>
    <n v="23.5"/>
    <n v="205.811836115326"/>
    <m/>
    <n v="98405.918099999995"/>
    <x v="0"/>
    <n v="13328.947399999999"/>
    <x v="787"/>
    <x v="0"/>
    <m/>
  </r>
  <r>
    <d v="2023-09-30T02:24:58"/>
    <x v="1"/>
    <n v="25"/>
    <s v="JIMENEZ HURTADO CARLOS ESTIVEN"/>
    <x v="0"/>
    <x v="0"/>
    <n v="208"/>
    <n v="23.1"/>
    <n v="205.811836115326"/>
    <s v="1 Descuento (Jefe de ruta) "/>
    <n v="98405.918099999995"/>
    <x v="1"/>
    <n v="13328.947399999999"/>
    <x v="787"/>
    <x v="0"/>
    <m/>
  </r>
  <r>
    <d v="2023-09-30T02:24:59"/>
    <x v="1"/>
    <n v="26"/>
    <s v="CIRO MARIN RODRIGO ALBERTO"/>
    <x v="6"/>
    <x v="0"/>
    <n v="176"/>
    <n v="22"/>
    <n v="182.94385432473399"/>
    <m/>
    <n v="87471.927200000006"/>
    <x v="0"/>
    <n v="13328.947399999999"/>
    <x v="787"/>
    <x v="0"/>
    <m/>
  </r>
  <r>
    <d v="2023-09-30T02:24:59"/>
    <x v="1"/>
    <n v="27"/>
    <s v="DURANGO DAVID JOSE"/>
    <x v="0"/>
    <x v="0"/>
    <n v="217"/>
    <n v="24.1"/>
    <n v="205.811836115326"/>
    <s v="1 Descuento (Jefe de ruta) "/>
    <n v="98405.918099999995"/>
    <x v="0"/>
    <n v="13328.947399999999"/>
    <x v="787"/>
    <x v="0"/>
    <m/>
  </r>
  <r>
    <d v="2023-09-30T02:24:59"/>
    <x v="1"/>
    <n v="28"/>
    <s v="GRISALES VILLA JUAN DAVID"/>
    <x v="6"/>
    <x v="0"/>
    <n v="150"/>
    <n v="18.7"/>
    <n v="182.94385432473399"/>
    <m/>
    <n v="87471.927200000006"/>
    <x v="0"/>
    <n v="13328.947399999999"/>
    <x v="787"/>
    <x v="0"/>
    <m/>
  </r>
  <r>
    <d v="2023-09-30T02:24:59"/>
    <x v="1"/>
    <n v="29"/>
    <s v="BERNAL RONDON KEVIN OSWALDO"/>
    <x v="3"/>
    <x v="0"/>
    <n v="190"/>
    <n v="19"/>
    <n v="228.67981790591799"/>
    <s v="1 Descuento (Propietario) "/>
    <n v="109339.909"/>
    <x v="0"/>
    <n v="13328.947399999999"/>
    <x v="787"/>
    <x v="0"/>
    <m/>
  </r>
  <r>
    <d v="2023-09-30T02:24:59"/>
    <x v="9"/>
    <n v="31"/>
    <s v="HIGUITA ADRIAN ANTONIO"/>
    <x v="0"/>
    <x v="0"/>
    <n v="174"/>
    <n v="19.3"/>
    <n v="205.811836115326"/>
    <m/>
    <n v="98405.918099999995"/>
    <x v="0"/>
    <n v="13328.947399999999"/>
    <x v="787"/>
    <x v="0"/>
    <m/>
  </r>
  <r>
    <d v="2023-09-30T02:25:00"/>
    <x v="9"/>
    <n v="32"/>
    <s v="PUERTA BOJANERO JUAN CARLOS"/>
    <x v="6"/>
    <x v="0"/>
    <n v="160"/>
    <n v="20"/>
    <n v="182.94385432473399"/>
    <m/>
    <n v="87471.927200000006"/>
    <x v="0"/>
    <n v="13328.947399999999"/>
    <x v="787"/>
    <x v="0"/>
    <m/>
  </r>
  <r>
    <d v="2023-09-30T02:25:00"/>
    <x v="9"/>
    <n v="34"/>
    <s v="MONTOYA OSPINA GILBERTO ANTONIO"/>
    <x v="0"/>
    <x v="0"/>
    <n v="177"/>
    <n v="19.600000000000001"/>
    <n v="205.811836115326"/>
    <m/>
    <n v="98405.918099999995"/>
    <x v="0"/>
    <n v="13328.947399999999"/>
    <x v="787"/>
    <x v="0"/>
    <m/>
  </r>
  <r>
    <d v="2023-09-30T02:25:00"/>
    <x v="9"/>
    <n v="35"/>
    <s v="VELEZ JULIAN"/>
    <x v="6"/>
    <x v="9"/>
    <n v="212"/>
    <n v="24.9"/>
    <n v="194.37784522003"/>
    <m/>
    <n v="92938.922600000005"/>
    <x v="1"/>
    <n v="13328.947399999999"/>
    <x v="787"/>
    <x v="0"/>
    <m/>
  </r>
  <r>
    <d v="2023-09-30T02:25:00"/>
    <x v="9"/>
    <n v="36"/>
    <s v="MARTINEZ CHAVERRA LUIS NORBERTO"/>
    <x v="0"/>
    <x v="0"/>
    <n v="210"/>
    <n v="23.3"/>
    <n v="205.811836115326"/>
    <s v="1 Descuento (Propietario) "/>
    <n v="98405.918099999995"/>
    <x v="0"/>
    <n v="13328.947399999999"/>
    <x v="787"/>
    <x v="0"/>
    <m/>
  </r>
  <r>
    <d v="2023-09-30T02:25:01"/>
    <x v="9"/>
    <n v="37"/>
    <s v="PIEDRAHITA MADRID SANTIAGO"/>
    <x v="6"/>
    <x v="0"/>
    <n v="136"/>
    <n v="17"/>
    <n v="182.94385432473399"/>
    <m/>
    <n v="87471.927200000006"/>
    <x v="1"/>
    <n v="13328.947399999999"/>
    <x v="787"/>
    <x v="0"/>
    <m/>
  </r>
  <r>
    <d v="2023-09-30T02:25:01"/>
    <x v="9"/>
    <n v="39"/>
    <s v="TABORDA LEIDY"/>
    <x v="4"/>
    <x v="0"/>
    <n v="168"/>
    <n v="24"/>
    <n v="160.075872534143"/>
    <s v="3 Descuentos (Conducts y propietario)"/>
    <n v="76537.936300000001"/>
    <x v="0"/>
    <n v="13328.947399999999"/>
    <x v="787"/>
    <x v="0"/>
    <m/>
  </r>
  <r>
    <d v="2023-09-30T02:25:01"/>
    <x v="9"/>
    <n v="40"/>
    <s v="OCAMPO OCAMPO ANTONIO JOSE"/>
    <x v="6"/>
    <x v="0"/>
    <n v="221"/>
    <n v="27.6"/>
    <n v="182.94385432473399"/>
    <m/>
    <n v="87471.927200000006"/>
    <x v="0"/>
    <n v="13328.947399999999"/>
    <x v="787"/>
    <x v="0"/>
    <m/>
  </r>
  <r>
    <d v="2023-09-30T02:25:01"/>
    <x v="9"/>
    <n v="41"/>
    <s v="GARCIA DAVID WILSON ALBERTO"/>
    <x v="6"/>
    <x v="0"/>
    <n v="171"/>
    <n v="21.3"/>
    <n v="182.94385432473399"/>
    <m/>
    <n v="87471.927200000006"/>
    <x v="1"/>
    <n v="13328.947399999999"/>
    <x v="787"/>
    <x v="0"/>
    <m/>
  </r>
  <r>
    <d v="2023-10-01T02:20:00"/>
    <x v="9"/>
    <n v="1"/>
    <s v="OZUNA RESTREPO JORGE ALFONSO"/>
    <x v="0"/>
    <x v="1"/>
    <n v="181"/>
    <n v="20.100000000000001"/>
    <n v="226.390763765542"/>
    <m/>
    <n v="108695.38189999999"/>
    <x v="0"/>
    <n v="12936.363600000001"/>
    <x v="788"/>
    <x v="0"/>
    <m/>
  </r>
  <r>
    <d v="2023-10-01T02:20:00"/>
    <x v="9"/>
    <n v="2"/>
    <s v="GRAJALES JORGE HERNAN"/>
    <x v="4"/>
    <x v="0"/>
    <n v="157"/>
    <n v="22.4"/>
    <n v="176.081705150977"/>
    <m/>
    <n v="84540.852599999998"/>
    <x v="1"/>
    <n v="12936.363600000001"/>
    <x v="788"/>
    <x v="0"/>
    <m/>
  </r>
  <r>
    <d v="2023-10-01T02:20:00"/>
    <x v="9"/>
    <n v="5"/>
    <s v="BERRIO POSADA ANGELA"/>
    <x v="0"/>
    <x v="0"/>
    <n v="249"/>
    <n v="27.6"/>
    <n v="226.390763765542"/>
    <m/>
    <n v="108695.38189999999"/>
    <x v="1"/>
    <n v="12936.363600000001"/>
    <x v="788"/>
    <x v="0"/>
    <m/>
  </r>
  <r>
    <d v="2023-10-01T02:20:00"/>
    <x v="9"/>
    <n v="7"/>
    <s v="BARRIENTOS ROBINSON FREDY"/>
    <x v="6"/>
    <x v="9"/>
    <n v="248"/>
    <n v="29.1"/>
    <n v="213.813499111901"/>
    <m/>
    <n v="102656.7496"/>
    <x v="1"/>
    <n v="12936.363600000001"/>
    <x v="788"/>
    <x v="0"/>
    <m/>
  </r>
  <r>
    <d v="2023-10-01T02:20:01"/>
    <x v="9"/>
    <n v="8"/>
    <s v="VACA FIERRO ROBINSON"/>
    <x v="1"/>
    <x v="0"/>
    <n v="305"/>
    <n v="27.7"/>
    <n v="276.69982238010698"/>
    <m/>
    <n v="132849.9112"/>
    <x v="1"/>
    <n v="12936.363600000001"/>
    <x v="788"/>
    <x v="0"/>
    <m/>
  </r>
  <r>
    <d v="2023-10-01T02:20:01"/>
    <x v="9"/>
    <n v="9"/>
    <s v="OQUENDO JUAN CAMILO"/>
    <x v="3"/>
    <x v="0"/>
    <n v="238"/>
    <n v="23.8"/>
    <n v="251.54529307282399"/>
    <m/>
    <n v="120772.6465"/>
    <x v="0"/>
    <n v="12936.363600000001"/>
    <x v="788"/>
    <x v="0"/>
    <m/>
  </r>
  <r>
    <d v="2023-10-01T02:20:01"/>
    <x v="9"/>
    <n v="10"/>
    <s v="MARULANDA JARAMILLO DAWER ANDRES"/>
    <x v="3"/>
    <x v="0"/>
    <n v="248"/>
    <n v="24.8"/>
    <n v="251.54529307282399"/>
    <m/>
    <n v="120772.6465"/>
    <x v="0"/>
    <n v="12936.363600000001"/>
    <x v="788"/>
    <x v="0"/>
    <m/>
  </r>
  <r>
    <d v="2023-10-01T02:20:01"/>
    <x v="1"/>
    <n v="11"/>
    <s v="ECHAVARRIA JOSE"/>
    <x v="4"/>
    <x v="0"/>
    <n v="201"/>
    <n v="28.7"/>
    <n v="176.081705150977"/>
    <m/>
    <n v="84540.852599999998"/>
    <x v="0"/>
    <n v="12936.363600000001"/>
    <x v="788"/>
    <x v="0"/>
    <m/>
  </r>
  <r>
    <d v="2023-10-01T02:20:01"/>
    <x v="1"/>
    <n v="12"/>
    <s v="DURANGO JOHAN"/>
    <x v="10"/>
    <x v="0"/>
    <n v="105"/>
    <n v="26.2"/>
    <n v="100.61811722912999"/>
    <m/>
    <n v="48309.058599999997"/>
    <x v="0"/>
    <n v="12936.363600000001"/>
    <x v="788"/>
    <x v="0"/>
    <m/>
  </r>
  <r>
    <d v="2023-10-01T02:20:02"/>
    <x v="1"/>
    <n v="13"/>
    <s v="URIEL SALAZAR FREDY"/>
    <x v="0"/>
    <x v="0"/>
    <n v="265"/>
    <n v="29.4"/>
    <n v="226.390763765542"/>
    <m/>
    <n v="108695.38189999999"/>
    <x v="0"/>
    <n v="12936.363600000001"/>
    <x v="788"/>
    <x v="0"/>
    <m/>
  </r>
  <r>
    <d v="2023-10-01T02:20:02"/>
    <x v="1"/>
    <n v="14"/>
    <s v="CARVAJAL SALAZAR HECTOR MARINO"/>
    <x v="3"/>
    <x v="0"/>
    <n v="231"/>
    <n v="23.1"/>
    <n v="251.54529307282399"/>
    <m/>
    <n v="120772.6465"/>
    <x v="1"/>
    <n v="12936.363600000001"/>
    <x v="788"/>
    <x v="0"/>
    <m/>
  </r>
  <r>
    <d v="2023-10-01T02:20:02"/>
    <x v="1"/>
    <n v="15"/>
    <s v="LONDOO LOPERA DUVAN ANDRES"/>
    <x v="0"/>
    <x v="0"/>
    <n v="244"/>
    <n v="27.1"/>
    <n v="226.390763765542"/>
    <s v="1 Descuento (Despachadora angela) "/>
    <n v="108695.38189999999"/>
    <x v="1"/>
    <n v="12936.363600000001"/>
    <x v="788"/>
    <x v="0"/>
    <m/>
  </r>
  <r>
    <d v="2023-10-01T02:20:02"/>
    <x v="1"/>
    <n v="16"/>
    <s v="HURTADO MADRID JUAN ESTEBAN"/>
    <x v="3"/>
    <x v="9"/>
    <n v="224"/>
    <n v="23.5"/>
    <n v="238.96802841918301"/>
    <m/>
    <n v="114734.01420000001"/>
    <x v="0"/>
    <n v="12936.363600000001"/>
    <x v="788"/>
    <x v="0"/>
    <m/>
  </r>
  <r>
    <d v="2023-10-01T02:20:03"/>
    <x v="1"/>
    <n v="17"/>
    <s v="FRANCO BRAVO JHOAN FERNANDO"/>
    <x v="0"/>
    <x v="0"/>
    <n v="178"/>
    <n v="19.7"/>
    <n v="226.390763765542"/>
    <m/>
    <n v="108695.38189999999"/>
    <x v="0"/>
    <n v="12936.363600000001"/>
    <x v="788"/>
    <x v="0"/>
    <m/>
  </r>
  <r>
    <d v="2023-10-01T02:20:03"/>
    <x v="1"/>
    <n v="19"/>
    <s v="BERMUDEZ HERNAN"/>
    <x v="6"/>
    <x v="9"/>
    <n v="230"/>
    <n v="30.6"/>
    <n v="188.65896980461801"/>
    <m/>
    <n v="90579.484899999996"/>
    <x v="0"/>
    <n v="12936.363600000001"/>
    <x v="788"/>
    <x v="0"/>
    <m/>
  </r>
  <r>
    <d v="2023-10-01T02:20:03"/>
    <x v="1"/>
    <n v="20"/>
    <s v="VERENZUELA MARTINEZ ALEXANDER"/>
    <x v="9"/>
    <x v="3"/>
    <n v="298"/>
    <n v="24.8"/>
    <n v="301.854351687389"/>
    <m/>
    <n v="144927.1758"/>
    <x v="0"/>
    <n v="12936.363600000001"/>
    <x v="788"/>
    <x v="0"/>
    <m/>
  </r>
  <r>
    <d v="2023-10-01T02:20:03"/>
    <x v="9"/>
    <n v="21"/>
    <s v="GRISALES VILLA JUAN DAVID"/>
    <x v="0"/>
    <x v="0"/>
    <n v="251"/>
    <n v="27.8"/>
    <n v="226.390763765542"/>
    <m/>
    <n v="108695.38189999999"/>
    <x v="0"/>
    <n v="12936.363600000001"/>
    <x v="788"/>
    <x v="0"/>
    <m/>
  </r>
  <r>
    <d v="2023-10-01T02:20:03"/>
    <x v="9"/>
    <n v="22"/>
    <s v="QUIRAMA CASTAEDA JHON JADER"/>
    <x v="4"/>
    <x v="1"/>
    <n v="191"/>
    <n v="27.2"/>
    <n v="176.081705150977"/>
    <s v="Se descuenta 1 viaje ya que se evidencia que NO cumple con la ruta sin autorizacin "/>
    <n v="84540.852599999998"/>
    <x v="1"/>
    <n v="12936.363600000001"/>
    <x v="788"/>
    <x v="0"/>
    <m/>
  </r>
  <r>
    <d v="2023-10-01T02:20:04"/>
    <x v="9"/>
    <n v="23"/>
    <s v="HINCAPIE GALLEGO YEISON ANDRES"/>
    <x v="0"/>
    <x v="0"/>
    <n v="219"/>
    <n v="24.3"/>
    <n v="226.390763765542"/>
    <m/>
    <n v="108695.38189999999"/>
    <x v="2"/>
    <n v="12936.363600000001"/>
    <x v="788"/>
    <x v="0"/>
    <m/>
  </r>
  <r>
    <d v="2023-10-01T02:20:04"/>
    <x v="9"/>
    <n v="24"/>
    <s v="GARCES ANDRES FELIPE"/>
    <x v="6"/>
    <x v="0"/>
    <n v="205"/>
    <n v="25.6"/>
    <n v="201.23623445825899"/>
    <m/>
    <n v="96618.117199999993"/>
    <x v="0"/>
    <n v="12936.363600000001"/>
    <x v="788"/>
    <x v="0"/>
    <m/>
  </r>
  <r>
    <d v="2023-10-01T02:20:04"/>
    <x v="9"/>
    <n v="25"/>
    <s v="MADRID HERNANDEZ JHONATAN SMITH"/>
    <x v="0"/>
    <x v="0"/>
    <n v="271"/>
    <n v="30.1"/>
    <n v="226.390763765542"/>
    <m/>
    <n v="108695.38189999999"/>
    <x v="1"/>
    <n v="12936.363600000001"/>
    <x v="788"/>
    <x v="0"/>
    <m/>
  </r>
  <r>
    <d v="2023-10-01T02:20:04"/>
    <x v="9"/>
    <n v="26"/>
    <s v="CIRO MARIN RODRIGO ALBERTO"/>
    <x v="4"/>
    <x v="0"/>
    <n v="152"/>
    <n v="21.7"/>
    <n v="176.081705150977"/>
    <m/>
    <n v="84540.852599999998"/>
    <x v="0"/>
    <n v="12936.363600000001"/>
    <x v="788"/>
    <x v="0"/>
    <m/>
  </r>
  <r>
    <d v="2023-10-01T02:20:04"/>
    <x v="9"/>
    <n v="27"/>
    <s v="DURANGO DAVID JOSE"/>
    <x v="6"/>
    <x v="0"/>
    <n v="164"/>
    <n v="20.5"/>
    <n v="201.23623445825899"/>
    <m/>
    <n v="96618.117199999993"/>
    <x v="0"/>
    <n v="12936.363600000001"/>
    <x v="788"/>
    <x v="0"/>
    <m/>
  </r>
  <r>
    <d v="2023-10-01T02:20:05"/>
    <x v="9"/>
    <n v="28"/>
    <s v="ARBOLEDA ARLEY"/>
    <x v="4"/>
    <x v="0"/>
    <n v="158"/>
    <n v="22.5"/>
    <n v="176.081705150977"/>
    <m/>
    <n v="84540.852599999998"/>
    <x v="0"/>
    <n v="12936.363600000001"/>
    <x v="788"/>
    <x v="0"/>
    <m/>
  </r>
  <r>
    <d v="2023-10-01T02:20:05"/>
    <x v="9"/>
    <n v="29"/>
    <s v="ESCOBAR IVAN DARIO"/>
    <x v="3"/>
    <x v="0"/>
    <n v="237"/>
    <n v="23.7"/>
    <n v="251.54529307282399"/>
    <m/>
    <n v="120772.6465"/>
    <x v="0"/>
    <n v="12936.363600000001"/>
    <x v="788"/>
    <x v="0"/>
    <m/>
  </r>
  <r>
    <d v="2023-10-01T02:20:05"/>
    <x v="1"/>
    <n v="31"/>
    <s v="HIGUITA ADRIAN ANTONIO"/>
    <x v="0"/>
    <x v="0"/>
    <n v="186"/>
    <n v="20.6"/>
    <n v="226.390763765542"/>
    <m/>
    <n v="108695.38189999999"/>
    <x v="0"/>
    <n v="12936.363600000001"/>
    <x v="788"/>
    <x v="0"/>
    <m/>
  </r>
  <r>
    <d v="2023-10-01T02:20:05"/>
    <x v="1"/>
    <n v="34"/>
    <s v="MONTOYA OSPINA GILBERTO ANTONIO"/>
    <x v="3"/>
    <x v="0"/>
    <n v="262"/>
    <n v="26.2"/>
    <n v="251.54529307282399"/>
    <m/>
    <n v="120772.6465"/>
    <x v="0"/>
    <n v="12936.363600000001"/>
    <x v="788"/>
    <x v="0"/>
    <m/>
  </r>
  <r>
    <d v="2023-10-01T02:20:06"/>
    <x v="1"/>
    <n v="35"/>
    <s v="VELEZ JULIAN"/>
    <x v="3"/>
    <x v="0"/>
    <n v="271"/>
    <n v="27.1"/>
    <n v="251.54529307282399"/>
    <m/>
    <n v="120772.6465"/>
    <x v="1"/>
    <n v="12936.363600000001"/>
    <x v="788"/>
    <x v="0"/>
    <m/>
  </r>
  <r>
    <d v="2023-10-01T02:20:06"/>
    <x v="1"/>
    <n v="36"/>
    <s v="BERNAL RONDON KEVIN OSWALDO"/>
    <x v="3"/>
    <x v="0"/>
    <n v="267"/>
    <n v="26.7"/>
    <n v="251.54529307282399"/>
    <m/>
    <n v="120772.6465"/>
    <x v="0"/>
    <n v="12936.363600000001"/>
    <x v="788"/>
    <x v="0"/>
    <m/>
  </r>
  <r>
    <d v="2023-10-01T02:20:06"/>
    <x v="1"/>
    <n v="37"/>
    <s v="MORA JORGE"/>
    <x v="0"/>
    <x v="0"/>
    <n v="231"/>
    <n v="25.6"/>
    <n v="226.390763765542"/>
    <m/>
    <n v="108695.38189999999"/>
    <x v="1"/>
    <n v="12936.363600000001"/>
    <x v="788"/>
    <x v="0"/>
    <m/>
  </r>
  <r>
    <d v="2023-10-01T02:20:06"/>
    <x v="1"/>
    <n v="40"/>
    <s v="OCAMPO OCAMPO ANTONIO JOSE"/>
    <x v="3"/>
    <x v="0"/>
    <n v="219"/>
    <n v="21.9"/>
    <n v="251.54529307282399"/>
    <m/>
    <n v="120772.6465"/>
    <x v="0"/>
    <n v="12936.363600000001"/>
    <x v="788"/>
    <x v="0"/>
    <m/>
  </r>
  <r>
    <d v="2023-10-01T02:20:07"/>
    <x v="1"/>
    <n v="41"/>
    <s v="GARCIA DAVID WILSON ALBERTO"/>
    <x v="6"/>
    <x v="0"/>
    <n v="195"/>
    <n v="24.3"/>
    <n v="201.23623445825899"/>
    <s v="1 Descuento (Despachadora angela) "/>
    <n v="96618.117199999993"/>
    <x v="1"/>
    <n v="12936.363600000001"/>
    <x v="788"/>
    <x v="0"/>
    <m/>
  </r>
  <r>
    <d v="2023-10-02T01:16:42"/>
    <x v="12"/>
    <n v="1"/>
    <s v="OZUNA RESTREPO JORGE ALFONSO"/>
    <x v="2"/>
    <x v="0"/>
    <n v="128"/>
    <n v="21.3333333333333"/>
    <n v="144.63157894736801"/>
    <m/>
    <n v="69315.789499999999"/>
    <x v="0"/>
    <n v="14900"/>
    <x v="789"/>
    <x v="0"/>
    <m/>
  </r>
  <r>
    <d v="2023-10-02T01:16:42"/>
    <x v="12"/>
    <n v="3"/>
    <s v="ESPINOZA CHAVARRIA GUILLERMO LEON"/>
    <x v="8"/>
    <x v="0"/>
    <n v="144"/>
    <n v="28.8"/>
    <n v="120.526315789474"/>
    <m/>
    <n v="57763.157899999998"/>
    <x v="0"/>
    <n v="14900"/>
    <x v="789"/>
    <x v="0"/>
    <m/>
  </r>
  <r>
    <d v="2023-10-02T01:16:43"/>
    <x v="12"/>
    <n v="4"/>
    <s v="LOPEZ ISRAEL"/>
    <x v="3"/>
    <x v="0"/>
    <n v="209"/>
    <n v="20.9"/>
    <n v="241.052631578947"/>
    <m/>
    <n v="115526.3158"/>
    <x v="0"/>
    <n v="14900"/>
    <x v="789"/>
    <x v="0"/>
    <m/>
  </r>
  <r>
    <d v="2023-10-02T01:16:43"/>
    <x v="12"/>
    <n v="5"/>
    <s v="GRISALES VILLA JUAN DAVID"/>
    <x v="1"/>
    <x v="3"/>
    <n v="276"/>
    <n v="25.090909090909101"/>
    <n v="265.15789473684202"/>
    <m/>
    <n v="127078.9474"/>
    <x v="1"/>
    <n v="14900"/>
    <x v="789"/>
    <x v="0"/>
    <m/>
  </r>
  <r>
    <d v="2023-10-02T01:16:43"/>
    <x v="12"/>
    <n v="6"/>
    <s v="GONZALEZ PEREZ RAFAEL JOSE"/>
    <x v="3"/>
    <x v="3"/>
    <n v="241"/>
    <n v="24.1"/>
    <n v="241.052631578947"/>
    <m/>
    <n v="115526.3158"/>
    <x v="0"/>
    <n v="14900"/>
    <x v="789"/>
    <x v="0"/>
    <m/>
  </r>
  <r>
    <d v="2023-10-02T01:16:43"/>
    <x v="12"/>
    <n v="7"/>
    <s v="BARRIENTOS ROBINSON FREDY"/>
    <x v="3"/>
    <x v="0"/>
    <n v="257"/>
    <n v="25.7"/>
    <n v="241.052631578947"/>
    <m/>
    <n v="115526.3158"/>
    <x v="1"/>
    <n v="14900"/>
    <x v="789"/>
    <x v="0"/>
    <m/>
  </r>
  <r>
    <d v="2023-10-02T01:16:44"/>
    <x v="12"/>
    <n v="8"/>
    <s v="VACA FIERRO ROBINSON"/>
    <x v="11"/>
    <x v="0"/>
    <n v="46"/>
    <n v="23"/>
    <n v="48.210526315789501"/>
    <m/>
    <n v="23105.263200000001"/>
    <x v="1"/>
    <n v="14900"/>
    <x v="789"/>
    <x v="0"/>
    <m/>
  </r>
  <r>
    <d v="2023-10-02T01:16:44"/>
    <x v="12"/>
    <n v="9"/>
    <s v="OQUENDO JUAN CAMILO"/>
    <x v="3"/>
    <x v="0"/>
    <n v="268"/>
    <n v="26.8"/>
    <n v="241.052631578947"/>
    <m/>
    <n v="115526.3158"/>
    <x v="0"/>
    <n v="14900"/>
    <x v="789"/>
    <x v="0"/>
    <m/>
  </r>
  <r>
    <d v="2023-10-02T01:16:44"/>
    <x v="12"/>
    <n v="10"/>
    <s v="MARULANDA JARAMILLO DAWER ANDRES"/>
    <x v="1"/>
    <x v="0"/>
    <n v="232"/>
    <n v="21.090909090909101"/>
    <n v="265.15789473684202"/>
    <m/>
    <n v="127078.9474"/>
    <x v="0"/>
    <n v="14900"/>
    <x v="789"/>
    <x v="0"/>
    <m/>
  </r>
  <r>
    <d v="2023-10-02T01:16:44"/>
    <x v="12"/>
    <n v="11"/>
    <s v="ECHAVARRIA JOSE"/>
    <x v="1"/>
    <x v="0"/>
    <n v="266"/>
    <n v="24.181818181818201"/>
    <n v="265.15789473684202"/>
    <m/>
    <n v="127078.9474"/>
    <x v="0"/>
    <n v="14900"/>
    <x v="789"/>
    <x v="0"/>
    <m/>
  </r>
  <r>
    <d v="2023-10-02T01:16:45"/>
    <x v="12"/>
    <n v="13"/>
    <s v="URIEL SALAZAR FREDY"/>
    <x v="3"/>
    <x v="0"/>
    <n v="245"/>
    <n v="24.5"/>
    <n v="241.052631578947"/>
    <m/>
    <n v="115526.3158"/>
    <x v="0"/>
    <n v="14900"/>
    <x v="789"/>
    <x v="0"/>
    <m/>
  </r>
  <r>
    <d v="2023-10-02T01:16:45"/>
    <x v="12"/>
    <n v="14"/>
    <s v="JIMENEZ JIMENEZ OMAR DAVID"/>
    <x v="3"/>
    <x v="0"/>
    <n v="197"/>
    <n v="19.7"/>
    <n v="241.052631578947"/>
    <m/>
    <n v="115526.3158"/>
    <x v="1"/>
    <n v="14900"/>
    <x v="789"/>
    <x v="0"/>
    <m/>
  </r>
  <r>
    <d v="2023-10-02T01:16:45"/>
    <x v="12"/>
    <n v="15"/>
    <s v="LONDOO LOPERA DUVAN ANDRES"/>
    <x v="0"/>
    <x v="0"/>
    <n v="217"/>
    <n v="24.1111111111111"/>
    <n v="216.947368421053"/>
    <m/>
    <n v="103973.6842"/>
    <x v="1"/>
    <n v="14900"/>
    <x v="789"/>
    <x v="0"/>
    <m/>
  </r>
  <r>
    <d v="2023-10-02T01:16:45"/>
    <x v="12"/>
    <n v="16"/>
    <s v="HURTADO MADRID JUAN ESTEBAN"/>
    <x v="6"/>
    <x v="0"/>
    <n v="177"/>
    <n v="22.125"/>
    <n v="192.842105263158"/>
    <m/>
    <n v="92421.052599999995"/>
    <x v="0"/>
    <n v="14900"/>
    <x v="789"/>
    <x v="0"/>
    <m/>
  </r>
  <r>
    <d v="2023-10-02T01:16:46"/>
    <x v="12"/>
    <n v="17"/>
    <s v="FRANCO BRAVO JHOAN FERNANDO"/>
    <x v="11"/>
    <x v="0"/>
    <n v="40"/>
    <n v="20"/>
    <n v="48.210526315789501"/>
    <m/>
    <n v="23105.263200000001"/>
    <x v="0"/>
    <n v="14900"/>
    <x v="789"/>
    <x v="0"/>
    <m/>
  </r>
  <r>
    <d v="2023-10-02T01:16:46"/>
    <x v="12"/>
    <n v="19"/>
    <s v="BERMUDEZ HERNAN"/>
    <x v="0"/>
    <x v="0"/>
    <n v="203"/>
    <n v="22.5555555555556"/>
    <n v="216.947368421053"/>
    <m/>
    <n v="103973.6842"/>
    <x v="0"/>
    <n v="14900"/>
    <x v="789"/>
    <x v="0"/>
    <m/>
  </r>
  <r>
    <d v="2023-10-02T01:16:46"/>
    <x v="12"/>
    <n v="20"/>
    <s v="VERENZUELA MARTINEZ ALEXANDER"/>
    <x v="0"/>
    <x v="0"/>
    <n v="226"/>
    <n v="25.1111111111111"/>
    <n v="216.947368421053"/>
    <s v="2 Descuentos (Conduct y Propietario) "/>
    <n v="103973.6842"/>
    <x v="0"/>
    <n v="14900"/>
    <x v="789"/>
    <x v="0"/>
    <m/>
  </r>
  <r>
    <d v="2023-10-02T01:16:46"/>
    <x v="12"/>
    <n v="24"/>
    <s v="GRAJALES JORGE HERNAN"/>
    <x v="3"/>
    <x v="0"/>
    <n v="266"/>
    <n v="26.6"/>
    <n v="241.052631578947"/>
    <m/>
    <n v="115526.3158"/>
    <x v="0"/>
    <n v="14900"/>
    <x v="789"/>
    <x v="0"/>
    <m/>
  </r>
  <r>
    <d v="2023-10-02T01:16:47"/>
    <x v="12"/>
    <n v="27"/>
    <s v="LOPERA ALVAREZ ESTIVEN"/>
    <x v="0"/>
    <x v="0"/>
    <n v="234"/>
    <n v="26"/>
    <n v="216.947368421053"/>
    <m/>
    <n v="103973.6842"/>
    <x v="0"/>
    <n v="14900"/>
    <x v="789"/>
    <x v="0"/>
    <m/>
  </r>
  <r>
    <d v="2023-10-02T01:16:47"/>
    <x v="12"/>
    <n v="36"/>
    <s v="BERNAL RONDON KEVIN OSWALDO"/>
    <x v="0"/>
    <x v="0"/>
    <n v="250"/>
    <n v="27.7777777777778"/>
    <n v="216.947368421053"/>
    <m/>
    <n v="103973.6842"/>
    <x v="0"/>
    <n v="14900"/>
    <x v="789"/>
    <x v="0"/>
    <m/>
  </r>
  <r>
    <d v="2023-10-03T02:23:02"/>
    <x v="1"/>
    <n v="3"/>
    <s v="ESPINOZA CHAVARRIA GUILLERMO LEON"/>
    <x v="8"/>
    <x v="0"/>
    <n v="96"/>
    <n v="19.2"/>
    <n v="126.62731871838101"/>
    <m/>
    <n v="60813.659399999997"/>
    <x v="0"/>
    <n v="14856.25"/>
    <x v="790"/>
    <x v="0"/>
    <m/>
  </r>
  <r>
    <d v="2023-10-03T02:23:03"/>
    <x v="1"/>
    <n v="4"/>
    <s v="LOPEZ ISRAEL"/>
    <x v="3"/>
    <x v="0"/>
    <n v="214"/>
    <n v="21.4"/>
    <n v="253.25463743676201"/>
    <s v="8 Descuentos (Transbordo) "/>
    <n v="121627.3187"/>
    <x v="0"/>
    <n v="14856.25"/>
    <x v="790"/>
    <x v="0"/>
    <m/>
  </r>
  <r>
    <d v="2023-10-03T02:23:03"/>
    <x v="1"/>
    <n v="5"/>
    <s v="GRISALES VILLA JUAN DAVID"/>
    <x v="13"/>
    <x v="0"/>
    <n v="366"/>
    <n v="26.1428571428571"/>
    <n v="354.55649241146699"/>
    <m/>
    <n v="170278.24619999999"/>
    <x v="1"/>
    <n v="14856.25"/>
    <x v="790"/>
    <x v="0"/>
    <m/>
  </r>
  <r>
    <d v="2023-10-03T02:23:03"/>
    <x v="1"/>
    <n v="6"/>
    <s v="GONZALEZ PEREZ RAFAEL JOSE"/>
    <x v="3"/>
    <x v="0"/>
    <n v="231"/>
    <n v="23.1"/>
    <n v="253.25463743676201"/>
    <m/>
    <n v="121627.3187"/>
    <x v="0"/>
    <n v="14856.25"/>
    <x v="790"/>
    <x v="0"/>
    <m/>
  </r>
  <r>
    <d v="2023-10-03T02:23:03"/>
    <x v="1"/>
    <n v="7"/>
    <s v="BARRIENTOS ROBINSON FREDY"/>
    <x v="0"/>
    <x v="0"/>
    <n v="234"/>
    <n v="26"/>
    <n v="227.929173693086"/>
    <m/>
    <n v="109464.5868"/>
    <x v="1"/>
    <n v="14856.25"/>
    <x v="790"/>
    <x v="0"/>
    <m/>
  </r>
  <r>
    <d v="2023-10-03T02:23:04"/>
    <x v="1"/>
    <n v="8"/>
    <s v="VACA FIERRO ROBINSON"/>
    <x v="9"/>
    <x v="0"/>
    <n v="308"/>
    <n v="25.6666666666667"/>
    <n v="303.90556492411503"/>
    <s v="1 Descuento (Jefe de ruta) "/>
    <n v="145952.7825"/>
    <x v="1"/>
    <n v="14856.25"/>
    <x v="790"/>
    <x v="0"/>
    <m/>
  </r>
  <r>
    <d v="2023-10-03T02:23:04"/>
    <x v="1"/>
    <n v="10"/>
    <s v="PIEDRAHITA MADRID SANTIAGO"/>
    <x v="6"/>
    <x v="0"/>
    <n v="157"/>
    <n v="18.470588235294102"/>
    <n v="215.26644182124801"/>
    <m/>
    <n v="103383.2209"/>
    <x v="0"/>
    <n v="14856.25"/>
    <x v="790"/>
    <x v="0"/>
    <m/>
  </r>
  <r>
    <d v="2023-10-03T02:23:04"/>
    <x v="9"/>
    <n v="12"/>
    <s v="DURANGO JOHAN"/>
    <x v="0"/>
    <x v="0"/>
    <n v="220"/>
    <n v="24.4444444444444"/>
    <n v="227.929173693086"/>
    <m/>
    <n v="109464.5868"/>
    <x v="0"/>
    <n v="14856.25"/>
    <x v="790"/>
    <x v="0"/>
    <m/>
  </r>
  <r>
    <d v="2023-10-03T02:23:04"/>
    <x v="9"/>
    <n v="14"/>
    <s v="JIMENEZ JIMENEZ OMAR DAVID"/>
    <x v="3"/>
    <x v="0"/>
    <n v="325"/>
    <n v="32.5"/>
    <n v="253.25463743676201"/>
    <m/>
    <n v="121627.3187"/>
    <x v="1"/>
    <n v="14856.25"/>
    <x v="790"/>
    <x v="0"/>
    <m/>
  </r>
  <r>
    <d v="2023-10-03T02:23:05"/>
    <x v="9"/>
    <n v="15"/>
    <s v="LOPERA AGUDELO LUIS FRANCISCO"/>
    <x v="8"/>
    <x v="0"/>
    <n v="97"/>
    <n v="19.399999999999999"/>
    <n v="126.62731871838101"/>
    <m/>
    <n v="60813.659399999997"/>
    <x v="1"/>
    <n v="14856.25"/>
    <x v="790"/>
    <x v="0"/>
    <m/>
  </r>
  <r>
    <d v="2023-10-03T02:23:05"/>
    <x v="9"/>
    <n v="16"/>
    <s v="HURTADO MADRID JUAN ESTEBAN"/>
    <x v="3"/>
    <x v="0"/>
    <n v="269"/>
    <n v="26.9"/>
    <n v="253.25463743676201"/>
    <m/>
    <n v="121627.3187"/>
    <x v="0"/>
    <n v="14856.25"/>
    <x v="790"/>
    <x v="0"/>
    <m/>
  </r>
  <r>
    <d v="2023-10-03T02:23:05"/>
    <x v="9"/>
    <n v="17"/>
    <s v="FRANCO BRAVO JHOAN FERNANDO"/>
    <x v="3"/>
    <x v="0"/>
    <n v="259"/>
    <n v="27.2631578947368"/>
    <n v="240.59190556492399"/>
    <m/>
    <n v="115545.9528"/>
    <x v="0"/>
    <n v="14856.25"/>
    <x v="790"/>
    <x v="0"/>
    <m/>
  </r>
  <r>
    <d v="2023-10-03T02:23:06"/>
    <x v="9"/>
    <n v="18"/>
    <s v="RENDON VIANA HUMBERTO DE JESUS"/>
    <x v="3"/>
    <x v="0"/>
    <n v="325"/>
    <n v="32.5"/>
    <n v="253.25463743676201"/>
    <m/>
    <n v="121627.3187"/>
    <x v="0"/>
    <n v="14856.25"/>
    <x v="790"/>
    <x v="0"/>
    <m/>
  </r>
  <r>
    <d v="2023-10-03T02:23:06"/>
    <x v="9"/>
    <n v="19"/>
    <s v="BERMUDEZ HERNAN"/>
    <x v="4"/>
    <x v="0"/>
    <n v="177"/>
    <n v="25.285714285714299"/>
    <n v="177.27824620573401"/>
    <s v="1 Descuento (Despachador fernando) "/>
    <n v="85139.123099999997"/>
    <x v="0"/>
    <n v="14856.25"/>
    <x v="790"/>
    <x v="0"/>
    <m/>
  </r>
  <r>
    <d v="2023-10-03T02:23:06"/>
    <x v="9"/>
    <n v="20"/>
    <s v="TABORDA ROJAS DIEGO ALEJANDRO"/>
    <x v="3"/>
    <x v="0"/>
    <n v="263"/>
    <n v="26.3"/>
    <n v="253.25463743676201"/>
    <m/>
    <n v="121627.3187"/>
    <x v="0"/>
    <n v="14856.25"/>
    <x v="790"/>
    <x v="0"/>
    <m/>
  </r>
  <r>
    <d v="2023-10-03T02:23:06"/>
    <x v="9"/>
    <n v="21"/>
    <s v="MONSALVE OCAMPO EDISON GUSTAVO"/>
    <x v="7"/>
    <x v="0"/>
    <n v="75"/>
    <n v="25"/>
    <n v="75.9763912310287"/>
    <m/>
    <n v="36488.195599999999"/>
    <x v="0"/>
    <n v="14856.25"/>
    <x v="790"/>
    <x v="0"/>
    <m/>
  </r>
  <r>
    <d v="2023-10-03T02:23:06"/>
    <x v="9"/>
    <n v="22"/>
    <s v="QUIRAMA CASTAEDA JHON JADER"/>
    <x v="1"/>
    <x v="0"/>
    <n v="277"/>
    <n v="25.181818181818201"/>
    <n v="278.58010118043802"/>
    <m/>
    <n v="133790.05059999999"/>
    <x v="1"/>
    <n v="14856.25"/>
    <x v="790"/>
    <x v="0"/>
    <m/>
  </r>
  <r>
    <d v="2023-10-03T02:23:07"/>
    <x v="9"/>
    <n v="24"/>
    <s v="GARCES ANDRES FELIPE"/>
    <x v="6"/>
    <x v="1"/>
    <n v="210"/>
    <n v="26.25"/>
    <n v="202.60370994940999"/>
    <m/>
    <n v="97301.854999999996"/>
    <x v="0"/>
    <n v="14856.25"/>
    <x v="790"/>
    <x v="0"/>
    <m/>
  </r>
  <r>
    <d v="2023-10-03T02:23:07"/>
    <x v="9"/>
    <n v="25"/>
    <s v="JIMENEZ HURTADO CARLOS ESTIVEN"/>
    <x v="1"/>
    <x v="3"/>
    <n v="298"/>
    <n v="27.090909090909101"/>
    <n v="278.58010118043802"/>
    <m/>
    <n v="133790.05059999999"/>
    <x v="1"/>
    <n v="14856.25"/>
    <x v="790"/>
    <x v="0"/>
    <m/>
  </r>
  <r>
    <d v="2023-10-03T02:23:07"/>
    <x v="9"/>
    <n v="27"/>
    <s v="MADRID HERNANDEZ JHONATAN SMITH"/>
    <x v="1"/>
    <x v="0"/>
    <n v="287"/>
    <n v="26.090909090909101"/>
    <n v="278.58010118043802"/>
    <s v="2 Descuentos (Jefe de ruta y despachador fernando) "/>
    <n v="133790.05059999999"/>
    <x v="0"/>
    <n v="14856.25"/>
    <x v="790"/>
    <x v="0"/>
    <m/>
  </r>
  <r>
    <d v="2023-10-03T02:23:07"/>
    <x v="9"/>
    <n v="29"/>
    <s v="ESCOBAR IVAN DARIO"/>
    <x v="5"/>
    <x v="1"/>
    <n v="20"/>
    <n v="20"/>
    <n v="25.325463743676199"/>
    <m/>
    <n v="12162.731900000001"/>
    <x v="0"/>
    <n v="14856.25"/>
    <x v="790"/>
    <x v="0"/>
    <m/>
  </r>
  <r>
    <d v="2023-10-03T02:23:07"/>
    <x v="1"/>
    <n v="31"/>
    <s v="HIGUITA ADRIAN ANTONIO"/>
    <x v="1"/>
    <x v="0"/>
    <n v="276"/>
    <n v="25.090909090909101"/>
    <n v="278.58010118043802"/>
    <m/>
    <n v="133790.05059999999"/>
    <x v="0"/>
    <n v="14856.25"/>
    <x v="790"/>
    <x v="0"/>
    <m/>
  </r>
  <r>
    <d v="2023-10-03T02:23:08"/>
    <x v="1"/>
    <n v="32"/>
    <s v="PUERTA BOJANERO JUAN CARLOS"/>
    <x v="1"/>
    <x v="0"/>
    <n v="264"/>
    <n v="24"/>
    <n v="278.58010118043802"/>
    <m/>
    <n v="133790.05059999999"/>
    <x v="0"/>
    <n v="14856.25"/>
    <x v="790"/>
    <x v="0"/>
    <m/>
  </r>
  <r>
    <d v="2023-10-03T02:23:08"/>
    <x v="1"/>
    <n v="34"/>
    <s v="MONTOYA OSPINA GILBERTO ANTONIO"/>
    <x v="9"/>
    <x v="0"/>
    <n v="285"/>
    <n v="23.75"/>
    <n v="303.90556492411503"/>
    <m/>
    <n v="145952.7825"/>
    <x v="0"/>
    <n v="14856.25"/>
    <x v="790"/>
    <x v="0"/>
    <m/>
  </r>
  <r>
    <d v="2023-10-03T02:23:08"/>
    <x v="1"/>
    <n v="35"/>
    <s v="VELEZ JULIAN"/>
    <x v="3"/>
    <x v="0"/>
    <n v="283"/>
    <n v="26.952380952380999"/>
    <n v="265.91736930859997"/>
    <s v="1 Descuento (Usuario movilidad reducida) "/>
    <n v="127708.6847"/>
    <x v="1"/>
    <n v="14856.25"/>
    <x v="790"/>
    <x v="0"/>
    <m/>
  </r>
  <r>
    <d v="2023-10-03T02:23:08"/>
    <x v="1"/>
    <n v="36"/>
    <s v="MARTINEZ CHAVERRA LUIS NORBERTO"/>
    <x v="1"/>
    <x v="1"/>
    <n v="311"/>
    <n v="28.272727272727298"/>
    <n v="278.58010118043802"/>
    <m/>
    <n v="133790.05059999999"/>
    <x v="0"/>
    <n v="14856.25"/>
    <x v="790"/>
    <x v="0"/>
    <m/>
  </r>
  <r>
    <d v="2023-10-03T02:23:09"/>
    <x v="1"/>
    <n v="37"/>
    <s v="MORA JORGE"/>
    <x v="12"/>
    <x v="0"/>
    <n v="349"/>
    <n v="26.846153846153801"/>
    <n v="329.23102866779101"/>
    <m/>
    <n v="158115.51430000001"/>
    <x v="1"/>
    <n v="14856.25"/>
    <x v="790"/>
    <x v="0"/>
    <m/>
  </r>
  <r>
    <d v="2023-10-03T02:23:09"/>
    <x v="1"/>
    <n v="38"/>
    <s v="GRAJALES JORGE HERNAN"/>
    <x v="1"/>
    <x v="0"/>
    <n v="264"/>
    <n v="24"/>
    <n v="278.58010118043802"/>
    <m/>
    <n v="133790.05059999999"/>
    <x v="0"/>
    <n v="14856.25"/>
    <x v="790"/>
    <x v="0"/>
    <m/>
  </r>
  <r>
    <d v="2023-10-03T02:23:09"/>
    <x v="1"/>
    <n v="39"/>
    <s v="TABORDA LEIDY"/>
    <x v="9"/>
    <x v="0"/>
    <n v="238"/>
    <n v="19.8333333333333"/>
    <n v="303.90556492411503"/>
    <m/>
    <n v="145952.7825"/>
    <x v="0"/>
    <n v="14856.25"/>
    <x v="790"/>
    <x v="0"/>
    <m/>
  </r>
  <r>
    <d v="2023-10-03T02:23:09"/>
    <x v="1"/>
    <n v="40"/>
    <s v="LOPERA ALVAREZ ESTIVEN"/>
    <x v="3"/>
    <x v="0"/>
    <n v="313"/>
    <n v="31.3"/>
    <n v="253.25463743676201"/>
    <m/>
    <n v="121627.3187"/>
    <x v="0"/>
    <n v="14856.25"/>
    <x v="790"/>
    <x v="0"/>
    <m/>
  </r>
  <r>
    <d v="2023-10-03T02:23:10"/>
    <x v="1"/>
    <n v="41"/>
    <s v="LONDOO LOPERA DUVAN ANDRES"/>
    <x v="1"/>
    <x v="0"/>
    <n v="218"/>
    <n v="19.818181818181799"/>
    <n v="278.58010118043802"/>
    <m/>
    <n v="133790.05059999999"/>
    <x v="1"/>
    <n v="14856.25"/>
    <x v="790"/>
    <x v="0"/>
    <m/>
  </r>
  <r>
    <d v="2023-10-04T01:35:28"/>
    <x v="9"/>
    <n v="1"/>
    <s v="OZUNA RESTREPO JORGE ALFONSO"/>
    <x v="2"/>
    <x v="0"/>
    <n v="119"/>
    <n v="18.307692307692299"/>
    <n v="157.99680000000001"/>
    <m/>
    <n v="75748.399999999994"/>
    <x v="0"/>
    <n v="13629.7297"/>
    <x v="791"/>
    <x v="0"/>
    <m/>
  </r>
  <r>
    <d v="2023-10-04T01:35:29"/>
    <x v="9"/>
    <n v="2"/>
    <s v="GRAJALES JORGE HERNAN"/>
    <x v="0"/>
    <x v="0"/>
    <n v="281"/>
    <n v="31.2222222222222"/>
    <n v="218.76480000000001"/>
    <m/>
    <n v="104882.4"/>
    <x v="1"/>
    <n v="13629.7297"/>
    <x v="791"/>
    <x v="0"/>
    <m/>
  </r>
  <r>
    <d v="2023-10-04T01:35:29"/>
    <x v="9"/>
    <n v="3"/>
    <s v="FERNANDEZ RENGIFO CRISTIAN CAMILO"/>
    <x v="0"/>
    <x v="1"/>
    <n v="218"/>
    <n v="24.2222222222222"/>
    <n v="218.76480000000001"/>
    <m/>
    <n v="104882.4"/>
    <x v="0"/>
    <n v="13629.7297"/>
    <x v="791"/>
    <x v="0"/>
    <m/>
  </r>
  <r>
    <d v="2023-10-04T01:35:29"/>
    <x v="9"/>
    <n v="4"/>
    <s v="LOPEZ ISRAEL"/>
    <x v="0"/>
    <x v="0"/>
    <n v="186"/>
    <n v="20.6666666666667"/>
    <n v="218.76480000000001"/>
    <m/>
    <n v="104882.4"/>
    <x v="0"/>
    <n v="13629.7297"/>
    <x v="791"/>
    <x v="0"/>
    <m/>
  </r>
  <r>
    <d v="2023-10-04T01:35:29"/>
    <x v="9"/>
    <n v="5"/>
    <s v="BERRIO POSADA ANGELA"/>
    <x v="1"/>
    <x v="0"/>
    <n v="273"/>
    <n v="24.818181818181799"/>
    <n v="267.37920000000003"/>
    <s v="2 Descuentos (Conducts) "/>
    <n v="128189.6"/>
    <x v="1"/>
    <n v="13629.7297"/>
    <x v="791"/>
    <x v="0"/>
    <m/>
  </r>
  <r>
    <d v="2023-10-04T01:35:29"/>
    <x v="9"/>
    <n v="6"/>
    <s v="GONZALEZ PEREZ RAFAEL JOSE"/>
    <x v="8"/>
    <x v="0"/>
    <n v="119"/>
    <n v="23.8"/>
    <n v="121.536"/>
    <s v="1 Descuento (Propietario) "/>
    <n v="58268"/>
    <x v="0"/>
    <n v="13629.7297"/>
    <x v="791"/>
    <x v="0"/>
    <m/>
  </r>
  <r>
    <d v="2023-10-04T01:35:30"/>
    <x v="9"/>
    <n v="8"/>
    <s v="VACA FIERRO ROBINSON"/>
    <x v="1"/>
    <x v="0"/>
    <n v="271"/>
    <n v="24.636363636363601"/>
    <n v="267.37920000000003"/>
    <m/>
    <n v="128189.6"/>
    <x v="1"/>
    <n v="13629.7297"/>
    <x v="791"/>
    <x v="0"/>
    <m/>
  </r>
  <r>
    <d v="2023-10-04T01:35:30"/>
    <x v="9"/>
    <n v="9"/>
    <s v="OQUENDO JUAN CAMILO"/>
    <x v="1"/>
    <x v="0"/>
    <n v="289"/>
    <n v="26.272727272727298"/>
    <n v="267.37920000000003"/>
    <s v="1 Descuento (Jefe de ruta)"/>
    <n v="128189.6"/>
    <x v="0"/>
    <n v="13629.7297"/>
    <x v="791"/>
    <x v="0"/>
    <m/>
  </r>
  <r>
    <d v="2023-10-04T01:35:30"/>
    <x v="9"/>
    <n v="10"/>
    <s v="MARULANDA JARAMILLO DAWER ANDRES"/>
    <x v="10"/>
    <x v="0"/>
    <n v="85"/>
    <n v="21.25"/>
    <n v="97.228800000000007"/>
    <m/>
    <n v="46614.400000000001"/>
    <x v="0"/>
    <n v="13629.7297"/>
    <x v="791"/>
    <x v="0"/>
    <m/>
  </r>
  <r>
    <d v="2023-10-04T01:35:30"/>
    <x v="1"/>
    <n v="11"/>
    <s v="ECHAVARRIA JOSE"/>
    <x v="3"/>
    <x v="0"/>
    <n v="230"/>
    <n v="23"/>
    <n v="243.072"/>
    <m/>
    <n v="116536"/>
    <x v="0"/>
    <n v="13629.7297"/>
    <x v="791"/>
    <x v="0"/>
    <m/>
  </r>
  <r>
    <d v="2023-10-04T01:35:31"/>
    <x v="1"/>
    <n v="12"/>
    <s v="DURANGO JOHAN"/>
    <x v="1"/>
    <x v="0"/>
    <n v="280"/>
    <n v="25.454545454545499"/>
    <n v="267.37920000000003"/>
    <m/>
    <n v="128189.6"/>
    <x v="0"/>
    <n v="13629.7297"/>
    <x v="791"/>
    <x v="0"/>
    <m/>
  </r>
  <r>
    <d v="2023-10-04T01:35:31"/>
    <x v="1"/>
    <n v="13"/>
    <s v="URIEL SALAZAR FREDY"/>
    <x v="3"/>
    <x v="0"/>
    <n v="216"/>
    <n v="21.6"/>
    <n v="243.072"/>
    <m/>
    <n v="116536"/>
    <x v="0"/>
    <n v="13629.7297"/>
    <x v="791"/>
    <x v="0"/>
    <m/>
  </r>
  <r>
    <d v="2023-10-04T01:35:31"/>
    <x v="1"/>
    <n v="14"/>
    <s v="JIMENEZ JIMENEZ OMAR DAVID"/>
    <x v="3"/>
    <x v="0"/>
    <n v="258"/>
    <n v="25.8"/>
    <n v="243.072"/>
    <m/>
    <n v="116536"/>
    <x v="1"/>
    <n v="13629.7297"/>
    <x v="791"/>
    <x v="0"/>
    <m/>
  </r>
  <r>
    <d v="2023-10-04T01:35:31"/>
    <x v="1"/>
    <n v="15"/>
    <s v="LONDOO LOPERA DUVAN ANDRES"/>
    <x v="0"/>
    <x v="0"/>
    <n v="261"/>
    <n v="29"/>
    <n v="218.76480000000001"/>
    <m/>
    <n v="104882.4"/>
    <x v="1"/>
    <n v="13629.7297"/>
    <x v="791"/>
    <x v="0"/>
    <m/>
  </r>
  <r>
    <d v="2023-10-04T01:35:31"/>
    <x v="1"/>
    <n v="16"/>
    <s v="HURTADO MADRID JUAN ESTEBAN"/>
    <x v="0"/>
    <x v="0"/>
    <n v="194"/>
    <n v="21.5555555555556"/>
    <n v="218.76480000000001"/>
    <m/>
    <n v="104882.4"/>
    <x v="0"/>
    <n v="13629.7297"/>
    <x v="791"/>
    <x v="0"/>
    <m/>
  </r>
  <r>
    <d v="2023-10-04T01:35:32"/>
    <x v="1"/>
    <n v="17"/>
    <s v="FRANCO BRAVO JHOAN FERNANDO"/>
    <x v="5"/>
    <x v="2"/>
    <n v="22"/>
    <n v="22"/>
    <n v="24.307200000000002"/>
    <m/>
    <n v="11653.6"/>
    <x v="0"/>
    <n v="13629.7297"/>
    <x v="791"/>
    <x v="0"/>
    <m/>
  </r>
  <r>
    <d v="2023-10-04T01:35:32"/>
    <x v="1"/>
    <n v="18"/>
    <s v="RENDON VIANA HUMBERTO DE JESUS"/>
    <x v="3"/>
    <x v="0"/>
    <n v="252"/>
    <n v="25.2"/>
    <n v="243.072"/>
    <m/>
    <n v="116536"/>
    <x v="0"/>
    <n v="13629.7297"/>
    <x v="791"/>
    <x v="0"/>
    <m/>
  </r>
  <r>
    <d v="2023-10-04T01:35:32"/>
    <x v="1"/>
    <n v="19"/>
    <s v="BERMUDEZ HERNAN"/>
    <x v="2"/>
    <x v="0"/>
    <n v="167"/>
    <n v="27.8333333333333"/>
    <n v="145.8432"/>
    <m/>
    <n v="69921.600000000006"/>
    <x v="0"/>
    <n v="13629.7297"/>
    <x v="791"/>
    <x v="0"/>
    <m/>
  </r>
  <r>
    <d v="2023-10-04T01:35:32"/>
    <x v="1"/>
    <n v="20"/>
    <s v="VERENZUELA MARTINEZ ALEXANDER"/>
    <x v="1"/>
    <x v="0"/>
    <n v="269"/>
    <n v="24.454545454545499"/>
    <n v="267.37920000000003"/>
    <m/>
    <n v="128189.6"/>
    <x v="0"/>
    <n v="13629.7297"/>
    <x v="791"/>
    <x v="0"/>
    <m/>
  </r>
  <r>
    <d v="2023-10-04T01:35:33"/>
    <x v="1"/>
    <n v="21"/>
    <s v="MONSALVE OCAMPO EDISON GUSTAVO"/>
    <x v="1"/>
    <x v="0"/>
    <n v="225"/>
    <n v="20.454545454545499"/>
    <n v="267.37920000000003"/>
    <s v="1 Descuento (Transbordo) "/>
    <n v="128189.6"/>
    <x v="0"/>
    <n v="13629.7297"/>
    <x v="791"/>
    <x v="0"/>
    <m/>
  </r>
  <r>
    <d v="2023-10-04T01:35:33"/>
    <x v="1"/>
    <n v="22"/>
    <s v="QUIRAMA CASTAEDA JHON JADER"/>
    <x v="6"/>
    <x v="0"/>
    <n v="239"/>
    <n v="29.875"/>
    <n v="194.45760000000001"/>
    <m/>
    <n v="93228.800000000003"/>
    <x v="1"/>
    <n v="13629.7297"/>
    <x v="791"/>
    <x v="0"/>
    <m/>
  </r>
  <r>
    <d v="2023-10-04T01:35:33"/>
    <x v="1"/>
    <n v="23"/>
    <s v="HINCAPIE GALLEGO YEISON ANDRES"/>
    <x v="1"/>
    <x v="3"/>
    <n v="250"/>
    <n v="22.727272727272702"/>
    <n v="267.37920000000003"/>
    <s v="10 Descuentos (Transbordo, incidente con usuarios y despachador fernando) "/>
    <n v="128189.6"/>
    <x v="2"/>
    <n v="13629.7297"/>
    <x v="791"/>
    <x v="0"/>
    <m/>
  </r>
  <r>
    <d v="2023-10-04T01:35:33"/>
    <x v="1"/>
    <n v="24"/>
    <s v="GARCES ANDRES FELIPE"/>
    <x v="0"/>
    <x v="0"/>
    <n v="241"/>
    <n v="26.7777777777778"/>
    <n v="218.76480000000001"/>
    <s v="1 Descuento (Jefe de ruta)"/>
    <n v="104882.4"/>
    <x v="0"/>
    <n v="13629.7297"/>
    <x v="791"/>
    <x v="0"/>
    <m/>
  </r>
  <r>
    <d v="2023-10-04T01:35:33"/>
    <x v="1"/>
    <n v="25"/>
    <s v="JIMENEZ HURTADO CARLOS ESTIVEN"/>
    <x v="8"/>
    <x v="1"/>
    <n v="133"/>
    <n v="26.6"/>
    <n v="121.536"/>
    <m/>
    <n v="58268"/>
    <x v="1"/>
    <n v="13629.7297"/>
    <x v="791"/>
    <x v="0"/>
    <m/>
  </r>
  <r>
    <d v="2023-10-04T01:35:34"/>
    <x v="1"/>
    <n v="26"/>
    <s v="CIRO MARIN RODRIGO ALBERTO"/>
    <x v="6"/>
    <x v="0"/>
    <n v="202"/>
    <n v="23.764705882352899"/>
    <n v="206.6112"/>
    <s v="4 Descuentos (Jefe de ruta, conduct, y propietario)"/>
    <n v="99055.6"/>
    <x v="0"/>
    <n v="13629.7297"/>
    <x v="791"/>
    <x v="0"/>
    <m/>
  </r>
  <r>
    <d v="2023-10-04T01:35:34"/>
    <x v="1"/>
    <n v="27"/>
    <s v="MADRID HERNANDEZ JHONATAN SMITH"/>
    <x v="0"/>
    <x v="3"/>
    <n v="242"/>
    <n v="26.8888888888889"/>
    <n v="218.76480000000001"/>
    <m/>
    <n v="104882.4"/>
    <x v="0"/>
    <n v="13629.7297"/>
    <x v="791"/>
    <x v="0"/>
    <m/>
  </r>
  <r>
    <d v="2023-10-04T01:35:34"/>
    <x v="1"/>
    <n v="28"/>
    <s v="ARBOLEDA ARLEY"/>
    <x v="4"/>
    <x v="0"/>
    <n v="138"/>
    <n v="19.714285714285701"/>
    <n v="170.15039999999999"/>
    <s v="2 Descuentos (Conducts) "/>
    <n v="81575.199999999997"/>
    <x v="0"/>
    <n v="13629.7297"/>
    <x v="791"/>
    <x v="0"/>
    <m/>
  </r>
  <r>
    <d v="2023-10-04T01:35:34"/>
    <x v="1"/>
    <n v="29"/>
    <s v="BERNAL RONDON KEVIN OSWALDO"/>
    <x v="6"/>
    <x v="3"/>
    <n v="196"/>
    <n v="24.5"/>
    <n v="194.45760000000001"/>
    <s v="1 Descuento (Despachador cristian) "/>
    <n v="93228.800000000003"/>
    <x v="0"/>
    <n v="13629.7297"/>
    <x v="791"/>
    <x v="0"/>
    <m/>
  </r>
  <r>
    <d v="2023-10-04T01:35:34"/>
    <x v="9"/>
    <n v="31"/>
    <s v="HIGUITA ADRIAN ANTONIO"/>
    <x v="3"/>
    <x v="0"/>
    <n v="247"/>
    <n v="24.7"/>
    <n v="243.072"/>
    <s v="2 Descuentos (Despachadora angela y Propietario) "/>
    <n v="116536"/>
    <x v="0"/>
    <n v="13629.7297"/>
    <x v="791"/>
    <x v="0"/>
    <m/>
  </r>
  <r>
    <d v="2023-10-04T01:35:35"/>
    <x v="9"/>
    <n v="32"/>
    <s v="PUERTA BOJANERO JUAN CARLOS"/>
    <x v="0"/>
    <x v="0"/>
    <n v="186"/>
    <n v="20.6666666666667"/>
    <n v="218.76480000000001"/>
    <m/>
    <n v="104882.4"/>
    <x v="0"/>
    <n v="13629.7297"/>
    <x v="791"/>
    <x v="0"/>
    <m/>
  </r>
  <r>
    <d v="2023-10-04T01:35:35"/>
    <x v="9"/>
    <n v="34"/>
    <s v="MONTOYA OSPINA GILBERTO ANTONIO"/>
    <x v="3"/>
    <x v="0"/>
    <n v="245"/>
    <n v="24.5"/>
    <n v="243.072"/>
    <s v="1 Descuento (Despachadora angela) "/>
    <n v="116536"/>
    <x v="0"/>
    <n v="13629.7297"/>
    <x v="791"/>
    <x v="0"/>
    <m/>
  </r>
  <r>
    <d v="2023-10-04T01:35:35"/>
    <x v="9"/>
    <n v="35"/>
    <s v="VELEZ JULIAN"/>
    <x v="0"/>
    <x v="0"/>
    <n v="212"/>
    <n v="23.5555555555556"/>
    <n v="218.76480000000001"/>
    <m/>
    <n v="104882.4"/>
    <x v="1"/>
    <n v="13629.7297"/>
    <x v="791"/>
    <x v="0"/>
    <m/>
  </r>
  <r>
    <d v="2023-10-04T01:35:35"/>
    <x v="9"/>
    <n v="36"/>
    <s v="TABORDA ROJAS DIEGO ALEJANDRO"/>
    <x v="0"/>
    <x v="3"/>
    <n v="227"/>
    <n v="25.2222222222222"/>
    <n v="218.76480000000001"/>
    <s v="2 Descuentos (Conducts) "/>
    <n v="104882.4"/>
    <x v="0"/>
    <n v="13629.7297"/>
    <x v="791"/>
    <x v="0"/>
    <m/>
  </r>
  <r>
    <d v="2023-10-04T01:35:36"/>
    <x v="9"/>
    <n v="37"/>
    <s v="PIEDRAHITA MADRID SANTIAGO"/>
    <x v="8"/>
    <x v="3"/>
    <n v="126"/>
    <n v="25.2"/>
    <n v="121.536"/>
    <m/>
    <n v="58268"/>
    <x v="1"/>
    <n v="13629.7297"/>
    <x v="791"/>
    <x v="0"/>
    <m/>
  </r>
  <r>
    <d v="2023-10-04T01:35:36"/>
    <x v="9"/>
    <n v="39"/>
    <s v="TABORDA LEIDY"/>
    <x v="10"/>
    <x v="0"/>
    <n v="86"/>
    <n v="21.5"/>
    <n v="97.228800000000007"/>
    <m/>
    <n v="46614.400000000001"/>
    <x v="0"/>
    <n v="13629.7297"/>
    <x v="791"/>
    <x v="0"/>
    <m/>
  </r>
  <r>
    <d v="2023-10-04T01:35:36"/>
    <x v="9"/>
    <n v="40"/>
    <s v="OCAMPO OCAMPO ANTONIO JOSE"/>
    <x v="6"/>
    <x v="0"/>
    <n v="162"/>
    <n v="21.6"/>
    <n v="182.304"/>
    <m/>
    <n v="87402"/>
    <x v="0"/>
    <n v="13629.7297"/>
    <x v="791"/>
    <x v="0"/>
    <m/>
  </r>
  <r>
    <d v="2023-10-04T01:35:36"/>
    <x v="9"/>
    <n v="41"/>
    <s v="GARCIA DAVID WILSON ALBERTO"/>
    <x v="3"/>
    <x v="0"/>
    <n v="249"/>
    <n v="24.9"/>
    <n v="243.072"/>
    <m/>
    <n v="116536"/>
    <x v="1"/>
    <n v="13629.7297"/>
    <x v="791"/>
    <x v="0"/>
    <m/>
  </r>
  <r>
    <d v="2023-10-05T01:35:25"/>
    <x v="1"/>
    <n v="1"/>
    <s v="OZUNA RESTREPO JORGE ALFONSO"/>
    <x v="4"/>
    <x v="0"/>
    <n v="177"/>
    <n v="25.285714285714299"/>
    <n v="165.73095623987001"/>
    <m/>
    <n v="79365.478099999993"/>
    <x v="0"/>
    <n v="14005.5556"/>
    <x v="792"/>
    <x v="0"/>
    <m/>
  </r>
  <r>
    <d v="2023-10-05T01:35:25"/>
    <x v="1"/>
    <n v="2"/>
    <s v="GRAJALES JORGE HERNAN"/>
    <x v="0"/>
    <x v="0"/>
    <n v="215"/>
    <n v="23.8888888888889"/>
    <n v="213.08265802269"/>
    <s v="1 Descuento (Despachador cristian) "/>
    <n v="102041.329"/>
    <x v="1"/>
    <n v="14005.5556"/>
    <x v="792"/>
    <x v="0"/>
    <m/>
  </r>
  <r>
    <d v="2023-10-05T01:35:25"/>
    <x v="1"/>
    <n v="4"/>
    <s v="LOPEZ ISRAEL"/>
    <x v="3"/>
    <x v="0"/>
    <n v="216"/>
    <n v="21.6"/>
    <n v="236.75850891410099"/>
    <m/>
    <n v="113379.2545"/>
    <x v="0"/>
    <n v="14005.5556"/>
    <x v="792"/>
    <x v="0"/>
    <m/>
  </r>
  <r>
    <d v="2023-10-05T01:35:25"/>
    <x v="1"/>
    <n v="5"/>
    <s v="BERRIO POSADA ANGELA"/>
    <x v="1"/>
    <x v="0"/>
    <n v="255"/>
    <n v="23.181818181818201"/>
    <n v="260.43435980551101"/>
    <m/>
    <n v="124717.1799"/>
    <x v="1"/>
    <n v="14005.5556"/>
    <x v="792"/>
    <x v="0"/>
    <m/>
  </r>
  <r>
    <d v="2023-10-05T01:35:26"/>
    <x v="1"/>
    <n v="6"/>
    <s v="GONZALEZ PEREZ RAFAEL JOSE"/>
    <x v="0"/>
    <x v="0"/>
    <n v="172"/>
    <n v="19.1111111111111"/>
    <n v="213.08265802269"/>
    <m/>
    <n v="102041.329"/>
    <x v="0"/>
    <n v="14005.5556"/>
    <x v="792"/>
    <x v="0"/>
    <m/>
  </r>
  <r>
    <d v="2023-10-05T01:35:26"/>
    <x v="1"/>
    <n v="7"/>
    <s v="BARRIENTOS ROBINSON FREDY"/>
    <x v="11"/>
    <x v="0"/>
    <n v="60"/>
    <n v="24"/>
    <n v="59.189627228525097"/>
    <m/>
    <n v="28344.813600000001"/>
    <x v="1"/>
    <n v="14005.5556"/>
    <x v="792"/>
    <x v="0"/>
    <m/>
  </r>
  <r>
    <d v="2023-10-05T01:35:26"/>
    <x v="1"/>
    <n v="8"/>
    <s v="VACA FIERRO ROBINSON"/>
    <x v="1"/>
    <x v="0"/>
    <n v="258"/>
    <n v="23.454545454545499"/>
    <n v="260.43435980551101"/>
    <m/>
    <n v="124717.1799"/>
    <x v="1"/>
    <n v="14005.5556"/>
    <x v="792"/>
    <x v="0"/>
    <m/>
  </r>
  <r>
    <d v="2023-10-05T01:35:26"/>
    <x v="1"/>
    <n v="9"/>
    <s v="OQUENDO JUAN CAMILO"/>
    <x v="3"/>
    <x v="0"/>
    <n v="251"/>
    <n v="25.1"/>
    <n v="236.75850891410099"/>
    <s v="3 Descuentos (Propietario y conducts) "/>
    <n v="113379.2545"/>
    <x v="0"/>
    <n v="14005.5556"/>
    <x v="792"/>
    <x v="0"/>
    <m/>
  </r>
  <r>
    <d v="2023-10-05T01:35:27"/>
    <x v="1"/>
    <n v="10"/>
    <s v="MARULANDA JARAMILLO DAWER ANDRES"/>
    <x v="0"/>
    <x v="0"/>
    <n v="154"/>
    <n v="17.1111111111111"/>
    <n v="213.08265802269"/>
    <s v="4 Descuentos (Conducts) "/>
    <n v="102041.329"/>
    <x v="0"/>
    <n v="14005.5556"/>
    <x v="792"/>
    <x v="0"/>
    <m/>
  </r>
  <r>
    <d v="2023-10-05T01:35:27"/>
    <x v="9"/>
    <n v="11"/>
    <s v="ECHAVARRIA JOSE"/>
    <x v="6"/>
    <x v="2"/>
    <n v="163"/>
    <n v="21.733333333333299"/>
    <n v="177.56888168557501"/>
    <m/>
    <n v="85034.440799999997"/>
    <x v="0"/>
    <n v="14005.5556"/>
    <x v="792"/>
    <x v="0"/>
    <m/>
  </r>
  <r>
    <d v="2023-10-05T01:35:27"/>
    <x v="9"/>
    <n v="12"/>
    <s v="LOPERA ALVAREZ ESTIVEN"/>
    <x v="0"/>
    <x v="0"/>
    <n v="229"/>
    <n v="25.4444444444444"/>
    <n v="213.08265802269"/>
    <s v="2 Descuentos (Jefe de ruta y conduct) "/>
    <n v="102041.329"/>
    <x v="0"/>
    <n v="14005.5556"/>
    <x v="792"/>
    <x v="0"/>
    <m/>
  </r>
  <r>
    <d v="2023-10-05T01:35:28"/>
    <x v="9"/>
    <n v="13"/>
    <s v="URIEL SALAZAR FREDY"/>
    <x v="0"/>
    <x v="3"/>
    <n v="221"/>
    <n v="24.5555555555556"/>
    <n v="213.08265802269"/>
    <s v="2 Descuentos (Conducts) "/>
    <n v="102041.329"/>
    <x v="0"/>
    <n v="14005.5556"/>
    <x v="792"/>
    <x v="0"/>
    <m/>
  </r>
  <r>
    <d v="2023-10-05T01:35:28"/>
    <x v="9"/>
    <n v="14"/>
    <s v="JIMENEZ JIMENEZ OMAR DAVID"/>
    <x v="0"/>
    <x v="0"/>
    <n v="214"/>
    <n v="23.7777777777778"/>
    <n v="213.08265802269"/>
    <m/>
    <n v="102041.329"/>
    <x v="1"/>
    <n v="14005.5556"/>
    <x v="792"/>
    <x v="0"/>
    <m/>
  </r>
  <r>
    <d v="2023-10-05T01:35:28"/>
    <x v="9"/>
    <n v="15"/>
    <s v="LONDOO LOPERA DUVAN ANDRES"/>
    <x v="6"/>
    <x v="0"/>
    <n v="162"/>
    <n v="19.0588235294118"/>
    <n v="201.244732576985"/>
    <m/>
    <n v="96372.366299999994"/>
    <x v="1"/>
    <n v="14005.5556"/>
    <x v="792"/>
    <x v="0"/>
    <m/>
  </r>
  <r>
    <d v="2023-10-05T01:35:28"/>
    <x v="9"/>
    <n v="16"/>
    <s v="HURTADO MADRID JUAN ESTEBAN"/>
    <x v="0"/>
    <x v="0"/>
    <n v="229"/>
    <n v="25.4444444444444"/>
    <n v="213.08265802269"/>
    <m/>
    <n v="102041.329"/>
    <x v="0"/>
    <n v="14005.5556"/>
    <x v="792"/>
    <x v="0"/>
    <m/>
  </r>
  <r>
    <d v="2023-10-05T01:35:29"/>
    <x v="9"/>
    <n v="18"/>
    <s v="RENDON VIANA HUMBERTO DE JESUS"/>
    <x v="0"/>
    <x v="0"/>
    <n v="245"/>
    <n v="27.2222222222222"/>
    <n v="213.08265802269"/>
    <m/>
    <n v="102041.329"/>
    <x v="0"/>
    <n v="14005.5556"/>
    <x v="792"/>
    <x v="0"/>
    <m/>
  </r>
  <r>
    <d v="2023-10-05T01:35:29"/>
    <x v="9"/>
    <n v="20"/>
    <s v="VERENZUELA MARTINEZ ALEXANDER"/>
    <x v="0"/>
    <x v="0"/>
    <n v="250"/>
    <n v="27.7777777777778"/>
    <n v="213.08265802269"/>
    <s v="5 Descuentos (Propietario y conducts)"/>
    <n v="102041.329"/>
    <x v="0"/>
    <n v="14005.5556"/>
    <x v="792"/>
    <x v="0"/>
    <m/>
  </r>
  <r>
    <d v="2023-10-05T01:35:29"/>
    <x v="9"/>
    <n v="21"/>
    <s v="MONSALVE OCAMPO EDISON GUSTAVO"/>
    <x v="3"/>
    <x v="0"/>
    <n v="174"/>
    <n v="17.399999999999999"/>
    <n v="236.75850891410099"/>
    <s v="2 Descuentos (Conducts) "/>
    <n v="113379.2545"/>
    <x v="0"/>
    <n v="14005.5556"/>
    <x v="792"/>
    <x v="0"/>
    <m/>
  </r>
  <r>
    <d v="2023-10-05T01:35:29"/>
    <x v="9"/>
    <n v="22"/>
    <s v="QUIRAMA CASTAEDA JHON JADER"/>
    <x v="2"/>
    <x v="3"/>
    <n v="157"/>
    <n v="26.1666666666667"/>
    <n v="142.05510534845999"/>
    <m/>
    <n v="68027.5527"/>
    <x v="1"/>
    <n v="14005.5556"/>
    <x v="792"/>
    <x v="0"/>
    <m/>
  </r>
  <r>
    <d v="2023-10-05T01:35:30"/>
    <x v="9"/>
    <n v="23"/>
    <s v="HINCAPIE GALLEGO YEISON ANDRES"/>
    <x v="11"/>
    <x v="0"/>
    <n v="67"/>
    <n v="33.5"/>
    <n v="47.351701782820101"/>
    <m/>
    <n v="22675.850900000001"/>
    <x v="2"/>
    <n v="14005.5556"/>
    <x v="792"/>
    <x v="0"/>
    <m/>
  </r>
  <r>
    <d v="2023-10-05T01:35:30"/>
    <x v="9"/>
    <n v="24"/>
    <s v="GARCES ANDRES FELIPE"/>
    <x v="6"/>
    <x v="0"/>
    <n v="206"/>
    <n v="25.75"/>
    <n v="189.40680713128"/>
    <s v="1 Descuento (Conduct) "/>
    <n v="90703.403600000005"/>
    <x v="0"/>
    <n v="14005.5556"/>
    <x v="792"/>
    <x v="0"/>
    <m/>
  </r>
  <r>
    <d v="2023-10-05T01:35:30"/>
    <x v="9"/>
    <n v="25"/>
    <s v="JIMENEZ HURTADO CARLOS ESTIVEN"/>
    <x v="8"/>
    <x v="0"/>
    <n v="128"/>
    <n v="25.6"/>
    <n v="118.37925445705"/>
    <m/>
    <n v="56689.627200000003"/>
    <x v="1"/>
    <n v="14005.5556"/>
    <x v="792"/>
    <x v="0"/>
    <m/>
  </r>
  <r>
    <d v="2023-10-05T01:35:30"/>
    <x v="9"/>
    <n v="26"/>
    <s v="CIRO MARIN RODRIGO ALBERTO"/>
    <x v="3"/>
    <x v="0"/>
    <n v="208"/>
    <n v="20.8"/>
    <n v="236.75850891410099"/>
    <s v="3 Descuentos (Conducts y propietario) "/>
    <n v="113379.2545"/>
    <x v="0"/>
    <n v="14005.5556"/>
    <x v="792"/>
    <x v="0"/>
    <m/>
  </r>
  <r>
    <d v="2023-10-05T01:35:31"/>
    <x v="9"/>
    <n v="27"/>
    <s v="DURANGO DAVID JOSE"/>
    <x v="0"/>
    <x v="3"/>
    <n v="269"/>
    <n v="29.8888888888889"/>
    <n v="213.08265802269"/>
    <m/>
    <n v="102041.329"/>
    <x v="0"/>
    <n v="14005.5556"/>
    <x v="792"/>
    <x v="0"/>
    <m/>
  </r>
  <r>
    <d v="2023-10-05T01:35:31"/>
    <x v="9"/>
    <n v="28"/>
    <s v="ARENAS EDWIN"/>
    <x v="3"/>
    <x v="0"/>
    <n v="210"/>
    <n v="21"/>
    <n v="236.75850891410099"/>
    <s v="1 Descuento (Propietario), ARLEY ARBOLEDA Realiz 4 viajes donde moviliz 64 Usuarios  "/>
    <n v="113379.2545"/>
    <x v="0"/>
    <n v="14005.5556"/>
    <x v="792"/>
    <x v="0"/>
    <m/>
  </r>
  <r>
    <d v="2023-10-05T01:35:31"/>
    <x v="9"/>
    <n v="29"/>
    <s v="ESCOBAR IVAN DARIO"/>
    <x v="3"/>
    <x v="0"/>
    <n v="301"/>
    <n v="30.1"/>
    <n v="236.75850891410099"/>
    <m/>
    <n v="113379.2545"/>
    <x v="0"/>
    <n v="14005.5556"/>
    <x v="792"/>
    <x v="0"/>
    <m/>
  </r>
  <r>
    <d v="2023-10-05T01:35:31"/>
    <x v="1"/>
    <n v="31"/>
    <s v="HIGUITA ADRIAN ANTONIO"/>
    <x v="0"/>
    <x v="0"/>
    <n v="241"/>
    <n v="26.7777777777778"/>
    <n v="213.08265802269"/>
    <m/>
    <n v="102041.329"/>
    <x v="0"/>
    <n v="14005.5556"/>
    <x v="792"/>
    <x v="0"/>
    <m/>
  </r>
  <r>
    <d v="2023-10-05T01:35:32"/>
    <x v="1"/>
    <n v="32"/>
    <s v="PUERTA BOJANERO JUAN CARLOS"/>
    <x v="0"/>
    <x v="0"/>
    <n v="212"/>
    <n v="23.5555555555556"/>
    <n v="213.08265802269"/>
    <m/>
    <n v="102041.329"/>
    <x v="0"/>
    <n v="14005.5556"/>
    <x v="792"/>
    <x v="0"/>
    <m/>
  </r>
  <r>
    <d v="2023-10-05T01:35:32"/>
    <x v="1"/>
    <n v="34"/>
    <s v="MADRID HERNANDEZ JHONATAN SMITH"/>
    <x v="3"/>
    <x v="0"/>
    <n v="210"/>
    <n v="21"/>
    <n v="236.75850891410099"/>
    <m/>
    <n v="113379.2545"/>
    <x v="0"/>
    <n v="14005.5556"/>
    <x v="792"/>
    <x v="0"/>
    <m/>
  </r>
  <r>
    <d v="2023-10-05T01:35:32"/>
    <x v="1"/>
    <n v="35"/>
    <s v="VELEZ JULIAN"/>
    <x v="1"/>
    <x v="0"/>
    <n v="309"/>
    <n v="28.090909090909101"/>
    <n v="260.43435980551101"/>
    <s v="2 Descuentos (Usuario movilidad reducida y despachador cristian)"/>
    <n v="124717.1799"/>
    <x v="1"/>
    <n v="14005.5556"/>
    <x v="792"/>
    <x v="0"/>
    <m/>
  </r>
  <r>
    <d v="2023-10-05T01:35:33"/>
    <x v="1"/>
    <n v="36"/>
    <s v="TABORDA ROJAS DIEGO ALEJANDRO"/>
    <x v="3"/>
    <x v="0"/>
    <n v="223"/>
    <n v="22.3"/>
    <n v="236.75850891410099"/>
    <m/>
    <n v="113379.2545"/>
    <x v="0"/>
    <n v="14005.5556"/>
    <x v="792"/>
    <x v="0"/>
    <m/>
  </r>
  <r>
    <d v="2023-10-05T01:35:33"/>
    <x v="1"/>
    <n v="37"/>
    <s v="PIEDRAHITA MADRID SANTIAGO"/>
    <x v="3"/>
    <x v="3"/>
    <n v="211"/>
    <n v="21.1"/>
    <n v="236.75850891410099"/>
    <m/>
    <n v="113379.2545"/>
    <x v="1"/>
    <n v="14005.5556"/>
    <x v="792"/>
    <x v="0"/>
    <m/>
  </r>
  <r>
    <d v="2023-10-05T01:35:33"/>
    <x v="1"/>
    <n v="39"/>
    <s v="TABORDA LEIDY"/>
    <x v="3"/>
    <x v="0"/>
    <n v="195"/>
    <n v="19.5"/>
    <n v="236.75850891410099"/>
    <m/>
    <n v="113379.2545"/>
    <x v="0"/>
    <n v="14005.5556"/>
    <x v="792"/>
    <x v="0"/>
    <m/>
  </r>
  <r>
    <d v="2023-10-05T01:35:34"/>
    <x v="1"/>
    <n v="40"/>
    <s v="OCAMPO OCAMPO ANTONIO JOSE"/>
    <x v="1"/>
    <x v="0"/>
    <n v="286"/>
    <n v="26"/>
    <n v="260.43435980551101"/>
    <m/>
    <n v="124717.1799"/>
    <x v="0"/>
    <n v="14005.5556"/>
    <x v="792"/>
    <x v="0"/>
    <m/>
  </r>
  <r>
    <d v="2023-10-05T01:35:34"/>
    <x v="1"/>
    <n v="41"/>
    <s v="GARCIA DAVID WILSON ALBERTO"/>
    <x v="3"/>
    <x v="0"/>
    <n v="226"/>
    <n v="22.6"/>
    <n v="236.75850891410099"/>
    <m/>
    <n v="113379.2545"/>
    <x v="1"/>
    <n v="14005.5556"/>
    <x v="792"/>
    <x v="0"/>
    <m/>
  </r>
  <r>
    <d v="2023-10-06T01:19:22"/>
    <x v="9"/>
    <n v="1"/>
    <s v="OZUNA RESTREPO JORGE ALFONSO"/>
    <x v="6"/>
    <x v="0"/>
    <n v="170"/>
    <n v="21.25"/>
    <n v="202.88817891373799"/>
    <m/>
    <n v="97444.089500000002"/>
    <x v="0"/>
    <n v="14805.4054"/>
    <x v="793"/>
    <x v="0"/>
    <m/>
  </r>
  <r>
    <d v="2023-10-06T01:19:22"/>
    <x v="9"/>
    <n v="2"/>
    <s v="GRAJALES JORGE HERNAN"/>
    <x v="6"/>
    <x v="0"/>
    <n v="163"/>
    <n v="19.176470588235301"/>
    <n v="215.56869009584699"/>
    <m/>
    <n v="103534.345"/>
    <x v="1"/>
    <n v="14805.4054"/>
    <x v="793"/>
    <x v="0"/>
    <m/>
  </r>
  <r>
    <d v="2023-10-06T01:19:23"/>
    <x v="9"/>
    <n v="3"/>
    <s v="FERNANDEZ RENGIFO CRISTIAN CAMILO"/>
    <x v="0"/>
    <x v="0"/>
    <n v="219"/>
    <n v="24.3333333333333"/>
    <n v="228.249201277955"/>
    <m/>
    <n v="109624.60060000001"/>
    <x v="0"/>
    <n v="14805.4054"/>
    <x v="793"/>
    <x v="0"/>
    <m/>
  </r>
  <r>
    <d v="2023-10-06T01:19:23"/>
    <x v="9"/>
    <n v="4"/>
    <s v="LOPEZ ISRAEL"/>
    <x v="0"/>
    <x v="0"/>
    <n v="221"/>
    <n v="24.5555555555556"/>
    <n v="228.249201277955"/>
    <s v="1 Descuento (Conduct) "/>
    <n v="109624.60060000001"/>
    <x v="0"/>
    <n v="14805.4054"/>
    <x v="793"/>
    <x v="0"/>
    <m/>
  </r>
  <r>
    <d v="2023-10-06T01:19:23"/>
    <x v="9"/>
    <n v="5"/>
    <s v="GRISALES VILLA JUAN DAVID"/>
    <x v="6"/>
    <x v="0"/>
    <n v="217"/>
    <n v="28.933333333333302"/>
    <n v="190.20766773162899"/>
    <m/>
    <n v="91353.833899999998"/>
    <x v="1"/>
    <n v="14805.4054"/>
    <x v="793"/>
    <x v="0"/>
    <m/>
  </r>
  <r>
    <d v="2023-10-06T01:19:23"/>
    <x v="9"/>
    <n v="6"/>
    <s v="GONZALEZ PEREZ RAFAEL JOSE"/>
    <x v="0"/>
    <x v="0"/>
    <n v="210"/>
    <n v="23.3333333333333"/>
    <n v="228.249201277955"/>
    <m/>
    <n v="109624.60060000001"/>
    <x v="0"/>
    <n v="14805.4054"/>
    <x v="793"/>
    <x v="0"/>
    <m/>
  </r>
  <r>
    <d v="2023-10-06T01:19:23"/>
    <x v="9"/>
    <n v="8"/>
    <s v="TABORDA ROJAS DIEGO ALEJANDRO"/>
    <x v="3"/>
    <x v="0"/>
    <n v="260"/>
    <n v="26"/>
    <n v="253.610223642173"/>
    <m/>
    <n v="121805.1118"/>
    <x v="1"/>
    <n v="14805.4054"/>
    <x v="793"/>
    <x v="0"/>
    <m/>
  </r>
  <r>
    <d v="2023-10-06T01:19:24"/>
    <x v="9"/>
    <n v="9"/>
    <s v="OQUENDO JUAN CAMILO"/>
    <x v="1"/>
    <x v="0"/>
    <n v="244"/>
    <n v="22.181818181818201"/>
    <n v="278.97124600639"/>
    <m/>
    <n v="133985.62299999999"/>
    <x v="0"/>
    <n v="14805.4054"/>
    <x v="793"/>
    <x v="0"/>
    <m/>
  </r>
  <r>
    <d v="2023-10-06T01:19:24"/>
    <x v="9"/>
    <n v="10"/>
    <s v="MARULANDA JARAMILLO DAWER ANDRES"/>
    <x v="6"/>
    <x v="0"/>
    <n v="162"/>
    <n v="21.6"/>
    <n v="190.20766773162899"/>
    <m/>
    <n v="91353.833899999998"/>
    <x v="0"/>
    <n v="14805.4054"/>
    <x v="793"/>
    <x v="0"/>
    <m/>
  </r>
  <r>
    <d v="2023-10-06T01:19:24"/>
    <x v="1"/>
    <n v="11"/>
    <s v="ECHAVARRIA JOSE"/>
    <x v="3"/>
    <x v="0"/>
    <n v="293"/>
    <n v="29.3"/>
    <n v="253.610223642173"/>
    <m/>
    <n v="121805.1118"/>
    <x v="0"/>
    <n v="14805.4054"/>
    <x v="793"/>
    <x v="0"/>
    <m/>
  </r>
  <r>
    <d v="2023-10-06T01:19:24"/>
    <x v="1"/>
    <n v="12"/>
    <s v="LOPERA ALVAREZ ESTIVEN"/>
    <x v="0"/>
    <x v="0"/>
    <n v="198"/>
    <n v="22"/>
    <n v="228.249201277955"/>
    <s v="1 Descuento (Conduct) "/>
    <n v="109624.60060000001"/>
    <x v="0"/>
    <n v="14805.4054"/>
    <x v="793"/>
    <x v="0"/>
    <m/>
  </r>
  <r>
    <d v="2023-10-06T01:19:25"/>
    <x v="1"/>
    <n v="13"/>
    <s v="URIEL SALAZAR FREDY"/>
    <x v="0"/>
    <x v="0"/>
    <n v="188"/>
    <n v="20.8888888888889"/>
    <n v="228.249201277955"/>
    <m/>
    <n v="109624.60060000001"/>
    <x v="0"/>
    <n v="14805.4054"/>
    <x v="793"/>
    <x v="0"/>
    <m/>
  </r>
  <r>
    <d v="2023-10-06T01:19:25"/>
    <x v="1"/>
    <n v="14"/>
    <s v="CARVAJAL SALAZAR HECTOR MARINO"/>
    <x v="1"/>
    <x v="0"/>
    <n v="274"/>
    <n v="24.909090909090899"/>
    <n v="278.97124600639"/>
    <m/>
    <n v="133985.62299999999"/>
    <x v="1"/>
    <n v="14805.4054"/>
    <x v="793"/>
    <x v="0"/>
    <m/>
  </r>
  <r>
    <d v="2023-10-06T01:19:25"/>
    <x v="1"/>
    <n v="15"/>
    <s v="LONDOO LOPERA DUVAN ANDRES"/>
    <x v="8"/>
    <x v="0"/>
    <n v="133"/>
    <n v="26.6"/>
    <n v="126.805111821086"/>
    <m/>
    <n v="60902.555899999999"/>
    <x v="1"/>
    <n v="14805.4054"/>
    <x v="793"/>
    <x v="0"/>
    <m/>
  </r>
  <r>
    <d v="2023-10-06T01:19:25"/>
    <x v="1"/>
    <n v="16"/>
    <s v="BERNAL RONDON KEVIN OSWALDO"/>
    <x v="3"/>
    <x v="0"/>
    <n v="262"/>
    <n v="26.2"/>
    <n v="253.610223642173"/>
    <s v="1 Descuento (Conduct) "/>
    <n v="121805.1118"/>
    <x v="0"/>
    <n v="14805.4054"/>
    <x v="793"/>
    <x v="0"/>
    <m/>
  </r>
  <r>
    <d v="2023-10-06T01:19:26"/>
    <x v="1"/>
    <n v="17"/>
    <s v="FRANCO BRAVO JHOAN FERNANDO"/>
    <x v="10"/>
    <x v="0"/>
    <n v="78"/>
    <n v="19.5"/>
    <n v="101.44408945686899"/>
    <m/>
    <n v="48722.044699999999"/>
    <x v="0"/>
    <n v="14805.4054"/>
    <x v="793"/>
    <x v="0"/>
    <m/>
  </r>
  <r>
    <d v="2023-10-06T01:19:26"/>
    <x v="1"/>
    <n v="18"/>
    <s v="RENDON VIANA HUMBERTO DE JESUS"/>
    <x v="0"/>
    <x v="0"/>
    <n v="250"/>
    <n v="27.7777777777778"/>
    <n v="228.249201277955"/>
    <m/>
    <n v="109624.60060000001"/>
    <x v="0"/>
    <n v="14805.4054"/>
    <x v="793"/>
    <x v="0"/>
    <m/>
  </r>
  <r>
    <d v="2023-10-06T01:19:26"/>
    <x v="1"/>
    <n v="19"/>
    <s v="BERMUDEZ HERNAN"/>
    <x v="2"/>
    <x v="0"/>
    <n v="172"/>
    <n v="26.461538461538499"/>
    <n v="164.84664536741201"/>
    <m/>
    <n v="79173.322700000004"/>
    <x v="0"/>
    <n v="14805.4054"/>
    <x v="793"/>
    <x v="0"/>
    <m/>
  </r>
  <r>
    <d v="2023-10-06T01:19:26"/>
    <x v="1"/>
    <n v="20"/>
    <s v="VERENZUELA MARTINEZ ALEXANDER"/>
    <x v="3"/>
    <x v="0"/>
    <n v="277"/>
    <n v="27.7"/>
    <n v="253.610223642173"/>
    <s v="2 Descuentos (Conduct y Propietario) "/>
    <n v="121805.1118"/>
    <x v="0"/>
    <n v="14805.4054"/>
    <x v="793"/>
    <x v="0"/>
    <m/>
  </r>
  <r>
    <d v="2023-10-06T01:19:26"/>
    <x v="1"/>
    <n v="21"/>
    <s v="MONSALVE OCAMPO EDISON GUSTAVO"/>
    <x v="11"/>
    <x v="0"/>
    <n v="41"/>
    <n v="20.5"/>
    <n v="50.722044728434497"/>
    <m/>
    <n v="24361.022400000002"/>
    <x v="0"/>
    <n v="14805.4054"/>
    <x v="793"/>
    <x v="0"/>
    <m/>
  </r>
  <r>
    <d v="2023-10-06T01:19:27"/>
    <x v="1"/>
    <n v="22"/>
    <s v="QUIRAMA CASTAEDA JHON JADER"/>
    <x v="3"/>
    <x v="3"/>
    <n v="276"/>
    <n v="27.6"/>
    <n v="253.610223642173"/>
    <m/>
    <n v="121805.1118"/>
    <x v="1"/>
    <n v="14805.4054"/>
    <x v="793"/>
    <x v="0"/>
    <m/>
  </r>
  <r>
    <d v="2023-10-06T01:19:27"/>
    <x v="1"/>
    <n v="24"/>
    <s v="GARCES ANDRES FELIPE"/>
    <x v="0"/>
    <x v="0"/>
    <n v="224"/>
    <n v="24.8888888888889"/>
    <n v="228.249201277955"/>
    <m/>
    <n v="109624.60060000001"/>
    <x v="0"/>
    <n v="14805.4054"/>
    <x v="793"/>
    <x v="0"/>
    <m/>
  </r>
  <r>
    <d v="2023-10-06T01:19:27"/>
    <x v="1"/>
    <n v="25"/>
    <s v="MADRID HERNANDEZ JHONATAN SMITH"/>
    <x v="3"/>
    <x v="0"/>
    <n v="314"/>
    <n v="31.4"/>
    <n v="253.610223642173"/>
    <m/>
    <n v="121805.1118"/>
    <x v="1"/>
    <n v="14805.4054"/>
    <x v="793"/>
    <x v="0"/>
    <m/>
  </r>
  <r>
    <d v="2023-10-06T01:19:27"/>
    <x v="1"/>
    <n v="26"/>
    <s v="ESPINOZA CHAVARRIA GUILLERMO LEON"/>
    <x v="3"/>
    <x v="0"/>
    <n v="252"/>
    <n v="25.2"/>
    <n v="253.610223642173"/>
    <s v="2 Descuentos (Propietario y conduct)"/>
    <n v="121805.1118"/>
    <x v="0"/>
    <n v="14805.4054"/>
    <x v="793"/>
    <x v="0"/>
    <m/>
  </r>
  <r>
    <d v="2023-10-06T01:19:28"/>
    <x v="1"/>
    <n v="27"/>
    <s v="DURANGO DAVID JOSE"/>
    <x v="6"/>
    <x v="0"/>
    <n v="239"/>
    <n v="29.875"/>
    <n v="202.88817891373799"/>
    <m/>
    <n v="97444.089500000002"/>
    <x v="0"/>
    <n v="14805.4054"/>
    <x v="793"/>
    <x v="0"/>
    <m/>
  </r>
  <r>
    <d v="2023-10-06T01:19:28"/>
    <x v="1"/>
    <n v="28"/>
    <s v="ARENAS EDWIN"/>
    <x v="1"/>
    <x v="0"/>
    <n v="288"/>
    <n v="26.181818181818201"/>
    <n v="278.97124600639"/>
    <m/>
    <n v="133985.62299999999"/>
    <x v="0"/>
    <n v="14805.4054"/>
    <x v="793"/>
    <x v="0"/>
    <m/>
  </r>
  <r>
    <d v="2023-10-06T01:19:28"/>
    <x v="1"/>
    <n v="29"/>
    <s v="ESCOBAR IVAN DARIO"/>
    <x v="3"/>
    <x v="0"/>
    <n v="303"/>
    <n v="30.3"/>
    <n v="253.610223642173"/>
    <s v="2 Descuentos (Conducts) "/>
    <n v="121805.1118"/>
    <x v="0"/>
    <n v="14805.4054"/>
    <x v="793"/>
    <x v="0"/>
    <m/>
  </r>
  <r>
    <d v="2023-10-06T01:19:28"/>
    <x v="9"/>
    <n v="31"/>
    <s v="HIGUITA ADRIAN ANTONIO"/>
    <x v="0"/>
    <x v="0"/>
    <n v="198"/>
    <n v="22"/>
    <n v="228.249201277955"/>
    <m/>
    <n v="109624.60060000001"/>
    <x v="0"/>
    <n v="14805.4054"/>
    <x v="793"/>
    <x v="0"/>
    <m/>
  </r>
  <r>
    <d v="2023-10-06T01:19:29"/>
    <x v="9"/>
    <n v="32"/>
    <s v="PUERTA BOJANERO JUAN CARLOS"/>
    <x v="3"/>
    <x v="0"/>
    <n v="198"/>
    <n v="19.8"/>
    <n v="253.610223642173"/>
    <m/>
    <n v="121805.1118"/>
    <x v="0"/>
    <n v="14805.4054"/>
    <x v="793"/>
    <x v="0"/>
    <m/>
  </r>
  <r>
    <d v="2023-10-06T01:19:29"/>
    <x v="9"/>
    <n v="34"/>
    <s v="MONTOYA OSPINA GILBERTO ANTONIO"/>
    <x v="2"/>
    <x v="0"/>
    <n v="139"/>
    <n v="23.1666666666667"/>
    <n v="152.166134185304"/>
    <m/>
    <n v="73083.0671"/>
    <x v="0"/>
    <n v="14805.4054"/>
    <x v="793"/>
    <x v="0"/>
    <m/>
  </r>
  <r>
    <d v="2023-10-06T01:19:29"/>
    <x v="9"/>
    <n v="35"/>
    <s v="VELEZ JULIAN"/>
    <x v="3"/>
    <x v="0"/>
    <n v="274"/>
    <n v="27.4"/>
    <n v="253.610223642173"/>
    <m/>
    <n v="121805.1118"/>
    <x v="1"/>
    <n v="14805.4054"/>
    <x v="793"/>
    <x v="0"/>
    <m/>
  </r>
  <r>
    <d v="2023-10-06T01:19:29"/>
    <x v="9"/>
    <n v="36"/>
    <s v="MARTINEZ CHAVERRA LUIS NORBERTO"/>
    <x v="4"/>
    <x v="0"/>
    <n v="182"/>
    <n v="26"/>
    <n v="177.52715654952101"/>
    <m/>
    <n v="85263.578299999994"/>
    <x v="0"/>
    <n v="14805.4054"/>
    <x v="793"/>
    <x v="0"/>
    <m/>
  </r>
  <r>
    <d v="2023-10-06T01:19:29"/>
    <x v="9"/>
    <n v="37"/>
    <s v="MORA JORGE"/>
    <x v="3"/>
    <x v="0"/>
    <n v="291"/>
    <n v="29.1"/>
    <n v="253.610223642173"/>
    <m/>
    <n v="121805.1118"/>
    <x v="1"/>
    <n v="14805.4054"/>
    <x v="793"/>
    <x v="0"/>
    <m/>
  </r>
  <r>
    <d v="2023-10-06T01:19:30"/>
    <x v="9"/>
    <n v="39"/>
    <s v="TABORDA ROJAS DIEGO ALEJANDRO"/>
    <x v="6"/>
    <x v="0"/>
    <n v="183"/>
    <n v="22.875"/>
    <n v="202.88817891373799"/>
    <s v="1 Descuento (Propietario) "/>
    <n v="97444.089500000002"/>
    <x v="0"/>
    <n v="14805.4054"/>
    <x v="793"/>
    <x v="0"/>
    <m/>
  </r>
  <r>
    <d v="2023-10-06T01:19:30"/>
    <x v="9"/>
    <n v="40"/>
    <s v="OCAMPO OCAMPO ANTONIO JOSE"/>
    <x v="3"/>
    <x v="0"/>
    <n v="287"/>
    <n v="28.7"/>
    <n v="253.610223642173"/>
    <m/>
    <n v="121805.1118"/>
    <x v="0"/>
    <n v="14805.4054"/>
    <x v="793"/>
    <x v="0"/>
    <m/>
  </r>
  <r>
    <d v="2023-10-06T01:19:30"/>
    <x v="9"/>
    <n v="41"/>
    <s v="GARCIA DAVID WILSON ALBERTO"/>
    <x v="3"/>
    <x v="0"/>
    <n v="258"/>
    <n v="25.8"/>
    <n v="253.610223642173"/>
    <s v="3 Descuentos (Propietario, conduct y jefe de ruta) "/>
    <n v="121805.1118"/>
    <x v="1"/>
    <n v="14805.4054"/>
    <x v="793"/>
    <x v="0"/>
    <m/>
  </r>
  <r>
    <d v="2023-10-07T02:45:39"/>
    <x v="1"/>
    <n v="1"/>
    <s v="OZUNA RESTREPO JORGE ALFONSO"/>
    <x v="2"/>
    <x v="0"/>
    <n v="120"/>
    <n v="20"/>
    <n v="145.02167182662501"/>
    <m/>
    <n v="69510.835900000005"/>
    <x v="0"/>
    <n v="13992.105299999999"/>
    <x v="794"/>
    <x v="0"/>
    <m/>
  </r>
  <r>
    <d v="2023-10-07T02:45:39"/>
    <x v="1"/>
    <n v="2"/>
    <s v="GRAJALES JORGE HERNAN"/>
    <x v="6"/>
    <x v="0"/>
    <n v="189"/>
    <n v="25.2"/>
    <n v="181.27708978328201"/>
    <s v="2 Descuentos (Incidente con usuarios) "/>
    <n v="86888.544899999994"/>
    <x v="1"/>
    <n v="13992.105299999999"/>
    <x v="794"/>
    <x v="0"/>
    <m/>
  </r>
  <r>
    <d v="2023-10-07T02:45:39"/>
    <x v="1"/>
    <n v="3"/>
    <s v="FERNANDEZ RENGIFO CRISTIAN CAMILO"/>
    <x v="3"/>
    <x v="0"/>
    <n v="250"/>
    <n v="25"/>
    <n v="241.702786377709"/>
    <m/>
    <n v="115851.39320000001"/>
    <x v="0"/>
    <n v="13992.105299999999"/>
    <x v="794"/>
    <x v="0"/>
    <m/>
  </r>
  <r>
    <d v="2023-10-07T02:45:39"/>
    <x v="1"/>
    <n v="4"/>
    <s v="LOPEZ ISRAEL"/>
    <x v="1"/>
    <x v="0"/>
    <n v="198"/>
    <n v="18"/>
    <n v="265.87306501547999"/>
    <m/>
    <n v="127436.5325"/>
    <x v="0"/>
    <n v="13992.105299999999"/>
    <x v="794"/>
    <x v="0"/>
    <m/>
  </r>
  <r>
    <d v="2023-10-07T02:45:40"/>
    <x v="1"/>
    <n v="5"/>
    <s v="BERRIO POSADA ANGELA"/>
    <x v="3"/>
    <x v="0"/>
    <n v="198"/>
    <n v="19.8"/>
    <n v="241.702786377709"/>
    <m/>
    <n v="115851.39320000001"/>
    <x v="1"/>
    <n v="13992.105299999999"/>
    <x v="794"/>
    <x v="0"/>
    <m/>
  </r>
  <r>
    <d v="2023-10-07T02:45:40"/>
    <x v="1"/>
    <n v="6"/>
    <s v="GONZALEZ PEREZ RAFAEL JOSE"/>
    <x v="1"/>
    <x v="0"/>
    <n v="253"/>
    <n v="23"/>
    <n v="265.87306501547999"/>
    <m/>
    <n v="127436.5325"/>
    <x v="0"/>
    <n v="13992.105299999999"/>
    <x v="794"/>
    <x v="0"/>
    <m/>
  </r>
  <r>
    <d v="2023-10-07T02:45:40"/>
    <x v="1"/>
    <n v="8"/>
    <s v="VACA FIERRO ROBINSON"/>
    <x v="1"/>
    <x v="0"/>
    <n v="256"/>
    <n v="23.272727272727298"/>
    <n v="265.87306501547999"/>
    <s v="2 Descuentos (Conducts)"/>
    <n v="127436.5325"/>
    <x v="1"/>
    <n v="13992.105299999999"/>
    <x v="794"/>
    <x v="0"/>
    <m/>
  </r>
  <r>
    <d v="2023-10-07T02:45:40"/>
    <x v="1"/>
    <n v="9"/>
    <s v="OQUENDO JUAN CAMILO"/>
    <x v="2"/>
    <x v="0"/>
    <n v="139"/>
    <n v="25.272727272727298"/>
    <n v="132.93653250774"/>
    <m/>
    <n v="63718.266300000003"/>
    <x v="0"/>
    <n v="13992.105299999999"/>
    <x v="794"/>
    <x v="0"/>
    <m/>
  </r>
  <r>
    <d v="2023-10-07T02:45:40"/>
    <x v="1"/>
    <n v="10"/>
    <s v="PIEDRAHITA MADRID SANTIAGO"/>
    <x v="8"/>
    <x v="0"/>
    <n v="122"/>
    <n v="24.4"/>
    <n v="120.851393188855"/>
    <m/>
    <n v="57925.696600000003"/>
    <x v="0"/>
    <n v="13992.105299999999"/>
    <x v="794"/>
    <x v="0"/>
    <m/>
  </r>
  <r>
    <d v="2023-10-07T02:45:41"/>
    <x v="9"/>
    <n v="11"/>
    <s v="ECHAVARRIA JOSE"/>
    <x v="4"/>
    <x v="0"/>
    <n v="183"/>
    <n v="26.1428571428571"/>
    <n v="169.191950464396"/>
    <m/>
    <n v="81095.975200000001"/>
    <x v="0"/>
    <n v="13992.105299999999"/>
    <x v="794"/>
    <x v="0"/>
    <m/>
  </r>
  <r>
    <d v="2023-10-07T02:45:41"/>
    <x v="9"/>
    <n v="12"/>
    <s v="LOPERA ALVAREZ ESTIVEN"/>
    <x v="0"/>
    <x v="0"/>
    <n v="174"/>
    <n v="19.3333333333333"/>
    <n v="217.53250773993801"/>
    <m/>
    <n v="104266.2539"/>
    <x v="0"/>
    <n v="13992.105299999999"/>
    <x v="794"/>
    <x v="0"/>
    <m/>
  </r>
  <r>
    <d v="2023-10-07T02:45:41"/>
    <x v="9"/>
    <n v="13"/>
    <s v="URIEL SALAZAR FREDY"/>
    <x v="6"/>
    <x v="0"/>
    <n v="219"/>
    <n v="25.764705882352899"/>
    <n v="205.447368421053"/>
    <s v="2 Descuentos (Conducts)"/>
    <n v="98473.684200000003"/>
    <x v="0"/>
    <n v="13992.105299999999"/>
    <x v="794"/>
    <x v="0"/>
    <m/>
  </r>
  <r>
    <d v="2023-10-07T02:45:41"/>
    <x v="9"/>
    <n v="14"/>
    <s v="JIMENEZ JIMENEZ OMAR DAVID"/>
    <x v="0"/>
    <x v="0"/>
    <n v="249"/>
    <n v="27.6666666666667"/>
    <n v="217.53250773993801"/>
    <m/>
    <n v="104266.2539"/>
    <x v="1"/>
    <n v="13992.105299999999"/>
    <x v="794"/>
    <x v="0"/>
    <m/>
  </r>
  <r>
    <d v="2023-10-07T02:45:42"/>
    <x v="9"/>
    <n v="15"/>
    <s v="LONDOO LOPERA DUVAN ANDRES"/>
    <x v="0"/>
    <x v="0"/>
    <n v="262"/>
    <n v="29.1111111111111"/>
    <n v="217.53250773993801"/>
    <m/>
    <n v="104266.2539"/>
    <x v="1"/>
    <n v="13992.105299999999"/>
    <x v="794"/>
    <x v="0"/>
    <m/>
  </r>
  <r>
    <d v="2023-10-07T02:45:42"/>
    <x v="9"/>
    <n v="16"/>
    <s v="BERNAL RONDON KEVIN OSWALDO"/>
    <x v="3"/>
    <x v="0"/>
    <n v="203"/>
    <n v="20.3"/>
    <n v="241.702786377709"/>
    <m/>
    <n v="115851.39320000001"/>
    <x v="0"/>
    <n v="13992.105299999999"/>
    <x v="794"/>
    <x v="0"/>
    <m/>
  </r>
  <r>
    <d v="2023-10-07T02:45:42"/>
    <x v="9"/>
    <n v="17"/>
    <s v="FRANCO BRAVO JHOAN FERNANDO"/>
    <x v="10"/>
    <x v="0"/>
    <n v="77"/>
    <n v="22"/>
    <n v="84.5959752321981"/>
    <m/>
    <n v="40547.9876"/>
    <x v="0"/>
    <n v="13992.105299999999"/>
    <x v="794"/>
    <x v="0"/>
    <m/>
  </r>
  <r>
    <d v="2023-10-07T02:45:42"/>
    <x v="9"/>
    <n v="18"/>
    <s v="RENDON VIANA HUMBERTO DE JESUS"/>
    <x v="6"/>
    <x v="0"/>
    <n v="204"/>
    <n v="24"/>
    <n v="205.447368421053"/>
    <m/>
    <n v="98473.684200000003"/>
    <x v="0"/>
    <n v="13992.105299999999"/>
    <x v="794"/>
    <x v="0"/>
    <m/>
  </r>
  <r>
    <d v="2023-10-07T02:45:42"/>
    <x v="9"/>
    <n v="19"/>
    <s v="BERMUDEZ HERNAN"/>
    <x v="8"/>
    <x v="0"/>
    <n v="125"/>
    <n v="25"/>
    <n v="120.851393188855"/>
    <m/>
    <n v="57925.696600000003"/>
    <x v="0"/>
    <n v="13992.105299999999"/>
    <x v="794"/>
    <x v="0"/>
    <m/>
  </r>
  <r>
    <d v="2023-10-07T02:45:43"/>
    <x v="9"/>
    <n v="20"/>
    <s v="VERENZUELA MARTINEZ ALEXANDER"/>
    <x v="3"/>
    <x v="0"/>
    <n v="263"/>
    <n v="26.3"/>
    <n v="241.702786377709"/>
    <s v="11 Descuentos (Transbordo) "/>
    <n v="115851.39320000001"/>
    <x v="0"/>
    <n v="13992.105299999999"/>
    <x v="794"/>
    <x v="0"/>
    <m/>
  </r>
  <r>
    <d v="2023-10-07T02:45:43"/>
    <x v="9"/>
    <n v="21"/>
    <s v="DURANGO JOHAN"/>
    <x v="6"/>
    <x v="1"/>
    <n v="210"/>
    <n v="26.25"/>
    <n v="193.36222910216699"/>
    <s v="3 Descuentos (Jefe de ruta y conducts) "/>
    <n v="92681.114600000001"/>
    <x v="0"/>
    <n v="13992.105299999999"/>
    <x v="794"/>
    <x v="0"/>
    <m/>
  </r>
  <r>
    <d v="2023-10-07T02:45:43"/>
    <x v="9"/>
    <n v="22"/>
    <s v="QUIRAMA CASTAEDA JHON JADER"/>
    <x v="3"/>
    <x v="0"/>
    <n v="169"/>
    <n v="17.789473684210499"/>
    <n v="229.61764705882399"/>
    <s v="1 Descuento (Jefe de ruta) "/>
    <n v="110058.8235"/>
    <x v="1"/>
    <n v="13992.105299999999"/>
    <x v="794"/>
    <x v="0"/>
    <m/>
  </r>
  <r>
    <d v="2023-10-07T02:45:43"/>
    <x v="9"/>
    <n v="23"/>
    <s v="TABORDA ROJAS DIEGO ALEJANDRO"/>
    <x v="8"/>
    <x v="0"/>
    <n v="126"/>
    <n v="25.2"/>
    <n v="120.851393188855"/>
    <s v="1 Descuento (Propietario)"/>
    <n v="57925.696600000003"/>
    <x v="2"/>
    <n v="13992.105299999999"/>
    <x v="794"/>
    <x v="0"/>
    <m/>
  </r>
  <r>
    <d v="2023-10-07T02:45:44"/>
    <x v="9"/>
    <n v="24"/>
    <s v="GARCES ANDRES FELIPE"/>
    <x v="6"/>
    <x v="3"/>
    <n v="181"/>
    <n v="22.625"/>
    <n v="193.36222910216699"/>
    <m/>
    <n v="92681.114600000001"/>
    <x v="0"/>
    <n v="13992.105299999999"/>
    <x v="794"/>
    <x v="0"/>
    <m/>
  </r>
  <r>
    <d v="2023-10-07T02:45:44"/>
    <x v="9"/>
    <n v="25"/>
    <s v="MADRID HERNANDEZ JHONATAN SMITH"/>
    <x v="0"/>
    <x v="3"/>
    <n v="236"/>
    <n v="26.2222222222222"/>
    <n v="217.53250773993801"/>
    <s v="2 Descuentos (Usuario movilidad reducida)"/>
    <n v="104266.2539"/>
    <x v="1"/>
    <n v="13992.105299999999"/>
    <x v="794"/>
    <x v="0"/>
    <m/>
  </r>
  <r>
    <d v="2023-10-07T02:45:44"/>
    <x v="9"/>
    <n v="26"/>
    <s v="CIRO MARIN RODRIGO ALBERTO"/>
    <x v="0"/>
    <x v="0"/>
    <n v="231"/>
    <n v="25.6666666666667"/>
    <n v="217.53250773993801"/>
    <s v="2 Descuentos (conduct y despachador) "/>
    <n v="104266.2539"/>
    <x v="0"/>
    <n v="13992.105299999999"/>
    <x v="794"/>
    <x v="0"/>
    <m/>
  </r>
  <r>
    <d v="2023-10-07T02:45:44"/>
    <x v="9"/>
    <n v="27"/>
    <s v="DURANGO DAVID JOSE"/>
    <x v="6"/>
    <x v="3"/>
    <n v="221"/>
    <n v="27.625"/>
    <n v="193.36222910216699"/>
    <s v="3 Descuentos (Conduct y propietario) "/>
    <n v="92681.114600000001"/>
    <x v="0"/>
    <n v="13992.105299999999"/>
    <x v="794"/>
    <x v="0"/>
    <m/>
  </r>
  <r>
    <d v="2023-10-07T02:45:44"/>
    <x v="9"/>
    <n v="28"/>
    <s v="ARENAS EDWIN"/>
    <x v="6"/>
    <x v="0"/>
    <n v="206"/>
    <n v="25.75"/>
    <n v="193.36222910216699"/>
    <m/>
    <n v="92681.114600000001"/>
    <x v="0"/>
    <n v="13992.105299999999"/>
    <x v="794"/>
    <x v="0"/>
    <m/>
  </r>
  <r>
    <d v="2023-10-07T02:45:45"/>
    <x v="9"/>
    <n v="29"/>
    <s v="ESCOBAR IVAN DARIO"/>
    <x v="3"/>
    <x v="0"/>
    <n v="258"/>
    <n v="25.8"/>
    <n v="241.702786377709"/>
    <m/>
    <n v="115851.39320000001"/>
    <x v="0"/>
    <n v="13992.105299999999"/>
    <x v="794"/>
    <x v="0"/>
    <m/>
  </r>
  <r>
    <d v="2023-10-07T02:45:45"/>
    <x v="1"/>
    <n v="31"/>
    <s v="HIGUITA ADRIAN ANTONIO"/>
    <x v="3"/>
    <x v="0"/>
    <n v="248"/>
    <n v="24.8"/>
    <n v="241.702786377709"/>
    <s v="3 Descuentos (Conduct y despachador cristian)"/>
    <n v="115851.39320000001"/>
    <x v="0"/>
    <n v="13992.105299999999"/>
    <x v="794"/>
    <x v="0"/>
    <m/>
  </r>
  <r>
    <d v="2023-10-07T02:45:45"/>
    <x v="1"/>
    <n v="32"/>
    <s v="PUERTA BOJANERO JUAN CARLOS"/>
    <x v="3"/>
    <x v="0"/>
    <n v="224"/>
    <n v="22.4"/>
    <n v="241.702786377709"/>
    <m/>
    <n v="115851.39320000001"/>
    <x v="0"/>
    <n v="13992.105299999999"/>
    <x v="794"/>
    <x v="0"/>
    <m/>
  </r>
  <r>
    <d v="2023-10-07T02:45:45"/>
    <x v="1"/>
    <n v="34"/>
    <s v="MONTOYA OSPINA GILBERTO ANTONIO"/>
    <x v="1"/>
    <x v="0"/>
    <n v="266"/>
    <n v="24.181818181818201"/>
    <n v="265.87306501547999"/>
    <m/>
    <n v="127436.5325"/>
    <x v="0"/>
    <n v="13992.105299999999"/>
    <x v="794"/>
    <x v="0"/>
    <m/>
  </r>
  <r>
    <d v="2023-10-07T02:45:45"/>
    <x v="1"/>
    <n v="35"/>
    <s v="VELEZ JULIAN"/>
    <x v="3"/>
    <x v="1"/>
    <n v="271"/>
    <n v="27.1"/>
    <n v="241.702786377709"/>
    <s v="Se descuenta el viaje de 9 15 am ya que abandona ruta sin autorizacion, 2 Descuentos (usuario movilida reducida) "/>
    <n v="115851.39320000001"/>
    <x v="1"/>
    <n v="13992.105299999999"/>
    <x v="794"/>
    <x v="0"/>
    <m/>
  </r>
  <r>
    <d v="2023-10-07T02:45:46"/>
    <x v="1"/>
    <n v="36"/>
    <s v="MARTINEZ CHAVERRA LUIS NORBERTO"/>
    <x v="3"/>
    <x v="3"/>
    <n v="261"/>
    <n v="26.1"/>
    <n v="241.702786377709"/>
    <m/>
    <n v="115851.39320000001"/>
    <x v="0"/>
    <n v="13992.105299999999"/>
    <x v="794"/>
    <x v="0"/>
    <m/>
  </r>
  <r>
    <d v="2023-10-07T02:45:46"/>
    <x v="1"/>
    <n v="37"/>
    <s v="MORA JORGE"/>
    <x v="3"/>
    <x v="0"/>
    <n v="274"/>
    <n v="27.4"/>
    <n v="241.702786377709"/>
    <s v="2 Descuentos (Propietario) "/>
    <n v="115851.39320000001"/>
    <x v="1"/>
    <n v="13992.105299999999"/>
    <x v="794"/>
    <x v="0"/>
    <m/>
  </r>
  <r>
    <d v="2023-10-07T02:45:46"/>
    <x v="1"/>
    <n v="39"/>
    <s v="TABORDA LEIDY"/>
    <x v="0"/>
    <x v="0"/>
    <n v="190"/>
    <n v="21.1111111111111"/>
    <n v="217.53250773993801"/>
    <m/>
    <n v="104266.2539"/>
    <x v="0"/>
    <n v="13992.105299999999"/>
    <x v="794"/>
    <x v="0"/>
    <m/>
  </r>
  <r>
    <d v="2023-10-07T02:45:46"/>
    <x v="1"/>
    <n v="40"/>
    <s v="OCAMPO OCAMPO ANTONIO JOSE"/>
    <x v="12"/>
    <x v="3"/>
    <n v="291"/>
    <n v="22.384615384615401"/>
    <n v="314.21362229102198"/>
    <m/>
    <n v="150606.81109999999"/>
    <x v="0"/>
    <n v="13992.105299999999"/>
    <x v="794"/>
    <x v="0"/>
    <m/>
  </r>
  <r>
    <d v="2023-10-07T02:45:47"/>
    <x v="1"/>
    <n v="41"/>
    <s v="GARCIA DAVID WILSON ALBERTO"/>
    <x v="0"/>
    <x v="0"/>
    <n v="260"/>
    <n v="28.8888888888889"/>
    <n v="217.53250773993801"/>
    <s v="3 Descuentos (Jefe de ruta, conduct y propietario) "/>
    <n v="104266.2539"/>
    <x v="1"/>
    <n v="13992.105299999999"/>
    <x v="794"/>
    <x v="0"/>
    <m/>
  </r>
  <r>
    <d v="2023-10-08T02:39:55"/>
    <x v="9"/>
    <n v="1"/>
    <s v="OZUNA RESTREPO JORGE ALFONSO"/>
    <x v="2"/>
    <x v="0"/>
    <n v="92"/>
    <n v="15.3333333333333"/>
    <n v="149.0036900369"/>
    <m/>
    <n v="71501.845000000001"/>
    <x v="0"/>
    <n v="13296.875"/>
    <x v="795"/>
    <x v="0"/>
    <m/>
  </r>
  <r>
    <d v="2023-10-08T02:39:55"/>
    <x v="9"/>
    <n v="2"/>
    <s v="GRAJALES JORGE HERNAN"/>
    <x v="6"/>
    <x v="1"/>
    <n v="189"/>
    <n v="23.625"/>
    <n v="198.67158671586699"/>
    <s v="8 Descuentos (Transbordo) "/>
    <n v="95335.793399999995"/>
    <x v="1"/>
    <n v="13296.875"/>
    <x v="795"/>
    <x v="0"/>
    <m/>
  </r>
  <r>
    <d v="2023-10-08T02:39:56"/>
    <x v="9"/>
    <n v="3"/>
    <s v="FERNANDEZ RENGIFO CRISTIAN CAMILO"/>
    <x v="0"/>
    <x v="0"/>
    <n v="236"/>
    <n v="26.2222222222222"/>
    <n v="223.505535055351"/>
    <m/>
    <n v="107252.7675"/>
    <x v="0"/>
    <n v="13296.875"/>
    <x v="795"/>
    <x v="0"/>
    <m/>
  </r>
  <r>
    <d v="2023-10-08T02:39:56"/>
    <x v="9"/>
    <n v="4"/>
    <s v="LOPEZ ISRAEL"/>
    <x v="0"/>
    <x v="0"/>
    <n v="191"/>
    <n v="21.2222222222222"/>
    <n v="223.505535055351"/>
    <m/>
    <n v="107252.7675"/>
    <x v="0"/>
    <n v="13296.875"/>
    <x v="795"/>
    <x v="0"/>
    <m/>
  </r>
  <r>
    <d v="2023-10-08T02:39:56"/>
    <x v="9"/>
    <n v="5"/>
    <s v="BERRIO POSADA ANGELA"/>
    <x v="6"/>
    <x v="0"/>
    <n v="210"/>
    <n v="28"/>
    <n v="186.254612546125"/>
    <m/>
    <n v="89377.306299999997"/>
    <x v="1"/>
    <n v="13296.875"/>
    <x v="795"/>
    <x v="0"/>
    <m/>
  </r>
  <r>
    <d v="2023-10-08T02:39:57"/>
    <x v="9"/>
    <n v="8"/>
    <s v="VACA FIERRO ROBINSON"/>
    <x v="6"/>
    <x v="0"/>
    <n v="197"/>
    <n v="26.266666666666701"/>
    <n v="186.254612546125"/>
    <m/>
    <n v="89377.306299999997"/>
    <x v="1"/>
    <n v="13296.875"/>
    <x v="795"/>
    <x v="0"/>
    <m/>
  </r>
  <r>
    <d v="2023-10-08T02:39:57"/>
    <x v="9"/>
    <n v="9"/>
    <s v="OQUENDO JUAN CAMILO"/>
    <x v="6"/>
    <x v="0"/>
    <n v="202"/>
    <n v="23.764705882352899"/>
    <n v="211.08856088560901"/>
    <m/>
    <n v="101294.2804"/>
    <x v="0"/>
    <n v="13296.875"/>
    <x v="795"/>
    <x v="0"/>
    <m/>
  </r>
  <r>
    <d v="2023-10-08T02:39:57"/>
    <x v="9"/>
    <n v="10"/>
    <s v="MARULANDA JARAMILLO DAWER ANDRES"/>
    <x v="0"/>
    <x v="0"/>
    <n v="157"/>
    <n v="17.4444444444444"/>
    <n v="223.505535055351"/>
    <m/>
    <n v="107252.7675"/>
    <x v="0"/>
    <n v="13296.875"/>
    <x v="795"/>
    <x v="0"/>
    <m/>
  </r>
  <r>
    <d v="2023-10-08T02:39:57"/>
    <x v="1"/>
    <n v="12"/>
    <s v="DURANGO JOHAN"/>
    <x v="3"/>
    <x v="0"/>
    <n v="220"/>
    <n v="22"/>
    <n v="248.33948339483399"/>
    <m/>
    <n v="119169.7417"/>
    <x v="0"/>
    <n v="13296.875"/>
    <x v="795"/>
    <x v="0"/>
    <m/>
  </r>
  <r>
    <d v="2023-10-08T02:39:58"/>
    <x v="1"/>
    <n v="13"/>
    <s v="URIEL SALAZAR FREDY"/>
    <x v="3"/>
    <x v="0"/>
    <n v="238"/>
    <n v="23.8"/>
    <n v="248.33948339483399"/>
    <m/>
    <n v="119169.7417"/>
    <x v="0"/>
    <n v="13296.875"/>
    <x v="795"/>
    <x v="0"/>
    <m/>
  </r>
  <r>
    <d v="2023-10-08T02:39:58"/>
    <x v="1"/>
    <n v="14"/>
    <s v="JIMENEZ JIMENEZ OMAR DAVID"/>
    <x v="0"/>
    <x v="0"/>
    <n v="222"/>
    <n v="24.6666666666667"/>
    <n v="223.505535055351"/>
    <m/>
    <n v="107252.7675"/>
    <x v="1"/>
    <n v="13296.875"/>
    <x v="795"/>
    <x v="0"/>
    <m/>
  </r>
  <r>
    <d v="2023-10-08T02:39:58"/>
    <x v="1"/>
    <n v="15"/>
    <s v="LONDOO LOPERA DUVAN ANDRES"/>
    <x v="6"/>
    <x v="0"/>
    <n v="187"/>
    <n v="23.375"/>
    <n v="198.67158671586699"/>
    <s v="3 Descuentos (Conducts) "/>
    <n v="95335.793399999995"/>
    <x v="1"/>
    <n v="13296.875"/>
    <x v="795"/>
    <x v="0"/>
    <m/>
  </r>
  <r>
    <d v="2023-10-08T02:39:58"/>
    <x v="1"/>
    <n v="16"/>
    <s v="HURTADO MADRID JUAN ESTEBAN"/>
    <x v="3"/>
    <x v="3"/>
    <n v="225"/>
    <n v="23.684210526315798"/>
    <n v="235.922509225092"/>
    <m/>
    <n v="113211.2546"/>
    <x v="0"/>
    <n v="13296.875"/>
    <x v="795"/>
    <x v="0"/>
    <m/>
  </r>
  <r>
    <d v="2023-10-08T02:39:59"/>
    <x v="1"/>
    <n v="18"/>
    <s v="RENDON VIANA HUMBERTO DE JESUS"/>
    <x v="6"/>
    <x v="0"/>
    <n v="229"/>
    <n v="28.625"/>
    <n v="198.67158671586699"/>
    <m/>
    <n v="95335.793399999995"/>
    <x v="0"/>
    <n v="13296.875"/>
    <x v="795"/>
    <x v="0"/>
    <m/>
  </r>
  <r>
    <d v="2023-10-08T02:39:59"/>
    <x v="1"/>
    <n v="19"/>
    <s v="BERMUDEZ HERNAN"/>
    <x v="0"/>
    <x v="3"/>
    <n v="229"/>
    <n v="25.4444444444444"/>
    <n v="223.505535055351"/>
    <m/>
    <n v="107252.7675"/>
    <x v="0"/>
    <n v="13296.875"/>
    <x v="795"/>
    <x v="0"/>
    <m/>
  </r>
  <r>
    <d v="2023-10-08T02:39:59"/>
    <x v="1"/>
    <n v="20"/>
    <s v="VERENZUELA MARTINEZ ALEXANDER"/>
    <x v="6"/>
    <x v="0"/>
    <n v="225"/>
    <n v="26.470588235294102"/>
    <n v="211.08856088560901"/>
    <m/>
    <n v="101294.2804"/>
    <x v="0"/>
    <n v="13296.875"/>
    <x v="795"/>
    <x v="0"/>
    <m/>
  </r>
  <r>
    <d v="2023-10-08T02:39:59"/>
    <x v="1"/>
    <n v="21"/>
    <s v="MONSALVE OCAMPO EDISON GUSTAVO"/>
    <x v="8"/>
    <x v="0"/>
    <n v="87"/>
    <n v="17.399999999999999"/>
    <n v="124.169741697417"/>
    <m/>
    <n v="59584.870799999997"/>
    <x v="0"/>
    <n v="13296.875"/>
    <x v="795"/>
    <x v="0"/>
    <m/>
  </r>
  <r>
    <d v="2023-10-08T02:40:00"/>
    <x v="1"/>
    <n v="22"/>
    <s v="QUIRAMA CASTAEDA JHON JADER"/>
    <x v="3"/>
    <x v="3"/>
    <n v="247"/>
    <n v="26"/>
    <n v="235.922509225092"/>
    <m/>
    <n v="113211.2546"/>
    <x v="1"/>
    <n v="13296.875"/>
    <x v="795"/>
    <x v="0"/>
    <m/>
  </r>
  <r>
    <d v="2023-10-08T02:40:00"/>
    <x v="1"/>
    <n v="23"/>
    <s v="GRISALES VILLA JUAN DAVID"/>
    <x v="0"/>
    <x v="0"/>
    <n v="199"/>
    <n v="22.1111111111111"/>
    <n v="223.505535055351"/>
    <m/>
    <n v="107252.7675"/>
    <x v="2"/>
    <n v="13296.875"/>
    <x v="795"/>
    <x v="0"/>
    <m/>
  </r>
  <r>
    <d v="2023-10-08T02:40:00"/>
    <x v="1"/>
    <n v="24"/>
    <s v="GARCES ANDRES FELIPE"/>
    <x v="6"/>
    <x v="0"/>
    <n v="220"/>
    <n v="27.5"/>
    <n v="198.67158671586699"/>
    <m/>
    <n v="95335.793399999995"/>
    <x v="0"/>
    <n v="13296.875"/>
    <x v="795"/>
    <x v="0"/>
    <m/>
  </r>
  <r>
    <d v="2023-10-08T02:40:00"/>
    <x v="1"/>
    <n v="25"/>
    <s v="MADRID HERNANDEZ JHONATAN SMITH"/>
    <x v="0"/>
    <x v="0"/>
    <n v="234"/>
    <n v="26"/>
    <n v="223.505535055351"/>
    <s v="2 Descuentos (Conduct y propietario) "/>
    <n v="107252.7675"/>
    <x v="1"/>
    <n v="13296.875"/>
    <x v="795"/>
    <x v="0"/>
    <m/>
  </r>
  <r>
    <d v="2023-10-08T02:40:01"/>
    <x v="1"/>
    <n v="26"/>
    <s v="FRANCO BRAVO JHOAN FERNANDO"/>
    <x v="1"/>
    <x v="0"/>
    <n v="228"/>
    <n v="20.727272727272702"/>
    <n v="273.17343173431698"/>
    <m/>
    <n v="131086.71590000001"/>
    <x v="0"/>
    <n v="13296.875"/>
    <x v="795"/>
    <x v="0"/>
    <m/>
  </r>
  <r>
    <d v="2023-10-08T02:40:01"/>
    <x v="1"/>
    <n v="27"/>
    <s v="DURANGO DAVID JOSE"/>
    <x v="4"/>
    <x v="0"/>
    <n v="177"/>
    <n v="25.285714285714299"/>
    <n v="173.83763837638401"/>
    <m/>
    <n v="83418.819199999998"/>
    <x v="0"/>
    <n v="13296.875"/>
    <x v="795"/>
    <x v="0"/>
    <m/>
  </r>
  <r>
    <d v="2023-10-08T02:40:01"/>
    <x v="1"/>
    <n v="28"/>
    <s v="ARENAS EDWIN"/>
    <x v="0"/>
    <x v="0"/>
    <n v="220"/>
    <n v="24.4444444444444"/>
    <n v="223.505535055351"/>
    <m/>
    <n v="107252.7675"/>
    <x v="0"/>
    <n v="13296.875"/>
    <x v="795"/>
    <x v="0"/>
    <m/>
  </r>
  <r>
    <d v="2023-10-08T02:40:01"/>
    <x v="1"/>
    <n v="29"/>
    <s v="ESCOBAR IVAN DARIO"/>
    <x v="3"/>
    <x v="0"/>
    <n v="251"/>
    <n v="25.1"/>
    <n v="248.33948339483399"/>
    <m/>
    <n v="119169.7417"/>
    <x v="0"/>
    <n v="13296.875"/>
    <x v="795"/>
    <x v="0"/>
    <m/>
  </r>
  <r>
    <d v="2023-10-08T02:40:02"/>
    <x v="9"/>
    <n v="34"/>
    <s v="MONTOYA OSPINA GILBERTO ANTONIO"/>
    <x v="9"/>
    <x v="0"/>
    <n v="284"/>
    <n v="23.6666666666667"/>
    <n v="298.00738007380102"/>
    <s v="1 Descuento (Conduct) "/>
    <n v="143003.69"/>
    <x v="0"/>
    <n v="13296.875"/>
    <x v="795"/>
    <x v="0"/>
    <m/>
  </r>
  <r>
    <d v="2023-10-08T02:40:02"/>
    <x v="9"/>
    <n v="35"/>
    <s v="VELEZ JULIAN"/>
    <x v="6"/>
    <x v="0"/>
    <n v="276"/>
    <n v="34.5"/>
    <n v="198.67158671586699"/>
    <m/>
    <n v="95335.793399999995"/>
    <x v="1"/>
    <n v="13296.875"/>
    <x v="795"/>
    <x v="0"/>
    <m/>
  </r>
  <r>
    <d v="2023-10-08T02:40:02"/>
    <x v="9"/>
    <n v="36"/>
    <s v="MARTINEZ CHAVERRA LUIS NORBERTO"/>
    <x v="0"/>
    <x v="0"/>
    <n v="249"/>
    <n v="27.6666666666667"/>
    <n v="223.505535055351"/>
    <m/>
    <n v="107252.7675"/>
    <x v="0"/>
    <n v="13296.875"/>
    <x v="795"/>
    <x v="0"/>
    <m/>
  </r>
  <r>
    <d v="2023-10-08T02:40:02"/>
    <x v="9"/>
    <n v="37"/>
    <s v="MORA JORGE"/>
    <x v="3"/>
    <x v="0"/>
    <n v="298"/>
    <n v="29.8"/>
    <n v="248.33948339483399"/>
    <m/>
    <n v="119169.7417"/>
    <x v="1"/>
    <n v="13296.875"/>
    <x v="795"/>
    <x v="0"/>
    <m/>
  </r>
  <r>
    <d v="2023-10-08T02:40:03"/>
    <x v="9"/>
    <n v="40"/>
    <s v="OCAMPO OCAMPO ANTONIO JOSE"/>
    <x v="0"/>
    <x v="1"/>
    <n v="295"/>
    <n v="32.7777777777778"/>
    <n v="223.505535055351"/>
    <s v="Se descuenta el viaje de 3 40 pm ya que NO espera el tiempo indicado en el paradero "/>
    <n v="107252.7675"/>
    <x v="0"/>
    <n v="13296.875"/>
    <x v="795"/>
    <x v="0"/>
    <m/>
  </r>
  <r>
    <d v="2023-10-08T02:40:03"/>
    <x v="9"/>
    <n v="41"/>
    <s v="GARCIA DAVID WILSON ALBERTO"/>
    <x v="0"/>
    <x v="0"/>
    <n v="216"/>
    <n v="24"/>
    <n v="223.505535055351"/>
    <s v="1 Descuento (Conduct) "/>
    <n v="107252.7675"/>
    <x v="1"/>
    <n v="13296.875"/>
    <x v="795"/>
    <x v="0"/>
    <m/>
  </r>
  <r>
    <d v="2023-10-09T00:07:52"/>
    <x v="12"/>
    <n v="6"/>
    <s v="GONZALEZ PEREZ RAFAEL JOSE"/>
    <x v="3"/>
    <x v="0"/>
    <n v="221"/>
    <n v="22.1"/>
    <n v="220.557275541796"/>
    <m/>
    <n v="105278.6378"/>
    <x v="0"/>
    <n v="13022.2222"/>
    <x v="796"/>
    <x v="0"/>
    <m/>
  </r>
  <r>
    <d v="2023-10-09T00:07:52"/>
    <x v="12"/>
    <n v="9"/>
    <s v="OQUENDO JUAN CAMILO"/>
    <x v="6"/>
    <x v="0"/>
    <n v="202"/>
    <n v="23.764705882352899"/>
    <n v="187.47368421052599"/>
    <s v="5 Descuentos (Transbordo) "/>
    <n v="89486.842099999994"/>
    <x v="0"/>
    <n v="13022.2222"/>
    <x v="796"/>
    <x v="0"/>
    <m/>
  </r>
  <r>
    <d v="2023-10-09T00:07:52"/>
    <x v="12"/>
    <n v="14"/>
    <s v="CARVAJAL SALAZAR HECTOR MARINO"/>
    <x v="1"/>
    <x v="0"/>
    <n v="244"/>
    <n v="22.181818181818201"/>
    <n v="242.61300309597499"/>
    <s v="2 Descuentos (Usuario movilidad reducida) "/>
    <n v="115806.5015"/>
    <x v="1"/>
    <n v="13022.2222"/>
    <x v="796"/>
    <x v="0"/>
    <m/>
  </r>
  <r>
    <d v="2023-10-09T00:07:52"/>
    <x v="12"/>
    <n v="16"/>
    <s v="HURTADO MADRID JUAN ESTEBAN"/>
    <x v="1"/>
    <x v="3"/>
    <n v="259"/>
    <n v="23.545454545454501"/>
    <n v="242.61300309597499"/>
    <m/>
    <n v="115806.5015"/>
    <x v="0"/>
    <n v="13022.2222"/>
    <x v="796"/>
    <x v="0"/>
    <m/>
  </r>
  <r>
    <d v="2023-10-09T00:07:53"/>
    <x v="12"/>
    <n v="22"/>
    <s v="QUIRAMA CASTAEDA JHON JADER"/>
    <x v="9"/>
    <x v="0"/>
    <n v="225"/>
    <n v="18.75"/>
    <n v="264.668730650155"/>
    <m/>
    <n v="126334.3653"/>
    <x v="1"/>
    <n v="13022.2222"/>
    <x v="796"/>
    <x v="0"/>
    <m/>
  </r>
  <r>
    <d v="2023-10-09T00:07:53"/>
    <x v="12"/>
    <n v="24"/>
    <s v="GARCES ANDRES FELIPE"/>
    <x v="0"/>
    <x v="0"/>
    <n v="161"/>
    <n v="17.8888888888889"/>
    <n v="198.50154798761599"/>
    <m/>
    <n v="94750.774000000005"/>
    <x v="0"/>
    <n v="13022.2222"/>
    <x v="796"/>
    <x v="0"/>
    <m/>
  </r>
  <r>
    <d v="2023-10-09T00:07:53"/>
    <x v="12"/>
    <n v="26"/>
    <s v="CIRO MARIN RODRIGO ALBERTO"/>
    <x v="3"/>
    <x v="0"/>
    <n v="195"/>
    <n v="19.5"/>
    <n v="220.557275541796"/>
    <m/>
    <n v="105278.6378"/>
    <x v="0"/>
    <n v="13022.2222"/>
    <x v="796"/>
    <x v="0"/>
    <m/>
  </r>
  <r>
    <d v="2023-10-09T00:07:53"/>
    <x v="12"/>
    <n v="27"/>
    <s v="DURANGO DAVID JOSE"/>
    <x v="11"/>
    <x v="3"/>
    <n v="21"/>
    <n v="10.5"/>
    <n v="44.111455108359102"/>
    <m/>
    <n v="21055.727599999998"/>
    <x v="0"/>
    <n v="13022.2222"/>
    <x v="796"/>
    <x v="0"/>
    <m/>
  </r>
  <r>
    <d v="2023-10-09T00:07:54"/>
    <x v="12"/>
    <n v="28"/>
    <s v="ARENAS EDWIN"/>
    <x v="0"/>
    <x v="0"/>
    <n v="244"/>
    <n v="27.1111111111111"/>
    <n v="198.50154798761599"/>
    <m/>
    <n v="94750.774000000005"/>
    <x v="0"/>
    <n v="13022.2222"/>
    <x v="796"/>
    <x v="0"/>
    <m/>
  </r>
  <r>
    <d v="2023-10-09T00:07:54"/>
    <x v="12"/>
    <n v="29"/>
    <s v="ESCOBAR IVAN DARIO"/>
    <x v="3"/>
    <x v="0"/>
    <n v="192"/>
    <n v="19.2"/>
    <n v="220.557275541796"/>
    <s v="2 Descuentos (Despachador cristian y transbordo)"/>
    <n v="105278.6378"/>
    <x v="0"/>
    <n v="13022.2222"/>
    <x v="796"/>
    <x v="0"/>
    <m/>
  </r>
  <r>
    <d v="2023-10-09T00:07:54"/>
    <x v="12"/>
    <n v="31"/>
    <s v="HIGUITA ADRIAN ANTONIO"/>
    <x v="1"/>
    <x v="0"/>
    <n v="247"/>
    <n v="22.454545454545499"/>
    <n v="242.61300309597499"/>
    <s v=" "/>
    <n v="115806.5015"/>
    <x v="0"/>
    <n v="13022.2222"/>
    <x v="796"/>
    <x v="0"/>
    <m/>
  </r>
  <r>
    <d v="2023-10-09T00:07:54"/>
    <x v="12"/>
    <n v="34"/>
    <s v="MONTOYA OSPINA GILBERTO ANTONIO"/>
    <x v="1"/>
    <x v="3"/>
    <n v="251"/>
    <n v="22.818181818181799"/>
    <n v="242.61300309597499"/>
    <m/>
    <n v="115806.5015"/>
    <x v="0"/>
    <n v="13022.2222"/>
    <x v="796"/>
    <x v="0"/>
    <m/>
  </r>
  <r>
    <d v="2023-10-09T00:07:54"/>
    <x v="12"/>
    <n v="35"/>
    <s v="VELEZ JULIAN"/>
    <x v="0"/>
    <x v="0"/>
    <n v="223"/>
    <n v="24.7777777777778"/>
    <n v="198.50154798761599"/>
    <m/>
    <n v="94750.774000000005"/>
    <x v="1"/>
    <n v="13022.2222"/>
    <x v="796"/>
    <x v="0"/>
    <m/>
  </r>
  <r>
    <d v="2023-10-09T00:07:55"/>
    <x v="12"/>
    <n v="37"/>
    <s v="MORA JORGE"/>
    <x v="1"/>
    <x v="0"/>
    <n v="318"/>
    <n v="28.909090909090899"/>
    <n v="242.61300309597499"/>
    <m/>
    <n v="115806.5015"/>
    <x v="1"/>
    <n v="13022.2222"/>
    <x v="796"/>
    <x v="0"/>
    <m/>
  </r>
  <r>
    <d v="2023-10-09T00:07:55"/>
    <x v="12"/>
    <n v="39"/>
    <s v="TABORDA LEIDY"/>
    <x v="8"/>
    <x v="3"/>
    <n v="99"/>
    <n v="19.8"/>
    <n v="110.278637770898"/>
    <m/>
    <n v="52639.318899999998"/>
    <x v="0"/>
    <n v="13022.2222"/>
    <x v="796"/>
    <x v="0"/>
    <m/>
  </r>
  <r>
    <d v="2023-10-09T00:07:55"/>
    <x v="12"/>
    <n v="40"/>
    <s v="OCAMPO OCAMPO ANTONIO JOSE"/>
    <x v="1"/>
    <x v="0"/>
    <n v="252"/>
    <n v="22.909090909090899"/>
    <n v="242.61300309597499"/>
    <m/>
    <n v="115806.5015"/>
    <x v="0"/>
    <n v="13022.2222"/>
    <x v="796"/>
    <x v="0"/>
    <m/>
  </r>
  <r>
    <d v="2023-10-09T00:07:55"/>
    <x v="12"/>
    <n v="41"/>
    <s v="GARCIA DAVID WILSON ALBERTO"/>
    <x v="1"/>
    <x v="0"/>
    <n v="208"/>
    <n v="18.909090909090899"/>
    <n v="242.61300309597499"/>
    <m/>
    <n v="115806.5015"/>
    <x v="1"/>
    <n v="13022.2222"/>
    <x v="796"/>
    <x v="0"/>
    <m/>
  </r>
  <r>
    <d v="2023-10-10T02:58:28"/>
    <x v="1"/>
    <n v="2"/>
    <s v="GRAJALES JORGE HERNAN"/>
    <x v="1"/>
    <x v="0"/>
    <n v="272"/>
    <n v="24.727272727272702"/>
    <n v="256.07565789473699"/>
    <m/>
    <n v="122537.82889999999"/>
    <x v="1"/>
    <n v="14422.580599999999"/>
    <x v="797"/>
    <x v="0"/>
    <m/>
  </r>
  <r>
    <d v="2023-10-10T02:58:29"/>
    <x v="1"/>
    <n v="4"/>
    <s v="LOPEZ ISRAEL"/>
    <x v="0"/>
    <x v="0"/>
    <n v="212"/>
    <n v="23.5555555555556"/>
    <n v="209.51644736842101"/>
    <m/>
    <n v="100258.2237"/>
    <x v="0"/>
    <n v="14422.580599999999"/>
    <x v="797"/>
    <x v="0"/>
    <m/>
  </r>
  <r>
    <d v="2023-10-10T02:58:29"/>
    <x v="1"/>
    <n v="5"/>
    <s v="GRISALES VILLA JUAN DAVID"/>
    <x v="9"/>
    <x v="0"/>
    <n v="256"/>
    <n v="22.260869565217401"/>
    <n v="267.71546052631601"/>
    <s v="2 Descuento (Despachador cristian) "/>
    <n v="128107.7303"/>
    <x v="1"/>
    <n v="14422.580599999999"/>
    <x v="797"/>
    <x v="0"/>
    <m/>
  </r>
  <r>
    <d v="2023-10-10T02:58:29"/>
    <x v="1"/>
    <n v="6"/>
    <s v="GONZALEZ PEREZ RAFAEL JOSE"/>
    <x v="9"/>
    <x v="0"/>
    <n v="261"/>
    <n v="21.75"/>
    <n v="279.35526315789502"/>
    <m/>
    <n v="133677.63159999999"/>
    <x v="0"/>
    <n v="14422.580599999999"/>
    <x v="797"/>
    <x v="0"/>
    <m/>
  </r>
  <r>
    <d v="2023-10-10T02:58:29"/>
    <x v="1"/>
    <n v="8"/>
    <s v="VACA FIERRO ROBINSON"/>
    <x v="12"/>
    <x v="0"/>
    <n v="342"/>
    <n v="26.307692307692299"/>
    <n v="302.634868421053"/>
    <m/>
    <n v="144817.43419999999"/>
    <x v="1"/>
    <n v="14422.580599999999"/>
    <x v="797"/>
    <x v="0"/>
    <m/>
  </r>
  <r>
    <d v="2023-10-10T02:58:30"/>
    <x v="1"/>
    <n v="9"/>
    <s v="OQUENDO JUAN CAMILO"/>
    <x v="1"/>
    <x v="0"/>
    <n v="262"/>
    <n v="23.818181818181799"/>
    <n v="256.07565789473699"/>
    <m/>
    <n v="122537.82889999999"/>
    <x v="0"/>
    <n v="14422.580599999999"/>
    <x v="797"/>
    <x v="0"/>
    <m/>
  </r>
  <r>
    <d v="2023-10-10T02:58:30"/>
    <x v="1"/>
    <n v="10"/>
    <s v="PIEDRAHITA MADRID SANTIAGO"/>
    <x v="0"/>
    <x v="0"/>
    <n v="191"/>
    <n v="21.2222222222222"/>
    <n v="209.51644736842101"/>
    <m/>
    <n v="100258.2237"/>
    <x v="0"/>
    <n v="14422.580599999999"/>
    <x v="797"/>
    <x v="0"/>
    <m/>
  </r>
  <r>
    <d v="2023-10-10T02:58:30"/>
    <x v="9"/>
    <n v="11"/>
    <s v="ECHAVARRIA JOSE"/>
    <x v="1"/>
    <x v="0"/>
    <n v="302"/>
    <n v="27.454545454545499"/>
    <n v="256.07565789473699"/>
    <m/>
    <n v="122537.82889999999"/>
    <x v="0"/>
    <n v="14422.580599999999"/>
    <x v="797"/>
    <x v="0"/>
    <m/>
  </r>
  <r>
    <d v="2023-10-10T02:58:30"/>
    <x v="9"/>
    <n v="12"/>
    <s v="DURANGO JOHAN"/>
    <x v="2"/>
    <x v="3"/>
    <n v="184"/>
    <n v="28.307692307692299"/>
    <n v="151.31743421052599"/>
    <m/>
    <n v="72408.717099999994"/>
    <x v="0"/>
    <n v="14422.580599999999"/>
    <x v="797"/>
    <x v="0"/>
    <m/>
  </r>
  <r>
    <d v="2023-10-10T02:58:31"/>
    <x v="9"/>
    <n v="14"/>
    <s v="JIMENEZ JIMENEZ OMAR DAVID"/>
    <x v="1"/>
    <x v="0"/>
    <n v="269"/>
    <n v="24.454545454545499"/>
    <n v="256.07565789473699"/>
    <m/>
    <n v="122537.82889999999"/>
    <x v="1"/>
    <n v="14422.580599999999"/>
    <x v="797"/>
    <x v="0"/>
    <m/>
  </r>
  <r>
    <d v="2023-10-10T02:58:31"/>
    <x v="9"/>
    <n v="15"/>
    <s v="LONDOO LOPERA DUVAN ANDRES"/>
    <x v="1"/>
    <x v="0"/>
    <n v="268"/>
    <n v="24.363636363636399"/>
    <n v="256.07565789473699"/>
    <m/>
    <n v="122537.82889999999"/>
    <x v="1"/>
    <n v="14422.580599999999"/>
    <x v="797"/>
    <x v="0"/>
    <m/>
  </r>
  <r>
    <d v="2023-10-10T02:58:31"/>
    <x v="9"/>
    <n v="16"/>
    <s v="HURTADO MADRID JUAN ESTEBAN"/>
    <x v="1"/>
    <x v="0"/>
    <n v="244"/>
    <n v="22.181818181818201"/>
    <n v="256.07565789473699"/>
    <m/>
    <n v="122537.82889999999"/>
    <x v="0"/>
    <n v="14422.580599999999"/>
    <x v="797"/>
    <x v="0"/>
    <m/>
  </r>
  <r>
    <d v="2023-10-10T02:58:31"/>
    <x v="9"/>
    <n v="19"/>
    <s v="BERMUDEZ HERNAN"/>
    <x v="1"/>
    <x v="0"/>
    <n v="212"/>
    <n v="19.272727272727298"/>
    <n v="256.07565789473699"/>
    <m/>
    <n v="122537.82889999999"/>
    <x v="0"/>
    <n v="14422.580599999999"/>
    <x v="797"/>
    <x v="0"/>
    <m/>
  </r>
  <r>
    <d v="2023-10-10T02:58:32"/>
    <x v="9"/>
    <n v="20"/>
    <s v="TABORDA ROJAS DIEGO ALEJANDRO"/>
    <x v="9"/>
    <x v="0"/>
    <n v="306"/>
    <n v="25.5"/>
    <n v="279.35526315789502"/>
    <m/>
    <n v="133677.63159999999"/>
    <x v="0"/>
    <n v="14422.580599999999"/>
    <x v="797"/>
    <x v="0"/>
    <m/>
  </r>
  <r>
    <d v="2023-10-10T02:58:32"/>
    <x v="1"/>
    <n v="21"/>
    <s v="MONSALVE OCAMPO EDISON GUSTAVO"/>
    <x v="3"/>
    <x v="0"/>
    <n v="226"/>
    <n v="22.6"/>
    <n v="232.79605263157899"/>
    <m/>
    <n v="111398.0263"/>
    <x v="0"/>
    <n v="14422.580599999999"/>
    <x v="797"/>
    <x v="0"/>
    <m/>
  </r>
  <r>
    <d v="2023-10-10T02:58:32"/>
    <x v="1"/>
    <n v="22"/>
    <s v="QUIRAMA CASTAEDA JHON JADER"/>
    <x v="0"/>
    <x v="0"/>
    <n v="207"/>
    <n v="23"/>
    <n v="209.51644736842101"/>
    <m/>
    <n v="100258.2237"/>
    <x v="1"/>
    <n v="14422.580599999999"/>
    <x v="797"/>
    <x v="0"/>
    <m/>
  </r>
  <r>
    <d v="2023-10-10T02:58:33"/>
    <x v="1"/>
    <n v="23"/>
    <s v="HINCAPIE GALLEGO YEISON ANDRES"/>
    <x v="1"/>
    <x v="0"/>
    <n v="259"/>
    <n v="23.545454545454501"/>
    <n v="256.07565789473699"/>
    <m/>
    <n v="122537.82889999999"/>
    <x v="2"/>
    <n v="14422.580599999999"/>
    <x v="797"/>
    <x v="0"/>
    <m/>
  </r>
  <r>
    <d v="2023-10-10T02:58:33"/>
    <x v="1"/>
    <n v="24"/>
    <s v="GARCES ANDRES FELIPE"/>
    <x v="0"/>
    <x v="0"/>
    <n v="166"/>
    <n v="18.4444444444444"/>
    <n v="209.51644736842101"/>
    <m/>
    <n v="100258.2237"/>
    <x v="0"/>
    <n v="14422.580599999999"/>
    <x v="797"/>
    <x v="0"/>
    <m/>
  </r>
  <r>
    <d v="2023-10-10T02:58:33"/>
    <x v="1"/>
    <n v="25"/>
    <s v="JIMENEZ HURTADO CARLOS ESTIVEN"/>
    <x v="3"/>
    <x v="0"/>
    <n v="248"/>
    <n v="24.8"/>
    <n v="232.79605263157899"/>
    <m/>
    <n v="111398.0263"/>
    <x v="1"/>
    <n v="14422.580599999999"/>
    <x v="797"/>
    <x v="0"/>
    <m/>
  </r>
  <r>
    <d v="2023-10-10T02:58:33"/>
    <x v="1"/>
    <n v="26"/>
    <s v="ESPINOZA CHAVARRIA GUILLERMO LEON"/>
    <x v="0"/>
    <x v="0"/>
    <n v="171"/>
    <n v="19"/>
    <n v="209.51644736842101"/>
    <m/>
    <n v="100258.2237"/>
    <x v="0"/>
    <n v="14422.580599999999"/>
    <x v="797"/>
    <x v="0"/>
    <m/>
  </r>
  <r>
    <d v="2023-10-10T02:58:33"/>
    <x v="1"/>
    <n v="28"/>
    <s v="ARENAS EDWIN"/>
    <x v="6"/>
    <x v="0"/>
    <n v="173"/>
    <n v="21.625"/>
    <n v="186.23684210526301"/>
    <m/>
    <n v="89118.421100000007"/>
    <x v="0"/>
    <n v="14422.580599999999"/>
    <x v="797"/>
    <x v="0"/>
    <m/>
  </r>
  <r>
    <d v="2023-10-10T02:58:34"/>
    <x v="1"/>
    <n v="29"/>
    <s v="ESCOBAR IVAN DARIO"/>
    <x v="3"/>
    <x v="0"/>
    <n v="234"/>
    <n v="23.4"/>
    <n v="232.79605263157899"/>
    <m/>
    <n v="111398.0263"/>
    <x v="0"/>
    <n v="14422.580599999999"/>
    <x v="797"/>
    <x v="0"/>
    <m/>
  </r>
  <r>
    <d v="2023-10-10T02:58:34"/>
    <x v="9"/>
    <n v="31"/>
    <s v="HIGUITA ADRIAN ANTONIO"/>
    <x v="0"/>
    <x v="0"/>
    <n v="199"/>
    <n v="22.1111111111111"/>
    <n v="209.51644736842101"/>
    <m/>
    <n v="100258.2237"/>
    <x v="0"/>
    <n v="14422.580599999999"/>
    <x v="797"/>
    <x v="0"/>
    <m/>
  </r>
  <r>
    <d v="2023-10-10T02:58:34"/>
    <x v="9"/>
    <n v="32"/>
    <s v="PUERTA BOJANERO JUAN CARLOS"/>
    <x v="3"/>
    <x v="0"/>
    <n v="252"/>
    <n v="25.2"/>
    <n v="232.79605263157899"/>
    <m/>
    <n v="111398.0263"/>
    <x v="0"/>
    <n v="14422.580599999999"/>
    <x v="797"/>
    <x v="0"/>
    <m/>
  </r>
  <r>
    <d v="2023-10-10T02:58:34"/>
    <x v="9"/>
    <n v="33"/>
    <s v="URIEL SALAZAR FREDY"/>
    <x v="0"/>
    <x v="0"/>
    <n v="185"/>
    <n v="20.5555555555556"/>
    <n v="209.51644736842101"/>
    <m/>
    <n v="100258.2237"/>
    <x v="0"/>
    <n v="14422.580599999999"/>
    <x v="797"/>
    <x v="0"/>
    <m/>
  </r>
  <r>
    <d v="2023-10-10T02:58:35"/>
    <x v="9"/>
    <n v="34"/>
    <s v="MADRID HERNANDEZ JHONATAN SMITH"/>
    <x v="3"/>
    <x v="0"/>
    <n v="210"/>
    <n v="21"/>
    <n v="232.79605263157899"/>
    <m/>
    <n v="111398.0263"/>
    <x v="0"/>
    <n v="14422.580599999999"/>
    <x v="797"/>
    <x v="0"/>
    <m/>
  </r>
  <r>
    <d v="2023-10-10T02:58:35"/>
    <x v="9"/>
    <n v="36"/>
    <s v="MARTINEZ CHAVERRA LUIS NORBERTO"/>
    <x v="0"/>
    <x v="0"/>
    <n v="222"/>
    <n v="24.6666666666667"/>
    <n v="209.51644736842101"/>
    <m/>
    <n v="100258.2237"/>
    <x v="0"/>
    <n v="14422.580599999999"/>
    <x v="797"/>
    <x v="0"/>
    <m/>
  </r>
  <r>
    <d v="2023-10-10T02:58:35"/>
    <x v="9"/>
    <n v="37"/>
    <s v="MORA JORGE"/>
    <x v="3"/>
    <x v="0"/>
    <n v="234"/>
    <n v="23.4"/>
    <n v="232.79605263157899"/>
    <m/>
    <n v="111398.0263"/>
    <x v="1"/>
    <n v="14422.580599999999"/>
    <x v="797"/>
    <x v="0"/>
    <m/>
  </r>
  <r>
    <d v="2023-10-10T02:58:35"/>
    <x v="9"/>
    <n v="40"/>
    <s v="OCAMPO OCAMPO ANTONIO JOSE"/>
    <x v="1"/>
    <x v="0"/>
    <n v="259"/>
    <n v="23.545454545454501"/>
    <n v="256.07565789473699"/>
    <m/>
    <n v="122537.82889999999"/>
    <x v="0"/>
    <n v="14422.580599999999"/>
    <x v="797"/>
    <x v="0"/>
    <m/>
  </r>
  <r>
    <d v="2023-10-10T02:58:36"/>
    <x v="9"/>
    <n v="41"/>
    <s v="LOPERA ALVAREZ ESTIVEN"/>
    <x v="3"/>
    <x v="0"/>
    <n v="251"/>
    <n v="25.1"/>
    <n v="232.79605263157899"/>
    <s v="15 Descuentos (Transbordo) "/>
    <n v="111398.0263"/>
    <x v="1"/>
    <n v="14422.580599999999"/>
    <x v="797"/>
    <x v="0"/>
    <m/>
  </r>
  <r>
    <d v="2023-10-11T01:41:44"/>
    <x v="9"/>
    <n v="1"/>
    <s v="OZUNA RESTREPO JORGE ALFONSO"/>
    <x v="3"/>
    <x v="0"/>
    <n v="216"/>
    <n v="21.6"/>
    <n v="239.49664429530199"/>
    <m/>
    <n v="114748.3221"/>
    <x v="0"/>
    <n v="14627.2727"/>
    <x v="798"/>
    <x v="0"/>
    <m/>
  </r>
  <r>
    <d v="2023-10-11T01:41:44"/>
    <x v="9"/>
    <n v="2"/>
    <s v="GRAJALES JORGE HERNAN"/>
    <x v="1"/>
    <x v="3"/>
    <n v="232"/>
    <n v="21.090909090909101"/>
    <n v="263.44630872483202"/>
    <m/>
    <n v="126223.1544"/>
    <x v="1"/>
    <n v="14627.2727"/>
    <x v="798"/>
    <x v="0"/>
    <m/>
  </r>
  <r>
    <d v="2023-10-11T01:41:45"/>
    <x v="9"/>
    <n v="3"/>
    <s v="ESPINOZA CHAVARRIA GUILLERMO LEON"/>
    <x v="6"/>
    <x v="0"/>
    <n v="265"/>
    <n v="31.176470588235301"/>
    <n v="203.57214765100699"/>
    <s v="2 Descuentos (Conducts) "/>
    <n v="97536.073799999998"/>
    <x v="0"/>
    <n v="14627.2727"/>
    <x v="798"/>
    <x v="0"/>
    <m/>
  </r>
  <r>
    <d v="2023-10-11T01:41:45"/>
    <x v="9"/>
    <n v="4"/>
    <s v="LOPEZ ISRAEL"/>
    <x v="3"/>
    <x v="0"/>
    <n v="253"/>
    <n v="25.3"/>
    <n v="239.49664429530199"/>
    <m/>
    <n v="114748.3221"/>
    <x v="0"/>
    <n v="14627.2727"/>
    <x v="798"/>
    <x v="0"/>
    <m/>
  </r>
  <r>
    <d v="2023-10-11T01:41:46"/>
    <x v="9"/>
    <n v="5"/>
    <s v="BERRIO POSADA ANGELA"/>
    <x v="12"/>
    <x v="0"/>
    <n v="292"/>
    <n v="22.461538461538499"/>
    <n v="311.34563758389299"/>
    <m/>
    <n v="149172.81880000001"/>
    <x v="1"/>
    <n v="14627.2727"/>
    <x v="798"/>
    <x v="0"/>
    <m/>
  </r>
  <r>
    <d v="2023-10-11T01:41:46"/>
    <x v="9"/>
    <n v="6"/>
    <s v="GONZALEZ PEREZ RAFAEL JOSE"/>
    <x v="3"/>
    <x v="0"/>
    <n v="250"/>
    <n v="25"/>
    <n v="239.49664429530199"/>
    <m/>
    <n v="114748.3221"/>
    <x v="0"/>
    <n v="14627.2727"/>
    <x v="798"/>
    <x v="0"/>
    <m/>
  </r>
  <r>
    <d v="2023-10-11T01:41:46"/>
    <x v="9"/>
    <n v="8"/>
    <s v="VACA FIERRO ROBINSON"/>
    <x v="3"/>
    <x v="0"/>
    <n v="222"/>
    <n v="22.2"/>
    <n v="239.49664429530199"/>
    <m/>
    <n v="114748.3221"/>
    <x v="1"/>
    <n v="14627.2727"/>
    <x v="798"/>
    <x v="0"/>
    <m/>
  </r>
  <r>
    <d v="2023-10-11T01:41:47"/>
    <x v="9"/>
    <n v="10"/>
    <s v="MARULANDA JARAMILLO DAWER ANDRES"/>
    <x v="6"/>
    <x v="0"/>
    <n v="190"/>
    <n v="23.75"/>
    <n v="191.59731543624201"/>
    <s v="2 Descuentos (Conduct y despachador fernando) "/>
    <n v="91798.657699999996"/>
    <x v="0"/>
    <n v="14627.2727"/>
    <x v="798"/>
    <x v="0"/>
    <m/>
  </r>
  <r>
    <d v="2023-10-11T01:41:47"/>
    <x v="1"/>
    <n v="11"/>
    <s v="ECHAVARRIA JOSE"/>
    <x v="12"/>
    <x v="0"/>
    <n v="296"/>
    <n v="22.769230769230798"/>
    <n v="311.34563758389299"/>
    <m/>
    <n v="149172.81880000001"/>
    <x v="0"/>
    <n v="14627.2727"/>
    <x v="798"/>
    <x v="0"/>
    <m/>
  </r>
  <r>
    <d v="2023-10-11T01:41:47"/>
    <x v="1"/>
    <n v="13"/>
    <s v="URIEL SALAZAR FREDY"/>
    <x v="0"/>
    <x v="0"/>
    <n v="213"/>
    <n v="23.6666666666667"/>
    <n v="215.54697986577199"/>
    <m/>
    <n v="103273.4899"/>
    <x v="0"/>
    <n v="14627.2727"/>
    <x v="798"/>
    <x v="0"/>
    <m/>
  </r>
  <r>
    <d v="2023-10-11T01:41:47"/>
    <x v="1"/>
    <n v="14"/>
    <s v="JIMENEZ JIMENEZ OMAR DAVID"/>
    <x v="12"/>
    <x v="0"/>
    <n v="290"/>
    <n v="22.307692307692299"/>
    <n v="311.34563758389299"/>
    <s v="HECTOR SALAZAR Realiz 4 viajes donde moviliz 57 Usuarios, 1 Descuento (Conduct) "/>
    <n v="149172.81880000001"/>
    <x v="1"/>
    <n v="14627.2727"/>
    <x v="798"/>
    <x v="0"/>
    <m/>
  </r>
  <r>
    <d v="2023-10-11T01:41:48"/>
    <x v="1"/>
    <n v="15"/>
    <s v="LONDOO LOPERA DUVAN ANDRES"/>
    <x v="0"/>
    <x v="0"/>
    <n v="249"/>
    <n v="27.6666666666667"/>
    <n v="215.54697986577199"/>
    <m/>
    <n v="103273.4899"/>
    <x v="1"/>
    <n v="14627.2727"/>
    <x v="798"/>
    <x v="0"/>
    <m/>
  </r>
  <r>
    <d v="2023-10-11T01:41:48"/>
    <x v="1"/>
    <n v="16"/>
    <s v="HURTADO MADRID JUAN ESTEBAN"/>
    <x v="3"/>
    <x v="0"/>
    <n v="287"/>
    <n v="28.7"/>
    <n v="239.49664429530199"/>
    <s v="2 Descuentos (Jefe de ruta) "/>
    <n v="114748.3221"/>
    <x v="0"/>
    <n v="14627.2727"/>
    <x v="798"/>
    <x v="0"/>
    <m/>
  </r>
  <r>
    <d v="2023-10-11T01:41:48"/>
    <x v="1"/>
    <n v="19"/>
    <s v="BERMUDEZ HERNAN"/>
    <x v="1"/>
    <x v="0"/>
    <n v="243"/>
    <n v="22.090909090909101"/>
    <n v="263.44630872483202"/>
    <m/>
    <n v="126223.1544"/>
    <x v="0"/>
    <n v="14627.2727"/>
    <x v="798"/>
    <x v="0"/>
    <m/>
  </r>
  <r>
    <d v="2023-10-11T01:41:48"/>
    <x v="1"/>
    <n v="20"/>
    <s v="VERENZUELA MARTINEZ ALEXANDER"/>
    <x v="6"/>
    <x v="0"/>
    <n v="198"/>
    <n v="26.4"/>
    <n v="179.62248322147701"/>
    <m/>
    <n v="86061.241599999994"/>
    <x v="0"/>
    <n v="14627.2727"/>
    <x v="798"/>
    <x v="0"/>
    <m/>
  </r>
  <r>
    <d v="2023-10-11T01:41:49"/>
    <x v="9"/>
    <n v="21"/>
    <s v="MONSALVE OCAMPO EDISON GUSTAVO"/>
    <x v="0"/>
    <x v="0"/>
    <n v="184"/>
    <n v="20.4444444444444"/>
    <n v="215.54697986577199"/>
    <m/>
    <n v="103273.4899"/>
    <x v="0"/>
    <n v="14627.2727"/>
    <x v="798"/>
    <x v="0"/>
    <m/>
  </r>
  <r>
    <d v="2023-10-11T01:41:49"/>
    <x v="9"/>
    <n v="22"/>
    <s v="QUIRAMA CASTAEDA JHON JADER"/>
    <x v="4"/>
    <x v="0"/>
    <n v="183"/>
    <n v="26.1428571428571"/>
    <n v="167.64765100671099"/>
    <s v="1 Descuento (Conduct) "/>
    <n v="80323.825500000006"/>
    <x v="1"/>
    <n v="14627.2727"/>
    <x v="798"/>
    <x v="0"/>
    <m/>
  </r>
  <r>
    <d v="2023-10-11T01:41:49"/>
    <x v="9"/>
    <n v="23"/>
    <s v="HINCAPIE GALLEGO YEISON ANDRES"/>
    <x v="6"/>
    <x v="0"/>
    <n v="189"/>
    <n v="23.625"/>
    <n v="191.59731543624201"/>
    <m/>
    <n v="91798.657699999996"/>
    <x v="2"/>
    <n v="14627.2727"/>
    <x v="798"/>
    <x v="0"/>
    <m/>
  </r>
  <r>
    <d v="2023-10-11T01:41:49"/>
    <x v="9"/>
    <n v="24"/>
    <s v="LOPERA ALVAREZ ESTIVEN"/>
    <x v="6"/>
    <x v="0"/>
    <n v="244"/>
    <n v="30.5"/>
    <n v="191.59731543624201"/>
    <s v="4 Descuentos (Conducts) "/>
    <n v="91798.657699999996"/>
    <x v="0"/>
    <n v="14627.2727"/>
    <x v="798"/>
    <x v="0"/>
    <m/>
  </r>
  <r>
    <d v="2023-10-11T01:41:50"/>
    <x v="9"/>
    <n v="25"/>
    <s v="JIMENEZ HURTADO CARLOS ESTIVEN"/>
    <x v="6"/>
    <x v="0"/>
    <n v="201"/>
    <n v="25.125"/>
    <n v="191.59731543624201"/>
    <m/>
    <n v="91798.657699999996"/>
    <x v="1"/>
    <n v="14627.2727"/>
    <x v="798"/>
    <x v="0"/>
    <m/>
  </r>
  <r>
    <d v="2023-10-11T01:41:50"/>
    <x v="9"/>
    <n v="26"/>
    <s v="CIRO MARIN RODRIGO ALBERTO"/>
    <x v="0"/>
    <x v="0"/>
    <n v="202"/>
    <n v="22.4444444444444"/>
    <n v="215.54697986577199"/>
    <m/>
    <n v="103273.4899"/>
    <x v="0"/>
    <n v="14627.2727"/>
    <x v="798"/>
    <x v="0"/>
    <m/>
  </r>
  <r>
    <d v="2023-10-11T01:41:50"/>
    <x v="9"/>
    <n v="27"/>
    <s v="MADRID HERNANDEZ JHONATAN SMITH"/>
    <x v="7"/>
    <x v="0"/>
    <n v="57"/>
    <n v="19"/>
    <n v="71.848993288590606"/>
    <m/>
    <n v="34424.496599999999"/>
    <x v="0"/>
    <n v="14627.2727"/>
    <x v="798"/>
    <x v="0"/>
    <m/>
  </r>
  <r>
    <d v="2023-10-11T01:41:50"/>
    <x v="9"/>
    <n v="28"/>
    <s v="ARENAS EDWIN"/>
    <x v="4"/>
    <x v="0"/>
    <n v="165"/>
    <n v="23.571428571428601"/>
    <n v="167.64765100671099"/>
    <m/>
    <n v="80323.825500000006"/>
    <x v="0"/>
    <n v="14627.2727"/>
    <x v="798"/>
    <x v="0"/>
    <m/>
  </r>
  <r>
    <d v="2023-10-11T01:41:51"/>
    <x v="9"/>
    <n v="29"/>
    <s v="ESCOBAR IVAN DARIO"/>
    <x v="0"/>
    <x v="0"/>
    <n v="233"/>
    <n v="25.8888888888889"/>
    <n v="215.54697986577199"/>
    <m/>
    <n v="103273.4899"/>
    <x v="0"/>
    <n v="14627.2727"/>
    <x v="798"/>
    <x v="0"/>
    <m/>
  </r>
  <r>
    <d v="2023-10-11T01:41:51"/>
    <x v="1"/>
    <n v="31"/>
    <s v="HIGUITA ADRIAN ANTONIO"/>
    <x v="3"/>
    <x v="0"/>
    <n v="217"/>
    <n v="21.7"/>
    <n v="239.49664429530199"/>
    <m/>
    <n v="114748.3221"/>
    <x v="0"/>
    <n v="14627.2727"/>
    <x v="798"/>
    <x v="0"/>
    <m/>
  </r>
  <r>
    <d v="2023-10-11T01:41:51"/>
    <x v="1"/>
    <n v="32"/>
    <s v="PUERTA BOJANERO JUAN CARLOS"/>
    <x v="1"/>
    <x v="0"/>
    <n v="274"/>
    <n v="24.909090909090899"/>
    <n v="263.44630872483202"/>
    <m/>
    <n v="126223.1544"/>
    <x v="0"/>
    <n v="14627.2727"/>
    <x v="798"/>
    <x v="0"/>
    <m/>
  </r>
  <r>
    <d v="2023-10-11T01:41:51"/>
    <x v="1"/>
    <n v="34"/>
    <s v="MONTOYA OSPINA GILBERTO ANTONIO"/>
    <x v="3"/>
    <x v="0"/>
    <n v="201"/>
    <n v="20.100000000000001"/>
    <n v="239.49664429530199"/>
    <s v="2 Descuentos (Conduct y propietario) "/>
    <n v="114748.3221"/>
    <x v="0"/>
    <n v="14627.2727"/>
    <x v="798"/>
    <x v="0"/>
    <m/>
  </r>
  <r>
    <d v="2023-10-11T01:41:52"/>
    <x v="1"/>
    <n v="35"/>
    <s v="VELEZ JULIAN"/>
    <x v="3"/>
    <x v="0"/>
    <n v="262"/>
    <n v="26.2"/>
    <n v="239.49664429530199"/>
    <s v="1 Descuento (Conduct) "/>
    <n v="114748.3221"/>
    <x v="1"/>
    <n v="14627.2727"/>
    <x v="798"/>
    <x v="0"/>
    <m/>
  </r>
  <r>
    <d v="2023-10-11T01:41:52"/>
    <x v="1"/>
    <n v="36"/>
    <s v="TABORDA ROJAS DIEGO ALEJANDRO"/>
    <x v="4"/>
    <x v="0"/>
    <n v="156"/>
    <n v="22.285714285714299"/>
    <n v="167.64765100671099"/>
    <s v="1 Descuento (Conduct) "/>
    <n v="80323.825500000006"/>
    <x v="0"/>
    <n v="14627.2727"/>
    <x v="798"/>
    <x v="0"/>
    <m/>
  </r>
  <r>
    <d v="2023-10-11T01:41:52"/>
    <x v="1"/>
    <n v="38"/>
    <s v="BARRIENTOS ROBINSON FREDY"/>
    <x v="0"/>
    <x v="1"/>
    <n v="212"/>
    <n v="23.5555555555556"/>
    <n v="215.54697986577199"/>
    <m/>
    <n v="103273.4899"/>
    <x v="0"/>
    <n v="14627.2727"/>
    <x v="798"/>
    <x v="0"/>
    <m/>
  </r>
  <r>
    <d v="2023-10-11T01:41:52"/>
    <x v="1"/>
    <n v="40"/>
    <s v="OCAMPO OCAMPO ANTONIO JOSE"/>
    <x v="9"/>
    <x v="0"/>
    <n v="271"/>
    <n v="22.5833333333333"/>
    <n v="287.39597315436203"/>
    <m/>
    <n v="137697.9866"/>
    <x v="0"/>
    <n v="14627.2727"/>
    <x v="798"/>
    <x v="0"/>
    <m/>
  </r>
  <r>
    <d v="2023-10-11T01:41:53"/>
    <x v="1"/>
    <n v="41"/>
    <s v="GARCIA DAVID WILSON ALBERTO"/>
    <x v="6"/>
    <x v="0"/>
    <n v="190"/>
    <n v="23.75"/>
    <n v="191.59731543624201"/>
    <m/>
    <n v="91798.657699999996"/>
    <x v="1"/>
    <n v="14627.2727"/>
    <x v="798"/>
    <x v="0"/>
    <m/>
  </r>
  <r>
    <d v="2023-10-12T02:47:38"/>
    <x v="1"/>
    <n v="1"/>
    <s v="OZUNA RESTREPO JORGE ALFONSO"/>
    <x v="0"/>
    <x v="0"/>
    <n v="156"/>
    <n v="17.3333333333333"/>
    <n v="208.06050955414"/>
    <m/>
    <n v="99530.254799999995"/>
    <x v="0"/>
    <n v="13966.6667"/>
    <x v="799"/>
    <x v="0"/>
    <m/>
  </r>
  <r>
    <d v="2023-10-12T02:47:39"/>
    <x v="1"/>
    <n v="2"/>
    <s v="GRAJALES JORGE HERNAN"/>
    <x v="1"/>
    <x v="0"/>
    <n v="250"/>
    <n v="22.727272727272702"/>
    <n v="254.29617834394901"/>
    <s v="3 Descuentos (Usuario movildad reducida despachador cristian y usuario desubicado)"/>
    <n v="121648.0892"/>
    <x v="1"/>
    <n v="13966.6667"/>
    <x v="799"/>
    <x v="0"/>
    <m/>
  </r>
  <r>
    <d v="2023-10-12T02:47:39"/>
    <x v="1"/>
    <n v="3"/>
    <s v="FERNANDEZ RENGIFO CRISTIAN CAMILO"/>
    <x v="2"/>
    <x v="3"/>
    <n v="156"/>
    <n v="26"/>
    <n v="138.70700636942701"/>
    <m/>
    <n v="66353.503200000006"/>
    <x v="0"/>
    <n v="13966.6667"/>
    <x v="799"/>
    <x v="0"/>
    <m/>
  </r>
  <r>
    <d v="2023-10-12T02:47:39"/>
    <x v="1"/>
    <n v="4"/>
    <s v="LOPEZ ISRAEL"/>
    <x v="0"/>
    <x v="0"/>
    <n v="193"/>
    <n v="21.4444444444444"/>
    <n v="208.06050955414"/>
    <m/>
    <n v="99530.254799999995"/>
    <x v="0"/>
    <n v="13966.6667"/>
    <x v="799"/>
    <x v="0"/>
    <m/>
  </r>
  <r>
    <d v="2023-10-12T02:47:39"/>
    <x v="1"/>
    <n v="5"/>
    <s v="BERRIO POSADA ANGELA"/>
    <x v="3"/>
    <x v="0"/>
    <n v="250"/>
    <n v="25"/>
    <n v="231.178343949045"/>
    <m/>
    <n v="110589.17200000001"/>
    <x v="1"/>
    <n v="13966.6667"/>
    <x v="799"/>
    <x v="0"/>
    <m/>
  </r>
  <r>
    <d v="2023-10-12T02:47:39"/>
    <x v="1"/>
    <n v="6"/>
    <s v="GONZALEZ PEREZ RAFAEL JOSE"/>
    <x v="1"/>
    <x v="0"/>
    <n v="220"/>
    <n v="20"/>
    <n v="254.29617834394901"/>
    <s v="2 Descuentos (Conduct y propietario) "/>
    <n v="121648.0892"/>
    <x v="0"/>
    <n v="13966.6667"/>
    <x v="799"/>
    <x v="0"/>
    <m/>
  </r>
  <r>
    <d v="2023-10-12T02:47:40"/>
    <x v="1"/>
    <n v="8"/>
    <s v="VACA FIERRO ROBINSON"/>
    <x v="13"/>
    <x v="0"/>
    <n v="297"/>
    <n v="21.214285714285701"/>
    <n v="323.64968152866197"/>
    <m/>
    <n v="154824.84080000001"/>
    <x v="1"/>
    <n v="13966.6667"/>
    <x v="799"/>
    <x v="0"/>
    <m/>
  </r>
  <r>
    <d v="2023-10-12T02:47:40"/>
    <x v="1"/>
    <n v="9"/>
    <s v="OQUENDO JUAN CAMILO"/>
    <x v="3"/>
    <x v="1"/>
    <n v="241"/>
    <n v="24.1"/>
    <n v="231.178343949045"/>
    <m/>
    <n v="110589.17200000001"/>
    <x v="0"/>
    <n v="13966.6667"/>
    <x v="799"/>
    <x v="0"/>
    <m/>
  </r>
  <r>
    <d v="2023-10-12T02:47:40"/>
    <x v="9"/>
    <n v="10"/>
    <s v="MORA JORGE"/>
    <x v="6"/>
    <x v="0"/>
    <n v="166"/>
    <n v="20.75"/>
    <n v="184.94267515923599"/>
    <s v="DAWER MARULANDA Realiz 3 viajes donde moviliz 56 Usuarios, 2 Descuentos (Conducts)"/>
    <n v="88471.337599999999"/>
    <x v="0"/>
    <n v="13966.6667"/>
    <x v="799"/>
    <x v="0"/>
    <m/>
  </r>
  <r>
    <d v="2023-10-12T02:47:40"/>
    <x v="9"/>
    <n v="11"/>
    <s v="ECHAVARRIA JOSE"/>
    <x v="2"/>
    <x v="1"/>
    <n v="130"/>
    <n v="21.6666666666667"/>
    <n v="138.70700636942701"/>
    <s v="2 Descuento (Conduct y despachador cristian) "/>
    <n v="66353.503200000006"/>
    <x v="0"/>
    <n v="13966.6667"/>
    <x v="799"/>
    <x v="0"/>
    <m/>
  </r>
  <r>
    <d v="2023-10-12T02:47:41"/>
    <x v="9"/>
    <n v="12"/>
    <s v="DURANGO JOHAN"/>
    <x v="6"/>
    <x v="0"/>
    <n v="239"/>
    <n v="29.875"/>
    <n v="184.94267515923599"/>
    <m/>
    <n v="88471.337599999999"/>
    <x v="0"/>
    <n v="13966.6667"/>
    <x v="799"/>
    <x v="0"/>
    <m/>
  </r>
  <r>
    <d v="2023-10-12T02:47:41"/>
    <x v="9"/>
    <n v="13"/>
    <s v="URIEL SALAZAR FREDY"/>
    <x v="3"/>
    <x v="0"/>
    <n v="223"/>
    <n v="22.3"/>
    <n v="231.178343949045"/>
    <m/>
    <n v="110589.17200000001"/>
    <x v="0"/>
    <n v="13966.6667"/>
    <x v="799"/>
    <x v="0"/>
    <m/>
  </r>
  <r>
    <d v="2023-10-12T02:47:41"/>
    <x v="9"/>
    <n v="14"/>
    <s v="JIMENEZ JIMENEZ OMAR DAVID"/>
    <x v="3"/>
    <x v="0"/>
    <n v="245"/>
    <n v="24.5"/>
    <n v="231.178343949045"/>
    <m/>
    <n v="110589.17200000001"/>
    <x v="1"/>
    <n v="13966.6667"/>
    <x v="799"/>
    <x v="0"/>
    <m/>
  </r>
  <r>
    <d v="2023-10-12T02:47:41"/>
    <x v="9"/>
    <n v="15"/>
    <s v="LONDOO LOPERA DUVAN ANDRES"/>
    <x v="0"/>
    <x v="0"/>
    <n v="235"/>
    <n v="26.1111111111111"/>
    <n v="208.06050955414"/>
    <s v="1 Descuento (Jefe de ruta)"/>
    <n v="99530.254799999995"/>
    <x v="1"/>
    <n v="13966.6667"/>
    <x v="799"/>
    <x v="0"/>
    <m/>
  </r>
  <r>
    <d v="2023-10-12T02:47:42"/>
    <x v="9"/>
    <n v="16"/>
    <s v="HURTADO MADRID JUAN ESTEBAN"/>
    <x v="0"/>
    <x v="0"/>
    <n v="221"/>
    <n v="24.5555555555556"/>
    <n v="208.06050955414"/>
    <s v="1 Descuento (Jefe de ruta)"/>
    <n v="99530.254799999995"/>
    <x v="0"/>
    <n v="13966.6667"/>
    <x v="799"/>
    <x v="0"/>
    <m/>
  </r>
  <r>
    <d v="2023-10-12T02:47:42"/>
    <x v="9"/>
    <n v="18"/>
    <s v="RENDON VIANA HUMBERTO DE JESUS"/>
    <x v="6"/>
    <x v="0"/>
    <n v="205"/>
    <n v="25.625"/>
    <n v="184.94267515923599"/>
    <m/>
    <n v="88471.337599999999"/>
    <x v="0"/>
    <n v="13966.6667"/>
    <x v="799"/>
    <x v="0"/>
    <m/>
  </r>
  <r>
    <d v="2023-10-12T02:47:42"/>
    <x v="9"/>
    <n v="20"/>
    <s v="VERENZUELA MARTINEZ ALEXANDER"/>
    <x v="3"/>
    <x v="0"/>
    <n v="251"/>
    <n v="25.1"/>
    <n v="231.178343949045"/>
    <m/>
    <n v="110589.17200000001"/>
    <x v="0"/>
    <n v="13966.6667"/>
    <x v="799"/>
    <x v="0"/>
    <m/>
  </r>
  <r>
    <d v="2023-10-12T02:47:42"/>
    <x v="1"/>
    <n v="21"/>
    <s v="GRISALES VILLA JUAN DAVID"/>
    <x v="0"/>
    <x v="0"/>
    <n v="225"/>
    <n v="25"/>
    <n v="208.06050955414"/>
    <m/>
    <n v="99530.254799999995"/>
    <x v="0"/>
    <n v="13966.6667"/>
    <x v="799"/>
    <x v="0"/>
    <m/>
  </r>
  <r>
    <d v="2023-10-12T02:47:42"/>
    <x v="1"/>
    <n v="22"/>
    <s v="QUIRAMA CASTAEDA JHON JADER"/>
    <x v="0"/>
    <x v="0"/>
    <n v="211"/>
    <n v="23.4444444444444"/>
    <n v="208.06050955414"/>
    <m/>
    <n v="99530.254799999995"/>
    <x v="1"/>
    <n v="13966.6667"/>
    <x v="799"/>
    <x v="0"/>
    <m/>
  </r>
  <r>
    <d v="2023-10-12T02:47:43"/>
    <x v="1"/>
    <n v="23"/>
    <s v="HINCAPIE GALLEGO YEISON ANDRES"/>
    <x v="0"/>
    <x v="0"/>
    <n v="172"/>
    <n v="19.1111111111111"/>
    <n v="208.06050955414"/>
    <m/>
    <n v="99530.254799999995"/>
    <x v="2"/>
    <n v="13966.6667"/>
    <x v="799"/>
    <x v="0"/>
    <m/>
  </r>
  <r>
    <d v="2023-10-12T02:47:43"/>
    <x v="1"/>
    <n v="24"/>
    <s v="GARCES ANDRES FELIPE"/>
    <x v="6"/>
    <x v="0"/>
    <n v="153"/>
    <n v="19.125"/>
    <n v="184.94267515923599"/>
    <m/>
    <n v="88471.337599999999"/>
    <x v="0"/>
    <n v="13966.6667"/>
    <x v="799"/>
    <x v="0"/>
    <m/>
  </r>
  <r>
    <d v="2023-10-12T02:47:43"/>
    <x v="1"/>
    <n v="25"/>
    <s v="JIMENEZ HURTADO CARLOS ESTIVEN"/>
    <x v="0"/>
    <x v="0"/>
    <n v="214"/>
    <n v="23.7777777777778"/>
    <n v="208.06050955414"/>
    <s v="2 Descuentos (Usuario movilidad reducida) "/>
    <n v="99530.254799999995"/>
    <x v="1"/>
    <n v="13966.6667"/>
    <x v="799"/>
    <x v="0"/>
    <m/>
  </r>
  <r>
    <d v="2023-10-12T02:47:43"/>
    <x v="1"/>
    <n v="26"/>
    <s v="CIRO MARIN RODRIGO ALBERTO"/>
    <x v="0"/>
    <x v="0"/>
    <n v="205"/>
    <n v="22.7777777777778"/>
    <n v="208.06050955414"/>
    <m/>
    <n v="99530.254799999995"/>
    <x v="0"/>
    <n v="13966.6667"/>
    <x v="799"/>
    <x v="0"/>
    <m/>
  </r>
  <r>
    <d v="2023-10-12T02:47:44"/>
    <x v="1"/>
    <n v="27"/>
    <s v="MADRID HERNANDEZ JHONATAN SMITH"/>
    <x v="0"/>
    <x v="0"/>
    <n v="240"/>
    <n v="26.6666666666667"/>
    <n v="208.06050955414"/>
    <s v="JOSE DURANGO Realiz 3 viajes donde moviliz 100 Usuarios  "/>
    <n v="99530.254799999995"/>
    <x v="0"/>
    <n v="13966.6667"/>
    <x v="799"/>
    <x v="0"/>
    <m/>
  </r>
  <r>
    <d v="2023-10-12T02:47:44"/>
    <x v="1"/>
    <n v="29"/>
    <s v="ESCOBAR IVAN DARIO"/>
    <x v="3"/>
    <x v="0"/>
    <n v="246"/>
    <n v="24.6"/>
    <n v="231.178343949045"/>
    <m/>
    <n v="110589.17200000001"/>
    <x v="0"/>
    <n v="13966.6667"/>
    <x v="799"/>
    <x v="0"/>
    <m/>
  </r>
  <r>
    <d v="2023-10-12T02:47:44"/>
    <x v="1"/>
    <n v="30"/>
    <s v="ARENAS EDWIN"/>
    <x v="6"/>
    <x v="0"/>
    <n v="196"/>
    <n v="24.5"/>
    <n v="184.94267515923599"/>
    <s v="1 Descuento (Despachador cristian) "/>
    <n v="88471.337599999999"/>
    <x v="0"/>
    <n v="13966.6667"/>
    <x v="799"/>
    <x v="0"/>
    <m/>
  </r>
  <r>
    <d v="2023-10-12T02:47:44"/>
    <x v="9"/>
    <n v="31"/>
    <s v="HIGUITA ADRIAN ANTONIO"/>
    <x v="4"/>
    <x v="0"/>
    <n v="176"/>
    <n v="25.1428571428571"/>
    <n v="161.82484076433099"/>
    <m/>
    <n v="77412.420400000003"/>
    <x v="0"/>
    <n v="13966.6667"/>
    <x v="799"/>
    <x v="0"/>
    <m/>
  </r>
  <r>
    <d v="2023-10-12T02:47:44"/>
    <x v="9"/>
    <n v="32"/>
    <s v="PUERTA BOJANERO JUAN CARLOS"/>
    <x v="6"/>
    <x v="0"/>
    <n v="182"/>
    <n v="22.75"/>
    <n v="184.94267515923599"/>
    <m/>
    <n v="88471.337599999999"/>
    <x v="0"/>
    <n v="13966.6667"/>
    <x v="799"/>
    <x v="0"/>
    <m/>
  </r>
  <r>
    <d v="2023-10-12T02:47:45"/>
    <x v="9"/>
    <n v="34"/>
    <s v="MONTOYA OSPINA GILBERTO ANTONIO"/>
    <x v="6"/>
    <x v="0"/>
    <n v="197"/>
    <n v="24.625"/>
    <n v="184.94267515923599"/>
    <m/>
    <n v="88471.337599999999"/>
    <x v="0"/>
    <n v="13966.6667"/>
    <x v="799"/>
    <x v="0"/>
    <m/>
  </r>
  <r>
    <d v="2023-10-12T02:47:45"/>
    <x v="9"/>
    <n v="36"/>
    <s v="TABORDA ROJAS DIEGO ALEJANDRO"/>
    <x v="3"/>
    <x v="0"/>
    <n v="219"/>
    <n v="21.9"/>
    <n v="231.178343949045"/>
    <m/>
    <n v="110589.17200000001"/>
    <x v="0"/>
    <n v="13966.6667"/>
    <x v="799"/>
    <x v="0"/>
    <m/>
  </r>
  <r>
    <d v="2023-10-12T02:47:45"/>
    <x v="9"/>
    <n v="37"/>
    <s v="PIEDRAHITA MADRID SANTIAGO"/>
    <x v="6"/>
    <x v="0"/>
    <n v="165"/>
    <n v="20.625"/>
    <n v="184.94267515923599"/>
    <m/>
    <n v="88471.337599999999"/>
    <x v="1"/>
    <n v="13966.6667"/>
    <x v="799"/>
    <x v="0"/>
    <m/>
  </r>
  <r>
    <d v="2023-10-12T02:47:45"/>
    <x v="9"/>
    <n v="38"/>
    <s v="BARRIENTOS ROBINSON FREDY"/>
    <x v="6"/>
    <x v="0"/>
    <n v="183"/>
    <n v="22.875"/>
    <n v="184.94267515923599"/>
    <m/>
    <n v="88471.337599999999"/>
    <x v="0"/>
    <n v="13966.6667"/>
    <x v="799"/>
    <x v="0"/>
    <m/>
  </r>
  <r>
    <d v="2023-10-12T02:47:46"/>
    <x v="9"/>
    <n v="40"/>
    <s v="OCAMPO OCAMPO ANTONIO JOSE"/>
    <x v="0"/>
    <x v="0"/>
    <n v="179"/>
    <n v="19.8888888888889"/>
    <n v="208.06050955414"/>
    <m/>
    <n v="99530.254799999995"/>
    <x v="0"/>
    <n v="13966.6667"/>
    <x v="799"/>
    <x v="0"/>
    <m/>
  </r>
  <r>
    <d v="2023-10-12T02:47:46"/>
    <x v="9"/>
    <n v="41"/>
    <s v="GARCIA DAVID WILSON ALBERTO"/>
    <x v="0"/>
    <x v="0"/>
    <n v="192"/>
    <n v="21.3333333333333"/>
    <n v="208.06050955414"/>
    <s v="1 Descuento (Despachador cristian) "/>
    <n v="99530.254799999995"/>
    <x v="1"/>
    <n v="13966.6667"/>
    <x v="799"/>
    <x v="0"/>
    <m/>
  </r>
  <r>
    <d v="2023-10-12T02:47:46"/>
    <x v="9"/>
    <n v="42"/>
    <s v="LOPERA ALVAREZ ESTIVEN"/>
    <x v="0"/>
    <x v="0"/>
    <n v="226"/>
    <n v="25.1111111111111"/>
    <n v="208.06050955414"/>
    <m/>
    <n v="99530.254799999995"/>
    <x v="0"/>
    <n v="13966.6667"/>
    <x v="799"/>
    <x v="0"/>
    <m/>
  </r>
  <r>
    <d v="2023-10-13T02:18:11"/>
    <x v="9"/>
    <n v="1"/>
    <s v="OZUNA RESTREPO JORGE ALFONSO"/>
    <x v="2"/>
    <x v="0"/>
    <n v="140"/>
    <n v="23.3333333333333"/>
    <n v="136.34782608695701"/>
    <m/>
    <n v="65173.913"/>
    <x v="0"/>
    <n v="13033.3333"/>
    <x v="800"/>
    <x v="0"/>
    <m/>
  </r>
  <r>
    <d v="2023-10-13T02:18:11"/>
    <x v="9"/>
    <n v="2"/>
    <s v="GRAJALES JORGE HERNAN"/>
    <x v="3"/>
    <x v="3"/>
    <n v="244"/>
    <n v="24.4"/>
    <n v="227.24637681159399"/>
    <m/>
    <n v="108623.1884"/>
    <x v="1"/>
    <n v="13033.3333"/>
    <x v="800"/>
    <x v="0"/>
    <m/>
  </r>
  <r>
    <d v="2023-10-13T02:18:11"/>
    <x v="9"/>
    <n v="4"/>
    <s v="LOPEZ ISRAEL"/>
    <x v="14"/>
    <x v="0"/>
    <n v="32"/>
    <n v="64"/>
    <n v="11.3623188405797"/>
    <m/>
    <n v="5431.1593999999996"/>
    <x v="0"/>
    <n v="13033.3333"/>
    <x v="800"/>
    <x v="0"/>
    <m/>
  </r>
  <r>
    <d v="2023-10-13T02:18:11"/>
    <x v="9"/>
    <n v="5"/>
    <s v="BERRIO POSADA ANGELA"/>
    <x v="0"/>
    <x v="3"/>
    <n v="215"/>
    <n v="23.8888888888889"/>
    <n v="204.52173913043501"/>
    <m/>
    <n v="97760.869600000005"/>
    <x v="1"/>
    <n v="13033.3333"/>
    <x v="800"/>
    <x v="0"/>
    <m/>
  </r>
  <r>
    <d v="2023-10-13T02:18:12"/>
    <x v="9"/>
    <n v="8"/>
    <s v="TABORDA ROJAS DIEGO ALEJANDRO"/>
    <x v="1"/>
    <x v="3"/>
    <n v="288"/>
    <n v="26.181818181818201"/>
    <n v="249.97101449275399"/>
    <s v="3 Descuentos (Conducts y Jefe de ruta) "/>
    <n v="119485.50719999999"/>
    <x v="1"/>
    <n v="13033.3333"/>
    <x v="800"/>
    <x v="0"/>
    <m/>
  </r>
  <r>
    <d v="2023-10-13T02:18:12"/>
    <x v="9"/>
    <n v="10"/>
    <s v="MARULANDA JARAMILLO DAWER ANDRES"/>
    <x v="1"/>
    <x v="3"/>
    <n v="216"/>
    <n v="19.636363636363601"/>
    <n v="249.97101449275399"/>
    <m/>
    <n v="119485.50719999999"/>
    <x v="0"/>
    <n v="13033.3333"/>
    <x v="800"/>
    <x v="0"/>
    <m/>
  </r>
  <r>
    <d v="2023-10-13T02:18:12"/>
    <x v="1"/>
    <n v="11"/>
    <s v="ECHAVARRIA JOSE"/>
    <x v="6"/>
    <x v="3"/>
    <n v="164"/>
    <n v="20.5"/>
    <n v="181.797101449275"/>
    <m/>
    <n v="86898.550700000007"/>
    <x v="0"/>
    <n v="13033.3333"/>
    <x v="800"/>
    <x v="0"/>
    <m/>
  </r>
  <r>
    <d v="2023-10-13T02:18:13"/>
    <x v="1"/>
    <n v="12"/>
    <s v="GRISALES VILLA JUAN DAVID"/>
    <x v="9"/>
    <x v="3"/>
    <n v="221"/>
    <n v="18.4166666666667"/>
    <n v="272.695652173913"/>
    <s v="1 Descuento (Conduct) "/>
    <n v="130347.82610000001"/>
    <x v="0"/>
    <n v="13033.3333"/>
    <x v="800"/>
    <x v="0"/>
    <m/>
  </r>
  <r>
    <d v="2023-10-13T02:18:13"/>
    <x v="1"/>
    <n v="13"/>
    <s v="URIEL SALAZAR FREDY"/>
    <x v="8"/>
    <x v="3"/>
    <n v="128"/>
    <n v="25.6"/>
    <n v="113.62318840579699"/>
    <m/>
    <n v="54311.5942"/>
    <x v="0"/>
    <n v="13033.3333"/>
    <x v="800"/>
    <x v="0"/>
    <m/>
  </r>
  <r>
    <d v="2023-10-13T02:18:13"/>
    <x v="1"/>
    <n v="14"/>
    <s v="CARVAJAL SALAZAR HECTOR MARINO"/>
    <x v="9"/>
    <x v="3"/>
    <n v="293"/>
    <n v="24.4166666666667"/>
    <n v="272.695652173913"/>
    <m/>
    <n v="130347.82610000001"/>
    <x v="1"/>
    <n v="13033.3333"/>
    <x v="800"/>
    <x v="0"/>
    <m/>
  </r>
  <r>
    <d v="2023-10-13T02:18:13"/>
    <x v="1"/>
    <n v="15"/>
    <s v="LOPERA AGUDELO LUIS FRANCISCO"/>
    <x v="3"/>
    <x v="0"/>
    <n v="226"/>
    <n v="22.6"/>
    <n v="227.24637681159399"/>
    <m/>
    <n v="108623.1884"/>
    <x v="1"/>
    <n v="13033.3333"/>
    <x v="800"/>
    <x v="0"/>
    <m/>
  </r>
  <r>
    <d v="2023-10-13T02:18:14"/>
    <x v="1"/>
    <n v="16"/>
    <s v="HURTADO MADRID JUAN ESTEBAN"/>
    <x v="3"/>
    <x v="0"/>
    <n v="225"/>
    <n v="22.5"/>
    <n v="227.24637681159399"/>
    <s v="2 Descuentos (Conducts) "/>
    <n v="108623.1884"/>
    <x v="0"/>
    <n v="13033.3333"/>
    <x v="800"/>
    <x v="0"/>
    <m/>
  </r>
  <r>
    <d v="2023-10-13T02:18:14"/>
    <x v="1"/>
    <n v="18"/>
    <s v="RENDON VIANA HUMBERTO DE JESUS"/>
    <x v="6"/>
    <x v="0"/>
    <n v="234"/>
    <n v="31.2"/>
    <n v="170.434782608696"/>
    <m/>
    <n v="81467.391300000003"/>
    <x v="0"/>
    <n v="13033.3333"/>
    <x v="800"/>
    <x v="0"/>
    <m/>
  </r>
  <r>
    <d v="2023-10-13T02:18:14"/>
    <x v="1"/>
    <n v="19"/>
    <s v="BERMUDEZ HERNAN"/>
    <x v="3"/>
    <x v="0"/>
    <n v="165"/>
    <n v="17.3684210526316"/>
    <n v="215.88405797101399"/>
    <s v="Se descuenta medio viaje de 7 39 am ya que se evidencia que NO cumple con la ruta sin autorizacin"/>
    <n v="103192.02899999999"/>
    <x v="0"/>
    <n v="13033.3333"/>
    <x v="800"/>
    <x v="0"/>
    <m/>
  </r>
  <r>
    <d v="2023-10-13T02:18:15"/>
    <x v="1"/>
    <n v="20"/>
    <s v="VERENZUELA MARTINEZ ALEXANDER"/>
    <x v="12"/>
    <x v="3"/>
    <n v="302"/>
    <n v="23.230769230769202"/>
    <n v="295.42028985507199"/>
    <s v="4 Descuentos (Incidente con Usuario y conduct) "/>
    <n v="141210.14490000001"/>
    <x v="0"/>
    <n v="13033.3333"/>
    <x v="800"/>
    <x v="0"/>
    <m/>
  </r>
  <r>
    <d v="2023-10-13T02:18:15"/>
    <x v="9"/>
    <n v="21"/>
    <s v="MONSALVE OCAMPO EDISON GUSTAVO"/>
    <x v="3"/>
    <x v="0"/>
    <n v="209"/>
    <n v="20.9"/>
    <n v="227.24637681159399"/>
    <m/>
    <n v="108623.1884"/>
    <x v="0"/>
    <n v="13033.3333"/>
    <x v="800"/>
    <x v="0"/>
    <m/>
  </r>
  <r>
    <d v="2023-10-13T02:18:15"/>
    <x v="9"/>
    <n v="22"/>
    <s v="QUIRAMA CASTAEDA JHON JADER"/>
    <x v="8"/>
    <x v="0"/>
    <n v="106"/>
    <n v="21.2"/>
    <n v="113.62318840579699"/>
    <m/>
    <n v="54311.5942"/>
    <x v="1"/>
    <n v="13033.3333"/>
    <x v="800"/>
    <x v="0"/>
    <m/>
  </r>
  <r>
    <d v="2023-10-13T02:18:15"/>
    <x v="9"/>
    <n v="23"/>
    <s v="HINCAPIE GALLEGO YEISON ANDRES"/>
    <x v="3"/>
    <x v="0"/>
    <n v="207"/>
    <n v="20.7"/>
    <n v="227.24637681159399"/>
    <s v="5 Descuentos (Despachador fernando y Transbordo) "/>
    <n v="108623.1884"/>
    <x v="2"/>
    <n v="13033.3333"/>
    <x v="800"/>
    <x v="0"/>
    <m/>
  </r>
  <r>
    <d v="2023-10-13T02:18:16"/>
    <x v="9"/>
    <n v="24"/>
    <s v="GARCES ANDRES FELIPE"/>
    <x v="6"/>
    <x v="1"/>
    <n v="195"/>
    <n v="24.375"/>
    <n v="181.797101449275"/>
    <m/>
    <n v="86898.550700000007"/>
    <x v="0"/>
    <n v="13033.3333"/>
    <x v="800"/>
    <x v="0"/>
    <m/>
  </r>
  <r>
    <d v="2023-10-13T02:18:16"/>
    <x v="9"/>
    <n v="25"/>
    <s v="JIMENEZ HURTADO CARLOS ESTIVEN"/>
    <x v="6"/>
    <x v="0"/>
    <n v="156"/>
    <n v="19.5"/>
    <n v="181.797101449275"/>
    <s v="1 Descuento (Propietario) "/>
    <n v="86898.550700000007"/>
    <x v="1"/>
    <n v="13033.3333"/>
    <x v="800"/>
    <x v="0"/>
    <m/>
  </r>
  <r>
    <d v="2023-10-13T02:18:16"/>
    <x v="9"/>
    <n v="26"/>
    <s v="CIRO MARIN RODRIGO ALBERTO"/>
    <x v="3"/>
    <x v="0"/>
    <n v="228"/>
    <n v="22.8"/>
    <n v="227.24637681159399"/>
    <m/>
    <n v="108623.1884"/>
    <x v="0"/>
    <n v="13033.3333"/>
    <x v="800"/>
    <x v="0"/>
    <m/>
  </r>
  <r>
    <d v="2023-10-13T02:18:17"/>
    <x v="9"/>
    <n v="27"/>
    <s v="DURANGO DAVID JOSE"/>
    <x v="0"/>
    <x v="0"/>
    <n v="194"/>
    <n v="21.5555555555556"/>
    <n v="204.52173913043501"/>
    <m/>
    <n v="97760.869600000005"/>
    <x v="0"/>
    <n v="13033.3333"/>
    <x v="800"/>
    <x v="0"/>
    <m/>
  </r>
  <r>
    <d v="2023-10-13T02:18:17"/>
    <x v="9"/>
    <n v="28"/>
    <s v="ARENAS EDWIN"/>
    <x v="6"/>
    <x v="0"/>
    <n v="210"/>
    <n v="28"/>
    <n v="170.434782608696"/>
    <s v="Se descuenta medio viaje de 7 55 am ya que se evidencia que NO cumple con la ruta sin autorizacin 2 Descuentos (Jefe de ruta y conduct) "/>
    <n v="81467.391300000003"/>
    <x v="0"/>
    <n v="13033.3333"/>
    <x v="800"/>
    <x v="0"/>
    <m/>
  </r>
  <r>
    <d v="2023-10-13T02:18:17"/>
    <x v="9"/>
    <n v="29"/>
    <s v="ESCOBAR IVAN DARIO"/>
    <x v="3"/>
    <x v="0"/>
    <n v="231"/>
    <n v="23.1"/>
    <n v="227.24637681159399"/>
    <m/>
    <n v="108623.1884"/>
    <x v="0"/>
    <n v="13033.3333"/>
    <x v="800"/>
    <x v="0"/>
    <m/>
  </r>
  <r>
    <d v="2023-10-13T02:18:17"/>
    <x v="1"/>
    <n v="30"/>
    <s v="LOPEZ ISRAEL"/>
    <x v="4"/>
    <x v="0"/>
    <n v="177"/>
    <n v="25.285714285714299"/>
    <n v="159.07246376811599"/>
    <m/>
    <n v="76036.231899999999"/>
    <x v="0"/>
    <n v="13033.3333"/>
    <x v="800"/>
    <x v="0"/>
    <m/>
  </r>
  <r>
    <d v="2023-10-13T02:18:18"/>
    <x v="1"/>
    <n v="31"/>
    <s v="HIGUITA ADRIAN ANTONIO"/>
    <x v="6"/>
    <x v="1"/>
    <n v="182"/>
    <n v="22.75"/>
    <n v="181.797101449275"/>
    <s v="Se descuenta 1 viaje ya que se evidencia que NO cumple con la ruta sin autorizacin "/>
    <n v="86898.550700000007"/>
    <x v="0"/>
    <n v="13033.3333"/>
    <x v="800"/>
    <x v="0"/>
    <m/>
  </r>
  <r>
    <d v="2023-10-13T02:18:18"/>
    <x v="1"/>
    <n v="32"/>
    <s v="PUERTA BOJANERO JUAN CARLOS"/>
    <x v="6"/>
    <x v="0"/>
    <n v="202"/>
    <n v="23.764705882352899"/>
    <n v="193.15942028985501"/>
    <m/>
    <n v="92329.710099999997"/>
    <x v="0"/>
    <n v="13033.3333"/>
    <x v="800"/>
    <x v="0"/>
    <m/>
  </r>
  <r>
    <d v="2023-10-13T02:18:18"/>
    <x v="1"/>
    <n v="34"/>
    <s v="MONTOYA OSPINA GILBERTO ANTONIO"/>
    <x v="0"/>
    <x v="0"/>
    <n v="178"/>
    <n v="19.7777777777778"/>
    <n v="204.52173913043501"/>
    <m/>
    <n v="97760.869600000005"/>
    <x v="0"/>
    <n v="13033.3333"/>
    <x v="800"/>
    <x v="0"/>
    <m/>
  </r>
  <r>
    <d v="2023-10-13T02:18:19"/>
    <x v="1"/>
    <n v="35"/>
    <s v="VELEZ JULIAN"/>
    <x v="1"/>
    <x v="0"/>
    <n v="247"/>
    <n v="22.454545454545499"/>
    <n v="249.97101449275399"/>
    <m/>
    <n v="119485.50719999999"/>
    <x v="1"/>
    <n v="13033.3333"/>
    <x v="800"/>
    <x v="0"/>
    <m/>
  </r>
  <r>
    <d v="2023-10-13T02:18:19"/>
    <x v="1"/>
    <n v="36"/>
    <s v="MARTINEZ CHAVERRA LUIS NORBERTO"/>
    <x v="1"/>
    <x v="0"/>
    <n v="216"/>
    <n v="19.636363636363601"/>
    <n v="249.97101449275399"/>
    <m/>
    <n v="119485.50719999999"/>
    <x v="0"/>
    <n v="13033.3333"/>
    <x v="800"/>
    <x v="0"/>
    <m/>
  </r>
  <r>
    <d v="2023-10-13T02:18:19"/>
    <x v="1"/>
    <n v="37"/>
    <s v="MORA JORGE"/>
    <x v="2"/>
    <x v="1"/>
    <n v="154"/>
    <n v="28"/>
    <n v="124.985507246377"/>
    <s v="Se descuenta el viaje de 6 07 pm ya que abandona ruta sin autorizacion, 2 Descuentos (Conducts) "/>
    <n v="59742.753599999996"/>
    <x v="1"/>
    <n v="13033.3333"/>
    <x v="800"/>
    <x v="0"/>
    <m/>
  </r>
  <r>
    <d v="2023-10-13T02:18:19"/>
    <x v="1"/>
    <n v="38"/>
    <s v="BARRIENTOS ROBINSON FREDY"/>
    <x v="0"/>
    <x v="0"/>
    <n v="206"/>
    <n v="22.8888888888889"/>
    <n v="204.52173913043501"/>
    <s v="2 Descuentos (Conducts) "/>
    <n v="97760.869600000005"/>
    <x v="0"/>
    <n v="13033.3333"/>
    <x v="800"/>
    <x v="0"/>
    <m/>
  </r>
  <r>
    <d v="2023-10-13T02:18:20"/>
    <x v="1"/>
    <n v="40"/>
    <s v="OCAMPO OCAMPO ANTONIO JOSE"/>
    <x v="3"/>
    <x v="0"/>
    <n v="220"/>
    <n v="20.952380952380999"/>
    <n v="238.60869565217399"/>
    <s v="Se descuenta medio viaje de 8 37 am ya que se evidencia que NO cumple con la ruta sin autorizacin "/>
    <n v="114054.3478"/>
    <x v="0"/>
    <n v="13033.3333"/>
    <x v="800"/>
    <x v="0"/>
    <m/>
  </r>
  <r>
    <d v="2023-10-13T02:18:20"/>
    <x v="1"/>
    <n v="41"/>
    <s v="GARCIA DAVID WILSON ALBERTO"/>
    <x v="3"/>
    <x v="0"/>
    <n v="228"/>
    <n v="22.8"/>
    <n v="227.24637681159399"/>
    <m/>
    <n v="108623.1884"/>
    <x v="1"/>
    <n v="13033.3333"/>
    <x v="800"/>
    <x v="0"/>
    <m/>
  </r>
  <r>
    <d v="2023-10-13T02:18:20"/>
    <x v="1"/>
    <n v="42"/>
    <s v="LOPERA ALVAREZ ESTIVEN"/>
    <x v="0"/>
    <x v="0"/>
    <n v="217"/>
    <n v="24.1111111111111"/>
    <n v="204.52173913043501"/>
    <s v="7 Descuentos (Transbordo y Propietarios) "/>
    <n v="97760.869600000005"/>
    <x v="0"/>
    <n v="13033.3333"/>
    <x v="800"/>
    <x v="0"/>
    <m/>
  </r>
  <r>
    <d v="2023-10-14T02:23:11"/>
    <x v="1"/>
    <n v="1"/>
    <s v="OZUNA RESTREPO JORGE ALFONSO"/>
    <x v="6"/>
    <x v="0"/>
    <n v="166"/>
    <n v="20.75"/>
    <n v="180.80739599383699"/>
    <m/>
    <n v="86403.698000000004"/>
    <x v="0"/>
    <n v="13580.5556"/>
    <x v="801"/>
    <x v="0"/>
    <m/>
  </r>
  <r>
    <d v="2023-10-14T02:23:11"/>
    <x v="1"/>
    <n v="2"/>
    <s v="GRAJALES JORGE HERNAN"/>
    <x v="3"/>
    <x v="0"/>
    <n v="244"/>
    <n v="24.4"/>
    <n v="226.009244992296"/>
    <s v="2 Descuentos (Conduct y propietario) "/>
    <n v="108004.6225"/>
    <x v="1"/>
    <n v="13580.5556"/>
    <x v="801"/>
    <x v="0"/>
    <m/>
  </r>
  <r>
    <d v="2023-10-14T02:23:11"/>
    <x v="1"/>
    <n v="3"/>
    <s v="ESPINOZA CHAVARRIA GUILLERMO LEON"/>
    <x v="0"/>
    <x v="1"/>
    <n v="191"/>
    <n v="21.2222222222222"/>
    <n v="203.40832049306599"/>
    <s v="3 Descuentos (Conduct usuario con movilidad reducida  y despachador cristian) "/>
    <n v="97204.160199999998"/>
    <x v="0"/>
    <n v="13580.5556"/>
    <x v="801"/>
    <x v="0"/>
    <m/>
  </r>
  <r>
    <d v="2023-10-14T02:23:11"/>
    <x v="1"/>
    <n v="4"/>
    <s v="LOPEZ ISRAEL"/>
    <x v="1"/>
    <x v="0"/>
    <n v="234"/>
    <n v="21.272727272727298"/>
    <n v="248.610169491525"/>
    <s v="1 Descuento (Jefe de ruta) "/>
    <n v="118805.08470000001"/>
    <x v="0"/>
    <n v="13580.5556"/>
    <x v="801"/>
    <x v="0"/>
    <m/>
  </r>
  <r>
    <d v="2023-10-14T02:23:12"/>
    <x v="1"/>
    <n v="5"/>
    <s v="GRISALES VILLA JUAN DAVID"/>
    <x v="3"/>
    <x v="0"/>
    <n v="218"/>
    <n v="21.8"/>
    <n v="226.009244992296"/>
    <m/>
    <n v="108004.6225"/>
    <x v="1"/>
    <n v="13580.5556"/>
    <x v="801"/>
    <x v="0"/>
    <m/>
  </r>
  <r>
    <d v="2023-10-14T02:23:12"/>
    <x v="1"/>
    <n v="6"/>
    <s v="GONZALEZ PEREZ RAFAEL JOSE"/>
    <x v="6"/>
    <x v="0"/>
    <n v="159"/>
    <n v="19.875"/>
    <n v="180.80739599383699"/>
    <m/>
    <n v="86403.698000000004"/>
    <x v="0"/>
    <n v="13580.5556"/>
    <x v="801"/>
    <x v="0"/>
    <m/>
  </r>
  <r>
    <d v="2023-10-14T02:23:12"/>
    <x v="1"/>
    <n v="7"/>
    <s v="YEPES JORGE"/>
    <x v="4"/>
    <x v="0"/>
    <n v="158"/>
    <n v="22.571428571428601"/>
    <n v="158.206471494607"/>
    <m/>
    <n v="75603.235700000005"/>
    <x v="1"/>
    <n v="13580.5556"/>
    <x v="801"/>
    <x v="0"/>
    <m/>
  </r>
  <r>
    <d v="2023-10-14T02:23:12"/>
    <x v="1"/>
    <n v="8"/>
    <s v="TABORDA ROJAS DIEGO ALEJANDRO"/>
    <x v="6"/>
    <x v="0"/>
    <n v="201"/>
    <n v="25.125"/>
    <n v="180.80739599383699"/>
    <m/>
    <n v="86403.698000000004"/>
    <x v="1"/>
    <n v="13580.5556"/>
    <x v="801"/>
    <x v="0"/>
    <m/>
  </r>
  <r>
    <d v="2023-10-14T02:23:12"/>
    <x v="1"/>
    <n v="9"/>
    <s v="OQUENDO JUAN CAMILO"/>
    <x v="0"/>
    <x v="0"/>
    <n v="234"/>
    <n v="26"/>
    <n v="203.40832049306599"/>
    <m/>
    <n v="97204.160199999998"/>
    <x v="0"/>
    <n v="13580.5556"/>
    <x v="801"/>
    <x v="0"/>
    <m/>
  </r>
  <r>
    <d v="2023-10-14T02:23:13"/>
    <x v="1"/>
    <n v="10"/>
    <s v="MARULANDA JARAMILLO DAWER ANDRES"/>
    <x v="0"/>
    <x v="0"/>
    <n v="206"/>
    <n v="22.8888888888889"/>
    <n v="203.40832049306599"/>
    <m/>
    <n v="97204.160199999998"/>
    <x v="0"/>
    <n v="13580.5556"/>
    <x v="801"/>
    <x v="0"/>
    <m/>
  </r>
  <r>
    <d v="2023-10-14T02:23:13"/>
    <x v="9"/>
    <n v="11"/>
    <s v="ECHAVARRIA JOSE"/>
    <x v="3"/>
    <x v="0"/>
    <n v="227"/>
    <n v="22.7"/>
    <n v="226.009244992296"/>
    <s v="3 Descuentos (Conducts y propietario) "/>
    <n v="108004.6225"/>
    <x v="0"/>
    <n v="13580.5556"/>
    <x v="801"/>
    <x v="0"/>
    <m/>
  </r>
  <r>
    <d v="2023-10-14T02:23:13"/>
    <x v="9"/>
    <n v="12"/>
    <s v="DURANGO JOHAN"/>
    <x v="10"/>
    <x v="0"/>
    <n v="78"/>
    <n v="22.285714285714299"/>
    <n v="79.103235747303501"/>
    <m/>
    <n v="37801.617899999997"/>
    <x v="0"/>
    <n v="13580.5556"/>
    <x v="801"/>
    <x v="0"/>
    <m/>
  </r>
  <r>
    <d v="2023-10-14T02:23:13"/>
    <x v="9"/>
    <n v="13"/>
    <s v="URIEL SALAZAR FREDY"/>
    <x v="0"/>
    <x v="0"/>
    <n v="214"/>
    <n v="23.7777777777778"/>
    <n v="203.40832049306599"/>
    <m/>
    <n v="97204.160199999998"/>
    <x v="0"/>
    <n v="13580.5556"/>
    <x v="801"/>
    <x v="0"/>
    <m/>
  </r>
  <r>
    <d v="2023-10-14T02:23:14"/>
    <x v="9"/>
    <n v="14"/>
    <s v="CARVAJAL SALAZAR HECTOR MARINO"/>
    <x v="1"/>
    <x v="0"/>
    <n v="207"/>
    <n v="18.818181818181799"/>
    <n v="248.610169491525"/>
    <m/>
    <n v="118805.08470000001"/>
    <x v="1"/>
    <n v="13580.5556"/>
    <x v="801"/>
    <x v="0"/>
    <m/>
  </r>
  <r>
    <d v="2023-10-14T02:23:14"/>
    <x v="9"/>
    <n v="15"/>
    <s v="LOPERA AGUDELO LUIS FRANCISCO"/>
    <x v="3"/>
    <x v="0"/>
    <n v="253"/>
    <n v="25.3"/>
    <n v="226.009244992296"/>
    <m/>
    <n v="108004.6225"/>
    <x v="1"/>
    <n v="13580.5556"/>
    <x v="801"/>
    <x v="0"/>
    <m/>
  </r>
  <r>
    <d v="2023-10-14T02:23:14"/>
    <x v="9"/>
    <n v="16"/>
    <s v="HURTADO MADRID JUAN ESTEBAN"/>
    <x v="6"/>
    <x v="0"/>
    <n v="202"/>
    <n v="23.764705882352899"/>
    <n v="192.10785824345101"/>
    <s v="Se descuenta medio viaje de 6 09 am ya que NO cumple con la ruta sin autorizacin "/>
    <n v="91803.929099999994"/>
    <x v="0"/>
    <n v="13580.5556"/>
    <x v="801"/>
    <x v="0"/>
    <m/>
  </r>
  <r>
    <d v="2023-10-14T02:23:14"/>
    <x v="9"/>
    <n v="18"/>
    <s v="RENDON VIANA HUMBERTO DE JESUS"/>
    <x v="0"/>
    <x v="0"/>
    <n v="207"/>
    <n v="23"/>
    <n v="203.40832049306599"/>
    <m/>
    <n v="97204.160199999998"/>
    <x v="0"/>
    <n v="13580.5556"/>
    <x v="801"/>
    <x v="0"/>
    <m/>
  </r>
  <r>
    <d v="2023-10-14T02:23:15"/>
    <x v="9"/>
    <n v="19"/>
    <s v="BERMUDEZ HERNAN"/>
    <x v="2"/>
    <x v="0"/>
    <n v="121"/>
    <n v="20.1666666666667"/>
    <n v="135.60554699537701"/>
    <m/>
    <n v="64802.773500000003"/>
    <x v="0"/>
    <n v="13580.5556"/>
    <x v="801"/>
    <x v="0"/>
    <m/>
  </r>
  <r>
    <d v="2023-10-14T02:23:15"/>
    <x v="9"/>
    <n v="20"/>
    <s v="VERENZUELA MARTINEZ ALEXANDER"/>
    <x v="0"/>
    <x v="3"/>
    <n v="231"/>
    <n v="25.6666666666667"/>
    <n v="203.40832049306599"/>
    <s v="3 Descuentos (Conducts y jefe de ruta) "/>
    <n v="97204.160199999998"/>
    <x v="0"/>
    <n v="13580.5556"/>
    <x v="801"/>
    <x v="0"/>
    <m/>
  </r>
  <r>
    <d v="2023-10-14T02:23:15"/>
    <x v="1"/>
    <n v="21"/>
    <s v="VALENCIA MENDOZA JHON"/>
    <x v="3"/>
    <x v="0"/>
    <n v="250"/>
    <n v="26.315789473684202"/>
    <n v="214.708782742681"/>
    <s v="EDISON MONSALVE Realiz 3.5 viajes donde moviliz 87 Usuarios, se descuenta medio viaje de 7 21 am ya que NO cumple con la ruta sin autorizacin "/>
    <n v="102604.39139999999"/>
    <x v="0"/>
    <n v="13580.5556"/>
    <x v="801"/>
    <x v="0"/>
    <m/>
  </r>
  <r>
    <d v="2023-10-14T02:23:15"/>
    <x v="1"/>
    <n v="22"/>
    <s v="QUIRAMA CASTAEDA JHON JADER"/>
    <x v="0"/>
    <x v="0"/>
    <n v="193"/>
    <n v="21.4444444444444"/>
    <n v="203.40832049306599"/>
    <m/>
    <n v="97204.160199999998"/>
    <x v="1"/>
    <n v="13580.5556"/>
    <x v="801"/>
    <x v="0"/>
    <m/>
  </r>
  <r>
    <d v="2023-10-14T02:23:16"/>
    <x v="1"/>
    <n v="23"/>
    <s v="HINCAPIE GALLEGO YEISON ANDRES"/>
    <x v="6"/>
    <x v="0"/>
    <n v="169"/>
    <n v="22.533333333333299"/>
    <n v="169.50693374422201"/>
    <m/>
    <n v="81003.466899999999"/>
    <x v="2"/>
    <n v="13580.5556"/>
    <x v="801"/>
    <x v="0"/>
    <m/>
  </r>
  <r>
    <d v="2023-10-14T02:23:16"/>
    <x v="1"/>
    <n v="24"/>
    <s v="GARCES ANDRES FELIPE"/>
    <x v="0"/>
    <x v="0"/>
    <n v="189"/>
    <n v="21"/>
    <n v="203.40832049306599"/>
    <m/>
    <n v="97204.160199999998"/>
    <x v="0"/>
    <n v="13580.5556"/>
    <x v="801"/>
    <x v="0"/>
    <m/>
  </r>
  <r>
    <d v="2023-10-14T02:23:16"/>
    <x v="1"/>
    <n v="25"/>
    <s v="JIMENEZ HURTADO CARLOS ESTIVEN"/>
    <x v="0"/>
    <x v="0"/>
    <n v="227"/>
    <n v="25.2222222222222"/>
    <n v="203.40832049306599"/>
    <m/>
    <n v="97204.160199999998"/>
    <x v="1"/>
    <n v="13580.5556"/>
    <x v="801"/>
    <x v="0"/>
    <m/>
  </r>
  <r>
    <d v="2023-10-14T02:23:16"/>
    <x v="1"/>
    <n v="26"/>
    <s v="CIRO MARIN RODRIGO ALBERTO"/>
    <x v="6"/>
    <x v="0"/>
    <n v="170"/>
    <n v="21.25"/>
    <n v="180.80739599383699"/>
    <m/>
    <n v="86403.698000000004"/>
    <x v="0"/>
    <n v="13580.5556"/>
    <x v="801"/>
    <x v="0"/>
    <m/>
  </r>
  <r>
    <d v="2023-10-14T02:23:16"/>
    <x v="1"/>
    <n v="27"/>
    <s v="DURANGO DAVID JOSE"/>
    <x v="0"/>
    <x v="0"/>
    <n v="181"/>
    <n v="20.1111111111111"/>
    <n v="203.40832049306599"/>
    <m/>
    <n v="97204.160199999998"/>
    <x v="0"/>
    <n v="13580.5556"/>
    <x v="801"/>
    <x v="0"/>
    <m/>
  </r>
  <r>
    <d v="2023-10-14T02:23:17"/>
    <x v="1"/>
    <n v="28"/>
    <s v="ARENAS EDWIN"/>
    <x v="6"/>
    <x v="0"/>
    <n v="189"/>
    <n v="22.235294117647101"/>
    <n v="192.10785824345101"/>
    <m/>
    <n v="91803.929099999994"/>
    <x v="0"/>
    <n v="13580.5556"/>
    <x v="801"/>
    <x v="0"/>
    <m/>
  </r>
  <r>
    <d v="2023-10-14T02:23:17"/>
    <x v="1"/>
    <n v="29"/>
    <s v="ESCOBAR IVAN DARIO"/>
    <x v="3"/>
    <x v="0"/>
    <n v="215"/>
    <n v="21.5"/>
    <n v="226.009244992296"/>
    <m/>
    <n v="108004.6225"/>
    <x v="0"/>
    <n v="13580.5556"/>
    <x v="801"/>
    <x v="0"/>
    <m/>
  </r>
  <r>
    <d v="2023-10-14T02:23:17"/>
    <x v="9"/>
    <n v="31"/>
    <s v="HIGUITA ADRIAN ANTONIO"/>
    <x v="0"/>
    <x v="0"/>
    <n v="179"/>
    <n v="19.8888888888889"/>
    <n v="203.40832049306599"/>
    <m/>
    <n v="97204.160199999998"/>
    <x v="0"/>
    <n v="13580.5556"/>
    <x v="801"/>
    <x v="0"/>
    <m/>
  </r>
  <r>
    <d v="2023-10-14T02:23:17"/>
    <x v="9"/>
    <n v="32"/>
    <s v="PUERTA BOJANERO JUAN CARLOS"/>
    <x v="6"/>
    <x v="0"/>
    <n v="194"/>
    <n v="24.25"/>
    <n v="180.80739599383699"/>
    <m/>
    <n v="86403.698000000004"/>
    <x v="0"/>
    <n v="13580.5556"/>
    <x v="801"/>
    <x v="0"/>
    <m/>
  </r>
  <r>
    <d v="2023-10-14T02:23:18"/>
    <x v="9"/>
    <n v="35"/>
    <s v="VELEZ JULIAN"/>
    <x v="3"/>
    <x v="0"/>
    <n v="217"/>
    <n v="21.7"/>
    <n v="226.009244992296"/>
    <m/>
    <n v="108004.6225"/>
    <x v="1"/>
    <n v="13580.5556"/>
    <x v="801"/>
    <x v="0"/>
    <m/>
  </r>
  <r>
    <d v="2023-10-14T02:23:18"/>
    <x v="9"/>
    <n v="36"/>
    <s v="MARTINEZ CHAVERRA LUIS NORBERTO"/>
    <x v="0"/>
    <x v="0"/>
    <n v="225"/>
    <n v="25"/>
    <n v="203.40832049306599"/>
    <m/>
    <n v="97204.160199999998"/>
    <x v="0"/>
    <n v="13580.5556"/>
    <x v="801"/>
    <x v="0"/>
    <m/>
  </r>
  <r>
    <d v="2023-10-14T02:23:18"/>
    <x v="9"/>
    <n v="37"/>
    <s v="MORA JORGE"/>
    <x v="6"/>
    <x v="0"/>
    <n v="150"/>
    <n v="18.75"/>
    <n v="180.80739599383699"/>
    <m/>
    <n v="86403.698000000004"/>
    <x v="1"/>
    <n v="13580.5556"/>
    <x v="801"/>
    <x v="0"/>
    <m/>
  </r>
  <r>
    <d v="2023-10-14T02:23:18"/>
    <x v="9"/>
    <n v="38"/>
    <s v="BARRIENTOS ROBINSON FREDY"/>
    <x v="0"/>
    <x v="0"/>
    <n v="188"/>
    <n v="20.8888888888889"/>
    <n v="203.40832049306599"/>
    <s v="2 Descuentos (Conducts) "/>
    <n v="97204.160199999998"/>
    <x v="0"/>
    <n v="13580.5556"/>
    <x v="801"/>
    <x v="0"/>
    <m/>
  </r>
  <r>
    <d v="2023-10-14T02:23:19"/>
    <x v="9"/>
    <n v="40"/>
    <s v="OCAMPO OCAMPO ANTONIO JOSE"/>
    <x v="3"/>
    <x v="0"/>
    <n v="250"/>
    <n v="25"/>
    <n v="226.009244992296"/>
    <s v="4 Descuentos (Conducts y propietario) "/>
    <n v="108004.6225"/>
    <x v="0"/>
    <n v="13580.5556"/>
    <x v="801"/>
    <x v="0"/>
    <m/>
  </r>
  <r>
    <d v="2023-10-14T02:23:19"/>
    <x v="9"/>
    <n v="41"/>
    <s v="GARCIA DAVID WILSON ALBERTO"/>
    <x v="0"/>
    <x v="0"/>
    <n v="208"/>
    <n v="23.1111111111111"/>
    <n v="203.40832049306599"/>
    <m/>
    <n v="97204.160199999998"/>
    <x v="1"/>
    <n v="13580.5556"/>
    <x v="801"/>
    <x v="0"/>
    <m/>
  </r>
  <r>
    <d v="2023-10-14T02:23:19"/>
    <x v="9"/>
    <n v="42"/>
    <s v="LOPERA ALVAREZ ESTIVEN"/>
    <x v="6"/>
    <x v="0"/>
    <n v="189"/>
    <n v="23.625"/>
    <n v="180.80739599383699"/>
    <s v="1 Descuento (Jefe de ruta) "/>
    <n v="86403.698000000004"/>
    <x v="0"/>
    <n v="13580.5556"/>
    <x v="801"/>
    <x v="0"/>
    <m/>
  </r>
  <r>
    <d v="2023-10-15T01:48:52"/>
    <x v="9"/>
    <n v="1"/>
    <s v="OZUNA RESTREPO JORGE ALFONSO"/>
    <x v="6"/>
    <x v="0"/>
    <n v="150"/>
    <n v="18.75"/>
    <n v="181.12418300653599"/>
    <m/>
    <n v="86562.091499999995"/>
    <x v="0"/>
    <n v="12708.3333"/>
    <x v="802"/>
    <x v="0"/>
    <m/>
  </r>
  <r>
    <d v="2023-10-15T01:48:52"/>
    <x v="9"/>
    <n v="2"/>
    <s v="GRAJALES JORGE HERNAN"/>
    <x v="3"/>
    <x v="3"/>
    <n v="215"/>
    <n v="21.5"/>
    <n v="226.40522875817001"/>
    <m/>
    <n v="108202.61440000001"/>
    <x v="1"/>
    <n v="12708.3333"/>
    <x v="802"/>
    <x v="0"/>
    <m/>
  </r>
  <r>
    <d v="2023-10-15T01:48:52"/>
    <x v="9"/>
    <n v="5"/>
    <s v="BERRIO POSADA ANGELA"/>
    <x v="6"/>
    <x v="0"/>
    <n v="213"/>
    <n v="26.625"/>
    <n v="181.12418300653599"/>
    <m/>
    <n v="86562.091499999995"/>
    <x v="1"/>
    <n v="12708.3333"/>
    <x v="802"/>
    <x v="0"/>
    <m/>
  </r>
  <r>
    <d v="2023-10-15T01:48:53"/>
    <x v="9"/>
    <n v="6"/>
    <s v="GONZALEZ PEREZ RAFAEL JOSE"/>
    <x v="6"/>
    <x v="0"/>
    <n v="187"/>
    <n v="23.375"/>
    <n v="181.12418300653599"/>
    <m/>
    <n v="86562.091499999995"/>
    <x v="0"/>
    <n v="12708.3333"/>
    <x v="802"/>
    <x v="0"/>
    <m/>
  </r>
  <r>
    <d v="2023-10-15T01:48:53"/>
    <x v="9"/>
    <n v="7"/>
    <s v="YEPES JORGE"/>
    <x v="6"/>
    <x v="0"/>
    <n v="205"/>
    <n v="25.625"/>
    <n v="181.12418300653599"/>
    <m/>
    <n v="86562.091499999995"/>
    <x v="1"/>
    <n v="12708.3333"/>
    <x v="802"/>
    <x v="0"/>
    <m/>
  </r>
  <r>
    <d v="2023-10-15T01:48:53"/>
    <x v="9"/>
    <n v="8"/>
    <s v="VACA FIERRO ROBINSON"/>
    <x v="1"/>
    <x v="0"/>
    <n v="241"/>
    <n v="21.909090909090899"/>
    <n v="249.04575163398701"/>
    <m/>
    <n v="119022.87579999999"/>
    <x v="1"/>
    <n v="12708.3333"/>
    <x v="802"/>
    <x v="0"/>
    <m/>
  </r>
  <r>
    <d v="2023-10-15T01:48:53"/>
    <x v="9"/>
    <n v="9"/>
    <s v="OQUENDO JUAN CAMILO"/>
    <x v="6"/>
    <x v="0"/>
    <n v="198"/>
    <n v="26.4"/>
    <n v="169.803921568627"/>
    <s v="Se descuenta medio viaje de 8 16 am ya que NO cumple con la ruta sin autorizacion "/>
    <n v="81151.960800000001"/>
    <x v="0"/>
    <n v="12708.3333"/>
    <x v="802"/>
    <x v="0"/>
    <m/>
  </r>
  <r>
    <d v="2023-10-15T01:48:54"/>
    <x v="9"/>
    <n v="10"/>
    <s v="MARULANDA JARAMILLO DAWER ANDRES"/>
    <x v="4"/>
    <x v="3"/>
    <n v="171"/>
    <n v="24.428571428571399"/>
    <n v="158.48366013071899"/>
    <m/>
    <n v="75741.830100000006"/>
    <x v="0"/>
    <n v="12708.3333"/>
    <x v="802"/>
    <x v="0"/>
    <m/>
  </r>
  <r>
    <d v="2023-10-15T01:48:54"/>
    <x v="1"/>
    <n v="11"/>
    <s v="ECHAVARRIA JOSE"/>
    <x v="6"/>
    <x v="0"/>
    <n v="185"/>
    <n v="23.125"/>
    <n v="181.12418300653599"/>
    <m/>
    <n v="86562.091499999995"/>
    <x v="0"/>
    <n v="12708.3333"/>
    <x v="802"/>
    <x v="0"/>
    <m/>
  </r>
  <r>
    <d v="2023-10-15T01:48:54"/>
    <x v="1"/>
    <n v="12"/>
    <s v="VALENCIA MENDOZA JHON"/>
    <x v="1"/>
    <x v="0"/>
    <n v="221"/>
    <n v="20.090909090909101"/>
    <n v="249.04575163398701"/>
    <m/>
    <n v="119022.87579999999"/>
    <x v="0"/>
    <n v="12708.3333"/>
    <x v="802"/>
    <x v="0"/>
    <m/>
  </r>
  <r>
    <d v="2023-10-15T01:48:54"/>
    <x v="1"/>
    <n v="13"/>
    <s v="URIEL SALAZAR FREDY"/>
    <x v="0"/>
    <x v="3"/>
    <n v="229"/>
    <n v="25.4444444444444"/>
    <n v="203.76470588235301"/>
    <m/>
    <n v="97382.352899999998"/>
    <x v="0"/>
    <n v="12708.3333"/>
    <x v="802"/>
    <x v="0"/>
    <m/>
  </r>
  <r>
    <d v="2023-10-15T01:48:55"/>
    <x v="1"/>
    <n v="14"/>
    <s v="JIMENEZ JIMENEZ OMAR DAVID"/>
    <x v="0"/>
    <x v="1"/>
    <n v="215"/>
    <n v="23.8888888888889"/>
    <n v="203.76470588235301"/>
    <m/>
    <n v="97382.352899999998"/>
    <x v="1"/>
    <n v="12708.3333"/>
    <x v="802"/>
    <x v="0"/>
    <m/>
  </r>
  <r>
    <d v="2023-10-15T01:48:55"/>
    <x v="1"/>
    <n v="15"/>
    <s v="LONDOO LOPERA DUVAN ANDRES"/>
    <x v="3"/>
    <x v="0"/>
    <n v="221"/>
    <n v="22.1"/>
    <n v="226.40522875817001"/>
    <s v="1 Descuento (Usuario movilidad reducida) "/>
    <n v="108202.61440000001"/>
    <x v="1"/>
    <n v="12708.3333"/>
    <x v="802"/>
    <x v="0"/>
    <m/>
  </r>
  <r>
    <d v="2023-10-15T01:48:55"/>
    <x v="1"/>
    <n v="16"/>
    <s v="HURTADO MADRID JUAN ESTEBAN"/>
    <x v="2"/>
    <x v="0"/>
    <n v="153"/>
    <n v="23.538461538461501"/>
    <n v="147.16339869281001"/>
    <m/>
    <n v="70331.699299999993"/>
    <x v="0"/>
    <n v="12708.3333"/>
    <x v="802"/>
    <x v="0"/>
    <m/>
  </r>
  <r>
    <d v="2023-10-15T01:48:56"/>
    <x v="1"/>
    <n v="18"/>
    <s v="RENDON VIANA HUMBERTO DE JESUS"/>
    <x v="0"/>
    <x v="0"/>
    <n v="214"/>
    <n v="23.7777777777778"/>
    <n v="203.76470588235301"/>
    <m/>
    <n v="97382.352899999998"/>
    <x v="0"/>
    <n v="12708.3333"/>
    <x v="802"/>
    <x v="0"/>
    <m/>
  </r>
  <r>
    <d v="2023-10-15T01:48:56"/>
    <x v="1"/>
    <n v="19"/>
    <s v="BERMUDEZ HERNAN"/>
    <x v="6"/>
    <x v="0"/>
    <n v="171"/>
    <n v="21.375"/>
    <n v="181.12418300653599"/>
    <m/>
    <n v="86562.091499999995"/>
    <x v="0"/>
    <n v="12708.3333"/>
    <x v="802"/>
    <x v="0"/>
    <m/>
  </r>
  <r>
    <d v="2023-10-15T01:48:56"/>
    <x v="1"/>
    <n v="20"/>
    <s v="VERENZUELA MARTINEZ ALEXANDER"/>
    <x v="3"/>
    <x v="0"/>
    <n v="265"/>
    <n v="26.5"/>
    <n v="226.40522875817001"/>
    <m/>
    <n v="108202.61440000001"/>
    <x v="0"/>
    <n v="12708.3333"/>
    <x v="802"/>
    <x v="0"/>
    <m/>
  </r>
  <r>
    <d v="2023-10-15T01:48:56"/>
    <x v="9"/>
    <n v="21"/>
    <s v="MONSALVE OCAMPO EDISON GUSTAVO"/>
    <x v="0"/>
    <x v="0"/>
    <n v="175"/>
    <n v="19.4444444444444"/>
    <n v="203.76470588235301"/>
    <m/>
    <n v="97382.352899999998"/>
    <x v="0"/>
    <n v="12708.3333"/>
    <x v="802"/>
    <x v="0"/>
    <m/>
  </r>
  <r>
    <d v="2023-10-15T01:48:57"/>
    <x v="9"/>
    <n v="22"/>
    <s v="QUIRAMA CASTAEDA JHON JADER"/>
    <x v="0"/>
    <x v="0"/>
    <n v="240"/>
    <n v="26.6666666666667"/>
    <n v="203.76470588235301"/>
    <m/>
    <n v="97382.352899999998"/>
    <x v="1"/>
    <n v="12708.3333"/>
    <x v="802"/>
    <x v="0"/>
    <m/>
  </r>
  <r>
    <d v="2023-10-15T01:48:57"/>
    <x v="9"/>
    <n v="23"/>
    <s v="HINCAPIE GALLEGO YEISON ANDRES"/>
    <x v="4"/>
    <x v="1"/>
    <n v="152"/>
    <n v="21.714285714285701"/>
    <n v="158.48366013071899"/>
    <m/>
    <n v="75741.830100000006"/>
    <x v="2"/>
    <n v="12708.3333"/>
    <x v="802"/>
    <x v="0"/>
    <m/>
  </r>
  <r>
    <d v="2023-10-15T01:48:57"/>
    <x v="9"/>
    <n v="24"/>
    <s v="GARCES ANDRES FELIPE"/>
    <x v="6"/>
    <x v="0"/>
    <n v="165"/>
    <n v="20.625"/>
    <n v="181.12418300653599"/>
    <m/>
    <n v="86562.091499999995"/>
    <x v="0"/>
    <n v="12708.3333"/>
    <x v="802"/>
    <x v="0"/>
    <m/>
  </r>
  <r>
    <d v="2023-10-15T01:48:58"/>
    <x v="9"/>
    <n v="27"/>
    <s v="DURANGO DAVID JOSE"/>
    <x v="2"/>
    <x v="0"/>
    <n v="113"/>
    <n v="18.8333333333333"/>
    <n v="135.84313725490199"/>
    <m/>
    <n v="64921.568599999999"/>
    <x v="0"/>
    <n v="12708.3333"/>
    <x v="802"/>
    <x v="0"/>
    <m/>
  </r>
  <r>
    <d v="2023-10-15T01:48:58"/>
    <x v="9"/>
    <n v="28"/>
    <s v="ARENAS EDWIN"/>
    <x v="4"/>
    <x v="0"/>
    <n v="142"/>
    <n v="20.285714285714299"/>
    <n v="158.48366013071899"/>
    <m/>
    <n v="75741.830100000006"/>
    <x v="0"/>
    <n v="12708.3333"/>
    <x v="802"/>
    <x v="0"/>
    <m/>
  </r>
  <r>
    <d v="2023-10-15T01:48:58"/>
    <x v="9"/>
    <n v="29"/>
    <s v="ESCOBAR IVAN DARIO"/>
    <x v="3"/>
    <x v="0"/>
    <n v="242"/>
    <n v="24.2"/>
    <n v="226.40522875817001"/>
    <m/>
    <n v="108202.61440000001"/>
    <x v="0"/>
    <n v="12708.3333"/>
    <x v="802"/>
    <x v="0"/>
    <m/>
  </r>
  <r>
    <d v="2023-10-15T01:48:58"/>
    <x v="1"/>
    <n v="31"/>
    <s v="HIGUITA ADRIAN ANTONIO"/>
    <x v="0"/>
    <x v="0"/>
    <n v="217"/>
    <n v="24.1111111111111"/>
    <n v="203.76470588235301"/>
    <m/>
    <n v="97382.352899999998"/>
    <x v="0"/>
    <n v="12708.3333"/>
    <x v="802"/>
    <x v="0"/>
    <m/>
  </r>
  <r>
    <d v="2023-10-15T01:48:59"/>
    <x v="1"/>
    <n v="32"/>
    <s v="PUERTA BOJANERO JUAN CARLOS"/>
    <x v="4"/>
    <x v="1"/>
    <n v="112"/>
    <n v="16"/>
    <n v="158.48366013071899"/>
    <m/>
    <n v="75741.830100000006"/>
    <x v="0"/>
    <n v="12708.3333"/>
    <x v="802"/>
    <x v="0"/>
    <m/>
  </r>
  <r>
    <d v="2023-10-15T01:48:59"/>
    <x v="1"/>
    <n v="33"/>
    <s v="GRISALES VILLA JUAN DAVID"/>
    <x v="6"/>
    <x v="0"/>
    <n v="180"/>
    <n v="24"/>
    <n v="169.803921568627"/>
    <s v="Se descuenta medio viaje de 7 27 am ya que NO cumple con la ruta sin autorizacion. 6 Descuentos (Transbordo) "/>
    <n v="81151.960800000001"/>
    <x v="0"/>
    <n v="12708.3333"/>
    <x v="802"/>
    <x v="0"/>
    <m/>
  </r>
  <r>
    <d v="2023-10-15T01:48:59"/>
    <x v="1"/>
    <n v="34"/>
    <s v="MONTOYA OSPINA GILBERTO ANTONIO"/>
    <x v="16"/>
    <x v="0"/>
    <n v="293"/>
    <n v="18.3125"/>
    <n v="362.24836601307197"/>
    <s v="JHONATAN MADRID el dia 13/10 Realiz 7 viajes donde moviliz 85 Usuarios, se descuenta el viaje de 12 25 ya que NO cumple con la ruta. 2 Descuentos (Angela despachadora) "/>
    <n v="173124.18299999999"/>
    <x v="0"/>
    <n v="12708.3333"/>
    <x v="802"/>
    <x v="0"/>
    <m/>
  </r>
  <r>
    <d v="2023-10-15T01:48:59"/>
    <x v="1"/>
    <n v="35"/>
    <s v="VELEZ JULIAN"/>
    <x v="6"/>
    <x v="0"/>
    <n v="252"/>
    <n v="29.647058823529399"/>
    <n v="192.444444444444"/>
    <s v="Se descuenta medio viaje de 6 50 am ya que NO cumple con la ruta sin autorizacion "/>
    <n v="91972.222200000004"/>
    <x v="1"/>
    <n v="12708.3333"/>
    <x v="802"/>
    <x v="0"/>
    <m/>
  </r>
  <r>
    <d v="2023-10-15T01:49:00"/>
    <x v="1"/>
    <n v="36"/>
    <s v="MARTINEZ CHAVERRA LUIS NORBERTO"/>
    <x v="0"/>
    <x v="0"/>
    <n v="166"/>
    <n v="18.4444444444444"/>
    <n v="203.76470588235301"/>
    <m/>
    <n v="97382.352899999998"/>
    <x v="0"/>
    <n v="12708.3333"/>
    <x v="802"/>
    <x v="0"/>
    <m/>
  </r>
  <r>
    <d v="2023-10-15T01:49:00"/>
    <x v="1"/>
    <n v="37"/>
    <s v="MORA JORGE"/>
    <x v="0"/>
    <x v="0"/>
    <n v="210"/>
    <n v="23.3333333333333"/>
    <n v="203.76470588235301"/>
    <m/>
    <n v="97382.352899999998"/>
    <x v="1"/>
    <n v="12708.3333"/>
    <x v="802"/>
    <x v="0"/>
    <m/>
  </r>
  <r>
    <d v="2023-10-15T01:49:00"/>
    <x v="1"/>
    <n v="38"/>
    <s v="BARRIENTOS ROBINSON FREDY"/>
    <x v="0"/>
    <x v="0"/>
    <n v="224"/>
    <n v="24.8888888888889"/>
    <n v="203.76470588235301"/>
    <m/>
    <n v="97382.352899999998"/>
    <x v="0"/>
    <n v="12708.3333"/>
    <x v="802"/>
    <x v="0"/>
    <m/>
  </r>
  <r>
    <d v="2023-10-15T01:49:00"/>
    <x v="1"/>
    <n v="40"/>
    <s v="OCAMPO OCAMPO ANTONIO JOSE"/>
    <x v="0"/>
    <x v="0"/>
    <n v="197"/>
    <n v="21.8888888888889"/>
    <n v="203.76470588235301"/>
    <m/>
    <n v="97382.352899999998"/>
    <x v="0"/>
    <n v="12708.3333"/>
    <x v="802"/>
    <x v="0"/>
    <m/>
  </r>
  <r>
    <d v="2023-10-15T01:49:01"/>
    <x v="1"/>
    <n v="41"/>
    <s v="GARCIA DAVID WILSON ALBERTO"/>
    <x v="0"/>
    <x v="0"/>
    <n v="189"/>
    <n v="21"/>
    <n v="203.76470588235301"/>
    <m/>
    <n v="97382.352899999998"/>
    <x v="1"/>
    <n v="12708.3333"/>
    <x v="802"/>
    <x v="0"/>
    <m/>
  </r>
  <r>
    <d v="2023-10-15T01:49:01"/>
    <x v="1"/>
    <n v="42"/>
    <s v="MADRID HERNANDEZ JHONATAN SMITH"/>
    <x v="0"/>
    <x v="0"/>
    <n v="205"/>
    <n v="22.7777777777778"/>
    <n v="203.76470588235301"/>
    <s v="ESTIVEN LOPERA Realiz 3 viajes donde moviliz 93 Usuarios "/>
    <n v="97382.352899999998"/>
    <x v="0"/>
    <n v="12708.3333"/>
    <x v="802"/>
    <x v="0"/>
    <m/>
  </r>
  <r>
    <d v="2023-10-16T02:02:27"/>
    <x v="12"/>
    <n v="1"/>
    <s v="OZUNA RESTREPO JORGE ALFONSO"/>
    <x v="6"/>
    <x v="0"/>
    <n v="194"/>
    <n v="24.25"/>
    <n v="171.79624664879401"/>
    <m/>
    <n v="81898.123300000007"/>
    <x v="0"/>
    <n v="11758.3333"/>
    <x v="803"/>
    <x v="0"/>
    <m/>
  </r>
  <r>
    <d v="2023-10-16T02:02:27"/>
    <x v="12"/>
    <n v="2"/>
    <s v="GRAJALES JORGE HERNAN"/>
    <x v="8"/>
    <x v="0"/>
    <n v="95"/>
    <n v="19"/>
    <n v="107.37265415549599"/>
    <m/>
    <n v="51186.327100000002"/>
    <x v="1"/>
    <n v="11758.3333"/>
    <x v="803"/>
    <x v="0"/>
    <m/>
  </r>
  <r>
    <d v="2023-10-16T02:02:28"/>
    <x v="12"/>
    <n v="4"/>
    <s v="LOPEZ ISRAEL"/>
    <x v="10"/>
    <x v="0"/>
    <n v="89"/>
    <n v="22.25"/>
    <n v="85.898123324396806"/>
    <m/>
    <n v="40949.061699999998"/>
    <x v="0"/>
    <n v="11758.3333"/>
    <x v="803"/>
    <x v="0"/>
    <m/>
  </r>
  <r>
    <d v="2023-10-16T02:02:28"/>
    <x v="12"/>
    <n v="5"/>
    <s v="GRISALES VILLA JUAN DAVID"/>
    <x v="0"/>
    <x v="0"/>
    <n v="189"/>
    <n v="21"/>
    <n v="193.27077747989301"/>
    <m/>
    <n v="92135.388699999996"/>
    <x v="1"/>
    <n v="11758.3333"/>
    <x v="803"/>
    <x v="0"/>
    <m/>
  </r>
  <r>
    <d v="2023-10-16T02:02:28"/>
    <x v="12"/>
    <n v="6"/>
    <s v="GONZALEZ PEREZ RAFAEL JOSE"/>
    <x v="0"/>
    <x v="0"/>
    <n v="172"/>
    <n v="19.1111111111111"/>
    <n v="193.27077747989301"/>
    <m/>
    <n v="92135.388699999996"/>
    <x v="0"/>
    <n v="11758.3333"/>
    <x v="803"/>
    <x v="0"/>
    <m/>
  </r>
  <r>
    <d v="2023-10-16T02:02:29"/>
    <x v="12"/>
    <n v="7"/>
    <s v="YEPES JORGE"/>
    <x v="6"/>
    <x v="0"/>
    <n v="176"/>
    <n v="22"/>
    <n v="171.79624664879401"/>
    <m/>
    <n v="81898.123300000007"/>
    <x v="1"/>
    <n v="11758.3333"/>
    <x v="803"/>
    <x v="0"/>
    <m/>
  </r>
  <r>
    <d v="2023-10-16T02:02:29"/>
    <x v="12"/>
    <n v="8"/>
    <s v="VACA FIERRO ROBINSON"/>
    <x v="0"/>
    <x v="0"/>
    <n v="204"/>
    <n v="22.6666666666667"/>
    <n v="193.27077747989301"/>
    <m/>
    <n v="92135.388699999996"/>
    <x v="1"/>
    <n v="11758.3333"/>
    <x v="803"/>
    <x v="0"/>
    <m/>
  </r>
  <r>
    <d v="2023-10-16T02:02:30"/>
    <x v="12"/>
    <n v="9"/>
    <s v="OQUENDO JUAN CAMILO"/>
    <x v="3"/>
    <x v="0"/>
    <n v="213"/>
    <n v="21.3"/>
    <n v="214.74530831099199"/>
    <m/>
    <n v="102372.6542"/>
    <x v="0"/>
    <n v="11758.3333"/>
    <x v="803"/>
    <x v="0"/>
    <m/>
  </r>
  <r>
    <d v="2023-10-16T02:02:30"/>
    <x v="12"/>
    <n v="10"/>
    <s v="MARULANDA JARAMILLO DAWER ANDRES"/>
    <x v="4"/>
    <x v="0"/>
    <n v="92"/>
    <n v="13.1428571428571"/>
    <n v="150.32171581769401"/>
    <m/>
    <n v="71660.857900000003"/>
    <x v="0"/>
    <n v="11758.3333"/>
    <x v="803"/>
    <x v="0"/>
    <m/>
  </r>
  <r>
    <d v="2023-10-16T02:02:30"/>
    <x v="12"/>
    <n v="11"/>
    <s v="ECHAVARRIA JOSE"/>
    <x v="3"/>
    <x v="3"/>
    <n v="218"/>
    <n v="21.8"/>
    <n v="214.74530831099199"/>
    <m/>
    <n v="102372.6542"/>
    <x v="0"/>
    <n v="11758.3333"/>
    <x v="803"/>
    <x v="0"/>
    <m/>
  </r>
  <r>
    <d v="2023-10-16T02:02:31"/>
    <x v="12"/>
    <n v="12"/>
    <s v="VALENCIA MENDOZA JHON"/>
    <x v="3"/>
    <x v="0"/>
    <n v="236"/>
    <n v="22.476190476190499"/>
    <n v="225.482573726542"/>
    <m/>
    <n v="107491.28690000001"/>
    <x v="0"/>
    <n v="11758.3333"/>
    <x v="803"/>
    <x v="0"/>
    <m/>
  </r>
  <r>
    <d v="2023-10-16T02:02:31"/>
    <x v="12"/>
    <n v="13"/>
    <s v="URIEL SALAZAR FREDY"/>
    <x v="6"/>
    <x v="0"/>
    <n v="164"/>
    <n v="20.5"/>
    <n v="171.79624664879401"/>
    <m/>
    <n v="81898.123300000007"/>
    <x v="0"/>
    <n v="11758.3333"/>
    <x v="803"/>
    <x v="0"/>
    <m/>
  </r>
  <r>
    <d v="2023-10-16T02:02:31"/>
    <x v="12"/>
    <n v="14"/>
    <s v="JIMENEZ JIMENEZ OMAR DAVID"/>
    <x v="6"/>
    <x v="0"/>
    <n v="173"/>
    <n v="21.625"/>
    <n v="171.79624664879401"/>
    <m/>
    <n v="81898.123300000007"/>
    <x v="1"/>
    <n v="11758.3333"/>
    <x v="803"/>
    <x v="0"/>
    <m/>
  </r>
  <r>
    <d v="2023-10-16T02:02:32"/>
    <x v="12"/>
    <n v="15"/>
    <s v="LONDOO LOPERA DUVAN ANDRES"/>
    <x v="0"/>
    <x v="0"/>
    <n v="179"/>
    <n v="19.8888888888889"/>
    <n v="193.27077747989301"/>
    <m/>
    <n v="92135.388699999996"/>
    <x v="1"/>
    <n v="11758.3333"/>
    <x v="803"/>
    <x v="0"/>
    <m/>
  </r>
  <r>
    <d v="2023-10-16T02:02:32"/>
    <x v="12"/>
    <n v="17"/>
    <s v="ESPINOZA CHAVARRIA GUILLERMO LEON"/>
    <x v="6"/>
    <x v="0"/>
    <n v="176"/>
    <n v="22"/>
    <n v="171.79624664879401"/>
    <m/>
    <n v="81898.123300000007"/>
    <x v="0"/>
    <n v="11758.3333"/>
    <x v="803"/>
    <x v="0"/>
    <m/>
  </r>
  <r>
    <d v="2023-10-16T02:02:32"/>
    <x v="12"/>
    <n v="18"/>
    <s v="RENDON VIANA HUMBERTO DE JESUS"/>
    <x v="6"/>
    <x v="0"/>
    <n v="203"/>
    <n v="25.375"/>
    <n v="171.79624664879401"/>
    <m/>
    <n v="81898.123300000007"/>
    <x v="0"/>
    <n v="11758.3333"/>
    <x v="803"/>
    <x v="0"/>
    <m/>
  </r>
  <r>
    <d v="2023-10-16T02:02:33"/>
    <x v="12"/>
    <n v="20"/>
    <s v="VERENZUELA MARTINEZ ALEXANDER"/>
    <x v="0"/>
    <x v="0"/>
    <n v="186"/>
    <n v="20.6666666666667"/>
    <n v="193.27077747989301"/>
    <m/>
    <n v="92135.388699999996"/>
    <x v="0"/>
    <n v="11758.3333"/>
    <x v="803"/>
    <x v="0"/>
    <m/>
  </r>
  <r>
    <d v="2023-10-16T02:02:33"/>
    <x v="12"/>
    <n v="27"/>
    <s v="DURANGO DAVID JOSE"/>
    <x v="4"/>
    <x v="0"/>
    <n v="145"/>
    <n v="20.714285714285701"/>
    <n v="150.32171581769401"/>
    <m/>
    <n v="71660.857900000003"/>
    <x v="0"/>
    <n v="11758.3333"/>
    <x v="803"/>
    <x v="0"/>
    <m/>
  </r>
  <r>
    <d v="2023-10-16T02:02:34"/>
    <x v="12"/>
    <n v="28"/>
    <s v="LOPEZ ISRAEL"/>
    <x v="8"/>
    <x v="0"/>
    <n v="131"/>
    <n v="26.2"/>
    <n v="107.37265415549599"/>
    <m/>
    <n v="51186.327100000002"/>
    <x v="0"/>
    <n v="11758.3333"/>
    <x v="803"/>
    <x v="0"/>
    <m/>
  </r>
  <r>
    <d v="2023-10-16T02:02:34"/>
    <x v="12"/>
    <n v="33"/>
    <s v="GONZALEZ JUAN ESTEBAN"/>
    <x v="3"/>
    <x v="0"/>
    <n v="206"/>
    <n v="20.6"/>
    <n v="214.74530831099199"/>
    <m/>
    <n v="102372.6542"/>
    <x v="0"/>
    <n v="11758.3333"/>
    <x v="803"/>
    <x v="0"/>
    <m/>
  </r>
  <r>
    <d v="2023-10-16T02:02:34"/>
    <x v="12"/>
    <n v="36"/>
    <s v="HURTADO MADRID JUAN ESTEBAN"/>
    <x v="6"/>
    <x v="0"/>
    <n v="195"/>
    <n v="24.375"/>
    <n v="171.79624664879401"/>
    <m/>
    <n v="81898.123300000007"/>
    <x v="0"/>
    <n v="11758.3333"/>
    <x v="803"/>
    <x v="0"/>
    <m/>
  </r>
  <r>
    <d v="2023-10-16T02:02:34"/>
    <x v="12"/>
    <n v="37"/>
    <s v="MORA JORGE"/>
    <x v="4"/>
    <x v="0"/>
    <n v="167"/>
    <n v="23.8571428571429"/>
    <n v="150.32171581769401"/>
    <m/>
    <n v="71660.857900000003"/>
    <x v="1"/>
    <n v="11758.3333"/>
    <x v="803"/>
    <x v="0"/>
    <m/>
  </r>
  <r>
    <d v="2023-10-16T02:02:35"/>
    <x v="12"/>
    <n v="42"/>
    <s v="LOPERA ALVAREZ ESTIVEN"/>
    <x v="3"/>
    <x v="3"/>
    <n v="202"/>
    <n v="20.2"/>
    <n v="214.74530831099199"/>
    <m/>
    <n v="102372.6542"/>
    <x v="0"/>
    <n v="11758.3333"/>
    <x v="803"/>
    <x v="0"/>
    <m/>
  </r>
  <r>
    <d v="2023-10-17T00:02:29"/>
    <x v="12"/>
    <n v="7"/>
    <s v="YEPES JORGE"/>
    <x v="3"/>
    <x v="0"/>
    <n v="200"/>
    <n v="20"/>
    <n v="211.90476190476201"/>
    <m/>
    <n v="100952.38099999999"/>
    <x v="1"/>
    <n v="13962.5"/>
    <x v="804"/>
    <x v="0"/>
    <m/>
  </r>
  <r>
    <d v="2023-10-17T00:02:29"/>
    <x v="12"/>
    <n v="8"/>
    <s v="TABORDA ROJAS DIEGO ALEJANDRO"/>
    <x v="3"/>
    <x v="0"/>
    <n v="223"/>
    <n v="22.3"/>
    <n v="211.90476190476201"/>
    <m/>
    <n v="100952.38099999999"/>
    <x v="1"/>
    <n v="13962.5"/>
    <x v="804"/>
    <x v="0"/>
    <m/>
  </r>
  <r>
    <d v="2023-10-17T00:02:30"/>
    <x v="12"/>
    <n v="12"/>
    <s v="VALENCIA MENDOZA JHON"/>
    <x v="11"/>
    <x v="0"/>
    <n v="41"/>
    <n v="20.5"/>
    <n v="42.380952380952401"/>
    <m/>
    <n v="20190.476200000001"/>
    <x v="0"/>
    <n v="13962.5"/>
    <x v="804"/>
    <x v="0"/>
    <m/>
  </r>
  <r>
    <d v="2023-10-17T00:02:30"/>
    <x v="12"/>
    <n v="21"/>
    <s v="VALENCIA MENDOZA JHON"/>
    <x v="0"/>
    <x v="0"/>
    <n v="228"/>
    <n v="25.3333333333333"/>
    <n v="190.71428571428601"/>
    <m/>
    <n v="90857.142900000006"/>
    <x v="0"/>
    <n v="13962.5"/>
    <x v="804"/>
    <x v="0"/>
    <m/>
  </r>
  <r>
    <d v="2023-10-17T00:02:30"/>
    <x v="12"/>
    <n v="22"/>
    <s v="QUIRAMA CASTAEDA JHON JADER"/>
    <x v="12"/>
    <x v="0"/>
    <n v="271"/>
    <n v="20.846153846153801"/>
    <n v="275.47619047619003"/>
    <m/>
    <n v="131238.09520000001"/>
    <x v="1"/>
    <n v="13962.5"/>
    <x v="804"/>
    <x v="0"/>
    <m/>
  </r>
  <r>
    <d v="2023-10-17T00:02:31"/>
    <x v="12"/>
    <n v="24"/>
    <s v="GARCES ANDRES FELIPE"/>
    <x v="1"/>
    <x v="0"/>
    <n v="201"/>
    <n v="18.272727272727298"/>
    <n v="233.09523809523799"/>
    <m/>
    <n v="111047.61900000001"/>
    <x v="0"/>
    <n v="13962.5"/>
    <x v="804"/>
    <x v="0"/>
    <m/>
  </r>
  <r>
    <d v="2023-10-17T00:02:31"/>
    <x v="12"/>
    <n v="26"/>
    <s v="CIRO MARIN RODRIGO ALBERTO"/>
    <x v="3"/>
    <x v="0"/>
    <n v="171"/>
    <n v="17.100000000000001"/>
    <n v="211.90476190476201"/>
    <m/>
    <n v="100952.38099999999"/>
    <x v="0"/>
    <n v="13962.5"/>
    <x v="804"/>
    <x v="0"/>
    <m/>
  </r>
  <r>
    <d v="2023-10-17T00:02:31"/>
    <x v="12"/>
    <n v="29"/>
    <s v="ESCOBAR IVAN DARIO"/>
    <x v="1"/>
    <x v="0"/>
    <n v="304"/>
    <n v="27.636363636363601"/>
    <n v="233.09523809523799"/>
    <m/>
    <n v="111047.61900000001"/>
    <x v="0"/>
    <n v="13962.5"/>
    <x v="804"/>
    <x v="0"/>
    <m/>
  </r>
  <r>
    <d v="2023-10-17T00:02:32"/>
    <x v="12"/>
    <n v="32"/>
    <s v="PUERTA BOJANERO JUAN CARLOS"/>
    <x v="6"/>
    <x v="0"/>
    <n v="127"/>
    <n v="15.875"/>
    <n v="169.52380952381"/>
    <m/>
    <n v="80761.904800000004"/>
    <x v="0"/>
    <n v="13962.5"/>
    <x v="804"/>
    <x v="0"/>
    <m/>
  </r>
  <r>
    <d v="2023-10-17T00:02:32"/>
    <x v="12"/>
    <n v="33"/>
    <s v="GRISALES VILLA JUAN DAVID"/>
    <x v="3"/>
    <x v="0"/>
    <n v="276"/>
    <n v="27.6"/>
    <n v="211.90476190476201"/>
    <m/>
    <n v="100952.38099999999"/>
    <x v="0"/>
    <n v="13962.5"/>
    <x v="804"/>
    <x v="0"/>
    <m/>
  </r>
  <r>
    <d v="2023-10-17T00:02:32"/>
    <x v="12"/>
    <n v="34"/>
    <s v="MONTOYA OSPINA GILBERTO ANTONIO"/>
    <x v="9"/>
    <x v="0"/>
    <n v="253"/>
    <n v="21.0833333333333"/>
    <n v="254.28571428571399"/>
    <m/>
    <n v="121142.85709999999"/>
    <x v="0"/>
    <n v="13962.5"/>
    <x v="804"/>
    <x v="0"/>
    <m/>
  </r>
  <r>
    <d v="2023-10-17T00:02:33"/>
    <x v="12"/>
    <n v="36"/>
    <s v="MARTINEZ CHAVERRA LUIS NORBERTO"/>
    <x v="1"/>
    <x v="0"/>
    <n v="221"/>
    <n v="20.090909090909101"/>
    <n v="233.09523809523799"/>
    <m/>
    <n v="111047.61900000001"/>
    <x v="0"/>
    <n v="13962.5"/>
    <x v="804"/>
    <x v="0"/>
    <m/>
  </r>
  <r>
    <d v="2023-10-17T00:02:33"/>
    <x v="12"/>
    <n v="37"/>
    <s v="PIEDRAHITA MADRID SANTIAGO"/>
    <x v="3"/>
    <x v="0"/>
    <n v="187"/>
    <n v="18.7"/>
    <n v="211.90476190476201"/>
    <m/>
    <n v="100952.38099999999"/>
    <x v="1"/>
    <n v="13962.5"/>
    <x v="804"/>
    <x v="0"/>
    <m/>
  </r>
  <r>
    <d v="2023-10-17T00:02:33"/>
    <x v="12"/>
    <n v="38"/>
    <s v="BARRIENTOS ROBINSON FREDY"/>
    <x v="0"/>
    <x v="0"/>
    <n v="172"/>
    <n v="19.1111111111111"/>
    <n v="190.71428571428601"/>
    <m/>
    <n v="90857.142900000006"/>
    <x v="0"/>
    <n v="13962.5"/>
    <x v="804"/>
    <x v="0"/>
    <m/>
  </r>
  <r>
    <d v="2023-10-17T00:02:34"/>
    <x v="12"/>
    <n v="40"/>
    <s v="OCAMPO OCAMPO ANTONIO JOSE"/>
    <x v="1"/>
    <x v="0"/>
    <n v="240"/>
    <n v="21.818181818181799"/>
    <n v="233.09523809523799"/>
    <m/>
    <n v="111047.61900000001"/>
    <x v="0"/>
    <n v="13962.5"/>
    <x v="804"/>
    <x v="0"/>
    <m/>
  </r>
  <r>
    <d v="2023-10-18T01:55:36"/>
    <x v="1"/>
    <n v="1"/>
    <s v="OZUNA RESTREPO JORGE ALFONSO"/>
    <x v="6"/>
    <x v="0"/>
    <n v="206"/>
    <n v="25.75"/>
    <n v="198.41474654377899"/>
    <m/>
    <n v="95207.373300000007"/>
    <x v="0"/>
    <n v="15330.5556"/>
    <x v="805"/>
    <x v="0"/>
    <m/>
  </r>
  <r>
    <d v="2023-10-18T01:55:36"/>
    <x v="1"/>
    <n v="2"/>
    <s v="GRAJALES JORGE HERNAN"/>
    <x v="6"/>
    <x v="3"/>
    <n v="242"/>
    <n v="28.470588235294102"/>
    <n v="210.81566820276501"/>
    <m/>
    <n v="101157.83409999999"/>
    <x v="1"/>
    <n v="15330.5556"/>
    <x v="805"/>
    <x v="0"/>
    <m/>
  </r>
  <r>
    <d v="2023-10-18T01:55:37"/>
    <x v="1"/>
    <n v="5"/>
    <s v="BERRIO POSADA ANGELA"/>
    <x v="1"/>
    <x v="0"/>
    <n v="275"/>
    <n v="25"/>
    <n v="272.820276497696"/>
    <m/>
    <n v="130910.1382"/>
    <x v="1"/>
    <n v="15330.5556"/>
    <x v="805"/>
    <x v="0"/>
    <m/>
  </r>
  <r>
    <d v="2023-10-18T01:55:37"/>
    <x v="1"/>
    <n v="6"/>
    <s v="GONZALEZ PEREZ RAFAEL JOSE"/>
    <x v="3"/>
    <x v="0"/>
    <n v="258"/>
    <n v="25.8"/>
    <n v="248.01843317972401"/>
    <m/>
    <n v="119009.2166"/>
    <x v="0"/>
    <n v="15330.5556"/>
    <x v="805"/>
    <x v="0"/>
    <m/>
  </r>
  <r>
    <d v="2023-10-18T01:55:37"/>
    <x v="1"/>
    <n v="7"/>
    <s v="YEPES JORGE"/>
    <x v="3"/>
    <x v="0"/>
    <n v="239"/>
    <n v="25.157894736842099"/>
    <n v="235.617511520737"/>
    <m/>
    <n v="113058.7558"/>
    <x v="1"/>
    <n v="15330.5556"/>
    <x v="805"/>
    <x v="0"/>
    <m/>
  </r>
  <r>
    <d v="2023-10-18T01:55:38"/>
    <x v="1"/>
    <n v="8"/>
    <s v="TABORDA ROJAS DIEGO ALEJANDRO"/>
    <x v="1"/>
    <x v="0"/>
    <n v="266"/>
    <n v="24.181818181818201"/>
    <n v="272.820276497696"/>
    <m/>
    <n v="130910.1382"/>
    <x v="1"/>
    <n v="15330.5556"/>
    <x v="805"/>
    <x v="0"/>
    <m/>
  </r>
  <r>
    <d v="2023-10-18T01:55:38"/>
    <x v="1"/>
    <n v="9"/>
    <s v="OQUENDO JUAN CAMILO"/>
    <x v="1"/>
    <x v="0"/>
    <n v="274"/>
    <n v="24.909090909090899"/>
    <n v="272.820276497696"/>
    <m/>
    <n v="130910.1382"/>
    <x v="0"/>
    <n v="15330.5556"/>
    <x v="805"/>
    <x v="0"/>
    <m/>
  </r>
  <r>
    <d v="2023-10-18T01:55:38"/>
    <x v="1"/>
    <n v="10"/>
    <s v="MARULANDA JARAMILLO DAWER ANDRES"/>
    <x v="0"/>
    <x v="0"/>
    <n v="217"/>
    <n v="24.1111111111111"/>
    <n v="223.216589861751"/>
    <s v="2 Descuentos (Conducts)"/>
    <n v="107108.29489999999"/>
    <x v="0"/>
    <n v="15330.5556"/>
    <x v="805"/>
    <x v="0"/>
    <m/>
  </r>
  <r>
    <d v="2023-10-18T01:55:39"/>
    <x v="9"/>
    <n v="12"/>
    <s v="VALENCIA MENDOZA JHON"/>
    <x v="3"/>
    <x v="0"/>
    <n v="238"/>
    <n v="25.052631578947398"/>
    <n v="235.617511520737"/>
    <s v="Se descuenta medio viaje de 5 36 am ya que NO cumple con la ruta sin autorizacin "/>
    <n v="113058.7558"/>
    <x v="0"/>
    <n v="15330.5556"/>
    <x v="805"/>
    <x v="0"/>
    <m/>
  </r>
  <r>
    <d v="2023-10-18T01:55:39"/>
    <x v="9"/>
    <n v="13"/>
    <s v="URIEL SALAZAR FREDY"/>
    <x v="3"/>
    <x v="0"/>
    <n v="273"/>
    <n v="27.3"/>
    <n v="248.01843317972401"/>
    <m/>
    <n v="119009.2166"/>
    <x v="0"/>
    <n v="15330.5556"/>
    <x v="805"/>
    <x v="0"/>
    <m/>
  </r>
  <r>
    <d v="2023-10-18T01:55:39"/>
    <x v="9"/>
    <n v="14"/>
    <s v="JIMENEZ JIMENEZ OMAR DAVID"/>
    <x v="3"/>
    <x v="0"/>
    <n v="275"/>
    <n v="27.5"/>
    <n v="248.01843317972401"/>
    <m/>
    <n v="119009.2166"/>
    <x v="1"/>
    <n v="15330.5556"/>
    <x v="805"/>
    <x v="0"/>
    <m/>
  </r>
  <r>
    <d v="2023-10-18T01:55:40"/>
    <x v="9"/>
    <n v="15"/>
    <s v="LOPERA AGUDELO LUIS FRANCISCO"/>
    <x v="0"/>
    <x v="0"/>
    <n v="202"/>
    <n v="22.4444444444444"/>
    <n v="223.216589861751"/>
    <s v="4 Descuentos (Transbordo) "/>
    <n v="107108.29489999999"/>
    <x v="1"/>
    <n v="15330.5556"/>
    <x v="805"/>
    <x v="0"/>
    <m/>
  </r>
  <r>
    <d v="2023-10-18T01:55:40"/>
    <x v="9"/>
    <n v="16"/>
    <s v="HURTADO MADRID JUAN ESTEBAN"/>
    <x v="6"/>
    <x v="0"/>
    <n v="177"/>
    <n v="22.125"/>
    <n v="198.41474654377899"/>
    <s v="1 Descuento (Jefe de ruta) "/>
    <n v="95207.373300000007"/>
    <x v="0"/>
    <n v="15330.5556"/>
    <x v="805"/>
    <x v="0"/>
    <m/>
  </r>
  <r>
    <d v="2023-10-18T01:55:40"/>
    <x v="9"/>
    <n v="17"/>
    <s v="ESPINOZA CHAVARRIA GUILLERMO LEON"/>
    <x v="6"/>
    <x v="3"/>
    <n v="200"/>
    <n v="25"/>
    <n v="198.41474654377899"/>
    <m/>
    <n v="95207.373300000007"/>
    <x v="0"/>
    <n v="15330.5556"/>
    <x v="805"/>
    <x v="0"/>
    <m/>
  </r>
  <r>
    <d v="2023-10-18T01:55:41"/>
    <x v="9"/>
    <n v="19"/>
    <s v="BERMUDEZ HERNAN"/>
    <x v="4"/>
    <x v="0"/>
    <n v="158"/>
    <n v="22.571428571428601"/>
    <n v="173.61290322580601"/>
    <s v="1 Descuento (Jefe de ruta) "/>
    <n v="83306.4516"/>
    <x v="0"/>
    <n v="15330.5556"/>
    <x v="805"/>
    <x v="0"/>
    <m/>
  </r>
  <r>
    <d v="2023-10-18T01:55:41"/>
    <x v="9"/>
    <n v="20"/>
    <s v="VERENZUELA MARTINEZ ALEXANDER"/>
    <x v="0"/>
    <x v="0"/>
    <n v="202"/>
    <n v="22.4444444444444"/>
    <n v="223.216589861751"/>
    <m/>
    <n v="107108.29489999999"/>
    <x v="0"/>
    <n v="15330.5556"/>
    <x v="805"/>
    <x v="0"/>
    <m/>
  </r>
  <r>
    <d v="2023-10-18T01:55:41"/>
    <x v="9"/>
    <n v="21"/>
    <s v="MONSALVE OCAMPO EDISON GUSTAVO"/>
    <x v="0"/>
    <x v="3"/>
    <n v="222"/>
    <n v="24.6666666666667"/>
    <n v="223.216589861751"/>
    <m/>
    <n v="107108.29489999999"/>
    <x v="0"/>
    <n v="15330.5556"/>
    <x v="805"/>
    <x v="0"/>
    <m/>
  </r>
  <r>
    <d v="2023-10-18T01:55:41"/>
    <x v="9"/>
    <n v="22"/>
    <s v="LONDOO LOPERA DUVAN ANDRES"/>
    <x v="0"/>
    <x v="3"/>
    <n v="225"/>
    <n v="25"/>
    <n v="223.216589861751"/>
    <m/>
    <n v="107108.29489999999"/>
    <x v="1"/>
    <n v="15330.5556"/>
    <x v="805"/>
    <x v="0"/>
    <m/>
  </r>
  <r>
    <d v="2023-10-18T01:55:42"/>
    <x v="9"/>
    <n v="24"/>
    <s v="GARCES ANDRES FELIPE"/>
    <x v="0"/>
    <x v="0"/>
    <n v="221"/>
    <n v="24.5555555555556"/>
    <n v="223.216589861751"/>
    <m/>
    <n v="107108.29489999999"/>
    <x v="0"/>
    <n v="15330.5556"/>
    <x v="805"/>
    <x v="0"/>
    <m/>
  </r>
  <r>
    <d v="2023-10-18T01:55:42"/>
    <x v="9"/>
    <n v="25"/>
    <s v="JIMENEZ HURTADO CARLOS ESTIVEN"/>
    <x v="3"/>
    <x v="0"/>
    <n v="297"/>
    <n v="29.7"/>
    <n v="248.01843317972401"/>
    <m/>
    <n v="119009.2166"/>
    <x v="1"/>
    <n v="15330.5556"/>
    <x v="805"/>
    <x v="0"/>
    <m/>
  </r>
  <r>
    <d v="2023-10-18T01:55:42"/>
    <x v="9"/>
    <n v="26"/>
    <s v="CIRO MARIN RODRIGO ALBERTO"/>
    <x v="6"/>
    <x v="0"/>
    <n v="196"/>
    <n v="23.0588235294118"/>
    <n v="210.81566820276501"/>
    <s v="2 Descuentos (Conducts), Se descuenta medio viaje de 8 34 am ya que NO cumple con la ruta sin autorizacin "/>
    <n v="101157.83409999999"/>
    <x v="0"/>
    <n v="15330.5556"/>
    <x v="805"/>
    <x v="0"/>
    <m/>
  </r>
  <r>
    <d v="2023-10-18T01:55:43"/>
    <x v="9"/>
    <n v="27"/>
    <s v="DURANGO DAVID JOSE"/>
    <x v="0"/>
    <x v="0"/>
    <n v="247"/>
    <n v="27.4444444444444"/>
    <n v="223.216589861751"/>
    <s v="1 Descuento (Despachador fernando) "/>
    <n v="107108.29489999999"/>
    <x v="0"/>
    <n v="15330.5556"/>
    <x v="805"/>
    <x v="0"/>
    <m/>
  </r>
  <r>
    <d v="2023-10-18T01:55:43"/>
    <x v="9"/>
    <n v="28"/>
    <s v="LOPEZ ISRAEL"/>
    <x v="3"/>
    <x v="0"/>
    <n v="219"/>
    <n v="21.9"/>
    <n v="248.01843317972401"/>
    <m/>
    <n v="119009.2166"/>
    <x v="0"/>
    <n v="15330.5556"/>
    <x v="805"/>
    <x v="0"/>
    <m/>
  </r>
  <r>
    <d v="2023-10-18T01:55:43"/>
    <x v="9"/>
    <n v="29"/>
    <s v="ESCOBAR IVAN DARIO"/>
    <x v="0"/>
    <x v="0"/>
    <n v="242"/>
    <n v="26.8888888888889"/>
    <n v="223.216589861751"/>
    <m/>
    <n v="107108.29489999999"/>
    <x v="0"/>
    <n v="15330.5556"/>
    <x v="805"/>
    <x v="0"/>
    <m/>
  </r>
  <r>
    <d v="2023-10-18T01:55:44"/>
    <x v="1"/>
    <n v="31"/>
    <s v="HIGUITA ADRIAN ANTONIO"/>
    <x v="3"/>
    <x v="0"/>
    <n v="253"/>
    <n v="25.3"/>
    <n v="248.01843317972401"/>
    <m/>
    <n v="119009.2166"/>
    <x v="0"/>
    <n v="15330.5556"/>
    <x v="805"/>
    <x v="0"/>
    <m/>
  </r>
  <r>
    <d v="2023-10-18T01:55:44"/>
    <x v="1"/>
    <n v="32"/>
    <s v="PUERTA BOJANERO JUAN CARLOS"/>
    <x v="3"/>
    <x v="3"/>
    <n v="234"/>
    <n v="23.4"/>
    <n v="248.01843317972401"/>
    <m/>
    <n v="119009.2166"/>
    <x v="0"/>
    <n v="15330.5556"/>
    <x v="805"/>
    <x v="0"/>
    <m/>
  </r>
  <r>
    <d v="2023-10-18T01:55:44"/>
    <x v="1"/>
    <n v="33"/>
    <s v="GONZALEZ JUAN ESTEBAN"/>
    <x v="3"/>
    <x v="0"/>
    <n v="264"/>
    <n v="26.4"/>
    <n v="248.01843317972401"/>
    <s v="1 Descuento (Despachador fernando) "/>
    <n v="119009.2166"/>
    <x v="0"/>
    <n v="15330.5556"/>
    <x v="805"/>
    <x v="0"/>
    <m/>
  </r>
  <r>
    <d v="2023-10-18T01:55:45"/>
    <x v="1"/>
    <n v="34"/>
    <s v="MONTOYA OSPINA GILBERTO ANTONIO"/>
    <x v="1"/>
    <x v="0"/>
    <n v="264"/>
    <n v="24"/>
    <n v="272.820276497696"/>
    <m/>
    <n v="130910.1382"/>
    <x v="0"/>
    <n v="15330.5556"/>
    <x v="805"/>
    <x v="0"/>
    <m/>
  </r>
  <r>
    <d v="2023-10-18T01:55:45"/>
    <x v="1"/>
    <n v="35"/>
    <s v="VELEZ JULIAN"/>
    <x v="5"/>
    <x v="0"/>
    <n v="12"/>
    <n v="12"/>
    <n v="24.801843317972299"/>
    <m/>
    <n v="11900.921700000001"/>
    <x v="1"/>
    <n v="15330.5556"/>
    <x v="805"/>
    <x v="0"/>
    <m/>
  </r>
  <r>
    <d v="2023-10-18T01:55:45"/>
    <x v="1"/>
    <n v="36"/>
    <s v="MARTINEZ CHAVERRA LUIS NORBERTO"/>
    <x v="1"/>
    <x v="0"/>
    <n v="267"/>
    <n v="24.272727272727298"/>
    <n v="272.820276497696"/>
    <m/>
    <n v="130910.1382"/>
    <x v="0"/>
    <n v="15330.5556"/>
    <x v="805"/>
    <x v="0"/>
    <m/>
  </r>
  <r>
    <d v="2023-10-18T01:55:46"/>
    <x v="1"/>
    <n v="37"/>
    <s v="MORA JORGE"/>
    <x v="12"/>
    <x v="0"/>
    <n v="326"/>
    <n v="25.076923076923102"/>
    <n v="322.423963133641"/>
    <s v="SANTIAGO PIEDRAHITA Realiz 7 viajes donde moviliz 177 Usuarios "/>
    <n v="154711.9816"/>
    <x v="1"/>
    <n v="15330.5556"/>
    <x v="805"/>
    <x v="0"/>
    <m/>
  </r>
  <r>
    <d v="2023-10-18T01:55:46"/>
    <x v="1"/>
    <n v="38"/>
    <s v="BARRIENTOS ROBINSON FREDY"/>
    <x v="2"/>
    <x v="0"/>
    <n v="127"/>
    <n v="21.1666666666667"/>
    <n v="148.81105990783399"/>
    <m/>
    <n v="71405.53"/>
    <x v="0"/>
    <n v="15330.5556"/>
    <x v="805"/>
    <x v="0"/>
    <m/>
  </r>
  <r>
    <d v="2023-10-18T01:55:46"/>
    <x v="1"/>
    <n v="40"/>
    <s v="OCAMPO OCAMPO ANTONIO JOSE"/>
    <x v="3"/>
    <x v="0"/>
    <n v="249"/>
    <n v="26.210526315789501"/>
    <n v="235.617511520737"/>
    <s v="Se descuenta medio viaje de 11 am ya que NO cumple con la ruta sin autorizacin "/>
    <n v="113058.7558"/>
    <x v="0"/>
    <n v="15330.5556"/>
    <x v="805"/>
    <x v="0"/>
    <m/>
  </r>
  <r>
    <d v="2023-10-18T01:55:47"/>
    <x v="1"/>
    <n v="41"/>
    <s v="GARCIA DAVID WILSON ALBERTO"/>
    <x v="0"/>
    <x v="0"/>
    <n v="195"/>
    <n v="21.6666666666667"/>
    <n v="223.216589861751"/>
    <m/>
    <n v="107108.29489999999"/>
    <x v="1"/>
    <n v="15330.5556"/>
    <x v="805"/>
    <x v="0"/>
    <m/>
  </r>
  <r>
    <d v="2023-10-18T01:55:47"/>
    <x v="1"/>
    <n v="42"/>
    <s v="LOPERA ALVAREZ ESTIVEN"/>
    <x v="12"/>
    <x v="0"/>
    <n v="311"/>
    <n v="23.923076923076898"/>
    <n v="322.423963133641"/>
    <s v="KEVIN BERNAL Realiz 6 viajes donde moviliz 148 Usuarios "/>
    <n v="154711.9816"/>
    <x v="0"/>
    <n v="15330.5556"/>
    <x v="805"/>
    <x v="0"/>
    <m/>
  </r>
  <r>
    <d v="2023-10-19T02:22:46"/>
    <x v="9"/>
    <n v="1"/>
    <s v="OZUNA RESTREPO JORGE ALFONSO"/>
    <x v="2"/>
    <x v="0"/>
    <n v="115"/>
    <n v="17.692307692307701"/>
    <n v="148.16148148148099"/>
    <s v="Se descuenta medio viaje de 11 am ya que NO cumple con la ruta sin autorizacin "/>
    <n v="70830.740699999995"/>
    <x v="0"/>
    <n v="13443.243200000001"/>
    <x v="806"/>
    <x v="0"/>
    <m/>
  </r>
  <r>
    <d v="2023-10-19T02:22:47"/>
    <x v="9"/>
    <n v="2"/>
    <s v="GRAJALES JORGE HERNAN"/>
    <x v="0"/>
    <x v="0"/>
    <n v="170"/>
    <n v="18.8888888888889"/>
    <n v="205.14666666666699"/>
    <s v="6 Descuentos (Transbordo) "/>
    <n v="98073.333299999998"/>
    <x v="1"/>
    <n v="13443.243200000001"/>
    <x v="806"/>
    <x v="0"/>
    <m/>
  </r>
  <r>
    <d v="2023-10-19T02:22:47"/>
    <x v="9"/>
    <n v="3"/>
    <s v="TABORDA LEIDY"/>
    <x v="6"/>
    <x v="0"/>
    <n v="186"/>
    <n v="21.882352941176499"/>
    <n v="193.74962962962999"/>
    <m/>
    <n v="92624.814799999993"/>
    <x v="0"/>
    <n v="13443.243200000001"/>
    <x v="806"/>
    <x v="0"/>
    <m/>
  </r>
  <r>
    <d v="2023-10-19T02:22:47"/>
    <x v="9"/>
    <n v="5"/>
    <s v="BERRIO POSADA ANGELA"/>
    <x v="0"/>
    <x v="0"/>
    <n v="147"/>
    <n v="16.3333333333333"/>
    <n v="205.14666666666699"/>
    <m/>
    <n v="98073.333299999998"/>
    <x v="1"/>
    <n v="13443.243200000001"/>
    <x v="806"/>
    <x v="0"/>
    <m/>
  </r>
  <r>
    <d v="2023-10-19T02:22:48"/>
    <x v="9"/>
    <n v="6"/>
    <s v="GONZALEZ PEREZ RAFAEL JOSE"/>
    <x v="0"/>
    <x v="0"/>
    <n v="169"/>
    <n v="18.7777777777778"/>
    <n v="205.14666666666699"/>
    <s v="16 Descuentos (Lorena recaudo y Transbordo) "/>
    <n v="98073.333299999998"/>
    <x v="0"/>
    <n v="13443.243200000001"/>
    <x v="806"/>
    <x v="0"/>
    <m/>
  </r>
  <r>
    <d v="2023-10-19T02:22:48"/>
    <x v="9"/>
    <n v="7"/>
    <s v="YEPES JORGE"/>
    <x v="0"/>
    <x v="3"/>
    <n v="273"/>
    <n v="30.3333333333333"/>
    <n v="205.14666666666699"/>
    <m/>
    <n v="98073.333299999998"/>
    <x v="1"/>
    <n v="13443.243200000001"/>
    <x v="806"/>
    <x v="0"/>
    <m/>
  </r>
  <r>
    <d v="2023-10-19T02:22:48"/>
    <x v="9"/>
    <n v="8"/>
    <s v="TABORDA ROJAS DIEGO ALEJANDRO"/>
    <x v="3"/>
    <x v="0"/>
    <n v="219"/>
    <n v="23.052631578947398"/>
    <n v="216.54370370370401"/>
    <m/>
    <n v="103521.85189999999"/>
    <x v="1"/>
    <n v="13443.243200000001"/>
    <x v="806"/>
    <x v="0"/>
    <m/>
  </r>
  <r>
    <d v="2023-10-19T02:22:49"/>
    <x v="9"/>
    <n v="9"/>
    <s v="OQUENDO JUAN CAMILO"/>
    <x v="3"/>
    <x v="0"/>
    <n v="239"/>
    <n v="23.9"/>
    <n v="227.94074074074101"/>
    <s v="1 Descuento (Jefe de ruta) "/>
    <n v="108970.3704"/>
    <x v="0"/>
    <n v="13443.243200000001"/>
    <x v="806"/>
    <x v="0"/>
    <m/>
  </r>
  <r>
    <d v="2023-10-19T02:22:49"/>
    <x v="1"/>
    <n v="10"/>
    <s v="MARULANDA JARAMILLO DAWER ANDRES"/>
    <x v="6"/>
    <x v="0"/>
    <n v="173"/>
    <n v="20.352941176470601"/>
    <n v="193.74962962962999"/>
    <s v="1 Descuento (Despachador cristian) "/>
    <n v="92624.814799999993"/>
    <x v="0"/>
    <n v="13443.243200000001"/>
    <x v="806"/>
    <x v="0"/>
    <m/>
  </r>
  <r>
    <d v="2023-10-19T02:22:49"/>
    <x v="1"/>
    <n v="11"/>
    <s v="ECHAVARRIA JOSE"/>
    <x v="6"/>
    <x v="0"/>
    <n v="167"/>
    <n v="20.875"/>
    <n v="182.352592592593"/>
    <m/>
    <n v="87176.296300000002"/>
    <x v="0"/>
    <n v="13443.243200000001"/>
    <x v="806"/>
    <x v="0"/>
    <m/>
  </r>
  <r>
    <d v="2023-10-19T02:22:50"/>
    <x v="1"/>
    <n v="12"/>
    <s v="VALENCIA MENDOZA JHON"/>
    <x v="8"/>
    <x v="0"/>
    <n v="122"/>
    <n v="24.4"/>
    <n v="113.97037037037001"/>
    <m/>
    <n v="54485.1852"/>
    <x v="0"/>
    <n v="13443.243200000001"/>
    <x v="806"/>
    <x v="0"/>
    <m/>
  </r>
  <r>
    <d v="2023-10-19T02:22:50"/>
    <x v="1"/>
    <n v="13"/>
    <s v="URIEL SALAZAR FREDY"/>
    <x v="2"/>
    <x v="0"/>
    <n v="147"/>
    <n v="24.5"/>
    <n v="136.764444444444"/>
    <s v="2 Descuentos (Conduct y Jefe de ruta) "/>
    <n v="65382.222199999997"/>
    <x v="0"/>
    <n v="13443.243200000001"/>
    <x v="806"/>
    <x v="0"/>
    <m/>
  </r>
  <r>
    <d v="2023-10-19T02:22:51"/>
    <x v="1"/>
    <n v="14"/>
    <s v="JIMENEZ JIMENEZ OMAR DAVID"/>
    <x v="3"/>
    <x v="0"/>
    <n v="180"/>
    <n v="18"/>
    <n v="227.94074074074101"/>
    <m/>
    <n v="108970.3704"/>
    <x v="1"/>
    <n v="13443.243200000001"/>
    <x v="806"/>
    <x v="0"/>
    <m/>
  </r>
  <r>
    <d v="2023-10-19T02:22:51"/>
    <x v="1"/>
    <n v="15"/>
    <s v="LOPERA AGUDELO LUIS FRANCISCO"/>
    <x v="0"/>
    <x v="0"/>
    <n v="254"/>
    <n v="28.2222222222222"/>
    <n v="205.14666666666699"/>
    <s v="1 Descuento (Usuario desubicado) "/>
    <n v="98073.333299999998"/>
    <x v="1"/>
    <n v="13443.243200000001"/>
    <x v="806"/>
    <x v="0"/>
    <m/>
  </r>
  <r>
    <d v="2023-10-19T02:22:51"/>
    <x v="1"/>
    <n v="16"/>
    <s v="HURTADO MADRID JUAN ESTEBAN"/>
    <x v="0"/>
    <x v="0"/>
    <n v="190"/>
    <n v="21.1111111111111"/>
    <n v="205.14666666666699"/>
    <m/>
    <n v="98073.333299999998"/>
    <x v="0"/>
    <n v="13443.243200000001"/>
    <x v="806"/>
    <x v="0"/>
    <m/>
  </r>
  <r>
    <d v="2023-10-19T02:22:52"/>
    <x v="1"/>
    <n v="17"/>
    <s v="ESPINOZA CHAVARRIA GUILLERMO LEON"/>
    <x v="6"/>
    <x v="0"/>
    <n v="209"/>
    <n v="26.125"/>
    <n v="182.352592592593"/>
    <s v="2 Descuentos (Conducts) "/>
    <n v="87176.296300000002"/>
    <x v="0"/>
    <n v="13443.243200000001"/>
    <x v="806"/>
    <x v="0"/>
    <m/>
  </r>
  <r>
    <d v="2023-10-19T02:22:52"/>
    <x v="1"/>
    <n v="19"/>
    <s v="BERMUDEZ HERNAN"/>
    <x v="6"/>
    <x v="0"/>
    <n v="186"/>
    <n v="23.25"/>
    <n v="182.352592592593"/>
    <s v="15 Descuentos (Transbordo) "/>
    <n v="87176.296300000002"/>
    <x v="0"/>
    <n v="13443.243200000001"/>
    <x v="806"/>
    <x v="0"/>
    <m/>
  </r>
  <r>
    <d v="2023-10-19T02:22:52"/>
    <x v="1"/>
    <n v="20"/>
    <s v="VERENZUELA MARTINEZ ALEXANDER"/>
    <x v="3"/>
    <x v="0"/>
    <n v="212"/>
    <n v="21.2"/>
    <n v="227.94074074074101"/>
    <s v="1 Descuento Conduct) "/>
    <n v="108970.3704"/>
    <x v="0"/>
    <n v="13443.243200000001"/>
    <x v="806"/>
    <x v="0"/>
    <m/>
  </r>
  <r>
    <d v="2023-10-19T02:22:52"/>
    <x v="1"/>
    <n v="21"/>
    <s v="MONSALVE OCAMPO EDISON GUSTAVO"/>
    <x v="4"/>
    <x v="0"/>
    <n v="140"/>
    <n v="20"/>
    <n v="159.55851851851901"/>
    <m/>
    <n v="76279.259300000005"/>
    <x v="0"/>
    <n v="13443.243200000001"/>
    <x v="806"/>
    <x v="0"/>
    <m/>
  </r>
  <r>
    <d v="2023-10-19T02:22:53"/>
    <x v="1"/>
    <n v="22"/>
    <s v="QUIRAMA CASTAEDA JHON JADER"/>
    <x v="0"/>
    <x v="0"/>
    <n v="248"/>
    <n v="27.5555555555556"/>
    <n v="205.14666666666699"/>
    <m/>
    <n v="98073.333299999998"/>
    <x v="1"/>
    <n v="13443.243200000001"/>
    <x v="806"/>
    <x v="0"/>
    <m/>
  </r>
  <r>
    <d v="2023-10-19T02:22:53"/>
    <x v="1"/>
    <n v="23"/>
    <s v="GRISALES VILLA JUAN DAVID"/>
    <x v="3"/>
    <x v="0"/>
    <n v="237"/>
    <n v="24.947368421052602"/>
    <n v="216.54370370370401"/>
    <s v="YEISON HINCAPIE Realiz 1.5 Viajes donde moviliz 53 Usuarios "/>
    <n v="103521.85189999999"/>
    <x v="2"/>
    <n v="13443.243200000001"/>
    <x v="806"/>
    <x v="0"/>
    <m/>
  </r>
  <r>
    <d v="2023-10-19T02:22:53"/>
    <x v="1"/>
    <n v="24"/>
    <s v="GARCES ANDRES FELIPE"/>
    <x v="6"/>
    <x v="0"/>
    <n v="199"/>
    <n v="24.875"/>
    <n v="182.352592592593"/>
    <m/>
    <n v="87176.296300000002"/>
    <x v="0"/>
    <n v="13443.243200000001"/>
    <x v="806"/>
    <x v="0"/>
    <m/>
  </r>
  <r>
    <d v="2023-10-19T02:22:54"/>
    <x v="1"/>
    <n v="25"/>
    <s v="JIMENEZ HURTADO CARLOS ESTIVEN"/>
    <x v="0"/>
    <x v="0"/>
    <n v="236"/>
    <n v="26.2222222222222"/>
    <n v="205.14666666666699"/>
    <m/>
    <n v="98073.333299999998"/>
    <x v="1"/>
    <n v="13443.243200000001"/>
    <x v="806"/>
    <x v="0"/>
    <m/>
  </r>
  <r>
    <d v="2023-10-19T02:22:54"/>
    <x v="1"/>
    <n v="26"/>
    <s v="CIRO MARIN RODRIGO ALBERTO"/>
    <x v="3"/>
    <x v="0"/>
    <n v="250"/>
    <n v="25"/>
    <n v="227.94074074074101"/>
    <s v="1 Descuento (Propietario) "/>
    <n v="108970.3704"/>
    <x v="0"/>
    <n v="13443.243200000001"/>
    <x v="806"/>
    <x v="0"/>
    <m/>
  </r>
  <r>
    <d v="2023-10-19T02:22:54"/>
    <x v="1"/>
    <n v="27"/>
    <s v="DURANGO DAVID JOSE"/>
    <x v="3"/>
    <x v="3"/>
    <n v="202"/>
    <n v="20.2"/>
    <n v="227.94074074074101"/>
    <m/>
    <n v="108970.3704"/>
    <x v="0"/>
    <n v="13443.243200000001"/>
    <x v="806"/>
    <x v="0"/>
    <m/>
  </r>
  <r>
    <d v="2023-10-19T02:22:54"/>
    <x v="1"/>
    <n v="28"/>
    <s v="LOPEZ ISRAEL"/>
    <x v="0"/>
    <x v="0"/>
    <n v="184"/>
    <n v="20.4444444444444"/>
    <n v="205.14666666666699"/>
    <m/>
    <n v="98073.333299999998"/>
    <x v="0"/>
    <n v="13443.243200000001"/>
    <x v="806"/>
    <x v="0"/>
    <m/>
  </r>
  <r>
    <d v="2023-10-19T02:22:55"/>
    <x v="1"/>
    <n v="29"/>
    <s v="ESCOBAR IVAN DARIO"/>
    <x v="3"/>
    <x v="0"/>
    <n v="262"/>
    <n v="26.2"/>
    <n v="227.94074074074101"/>
    <m/>
    <n v="108970.3704"/>
    <x v="0"/>
    <n v="13443.243200000001"/>
    <x v="806"/>
    <x v="0"/>
    <m/>
  </r>
  <r>
    <d v="2023-10-19T02:22:55"/>
    <x v="9"/>
    <n v="31"/>
    <s v="HIGUITA ADRIAN ANTONIO"/>
    <x v="0"/>
    <x v="0"/>
    <n v="162"/>
    <n v="18"/>
    <n v="205.14666666666699"/>
    <s v="7 Descuentos (Transbordo) "/>
    <n v="98073.333299999998"/>
    <x v="0"/>
    <n v="13443.243200000001"/>
    <x v="806"/>
    <x v="0"/>
    <m/>
  </r>
  <r>
    <d v="2023-10-19T02:22:55"/>
    <x v="9"/>
    <n v="32"/>
    <s v="PUERTA BOJANERO JUAN CARLOS"/>
    <x v="0"/>
    <x v="0"/>
    <n v="215"/>
    <n v="23.8888888888889"/>
    <n v="205.14666666666699"/>
    <m/>
    <n v="98073.333299999998"/>
    <x v="0"/>
    <n v="13443.243200000001"/>
    <x v="806"/>
    <x v="0"/>
    <m/>
  </r>
  <r>
    <d v="2023-10-19T02:22:56"/>
    <x v="9"/>
    <n v="33"/>
    <s v="GONZALEZ JUAN ESTEBAN"/>
    <x v="6"/>
    <x v="0"/>
    <n v="178"/>
    <n v="22.25"/>
    <n v="182.352592592593"/>
    <s v="9 Usuarios (Transbordo) "/>
    <n v="87176.296300000002"/>
    <x v="0"/>
    <n v="13443.243200000001"/>
    <x v="806"/>
    <x v="0"/>
    <m/>
  </r>
  <r>
    <d v="2023-10-19T02:22:56"/>
    <x v="9"/>
    <n v="34"/>
    <s v="MONTOYA OSPINA GILBERTO ANTONIO"/>
    <x v="1"/>
    <x v="0"/>
    <n v="270"/>
    <n v="24.545454545454501"/>
    <n v="250.734814814815"/>
    <s v="1 Descuento (Lorena recaudo) "/>
    <n v="119867.4074"/>
    <x v="0"/>
    <n v="13443.243200000001"/>
    <x v="806"/>
    <x v="0"/>
    <m/>
  </r>
  <r>
    <d v="2023-10-19T02:22:56"/>
    <x v="9"/>
    <n v="35"/>
    <s v="LONDOO LOPERA DUVAN ANDRES"/>
    <x v="0"/>
    <x v="0"/>
    <n v="210"/>
    <n v="23.3333333333333"/>
    <n v="205.14666666666699"/>
    <m/>
    <n v="98073.333299999998"/>
    <x v="1"/>
    <n v="13443.243200000001"/>
    <x v="806"/>
    <x v="0"/>
    <m/>
  </r>
  <r>
    <d v="2023-10-19T02:22:56"/>
    <x v="9"/>
    <n v="36"/>
    <s v="MARTINEZ CHAVERRA LUIS NORBERTO"/>
    <x v="3"/>
    <x v="0"/>
    <n v="224"/>
    <n v="22.4"/>
    <n v="227.94074074074101"/>
    <m/>
    <n v="108970.3704"/>
    <x v="0"/>
    <n v="13443.243200000001"/>
    <x v="806"/>
    <x v="0"/>
    <m/>
  </r>
  <r>
    <d v="2023-10-19T02:22:57"/>
    <x v="9"/>
    <n v="37"/>
    <s v="MORA JORGE"/>
    <x v="1"/>
    <x v="0"/>
    <n v="318"/>
    <n v="28.909090909090899"/>
    <n v="250.734814814815"/>
    <s v="1 Descuento (Despachador cristian) "/>
    <n v="119867.4074"/>
    <x v="1"/>
    <n v="13443.243200000001"/>
    <x v="806"/>
    <x v="0"/>
    <m/>
  </r>
  <r>
    <d v="2023-10-19T02:22:57"/>
    <x v="9"/>
    <n v="38"/>
    <s v="BARRIENTOS ROBINSON FREDY"/>
    <x v="4"/>
    <x v="0"/>
    <n v="161"/>
    <n v="23"/>
    <n v="159.55851851851901"/>
    <m/>
    <n v="76279.259300000005"/>
    <x v="0"/>
    <n v="13443.243200000001"/>
    <x v="806"/>
    <x v="0"/>
    <m/>
  </r>
  <r>
    <d v="2023-10-19T02:22:57"/>
    <x v="9"/>
    <n v="40"/>
    <s v="BERNAL RONDON KEVIN OSWALDO"/>
    <x v="0"/>
    <x v="0"/>
    <n v="197"/>
    <n v="21.8888888888889"/>
    <n v="205.14666666666699"/>
    <m/>
    <n v="98073.333299999998"/>
    <x v="0"/>
    <n v="13443.243200000001"/>
    <x v="806"/>
    <x v="0"/>
    <m/>
  </r>
  <r>
    <d v="2023-10-19T02:22:58"/>
    <x v="9"/>
    <n v="41"/>
    <s v="GARCIA DAVID WILSON ALBERTO"/>
    <x v="1"/>
    <x v="0"/>
    <n v="227"/>
    <n v="20.636363636363601"/>
    <n v="250.734814814815"/>
    <m/>
    <n v="119867.4074"/>
    <x v="1"/>
    <n v="13443.243200000001"/>
    <x v="806"/>
    <x v="0"/>
    <m/>
  </r>
  <r>
    <d v="2023-10-19T02:22:58"/>
    <x v="9"/>
    <n v="42"/>
    <s v="LOPERA ALVAREZ ESTIVEN"/>
    <x v="3"/>
    <x v="0"/>
    <n v="215"/>
    <n v="21.5"/>
    <n v="227.94074074074101"/>
    <m/>
    <n v="108970.3704"/>
    <x v="0"/>
    <n v="13443.243200000001"/>
    <x v="806"/>
    <x v="0"/>
    <m/>
  </r>
  <r>
    <d v="2023-10-20T01:52:31"/>
    <x v="1"/>
    <n v="1"/>
    <s v="OZUNA RESTREPO JORGE ALFONSO"/>
    <x v="8"/>
    <x v="0"/>
    <n v="103"/>
    <n v="20.6"/>
    <n v="110.474820143885"/>
    <m/>
    <n v="52737.410100000001"/>
    <x v="0"/>
    <n v="13621.6216"/>
    <x v="807"/>
    <x v="0"/>
    <m/>
  </r>
  <r>
    <d v="2023-10-20T01:52:31"/>
    <x v="1"/>
    <n v="2"/>
    <s v="VELEZ JULIAN"/>
    <x v="0"/>
    <x v="0"/>
    <n v="243"/>
    <n v="27"/>
    <n v="198.85467625899301"/>
    <m/>
    <n v="94927.338099999994"/>
    <x v="1"/>
    <n v="13621.6216"/>
    <x v="807"/>
    <x v="0"/>
    <m/>
  </r>
  <r>
    <d v="2023-10-20T01:52:32"/>
    <x v="1"/>
    <n v="3"/>
    <s v="TABORDA LEIDY"/>
    <x v="3"/>
    <x v="0"/>
    <n v="202"/>
    <n v="20.2"/>
    <n v="220.94964028776999"/>
    <m/>
    <n v="105474.8201"/>
    <x v="0"/>
    <n v="13621.6216"/>
    <x v="807"/>
    <x v="0"/>
    <m/>
  </r>
  <r>
    <d v="2023-10-20T01:52:32"/>
    <x v="1"/>
    <n v="5"/>
    <s v="BERRIO POSADA ANGELA"/>
    <x v="9"/>
    <x v="0"/>
    <n v="294"/>
    <n v="24.5"/>
    <n v="265.13956834532399"/>
    <m/>
    <n v="126569.78419999999"/>
    <x v="1"/>
    <n v="13621.6216"/>
    <x v="807"/>
    <x v="0"/>
    <m/>
  </r>
  <r>
    <d v="2023-10-20T01:52:32"/>
    <x v="1"/>
    <n v="7"/>
    <s v="YEPES JORGE"/>
    <x v="3"/>
    <x v="3"/>
    <n v="256"/>
    <n v="25.6"/>
    <n v="220.94964028776999"/>
    <m/>
    <n v="105474.8201"/>
    <x v="1"/>
    <n v="13621.6216"/>
    <x v="807"/>
    <x v="0"/>
    <m/>
  </r>
  <r>
    <d v="2023-10-20T01:52:33"/>
    <x v="1"/>
    <n v="8"/>
    <s v="VACA FIERRO ROBINSON"/>
    <x v="1"/>
    <x v="0"/>
    <n v="248"/>
    <n v="22.545454545454501"/>
    <n v="243.04460431654701"/>
    <m/>
    <n v="116022.30220000001"/>
    <x v="1"/>
    <n v="13621.6216"/>
    <x v="807"/>
    <x v="0"/>
    <m/>
  </r>
  <r>
    <d v="2023-10-20T01:52:33"/>
    <x v="1"/>
    <n v="9"/>
    <s v="GONZALEZ PEREZ RAFAEL JOSE"/>
    <x v="3"/>
    <x v="0"/>
    <n v="249"/>
    <n v="24.9"/>
    <n v="220.94964028776999"/>
    <s v="2 Descuentos (Conducts) "/>
    <n v="105474.8201"/>
    <x v="0"/>
    <n v="13621.6216"/>
    <x v="807"/>
    <x v="0"/>
    <m/>
  </r>
  <r>
    <d v="2023-10-20T01:52:33"/>
    <x v="1"/>
    <n v="10"/>
    <s v="MARULANDA JARAMILLO DAWER ANDRES"/>
    <x v="0"/>
    <x v="1"/>
    <n v="191"/>
    <n v="21.2222222222222"/>
    <n v="198.85467625899301"/>
    <s v="1 Descuento (Conduct) "/>
    <n v="94927.338099999994"/>
    <x v="0"/>
    <n v="13621.6216"/>
    <x v="807"/>
    <x v="0"/>
    <m/>
  </r>
  <r>
    <d v="2023-10-20T01:52:34"/>
    <x v="9"/>
    <n v="11"/>
    <s v="ECHAVARRIA JOSE"/>
    <x v="0"/>
    <x v="0"/>
    <n v="212"/>
    <n v="23.5555555555556"/>
    <n v="198.85467625899301"/>
    <s v="2 Descuentos (Conducts) "/>
    <n v="94927.338099999994"/>
    <x v="0"/>
    <n v="13621.6216"/>
    <x v="807"/>
    <x v="0"/>
    <m/>
  </r>
  <r>
    <d v="2023-10-20T01:52:34"/>
    <x v="9"/>
    <n v="12"/>
    <s v="VALENCIA MENDOZA JHON"/>
    <x v="3"/>
    <x v="0"/>
    <n v="198"/>
    <n v="19.8"/>
    <n v="220.94964028776999"/>
    <m/>
    <n v="105474.8201"/>
    <x v="0"/>
    <n v="13621.6216"/>
    <x v="807"/>
    <x v="0"/>
    <m/>
  </r>
  <r>
    <d v="2023-10-20T01:52:34"/>
    <x v="9"/>
    <n v="13"/>
    <s v="URIEL SALAZAR FREDY"/>
    <x v="6"/>
    <x v="0"/>
    <n v="186"/>
    <n v="23.25"/>
    <n v="176.759712230216"/>
    <m/>
    <n v="84379.856100000005"/>
    <x v="0"/>
    <n v="13621.6216"/>
    <x v="807"/>
    <x v="0"/>
    <m/>
  </r>
  <r>
    <d v="2023-10-20T01:52:35"/>
    <x v="9"/>
    <n v="14"/>
    <s v="CARVAJAL SALAZAR HECTOR MARINO"/>
    <x v="3"/>
    <x v="0"/>
    <n v="193"/>
    <n v="18.380952380952401"/>
    <n v="231.997122302158"/>
    <s v="OMAR JIMENEZ Realiz 4.5 viajes donde moviliz 107 Usuarios "/>
    <n v="110748.5612"/>
    <x v="1"/>
    <n v="13621.6216"/>
    <x v="807"/>
    <x v="0"/>
    <m/>
  </r>
  <r>
    <d v="2023-10-20T01:52:35"/>
    <x v="9"/>
    <n v="15"/>
    <s v="LOPERA AGUDELO LUIS FRANCISCO"/>
    <x v="6"/>
    <x v="0"/>
    <n v="187"/>
    <n v="23.375"/>
    <n v="176.759712230216"/>
    <m/>
    <n v="84379.856100000005"/>
    <x v="1"/>
    <n v="13621.6216"/>
    <x v="807"/>
    <x v="0"/>
    <m/>
  </r>
  <r>
    <d v="2023-10-20T01:52:35"/>
    <x v="9"/>
    <n v="16"/>
    <s v="HURTADO MADRID JUAN ESTEBAN"/>
    <x v="3"/>
    <x v="0"/>
    <n v="228"/>
    <n v="22.8"/>
    <n v="220.94964028776999"/>
    <m/>
    <n v="105474.8201"/>
    <x v="0"/>
    <n v="13621.6216"/>
    <x v="807"/>
    <x v="0"/>
    <m/>
  </r>
  <r>
    <d v="2023-10-20T01:52:36"/>
    <x v="9"/>
    <n v="17"/>
    <s v="ESPINOZA CHAVARRIA GUILLERMO LEON"/>
    <x v="6"/>
    <x v="0"/>
    <n v="192"/>
    <n v="24"/>
    <n v="176.759712230216"/>
    <s v="1 Descuento (Propietario) "/>
    <n v="84379.856100000005"/>
    <x v="0"/>
    <n v="13621.6216"/>
    <x v="807"/>
    <x v="0"/>
    <m/>
  </r>
  <r>
    <d v="2023-10-20T01:52:36"/>
    <x v="9"/>
    <n v="20"/>
    <s v="TABORDA ROJAS DIEGO ALEJANDRO"/>
    <x v="6"/>
    <x v="0"/>
    <n v="180"/>
    <n v="22.5"/>
    <n v="176.759712230216"/>
    <m/>
    <n v="84379.856100000005"/>
    <x v="0"/>
    <n v="13621.6216"/>
    <x v="807"/>
    <x v="0"/>
    <m/>
  </r>
  <r>
    <d v="2023-10-20T01:52:36"/>
    <x v="9"/>
    <n v="21"/>
    <s v="MONSALVE OCAMPO EDISON GUSTAVO"/>
    <x v="3"/>
    <x v="1"/>
    <n v="192"/>
    <n v="19.2"/>
    <n v="220.94964028776999"/>
    <s v="Se descuenta el viaje de 11 07 am ya que se evidencia que transita por la izquerda (argentina) con puertas cerradas"/>
    <n v="105474.8201"/>
    <x v="0"/>
    <n v="13621.6216"/>
    <x v="807"/>
    <x v="0"/>
    <m/>
  </r>
  <r>
    <d v="2023-10-20T01:52:37"/>
    <x v="9"/>
    <n v="22"/>
    <s v="QUIRAMA CASTAEDA JHON JADER"/>
    <x v="0"/>
    <x v="0"/>
    <n v="169"/>
    <n v="18.7777777777778"/>
    <n v="198.85467625899301"/>
    <m/>
    <n v="94927.338099999994"/>
    <x v="1"/>
    <n v="13621.6216"/>
    <x v="807"/>
    <x v="0"/>
    <m/>
  </r>
  <r>
    <d v="2023-10-20T01:52:37"/>
    <x v="9"/>
    <n v="23"/>
    <s v="HINCAPIE GALLEGO YEISON ANDRES"/>
    <x v="0"/>
    <x v="0"/>
    <n v="192"/>
    <n v="21.3333333333333"/>
    <n v="198.85467625899301"/>
    <m/>
    <n v="94927.338099999994"/>
    <x v="2"/>
    <n v="13621.6216"/>
    <x v="807"/>
    <x v="0"/>
    <m/>
  </r>
  <r>
    <d v="2023-10-20T01:52:37"/>
    <x v="9"/>
    <n v="24"/>
    <s v="GRISALES VILLA JUAN DAVID"/>
    <x v="0"/>
    <x v="3"/>
    <n v="201"/>
    <n v="22.3333333333333"/>
    <n v="198.85467625899301"/>
    <m/>
    <n v="94927.338099999994"/>
    <x v="0"/>
    <n v="13621.6216"/>
    <x v="807"/>
    <x v="0"/>
    <m/>
  </r>
  <r>
    <d v="2023-10-20T01:52:38"/>
    <x v="9"/>
    <n v="25"/>
    <s v="JIMENEZ HURTADO CARLOS ESTIVEN"/>
    <x v="0"/>
    <x v="0"/>
    <n v="179"/>
    <n v="19.8888888888889"/>
    <n v="198.85467625899301"/>
    <m/>
    <n v="94927.338099999994"/>
    <x v="1"/>
    <n v="13621.6216"/>
    <x v="807"/>
    <x v="0"/>
    <m/>
  </r>
  <r>
    <d v="2023-10-20T01:52:38"/>
    <x v="9"/>
    <n v="26"/>
    <s v="CIRO MARIN RODRIGO ALBERTO"/>
    <x v="0"/>
    <x v="0"/>
    <n v="206"/>
    <n v="22.8888888888889"/>
    <n v="198.85467625899301"/>
    <s v="1 Descuento (Jefe de ruta) "/>
    <n v="94927.338099999994"/>
    <x v="0"/>
    <n v="13621.6216"/>
    <x v="807"/>
    <x v="0"/>
    <m/>
  </r>
  <r>
    <d v="2023-10-20T01:52:38"/>
    <x v="9"/>
    <n v="27"/>
    <s v="DURANGO DAVID JOSE"/>
    <x v="6"/>
    <x v="0"/>
    <n v="180"/>
    <n v="22.5"/>
    <n v="176.759712230216"/>
    <m/>
    <n v="84379.856100000005"/>
    <x v="0"/>
    <n v="13621.6216"/>
    <x v="807"/>
    <x v="0"/>
    <m/>
  </r>
  <r>
    <d v="2023-10-20T01:52:39"/>
    <x v="9"/>
    <n v="28"/>
    <s v="ARENAS EDWIN"/>
    <x v="6"/>
    <x v="0"/>
    <n v="173"/>
    <n v="21.625"/>
    <n v="176.759712230216"/>
    <m/>
    <n v="84379.856100000005"/>
    <x v="0"/>
    <n v="13621.6216"/>
    <x v="807"/>
    <x v="0"/>
    <m/>
  </r>
  <r>
    <d v="2023-10-20T01:52:39"/>
    <x v="9"/>
    <n v="29"/>
    <s v="ESCOBAR IVAN DARIO"/>
    <x v="3"/>
    <x v="0"/>
    <n v="212"/>
    <n v="21.2"/>
    <n v="220.94964028776999"/>
    <m/>
    <n v="105474.8201"/>
    <x v="0"/>
    <n v="13621.6216"/>
    <x v="807"/>
    <x v="0"/>
    <m/>
  </r>
  <r>
    <d v="2023-10-20T01:52:39"/>
    <x v="1"/>
    <n v="30"/>
    <s v="LOPEZ ISRAEL"/>
    <x v="3"/>
    <x v="0"/>
    <n v="173"/>
    <n v="17.3"/>
    <n v="220.94964028776999"/>
    <m/>
    <n v="105474.8201"/>
    <x v="0"/>
    <n v="13621.6216"/>
    <x v="807"/>
    <x v="0"/>
    <m/>
  </r>
  <r>
    <d v="2023-10-20T01:52:40"/>
    <x v="1"/>
    <n v="31"/>
    <s v="HIGUITA ADRIAN ANTONIO"/>
    <x v="3"/>
    <x v="0"/>
    <n v="185"/>
    <n v="18.5"/>
    <n v="220.94964028776999"/>
    <m/>
    <n v="105474.8201"/>
    <x v="0"/>
    <n v="13621.6216"/>
    <x v="807"/>
    <x v="0"/>
    <m/>
  </r>
  <r>
    <d v="2023-10-20T01:52:40"/>
    <x v="1"/>
    <n v="32"/>
    <s v="PUERTA BOJANERO JUAN CARLOS"/>
    <x v="3"/>
    <x v="0"/>
    <n v="206"/>
    <n v="20.6"/>
    <n v="220.94964028776999"/>
    <m/>
    <n v="105474.8201"/>
    <x v="0"/>
    <n v="13621.6216"/>
    <x v="807"/>
    <x v="0"/>
    <m/>
  </r>
  <r>
    <d v="2023-10-20T01:52:40"/>
    <x v="1"/>
    <n v="33"/>
    <s v="GONZALEZ JUAN ESTEBAN"/>
    <x v="3"/>
    <x v="0"/>
    <n v="192"/>
    <n v="19.2"/>
    <n v="220.94964028776999"/>
    <m/>
    <n v="105474.8201"/>
    <x v="0"/>
    <n v="13621.6216"/>
    <x v="807"/>
    <x v="0"/>
    <m/>
  </r>
  <r>
    <d v="2023-10-20T01:52:40"/>
    <x v="1"/>
    <n v="34"/>
    <s v="MONTOYA OSPINA GILBERTO ANTONIO"/>
    <x v="9"/>
    <x v="0"/>
    <n v="270"/>
    <n v="22.5"/>
    <n v="265.13956834532399"/>
    <m/>
    <n v="126569.78419999999"/>
    <x v="0"/>
    <n v="13621.6216"/>
    <x v="807"/>
    <x v="0"/>
    <m/>
  </r>
  <r>
    <d v="2023-10-20T01:52:41"/>
    <x v="1"/>
    <n v="35"/>
    <s v="LONDOO LOPERA DUVAN ANDRES"/>
    <x v="3"/>
    <x v="0"/>
    <n v="233"/>
    <n v="23.3"/>
    <n v="220.94964028776999"/>
    <m/>
    <n v="105474.8201"/>
    <x v="1"/>
    <n v="13621.6216"/>
    <x v="807"/>
    <x v="0"/>
    <m/>
  </r>
  <r>
    <d v="2023-10-20T01:52:41"/>
    <x v="1"/>
    <n v="36"/>
    <s v="BERNAL RONDON KEVIN OSWALDO"/>
    <x v="1"/>
    <x v="0"/>
    <n v="259"/>
    <n v="23.545454545454501"/>
    <n v="243.04460431654701"/>
    <s v="1 Descuento (Jefe de ruta) "/>
    <n v="116022.30220000001"/>
    <x v="0"/>
    <n v="13621.6216"/>
    <x v="807"/>
    <x v="0"/>
    <m/>
  </r>
  <r>
    <d v="2023-10-20T01:52:41"/>
    <x v="1"/>
    <n v="37"/>
    <s v="PIEDRAHITA MADRID SANTIAGO"/>
    <x v="3"/>
    <x v="0"/>
    <n v="215"/>
    <n v="21.5"/>
    <n v="220.94964028776999"/>
    <m/>
    <n v="105474.8201"/>
    <x v="1"/>
    <n v="13621.6216"/>
    <x v="807"/>
    <x v="0"/>
    <m/>
  </r>
  <r>
    <d v="2023-10-20T01:52:42"/>
    <x v="1"/>
    <n v="38"/>
    <s v="BARRIENTOS ROBINSON FREDY"/>
    <x v="2"/>
    <x v="0"/>
    <n v="126"/>
    <n v="22.909090909090899"/>
    <n v="121.52230215827301"/>
    <m/>
    <n v="58011.151100000003"/>
    <x v="0"/>
    <n v="13621.6216"/>
    <x v="807"/>
    <x v="0"/>
    <m/>
  </r>
  <r>
    <d v="2023-10-20T01:52:42"/>
    <x v="1"/>
    <n v="40"/>
    <s v="OCAMPO OCAMPO ANTONIO JOSE"/>
    <x v="9"/>
    <x v="0"/>
    <n v="266"/>
    <n v="22.1666666666667"/>
    <n v="265.13956834532399"/>
    <m/>
    <n v="126569.78419999999"/>
    <x v="0"/>
    <n v="13621.6216"/>
    <x v="807"/>
    <x v="0"/>
    <m/>
  </r>
  <r>
    <d v="2023-10-20T01:52:42"/>
    <x v="1"/>
    <n v="41"/>
    <s v="GARCIA DAVID WILSON ALBERTO"/>
    <x v="6"/>
    <x v="0"/>
    <n v="229"/>
    <n v="26.9411764705882"/>
    <n v="187.80719424460401"/>
    <m/>
    <n v="89653.597099999999"/>
    <x v="1"/>
    <n v="13621.6216"/>
    <x v="807"/>
    <x v="0"/>
    <m/>
  </r>
  <r>
    <d v="2023-10-20T01:52:43"/>
    <x v="1"/>
    <n v="42"/>
    <s v="LOPERA ALVAREZ ESTIVEN"/>
    <x v="3"/>
    <x v="0"/>
    <n v="258"/>
    <n v="25.8"/>
    <n v="220.94964028776999"/>
    <m/>
    <n v="105474.8201"/>
    <x v="0"/>
    <n v="13621.6216"/>
    <x v="807"/>
    <x v="0"/>
    <m/>
  </r>
  <r>
    <d v="2023-10-22T01:52:13"/>
    <x v="1"/>
    <n v="1"/>
    <s v="OZUNA RESTREPO JORGE ALFONSO"/>
    <x v="6"/>
    <x v="0"/>
    <n v="198"/>
    <n v="24.75"/>
    <n v="195.774954627949"/>
    <m/>
    <n v="93887.477299999999"/>
    <x v="0"/>
    <n v="13130.303"/>
    <x v="808"/>
    <x v="0"/>
    <m/>
  </r>
  <r>
    <d v="2023-10-22T01:52:13"/>
    <x v="1"/>
    <n v="2"/>
    <s v="GRAJALES JORGE HERNAN"/>
    <x v="0"/>
    <x v="3"/>
    <n v="249"/>
    <n v="27.6666666666667"/>
    <n v="220.246823956443"/>
    <m/>
    <n v="105623.412"/>
    <x v="1"/>
    <n v="13130.303"/>
    <x v="808"/>
    <x v="0"/>
    <m/>
  </r>
  <r>
    <d v="2023-10-22T01:52:14"/>
    <x v="1"/>
    <n v="5"/>
    <s v="BERRIO POSADA ANGELA"/>
    <x v="3"/>
    <x v="0"/>
    <n v="243"/>
    <n v="24.3"/>
    <n v="244.71869328493599"/>
    <m/>
    <n v="117359.3466"/>
    <x v="1"/>
    <n v="13130.303"/>
    <x v="808"/>
    <x v="0"/>
    <m/>
  </r>
  <r>
    <d v="2023-10-22T01:52:14"/>
    <x v="1"/>
    <n v="6"/>
    <s v="GONZALEZ PEREZ RAFAEL JOSE"/>
    <x v="0"/>
    <x v="0"/>
    <n v="192"/>
    <n v="21.3333333333333"/>
    <n v="220.246823956443"/>
    <m/>
    <n v="105623.412"/>
    <x v="0"/>
    <n v="13130.303"/>
    <x v="808"/>
    <x v="0"/>
    <m/>
  </r>
  <r>
    <d v="2023-10-22T01:52:14"/>
    <x v="1"/>
    <n v="7"/>
    <s v="YEPES JORGE"/>
    <x v="4"/>
    <x v="3"/>
    <n v="203"/>
    <n v="29"/>
    <n v="171.303085299456"/>
    <m/>
    <n v="82151.542600000001"/>
    <x v="1"/>
    <n v="13130.303"/>
    <x v="808"/>
    <x v="0"/>
    <m/>
  </r>
  <r>
    <d v="2023-10-22T01:52:15"/>
    <x v="1"/>
    <n v="8"/>
    <s v="VACA FIERRO ROBINSON"/>
    <x v="0"/>
    <x v="0"/>
    <n v="196"/>
    <n v="21.7777777777778"/>
    <n v="220.246823956443"/>
    <m/>
    <n v="105623.412"/>
    <x v="1"/>
    <n v="13130.303"/>
    <x v="808"/>
    <x v="0"/>
    <m/>
  </r>
  <r>
    <d v="2023-10-22T01:52:15"/>
    <x v="1"/>
    <n v="9"/>
    <s v="LOPEZ ISRAEL"/>
    <x v="0"/>
    <x v="0"/>
    <n v="211"/>
    <n v="23.4444444444444"/>
    <n v="220.246823956443"/>
    <m/>
    <n v="105623.412"/>
    <x v="0"/>
    <n v="13130.303"/>
    <x v="808"/>
    <x v="0"/>
    <m/>
  </r>
  <r>
    <d v="2023-10-22T01:52:15"/>
    <x v="1"/>
    <n v="10"/>
    <s v="MARULANDA JARAMILLO DAWER ANDRES"/>
    <x v="10"/>
    <x v="0"/>
    <n v="84"/>
    <n v="24"/>
    <n v="85.651542649727801"/>
    <m/>
    <n v="41075.7713"/>
    <x v="0"/>
    <n v="13130.303"/>
    <x v="808"/>
    <x v="0"/>
    <m/>
  </r>
  <r>
    <d v="2023-10-22T01:52:15"/>
    <x v="9"/>
    <n v="12"/>
    <s v="DURANGO JOHAN"/>
    <x v="0"/>
    <x v="0"/>
    <n v="238"/>
    <n v="26.4444444444444"/>
    <n v="220.246823956443"/>
    <m/>
    <n v="105623.412"/>
    <x v="0"/>
    <n v="13130.303"/>
    <x v="808"/>
    <x v="0"/>
    <m/>
  </r>
  <r>
    <d v="2023-10-22T01:52:16"/>
    <x v="9"/>
    <n v="13"/>
    <s v="LONDOO URREGO DANIEL ANDRES"/>
    <x v="6"/>
    <x v="0"/>
    <n v="299"/>
    <n v="37.375"/>
    <n v="195.774954627949"/>
    <m/>
    <n v="93887.477299999999"/>
    <x v="0"/>
    <n v="13130.303"/>
    <x v="808"/>
    <x v="0"/>
    <m/>
  </r>
  <r>
    <d v="2023-10-22T01:52:16"/>
    <x v="9"/>
    <n v="14"/>
    <s v="JIMENEZ JIMENEZ OMAR DAVID"/>
    <x v="0"/>
    <x v="0"/>
    <n v="237"/>
    <n v="26.3333333333333"/>
    <n v="220.246823956443"/>
    <m/>
    <n v="105623.412"/>
    <x v="1"/>
    <n v="13130.303"/>
    <x v="808"/>
    <x v="0"/>
    <m/>
  </r>
  <r>
    <d v="2023-10-22T01:52:16"/>
    <x v="9"/>
    <n v="15"/>
    <s v="LONDOO LOPERA DUVAN ANDRES"/>
    <x v="0"/>
    <x v="0"/>
    <n v="201"/>
    <n v="22.3333333333333"/>
    <n v="220.246823956443"/>
    <m/>
    <n v="105623.412"/>
    <x v="1"/>
    <n v="13130.303"/>
    <x v="808"/>
    <x v="0"/>
    <m/>
  </r>
  <r>
    <d v="2023-10-22T01:52:17"/>
    <x v="9"/>
    <n v="19"/>
    <s v="BERMUDEZ HERNAN"/>
    <x v="6"/>
    <x v="0"/>
    <n v="148"/>
    <n v="19.733333333333299"/>
    <n v="183.539019963702"/>
    <m/>
    <n v="88019.51"/>
    <x v="0"/>
    <n v="13130.303"/>
    <x v="808"/>
    <x v="0"/>
    <m/>
  </r>
  <r>
    <d v="2023-10-22T01:52:17"/>
    <x v="9"/>
    <n v="20"/>
    <s v="VERENZUELA MARTINEZ ALEXANDER"/>
    <x v="6"/>
    <x v="0"/>
    <n v="205"/>
    <n v="25.625"/>
    <n v="195.774954627949"/>
    <s v="4 Descuentos (jefe de ruta, Conduct y propietario) "/>
    <n v="93887.477299999999"/>
    <x v="0"/>
    <n v="13130.303"/>
    <x v="808"/>
    <x v="0"/>
    <m/>
  </r>
  <r>
    <d v="2023-10-22T01:52:17"/>
    <x v="9"/>
    <n v="21"/>
    <s v="MONSALVE OCAMPO EDISON GUSTAVO"/>
    <x v="0"/>
    <x v="0"/>
    <n v="184"/>
    <n v="20.4444444444444"/>
    <n v="220.246823956443"/>
    <m/>
    <n v="105623.412"/>
    <x v="0"/>
    <n v="13130.303"/>
    <x v="808"/>
    <x v="0"/>
    <m/>
  </r>
  <r>
    <d v="2023-10-22T01:52:18"/>
    <x v="9"/>
    <n v="22"/>
    <s v="QUIRAMA CASTAEDA JHON JADER"/>
    <x v="4"/>
    <x v="0"/>
    <n v="215"/>
    <n v="30.714285714285701"/>
    <n v="171.303085299456"/>
    <s v="1 Descuento (Conduct) "/>
    <n v="82151.542600000001"/>
    <x v="1"/>
    <n v="13130.303"/>
    <x v="808"/>
    <x v="0"/>
    <m/>
  </r>
  <r>
    <d v="2023-10-22T01:52:18"/>
    <x v="9"/>
    <n v="23"/>
    <s v="HINCAPIE GALLEGO YEISON ANDRES"/>
    <x v="3"/>
    <x v="0"/>
    <n v="212"/>
    <n v="21.2"/>
    <n v="244.71869328493599"/>
    <s v="1 Descuento (Usuario desubicado) "/>
    <n v="117359.3466"/>
    <x v="2"/>
    <n v="13130.303"/>
    <x v="808"/>
    <x v="0"/>
    <m/>
  </r>
  <r>
    <d v="2023-10-22T01:52:18"/>
    <x v="9"/>
    <n v="24"/>
    <s v="GARCES ANDRES FELIPE"/>
    <x v="6"/>
    <x v="0"/>
    <n v="185"/>
    <n v="23.125"/>
    <n v="195.774954627949"/>
    <m/>
    <n v="93887.477299999999"/>
    <x v="0"/>
    <n v="13130.303"/>
    <x v="808"/>
    <x v="0"/>
    <m/>
  </r>
  <r>
    <d v="2023-10-22T01:52:18"/>
    <x v="9"/>
    <n v="25"/>
    <s v="GRISALES VILLA JUAN DAVID"/>
    <x v="3"/>
    <x v="0"/>
    <n v="271"/>
    <n v="27.1"/>
    <n v="244.71869328493599"/>
    <m/>
    <n v="117359.3466"/>
    <x v="1"/>
    <n v="13130.303"/>
    <x v="808"/>
    <x v="0"/>
    <m/>
  </r>
  <r>
    <d v="2023-10-22T01:52:19"/>
    <x v="9"/>
    <n v="27"/>
    <s v="DURANGO DAVID JOSE"/>
    <x v="2"/>
    <x v="3"/>
    <n v="113"/>
    <n v="18.8333333333333"/>
    <n v="146.83121597096201"/>
    <m/>
    <n v="70415.607999999993"/>
    <x v="0"/>
    <n v="13130.303"/>
    <x v="808"/>
    <x v="0"/>
    <m/>
  </r>
  <r>
    <d v="2023-10-22T01:52:19"/>
    <x v="9"/>
    <n v="28"/>
    <s v="ARENAS EDWIN"/>
    <x v="3"/>
    <x v="0"/>
    <n v="238"/>
    <n v="23.8"/>
    <n v="244.71869328493599"/>
    <m/>
    <n v="117359.3466"/>
    <x v="0"/>
    <n v="13130.303"/>
    <x v="808"/>
    <x v="0"/>
    <m/>
  </r>
  <r>
    <d v="2023-10-22T01:52:19"/>
    <x v="9"/>
    <n v="29"/>
    <s v="ESCOBAR IVAN DARIO"/>
    <x v="3"/>
    <x v="0"/>
    <n v="202"/>
    <n v="21.2631578947368"/>
    <n v="232.48275862068999"/>
    <m/>
    <n v="111491.3793"/>
    <x v="0"/>
    <n v="13130.303"/>
    <x v="808"/>
    <x v="0"/>
    <m/>
  </r>
  <r>
    <d v="2023-10-22T01:52:20"/>
    <x v="1"/>
    <n v="31"/>
    <s v="HIGUITA ADRIAN ANTONIO"/>
    <x v="3"/>
    <x v="0"/>
    <n v="233"/>
    <n v="23.3"/>
    <n v="244.71869328493599"/>
    <m/>
    <n v="117359.3466"/>
    <x v="0"/>
    <n v="13130.303"/>
    <x v="808"/>
    <x v="0"/>
    <m/>
  </r>
  <r>
    <d v="2023-10-22T01:52:20"/>
    <x v="1"/>
    <n v="33"/>
    <s v="GONZALEZ JUAN ESTEBAN"/>
    <x v="1"/>
    <x v="0"/>
    <n v="263"/>
    <n v="23.909090909090899"/>
    <n v="269.19056261343002"/>
    <m/>
    <n v="129095.2813"/>
    <x v="0"/>
    <n v="13130.303"/>
    <x v="808"/>
    <x v="0"/>
    <m/>
  </r>
  <r>
    <d v="2023-10-22T01:52:20"/>
    <x v="1"/>
    <n v="34"/>
    <s v="MONTOYA OSPINA GILBERTO ANTONIO"/>
    <x v="3"/>
    <x v="0"/>
    <n v="253"/>
    <n v="25.3"/>
    <n v="244.71869328493599"/>
    <m/>
    <n v="117359.3466"/>
    <x v="0"/>
    <n v="13130.303"/>
    <x v="808"/>
    <x v="0"/>
    <m/>
  </r>
  <r>
    <d v="2023-10-22T01:52:21"/>
    <x v="1"/>
    <n v="36"/>
    <s v="MARTINEZ CHAVERRA LUIS NORBERTO"/>
    <x v="3"/>
    <x v="0"/>
    <n v="271"/>
    <n v="27.1"/>
    <n v="244.71869328493599"/>
    <m/>
    <n v="117359.3466"/>
    <x v="0"/>
    <n v="13130.303"/>
    <x v="808"/>
    <x v="0"/>
    <m/>
  </r>
  <r>
    <d v="2023-10-22T01:52:21"/>
    <x v="1"/>
    <n v="37"/>
    <s v="MORA JORGE"/>
    <x v="8"/>
    <x v="0"/>
    <n v="151"/>
    <n v="30.2"/>
    <n v="122.359346642468"/>
    <m/>
    <n v="58679.673300000002"/>
    <x v="1"/>
    <n v="13130.303"/>
    <x v="808"/>
    <x v="0"/>
    <m/>
  </r>
  <r>
    <d v="2023-10-22T01:52:21"/>
    <x v="1"/>
    <n v="38"/>
    <s v="BARRIENTOS ROBINSON FREDY"/>
    <x v="8"/>
    <x v="0"/>
    <n v="87"/>
    <n v="17.399999999999999"/>
    <n v="122.359346642468"/>
    <m/>
    <n v="58679.673300000002"/>
    <x v="0"/>
    <n v="13130.303"/>
    <x v="808"/>
    <x v="0"/>
    <m/>
  </r>
  <r>
    <d v="2023-10-22T01:52:21"/>
    <x v="1"/>
    <n v="39"/>
    <s v="DE OSSA TORRES CARLOS ANDRES"/>
    <x v="3"/>
    <x v="0"/>
    <n v="219"/>
    <n v="21.9"/>
    <n v="244.71869328493599"/>
    <s v="1 Descuento (Propietario) "/>
    <n v="117359.3466"/>
    <x v="0"/>
    <n v="13130.303"/>
    <x v="808"/>
    <x v="0"/>
    <m/>
  </r>
  <r>
    <d v="2023-10-22T01:52:22"/>
    <x v="1"/>
    <n v="40"/>
    <s v="OCAMPO OCAMPO ANTONIO JOSE"/>
    <x v="1"/>
    <x v="0"/>
    <n v="295"/>
    <n v="26.818181818181799"/>
    <n v="269.19056261343002"/>
    <m/>
    <n v="129095.2813"/>
    <x v="0"/>
    <n v="13130.303"/>
    <x v="808"/>
    <x v="0"/>
    <m/>
  </r>
  <r>
    <d v="2023-10-22T01:52:22"/>
    <x v="1"/>
    <n v="41"/>
    <s v="GARCIA DAVID WILSON ALBERTO"/>
    <x v="3"/>
    <x v="0"/>
    <n v="231"/>
    <n v="23.1"/>
    <n v="244.71869328493599"/>
    <m/>
    <n v="117359.3466"/>
    <x v="1"/>
    <n v="13130.303"/>
    <x v="808"/>
    <x v="0"/>
    <m/>
  </r>
  <r>
    <d v="2023-10-22T01:52:22"/>
    <x v="1"/>
    <n v="42"/>
    <s v="MADRID HERNANDEZ JHONATAN SMITH"/>
    <x v="0"/>
    <x v="0"/>
    <n v="215"/>
    <n v="23.8888888888889"/>
    <n v="220.246823956443"/>
    <m/>
    <n v="105623.412"/>
    <x v="0"/>
    <n v="13130.303"/>
    <x v="808"/>
    <x v="0"/>
    <m/>
  </r>
  <r>
    <d v="2023-10-23T00:31:06"/>
    <x v="12"/>
    <n v="1"/>
    <s v="OZUNA RESTREPO JORGE ALFONSO"/>
    <x v="4"/>
    <x v="1"/>
    <n v="138"/>
    <n v="19.714285714285701"/>
    <n v="140.19125683060099"/>
    <m/>
    <n v="66595.628400000001"/>
    <x v="0"/>
    <n v="13071.428599999999"/>
    <x v="809"/>
    <x v="0"/>
    <m/>
  </r>
  <r>
    <d v="2023-10-23T00:31:06"/>
    <x v="12"/>
    <n v="2"/>
    <s v="GRAJALES JORGE HERNAN"/>
    <x v="3"/>
    <x v="0"/>
    <n v="170"/>
    <n v="17"/>
    <n v="200.273224043716"/>
    <m/>
    <n v="95136.611999999994"/>
    <x v="1"/>
    <n v="13071.428599999999"/>
    <x v="809"/>
    <x v="0"/>
    <m/>
  </r>
  <r>
    <d v="2023-10-23T00:31:07"/>
    <x v="12"/>
    <n v="5"/>
    <s v="GRISALES VILLA JUAN DAVID"/>
    <x v="0"/>
    <x v="0"/>
    <n v="209"/>
    <n v="23.2222222222222"/>
    <n v="180.245901639344"/>
    <m/>
    <n v="85622.950800000006"/>
    <x v="1"/>
    <n v="13071.428599999999"/>
    <x v="809"/>
    <x v="0"/>
    <m/>
  </r>
  <r>
    <d v="2023-10-23T00:31:07"/>
    <x v="12"/>
    <n v="6"/>
    <s v="GONZALEZ PEREZ RAFAEL JOSE"/>
    <x v="3"/>
    <x v="0"/>
    <n v="210"/>
    <n v="21"/>
    <n v="200.273224043716"/>
    <m/>
    <n v="95136.611999999994"/>
    <x v="0"/>
    <n v="13071.428599999999"/>
    <x v="809"/>
    <x v="0"/>
    <m/>
  </r>
  <r>
    <d v="2023-10-23T00:31:07"/>
    <x v="12"/>
    <n v="8"/>
    <s v="VACA FIERRO ROBINSON"/>
    <x v="1"/>
    <x v="0"/>
    <n v="192"/>
    <n v="17.454545454545499"/>
    <n v="220.300546448087"/>
    <m/>
    <n v="104650.2732"/>
    <x v="1"/>
    <n v="13071.428599999999"/>
    <x v="809"/>
    <x v="0"/>
    <m/>
  </r>
  <r>
    <d v="2023-10-23T00:31:07"/>
    <x v="12"/>
    <n v="9"/>
    <s v="LOPEZ ISRAEL"/>
    <x v="2"/>
    <x v="0"/>
    <n v="123"/>
    <n v="20.5"/>
    <n v="120.16393442623"/>
    <m/>
    <n v="57081.967199999999"/>
    <x v="0"/>
    <n v="13071.428599999999"/>
    <x v="809"/>
    <x v="0"/>
    <m/>
  </r>
  <r>
    <d v="2023-10-23T00:31:08"/>
    <x v="12"/>
    <n v="10"/>
    <s v="MARULANDA JARAMILLO DAWER ANDRES"/>
    <x v="0"/>
    <x v="0"/>
    <n v="159"/>
    <n v="17.6666666666667"/>
    <n v="180.245901639344"/>
    <m/>
    <n v="85622.950800000006"/>
    <x v="0"/>
    <n v="13071.428599999999"/>
    <x v="809"/>
    <x v="0"/>
    <m/>
  </r>
  <r>
    <d v="2023-10-23T00:31:08"/>
    <x v="12"/>
    <n v="11"/>
    <s v="ECHAVARRIA JOSE"/>
    <x v="3"/>
    <x v="0"/>
    <n v="235"/>
    <n v="23.5"/>
    <n v="200.273224043716"/>
    <m/>
    <n v="95136.611999999994"/>
    <x v="0"/>
    <n v="13071.428599999999"/>
    <x v="809"/>
    <x v="0"/>
    <m/>
  </r>
  <r>
    <d v="2023-10-23T00:31:08"/>
    <x v="12"/>
    <n v="12"/>
    <s v="DURANGO JOHAN"/>
    <x v="3"/>
    <x v="0"/>
    <n v="206"/>
    <n v="20.6"/>
    <n v="200.273224043716"/>
    <m/>
    <n v="95136.611999999994"/>
    <x v="0"/>
    <n v="13071.428599999999"/>
    <x v="809"/>
    <x v="0"/>
    <m/>
  </r>
  <r>
    <d v="2023-10-23T00:31:09"/>
    <x v="12"/>
    <n v="13"/>
    <s v="URIEL SALAZAR FREDY"/>
    <x v="4"/>
    <x v="0"/>
    <n v="164"/>
    <n v="23.428571428571399"/>
    <n v="140.19125683060099"/>
    <m/>
    <n v="66595.628400000001"/>
    <x v="0"/>
    <n v="13071.428599999999"/>
    <x v="809"/>
    <x v="0"/>
    <m/>
  </r>
  <r>
    <d v="2023-10-23T00:31:09"/>
    <x v="12"/>
    <n v="14"/>
    <s v="JIMENEZ JIMENEZ OMAR DAVID"/>
    <x v="1"/>
    <x v="0"/>
    <n v="179"/>
    <n v="16.272727272727298"/>
    <n v="220.300546448087"/>
    <s v="1 Descuento (Despachador fernando) "/>
    <n v="104650.2732"/>
    <x v="1"/>
    <n v="13071.428599999999"/>
    <x v="809"/>
    <x v="0"/>
    <m/>
  </r>
  <r>
    <d v="2023-10-23T00:31:09"/>
    <x v="12"/>
    <n v="15"/>
    <s v="LONDOO LOPERA DUVAN ANDRES"/>
    <x v="0"/>
    <x v="0"/>
    <n v="170"/>
    <n v="18.8888888888889"/>
    <n v="180.245901639344"/>
    <m/>
    <n v="85622.950800000006"/>
    <x v="1"/>
    <n v="13071.428599999999"/>
    <x v="809"/>
    <x v="0"/>
    <m/>
  </r>
  <r>
    <d v="2023-10-23T00:31:09"/>
    <x v="12"/>
    <n v="17"/>
    <s v="ESPINOZA CHAVARRIA GUILLERMO LEON"/>
    <x v="0"/>
    <x v="0"/>
    <n v="174"/>
    <n v="19.3333333333333"/>
    <n v="180.245901639344"/>
    <s v="5 Descuentos (Transbordo) "/>
    <n v="85622.950800000006"/>
    <x v="0"/>
    <n v="13071.428599999999"/>
    <x v="809"/>
    <x v="0"/>
    <m/>
  </r>
  <r>
    <d v="2023-10-23T00:31:10"/>
    <x v="12"/>
    <n v="19"/>
    <s v="BERMUDEZ HERNAN"/>
    <x v="0"/>
    <x v="0"/>
    <n v="158"/>
    <n v="17.5555555555556"/>
    <n v="180.245901639344"/>
    <s v="1 Descuento (Despachador fernando) "/>
    <n v="85622.950800000006"/>
    <x v="0"/>
    <n v="13071.428599999999"/>
    <x v="809"/>
    <x v="0"/>
    <m/>
  </r>
  <r>
    <d v="2023-10-23T00:31:10"/>
    <x v="12"/>
    <n v="20"/>
    <s v="TABORDA ROJAS DIEGO ALEJANDRO"/>
    <x v="3"/>
    <x v="0"/>
    <n v="217"/>
    <n v="21.7"/>
    <n v="200.273224043716"/>
    <m/>
    <n v="95136.611999999994"/>
    <x v="0"/>
    <n v="13071.428599999999"/>
    <x v="809"/>
    <x v="0"/>
    <m/>
  </r>
  <r>
    <d v="2023-10-23T00:31:10"/>
    <x v="12"/>
    <n v="33"/>
    <s v="GONZALEZ JUAN ESTEBAN"/>
    <x v="3"/>
    <x v="0"/>
    <n v="203"/>
    <n v="20.3"/>
    <n v="200.273224043716"/>
    <m/>
    <n v="95136.611999999994"/>
    <x v="0"/>
    <n v="13071.428599999999"/>
    <x v="809"/>
    <x v="0"/>
    <m/>
  </r>
  <r>
    <d v="2023-10-23T00:31:11"/>
    <x v="12"/>
    <n v="36"/>
    <s v="BERNAL RONDON KEVIN OSWALDO"/>
    <x v="0"/>
    <x v="0"/>
    <n v="171"/>
    <n v="19"/>
    <n v="180.245901639344"/>
    <m/>
    <n v="85622.950800000006"/>
    <x v="0"/>
    <n v="13071.428599999999"/>
    <x v="809"/>
    <x v="0"/>
    <m/>
  </r>
  <r>
    <d v="2023-10-23T00:31:11"/>
    <x v="12"/>
    <n v="39"/>
    <s v="DE OSSA TORRES CARLOS ANDRES"/>
    <x v="6"/>
    <x v="0"/>
    <n v="182"/>
    <n v="22.75"/>
    <n v="160.21857923497299"/>
    <m/>
    <n v="76109.289600000004"/>
    <x v="0"/>
    <n v="13071.428599999999"/>
    <x v="809"/>
    <x v="0"/>
    <m/>
  </r>
  <r>
    <d v="2023-10-23T00:31:11"/>
    <x v="12"/>
    <n v="40"/>
    <s v="OCAMPO OCAMPO ANTONIO JOSE"/>
    <x v="0"/>
    <x v="0"/>
    <n v="176"/>
    <n v="19.5555555555556"/>
    <n v="180.245901639344"/>
    <m/>
    <n v="85622.950800000006"/>
    <x v="0"/>
    <n v="13071.428599999999"/>
    <x v="809"/>
    <x v="0"/>
    <m/>
  </r>
  <r>
    <d v="2023-10-23T00:31:11"/>
    <x v="12"/>
    <n v="42"/>
    <s v="LOPERA ALVAREZ ESTIVEN"/>
    <x v="3"/>
    <x v="1"/>
    <n v="229"/>
    <n v="22.9"/>
    <n v="200.273224043716"/>
    <m/>
    <n v="95136.611999999994"/>
    <x v="0"/>
    <n v="13071.428599999999"/>
    <x v="809"/>
    <x v="0"/>
    <m/>
  </r>
  <r>
    <d v="2023-10-24T02:12:39"/>
    <x v="1"/>
    <n v="2"/>
    <s v="GRAJALES JORGE HERNAN"/>
    <x v="9"/>
    <x v="0"/>
    <n v="317"/>
    <n v="26.4166666666667"/>
    <n v="275.795981452859"/>
    <s v="1 Descuento (Jefe de ruta) "/>
    <n v="131897.99069999999"/>
    <x v="1"/>
    <n v="14055.8824"/>
    <x v="810"/>
    <x v="0"/>
    <m/>
  </r>
  <r>
    <d v="2023-10-24T02:12:39"/>
    <x v="1"/>
    <n v="5"/>
    <s v="GRISALES VILLA JUAN DAVID"/>
    <x v="12"/>
    <x v="0"/>
    <n v="313"/>
    <n v="24.076923076923102"/>
    <n v="298.77897990726399"/>
    <m/>
    <n v="142889.49"/>
    <x v="1"/>
    <n v="14055.8824"/>
    <x v="810"/>
    <x v="0"/>
    <m/>
  </r>
  <r>
    <d v="2023-10-24T02:12:40"/>
    <x v="1"/>
    <n v="6"/>
    <s v="GONZALEZ PEREZ RAFAEL JOSE"/>
    <x v="12"/>
    <x v="0"/>
    <n v="298"/>
    <n v="22.923076923076898"/>
    <n v="298.77897990726399"/>
    <m/>
    <n v="142889.49"/>
    <x v="0"/>
    <n v="14055.8824"/>
    <x v="810"/>
    <x v="0"/>
    <m/>
  </r>
  <r>
    <d v="2023-10-24T02:12:40"/>
    <x v="1"/>
    <n v="7"/>
    <s v="YEPES JORGE"/>
    <x v="9"/>
    <x v="0"/>
    <n v="280"/>
    <n v="24.347826086956498"/>
    <n v="264.30448222565701"/>
    <s v="Se descuenta medio viaje de 7 16 am ya que NO cumple con la ruta sin autorizacin "/>
    <n v="126402.2411"/>
    <x v="1"/>
    <n v="14055.8824"/>
    <x v="810"/>
    <x v="0"/>
    <m/>
  </r>
  <r>
    <d v="2023-10-24T02:12:41"/>
    <x v="1"/>
    <n v="8"/>
    <s v="VACA FIERRO ROBINSON"/>
    <x v="12"/>
    <x v="3"/>
    <n v="287"/>
    <n v="22.076923076923102"/>
    <n v="298.77897990726399"/>
    <s v="2 Descuentos (Conducts)"/>
    <n v="142889.49"/>
    <x v="1"/>
    <n v="14055.8824"/>
    <x v="810"/>
    <x v="0"/>
    <m/>
  </r>
  <r>
    <d v="2023-10-24T02:12:41"/>
    <x v="1"/>
    <n v="10"/>
    <s v="MARULANDA JARAMILLO DAWER ANDRES"/>
    <x v="3"/>
    <x v="3"/>
    <n v="218"/>
    <n v="21.8"/>
    <n v="229.82998454404901"/>
    <m/>
    <n v="109914.9923"/>
    <x v="0"/>
    <n v="14055.8824"/>
    <x v="810"/>
    <x v="0"/>
    <m/>
  </r>
  <r>
    <d v="2023-10-24T02:12:41"/>
    <x v="9"/>
    <n v="11"/>
    <s v="ECHAVARRIA JOSE"/>
    <x v="9"/>
    <x v="0"/>
    <n v="275"/>
    <n v="22.9166666666667"/>
    <n v="275.795981452859"/>
    <m/>
    <n v="131897.99069999999"/>
    <x v="0"/>
    <n v="14055.8824"/>
    <x v="810"/>
    <x v="0"/>
    <m/>
  </r>
  <r>
    <d v="2023-10-24T02:12:42"/>
    <x v="9"/>
    <n v="12"/>
    <s v="VALENCIA MENDOZA JHON"/>
    <x v="9"/>
    <x v="3"/>
    <n v="303"/>
    <n v="25.25"/>
    <n v="275.795981452859"/>
    <m/>
    <n v="131897.99069999999"/>
    <x v="0"/>
    <n v="14055.8824"/>
    <x v="810"/>
    <x v="0"/>
    <m/>
  </r>
  <r>
    <d v="2023-10-24T02:12:42"/>
    <x v="9"/>
    <n v="13"/>
    <s v="URIEL SALAZAR FREDY"/>
    <x v="9"/>
    <x v="0"/>
    <n v="279"/>
    <n v="23.25"/>
    <n v="275.795981452859"/>
    <m/>
    <n v="131897.99069999999"/>
    <x v="0"/>
    <n v="14055.8824"/>
    <x v="810"/>
    <x v="0"/>
    <m/>
  </r>
  <r>
    <d v="2023-10-24T02:12:43"/>
    <x v="9"/>
    <n v="14"/>
    <s v="CARVAJAL SALAZAR HECTOR MARINO"/>
    <x v="1"/>
    <x v="0"/>
    <n v="244"/>
    <n v="22.181818181818201"/>
    <n v="252.812982998454"/>
    <m/>
    <n v="120906.4915"/>
    <x v="1"/>
    <n v="14055.8824"/>
    <x v="810"/>
    <x v="0"/>
    <m/>
  </r>
  <r>
    <d v="2023-10-24T02:12:43"/>
    <x v="9"/>
    <n v="15"/>
    <s v="LOPERA AGUDELO LUIS FRANCISCO"/>
    <x v="10"/>
    <x v="3"/>
    <n v="85"/>
    <n v="21.25"/>
    <n v="91.931993817619798"/>
    <m/>
    <n v="43965.996899999998"/>
    <x v="1"/>
    <n v="14055.8824"/>
    <x v="810"/>
    <x v="0"/>
    <m/>
  </r>
  <r>
    <d v="2023-10-24T02:12:43"/>
    <x v="9"/>
    <n v="17"/>
    <s v="ESPINOZA CHAVARRIA GUILLERMO LEON"/>
    <x v="0"/>
    <x v="0"/>
    <n v="229"/>
    <n v="25.4444444444444"/>
    <n v="206.84698608964499"/>
    <m/>
    <n v="98923.493000000002"/>
    <x v="0"/>
    <n v="14055.8824"/>
    <x v="810"/>
    <x v="0"/>
    <m/>
  </r>
  <r>
    <d v="2023-10-24T02:12:44"/>
    <x v="1"/>
    <n v="20"/>
    <s v="VERENZUELA MARTINEZ ALEXANDER"/>
    <x v="9"/>
    <x v="0"/>
    <n v="257"/>
    <n v="21.4166666666667"/>
    <n v="275.795981452859"/>
    <m/>
    <n v="131897.99069999999"/>
    <x v="0"/>
    <n v="14055.8824"/>
    <x v="810"/>
    <x v="0"/>
    <m/>
  </r>
  <r>
    <d v="2023-10-24T02:12:44"/>
    <x v="1"/>
    <n v="21"/>
    <s v="MONSALVE OCAMPO EDISON GUSTAVO"/>
    <x v="3"/>
    <x v="3"/>
    <n v="198"/>
    <n v="19.8"/>
    <n v="229.82998454404901"/>
    <m/>
    <n v="109914.9923"/>
    <x v="0"/>
    <n v="14055.8824"/>
    <x v="810"/>
    <x v="0"/>
    <m/>
  </r>
  <r>
    <d v="2023-10-24T02:12:44"/>
    <x v="1"/>
    <n v="22"/>
    <s v="QUIRAMA CASTAEDA JHON JADER"/>
    <x v="6"/>
    <x v="3"/>
    <n v="199"/>
    <n v="24.875"/>
    <n v="183.86398763523999"/>
    <m/>
    <n v="87931.993799999997"/>
    <x v="1"/>
    <n v="14055.8824"/>
    <x v="810"/>
    <x v="0"/>
    <m/>
  </r>
  <r>
    <d v="2023-10-24T02:12:45"/>
    <x v="1"/>
    <n v="23"/>
    <s v="LONDOO URREGO DANIEL ANDRES"/>
    <x v="1"/>
    <x v="3"/>
    <n v="236"/>
    <n v="21.454545454545499"/>
    <n v="252.812982998454"/>
    <m/>
    <n v="120906.4915"/>
    <x v="2"/>
    <n v="14055.8824"/>
    <x v="810"/>
    <x v="0"/>
    <m/>
  </r>
  <r>
    <d v="2023-10-24T02:12:45"/>
    <x v="1"/>
    <n v="24"/>
    <s v="GARCES ANDRES FELIPE"/>
    <x v="0"/>
    <x v="0"/>
    <n v="158"/>
    <n v="17.5555555555556"/>
    <n v="206.84698608964499"/>
    <m/>
    <n v="98923.493000000002"/>
    <x v="0"/>
    <n v="14055.8824"/>
    <x v="810"/>
    <x v="0"/>
    <m/>
  </r>
  <r>
    <d v="2023-10-24T02:12:45"/>
    <x v="1"/>
    <n v="25"/>
    <s v="JIMENEZ HURTADO CARLOS ESTIVEN"/>
    <x v="3"/>
    <x v="0"/>
    <n v="246"/>
    <n v="24.6"/>
    <n v="229.82998454404901"/>
    <m/>
    <n v="109914.9923"/>
    <x v="1"/>
    <n v="14055.8824"/>
    <x v="810"/>
    <x v="0"/>
    <m/>
  </r>
  <r>
    <d v="2023-10-24T02:12:46"/>
    <x v="1"/>
    <n v="26"/>
    <s v="CIRO MARIN RODRIGO ALBERTO"/>
    <x v="3"/>
    <x v="0"/>
    <n v="217"/>
    <n v="21.7"/>
    <n v="229.82998454404901"/>
    <m/>
    <n v="109914.9923"/>
    <x v="0"/>
    <n v="14055.8824"/>
    <x v="810"/>
    <x v="0"/>
    <m/>
  </r>
  <r>
    <d v="2023-10-24T02:12:46"/>
    <x v="1"/>
    <n v="27"/>
    <s v="MADRID HERNANDEZ JHONATAN SMITH"/>
    <x v="0"/>
    <x v="3"/>
    <n v="172"/>
    <n v="19.1111111111111"/>
    <n v="206.84698608964499"/>
    <s v="15 Descuentos (Incidente con Usuarios) "/>
    <n v="98923.493000000002"/>
    <x v="0"/>
    <n v="14055.8824"/>
    <x v="810"/>
    <x v="0"/>
    <m/>
  </r>
  <r>
    <d v="2023-10-24T02:12:46"/>
    <x v="1"/>
    <n v="28"/>
    <s v="ARENAS EDWIN"/>
    <x v="0"/>
    <x v="0"/>
    <n v="225"/>
    <n v="25"/>
    <n v="206.84698608964499"/>
    <m/>
    <n v="98923.493000000002"/>
    <x v="0"/>
    <n v="14055.8824"/>
    <x v="810"/>
    <x v="0"/>
    <m/>
  </r>
  <r>
    <d v="2023-10-24T02:12:47"/>
    <x v="1"/>
    <n v="29"/>
    <s v="BERNAL RONDON KEVIN OSWALDO"/>
    <x v="11"/>
    <x v="0"/>
    <n v="42"/>
    <n v="28"/>
    <n v="34.474497681607403"/>
    <m/>
    <n v="16487.248800000001"/>
    <x v="0"/>
    <n v="14055.8824"/>
    <x v="810"/>
    <x v="0"/>
    <m/>
  </r>
  <r>
    <d v="2023-10-24T02:12:47"/>
    <x v="9"/>
    <n v="31"/>
    <s v="HIGUITA ADRIAN ANTONIO"/>
    <x v="0"/>
    <x v="0"/>
    <n v="239"/>
    <n v="26.5555555555556"/>
    <n v="206.84698608964499"/>
    <m/>
    <n v="98923.493000000002"/>
    <x v="0"/>
    <n v="14055.8824"/>
    <x v="810"/>
    <x v="0"/>
    <m/>
  </r>
  <r>
    <d v="2023-10-24T02:12:47"/>
    <x v="9"/>
    <n v="32"/>
    <s v="PUERTA BOJANERO JUAN CARLOS"/>
    <x v="3"/>
    <x v="0"/>
    <n v="209"/>
    <n v="20.9"/>
    <n v="229.82998454404901"/>
    <m/>
    <n v="109914.9923"/>
    <x v="0"/>
    <n v="14055.8824"/>
    <x v="810"/>
    <x v="0"/>
    <m/>
  </r>
  <r>
    <d v="2023-10-24T02:12:48"/>
    <x v="9"/>
    <n v="33"/>
    <s v="GONZALEZ JUAN ESTEBAN"/>
    <x v="0"/>
    <x v="0"/>
    <n v="268"/>
    <n v="29.7777777777778"/>
    <n v="206.84698608964499"/>
    <m/>
    <n v="98923.493000000002"/>
    <x v="0"/>
    <n v="14055.8824"/>
    <x v="810"/>
    <x v="0"/>
    <m/>
  </r>
  <r>
    <d v="2023-10-24T02:12:48"/>
    <x v="9"/>
    <n v="34"/>
    <s v="MONTOYA OSPINA GILBERTO ANTONIO"/>
    <x v="0"/>
    <x v="0"/>
    <n v="198"/>
    <n v="22"/>
    <n v="206.84698608964499"/>
    <m/>
    <n v="98923.493000000002"/>
    <x v="0"/>
    <n v="14055.8824"/>
    <x v="810"/>
    <x v="0"/>
    <m/>
  </r>
  <r>
    <d v="2023-10-24T02:12:49"/>
    <x v="9"/>
    <n v="36"/>
    <s v="TABORDA ROJAS DIEGO ALEJANDRO"/>
    <x v="0"/>
    <x v="0"/>
    <n v="181"/>
    <n v="20.1111111111111"/>
    <n v="206.84698608964499"/>
    <s v="1 Descuento (Jefe de ruta) "/>
    <n v="98923.493000000002"/>
    <x v="0"/>
    <n v="14055.8824"/>
    <x v="810"/>
    <x v="0"/>
    <m/>
  </r>
  <r>
    <d v="2023-10-24T02:12:49"/>
    <x v="9"/>
    <n v="37"/>
    <s v="MORA JORGE"/>
    <x v="0"/>
    <x v="0"/>
    <n v="245"/>
    <n v="27.2222222222222"/>
    <n v="206.84698608964499"/>
    <s v="2 Descuentos (Propietarios)"/>
    <n v="98923.493000000002"/>
    <x v="1"/>
    <n v="14055.8824"/>
    <x v="810"/>
    <x v="0"/>
    <m/>
  </r>
  <r>
    <d v="2023-10-24T02:12:49"/>
    <x v="9"/>
    <n v="38"/>
    <s v="BARRIENTOS ROBINSON FREDY"/>
    <x v="0"/>
    <x v="0"/>
    <n v="183"/>
    <n v="20.3333333333333"/>
    <n v="206.84698608964499"/>
    <m/>
    <n v="98923.493000000002"/>
    <x v="0"/>
    <n v="14055.8824"/>
    <x v="810"/>
    <x v="0"/>
    <m/>
  </r>
  <r>
    <d v="2023-10-24T02:12:50"/>
    <x v="9"/>
    <n v="39"/>
    <s v="DE OSSA TORRES CARLOS ANDRES"/>
    <x v="6"/>
    <x v="0"/>
    <n v="172"/>
    <n v="20.235294117647101"/>
    <n v="195.35548686244201"/>
    <m/>
    <n v="93427.743400000007"/>
    <x v="0"/>
    <n v="14055.8824"/>
    <x v="810"/>
    <x v="0"/>
    <m/>
  </r>
  <r>
    <d v="2023-10-24T02:12:50"/>
    <x v="9"/>
    <n v="40"/>
    <s v="OCAMPO OCAMPO ANTONIO JOSE"/>
    <x v="3"/>
    <x v="0"/>
    <n v="248"/>
    <n v="24.8"/>
    <n v="229.82998454404901"/>
    <m/>
    <n v="109914.9923"/>
    <x v="0"/>
    <n v="14055.8824"/>
    <x v="810"/>
    <x v="0"/>
    <m/>
  </r>
  <r>
    <d v="2023-10-24T02:12:50"/>
    <x v="9"/>
    <n v="41"/>
    <s v="GARCIA DAVID WILSON ALBERTO"/>
    <x v="3"/>
    <x v="0"/>
    <n v="204"/>
    <n v="20.399999999999999"/>
    <n v="229.82998454404901"/>
    <m/>
    <n v="109914.9923"/>
    <x v="1"/>
    <n v="14055.8824"/>
    <x v="810"/>
    <x v="0"/>
    <m/>
  </r>
  <r>
    <d v="2023-10-24T02:12:51"/>
    <x v="9"/>
    <n v="42"/>
    <s v="LOPERA ALVAREZ ESTIVEN "/>
    <x v="0"/>
    <x v="3"/>
    <n v="210"/>
    <n v="23.3333333333333"/>
    <n v="206.84698608964499"/>
    <m/>
    <n v="98923.493000000002"/>
    <x v="0"/>
    <n v="14055.8824"/>
    <x v="810"/>
    <x v="0"/>
    <m/>
  </r>
  <r>
    <d v="2023-10-25T01:42:12"/>
    <x v="9"/>
    <n v="1"/>
    <s v="OZUNA RESTREPO JORGE ALFONSO"/>
    <x v="3"/>
    <x v="0"/>
    <n v="205"/>
    <n v="20.5"/>
    <n v="226.485623003195"/>
    <m/>
    <n v="108242.8115"/>
    <x v="0"/>
    <n v="13571.428599999999"/>
    <x v="811"/>
    <x v="0"/>
    <m/>
  </r>
  <r>
    <d v="2023-10-25T01:42:12"/>
    <x v="9"/>
    <n v="2"/>
    <s v="GRAJALES JORGE HERNAN"/>
    <x v="3"/>
    <x v="3"/>
    <n v="241"/>
    <n v="24.1"/>
    <n v="226.485623003195"/>
    <m/>
    <n v="108242.8115"/>
    <x v="1"/>
    <n v="13571.428599999999"/>
    <x v="811"/>
    <x v="0"/>
    <m/>
  </r>
  <r>
    <d v="2023-10-25T01:42:13"/>
    <x v="9"/>
    <n v="5"/>
    <s v="GRISALES VILLA JUAN DAVID"/>
    <x v="3"/>
    <x v="3"/>
    <n v="209"/>
    <n v="20.9"/>
    <n v="226.485623003195"/>
    <m/>
    <n v="108242.8115"/>
    <x v="1"/>
    <n v="13571.428599999999"/>
    <x v="811"/>
    <x v="0"/>
    <m/>
  </r>
  <r>
    <d v="2023-10-25T01:42:13"/>
    <x v="9"/>
    <n v="7"/>
    <s v="YEPES JORGE"/>
    <x v="0"/>
    <x v="0"/>
    <n v="209"/>
    <n v="23.2222222222222"/>
    <n v="203.83706070287499"/>
    <m/>
    <n v="97418.530400000003"/>
    <x v="1"/>
    <n v="13571.428599999999"/>
    <x v="811"/>
    <x v="0"/>
    <m/>
  </r>
  <r>
    <d v="2023-10-25T01:42:13"/>
    <x v="9"/>
    <n v="8"/>
    <s v="VACA FIERRO ROBINSON"/>
    <x v="3"/>
    <x v="0"/>
    <n v="232"/>
    <n v="23.2"/>
    <n v="226.485623003195"/>
    <m/>
    <n v="108242.8115"/>
    <x v="1"/>
    <n v="13571.428599999999"/>
    <x v="811"/>
    <x v="0"/>
    <m/>
  </r>
  <r>
    <d v="2023-10-25T01:42:13"/>
    <x v="9"/>
    <n v="9"/>
    <s v="LOPEZ ISRAEL"/>
    <x v="3"/>
    <x v="0"/>
    <n v="225"/>
    <n v="22.5"/>
    <n v="226.485623003195"/>
    <m/>
    <n v="108242.8115"/>
    <x v="0"/>
    <n v="13571.428599999999"/>
    <x v="811"/>
    <x v="0"/>
    <m/>
  </r>
  <r>
    <d v="2023-10-25T01:42:14"/>
    <x v="9"/>
    <n v="10"/>
    <s v="MARULANDA JARAMILLO DAWER ANDRES"/>
    <x v="3"/>
    <x v="0"/>
    <n v="213"/>
    <n v="21.3"/>
    <n v="226.485623003195"/>
    <m/>
    <n v="108242.8115"/>
    <x v="0"/>
    <n v="13571.428599999999"/>
    <x v="811"/>
    <x v="0"/>
    <m/>
  </r>
  <r>
    <d v="2023-10-25T01:42:14"/>
    <x v="1"/>
    <n v="11"/>
    <s v="ECHAVARRIA JOSE"/>
    <x v="3"/>
    <x v="0"/>
    <n v="256"/>
    <n v="24.380952380952401"/>
    <n v="237.80990415335501"/>
    <m/>
    <n v="113654.95209999999"/>
    <x v="0"/>
    <n v="13571.428599999999"/>
    <x v="811"/>
    <x v="0"/>
    <m/>
  </r>
  <r>
    <d v="2023-10-25T01:42:14"/>
    <x v="1"/>
    <n v="12"/>
    <s v="VALENCIA MENDOZA JHON"/>
    <x v="0"/>
    <x v="0"/>
    <n v="208"/>
    <n v="23.1111111111111"/>
    <n v="203.83706070287499"/>
    <m/>
    <n v="97418.530400000003"/>
    <x v="0"/>
    <n v="13571.428599999999"/>
    <x v="811"/>
    <x v="0"/>
    <m/>
  </r>
  <r>
    <d v="2023-10-25T01:42:15"/>
    <x v="1"/>
    <n v="13"/>
    <s v="URIEL SALAZAR FREDY"/>
    <x v="1"/>
    <x v="3"/>
    <n v="243"/>
    <n v="22.090909090909101"/>
    <n v="249.13418530351399"/>
    <s v="2 Descuentos (Jefe de ruta y propietario) "/>
    <n v="119067.09269999999"/>
    <x v="0"/>
    <n v="13571.428599999999"/>
    <x v="811"/>
    <x v="0"/>
    <m/>
  </r>
  <r>
    <d v="2023-10-25T01:42:15"/>
    <x v="1"/>
    <n v="14"/>
    <s v="JIMENEZ JIMENEZ OMAR DAVID"/>
    <x v="9"/>
    <x v="0"/>
    <n v="266"/>
    <n v="22.1666666666667"/>
    <n v="271.78274760383403"/>
    <s v="20 Descuentos (Transbordo) "/>
    <n v="129891.3738"/>
    <x v="1"/>
    <n v="13571.428599999999"/>
    <x v="811"/>
    <x v="0"/>
    <m/>
  </r>
  <r>
    <d v="2023-10-25T01:42:15"/>
    <x v="1"/>
    <n v="15"/>
    <s v="LONDOO LOPERA DUVAN ANDRES"/>
    <x v="2"/>
    <x v="0"/>
    <n v="133"/>
    <n v="22.1666666666667"/>
    <n v="135.89137380191701"/>
    <m/>
    <n v="64945.686900000001"/>
    <x v="1"/>
    <n v="13571.428599999999"/>
    <x v="811"/>
    <x v="0"/>
    <m/>
  </r>
  <r>
    <d v="2023-10-25T01:42:16"/>
    <x v="1"/>
    <n v="17"/>
    <s v="ESPINOZA CHAVARRIA GUILLERMO LEON"/>
    <x v="3"/>
    <x v="0"/>
    <n v="255"/>
    <n v="25.5"/>
    <n v="226.485623003195"/>
    <m/>
    <n v="108242.8115"/>
    <x v="0"/>
    <n v="13571.428599999999"/>
    <x v="811"/>
    <x v="0"/>
    <m/>
  </r>
  <r>
    <d v="2023-10-25T01:42:16"/>
    <x v="1"/>
    <n v="19"/>
    <s v="BERMUDEZ HERNAN"/>
    <x v="2"/>
    <x v="0"/>
    <n v="138"/>
    <n v="25.090909090909101"/>
    <n v="124.56709265175699"/>
    <m/>
    <n v="59533.546300000002"/>
    <x v="0"/>
    <n v="13571.428599999999"/>
    <x v="811"/>
    <x v="0"/>
    <m/>
  </r>
  <r>
    <d v="2023-10-25T01:42:16"/>
    <x v="1"/>
    <n v="20"/>
    <s v="VERENZUELA MARTINEZ ALEXANDER"/>
    <x v="2"/>
    <x v="0"/>
    <n v="146"/>
    <n v="26.545454545454501"/>
    <n v="124.56709265175699"/>
    <m/>
    <n v="59533.546300000002"/>
    <x v="0"/>
    <n v="13571.428599999999"/>
    <x v="811"/>
    <x v="0"/>
    <m/>
  </r>
  <r>
    <d v="2023-10-25T01:42:16"/>
    <x v="9"/>
    <n v="21"/>
    <s v="MONSALVE OCAMPO EDISON GUSTAVO"/>
    <x v="6"/>
    <x v="0"/>
    <n v="179"/>
    <n v="22.375"/>
    <n v="181.18849840255601"/>
    <m/>
    <n v="86594.249200000006"/>
    <x v="0"/>
    <n v="13571.428599999999"/>
    <x v="811"/>
    <x v="0"/>
    <m/>
  </r>
  <r>
    <d v="2023-10-25T01:42:17"/>
    <x v="9"/>
    <n v="22"/>
    <s v="LONDOO URREGO DANIEL ANDRES"/>
    <x v="0"/>
    <x v="0"/>
    <n v="201"/>
    <n v="22.3333333333333"/>
    <n v="203.83706070287499"/>
    <m/>
    <n v="97418.530400000003"/>
    <x v="1"/>
    <n v="13571.428599999999"/>
    <x v="811"/>
    <x v="0"/>
    <m/>
  </r>
  <r>
    <d v="2023-10-25T01:42:17"/>
    <x v="9"/>
    <n v="23"/>
    <s v="HINCAPIE GALLEGO YEISON ANDRES"/>
    <x v="8"/>
    <x v="0"/>
    <n v="107"/>
    <n v="21.4"/>
    <n v="113.242811501597"/>
    <m/>
    <n v="54121.4058"/>
    <x v="2"/>
    <n v="13571.428599999999"/>
    <x v="811"/>
    <x v="0"/>
    <m/>
  </r>
  <r>
    <d v="2023-10-25T01:42:17"/>
    <x v="9"/>
    <n v="24"/>
    <s v="GARCES ANDRES FELIPE"/>
    <x v="6"/>
    <x v="0"/>
    <n v="166"/>
    <n v="22.133333333333301"/>
    <n v="169.864217252396"/>
    <s v="Se descuenta medio viaje de 11 27 am ya que NO cumple con la ruta sin autorizacin "/>
    <n v="81182.108600000007"/>
    <x v="0"/>
    <n v="13571.428599999999"/>
    <x v="811"/>
    <x v="0"/>
    <m/>
  </r>
  <r>
    <d v="2023-10-25T01:42:18"/>
    <x v="9"/>
    <n v="25"/>
    <s v="JIMENEZ HURTADO CARLOS ESTIVEN"/>
    <x v="6"/>
    <x v="0"/>
    <n v="242"/>
    <n v="30.25"/>
    <n v="181.18849840255601"/>
    <m/>
    <n v="86594.249200000006"/>
    <x v="1"/>
    <n v="13571.428599999999"/>
    <x v="811"/>
    <x v="0"/>
    <m/>
  </r>
  <r>
    <d v="2023-10-25T01:42:18"/>
    <x v="9"/>
    <n v="26"/>
    <s v="CIRO MARIN RODRIGO ALBERTO"/>
    <x v="6"/>
    <x v="0"/>
    <n v="143"/>
    <n v="17.875"/>
    <n v="181.18849840255601"/>
    <m/>
    <n v="86594.249200000006"/>
    <x v="0"/>
    <n v="13571.428599999999"/>
    <x v="811"/>
    <x v="0"/>
    <m/>
  </r>
  <r>
    <d v="2023-10-25T01:42:18"/>
    <x v="9"/>
    <n v="27"/>
    <s v="DURANGO DAVID JOSE"/>
    <x v="1"/>
    <x v="0"/>
    <n v="228"/>
    <n v="20.727272727272702"/>
    <n v="249.13418530351399"/>
    <s v="JHONATAN MADRID Realiz 5 viajes donde moviliz 92 Usuarios "/>
    <n v="119067.09269999999"/>
    <x v="0"/>
    <n v="13571.428599999999"/>
    <x v="811"/>
    <x v="0"/>
    <m/>
  </r>
  <r>
    <d v="2023-10-25T01:42:19"/>
    <x v="9"/>
    <n v="28"/>
    <s v="ARENAS EDWIN"/>
    <x v="0"/>
    <x v="0"/>
    <n v="206"/>
    <n v="22.8888888888889"/>
    <n v="203.83706070287499"/>
    <s v="1 Descuento (Usuario desubicado) "/>
    <n v="97418.530400000003"/>
    <x v="0"/>
    <n v="13571.428599999999"/>
    <x v="811"/>
    <x v="0"/>
    <m/>
  </r>
  <r>
    <d v="2023-10-25T01:42:19"/>
    <x v="9"/>
    <n v="29"/>
    <s v="ESCOBAR IVAN DARIO"/>
    <x v="8"/>
    <x v="1"/>
    <n v="118"/>
    <n v="23.6"/>
    <n v="113.242811501597"/>
    <m/>
    <n v="54121.4058"/>
    <x v="0"/>
    <n v="13571.428599999999"/>
    <x v="811"/>
    <x v="0"/>
    <m/>
  </r>
  <r>
    <d v="2023-10-25T01:42:19"/>
    <x v="1"/>
    <n v="31"/>
    <s v="HIGUITA ADRIAN ANTONIO"/>
    <x v="0"/>
    <x v="0"/>
    <n v="182"/>
    <n v="20.2222222222222"/>
    <n v="203.83706070287499"/>
    <m/>
    <n v="97418.530400000003"/>
    <x v="0"/>
    <n v="13571.428599999999"/>
    <x v="811"/>
    <x v="0"/>
    <m/>
  </r>
  <r>
    <d v="2023-10-25T01:42:20"/>
    <x v="1"/>
    <n v="32"/>
    <s v="PUERTA BOJANERO JUAN CARLOS"/>
    <x v="3"/>
    <x v="0"/>
    <n v="193"/>
    <n v="19.3"/>
    <n v="226.485623003195"/>
    <m/>
    <n v="108242.8115"/>
    <x v="0"/>
    <n v="13571.428599999999"/>
    <x v="811"/>
    <x v="0"/>
    <m/>
  </r>
  <r>
    <d v="2023-10-25T01:42:20"/>
    <x v="1"/>
    <n v="33"/>
    <s v="GONZALEZ JUAN ESTEBAN"/>
    <x v="3"/>
    <x v="0"/>
    <n v="250"/>
    <n v="25"/>
    <n v="226.485623003195"/>
    <m/>
    <n v="108242.8115"/>
    <x v="0"/>
    <n v="13571.428599999999"/>
    <x v="811"/>
    <x v="0"/>
    <m/>
  </r>
  <r>
    <d v="2023-10-25T01:42:20"/>
    <x v="1"/>
    <n v="34"/>
    <s v="MONTOYA OSPINA GILBERTO ANTONIO"/>
    <x v="1"/>
    <x v="0"/>
    <n v="234"/>
    <n v="21.272727272727298"/>
    <n v="249.13418530351399"/>
    <m/>
    <n v="119067.09269999999"/>
    <x v="0"/>
    <n v="13571.428599999999"/>
    <x v="811"/>
    <x v="0"/>
    <m/>
  </r>
  <r>
    <d v="2023-10-25T01:42:21"/>
    <x v="1"/>
    <n v="36"/>
    <s v="MARTINEZ CHAVERRA LUIS NORBERTO"/>
    <x v="1"/>
    <x v="0"/>
    <n v="287"/>
    <n v="26.090909090909101"/>
    <n v="249.13418530351399"/>
    <m/>
    <n v="119067.09269999999"/>
    <x v="0"/>
    <n v="13571.428599999999"/>
    <x v="811"/>
    <x v="0"/>
    <m/>
  </r>
  <r>
    <d v="2023-10-25T01:42:21"/>
    <x v="1"/>
    <n v="37"/>
    <s v="PIEDRAHITA MADRID SANTIAGO"/>
    <x v="9"/>
    <x v="0"/>
    <n v="244"/>
    <n v="20.3333333333333"/>
    <n v="271.78274760383403"/>
    <s v="DIEGO TABORDA Realiz 6 viajes donde moviliz 146 Usuarios "/>
    <n v="129891.3738"/>
    <x v="1"/>
    <n v="13571.428599999999"/>
    <x v="811"/>
    <x v="0"/>
    <m/>
  </r>
  <r>
    <d v="2023-10-25T01:42:21"/>
    <x v="1"/>
    <n v="39"/>
    <s v="DE OSSA TORRES CARLOS ANDRES"/>
    <x v="3"/>
    <x v="0"/>
    <n v="232"/>
    <n v="23.2"/>
    <n v="226.485623003195"/>
    <s v="2 Descuentos (Propietario) "/>
    <n v="108242.8115"/>
    <x v="0"/>
    <n v="13571.428599999999"/>
    <x v="811"/>
    <x v="0"/>
    <m/>
  </r>
  <r>
    <d v="2023-10-25T01:42:22"/>
    <x v="1"/>
    <n v="40"/>
    <s v="BERNAL RONDON KEVIN OSWALDO"/>
    <x v="1"/>
    <x v="0"/>
    <n v="215"/>
    <n v="19.545454545454501"/>
    <n v="249.13418530351399"/>
    <s v="1 Descuento (conduct) "/>
    <n v="119067.09269999999"/>
    <x v="0"/>
    <n v="13571.428599999999"/>
    <x v="811"/>
    <x v="0"/>
    <m/>
  </r>
  <r>
    <d v="2023-10-25T01:42:22"/>
    <x v="1"/>
    <n v="41"/>
    <s v="GARCIA DAVID WILSON ALBERTO"/>
    <x v="3"/>
    <x v="0"/>
    <n v="255"/>
    <n v="25.5"/>
    <n v="226.485623003195"/>
    <s v="1 Descuento (Conduct) "/>
    <n v="108242.8115"/>
    <x v="1"/>
    <n v="13571.428599999999"/>
    <x v="811"/>
    <x v="0"/>
    <m/>
  </r>
  <r>
    <d v="2023-10-25T01:42:22"/>
    <x v="1"/>
    <n v="42"/>
    <s v="LOPERA ALVAREZ ESTIVEN"/>
    <x v="3"/>
    <x v="0"/>
    <n v="228"/>
    <n v="22.8"/>
    <n v="226.485623003195"/>
    <m/>
    <n v="108242.8115"/>
    <x v="0"/>
    <n v="13571.428599999999"/>
    <x v="811"/>
    <x v="0"/>
    <m/>
  </r>
  <r>
    <d v="2023-10-26T01:41:28"/>
    <x v="1"/>
    <n v="1"/>
    <s v="OZUNA RESTREPO JORGE ALFONSO"/>
    <x v="6"/>
    <x v="0"/>
    <n v="179"/>
    <n v="22.375"/>
    <n v="189.342105263158"/>
    <m/>
    <n v="90671.052599999995"/>
    <x v="0"/>
    <n v="13491.428599999999"/>
    <x v="812"/>
    <x v="0"/>
    <m/>
  </r>
  <r>
    <d v="2023-10-26T01:41:28"/>
    <x v="1"/>
    <n v="2"/>
    <s v="GRAJALES JORGE HERNAN"/>
    <x v="0"/>
    <x v="0"/>
    <n v="231"/>
    <n v="25.6666666666667"/>
    <n v="213.009868421053"/>
    <m/>
    <n v="102004.9342"/>
    <x v="1"/>
    <n v="13491.428599999999"/>
    <x v="812"/>
    <x v="0"/>
    <m/>
  </r>
  <r>
    <d v="2023-10-26T01:41:28"/>
    <x v="1"/>
    <n v="3"/>
    <s v="BARRIENTOS ROBINSON FREDY"/>
    <x v="3"/>
    <x v="0"/>
    <n v="197"/>
    <n v="19.7"/>
    <n v="236.677631578947"/>
    <m/>
    <n v="113338.8158"/>
    <x v="0"/>
    <n v="13491.428599999999"/>
    <x v="812"/>
    <x v="0"/>
    <m/>
  </r>
  <r>
    <d v="2023-10-26T01:41:29"/>
    <x v="1"/>
    <n v="4"/>
    <s v="LOPEZ ISRAEL"/>
    <x v="1"/>
    <x v="0"/>
    <n v="262"/>
    <n v="23.818181818181799"/>
    <n v="260.34539473684202"/>
    <m/>
    <n v="124672.6974"/>
    <x v="0"/>
    <n v="13491.428599999999"/>
    <x v="812"/>
    <x v="0"/>
    <m/>
  </r>
  <r>
    <d v="2023-10-26T01:41:29"/>
    <x v="1"/>
    <n v="5"/>
    <s v="BERRIO POSADA ANGELA"/>
    <x v="15"/>
    <x v="0"/>
    <n v="325"/>
    <n v="21.6666666666667"/>
    <n v="355.01644736842098"/>
    <s v="3 Descuentos (conducts y propietario) "/>
    <n v="170008.2237"/>
    <x v="1"/>
    <n v="13491.428599999999"/>
    <x v="812"/>
    <x v="0"/>
    <m/>
  </r>
  <r>
    <d v="2023-10-26T01:41:29"/>
    <x v="1"/>
    <n v="6"/>
    <s v="GONZALEZ PEREZ RAFAEL JOSE"/>
    <x v="3"/>
    <x v="0"/>
    <n v="255"/>
    <n v="25.5"/>
    <n v="236.677631578947"/>
    <s v="1 Descuento (Jefe de ruta) "/>
    <n v="113338.8158"/>
    <x v="0"/>
    <n v="13491.428599999999"/>
    <x v="812"/>
    <x v="0"/>
    <m/>
  </r>
  <r>
    <d v="2023-10-26T01:41:29"/>
    <x v="1"/>
    <n v="7"/>
    <s v="YEPES JORGE"/>
    <x v="1"/>
    <x v="0"/>
    <n v="276"/>
    <n v="25.090909090909101"/>
    <n v="260.34539473684202"/>
    <m/>
    <n v="124672.6974"/>
    <x v="1"/>
    <n v="13491.428599999999"/>
    <x v="812"/>
    <x v="0"/>
    <m/>
  </r>
  <r>
    <d v="2023-10-26T01:41:30"/>
    <x v="1"/>
    <n v="8"/>
    <s v="TABORDA ROJAS DIEGO ALEJANDRO"/>
    <x v="13"/>
    <x v="0"/>
    <n v="340"/>
    <n v="24.285714285714299"/>
    <n v="331.34868421052602"/>
    <s v="ROBINSON VACA Realiz 7 viajes donde moviliz 179 Usuarios "/>
    <n v="158674.34210000001"/>
    <x v="1"/>
    <n v="13491.428599999999"/>
    <x v="812"/>
    <x v="0"/>
    <m/>
  </r>
  <r>
    <d v="2023-10-26T01:41:30"/>
    <x v="1"/>
    <n v="9"/>
    <s v="HURTADO MADRID JUAN ESTEBAN"/>
    <x v="2"/>
    <x v="1"/>
    <n v="138"/>
    <n v="23"/>
    <n v="142.00657894736801"/>
    <s v="Se descuenta el viaje de 7 24 am ya que NO cumple con el tiempo indicado afectando la ruta "/>
    <n v="68003.289499999999"/>
    <x v="0"/>
    <n v="13491.428599999999"/>
    <x v="812"/>
    <x v="0"/>
    <m/>
  </r>
  <r>
    <d v="2023-10-26T01:41:31"/>
    <x v="9"/>
    <n v="10"/>
    <s v="PIEDRAHITA MADRID SANTIAGO"/>
    <x v="2"/>
    <x v="0"/>
    <n v="121"/>
    <n v="20.1666666666667"/>
    <n v="142.00657894736801"/>
    <m/>
    <n v="68003.289499999999"/>
    <x v="0"/>
    <n v="13491.428599999999"/>
    <x v="812"/>
    <x v="0"/>
    <m/>
  </r>
  <r>
    <d v="2023-10-26T01:41:31"/>
    <x v="9"/>
    <n v="11"/>
    <s v="ECHAVARRIA JOSE"/>
    <x v="0"/>
    <x v="0"/>
    <n v="250"/>
    <n v="27.7777777777778"/>
    <n v="213.009868421053"/>
    <m/>
    <n v="102004.9342"/>
    <x v="0"/>
    <n v="13491.428599999999"/>
    <x v="812"/>
    <x v="0"/>
    <m/>
  </r>
  <r>
    <d v="2023-10-26T01:41:31"/>
    <x v="9"/>
    <n v="12"/>
    <s v="VALENCIA MENDOZA JHON"/>
    <x v="6"/>
    <x v="0"/>
    <n v="206"/>
    <n v="27.466666666666701"/>
    <n v="177.508223684211"/>
    <m/>
    <n v="85004.111799999999"/>
    <x v="0"/>
    <n v="13491.428599999999"/>
    <x v="812"/>
    <x v="0"/>
    <m/>
  </r>
  <r>
    <d v="2023-10-26T01:41:32"/>
    <x v="9"/>
    <n v="13"/>
    <s v="URIEL SALAZAR FREDY"/>
    <x v="3"/>
    <x v="0"/>
    <n v="232"/>
    <n v="23.2"/>
    <n v="236.677631578947"/>
    <m/>
    <n v="113338.8158"/>
    <x v="0"/>
    <n v="13491.428599999999"/>
    <x v="812"/>
    <x v="0"/>
    <m/>
  </r>
  <r>
    <d v="2023-10-26T01:41:32"/>
    <x v="9"/>
    <n v="14"/>
    <s v="JIMENEZ JIMENEZ OMAR DAVID"/>
    <x v="12"/>
    <x v="0"/>
    <n v="260"/>
    <n v="20"/>
    <n v="307.68092105263202"/>
    <s v="HECTOR SALAZAR Realiz 5 viajes donde moviliz 96 Usuarios "/>
    <n v="147340.46049999999"/>
    <x v="1"/>
    <n v="13491.428599999999"/>
    <x v="812"/>
    <x v="0"/>
    <m/>
  </r>
  <r>
    <d v="2023-10-26T01:41:32"/>
    <x v="9"/>
    <n v="15"/>
    <s v="LONDOO LOPERA DUVAN ANDRES"/>
    <x v="7"/>
    <x v="3"/>
    <n v="110"/>
    <n v="36.6666666666667"/>
    <n v="71.003289473684205"/>
    <m/>
    <n v="34001.644699999997"/>
    <x v="1"/>
    <n v="13491.428599999999"/>
    <x v="812"/>
    <x v="0"/>
    <m/>
  </r>
  <r>
    <d v="2023-10-26T01:41:32"/>
    <x v="9"/>
    <n v="17"/>
    <s v="ESPINOZA CHAVARRIA GUILLERMO LEON"/>
    <x v="8"/>
    <x v="0"/>
    <n v="126"/>
    <n v="25.2"/>
    <n v="118.338815789474"/>
    <m/>
    <n v="56669.407899999998"/>
    <x v="0"/>
    <n v="13491.428599999999"/>
    <x v="812"/>
    <x v="0"/>
    <m/>
  </r>
  <r>
    <d v="2023-10-26T01:41:33"/>
    <x v="1"/>
    <n v="20"/>
    <s v="VERENZUELA MARTINEZ ALEXANDER"/>
    <x v="1"/>
    <x v="0"/>
    <n v="314"/>
    <n v="28.545454545454501"/>
    <n v="260.34539473684202"/>
    <s v="3 Descuentos (conducts y jefe de ruta) "/>
    <n v="124672.6974"/>
    <x v="0"/>
    <n v="13491.428599999999"/>
    <x v="812"/>
    <x v="0"/>
    <m/>
  </r>
  <r>
    <d v="2023-10-26T01:41:33"/>
    <x v="1"/>
    <n v="21"/>
    <s v="MONSALVE OCAMPO EDISON GUSTAVO"/>
    <x v="7"/>
    <x v="0"/>
    <n v="52"/>
    <n v="17.3333333333333"/>
    <n v="71.003289473684205"/>
    <m/>
    <n v="34001.644699999997"/>
    <x v="0"/>
    <n v="13491.428599999999"/>
    <x v="812"/>
    <x v="0"/>
    <m/>
  </r>
  <r>
    <d v="2023-10-26T01:41:33"/>
    <x v="1"/>
    <n v="22"/>
    <s v="QUIRAMA CASTAEDA JHON JADER"/>
    <x v="1"/>
    <x v="0"/>
    <n v="261"/>
    <n v="23.727272727272702"/>
    <n v="260.34539473684202"/>
    <m/>
    <n v="124672.6974"/>
    <x v="1"/>
    <n v="13491.428599999999"/>
    <x v="812"/>
    <x v="0"/>
    <m/>
  </r>
  <r>
    <d v="2023-10-26T01:41:34"/>
    <x v="1"/>
    <n v="23"/>
    <s v="HINCAPIE GALLEGO YEISON ANDRES"/>
    <x v="1"/>
    <x v="0"/>
    <n v="226"/>
    <n v="20.545454545454501"/>
    <n v="260.34539473684202"/>
    <m/>
    <n v="124672.6974"/>
    <x v="2"/>
    <n v="13491.428599999999"/>
    <x v="812"/>
    <x v="0"/>
    <m/>
  </r>
  <r>
    <d v="2023-10-26T01:41:34"/>
    <x v="1"/>
    <n v="25"/>
    <s v="JIMENEZ HURTADO CARLOS ESTIVEN"/>
    <x v="0"/>
    <x v="0"/>
    <n v="232"/>
    <n v="25.7777777777778"/>
    <n v="213.009868421053"/>
    <m/>
    <n v="102004.9342"/>
    <x v="1"/>
    <n v="13491.428599999999"/>
    <x v="812"/>
    <x v="0"/>
    <m/>
  </r>
  <r>
    <d v="2023-10-26T01:41:35"/>
    <x v="1"/>
    <n v="26"/>
    <s v="CIRO MARIN RODRIGO ALBERTO"/>
    <x v="6"/>
    <x v="1"/>
    <n v="222"/>
    <n v="27.75"/>
    <n v="189.342105263158"/>
    <s v="2 Descuentos (Conduct y propietario) "/>
    <n v="90671.052599999995"/>
    <x v="0"/>
    <n v="13491.428599999999"/>
    <x v="812"/>
    <x v="0"/>
    <m/>
  </r>
  <r>
    <d v="2023-10-26T01:41:35"/>
    <x v="1"/>
    <n v="27"/>
    <s v="DURANGO DAVID JOSE"/>
    <x v="4"/>
    <x v="0"/>
    <n v="104"/>
    <n v="14.8571428571429"/>
    <n v="165.67434210526301"/>
    <m/>
    <n v="79337.171100000007"/>
    <x v="0"/>
    <n v="13491.428599999999"/>
    <x v="812"/>
    <x v="0"/>
    <m/>
  </r>
  <r>
    <d v="2023-10-26T01:41:36"/>
    <x v="1"/>
    <n v="28"/>
    <s v="ARENAS EDWIN"/>
    <x v="0"/>
    <x v="0"/>
    <n v="250"/>
    <n v="27.7777777777778"/>
    <n v="213.009868421053"/>
    <m/>
    <n v="102004.9342"/>
    <x v="0"/>
    <n v="13491.428599999999"/>
    <x v="812"/>
    <x v="0"/>
    <m/>
  </r>
  <r>
    <d v="2023-10-26T01:41:36"/>
    <x v="1"/>
    <n v="29"/>
    <s v="ESCOBAR IVAN DARIO"/>
    <x v="0"/>
    <x v="1"/>
    <n v="255"/>
    <n v="28.3333333333333"/>
    <n v="213.009868421053"/>
    <s v="Se descuenta el viaje de 8 18 am ya que abandona ruta sin autorizacin "/>
    <n v="102004.9342"/>
    <x v="0"/>
    <n v="13491.428599999999"/>
    <x v="812"/>
    <x v="0"/>
    <m/>
  </r>
  <r>
    <d v="2023-10-26T01:41:36"/>
    <x v="9"/>
    <n v="31"/>
    <s v="HIGUITA ADRIAN ANTONIO"/>
    <x v="0"/>
    <x v="0"/>
    <n v="228"/>
    <n v="25.3333333333333"/>
    <n v="213.009868421053"/>
    <m/>
    <n v="102004.9342"/>
    <x v="0"/>
    <n v="13491.428599999999"/>
    <x v="812"/>
    <x v="0"/>
    <m/>
  </r>
  <r>
    <d v="2023-10-26T01:41:37"/>
    <x v="9"/>
    <n v="32"/>
    <s v="PUERTA BOJANERO JUAN CARLOS"/>
    <x v="2"/>
    <x v="0"/>
    <n v="143"/>
    <n v="22"/>
    <n v="153.84046052631601"/>
    <m/>
    <n v="73670.230299999996"/>
    <x v="0"/>
    <n v="13491.428599999999"/>
    <x v="812"/>
    <x v="0"/>
    <m/>
  </r>
  <r>
    <d v="2023-10-26T01:41:37"/>
    <x v="9"/>
    <n v="33"/>
    <s v="GONZALEZ JUAN ESTEBAN"/>
    <x v="6"/>
    <x v="0"/>
    <n v="192"/>
    <n v="24"/>
    <n v="189.342105263158"/>
    <m/>
    <n v="90671.052599999995"/>
    <x v="0"/>
    <n v="13491.428599999999"/>
    <x v="812"/>
    <x v="0"/>
    <m/>
  </r>
  <r>
    <d v="2023-10-26T01:41:38"/>
    <x v="9"/>
    <n v="34"/>
    <s v="MADRID HERNANDEZ JHONATAN SMITH"/>
    <x v="3"/>
    <x v="0"/>
    <n v="207"/>
    <n v="20.7"/>
    <n v="236.677631578947"/>
    <s v="2 Descuentos (Conducts) "/>
    <n v="113338.8158"/>
    <x v="0"/>
    <n v="13491.428599999999"/>
    <x v="812"/>
    <x v="0"/>
    <m/>
  </r>
  <r>
    <d v="2023-10-26T01:41:38"/>
    <x v="9"/>
    <n v="36"/>
    <s v="MARTINEZ CHAVERRA LUIS NORBERTO"/>
    <x v="4"/>
    <x v="0"/>
    <n v="167"/>
    <n v="23.8571428571429"/>
    <n v="165.67434210526301"/>
    <s v="2 Descuentos (Despachador fernando) "/>
    <n v="79337.171100000007"/>
    <x v="0"/>
    <n v="13491.428599999999"/>
    <x v="812"/>
    <x v="0"/>
    <m/>
  </r>
  <r>
    <d v="2023-10-26T01:41:39"/>
    <x v="9"/>
    <n v="39"/>
    <s v="DE OSSA TORRES CARLOS ANDRES"/>
    <x v="0"/>
    <x v="0"/>
    <n v="179"/>
    <n v="19.8888888888889"/>
    <n v="213.009868421053"/>
    <m/>
    <n v="102004.9342"/>
    <x v="0"/>
    <n v="13491.428599999999"/>
    <x v="812"/>
    <x v="0"/>
    <m/>
  </r>
  <r>
    <d v="2023-10-26T01:41:39"/>
    <x v="9"/>
    <n v="40"/>
    <s v="OCAMPO OCAMPO ANTONIO JOSE"/>
    <x v="0"/>
    <x v="0"/>
    <n v="210"/>
    <n v="23.3333333333333"/>
    <n v="213.009868421053"/>
    <m/>
    <n v="102004.9342"/>
    <x v="0"/>
    <n v="13491.428599999999"/>
    <x v="812"/>
    <x v="0"/>
    <m/>
  </r>
  <r>
    <d v="2023-10-26T01:41:40"/>
    <x v="9"/>
    <n v="41"/>
    <s v="LONDOO URREGO DANIEL ANDRES"/>
    <x v="3"/>
    <x v="0"/>
    <n v="212"/>
    <n v="21.2"/>
    <n v="236.677631578947"/>
    <s v="1 Descuento (Despachador gabriel) "/>
    <n v="113338.8158"/>
    <x v="1"/>
    <n v="13491.428599999999"/>
    <x v="812"/>
    <x v="0"/>
    <m/>
  </r>
  <r>
    <d v="2023-10-26T01:41:40"/>
    <x v="9"/>
    <n v="42"/>
    <s v="BERNAL RONDON KEVIN OSWALDO"/>
    <x v="3"/>
    <x v="0"/>
    <n v="233"/>
    <n v="23.3"/>
    <n v="236.677631578947"/>
    <m/>
    <n v="113338.8158"/>
    <x v="0"/>
    <n v="13491.428599999999"/>
    <x v="812"/>
    <x v="0"/>
    <m/>
  </r>
  <r>
    <d v="2023-10-26T13:55:16"/>
    <x v="9"/>
    <n v="1"/>
    <s v="OZUNA RESTREPO JORGE ALFONSO"/>
    <x v="2"/>
    <x v="0"/>
    <n v="111"/>
    <n v="18.5"/>
    <n v="144.32075471698101"/>
    <m/>
    <n v="69160.377399999998"/>
    <x v="0"/>
    <n v="13327.027"/>
    <x v="813"/>
    <x v="0"/>
    <m/>
  </r>
  <r>
    <d v="2023-10-26T13:55:16"/>
    <x v="9"/>
    <n v="2"/>
    <s v="GRAJALES JORGE HERNAN"/>
    <x v="0"/>
    <x v="0"/>
    <n v="179"/>
    <n v="19.8888888888889"/>
    <n v="216.481132075472"/>
    <m/>
    <n v="103740.56600000001"/>
    <x v="1"/>
    <n v="13327.027"/>
    <x v="813"/>
    <x v="0"/>
    <m/>
  </r>
  <r>
    <d v="2023-10-26T13:55:16"/>
    <x v="9"/>
    <n v="3"/>
    <s v="TABORDA LEIDY"/>
    <x v="3"/>
    <x v="0"/>
    <n v="189"/>
    <n v="18.899999999999999"/>
    <n v="240.53459119496901"/>
    <m/>
    <n v="115267.2956"/>
    <x v="0"/>
    <n v="13327.027"/>
    <x v="813"/>
    <x v="0"/>
    <m/>
  </r>
  <r>
    <d v="2023-10-26T13:55:17"/>
    <x v="9"/>
    <n v="4"/>
    <s v="LOPEZ ISRAEL"/>
    <x v="5"/>
    <x v="0"/>
    <n v="19"/>
    <n v="19"/>
    <n v="24.0534591194969"/>
    <m/>
    <n v="11526.729600000001"/>
    <x v="0"/>
    <n v="13327.027"/>
    <x v="813"/>
    <x v="0"/>
    <m/>
  </r>
  <r>
    <d v="2023-10-26T13:55:17"/>
    <x v="9"/>
    <n v="5"/>
    <s v="GRISALES VILLA JUAN DAVID"/>
    <x v="8"/>
    <x v="0"/>
    <n v="178"/>
    <n v="35.6"/>
    <n v="120.26729559748399"/>
    <m/>
    <n v="57633.647799999999"/>
    <x v="1"/>
    <n v="13327.027"/>
    <x v="813"/>
    <x v="0"/>
    <m/>
  </r>
  <r>
    <d v="2023-10-26T13:55:17"/>
    <x v="9"/>
    <n v="6"/>
    <s v="GONZALEZ PEREZ RAFAEL JOSE"/>
    <x v="0"/>
    <x v="0"/>
    <n v="199"/>
    <n v="22.1111111111111"/>
    <n v="216.481132075472"/>
    <m/>
    <n v="103740.56600000001"/>
    <x v="0"/>
    <n v="13327.027"/>
    <x v="813"/>
    <x v="0"/>
    <m/>
  </r>
  <r>
    <d v="2023-10-26T13:55:18"/>
    <x v="9"/>
    <n v="7"/>
    <s v="YEPES JORGE"/>
    <x v="0"/>
    <x v="0"/>
    <n v="215"/>
    <n v="23.8888888888889"/>
    <n v="216.481132075472"/>
    <m/>
    <n v="103740.56600000001"/>
    <x v="1"/>
    <n v="13327.027"/>
    <x v="813"/>
    <x v="0"/>
    <m/>
  </r>
  <r>
    <d v="2023-10-26T13:55:18"/>
    <x v="9"/>
    <n v="8"/>
    <s v="VACA FIERRO ROBINSON"/>
    <x v="3"/>
    <x v="0"/>
    <n v="189"/>
    <n v="18.899999999999999"/>
    <n v="240.53459119496901"/>
    <m/>
    <n v="115267.2956"/>
    <x v="1"/>
    <n v="13327.027"/>
    <x v="813"/>
    <x v="0"/>
    <m/>
  </r>
  <r>
    <d v="2023-10-26T13:55:18"/>
    <x v="9"/>
    <n v="9"/>
    <s v="LOPEZ ISRAEL"/>
    <x v="6"/>
    <x v="0"/>
    <n v="196"/>
    <n v="24.5"/>
    <n v="192.427672955975"/>
    <s v="1 Descuento (Conduct)  "/>
    <n v="92213.836500000005"/>
    <x v="0"/>
    <n v="13327.027"/>
    <x v="813"/>
    <x v="0"/>
    <m/>
  </r>
  <r>
    <d v="2023-10-26T13:55:19"/>
    <x v="1"/>
    <n v="10"/>
    <s v="PIEDRAHITA MADRID SANTIAGO"/>
    <x v="4"/>
    <x v="0"/>
    <n v="168"/>
    <n v="24"/>
    <n v="168.37421383647799"/>
    <m/>
    <n v="80687.106899999999"/>
    <x v="0"/>
    <n v="13327.027"/>
    <x v="813"/>
    <x v="0"/>
    <m/>
  </r>
  <r>
    <d v="2023-10-26T13:55:19"/>
    <x v="1"/>
    <n v="11"/>
    <s v="ECHAVARRIA JOSE"/>
    <x v="3"/>
    <x v="0"/>
    <n v="230"/>
    <n v="23"/>
    <n v="240.53459119496901"/>
    <s v="1 Descuento (Conduct)  "/>
    <n v="115267.2956"/>
    <x v="0"/>
    <n v="13327.027"/>
    <x v="813"/>
    <x v="0"/>
    <m/>
  </r>
  <r>
    <d v="2023-10-26T13:55:19"/>
    <x v="1"/>
    <n v="13"/>
    <s v="URIEL SALAZAR FREDY"/>
    <x v="0"/>
    <x v="0"/>
    <n v="192"/>
    <n v="21.3333333333333"/>
    <n v="216.481132075472"/>
    <m/>
    <n v="103740.56600000001"/>
    <x v="0"/>
    <n v="13327.027"/>
    <x v="813"/>
    <x v="0"/>
    <m/>
  </r>
  <r>
    <d v="2023-10-26T13:55:20"/>
    <x v="1"/>
    <n v="14"/>
    <s v="CARVAJAL SALAZAR HECTOR MARINO"/>
    <x v="3"/>
    <x v="1"/>
    <n v="234"/>
    <n v="23.4"/>
    <n v="240.53459119496901"/>
    <s v="OMAR JIMENEZ Realiz 4 viajes donde moviliz 67 usuarios "/>
    <n v="115267.2956"/>
    <x v="1"/>
    <n v="13327.027"/>
    <x v="813"/>
    <x v="0"/>
    <m/>
  </r>
  <r>
    <d v="2023-10-26T13:55:20"/>
    <x v="1"/>
    <n v="15"/>
    <s v="LONDOO LOPERA DUVAN ANDRES"/>
    <x v="0"/>
    <x v="0"/>
    <n v="231"/>
    <n v="25.6666666666667"/>
    <n v="216.481132075472"/>
    <m/>
    <n v="103740.56600000001"/>
    <x v="1"/>
    <n v="13327.027"/>
    <x v="813"/>
    <x v="0"/>
    <m/>
  </r>
  <r>
    <d v="2023-10-26T13:55:20"/>
    <x v="1"/>
    <n v="16"/>
    <s v="HURTADO MADRID JUAN ESTEBAN"/>
    <x v="2"/>
    <x v="3"/>
    <n v="99"/>
    <n v="16.5"/>
    <n v="144.32075471698101"/>
    <m/>
    <n v="69160.377399999998"/>
    <x v="0"/>
    <n v="13327.027"/>
    <x v="813"/>
    <x v="0"/>
    <m/>
  </r>
  <r>
    <d v="2023-10-26T13:55:20"/>
    <x v="1"/>
    <n v="19"/>
    <s v="BERMUDEZ HERNAN"/>
    <x v="0"/>
    <x v="0"/>
    <n v="216"/>
    <n v="24"/>
    <n v="216.481132075472"/>
    <m/>
    <n v="103740.56600000001"/>
    <x v="0"/>
    <n v="13327.027"/>
    <x v="813"/>
    <x v="0"/>
    <m/>
  </r>
  <r>
    <d v="2023-10-26T13:55:21"/>
    <x v="1"/>
    <n v="20"/>
    <s v="VERENZUELA MARTINEZ ALEXANDER"/>
    <x v="3"/>
    <x v="0"/>
    <n v="267"/>
    <n v="25.428571428571399"/>
    <n v="252.561320754717"/>
    <s v="1 Descuento (Conduct), Se descuenta medio viaje de 1 08 pm ya que NO cumple con la ruta sin autorizacin "/>
    <n v="121030.66039999999"/>
    <x v="0"/>
    <n v="13327.027"/>
    <x v="813"/>
    <x v="0"/>
    <m/>
  </r>
  <r>
    <d v="2023-10-26T13:55:21"/>
    <x v="1"/>
    <n v="21"/>
    <s v="VALENCIA MENDOZA JHON"/>
    <x v="1"/>
    <x v="0"/>
    <n v="290"/>
    <n v="26.363636363636399"/>
    <n v="264.58805031446502"/>
    <s v="1 Descuento (Despachador fernando) "/>
    <n v="126794.0252"/>
    <x v="0"/>
    <n v="13327.027"/>
    <x v="813"/>
    <x v="0"/>
    <m/>
  </r>
  <r>
    <d v="2023-10-26T13:55:21"/>
    <x v="1"/>
    <n v="22"/>
    <s v="QUIRAMA CASTAEDA JHON JADER"/>
    <x v="3"/>
    <x v="3"/>
    <n v="238"/>
    <n v="23.8"/>
    <n v="240.53459119496901"/>
    <m/>
    <n v="115267.2956"/>
    <x v="1"/>
    <n v="13327.027"/>
    <x v="813"/>
    <x v="0"/>
    <m/>
  </r>
  <r>
    <d v="2023-10-26T13:55:22"/>
    <x v="1"/>
    <n v="23"/>
    <s v="LONDOO URREGO DANIEL ANDRES"/>
    <x v="3"/>
    <x v="3"/>
    <n v="266"/>
    <n v="26.6"/>
    <n v="240.53459119496901"/>
    <m/>
    <n v="115267.2956"/>
    <x v="2"/>
    <n v="13327.027"/>
    <x v="813"/>
    <x v="0"/>
    <m/>
  </r>
  <r>
    <d v="2023-10-26T13:55:22"/>
    <x v="1"/>
    <n v="24"/>
    <s v="GARCES ANDRES FELIPE"/>
    <x v="3"/>
    <x v="0"/>
    <n v="211"/>
    <n v="21.1"/>
    <n v="240.53459119496901"/>
    <m/>
    <n v="115267.2956"/>
    <x v="0"/>
    <n v="13327.027"/>
    <x v="813"/>
    <x v="0"/>
    <m/>
  </r>
  <r>
    <d v="2023-10-26T13:55:22"/>
    <x v="1"/>
    <n v="25"/>
    <s v="JIMENEZ HURTADO CARLOS ESTIVEN"/>
    <x v="3"/>
    <x v="0"/>
    <n v="317"/>
    <n v="31.7"/>
    <n v="240.53459119496901"/>
    <m/>
    <n v="115267.2956"/>
    <x v="1"/>
    <n v="13327.027"/>
    <x v="813"/>
    <x v="0"/>
    <m/>
  </r>
  <r>
    <d v="2023-10-26T13:55:23"/>
    <x v="1"/>
    <n v="27"/>
    <s v="TABORDA ROJAS DIEGO ALEJANDRO"/>
    <x v="3"/>
    <x v="3"/>
    <n v="213"/>
    <n v="21.3"/>
    <n v="240.53459119496901"/>
    <s v="JOSE DURANGO Realiz 4 viajes donde moviliz 73 Usuarios "/>
    <n v="115267.2956"/>
    <x v="0"/>
    <n v="13327.027"/>
    <x v="813"/>
    <x v="0"/>
    <m/>
  </r>
  <r>
    <d v="2023-10-26T13:55:23"/>
    <x v="1"/>
    <n v="28"/>
    <s v="ARENAS EDWIN"/>
    <x v="9"/>
    <x v="0"/>
    <n v="279"/>
    <n v="23.25"/>
    <n v="288.64150943396203"/>
    <m/>
    <n v="138320.75469999999"/>
    <x v="0"/>
    <n v="13327.027"/>
    <x v="813"/>
    <x v="0"/>
    <m/>
  </r>
  <r>
    <d v="2023-10-26T13:55:23"/>
    <x v="1"/>
    <n v="29"/>
    <s v="ESCOBAR IVAN DARIO"/>
    <x v="0"/>
    <x v="0"/>
    <n v="259"/>
    <n v="28.7777777777778"/>
    <n v="216.481132075472"/>
    <m/>
    <n v="103740.56600000001"/>
    <x v="0"/>
    <n v="13327.027"/>
    <x v="813"/>
    <x v="0"/>
    <m/>
  </r>
  <r>
    <d v="2023-10-26T13:55:23"/>
    <x v="9"/>
    <n v="31"/>
    <s v="HIGUITA ADRIAN ANTONIO"/>
    <x v="6"/>
    <x v="0"/>
    <n v="211"/>
    <n v="26.375"/>
    <n v="192.427672955975"/>
    <m/>
    <n v="92213.836500000005"/>
    <x v="0"/>
    <n v="13327.027"/>
    <x v="813"/>
    <x v="0"/>
    <m/>
  </r>
  <r>
    <d v="2023-10-26T13:55:24"/>
    <x v="9"/>
    <n v="32"/>
    <s v="PUERTA BOJANERO JUAN CARLOS"/>
    <x v="6"/>
    <x v="0"/>
    <n v="188"/>
    <n v="23.5"/>
    <n v="192.427672955975"/>
    <s v="1 Descuento (Conduct)  "/>
    <n v="92213.836500000005"/>
    <x v="0"/>
    <n v="13327.027"/>
    <x v="813"/>
    <x v="0"/>
    <m/>
  </r>
  <r>
    <d v="2023-10-26T13:55:24"/>
    <x v="9"/>
    <n v="33"/>
    <s v="GONZALEZ JUAN ESTEBAN"/>
    <x v="4"/>
    <x v="0"/>
    <n v="190"/>
    <n v="27.1428571428571"/>
    <n v="168.37421383647799"/>
    <m/>
    <n v="80687.106899999999"/>
    <x v="0"/>
    <n v="13327.027"/>
    <x v="813"/>
    <x v="0"/>
    <m/>
  </r>
  <r>
    <d v="2023-10-26T13:55:24"/>
    <x v="9"/>
    <n v="34"/>
    <s v="MONTOYA OSPINA GILBERTO ANTONIO"/>
    <x v="9"/>
    <x v="0"/>
    <n v="266"/>
    <n v="22.1666666666667"/>
    <n v="288.64150943396203"/>
    <s v="1 Descuento (Conduct)  "/>
    <n v="138320.75469999999"/>
    <x v="0"/>
    <n v="13327.027"/>
    <x v="813"/>
    <x v="0"/>
    <m/>
  </r>
  <r>
    <d v="2023-10-26T13:55:25"/>
    <x v="9"/>
    <n v="35"/>
    <s v="VELEZ JULIAN"/>
    <x v="2"/>
    <x v="0"/>
    <n v="150"/>
    <n v="25"/>
    <n v="144.32075471698101"/>
    <m/>
    <n v="69160.377399999998"/>
    <x v="1"/>
    <n v="13327.027"/>
    <x v="813"/>
    <x v="0"/>
    <m/>
  </r>
  <r>
    <d v="2023-10-26T13:55:25"/>
    <x v="9"/>
    <n v="36"/>
    <s v="BERNAL RONDON KEVIN OSWALDO"/>
    <x v="1"/>
    <x v="0"/>
    <n v="284"/>
    <n v="25.818181818181799"/>
    <n v="264.58805031446502"/>
    <s v="3 Descuentos (Conducts) "/>
    <n v="126794.0252"/>
    <x v="0"/>
    <n v="13327.027"/>
    <x v="813"/>
    <x v="0"/>
    <m/>
  </r>
  <r>
    <d v="2023-10-26T13:55:25"/>
    <x v="9"/>
    <n v="37"/>
    <s v="MORA JORGE"/>
    <x v="3"/>
    <x v="0"/>
    <n v="271"/>
    <n v="27.1"/>
    <n v="240.53459119496901"/>
    <s v="1 Descuento (Despachador fernando) "/>
    <n v="115267.2956"/>
    <x v="1"/>
    <n v="13327.027"/>
    <x v="813"/>
    <x v="0"/>
    <m/>
  </r>
  <r>
    <d v="2023-10-26T13:55:25"/>
    <x v="9"/>
    <n v="38"/>
    <s v="BARRIENTOS ROBINSON FREDY"/>
    <x v="3"/>
    <x v="0"/>
    <n v="206"/>
    <n v="20.6"/>
    <n v="240.53459119496901"/>
    <s v="1 Descuento (Conduct)  "/>
    <n v="115267.2956"/>
    <x v="0"/>
    <n v="13327.027"/>
    <x v="813"/>
    <x v="0"/>
    <m/>
  </r>
  <r>
    <d v="2023-10-26T13:55:26"/>
    <x v="9"/>
    <n v="40"/>
    <s v="OCAMPO OCAMPO ANTONIO JOSE"/>
    <x v="6"/>
    <x v="0"/>
    <n v="220"/>
    <n v="29.3333333333333"/>
    <n v="180.40094339622601"/>
    <m/>
    <n v="86450.471699999995"/>
    <x v="0"/>
    <n v="13327.027"/>
    <x v="813"/>
    <x v="0"/>
    <m/>
  </r>
  <r>
    <d v="2023-10-26T13:55:26"/>
    <x v="9"/>
    <n v="41"/>
    <s v="GARCIA DAVID WILSON ALBERTO"/>
    <x v="3"/>
    <x v="0"/>
    <n v="250"/>
    <n v="25"/>
    <n v="240.53459119496901"/>
    <m/>
    <n v="115267.2956"/>
    <x v="1"/>
    <n v="13327.027"/>
    <x v="813"/>
    <x v="0"/>
    <m/>
  </r>
  <r>
    <d v="2023-10-26T13:55:26"/>
    <x v="9"/>
    <n v="42"/>
    <s v="LOPERA ALVAREZ ESTIVEN"/>
    <x v="0"/>
    <x v="0"/>
    <n v="228"/>
    <n v="25.3333333333333"/>
    <n v="216.481132075472"/>
    <m/>
    <n v="103740.56600000001"/>
    <x v="0"/>
    <n v="13327.027"/>
    <x v="813"/>
    <x v="0"/>
    <m/>
  </r>
  <r>
    <d v="2023-10-27T02:07:39"/>
    <x v="9"/>
    <n v="1"/>
    <s v="OZUNA RESTREPO JORGE ALFONSO"/>
    <x v="0"/>
    <x v="0"/>
    <n v="178"/>
    <n v="19.7777777777778"/>
    <n v="224.50684931506899"/>
    <m/>
    <n v="107753.4247"/>
    <x v="0"/>
    <n v="14778.787899999999"/>
    <x v="814"/>
    <x v="0"/>
    <m/>
  </r>
  <r>
    <d v="2023-10-27T02:07:39"/>
    <x v="9"/>
    <n v="2"/>
    <s v="GRAJALES JORGE HERNAN"/>
    <x v="1"/>
    <x v="0"/>
    <n v="298"/>
    <n v="27.090909090909101"/>
    <n v="274.39726027397302"/>
    <m/>
    <n v="131698.63010000001"/>
    <x v="1"/>
    <n v="14778.787899999999"/>
    <x v="814"/>
    <x v="0"/>
    <m/>
  </r>
  <r>
    <d v="2023-10-27T02:07:40"/>
    <x v="9"/>
    <n v="3"/>
    <s v="BARRIENTOS ROBINSON FREDY"/>
    <x v="0"/>
    <x v="0"/>
    <n v="210"/>
    <n v="23.3333333333333"/>
    <n v="224.50684931506899"/>
    <m/>
    <n v="107753.4247"/>
    <x v="0"/>
    <n v="14778.787899999999"/>
    <x v="814"/>
    <x v="0"/>
    <m/>
  </r>
  <r>
    <d v="2023-10-27T02:07:40"/>
    <x v="9"/>
    <n v="4"/>
    <s v="LOPEZ ISRAEL"/>
    <x v="0"/>
    <x v="1"/>
    <n v="218"/>
    <n v="24.2222222222222"/>
    <n v="224.50684931506899"/>
    <s v="4 Descuentos (Transbordo) "/>
    <n v="107753.4247"/>
    <x v="0"/>
    <n v="14778.787899999999"/>
    <x v="814"/>
    <x v="0"/>
    <m/>
  </r>
  <r>
    <d v="2023-10-27T02:07:40"/>
    <x v="9"/>
    <n v="5"/>
    <s v="BERRIO POSADA ANGELA"/>
    <x v="3"/>
    <x v="0"/>
    <n v="246"/>
    <n v="24.6"/>
    <n v="249.45205479452099"/>
    <m/>
    <n v="119726.02740000001"/>
    <x v="1"/>
    <n v="14778.787899999999"/>
    <x v="814"/>
    <x v="0"/>
    <m/>
  </r>
  <r>
    <d v="2023-10-27T02:07:41"/>
    <x v="9"/>
    <n v="7"/>
    <s v="YEPES JORGE"/>
    <x v="3"/>
    <x v="3"/>
    <n v="282"/>
    <n v="28.2"/>
    <n v="249.45205479452099"/>
    <m/>
    <n v="119726.02740000001"/>
    <x v="1"/>
    <n v="14778.787899999999"/>
    <x v="814"/>
    <x v="0"/>
    <m/>
  </r>
  <r>
    <d v="2023-10-27T02:07:41"/>
    <x v="9"/>
    <n v="8"/>
    <s v="TABORDA ROJAS DIEGO ALEJANDRO"/>
    <x v="3"/>
    <x v="0"/>
    <n v="270"/>
    <n v="27"/>
    <n v="249.45205479452099"/>
    <m/>
    <n v="119726.02740000001"/>
    <x v="1"/>
    <n v="14778.787899999999"/>
    <x v="814"/>
    <x v="0"/>
    <m/>
  </r>
  <r>
    <d v="2023-10-27T02:07:41"/>
    <x v="1"/>
    <n v="10"/>
    <s v="MARULANDA JARAMILLO DAWER ANDRES"/>
    <x v="3"/>
    <x v="0"/>
    <n v="249"/>
    <n v="24.9"/>
    <n v="249.45205479452099"/>
    <s v="2 Descuentos (Jefe de ruta y conduct) "/>
    <n v="119726.02740000001"/>
    <x v="0"/>
    <n v="14778.787899999999"/>
    <x v="814"/>
    <x v="0"/>
    <m/>
  </r>
  <r>
    <d v="2023-10-27T02:07:42"/>
    <x v="1"/>
    <n v="12"/>
    <s v="VALENCIA MENDOZA JHON"/>
    <x v="9"/>
    <x v="0"/>
    <n v="315"/>
    <n v="26.25"/>
    <n v="299.34246575342502"/>
    <s v="JHOAN DURANGO Realiz 2 viajes donde moviliz 78 Usuarios "/>
    <n v="143671.2329"/>
    <x v="0"/>
    <n v="14778.787899999999"/>
    <x v="814"/>
    <x v="0"/>
    <m/>
  </r>
  <r>
    <d v="2023-10-27T02:07:42"/>
    <x v="1"/>
    <n v="14"/>
    <s v="JIMENEZ JIMENEZ OMAR DAVID"/>
    <x v="12"/>
    <x v="0"/>
    <n v="360"/>
    <n v="27.692307692307701"/>
    <n v="324.28767123287702"/>
    <s v="HECTOR SALAZAR Realiz 5 viajes donde moviliz 90 Usuarios "/>
    <n v="155643.83559999999"/>
    <x v="1"/>
    <n v="14778.787899999999"/>
    <x v="814"/>
    <x v="0"/>
    <m/>
  </r>
  <r>
    <d v="2023-10-27T02:07:42"/>
    <x v="1"/>
    <n v="17"/>
    <s v="ESPINOZA CHAVARRIA GUILLERMO LEON"/>
    <x v="3"/>
    <x v="0"/>
    <n v="197"/>
    <n v="19.7"/>
    <n v="249.45205479452099"/>
    <m/>
    <n v="119726.02740000001"/>
    <x v="0"/>
    <n v="14778.787899999999"/>
    <x v="814"/>
    <x v="0"/>
    <m/>
  </r>
  <r>
    <d v="2023-10-27T02:07:42"/>
    <x v="9"/>
    <n v="20"/>
    <s v="VERENZUELA MARTINEZ ALEXANDER"/>
    <x v="1"/>
    <x v="0"/>
    <n v="311"/>
    <n v="28.272727272727298"/>
    <n v="274.39726027397302"/>
    <m/>
    <n v="131698.63010000001"/>
    <x v="0"/>
    <n v="14778.787899999999"/>
    <x v="814"/>
    <x v="0"/>
    <m/>
  </r>
  <r>
    <d v="2023-10-27T02:07:43"/>
    <x v="9"/>
    <n v="21"/>
    <s v="DURANGO JOHAN"/>
    <x v="8"/>
    <x v="0"/>
    <n v="134"/>
    <n v="26.8"/>
    <n v="124.72602739726"/>
    <m/>
    <n v="59863.013700000003"/>
    <x v="0"/>
    <n v="14778.787899999999"/>
    <x v="814"/>
    <x v="0"/>
    <m/>
  </r>
  <r>
    <d v="2023-10-27T02:07:43"/>
    <x v="9"/>
    <n v="22"/>
    <s v="QUIRAMA CASTAEDA JHON JADER"/>
    <x v="0"/>
    <x v="0"/>
    <n v="210"/>
    <n v="23.3333333333333"/>
    <n v="224.50684931506899"/>
    <m/>
    <n v="107753.4247"/>
    <x v="1"/>
    <n v="14778.787899999999"/>
    <x v="814"/>
    <x v="0"/>
    <m/>
  </r>
  <r>
    <d v="2023-10-27T02:07:43"/>
    <x v="9"/>
    <n v="23"/>
    <s v="LONDOO URREGO DANIEL ANDRES"/>
    <x v="10"/>
    <x v="0"/>
    <n v="86"/>
    <n v="21.5"/>
    <n v="99.780821917808197"/>
    <m/>
    <n v="47890.411"/>
    <x v="2"/>
    <n v="14778.787899999999"/>
    <x v="814"/>
    <x v="0"/>
    <m/>
  </r>
  <r>
    <d v="2023-10-27T02:07:44"/>
    <x v="9"/>
    <n v="24"/>
    <s v="LONDOO URREGO DANIEL ANDRES"/>
    <x v="8"/>
    <x v="0"/>
    <n v="146"/>
    <n v="29.2"/>
    <n v="124.72602739726"/>
    <m/>
    <n v="59863.013700000003"/>
    <x v="0"/>
    <n v="14778.787899999999"/>
    <x v="814"/>
    <x v="0"/>
    <m/>
  </r>
  <r>
    <d v="2023-10-27T02:07:44"/>
    <x v="9"/>
    <n v="25"/>
    <s v="JIMENEZ HURTADO CARLOS ESTIVEN"/>
    <x v="6"/>
    <x v="0"/>
    <n v="194"/>
    <n v="24.25"/>
    <n v="199.561643835616"/>
    <m/>
    <n v="95780.821899999995"/>
    <x v="1"/>
    <n v="14778.787899999999"/>
    <x v="814"/>
    <x v="0"/>
    <m/>
  </r>
  <r>
    <d v="2023-10-27T02:07:44"/>
    <x v="9"/>
    <n v="26"/>
    <s v="CIRO MARIN RODRIGO ALBERTO"/>
    <x v="0"/>
    <x v="0"/>
    <n v="217"/>
    <n v="24.1111111111111"/>
    <n v="224.50684931506899"/>
    <s v="2 Descuentos (Propietario) "/>
    <n v="107753.4247"/>
    <x v="0"/>
    <n v="14778.787899999999"/>
    <x v="814"/>
    <x v="0"/>
    <m/>
  </r>
  <r>
    <d v="2023-10-27T02:07:44"/>
    <x v="9"/>
    <n v="27"/>
    <s v="DURANGO DAVID JOSE"/>
    <x v="0"/>
    <x v="0"/>
    <n v="231"/>
    <n v="25.6666666666667"/>
    <n v="224.50684931506899"/>
    <s v="1 Descuento (Jefe de ruta) "/>
    <n v="107753.4247"/>
    <x v="0"/>
    <n v="14778.787899999999"/>
    <x v="814"/>
    <x v="0"/>
    <m/>
  </r>
  <r>
    <d v="2023-10-27T02:07:45"/>
    <x v="9"/>
    <n v="28"/>
    <s v="GONZALEZ PEREZ RAFAEL JOSE"/>
    <x v="6"/>
    <x v="0"/>
    <n v="201"/>
    <n v="25.125"/>
    <n v="199.561643835616"/>
    <m/>
    <n v="95780.821899999995"/>
    <x v="0"/>
    <n v="14778.787899999999"/>
    <x v="814"/>
    <x v="0"/>
    <m/>
  </r>
  <r>
    <d v="2023-10-27T02:07:45"/>
    <x v="9"/>
    <n v="29"/>
    <s v="ESCOBAR IVAN DARIO"/>
    <x v="0"/>
    <x v="0"/>
    <n v="207"/>
    <n v="23"/>
    <n v="224.50684931506899"/>
    <m/>
    <n v="107753.4247"/>
    <x v="0"/>
    <n v="14778.787899999999"/>
    <x v="814"/>
    <x v="0"/>
    <m/>
  </r>
  <r>
    <d v="2023-10-27T02:07:46"/>
    <x v="9"/>
    <n v="30"/>
    <s v="GONZALEZ PEREZ RAFAEL JOSE"/>
    <x v="5"/>
    <x v="0"/>
    <n v="29"/>
    <n v="29"/>
    <n v="24.945205479452099"/>
    <m/>
    <n v="11972.602699999999"/>
    <x v="0"/>
    <n v="14778.787899999999"/>
    <x v="814"/>
    <x v="0"/>
    <m/>
  </r>
  <r>
    <d v="2023-10-27T02:07:46"/>
    <x v="1"/>
    <n v="31"/>
    <s v="HIGUITA ADRIAN ANTONIO"/>
    <x v="3"/>
    <x v="0"/>
    <n v="227"/>
    <n v="22.7"/>
    <n v="249.45205479452099"/>
    <m/>
    <n v="119726.02740000001"/>
    <x v="0"/>
    <n v="14778.787899999999"/>
    <x v="814"/>
    <x v="0"/>
    <m/>
  </r>
  <r>
    <d v="2023-10-27T02:07:46"/>
    <x v="1"/>
    <n v="32"/>
    <s v="PUERTA BOJANERO JUAN CARLOS"/>
    <x v="0"/>
    <x v="0"/>
    <n v="210"/>
    <n v="23.3333333333333"/>
    <n v="224.50684931506899"/>
    <m/>
    <n v="107753.4247"/>
    <x v="0"/>
    <n v="14778.787899999999"/>
    <x v="814"/>
    <x v="0"/>
    <m/>
  </r>
  <r>
    <d v="2023-10-27T02:07:46"/>
    <x v="1"/>
    <n v="33"/>
    <s v="GONZALEZ JUAN ESTEBAN"/>
    <x v="9"/>
    <x v="3"/>
    <n v="284"/>
    <n v="23.6666666666667"/>
    <n v="299.34246575342502"/>
    <m/>
    <n v="143671.2329"/>
    <x v="0"/>
    <n v="14778.787899999999"/>
    <x v="814"/>
    <x v="0"/>
    <m/>
  </r>
  <r>
    <d v="2023-10-27T02:07:47"/>
    <x v="1"/>
    <n v="34"/>
    <s v="MADRID HERNANDEZ JHONATAN SMITH"/>
    <x v="3"/>
    <x v="0"/>
    <n v="219"/>
    <n v="21.9"/>
    <n v="249.45205479452099"/>
    <s v="4 Descuentos (Transbordo) "/>
    <n v="119726.02740000001"/>
    <x v="0"/>
    <n v="14778.787899999999"/>
    <x v="814"/>
    <x v="0"/>
    <m/>
  </r>
  <r>
    <d v="2023-10-27T02:07:47"/>
    <x v="1"/>
    <n v="36"/>
    <s v="MARTINEZ CHAVERRA LUIS NORBERTO"/>
    <x v="1"/>
    <x v="0"/>
    <n v="317"/>
    <n v="28.818181818181799"/>
    <n v="274.39726027397302"/>
    <m/>
    <n v="131698.63010000001"/>
    <x v="0"/>
    <n v="14778.787899999999"/>
    <x v="814"/>
    <x v="0"/>
    <m/>
  </r>
  <r>
    <d v="2023-10-27T02:07:47"/>
    <x v="1"/>
    <n v="37"/>
    <s v="MORA JORGE"/>
    <x v="1"/>
    <x v="0"/>
    <n v="276"/>
    <n v="25.090909090909101"/>
    <n v="274.39726027397302"/>
    <m/>
    <n v="131698.63010000001"/>
    <x v="1"/>
    <n v="14778.787899999999"/>
    <x v="814"/>
    <x v="0"/>
    <m/>
  </r>
  <r>
    <d v="2023-10-27T02:07:48"/>
    <x v="1"/>
    <n v="39"/>
    <s v="DE OSSA TORRES CARLOS ANDRES"/>
    <x v="0"/>
    <x v="3"/>
    <n v="175"/>
    <n v="19.4444444444444"/>
    <n v="224.50684931506899"/>
    <m/>
    <n v="107753.4247"/>
    <x v="0"/>
    <n v="14778.787899999999"/>
    <x v="814"/>
    <x v="0"/>
    <m/>
  </r>
  <r>
    <d v="2023-10-27T02:07:48"/>
    <x v="1"/>
    <n v="40"/>
    <s v="OCAMPO OCAMPO ANTONIO JOSE"/>
    <x v="3"/>
    <x v="0"/>
    <n v="261"/>
    <n v="26.1"/>
    <n v="249.45205479452099"/>
    <m/>
    <n v="119726.02740000001"/>
    <x v="0"/>
    <n v="14778.787899999999"/>
    <x v="814"/>
    <x v="0"/>
    <m/>
  </r>
  <r>
    <d v="2023-10-27T02:07:48"/>
    <x v="1"/>
    <n v="41"/>
    <s v="GARCIA DAVID WILSON ALBERTO"/>
    <x v="4"/>
    <x v="0"/>
    <n v="185"/>
    <n v="26.428571428571399"/>
    <n v="174.616438356164"/>
    <m/>
    <n v="83808.219200000007"/>
    <x v="1"/>
    <n v="14778.787899999999"/>
    <x v="814"/>
    <x v="0"/>
    <m/>
  </r>
  <r>
    <d v="2023-10-27T02:07:49"/>
    <x v="1"/>
    <n v="42"/>
    <s v="LOPERA ALVAREZ ESTIVEN"/>
    <x v="9"/>
    <x v="0"/>
    <n v="341"/>
    <n v="28.4166666666667"/>
    <n v="299.34246575342502"/>
    <m/>
    <n v="143671.2329"/>
    <x v="0"/>
    <n v="14778.787899999999"/>
    <x v="814"/>
    <x v="0"/>
    <m/>
  </r>
  <r>
    <d v="2023-10-28T02:01:40"/>
    <x v="1"/>
    <n v="1"/>
    <s v="OZUNA RESTREPO JORGE ALFONSO"/>
    <x v="3"/>
    <x v="0"/>
    <n v="238"/>
    <n v="23.8"/>
    <n v="232.84603421461901"/>
    <m/>
    <n v="111423.0171"/>
    <x v="0"/>
    <n v="14040.540499999999"/>
    <x v="815"/>
    <x v="0"/>
    <m/>
  </r>
  <r>
    <d v="2023-10-28T02:01:40"/>
    <x v="1"/>
    <n v="2"/>
    <s v="GRAJALES JORGE HERNAN"/>
    <x v="3"/>
    <x v="0"/>
    <n v="231"/>
    <n v="23.1"/>
    <n v="232.84603421461901"/>
    <m/>
    <n v="111423.0171"/>
    <x v="1"/>
    <n v="14040.540499999999"/>
    <x v="815"/>
    <x v="0"/>
    <m/>
  </r>
  <r>
    <d v="2023-10-28T02:01:40"/>
    <x v="1"/>
    <n v="3"/>
    <s v="BARRIENTOS ROBINSON FREDY"/>
    <x v="11"/>
    <x v="0"/>
    <n v="54"/>
    <n v="27"/>
    <n v="46.569206842923798"/>
    <m/>
    <n v="22284.6034"/>
    <x v="0"/>
    <n v="14040.540499999999"/>
    <x v="815"/>
    <x v="0"/>
    <m/>
  </r>
  <r>
    <d v="2023-10-28T02:01:41"/>
    <x v="1"/>
    <n v="4"/>
    <s v="LOPEZ ISRAEL"/>
    <x v="3"/>
    <x v="0"/>
    <n v="268"/>
    <n v="26.8"/>
    <n v="232.84603421461901"/>
    <m/>
    <n v="111423.0171"/>
    <x v="0"/>
    <n v="14040.540499999999"/>
    <x v="815"/>
    <x v="0"/>
    <m/>
  </r>
  <r>
    <d v="2023-10-28T02:01:41"/>
    <x v="1"/>
    <n v="5"/>
    <s v="BERRIO POSADA ANGELA"/>
    <x v="3"/>
    <x v="0"/>
    <n v="240"/>
    <n v="24"/>
    <n v="232.84603421461901"/>
    <m/>
    <n v="111423.0171"/>
    <x v="1"/>
    <n v="14040.540499999999"/>
    <x v="815"/>
    <x v="0"/>
    <m/>
  </r>
  <r>
    <d v="2023-10-28T02:01:41"/>
    <x v="1"/>
    <n v="7"/>
    <s v="YEPES JORGE"/>
    <x v="0"/>
    <x v="3"/>
    <n v="231"/>
    <n v="25.6666666666667"/>
    <n v="209.561430793157"/>
    <m/>
    <n v="100280.7154"/>
    <x v="1"/>
    <n v="14040.540499999999"/>
    <x v="815"/>
    <x v="0"/>
    <m/>
  </r>
  <r>
    <d v="2023-10-28T02:01:42"/>
    <x v="1"/>
    <n v="8"/>
    <s v="VACA FIERRO ROBINSON"/>
    <x v="9"/>
    <x v="0"/>
    <n v="260"/>
    <n v="21.6666666666667"/>
    <n v="279.41524105754303"/>
    <m/>
    <n v="133707.62049999999"/>
    <x v="1"/>
    <n v="14040.540499999999"/>
    <x v="815"/>
    <x v="0"/>
    <m/>
  </r>
  <r>
    <d v="2023-10-28T02:01:42"/>
    <x v="9"/>
    <n v="10"/>
    <s v="PIEDRAHITA MADRID SANTIAGO"/>
    <x v="3"/>
    <x v="0"/>
    <n v="196"/>
    <n v="19.600000000000001"/>
    <n v="232.84603421461901"/>
    <m/>
    <n v="111423.0171"/>
    <x v="0"/>
    <n v="14040.540499999999"/>
    <x v="815"/>
    <x v="0"/>
    <m/>
  </r>
  <r>
    <d v="2023-10-28T02:01:42"/>
    <x v="9"/>
    <n v="11"/>
    <s v="ECHAVARRIA JOSE"/>
    <x v="3"/>
    <x v="0"/>
    <n v="227"/>
    <n v="22.7"/>
    <n v="232.84603421461901"/>
    <s v="1 Descuento (Jefe de ruta) "/>
    <n v="111423.0171"/>
    <x v="0"/>
    <n v="14040.540499999999"/>
    <x v="815"/>
    <x v="0"/>
    <m/>
  </r>
  <r>
    <d v="2023-10-28T02:01:42"/>
    <x v="9"/>
    <n v="12"/>
    <s v="DURANGO JOHAN"/>
    <x v="0"/>
    <x v="3"/>
    <n v="230"/>
    <n v="25.5555555555556"/>
    <n v="209.561430793157"/>
    <m/>
    <n v="100280.7154"/>
    <x v="0"/>
    <n v="14040.540499999999"/>
    <x v="815"/>
    <x v="0"/>
    <m/>
  </r>
  <r>
    <d v="2023-10-28T02:01:43"/>
    <x v="9"/>
    <n v="13"/>
    <s v="URIEL SALAZAR FREDY"/>
    <x v="2"/>
    <x v="0"/>
    <n v="158"/>
    <n v="26.3333333333333"/>
    <n v="139.707620528771"/>
    <m/>
    <n v="66853.810299999997"/>
    <x v="0"/>
    <n v="14040.540499999999"/>
    <x v="815"/>
    <x v="0"/>
    <m/>
  </r>
  <r>
    <d v="2023-10-28T02:01:43"/>
    <x v="9"/>
    <n v="14"/>
    <s v="JIMENEZ JIMENEZ OMAR DAVID"/>
    <x v="0"/>
    <x v="0"/>
    <n v="259"/>
    <n v="28.7777777777778"/>
    <n v="209.561430793157"/>
    <s v="HECTOR SALAZAR Realiz 2 viajes donde moviliz 70 Usuarios "/>
    <n v="100280.7154"/>
    <x v="1"/>
    <n v="14040.540499999999"/>
    <x v="815"/>
    <x v="0"/>
    <m/>
  </r>
  <r>
    <d v="2023-10-28T02:01:43"/>
    <x v="9"/>
    <n v="17"/>
    <s v="FRANCO BRAVO JHOAN FERNANDO"/>
    <x v="1"/>
    <x v="0"/>
    <n v="221"/>
    <n v="20.090909090909101"/>
    <n v="256.13063763608102"/>
    <s v="5 Descuentos (Transbordo) "/>
    <n v="122565.31879999999"/>
    <x v="0"/>
    <n v="14040.540499999999"/>
    <x v="815"/>
    <x v="0"/>
    <m/>
  </r>
  <r>
    <d v="2023-10-28T02:01:44"/>
    <x v="9"/>
    <n v="19"/>
    <s v="BERMUDEZ HERNAN"/>
    <x v="2"/>
    <x v="0"/>
    <n v="163"/>
    <n v="27.1666666666667"/>
    <n v="139.707620528771"/>
    <m/>
    <n v="66853.810299999997"/>
    <x v="0"/>
    <n v="14040.540499999999"/>
    <x v="815"/>
    <x v="0"/>
    <m/>
  </r>
  <r>
    <d v="2023-10-28T02:01:44"/>
    <x v="1"/>
    <n v="20"/>
    <s v="VERENZUELA MARTINEZ ALEXANDER"/>
    <x v="6"/>
    <x v="0"/>
    <n v="174"/>
    <n v="20.470588235294102"/>
    <n v="197.919129082426"/>
    <s v="2 Descuentos (Propietario) "/>
    <n v="94709.564499999993"/>
    <x v="0"/>
    <n v="14040.540499999999"/>
    <x v="815"/>
    <x v="0"/>
    <m/>
  </r>
  <r>
    <d v="2023-10-28T02:01:44"/>
    <x v="1"/>
    <n v="21"/>
    <s v="TABORDA ROJAS DIEGO ALEJANDRO"/>
    <x v="4"/>
    <x v="0"/>
    <n v="172"/>
    <n v="24.571428571428601"/>
    <n v="162.99222395023301"/>
    <m/>
    <n v="77996.111999999994"/>
    <x v="0"/>
    <n v="14040.540499999999"/>
    <x v="815"/>
    <x v="0"/>
    <m/>
  </r>
  <r>
    <d v="2023-10-28T02:01:44"/>
    <x v="1"/>
    <n v="22"/>
    <s v="QUIRAMA CASTAEDA JHON JADER"/>
    <x v="3"/>
    <x v="3"/>
    <n v="219"/>
    <n v="21.9"/>
    <n v="232.84603421461901"/>
    <m/>
    <n v="111423.0171"/>
    <x v="1"/>
    <n v="14040.540499999999"/>
    <x v="815"/>
    <x v="0"/>
    <m/>
  </r>
  <r>
    <d v="2023-10-28T02:01:45"/>
    <x v="1"/>
    <n v="23"/>
    <s v="HINCAPIE GALLEGO YEISON ANDRES"/>
    <x v="6"/>
    <x v="0"/>
    <n v="151"/>
    <n v="18.875"/>
    <n v="186.27682737169499"/>
    <m/>
    <n v="89138.413700000005"/>
    <x v="2"/>
    <n v="14040.540499999999"/>
    <x v="815"/>
    <x v="0"/>
    <m/>
  </r>
  <r>
    <d v="2023-10-28T02:01:45"/>
    <x v="1"/>
    <n v="24"/>
    <s v="LONDOO URREGO DANIEL ANDRES"/>
    <x v="0"/>
    <x v="0"/>
    <n v="198"/>
    <n v="22"/>
    <n v="209.561430793157"/>
    <m/>
    <n v="100280.7154"/>
    <x v="0"/>
    <n v="14040.540499999999"/>
    <x v="815"/>
    <x v="0"/>
    <m/>
  </r>
  <r>
    <d v="2023-10-28T02:01:45"/>
    <x v="1"/>
    <n v="25"/>
    <s v="JIMENEZ HURTADO CARLOS ESTIVEN"/>
    <x v="0"/>
    <x v="0"/>
    <n v="248"/>
    <n v="27.5555555555556"/>
    <n v="209.561430793157"/>
    <s v="2 Descuentos (Despachador fernando) "/>
    <n v="100280.7154"/>
    <x v="1"/>
    <n v="14040.540499999999"/>
    <x v="815"/>
    <x v="0"/>
    <m/>
  </r>
  <r>
    <d v="2023-10-28T02:01:45"/>
    <x v="1"/>
    <n v="26"/>
    <s v="CIRO MARIN RODRIGO ALBERTO"/>
    <x v="3"/>
    <x v="0"/>
    <n v="230"/>
    <n v="23"/>
    <n v="232.84603421461901"/>
    <m/>
    <n v="111423.0171"/>
    <x v="0"/>
    <n v="14040.540499999999"/>
    <x v="815"/>
    <x v="0"/>
    <m/>
  </r>
  <r>
    <d v="2023-10-28T02:01:46"/>
    <x v="1"/>
    <n v="27"/>
    <s v="DURANGO DAVID JOSE"/>
    <x v="9"/>
    <x v="3"/>
    <n v="226"/>
    <n v="18.8333333333333"/>
    <n v="279.41524105754303"/>
    <s v="2 Descuentos (Despachador fernando y conduct) JHONATAN MADRID Realiz 6 viajes donde moviliz 129"/>
    <n v="133707.62049999999"/>
    <x v="0"/>
    <n v="14040.540499999999"/>
    <x v="815"/>
    <x v="0"/>
    <m/>
  </r>
  <r>
    <d v="2023-10-28T02:01:46"/>
    <x v="1"/>
    <n v="28"/>
    <s v="ARENAS EDWIN"/>
    <x v="6"/>
    <x v="0"/>
    <n v="174"/>
    <n v="21.75"/>
    <n v="186.27682737169499"/>
    <m/>
    <n v="89138.413700000005"/>
    <x v="0"/>
    <n v="14040.540499999999"/>
    <x v="815"/>
    <x v="0"/>
    <m/>
  </r>
  <r>
    <d v="2023-10-28T02:01:46"/>
    <x v="9"/>
    <n v="29"/>
    <s v="ESCOBAR IVAN DARIO"/>
    <x v="3"/>
    <x v="0"/>
    <n v="218"/>
    <n v="21.8"/>
    <n v="232.84603421461901"/>
    <m/>
    <n v="111423.0171"/>
    <x v="0"/>
    <n v="14040.540499999999"/>
    <x v="815"/>
    <x v="0"/>
    <m/>
  </r>
  <r>
    <d v="2023-10-28T02:01:46"/>
    <x v="9"/>
    <n v="30"/>
    <s v="GONZALEZ PEREZ RAFAEL JOSE"/>
    <x v="0"/>
    <x v="1"/>
    <n v="194"/>
    <n v="21.5555555555556"/>
    <n v="209.561430793157"/>
    <m/>
    <n v="100280.7154"/>
    <x v="0"/>
    <n v="14040.540499999999"/>
    <x v="815"/>
    <x v="0"/>
    <m/>
  </r>
  <r>
    <d v="2023-10-28T02:01:47"/>
    <x v="9"/>
    <n v="31"/>
    <s v="HIGUITA ADRIAN ANTONIO"/>
    <x v="6"/>
    <x v="0"/>
    <n v="164"/>
    <n v="20.5"/>
    <n v="186.27682737169499"/>
    <m/>
    <n v="89138.413700000005"/>
    <x v="0"/>
    <n v="14040.540499999999"/>
    <x v="815"/>
    <x v="0"/>
    <m/>
  </r>
  <r>
    <d v="2023-10-28T02:01:47"/>
    <x v="9"/>
    <n v="32"/>
    <s v="PUERTA BOJANERO JUAN CARLOS"/>
    <x v="0"/>
    <x v="0"/>
    <n v="231"/>
    <n v="25.6666666666667"/>
    <n v="209.561430793157"/>
    <m/>
    <n v="100280.7154"/>
    <x v="0"/>
    <n v="14040.540499999999"/>
    <x v="815"/>
    <x v="0"/>
    <m/>
  </r>
  <r>
    <d v="2023-10-28T02:01:47"/>
    <x v="9"/>
    <n v="33"/>
    <s v="GONZALEZ JUAN ESTEBAN"/>
    <x v="3"/>
    <x v="0"/>
    <n v="246"/>
    <n v="24.6"/>
    <n v="232.84603421461901"/>
    <s v="1 Descuento (Despachador fernando) "/>
    <n v="111423.0171"/>
    <x v="0"/>
    <n v="14040.540499999999"/>
    <x v="815"/>
    <x v="0"/>
    <m/>
  </r>
  <r>
    <d v="2023-10-28T02:01:48"/>
    <x v="9"/>
    <n v="34"/>
    <s v="MONTOYA OSPINA GILBERTO ANTONIO"/>
    <x v="3"/>
    <x v="0"/>
    <n v="209"/>
    <n v="20.9"/>
    <n v="232.84603421461901"/>
    <m/>
    <n v="111423.0171"/>
    <x v="0"/>
    <n v="14040.540499999999"/>
    <x v="815"/>
    <x v="0"/>
    <m/>
  </r>
  <r>
    <d v="2023-10-28T02:01:48"/>
    <x v="9"/>
    <n v="36"/>
    <s v="BERNAL RONDON KEVIN OSWALDO"/>
    <x v="3"/>
    <x v="0"/>
    <n v="239"/>
    <n v="23.9"/>
    <n v="232.84603421461901"/>
    <m/>
    <n v="111423.0171"/>
    <x v="0"/>
    <n v="14040.540499999999"/>
    <x v="815"/>
    <x v="0"/>
    <m/>
  </r>
  <r>
    <d v="2023-10-28T02:01:48"/>
    <x v="9"/>
    <n v="37"/>
    <s v="MORA JORGE"/>
    <x v="0"/>
    <x v="0"/>
    <n v="186"/>
    <n v="20.6666666666667"/>
    <n v="209.561430793157"/>
    <s v="2 Descuentos (Propietario) "/>
    <n v="100280.7154"/>
    <x v="1"/>
    <n v="14040.540499999999"/>
    <x v="815"/>
    <x v="0"/>
    <m/>
  </r>
  <r>
    <d v="2023-10-28T02:01:48"/>
    <x v="9"/>
    <n v="38"/>
    <s v="GRISALES VILLA JUAN DAVID"/>
    <x v="0"/>
    <x v="0"/>
    <n v="201"/>
    <n v="22.3333333333333"/>
    <n v="209.561430793157"/>
    <m/>
    <n v="100280.7154"/>
    <x v="0"/>
    <n v="14040.540499999999"/>
    <x v="815"/>
    <x v="0"/>
    <m/>
  </r>
  <r>
    <d v="2023-10-28T02:01:49"/>
    <x v="9"/>
    <n v="39"/>
    <s v="DE OSSA TORRES CARLOS ANDRES"/>
    <x v="8"/>
    <x v="0"/>
    <n v="114"/>
    <n v="22.8"/>
    <n v="116.42301710730899"/>
    <m/>
    <n v="55711.508600000001"/>
    <x v="0"/>
    <n v="14040.540499999999"/>
    <x v="815"/>
    <x v="0"/>
    <m/>
  </r>
  <r>
    <d v="2023-10-28T02:01:49"/>
    <x v="9"/>
    <n v="40"/>
    <s v="OCAMPO OCAMPO ANTONIO JOSE"/>
    <x v="0"/>
    <x v="0"/>
    <n v="216"/>
    <n v="24"/>
    <n v="209.561430793157"/>
    <s v="1 Descuento (Jefe de ruta) "/>
    <n v="100280.7154"/>
    <x v="0"/>
    <n v="14040.540499999999"/>
    <x v="815"/>
    <x v="0"/>
    <m/>
  </r>
  <r>
    <d v="2023-10-28T02:01:49"/>
    <x v="9"/>
    <n v="41"/>
    <s v="GARCIA DAVID WILSON ALBERTO"/>
    <x v="3"/>
    <x v="0"/>
    <n v="266"/>
    <n v="26.6"/>
    <n v="232.84603421461901"/>
    <s v="2 Descuentos (conduct y transbordo) "/>
    <n v="111423.0171"/>
    <x v="1"/>
    <n v="14040.540499999999"/>
    <x v="815"/>
    <x v="0"/>
    <m/>
  </r>
  <r>
    <d v="2023-10-28T02:01:49"/>
    <x v="9"/>
    <n v="42"/>
    <s v="LOPERA ALVAREZ ESTIVEN "/>
    <x v="6"/>
    <x v="0"/>
    <n v="234"/>
    <n v="29.25"/>
    <n v="186.27682737169499"/>
    <m/>
    <n v="89138.413700000005"/>
    <x v="0"/>
    <n v="14040.540499999999"/>
    <x v="815"/>
    <x v="0"/>
    <m/>
  </r>
  <r>
    <d v="2023-10-29T01:42:14"/>
    <x v="9"/>
    <n v="2"/>
    <s v="GRAJALES JORGE HERNAN"/>
    <x v="0"/>
    <x v="0"/>
    <n v="252"/>
    <n v="28"/>
    <n v="204.202486678508"/>
    <s v="2 Descuentos (Conduct y jefe de ruta) "/>
    <n v="97601.243300000002"/>
    <x v="1"/>
    <n v="13442.424199999999"/>
    <x v="816"/>
    <x v="0"/>
    <m/>
  </r>
  <r>
    <d v="2023-10-29T01:42:15"/>
    <x v="9"/>
    <n v="3"/>
    <s v="BARRIENTOS ROBINSON FREDY"/>
    <x v="1"/>
    <x v="1"/>
    <n v="249"/>
    <n v="22.636363636363601"/>
    <n v="249.58081705151"/>
    <m/>
    <n v="119290.40850000001"/>
    <x v="0"/>
    <n v="13442.424199999999"/>
    <x v="816"/>
    <x v="0"/>
    <m/>
  </r>
  <r>
    <d v="2023-10-29T01:42:15"/>
    <x v="9"/>
    <n v="4"/>
    <s v="LOPEZ ISRAEL"/>
    <x v="1"/>
    <x v="0"/>
    <n v="238"/>
    <n v="21.636363636363601"/>
    <n v="249.58081705151"/>
    <m/>
    <n v="119290.40850000001"/>
    <x v="0"/>
    <n v="13442.424199999999"/>
    <x v="816"/>
    <x v="0"/>
    <m/>
  </r>
  <r>
    <d v="2023-10-29T01:42:15"/>
    <x v="9"/>
    <n v="6"/>
    <s v="GONZALEZ PEREZ RAFAEL JOSE"/>
    <x v="0"/>
    <x v="0"/>
    <n v="219"/>
    <n v="24.3333333333333"/>
    <n v="204.202486678508"/>
    <s v="1 Descuento (Jefe de ruta) "/>
    <n v="97601.243300000002"/>
    <x v="0"/>
    <n v="13442.424199999999"/>
    <x v="816"/>
    <x v="0"/>
    <m/>
  </r>
  <r>
    <d v="2023-10-29T01:42:16"/>
    <x v="9"/>
    <n v="7"/>
    <s v="YEPES JORGE"/>
    <x v="14"/>
    <x v="0"/>
    <n v="30"/>
    <n v="60"/>
    <n v="11.344582593250401"/>
    <m/>
    <n v="5422.2912999999999"/>
    <x v="1"/>
    <n v="13442.424199999999"/>
    <x v="816"/>
    <x v="0"/>
    <m/>
  </r>
  <r>
    <d v="2023-10-29T01:42:16"/>
    <x v="9"/>
    <n v="8"/>
    <s v="VACA FIERRO ROBINSON"/>
    <x v="9"/>
    <x v="3"/>
    <n v="256"/>
    <n v="21.3333333333333"/>
    <n v="272.26998223801098"/>
    <m/>
    <n v="130134.9911"/>
    <x v="1"/>
    <n v="13442.424199999999"/>
    <x v="816"/>
    <x v="0"/>
    <m/>
  </r>
  <r>
    <d v="2023-10-29T01:42:16"/>
    <x v="9"/>
    <n v="10"/>
    <s v="MARULANDA JARAMILLO DAWER ANDRES"/>
    <x v="1"/>
    <x v="0"/>
    <n v="222"/>
    <n v="20.181818181818201"/>
    <n v="249.58081705151"/>
    <s v="1 Descuento (Conduct) "/>
    <n v="119290.40850000001"/>
    <x v="0"/>
    <n v="13442.424199999999"/>
    <x v="816"/>
    <x v="0"/>
    <m/>
  </r>
  <r>
    <d v="2023-10-29T01:42:17"/>
    <x v="1"/>
    <n v="11"/>
    <s v="ECHAVARRIA JOSE"/>
    <x v="4"/>
    <x v="0"/>
    <n v="150"/>
    <n v="21.428571428571399"/>
    <n v="158.82415630550599"/>
    <m/>
    <n v="75912.078200000004"/>
    <x v="0"/>
    <n v="13442.424199999999"/>
    <x v="816"/>
    <x v="0"/>
    <m/>
  </r>
  <r>
    <d v="2023-10-29T01:42:17"/>
    <x v="1"/>
    <n v="12"/>
    <s v="VALENCIA MENDOZA JHON"/>
    <x v="1"/>
    <x v="0"/>
    <n v="260"/>
    <n v="23.636363636363601"/>
    <n v="249.58081705151"/>
    <m/>
    <n v="119290.40850000001"/>
    <x v="0"/>
    <n v="13442.424199999999"/>
    <x v="816"/>
    <x v="0"/>
    <m/>
  </r>
  <r>
    <d v="2023-10-29T01:42:17"/>
    <x v="1"/>
    <n v="13"/>
    <s v="URIEL SALAZAR FREDY"/>
    <x v="0"/>
    <x v="0"/>
    <n v="197"/>
    <n v="21.8888888888889"/>
    <n v="204.202486678508"/>
    <m/>
    <n v="97601.243300000002"/>
    <x v="0"/>
    <n v="13442.424199999999"/>
    <x v="816"/>
    <x v="0"/>
    <m/>
  </r>
  <r>
    <d v="2023-10-29T01:42:18"/>
    <x v="1"/>
    <n v="14"/>
    <s v="JIMENEZ JIMENEZ OMAR DAVID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18"/>
    <x v="1"/>
    <n v="15"/>
    <s v="LONDOO LOPERA DUVAN ANDRES"/>
    <x v="2"/>
    <x v="0"/>
    <n v="165"/>
    <n v="27.5"/>
    <n v="136.13499111900501"/>
    <m/>
    <n v="65067.495600000002"/>
    <x v="1"/>
    <n v="13442.424199999999"/>
    <x v="816"/>
    <x v="0"/>
    <m/>
  </r>
  <r>
    <d v="2023-10-29T01:42:18"/>
    <x v="1"/>
    <n v="16"/>
    <s v="HURTADO MADRID JUAN ESTEBAN"/>
    <x v="1"/>
    <x v="0"/>
    <n v="271"/>
    <n v="24.636363636363601"/>
    <n v="249.58081705151"/>
    <m/>
    <n v="119290.40850000001"/>
    <x v="0"/>
    <n v="13442.424199999999"/>
    <x v="816"/>
    <x v="0"/>
    <m/>
  </r>
  <r>
    <d v="2023-10-29T01:42:19"/>
    <x v="1"/>
    <n v="17"/>
    <s v="FRANCO BRAVO JHOAN FERNANDO"/>
    <x v="11"/>
    <x v="0"/>
    <n v="50"/>
    <n v="20"/>
    <n v="56.722912966252203"/>
    <m/>
    <n v="27111.4565"/>
    <x v="0"/>
    <n v="13442.424199999999"/>
    <x v="816"/>
    <x v="0"/>
    <m/>
  </r>
  <r>
    <d v="2023-10-29T01:42:19"/>
    <x v="9"/>
    <n v="19"/>
    <s v="BERMUDEZ HERNAN"/>
    <x v="6"/>
    <x v="0"/>
    <n v="208"/>
    <n v="26"/>
    <n v="181.51332149200701"/>
    <m/>
    <n v="86756.660699999993"/>
    <x v="0"/>
    <n v="13442.424199999999"/>
    <x v="816"/>
    <x v="0"/>
    <m/>
  </r>
  <r>
    <d v="2023-10-29T01:42:19"/>
    <x v="9"/>
    <n v="20"/>
    <s v="VERENZUELA MARTINEZ ALEXANDER"/>
    <x v="0"/>
    <x v="0"/>
    <n v="219"/>
    <n v="24.3333333333333"/>
    <n v="204.202486678508"/>
    <m/>
    <n v="97601.243300000002"/>
    <x v="0"/>
    <n v="13442.424199999999"/>
    <x v="816"/>
    <x v="0"/>
    <m/>
  </r>
  <r>
    <d v="2023-10-29T01:42:19"/>
    <x v="9"/>
    <n v="21"/>
    <s v="MONSALVE OCAMPO EDISON GUSTAVO"/>
    <x v="0"/>
    <x v="0"/>
    <n v="174"/>
    <n v="19.3333333333333"/>
    <n v="204.202486678508"/>
    <m/>
    <n v="97601.243300000002"/>
    <x v="0"/>
    <n v="13442.424199999999"/>
    <x v="816"/>
    <x v="0"/>
    <m/>
  </r>
  <r>
    <d v="2023-10-29T01:42:20"/>
    <x v="9"/>
    <n v="22"/>
    <s v="QUIRAMA CASTAEDA JHON JADER"/>
    <x v="1"/>
    <x v="0"/>
    <n v="259"/>
    <n v="23.545454545454501"/>
    <n v="249.58081705151"/>
    <m/>
    <n v="119290.40850000001"/>
    <x v="1"/>
    <n v="13442.424199999999"/>
    <x v="816"/>
    <x v="0"/>
    <m/>
  </r>
  <r>
    <d v="2023-10-29T01:42:20"/>
    <x v="9"/>
    <n v="23"/>
    <s v="HINCAPIE GALLEGO YEISON ANDRES"/>
    <x v="6"/>
    <x v="0"/>
    <n v="195"/>
    <n v="26"/>
    <n v="170.168738898757"/>
    <m/>
    <n v="81334.369399999996"/>
    <x v="2"/>
    <n v="13442.424199999999"/>
    <x v="816"/>
    <x v="0"/>
    <m/>
  </r>
  <r>
    <d v="2023-10-29T01:42:20"/>
    <x v="9"/>
    <n v="24"/>
    <s v="LONDOO URREGO DANIEL ANDRES"/>
    <x v="0"/>
    <x v="0"/>
    <n v="181"/>
    <n v="20.1111111111111"/>
    <n v="204.202486678508"/>
    <m/>
    <n v="97601.243300000002"/>
    <x v="0"/>
    <n v="13442.424199999999"/>
    <x v="816"/>
    <x v="0"/>
    <m/>
  </r>
  <r>
    <d v="2023-10-29T01:42:20"/>
    <x v="9"/>
    <n v="27"/>
    <s v="DURANGO DAVID JOSE"/>
    <x v="6"/>
    <x v="0"/>
    <n v="152"/>
    <n v="19"/>
    <n v="181.51332149200701"/>
    <m/>
    <n v="86756.660699999993"/>
    <x v="0"/>
    <n v="13442.424199999999"/>
    <x v="816"/>
    <x v="0"/>
    <m/>
  </r>
  <r>
    <d v="2023-10-29T01:42:21"/>
    <x v="9"/>
    <n v="28"/>
    <s v="ARENAS EDWIN"/>
    <x v="6"/>
    <x v="0"/>
    <n v="194"/>
    <n v="24.25"/>
    <n v="181.51332149200701"/>
    <m/>
    <n v="86756.660699999993"/>
    <x v="0"/>
    <n v="13442.424199999999"/>
    <x v="816"/>
    <x v="0"/>
    <m/>
  </r>
  <r>
    <d v="2023-10-29T01:42:21"/>
    <x v="9"/>
    <n v="29"/>
    <s v="ESCOBAR IVAN DARIO"/>
    <x v="3"/>
    <x v="0"/>
    <n v="213"/>
    <n v="21.3"/>
    <n v="226.89165186500901"/>
    <s v="4 Descuentos (jefe de ruta, propietarios y conduct) "/>
    <n v="108445.8259"/>
    <x v="0"/>
    <n v="13442.424199999999"/>
    <x v="816"/>
    <x v="0"/>
    <m/>
  </r>
  <r>
    <d v="2023-10-29T01:42:21"/>
    <x v="1"/>
    <n v="31"/>
    <s v="HIGUITA ADRIAN ANTONIO"/>
    <x v="0"/>
    <x v="0"/>
    <n v="216"/>
    <n v="24"/>
    <n v="204.202486678508"/>
    <m/>
    <n v="97601.243300000002"/>
    <x v="0"/>
    <n v="13442.424199999999"/>
    <x v="816"/>
    <x v="0"/>
    <m/>
  </r>
  <r>
    <d v="2023-10-29T01:42:22"/>
    <x v="1"/>
    <n v="33"/>
    <s v="GONZALEZ JUAN ESTEBAN"/>
    <x v="3"/>
    <x v="0"/>
    <n v="215"/>
    <n v="21.5"/>
    <n v="226.89165186500901"/>
    <m/>
    <n v="108445.8259"/>
    <x v="0"/>
    <n v="13442.424199999999"/>
    <x v="816"/>
    <x v="0"/>
    <m/>
  </r>
  <r>
    <d v="2023-10-29T01:42:22"/>
    <x v="1"/>
    <n v="34"/>
    <s v="MONTOYA OSPINA GILBERTO ANTONIO"/>
    <x v="3"/>
    <x v="0"/>
    <n v="227"/>
    <n v="22.7"/>
    <n v="226.89165186500901"/>
    <m/>
    <n v="108445.8259"/>
    <x v="0"/>
    <n v="13442.424199999999"/>
    <x v="816"/>
    <x v="0"/>
    <m/>
  </r>
  <r>
    <d v="2023-10-29T01:42:22"/>
    <x v="1"/>
    <n v="35"/>
    <s v="YEPES JORGE"/>
    <x v="8"/>
    <x v="0"/>
    <n v="128"/>
    <n v="25.6"/>
    <n v="113.44582593250399"/>
    <m/>
    <n v="54222.913"/>
    <x v="1"/>
    <n v="13442.424199999999"/>
    <x v="816"/>
    <x v="0"/>
    <m/>
  </r>
  <r>
    <d v="2023-10-29T01:42:23"/>
    <x v="1"/>
    <n v="36"/>
    <s v="BERNAL RONDON KEVIN OSWALDO"/>
    <x v="3"/>
    <x v="0"/>
    <n v="182"/>
    <n v="18.2"/>
    <n v="226.89165186500901"/>
    <s v="2 Descuentos (conducts)"/>
    <n v="108445.8259"/>
    <x v="0"/>
    <n v="13442.424199999999"/>
    <x v="816"/>
    <x v="0"/>
    <m/>
  </r>
  <r>
    <d v="2023-10-29T01:42:23"/>
    <x v="1"/>
    <n v="37"/>
    <s v="MORA JORGE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23"/>
    <x v="1"/>
    <n v="40"/>
    <s v="OCAMPO OCAMPO ANTONIO JOSE"/>
    <x v="6"/>
    <x v="0"/>
    <n v="137"/>
    <n v="17.125"/>
    <n v="181.51332149200701"/>
    <m/>
    <n v="86756.660699999993"/>
    <x v="0"/>
    <n v="13442.424199999999"/>
    <x v="816"/>
    <x v="0"/>
    <m/>
  </r>
  <r>
    <d v="2023-10-29T01:42:24"/>
    <x v="1"/>
    <n v="41"/>
    <s v="GARCIA DAVID WILSON ALBERTO"/>
    <x v="3"/>
    <x v="0"/>
    <n v="238"/>
    <n v="23.8"/>
    <n v="226.89165186500901"/>
    <s v="1 Descuento (Conduct) "/>
    <n v="108445.8259"/>
    <x v="1"/>
    <n v="13442.424199999999"/>
    <x v="816"/>
    <x v="0"/>
    <m/>
  </r>
  <r>
    <d v="2023-10-29T01:42:24"/>
    <x v="1"/>
    <n v="42"/>
    <s v="MADRID HERNANDEZ JHONATAN SMITH"/>
    <x v="9"/>
    <x v="0"/>
    <n v="262"/>
    <n v="21.8333333333333"/>
    <n v="272.26998223801098"/>
    <m/>
    <n v="130134.9911"/>
    <x v="0"/>
    <n v="13442.424199999999"/>
    <x v="816"/>
    <x v="0"/>
    <m/>
  </r>
  <r>
    <d v="2023-10-30T00:32:44"/>
    <x v="12"/>
    <n v="10"/>
    <s v="MARULANDA JARAMILLO DAWER ANDRES"/>
    <x v="6"/>
    <x v="3"/>
    <n v="158"/>
    <n v="19.75"/>
    <n v="173.28813559322001"/>
    <m/>
    <n v="82644.067800000004"/>
    <x v="0"/>
    <n v="11957.142900000001"/>
    <x v="817"/>
    <x v="0"/>
    <m/>
  </r>
  <r>
    <d v="2023-10-30T00:32:44"/>
    <x v="12"/>
    <n v="14"/>
    <s v="JIMENEZ JIMENEZ OMAR DAVID"/>
    <x v="6"/>
    <x v="3"/>
    <n v="160"/>
    <n v="20"/>
    <n v="173.28813559322001"/>
    <m/>
    <n v="82644.067800000004"/>
    <x v="1"/>
    <n v="11957.142900000001"/>
    <x v="817"/>
    <x v="0"/>
    <m/>
  </r>
  <r>
    <d v="2023-10-30T00:32:45"/>
    <x v="12"/>
    <n v="15"/>
    <s v="LONDOO LOPERA DUVAN ANDRES"/>
    <x v="6"/>
    <x v="3"/>
    <n v="177"/>
    <n v="22.125"/>
    <n v="173.28813559322001"/>
    <m/>
    <n v="82644.067800000004"/>
    <x v="1"/>
    <n v="11957.142900000001"/>
    <x v="817"/>
    <x v="0"/>
    <m/>
  </r>
  <r>
    <d v="2023-10-30T00:32:45"/>
    <x v="12"/>
    <n v="21"/>
    <s v="MONSALVE OCAMPO EDISON GUSTAVO"/>
    <x v="6"/>
    <x v="3"/>
    <n v="152"/>
    <n v="19"/>
    <n v="173.28813559322001"/>
    <m/>
    <n v="82644.067800000004"/>
    <x v="0"/>
    <n v="11957.142900000001"/>
    <x v="817"/>
    <x v="0"/>
    <m/>
  </r>
  <r>
    <d v="2023-10-30T00:32:45"/>
    <x v="12"/>
    <n v="22"/>
    <s v="QUIRAMA CASTAEDA JHON JADER"/>
    <x v="0"/>
    <x v="3"/>
    <n v="253"/>
    <n v="28.1111111111111"/>
    <n v="194.94915254237301"/>
    <m/>
    <n v="92974.576300000001"/>
    <x v="1"/>
    <n v="11957.142900000001"/>
    <x v="817"/>
    <x v="0"/>
    <m/>
  </r>
  <r>
    <d v="2023-10-30T00:32:46"/>
    <x v="12"/>
    <n v="23"/>
    <s v="HINCAPIE GALLEGO YEISON ANDRES"/>
    <x v="6"/>
    <x v="0"/>
    <n v="144"/>
    <n v="18"/>
    <n v="173.28813559322001"/>
    <m/>
    <n v="82644.067800000004"/>
    <x v="2"/>
    <n v="11957.142900000001"/>
    <x v="817"/>
    <x v="0"/>
    <m/>
  </r>
  <r>
    <d v="2023-10-30T00:32:46"/>
    <x v="12"/>
    <n v="26"/>
    <s v="CIRO MARIN RODRIGO ALBERTO"/>
    <x v="6"/>
    <x v="0"/>
    <n v="182"/>
    <n v="22.75"/>
    <n v="173.28813559322001"/>
    <m/>
    <n v="82644.067800000004"/>
    <x v="0"/>
    <n v="11957.142900000001"/>
    <x v="817"/>
    <x v="0"/>
    <m/>
  </r>
  <r>
    <d v="2023-10-30T00:32:46"/>
    <x v="12"/>
    <n v="27"/>
    <s v="DURANGO DAVID JOSE"/>
    <x v="7"/>
    <x v="0"/>
    <n v="31"/>
    <n v="10.3333333333333"/>
    <n v="64.983050847457605"/>
    <m/>
    <n v="30991.525399999999"/>
    <x v="0"/>
    <n v="11957.142900000001"/>
    <x v="817"/>
    <x v="0"/>
    <m/>
  </r>
  <r>
    <d v="2023-10-30T00:32:47"/>
    <x v="12"/>
    <n v="28"/>
    <s v="ARENAS EDWIN"/>
    <x v="0"/>
    <x v="0"/>
    <n v="229"/>
    <n v="25.4444444444444"/>
    <n v="194.94915254237301"/>
    <m/>
    <n v="92974.576300000001"/>
    <x v="0"/>
    <n v="11957.142900000001"/>
    <x v="817"/>
    <x v="0"/>
    <m/>
  </r>
  <r>
    <d v="2023-10-30T00:32:47"/>
    <x v="12"/>
    <n v="29"/>
    <s v="ESCOBAR IVAN DARIO"/>
    <x v="3"/>
    <x v="0"/>
    <n v="236"/>
    <n v="23.6"/>
    <n v="216.610169491525"/>
    <m/>
    <n v="103305.08470000001"/>
    <x v="0"/>
    <n v="11957.142900000001"/>
    <x v="817"/>
    <x v="0"/>
    <m/>
  </r>
  <r>
    <d v="2023-10-30T00:32:47"/>
    <x v="12"/>
    <n v="31"/>
    <s v="HIGUITA ADRIAN ANTONIO"/>
    <x v="3"/>
    <x v="0"/>
    <n v="244"/>
    <n v="24.4"/>
    <n v="216.610169491525"/>
    <m/>
    <n v="103305.08470000001"/>
    <x v="0"/>
    <n v="11957.142900000001"/>
    <x v="817"/>
    <x v="0"/>
    <m/>
  </r>
  <r>
    <d v="2023-10-30T00:32:48"/>
    <x v="12"/>
    <n v="32"/>
    <s v="PUERTA BOJANERO JUAN CARLOS"/>
    <x v="3"/>
    <x v="0"/>
    <n v="252"/>
    <n v="25.2"/>
    <n v="216.610169491525"/>
    <m/>
    <n v="103305.08470000001"/>
    <x v="0"/>
    <n v="11957.142900000001"/>
    <x v="817"/>
    <x v="0"/>
    <m/>
  </r>
  <r>
    <d v="2023-10-30T00:32:48"/>
    <x v="12"/>
    <n v="33"/>
    <s v="GONZALEZ JUAN ESTEBAN"/>
    <x v="4"/>
    <x v="0"/>
    <n v="131"/>
    <n v="18.714285714285701"/>
    <n v="151.62711864406799"/>
    <m/>
    <n v="72313.559299999994"/>
    <x v="0"/>
    <n v="11957.142900000001"/>
    <x v="817"/>
    <x v="0"/>
    <m/>
  </r>
  <r>
    <d v="2023-10-30T00:32:48"/>
    <x v="12"/>
    <n v="34"/>
    <s v="MONTOYA OSPINA GILBERTO ANTONIO"/>
    <x v="1"/>
    <x v="0"/>
    <n v="242"/>
    <n v="22"/>
    <n v="238.27118644067801"/>
    <m/>
    <n v="113635.5932"/>
    <x v="0"/>
    <n v="11957.142900000001"/>
    <x v="817"/>
    <x v="0"/>
    <m/>
  </r>
  <r>
    <d v="2023-10-30T00:32:48"/>
    <x v="12"/>
    <n v="35"/>
    <s v="YEPES JORGE"/>
    <x v="3"/>
    <x v="0"/>
    <n v="184"/>
    <n v="18.399999999999999"/>
    <n v="216.610169491525"/>
    <m/>
    <n v="103305.08470000001"/>
    <x v="1"/>
    <n v="11957.142900000001"/>
    <x v="817"/>
    <x v="0"/>
    <m/>
  </r>
  <r>
    <d v="2023-10-30T00:32:49"/>
    <x v="12"/>
    <n v="36"/>
    <s v="BERNAL RONDON KEVIN OSWALDO"/>
    <x v="3"/>
    <x v="0"/>
    <n v="231"/>
    <n v="23.1"/>
    <n v="216.610169491525"/>
    <s v="2 Descuentos (Conducts) "/>
    <n v="103305.08470000001"/>
    <x v="0"/>
    <n v="11957.142900000001"/>
    <x v="817"/>
    <x v="0"/>
    <m/>
  </r>
  <r>
    <d v="2023-10-30T00:32:49"/>
    <x v="12"/>
    <n v="37"/>
    <s v="MORA JORGE"/>
    <x v="3"/>
    <x v="0"/>
    <n v="218"/>
    <n v="21.8"/>
    <n v="216.610169491525"/>
    <m/>
    <n v="103305.08470000001"/>
    <x v="1"/>
    <n v="11957.142900000001"/>
    <x v="817"/>
    <x v="0"/>
    <m/>
  </r>
  <r>
    <d v="2023-10-30T00:32:49"/>
    <x v="12"/>
    <n v="39"/>
    <s v="DE OSSA TORRES CARLOS ANDRES"/>
    <x v="1"/>
    <x v="0"/>
    <n v="205"/>
    <n v="18.636363636363601"/>
    <n v="238.27118644067801"/>
    <m/>
    <n v="113635.5932"/>
    <x v="0"/>
    <n v="11957.142900000001"/>
    <x v="817"/>
    <x v="0"/>
    <m/>
  </r>
  <r>
    <d v="2023-10-30T00:32:50"/>
    <x v="12"/>
    <n v="40"/>
    <s v="OCAMPO OCAMPO ANTONIO JOSE"/>
    <x v="3"/>
    <x v="0"/>
    <n v="218"/>
    <n v="21.8"/>
    <n v="216.610169491525"/>
    <m/>
    <n v="103305.08470000001"/>
    <x v="0"/>
    <n v="11957.142900000001"/>
    <x v="817"/>
    <x v="0"/>
    <m/>
  </r>
  <r>
    <d v="2023-10-30T00:32:50"/>
    <x v="12"/>
    <n v="41"/>
    <s v="GARCIA DAVID WILSON ALBERTO"/>
    <x v="0"/>
    <x v="0"/>
    <n v="187"/>
    <n v="20.7777777777778"/>
    <n v="194.94915254237301"/>
    <s v="1 Descuento (Usuario desubicado) "/>
    <n v="92974.576300000001"/>
    <x v="1"/>
    <n v="11957.142900000001"/>
    <x v="817"/>
    <x v="0"/>
    <m/>
  </r>
  <r>
    <d v="2023-10-31T00:51:57"/>
    <x v="9"/>
    <n v="1"/>
    <s v="OZUNA RESTREPO JORGE ALFONSO"/>
    <x v="6"/>
    <x v="0"/>
    <n v="182"/>
    <n v="22.75"/>
    <n v="188.57142857142901"/>
    <m/>
    <n v="90285.714300000007"/>
    <x v="0"/>
    <n v="13491.6667"/>
    <x v="818"/>
    <x v="0"/>
    <m/>
  </r>
  <r>
    <d v="2023-10-31T00:51:57"/>
    <x v="9"/>
    <n v="2"/>
    <s v="GRAJALES JORGE HERNAN"/>
    <x v="6"/>
    <x v="0"/>
    <n v="172"/>
    <n v="21.5"/>
    <n v="188.57142857142901"/>
    <m/>
    <n v="90285.714300000007"/>
    <x v="1"/>
    <n v="13491.6667"/>
    <x v="818"/>
    <x v="0"/>
    <m/>
  </r>
  <r>
    <d v="2023-10-31T00:51:58"/>
    <x v="9"/>
    <n v="3"/>
    <s v="BARRIENTOS ROBINSON FREDY"/>
    <x v="6"/>
    <x v="0"/>
    <n v="155"/>
    <n v="19.375"/>
    <n v="188.57142857142901"/>
    <s v="1 Descuento (Propietario) "/>
    <n v="90285.714300000007"/>
    <x v="0"/>
    <n v="13491.6667"/>
    <x v="818"/>
    <x v="0"/>
    <m/>
  </r>
  <r>
    <d v="2023-10-31T00:51:58"/>
    <x v="9"/>
    <n v="4"/>
    <s v="LOPEZ ISRAEL"/>
    <x v="3"/>
    <x v="0"/>
    <n v="231"/>
    <n v="23.1"/>
    <n v="235.71428571428601"/>
    <s v="3 Descuentos (jefe de ruta y conducts) "/>
    <n v="112857.14290000001"/>
    <x v="0"/>
    <n v="13491.6667"/>
    <x v="818"/>
    <x v="0"/>
    <m/>
  </r>
  <r>
    <d v="2023-10-31T00:51:58"/>
    <x v="9"/>
    <n v="5"/>
    <s v="BERRIO POSADA ANGELA"/>
    <x v="8"/>
    <x v="0"/>
    <n v="103"/>
    <n v="20.6"/>
    <n v="117.857142857143"/>
    <m/>
    <n v="56428.571400000001"/>
    <x v="1"/>
    <n v="13491.6667"/>
    <x v="818"/>
    <x v="0"/>
    <m/>
  </r>
  <r>
    <d v="2023-10-31T00:51:59"/>
    <x v="9"/>
    <n v="6"/>
    <s v="GONZALEZ PEREZ RAFAEL JOSE"/>
    <x v="0"/>
    <x v="0"/>
    <n v="160"/>
    <n v="17.7777777777778"/>
    <n v="212.142857142857"/>
    <m/>
    <n v="101571.4286"/>
    <x v="0"/>
    <n v="13491.6667"/>
    <x v="818"/>
    <x v="0"/>
    <m/>
  </r>
  <r>
    <d v="2023-10-31T00:51:59"/>
    <x v="9"/>
    <n v="8"/>
    <s v="VACA FIERRO ROBINSON"/>
    <x v="4"/>
    <x v="0"/>
    <n v="175"/>
    <n v="25"/>
    <n v="165"/>
    <m/>
    <n v="79000"/>
    <x v="1"/>
    <n v="13491.6667"/>
    <x v="818"/>
    <x v="0"/>
    <m/>
  </r>
  <r>
    <d v="2023-10-31T00:51:59"/>
    <x v="9"/>
    <n v="10"/>
    <s v="MARULANDA JARAMILLO DAWER ANDRES"/>
    <x v="8"/>
    <x v="3"/>
    <n v="104"/>
    <n v="20.8"/>
    <n v="117.857142857143"/>
    <s v="11 Descuentos (Transbordo) "/>
    <n v="56428.571400000001"/>
    <x v="0"/>
    <n v="13491.6667"/>
    <x v="818"/>
    <x v="0"/>
    <m/>
  </r>
  <r>
    <d v="2023-10-31T00:51:59"/>
    <x v="1"/>
    <n v="11"/>
    <s v="ECHAVARRIA JOSE"/>
    <x v="3"/>
    <x v="0"/>
    <n v="232"/>
    <n v="23.2"/>
    <n v="235.71428571428601"/>
    <m/>
    <n v="112857.14290000001"/>
    <x v="0"/>
    <n v="13491.6667"/>
    <x v="818"/>
    <x v="0"/>
    <m/>
  </r>
  <r>
    <d v="2023-10-31T00:52:00"/>
    <x v="1"/>
    <n v="12"/>
    <s v="VALENCIA MENDOZA JHON"/>
    <x v="9"/>
    <x v="0"/>
    <n v="282"/>
    <n v="23.5"/>
    <n v="282.857142857143"/>
    <m/>
    <n v="135428.57139999999"/>
    <x v="0"/>
    <n v="13491.6667"/>
    <x v="818"/>
    <x v="0"/>
    <m/>
  </r>
  <r>
    <d v="2023-10-31T00:52:00"/>
    <x v="1"/>
    <n v="13"/>
    <s v="URIEL SALAZAR FREDY"/>
    <x v="3"/>
    <x v="0"/>
    <n v="233"/>
    <n v="23.3"/>
    <n v="235.71428571428601"/>
    <m/>
    <n v="112857.14290000001"/>
    <x v="0"/>
    <n v="13491.6667"/>
    <x v="818"/>
    <x v="0"/>
    <m/>
  </r>
  <r>
    <d v="2023-10-31T00:52:00"/>
    <x v="1"/>
    <n v="14"/>
    <s v="CARVAJAL SALAZAR HECTOR MARINO"/>
    <x v="3"/>
    <x v="0"/>
    <n v="221"/>
    <n v="22.1"/>
    <n v="235.71428571428601"/>
    <s v="1 Descuento (Despachador gabriel) "/>
    <n v="112857.14290000001"/>
    <x v="1"/>
    <n v="13491.6667"/>
    <x v="818"/>
    <x v="0"/>
    <m/>
  </r>
  <r>
    <d v="2023-10-31T00:52:01"/>
    <x v="1"/>
    <n v="15"/>
    <s v="LONDOO LOPERA DUVAN ANDRES"/>
    <x v="3"/>
    <x v="0"/>
    <n v="222"/>
    <n v="22.2"/>
    <n v="235.71428571428601"/>
    <m/>
    <n v="112857.14290000001"/>
    <x v="1"/>
    <n v="13491.6667"/>
    <x v="818"/>
    <x v="0"/>
    <m/>
  </r>
  <r>
    <d v="2023-10-31T00:52:01"/>
    <x v="1"/>
    <n v="16"/>
    <s v="HURTADO MADRID JUAN ESTEBAN"/>
    <x v="3"/>
    <x v="3"/>
    <n v="237"/>
    <n v="23.7"/>
    <n v="235.71428571428601"/>
    <m/>
    <n v="112857.14290000001"/>
    <x v="0"/>
    <n v="13491.6667"/>
    <x v="818"/>
    <x v="0"/>
    <m/>
  </r>
  <r>
    <d v="2023-10-31T00:52:01"/>
    <x v="1"/>
    <n v="17"/>
    <s v="FRANCO BRAVO JHOAN FERNANDO"/>
    <x v="1"/>
    <x v="0"/>
    <n v="251"/>
    <n v="22.818181818181799"/>
    <n v="259.28571428571399"/>
    <m/>
    <n v="124142.85709999999"/>
    <x v="0"/>
    <n v="13491.6667"/>
    <x v="818"/>
    <x v="0"/>
    <m/>
  </r>
  <r>
    <d v="2023-10-31T00:52:01"/>
    <x v="1"/>
    <n v="19"/>
    <s v="BERMUDEZ HERNAN"/>
    <x v="1"/>
    <x v="3"/>
    <n v="192"/>
    <n v="17.454545454545499"/>
    <n v="259.28571428571399"/>
    <m/>
    <n v="124142.85709999999"/>
    <x v="0"/>
    <n v="13491.6667"/>
    <x v="818"/>
    <x v="0"/>
    <m/>
  </r>
  <r>
    <d v="2023-10-31T00:52:02"/>
    <x v="1"/>
    <n v="20"/>
    <s v="VERENZUELA MARTINEZ ALEXANDER"/>
    <x v="7"/>
    <x v="3"/>
    <n v="62"/>
    <n v="20.6666666666667"/>
    <n v="70.714285714285694"/>
    <m/>
    <n v="33857.142899999999"/>
    <x v="0"/>
    <n v="13491.6667"/>
    <x v="818"/>
    <x v="0"/>
    <m/>
  </r>
  <r>
    <d v="2023-10-31T00:52:02"/>
    <x v="1"/>
    <n v="21"/>
    <s v="MONSALVE OCAMPO EDISON GUSTAVO"/>
    <x v="7"/>
    <x v="0"/>
    <n v="56"/>
    <n v="18.6666666666667"/>
    <n v="70.714285714285694"/>
    <m/>
    <n v="33857.142899999999"/>
    <x v="0"/>
    <n v="13491.6667"/>
    <x v="818"/>
    <x v="0"/>
    <m/>
  </r>
  <r>
    <d v="2023-10-31T00:52:02"/>
    <x v="1"/>
    <n v="22"/>
    <s v="QUIRAMA CASTAEDA JHON JADER"/>
    <x v="12"/>
    <x v="1"/>
    <n v="310"/>
    <n v="23.846153846153801"/>
    <n v="306.42857142857099"/>
    <m/>
    <n v="146714.28570000001"/>
    <x v="1"/>
    <n v="13491.6667"/>
    <x v="818"/>
    <x v="0"/>
    <m/>
  </r>
  <r>
    <d v="2023-10-31T00:52:03"/>
    <x v="1"/>
    <n v="23"/>
    <s v="HINCAPIE GALLEGO YEISON ANDRES"/>
    <x v="0"/>
    <x v="0"/>
    <n v="262"/>
    <n v="29.1111111111111"/>
    <n v="212.142857142857"/>
    <m/>
    <n v="101571.4286"/>
    <x v="2"/>
    <n v="13491.6667"/>
    <x v="818"/>
    <x v="0"/>
    <m/>
  </r>
  <r>
    <d v="2023-10-31T00:52:03"/>
    <x v="1"/>
    <n v="24"/>
    <s v="LONDOO URREGO DANIEL ANDRES"/>
    <x v="9"/>
    <x v="0"/>
    <n v="325"/>
    <n v="27.0833333333333"/>
    <n v="282.857142857143"/>
    <m/>
    <n v="135428.57139999999"/>
    <x v="0"/>
    <n v="13491.6667"/>
    <x v="818"/>
    <x v="0"/>
    <m/>
  </r>
  <r>
    <d v="2023-10-31T00:52:03"/>
    <x v="1"/>
    <n v="25"/>
    <s v="JIMENEZ HURTADO CARLOS ESTIVEN"/>
    <x v="1"/>
    <x v="3"/>
    <n v="290"/>
    <n v="26.363636363636399"/>
    <n v="259.28571428571399"/>
    <m/>
    <n v="124142.85709999999"/>
    <x v="1"/>
    <n v="13491.6667"/>
    <x v="818"/>
    <x v="0"/>
    <m/>
  </r>
  <r>
    <d v="2023-10-31T00:52:03"/>
    <x v="1"/>
    <n v="26"/>
    <s v="ESPINOZA CHAVARRIA GUILLERMO LEON"/>
    <x v="2"/>
    <x v="0"/>
    <n v="122"/>
    <n v="20.3333333333333"/>
    <n v="141.42857142857099"/>
    <m/>
    <n v="67714.285699999993"/>
    <x v="0"/>
    <n v="13491.6667"/>
    <x v="818"/>
    <x v="0"/>
    <m/>
  </r>
  <r>
    <d v="2023-10-31T00:52:04"/>
    <x v="1"/>
    <n v="27"/>
    <s v="MADRID HERNANDEZ JHONATAN SMITH"/>
    <x v="0"/>
    <x v="0"/>
    <n v="219"/>
    <n v="24.3333333333333"/>
    <n v="212.142857142857"/>
    <m/>
    <n v="101571.4286"/>
    <x v="0"/>
    <n v="13491.6667"/>
    <x v="818"/>
    <x v="0"/>
    <m/>
  </r>
  <r>
    <d v="2023-10-31T00:52:04"/>
    <x v="9"/>
    <n v="31"/>
    <s v="HIGUITA ADRIAN ANTONIO"/>
    <x v="6"/>
    <x v="3"/>
    <n v="227"/>
    <n v="28.375"/>
    <n v="188.57142857142901"/>
    <m/>
    <n v="90285.714300000007"/>
    <x v="0"/>
    <n v="13491.6667"/>
    <x v="818"/>
    <x v="0"/>
    <m/>
  </r>
  <r>
    <d v="2023-10-31T00:52:04"/>
    <x v="9"/>
    <n v="32"/>
    <s v="PUERTA BOJANERO JUAN CARLOS"/>
    <x v="3"/>
    <x v="3"/>
    <n v="216"/>
    <n v="21.6"/>
    <n v="235.71428571428601"/>
    <m/>
    <n v="112857.14290000001"/>
    <x v="0"/>
    <n v="13491.6667"/>
    <x v="818"/>
    <x v="0"/>
    <m/>
  </r>
  <r>
    <d v="2023-10-31T00:52:05"/>
    <x v="9"/>
    <n v="33"/>
    <s v="GONZALEZ JUAN ESTEBAN"/>
    <x v="3"/>
    <x v="0"/>
    <n v="282"/>
    <n v="28.2"/>
    <n v="235.71428571428601"/>
    <m/>
    <n v="112857.14290000001"/>
    <x v="0"/>
    <n v="13491.6667"/>
    <x v="818"/>
    <x v="0"/>
    <m/>
  </r>
  <r>
    <d v="2023-10-31T00:52:05"/>
    <x v="9"/>
    <n v="34"/>
    <s v="MONTOYA OSPINA GILBERTO ANTONIO"/>
    <x v="3"/>
    <x v="0"/>
    <n v="219"/>
    <n v="21.9"/>
    <n v="235.71428571428601"/>
    <m/>
    <n v="112857.14290000001"/>
    <x v="0"/>
    <n v="13491.6667"/>
    <x v="818"/>
    <x v="0"/>
    <m/>
  </r>
  <r>
    <d v="2023-10-31T00:52:05"/>
    <x v="9"/>
    <n v="35"/>
    <s v="YEPES JORGE"/>
    <x v="0"/>
    <x v="0"/>
    <n v="206"/>
    <n v="22.8888888888889"/>
    <n v="212.142857142857"/>
    <m/>
    <n v="101571.4286"/>
    <x v="1"/>
    <n v="13491.6667"/>
    <x v="818"/>
    <x v="0"/>
    <m/>
  </r>
  <r>
    <d v="2023-10-31T00:52:05"/>
    <x v="9"/>
    <n v="36"/>
    <s v="TABORDA ROJAS DIEGO ALEJANDRO"/>
    <x v="2"/>
    <x v="3"/>
    <n v="183"/>
    <n v="30.5"/>
    <n v="141.42857142857099"/>
    <m/>
    <n v="67714.285699999993"/>
    <x v="0"/>
    <n v="13491.6667"/>
    <x v="818"/>
    <x v="0"/>
    <m/>
  </r>
  <r>
    <d v="2023-10-31T00:52:06"/>
    <x v="9"/>
    <n v="37"/>
    <s v="MORA JORGE"/>
    <x v="6"/>
    <x v="0"/>
    <n v="204"/>
    <n v="25.5"/>
    <n v="188.57142857142901"/>
    <s v="4 Descuentos (Propietario) "/>
    <n v="90285.714300000007"/>
    <x v="1"/>
    <n v="13491.6667"/>
    <x v="818"/>
    <x v="0"/>
    <m/>
  </r>
  <r>
    <d v="2023-10-31T00:52:06"/>
    <x v="9"/>
    <n v="39"/>
    <s v="DE OSSA TORRES CARLOS ANDRES"/>
    <x v="0"/>
    <x v="1"/>
    <n v="245"/>
    <n v="27.2222222222222"/>
    <n v="212.142857142857"/>
    <s v="Se descuenta el viaje de 6 58 pm ya que NO ingresa a la minorista"/>
    <n v="101571.4286"/>
    <x v="0"/>
    <n v="13491.6667"/>
    <x v="818"/>
    <x v="0"/>
    <m/>
  </r>
  <r>
    <d v="2023-10-31T00:52:06"/>
    <x v="9"/>
    <n v="40"/>
    <s v="OCAMPO OCAMPO ANTONIO JOSE"/>
    <x v="4"/>
    <x v="0"/>
    <n v="184"/>
    <n v="26.285714285714299"/>
    <n v="165"/>
    <m/>
    <n v="79000"/>
    <x v="0"/>
    <n v="13491.6667"/>
    <x v="818"/>
    <x v="0"/>
    <m/>
  </r>
  <r>
    <d v="2023-10-31T00:52:07"/>
    <x v="9"/>
    <n v="41"/>
    <s v="GARCIA DAVID WILSON ALBERTO"/>
    <x v="1"/>
    <x v="0"/>
    <n v="238"/>
    <n v="21.636363636363601"/>
    <n v="259.28571428571399"/>
    <s v="3 Descuentos (jefe de ruta y conducts) "/>
    <n v="124142.85709999999"/>
    <x v="1"/>
    <n v="13491.6667"/>
    <x v="818"/>
    <x v="0"/>
    <m/>
  </r>
  <r>
    <d v="2023-10-31T00:52:07"/>
    <x v="9"/>
    <n v="42"/>
    <s v="LOPERA ALVAREZ ESTIVEN"/>
    <x v="3"/>
    <x v="3"/>
    <n v="258"/>
    <n v="25.8"/>
    <n v="235.71428571428601"/>
    <m/>
    <n v="112857.14290000001"/>
    <x v="0"/>
    <n v="13491.6667"/>
    <x v="818"/>
    <x v="0"/>
    <m/>
  </r>
  <r>
    <d v="2023-11-01T01:29:18"/>
    <x v="1"/>
    <n v="1"/>
    <s v="OZUNA RESTREPO JORGE ALFONSO"/>
    <x v="2"/>
    <x v="0"/>
    <n v="140"/>
    <n v="23.3333333333333"/>
    <n v="165.51096121416501"/>
    <m/>
    <n v="79755.480599999995"/>
    <x v="0"/>
    <n v="15748.4848"/>
    <x v="819"/>
    <x v="0"/>
    <m/>
  </r>
  <r>
    <d v="2023-11-01T01:29:18"/>
    <x v="1"/>
    <n v="2"/>
    <s v="GRAJALES JORGE HERNAN"/>
    <x v="3"/>
    <x v="0"/>
    <n v="224"/>
    <n v="22.4"/>
    <n v="275.85160202360902"/>
    <m/>
    <n v="132925.80100000001"/>
    <x v="1"/>
    <n v="15748.4848"/>
    <x v="819"/>
    <x v="0"/>
    <m/>
  </r>
  <r>
    <d v="2023-11-01T01:29:18"/>
    <x v="1"/>
    <n v="3"/>
    <s v="ESPINOZA CHAVARRIA GUILLERMO LEON"/>
    <x v="0"/>
    <x v="0"/>
    <n v="196"/>
    <n v="21.7777777777778"/>
    <n v="248.26644182124801"/>
    <s v="2 Descuentos (Conducts) "/>
    <n v="119633.2209"/>
    <x v="0"/>
    <n v="15748.4848"/>
    <x v="819"/>
    <x v="0"/>
    <m/>
  </r>
  <r>
    <d v="2023-11-01T01:29:19"/>
    <x v="1"/>
    <n v="4"/>
    <s v="LOPEZ ISRAEL"/>
    <x v="0"/>
    <x v="0"/>
    <n v="189"/>
    <n v="21"/>
    <n v="248.26644182124801"/>
    <m/>
    <n v="119633.2209"/>
    <x v="0"/>
    <n v="15748.4848"/>
    <x v="819"/>
    <x v="0"/>
    <m/>
  </r>
  <r>
    <d v="2023-11-01T01:29:19"/>
    <x v="1"/>
    <n v="5"/>
    <s v="BERRIO POSADA ANGELA"/>
    <x v="10"/>
    <x v="0"/>
    <n v="85"/>
    <n v="21.25"/>
    <n v="110.340640809444"/>
    <m/>
    <n v="53170.320399999997"/>
    <x v="1"/>
    <n v="15748.4848"/>
    <x v="819"/>
    <x v="0"/>
    <m/>
  </r>
  <r>
    <d v="2023-11-01T01:29:19"/>
    <x v="1"/>
    <n v="6"/>
    <s v="GONZALEZ PEREZ RAFAEL JOSE"/>
    <x v="3"/>
    <x v="0"/>
    <n v="185"/>
    <n v="18.5"/>
    <n v="275.85160202360902"/>
    <m/>
    <n v="132925.80100000001"/>
    <x v="0"/>
    <n v="15748.4848"/>
    <x v="819"/>
    <x v="0"/>
    <m/>
  </r>
  <r>
    <d v="2023-11-01T01:29:20"/>
    <x v="1"/>
    <n v="8"/>
    <s v="VACA FIERRO ROBINSON"/>
    <x v="9"/>
    <x v="0"/>
    <n v="369"/>
    <n v="30.75"/>
    <n v="331.02192242833098"/>
    <s v="4 Descuentos (Conducts y jefe de ruta) "/>
    <n v="159510.96119999999"/>
    <x v="1"/>
    <n v="15748.4848"/>
    <x v="819"/>
    <x v="0"/>
    <m/>
  </r>
  <r>
    <d v="2023-11-01T01:29:20"/>
    <x v="9"/>
    <n v="11"/>
    <s v="ECHAVARRIA JOSE"/>
    <x v="0"/>
    <x v="0"/>
    <n v="189"/>
    <n v="21"/>
    <n v="248.26644182124801"/>
    <m/>
    <n v="119633.2209"/>
    <x v="0"/>
    <n v="15748.4848"/>
    <x v="819"/>
    <x v="0"/>
    <m/>
  </r>
  <r>
    <d v="2023-11-01T01:29:20"/>
    <x v="9"/>
    <n v="12"/>
    <s v="VALENCIA MENDOZA JHON"/>
    <x v="6"/>
    <x v="0"/>
    <n v="243"/>
    <n v="30.375"/>
    <n v="220.681281618887"/>
    <m/>
    <n v="106340.64079999999"/>
    <x v="0"/>
    <n v="15748.4848"/>
    <x v="819"/>
    <x v="0"/>
    <m/>
  </r>
  <r>
    <d v="2023-11-01T01:29:21"/>
    <x v="9"/>
    <n v="13"/>
    <s v="URIEL SALAZAR FREDY"/>
    <x v="0"/>
    <x v="0"/>
    <n v="231"/>
    <n v="25.6666666666667"/>
    <n v="248.26644182124801"/>
    <m/>
    <n v="119633.2209"/>
    <x v="0"/>
    <n v="15748.4848"/>
    <x v="819"/>
    <x v="0"/>
    <m/>
  </r>
  <r>
    <d v="2023-11-01T01:29:21"/>
    <x v="9"/>
    <n v="14"/>
    <s v="JIMENEZ JIMENEZ OMAR DAVID"/>
    <x v="0"/>
    <x v="0"/>
    <n v="262"/>
    <n v="29.1111111111111"/>
    <n v="248.26644182124801"/>
    <m/>
    <n v="119633.2209"/>
    <x v="1"/>
    <n v="15748.4848"/>
    <x v="819"/>
    <x v="0"/>
    <m/>
  </r>
  <r>
    <d v="2023-11-01T01:29:21"/>
    <x v="9"/>
    <n v="15"/>
    <s v="LONDOO LOPERA DUVAN ANDRES"/>
    <x v="0"/>
    <x v="0"/>
    <n v="240"/>
    <n v="26.6666666666667"/>
    <n v="248.26644182124801"/>
    <m/>
    <n v="119633.2209"/>
    <x v="1"/>
    <n v="15748.4848"/>
    <x v="819"/>
    <x v="0"/>
    <m/>
  </r>
  <r>
    <d v="2023-11-01T01:29:21"/>
    <x v="9"/>
    <n v="16"/>
    <s v="HURTADO MADRID JUAN ESTEBAN"/>
    <x v="6"/>
    <x v="0"/>
    <n v="184"/>
    <n v="23"/>
    <n v="220.681281618887"/>
    <s v="1 Descuento (Usuario desubicado) "/>
    <n v="106340.64079999999"/>
    <x v="0"/>
    <n v="15748.4848"/>
    <x v="819"/>
    <x v="0"/>
    <m/>
  </r>
  <r>
    <d v="2023-11-01T01:29:22"/>
    <x v="9"/>
    <n v="17"/>
    <s v="FRANCO BRAVO JHOAN FERNANDO"/>
    <x v="1"/>
    <x v="0"/>
    <n v="331"/>
    <n v="30.090909090909101"/>
    <n v="303.43676222597003"/>
    <s v="2 Descuentos (Conducts) "/>
    <n v="146218.3811"/>
    <x v="0"/>
    <n v="15748.4848"/>
    <x v="819"/>
    <x v="0"/>
    <m/>
  </r>
  <r>
    <d v="2023-11-01T01:29:22"/>
    <x v="9"/>
    <n v="19"/>
    <s v="BERMUDEZ HERNAN"/>
    <x v="6"/>
    <x v="0"/>
    <n v="143"/>
    <n v="19.066666666666698"/>
    <n v="206.88870151770701"/>
    <m/>
    <n v="99694.3508"/>
    <x v="0"/>
    <n v="15748.4848"/>
    <x v="819"/>
    <x v="0"/>
    <m/>
  </r>
  <r>
    <d v="2023-11-01T01:29:22"/>
    <x v="9"/>
    <n v="20"/>
    <s v="VERENZUELA MARTINEZ ALEXANDER"/>
    <x v="2"/>
    <x v="0"/>
    <n v="117"/>
    <n v="21.272727272727298"/>
    <n v="151.71838111298501"/>
    <m/>
    <n v="73109.190600000002"/>
    <x v="0"/>
    <n v="15748.4848"/>
    <x v="819"/>
    <x v="0"/>
    <m/>
  </r>
  <r>
    <d v="2023-11-01T01:29:23"/>
    <x v="9"/>
    <n v="21"/>
    <s v="MONSALVE OCAMPO EDISON GUSTAVO"/>
    <x v="9"/>
    <x v="0"/>
    <n v="340"/>
    <n v="28.3333333333333"/>
    <n v="331.02192242833098"/>
    <m/>
    <n v="159510.96119999999"/>
    <x v="0"/>
    <n v="15748.4848"/>
    <x v="819"/>
    <x v="0"/>
    <m/>
  </r>
  <r>
    <d v="2023-11-01T01:29:23"/>
    <x v="9"/>
    <n v="22"/>
    <s v="QUIRAMA CASTAEDA JHON JADER"/>
    <x v="10"/>
    <x v="0"/>
    <n v="145"/>
    <n v="32.2222222222222"/>
    <n v="124.133220910624"/>
    <m/>
    <n v="59816.610500000003"/>
    <x v="1"/>
    <n v="15748.4848"/>
    <x v="819"/>
    <x v="0"/>
    <m/>
  </r>
  <r>
    <d v="2023-11-01T01:29:23"/>
    <x v="9"/>
    <n v="23"/>
    <s v="BERNAL RONDON KEVIN OSWALDO"/>
    <x v="3"/>
    <x v="1"/>
    <n v="339"/>
    <n v="33.9"/>
    <n v="275.85160202360902"/>
    <m/>
    <n v="132925.80100000001"/>
    <x v="2"/>
    <n v="15748.4848"/>
    <x v="819"/>
    <x v="0"/>
    <m/>
  </r>
  <r>
    <d v="2023-11-01T01:29:23"/>
    <x v="9"/>
    <n v="25"/>
    <s v="JIMENEZ HURTADO CARLOS ESTIVEN"/>
    <x v="3"/>
    <x v="0"/>
    <n v="360"/>
    <n v="36"/>
    <n v="275.85160202360902"/>
    <s v="1 Descuento (Propietario) "/>
    <n v="132925.80100000001"/>
    <x v="1"/>
    <n v="15748.4848"/>
    <x v="819"/>
    <x v="0"/>
    <m/>
  </r>
  <r>
    <d v="2023-11-01T01:29:24"/>
    <x v="9"/>
    <n v="26"/>
    <s v="CIRO MARIN RODRIGO ALBERTO"/>
    <x v="1"/>
    <x v="0"/>
    <n v="280"/>
    <n v="25.454545454545499"/>
    <n v="303.43676222597003"/>
    <m/>
    <n v="146218.3811"/>
    <x v="0"/>
    <n v="15748.4848"/>
    <x v="819"/>
    <x v="0"/>
    <m/>
  </r>
  <r>
    <d v="2023-11-01T01:29:24"/>
    <x v="9"/>
    <n v="27"/>
    <s v="DURANGO DAVID JOSE"/>
    <x v="3"/>
    <x v="0"/>
    <n v="268"/>
    <n v="26.8"/>
    <n v="275.85160202360902"/>
    <m/>
    <n v="132925.80100000001"/>
    <x v="0"/>
    <n v="15748.4848"/>
    <x v="819"/>
    <x v="0"/>
    <m/>
  </r>
  <r>
    <d v="2023-11-01T01:29:24"/>
    <x v="9"/>
    <n v="29"/>
    <s v="ESCOBAR IVAN DARIO"/>
    <x v="0"/>
    <x v="0"/>
    <n v="327"/>
    <n v="36.3333333333333"/>
    <n v="248.26644182124801"/>
    <m/>
    <n v="119633.2209"/>
    <x v="0"/>
    <n v="15748.4848"/>
    <x v="819"/>
    <x v="0"/>
    <m/>
  </r>
  <r>
    <d v="2023-11-01T01:29:24"/>
    <x v="1"/>
    <n v="31"/>
    <s v="HIGUITA ADRIAN ANTONIO"/>
    <x v="1"/>
    <x v="0"/>
    <n v="330"/>
    <n v="30"/>
    <n v="303.43676222597003"/>
    <s v="1 Descuento (Despachador fernando) "/>
    <n v="146218.3811"/>
    <x v="0"/>
    <n v="15748.4848"/>
    <x v="819"/>
    <x v="0"/>
    <m/>
  </r>
  <r>
    <d v="2023-11-01T01:29:25"/>
    <x v="1"/>
    <n v="34"/>
    <s v="MONTOYA OSPINA GILBERTO ANTONIO"/>
    <x v="1"/>
    <x v="0"/>
    <n v="305"/>
    <n v="27.727272727272702"/>
    <n v="303.43676222597003"/>
    <s v="1 Descuento (Despachador fernando) "/>
    <n v="146218.3811"/>
    <x v="0"/>
    <n v="15748.4848"/>
    <x v="819"/>
    <x v="0"/>
    <m/>
  </r>
  <r>
    <d v="2023-11-01T01:29:25"/>
    <x v="1"/>
    <n v="35"/>
    <s v="YEPES JORGE"/>
    <x v="1"/>
    <x v="3"/>
    <n v="330"/>
    <n v="30"/>
    <n v="303.43676222597003"/>
    <m/>
    <n v="146218.3811"/>
    <x v="1"/>
    <n v="15748.4848"/>
    <x v="819"/>
    <x v="0"/>
    <m/>
  </r>
  <r>
    <d v="2023-11-01T01:29:25"/>
    <x v="1"/>
    <n v="36"/>
    <s v="TABORDA ROJAS DIEGO ALEJANDRO"/>
    <x v="1"/>
    <x v="0"/>
    <n v="328"/>
    <n v="29.818181818181799"/>
    <n v="303.43676222597003"/>
    <m/>
    <n v="146218.3811"/>
    <x v="0"/>
    <n v="15748.4848"/>
    <x v="819"/>
    <x v="0"/>
    <m/>
  </r>
  <r>
    <d v="2023-11-01T01:29:26"/>
    <x v="1"/>
    <n v="37"/>
    <s v="PIEDRAHITA MADRID SANTIAGO"/>
    <x v="3"/>
    <x v="0"/>
    <n v="351"/>
    <n v="35.1"/>
    <n v="275.85160202360902"/>
    <m/>
    <n v="132925.80100000001"/>
    <x v="1"/>
    <n v="15748.4848"/>
    <x v="819"/>
    <x v="0"/>
    <m/>
  </r>
  <r>
    <d v="2023-11-01T01:29:26"/>
    <x v="1"/>
    <n v="39"/>
    <s v="DE OSSA TORRES CARLOS ANDRES"/>
    <x v="3"/>
    <x v="0"/>
    <n v="243"/>
    <n v="24.3"/>
    <n v="275.85160202360902"/>
    <m/>
    <n v="132925.80100000001"/>
    <x v="0"/>
    <n v="15748.4848"/>
    <x v="819"/>
    <x v="0"/>
    <m/>
  </r>
  <r>
    <d v="2023-11-01T01:29:26"/>
    <x v="1"/>
    <n v="40"/>
    <s v="OCAMPO OCAMPO ANTONIO JOSE"/>
    <x v="1"/>
    <x v="0"/>
    <n v="347"/>
    <n v="31.545454545454501"/>
    <n v="303.43676222597003"/>
    <m/>
    <n v="146218.3811"/>
    <x v="0"/>
    <n v="15748.4848"/>
    <x v="819"/>
    <x v="0"/>
    <m/>
  </r>
  <r>
    <d v="2023-11-01T01:29:26"/>
    <x v="1"/>
    <n v="41"/>
    <s v="GARCIA DAVID WILSON ALBERTO"/>
    <x v="3"/>
    <x v="0"/>
    <n v="277"/>
    <n v="27.7"/>
    <n v="275.85160202360902"/>
    <m/>
    <n v="132925.80100000001"/>
    <x v="1"/>
    <n v="15748.4848"/>
    <x v="819"/>
    <x v="0"/>
    <m/>
  </r>
  <r>
    <d v="2023-11-01T01:29:27"/>
    <x v="1"/>
    <n v="42"/>
    <s v="LOPERA ALVAREZ ESTIVEN"/>
    <x v="0"/>
    <x v="0"/>
    <n v="281"/>
    <n v="31.2222222222222"/>
    <n v="248.26644182124801"/>
    <m/>
    <n v="119633.2209"/>
    <x v="0"/>
    <n v="15748.4848"/>
    <x v="819"/>
    <x v="0"/>
    <m/>
  </r>
  <r>
    <d v="2023-11-02T01:44:19"/>
    <x v="9"/>
    <n v="1"/>
    <s v="OZUNA RESTREPO JORGE ALFONSO"/>
    <x v="0"/>
    <x v="0"/>
    <n v="159"/>
    <n v="17.6666666666667"/>
    <n v="218.38317757009301"/>
    <m/>
    <n v="104691.5888"/>
    <x v="0"/>
    <n v="14134.2857"/>
    <x v="820"/>
    <x v="0"/>
    <m/>
  </r>
  <r>
    <d v="2023-11-02T01:44:20"/>
    <x v="9"/>
    <n v="2"/>
    <s v="GRAJALES JORGE HERNAN"/>
    <x v="0"/>
    <x v="0"/>
    <n v="244"/>
    <n v="27.1111111111111"/>
    <n v="218.38317757009301"/>
    <m/>
    <n v="104691.5888"/>
    <x v="1"/>
    <n v="14134.2857"/>
    <x v="820"/>
    <x v="0"/>
    <m/>
  </r>
  <r>
    <d v="2023-11-02T01:44:20"/>
    <x v="9"/>
    <n v="3"/>
    <s v="BARRIENTOS ROBINSON FREDY"/>
    <x v="10"/>
    <x v="0"/>
    <n v="114"/>
    <n v="28.5"/>
    <n v="97.059190031152696"/>
    <s v="2 Descuentos (Conduct y propietario) "/>
    <n v="46529.595000000001"/>
    <x v="0"/>
    <n v="14134.2857"/>
    <x v="820"/>
    <x v="0"/>
    <m/>
  </r>
  <r>
    <d v="2023-11-02T01:44:20"/>
    <x v="9"/>
    <n v="4"/>
    <s v="LOPEZ ISRAEL"/>
    <x v="1"/>
    <x v="0"/>
    <n v="223"/>
    <n v="20.272727272727298"/>
    <n v="266.91277258566998"/>
    <m/>
    <n v="127956.3863"/>
    <x v="0"/>
    <n v="14134.2857"/>
    <x v="820"/>
    <x v="0"/>
    <m/>
  </r>
  <r>
    <d v="2023-11-02T01:44:21"/>
    <x v="9"/>
    <n v="5"/>
    <s v="BERRIO POSADA ANGELA"/>
    <x v="1"/>
    <x v="0"/>
    <n v="270"/>
    <n v="24.545454545454501"/>
    <n v="266.91277258566998"/>
    <m/>
    <n v="127956.3863"/>
    <x v="1"/>
    <n v="14134.2857"/>
    <x v="820"/>
    <x v="0"/>
    <m/>
  </r>
  <r>
    <d v="2023-11-02T01:44:21"/>
    <x v="9"/>
    <n v="6"/>
    <s v="GONZALEZ PEREZ RAFAEL JOSE"/>
    <x v="0"/>
    <x v="0"/>
    <n v="203"/>
    <n v="22.5555555555556"/>
    <n v="218.38317757009301"/>
    <m/>
    <n v="104691.5888"/>
    <x v="0"/>
    <n v="14134.2857"/>
    <x v="820"/>
    <x v="0"/>
    <m/>
  </r>
  <r>
    <d v="2023-11-02T01:44:21"/>
    <x v="9"/>
    <n v="8"/>
    <s v="TABORDA ROJAS DIEGO ALEJANDRO"/>
    <x v="3"/>
    <x v="0"/>
    <n v="262"/>
    <n v="26.2"/>
    <n v="242.64797507788199"/>
    <s v="3 Descuentos (Jefe de ruta y propietarios) "/>
    <n v="116323.9875"/>
    <x v="1"/>
    <n v="14134.2857"/>
    <x v="820"/>
    <x v="0"/>
    <m/>
  </r>
  <r>
    <d v="2023-11-02T01:44:21"/>
    <x v="9"/>
    <n v="10"/>
    <s v="MARULANDA JARAMILLO DAWER ANDRES"/>
    <x v="3"/>
    <x v="0"/>
    <n v="232"/>
    <n v="23.2"/>
    <n v="242.64797507788199"/>
    <s v="2 Descuentos (Conduct y propietario) "/>
    <n v="116323.9875"/>
    <x v="0"/>
    <n v="14134.2857"/>
    <x v="820"/>
    <x v="0"/>
    <m/>
  </r>
  <r>
    <d v="2023-11-02T01:44:22"/>
    <x v="1"/>
    <n v="11"/>
    <s v="ECHAVARRIA JOSE"/>
    <x v="6"/>
    <x v="0"/>
    <n v="208"/>
    <n v="26"/>
    <n v="194.11838006230499"/>
    <m/>
    <n v="93059.19"/>
    <x v="0"/>
    <n v="14134.2857"/>
    <x v="820"/>
    <x v="0"/>
    <m/>
  </r>
  <r>
    <d v="2023-11-02T01:44:22"/>
    <x v="1"/>
    <n v="12"/>
    <s v="VALENCIA MENDOZA JHON"/>
    <x v="9"/>
    <x v="0"/>
    <n v="278"/>
    <n v="23.1666666666667"/>
    <n v="291.17757009345797"/>
    <m/>
    <n v="139588.785"/>
    <x v="0"/>
    <n v="14134.2857"/>
    <x v="820"/>
    <x v="0"/>
    <m/>
  </r>
  <r>
    <d v="2023-11-02T01:44:22"/>
    <x v="1"/>
    <n v="14"/>
    <s v="JIMENEZ JIMENEZ OMAR DAVID"/>
    <x v="1"/>
    <x v="0"/>
    <n v="262"/>
    <n v="23.818181818181799"/>
    <n v="266.91277258566998"/>
    <s v="HECTOR SALAZAR Realiz 5 viajes donde moviliz 125 Usuarios "/>
    <n v="127956.3863"/>
    <x v="1"/>
    <n v="14134.2857"/>
    <x v="820"/>
    <x v="0"/>
    <m/>
  </r>
  <r>
    <d v="2023-11-02T01:44:23"/>
    <x v="1"/>
    <n v="15"/>
    <s v="LONDOO LOPERA DUVAN ANDRES"/>
    <x v="0"/>
    <x v="0"/>
    <n v="253"/>
    <n v="28.1111111111111"/>
    <n v="218.38317757009301"/>
    <m/>
    <n v="104691.5888"/>
    <x v="1"/>
    <n v="14134.2857"/>
    <x v="820"/>
    <x v="0"/>
    <m/>
  </r>
  <r>
    <d v="2023-11-02T01:44:23"/>
    <x v="1"/>
    <n v="17"/>
    <s v="FRANCO BRAVO JHOAN FERNANDO"/>
    <x v="2"/>
    <x v="1"/>
    <n v="132"/>
    <n v="22"/>
    <n v="145.58878504672899"/>
    <s v="2 Descuentos (Conducts) "/>
    <n v="69794.392500000002"/>
    <x v="0"/>
    <n v="14134.2857"/>
    <x v="820"/>
    <x v="0"/>
    <m/>
  </r>
  <r>
    <d v="2023-11-02T01:44:23"/>
    <x v="1"/>
    <n v="19"/>
    <s v="BERMUDEZ HERNAN"/>
    <x v="3"/>
    <x v="0"/>
    <n v="206"/>
    <n v="20.6"/>
    <n v="242.64797507788199"/>
    <m/>
    <n v="116323.9875"/>
    <x v="0"/>
    <n v="14134.2857"/>
    <x v="820"/>
    <x v="0"/>
    <m/>
  </r>
  <r>
    <d v="2023-11-02T01:44:24"/>
    <x v="1"/>
    <n v="20"/>
    <s v="VERENZUELA MARTINEZ ALEXANDER"/>
    <x v="9"/>
    <x v="0"/>
    <n v="322"/>
    <n v="26.8333333333333"/>
    <n v="291.17757009345797"/>
    <s v="2 Descuentos (Conducts) "/>
    <n v="139588.785"/>
    <x v="0"/>
    <n v="14134.2857"/>
    <x v="820"/>
    <x v="0"/>
    <m/>
  </r>
  <r>
    <d v="2023-11-02T01:44:24"/>
    <x v="1"/>
    <n v="21"/>
    <s v="MONSALVE OCAMPO EDISON GUSTAVO"/>
    <x v="3"/>
    <x v="0"/>
    <n v="261"/>
    <n v="26.1"/>
    <n v="242.64797507788199"/>
    <m/>
    <n v="116323.9875"/>
    <x v="0"/>
    <n v="14134.2857"/>
    <x v="820"/>
    <x v="0"/>
    <m/>
  </r>
  <r>
    <d v="2023-11-02T01:44:24"/>
    <x v="1"/>
    <n v="22"/>
    <s v="QUIRAMA CASTAEDA JHON JADER"/>
    <x v="13"/>
    <x v="0"/>
    <n v="367"/>
    <n v="26.214285714285701"/>
    <n v="339.70716510903401"/>
    <s v="1 Descuento (Usuario desubicado) "/>
    <n v="162853.58259999999"/>
    <x v="1"/>
    <n v="14134.2857"/>
    <x v="820"/>
    <x v="0"/>
    <m/>
  </r>
  <r>
    <d v="2023-11-02T01:44:24"/>
    <x v="1"/>
    <n v="23"/>
    <s v="LONDOO URREGO DANIEL ANDRES"/>
    <x v="2"/>
    <x v="0"/>
    <n v="137"/>
    <n v="22.8333333333333"/>
    <n v="145.58878504672899"/>
    <m/>
    <n v="69794.392500000002"/>
    <x v="2"/>
    <n v="14134.2857"/>
    <x v="820"/>
    <x v="0"/>
    <m/>
  </r>
  <r>
    <d v="2023-11-02T01:44:25"/>
    <x v="1"/>
    <n v="24"/>
    <s v="LONDOO URREGO DANIEL ANDRES"/>
    <x v="8"/>
    <x v="0"/>
    <n v="119"/>
    <n v="23.8"/>
    <n v="121.323987538941"/>
    <m/>
    <n v="58161.993799999997"/>
    <x v="0"/>
    <n v="14134.2857"/>
    <x v="820"/>
    <x v="0"/>
    <m/>
  </r>
  <r>
    <d v="2023-11-02T01:44:25"/>
    <x v="1"/>
    <n v="25"/>
    <s v="GRISALES VILLA JUAN DAVID"/>
    <x v="9"/>
    <x v="0"/>
    <n v="304"/>
    <n v="25.3333333333333"/>
    <n v="291.17757009345797"/>
    <s v="2 Descuentos (Conduct y propietario) "/>
    <n v="139588.785"/>
    <x v="1"/>
    <n v="14134.2857"/>
    <x v="820"/>
    <x v="0"/>
    <m/>
  </r>
  <r>
    <d v="2023-11-02T01:44:25"/>
    <x v="1"/>
    <n v="26"/>
    <s v="CIRO MARIN RODRIGO ALBERTO"/>
    <x v="3"/>
    <x v="0"/>
    <n v="200"/>
    <n v="20"/>
    <n v="242.64797507788199"/>
    <s v="3 Descuentos (Conduct, despachadora angela y propietario) "/>
    <n v="116323.9875"/>
    <x v="0"/>
    <n v="14134.2857"/>
    <x v="820"/>
    <x v="0"/>
    <m/>
  </r>
  <r>
    <d v="2023-11-02T01:44:26"/>
    <x v="1"/>
    <n v="27"/>
    <s v="DURANGO DAVID JOSE"/>
    <x v="3"/>
    <x v="0"/>
    <n v="233"/>
    <n v="23.3"/>
    <n v="242.64797507788199"/>
    <m/>
    <n v="116323.9875"/>
    <x v="0"/>
    <n v="14134.2857"/>
    <x v="820"/>
    <x v="0"/>
    <m/>
  </r>
  <r>
    <d v="2023-11-02T01:44:26"/>
    <x v="1"/>
    <n v="29"/>
    <s v="ESCOBAR IVAN DARIO"/>
    <x v="1"/>
    <x v="0"/>
    <n v="279"/>
    <n v="25.363636363636399"/>
    <n v="266.91277258566998"/>
    <s v="3 Descuentos (Conducts y jefe de ruta) "/>
    <n v="127956.3863"/>
    <x v="0"/>
    <n v="14134.2857"/>
    <x v="820"/>
    <x v="0"/>
    <m/>
  </r>
  <r>
    <d v="2023-11-02T01:44:26"/>
    <x v="9"/>
    <n v="32"/>
    <s v="PUERTA BOJANERO JUAN CARLOS"/>
    <x v="3"/>
    <x v="0"/>
    <n v="306"/>
    <n v="30.6"/>
    <n v="242.64797507788199"/>
    <m/>
    <n v="116323.9875"/>
    <x v="0"/>
    <n v="14134.2857"/>
    <x v="820"/>
    <x v="0"/>
    <m/>
  </r>
  <r>
    <d v="2023-11-02T01:44:27"/>
    <x v="9"/>
    <n v="33"/>
    <s v="GONZALEZ JUAN ESTEBAN"/>
    <x v="1"/>
    <x v="0"/>
    <n v="246"/>
    <n v="22.363636363636399"/>
    <n v="266.91277258566998"/>
    <m/>
    <n v="127956.3863"/>
    <x v="0"/>
    <n v="14134.2857"/>
    <x v="820"/>
    <x v="0"/>
    <m/>
  </r>
  <r>
    <d v="2023-11-02T01:44:27"/>
    <x v="9"/>
    <n v="34"/>
    <s v="MADRID HERNANDEZ JHONATAN SMITH"/>
    <x v="3"/>
    <x v="0"/>
    <n v="200"/>
    <n v="20"/>
    <n v="242.64797507788199"/>
    <m/>
    <n v="116323.9875"/>
    <x v="0"/>
    <n v="14134.2857"/>
    <x v="820"/>
    <x v="0"/>
    <m/>
  </r>
  <r>
    <d v="2023-11-02T01:44:27"/>
    <x v="9"/>
    <n v="35"/>
    <s v="YEPES JORGE"/>
    <x v="0"/>
    <x v="0"/>
    <n v="207"/>
    <n v="23"/>
    <n v="218.38317757009301"/>
    <m/>
    <n v="104691.5888"/>
    <x v="1"/>
    <n v="14134.2857"/>
    <x v="820"/>
    <x v="0"/>
    <m/>
  </r>
  <r>
    <d v="2023-11-02T01:44:27"/>
    <x v="9"/>
    <n v="36"/>
    <s v="MARTINEZ CHAVERRA LUIS NORBERTO"/>
    <x v="3"/>
    <x v="0"/>
    <n v="271"/>
    <n v="27.1"/>
    <n v="242.64797507788199"/>
    <s v="3 Descuentos (Transbordo) "/>
    <n v="116323.9875"/>
    <x v="0"/>
    <n v="14134.2857"/>
    <x v="820"/>
    <x v="0"/>
    <m/>
  </r>
  <r>
    <d v="2023-11-02T01:44:28"/>
    <x v="9"/>
    <n v="37"/>
    <s v="PIEDRAHITA MADRID SANTIAGO"/>
    <x v="3"/>
    <x v="0"/>
    <n v="202"/>
    <n v="20.2"/>
    <n v="242.64797507788199"/>
    <m/>
    <n v="116323.9875"/>
    <x v="1"/>
    <n v="14134.2857"/>
    <x v="820"/>
    <x v="0"/>
    <m/>
  </r>
  <r>
    <d v="2023-11-02T01:44:28"/>
    <x v="9"/>
    <n v="38"/>
    <s v="URIEL SALAZAR FREDY"/>
    <x v="4"/>
    <x v="0"/>
    <n v="185"/>
    <n v="26.428571428571399"/>
    <n v="169.853582554517"/>
    <m/>
    <n v="81426.791299999997"/>
    <x v="0"/>
    <n v="14134.2857"/>
    <x v="820"/>
    <x v="0"/>
    <m/>
  </r>
  <r>
    <d v="2023-11-02T01:44:28"/>
    <x v="9"/>
    <n v="39"/>
    <s v="DE OSSA TORRES CARLOS ANDRES"/>
    <x v="4"/>
    <x v="0"/>
    <n v="133"/>
    <n v="19"/>
    <n v="169.853582554517"/>
    <m/>
    <n v="81426.791299999997"/>
    <x v="0"/>
    <n v="14134.2857"/>
    <x v="820"/>
    <x v="0"/>
    <m/>
  </r>
  <r>
    <d v="2023-11-02T01:44:29"/>
    <x v="9"/>
    <n v="40"/>
    <s v="OCAMPO OCAMPO ANTONIO JOSE"/>
    <x v="4"/>
    <x v="0"/>
    <n v="204"/>
    <n v="29.1428571428571"/>
    <n v="169.853582554517"/>
    <m/>
    <n v="81426.791299999997"/>
    <x v="0"/>
    <n v="14134.2857"/>
    <x v="820"/>
    <x v="0"/>
    <m/>
  </r>
  <r>
    <d v="2023-11-02T01:44:29"/>
    <x v="9"/>
    <n v="41"/>
    <s v="GARCIA DAVID WILSON ALBERTO"/>
    <x v="9"/>
    <x v="0"/>
    <n v="334"/>
    <n v="27.8333333333333"/>
    <n v="291.17757009345797"/>
    <m/>
    <n v="139588.785"/>
    <x v="1"/>
    <n v="14134.2857"/>
    <x v="820"/>
    <x v="0"/>
    <m/>
  </r>
  <r>
    <d v="2023-11-02T01:44:29"/>
    <x v="9"/>
    <n v="42"/>
    <s v="LOPERA ALVAREZ ESTIVEN "/>
    <x v="0"/>
    <x v="0"/>
    <n v="233"/>
    <n v="25.8888888888889"/>
    <n v="218.38317757009301"/>
    <m/>
    <n v="104691.5888"/>
    <x v="0"/>
    <n v="14134.2857"/>
    <x v="820"/>
    <x v="0"/>
    <m/>
  </r>
  <r>
    <d v="2023-11-03T01:45:22"/>
    <x v="1"/>
    <n v="1"/>
    <s v="OZUNA RESTREPO JORGE ALFONSO"/>
    <x v="7"/>
    <x v="0"/>
    <n v="79"/>
    <n v="26.3333333333333"/>
    <n v="77.039246467817904"/>
    <m/>
    <n v="37019.623200000002"/>
    <x v="0"/>
    <n v="14508.108099999999"/>
    <x v="821"/>
    <x v="0"/>
    <m/>
  </r>
  <r>
    <d v="2023-11-03T01:45:22"/>
    <x v="1"/>
    <n v="2"/>
    <s v="GRAJALES JORGE HERNAN"/>
    <x v="3"/>
    <x v="0"/>
    <n v="291"/>
    <n v="29.1"/>
    <n v="256.79748822606001"/>
    <m/>
    <n v="123398.7441"/>
    <x v="1"/>
    <n v="14508.108099999999"/>
    <x v="821"/>
    <x v="0"/>
    <m/>
  </r>
  <r>
    <d v="2023-11-03T01:45:22"/>
    <x v="1"/>
    <n v="3"/>
    <s v="BARRIENTOS ROBINSON FREDY"/>
    <x v="0"/>
    <x v="0"/>
    <n v="191"/>
    <n v="21.2222222222222"/>
    <n v="231.11773940345401"/>
    <m/>
    <n v="111058.8697"/>
    <x v="0"/>
    <n v="14508.108099999999"/>
    <x v="821"/>
    <x v="0"/>
    <m/>
  </r>
  <r>
    <d v="2023-11-03T01:45:23"/>
    <x v="1"/>
    <n v="4"/>
    <s v="LOPEZ ISRAEL"/>
    <x v="8"/>
    <x v="1"/>
    <n v="133"/>
    <n v="26.6"/>
    <n v="128.39874411303001"/>
    <m/>
    <n v="61699.372100000001"/>
    <x v="0"/>
    <n v="14508.108099999999"/>
    <x v="821"/>
    <x v="0"/>
    <m/>
  </r>
  <r>
    <d v="2023-11-03T01:45:23"/>
    <x v="1"/>
    <n v="5"/>
    <s v="BERRIO POSADA ANGELA"/>
    <x v="1"/>
    <x v="0"/>
    <n v="299"/>
    <n v="27.181818181818201"/>
    <n v="282.47723704866598"/>
    <m/>
    <n v="135738.61850000001"/>
    <x v="1"/>
    <n v="14508.108099999999"/>
    <x v="821"/>
    <x v="0"/>
    <m/>
  </r>
  <r>
    <d v="2023-11-03T01:45:23"/>
    <x v="1"/>
    <n v="6"/>
    <s v="GONZALEZ PEREZ RAFAEL JOSE"/>
    <x v="1"/>
    <x v="0"/>
    <n v="241"/>
    <n v="21.909090909090899"/>
    <n v="282.47723704866598"/>
    <m/>
    <n v="135738.61850000001"/>
    <x v="0"/>
    <n v="14508.108099999999"/>
    <x v="821"/>
    <x v="0"/>
    <m/>
  </r>
  <r>
    <d v="2023-11-03T01:45:24"/>
    <x v="1"/>
    <n v="8"/>
    <s v="VACA FIERRO ROBINSON"/>
    <x v="1"/>
    <x v="0"/>
    <n v="277"/>
    <n v="25.181818181818201"/>
    <n v="282.47723704866598"/>
    <s v="3 Descuentos (Propietarios y despachadora angela)"/>
    <n v="135738.61850000001"/>
    <x v="1"/>
    <n v="14508.108099999999"/>
    <x v="821"/>
    <x v="0"/>
    <m/>
  </r>
  <r>
    <d v="2023-11-03T01:45:24"/>
    <x v="1"/>
    <n v="10"/>
    <s v="MARULANDA JARAMILLO DAWER ANDRES"/>
    <x v="3"/>
    <x v="0"/>
    <n v="201"/>
    <n v="20.100000000000001"/>
    <n v="256.79748822606001"/>
    <m/>
    <n v="123398.7441"/>
    <x v="0"/>
    <n v="14508.108099999999"/>
    <x v="821"/>
    <x v="0"/>
    <m/>
  </r>
  <r>
    <d v="2023-11-03T01:45:24"/>
    <x v="1"/>
    <n v="12"/>
    <s v="VALENCIA MENDOZA JHON"/>
    <x v="3"/>
    <x v="0"/>
    <n v="228"/>
    <n v="22.8"/>
    <n v="256.79748822606001"/>
    <s v="6 Descuentos (Conducts) "/>
    <n v="123398.7441"/>
    <x v="0"/>
    <n v="14508.108099999999"/>
    <x v="821"/>
    <x v="0"/>
    <m/>
  </r>
  <r>
    <d v="2023-11-03T01:45:25"/>
    <x v="9"/>
    <n v="13"/>
    <s v="URIEL SALAZAR FREDY"/>
    <x v="0"/>
    <x v="0"/>
    <n v="251"/>
    <n v="27.8888888888889"/>
    <n v="231.11773940345401"/>
    <m/>
    <n v="111058.8697"/>
    <x v="0"/>
    <n v="14508.108099999999"/>
    <x v="821"/>
    <x v="0"/>
    <m/>
  </r>
  <r>
    <d v="2023-11-03T01:45:25"/>
    <x v="9"/>
    <n v="14"/>
    <s v="CARVAJAL SALAZAR HECTOR MARINO"/>
    <x v="1"/>
    <x v="0"/>
    <n v="277"/>
    <n v="25.181818181818201"/>
    <n v="282.47723704866598"/>
    <s v="OMAR JIMENEZ Realiz 6 viajes donde moviliz 216 Usuarios, 5 Descuentos (Conducts) "/>
    <n v="135738.61850000001"/>
    <x v="1"/>
    <n v="14508.108099999999"/>
    <x v="821"/>
    <x v="0"/>
    <m/>
  </r>
  <r>
    <d v="2023-11-03T01:45:25"/>
    <x v="9"/>
    <n v="15"/>
    <s v="LONDOO LOPERA DUVAN ANDRES"/>
    <x v="0"/>
    <x v="0"/>
    <n v="229"/>
    <n v="25.4444444444444"/>
    <n v="231.11773940345401"/>
    <m/>
    <n v="111058.8697"/>
    <x v="1"/>
    <n v="14508.108099999999"/>
    <x v="821"/>
    <x v="0"/>
    <m/>
  </r>
  <r>
    <d v="2023-11-03T01:45:26"/>
    <x v="9"/>
    <n v="16"/>
    <s v="HURTADO MADRID JUAN ESTEBAN"/>
    <x v="0"/>
    <x v="0"/>
    <n v="213"/>
    <n v="23.6666666666667"/>
    <n v="231.11773940345401"/>
    <m/>
    <n v="111058.8697"/>
    <x v="0"/>
    <n v="14508.108099999999"/>
    <x v="821"/>
    <x v="0"/>
    <m/>
  </r>
  <r>
    <d v="2023-11-03T01:45:26"/>
    <x v="9"/>
    <n v="17"/>
    <s v="FRANCO BRAVO JHOAN FERNANDO"/>
    <x v="11"/>
    <x v="0"/>
    <n v="44"/>
    <n v="22"/>
    <n v="51.359497645211903"/>
    <m/>
    <n v="24679.748800000001"/>
    <x v="0"/>
    <n v="14508.108099999999"/>
    <x v="821"/>
    <x v="0"/>
    <m/>
  </r>
  <r>
    <d v="2023-11-03T01:45:26"/>
    <x v="9"/>
    <n v="19"/>
    <s v="BERMUDEZ HERNAN"/>
    <x v="2"/>
    <x v="1"/>
    <n v="156"/>
    <n v="26"/>
    <n v="154.07849293563601"/>
    <s v="Se descuenta el viaje de 6 18 pm ya que NO espera el tiempo indicado en el paradero "/>
    <n v="74039.246499999994"/>
    <x v="0"/>
    <n v="14508.108099999999"/>
    <x v="821"/>
    <x v="0"/>
    <m/>
  </r>
  <r>
    <d v="2023-11-03T01:45:27"/>
    <x v="9"/>
    <n v="20"/>
    <s v="VERENZUELA MARTINEZ ALEXANDER"/>
    <x v="6"/>
    <x v="0"/>
    <n v="245"/>
    <n v="30.625"/>
    <n v="205.43799058084801"/>
    <m/>
    <n v="98718.995299999995"/>
    <x v="0"/>
    <n v="14508.108099999999"/>
    <x v="821"/>
    <x v="0"/>
    <m/>
  </r>
  <r>
    <d v="2023-11-03T01:45:27"/>
    <x v="9"/>
    <n v="21"/>
    <s v="DURANGO JOHAN"/>
    <x v="0"/>
    <x v="0"/>
    <n v="282"/>
    <n v="31.3333333333333"/>
    <n v="231.11773940345401"/>
    <m/>
    <n v="111058.8697"/>
    <x v="0"/>
    <n v="14508.108099999999"/>
    <x v="821"/>
    <x v="0"/>
    <m/>
  </r>
  <r>
    <d v="2023-11-03T01:45:27"/>
    <x v="9"/>
    <n v="22"/>
    <s v="QUIRAMA CASTAEDA JHON JADER"/>
    <x v="8"/>
    <x v="3"/>
    <n v="146"/>
    <n v="29.2"/>
    <n v="128.39874411303001"/>
    <m/>
    <n v="61699.372100000001"/>
    <x v="1"/>
    <n v="14508.108099999999"/>
    <x v="821"/>
    <x v="0"/>
    <m/>
  </r>
  <r>
    <d v="2023-11-03T01:45:27"/>
    <x v="9"/>
    <n v="23"/>
    <s v="HINCAPIE GALLEGO YEISON ANDRES"/>
    <x v="6"/>
    <x v="0"/>
    <n v="176"/>
    <n v="22"/>
    <n v="205.43799058084801"/>
    <m/>
    <n v="98718.995299999995"/>
    <x v="2"/>
    <n v="14508.108099999999"/>
    <x v="821"/>
    <x v="0"/>
    <m/>
  </r>
  <r>
    <d v="2023-11-03T01:45:28"/>
    <x v="9"/>
    <n v="24"/>
    <s v="GRISALES VILLA JUAN DAVID"/>
    <x v="0"/>
    <x v="0"/>
    <n v="194"/>
    <n v="21.5555555555556"/>
    <n v="231.11773940345401"/>
    <m/>
    <n v="111058.8697"/>
    <x v="0"/>
    <n v="14508.108099999999"/>
    <x v="821"/>
    <x v="0"/>
    <m/>
  </r>
  <r>
    <d v="2023-11-03T01:45:28"/>
    <x v="9"/>
    <n v="25"/>
    <s v="JIMENEZ HURTADO CARLOS ESTIVEN"/>
    <x v="0"/>
    <x v="0"/>
    <n v="268"/>
    <n v="29.7777777777778"/>
    <n v="231.11773940345401"/>
    <m/>
    <n v="111058.8697"/>
    <x v="1"/>
    <n v="14508.108099999999"/>
    <x v="821"/>
    <x v="0"/>
    <m/>
  </r>
  <r>
    <d v="2023-11-03T01:45:29"/>
    <x v="9"/>
    <n v="26"/>
    <s v="ESPINOZA CHAVARRIA GUILLERMO LEON"/>
    <x v="4"/>
    <x v="3"/>
    <n v="174"/>
    <n v="24.8571428571429"/>
    <n v="179.75824175824201"/>
    <m/>
    <n v="86379.120899999994"/>
    <x v="0"/>
    <n v="14508.108099999999"/>
    <x v="821"/>
    <x v="0"/>
    <m/>
  </r>
  <r>
    <d v="2023-11-03T01:45:29"/>
    <x v="9"/>
    <n v="27"/>
    <s v="DURANGO DAVID JOSE"/>
    <x v="3"/>
    <x v="0"/>
    <n v="218"/>
    <n v="21.8"/>
    <n v="256.79748822606001"/>
    <m/>
    <n v="123398.7441"/>
    <x v="0"/>
    <n v="14508.108099999999"/>
    <x v="821"/>
    <x v="0"/>
    <m/>
  </r>
  <r>
    <d v="2023-11-03T01:45:29"/>
    <x v="9"/>
    <n v="28"/>
    <s v="GRISALES VILLA DEIBY ALEJANDRO"/>
    <x v="12"/>
    <x v="0"/>
    <n v="249"/>
    <n v="19.153846153846199"/>
    <n v="333.83673469387799"/>
    <m/>
    <n v="160418.36730000001"/>
    <x v="0"/>
    <n v="14508.108099999999"/>
    <x v="821"/>
    <x v="0"/>
    <m/>
  </r>
  <r>
    <d v="2023-11-03T01:45:29"/>
    <x v="9"/>
    <n v="29"/>
    <s v="ESCOBAR IVAN DARIO"/>
    <x v="0"/>
    <x v="0"/>
    <n v="239"/>
    <n v="26.5555555555556"/>
    <n v="231.11773940345401"/>
    <s v="6 Descuentos (Transbordo) "/>
    <n v="111058.8697"/>
    <x v="0"/>
    <n v="14508.108099999999"/>
    <x v="821"/>
    <x v="0"/>
    <m/>
  </r>
  <r>
    <d v="2023-11-03T01:45:30"/>
    <x v="1"/>
    <n v="31"/>
    <s v="HIGUITA ADRIAN ANTONIO"/>
    <x v="1"/>
    <x v="0"/>
    <n v="290"/>
    <n v="26.363636363636399"/>
    <n v="282.47723704866598"/>
    <m/>
    <n v="135738.61850000001"/>
    <x v="0"/>
    <n v="14508.108099999999"/>
    <x v="821"/>
    <x v="0"/>
    <m/>
  </r>
  <r>
    <d v="2023-11-03T01:45:30"/>
    <x v="1"/>
    <n v="32"/>
    <s v="PUERTA BOJANERO JUAN CARLOS"/>
    <x v="3"/>
    <x v="0"/>
    <n v="263"/>
    <n v="26.3"/>
    <n v="256.79748822606001"/>
    <m/>
    <n v="123398.7441"/>
    <x v="0"/>
    <n v="14508.108099999999"/>
    <x v="821"/>
    <x v="0"/>
    <m/>
  </r>
  <r>
    <d v="2023-11-03T01:45:30"/>
    <x v="1"/>
    <n v="33"/>
    <s v="GONZALEZ JUAN ESTEBAN"/>
    <x v="3"/>
    <x v="0"/>
    <n v="248"/>
    <n v="24.8"/>
    <n v="256.79748822606001"/>
    <m/>
    <n v="123398.7441"/>
    <x v="0"/>
    <n v="14508.108099999999"/>
    <x v="821"/>
    <x v="0"/>
    <m/>
  </r>
  <r>
    <d v="2023-11-03T01:45:31"/>
    <x v="1"/>
    <n v="34"/>
    <s v="MADRID HERNANDEZ JHONATAN SMITH"/>
    <x v="0"/>
    <x v="0"/>
    <n v="196"/>
    <n v="21.7777777777778"/>
    <n v="231.11773940345401"/>
    <s v="4 Descuentos (Usuarios desubicados) "/>
    <n v="111058.8697"/>
    <x v="0"/>
    <n v="14508.108099999999"/>
    <x v="821"/>
    <x v="0"/>
    <m/>
  </r>
  <r>
    <d v="2023-11-03T01:45:31"/>
    <x v="1"/>
    <n v="35"/>
    <s v="YEPES JORGE"/>
    <x v="3"/>
    <x v="0"/>
    <n v="310"/>
    <n v="31"/>
    <n v="256.79748822606001"/>
    <m/>
    <n v="123398.7441"/>
    <x v="1"/>
    <n v="14508.108099999999"/>
    <x v="821"/>
    <x v="0"/>
    <m/>
  </r>
  <r>
    <d v="2023-11-03T01:45:31"/>
    <x v="1"/>
    <n v="36"/>
    <s v="MARTINEZ CHAVERRA LUIS NORBERTO"/>
    <x v="9"/>
    <x v="0"/>
    <n v="295"/>
    <n v="24.5833333333333"/>
    <n v="308.15698587127201"/>
    <s v="2 Descuentos (Propietario y despachadora angela) "/>
    <n v="148078.49290000001"/>
    <x v="0"/>
    <n v="14508.108099999999"/>
    <x v="821"/>
    <x v="0"/>
    <m/>
  </r>
  <r>
    <d v="2023-11-03T01:45:32"/>
    <x v="1"/>
    <n v="37"/>
    <s v="MORA JORGE"/>
    <x v="4"/>
    <x v="0"/>
    <n v="264"/>
    <n v="37.714285714285701"/>
    <n v="179.75824175824201"/>
    <m/>
    <n v="86379.120899999994"/>
    <x v="1"/>
    <n v="14508.108099999999"/>
    <x v="821"/>
    <x v="0"/>
    <m/>
  </r>
  <r>
    <d v="2023-11-03T01:45:32"/>
    <x v="1"/>
    <n v="39"/>
    <s v="DE OSSA TORRES CARLOS ANDRES"/>
    <x v="0"/>
    <x v="0"/>
    <n v="236"/>
    <n v="26.2222222222222"/>
    <n v="231.11773940345401"/>
    <m/>
    <n v="111058.8697"/>
    <x v="0"/>
    <n v="14508.108099999999"/>
    <x v="821"/>
    <x v="0"/>
    <m/>
  </r>
  <r>
    <d v="2023-11-03T01:45:32"/>
    <x v="1"/>
    <n v="40"/>
    <s v="BERNAL RONDON KEVIN OSWALDO"/>
    <x v="3"/>
    <x v="0"/>
    <n v="246"/>
    <n v="25.894736842105299"/>
    <n v="243.957613814757"/>
    <m/>
    <n v="117228.8069"/>
    <x v="0"/>
    <n v="14508.108099999999"/>
    <x v="821"/>
    <x v="0"/>
    <m/>
  </r>
  <r>
    <d v="2023-11-03T01:45:33"/>
    <x v="1"/>
    <n v="41"/>
    <s v="LONDOO URREGO DANIEL ANDRES"/>
    <x v="0"/>
    <x v="0"/>
    <n v="274"/>
    <n v="30.4444444444444"/>
    <n v="231.11773940345401"/>
    <m/>
    <n v="111058.8697"/>
    <x v="1"/>
    <n v="14508.108099999999"/>
    <x v="821"/>
    <x v="0"/>
    <m/>
  </r>
  <r>
    <d v="2023-11-03T01:45:33"/>
    <x v="1"/>
    <n v="42"/>
    <s v="LOPERA ALVAREZ ESTIVEN"/>
    <x v="0"/>
    <x v="0"/>
    <n v="256"/>
    <n v="28.4444444444444"/>
    <n v="231.11773940345401"/>
    <m/>
    <n v="111058.8697"/>
    <x v="0"/>
    <n v="14508.108099999999"/>
    <x v="821"/>
    <x v="0"/>
    <m/>
  </r>
  <r>
    <d v="2023-11-04T02:28:43"/>
    <x v="9"/>
    <n v="1"/>
    <s v="OZUNA RESTREPO JORGE ALFONSO"/>
    <x v="2"/>
    <x v="0"/>
    <n v="145"/>
    <n v="24.1666666666667"/>
    <n v="142.30985915493"/>
    <m/>
    <n v="68154.929600000003"/>
    <x v="0"/>
    <n v="13591.6667"/>
    <x v="822"/>
    <x v="0"/>
    <m/>
  </r>
  <r>
    <d v="2023-11-04T02:28:44"/>
    <x v="9"/>
    <n v="2"/>
    <s v="GRAJALES JORGE HERNAN"/>
    <x v="6"/>
    <x v="0"/>
    <n v="246"/>
    <n v="30.75"/>
    <n v="189.746478873239"/>
    <s v="3 Descuentos (Usuarios desubicados) "/>
    <n v="90873.239400000006"/>
    <x v="1"/>
    <n v="13591.6667"/>
    <x v="822"/>
    <x v="0"/>
    <m/>
  </r>
  <r>
    <d v="2023-11-04T02:28:44"/>
    <x v="9"/>
    <n v="3"/>
    <s v="BARRIENTOS ROBINSON FREDY"/>
    <x v="0"/>
    <x v="0"/>
    <n v="184"/>
    <n v="20.4444444444444"/>
    <n v="213.464788732394"/>
    <m/>
    <n v="102232.3944"/>
    <x v="0"/>
    <n v="13591.6667"/>
    <x v="822"/>
    <x v="0"/>
    <m/>
  </r>
  <r>
    <d v="2023-11-04T02:28:45"/>
    <x v="9"/>
    <n v="4"/>
    <s v="LOPEZ ISRAEL"/>
    <x v="3"/>
    <x v="0"/>
    <n v="196"/>
    <n v="19.600000000000001"/>
    <n v="237.183098591549"/>
    <s v="1 Descuento (Despachador fernando) "/>
    <n v="113591.5493"/>
    <x v="0"/>
    <n v="13591.6667"/>
    <x v="822"/>
    <x v="0"/>
    <m/>
  </r>
  <r>
    <d v="2023-11-04T02:28:45"/>
    <x v="9"/>
    <n v="5"/>
    <s v="GRISALES VILLA JUAN DAVID"/>
    <x v="3"/>
    <x v="0"/>
    <n v="236"/>
    <n v="23.6"/>
    <n v="237.183098591549"/>
    <s v="2 Descuentos (Usuario con movilidad reducida) "/>
    <n v="113591.5493"/>
    <x v="1"/>
    <n v="13591.6667"/>
    <x v="822"/>
    <x v="0"/>
    <m/>
  </r>
  <r>
    <d v="2023-11-04T02:28:45"/>
    <x v="9"/>
    <n v="8"/>
    <s v="VACA FIERRO ROBINSON"/>
    <x v="3"/>
    <x v="0"/>
    <n v="248"/>
    <n v="24.8"/>
    <n v="237.183098591549"/>
    <s v="2 Descuentos (Propietarios) "/>
    <n v="113591.5493"/>
    <x v="1"/>
    <n v="13591.6667"/>
    <x v="822"/>
    <x v="0"/>
    <m/>
  </r>
  <r>
    <d v="2023-11-04T02:28:46"/>
    <x v="9"/>
    <n v="10"/>
    <s v="PIEDRAHITA MADRID SANTIAGO"/>
    <x v="8"/>
    <x v="0"/>
    <n v="99"/>
    <n v="19.8"/>
    <n v="118.591549295775"/>
    <m/>
    <n v="56795.774599999997"/>
    <x v="0"/>
    <n v="13591.6667"/>
    <x v="822"/>
    <x v="0"/>
    <m/>
  </r>
  <r>
    <d v="2023-11-04T02:28:46"/>
    <x v="1"/>
    <n v="11"/>
    <s v="ECHAVARRIA JOSE"/>
    <x v="3"/>
    <x v="0"/>
    <n v="215"/>
    <n v="21.5"/>
    <n v="237.183098591549"/>
    <m/>
    <n v="113591.5493"/>
    <x v="0"/>
    <n v="13591.6667"/>
    <x v="822"/>
    <x v="0"/>
    <m/>
  </r>
  <r>
    <d v="2023-11-04T02:28:46"/>
    <x v="1"/>
    <n v="12"/>
    <s v="DURANGO JOHAN"/>
    <x v="4"/>
    <x v="0"/>
    <n v="179"/>
    <n v="25.571428571428601"/>
    <n v="166.028169014084"/>
    <s v="10 Descuentos (Transbordo) "/>
    <n v="79514.084499999997"/>
    <x v="0"/>
    <n v="13591.6667"/>
    <x v="822"/>
    <x v="0"/>
    <m/>
  </r>
  <r>
    <d v="2023-11-04T02:28:47"/>
    <x v="1"/>
    <n v="13"/>
    <s v="URIEL SALAZAR FREDY"/>
    <x v="3"/>
    <x v="0"/>
    <n v="198"/>
    <n v="19.8"/>
    <n v="237.183098591549"/>
    <m/>
    <n v="113591.5493"/>
    <x v="0"/>
    <n v="13591.6667"/>
    <x v="822"/>
    <x v="0"/>
    <m/>
  </r>
  <r>
    <d v="2023-11-04T02:28:47"/>
    <x v="1"/>
    <n v="14"/>
    <s v="JIMENEZ JIMENEZ OMAR DAVID"/>
    <x v="4"/>
    <x v="1"/>
    <n v="194"/>
    <n v="27.714285714285701"/>
    <n v="166.028169014084"/>
    <m/>
    <n v="79514.084499999997"/>
    <x v="1"/>
    <n v="13591.6667"/>
    <x v="822"/>
    <x v="0"/>
    <m/>
  </r>
  <r>
    <d v="2023-11-04T02:28:47"/>
    <x v="1"/>
    <n v="15"/>
    <s v="LONDOO LOPERA DUVAN ANDRES"/>
    <x v="0"/>
    <x v="0"/>
    <n v="232"/>
    <n v="25.7777777777778"/>
    <n v="213.464788732394"/>
    <m/>
    <n v="102232.3944"/>
    <x v="1"/>
    <n v="13591.6667"/>
    <x v="822"/>
    <x v="0"/>
    <m/>
  </r>
  <r>
    <d v="2023-11-04T02:28:48"/>
    <x v="1"/>
    <n v="16"/>
    <s v="HURTADO MADRID JUAN ESTEBAN"/>
    <x v="0"/>
    <x v="0"/>
    <n v="197"/>
    <n v="21.8888888888889"/>
    <n v="213.464788732394"/>
    <m/>
    <n v="102232.3944"/>
    <x v="0"/>
    <n v="13591.6667"/>
    <x v="822"/>
    <x v="0"/>
    <m/>
  </r>
  <r>
    <d v="2023-11-04T02:28:48"/>
    <x v="1"/>
    <n v="17"/>
    <s v="FRANCO BRAVO JHOAN FERNANDO"/>
    <x v="4"/>
    <x v="0"/>
    <n v="138"/>
    <n v="19.714285714285701"/>
    <n v="166.028169014084"/>
    <m/>
    <n v="79514.084499999997"/>
    <x v="0"/>
    <n v="13591.6667"/>
    <x v="822"/>
    <x v="0"/>
    <m/>
  </r>
  <r>
    <d v="2023-11-04T02:28:48"/>
    <x v="1"/>
    <n v="20"/>
    <s v="VERENZUELA MARTINEZ ALEXANDER"/>
    <x v="3"/>
    <x v="0"/>
    <n v="241"/>
    <n v="24.1"/>
    <n v="237.183098591549"/>
    <m/>
    <n v="113591.5493"/>
    <x v="0"/>
    <n v="13591.6667"/>
    <x v="822"/>
    <x v="0"/>
    <m/>
  </r>
  <r>
    <d v="2023-11-04T02:28:49"/>
    <x v="1"/>
    <n v="21"/>
    <s v="MONSALVE OCAMPO EDISON GUSTAVO"/>
    <x v="6"/>
    <x v="0"/>
    <n v="161"/>
    <n v="20.125"/>
    <n v="189.746478873239"/>
    <m/>
    <n v="90873.239400000006"/>
    <x v="0"/>
    <n v="13591.6667"/>
    <x v="822"/>
    <x v="0"/>
    <m/>
  </r>
  <r>
    <d v="2023-11-04T02:28:49"/>
    <x v="1"/>
    <n v="22"/>
    <s v="QUIRAMA CASTAEDA JHON JADER"/>
    <x v="6"/>
    <x v="0"/>
    <n v="265"/>
    <n v="33.125"/>
    <n v="189.746478873239"/>
    <m/>
    <n v="90873.239400000006"/>
    <x v="1"/>
    <n v="13591.6667"/>
    <x v="822"/>
    <x v="0"/>
    <m/>
  </r>
  <r>
    <d v="2023-11-04T02:28:49"/>
    <x v="1"/>
    <n v="23"/>
    <s v="HINCAPIE GALLEGO YEISON ANDRES"/>
    <x v="1"/>
    <x v="0"/>
    <n v="276"/>
    <n v="25.090909090909101"/>
    <n v="260.90140845070403"/>
    <s v="3 Descuentos (Conduct, despachador fernando y angela) "/>
    <n v="124950.70419999999"/>
    <x v="2"/>
    <n v="13591.6667"/>
    <x v="822"/>
    <x v="0"/>
    <m/>
  </r>
  <r>
    <d v="2023-11-04T02:28:50"/>
    <x v="1"/>
    <n v="24"/>
    <s v="GARCIA DAVID WILSON ALBERTO"/>
    <x v="1"/>
    <x v="0"/>
    <n v="208"/>
    <n v="18.909090909090899"/>
    <n v="260.90140845070403"/>
    <m/>
    <n v="124950.70419999999"/>
    <x v="0"/>
    <n v="13591.6667"/>
    <x v="822"/>
    <x v="0"/>
    <m/>
  </r>
  <r>
    <d v="2023-11-04T02:28:50"/>
    <x v="1"/>
    <n v="25"/>
    <s v="JIMENEZ HURTADO CARLOS ESTIVEN"/>
    <x v="0"/>
    <x v="0"/>
    <n v="266"/>
    <n v="29.5555555555556"/>
    <n v="213.464788732394"/>
    <m/>
    <n v="102232.3944"/>
    <x v="1"/>
    <n v="13591.6667"/>
    <x v="822"/>
    <x v="0"/>
    <m/>
  </r>
  <r>
    <d v="2023-11-04T02:28:50"/>
    <x v="1"/>
    <n v="26"/>
    <s v="CIRO MARIN RODRIGO ALBERTO"/>
    <x v="3"/>
    <x v="0"/>
    <n v="217"/>
    <n v="21.7"/>
    <n v="237.183098591549"/>
    <s v="2 Descuentos (Jefe de ruta) "/>
    <n v="113591.5493"/>
    <x v="0"/>
    <n v="13591.6667"/>
    <x v="822"/>
    <x v="0"/>
    <m/>
  </r>
  <r>
    <d v="2023-11-04T02:28:51"/>
    <x v="1"/>
    <n v="27"/>
    <s v="MADRID HERNANDEZ JHONATAN SMITH"/>
    <x v="9"/>
    <x v="0"/>
    <n v="225"/>
    <n v="18.75"/>
    <n v="284.61971830985902"/>
    <s v="15 Descuentos (Incidente con Usuarios) "/>
    <n v="136309.85920000001"/>
    <x v="0"/>
    <n v="13591.6667"/>
    <x v="822"/>
    <x v="0"/>
    <m/>
  </r>
  <r>
    <d v="2023-11-04T02:28:51"/>
    <x v="1"/>
    <n v="28"/>
    <s v="GRISALES VILLA DEIBY ALEJANDRO"/>
    <x v="12"/>
    <x v="0"/>
    <n v="252"/>
    <n v="19.384615384615401"/>
    <n v="308.33802816901402"/>
    <m/>
    <n v="147669.0141"/>
    <x v="0"/>
    <n v="13591.6667"/>
    <x v="822"/>
    <x v="0"/>
    <m/>
  </r>
  <r>
    <d v="2023-11-04T02:28:51"/>
    <x v="1"/>
    <n v="29"/>
    <s v="ESCOBAR IVAN DARIO"/>
    <x v="0"/>
    <x v="0"/>
    <n v="243"/>
    <n v="27"/>
    <n v="213.464788732394"/>
    <m/>
    <n v="102232.3944"/>
    <x v="0"/>
    <n v="13591.6667"/>
    <x v="822"/>
    <x v="0"/>
    <m/>
  </r>
  <r>
    <d v="2023-11-04T02:28:52"/>
    <x v="9"/>
    <n v="31"/>
    <s v="HIGUITA ADRIAN ANTONIO"/>
    <x v="0"/>
    <x v="3"/>
    <n v="222"/>
    <n v="24.6666666666667"/>
    <n v="213.464788732394"/>
    <m/>
    <n v="102232.3944"/>
    <x v="0"/>
    <n v="13591.6667"/>
    <x v="822"/>
    <x v="0"/>
    <m/>
  </r>
  <r>
    <d v="2023-11-04T02:28:52"/>
    <x v="9"/>
    <n v="32"/>
    <s v="PUERTA BOJANERO JUAN CARLOS"/>
    <x v="6"/>
    <x v="0"/>
    <n v="214"/>
    <n v="26.75"/>
    <n v="189.746478873239"/>
    <m/>
    <n v="90873.239400000006"/>
    <x v="0"/>
    <n v="13591.6667"/>
    <x v="822"/>
    <x v="0"/>
    <m/>
  </r>
  <r>
    <d v="2023-11-04T02:28:53"/>
    <x v="9"/>
    <n v="33"/>
    <s v="GONZALEZ JUAN ESTEBAN"/>
    <x v="0"/>
    <x v="0"/>
    <n v="254"/>
    <n v="28.2222222222222"/>
    <n v="213.464788732394"/>
    <m/>
    <n v="102232.3944"/>
    <x v="0"/>
    <n v="13591.6667"/>
    <x v="822"/>
    <x v="0"/>
    <m/>
  </r>
  <r>
    <d v="2023-11-04T02:28:53"/>
    <x v="9"/>
    <n v="34"/>
    <s v="MONTOYA OSPINA GILBERTO ANTONIO"/>
    <x v="9"/>
    <x v="3"/>
    <n v="241"/>
    <n v="20.0833333333333"/>
    <n v="284.61971830985902"/>
    <m/>
    <n v="136309.85920000001"/>
    <x v="0"/>
    <n v="13591.6667"/>
    <x v="822"/>
    <x v="0"/>
    <m/>
  </r>
  <r>
    <d v="2023-11-04T02:28:53"/>
    <x v="9"/>
    <n v="35"/>
    <s v="YEPES JORGE"/>
    <x v="0"/>
    <x v="3"/>
    <n v="264"/>
    <n v="29.3333333333333"/>
    <n v="213.464788732394"/>
    <m/>
    <n v="102232.3944"/>
    <x v="1"/>
    <n v="13591.6667"/>
    <x v="822"/>
    <x v="0"/>
    <m/>
  </r>
  <r>
    <d v="2023-11-04T02:28:54"/>
    <x v="9"/>
    <n v="36"/>
    <s v="MARTINEZ CHAVERRA LUIS NORBERTO"/>
    <x v="3"/>
    <x v="0"/>
    <n v="193"/>
    <n v="19.3"/>
    <n v="237.183098591549"/>
    <m/>
    <n v="113591.5493"/>
    <x v="0"/>
    <n v="13591.6667"/>
    <x v="822"/>
    <x v="0"/>
    <m/>
  </r>
  <r>
    <d v="2023-11-04T02:28:54"/>
    <x v="9"/>
    <n v="37"/>
    <s v="MORA JORGE"/>
    <x v="6"/>
    <x v="0"/>
    <n v="209"/>
    <n v="26.125"/>
    <n v="189.746478873239"/>
    <s v="3 Descuentos (Conducts y propietario) "/>
    <n v="90873.239400000006"/>
    <x v="1"/>
    <n v="13591.6667"/>
    <x v="822"/>
    <x v="0"/>
    <m/>
  </r>
  <r>
    <d v="2023-11-04T02:28:54"/>
    <x v="9"/>
    <n v="39"/>
    <s v="DE OSSA TORRES CARLOS ANDRES"/>
    <x v="3"/>
    <x v="3"/>
    <n v="214"/>
    <n v="21.4"/>
    <n v="237.183098591549"/>
    <m/>
    <n v="113591.5493"/>
    <x v="0"/>
    <n v="13591.6667"/>
    <x v="822"/>
    <x v="0"/>
    <m/>
  </r>
  <r>
    <d v="2023-11-04T02:28:55"/>
    <x v="9"/>
    <n v="40"/>
    <s v="OCAMPO OCAMPO ANTONIO JOSE"/>
    <x v="3"/>
    <x v="3"/>
    <n v="248"/>
    <n v="24.8"/>
    <n v="237.183098591549"/>
    <m/>
    <n v="113591.5493"/>
    <x v="0"/>
    <n v="13591.6667"/>
    <x v="822"/>
    <x v="0"/>
    <m/>
  </r>
  <r>
    <d v="2023-11-04T02:28:55"/>
    <x v="9"/>
    <n v="41"/>
    <s v="LONDOO URREGO DANIEL ANDRES"/>
    <x v="6"/>
    <x v="0"/>
    <n v="249"/>
    <n v="31.125"/>
    <n v="189.746478873239"/>
    <m/>
    <n v="90873.239400000006"/>
    <x v="1"/>
    <n v="13591.6667"/>
    <x v="822"/>
    <x v="0"/>
    <m/>
  </r>
  <r>
    <d v="2023-11-04T02:28:55"/>
    <x v="9"/>
    <n v="42"/>
    <s v="BERNAL RONDON KEVIN OSWALDO"/>
    <x v="6"/>
    <x v="0"/>
    <n v="209"/>
    <n v="24.588235294117599"/>
    <n v="201.60563380281701"/>
    <s v="5 Descuentos (Conducts y despachador fernando) "/>
    <n v="96552.816900000005"/>
    <x v="0"/>
    <n v="13591.6667"/>
    <x v="822"/>
    <x v="0"/>
    <m/>
  </r>
  <r>
    <d v="2023-11-05T01:20:58"/>
    <x v="1"/>
    <n v="1"/>
    <s v="OZUNA RESTREPO JORGE ALFONSO"/>
    <x v="8"/>
    <x v="0"/>
    <n v="73"/>
    <n v="14.6"/>
    <n v="117.09459459459499"/>
    <m/>
    <n v="56047.297299999998"/>
    <x v="0"/>
    <n v="12967.6471"/>
    <x v="823"/>
    <x v="0"/>
    <m/>
  </r>
  <r>
    <d v="2023-11-05T01:20:58"/>
    <x v="1"/>
    <n v="2"/>
    <s v="GRAJALES JORGE HERNAN"/>
    <x v="3"/>
    <x v="0"/>
    <n v="242"/>
    <n v="24.2"/>
    <n v="234.18918918918899"/>
    <m/>
    <n v="112094.5946"/>
    <x v="1"/>
    <n v="12967.6471"/>
    <x v="823"/>
    <x v="0"/>
    <m/>
  </r>
  <r>
    <d v="2023-11-05T01:20:59"/>
    <x v="1"/>
    <n v="3"/>
    <s v="BARRIENTOS ROBINSON FREDY"/>
    <x v="8"/>
    <x v="0"/>
    <n v="63"/>
    <n v="12.6"/>
    <n v="117.09459459459499"/>
    <m/>
    <n v="56047.297299999998"/>
    <x v="0"/>
    <n v="12967.6471"/>
    <x v="823"/>
    <x v="0"/>
    <m/>
  </r>
  <r>
    <d v="2023-11-05T01:20:59"/>
    <x v="1"/>
    <n v="4"/>
    <s v="LOPEZ ISRAEL"/>
    <x v="0"/>
    <x v="0"/>
    <n v="162"/>
    <n v="18"/>
    <n v="210.77027027027"/>
    <m/>
    <n v="100885.1351"/>
    <x v="0"/>
    <n v="12967.6471"/>
    <x v="823"/>
    <x v="0"/>
    <m/>
  </r>
  <r>
    <d v="2023-11-05T01:20:59"/>
    <x v="1"/>
    <n v="5"/>
    <s v="BERRIO POSADA ANGELA"/>
    <x v="3"/>
    <x v="0"/>
    <n v="270"/>
    <n v="27"/>
    <n v="234.18918918918899"/>
    <m/>
    <n v="112094.5946"/>
    <x v="1"/>
    <n v="12967.6471"/>
    <x v="823"/>
    <x v="0"/>
    <m/>
  </r>
  <r>
    <d v="2023-11-05T01:21:00"/>
    <x v="1"/>
    <n v="6"/>
    <s v="GONZALEZ PEREZ RAFAEL JOSE"/>
    <x v="0"/>
    <x v="0"/>
    <n v="198"/>
    <n v="22"/>
    <n v="210.77027027027"/>
    <s v="2 Descuentos (Transbordo) "/>
    <n v="100885.1351"/>
    <x v="0"/>
    <n v="12967.6471"/>
    <x v="823"/>
    <x v="0"/>
    <m/>
  </r>
  <r>
    <d v="2023-11-05T01:21:00"/>
    <x v="1"/>
    <n v="8"/>
    <s v="VACA FIERRO ROBINSON"/>
    <x v="1"/>
    <x v="0"/>
    <n v="290"/>
    <n v="26.363636363636399"/>
    <n v="257.60810810810801"/>
    <m/>
    <n v="123304.05409999999"/>
    <x v="1"/>
    <n v="12967.6471"/>
    <x v="823"/>
    <x v="0"/>
    <m/>
  </r>
  <r>
    <d v="2023-11-05T01:21:00"/>
    <x v="1"/>
    <n v="10"/>
    <s v="MARULANDA JARAMILLO DAWER ANDRES"/>
    <x v="6"/>
    <x v="0"/>
    <n v="169"/>
    <n v="21.125"/>
    <n v="187.35135135135101"/>
    <s v="2 Descuentos (Conducts) "/>
    <n v="89675.675700000007"/>
    <x v="0"/>
    <n v="12967.6471"/>
    <x v="823"/>
    <x v="0"/>
    <m/>
  </r>
  <r>
    <d v="2023-11-05T01:21:01"/>
    <x v="1"/>
    <n v="11"/>
    <s v="ECHAVARRIA JOSE"/>
    <x v="0"/>
    <x v="0"/>
    <n v="267"/>
    <n v="29.6666666666667"/>
    <n v="210.77027027027"/>
    <m/>
    <n v="100885.1351"/>
    <x v="0"/>
    <n v="12967.6471"/>
    <x v="823"/>
    <x v="0"/>
    <m/>
  </r>
  <r>
    <d v="2023-11-05T01:21:01"/>
    <x v="9"/>
    <n v="12"/>
    <s v="DURANGO JOHAN"/>
    <x v="3"/>
    <x v="0"/>
    <n v="234"/>
    <n v="23.4"/>
    <n v="234.18918918918899"/>
    <m/>
    <n v="112094.5946"/>
    <x v="0"/>
    <n v="12967.6471"/>
    <x v="823"/>
    <x v="0"/>
    <m/>
  </r>
  <r>
    <d v="2023-11-05T01:21:02"/>
    <x v="9"/>
    <n v="13"/>
    <s v="URIEL SALAZAR FREDY"/>
    <x v="0"/>
    <x v="0"/>
    <n v="201"/>
    <n v="22.3333333333333"/>
    <n v="210.77027027027"/>
    <m/>
    <n v="100885.1351"/>
    <x v="0"/>
    <n v="12967.6471"/>
    <x v="823"/>
    <x v="0"/>
    <m/>
  </r>
  <r>
    <d v="2023-11-05T01:21:02"/>
    <x v="9"/>
    <n v="14"/>
    <s v="JIMENEZ JIMENEZ OMAR DAVID"/>
    <x v="0"/>
    <x v="0"/>
    <n v="233"/>
    <n v="25.8888888888889"/>
    <n v="210.77027027027"/>
    <m/>
    <n v="100885.1351"/>
    <x v="1"/>
    <n v="12967.6471"/>
    <x v="823"/>
    <x v="0"/>
    <m/>
  </r>
  <r>
    <d v="2023-11-05T01:21:02"/>
    <x v="9"/>
    <n v="15"/>
    <s v="LONDOO LOPERA DUVAN ANDRES"/>
    <x v="6"/>
    <x v="0"/>
    <n v="195"/>
    <n v="24.375"/>
    <n v="187.35135135135101"/>
    <m/>
    <n v="89675.675700000007"/>
    <x v="1"/>
    <n v="12967.6471"/>
    <x v="823"/>
    <x v="0"/>
    <m/>
  </r>
  <r>
    <d v="2023-11-05T01:21:03"/>
    <x v="9"/>
    <n v="16"/>
    <s v="HURTADO MADRID JUAN ESTEBAN"/>
    <x v="8"/>
    <x v="0"/>
    <n v="99"/>
    <n v="19.8"/>
    <n v="117.09459459459499"/>
    <m/>
    <n v="56047.297299999998"/>
    <x v="0"/>
    <n v="12967.6471"/>
    <x v="823"/>
    <x v="0"/>
    <m/>
  </r>
  <r>
    <d v="2023-11-05T01:21:03"/>
    <x v="9"/>
    <n v="17"/>
    <s v="FRANCO BRAVO JHOAN FERNANDO"/>
    <x v="4"/>
    <x v="0"/>
    <n v="170"/>
    <n v="24.285714285714299"/>
    <n v="163.93243243243199"/>
    <s v="17 Descuentos (Incidente con Usuarios) "/>
    <n v="78466.216199999995"/>
    <x v="0"/>
    <n v="12967.6471"/>
    <x v="823"/>
    <x v="0"/>
    <m/>
  </r>
  <r>
    <d v="2023-11-05T01:21:04"/>
    <x v="9"/>
    <n v="19"/>
    <s v="BERMUDEZ HERNAN"/>
    <x v="2"/>
    <x v="0"/>
    <n v="110"/>
    <n v="18.3333333333333"/>
    <n v="140.513513513514"/>
    <m/>
    <n v="67256.756800000003"/>
    <x v="0"/>
    <n v="12967.6471"/>
    <x v="823"/>
    <x v="0"/>
    <m/>
  </r>
  <r>
    <d v="2023-11-05T01:21:04"/>
    <x v="9"/>
    <n v="20"/>
    <s v="VERENZUELA MARTINEZ ALEXANDER"/>
    <x v="3"/>
    <x v="0"/>
    <n v="267"/>
    <n v="26.7"/>
    <n v="234.18918918918899"/>
    <m/>
    <n v="112094.5946"/>
    <x v="0"/>
    <n v="12967.6471"/>
    <x v="823"/>
    <x v="0"/>
    <m/>
  </r>
  <r>
    <d v="2023-11-05T01:21:05"/>
    <x v="9"/>
    <n v="21"/>
    <s v="MONSALVE OCAMPO EDISON GUSTAVO"/>
    <x v="1"/>
    <x v="0"/>
    <n v="210"/>
    <n v="19.090909090909101"/>
    <n v="257.60810810810801"/>
    <m/>
    <n v="123304.05409999999"/>
    <x v="0"/>
    <n v="12967.6471"/>
    <x v="823"/>
    <x v="0"/>
    <m/>
  </r>
  <r>
    <d v="2023-11-05T01:21:05"/>
    <x v="9"/>
    <n v="22"/>
    <s v="LONDOO URREGO DANIEL ANDRES"/>
    <x v="0"/>
    <x v="0"/>
    <n v="300"/>
    <n v="33.3333333333333"/>
    <n v="210.77027027027"/>
    <s v="2 Descuentos (Conduct y propietario) "/>
    <n v="100885.1351"/>
    <x v="1"/>
    <n v="12967.6471"/>
    <x v="823"/>
    <x v="0"/>
    <m/>
  </r>
  <r>
    <d v="2023-11-05T01:21:06"/>
    <x v="9"/>
    <n v="23"/>
    <s v="HINCAPIE GALLEGO YEISON ANDRES"/>
    <x v="0"/>
    <x v="0"/>
    <n v="188"/>
    <n v="20.8888888888889"/>
    <n v="210.77027027027"/>
    <m/>
    <n v="100885.1351"/>
    <x v="2"/>
    <n v="12967.6471"/>
    <x v="823"/>
    <x v="0"/>
    <m/>
  </r>
  <r>
    <d v="2023-11-05T01:21:06"/>
    <x v="9"/>
    <n v="26"/>
    <s v="CIRO MARIN RODRIGO ALBERTO"/>
    <x v="6"/>
    <x v="3"/>
    <n v="200"/>
    <n v="25"/>
    <n v="187.35135135135101"/>
    <m/>
    <n v="89675.675700000007"/>
    <x v="0"/>
    <n v="12967.6471"/>
    <x v="823"/>
    <x v="0"/>
    <m/>
  </r>
  <r>
    <d v="2023-11-05T01:21:06"/>
    <x v="9"/>
    <n v="27"/>
    <s v="DURANGO DAVID JOSE"/>
    <x v="7"/>
    <x v="3"/>
    <n v="39"/>
    <n v="13"/>
    <n v="70.256756756756801"/>
    <m/>
    <n v="33628.378400000001"/>
    <x v="0"/>
    <n v="12967.6471"/>
    <x v="823"/>
    <x v="0"/>
    <m/>
  </r>
  <r>
    <d v="2023-11-05T01:21:07"/>
    <x v="9"/>
    <n v="28"/>
    <s v="GRISALES VILLA DEIBY ALEJANDRO"/>
    <x v="1"/>
    <x v="0"/>
    <n v="210"/>
    <n v="19.090909090909101"/>
    <n v="257.60810810810801"/>
    <m/>
    <n v="123304.05409999999"/>
    <x v="0"/>
    <n v="12967.6471"/>
    <x v="823"/>
    <x v="0"/>
    <m/>
  </r>
  <r>
    <d v="2023-11-05T01:21:07"/>
    <x v="9"/>
    <n v="29"/>
    <s v="ESCOBAR IVAN DARIO"/>
    <x v="3"/>
    <x v="0"/>
    <n v="280"/>
    <n v="28"/>
    <n v="234.18918918918899"/>
    <m/>
    <n v="112094.5946"/>
    <x v="0"/>
    <n v="12967.6471"/>
    <x v="823"/>
    <x v="0"/>
    <m/>
  </r>
  <r>
    <d v="2023-11-05T01:21:08"/>
    <x v="1"/>
    <n v="31"/>
    <s v="HIGUITA ADRIAN ANTONIO"/>
    <x v="3"/>
    <x v="0"/>
    <n v="214"/>
    <n v="21.4"/>
    <n v="234.18918918918899"/>
    <m/>
    <n v="112094.5946"/>
    <x v="0"/>
    <n v="12967.6471"/>
    <x v="823"/>
    <x v="0"/>
    <m/>
  </r>
  <r>
    <d v="2023-11-05T01:21:08"/>
    <x v="1"/>
    <n v="33"/>
    <s v="GONZALEZ JUAN ESTEBAN"/>
    <x v="1"/>
    <x v="0"/>
    <n v="246"/>
    <n v="22.363636363636399"/>
    <n v="257.60810810810801"/>
    <m/>
    <n v="123304.05409999999"/>
    <x v="0"/>
    <n v="12967.6471"/>
    <x v="823"/>
    <x v="0"/>
    <m/>
  </r>
  <r>
    <d v="2023-11-05T01:21:08"/>
    <x v="1"/>
    <n v="34"/>
    <s v="MONTOYA OSPINA GILBERTO ANTONIO"/>
    <x v="1"/>
    <x v="0"/>
    <n v="260"/>
    <n v="23.636363636363601"/>
    <n v="257.60810810810801"/>
    <m/>
    <n v="123304.05409999999"/>
    <x v="0"/>
    <n v="12967.6471"/>
    <x v="823"/>
    <x v="0"/>
    <m/>
  </r>
  <r>
    <d v="2023-11-05T01:21:09"/>
    <x v="1"/>
    <n v="35"/>
    <s v="YEPES JORGE"/>
    <x v="0"/>
    <x v="0"/>
    <n v="293"/>
    <n v="32.5555555555556"/>
    <n v="210.77027027027"/>
    <m/>
    <n v="100885.1351"/>
    <x v="1"/>
    <n v="12967.6471"/>
    <x v="823"/>
    <x v="0"/>
    <m/>
  </r>
  <r>
    <d v="2023-11-05T01:21:09"/>
    <x v="1"/>
    <n v="36"/>
    <s v="MARTINEZ CHAVERRA LUIS NORBERTO"/>
    <x v="9"/>
    <x v="0"/>
    <n v="291"/>
    <n v="24.25"/>
    <n v="281.02702702702697"/>
    <s v="2 Descuentos (Despachadora angela) "/>
    <n v="134513.5135"/>
    <x v="0"/>
    <n v="12967.6471"/>
    <x v="823"/>
    <x v="0"/>
    <m/>
  </r>
  <r>
    <d v="2023-11-05T01:21:09"/>
    <x v="1"/>
    <n v="37"/>
    <s v="MORA JORGE"/>
    <x v="9"/>
    <x v="0"/>
    <n v="230"/>
    <n v="19.1666666666667"/>
    <n v="281.02702702702697"/>
    <m/>
    <n v="134513.5135"/>
    <x v="1"/>
    <n v="12967.6471"/>
    <x v="823"/>
    <x v="0"/>
    <m/>
  </r>
  <r>
    <d v="2023-11-05T01:21:10"/>
    <x v="1"/>
    <n v="40"/>
    <s v="OCAMPO OCAMPO ANTONIO JOSE"/>
    <x v="0"/>
    <x v="0"/>
    <n v="248"/>
    <n v="27.5555555555556"/>
    <n v="210.77027027027"/>
    <m/>
    <n v="100885.1351"/>
    <x v="0"/>
    <n v="12967.6471"/>
    <x v="823"/>
    <x v="0"/>
    <m/>
  </r>
  <r>
    <d v="2023-11-05T01:21:10"/>
    <x v="1"/>
    <n v="41"/>
    <s v="GARCIA DAVID WILSON ALBERTO"/>
    <x v="1"/>
    <x v="0"/>
    <n v="282"/>
    <n v="25.636363636363601"/>
    <n v="257.60810810810801"/>
    <m/>
    <n v="123304.05409999999"/>
    <x v="1"/>
    <n v="12967.6471"/>
    <x v="823"/>
    <x v="0"/>
    <m/>
  </r>
  <r>
    <d v="2023-11-05T01:21:11"/>
    <x v="1"/>
    <n v="42"/>
    <s v="BERNAL RONDON KEVIN OSWALDO"/>
    <x v="3"/>
    <x v="0"/>
    <n v="198"/>
    <n v="19.8"/>
    <n v="234.18918918918899"/>
    <s v="2 Descuentos (Conducts) "/>
    <n v="112094.5946"/>
    <x v="0"/>
    <n v="12967.6471"/>
    <x v="823"/>
    <x v="0"/>
    <m/>
  </r>
  <r>
    <d v="2023-11-05T23:18:48"/>
    <x v="12"/>
    <n v="2"/>
    <s v="GRAJALES JORGE HERNAN"/>
    <x v="3"/>
    <x v="0"/>
    <n v="201"/>
    <n v="20.100000000000001"/>
    <n v="221.83844011142099"/>
    <m/>
    <n v="105919.22010000001"/>
    <x v="1"/>
    <n v="12672.7273"/>
    <x v="824"/>
    <x v="0"/>
    <m/>
  </r>
  <r>
    <d v="2023-11-05T23:18:48"/>
    <x v="12"/>
    <n v="3"/>
    <s v="BARRIENTOS ROBINSON FREDY"/>
    <x v="3"/>
    <x v="0"/>
    <n v="205"/>
    <n v="20.5"/>
    <n v="221.83844011142099"/>
    <m/>
    <n v="105919.22010000001"/>
    <x v="0"/>
    <n v="12672.7273"/>
    <x v="824"/>
    <x v="0"/>
    <m/>
  </r>
  <r>
    <d v="2023-11-05T23:18:49"/>
    <x v="12"/>
    <n v="4"/>
    <s v="LOPEZ ISRAEL"/>
    <x v="3"/>
    <x v="0"/>
    <n v="229"/>
    <n v="22.9"/>
    <n v="221.83844011142099"/>
    <m/>
    <n v="105919.22010000001"/>
    <x v="0"/>
    <n v="12672.7273"/>
    <x v="824"/>
    <x v="0"/>
    <m/>
  </r>
  <r>
    <d v="2023-11-05T23:18:49"/>
    <x v="12"/>
    <n v="5"/>
    <s v="GRISALES VILLA JUAN DAVID"/>
    <x v="3"/>
    <x v="3"/>
    <n v="237"/>
    <n v="23.7"/>
    <n v="221.83844011142099"/>
    <m/>
    <n v="105919.22010000001"/>
    <x v="1"/>
    <n v="12672.7273"/>
    <x v="824"/>
    <x v="0"/>
    <m/>
  </r>
  <r>
    <d v="2023-11-05T23:18:49"/>
    <x v="12"/>
    <n v="6"/>
    <s v="GONZALEZ PEREZ RAFAEL JOSE"/>
    <x v="3"/>
    <x v="0"/>
    <n v="229"/>
    <n v="22.9"/>
    <n v="221.83844011142099"/>
    <m/>
    <n v="105919.22010000001"/>
    <x v="0"/>
    <n v="12672.7273"/>
    <x v="824"/>
    <x v="0"/>
    <m/>
  </r>
  <r>
    <d v="2023-11-05T23:18:50"/>
    <x v="12"/>
    <n v="8"/>
    <s v="VACA FIERRO ROBINSON"/>
    <x v="6"/>
    <x v="0"/>
    <n v="173"/>
    <n v="20.352941176470601"/>
    <n v="188.562674094708"/>
    <m/>
    <n v="90031.337"/>
    <x v="1"/>
    <n v="12672.7273"/>
    <x v="824"/>
    <x v="0"/>
    <m/>
  </r>
  <r>
    <d v="2023-11-05T23:18:50"/>
    <x v="12"/>
    <n v="10"/>
    <s v="MARULANDA JARAMILLO DAWER ANDRES"/>
    <x v="4"/>
    <x v="0"/>
    <n v="158"/>
    <n v="22.571428571428601"/>
    <n v="155.28690807799401"/>
    <m/>
    <n v="74143.453999999998"/>
    <x v="0"/>
    <n v="12672.7273"/>
    <x v="824"/>
    <x v="0"/>
    <m/>
  </r>
  <r>
    <d v="2023-11-05T23:18:50"/>
    <x v="12"/>
    <n v="11"/>
    <s v="ECHAVARRIA JOSE"/>
    <x v="4"/>
    <x v="0"/>
    <n v="180"/>
    <n v="25.714285714285701"/>
    <n v="155.28690807799401"/>
    <m/>
    <n v="74143.453999999998"/>
    <x v="0"/>
    <n v="12672.7273"/>
    <x v="824"/>
    <x v="0"/>
    <m/>
  </r>
  <r>
    <d v="2023-11-05T23:18:50"/>
    <x v="12"/>
    <n v="12"/>
    <s v="VALENCIA MENDOZA JHON"/>
    <x v="0"/>
    <x v="0"/>
    <n v="214"/>
    <n v="23.7777777777778"/>
    <n v="199.65459610027901"/>
    <m/>
    <n v="95327.2981"/>
    <x v="0"/>
    <n v="12672.7273"/>
    <x v="824"/>
    <x v="0"/>
    <m/>
  </r>
  <r>
    <d v="2023-11-05T23:18:51"/>
    <x v="12"/>
    <n v="13"/>
    <s v="URIEL SALAZAR FREDY"/>
    <x v="6"/>
    <x v="0"/>
    <n v="160"/>
    <n v="20"/>
    <n v="177.470752089136"/>
    <m/>
    <n v="84735.376000000004"/>
    <x v="0"/>
    <n v="12672.7273"/>
    <x v="824"/>
    <x v="0"/>
    <m/>
  </r>
  <r>
    <d v="2023-11-05T23:18:51"/>
    <x v="12"/>
    <n v="14"/>
    <s v="CARVAJAL SALAZAR HECTOR MARINO"/>
    <x v="0"/>
    <x v="0"/>
    <n v="242"/>
    <n v="26.8888888888889"/>
    <n v="199.65459610027901"/>
    <s v="OMAR JIMENEZ Realiz 2 viajes donde moviliz 33 Usuarios "/>
    <n v="95327.2981"/>
    <x v="1"/>
    <n v="12672.7273"/>
    <x v="824"/>
    <x v="0"/>
    <m/>
  </r>
  <r>
    <d v="2023-11-05T23:18:51"/>
    <x v="12"/>
    <n v="15"/>
    <s v="LONDOO LOPERA DUVAN ANDRES"/>
    <x v="0"/>
    <x v="0"/>
    <n v="211"/>
    <n v="23.4444444444444"/>
    <n v="199.65459610027901"/>
    <m/>
    <n v="95327.2981"/>
    <x v="1"/>
    <n v="12672.7273"/>
    <x v="824"/>
    <x v="0"/>
    <m/>
  </r>
  <r>
    <d v="2023-11-05T23:18:52"/>
    <x v="12"/>
    <n v="16"/>
    <s v="HURTADO MADRID JUAN ESTEBAN"/>
    <x v="3"/>
    <x v="0"/>
    <n v="226"/>
    <n v="22.6"/>
    <n v="221.83844011142099"/>
    <m/>
    <n v="105919.22010000001"/>
    <x v="0"/>
    <n v="12672.7273"/>
    <x v="824"/>
    <x v="0"/>
    <m/>
  </r>
  <r>
    <d v="2023-11-05T23:18:52"/>
    <x v="12"/>
    <n v="20"/>
    <s v="VERENZUELA MARTINEZ ALEXANDER"/>
    <x v="3"/>
    <x v="0"/>
    <n v="211"/>
    <n v="21.1"/>
    <n v="221.83844011142099"/>
    <m/>
    <n v="105919.22010000001"/>
    <x v="0"/>
    <n v="12672.7273"/>
    <x v="824"/>
    <x v="0"/>
    <m/>
  </r>
  <r>
    <d v="2023-11-05T23:18:52"/>
    <x v="12"/>
    <n v="26"/>
    <s v="FRANCO BRAVO JHOAN FERNANDO"/>
    <x v="8"/>
    <x v="0"/>
    <n v="122"/>
    <n v="24.4"/>
    <n v="110.91922005571"/>
    <m/>
    <n v="52959.61"/>
    <x v="0"/>
    <n v="12672.7273"/>
    <x v="824"/>
    <x v="0"/>
    <m/>
  </r>
  <r>
    <d v="2023-11-05T23:18:53"/>
    <x v="12"/>
    <n v="27"/>
    <s v="DURANGO DAVID JOSE"/>
    <x v="4"/>
    <x v="0"/>
    <n v="158"/>
    <n v="22.571428571428601"/>
    <n v="155.28690807799401"/>
    <m/>
    <n v="74143.453999999998"/>
    <x v="0"/>
    <n v="12672.7273"/>
    <x v="824"/>
    <x v="0"/>
    <m/>
  </r>
  <r>
    <d v="2023-11-05T23:18:53"/>
    <x v="12"/>
    <n v="28"/>
    <s v="GRISALES VILLA DEIBY ALEJANDRO"/>
    <x v="0"/>
    <x v="3"/>
    <n v="187"/>
    <n v="20.7777777777778"/>
    <n v="199.65459610027901"/>
    <m/>
    <n v="95327.2981"/>
    <x v="0"/>
    <n v="12672.7273"/>
    <x v="824"/>
    <x v="0"/>
    <m/>
  </r>
  <r>
    <d v="2023-11-05T23:18:53"/>
    <x v="12"/>
    <n v="33"/>
    <s v="GONZALEZ JUAN ESTEBAN"/>
    <x v="6"/>
    <x v="0"/>
    <n v="158"/>
    <n v="19.75"/>
    <n v="177.470752089136"/>
    <m/>
    <n v="84735.376000000004"/>
    <x v="0"/>
    <n v="12672.7273"/>
    <x v="824"/>
    <x v="0"/>
    <m/>
  </r>
  <r>
    <d v="2023-11-05T23:18:53"/>
    <x v="12"/>
    <n v="37"/>
    <s v="PIEDRAHITA MADRID SANTIAGO"/>
    <x v="4"/>
    <x v="0"/>
    <n v="130"/>
    <n v="18.571428571428601"/>
    <n v="155.28690807799401"/>
    <m/>
    <n v="74143.453999999998"/>
    <x v="1"/>
    <n v="12672.7273"/>
    <x v="824"/>
    <x v="0"/>
    <m/>
  </r>
  <r>
    <d v="2023-11-05T23:18:54"/>
    <x v="12"/>
    <n v="40"/>
    <s v="TABORDA ROJAS DIEGO ALEJANDRO"/>
    <x v="2"/>
    <x v="0"/>
    <n v="119"/>
    <n v="19.8333333333333"/>
    <n v="133.103064066852"/>
    <m/>
    <n v="63551.531999999999"/>
    <x v="0"/>
    <n v="12672.7273"/>
    <x v="824"/>
    <x v="0"/>
    <m/>
  </r>
  <r>
    <d v="2023-11-05T23:18:54"/>
    <x v="12"/>
    <n v="42"/>
    <s v="LOPERA ALVAREZ ESTIVEN"/>
    <x v="3"/>
    <x v="3"/>
    <n v="232"/>
    <n v="23.2"/>
    <n v="221.83844011142099"/>
    <m/>
    <n v="105919.22010000001"/>
    <x v="0"/>
    <n v="12672.7273"/>
    <x v="824"/>
    <x v="0"/>
    <m/>
  </r>
  <r>
    <d v="2023-11-06T23:09:29"/>
    <x v="12"/>
    <n v="12"/>
    <s v="VALENCIA MENDOZA JHON"/>
    <x v="0"/>
    <x v="0"/>
    <n v="180"/>
    <n v="20"/>
    <n v="152.84745762711901"/>
    <m/>
    <n v="71923.728799999997"/>
    <x v="0"/>
    <n v="11600"/>
    <x v="825"/>
    <x v="0"/>
    <m/>
  </r>
  <r>
    <d v="2023-11-06T23:09:29"/>
    <x v="12"/>
    <n v="14"/>
    <s v="JIMENEZ JIMENEZ OMAR DAVID"/>
    <x v="0"/>
    <x v="0"/>
    <n v="165"/>
    <n v="18.3333333333333"/>
    <n v="152.84745762711901"/>
    <m/>
    <n v="71923.728799999997"/>
    <x v="1"/>
    <n v="11600"/>
    <x v="825"/>
    <x v="0"/>
    <m/>
  </r>
  <r>
    <d v="2023-11-06T23:09:30"/>
    <x v="12"/>
    <n v="17"/>
    <s v="CIRO MARIN RODRIGO ALBERTO"/>
    <x v="2"/>
    <x v="0"/>
    <n v="83"/>
    <n v="13.8333333333333"/>
    <n v="101.898305084746"/>
    <m/>
    <n v="47949.152499999997"/>
    <x v="0"/>
    <n v="11600"/>
    <x v="825"/>
    <x v="0"/>
    <m/>
  </r>
  <r>
    <d v="2023-11-06T23:09:30"/>
    <x v="12"/>
    <n v="21"/>
    <s v="DURANGO JOHAN"/>
    <x v="11"/>
    <x v="3"/>
    <n v="30"/>
    <n v="15"/>
    <n v="33.966101694915302"/>
    <m/>
    <n v="15983.050800000001"/>
    <x v="0"/>
    <n v="11600"/>
    <x v="825"/>
    <x v="0"/>
    <m/>
  </r>
  <r>
    <d v="2023-11-06T23:09:30"/>
    <x v="12"/>
    <n v="22"/>
    <s v="QUIRAMA CASTAEDA JHON JADER"/>
    <x v="6"/>
    <x v="0"/>
    <n v="135"/>
    <n v="16.875"/>
    <n v="135.86440677966101"/>
    <m/>
    <n v="63932.203399999999"/>
    <x v="1"/>
    <n v="11600"/>
    <x v="825"/>
    <x v="0"/>
    <m/>
  </r>
  <r>
    <d v="2023-11-06T23:09:31"/>
    <x v="12"/>
    <n v="27"/>
    <s v="MADRID HERNANDEZ JHONATAN SMITH"/>
    <x v="3"/>
    <x v="0"/>
    <n v="135"/>
    <n v="13.5"/>
    <n v="169.83050847457599"/>
    <m/>
    <n v="79915.254199999996"/>
    <x v="0"/>
    <n v="11600"/>
    <x v="825"/>
    <x v="0"/>
    <m/>
  </r>
  <r>
    <d v="2023-11-06T23:09:32"/>
    <x v="12"/>
    <n v="28"/>
    <s v="GRISALES VILLA DEIBY ALEJANDRO"/>
    <x v="0"/>
    <x v="0"/>
    <n v="124"/>
    <n v="13.7777777777778"/>
    <n v="152.84745762711901"/>
    <s v="3 Descuentos (conducts) "/>
    <n v="71923.728799999997"/>
    <x v="0"/>
    <n v="11600"/>
    <x v="825"/>
    <x v="0"/>
    <m/>
  </r>
  <r>
    <d v="2023-11-06T23:09:32"/>
    <x v="12"/>
    <n v="29"/>
    <s v="ESCOBAR IVAN DARIO"/>
    <x v="1"/>
    <x v="0"/>
    <n v="241"/>
    <n v="21.909090909090899"/>
    <n v="186.813559322034"/>
    <m/>
    <n v="87906.779699999999"/>
    <x v="0"/>
    <n v="11600"/>
    <x v="825"/>
    <x v="0"/>
    <m/>
  </r>
  <r>
    <d v="2023-11-06T23:09:33"/>
    <x v="12"/>
    <n v="31"/>
    <s v="HIGUITA ADRIAN ANTONIO"/>
    <x v="1"/>
    <x v="0"/>
    <n v="185"/>
    <n v="16.818181818181799"/>
    <n v="186.813559322034"/>
    <m/>
    <n v="87906.779699999999"/>
    <x v="0"/>
    <n v="11600"/>
    <x v="825"/>
    <x v="0"/>
    <m/>
  </r>
  <r>
    <d v="2023-11-06T23:09:33"/>
    <x v="12"/>
    <n v="32"/>
    <s v="PUERTA BOJANERO JUAN CARLOS"/>
    <x v="12"/>
    <x v="0"/>
    <n v="217"/>
    <n v="16.692307692307701"/>
    <n v="220.77966101694901"/>
    <m/>
    <n v="103889.8305"/>
    <x v="0"/>
    <n v="11600"/>
    <x v="825"/>
    <x v="0"/>
    <m/>
  </r>
  <r>
    <d v="2023-11-06T23:09:34"/>
    <x v="12"/>
    <n v="33"/>
    <s v="GONZALEZ JUAN ESTEBAN"/>
    <x v="9"/>
    <x v="0"/>
    <n v="208"/>
    <n v="17.3333333333333"/>
    <n v="203.796610169492"/>
    <m/>
    <n v="95898.305099999998"/>
    <x v="0"/>
    <n v="11600"/>
    <x v="825"/>
    <x v="0"/>
    <m/>
  </r>
  <r>
    <d v="2023-11-06T23:09:34"/>
    <x v="12"/>
    <n v="34"/>
    <s v="MONTOYA OSPINA GILBERTO ANTONIO"/>
    <x v="12"/>
    <x v="0"/>
    <n v="222"/>
    <n v="17.076923076923102"/>
    <n v="220.77966101694901"/>
    <m/>
    <n v="103889.8305"/>
    <x v="0"/>
    <n v="11600"/>
    <x v="825"/>
    <x v="0"/>
    <m/>
  </r>
  <r>
    <d v="2023-11-06T23:09:34"/>
    <x v="12"/>
    <n v="35"/>
    <s v="YEPES JORGE"/>
    <x v="9"/>
    <x v="0"/>
    <n v="186"/>
    <n v="15.5"/>
    <n v="203.796610169492"/>
    <m/>
    <n v="95898.305099999998"/>
    <x v="1"/>
    <n v="11600"/>
    <x v="825"/>
    <x v="0"/>
    <m/>
  </r>
  <r>
    <d v="2023-11-06T23:09:34"/>
    <x v="12"/>
    <n v="36"/>
    <s v="MARTINEZ CHAVERRA LUIS NORBERTO"/>
    <x v="1"/>
    <x v="0"/>
    <n v="216"/>
    <n v="19.636363636363601"/>
    <n v="186.813559322034"/>
    <m/>
    <n v="87906.779699999999"/>
    <x v="0"/>
    <n v="11600"/>
    <x v="825"/>
    <x v="0"/>
    <m/>
  </r>
  <r>
    <d v="2023-11-06T23:09:35"/>
    <x v="12"/>
    <n v="37"/>
    <s v="MORA JORGE"/>
    <x v="1"/>
    <x v="0"/>
    <n v="185"/>
    <n v="16.818181818181799"/>
    <n v="186.813559322034"/>
    <s v="3 Descuentos (Usuarios desubicados) "/>
    <n v="87906.779699999999"/>
    <x v="1"/>
    <n v="11600"/>
    <x v="825"/>
    <x v="0"/>
    <m/>
  </r>
  <r>
    <d v="2023-11-06T23:09:35"/>
    <x v="12"/>
    <n v="39"/>
    <s v="DE OSSA TORRES CARLOS ANDRES"/>
    <x v="0"/>
    <x v="0"/>
    <n v="168"/>
    <n v="18.6666666666667"/>
    <n v="152.84745762711901"/>
    <m/>
    <n v="71923.728799999997"/>
    <x v="0"/>
    <n v="11600"/>
    <x v="825"/>
    <x v="0"/>
    <m/>
  </r>
  <r>
    <d v="2023-11-06T23:09:35"/>
    <x v="12"/>
    <n v="40"/>
    <s v="OCAMPO OCAMPO ANTONIO JOSE"/>
    <x v="1"/>
    <x v="0"/>
    <n v="195"/>
    <n v="17.727272727272702"/>
    <n v="186.813559322034"/>
    <m/>
    <n v="87906.779699999999"/>
    <x v="0"/>
    <n v="11600"/>
    <x v="825"/>
    <x v="0"/>
    <m/>
  </r>
  <r>
    <d v="2023-11-06T23:09:36"/>
    <x v="12"/>
    <n v="41"/>
    <s v="GARCIA DAVID WILSON ALBERTO"/>
    <x v="3"/>
    <x v="0"/>
    <n v="131"/>
    <n v="13.1"/>
    <n v="169.83050847457599"/>
    <m/>
    <n v="79915.254199999996"/>
    <x v="1"/>
    <n v="11600"/>
    <x v="825"/>
    <x v="0"/>
    <m/>
  </r>
  <r>
    <d v="2023-11-08T00:14:19"/>
    <x v="1"/>
    <n v="1"/>
    <s v="OZUNA RESTREPO JORGE ALFONSO"/>
    <x v="3"/>
    <x v="0"/>
    <n v="214"/>
    <n v="21.4"/>
    <n v="253.926868044515"/>
    <m/>
    <n v="121963.43399999999"/>
    <x v="0"/>
    <n v="14993.939399999999"/>
    <x v="826"/>
    <x v="0"/>
    <m/>
  </r>
  <r>
    <d v="2023-11-08T00:14:19"/>
    <x v="1"/>
    <n v="2"/>
    <s v="GRAJALES JORGE HERNAN"/>
    <x v="3"/>
    <x v="0"/>
    <n v="247"/>
    <n v="24.7"/>
    <n v="253.926868044515"/>
    <s v="2 Descuentos (Transbordo) "/>
    <n v="121963.43399999999"/>
    <x v="1"/>
    <n v="14993.939399999999"/>
    <x v="826"/>
    <x v="0"/>
    <m/>
  </r>
  <r>
    <d v="2023-11-08T00:14:20"/>
    <x v="1"/>
    <n v="3"/>
    <s v="BARRIENTOS ROBINSON FREDY"/>
    <x v="3"/>
    <x v="3"/>
    <n v="210"/>
    <n v="21"/>
    <n v="253.926868044515"/>
    <s v="1 Descuento (Despachadora angela) "/>
    <n v="121963.43399999999"/>
    <x v="0"/>
    <n v="14993.939399999999"/>
    <x v="826"/>
    <x v="0"/>
    <m/>
  </r>
  <r>
    <d v="2023-11-08T00:14:20"/>
    <x v="1"/>
    <n v="4"/>
    <s v="LOPEZ ISRAEL"/>
    <x v="12"/>
    <x v="3"/>
    <n v="338"/>
    <n v="26"/>
    <n v="330.10492845787002"/>
    <m/>
    <n v="158552.46419999999"/>
    <x v="0"/>
    <n v="14993.939399999999"/>
    <x v="826"/>
    <x v="0"/>
    <m/>
  </r>
  <r>
    <d v="2023-11-08T00:14:20"/>
    <x v="1"/>
    <n v="5"/>
    <s v="BERRIO POSADA ANGELA"/>
    <x v="12"/>
    <x v="3"/>
    <n v="335"/>
    <n v="25.769230769230798"/>
    <n v="330.10492845787002"/>
    <m/>
    <n v="158552.46419999999"/>
    <x v="1"/>
    <n v="14993.939399999999"/>
    <x v="826"/>
    <x v="0"/>
    <m/>
  </r>
  <r>
    <d v="2023-11-08T00:14:21"/>
    <x v="1"/>
    <n v="6"/>
    <s v="GONZALEZ PEREZ RAFAEL JOSE"/>
    <x v="1"/>
    <x v="3"/>
    <n v="274"/>
    <n v="24.909090909090899"/>
    <n v="279.31955484896702"/>
    <s v="3 Descuentos (Jefe de ruta y conducts) "/>
    <n v="134159.77739999999"/>
    <x v="0"/>
    <n v="14993.939399999999"/>
    <x v="826"/>
    <x v="0"/>
    <m/>
  </r>
  <r>
    <d v="2023-11-08T00:14:21"/>
    <x v="1"/>
    <n v="8"/>
    <s v="TABORDA ROJAS DIEGO ALEJANDRO"/>
    <x v="9"/>
    <x v="0"/>
    <n v="359"/>
    <n v="29.9166666666667"/>
    <n v="304.712241653418"/>
    <m/>
    <n v="146356.1208"/>
    <x v="1"/>
    <n v="14993.939399999999"/>
    <x v="826"/>
    <x v="0"/>
    <m/>
  </r>
  <r>
    <d v="2023-11-08T00:14:21"/>
    <x v="1"/>
    <n v="10"/>
    <s v="MARULANDA JARAMILLO DAWER ANDRES"/>
    <x v="0"/>
    <x v="0"/>
    <n v="246"/>
    <n v="27.3333333333333"/>
    <n v="228.53418124006399"/>
    <m/>
    <n v="109767.0906"/>
    <x v="0"/>
    <n v="14993.939399999999"/>
    <x v="826"/>
    <x v="0"/>
    <m/>
  </r>
  <r>
    <d v="2023-11-08T00:14:21"/>
    <x v="9"/>
    <n v="12"/>
    <s v="VALENCIA MENDOZA JHON"/>
    <x v="1"/>
    <x v="3"/>
    <n v="279"/>
    <n v="25.363636363636399"/>
    <n v="279.31955484896702"/>
    <s v="2 Descuentos (Jefe de ruta y conduct) "/>
    <n v="134159.77739999999"/>
    <x v="0"/>
    <n v="14993.939399999999"/>
    <x v="826"/>
    <x v="0"/>
    <m/>
  </r>
  <r>
    <d v="2023-11-08T00:14:22"/>
    <x v="9"/>
    <n v="13"/>
    <s v="URIEL SALAZAR FREDY"/>
    <x v="0"/>
    <x v="3"/>
    <n v="262"/>
    <n v="29.1111111111111"/>
    <n v="228.53418124006399"/>
    <s v="2 Descuentos (Propietarios) "/>
    <n v="109767.0906"/>
    <x v="0"/>
    <n v="14993.939399999999"/>
    <x v="826"/>
    <x v="0"/>
    <m/>
  </r>
  <r>
    <d v="2023-11-08T00:14:22"/>
    <x v="9"/>
    <n v="14"/>
    <s v="JIMENEZ JIMENEZ OMAR DAVID"/>
    <x v="12"/>
    <x v="3"/>
    <n v="325"/>
    <n v="25"/>
    <n v="330.10492845787002"/>
    <s v="HECTOR SALAZAR Realiz 5 viajes donde moviliz 106 Usuarios "/>
    <n v="158552.46419999999"/>
    <x v="1"/>
    <n v="14993.939399999999"/>
    <x v="826"/>
    <x v="0"/>
    <m/>
  </r>
  <r>
    <d v="2023-11-08T00:14:22"/>
    <x v="9"/>
    <n v="15"/>
    <s v="LONDOO LOPERA DUVAN ANDRES"/>
    <x v="0"/>
    <x v="3"/>
    <n v="244"/>
    <n v="27.1111111111111"/>
    <n v="228.53418124006399"/>
    <m/>
    <n v="109767.0906"/>
    <x v="1"/>
    <n v="14993.939399999999"/>
    <x v="826"/>
    <x v="0"/>
    <m/>
  </r>
  <r>
    <d v="2023-11-08T00:14:23"/>
    <x v="9"/>
    <n v="16"/>
    <s v="HURTADO MADRID JUAN ESTEBAN"/>
    <x v="0"/>
    <x v="0"/>
    <n v="261"/>
    <n v="29"/>
    <n v="228.53418124006399"/>
    <s v="1 Descuento (Despachador fernando) "/>
    <n v="109767.0906"/>
    <x v="0"/>
    <n v="14993.939399999999"/>
    <x v="826"/>
    <x v="0"/>
    <m/>
  </r>
  <r>
    <d v="2023-11-08T00:14:23"/>
    <x v="9"/>
    <n v="19"/>
    <s v="BERMUDEZ HERNAN"/>
    <x v="4"/>
    <x v="0"/>
    <n v="159"/>
    <n v="22.714285714285701"/>
    <n v="177.74880763116099"/>
    <m/>
    <n v="85374.4038"/>
    <x v="0"/>
    <n v="14993.939399999999"/>
    <x v="826"/>
    <x v="0"/>
    <m/>
  </r>
  <r>
    <d v="2023-11-08T00:14:23"/>
    <x v="9"/>
    <n v="20"/>
    <s v="VERENZUELA MARTINEZ ALEXANDER"/>
    <x v="7"/>
    <x v="0"/>
    <n v="90"/>
    <n v="30"/>
    <n v="76.178060413354501"/>
    <m/>
    <n v="36589.030200000001"/>
    <x v="0"/>
    <n v="14993.939399999999"/>
    <x v="826"/>
    <x v="0"/>
    <m/>
  </r>
  <r>
    <d v="2023-11-08T00:14:23"/>
    <x v="9"/>
    <n v="22"/>
    <s v="QUIRAMA CASTAEDA JHON JADER"/>
    <x v="3"/>
    <x v="0"/>
    <n v="273"/>
    <n v="28.7368421052632"/>
    <n v="241.230524642289"/>
    <m/>
    <n v="115865.2623"/>
    <x v="1"/>
    <n v="14993.939399999999"/>
    <x v="826"/>
    <x v="0"/>
    <m/>
  </r>
  <r>
    <d v="2023-11-08T00:14:24"/>
    <x v="9"/>
    <n v="23"/>
    <s v="LONDOO URREGO DANIEL ANDRES"/>
    <x v="0"/>
    <x v="0"/>
    <n v="257"/>
    <n v="28.5555555555556"/>
    <n v="228.53418124006399"/>
    <s v="4 Descuentos (Usuario desubicado despachadora angela y conducts) "/>
    <n v="109767.0906"/>
    <x v="2"/>
    <n v="14993.939399999999"/>
    <x v="826"/>
    <x v="0"/>
    <m/>
  </r>
  <r>
    <d v="2023-11-08T00:14:24"/>
    <x v="9"/>
    <n v="25"/>
    <s v="JIMENEZ HURTADO CARLOS ESTIVEN"/>
    <x v="6"/>
    <x v="0"/>
    <n v="207"/>
    <n v="25.875"/>
    <n v="203.141494435612"/>
    <m/>
    <n v="97570.747199999998"/>
    <x v="1"/>
    <n v="14993.939399999999"/>
    <x v="826"/>
    <x v="0"/>
    <m/>
  </r>
  <r>
    <d v="2023-11-08T00:14:24"/>
    <x v="9"/>
    <n v="27"/>
    <s v="MADRID HERNANDEZ JHONATAN SMITH"/>
    <x v="3"/>
    <x v="0"/>
    <n v="202"/>
    <n v="20.2"/>
    <n v="253.926868044515"/>
    <s v="15 Descuentos (Incidente con Usuarios) "/>
    <n v="121963.43399999999"/>
    <x v="0"/>
    <n v="14993.939399999999"/>
    <x v="826"/>
    <x v="0"/>
    <m/>
  </r>
  <r>
    <d v="2023-11-08T00:14:25"/>
    <x v="9"/>
    <n v="29"/>
    <s v="BERNAL RONDON KEVIN OSWALDO"/>
    <x v="3"/>
    <x v="0"/>
    <n v="282"/>
    <n v="28.2"/>
    <n v="253.926868044515"/>
    <m/>
    <n v="121963.43399999999"/>
    <x v="0"/>
    <n v="14993.939399999999"/>
    <x v="826"/>
    <x v="0"/>
    <m/>
  </r>
  <r>
    <d v="2023-11-08T00:14:25"/>
    <x v="9"/>
    <n v="30"/>
    <s v="GRISALES VILLA DEIBY ALEJANDRO"/>
    <x v="6"/>
    <x v="0"/>
    <n v="164"/>
    <n v="20.5"/>
    <n v="203.141494435612"/>
    <m/>
    <n v="97570.747199999998"/>
    <x v="0"/>
    <n v="14993.939399999999"/>
    <x v="826"/>
    <x v="0"/>
    <m/>
  </r>
  <r>
    <d v="2023-11-08T00:14:25"/>
    <x v="1"/>
    <n v="31"/>
    <s v="HIGUITA ADRIAN ANTONIO"/>
    <x v="3"/>
    <x v="0"/>
    <n v="221"/>
    <n v="22.1"/>
    <n v="253.926868044515"/>
    <m/>
    <n v="121963.43399999999"/>
    <x v="0"/>
    <n v="14993.939399999999"/>
    <x v="826"/>
    <x v="0"/>
    <m/>
  </r>
  <r>
    <d v="2023-11-08T00:14:26"/>
    <x v="1"/>
    <n v="32"/>
    <s v="PUERTA BOJANERO JUAN CARLOS"/>
    <x v="3"/>
    <x v="0"/>
    <n v="248"/>
    <n v="24.8"/>
    <n v="253.926868044515"/>
    <m/>
    <n v="121963.43399999999"/>
    <x v="0"/>
    <n v="14993.939399999999"/>
    <x v="826"/>
    <x v="0"/>
    <m/>
  </r>
  <r>
    <d v="2023-11-08T00:14:26"/>
    <x v="1"/>
    <n v="33"/>
    <s v="GONZALEZ JUAN ESTEBAN"/>
    <x v="3"/>
    <x v="0"/>
    <n v="230"/>
    <n v="23"/>
    <n v="253.926868044515"/>
    <m/>
    <n v="121963.43399999999"/>
    <x v="0"/>
    <n v="14993.939399999999"/>
    <x v="826"/>
    <x v="0"/>
    <m/>
  </r>
  <r>
    <d v="2023-11-08T00:14:26"/>
    <x v="1"/>
    <n v="34"/>
    <s v="MONTOYA OSPINA GILBERTO ANTONIO"/>
    <x v="1"/>
    <x v="0"/>
    <n v="252"/>
    <n v="22.909090909090899"/>
    <n v="279.31955484896702"/>
    <m/>
    <n v="134159.77739999999"/>
    <x v="0"/>
    <n v="14993.939399999999"/>
    <x v="826"/>
    <x v="0"/>
    <m/>
  </r>
  <r>
    <d v="2023-11-08T00:14:26"/>
    <x v="1"/>
    <n v="35"/>
    <s v="YEPES JORGE"/>
    <x v="0"/>
    <x v="0"/>
    <n v="227"/>
    <n v="25.2222222222222"/>
    <n v="228.53418124006399"/>
    <m/>
    <n v="109767.0906"/>
    <x v="1"/>
    <n v="14993.939399999999"/>
    <x v="826"/>
    <x v="0"/>
    <m/>
  </r>
  <r>
    <d v="2023-11-08T00:14:27"/>
    <x v="1"/>
    <n v="36"/>
    <s v="MARTINEZ CHAVERRA LUIS NORBERTO"/>
    <x v="1"/>
    <x v="0"/>
    <n v="277"/>
    <n v="25.181818181818201"/>
    <n v="279.31955484896702"/>
    <m/>
    <n v="134159.77739999999"/>
    <x v="0"/>
    <n v="14993.939399999999"/>
    <x v="826"/>
    <x v="0"/>
    <m/>
  </r>
  <r>
    <d v="2023-11-08T00:14:27"/>
    <x v="1"/>
    <n v="37"/>
    <s v="PIEDRAHITA MADRID SANTIAGO"/>
    <x v="3"/>
    <x v="0"/>
    <n v="200"/>
    <n v="20"/>
    <n v="253.926868044515"/>
    <m/>
    <n v="121963.43399999999"/>
    <x v="1"/>
    <n v="14993.939399999999"/>
    <x v="826"/>
    <x v="0"/>
    <m/>
  </r>
  <r>
    <d v="2023-11-08T00:14:27"/>
    <x v="1"/>
    <n v="39"/>
    <s v="DE OSSA TORRES CARLOS ANDRES"/>
    <x v="3"/>
    <x v="0"/>
    <n v="234"/>
    <n v="23.4"/>
    <n v="253.926868044515"/>
    <m/>
    <n v="121963.43399999999"/>
    <x v="0"/>
    <n v="14993.939399999999"/>
    <x v="826"/>
    <x v="0"/>
    <m/>
  </r>
  <r>
    <d v="2023-11-08T00:14:28"/>
    <x v="1"/>
    <n v="40"/>
    <s v="OCAMPO OCAMPO ANTONIO JOSE"/>
    <x v="3"/>
    <x v="0"/>
    <n v="237"/>
    <n v="23.7"/>
    <n v="253.926868044515"/>
    <m/>
    <n v="121963.43399999999"/>
    <x v="0"/>
    <n v="14993.939399999999"/>
    <x v="826"/>
    <x v="0"/>
    <m/>
  </r>
  <r>
    <d v="2023-11-08T00:14:28"/>
    <x v="1"/>
    <n v="41"/>
    <s v="GRISALES VILLA JUAN DAVID"/>
    <x v="1"/>
    <x v="0"/>
    <n v="364"/>
    <n v="33.090909090909101"/>
    <n v="279.31955484896702"/>
    <m/>
    <n v="134159.77739999999"/>
    <x v="1"/>
    <n v="14993.939399999999"/>
    <x v="826"/>
    <x v="0"/>
    <m/>
  </r>
  <r>
    <d v="2023-11-08T00:14:28"/>
    <x v="1"/>
    <n v="42"/>
    <s v="LOPERA ALVAREZ ESTIVEN"/>
    <x v="0"/>
    <x v="0"/>
    <n v="268"/>
    <n v="29.7777777777778"/>
    <n v="228.53418124006399"/>
    <m/>
    <n v="109767.0906"/>
    <x v="0"/>
    <n v="14993.939399999999"/>
    <x v="826"/>
    <x v="0"/>
    <m/>
  </r>
  <r>
    <d v="2023-11-09T00:13:16"/>
    <x v="9"/>
    <n v="1"/>
    <s v="OZUNA RESTREPO JORGE ALFONSO"/>
    <x v="5"/>
    <x v="0"/>
    <n v="29"/>
    <n v="29"/>
    <n v="24.500813008130098"/>
    <m/>
    <n v="11750.406499999999"/>
    <x v="0"/>
    <n v="14069.4444"/>
    <x v="827"/>
    <x v="0"/>
    <m/>
  </r>
  <r>
    <d v="2023-11-09T00:13:17"/>
    <x v="9"/>
    <n v="2"/>
    <s v="GRAJALES JORGE HERNAN"/>
    <x v="0"/>
    <x v="0"/>
    <n v="265"/>
    <n v="29.4444444444444"/>
    <n v="220.50731707317101"/>
    <s v="2 Descuentos (Conduct y propietario) "/>
    <n v="105753.65850000001"/>
    <x v="1"/>
    <n v="14069.4444"/>
    <x v="827"/>
    <x v="0"/>
    <m/>
  </r>
  <r>
    <d v="2023-11-09T00:13:17"/>
    <x v="9"/>
    <n v="3"/>
    <s v="BARRIENTOS ROBINSON FREDY"/>
    <x v="3"/>
    <x v="0"/>
    <n v="215"/>
    <n v="21.5"/>
    <n v="245.008130081301"/>
    <s v="3 Descuentos (Despachador cristian y Conducts) "/>
    <n v="117504.065"/>
    <x v="0"/>
    <n v="14069.4444"/>
    <x v="827"/>
    <x v="0"/>
    <m/>
  </r>
  <r>
    <d v="2023-11-09T00:13:17"/>
    <x v="9"/>
    <n v="4"/>
    <s v="LOPEZ ISRAEL"/>
    <x v="0"/>
    <x v="0"/>
    <n v="201"/>
    <n v="22.3333333333333"/>
    <n v="220.50731707317101"/>
    <s v="1 Descuento (Conduct)"/>
    <n v="105753.65850000001"/>
    <x v="0"/>
    <n v="14069.4444"/>
    <x v="827"/>
    <x v="0"/>
    <m/>
  </r>
  <r>
    <d v="2023-11-09T00:13:18"/>
    <x v="9"/>
    <n v="5"/>
    <s v="BERRIO POSADA ANGELA"/>
    <x v="0"/>
    <x v="3"/>
    <n v="245"/>
    <n v="27.2222222222222"/>
    <n v="220.50731707317101"/>
    <m/>
    <n v="105753.65850000001"/>
    <x v="1"/>
    <n v="14069.4444"/>
    <x v="827"/>
    <x v="0"/>
    <m/>
  </r>
  <r>
    <d v="2023-11-09T00:13:18"/>
    <x v="9"/>
    <n v="6"/>
    <s v="GONZALEZ PEREZ RAFAEL JOSE"/>
    <x v="1"/>
    <x v="0"/>
    <n v="279"/>
    <n v="25.363636363636399"/>
    <n v="269.508943089431"/>
    <m/>
    <n v="129254.4715"/>
    <x v="0"/>
    <n v="14069.4444"/>
    <x v="827"/>
    <x v="0"/>
    <m/>
  </r>
  <r>
    <d v="2023-11-09T00:13:18"/>
    <x v="9"/>
    <n v="8"/>
    <s v="TABORDA ROJAS DIEGO ALEJANDRO"/>
    <x v="0"/>
    <x v="0"/>
    <n v="218"/>
    <n v="24.2222222222222"/>
    <n v="220.50731707317101"/>
    <s v="1 Descuento (Despachador cristian) "/>
    <n v="105753.65850000001"/>
    <x v="1"/>
    <n v="14069.4444"/>
    <x v="827"/>
    <x v="0"/>
    <m/>
  </r>
  <r>
    <d v="2023-11-09T00:13:19"/>
    <x v="9"/>
    <n v="10"/>
    <s v="MARULANDA JARAMILLO DAWER ANDRES"/>
    <x v="0"/>
    <x v="0"/>
    <n v="196"/>
    <n v="21.7777777777778"/>
    <n v="220.50731707317101"/>
    <m/>
    <n v="105753.65850000001"/>
    <x v="0"/>
    <n v="14069.4444"/>
    <x v="827"/>
    <x v="0"/>
    <m/>
  </r>
  <r>
    <d v="2023-11-09T00:13:19"/>
    <x v="9"/>
    <n v="11"/>
    <s v="ECHAVARRIA JOSE"/>
    <x v="3"/>
    <x v="0"/>
    <n v="215"/>
    <n v="21.5"/>
    <n v="245.008130081301"/>
    <m/>
    <n v="117504.065"/>
    <x v="0"/>
    <n v="14069.4444"/>
    <x v="827"/>
    <x v="0"/>
    <m/>
  </r>
  <r>
    <d v="2023-11-09T00:13:19"/>
    <x v="9"/>
    <n v="12"/>
    <s v="VALENCIA MENDOZA JHON"/>
    <x v="3"/>
    <x v="0"/>
    <n v="282"/>
    <n v="28.2"/>
    <n v="245.008130081301"/>
    <m/>
    <n v="117504.065"/>
    <x v="0"/>
    <n v="14069.4444"/>
    <x v="827"/>
    <x v="0"/>
    <m/>
  </r>
  <r>
    <d v="2023-11-09T00:13:20"/>
    <x v="1"/>
    <n v="13"/>
    <s v="URIEL SALAZAR FREDY"/>
    <x v="6"/>
    <x v="0"/>
    <n v="205"/>
    <n v="25.625"/>
    <n v="196.00650406504101"/>
    <s v="2 Descuentos (Usuarios desubicados) "/>
    <n v="94003.251999999993"/>
    <x v="0"/>
    <n v="14069.4444"/>
    <x v="827"/>
    <x v="0"/>
    <m/>
  </r>
  <r>
    <d v="2023-11-09T00:13:20"/>
    <x v="1"/>
    <n v="14"/>
    <s v="JIMENEZ JIMENEZ OMAR DAVID"/>
    <x v="1"/>
    <x v="0"/>
    <n v="261"/>
    <n v="23.727272727272702"/>
    <n v="269.508943089431"/>
    <s v="HECTOR SALAZAR Realiz 4 viajes donde moviliz 73 Usuarios "/>
    <n v="129254.4715"/>
    <x v="1"/>
    <n v="14069.4444"/>
    <x v="827"/>
    <x v="0"/>
    <m/>
  </r>
  <r>
    <d v="2023-11-09T00:13:20"/>
    <x v="1"/>
    <n v="15"/>
    <s v="LONDOO LOPERA DUVAN ANDRES"/>
    <x v="6"/>
    <x v="3"/>
    <n v="267"/>
    <n v="31.411764705882401"/>
    <n v="208.256910569106"/>
    <s v="1 Descuento (Despachadora angela) "/>
    <n v="99878.455300000001"/>
    <x v="1"/>
    <n v="14069.4444"/>
    <x v="827"/>
    <x v="0"/>
    <m/>
  </r>
  <r>
    <d v="2023-11-09T00:13:21"/>
    <x v="1"/>
    <n v="16"/>
    <s v="HURTADO MADRID JUAN ESTEBAN"/>
    <x v="9"/>
    <x v="0"/>
    <n v="237"/>
    <n v="19.75"/>
    <n v="294.00975609756102"/>
    <m/>
    <n v="141004.878"/>
    <x v="0"/>
    <n v="14069.4444"/>
    <x v="827"/>
    <x v="0"/>
    <m/>
  </r>
  <r>
    <d v="2023-11-09T00:13:21"/>
    <x v="1"/>
    <n v="17"/>
    <s v="FRANCO BRAVO JHOAN FERNANDO"/>
    <x v="9"/>
    <x v="0"/>
    <n v="306"/>
    <n v="25.5"/>
    <n v="294.00975609756102"/>
    <s v="3 Descuentos (Conducts y propietario) "/>
    <n v="141004.878"/>
    <x v="0"/>
    <n v="14069.4444"/>
    <x v="827"/>
    <x v="0"/>
    <m/>
  </r>
  <r>
    <d v="2023-11-09T00:13:21"/>
    <x v="1"/>
    <n v="19"/>
    <s v="BERMUDEZ HERNAN"/>
    <x v="1"/>
    <x v="0"/>
    <n v="205"/>
    <n v="18.636363636363601"/>
    <n v="269.508943089431"/>
    <m/>
    <n v="129254.4715"/>
    <x v="0"/>
    <n v="14069.4444"/>
    <x v="827"/>
    <x v="0"/>
    <m/>
  </r>
  <r>
    <d v="2023-11-09T00:13:22"/>
    <x v="1"/>
    <n v="20"/>
    <s v="VERENZUELA MARTINEZ ALEXANDER"/>
    <x v="3"/>
    <x v="0"/>
    <n v="258"/>
    <n v="25.8"/>
    <n v="245.008130081301"/>
    <m/>
    <n v="117504.065"/>
    <x v="0"/>
    <n v="14069.4444"/>
    <x v="827"/>
    <x v="0"/>
    <m/>
  </r>
  <r>
    <d v="2023-11-09T00:13:22"/>
    <x v="1"/>
    <n v="22"/>
    <s v="QUIRAMA CASTAEDA JHON JADER"/>
    <x v="3"/>
    <x v="0"/>
    <n v="240"/>
    <n v="24"/>
    <n v="245.008130081301"/>
    <s v="2 Descuentos (Conducts)"/>
    <n v="117504.065"/>
    <x v="1"/>
    <n v="14069.4444"/>
    <x v="827"/>
    <x v="0"/>
    <m/>
  </r>
  <r>
    <d v="2023-11-09T00:13:22"/>
    <x v="1"/>
    <n v="23"/>
    <s v="LONDOO URREGO DANIEL ANDRES"/>
    <x v="4"/>
    <x v="0"/>
    <n v="180"/>
    <n v="25.714285714285701"/>
    <n v="171.50569105691099"/>
    <m/>
    <n v="82252.845499999996"/>
    <x v="2"/>
    <n v="14069.4444"/>
    <x v="827"/>
    <x v="0"/>
    <m/>
  </r>
  <r>
    <d v="2023-11-09T00:13:23"/>
    <x v="1"/>
    <n v="25"/>
    <s v="JIMENEZ HURTADO CARLOS ESTIVEN"/>
    <x v="2"/>
    <x v="1"/>
    <n v="164"/>
    <n v="27.3333333333333"/>
    <n v="147.00487804878"/>
    <m/>
    <n v="70502.438999999998"/>
    <x v="1"/>
    <n v="14069.4444"/>
    <x v="827"/>
    <x v="0"/>
    <m/>
  </r>
  <r>
    <d v="2023-11-09T00:13:23"/>
    <x v="1"/>
    <n v="26"/>
    <s v="CIRO MARIN RODRIGO ALBERTO"/>
    <x v="8"/>
    <x v="0"/>
    <n v="105"/>
    <n v="21"/>
    <n v="122.50406504065"/>
    <m/>
    <n v="58752.032500000001"/>
    <x v="0"/>
    <n v="14069.4444"/>
    <x v="827"/>
    <x v="0"/>
    <m/>
  </r>
  <r>
    <d v="2023-11-09T00:13:23"/>
    <x v="1"/>
    <n v="27"/>
    <s v="DURANGO DAVID JOSE"/>
    <x v="4"/>
    <x v="0"/>
    <n v="159"/>
    <n v="22.714285714285701"/>
    <n v="171.50569105691099"/>
    <m/>
    <n v="82252.845499999996"/>
    <x v="0"/>
    <n v="14069.4444"/>
    <x v="827"/>
    <x v="0"/>
    <m/>
  </r>
  <r>
    <d v="2023-11-09T00:13:24"/>
    <x v="1"/>
    <n v="28"/>
    <s v="GRISALES VILLA DEIBY ALEJANDRO"/>
    <x v="3"/>
    <x v="0"/>
    <n v="216"/>
    <n v="21.6"/>
    <n v="245.008130081301"/>
    <m/>
    <n v="117504.065"/>
    <x v="0"/>
    <n v="14069.4444"/>
    <x v="827"/>
    <x v="0"/>
    <m/>
  </r>
  <r>
    <d v="2023-11-09T00:13:24"/>
    <x v="1"/>
    <n v="29"/>
    <s v="ESCOBAR IVAN DARIO"/>
    <x v="1"/>
    <x v="0"/>
    <n v="286"/>
    <n v="26"/>
    <n v="269.508943089431"/>
    <s v="3 Descuentos (Jefe de ruta y despachadora angela) "/>
    <n v="129254.4715"/>
    <x v="0"/>
    <n v="14069.4444"/>
    <x v="827"/>
    <x v="0"/>
    <m/>
  </r>
  <r>
    <d v="2023-11-09T00:13:24"/>
    <x v="9"/>
    <n v="31"/>
    <s v="HIGUITA ADRIAN ANTONIO"/>
    <x v="2"/>
    <x v="0"/>
    <n v="146"/>
    <n v="26.545454545454501"/>
    <n v="134.75447154471499"/>
    <m/>
    <n v="64627.235800000002"/>
    <x v="0"/>
    <n v="14069.4444"/>
    <x v="827"/>
    <x v="0"/>
    <m/>
  </r>
  <r>
    <d v="2023-11-09T00:13:25"/>
    <x v="9"/>
    <n v="32"/>
    <s v="PUERTA BOJANERO JUAN CARLOS"/>
    <x v="6"/>
    <x v="0"/>
    <n v="210"/>
    <n v="26.25"/>
    <n v="196.00650406504101"/>
    <m/>
    <n v="94003.251999999993"/>
    <x v="0"/>
    <n v="14069.4444"/>
    <x v="827"/>
    <x v="0"/>
    <m/>
  </r>
  <r>
    <d v="2023-11-09T00:13:25"/>
    <x v="9"/>
    <n v="34"/>
    <s v="MADRID HERNANDEZ JHONATAN SMITH"/>
    <x v="0"/>
    <x v="0"/>
    <n v="198"/>
    <n v="22"/>
    <n v="220.50731707317101"/>
    <s v="GILBERTO MONTOYA Realiz 5 viajes donde moviliz 114 Usuarios"/>
    <n v="105753.65850000001"/>
    <x v="0"/>
    <n v="14069.4444"/>
    <x v="827"/>
    <x v="0"/>
    <m/>
  </r>
  <r>
    <d v="2023-11-09T00:13:25"/>
    <x v="9"/>
    <n v="35"/>
    <s v="YEPES JORGE"/>
    <x v="6"/>
    <x v="0"/>
    <n v="248"/>
    <n v="31"/>
    <n v="196.00650406504101"/>
    <m/>
    <n v="94003.251999999993"/>
    <x v="1"/>
    <n v="14069.4444"/>
    <x v="827"/>
    <x v="0"/>
    <m/>
  </r>
  <r>
    <d v="2023-11-09T00:13:26"/>
    <x v="9"/>
    <n v="36"/>
    <s v="MARTINEZ CHAVERRA LUIS NORBERTO"/>
    <x v="6"/>
    <x v="0"/>
    <n v="210"/>
    <n v="26.25"/>
    <n v="196.00650406504101"/>
    <s v="1 Descuento (Usuario desubicado) "/>
    <n v="94003.251999999993"/>
    <x v="0"/>
    <n v="14069.4444"/>
    <x v="827"/>
    <x v="0"/>
    <m/>
  </r>
  <r>
    <d v="2023-11-09T00:13:26"/>
    <x v="9"/>
    <n v="37"/>
    <s v="MORA JORGE"/>
    <x v="0"/>
    <x v="0"/>
    <n v="187"/>
    <n v="20.7777777777778"/>
    <n v="220.50731707317101"/>
    <m/>
    <n v="105753.65850000001"/>
    <x v="1"/>
    <n v="14069.4444"/>
    <x v="827"/>
    <x v="0"/>
    <m/>
  </r>
  <r>
    <d v="2023-11-09T00:13:26"/>
    <x v="9"/>
    <n v="38"/>
    <s v="GONZALEZ JUAN ESTEBAN"/>
    <x v="0"/>
    <x v="0"/>
    <n v="235"/>
    <n v="26.1111111111111"/>
    <n v="220.50731707317101"/>
    <m/>
    <n v="105753.65850000001"/>
    <x v="0"/>
    <n v="14069.4444"/>
    <x v="827"/>
    <x v="0"/>
    <m/>
  </r>
  <r>
    <d v="2023-11-09T00:13:27"/>
    <x v="9"/>
    <n v="39"/>
    <s v="DE OSSA TORRES CARLOS ANDRES"/>
    <x v="6"/>
    <x v="0"/>
    <n v="198"/>
    <n v="26.4"/>
    <n v="183.756097560976"/>
    <s v="2 Descuentos (Propietario) "/>
    <n v="88128.048800000004"/>
    <x v="0"/>
    <n v="14069.4444"/>
    <x v="827"/>
    <x v="0"/>
    <m/>
  </r>
  <r>
    <d v="2023-11-09T00:13:27"/>
    <x v="9"/>
    <n v="40"/>
    <s v="OCAMPO OCAMPO ANTONIO JOSE"/>
    <x v="6"/>
    <x v="0"/>
    <n v="228"/>
    <n v="28.5"/>
    <n v="196.00650406504101"/>
    <m/>
    <n v="94003.251999999993"/>
    <x v="0"/>
    <n v="14069.4444"/>
    <x v="827"/>
    <x v="0"/>
    <m/>
  </r>
  <r>
    <d v="2023-11-09T00:13:27"/>
    <x v="9"/>
    <n v="41"/>
    <s v="GARCIA DAVID WILSON ALBERTO"/>
    <x v="3"/>
    <x v="0"/>
    <n v="194"/>
    <n v="19.399999999999999"/>
    <n v="245.008130081301"/>
    <m/>
    <n v="117504.065"/>
    <x v="1"/>
    <n v="14069.4444"/>
    <x v="827"/>
    <x v="0"/>
    <m/>
  </r>
  <r>
    <d v="2023-11-09T00:13:28"/>
    <x v="9"/>
    <n v="42"/>
    <s v="LOPERA ALVAREZ ESTIVEN"/>
    <x v="3"/>
    <x v="0"/>
    <n v="246"/>
    <n v="24.6"/>
    <n v="245.008130081301"/>
    <m/>
    <n v="117504.065"/>
    <x v="0"/>
    <n v="14069.4444"/>
    <x v="827"/>
    <x v="0"/>
    <m/>
  </r>
  <r>
    <d v="2023-11-10T00:28:09"/>
    <x v="1"/>
    <n v="2"/>
    <s v="GRAJALES JORGE HERNAN"/>
    <x v="0"/>
    <x v="0"/>
    <n v="245"/>
    <n v="27.2222222222222"/>
    <n v="232.132653061224"/>
    <m/>
    <n v="111566.3265"/>
    <x v="1"/>
    <n v="14475"/>
    <x v="828"/>
    <x v="0"/>
    <m/>
  </r>
  <r>
    <d v="2023-11-10T00:28:09"/>
    <x v="1"/>
    <n v="3"/>
    <s v="BARRIENTOS ROBINSON FREDY"/>
    <x v="0"/>
    <x v="0"/>
    <n v="242"/>
    <n v="26.8888888888889"/>
    <n v="232.132653061224"/>
    <m/>
    <n v="111566.3265"/>
    <x v="0"/>
    <n v="14475"/>
    <x v="828"/>
    <x v="0"/>
    <m/>
  </r>
  <r>
    <d v="2023-11-10T00:28:09"/>
    <x v="1"/>
    <n v="4"/>
    <s v="LOPEZ ISRAEL"/>
    <x v="1"/>
    <x v="0"/>
    <n v="260"/>
    <n v="23.636363636363601"/>
    <n v="283.71768707483"/>
    <s v="1 Descuento (Despachadora angela) "/>
    <n v="136358.84349999999"/>
    <x v="0"/>
    <n v="14475"/>
    <x v="828"/>
    <x v="0"/>
    <m/>
  </r>
  <r>
    <d v="2023-11-10T00:28:10"/>
    <x v="1"/>
    <n v="5"/>
    <s v="BERRIO POSADA ANGELA"/>
    <x v="1"/>
    <x v="1"/>
    <n v="321"/>
    <n v="29.181818181818201"/>
    <n v="283.71768707483"/>
    <s v="Se descuenta el viaje de 9 58 am ya que NO ingresa al 13 sin autorizacin "/>
    <n v="136358.84349999999"/>
    <x v="1"/>
    <n v="14475"/>
    <x v="828"/>
    <x v="0"/>
    <m/>
  </r>
  <r>
    <d v="2023-11-10T00:28:10"/>
    <x v="1"/>
    <n v="6"/>
    <s v="GONZALEZ PEREZ RAFAEL JOSE"/>
    <x v="9"/>
    <x v="0"/>
    <n v="304"/>
    <n v="25.3333333333333"/>
    <n v="309.51020408163299"/>
    <m/>
    <n v="148755.10200000001"/>
    <x v="0"/>
    <n v="14475"/>
    <x v="828"/>
    <x v="0"/>
    <m/>
  </r>
  <r>
    <d v="2023-11-10T00:28:10"/>
    <x v="1"/>
    <n v="8"/>
    <s v="VACA FIERRO ROBINSON"/>
    <x v="3"/>
    <x v="0"/>
    <n v="274"/>
    <n v="27.4"/>
    <n v="257.925170068027"/>
    <s v="1 Descuento (Despachadora angela) "/>
    <n v="123962.58500000001"/>
    <x v="1"/>
    <n v="14475"/>
    <x v="828"/>
    <x v="0"/>
    <m/>
  </r>
  <r>
    <d v="2023-11-10T00:28:11"/>
    <x v="1"/>
    <n v="10"/>
    <s v="MARULANDA JARAMILLO DAWER ANDRES"/>
    <x v="0"/>
    <x v="0"/>
    <n v="204"/>
    <n v="22.6666666666667"/>
    <n v="232.132653061224"/>
    <m/>
    <n v="111566.3265"/>
    <x v="0"/>
    <n v="14475"/>
    <x v="828"/>
    <x v="0"/>
    <m/>
  </r>
  <r>
    <d v="2023-11-10T00:28:11"/>
    <x v="9"/>
    <n v="11"/>
    <s v="ECHAVARRIA JOSE"/>
    <x v="6"/>
    <x v="0"/>
    <n v="205"/>
    <n v="25.625"/>
    <n v="206.340136054422"/>
    <s v="4 Descuentos (Transbordo) "/>
    <n v="99170.067999999999"/>
    <x v="0"/>
    <n v="14475"/>
    <x v="828"/>
    <x v="0"/>
    <m/>
  </r>
  <r>
    <d v="2023-11-10T00:28:11"/>
    <x v="9"/>
    <n v="12"/>
    <s v="VALENCIA MENDOZA JHON"/>
    <x v="1"/>
    <x v="1"/>
    <n v="262"/>
    <n v="23.818181818181799"/>
    <n v="283.71768707483"/>
    <m/>
    <n v="136358.84349999999"/>
    <x v="0"/>
    <n v="14475"/>
    <x v="828"/>
    <x v="0"/>
    <m/>
  </r>
  <r>
    <d v="2023-11-10T00:28:11"/>
    <x v="9"/>
    <n v="13"/>
    <s v="URIEL SALAZAR FREDY"/>
    <x v="0"/>
    <x v="0"/>
    <n v="237"/>
    <n v="26.3333333333333"/>
    <n v="232.132653061224"/>
    <m/>
    <n v="111566.3265"/>
    <x v="0"/>
    <n v="14475"/>
    <x v="828"/>
    <x v="0"/>
    <m/>
  </r>
  <r>
    <d v="2023-11-10T00:28:11"/>
    <x v="9"/>
    <n v="14"/>
    <s v="CARVAJAL SALAZAR HECTOR MARINO"/>
    <x v="9"/>
    <x v="0"/>
    <n v="311"/>
    <n v="25.9166666666667"/>
    <n v="309.51020408163299"/>
    <s v="OMAR JIMENEZ Realiz 6 viajes donde moviliz 176 Usuarios "/>
    <n v="148755.10200000001"/>
    <x v="1"/>
    <n v="14475"/>
    <x v="828"/>
    <x v="0"/>
    <m/>
  </r>
  <r>
    <d v="2023-11-10T00:28:12"/>
    <x v="9"/>
    <n v="15"/>
    <s v="GRISALES VILLA JUAN DAVID"/>
    <x v="9"/>
    <x v="0"/>
    <n v="340"/>
    <n v="28.3333333333333"/>
    <n v="309.51020408163299"/>
    <m/>
    <n v="148755.10200000001"/>
    <x v="1"/>
    <n v="14475"/>
    <x v="828"/>
    <x v="0"/>
    <m/>
  </r>
  <r>
    <d v="2023-11-10T00:28:12"/>
    <x v="9"/>
    <n v="16"/>
    <s v="HURTADO MADRID JUAN ESTEBAN"/>
    <x v="3"/>
    <x v="0"/>
    <n v="242"/>
    <n v="24.2"/>
    <n v="257.925170068027"/>
    <m/>
    <n v="123962.58500000001"/>
    <x v="0"/>
    <n v="14475"/>
    <x v="828"/>
    <x v="0"/>
    <m/>
  </r>
  <r>
    <d v="2023-11-10T00:28:13"/>
    <x v="9"/>
    <n v="20"/>
    <s v="TABORDA ROJAS DIEGO ALEJANDRO"/>
    <x v="1"/>
    <x v="0"/>
    <n v="302"/>
    <n v="27.454545454545499"/>
    <n v="283.71768707483"/>
    <s v="2 Descuentos (Jefe de ruta) "/>
    <n v="136358.84349999999"/>
    <x v="0"/>
    <n v="14475"/>
    <x v="828"/>
    <x v="0"/>
    <m/>
  </r>
  <r>
    <d v="2023-11-10T00:28:13"/>
    <x v="9"/>
    <n v="22"/>
    <s v="QUIRAMA CASTAEDA JHON JADER"/>
    <x v="3"/>
    <x v="1"/>
    <n v="288"/>
    <n v="28.8"/>
    <n v="257.925170068027"/>
    <s v="Se descuenta el viaje de 4 39 am ya que NO ingresa al 13 sin autorizacin "/>
    <n v="123962.58500000001"/>
    <x v="1"/>
    <n v="14475"/>
    <x v="828"/>
    <x v="0"/>
    <m/>
  </r>
  <r>
    <d v="2023-11-10T00:28:13"/>
    <x v="9"/>
    <n v="23"/>
    <s v="HINCAPIE GALLEGO YEISON ANDRES"/>
    <x v="3"/>
    <x v="0"/>
    <n v="259"/>
    <n v="25.9"/>
    <n v="257.925170068027"/>
    <m/>
    <n v="123962.58500000001"/>
    <x v="2"/>
    <n v="14475"/>
    <x v="828"/>
    <x v="0"/>
    <m/>
  </r>
  <r>
    <d v="2023-11-10T00:28:13"/>
    <x v="9"/>
    <n v="24"/>
    <s v="LONDOO URREGO DANIEL ANDRES"/>
    <x v="0"/>
    <x v="0"/>
    <n v="225"/>
    <n v="25"/>
    <n v="232.132653061224"/>
    <s v="17 Descuentos (Transbordo y propietario) "/>
    <n v="111566.3265"/>
    <x v="0"/>
    <n v="14475"/>
    <x v="828"/>
    <x v="0"/>
    <m/>
  </r>
  <r>
    <d v="2023-11-10T00:28:13"/>
    <x v="9"/>
    <n v="25"/>
    <s v="JIMENEZ HURTADO CARLOS ESTIVEN"/>
    <x v="0"/>
    <x v="0"/>
    <n v="321"/>
    <n v="35.6666666666667"/>
    <n v="232.132653061224"/>
    <m/>
    <n v="111566.3265"/>
    <x v="1"/>
    <n v="14475"/>
    <x v="828"/>
    <x v="0"/>
    <m/>
  </r>
  <r>
    <d v="2023-11-10T00:28:14"/>
    <x v="9"/>
    <n v="27"/>
    <s v="DURANGO DAVID JOSE"/>
    <x v="10"/>
    <x v="0"/>
    <n v="117"/>
    <n v="29.25"/>
    <n v="103.170068027211"/>
    <m/>
    <n v="49585.034"/>
    <x v="0"/>
    <n v="14475"/>
    <x v="828"/>
    <x v="0"/>
    <m/>
  </r>
  <r>
    <d v="2023-11-10T00:28:14"/>
    <x v="9"/>
    <n v="28"/>
    <s v="GRISALES VILLA DEIBY ALEJANDRO"/>
    <x v="1"/>
    <x v="0"/>
    <n v="236"/>
    <n v="21.454545454545499"/>
    <n v="283.71768707483"/>
    <m/>
    <n v="136358.84349999999"/>
    <x v="0"/>
    <n v="14475"/>
    <x v="828"/>
    <x v="0"/>
    <m/>
  </r>
  <r>
    <d v="2023-11-10T00:28:14"/>
    <x v="1"/>
    <n v="29"/>
    <s v="ESCOBAR IVAN DARIO"/>
    <x v="0"/>
    <x v="0"/>
    <n v="208"/>
    <n v="23.1111111111111"/>
    <n v="232.132653061224"/>
    <m/>
    <n v="111566.3265"/>
    <x v="0"/>
    <n v="14475"/>
    <x v="828"/>
    <x v="0"/>
    <m/>
  </r>
  <r>
    <d v="2023-11-10T00:28:14"/>
    <x v="1"/>
    <n v="31"/>
    <s v="HIGUITA ADRIAN ANTONIO"/>
    <x v="2"/>
    <x v="0"/>
    <n v="163"/>
    <n v="25.076923076923102"/>
    <n v="167.65136054421799"/>
    <s v="1 Descuento (Conduct) "/>
    <n v="80575.680300000007"/>
    <x v="0"/>
    <n v="14475"/>
    <x v="828"/>
    <x v="0"/>
    <m/>
  </r>
  <r>
    <d v="2023-11-10T00:28:15"/>
    <x v="1"/>
    <n v="32"/>
    <s v="PUERTA BOJANERO JUAN CARLOS"/>
    <x v="3"/>
    <x v="0"/>
    <n v="265"/>
    <n v="26.5"/>
    <n v="257.925170068027"/>
    <m/>
    <n v="123962.58500000001"/>
    <x v="0"/>
    <n v="14475"/>
    <x v="828"/>
    <x v="0"/>
    <m/>
  </r>
  <r>
    <d v="2023-11-10T00:28:15"/>
    <x v="1"/>
    <n v="34"/>
    <s v="MADRID HERNANDEZ JHONATAN SMITH"/>
    <x v="3"/>
    <x v="0"/>
    <n v="210"/>
    <n v="21"/>
    <n v="257.925170068027"/>
    <s v="1 Descuento (Conduct) "/>
    <n v="123962.58500000001"/>
    <x v="0"/>
    <n v="14475"/>
    <x v="828"/>
    <x v="0"/>
    <m/>
  </r>
  <r>
    <d v="2023-11-10T00:28:15"/>
    <x v="1"/>
    <n v="35"/>
    <s v="YEPES JORGE"/>
    <x v="0"/>
    <x v="0"/>
    <n v="192"/>
    <n v="21.3333333333333"/>
    <n v="232.132653061224"/>
    <m/>
    <n v="111566.3265"/>
    <x v="1"/>
    <n v="14475"/>
    <x v="828"/>
    <x v="0"/>
    <m/>
  </r>
  <r>
    <d v="2023-11-10T00:28:15"/>
    <x v="1"/>
    <n v="36"/>
    <s v="BERNAL RONDON KEVIN OSWALDO"/>
    <x v="1"/>
    <x v="0"/>
    <n v="241"/>
    <n v="21.909090909090899"/>
    <n v="283.71768707483"/>
    <s v="8 Descuentos (Transbordo) "/>
    <n v="136358.84349999999"/>
    <x v="0"/>
    <n v="14475"/>
    <x v="828"/>
    <x v="0"/>
    <m/>
  </r>
  <r>
    <d v="2023-11-10T00:28:16"/>
    <x v="1"/>
    <n v="37"/>
    <s v="MORA JORGE"/>
    <x v="0"/>
    <x v="1"/>
    <n v="202"/>
    <n v="22.4444444444444"/>
    <n v="232.132653061224"/>
    <s v="Se descuenta el viaje de 9 19 am ya que NO ingresa al 13 sin autorizacin "/>
    <n v="111566.3265"/>
    <x v="1"/>
    <n v="14475"/>
    <x v="828"/>
    <x v="0"/>
    <m/>
  </r>
  <r>
    <d v="2023-11-10T00:28:16"/>
    <x v="1"/>
    <n v="39"/>
    <s v="DE OSSA TORRES CARLOS ANDRES"/>
    <x v="6"/>
    <x v="2"/>
    <n v="198"/>
    <n v="26.4"/>
    <n v="193.44387755101999"/>
    <s v="Se descuenta el viaje de 11 23 am ya que NO ingresa al 13 sin autorizacin "/>
    <n v="92971.938800000004"/>
    <x v="0"/>
    <n v="14475"/>
    <x v="828"/>
    <x v="0"/>
    <m/>
  </r>
  <r>
    <d v="2023-11-10T00:28:16"/>
    <x v="1"/>
    <n v="40"/>
    <s v="OCAMPO OCAMPO ANTONIO JOSE"/>
    <x v="4"/>
    <x v="0"/>
    <n v="196"/>
    <n v="28"/>
    <n v="180.54761904761901"/>
    <m/>
    <n v="86773.809500000003"/>
    <x v="0"/>
    <n v="14475"/>
    <x v="828"/>
    <x v="0"/>
    <m/>
  </r>
  <r>
    <d v="2023-11-10T00:28:16"/>
    <x v="1"/>
    <n v="41"/>
    <s v="GARCIA DAVID WILSON ALBERTO"/>
    <x v="6"/>
    <x v="0"/>
    <n v="198"/>
    <n v="24.75"/>
    <n v="206.340136054422"/>
    <s v="2 Descuentos (Conduct y propietario) "/>
    <n v="99170.067999999999"/>
    <x v="1"/>
    <n v="14475"/>
    <x v="828"/>
    <x v="0"/>
    <m/>
  </r>
  <r>
    <d v="2023-11-10T00:28:17"/>
    <x v="1"/>
    <n v="42"/>
    <s v="LOPERA ALVAREZ ESTIVEN"/>
    <x v="3"/>
    <x v="1"/>
    <n v="315"/>
    <n v="31.5"/>
    <n v="257.925170068027"/>
    <s v="Se descuenta el viaje de 4 51 pm ya que NO cumple con el tiempo asignado afectando los demas vehs."/>
    <n v="123962.58500000001"/>
    <x v="0"/>
    <n v="14475"/>
    <x v="828"/>
    <x v="0"/>
    <m/>
  </r>
  <r>
    <d v="2023-11-11T01:11:57"/>
    <x v="9"/>
    <n v="2"/>
    <s v="GRAJALES JORGE HERNAN"/>
    <x v="6"/>
    <x v="0"/>
    <n v="222"/>
    <n v="27.75"/>
    <n v="196.21316614420101"/>
    <m/>
    <n v="94106.583100000003"/>
    <x v="1"/>
    <n v="14786.1111"/>
    <x v="829"/>
    <x v="0"/>
    <m/>
  </r>
  <r>
    <d v="2023-11-11T01:11:58"/>
    <x v="9"/>
    <n v="3"/>
    <s v="ESPINOZA CHAVARRIA GUILLERMO LEON"/>
    <x v="7"/>
    <x v="0"/>
    <n v="89"/>
    <n v="29.6666666666667"/>
    <n v="73.579937304075202"/>
    <s v="JOHAN FRANCO Realiz 1 viaje donde moviliz 34 Usuarios "/>
    <n v="35289.968699999998"/>
    <x v="0"/>
    <n v="14786.1111"/>
    <x v="829"/>
    <x v="0"/>
    <m/>
  </r>
  <r>
    <d v="2023-11-11T01:11:58"/>
    <x v="9"/>
    <n v="5"/>
    <s v="BERRIO POSADA ANGELA"/>
    <x v="6"/>
    <x v="0"/>
    <n v="223"/>
    <n v="27.875"/>
    <n v="196.21316614420101"/>
    <s v="5 Descuentos (Jefe de ruta, conducts y Propietarios)"/>
    <n v="94106.583100000003"/>
    <x v="1"/>
    <n v="14786.1111"/>
    <x v="829"/>
    <x v="0"/>
    <m/>
  </r>
  <r>
    <d v="2023-11-11T01:11:58"/>
    <x v="9"/>
    <n v="6"/>
    <s v="GONZALEZ PEREZ RAFAEL JOSE"/>
    <x v="2"/>
    <x v="0"/>
    <n v="170"/>
    <n v="26.153846153846199"/>
    <n v="159.42319749216301"/>
    <s v="2 Descuentos (Propietarios) "/>
    <n v="76461.598700000002"/>
    <x v="0"/>
    <n v="14786.1111"/>
    <x v="829"/>
    <x v="0"/>
    <m/>
  </r>
  <r>
    <d v="2023-11-11T01:11:59"/>
    <x v="9"/>
    <n v="8"/>
    <s v="VACA FIERRO ROBINSON"/>
    <x v="6"/>
    <x v="0"/>
    <n v="203"/>
    <n v="23.882352941176499"/>
    <n v="208.476489028213"/>
    <m/>
    <n v="99988.244500000001"/>
    <x v="1"/>
    <n v="14786.1111"/>
    <x v="829"/>
    <x v="0"/>
    <m/>
  </r>
  <r>
    <d v="2023-11-11T01:11:59"/>
    <x v="1"/>
    <n v="11"/>
    <s v="ECHAVARRIA JOSE"/>
    <x v="3"/>
    <x v="0"/>
    <n v="276"/>
    <n v="27.6"/>
    <n v="245.26645768025099"/>
    <m/>
    <n v="117633.2288"/>
    <x v="0"/>
    <n v="14786.1111"/>
    <x v="829"/>
    <x v="0"/>
    <m/>
  </r>
  <r>
    <d v="2023-11-11T01:11:59"/>
    <x v="1"/>
    <n v="12"/>
    <s v="VALENCIA MENDOZA JHON"/>
    <x v="1"/>
    <x v="3"/>
    <n v="278"/>
    <n v="25.272727272727298"/>
    <n v="269.79310344827599"/>
    <m/>
    <n v="129396.5517"/>
    <x v="0"/>
    <n v="14786.1111"/>
    <x v="829"/>
    <x v="0"/>
    <m/>
  </r>
  <r>
    <d v="2023-11-11T01:12:00"/>
    <x v="1"/>
    <n v="13"/>
    <s v="URIEL SALAZAR FREDY"/>
    <x v="3"/>
    <x v="0"/>
    <n v="278"/>
    <n v="27.8"/>
    <n v="245.26645768025099"/>
    <s v="5 Descuentos (Transbordo) "/>
    <n v="117633.2288"/>
    <x v="0"/>
    <n v="14786.1111"/>
    <x v="829"/>
    <x v="0"/>
    <m/>
  </r>
  <r>
    <d v="2023-11-11T01:12:00"/>
    <x v="1"/>
    <n v="14"/>
    <s v="JIMENEZ JIMENEZ OMAR DAVID"/>
    <x v="9"/>
    <x v="0"/>
    <n v="279"/>
    <n v="23.25"/>
    <n v="294.31974921630098"/>
    <s v="HECTOR SALAZAR Realiz 4 viajes donde moviliz 70 Usuarios "/>
    <n v="141159.87460000001"/>
    <x v="1"/>
    <n v="14786.1111"/>
    <x v="829"/>
    <x v="0"/>
    <m/>
  </r>
  <r>
    <d v="2023-11-11T01:12:00"/>
    <x v="1"/>
    <n v="15"/>
    <s v="GRISALES VILLA JUAN DAVID"/>
    <x v="9"/>
    <x v="0"/>
    <n v="274"/>
    <n v="22.8333333333333"/>
    <n v="294.31974921630098"/>
    <s v="2 Descuentos (Conducts) "/>
    <n v="141159.87460000001"/>
    <x v="1"/>
    <n v="14786.1111"/>
    <x v="829"/>
    <x v="0"/>
    <m/>
  </r>
  <r>
    <d v="2023-11-11T01:12:01"/>
    <x v="1"/>
    <n v="16"/>
    <s v="HURTADO MADRID JUAN ESTEBAN"/>
    <x v="1"/>
    <x v="0"/>
    <n v="257"/>
    <n v="23.363636363636399"/>
    <n v="269.79310344827599"/>
    <m/>
    <n v="129396.5517"/>
    <x v="0"/>
    <n v="14786.1111"/>
    <x v="829"/>
    <x v="0"/>
    <m/>
  </r>
  <r>
    <d v="2023-11-11T01:12:01"/>
    <x v="1"/>
    <n v="17"/>
    <s v="FRANCO BRAVO JHOAN FERNANDO"/>
    <x v="10"/>
    <x v="0"/>
    <n v="118"/>
    <n v="29.5"/>
    <n v="98.106583072100307"/>
    <s v="2 Descuentos (Conduct y propietario) "/>
    <n v="47053.291499999999"/>
    <x v="0"/>
    <n v="14786.1111"/>
    <x v="829"/>
    <x v="0"/>
    <m/>
  </r>
  <r>
    <d v="2023-11-11T01:12:01"/>
    <x v="1"/>
    <n v="18"/>
    <s v="RENDON VIANA HUMBERTO DE JESUS"/>
    <x v="9"/>
    <x v="3"/>
    <n v="289"/>
    <n v="24.0833333333333"/>
    <n v="294.31974921630098"/>
    <s v="1 Descuento (Despachadora angela) "/>
    <n v="141159.87460000001"/>
    <x v="0"/>
    <n v="14786.1111"/>
    <x v="829"/>
    <x v="0"/>
    <m/>
  </r>
  <r>
    <d v="2023-11-11T01:12:01"/>
    <x v="1"/>
    <n v="20"/>
    <s v="VERENZUELA MARTINEZ ALEXANDER"/>
    <x v="3"/>
    <x v="0"/>
    <n v="256"/>
    <n v="25.6"/>
    <n v="245.26645768025099"/>
    <m/>
    <n v="117633.2288"/>
    <x v="0"/>
    <n v="14786.1111"/>
    <x v="829"/>
    <x v="0"/>
    <m/>
  </r>
  <r>
    <d v="2023-11-11T01:12:02"/>
    <x v="1"/>
    <n v="21"/>
    <s v="DURANGO JOHAN"/>
    <x v="1"/>
    <x v="3"/>
    <n v="270"/>
    <n v="24.545454545454501"/>
    <n v="269.79310344827599"/>
    <m/>
    <n v="129396.5517"/>
    <x v="0"/>
    <n v="14786.1111"/>
    <x v="829"/>
    <x v="0"/>
    <m/>
  </r>
  <r>
    <d v="2023-11-11T01:12:02"/>
    <x v="1"/>
    <n v="22"/>
    <s v="QUIRAMA CASTAEDA JHON JADER"/>
    <x v="0"/>
    <x v="0"/>
    <n v="255"/>
    <n v="28.3333333333333"/>
    <n v="220.739811912226"/>
    <m/>
    <n v="105869.906"/>
    <x v="1"/>
    <n v="14786.1111"/>
    <x v="829"/>
    <x v="0"/>
    <m/>
  </r>
  <r>
    <d v="2023-11-11T01:12:02"/>
    <x v="1"/>
    <n v="23"/>
    <s v="HINCAPIE GALLEGO YEISON ANDRES"/>
    <x v="0"/>
    <x v="0"/>
    <n v="180"/>
    <n v="20"/>
    <n v="220.739811912226"/>
    <s v="1 Descuento (Jefe de ruta) "/>
    <n v="105869.906"/>
    <x v="2"/>
    <n v="14786.1111"/>
    <x v="829"/>
    <x v="0"/>
    <m/>
  </r>
  <r>
    <d v="2023-11-11T01:12:03"/>
    <x v="1"/>
    <n v="24"/>
    <s v="LONDOO URREGO DANIEL ANDRES"/>
    <x v="6"/>
    <x v="0"/>
    <n v="168"/>
    <n v="21"/>
    <n v="196.21316614420101"/>
    <m/>
    <n v="94106.583100000003"/>
    <x v="0"/>
    <n v="14786.1111"/>
    <x v="829"/>
    <x v="0"/>
    <m/>
  </r>
  <r>
    <d v="2023-11-11T01:12:03"/>
    <x v="1"/>
    <n v="25"/>
    <s v="JIMENEZ HURTADO CARLOS ESTIVEN"/>
    <x v="0"/>
    <x v="0"/>
    <n v="239"/>
    <n v="26.5555555555556"/>
    <n v="220.739811912226"/>
    <m/>
    <n v="105869.906"/>
    <x v="1"/>
    <n v="14786.1111"/>
    <x v="829"/>
    <x v="0"/>
    <m/>
  </r>
  <r>
    <d v="2023-11-11T01:12:03"/>
    <x v="1"/>
    <n v="26"/>
    <s v="CIRO MARIN RODRIGO ALBERTO"/>
    <x v="3"/>
    <x v="0"/>
    <n v="237"/>
    <n v="23.7"/>
    <n v="245.26645768025099"/>
    <s v="2 Descuentos (Conduct y propietario) "/>
    <n v="117633.2288"/>
    <x v="0"/>
    <n v="14786.1111"/>
    <x v="829"/>
    <x v="0"/>
    <m/>
  </r>
  <r>
    <d v="2023-11-11T01:12:03"/>
    <x v="1"/>
    <n v="27"/>
    <s v="MADRID HERNANDEZ JHONATAN SMITH"/>
    <x v="0"/>
    <x v="3"/>
    <n v="194"/>
    <n v="21.5555555555556"/>
    <n v="220.739811912226"/>
    <s v="JOSE DURANGO Realiz 3 viajes donde moviliz 73 Usuarios "/>
    <n v="105869.906"/>
    <x v="0"/>
    <n v="14786.1111"/>
    <x v="829"/>
    <x v="0"/>
    <m/>
  </r>
  <r>
    <d v="2023-11-11T01:12:04"/>
    <x v="1"/>
    <n v="28"/>
    <s v="GRISALES VILLA DEIBY ALEJANDRO"/>
    <x v="1"/>
    <x v="0"/>
    <n v="196"/>
    <n v="17.818181818181799"/>
    <n v="269.79310344827599"/>
    <m/>
    <n v="129396.5517"/>
    <x v="0"/>
    <n v="14786.1111"/>
    <x v="829"/>
    <x v="0"/>
    <m/>
  </r>
  <r>
    <d v="2023-11-11T01:12:04"/>
    <x v="1"/>
    <n v="29"/>
    <s v="BERNAL RONDON KEVIN OSWALDO"/>
    <x v="3"/>
    <x v="0"/>
    <n v="240"/>
    <n v="24"/>
    <n v="245.26645768025099"/>
    <m/>
    <n v="117633.2288"/>
    <x v="0"/>
    <n v="14786.1111"/>
    <x v="829"/>
    <x v="0"/>
    <m/>
  </r>
  <r>
    <d v="2023-11-11T01:12:04"/>
    <x v="9"/>
    <n v="31"/>
    <s v="HIGUITA ADRIAN ANTONIO"/>
    <x v="0"/>
    <x v="0"/>
    <n v="200"/>
    <n v="22.2222222222222"/>
    <n v="220.739811912226"/>
    <m/>
    <n v="105869.906"/>
    <x v="0"/>
    <n v="14786.1111"/>
    <x v="829"/>
    <x v="0"/>
    <m/>
  </r>
  <r>
    <d v="2023-11-11T01:12:05"/>
    <x v="9"/>
    <n v="32"/>
    <s v="PUERTA BOJANERO JUAN CARLOS"/>
    <x v="3"/>
    <x v="0"/>
    <n v="279"/>
    <n v="27.9"/>
    <n v="245.26645768025099"/>
    <m/>
    <n v="117633.2288"/>
    <x v="0"/>
    <n v="14786.1111"/>
    <x v="829"/>
    <x v="0"/>
    <m/>
  </r>
  <r>
    <d v="2023-11-11T01:12:05"/>
    <x v="9"/>
    <n v="33"/>
    <s v="GONZALEZ JUAN ESTEBAN"/>
    <x v="3"/>
    <x v="0"/>
    <n v="231"/>
    <n v="23.1"/>
    <n v="245.26645768025099"/>
    <s v="3 Descuentos (Transbordo) "/>
    <n v="117633.2288"/>
    <x v="0"/>
    <n v="14786.1111"/>
    <x v="829"/>
    <x v="0"/>
    <m/>
  </r>
  <r>
    <d v="2023-11-11T01:12:05"/>
    <x v="9"/>
    <n v="34"/>
    <s v="MONTOYA OSPINA GILBERTO ANTONIO"/>
    <x v="3"/>
    <x v="0"/>
    <n v="244"/>
    <n v="24.4"/>
    <n v="245.26645768025099"/>
    <m/>
    <n v="117633.2288"/>
    <x v="0"/>
    <n v="14786.1111"/>
    <x v="829"/>
    <x v="0"/>
    <m/>
  </r>
  <r>
    <d v="2023-11-11T01:12:06"/>
    <x v="9"/>
    <n v="35"/>
    <s v="YEPES JORGE"/>
    <x v="6"/>
    <x v="0"/>
    <n v="191"/>
    <n v="23.875"/>
    <n v="196.21316614420101"/>
    <m/>
    <n v="94106.583100000003"/>
    <x v="1"/>
    <n v="14786.1111"/>
    <x v="829"/>
    <x v="0"/>
    <m/>
  </r>
  <r>
    <d v="2023-11-11T01:12:06"/>
    <x v="9"/>
    <n v="36"/>
    <s v="TABORDA ROJAS DIEGO ALEJANDRO"/>
    <x v="6"/>
    <x v="0"/>
    <n v="181"/>
    <n v="22.625"/>
    <n v="196.21316614420101"/>
    <m/>
    <n v="94106.583100000003"/>
    <x v="0"/>
    <n v="14786.1111"/>
    <x v="829"/>
    <x v="0"/>
    <m/>
  </r>
  <r>
    <d v="2023-11-11T01:12:07"/>
    <x v="9"/>
    <n v="37"/>
    <s v="PIEDRAHITA MADRID SANTIAGO"/>
    <x v="3"/>
    <x v="3"/>
    <n v="222"/>
    <n v="22.2"/>
    <n v="245.26645768025099"/>
    <m/>
    <n v="117633.2288"/>
    <x v="1"/>
    <n v="14786.1111"/>
    <x v="829"/>
    <x v="0"/>
    <m/>
  </r>
  <r>
    <d v="2023-11-11T01:12:07"/>
    <x v="9"/>
    <n v="38"/>
    <s v="AGUDELO KEVIN ANDRES"/>
    <x v="3"/>
    <x v="0"/>
    <n v="284"/>
    <n v="28.4"/>
    <n v="245.26645768025099"/>
    <m/>
    <n v="117633.2288"/>
    <x v="0"/>
    <n v="14786.1111"/>
    <x v="829"/>
    <x v="0"/>
    <m/>
  </r>
  <r>
    <d v="2023-11-11T01:12:07"/>
    <x v="9"/>
    <n v="39"/>
    <s v="DE OSSA TORRES CARLOS ANDRES"/>
    <x v="10"/>
    <x v="0"/>
    <n v="92"/>
    <n v="23"/>
    <n v="98.106583072100307"/>
    <m/>
    <n v="47053.291499999999"/>
    <x v="0"/>
    <n v="14786.1111"/>
    <x v="829"/>
    <x v="0"/>
    <m/>
  </r>
  <r>
    <d v="2023-11-11T01:12:08"/>
    <x v="9"/>
    <n v="40"/>
    <s v="OCAMPO OCAMPO ANTONIO JOSE"/>
    <x v="3"/>
    <x v="0"/>
    <n v="271"/>
    <n v="27.1"/>
    <n v="245.26645768025099"/>
    <m/>
    <n v="117633.2288"/>
    <x v="0"/>
    <n v="14786.1111"/>
    <x v="829"/>
    <x v="0"/>
    <m/>
  </r>
  <r>
    <d v="2023-11-11T01:12:08"/>
    <x v="9"/>
    <n v="41"/>
    <s v="GARCIA DAVID WILSON ALBERTO"/>
    <x v="0"/>
    <x v="0"/>
    <n v="213"/>
    <n v="23.6666666666667"/>
    <n v="220.739811912226"/>
    <s v="8 Descuentos (Incidente en la via y conduct) "/>
    <n v="105869.906"/>
    <x v="1"/>
    <n v="14786.1111"/>
    <x v="829"/>
    <x v="0"/>
    <m/>
  </r>
  <r>
    <d v="2023-11-11T01:12:08"/>
    <x v="9"/>
    <n v="42"/>
    <s v="LOPERA ALVAREZ ESTIVEN"/>
    <x v="0"/>
    <x v="0"/>
    <n v="225"/>
    <n v="25"/>
    <n v="220.739811912226"/>
    <s v="1 Descuento (Usuario desubicado) "/>
    <n v="105869.906"/>
    <x v="0"/>
    <n v="14786.1111"/>
    <x v="829"/>
    <x v="0"/>
    <m/>
  </r>
  <r>
    <d v="2023-11-12T00:17:55"/>
    <x v="1"/>
    <n v="2"/>
    <s v="GRAJALES JORGE HERNAN"/>
    <x v="10"/>
    <x v="0"/>
    <n v="72"/>
    <n v="18"/>
    <n v="94.106007067137796"/>
    <s v="2 Descuentos (Propietarios)"/>
    <n v="45053.003499999999"/>
    <x v="1"/>
    <n v="13250"/>
    <x v="830"/>
    <x v="0"/>
    <m/>
  </r>
  <r>
    <d v="2023-11-12T00:17:56"/>
    <x v="1"/>
    <n v="3"/>
    <s v="BARRIENTOS ROBINSON FREDY"/>
    <x v="10"/>
    <x v="0"/>
    <n v="86"/>
    <n v="21.5"/>
    <n v="94.106007067137796"/>
    <m/>
    <n v="45053.003499999999"/>
    <x v="0"/>
    <n v="13250"/>
    <x v="830"/>
    <x v="0"/>
    <m/>
  </r>
  <r>
    <d v="2023-11-12T00:17:56"/>
    <x v="1"/>
    <n v="4"/>
    <s v="LOPEZ ISRAEL"/>
    <x v="3"/>
    <x v="0"/>
    <n v="241"/>
    <n v="24.1"/>
    <n v="235.265017667845"/>
    <m/>
    <n v="112632.5088"/>
    <x v="0"/>
    <n v="13250"/>
    <x v="830"/>
    <x v="0"/>
    <m/>
  </r>
  <r>
    <d v="2023-11-12T00:17:56"/>
    <x v="1"/>
    <n v="5"/>
    <s v="GRISALES VILLA JUAN DAVID"/>
    <x v="3"/>
    <x v="0"/>
    <n v="240"/>
    <n v="24"/>
    <n v="235.265017667845"/>
    <m/>
    <n v="112632.5088"/>
    <x v="1"/>
    <n v="13250"/>
    <x v="830"/>
    <x v="0"/>
    <m/>
  </r>
  <r>
    <d v="2023-11-12T00:17:57"/>
    <x v="1"/>
    <n v="6"/>
    <s v="GONZALEZ PEREZ RAFAEL JOSE"/>
    <x v="0"/>
    <x v="0"/>
    <n v="207"/>
    <n v="23"/>
    <n v="211.73851590106"/>
    <m/>
    <n v="101369.258"/>
    <x v="0"/>
    <n v="13250"/>
    <x v="830"/>
    <x v="0"/>
    <m/>
  </r>
  <r>
    <d v="2023-11-12T00:17:57"/>
    <x v="1"/>
    <n v="8"/>
    <s v="VACA FIERRO ROBINSON"/>
    <x v="6"/>
    <x v="0"/>
    <n v="225"/>
    <n v="28.125"/>
    <n v="188.21201413427599"/>
    <m/>
    <n v="90106.007100000003"/>
    <x v="1"/>
    <n v="13250"/>
    <x v="830"/>
    <x v="0"/>
    <m/>
  </r>
  <r>
    <d v="2023-11-12T00:17:58"/>
    <x v="1"/>
    <n v="10"/>
    <s v="MARULANDA JARAMILLO DAWER ANDRES"/>
    <x v="1"/>
    <x v="0"/>
    <n v="211"/>
    <n v="19.181818181818201"/>
    <n v="258.79151943462898"/>
    <s v="2 Descuentos (Conduct y despachadora angela) "/>
    <n v="123895.7597"/>
    <x v="0"/>
    <n v="13250"/>
    <x v="830"/>
    <x v="0"/>
    <m/>
  </r>
  <r>
    <d v="2023-11-12T00:17:58"/>
    <x v="9"/>
    <n v="11"/>
    <s v="ECHAVARRIA JOSE"/>
    <x v="3"/>
    <x v="0"/>
    <n v="288"/>
    <n v="28.8"/>
    <n v="235.265017667845"/>
    <s v="1 Descuento (Conduct) "/>
    <n v="112632.5088"/>
    <x v="0"/>
    <n v="13250"/>
    <x v="830"/>
    <x v="0"/>
    <m/>
  </r>
  <r>
    <d v="2023-11-12T00:17:59"/>
    <x v="9"/>
    <n v="12"/>
    <s v="DURANGO JOHAN"/>
    <x v="0"/>
    <x v="0"/>
    <n v="231"/>
    <n v="25.6666666666667"/>
    <n v="211.73851590106"/>
    <m/>
    <n v="101369.258"/>
    <x v="0"/>
    <n v="13250"/>
    <x v="830"/>
    <x v="0"/>
    <m/>
  </r>
  <r>
    <d v="2023-11-12T00:17:59"/>
    <x v="9"/>
    <n v="13"/>
    <s v="URIEL SALAZAR FREDY"/>
    <x v="0"/>
    <x v="0"/>
    <n v="237"/>
    <n v="26.3333333333333"/>
    <n v="211.73851590106"/>
    <s v="1 Descuento (Jefe de ruta) "/>
    <n v="101369.258"/>
    <x v="0"/>
    <n v="13250"/>
    <x v="830"/>
    <x v="0"/>
    <m/>
  </r>
  <r>
    <d v="2023-11-12T00:17:59"/>
    <x v="9"/>
    <n v="14"/>
    <s v="JIMENEZ JIMENEZ OMAR DAVID"/>
    <x v="9"/>
    <x v="0"/>
    <n v="275"/>
    <n v="22.9166666666667"/>
    <n v="282.31802120141299"/>
    <s v="HECTOR SALAZAR Realiz 5 viajes donde moviliz 82 Usuarios "/>
    <n v="135159.01060000001"/>
    <x v="1"/>
    <n v="13250"/>
    <x v="830"/>
    <x v="0"/>
    <m/>
  </r>
  <r>
    <d v="2023-11-12T00:17:59"/>
    <x v="9"/>
    <n v="15"/>
    <s v="LONDOO LOPERA DUVAN ANDRES"/>
    <x v="6"/>
    <x v="0"/>
    <n v="240"/>
    <n v="30"/>
    <n v="188.21201413427599"/>
    <m/>
    <n v="90106.007100000003"/>
    <x v="1"/>
    <n v="13250"/>
    <x v="830"/>
    <x v="0"/>
    <m/>
  </r>
  <r>
    <d v="2023-11-12T00:18:00"/>
    <x v="9"/>
    <n v="16"/>
    <s v="HURTADO MADRID JUAN ESTEBAN"/>
    <x v="0"/>
    <x v="0"/>
    <n v="223"/>
    <n v="24.7777777777778"/>
    <n v="211.73851590106"/>
    <m/>
    <n v="101369.258"/>
    <x v="0"/>
    <n v="13250"/>
    <x v="830"/>
    <x v="0"/>
    <m/>
  </r>
  <r>
    <d v="2023-11-12T00:18:00"/>
    <x v="9"/>
    <n v="17"/>
    <s v="FRANCO BRAVO JHOAN FERNANDO"/>
    <x v="0"/>
    <x v="0"/>
    <n v="233"/>
    <n v="25.8888888888889"/>
    <n v="211.73851590106"/>
    <m/>
    <n v="101369.258"/>
    <x v="0"/>
    <n v="13250"/>
    <x v="830"/>
    <x v="0"/>
    <m/>
  </r>
  <r>
    <d v="2023-11-12T00:18:01"/>
    <x v="9"/>
    <n v="18"/>
    <s v="RENDON VIANA HUMBERTO DE JESUS"/>
    <x v="0"/>
    <x v="0"/>
    <n v="203"/>
    <n v="22.5555555555556"/>
    <n v="211.73851590106"/>
    <s v="10 Descuentos (Incidente con Usuarios) "/>
    <n v="101369.258"/>
    <x v="0"/>
    <n v="13250"/>
    <x v="830"/>
    <x v="0"/>
    <m/>
  </r>
  <r>
    <d v="2023-11-12T00:18:01"/>
    <x v="9"/>
    <n v="19"/>
    <s v="BERMUDEZ HERNAN"/>
    <x v="0"/>
    <x v="0"/>
    <n v="202"/>
    <n v="22.4444444444444"/>
    <n v="211.73851590106"/>
    <m/>
    <n v="101369.258"/>
    <x v="0"/>
    <n v="13250"/>
    <x v="830"/>
    <x v="0"/>
    <m/>
  </r>
  <r>
    <d v="2023-11-12T00:18:01"/>
    <x v="9"/>
    <n v="20"/>
    <s v="VERENZUELA MARTINEZ ALEXANDER"/>
    <x v="1"/>
    <x v="0"/>
    <n v="300"/>
    <n v="27.272727272727298"/>
    <n v="258.79151943462898"/>
    <m/>
    <n v="123895.7597"/>
    <x v="0"/>
    <n v="13250"/>
    <x v="830"/>
    <x v="0"/>
    <m/>
  </r>
  <r>
    <d v="2023-11-12T00:18:01"/>
    <x v="9"/>
    <n v="21"/>
    <s v="MONSALVE OCAMPO EDISON GUSTAVO"/>
    <x v="1"/>
    <x v="0"/>
    <n v="258"/>
    <n v="23.454545454545499"/>
    <n v="258.79151943462898"/>
    <m/>
    <n v="123895.7597"/>
    <x v="0"/>
    <n v="13250"/>
    <x v="830"/>
    <x v="0"/>
    <m/>
  </r>
  <r>
    <d v="2023-11-12T00:18:02"/>
    <x v="9"/>
    <n v="22"/>
    <s v="LONDOO URREGO DANIEL ANDRES"/>
    <x v="3"/>
    <x v="0"/>
    <n v="261"/>
    <n v="26.1"/>
    <n v="235.265017667845"/>
    <m/>
    <n v="112632.5088"/>
    <x v="1"/>
    <n v="13250"/>
    <x v="830"/>
    <x v="0"/>
    <m/>
  </r>
  <r>
    <d v="2023-11-12T00:18:02"/>
    <x v="9"/>
    <n v="26"/>
    <s v="CIRO MARIN RODRIGO ALBERTO"/>
    <x v="6"/>
    <x v="0"/>
    <n v="136"/>
    <n v="17"/>
    <n v="188.21201413427599"/>
    <s v="1 Descuento (Jefe de ruta) "/>
    <n v="90106.007100000003"/>
    <x v="0"/>
    <n v="13250"/>
    <x v="830"/>
    <x v="0"/>
    <m/>
  </r>
  <r>
    <d v="2023-11-12T00:18:02"/>
    <x v="9"/>
    <n v="27"/>
    <s v="DURANGO DAVID JOSE"/>
    <x v="0"/>
    <x v="0"/>
    <n v="190"/>
    <n v="21.1111111111111"/>
    <n v="211.73851590106"/>
    <m/>
    <n v="101369.258"/>
    <x v="0"/>
    <n v="13250"/>
    <x v="830"/>
    <x v="0"/>
    <m/>
  </r>
  <r>
    <d v="2023-11-12T00:18:03"/>
    <x v="9"/>
    <n v="28"/>
    <s v="GRISALES VILLA DEIBY ALEJANDRO"/>
    <x v="8"/>
    <x v="0"/>
    <n v="103"/>
    <n v="20.6"/>
    <n v="117.632508833922"/>
    <m/>
    <n v="56316.254399999998"/>
    <x v="0"/>
    <n v="13250"/>
    <x v="830"/>
    <x v="0"/>
    <m/>
  </r>
  <r>
    <d v="2023-11-12T00:18:03"/>
    <x v="9"/>
    <n v="29"/>
    <s v="ESCOBAR IVAN DARIO"/>
    <x v="14"/>
    <x v="0"/>
    <n v="8"/>
    <n v="16"/>
    <n v="11.7632508833922"/>
    <m/>
    <n v="5631.6253999999999"/>
    <x v="0"/>
    <n v="13250"/>
    <x v="830"/>
    <x v="0"/>
    <m/>
  </r>
  <r>
    <d v="2023-11-12T00:18:03"/>
    <x v="9"/>
    <n v="30"/>
    <s v="GRISALES VILLA DEIBY ALEJANDRO"/>
    <x v="11"/>
    <x v="0"/>
    <n v="32"/>
    <n v="16"/>
    <n v="47.053003533568898"/>
    <m/>
    <n v="22526.501799999998"/>
    <x v="0"/>
    <n v="13250"/>
    <x v="830"/>
    <x v="0"/>
    <m/>
  </r>
  <r>
    <d v="2023-11-12T00:18:03"/>
    <x v="1"/>
    <n v="31"/>
    <s v="HIGUITA ADRIAN ANTONIO"/>
    <x v="6"/>
    <x v="0"/>
    <n v="185"/>
    <n v="23.125"/>
    <n v="188.21201413427599"/>
    <m/>
    <n v="90106.007100000003"/>
    <x v="0"/>
    <n v="13250"/>
    <x v="830"/>
    <x v="0"/>
    <m/>
  </r>
  <r>
    <d v="2023-11-12T00:18:04"/>
    <x v="1"/>
    <n v="33"/>
    <s v="GONZALEZ JUAN ESTEBAN"/>
    <x v="2"/>
    <x v="0"/>
    <n v="71"/>
    <n v="12.909090909090899"/>
    <n v="129.39575971731401"/>
    <m/>
    <n v="61947.8799"/>
    <x v="0"/>
    <n v="13250"/>
    <x v="830"/>
    <x v="0"/>
    <m/>
  </r>
  <r>
    <d v="2023-11-12T00:18:04"/>
    <x v="1"/>
    <n v="34"/>
    <s v="MONTOYA OSPINA GILBERTO ANTONIO"/>
    <x v="0"/>
    <x v="0"/>
    <n v="207"/>
    <n v="23"/>
    <n v="211.73851590106"/>
    <m/>
    <n v="101369.258"/>
    <x v="0"/>
    <n v="13250"/>
    <x v="830"/>
    <x v="0"/>
    <m/>
  </r>
  <r>
    <d v="2023-11-12T00:18:04"/>
    <x v="1"/>
    <n v="35"/>
    <s v="YEPES JORGE"/>
    <x v="0"/>
    <x v="0"/>
    <n v="209"/>
    <n v="23.2222222222222"/>
    <n v="211.73851590106"/>
    <m/>
    <n v="101369.258"/>
    <x v="1"/>
    <n v="13250"/>
    <x v="830"/>
    <x v="0"/>
    <m/>
  </r>
  <r>
    <d v="2023-11-12T00:18:05"/>
    <x v="1"/>
    <n v="36"/>
    <s v="MARTINEZ CHAVERRA LUIS NORBERTO"/>
    <x v="0"/>
    <x v="0"/>
    <n v="240"/>
    <n v="26.6666666666667"/>
    <n v="211.73851590106"/>
    <m/>
    <n v="101369.258"/>
    <x v="0"/>
    <n v="13250"/>
    <x v="830"/>
    <x v="0"/>
    <m/>
  </r>
  <r>
    <d v="2023-11-12T00:18:05"/>
    <x v="1"/>
    <n v="37"/>
    <s v="MORA JORGE"/>
    <x v="4"/>
    <x v="0"/>
    <n v="166"/>
    <n v="23.714285714285701"/>
    <n v="164.68551236749099"/>
    <m/>
    <n v="78842.756200000003"/>
    <x v="1"/>
    <n v="13250"/>
    <x v="830"/>
    <x v="0"/>
    <m/>
  </r>
  <r>
    <d v="2023-11-12T00:18:05"/>
    <x v="1"/>
    <n v="38"/>
    <s v="AGUDELO KEVIN ANDRES"/>
    <x v="0"/>
    <x v="0"/>
    <n v="196"/>
    <n v="21.7777777777778"/>
    <n v="211.73851590106"/>
    <m/>
    <n v="101369.258"/>
    <x v="0"/>
    <n v="13250"/>
    <x v="830"/>
    <x v="0"/>
    <m/>
  </r>
  <r>
    <d v="2023-11-12T00:18:05"/>
    <x v="1"/>
    <n v="39"/>
    <s v="DE OSSA TORRES CARLOS ANDRES"/>
    <x v="0"/>
    <x v="0"/>
    <n v="198"/>
    <n v="22"/>
    <n v="211.73851590106"/>
    <m/>
    <n v="101369.258"/>
    <x v="0"/>
    <n v="13250"/>
    <x v="830"/>
    <x v="0"/>
    <m/>
  </r>
  <r>
    <d v="2023-11-12T00:18:06"/>
    <x v="1"/>
    <n v="40"/>
    <s v="OCAMPO OCAMPO ANTONIO JOSE"/>
    <x v="3"/>
    <x v="0"/>
    <n v="244"/>
    <n v="24.4"/>
    <n v="235.265017667845"/>
    <m/>
    <n v="112632.5088"/>
    <x v="0"/>
    <n v="13250"/>
    <x v="830"/>
    <x v="0"/>
    <m/>
  </r>
  <r>
    <d v="2023-11-12T00:18:06"/>
    <x v="1"/>
    <n v="41"/>
    <s v="GARCIA DAVID WILSON ALBERTO"/>
    <x v="0"/>
    <x v="0"/>
    <n v="200"/>
    <n v="22.2222222222222"/>
    <n v="211.73851590106"/>
    <m/>
    <n v="101369.258"/>
    <x v="1"/>
    <n v="13250"/>
    <x v="830"/>
    <x v="0"/>
    <m/>
  </r>
  <r>
    <d v="2023-11-12T00:18:06"/>
    <x v="1"/>
    <n v="42"/>
    <s v="BERNAL RONDON KEVIN OSWALDO"/>
    <x v="11"/>
    <x v="0"/>
    <n v="40"/>
    <n v="20"/>
    <n v="47.053003533568898"/>
    <m/>
    <n v="22526.501799999998"/>
    <x v="0"/>
    <n v="13250"/>
    <x v="830"/>
    <x v="0"/>
    <m/>
  </r>
  <r>
    <d v="2023-11-12T22:52:12"/>
    <x v="12"/>
    <n v="2"/>
    <s v="GRAJALES JORGE HERNAN"/>
    <x v="2"/>
    <x v="0"/>
    <n v="111"/>
    <n v="18.5"/>
    <n v="121.82022471910101"/>
    <m/>
    <n v="57910.112399999998"/>
    <x v="1"/>
    <n v="11060.8696"/>
    <x v="831"/>
    <x v="0"/>
    <m/>
  </r>
  <r>
    <d v="2023-11-12T22:52:13"/>
    <x v="12"/>
    <n v="4"/>
    <s v="LOPEZ ISRAEL"/>
    <x v="1"/>
    <x v="3"/>
    <n v="241"/>
    <n v="21.909090909090899"/>
    <n v="223.337078651685"/>
    <m/>
    <n v="106168.5393"/>
    <x v="0"/>
    <n v="11060.8696"/>
    <x v="831"/>
    <x v="0"/>
    <m/>
  </r>
  <r>
    <d v="2023-11-12T22:52:13"/>
    <x v="12"/>
    <n v="5"/>
    <s v="BERRIO POSADA ANGELA"/>
    <x v="3"/>
    <x v="0"/>
    <n v="203"/>
    <n v="20.3"/>
    <n v="203.03370786516899"/>
    <s v="3 Descuentos (Jefe de ruta y conducts) "/>
    <n v="96516.853900000002"/>
    <x v="1"/>
    <n v="11060.8696"/>
    <x v="831"/>
    <x v="0"/>
    <m/>
  </r>
  <r>
    <d v="2023-11-12T22:52:13"/>
    <x v="12"/>
    <n v="6"/>
    <s v="GONZALEZ PEREZ RAFAEL JOSE"/>
    <x v="4"/>
    <x v="1"/>
    <n v="148"/>
    <n v="21.1428571428571"/>
    <n v="142.123595505618"/>
    <m/>
    <n v="67561.7978"/>
    <x v="0"/>
    <n v="11060.8696"/>
    <x v="831"/>
    <x v="0"/>
    <m/>
  </r>
  <r>
    <d v="2023-11-12T22:52:14"/>
    <x v="12"/>
    <n v="11"/>
    <s v="ECHAVARRIA JOSE"/>
    <x v="2"/>
    <x v="3"/>
    <n v="108"/>
    <n v="18"/>
    <n v="121.82022471910101"/>
    <m/>
    <n v="57910.112399999998"/>
    <x v="0"/>
    <n v="11060.8696"/>
    <x v="831"/>
    <x v="0"/>
    <m/>
  </r>
  <r>
    <d v="2023-11-12T22:52:14"/>
    <x v="12"/>
    <n v="12"/>
    <s v="VALENCIA MENDOZA JHON"/>
    <x v="3"/>
    <x v="0"/>
    <n v="212"/>
    <n v="21.2"/>
    <n v="203.03370786516899"/>
    <m/>
    <n v="96516.853900000002"/>
    <x v="0"/>
    <n v="11060.8696"/>
    <x v="831"/>
    <x v="0"/>
    <m/>
  </r>
  <r>
    <d v="2023-11-12T22:52:14"/>
    <x v="12"/>
    <n v="13"/>
    <s v="URIEL SALAZAR FREDY"/>
    <x v="0"/>
    <x v="0"/>
    <n v="197"/>
    <n v="21.8888888888889"/>
    <n v="182.73033707865201"/>
    <m/>
    <n v="86865.1685"/>
    <x v="0"/>
    <n v="11060.8696"/>
    <x v="831"/>
    <x v="0"/>
    <m/>
  </r>
  <r>
    <d v="2023-11-12T22:52:15"/>
    <x v="12"/>
    <n v="14"/>
    <s v="JIMENEZ JIMENEZ OMAR DAVID"/>
    <x v="3"/>
    <x v="0"/>
    <n v="236"/>
    <n v="23.6"/>
    <n v="203.03370786516899"/>
    <s v="HECTOR SALAZAR Realiz 4 viajes donde moviliz 80 Usuarios "/>
    <n v="96516.853900000002"/>
    <x v="1"/>
    <n v="11060.8696"/>
    <x v="831"/>
    <x v="0"/>
    <m/>
  </r>
  <r>
    <d v="2023-11-12T22:52:15"/>
    <x v="12"/>
    <n v="15"/>
    <s v="LONDOO LOPERA DUVAN ANDRES"/>
    <x v="3"/>
    <x v="0"/>
    <n v="233"/>
    <n v="23.3"/>
    <n v="203.03370786516899"/>
    <m/>
    <n v="96516.853900000002"/>
    <x v="1"/>
    <n v="11060.8696"/>
    <x v="831"/>
    <x v="0"/>
    <m/>
  </r>
  <r>
    <d v="2023-11-12T22:52:15"/>
    <x v="12"/>
    <n v="16"/>
    <s v="BERNAL RONDON KEVIN OSWALDO"/>
    <x v="3"/>
    <x v="3"/>
    <n v="233"/>
    <n v="23.3"/>
    <n v="203.03370786516899"/>
    <m/>
    <n v="96516.853900000002"/>
    <x v="0"/>
    <n v="11060.8696"/>
    <x v="831"/>
    <x v="0"/>
    <m/>
  </r>
  <r>
    <d v="2023-11-12T22:52:15"/>
    <x v="12"/>
    <n v="17"/>
    <s v="FRANCO BRAVO JHOAN FERNANDO"/>
    <x v="7"/>
    <x v="0"/>
    <n v="63"/>
    <n v="21"/>
    <n v="60.910112359550602"/>
    <s v="ROBINSON BARRIENTOS Realiz 1 viaje donde moviliz 28 Usuarios "/>
    <n v="28955.056199999999"/>
    <x v="0"/>
    <n v="11060.8696"/>
    <x v="831"/>
    <x v="0"/>
    <m/>
  </r>
  <r>
    <d v="2023-11-12T22:52:16"/>
    <x v="12"/>
    <n v="18"/>
    <s v="RENDON VIANA HUMBERTO DE JESUS"/>
    <x v="0"/>
    <x v="0"/>
    <n v="189"/>
    <n v="21"/>
    <n v="182.73033707865201"/>
    <m/>
    <n v="86865.1685"/>
    <x v="0"/>
    <n v="11060.8696"/>
    <x v="831"/>
    <x v="0"/>
    <m/>
  </r>
  <r>
    <d v="2023-11-12T22:52:16"/>
    <x v="12"/>
    <n v="19"/>
    <s v="BERMUDEZ HERNAN"/>
    <x v="11"/>
    <x v="1"/>
    <n v="31"/>
    <n v="15.5"/>
    <n v="40.606741573033702"/>
    <m/>
    <n v="19303.370800000001"/>
    <x v="0"/>
    <n v="11060.8696"/>
    <x v="831"/>
    <x v="0"/>
    <m/>
  </r>
  <r>
    <d v="2023-11-12T22:52:16"/>
    <x v="12"/>
    <n v="20"/>
    <s v="VERENZUELA MARTINEZ ALEXANDER"/>
    <x v="1"/>
    <x v="0"/>
    <n v="253"/>
    <n v="23"/>
    <n v="223.337078651685"/>
    <m/>
    <n v="106168.5393"/>
    <x v="0"/>
    <n v="11060.8696"/>
    <x v="831"/>
    <x v="0"/>
    <m/>
  </r>
  <r>
    <d v="2023-11-12T22:52:16"/>
    <x v="12"/>
    <n v="27"/>
    <s v="DURANGO DAVID JOSE"/>
    <x v="8"/>
    <x v="3"/>
    <n v="96"/>
    <n v="19.2"/>
    <n v="101.516853932584"/>
    <m/>
    <n v="48258.427000000003"/>
    <x v="0"/>
    <n v="11060.8696"/>
    <x v="831"/>
    <x v="0"/>
    <m/>
  </r>
  <r>
    <d v="2023-11-12T22:52:17"/>
    <x v="12"/>
    <n v="22"/>
    <s v="QUIRAMA CASTAEDA JHON JADER"/>
    <x v="4"/>
    <x v="3"/>
    <n v="130"/>
    <n v="18.571428571428601"/>
    <n v="142.123595505618"/>
    <m/>
    <n v="67561.7978"/>
    <x v="1"/>
    <n v="11060.8696"/>
    <x v="831"/>
    <x v="0"/>
    <m/>
  </r>
  <r>
    <d v="2023-11-12T22:52:17"/>
    <x v="12"/>
    <n v="23"/>
    <s v="LONDOO URREGO DANIEL ANDRES"/>
    <x v="10"/>
    <x v="0"/>
    <n v="59"/>
    <n v="14.75"/>
    <n v="81.213483146067404"/>
    <m/>
    <n v="38606.741600000001"/>
    <x v="2"/>
    <n v="11060.8696"/>
    <x v="831"/>
    <x v="0"/>
    <m/>
  </r>
  <r>
    <d v="2023-11-12T22:52:17"/>
    <x v="12"/>
    <n v="28"/>
    <s v="GRISALES VILLA DEIBY ALEJANDRO"/>
    <x v="9"/>
    <x v="3"/>
    <n v="219"/>
    <n v="18.25"/>
    <n v="243.64044943820201"/>
    <s v="1 Descuento (Usuario desubicado) "/>
    <n v="115820.22470000001"/>
    <x v="0"/>
    <n v="11060.8696"/>
    <x v="831"/>
    <x v="0"/>
    <m/>
  </r>
  <r>
    <d v="2023-11-12T22:52:18"/>
    <x v="12"/>
    <n v="34"/>
    <s v="MADRID HERNANDEZ JHONATAN SMITH"/>
    <x v="0"/>
    <x v="0"/>
    <n v="148"/>
    <n v="16.4444444444444"/>
    <n v="182.73033707865201"/>
    <m/>
    <n v="86865.1685"/>
    <x v="0"/>
    <n v="11060.8696"/>
    <x v="831"/>
    <x v="0"/>
    <m/>
  </r>
  <r>
    <d v="2023-11-12T22:52:18"/>
    <x v="12"/>
    <n v="37"/>
    <s v="MORA JORGE"/>
    <x v="4"/>
    <x v="0"/>
    <n v="98"/>
    <n v="14"/>
    <n v="142.123595505618"/>
    <m/>
    <n v="67561.7978"/>
    <x v="1"/>
    <n v="11060.8696"/>
    <x v="831"/>
    <x v="0"/>
    <m/>
  </r>
  <r>
    <d v="2023-11-12T22:52:18"/>
    <x v="12"/>
    <n v="38"/>
    <s v="AGUDELO KEVIN ANDRES"/>
    <x v="0"/>
    <x v="0"/>
    <n v="192"/>
    <n v="21.3333333333333"/>
    <n v="182.73033707865201"/>
    <s v="4 Descuentos (Transbordo) "/>
    <n v="86865.1685"/>
    <x v="0"/>
    <n v="11060.8696"/>
    <x v="831"/>
    <x v="0"/>
    <m/>
  </r>
  <r>
    <d v="2023-11-12T22:52:18"/>
    <x v="12"/>
    <n v="40"/>
    <s v="OCAMPO OCAMPO ANTONIO JOSE"/>
    <x v="1"/>
    <x v="0"/>
    <n v="214"/>
    <n v="19.454545454545499"/>
    <n v="223.337078651685"/>
    <s v="4 Descuentos (Transbordo) "/>
    <n v="106168.5393"/>
    <x v="0"/>
    <n v="11060.8696"/>
    <x v="831"/>
    <x v="0"/>
    <m/>
  </r>
  <r>
    <d v="2023-11-14T21:43:30"/>
    <x v="12"/>
    <n v="10"/>
    <s v="MARULANDA JARAMILLO DAWER ANDRES"/>
    <x v="6"/>
    <x v="1"/>
    <n v="150"/>
    <n v="18.75"/>
    <n v="143.58974358974399"/>
    <s v="Se descuenta el viaje de 9 38 am ya que NO espera el tiempo indicado en el paradero"/>
    <n v="67794.871799999994"/>
    <x v="0"/>
    <n v="12505"/>
    <x v="832"/>
    <x v="0"/>
    <m/>
  </r>
  <r>
    <d v="2023-11-14T21:43:30"/>
    <x v="12"/>
    <n v="13"/>
    <s v="URIEL SALAZAR FREDY"/>
    <x v="8"/>
    <x v="0"/>
    <n v="95"/>
    <n v="19"/>
    <n v="89.743589743589794"/>
    <m/>
    <n v="42371.794900000001"/>
    <x v="0"/>
    <n v="12505"/>
    <x v="832"/>
    <x v="0"/>
    <m/>
  </r>
  <r>
    <d v="2023-11-14T21:43:31"/>
    <x v="12"/>
    <n v="15"/>
    <s v="LONDOO LOPERA DUVAN ANDRES"/>
    <x v="2"/>
    <x v="0"/>
    <n v="88"/>
    <n v="16"/>
    <n v="98.717948717948701"/>
    <m/>
    <n v="46608.974399999999"/>
    <x v="1"/>
    <n v="12505"/>
    <x v="832"/>
    <x v="0"/>
    <m/>
  </r>
  <r>
    <d v="2023-11-14T21:43:31"/>
    <x v="12"/>
    <n v="16"/>
    <s v="BERNAL RONDON KEVIN OSWALDO"/>
    <x v="0"/>
    <x v="0"/>
    <n v="174"/>
    <n v="19.3333333333333"/>
    <n v="161.538461538462"/>
    <s v="1 Descuento (Conduct) "/>
    <n v="76269.230800000005"/>
    <x v="0"/>
    <n v="12505"/>
    <x v="832"/>
    <x v="0"/>
    <m/>
  </r>
  <r>
    <d v="2023-11-14T21:43:31"/>
    <x v="12"/>
    <n v="20"/>
    <s v="MARTINEZ CHAVERRA LUIS NORBERTO"/>
    <x v="0"/>
    <x v="0"/>
    <n v="144"/>
    <n v="16"/>
    <n v="161.538461538462"/>
    <m/>
    <n v="76269.230800000005"/>
    <x v="0"/>
    <n v="12505"/>
    <x v="832"/>
    <x v="0"/>
    <m/>
  </r>
  <r>
    <d v="2023-11-14T21:43:32"/>
    <x v="12"/>
    <n v="21"/>
    <s v="MONSALVE OCAMPO EDISON GUSTAVO"/>
    <x v="1"/>
    <x v="0"/>
    <n v="173"/>
    <n v="15.7272727272727"/>
    <n v="197.435897435897"/>
    <m/>
    <n v="93217.948699999994"/>
    <x v="0"/>
    <n v="12505"/>
    <x v="832"/>
    <x v="0"/>
    <m/>
  </r>
  <r>
    <d v="2023-11-14T21:43:32"/>
    <x v="12"/>
    <n v="22"/>
    <s v="QUIRAMA CASTAEDA JHON JADER"/>
    <x v="3"/>
    <x v="0"/>
    <n v="140"/>
    <n v="14"/>
    <n v="179.48717948717999"/>
    <m/>
    <n v="84743.589699999997"/>
    <x v="1"/>
    <n v="12505"/>
    <x v="832"/>
    <x v="0"/>
    <m/>
  </r>
  <r>
    <d v="2023-11-14T21:43:32"/>
    <x v="12"/>
    <n v="23"/>
    <s v="LONDOO URREGO DANIEL ANDRES"/>
    <x v="1"/>
    <x v="0"/>
    <n v="238"/>
    <n v="21.636363636363601"/>
    <n v="197.435897435897"/>
    <s v="2 Descuentos (Conducts) "/>
    <n v="93217.948699999994"/>
    <x v="2"/>
    <n v="12505"/>
    <x v="832"/>
    <x v="0"/>
    <m/>
  </r>
  <r>
    <d v="2023-11-14T21:43:33"/>
    <x v="12"/>
    <n v="24"/>
    <s v="URIEL SALAZAR FREDY"/>
    <x v="10"/>
    <x v="0"/>
    <n v="88"/>
    <n v="22"/>
    <n v="71.794871794871796"/>
    <m/>
    <n v="33897.435899999997"/>
    <x v="0"/>
    <n v="12505"/>
    <x v="832"/>
    <x v="0"/>
    <m/>
  </r>
  <r>
    <d v="2023-11-14T21:43:33"/>
    <x v="12"/>
    <n v="26"/>
    <s v="CIRO MARIN RODRIGO ALBERTO"/>
    <x v="1"/>
    <x v="0"/>
    <n v="211"/>
    <n v="19.181818181818201"/>
    <n v="197.435897435897"/>
    <s v="1 Descuento (Conduct) "/>
    <n v="93217.948699999994"/>
    <x v="0"/>
    <n v="12505"/>
    <x v="832"/>
    <x v="0"/>
    <m/>
  </r>
  <r>
    <d v="2023-11-14T21:43:33"/>
    <x v="12"/>
    <n v="27"/>
    <s v="DURANGO DAVID JOSE"/>
    <x v="3"/>
    <x v="1"/>
    <n v="128"/>
    <n v="12.8"/>
    <n v="179.48717948717999"/>
    <s v="10 Descuentos (Incidente con Usuarios) "/>
    <n v="84743.589699999997"/>
    <x v="0"/>
    <n v="12505"/>
    <x v="832"/>
    <x v="0"/>
    <m/>
  </r>
  <r>
    <d v="2023-11-14T21:43:34"/>
    <x v="12"/>
    <n v="29"/>
    <s v="ESCOBAR IVAN DARIO"/>
    <x v="1"/>
    <x v="0"/>
    <n v="237"/>
    <n v="21.545454545454501"/>
    <n v="197.435897435897"/>
    <m/>
    <n v="93217.948699999994"/>
    <x v="0"/>
    <n v="12505"/>
    <x v="832"/>
    <x v="0"/>
    <m/>
  </r>
  <r>
    <d v="2023-11-14T21:43:34"/>
    <x v="12"/>
    <n v="31"/>
    <s v="HIGUITA ADRIAN ANTONIO"/>
    <x v="1"/>
    <x v="0"/>
    <n v="218"/>
    <n v="19.818181818181799"/>
    <n v="197.435897435897"/>
    <m/>
    <n v="93217.948699999994"/>
    <x v="0"/>
    <n v="12505"/>
    <x v="832"/>
    <x v="0"/>
    <m/>
  </r>
  <r>
    <d v="2023-11-14T21:43:34"/>
    <x v="12"/>
    <n v="32"/>
    <s v="PUERTA BOJANERO JUAN CARLOS"/>
    <x v="1"/>
    <x v="0"/>
    <n v="181"/>
    <n v="16.454545454545499"/>
    <n v="197.435897435897"/>
    <m/>
    <n v="93217.948699999994"/>
    <x v="0"/>
    <n v="12505"/>
    <x v="832"/>
    <x v="0"/>
    <m/>
  </r>
  <r>
    <d v="2023-11-14T21:43:35"/>
    <x v="12"/>
    <n v="34"/>
    <s v="MADRID HERNANDEZ JHONATAN SMITH"/>
    <x v="0"/>
    <x v="0"/>
    <n v="130"/>
    <n v="14.4444444444444"/>
    <n v="161.538461538462"/>
    <m/>
    <n v="76269.230800000005"/>
    <x v="0"/>
    <n v="12505"/>
    <x v="832"/>
    <x v="0"/>
    <m/>
  </r>
  <r>
    <d v="2023-11-14T21:43:35"/>
    <x v="12"/>
    <n v="35"/>
    <s v="YEPES JORGE"/>
    <x v="3"/>
    <x v="0"/>
    <n v="183"/>
    <n v="18.3"/>
    <n v="179.48717948717999"/>
    <m/>
    <n v="84743.589699999997"/>
    <x v="1"/>
    <n v="12505"/>
    <x v="832"/>
    <x v="0"/>
    <m/>
  </r>
  <r>
    <d v="2023-11-14T21:43:35"/>
    <x v="12"/>
    <n v="38"/>
    <s v="AGUDELO KEVIN ANDRES"/>
    <x v="9"/>
    <x v="0"/>
    <n v="235"/>
    <n v="19.5833333333333"/>
    <n v="215.38461538461499"/>
    <m/>
    <n v="101692.3077"/>
    <x v="0"/>
    <n v="12505"/>
    <x v="832"/>
    <x v="0"/>
    <m/>
  </r>
  <r>
    <d v="2023-11-14T21:43:36"/>
    <x v="12"/>
    <n v="39"/>
    <s v="DE OSSA TORRES CARLOS ANDRES"/>
    <x v="0"/>
    <x v="0"/>
    <n v="158"/>
    <n v="17.5555555555556"/>
    <n v="161.538461538462"/>
    <m/>
    <n v="76269.230800000005"/>
    <x v="0"/>
    <n v="12505"/>
    <x v="832"/>
    <x v="0"/>
    <m/>
  </r>
  <r>
    <d v="2023-11-14T21:43:36"/>
    <x v="12"/>
    <n v="40"/>
    <s v="OCAMPO OCAMPO ANTONIO JOSE"/>
    <x v="0"/>
    <x v="0"/>
    <n v="179"/>
    <n v="19.8888888888889"/>
    <n v="161.538461538462"/>
    <m/>
    <n v="76269.230800000005"/>
    <x v="0"/>
    <n v="12505"/>
    <x v="832"/>
    <x v="0"/>
    <m/>
  </r>
  <r>
    <d v="2023-11-15T00:19:25"/>
    <x v="1"/>
    <n v="2"/>
    <s v="GRAJALES JORGE HERNAN"/>
    <x v="1"/>
    <x v="0"/>
    <n v="255"/>
    <n v="23.181818181818201"/>
    <n v="274.50746268656701"/>
    <m/>
    <n v="131753.73130000001"/>
    <x v="1"/>
    <n v="15487.5"/>
    <x v="833"/>
    <x v="0"/>
    <m/>
  </r>
  <r>
    <d v="2023-11-15T00:19:26"/>
    <x v="1"/>
    <n v="3"/>
    <s v="ESPINOZA CHAVARRIA GUILLERMO LEON"/>
    <x v="0"/>
    <x v="0"/>
    <n v="225"/>
    <n v="25"/>
    <n v="224.597014925373"/>
    <m/>
    <n v="107798.50750000001"/>
    <x v="0"/>
    <n v="15487.5"/>
    <x v="833"/>
    <x v="0"/>
    <m/>
  </r>
  <r>
    <d v="2023-11-15T00:19:26"/>
    <x v="1"/>
    <n v="4"/>
    <s v="LOPEZ ISRAEL"/>
    <x v="3"/>
    <x v="0"/>
    <n v="209"/>
    <n v="20.9"/>
    <n v="249.55223880597001"/>
    <m/>
    <n v="119776.1194"/>
    <x v="0"/>
    <n v="15487.5"/>
    <x v="833"/>
    <x v="0"/>
    <m/>
  </r>
  <r>
    <d v="2023-11-15T00:19:26"/>
    <x v="1"/>
    <n v="5"/>
    <s v="BERRIO POSADA ANGELA"/>
    <x v="1"/>
    <x v="0"/>
    <n v="299"/>
    <n v="27.181818181818201"/>
    <n v="274.50746268656701"/>
    <m/>
    <n v="131753.73130000001"/>
    <x v="1"/>
    <n v="15487.5"/>
    <x v="833"/>
    <x v="0"/>
    <m/>
  </r>
  <r>
    <d v="2023-11-15T00:19:27"/>
    <x v="1"/>
    <n v="7"/>
    <s v="YEPES JORGE"/>
    <x v="3"/>
    <x v="0"/>
    <n v="251"/>
    <n v="25.1"/>
    <n v="249.55223880597001"/>
    <m/>
    <n v="119776.1194"/>
    <x v="1"/>
    <n v="15487.5"/>
    <x v="833"/>
    <x v="0"/>
    <m/>
  </r>
  <r>
    <d v="2023-11-15T00:19:27"/>
    <x v="1"/>
    <n v="9"/>
    <s v="TABORDA ROJAS DIEGO ALEJANDRO"/>
    <x v="6"/>
    <x v="0"/>
    <n v="162"/>
    <n v="21.6"/>
    <n v="187.16417910447799"/>
    <s v="1 Descuento (Propietario) "/>
    <n v="89832.089600000007"/>
    <x v="0"/>
    <n v="15487.5"/>
    <x v="833"/>
    <x v="0"/>
    <m/>
  </r>
  <r>
    <d v="2023-11-15T00:19:27"/>
    <x v="9"/>
    <n v="10"/>
    <s v="MARULANDA JARAMILLO DAWER ANDRES"/>
    <x v="3"/>
    <x v="0"/>
    <n v="221"/>
    <n v="22.1"/>
    <n v="249.55223880597001"/>
    <m/>
    <n v="119776.1194"/>
    <x v="0"/>
    <n v="15487.5"/>
    <x v="833"/>
    <x v="0"/>
    <m/>
  </r>
  <r>
    <d v="2023-11-15T00:19:28"/>
    <x v="9"/>
    <n v="11"/>
    <s v="ECHAVARRIA JOSE"/>
    <x v="0"/>
    <x v="0"/>
    <n v="261"/>
    <n v="29"/>
    <n v="224.597014925373"/>
    <m/>
    <n v="107798.50750000001"/>
    <x v="0"/>
    <n v="15487.5"/>
    <x v="833"/>
    <x v="0"/>
    <m/>
  </r>
  <r>
    <d v="2023-11-15T00:19:28"/>
    <x v="9"/>
    <n v="12"/>
    <s v="VALENCIA MENDOZA JHON"/>
    <x v="8"/>
    <x v="0"/>
    <n v="142"/>
    <n v="28.4"/>
    <n v="124.776119402985"/>
    <m/>
    <n v="59888.059699999998"/>
    <x v="0"/>
    <n v="15487.5"/>
    <x v="833"/>
    <x v="0"/>
    <m/>
  </r>
  <r>
    <d v="2023-11-15T00:19:28"/>
    <x v="9"/>
    <n v="14"/>
    <s v="JIMENEZ JIMENEZ OMAR DAVID"/>
    <x v="0"/>
    <x v="0"/>
    <n v="224"/>
    <n v="24.8888888888889"/>
    <n v="224.597014925373"/>
    <m/>
    <n v="107798.50750000001"/>
    <x v="1"/>
    <n v="15487.5"/>
    <x v="833"/>
    <x v="0"/>
    <m/>
  </r>
  <r>
    <d v="2023-11-15T00:19:28"/>
    <x v="9"/>
    <n v="15"/>
    <s v="LONDOO LOPERA DUVAN ANDRES"/>
    <x v="0"/>
    <x v="0"/>
    <n v="254"/>
    <n v="28.2222222222222"/>
    <n v="224.597014925373"/>
    <m/>
    <n v="107798.50750000001"/>
    <x v="1"/>
    <n v="15487.5"/>
    <x v="833"/>
    <x v="0"/>
    <m/>
  </r>
  <r>
    <d v="2023-11-15T00:19:29"/>
    <x v="9"/>
    <n v="16"/>
    <s v="HURTADO MADRID JUAN ESTEBAN"/>
    <x v="0"/>
    <x v="0"/>
    <n v="232"/>
    <n v="25.7777777777778"/>
    <n v="224.597014925373"/>
    <m/>
    <n v="107798.50750000001"/>
    <x v="0"/>
    <n v="15487.5"/>
    <x v="833"/>
    <x v="0"/>
    <m/>
  </r>
  <r>
    <d v="2023-11-15T00:19:29"/>
    <x v="9"/>
    <n v="17"/>
    <s v="FRANCO BRAVO JHOAN FERNANDO"/>
    <x v="0"/>
    <x v="0"/>
    <n v="234"/>
    <n v="26"/>
    <n v="224.597014925373"/>
    <s v="3 Descuentos (conducts y propietario) "/>
    <n v="107798.50750000001"/>
    <x v="0"/>
    <n v="15487.5"/>
    <x v="833"/>
    <x v="0"/>
    <m/>
  </r>
  <r>
    <d v="2023-11-15T00:19:29"/>
    <x v="9"/>
    <n v="18"/>
    <s v="RENDON VIANA HUMBERTO DE JESUS"/>
    <x v="0"/>
    <x v="0"/>
    <n v="228"/>
    <n v="25.3333333333333"/>
    <n v="224.597014925373"/>
    <s v="10 Descuentos (Incidente con Usuarios) "/>
    <n v="107798.50750000001"/>
    <x v="0"/>
    <n v="15487.5"/>
    <x v="833"/>
    <x v="0"/>
    <m/>
  </r>
  <r>
    <d v="2023-11-15T00:19:30"/>
    <x v="9"/>
    <n v="20"/>
    <s v="VERENZUELA MARTINEZ ALEXANDER"/>
    <x v="3"/>
    <x v="0"/>
    <n v="249"/>
    <n v="24.9"/>
    <n v="249.55223880597001"/>
    <m/>
    <n v="119776.1194"/>
    <x v="0"/>
    <n v="15487.5"/>
    <x v="833"/>
    <x v="0"/>
    <m/>
  </r>
  <r>
    <d v="2023-11-15T00:19:30"/>
    <x v="9"/>
    <n v="21"/>
    <s v="DURANGO JOHAN"/>
    <x v="0"/>
    <x v="0"/>
    <n v="238"/>
    <n v="26.4444444444444"/>
    <n v="224.597014925373"/>
    <m/>
    <n v="107798.50750000001"/>
    <x v="0"/>
    <n v="15487.5"/>
    <x v="833"/>
    <x v="0"/>
    <m/>
  </r>
  <r>
    <d v="2023-11-15T00:19:30"/>
    <x v="9"/>
    <n v="22"/>
    <s v="QUIRAMA CASTAEDA JHON JADER"/>
    <x v="0"/>
    <x v="0"/>
    <n v="220"/>
    <n v="24.4444444444444"/>
    <n v="224.597014925373"/>
    <m/>
    <n v="107798.50750000001"/>
    <x v="1"/>
    <n v="15487.5"/>
    <x v="833"/>
    <x v="0"/>
    <m/>
  </r>
  <r>
    <d v="2023-11-15T00:19:31"/>
    <x v="9"/>
    <n v="23"/>
    <s v="LONDOO URREGO DANIEL ANDRES"/>
    <x v="3"/>
    <x v="0"/>
    <n v="278"/>
    <n v="27.8"/>
    <n v="249.55223880597001"/>
    <s v="2 Descuentos (Jefe de ruta y conduct) "/>
    <n v="119776.1194"/>
    <x v="2"/>
    <n v="15487.5"/>
    <x v="833"/>
    <x v="0"/>
    <m/>
  </r>
  <r>
    <d v="2023-11-15T00:19:31"/>
    <x v="9"/>
    <n v="25"/>
    <s v="JIMENEZ HURTADO CARLOS ESTIVEN"/>
    <x v="3"/>
    <x v="0"/>
    <n v="297"/>
    <n v="29.7"/>
    <n v="249.55223880597001"/>
    <m/>
    <n v="119776.1194"/>
    <x v="1"/>
    <n v="15487.5"/>
    <x v="833"/>
    <x v="0"/>
    <m/>
  </r>
  <r>
    <d v="2023-11-15T00:19:31"/>
    <x v="9"/>
    <n v="26"/>
    <s v="CIRO MARIN RODRIGO ALBERTO"/>
    <x v="0"/>
    <x v="0"/>
    <n v="232"/>
    <n v="25.7777777777778"/>
    <n v="224.597014925373"/>
    <s v="2 Descuentos (conduct y propietario) "/>
    <n v="107798.50750000001"/>
    <x v="0"/>
    <n v="15487.5"/>
    <x v="833"/>
    <x v="0"/>
    <m/>
  </r>
  <r>
    <d v="2023-11-15T00:19:31"/>
    <x v="9"/>
    <n v="27"/>
    <s v="DURANGO DAVID JOSE"/>
    <x v="1"/>
    <x v="0"/>
    <n v="213"/>
    <n v="19.363636363636399"/>
    <n v="274.50746268656701"/>
    <s v="15 Descuentos (Incidente con Usuarios) "/>
    <n v="131753.73130000001"/>
    <x v="0"/>
    <n v="15487.5"/>
    <x v="833"/>
    <x v="0"/>
    <m/>
  </r>
  <r>
    <d v="2023-11-15T00:19:32"/>
    <x v="9"/>
    <n v="29"/>
    <s v="ESCOBAR IVAN DARIO"/>
    <x v="3"/>
    <x v="0"/>
    <n v="255"/>
    <n v="25.5"/>
    <n v="249.55223880597001"/>
    <s v="2 Descuentos (Propietario y conduct) "/>
    <n v="119776.1194"/>
    <x v="0"/>
    <n v="15487.5"/>
    <x v="833"/>
    <x v="0"/>
    <m/>
  </r>
  <r>
    <d v="2023-11-15T00:19:32"/>
    <x v="1"/>
    <n v="31"/>
    <s v="HIGUITA ADRIAN ANTONIO"/>
    <x v="9"/>
    <x v="0"/>
    <n v="336"/>
    <n v="28"/>
    <n v="299.46268656716398"/>
    <s v="1 Descuento (Transbordo) "/>
    <n v="143731.34330000001"/>
    <x v="0"/>
    <n v="15487.5"/>
    <x v="833"/>
    <x v="0"/>
    <m/>
  </r>
  <r>
    <d v="2023-11-15T00:19:32"/>
    <x v="1"/>
    <n v="32"/>
    <s v="PUERTA BOJANERO JUAN CARLOS"/>
    <x v="9"/>
    <x v="0"/>
    <n v="292"/>
    <n v="24.3333333333333"/>
    <n v="299.46268656716398"/>
    <m/>
    <n v="143731.34330000001"/>
    <x v="0"/>
    <n v="15487.5"/>
    <x v="833"/>
    <x v="0"/>
    <m/>
  </r>
  <r>
    <d v="2023-11-15T00:19:32"/>
    <x v="1"/>
    <n v="34"/>
    <s v="MADRID HERNANDEZ JHONATAN SMITH"/>
    <x v="1"/>
    <x v="0"/>
    <n v="231"/>
    <n v="21"/>
    <n v="274.50746268656701"/>
    <s v="1 Descuento (Conduct) "/>
    <n v="131753.73130000001"/>
    <x v="0"/>
    <n v="15487.5"/>
    <x v="833"/>
    <x v="0"/>
    <m/>
  </r>
  <r>
    <d v="2023-11-15T00:19:33"/>
    <x v="1"/>
    <n v="36"/>
    <s v="MARTINEZ CHAVERRA LUIS NORBERTO"/>
    <x v="9"/>
    <x v="0"/>
    <n v="272"/>
    <n v="22.6666666666667"/>
    <n v="299.46268656716398"/>
    <m/>
    <n v="143731.34330000001"/>
    <x v="0"/>
    <n v="15487.5"/>
    <x v="833"/>
    <x v="0"/>
    <m/>
  </r>
  <r>
    <d v="2023-11-15T00:19:33"/>
    <x v="1"/>
    <n v="37"/>
    <s v="PIEDRAHITA MADRID SANTIAGO"/>
    <x v="3"/>
    <x v="0"/>
    <n v="231"/>
    <n v="23.1"/>
    <n v="249.55223880597001"/>
    <s v="1 Descuento (Angela despachadora) "/>
    <n v="119776.1194"/>
    <x v="1"/>
    <n v="15487.5"/>
    <x v="833"/>
    <x v="0"/>
    <m/>
  </r>
  <r>
    <d v="2023-11-15T00:19:33"/>
    <x v="1"/>
    <n v="39"/>
    <s v="DE OSSA TORRES CARLOS ANDRES"/>
    <x v="1"/>
    <x v="0"/>
    <n v="279"/>
    <n v="25.363636363636399"/>
    <n v="274.50746268656701"/>
    <m/>
    <n v="131753.73130000001"/>
    <x v="0"/>
    <n v="15487.5"/>
    <x v="833"/>
    <x v="0"/>
    <m/>
  </r>
  <r>
    <d v="2023-11-15T00:19:34"/>
    <x v="1"/>
    <n v="40"/>
    <s v="OCAMPO OCAMPO ANTONIO JOSE"/>
    <x v="15"/>
    <x v="0"/>
    <n v="345"/>
    <n v="23"/>
    <n v="374.32835820895502"/>
    <s v="1 Descuento (Angela despachadora) "/>
    <n v="179664.17910000001"/>
    <x v="0"/>
    <n v="15487.5"/>
    <x v="833"/>
    <x v="0"/>
    <m/>
  </r>
  <r>
    <d v="2023-11-15T00:19:34"/>
    <x v="1"/>
    <n v="41"/>
    <s v="GARCIA DAVID WILSON ALBERTO"/>
    <x v="0"/>
    <x v="0"/>
    <n v="259"/>
    <n v="28.7777777777778"/>
    <n v="224.597014925373"/>
    <s v="1 Descuento (Conduct) "/>
    <n v="107798.50750000001"/>
    <x v="1"/>
    <n v="15487.5"/>
    <x v="833"/>
    <x v="0"/>
    <m/>
  </r>
  <r>
    <d v="2023-11-15T00:19:34"/>
    <x v="1"/>
    <n v="42"/>
    <s v="LOPERA ALVAREZ ESTIVEN"/>
    <x v="10"/>
    <x v="0"/>
    <n v="100"/>
    <n v="25"/>
    <n v="99.820895522388099"/>
    <m/>
    <n v="47910.447800000002"/>
    <x v="0"/>
    <n v="15487.5"/>
    <x v="833"/>
    <x v="0"/>
    <m/>
  </r>
  <r>
    <d v="2023-11-16T00:07:25"/>
    <x v="9"/>
    <n v="2"/>
    <s v="GRAJALES JORGE HERNAN"/>
    <x v="0"/>
    <x v="0"/>
    <n v="211"/>
    <n v="23.4444444444444"/>
    <n v="226"/>
    <m/>
    <n v="108500"/>
    <x v="1"/>
    <n v="14282.857099999999"/>
    <x v="834"/>
    <x v="0"/>
    <m/>
  </r>
  <r>
    <d v="2023-11-16T00:07:25"/>
    <x v="9"/>
    <n v="3"/>
    <s v="BARRIENTOS ROBINSON FREDY"/>
    <x v="0"/>
    <x v="0"/>
    <n v="200"/>
    <n v="22.2222222222222"/>
    <n v="226"/>
    <m/>
    <n v="108500"/>
    <x v="0"/>
    <n v="14282.857099999999"/>
    <x v="834"/>
    <x v="0"/>
    <m/>
  </r>
  <r>
    <d v="2023-11-16T00:07:25"/>
    <x v="9"/>
    <n v="4"/>
    <s v="LOPEZ ISRAEL"/>
    <x v="0"/>
    <x v="0"/>
    <n v="231"/>
    <n v="25.6666666666667"/>
    <n v="226"/>
    <m/>
    <n v="108500"/>
    <x v="0"/>
    <n v="14282.857099999999"/>
    <x v="834"/>
    <x v="0"/>
    <m/>
  </r>
  <r>
    <d v="2023-11-16T00:07:26"/>
    <x v="9"/>
    <n v="5"/>
    <s v="BERRIO POSADA ANGELA"/>
    <x v="6"/>
    <x v="0"/>
    <n v="221"/>
    <n v="27.625"/>
    <n v="200.888888888889"/>
    <s v="3 Descuentos (conducts y propietario) "/>
    <n v="96444.444399999993"/>
    <x v="1"/>
    <n v="14282.857099999999"/>
    <x v="834"/>
    <x v="0"/>
    <m/>
  </r>
  <r>
    <d v="2023-11-16T00:07:26"/>
    <x v="9"/>
    <n v="6"/>
    <s v="GONZALEZ PEREZ RAFAEL JOSE"/>
    <x v="0"/>
    <x v="0"/>
    <n v="234"/>
    <n v="26"/>
    <n v="226"/>
    <m/>
    <n v="108500"/>
    <x v="0"/>
    <n v="14282.857099999999"/>
    <x v="834"/>
    <x v="0"/>
    <m/>
  </r>
  <r>
    <d v="2023-11-16T00:07:26"/>
    <x v="9"/>
    <n v="7"/>
    <s v="YEPES JORGE"/>
    <x v="6"/>
    <x v="0"/>
    <n v="240"/>
    <n v="30"/>
    <n v="200.888888888889"/>
    <s v="1 Descuento (Conduct) "/>
    <n v="96444.444399999993"/>
    <x v="1"/>
    <n v="14282.857099999999"/>
    <x v="834"/>
    <x v="0"/>
    <m/>
  </r>
  <r>
    <d v="2023-11-16T00:07:27"/>
    <x v="9"/>
    <n v="8"/>
    <s v="VACA FIERRO ROBINSON"/>
    <x v="0"/>
    <x v="0"/>
    <n v="232"/>
    <n v="25.7777777777778"/>
    <n v="226"/>
    <m/>
    <n v="108500"/>
    <x v="1"/>
    <n v="14282.857099999999"/>
    <x v="834"/>
    <x v="0"/>
    <m/>
  </r>
  <r>
    <d v="2023-11-16T00:07:27"/>
    <x v="9"/>
    <n v="10"/>
    <s v="MARULANDA JARAMILLO DAWER ANDRES"/>
    <x v="10"/>
    <x v="0"/>
    <n v="81"/>
    <n v="20.25"/>
    <n v="100.444444444444"/>
    <m/>
    <n v="48222.222199999997"/>
    <x v="0"/>
    <n v="14282.857099999999"/>
    <x v="834"/>
    <x v="0"/>
    <m/>
  </r>
  <r>
    <d v="2023-11-16T00:07:27"/>
    <x v="1"/>
    <n v="11"/>
    <s v="ECHAVARRIA JOSE"/>
    <x v="3"/>
    <x v="0"/>
    <n v="265"/>
    <n v="26.5"/>
    <n v="251.111111111111"/>
    <m/>
    <n v="120555.55560000001"/>
    <x v="0"/>
    <n v="14282.857099999999"/>
    <x v="834"/>
    <x v="0"/>
    <m/>
  </r>
  <r>
    <d v="2023-11-16T00:07:28"/>
    <x v="1"/>
    <n v="12"/>
    <s v="VALENCIA MENDOZA JHON"/>
    <x v="6"/>
    <x v="0"/>
    <n v="198"/>
    <n v="23.294117647058801"/>
    <n v="213.444444444444"/>
    <m/>
    <n v="102472.2222"/>
    <x v="0"/>
    <n v="14282.857099999999"/>
    <x v="834"/>
    <x v="0"/>
    <m/>
  </r>
  <r>
    <d v="2023-11-16T00:07:28"/>
    <x v="1"/>
    <n v="14"/>
    <s v="JIMENEZ JIMENEZ OMAR DAVID"/>
    <x v="1"/>
    <x v="0"/>
    <n v="264"/>
    <n v="24"/>
    <n v="276.222222222222"/>
    <s v="HECTOR SALAZAR Realiz 2 viajes donde moviliz 53 Usuarios "/>
    <n v="132611.11110000001"/>
    <x v="1"/>
    <n v="14282.857099999999"/>
    <x v="834"/>
    <x v="0"/>
    <m/>
  </r>
  <r>
    <d v="2023-11-16T00:07:28"/>
    <x v="1"/>
    <n v="15"/>
    <s v="LONDOO LOPERA DUVAN ANDRES"/>
    <x v="2"/>
    <x v="3"/>
    <n v="145"/>
    <n v="24.1666666666667"/>
    <n v="150.666666666667"/>
    <m/>
    <n v="72333.333299999998"/>
    <x v="1"/>
    <n v="14282.857099999999"/>
    <x v="834"/>
    <x v="0"/>
    <m/>
  </r>
  <r>
    <d v="2023-11-16T00:07:28"/>
    <x v="1"/>
    <n v="16"/>
    <s v="HURTADO MADRID JUAN ESTEBAN"/>
    <x v="3"/>
    <x v="3"/>
    <n v="238"/>
    <n v="23.8"/>
    <n v="251.111111111111"/>
    <s v="1 Descuento (Despachadora angela) "/>
    <n v="120555.55560000001"/>
    <x v="0"/>
    <n v="14282.857099999999"/>
    <x v="834"/>
    <x v="0"/>
    <m/>
  </r>
  <r>
    <d v="2023-11-16T00:07:29"/>
    <x v="1"/>
    <n v="17"/>
    <s v="FRANCO BRAVO JHOAN FERNANDO"/>
    <x v="3"/>
    <x v="0"/>
    <n v="205"/>
    <n v="20.5"/>
    <n v="251.111111111111"/>
    <s v="17 Descuentos (Incidente con Usuarios) "/>
    <n v="120555.55560000001"/>
    <x v="0"/>
    <n v="14282.857099999999"/>
    <x v="834"/>
    <x v="0"/>
    <m/>
  </r>
  <r>
    <d v="2023-11-16T00:07:29"/>
    <x v="1"/>
    <n v="18"/>
    <s v="RENDON VIANA HUMBERTO DE JESUS"/>
    <x v="0"/>
    <x v="0"/>
    <n v="199"/>
    <n v="22.1111111111111"/>
    <n v="226"/>
    <m/>
    <n v="108500"/>
    <x v="0"/>
    <n v="14282.857099999999"/>
    <x v="834"/>
    <x v="0"/>
    <m/>
  </r>
  <r>
    <d v="2023-11-16T00:07:29"/>
    <x v="1"/>
    <n v="20"/>
    <s v="VERENZUELA MARTINEZ ALEXANDER"/>
    <x v="1"/>
    <x v="0"/>
    <n v="256"/>
    <n v="23.272727272727298"/>
    <n v="276.222222222222"/>
    <m/>
    <n v="132611.11110000001"/>
    <x v="0"/>
    <n v="14282.857099999999"/>
    <x v="834"/>
    <x v="0"/>
    <m/>
  </r>
  <r>
    <d v="2023-11-16T00:07:30"/>
    <x v="1"/>
    <n v="21"/>
    <s v="MONSALVE OCAMPO EDISON GUSTAVO"/>
    <x v="5"/>
    <x v="3"/>
    <n v="15"/>
    <n v="15"/>
    <n v="25.1111111111111"/>
    <m/>
    <n v="12055.5556"/>
    <x v="0"/>
    <n v="14282.857099999999"/>
    <x v="834"/>
    <x v="0"/>
    <m/>
  </r>
  <r>
    <d v="2023-11-16T00:07:30"/>
    <x v="1"/>
    <n v="22"/>
    <s v="QUIRAMA CASTAEDA JHON JADER"/>
    <x v="1"/>
    <x v="0"/>
    <n v="278"/>
    <n v="25.272727272727298"/>
    <n v="276.222222222222"/>
    <s v="2 Descuentos (Conduct y jefe de ruta) "/>
    <n v="132611.11110000001"/>
    <x v="1"/>
    <n v="14282.857099999999"/>
    <x v="834"/>
    <x v="0"/>
    <m/>
  </r>
  <r>
    <d v="2023-11-16T00:07:30"/>
    <x v="1"/>
    <n v="23"/>
    <s v="HINCAPIE GALLEGO YEISON ANDRES"/>
    <x v="9"/>
    <x v="0"/>
    <n v="299"/>
    <n v="24.9166666666667"/>
    <n v="301.33333333333297"/>
    <s v="1 Descuento (Despachadora angela) "/>
    <n v="144666.6667"/>
    <x v="2"/>
    <n v="14282.857099999999"/>
    <x v="834"/>
    <x v="0"/>
    <m/>
  </r>
  <r>
    <d v="2023-11-16T00:07:30"/>
    <x v="1"/>
    <n v="24"/>
    <s v="URIEL SALAZAR FREDY"/>
    <x v="0"/>
    <x v="0"/>
    <n v="213"/>
    <n v="23.6666666666667"/>
    <n v="226"/>
    <m/>
    <n v="108500"/>
    <x v="0"/>
    <n v="14282.857099999999"/>
    <x v="834"/>
    <x v="0"/>
    <m/>
  </r>
  <r>
    <d v="2023-11-16T00:07:31"/>
    <x v="1"/>
    <n v="25"/>
    <s v="GRISALES VILLA JUAN DAVID"/>
    <x v="0"/>
    <x v="0"/>
    <n v="246"/>
    <n v="27.3333333333333"/>
    <n v="226"/>
    <m/>
    <n v="108500"/>
    <x v="1"/>
    <n v="14282.857099999999"/>
    <x v="834"/>
    <x v="0"/>
    <m/>
  </r>
  <r>
    <d v="2023-11-16T00:07:31"/>
    <x v="1"/>
    <n v="26"/>
    <s v="CIRO MARIN RODRIGO ALBERTO"/>
    <x v="2"/>
    <x v="0"/>
    <n v="131"/>
    <n v="21.8333333333333"/>
    <n v="150.666666666667"/>
    <m/>
    <n v="72333.333299999998"/>
    <x v="0"/>
    <n v="14282.857099999999"/>
    <x v="834"/>
    <x v="0"/>
    <m/>
  </r>
  <r>
    <d v="2023-11-16T00:07:31"/>
    <x v="1"/>
    <n v="27"/>
    <s v="DURANGO DAVID JOSE"/>
    <x v="3"/>
    <x v="0"/>
    <n v="242"/>
    <n v="24.2"/>
    <n v="251.111111111111"/>
    <s v="10 Descuentos (Incidente con Usuarios) "/>
    <n v="120555.55560000001"/>
    <x v="0"/>
    <n v="14282.857099999999"/>
    <x v="834"/>
    <x v="0"/>
    <m/>
  </r>
  <r>
    <d v="2023-11-16T00:07:32"/>
    <x v="1"/>
    <n v="29"/>
    <s v="ESCOBAR IVAN DARIO"/>
    <x v="6"/>
    <x v="0"/>
    <n v="163"/>
    <n v="21.733333333333299"/>
    <n v="188.333333333333"/>
    <m/>
    <n v="90416.666700000002"/>
    <x v="0"/>
    <n v="14282.857099999999"/>
    <x v="834"/>
    <x v="0"/>
    <m/>
  </r>
  <r>
    <d v="2023-11-16T00:07:32"/>
    <x v="9"/>
    <n v="31"/>
    <s v="HIGUITA ADRIAN ANTONIO"/>
    <x v="0"/>
    <x v="0"/>
    <n v="235"/>
    <n v="26.1111111111111"/>
    <n v="226"/>
    <s v="1 Descuento (Jefe de ruta) "/>
    <n v="108500"/>
    <x v="0"/>
    <n v="14282.857099999999"/>
    <x v="834"/>
    <x v="0"/>
    <m/>
  </r>
  <r>
    <d v="2023-11-16T00:07:32"/>
    <x v="9"/>
    <n v="32"/>
    <s v="PUERTA BOJANERO JUAN CARLOS"/>
    <x v="9"/>
    <x v="0"/>
    <n v="359"/>
    <n v="29.9166666666667"/>
    <n v="301.33333333333297"/>
    <s v="3 Descuentos (Transbordo) "/>
    <n v="144666.6667"/>
    <x v="0"/>
    <n v="14282.857099999999"/>
    <x v="834"/>
    <x v="0"/>
    <m/>
  </r>
  <r>
    <d v="2023-11-16T00:07:32"/>
    <x v="9"/>
    <n v="34"/>
    <s v="MONTOYA OSPINA GILBERTO ANTONIO"/>
    <x v="9"/>
    <x v="0"/>
    <n v="278"/>
    <n v="23.1666666666667"/>
    <n v="301.33333333333297"/>
    <m/>
    <n v="144666.6667"/>
    <x v="0"/>
    <n v="14282.857099999999"/>
    <x v="834"/>
    <x v="0"/>
    <m/>
  </r>
  <r>
    <d v="2023-11-16T00:07:33"/>
    <x v="9"/>
    <n v="36"/>
    <s v="MARTINEZ CHAVERRA LUIS NORBERTO"/>
    <x v="0"/>
    <x v="0"/>
    <n v="240"/>
    <n v="26.6666666666667"/>
    <n v="226"/>
    <m/>
    <n v="108500"/>
    <x v="0"/>
    <n v="14282.857099999999"/>
    <x v="834"/>
    <x v="0"/>
    <m/>
  </r>
  <r>
    <d v="2023-11-16T00:07:33"/>
    <x v="9"/>
    <n v="37"/>
    <s v="TABORDA ROJAS DIEGO ALEJANDRO"/>
    <x v="1"/>
    <x v="0"/>
    <n v="299"/>
    <n v="27.181818181818201"/>
    <n v="276.222222222222"/>
    <s v="SANTIAGO PIEDRAHITA Realiz 6 viajes donde moviliz 178 Usuarios "/>
    <n v="132611.11110000001"/>
    <x v="1"/>
    <n v="14282.857099999999"/>
    <x v="834"/>
    <x v="0"/>
    <m/>
  </r>
  <r>
    <d v="2023-11-16T00:07:33"/>
    <x v="9"/>
    <n v="38"/>
    <s v="AGUDELO KEVIN ANDRES"/>
    <x v="3"/>
    <x v="0"/>
    <n v="271"/>
    <n v="27.1"/>
    <n v="251.111111111111"/>
    <s v="1 Descuento (Conduct) "/>
    <n v="120555.55560000001"/>
    <x v="0"/>
    <n v="14282.857099999999"/>
    <x v="834"/>
    <x v="0"/>
    <m/>
  </r>
  <r>
    <d v="2023-11-16T00:07:33"/>
    <x v="9"/>
    <n v="39"/>
    <s v="DE OSSA TORRES CARLOS ANDRES"/>
    <x v="6"/>
    <x v="0"/>
    <n v="218"/>
    <n v="27.25"/>
    <n v="200.888888888889"/>
    <m/>
    <n v="96444.444399999993"/>
    <x v="0"/>
    <n v="14282.857099999999"/>
    <x v="834"/>
    <x v="0"/>
    <m/>
  </r>
  <r>
    <d v="2023-11-16T00:07:34"/>
    <x v="9"/>
    <n v="40"/>
    <s v="OCAMPO OCAMPO ANTONIO JOSE"/>
    <x v="3"/>
    <x v="0"/>
    <n v="291"/>
    <n v="29.1"/>
    <n v="251.111111111111"/>
    <m/>
    <n v="120555.55560000001"/>
    <x v="0"/>
    <n v="14282.857099999999"/>
    <x v="834"/>
    <x v="0"/>
    <m/>
  </r>
  <r>
    <d v="2023-11-16T00:07:34"/>
    <x v="9"/>
    <n v="41"/>
    <s v="GARCIA DAVID WILSON ALBERTO"/>
    <x v="1"/>
    <x v="0"/>
    <n v="250"/>
    <n v="22.727272727272702"/>
    <n v="276.222222222222"/>
    <m/>
    <n v="132611.11110000001"/>
    <x v="1"/>
    <n v="14282.857099999999"/>
    <x v="834"/>
    <x v="0"/>
    <m/>
  </r>
  <r>
    <d v="2023-11-16T00:07:34"/>
    <x v="9"/>
    <n v="42"/>
    <s v="LOPERA ALVAREZ ESTIVEN"/>
    <x v="6"/>
    <x v="0"/>
    <n v="236"/>
    <n v="29.5"/>
    <n v="200.888888888889"/>
    <s v="3 Descuentos (conducts y propietario) "/>
    <n v="96444.444399999993"/>
    <x v="0"/>
    <n v="14282.857099999999"/>
    <x v="834"/>
    <x v="0"/>
    <m/>
  </r>
  <r>
    <d v="2023-11-17T00:44:07"/>
    <x v="1"/>
    <n v="2"/>
    <s v="GRAJALES JORGE HERNAN"/>
    <x v="3"/>
    <x v="0"/>
    <n v="288"/>
    <n v="28.8"/>
    <n v="261.74657534246597"/>
    <m/>
    <n v="125873.2877"/>
    <x v="1"/>
    <n v="13037.142900000001"/>
    <x v="835"/>
    <x v="0"/>
    <m/>
  </r>
  <r>
    <d v="2023-11-17T00:44:07"/>
    <x v="1"/>
    <n v="3"/>
    <s v="BARRIENTOS ROBINSON FREDY"/>
    <x v="0"/>
    <x v="0"/>
    <n v="213"/>
    <n v="23.6666666666667"/>
    <n v="235.57191780821901"/>
    <m/>
    <n v="113285.9589"/>
    <x v="0"/>
    <n v="13037.142900000001"/>
    <x v="835"/>
    <x v="0"/>
    <m/>
  </r>
  <r>
    <d v="2023-11-17T00:44:07"/>
    <x v="1"/>
    <n v="4"/>
    <s v="LOPEZ ISRAEL"/>
    <x v="6"/>
    <x v="0"/>
    <n v="205"/>
    <n v="24.117647058823501"/>
    <n v="222.484589041096"/>
    <m/>
    <n v="106992.2945"/>
    <x v="0"/>
    <n v="13037.142900000001"/>
    <x v="835"/>
    <x v="0"/>
    <m/>
  </r>
  <r>
    <d v="2023-11-17T00:44:08"/>
    <x v="1"/>
    <n v="5"/>
    <s v="GRISALES VILLA JUAN DAVID"/>
    <x v="3"/>
    <x v="0"/>
    <n v="250"/>
    <n v="25"/>
    <n v="261.74657534246597"/>
    <m/>
    <n v="125873.2877"/>
    <x v="1"/>
    <n v="13037.142900000001"/>
    <x v="835"/>
    <x v="0"/>
    <m/>
  </r>
  <r>
    <d v="2023-11-17T00:44:08"/>
    <x v="1"/>
    <n v="6"/>
    <s v="GONZALEZ PEREZ RAFAEL JOSE"/>
    <x v="5"/>
    <x v="0"/>
    <n v="5"/>
    <n v="5"/>
    <n v="26.174657534246599"/>
    <m/>
    <n v="12587.328799999999"/>
    <x v="0"/>
    <n v="13037.142900000001"/>
    <x v="835"/>
    <x v="0"/>
    <m/>
  </r>
  <r>
    <d v="2023-11-17T00:44:08"/>
    <x v="1"/>
    <n v="7"/>
    <s v="YEPES JORGE"/>
    <x v="6"/>
    <x v="3"/>
    <n v="263"/>
    <n v="32.875"/>
    <n v="209.39726027397299"/>
    <m/>
    <n v="100698.63009999999"/>
    <x v="1"/>
    <n v="13037.142900000001"/>
    <x v="835"/>
    <x v="0"/>
    <m/>
  </r>
  <r>
    <d v="2023-11-17T00:44:09"/>
    <x v="1"/>
    <n v="8"/>
    <s v="VACA FIERRO ROBINSON"/>
    <x v="3"/>
    <x v="0"/>
    <n v="304"/>
    <n v="30.4"/>
    <n v="261.74657534246597"/>
    <m/>
    <n v="125873.2877"/>
    <x v="1"/>
    <n v="13037.142900000001"/>
    <x v="835"/>
    <x v="0"/>
    <m/>
  </r>
  <r>
    <d v="2023-11-17T00:44:09"/>
    <x v="9"/>
    <n v="10"/>
    <s v="PIEDRAHITA MADRID SANTIAGO"/>
    <x v="10"/>
    <x v="1"/>
    <n v="67"/>
    <n v="16.75"/>
    <n v="104.698630136986"/>
    <m/>
    <n v="50349.3151"/>
    <x v="0"/>
    <n v="13037.142900000001"/>
    <x v="835"/>
    <x v="0"/>
    <m/>
  </r>
  <r>
    <d v="2023-11-17T00:44:09"/>
    <x v="9"/>
    <n v="12"/>
    <s v="VALENCIA MENDOZA JHON"/>
    <x v="0"/>
    <x v="0"/>
    <n v="246"/>
    <n v="27.3333333333333"/>
    <n v="235.57191780821901"/>
    <m/>
    <n v="113285.9589"/>
    <x v="0"/>
    <n v="13037.142900000001"/>
    <x v="835"/>
    <x v="0"/>
    <m/>
  </r>
  <r>
    <d v="2023-11-17T00:44:10"/>
    <x v="9"/>
    <n v="13"/>
    <s v="URIEL SALAZAR FREDY"/>
    <x v="4"/>
    <x v="0"/>
    <n v="159"/>
    <n v="22.714285714285701"/>
    <n v="183.222602739726"/>
    <m/>
    <n v="88111.301399999997"/>
    <x v="0"/>
    <n v="13037.142900000001"/>
    <x v="835"/>
    <x v="0"/>
    <m/>
  </r>
  <r>
    <d v="2023-11-17T00:44:10"/>
    <x v="9"/>
    <n v="14"/>
    <s v="JIMENEZ JIMENEZ OMAR DAVID"/>
    <x v="6"/>
    <x v="0"/>
    <n v="186"/>
    <n v="23.25"/>
    <n v="209.39726027397299"/>
    <s v="HECTOR SALAZAR Realiz 3 viajes donde moviliz 48 Usuarios "/>
    <n v="100698.63009999999"/>
    <x v="1"/>
    <n v="13037.142900000001"/>
    <x v="835"/>
    <x v="0"/>
    <m/>
  </r>
  <r>
    <d v="2023-11-17T00:44:10"/>
    <x v="9"/>
    <n v="15"/>
    <s v="LONDOO LOPERA DUVAN ANDRES"/>
    <x v="0"/>
    <x v="3"/>
    <n v="236"/>
    <n v="26.2222222222222"/>
    <n v="235.57191780821901"/>
    <m/>
    <n v="113285.9589"/>
    <x v="1"/>
    <n v="13037.142900000001"/>
    <x v="835"/>
    <x v="0"/>
    <m/>
  </r>
  <r>
    <d v="2023-11-17T00:44:10"/>
    <x v="9"/>
    <n v="16"/>
    <s v="HURTADO MADRID JUAN ESTEBAN"/>
    <x v="6"/>
    <x v="0"/>
    <n v="201"/>
    <n v="25.125"/>
    <n v="209.39726027397299"/>
    <s v="1 Descuento (Conduct) "/>
    <n v="100698.63009999999"/>
    <x v="0"/>
    <n v="13037.142900000001"/>
    <x v="835"/>
    <x v="0"/>
    <m/>
  </r>
  <r>
    <d v="2023-11-17T00:44:11"/>
    <x v="9"/>
    <n v="17"/>
    <s v="FRANCO BRAVO JHOAN FERNANDO"/>
    <x v="10"/>
    <x v="3"/>
    <n v="71"/>
    <n v="17.75"/>
    <n v="104.698630136986"/>
    <m/>
    <n v="50349.3151"/>
    <x v="0"/>
    <n v="13037.142900000001"/>
    <x v="835"/>
    <x v="0"/>
    <m/>
  </r>
  <r>
    <d v="2023-11-17T00:44:11"/>
    <x v="9"/>
    <n v="18"/>
    <s v="RENDON VIANA HUMBERTO DE JESUS"/>
    <x v="6"/>
    <x v="0"/>
    <n v="220"/>
    <n v="27.5"/>
    <n v="209.39726027397299"/>
    <s v="3 Descuentos (Despachador fernando) "/>
    <n v="100698.63009999999"/>
    <x v="0"/>
    <n v="13037.142900000001"/>
    <x v="835"/>
    <x v="0"/>
    <m/>
  </r>
  <r>
    <d v="2023-11-17T00:44:11"/>
    <x v="9"/>
    <n v="20"/>
    <s v="VERENZUELA MARTINEZ ALEXANDER"/>
    <x v="8"/>
    <x v="0"/>
    <n v="142"/>
    <n v="28.4"/>
    <n v="130.87328767123299"/>
    <s v="2 Descuentos (Conducts) "/>
    <n v="62936.643799999998"/>
    <x v="0"/>
    <n v="13037.142900000001"/>
    <x v="835"/>
    <x v="0"/>
    <m/>
  </r>
  <r>
    <d v="2023-11-17T00:44:12"/>
    <x v="9"/>
    <n v="21"/>
    <s v="DURANGO JOHAN"/>
    <x v="3"/>
    <x v="0"/>
    <n v="260"/>
    <n v="26"/>
    <n v="261.74657534246597"/>
    <s v="1 Descuento (Despachador fernando) "/>
    <n v="125873.2877"/>
    <x v="0"/>
    <n v="13037.142900000001"/>
    <x v="835"/>
    <x v="0"/>
    <m/>
  </r>
  <r>
    <d v="2023-11-17T00:44:12"/>
    <x v="9"/>
    <n v="22"/>
    <s v="QUIRAMA CASTAEDA JHON JADER"/>
    <x v="2"/>
    <x v="3"/>
    <n v="213"/>
    <n v="35.5"/>
    <n v="157.04794520547901"/>
    <m/>
    <n v="75523.972599999994"/>
    <x v="1"/>
    <n v="13037.142900000001"/>
    <x v="835"/>
    <x v="0"/>
    <m/>
  </r>
  <r>
    <d v="2023-11-17T00:44:12"/>
    <x v="9"/>
    <n v="23"/>
    <s v="HINCAPIE GALLEGO YEISON ANDRES"/>
    <x v="0"/>
    <x v="0"/>
    <n v="230"/>
    <n v="25.5555555555556"/>
    <n v="235.57191780821901"/>
    <m/>
    <n v="113285.9589"/>
    <x v="2"/>
    <n v="13037.142900000001"/>
    <x v="835"/>
    <x v="0"/>
    <m/>
  </r>
  <r>
    <d v="2023-11-17T00:44:13"/>
    <x v="9"/>
    <n v="25"/>
    <s v="JIMENEZ HURTADO CARLOS ESTIVEN"/>
    <x v="6"/>
    <x v="0"/>
    <n v="228"/>
    <n v="28.5"/>
    <n v="209.39726027397299"/>
    <m/>
    <n v="100698.63009999999"/>
    <x v="1"/>
    <n v="13037.142900000001"/>
    <x v="835"/>
    <x v="0"/>
    <m/>
  </r>
  <r>
    <d v="2023-11-17T00:44:13"/>
    <x v="9"/>
    <n v="26"/>
    <s v="CIRO MARIN RODRIGO ALBERTO"/>
    <x v="1"/>
    <x v="0"/>
    <n v="285"/>
    <n v="25.909090909090899"/>
    <n v="287.921232876712"/>
    <s v="4 Descuentos (Conducts y Usuario desubicado) "/>
    <n v="138460.6164"/>
    <x v="0"/>
    <n v="13037.142900000001"/>
    <x v="835"/>
    <x v="0"/>
    <m/>
  </r>
  <r>
    <d v="2023-11-17T00:44:13"/>
    <x v="9"/>
    <n v="27"/>
    <s v="MADRID HERNANDEZ JHONATAN SMITH"/>
    <x v="3"/>
    <x v="0"/>
    <n v="225"/>
    <n v="22.5"/>
    <n v="261.74657534246597"/>
    <s v="1 Descuento (Usuario desubicado) "/>
    <n v="125873.2877"/>
    <x v="0"/>
    <n v="13037.142900000001"/>
    <x v="835"/>
    <x v="0"/>
    <m/>
  </r>
  <r>
    <d v="2023-11-17T00:44:14"/>
    <x v="9"/>
    <n v="28"/>
    <s v="GONZALEZ PEREZ RAFAEL JOSE"/>
    <x v="2"/>
    <x v="0"/>
    <n v="100"/>
    <n v="18.181818181818201"/>
    <n v="143.960616438356"/>
    <s v="15 Descuentos (Incidente con Usuarios) "/>
    <n v="69230.308199999999"/>
    <x v="0"/>
    <n v="13037.142900000001"/>
    <x v="835"/>
    <x v="0"/>
    <m/>
  </r>
  <r>
    <d v="2023-11-17T00:44:14"/>
    <x v="1"/>
    <n v="31"/>
    <s v="HIGUITA ADRIAN ANTONIO"/>
    <x v="0"/>
    <x v="0"/>
    <n v="255"/>
    <n v="28.3333333333333"/>
    <n v="235.57191780821901"/>
    <m/>
    <n v="113285.9589"/>
    <x v="0"/>
    <n v="13037.142900000001"/>
    <x v="835"/>
    <x v="0"/>
    <m/>
  </r>
  <r>
    <d v="2023-11-17T00:44:14"/>
    <x v="1"/>
    <n v="32"/>
    <s v="PUERTA BOJANERO JUAN CARLOS"/>
    <x v="1"/>
    <x v="0"/>
    <n v="330"/>
    <n v="30"/>
    <n v="287.921232876712"/>
    <s v="2 Descuentos (Conducts) "/>
    <n v="138460.6164"/>
    <x v="0"/>
    <n v="13037.142900000001"/>
    <x v="835"/>
    <x v="0"/>
    <m/>
  </r>
  <r>
    <d v="2023-11-17T00:44:15"/>
    <x v="1"/>
    <n v="34"/>
    <s v="MONTOYA OSPINA GILBERTO ANTONIO"/>
    <x v="1"/>
    <x v="0"/>
    <n v="240"/>
    <n v="21.818181818181799"/>
    <n v="287.921232876712"/>
    <m/>
    <n v="138460.6164"/>
    <x v="0"/>
    <n v="13037.142900000001"/>
    <x v="835"/>
    <x v="0"/>
    <m/>
  </r>
  <r>
    <d v="2023-11-17T00:44:15"/>
    <x v="1"/>
    <n v="35"/>
    <s v="LONDOO URREGO DANIEL ANDRES"/>
    <x v="9"/>
    <x v="0"/>
    <n v="371"/>
    <n v="30.9166666666667"/>
    <n v="314.09589041095899"/>
    <m/>
    <n v="151047.94519999999"/>
    <x v="1"/>
    <n v="13037.142900000001"/>
    <x v="835"/>
    <x v="0"/>
    <m/>
  </r>
  <r>
    <d v="2023-11-17T00:44:15"/>
    <x v="1"/>
    <n v="36"/>
    <s v="TABORDA ROJAS DIEGO ALEJANDRO"/>
    <x v="1"/>
    <x v="0"/>
    <n v="277"/>
    <n v="25.181818181818201"/>
    <n v="287.921232876712"/>
    <s v="5 Descuentos (Jefe de ruta y Usuarios desubicados)"/>
    <n v="138460.6164"/>
    <x v="0"/>
    <n v="13037.142900000001"/>
    <x v="835"/>
    <x v="0"/>
    <m/>
  </r>
  <r>
    <d v="2023-11-17T00:44:16"/>
    <x v="1"/>
    <n v="37"/>
    <s v="MORA JORGE"/>
    <x v="3"/>
    <x v="0"/>
    <n v="272"/>
    <n v="27.2"/>
    <n v="261.74657534246597"/>
    <s v="17 Descuentos (Transbordo) "/>
    <n v="125873.2877"/>
    <x v="1"/>
    <n v="13037.142900000001"/>
    <x v="835"/>
    <x v="0"/>
    <m/>
  </r>
  <r>
    <d v="2023-11-17T00:44:16"/>
    <x v="1"/>
    <n v="38"/>
    <s v="AGUDELO KEVIN ANDRES"/>
    <x v="3"/>
    <x v="0"/>
    <n v="273"/>
    <n v="27.3"/>
    <n v="261.74657534246597"/>
    <s v="6 Descuentos (Transbordo) "/>
    <n v="125873.2877"/>
    <x v="0"/>
    <n v="13037.142900000001"/>
    <x v="835"/>
    <x v="0"/>
    <m/>
  </r>
  <r>
    <d v="2023-11-17T00:44:16"/>
    <x v="1"/>
    <n v="39"/>
    <s v="DE OSSA TORRES CARLOS ANDRES"/>
    <x v="3"/>
    <x v="0"/>
    <n v="225"/>
    <n v="22.5"/>
    <n v="261.74657534246597"/>
    <m/>
    <n v="125873.2877"/>
    <x v="0"/>
    <n v="13037.142900000001"/>
    <x v="835"/>
    <x v="0"/>
    <m/>
  </r>
  <r>
    <d v="2023-11-17T00:44:17"/>
    <x v="1"/>
    <n v="40"/>
    <s v="OCAMPO OCAMPO ANTONIO JOSE"/>
    <x v="1"/>
    <x v="0"/>
    <n v="292"/>
    <n v="26.545454545454501"/>
    <n v="287.921232876712"/>
    <m/>
    <n v="138460.6164"/>
    <x v="0"/>
    <n v="13037.142900000001"/>
    <x v="835"/>
    <x v="0"/>
    <m/>
  </r>
  <r>
    <d v="2023-11-17T00:44:17"/>
    <x v="1"/>
    <n v="41"/>
    <s v="GARCIA DAVID WILSON ALBERTO"/>
    <x v="3"/>
    <x v="0"/>
    <n v="239"/>
    <n v="23.9"/>
    <n v="261.74657534246597"/>
    <s v="1 Descuento (Conduct) "/>
    <n v="125873.2877"/>
    <x v="1"/>
    <n v="13037.142900000001"/>
    <x v="835"/>
    <x v="0"/>
    <m/>
  </r>
  <r>
    <d v="2023-11-17T00:44:17"/>
    <x v="1"/>
    <n v="42"/>
    <s v="LOPERA ALVAREZ ESTIVEN"/>
    <x v="0"/>
    <x v="0"/>
    <n v="272"/>
    <n v="30.2222222222222"/>
    <n v="235.57191780821901"/>
    <m/>
    <n v="113285.9589"/>
    <x v="0"/>
    <n v="13037.142900000001"/>
    <x v="835"/>
    <x v="0"/>
    <m/>
  </r>
  <r>
    <d v="2023-11-18T00:40:26"/>
    <x v="9"/>
    <n v="2"/>
    <s v="GRAJALES JORGE HERNAN"/>
    <x v="6"/>
    <x v="0"/>
    <n v="208"/>
    <n v="26"/>
    <n v="210.692810457516"/>
    <s v="25 Descuentos (Transbordo) "/>
    <n v="101346.40519999999"/>
    <x v="1"/>
    <n v="14788.571400000001"/>
    <x v="836"/>
    <x v="0"/>
    <m/>
  </r>
  <r>
    <d v="2023-11-18T00:40:26"/>
    <x v="9"/>
    <n v="3"/>
    <s v="BARRIENTOS ROBINSON FREDY"/>
    <x v="0"/>
    <x v="3"/>
    <n v="212"/>
    <n v="23.5555555555556"/>
    <n v="237.029411764706"/>
    <m/>
    <n v="114014.7059"/>
    <x v="0"/>
    <n v="14788.571400000001"/>
    <x v="836"/>
    <x v="0"/>
    <m/>
  </r>
  <r>
    <d v="2023-11-18T00:40:26"/>
    <x v="9"/>
    <n v="5"/>
    <s v="BERRIO POSADA ANGELA"/>
    <x v="0"/>
    <x v="3"/>
    <n v="246"/>
    <n v="27.3333333333333"/>
    <n v="237.029411764706"/>
    <m/>
    <n v="114014.7059"/>
    <x v="1"/>
    <n v="14788.571400000001"/>
    <x v="836"/>
    <x v="0"/>
    <m/>
  </r>
  <r>
    <d v="2023-11-18T00:40:27"/>
    <x v="9"/>
    <n v="6"/>
    <s v="GONZALEZ PEREZ RAFAEL JOSE"/>
    <x v="3"/>
    <x v="0"/>
    <n v="250"/>
    <n v="25"/>
    <n v="263.366013071895"/>
    <s v="15 Descuentos (Incidente con Usuarios) "/>
    <n v="126683.0065"/>
    <x v="0"/>
    <n v="14788.571400000001"/>
    <x v="836"/>
    <x v="0"/>
    <m/>
  </r>
  <r>
    <d v="2023-11-18T00:40:27"/>
    <x v="9"/>
    <n v="7"/>
    <s v="YEPES JORGE"/>
    <x v="6"/>
    <x v="0"/>
    <n v="256"/>
    <n v="32"/>
    <n v="210.692810457516"/>
    <m/>
    <n v="101346.40519999999"/>
    <x v="1"/>
    <n v="14788.571400000001"/>
    <x v="836"/>
    <x v="0"/>
    <m/>
  </r>
  <r>
    <d v="2023-11-18T00:40:27"/>
    <x v="9"/>
    <n v="8"/>
    <s v="VACA FIERRO ROBINSON"/>
    <x v="3"/>
    <x v="0"/>
    <n v="266"/>
    <n v="26.6"/>
    <n v="263.366013071895"/>
    <s v="2 Descuentos (Conducts) "/>
    <n v="126683.0065"/>
    <x v="1"/>
    <n v="14788.571400000001"/>
    <x v="836"/>
    <x v="0"/>
    <m/>
  </r>
  <r>
    <d v="2023-11-18T00:40:27"/>
    <x v="9"/>
    <n v="9"/>
    <s v="LOPEZ ISRAEL"/>
    <x v="0"/>
    <x v="0"/>
    <n v="213"/>
    <n v="23.6666666666667"/>
    <n v="237.029411764706"/>
    <m/>
    <n v="114014.7059"/>
    <x v="0"/>
    <n v="14788.571400000001"/>
    <x v="836"/>
    <x v="0"/>
    <m/>
  </r>
  <r>
    <d v="2023-11-18T00:40:28"/>
    <x v="1"/>
    <n v="11"/>
    <s v="ECHAVARRIA JOSE"/>
    <x v="3"/>
    <x v="0"/>
    <n v="234"/>
    <n v="23.4"/>
    <n v="263.366013071895"/>
    <m/>
    <n v="126683.0065"/>
    <x v="0"/>
    <n v="14788.571400000001"/>
    <x v="836"/>
    <x v="0"/>
    <m/>
  </r>
  <r>
    <d v="2023-11-18T00:40:28"/>
    <x v="1"/>
    <n v="12"/>
    <s v="VALENCIA MENDOZA JHON"/>
    <x v="13"/>
    <x v="0"/>
    <n v="299"/>
    <n v="21.3571428571429"/>
    <n v="368.71241830065401"/>
    <s v="33 Descuentos (Despachador fernando y Transbordo)"/>
    <n v="177356.20920000001"/>
    <x v="0"/>
    <n v="14788.571400000001"/>
    <x v="836"/>
    <x v="0"/>
    <m/>
  </r>
  <r>
    <d v="2023-11-18T00:40:28"/>
    <x v="1"/>
    <n v="13"/>
    <s v="URIEL SALAZAR FREDY"/>
    <x v="6"/>
    <x v="0"/>
    <n v="187"/>
    <n v="23.375"/>
    <n v="210.692810457516"/>
    <m/>
    <n v="101346.40519999999"/>
    <x v="0"/>
    <n v="14788.571400000001"/>
    <x v="836"/>
    <x v="0"/>
    <m/>
  </r>
  <r>
    <d v="2023-11-18T00:40:29"/>
    <x v="1"/>
    <n v="14"/>
    <s v="JIMENEZ JIMENEZ OMAR DAVID"/>
    <x v="6"/>
    <x v="0"/>
    <n v="195"/>
    <n v="24.375"/>
    <n v="210.692810457516"/>
    <s v="2 Descuentos (Jefe de ruta y conduct) "/>
    <n v="101346.40519999999"/>
    <x v="1"/>
    <n v="14788.571400000001"/>
    <x v="836"/>
    <x v="0"/>
    <m/>
  </r>
  <r>
    <d v="2023-11-18T00:40:29"/>
    <x v="1"/>
    <n v="15"/>
    <s v="GRISALES VILLA JUAN DAVID"/>
    <x v="3"/>
    <x v="0"/>
    <n v="283"/>
    <n v="28.3"/>
    <n v="263.366013071895"/>
    <m/>
    <n v="126683.0065"/>
    <x v="1"/>
    <n v="14788.571400000001"/>
    <x v="836"/>
    <x v="0"/>
    <m/>
  </r>
  <r>
    <d v="2023-11-18T00:40:29"/>
    <x v="1"/>
    <n v="16"/>
    <s v="HURTADO MADRID JUAN ESTEBAN"/>
    <x v="0"/>
    <x v="0"/>
    <n v="211"/>
    <n v="23.4444444444444"/>
    <n v="237.029411764706"/>
    <m/>
    <n v="114014.7059"/>
    <x v="0"/>
    <n v="14788.571400000001"/>
    <x v="836"/>
    <x v="0"/>
    <m/>
  </r>
  <r>
    <d v="2023-11-18T00:40:29"/>
    <x v="1"/>
    <n v="17"/>
    <s v="FRANCO BRAVO JHOAN FERNANDO"/>
    <x v="0"/>
    <x v="0"/>
    <n v="192"/>
    <n v="21.3333333333333"/>
    <n v="237.029411764706"/>
    <m/>
    <n v="114014.7059"/>
    <x v="0"/>
    <n v="14788.571400000001"/>
    <x v="836"/>
    <x v="0"/>
    <m/>
  </r>
  <r>
    <d v="2023-11-18T00:40:30"/>
    <x v="1"/>
    <n v="18"/>
    <s v="RENDON VIANA HUMBERTO DE JESUS"/>
    <x v="3"/>
    <x v="0"/>
    <n v="238"/>
    <n v="23.8"/>
    <n v="263.366013071895"/>
    <m/>
    <n v="126683.0065"/>
    <x v="0"/>
    <n v="14788.571400000001"/>
    <x v="836"/>
    <x v="0"/>
    <m/>
  </r>
  <r>
    <d v="2023-11-18T00:40:30"/>
    <x v="1"/>
    <n v="20"/>
    <s v="TABORDA ROJAS DIEGO ALEJANDRO"/>
    <x v="3"/>
    <x v="0"/>
    <n v="248"/>
    <n v="24.8"/>
    <n v="263.366013071895"/>
    <s v="1 Descuento (Conduct) "/>
    <n v="126683.0065"/>
    <x v="0"/>
    <n v="14788.571400000001"/>
    <x v="836"/>
    <x v="0"/>
    <m/>
  </r>
  <r>
    <d v="2023-11-18T00:40:30"/>
    <x v="1"/>
    <n v="21"/>
    <s v="DURANGO JOHAN"/>
    <x v="0"/>
    <x v="0"/>
    <n v="296"/>
    <n v="32.8888888888889"/>
    <n v="237.029411764706"/>
    <m/>
    <n v="114014.7059"/>
    <x v="0"/>
    <n v="14788.571400000001"/>
    <x v="836"/>
    <x v="0"/>
    <m/>
  </r>
  <r>
    <d v="2023-11-18T00:40:30"/>
    <x v="1"/>
    <n v="22"/>
    <s v="QUIRAMA CASTAEDA JHON JADER"/>
    <x v="2"/>
    <x v="0"/>
    <n v="188"/>
    <n v="34.181818181818201"/>
    <n v="144.85130718954201"/>
    <m/>
    <n v="69675.653600000005"/>
    <x v="1"/>
    <n v="14788.571400000001"/>
    <x v="836"/>
    <x v="0"/>
    <m/>
  </r>
  <r>
    <d v="2023-11-18T00:40:31"/>
    <x v="1"/>
    <n v="23"/>
    <s v="HINCAPIE GALLEGO YEISON ANDRES"/>
    <x v="8"/>
    <x v="3"/>
    <n v="131"/>
    <n v="26.2"/>
    <n v="131.68300653594801"/>
    <m/>
    <n v="63341.503299999997"/>
    <x v="2"/>
    <n v="14788.571400000001"/>
    <x v="836"/>
    <x v="0"/>
    <m/>
  </r>
  <r>
    <d v="2023-11-18T00:40:31"/>
    <x v="1"/>
    <n v="25"/>
    <s v="JIMENEZ HURTADO CARLOS ESTIVEN"/>
    <x v="3"/>
    <x v="0"/>
    <n v="287"/>
    <n v="28.7"/>
    <n v="263.366013071895"/>
    <m/>
    <n v="126683.0065"/>
    <x v="1"/>
    <n v="14788.571400000001"/>
    <x v="836"/>
    <x v="0"/>
    <m/>
  </r>
  <r>
    <d v="2023-11-18T00:40:31"/>
    <x v="1"/>
    <n v="26"/>
    <s v="RAMIREZ JARAMILLO WILSON"/>
    <x v="4"/>
    <x v="0"/>
    <n v="184"/>
    <n v="26.285714285714299"/>
    <n v="184.356209150327"/>
    <s v="2 Descuentos (Conducts) "/>
    <n v="88678.104600000006"/>
    <x v="0"/>
    <n v="14788.571400000001"/>
    <x v="836"/>
    <x v="0"/>
    <m/>
  </r>
  <r>
    <d v="2023-11-18T00:40:31"/>
    <x v="1"/>
    <n v="27"/>
    <s v="DURANGO DAVID JOSE"/>
    <x v="4"/>
    <x v="3"/>
    <n v="166"/>
    <n v="23.714285714285701"/>
    <n v="184.356209150327"/>
    <m/>
    <n v="88678.104600000006"/>
    <x v="0"/>
    <n v="14788.571400000001"/>
    <x v="836"/>
    <x v="0"/>
    <m/>
  </r>
  <r>
    <d v="2023-11-18T00:40:32"/>
    <x v="1"/>
    <n v="28"/>
    <s v="GRISALES VILLA DEIBY ALEJANDRO"/>
    <x v="0"/>
    <x v="0"/>
    <n v="201"/>
    <n v="22.3333333333333"/>
    <n v="237.029411764706"/>
    <m/>
    <n v="114014.7059"/>
    <x v="0"/>
    <n v="14788.571400000001"/>
    <x v="836"/>
    <x v="0"/>
    <m/>
  </r>
  <r>
    <d v="2023-11-18T00:40:32"/>
    <x v="1"/>
    <n v="29"/>
    <s v="BERNAL RONDON KEVIN OSWALDO"/>
    <x v="1"/>
    <x v="0"/>
    <n v="278"/>
    <n v="25.272727272727298"/>
    <n v="289.70261437908499"/>
    <m/>
    <n v="139351.30720000001"/>
    <x v="0"/>
    <n v="14788.571400000001"/>
    <x v="836"/>
    <x v="0"/>
    <m/>
  </r>
  <r>
    <d v="2023-11-18T00:40:32"/>
    <x v="9"/>
    <n v="32"/>
    <s v="PUERTA BOJANERO JUAN CARLOS"/>
    <x v="3"/>
    <x v="0"/>
    <n v="249"/>
    <n v="24.9"/>
    <n v="263.366013071895"/>
    <s v="5 Descuentos (conduct propietario y Transbordo) "/>
    <n v="126683.0065"/>
    <x v="0"/>
    <n v="14788.571400000001"/>
    <x v="836"/>
    <x v="0"/>
    <m/>
  </r>
  <r>
    <d v="2023-11-18T00:40:32"/>
    <x v="9"/>
    <n v="34"/>
    <s v="MONTOYA OSPINA GILBERTO ANTONIO"/>
    <x v="1"/>
    <x v="0"/>
    <n v="254"/>
    <n v="23.090909090909101"/>
    <n v="289.70261437908499"/>
    <s v="1 Descuento (Despachador fernando)"/>
    <n v="139351.30720000001"/>
    <x v="0"/>
    <n v="14788.571400000001"/>
    <x v="836"/>
    <x v="0"/>
    <m/>
  </r>
  <r>
    <d v="2023-11-18T00:40:33"/>
    <x v="9"/>
    <n v="35"/>
    <s v="LONDOO URREGO DANIEL ANDRES"/>
    <x v="0"/>
    <x v="3"/>
    <n v="300"/>
    <n v="33.3333333333333"/>
    <n v="237.029411764706"/>
    <s v="1 Descuento (Usuario desubicado) "/>
    <n v="114014.7059"/>
    <x v="1"/>
    <n v="14788.571400000001"/>
    <x v="836"/>
    <x v="0"/>
    <m/>
  </r>
  <r>
    <d v="2023-11-18T00:40:33"/>
    <x v="9"/>
    <n v="36"/>
    <s v="MARTINEZ CHAVERRA LUIS NORBERTO"/>
    <x v="0"/>
    <x v="0"/>
    <n v="267"/>
    <n v="29.6666666666667"/>
    <n v="237.029411764706"/>
    <m/>
    <n v="114014.7059"/>
    <x v="0"/>
    <n v="14788.571400000001"/>
    <x v="836"/>
    <x v="0"/>
    <m/>
  </r>
  <r>
    <d v="2023-11-18T00:40:33"/>
    <x v="9"/>
    <n v="37"/>
    <s v="MORA JORGE"/>
    <x v="6"/>
    <x v="0"/>
    <n v="256"/>
    <n v="32"/>
    <n v="210.692810457516"/>
    <s v="2 Descuentos (Usuarios desubicados) "/>
    <n v="101346.40519999999"/>
    <x v="1"/>
    <n v="14788.571400000001"/>
    <x v="836"/>
    <x v="0"/>
    <m/>
  </r>
  <r>
    <d v="2023-11-18T00:40:33"/>
    <x v="9"/>
    <n v="38"/>
    <s v="AGUDELO KEVIN ANDRES"/>
    <x v="0"/>
    <x v="0"/>
    <n v="255"/>
    <n v="28.3333333333333"/>
    <n v="237.029411764706"/>
    <m/>
    <n v="114014.7059"/>
    <x v="0"/>
    <n v="14788.571400000001"/>
    <x v="836"/>
    <x v="0"/>
    <m/>
  </r>
  <r>
    <d v="2023-11-18T00:40:33"/>
    <x v="9"/>
    <n v="39"/>
    <s v="DE OSSA TORRES CARLOS ANDRES"/>
    <x v="6"/>
    <x v="3"/>
    <n v="191"/>
    <n v="25.466666666666701"/>
    <n v="197.524509803922"/>
    <s v="1 Descuento (Conduct) "/>
    <n v="95012.2549"/>
    <x v="0"/>
    <n v="14788.571400000001"/>
    <x v="836"/>
    <x v="0"/>
    <m/>
  </r>
  <r>
    <d v="2023-11-18T00:40:34"/>
    <x v="9"/>
    <n v="40"/>
    <s v="OCAMPO OCAMPO ANTONIO JOSE"/>
    <x v="1"/>
    <x v="0"/>
    <n v="329"/>
    <n v="29.909090909090899"/>
    <n v="289.70261437908499"/>
    <s v="SANTIAGO VELEZ Realiz 5 viajes donde moviliz 167 Usuarios "/>
    <n v="139351.30720000001"/>
    <x v="0"/>
    <n v="14788.571400000001"/>
    <x v="836"/>
    <x v="0"/>
    <m/>
  </r>
  <r>
    <d v="2023-11-18T00:40:34"/>
    <x v="9"/>
    <n v="41"/>
    <s v="GARCIA DAVID WILSON ALBERTO"/>
    <x v="0"/>
    <x v="0"/>
    <n v="267"/>
    <n v="29.6666666666667"/>
    <n v="237.029411764706"/>
    <m/>
    <n v="114014.7059"/>
    <x v="1"/>
    <n v="14788.571400000001"/>
    <x v="836"/>
    <x v="0"/>
    <m/>
  </r>
  <r>
    <d v="2023-11-18T00:40:34"/>
    <x v="9"/>
    <n v="42"/>
    <s v="LOPERA ALVAREZ ESTIVEN"/>
    <x v="6"/>
    <x v="3"/>
    <n v="222"/>
    <n v="27.75"/>
    <n v="210.692810457516"/>
    <m/>
    <n v="101346.40519999999"/>
    <x v="0"/>
    <n v="14788.571400000001"/>
    <x v="836"/>
    <x v="0"/>
    <m/>
  </r>
  <r>
    <d v="2023-11-19T00:18:05"/>
    <x v="1"/>
    <n v="2"/>
    <s v="GRAJALES JORGE HERNAN"/>
    <x v="0"/>
    <x v="0"/>
    <n v="240"/>
    <n v="26.6666666666667"/>
    <n v="239.00189035916799"/>
    <s v="2 Descuentos (Conducts) "/>
    <n v="115000.9452"/>
    <x v="1"/>
    <n v="12757.142900000001"/>
    <x v="837"/>
    <x v="0"/>
    <m/>
  </r>
  <r>
    <d v="2023-11-19T00:18:05"/>
    <x v="1"/>
    <n v="3"/>
    <s v="BARRIENTOS ROBINSON FREDY"/>
    <x v="2"/>
    <x v="3"/>
    <n v="131"/>
    <n v="21.8333333333333"/>
    <n v="159.334593572779"/>
    <m/>
    <n v="76667.296799999996"/>
    <x v="0"/>
    <n v="12757.142900000001"/>
    <x v="837"/>
    <x v="0"/>
    <m/>
  </r>
  <r>
    <d v="2023-11-19T00:18:06"/>
    <x v="1"/>
    <n v="5"/>
    <s v="GRISALES VILLA JUAN DAVID"/>
    <x v="4"/>
    <x v="0"/>
    <n v="199"/>
    <n v="28.428571428571399"/>
    <n v="185.89035916824199"/>
    <m/>
    <n v="89445.179600000003"/>
    <x v="1"/>
    <n v="12757.142900000001"/>
    <x v="837"/>
    <x v="0"/>
    <m/>
  </r>
  <r>
    <d v="2023-11-19T00:18:06"/>
    <x v="1"/>
    <n v="6"/>
    <s v="GONZALEZ PEREZ RAFAEL JOSE"/>
    <x v="6"/>
    <x v="3"/>
    <n v="222"/>
    <n v="27.75"/>
    <n v="212.446124763705"/>
    <s v="8 Descuentos (Incidente con Usuarios) "/>
    <n v="102223.0624"/>
    <x v="0"/>
    <n v="12757.142900000001"/>
    <x v="837"/>
    <x v="0"/>
    <m/>
  </r>
  <r>
    <d v="2023-11-19T00:18:06"/>
    <x v="1"/>
    <n v="7"/>
    <s v="YEPES JORGE"/>
    <x v="6"/>
    <x v="3"/>
    <n v="257"/>
    <n v="32.125"/>
    <n v="212.446124763705"/>
    <m/>
    <n v="102223.0624"/>
    <x v="1"/>
    <n v="12757.142900000001"/>
    <x v="837"/>
    <x v="0"/>
    <m/>
  </r>
  <r>
    <d v="2023-11-19T00:18:06"/>
    <x v="1"/>
    <n v="8"/>
    <s v="VACA FIERRO ROBINSON"/>
    <x v="3"/>
    <x v="3"/>
    <n v="220"/>
    <n v="22"/>
    <n v="265.557655954631"/>
    <s v="4 Descuentos (Conducts, jefe de ruta y propietario) "/>
    <n v="127778.82799999999"/>
    <x v="1"/>
    <n v="12757.142900000001"/>
    <x v="837"/>
    <x v="0"/>
    <m/>
  </r>
  <r>
    <d v="2023-11-19T00:18:07"/>
    <x v="1"/>
    <n v="9"/>
    <s v="LOPEZ ISRAEL"/>
    <x v="0"/>
    <x v="3"/>
    <n v="193"/>
    <n v="21.4444444444444"/>
    <n v="239.00189035916799"/>
    <m/>
    <n v="115000.9452"/>
    <x v="0"/>
    <n v="12757.142900000001"/>
    <x v="837"/>
    <x v="0"/>
    <m/>
  </r>
  <r>
    <d v="2023-11-19T00:18:07"/>
    <x v="1"/>
    <n v="10"/>
    <s v="MARULANDA JARAMILLO DAWER ANDRES"/>
    <x v="11"/>
    <x v="0"/>
    <n v="38"/>
    <n v="19"/>
    <n v="53.1115311909263"/>
    <m/>
    <n v="25555.765599999999"/>
    <x v="0"/>
    <n v="12757.142900000001"/>
    <x v="837"/>
    <x v="0"/>
    <m/>
  </r>
  <r>
    <d v="2023-11-19T00:18:08"/>
    <x v="9"/>
    <n v="11"/>
    <s v="ECHAVARRIA JOSE"/>
    <x v="4"/>
    <x v="0"/>
    <n v="143"/>
    <n v="20.428571428571399"/>
    <n v="185.89035916824199"/>
    <m/>
    <n v="89445.179600000003"/>
    <x v="0"/>
    <n v="12757.142900000001"/>
    <x v="837"/>
    <x v="0"/>
    <m/>
  </r>
  <r>
    <d v="2023-11-19T00:18:08"/>
    <x v="9"/>
    <n v="12"/>
    <s v="DURANGO JOHAN"/>
    <x v="6"/>
    <x v="0"/>
    <n v="231"/>
    <n v="28.875"/>
    <n v="212.446124763705"/>
    <m/>
    <n v="102223.0624"/>
    <x v="0"/>
    <n v="12757.142900000001"/>
    <x v="837"/>
    <x v="0"/>
    <m/>
  </r>
  <r>
    <d v="2023-11-19T00:18:09"/>
    <x v="9"/>
    <n v="13"/>
    <s v="URIEL SALAZAR FREDY"/>
    <x v="6"/>
    <x v="0"/>
    <n v="179"/>
    <n v="22.375"/>
    <n v="212.446124763705"/>
    <m/>
    <n v="102223.0624"/>
    <x v="0"/>
    <n v="12757.142900000001"/>
    <x v="837"/>
    <x v="0"/>
    <m/>
  </r>
  <r>
    <d v="2023-11-19T00:18:09"/>
    <x v="9"/>
    <n v="14"/>
    <s v="JIMENEZ JIMENEZ OMAR DAVID"/>
    <x v="0"/>
    <x v="0"/>
    <n v="240"/>
    <n v="26.6666666666667"/>
    <n v="239.00189035916799"/>
    <m/>
    <n v="115000.9452"/>
    <x v="1"/>
    <n v="12757.142900000001"/>
    <x v="837"/>
    <x v="0"/>
    <m/>
  </r>
  <r>
    <d v="2023-11-19T00:18:09"/>
    <x v="9"/>
    <n v="15"/>
    <s v="LONDOO LOPERA DUVAN ANDRES"/>
    <x v="6"/>
    <x v="0"/>
    <n v="236"/>
    <n v="29.5"/>
    <n v="212.446124763705"/>
    <m/>
    <n v="102223.0624"/>
    <x v="1"/>
    <n v="12757.142900000001"/>
    <x v="837"/>
    <x v="0"/>
    <m/>
  </r>
  <r>
    <d v="2023-11-19T00:18:10"/>
    <x v="9"/>
    <n v="16"/>
    <s v="HURTADO MADRID JUAN ESTEBAN"/>
    <x v="2"/>
    <x v="3"/>
    <n v="128"/>
    <n v="23.272727272727298"/>
    <n v="146.05671077504701"/>
    <m/>
    <n v="70278.3554"/>
    <x v="0"/>
    <n v="12757.142900000001"/>
    <x v="837"/>
    <x v="0"/>
    <m/>
  </r>
  <r>
    <d v="2023-11-19T00:18:10"/>
    <x v="9"/>
    <n v="17"/>
    <s v="FRANCO BRAVO JHOAN FERNANDO"/>
    <x v="4"/>
    <x v="0"/>
    <n v="200"/>
    <n v="28.571428571428601"/>
    <n v="185.89035916824199"/>
    <m/>
    <n v="89445.179600000003"/>
    <x v="0"/>
    <n v="12757.142900000001"/>
    <x v="837"/>
    <x v="0"/>
    <m/>
  </r>
  <r>
    <d v="2023-11-19T00:18:10"/>
    <x v="9"/>
    <n v="18"/>
    <s v="RENDON VIANA HUMBERTO DE JESUS"/>
    <x v="6"/>
    <x v="0"/>
    <n v="211"/>
    <n v="26.375"/>
    <n v="212.446124763705"/>
    <m/>
    <n v="102223.0624"/>
    <x v="0"/>
    <n v="12757.142900000001"/>
    <x v="837"/>
    <x v="0"/>
    <m/>
  </r>
  <r>
    <d v="2023-11-19T00:18:11"/>
    <x v="9"/>
    <n v="20"/>
    <s v="VERENZUELA MARTINEZ ALEXANDER"/>
    <x v="6"/>
    <x v="0"/>
    <n v="165"/>
    <n v="20.625"/>
    <n v="212.446124763705"/>
    <m/>
    <n v="102223.0624"/>
    <x v="0"/>
    <n v="12757.142900000001"/>
    <x v="837"/>
    <x v="0"/>
    <m/>
  </r>
  <r>
    <d v="2023-11-19T00:18:11"/>
    <x v="9"/>
    <n v="21"/>
    <s v="CIRO ALEXANDER"/>
    <x v="0"/>
    <x v="0"/>
    <n v="298"/>
    <n v="33.1111111111111"/>
    <n v="239.00189035916799"/>
    <m/>
    <n v="115000.9452"/>
    <x v="0"/>
    <n v="12757.142900000001"/>
    <x v="837"/>
    <x v="0"/>
    <m/>
  </r>
  <r>
    <d v="2023-11-19T00:18:12"/>
    <x v="9"/>
    <n v="22"/>
    <s v="QUIRAMA CASTAEDA JHON JADER"/>
    <x v="6"/>
    <x v="3"/>
    <n v="216"/>
    <n v="27"/>
    <n v="212.446124763705"/>
    <s v="2 Descuentos (Despachador fernando) "/>
    <n v="102223.0624"/>
    <x v="1"/>
    <n v="12757.142900000001"/>
    <x v="837"/>
    <x v="0"/>
    <m/>
  </r>
  <r>
    <d v="2023-11-19T00:18:12"/>
    <x v="9"/>
    <n v="23"/>
    <s v="HINCAPIE GALLEGO YEISON ANDRES"/>
    <x v="6"/>
    <x v="3"/>
    <n v="254"/>
    <n v="31.75"/>
    <n v="212.446124763705"/>
    <m/>
    <n v="102223.0624"/>
    <x v="2"/>
    <n v="12757.142900000001"/>
    <x v="837"/>
    <x v="0"/>
    <m/>
  </r>
  <r>
    <d v="2023-11-19T00:18:12"/>
    <x v="9"/>
    <n v="26"/>
    <s v="RAMIREZ JARAMILLO WILSON"/>
    <x v="0"/>
    <x v="3"/>
    <n v="236"/>
    <n v="26.2222222222222"/>
    <n v="239.00189035916799"/>
    <m/>
    <n v="115000.9452"/>
    <x v="0"/>
    <n v="12757.142900000001"/>
    <x v="837"/>
    <x v="0"/>
    <m/>
  </r>
  <r>
    <d v="2023-11-19T00:18:13"/>
    <x v="9"/>
    <n v="27"/>
    <s v="DURANGO DAVID JOSE"/>
    <x v="10"/>
    <x v="0"/>
    <n v="78"/>
    <n v="19.5"/>
    <n v="106.223062381853"/>
    <m/>
    <n v="51111.531199999998"/>
    <x v="0"/>
    <n v="12757.142900000001"/>
    <x v="837"/>
    <x v="0"/>
    <m/>
  </r>
  <r>
    <d v="2023-11-19T00:18:13"/>
    <x v="9"/>
    <n v="28"/>
    <s v="GRISALES VILLA DEIBY ALEJANDRO"/>
    <x v="2"/>
    <x v="0"/>
    <n v="148"/>
    <n v="26.909090909090899"/>
    <n v="146.05671077504701"/>
    <m/>
    <n v="70278.3554"/>
    <x v="0"/>
    <n v="12757.142900000001"/>
    <x v="837"/>
    <x v="0"/>
    <m/>
  </r>
  <r>
    <d v="2023-11-19T00:18:14"/>
    <x v="9"/>
    <n v="29"/>
    <s v="ESCOBAR IVAN DARIO"/>
    <x v="0"/>
    <x v="0"/>
    <n v="294"/>
    <n v="32.6666666666667"/>
    <n v="239.00189035916799"/>
    <s v="1 Descuento (Despachador fernando) "/>
    <n v="115000.9452"/>
    <x v="0"/>
    <n v="12757.142900000001"/>
    <x v="837"/>
    <x v="0"/>
    <m/>
  </r>
  <r>
    <d v="2023-11-19T00:18:14"/>
    <x v="9"/>
    <n v="30"/>
    <s v="VELEZ ZAPATA SANTIAGO"/>
    <x v="0"/>
    <x v="3"/>
    <n v="214"/>
    <n v="23.7777777777778"/>
    <n v="239.00189035916799"/>
    <m/>
    <n v="115000.9452"/>
    <x v="0"/>
    <n v="12757.142900000001"/>
    <x v="837"/>
    <x v="0"/>
    <m/>
  </r>
  <r>
    <d v="2023-11-19T00:18:14"/>
    <x v="1"/>
    <n v="31"/>
    <s v="HIGUITA ADRIAN ANTONIO"/>
    <x v="3"/>
    <x v="0"/>
    <n v="236"/>
    <n v="23.6"/>
    <n v="265.557655954631"/>
    <m/>
    <n v="127778.82799999999"/>
    <x v="0"/>
    <n v="12757.142900000001"/>
    <x v="837"/>
    <x v="0"/>
    <m/>
  </r>
  <r>
    <d v="2023-11-19T00:18:15"/>
    <x v="1"/>
    <n v="34"/>
    <s v="MONTOYA OSPINA GILBERTO ANTONIO"/>
    <x v="3"/>
    <x v="3"/>
    <n v="243"/>
    <n v="24.3"/>
    <n v="265.557655954631"/>
    <s v="1 Descuento (Transbordo) "/>
    <n v="127778.82799999999"/>
    <x v="0"/>
    <n v="12757.142900000001"/>
    <x v="837"/>
    <x v="0"/>
    <m/>
  </r>
  <r>
    <d v="2023-11-19T00:18:15"/>
    <x v="1"/>
    <n v="35"/>
    <s v="LONDOO URREGO DANIEL ANDRES"/>
    <x v="6"/>
    <x v="0"/>
    <n v="218"/>
    <n v="27.25"/>
    <n v="212.446124763705"/>
    <m/>
    <n v="102223.0624"/>
    <x v="1"/>
    <n v="12757.142900000001"/>
    <x v="837"/>
    <x v="0"/>
    <m/>
  </r>
  <r>
    <d v="2023-11-19T00:18:16"/>
    <x v="1"/>
    <n v="36"/>
    <s v="BERNAL RONDON KEVIN OSWALDO"/>
    <x v="6"/>
    <x v="0"/>
    <n v="201"/>
    <n v="26.8"/>
    <n v="199.168241965974"/>
    <s v="7 Descuentos (Transbordo) "/>
    <n v="95834.120999999999"/>
    <x v="0"/>
    <n v="12757.142900000001"/>
    <x v="837"/>
    <x v="0"/>
    <m/>
  </r>
  <r>
    <d v="2023-11-19T00:18:16"/>
    <x v="1"/>
    <n v="37"/>
    <s v="MORA JORGE"/>
    <x v="0"/>
    <x v="0"/>
    <n v="260"/>
    <n v="28.8888888888889"/>
    <n v="239.00189035916799"/>
    <m/>
    <n v="115000.9452"/>
    <x v="1"/>
    <n v="12757.142900000001"/>
    <x v="837"/>
    <x v="0"/>
    <m/>
  </r>
  <r>
    <d v="2023-11-19T00:18:16"/>
    <x v="1"/>
    <n v="38"/>
    <s v="AGUDELO KEVIN ANDRES"/>
    <x v="0"/>
    <x v="3"/>
    <n v="232"/>
    <n v="25.7777777777778"/>
    <n v="239.00189035916799"/>
    <s v="3 Descuentos (Conducts y Usuario con movilidad reducida) "/>
    <n v="115000.9452"/>
    <x v="0"/>
    <n v="12757.142900000001"/>
    <x v="837"/>
    <x v="0"/>
    <m/>
  </r>
  <r>
    <d v="2023-11-19T00:18:17"/>
    <x v="1"/>
    <n v="40"/>
    <s v="OCAMPO OCAMPO ANTONIO JOSE"/>
    <x v="3"/>
    <x v="0"/>
    <n v="302"/>
    <n v="30.2"/>
    <n v="265.557655954631"/>
    <m/>
    <n v="127778.82799999999"/>
    <x v="0"/>
    <n v="12757.142900000001"/>
    <x v="837"/>
    <x v="0"/>
    <m/>
  </r>
  <r>
    <d v="2023-11-19T00:18:17"/>
    <x v="1"/>
    <n v="41"/>
    <s v="GARCIA DAVID WILSON ALBERTO"/>
    <x v="4"/>
    <x v="0"/>
    <n v="219"/>
    <n v="31.285714285714299"/>
    <n v="185.89035916824199"/>
    <m/>
    <n v="89445.179600000003"/>
    <x v="1"/>
    <n v="12757.142900000001"/>
    <x v="837"/>
    <x v="0"/>
    <m/>
  </r>
  <r>
    <d v="2023-11-19T00:18:17"/>
    <x v="1"/>
    <n v="42"/>
    <s v="MADRID HERNANDEZ JHONATAN SMITH"/>
    <x v="8"/>
    <x v="0"/>
    <n v="142"/>
    <n v="28.4"/>
    <n v="132.77882797731601"/>
    <s v="2 Descuentos (Transbordo) "/>
    <n v="63889.413999999997"/>
    <x v="0"/>
    <n v="12757.142900000001"/>
    <x v="837"/>
    <x v="0"/>
    <m/>
  </r>
  <r>
    <d v="2023-11-19T23:25:31"/>
    <x v="12"/>
    <n v="2"/>
    <s v="GRAJALES JORGE HERNAN"/>
    <x v="0"/>
    <x v="3"/>
    <n v="166"/>
    <n v="18.4444444444444"/>
    <n v="197.084745762712"/>
    <m/>
    <n v="94042.372900000002"/>
    <x v="1"/>
    <n v="14895"/>
    <x v="838"/>
    <x v="0"/>
    <m/>
  </r>
  <r>
    <d v="2023-11-19T23:25:31"/>
    <x v="12"/>
    <n v="5"/>
    <s v="GRISALES VILLA JUAN DAVID"/>
    <x v="0"/>
    <x v="0"/>
    <n v="194"/>
    <n v="21.5555555555556"/>
    <n v="197.084745762712"/>
    <m/>
    <n v="94042.372900000002"/>
    <x v="1"/>
    <n v="14895"/>
    <x v="838"/>
    <x v="0"/>
    <m/>
  </r>
  <r>
    <d v="2023-11-19T23:25:32"/>
    <x v="12"/>
    <n v="6"/>
    <s v="GONZALEZ PEREZ RAFAEL JOSE"/>
    <x v="3"/>
    <x v="3"/>
    <n v="140"/>
    <n v="14"/>
    <n v="218.983050847458"/>
    <m/>
    <n v="104491.5254"/>
    <x v="0"/>
    <n v="14895"/>
    <x v="838"/>
    <x v="0"/>
    <m/>
  </r>
  <r>
    <d v="2023-11-19T23:25:32"/>
    <x v="12"/>
    <n v="8"/>
    <s v="VACA FIERRO ROBINSON"/>
    <x v="3"/>
    <x v="0"/>
    <n v="218"/>
    <n v="21.8"/>
    <n v="218.983050847458"/>
    <m/>
    <n v="104491.5254"/>
    <x v="1"/>
    <n v="14895"/>
    <x v="838"/>
    <x v="0"/>
    <m/>
  </r>
  <r>
    <d v="2023-11-19T23:25:32"/>
    <x v="12"/>
    <n v="9"/>
    <s v="LOPEZ ISRAEL"/>
    <x v="3"/>
    <x v="0"/>
    <n v="239"/>
    <n v="23.9"/>
    <n v="218.983050847458"/>
    <s v="1 Descuento (Despachador fernando) "/>
    <n v="104491.5254"/>
    <x v="0"/>
    <n v="14895"/>
    <x v="838"/>
    <x v="0"/>
    <m/>
  </r>
  <r>
    <d v="2023-11-19T23:25:33"/>
    <x v="12"/>
    <n v="10"/>
    <s v="PIEDRAHITA MADRID SANTIAGO"/>
    <x v="3"/>
    <x v="0"/>
    <n v="219"/>
    <n v="21.9"/>
    <n v="218.983050847458"/>
    <s v="2 Descuentos (Despachador fernando y conduct)"/>
    <n v="104491.5254"/>
    <x v="0"/>
    <n v="14895"/>
    <x v="838"/>
    <x v="0"/>
    <m/>
  </r>
  <r>
    <d v="2023-11-19T23:25:33"/>
    <x v="12"/>
    <n v="11"/>
    <s v="ECHAVARRIA JOSE"/>
    <x v="0"/>
    <x v="0"/>
    <n v="227"/>
    <n v="25.2222222222222"/>
    <n v="197.084745762712"/>
    <m/>
    <n v="94042.372900000002"/>
    <x v="0"/>
    <n v="14895"/>
    <x v="838"/>
    <x v="0"/>
    <m/>
  </r>
  <r>
    <d v="2023-11-19T23:25:33"/>
    <x v="12"/>
    <n v="12"/>
    <s v="CIRO ALEXANDER"/>
    <x v="0"/>
    <x v="0"/>
    <n v="290"/>
    <n v="32.2222222222222"/>
    <n v="197.084745762712"/>
    <m/>
    <n v="94042.372900000002"/>
    <x v="0"/>
    <n v="14895"/>
    <x v="838"/>
    <x v="0"/>
    <m/>
  </r>
  <r>
    <d v="2023-11-19T23:25:34"/>
    <x v="12"/>
    <n v="13"/>
    <s v="URIEL SALAZAR FREDY"/>
    <x v="1"/>
    <x v="0"/>
    <n v="196"/>
    <n v="17.818181818181799"/>
    <n v="240.88135593220301"/>
    <m/>
    <n v="114940.678"/>
    <x v="0"/>
    <n v="14895"/>
    <x v="838"/>
    <x v="0"/>
    <m/>
  </r>
  <r>
    <d v="2023-11-19T23:25:34"/>
    <x v="12"/>
    <n v="14"/>
    <s v="JIMENEZ JIMENEZ OMAR DAVID"/>
    <x v="1"/>
    <x v="0"/>
    <n v="252"/>
    <n v="22.909090909090899"/>
    <n v="240.88135593220301"/>
    <m/>
    <n v="114940.678"/>
    <x v="1"/>
    <n v="14895"/>
    <x v="838"/>
    <x v="0"/>
    <m/>
  </r>
  <r>
    <d v="2023-11-19T23:25:34"/>
    <x v="12"/>
    <n v="15"/>
    <s v="LONDOO LOPERA DUVAN ANDRES"/>
    <x v="10"/>
    <x v="3"/>
    <n v="67"/>
    <n v="16.75"/>
    <n v="87.593220338983002"/>
    <m/>
    <n v="41796.610200000003"/>
    <x v="1"/>
    <n v="14895"/>
    <x v="838"/>
    <x v="0"/>
    <m/>
  </r>
  <r>
    <d v="2023-11-19T23:25:35"/>
    <x v="12"/>
    <n v="16"/>
    <s v="HURTADO MADRID JUAN ESTEBAN"/>
    <x v="1"/>
    <x v="0"/>
    <n v="261"/>
    <n v="23.727272727272702"/>
    <n v="240.88135593220301"/>
    <m/>
    <n v="114940.678"/>
    <x v="0"/>
    <n v="14895"/>
    <x v="838"/>
    <x v="0"/>
    <m/>
  </r>
  <r>
    <d v="2023-11-19T23:25:35"/>
    <x v="12"/>
    <n v="17"/>
    <s v="ESPINOZA CHAVARRIA GUILLERMO LEON"/>
    <x v="3"/>
    <x v="0"/>
    <n v="200"/>
    <n v="20"/>
    <n v="218.983050847458"/>
    <m/>
    <n v="104491.5254"/>
    <x v="0"/>
    <n v="14895"/>
    <x v="838"/>
    <x v="0"/>
    <m/>
  </r>
  <r>
    <d v="2023-11-19T23:25:35"/>
    <x v="12"/>
    <n v="18"/>
    <s v="RENDON VIANA HUMBERTO DE JESUS"/>
    <x v="3"/>
    <x v="0"/>
    <n v="256"/>
    <n v="25.6"/>
    <n v="218.983050847458"/>
    <m/>
    <n v="104491.5254"/>
    <x v="0"/>
    <n v="14895"/>
    <x v="838"/>
    <x v="0"/>
    <m/>
  </r>
  <r>
    <d v="2023-11-19T23:25:35"/>
    <x v="12"/>
    <n v="20"/>
    <s v="VERENZUELA MARTINEZ ALEXANDER"/>
    <x v="6"/>
    <x v="0"/>
    <n v="198"/>
    <n v="24.75"/>
    <n v="175.186440677966"/>
    <m/>
    <n v="83593.220300000001"/>
    <x v="0"/>
    <n v="14895"/>
    <x v="838"/>
    <x v="0"/>
    <m/>
  </r>
  <r>
    <d v="2023-11-19T23:25:36"/>
    <x v="12"/>
    <n v="26"/>
    <s v="FRANCO BRAVO JHOAN FERNANDO"/>
    <x v="6"/>
    <x v="0"/>
    <n v="162"/>
    <n v="20.25"/>
    <n v="175.186440677966"/>
    <m/>
    <n v="83593.220300000001"/>
    <x v="0"/>
    <n v="14895"/>
    <x v="838"/>
    <x v="0"/>
    <m/>
  </r>
  <r>
    <d v="2023-11-19T23:25:36"/>
    <x v="12"/>
    <n v="27"/>
    <s v="DURANGO DAVID JOSE"/>
    <x v="6"/>
    <x v="0"/>
    <n v="160"/>
    <n v="20"/>
    <n v="175.186440677966"/>
    <s v="10 Descuentos (Incidente con Usuarios) "/>
    <n v="83593.220300000001"/>
    <x v="0"/>
    <n v="14895"/>
    <x v="838"/>
    <x v="0"/>
    <m/>
  </r>
  <r>
    <d v="2023-11-19T23:25:36"/>
    <x v="12"/>
    <n v="38"/>
    <s v="AGUDELO KEVIN ANDRES"/>
    <x v="1"/>
    <x v="3"/>
    <n v="197"/>
    <n v="17.909090909090899"/>
    <n v="240.88135593220301"/>
    <m/>
    <n v="114940.678"/>
    <x v="0"/>
    <n v="14895"/>
    <x v="838"/>
    <x v="0"/>
    <m/>
  </r>
  <r>
    <d v="2023-11-19T23:25:37"/>
    <x v="12"/>
    <n v="42"/>
    <s v="LOPERA ALVAREZ ESTIVEN"/>
    <x v="0"/>
    <x v="0"/>
    <n v="234"/>
    <n v="26"/>
    <n v="197.084745762712"/>
    <m/>
    <n v="94042.372900000002"/>
    <x v="0"/>
    <n v="14895"/>
    <x v="838"/>
    <x v="0"/>
    <m/>
  </r>
  <r>
    <d v="2023-11-21T00:35:15"/>
    <x v="1"/>
    <n v="2"/>
    <s v="GRAJALES JORGE HERNAN"/>
    <x v="1"/>
    <x v="0"/>
    <n v="284"/>
    <n v="25.818181818181799"/>
    <n v="265.54515050167203"/>
    <m/>
    <n v="127272.5753"/>
    <x v="1"/>
    <n v="13300"/>
    <x v="839"/>
    <x v="0"/>
    <m/>
  </r>
  <r>
    <d v="2023-11-21T00:35:15"/>
    <x v="1"/>
    <n v="3"/>
    <s v="BARRIENTOS ROBINSON FREDY"/>
    <x v="1"/>
    <x v="0"/>
    <n v="221"/>
    <n v="20.090909090909101"/>
    <n v="265.54515050167203"/>
    <m/>
    <n v="127272.5753"/>
    <x v="0"/>
    <n v="13300"/>
    <x v="839"/>
    <x v="0"/>
    <m/>
  </r>
  <r>
    <d v="2023-11-21T00:35:15"/>
    <x v="1"/>
    <n v="5"/>
    <s v="BERRIO POSADA ANGELA"/>
    <x v="13"/>
    <x v="0"/>
    <n v="330"/>
    <n v="23.571428571428601"/>
    <n v="337.96655518394601"/>
    <m/>
    <n v="161983.2776"/>
    <x v="1"/>
    <n v="13300"/>
    <x v="839"/>
    <x v="0"/>
    <m/>
  </r>
  <r>
    <d v="2023-11-21T00:35:16"/>
    <x v="1"/>
    <n v="6"/>
    <s v="GONZALEZ PEREZ RAFAEL JOSE"/>
    <x v="9"/>
    <x v="0"/>
    <n v="230"/>
    <n v="19.1666666666667"/>
    <n v="289.68561872909697"/>
    <m/>
    <n v="138842.8094"/>
    <x v="0"/>
    <n v="13300"/>
    <x v="839"/>
    <x v="0"/>
    <m/>
  </r>
  <r>
    <d v="2023-11-21T00:35:16"/>
    <x v="1"/>
    <n v="7"/>
    <s v="YEPES JORGE"/>
    <x v="3"/>
    <x v="3"/>
    <n v="249"/>
    <n v="24.9"/>
    <n v="241.40468227424699"/>
    <m/>
    <n v="115702.34110000001"/>
    <x v="1"/>
    <n v="13300"/>
    <x v="839"/>
    <x v="0"/>
    <m/>
  </r>
  <r>
    <d v="2023-11-21T00:35:17"/>
    <x v="1"/>
    <n v="8"/>
    <s v="TABORDA ROJAS DIEGO ALEJANDRO"/>
    <x v="9"/>
    <x v="0"/>
    <n v="332"/>
    <n v="27.6666666666667"/>
    <n v="289.68561872909697"/>
    <m/>
    <n v="138842.8094"/>
    <x v="1"/>
    <n v="13300"/>
    <x v="839"/>
    <x v="0"/>
    <m/>
  </r>
  <r>
    <d v="2023-11-21T00:35:17"/>
    <x v="9"/>
    <n v="11"/>
    <s v="ECHAVARRIA JOSE"/>
    <x v="4"/>
    <x v="0"/>
    <n v="194"/>
    <n v="27.714285714285701"/>
    <n v="168.98327759197301"/>
    <m/>
    <n v="80991.638800000001"/>
    <x v="0"/>
    <n v="13300"/>
    <x v="839"/>
    <x v="0"/>
    <m/>
  </r>
  <r>
    <d v="2023-11-21T00:35:17"/>
    <x v="9"/>
    <n v="12"/>
    <s v="VALENCIA MENDOZA JHON"/>
    <x v="11"/>
    <x v="0"/>
    <n v="51"/>
    <n v="25.5"/>
    <n v="48.280936454849503"/>
    <m/>
    <n v="23140.468199999999"/>
    <x v="0"/>
    <n v="13300"/>
    <x v="839"/>
    <x v="0"/>
    <m/>
  </r>
  <r>
    <d v="2023-11-21T00:35:18"/>
    <x v="9"/>
    <n v="14"/>
    <s v="JIMENEZ JIMENEZ OMAR DAVID"/>
    <x v="0"/>
    <x v="0"/>
    <n v="242"/>
    <n v="26.8888888888889"/>
    <n v="217.26421404682301"/>
    <m/>
    <n v="104132.107"/>
    <x v="1"/>
    <n v="13300"/>
    <x v="839"/>
    <x v="0"/>
    <m/>
  </r>
  <r>
    <d v="2023-11-21T00:35:18"/>
    <x v="9"/>
    <n v="15"/>
    <s v="LONDOO LOPERA DUVAN ANDRES"/>
    <x v="0"/>
    <x v="0"/>
    <n v="284"/>
    <n v="31.5555555555556"/>
    <n v="217.26421404682301"/>
    <s v="2 Descuentos (Propietario y jefe de ruta) "/>
    <n v="104132.107"/>
    <x v="1"/>
    <n v="13300"/>
    <x v="839"/>
    <x v="0"/>
    <m/>
  </r>
  <r>
    <d v="2023-11-21T00:35:18"/>
    <x v="9"/>
    <n v="16"/>
    <s v="HURTADO MADRID JUAN ESTEBAN"/>
    <x v="3"/>
    <x v="0"/>
    <n v="226"/>
    <n v="22.6"/>
    <n v="241.40468227424699"/>
    <s v="2 Descuentos (Despachador fernando) "/>
    <n v="115702.34110000001"/>
    <x v="0"/>
    <n v="13300"/>
    <x v="839"/>
    <x v="0"/>
    <m/>
  </r>
  <r>
    <d v="2023-11-21T00:35:19"/>
    <x v="9"/>
    <n v="17"/>
    <s v="RAMIREZ JARAMILLO WILSON"/>
    <x v="0"/>
    <x v="0"/>
    <n v="220"/>
    <n v="24.4444444444444"/>
    <n v="217.26421404682301"/>
    <m/>
    <n v="104132.107"/>
    <x v="0"/>
    <n v="13300"/>
    <x v="839"/>
    <x v="0"/>
    <m/>
  </r>
  <r>
    <d v="2023-11-21T00:35:19"/>
    <x v="9"/>
    <n v="20"/>
    <s v="BERNAL RONDON KEVIN OSWALDO"/>
    <x v="9"/>
    <x v="0"/>
    <n v="242"/>
    <n v="20.1666666666667"/>
    <n v="289.68561872909697"/>
    <m/>
    <n v="138842.8094"/>
    <x v="0"/>
    <n v="13300"/>
    <x v="839"/>
    <x v="0"/>
    <m/>
  </r>
  <r>
    <d v="2023-11-21T00:35:19"/>
    <x v="1"/>
    <n v="21"/>
    <s v="DURANGO JOHAN"/>
    <x v="3"/>
    <x v="0"/>
    <n v="246"/>
    <n v="24.6"/>
    <n v="241.40468227424699"/>
    <m/>
    <n v="115702.34110000001"/>
    <x v="0"/>
    <n v="13300"/>
    <x v="839"/>
    <x v="0"/>
    <m/>
  </r>
  <r>
    <d v="2023-11-21T00:35:20"/>
    <x v="1"/>
    <n v="22"/>
    <s v="QUIRAMA CASTAEDA JHON JADER"/>
    <x v="0"/>
    <x v="3"/>
    <n v="257"/>
    <n v="28.5555555555556"/>
    <n v="217.26421404682301"/>
    <s v="5 Descuentos (conducts y propietarios) "/>
    <n v="104132.107"/>
    <x v="1"/>
    <n v="13300"/>
    <x v="839"/>
    <x v="0"/>
    <m/>
  </r>
  <r>
    <d v="2023-11-21T00:35:20"/>
    <x v="1"/>
    <n v="25"/>
    <s v="JIMENEZ HURTADO CARLOS ESTIVEN"/>
    <x v="0"/>
    <x v="0"/>
    <n v="258"/>
    <n v="28.6666666666667"/>
    <n v="217.26421404682301"/>
    <m/>
    <n v="104132.107"/>
    <x v="1"/>
    <n v="13300"/>
    <x v="839"/>
    <x v="0"/>
    <m/>
  </r>
  <r>
    <d v="2023-11-21T00:35:20"/>
    <x v="1"/>
    <n v="26"/>
    <s v="CIRO MARIN RODRIGO ALBERTO"/>
    <x v="0"/>
    <x v="0"/>
    <n v="189"/>
    <n v="21"/>
    <n v="217.26421404682301"/>
    <m/>
    <n v="104132.107"/>
    <x v="0"/>
    <n v="13300"/>
    <x v="839"/>
    <x v="0"/>
    <m/>
  </r>
  <r>
    <d v="2023-11-21T00:35:21"/>
    <x v="1"/>
    <n v="27"/>
    <s v="MADRID HERNANDEZ JHONATAN SMITH"/>
    <x v="3"/>
    <x v="3"/>
    <n v="200"/>
    <n v="20"/>
    <n v="241.40468227424699"/>
    <s v="10 Descuentos (Incidente con Usuarios) "/>
    <n v="115702.34110000001"/>
    <x v="0"/>
    <n v="13300"/>
    <x v="839"/>
    <x v="0"/>
    <m/>
  </r>
  <r>
    <d v="2023-11-21T00:35:21"/>
    <x v="1"/>
    <n v="28"/>
    <s v="GRISALES VILLA DEIBY ALEJANDRO"/>
    <x v="9"/>
    <x v="0"/>
    <n v="239"/>
    <n v="19.9166666666667"/>
    <n v="289.68561872909697"/>
    <m/>
    <n v="138842.8094"/>
    <x v="0"/>
    <n v="13300"/>
    <x v="839"/>
    <x v="0"/>
    <m/>
  </r>
  <r>
    <d v="2023-11-21T00:35:21"/>
    <x v="1"/>
    <n v="29"/>
    <s v="ESCOBAR IVAN DARIO"/>
    <x v="3"/>
    <x v="0"/>
    <n v="282"/>
    <n v="28.2"/>
    <n v="241.40468227424699"/>
    <s v="1 Descuento (Jefe de ruta) "/>
    <n v="115702.34110000001"/>
    <x v="0"/>
    <n v="13300"/>
    <x v="839"/>
    <x v="0"/>
    <m/>
  </r>
  <r>
    <d v="2023-11-21T00:35:22"/>
    <x v="9"/>
    <n v="31"/>
    <s v="HIGUITA ADRIAN ANTONIO"/>
    <x v="0"/>
    <x v="0"/>
    <n v="216"/>
    <n v="24"/>
    <n v="217.26421404682301"/>
    <m/>
    <n v="104132.107"/>
    <x v="0"/>
    <n v="13300"/>
    <x v="839"/>
    <x v="0"/>
    <m/>
  </r>
  <r>
    <d v="2023-11-21T00:35:22"/>
    <x v="9"/>
    <n v="32"/>
    <s v="PUERTA BOJANERO JUAN CARLOS"/>
    <x v="9"/>
    <x v="0"/>
    <n v="293"/>
    <n v="24.4166666666667"/>
    <n v="289.68561872909697"/>
    <m/>
    <n v="138842.8094"/>
    <x v="0"/>
    <n v="13300"/>
    <x v="839"/>
    <x v="0"/>
    <m/>
  </r>
  <r>
    <d v="2023-11-21T00:35:22"/>
    <x v="9"/>
    <n v="34"/>
    <s v="MONTOYA OSPINA GILBERTO ANTONIO"/>
    <x v="3"/>
    <x v="0"/>
    <n v="211"/>
    <n v="21.1"/>
    <n v="241.40468227424699"/>
    <m/>
    <n v="115702.34110000001"/>
    <x v="0"/>
    <n v="13300"/>
    <x v="839"/>
    <x v="0"/>
    <m/>
  </r>
  <r>
    <d v="2023-11-21T00:35:23"/>
    <x v="9"/>
    <n v="35"/>
    <s v="LONDOO URREGO DANIEL ANDRES"/>
    <x v="3"/>
    <x v="0"/>
    <n v="241"/>
    <n v="24.1"/>
    <n v="241.40468227424699"/>
    <s v="1 Descuento (Despachador fernando) "/>
    <n v="115702.34110000001"/>
    <x v="1"/>
    <n v="13300"/>
    <x v="839"/>
    <x v="0"/>
    <m/>
  </r>
  <r>
    <d v="2023-11-21T00:35:23"/>
    <x v="9"/>
    <n v="36"/>
    <s v="MARTINEZ CHAVERRA LUIS NORBERTO"/>
    <x v="3"/>
    <x v="0"/>
    <n v="229"/>
    <n v="22.9"/>
    <n v="241.40468227424699"/>
    <m/>
    <n v="115702.34110000001"/>
    <x v="0"/>
    <n v="13300"/>
    <x v="839"/>
    <x v="0"/>
    <m/>
  </r>
  <r>
    <d v="2023-11-21T00:35:23"/>
    <x v="9"/>
    <n v="37"/>
    <s v="MORA JORGE"/>
    <x v="0"/>
    <x v="0"/>
    <n v="236"/>
    <n v="26.2222222222222"/>
    <n v="217.26421404682301"/>
    <s v="4 Descuentos (Propietario) "/>
    <n v="104132.107"/>
    <x v="1"/>
    <n v="13300"/>
    <x v="839"/>
    <x v="0"/>
    <m/>
  </r>
  <r>
    <d v="2023-11-21T00:35:24"/>
    <x v="9"/>
    <n v="39"/>
    <s v="DE OSSA TORRES CARLOS ANDRES"/>
    <x v="0"/>
    <x v="0"/>
    <n v="196"/>
    <n v="21.7777777777778"/>
    <n v="217.26421404682301"/>
    <m/>
    <n v="104132.107"/>
    <x v="0"/>
    <n v="13300"/>
    <x v="839"/>
    <x v="0"/>
    <m/>
  </r>
  <r>
    <d v="2023-11-21T00:35:24"/>
    <x v="9"/>
    <n v="40"/>
    <s v="OCAMPO OCAMPO ANTONIO JOSE"/>
    <x v="3"/>
    <x v="0"/>
    <n v="209"/>
    <n v="20.9"/>
    <n v="241.40468227424699"/>
    <s v="1 Descuento (Conduct) "/>
    <n v="115702.34110000001"/>
    <x v="0"/>
    <n v="13300"/>
    <x v="839"/>
    <x v="0"/>
    <m/>
  </r>
  <r>
    <d v="2023-11-21T00:35:24"/>
    <x v="9"/>
    <n v="41"/>
    <s v="GRISALES VILLA JUAN DAVID"/>
    <x v="15"/>
    <x v="3"/>
    <n v="382"/>
    <n v="25.466666666666701"/>
    <n v="362.10702341137102"/>
    <m/>
    <n v="173553.5117"/>
    <x v="1"/>
    <n v="13300"/>
    <x v="839"/>
    <x v="0"/>
    <m/>
  </r>
  <r>
    <d v="2023-11-21T00:35:25"/>
    <x v="9"/>
    <n v="42"/>
    <s v="LOPERA ALVAREZ ESTIVEN"/>
    <x v="6"/>
    <x v="3"/>
    <n v="229"/>
    <n v="28.625"/>
    <n v="193.12374581939801"/>
    <m/>
    <n v="92561.872900000002"/>
    <x v="0"/>
    <n v="13300"/>
    <x v="839"/>
    <x v="0"/>
    <m/>
  </r>
  <r>
    <d v="2023-11-22T00:29:14"/>
    <x v="9"/>
    <n v="2"/>
    <s v="GRAJALES JORGE HERNAN"/>
    <x v="0"/>
    <x v="0"/>
    <n v="241"/>
    <n v="26.7777777777778"/>
    <n v="216.636655948553"/>
    <m/>
    <n v="103818.32799999999"/>
    <x v="1"/>
    <n v="14373.529399999999"/>
    <x v="840"/>
    <x v="0"/>
    <m/>
  </r>
  <r>
    <d v="2023-11-22T00:29:14"/>
    <x v="9"/>
    <n v="3"/>
    <s v="BARRIENTOS ROBINSON FREDY"/>
    <x v="1"/>
    <x v="0"/>
    <n v="212"/>
    <n v="19.272727272727298"/>
    <n v="264.77813504823098"/>
    <s v="2 Descuentoss (Despachador fernando) "/>
    <n v="126889.0675"/>
    <x v="0"/>
    <n v="14373.529399999999"/>
    <x v="840"/>
    <x v="0"/>
    <m/>
  </r>
  <r>
    <d v="2023-11-22T00:29:14"/>
    <x v="9"/>
    <n v="5"/>
    <s v="BERRIO POSADA ANGELA"/>
    <x v="1"/>
    <x v="0"/>
    <n v="310"/>
    <n v="28.181818181818201"/>
    <n v="264.77813504823098"/>
    <m/>
    <n v="126889.0675"/>
    <x v="1"/>
    <n v="14373.529399999999"/>
    <x v="840"/>
    <x v="0"/>
    <m/>
  </r>
  <r>
    <d v="2023-11-22T00:29:15"/>
    <x v="9"/>
    <n v="7"/>
    <s v="YEPES JORGE"/>
    <x v="2"/>
    <x v="0"/>
    <n v="218"/>
    <n v="36.3333333333333"/>
    <n v="144.42443729903499"/>
    <m/>
    <n v="69212.218599999993"/>
    <x v="1"/>
    <n v="14373.529399999999"/>
    <x v="840"/>
    <x v="0"/>
    <m/>
  </r>
  <r>
    <d v="2023-11-22T00:29:15"/>
    <x v="9"/>
    <n v="8"/>
    <s v="VACA FIERRO ROBINSON"/>
    <x v="9"/>
    <x v="0"/>
    <n v="266"/>
    <n v="22.1666666666667"/>
    <n v="288.84887459807101"/>
    <m/>
    <n v="138424.43729999999"/>
    <x v="1"/>
    <n v="14373.529399999999"/>
    <x v="840"/>
    <x v="0"/>
    <m/>
  </r>
  <r>
    <d v="2023-11-22T00:29:15"/>
    <x v="1"/>
    <n v="11"/>
    <s v="ECHAVARRIA JOSE"/>
    <x v="4"/>
    <x v="0"/>
    <n v="169"/>
    <n v="24.1428571428571"/>
    <n v="168.49517684887499"/>
    <m/>
    <n v="80747.588399999993"/>
    <x v="0"/>
    <n v="14373.529399999999"/>
    <x v="840"/>
    <x v="0"/>
    <m/>
  </r>
  <r>
    <d v="2023-11-22T00:29:15"/>
    <x v="1"/>
    <n v="12"/>
    <s v="VALENCIA MENDOZA JHON"/>
    <x v="1"/>
    <x v="0"/>
    <n v="267"/>
    <n v="24.272727272727298"/>
    <n v="264.77813504823098"/>
    <m/>
    <n v="126889.0675"/>
    <x v="0"/>
    <n v="14373.529399999999"/>
    <x v="840"/>
    <x v="0"/>
    <m/>
  </r>
  <r>
    <d v="2023-11-22T00:29:16"/>
    <x v="1"/>
    <n v="13"/>
    <s v="URIEL SALAZAR FREDY"/>
    <x v="3"/>
    <x v="0"/>
    <n v="206"/>
    <n v="20.6"/>
    <n v="240.707395498392"/>
    <s v="2 Descuentos (Jefe de ruta y conduct) "/>
    <n v="115353.6977"/>
    <x v="0"/>
    <n v="14373.529399999999"/>
    <x v="840"/>
    <x v="0"/>
    <m/>
  </r>
  <r>
    <d v="2023-11-22T00:29:16"/>
    <x v="1"/>
    <n v="14"/>
    <s v="JIMENEZ JIMENEZ OMAR DAVID"/>
    <x v="3"/>
    <x v="0"/>
    <n v="230"/>
    <n v="23"/>
    <n v="240.707395498392"/>
    <m/>
    <n v="115353.6977"/>
    <x v="1"/>
    <n v="14373.529399999999"/>
    <x v="840"/>
    <x v="0"/>
    <m/>
  </r>
  <r>
    <d v="2023-11-22T00:29:16"/>
    <x v="1"/>
    <n v="15"/>
    <s v="LONDOO LOPERA DUVAN ANDRES"/>
    <x v="6"/>
    <x v="0"/>
    <n v="207"/>
    <n v="24.352941176470601"/>
    <n v="204.60128617363301"/>
    <s v="2 Descuentos (Conducts) "/>
    <n v="98050.643100000001"/>
    <x v="1"/>
    <n v="14373.529399999999"/>
    <x v="840"/>
    <x v="0"/>
    <m/>
  </r>
  <r>
    <d v="2023-11-22T00:29:17"/>
    <x v="1"/>
    <n v="16"/>
    <s v="BERNAL RONDON KEVIN OSWALDO"/>
    <x v="6"/>
    <x v="0"/>
    <n v="204"/>
    <n v="27.2"/>
    <n v="180.53054662379401"/>
    <s v="2 Descuentos (Conduct) "/>
    <n v="86515.273300000001"/>
    <x v="0"/>
    <n v="14373.529399999999"/>
    <x v="840"/>
    <x v="0"/>
    <m/>
  </r>
  <r>
    <d v="2023-11-22T00:29:17"/>
    <x v="1"/>
    <n v="17"/>
    <s v="RAMIREZ JARAMILLO WILSON"/>
    <x v="6"/>
    <x v="0"/>
    <n v="207"/>
    <n v="25.875"/>
    <n v="192.56591639871399"/>
    <m/>
    <n v="92282.958199999994"/>
    <x v="0"/>
    <n v="14373.529399999999"/>
    <x v="840"/>
    <x v="0"/>
    <m/>
  </r>
  <r>
    <d v="2023-11-22T00:29:17"/>
    <x v="1"/>
    <n v="20"/>
    <s v="VERENZUELA MARTINEZ ALEXANDER"/>
    <x v="1"/>
    <x v="0"/>
    <n v="261"/>
    <n v="23.727272727272702"/>
    <n v="264.77813504823098"/>
    <m/>
    <n v="126889.0675"/>
    <x v="0"/>
    <n v="14373.529399999999"/>
    <x v="840"/>
    <x v="0"/>
    <m/>
  </r>
  <r>
    <d v="2023-11-22T00:29:17"/>
    <x v="9"/>
    <n v="21"/>
    <s v="CIRO ALEXANDER"/>
    <x v="3"/>
    <x v="0"/>
    <n v="296"/>
    <n v="29.6"/>
    <n v="240.707395498392"/>
    <s v="1 Descuento (Despachador fernando) "/>
    <n v="115353.6977"/>
    <x v="0"/>
    <n v="14373.529399999999"/>
    <x v="840"/>
    <x v="0"/>
    <m/>
  </r>
  <r>
    <d v="2023-11-22T00:29:18"/>
    <x v="9"/>
    <n v="22"/>
    <s v="QUIRAMA CASTAEDA JHON JADER"/>
    <x v="6"/>
    <x v="0"/>
    <n v="227"/>
    <n v="28.375"/>
    <n v="192.56591639871399"/>
    <m/>
    <n v="92282.958199999994"/>
    <x v="1"/>
    <n v="14373.529399999999"/>
    <x v="840"/>
    <x v="0"/>
    <m/>
  </r>
  <r>
    <d v="2023-11-22T00:29:18"/>
    <x v="9"/>
    <n v="24"/>
    <s v="FRANCO BRAVO JHOAN FERNANDO"/>
    <x v="0"/>
    <x v="0"/>
    <n v="204"/>
    <n v="22.6666666666667"/>
    <n v="216.636655948553"/>
    <s v="1 Descuento (Jefe de ruta) "/>
    <n v="103818.32799999999"/>
    <x v="0"/>
    <n v="14373.529399999999"/>
    <x v="840"/>
    <x v="0"/>
    <m/>
  </r>
  <r>
    <d v="2023-11-22T00:29:18"/>
    <x v="9"/>
    <n v="25"/>
    <s v="JIMENEZ HURTADO CARLOS ESTIVEN"/>
    <x v="6"/>
    <x v="0"/>
    <n v="271"/>
    <n v="33.875"/>
    <n v="192.56591639871399"/>
    <m/>
    <n v="92282.958199999994"/>
    <x v="1"/>
    <n v="14373.529399999999"/>
    <x v="840"/>
    <x v="0"/>
    <m/>
  </r>
  <r>
    <d v="2023-11-22T00:29:19"/>
    <x v="9"/>
    <n v="26"/>
    <s v="CIRO MARIN RODRIGO ALBERTO"/>
    <x v="0"/>
    <x v="0"/>
    <n v="241"/>
    <n v="26.7777777777778"/>
    <n v="216.636655948553"/>
    <m/>
    <n v="103818.32799999999"/>
    <x v="0"/>
    <n v="14373.529399999999"/>
    <x v="840"/>
    <x v="0"/>
    <m/>
  </r>
  <r>
    <d v="2023-11-22T00:29:19"/>
    <x v="9"/>
    <n v="27"/>
    <s v="DURANGO DAVID JOSE"/>
    <x v="2"/>
    <x v="0"/>
    <n v="118"/>
    <n v="19.6666666666667"/>
    <n v="144.42443729903499"/>
    <m/>
    <n v="69212.218599999993"/>
    <x v="0"/>
    <n v="14373.529399999999"/>
    <x v="840"/>
    <x v="0"/>
    <m/>
  </r>
  <r>
    <d v="2023-11-22T00:29:19"/>
    <x v="9"/>
    <n v="28"/>
    <s v="GRISALES VILLA DEIBY ALEJANDRO"/>
    <x v="3"/>
    <x v="0"/>
    <n v="216"/>
    <n v="21.6"/>
    <n v="240.707395498392"/>
    <m/>
    <n v="115353.6977"/>
    <x v="0"/>
    <n v="14373.529399999999"/>
    <x v="840"/>
    <x v="0"/>
    <m/>
  </r>
  <r>
    <d v="2023-11-22T00:29:19"/>
    <x v="9"/>
    <n v="29"/>
    <s v="MARTINEZ CHAVERRA LUIS NORBERTO"/>
    <x v="3"/>
    <x v="0"/>
    <n v="233"/>
    <n v="23.3"/>
    <n v="240.707395498392"/>
    <m/>
    <n v="115353.6977"/>
    <x v="0"/>
    <n v="14373.529399999999"/>
    <x v="840"/>
    <x v="0"/>
    <m/>
  </r>
  <r>
    <d v="2023-11-22T00:29:20"/>
    <x v="9"/>
    <n v="30"/>
    <s v="LOPEZ ISRAEL"/>
    <x v="3"/>
    <x v="0"/>
    <n v="254"/>
    <n v="25.4"/>
    <n v="240.707395498392"/>
    <m/>
    <n v="115353.6977"/>
    <x v="0"/>
    <n v="14373.529399999999"/>
    <x v="840"/>
    <x v="0"/>
    <m/>
  </r>
  <r>
    <d v="2023-11-22T00:29:20"/>
    <x v="1"/>
    <n v="31"/>
    <s v="HIGUITA ADRIAN ANTONIO"/>
    <x v="0"/>
    <x v="0"/>
    <n v="193"/>
    <n v="21.4444444444444"/>
    <n v="216.636655948553"/>
    <m/>
    <n v="103818.32799999999"/>
    <x v="0"/>
    <n v="14373.529399999999"/>
    <x v="840"/>
    <x v="0"/>
    <m/>
  </r>
  <r>
    <d v="2023-11-22T00:29:20"/>
    <x v="1"/>
    <n v="32"/>
    <s v="PUERTA BOJANERO JUAN CARLOS"/>
    <x v="13"/>
    <x v="0"/>
    <n v="256"/>
    <n v="18.285714285714299"/>
    <n v="336.99035369774901"/>
    <m/>
    <n v="161495.17679999999"/>
    <x v="0"/>
    <n v="14373.529399999999"/>
    <x v="840"/>
    <x v="0"/>
    <m/>
  </r>
  <r>
    <d v="2023-11-22T00:29:20"/>
    <x v="1"/>
    <n v="34"/>
    <s v="MONTOYA OSPINA GILBERTO ANTONIO"/>
    <x v="1"/>
    <x v="0"/>
    <n v="231"/>
    <n v="21"/>
    <n v="264.77813504823098"/>
    <m/>
    <n v="126889.0675"/>
    <x v="0"/>
    <n v="14373.529399999999"/>
    <x v="840"/>
    <x v="0"/>
    <m/>
  </r>
  <r>
    <d v="2023-11-22T00:29:21"/>
    <x v="1"/>
    <n v="35"/>
    <s v="LONDOO URREGO DANIEL ANDRES"/>
    <x v="6"/>
    <x v="0"/>
    <n v="185"/>
    <n v="23.125"/>
    <n v="192.56591639871399"/>
    <m/>
    <n v="92282.958199999994"/>
    <x v="1"/>
    <n v="14373.529399999999"/>
    <x v="840"/>
    <x v="0"/>
    <m/>
  </r>
  <r>
    <d v="2023-11-22T00:29:21"/>
    <x v="1"/>
    <n v="36"/>
    <s v="ESCOBAR IVAN DARIO"/>
    <x v="3"/>
    <x v="0"/>
    <n v="277"/>
    <n v="27.7"/>
    <n v="240.707395498392"/>
    <m/>
    <n v="115353.6977"/>
    <x v="0"/>
    <n v="14373.529399999999"/>
    <x v="840"/>
    <x v="0"/>
    <m/>
  </r>
  <r>
    <d v="2023-11-22T00:29:21"/>
    <x v="1"/>
    <n v="37"/>
    <s v="PIEDRAHITA MADRID SANTIAGO"/>
    <x v="0"/>
    <x v="0"/>
    <n v="201"/>
    <n v="22.3333333333333"/>
    <n v="216.636655948553"/>
    <m/>
    <n v="103818.32799999999"/>
    <x v="1"/>
    <n v="14373.529399999999"/>
    <x v="840"/>
    <x v="0"/>
    <m/>
  </r>
  <r>
    <d v="2023-11-22T00:29:22"/>
    <x v="1"/>
    <n v="38"/>
    <s v="AGUDELO KEVIN ANDRES"/>
    <x v="0"/>
    <x v="0"/>
    <n v="201"/>
    <n v="22.3333333333333"/>
    <n v="216.636655948553"/>
    <m/>
    <n v="103818.32799999999"/>
    <x v="0"/>
    <n v="14373.529399999999"/>
    <x v="840"/>
    <x v="0"/>
    <m/>
  </r>
  <r>
    <d v="2023-11-22T00:29:22"/>
    <x v="1"/>
    <n v="39"/>
    <s v="DE OSSA TORRES CARLOS ANDRES"/>
    <x v="0"/>
    <x v="0"/>
    <n v="202"/>
    <n v="22.4444444444444"/>
    <n v="216.636655948553"/>
    <m/>
    <n v="103818.32799999999"/>
    <x v="0"/>
    <n v="14373.529399999999"/>
    <x v="840"/>
    <x v="0"/>
    <m/>
  </r>
  <r>
    <d v="2023-11-22T00:29:22"/>
    <x v="1"/>
    <n v="40"/>
    <s v="TABORDA ROJAS DIEGO ALEJANDRO"/>
    <x v="6"/>
    <x v="3"/>
    <n v="206"/>
    <n v="25.75"/>
    <n v="192.56591639871399"/>
    <m/>
    <n v="92282.958199999994"/>
    <x v="0"/>
    <n v="14373.529399999999"/>
    <x v="840"/>
    <x v="0"/>
    <m/>
  </r>
  <r>
    <d v="2023-11-22T00:29:23"/>
    <x v="1"/>
    <n v="41"/>
    <s v="GARCIA DAVID WILSON ALBERTO"/>
    <x v="1"/>
    <x v="0"/>
    <n v="243"/>
    <n v="22.090909090909101"/>
    <n v="264.77813504823098"/>
    <m/>
    <n v="126889.0675"/>
    <x v="1"/>
    <n v="14373.529399999999"/>
    <x v="840"/>
    <x v="0"/>
    <m/>
  </r>
  <r>
    <d v="2023-11-22T00:29:23"/>
    <x v="1"/>
    <n v="42"/>
    <s v="MADRID HERNANDEZ JHONATAN SMITH"/>
    <x v="1"/>
    <x v="0"/>
    <n v="233"/>
    <n v="21.181818181818201"/>
    <n v="264.77813504823098"/>
    <s v="4 Descuentos (Incidente con Usuarios) "/>
    <n v="126889.0675"/>
    <x v="0"/>
    <n v="14373.529399999999"/>
    <x v="840"/>
    <x v="0"/>
    <m/>
  </r>
  <r>
    <d v="2023-11-23T00:40:36"/>
    <x v="1"/>
    <n v="2"/>
    <s v="GRAJALES JORGE HERNAN"/>
    <x v="1"/>
    <x v="0"/>
    <n v="254"/>
    <n v="23.090909090909101"/>
    <n v="264"/>
    <m/>
    <n v="126500"/>
    <x v="1"/>
    <n v="13800"/>
    <x v="841"/>
    <x v="0"/>
    <m/>
  </r>
  <r>
    <d v="2023-11-23T00:40:36"/>
    <x v="1"/>
    <n v="3"/>
    <s v="BARRIENTOS ROBINSON FREDY"/>
    <x v="3"/>
    <x v="0"/>
    <n v="194"/>
    <n v="19.399999999999999"/>
    <n v="240"/>
    <s v="10 Descuentos (Transbordo) "/>
    <n v="115000"/>
    <x v="0"/>
    <n v="13800"/>
    <x v="841"/>
    <x v="0"/>
    <m/>
  </r>
  <r>
    <d v="2023-11-23T00:40:37"/>
    <x v="1"/>
    <n v="5"/>
    <s v="BERRIO POSADA ANGELA"/>
    <x v="1"/>
    <x v="3"/>
    <n v="275"/>
    <n v="25"/>
    <n v="264"/>
    <m/>
    <n v="126500"/>
    <x v="1"/>
    <n v="13800"/>
    <x v="841"/>
    <x v="0"/>
    <m/>
  </r>
  <r>
    <d v="2023-11-23T00:40:37"/>
    <x v="1"/>
    <n v="6"/>
    <s v="GONZALEZ PEREZ RAFAEL JOSE"/>
    <x v="0"/>
    <x v="0"/>
    <n v="217"/>
    <n v="24.1111111111111"/>
    <n v="216"/>
    <m/>
    <n v="103500"/>
    <x v="0"/>
    <n v="13800"/>
    <x v="841"/>
    <x v="0"/>
    <m/>
  </r>
  <r>
    <d v="2023-11-23T00:40:37"/>
    <x v="1"/>
    <n v="7"/>
    <s v="YEPES JORGE"/>
    <x v="3"/>
    <x v="0"/>
    <n v="228"/>
    <n v="22.8"/>
    <n v="240"/>
    <m/>
    <n v="115000"/>
    <x v="1"/>
    <n v="13800"/>
    <x v="841"/>
    <x v="0"/>
    <m/>
  </r>
  <r>
    <d v="2023-11-23T00:40:38"/>
    <x v="1"/>
    <n v="8"/>
    <s v="VACA FIERRO ROBINSON"/>
    <x v="12"/>
    <x v="0"/>
    <n v="322"/>
    <n v="24.769230769230798"/>
    <n v="312"/>
    <m/>
    <n v="149500"/>
    <x v="1"/>
    <n v="13800"/>
    <x v="841"/>
    <x v="0"/>
    <m/>
  </r>
  <r>
    <d v="2023-11-23T00:40:38"/>
    <x v="1"/>
    <n v="10"/>
    <s v="MARULANDA JARAMILLO DAWER ANDRES"/>
    <x v="0"/>
    <x v="0"/>
    <n v="210"/>
    <n v="23.3333333333333"/>
    <n v="216"/>
    <m/>
    <n v="103500"/>
    <x v="0"/>
    <n v="13800"/>
    <x v="841"/>
    <x v="0"/>
    <m/>
  </r>
  <r>
    <d v="2023-11-23T00:40:38"/>
    <x v="9"/>
    <n v="12"/>
    <s v="VALENCIA MENDOZA JHON"/>
    <x v="2"/>
    <x v="0"/>
    <n v="186"/>
    <n v="28.615384615384599"/>
    <n v="156"/>
    <m/>
    <n v="74750"/>
    <x v="0"/>
    <n v="13800"/>
    <x v="841"/>
    <x v="0"/>
    <m/>
  </r>
  <r>
    <d v="2023-11-23T00:40:39"/>
    <x v="9"/>
    <n v="13"/>
    <s v="URIEL SALAZAR FREDY"/>
    <x v="6"/>
    <x v="0"/>
    <n v="186"/>
    <n v="23.25"/>
    <n v="192"/>
    <m/>
    <n v="92000"/>
    <x v="0"/>
    <n v="13800"/>
    <x v="841"/>
    <x v="0"/>
    <m/>
  </r>
  <r>
    <d v="2023-11-23T00:40:39"/>
    <x v="9"/>
    <n v="14"/>
    <s v="JIMENEZ JIMENEZ OMAR DAVID"/>
    <x v="6"/>
    <x v="0"/>
    <n v="201"/>
    <n v="25.125"/>
    <n v="192"/>
    <m/>
    <n v="92000"/>
    <x v="1"/>
    <n v="13800"/>
    <x v="841"/>
    <x v="0"/>
    <m/>
  </r>
  <r>
    <d v="2023-11-23T00:40:39"/>
    <x v="9"/>
    <n v="15"/>
    <s v="GRISALES VILLA JUAN DAVID"/>
    <x v="0"/>
    <x v="0"/>
    <n v="229"/>
    <n v="25.4444444444444"/>
    <n v="216"/>
    <m/>
    <n v="103500"/>
    <x v="1"/>
    <n v="13800"/>
    <x v="841"/>
    <x v="0"/>
    <m/>
  </r>
  <r>
    <d v="2023-11-23T00:40:40"/>
    <x v="9"/>
    <n v="16"/>
    <s v="HURTADO MADRID JUAN ESTEBAN"/>
    <x v="6"/>
    <x v="0"/>
    <n v="175"/>
    <n v="21.875"/>
    <n v="192"/>
    <m/>
    <n v="92000"/>
    <x v="0"/>
    <n v="13800"/>
    <x v="841"/>
    <x v="0"/>
    <m/>
  </r>
  <r>
    <d v="2023-11-23T00:40:40"/>
    <x v="9"/>
    <n v="17"/>
    <s v="RAMIREZ JARAMILLO WILSON"/>
    <x v="0"/>
    <x v="0"/>
    <n v="203"/>
    <n v="22.5555555555556"/>
    <n v="216"/>
    <s v="1 Descuento (Despachador fernando) "/>
    <n v="103500"/>
    <x v="0"/>
    <n v="13800"/>
    <x v="841"/>
    <x v="0"/>
    <m/>
  </r>
  <r>
    <d v="2023-11-23T00:40:41"/>
    <x v="9"/>
    <n v="18"/>
    <s v="RENDON VIANA HUMBERTO DE JESUS"/>
    <x v="6"/>
    <x v="0"/>
    <n v="211"/>
    <n v="26.375"/>
    <n v="192"/>
    <m/>
    <n v="92000"/>
    <x v="0"/>
    <n v="13800"/>
    <x v="841"/>
    <x v="0"/>
    <m/>
  </r>
  <r>
    <d v="2023-11-23T00:40:41"/>
    <x v="9"/>
    <n v="19"/>
    <s v="BERMUDEZ HERNAN"/>
    <x v="4"/>
    <x v="0"/>
    <n v="130"/>
    <n v="18.571428571428601"/>
    <n v="168"/>
    <m/>
    <n v="80500"/>
    <x v="0"/>
    <n v="13800"/>
    <x v="841"/>
    <x v="0"/>
    <m/>
  </r>
  <r>
    <d v="2023-11-23T00:40:41"/>
    <x v="9"/>
    <n v="20"/>
    <s v="VERENZUELA MARTINEZ ALEXANDER"/>
    <x v="0"/>
    <x v="0"/>
    <n v="207"/>
    <n v="23"/>
    <n v="216"/>
    <s v="3 Descuentos (Jefe de ruta, conduct y propietario) "/>
    <n v="103500"/>
    <x v="0"/>
    <n v="13800"/>
    <x v="841"/>
    <x v="0"/>
    <m/>
  </r>
  <r>
    <d v="2023-11-23T00:40:42"/>
    <x v="1"/>
    <n v="21"/>
    <s v="CIRO ALEXANDER"/>
    <x v="6"/>
    <x v="0"/>
    <n v="223"/>
    <n v="27.875"/>
    <n v="192"/>
    <s v="3 Descuentos (Conducts y propietario) "/>
    <n v="92000"/>
    <x v="0"/>
    <n v="13800"/>
    <x v="841"/>
    <x v="0"/>
    <m/>
  </r>
  <r>
    <d v="2023-11-23T00:40:42"/>
    <x v="1"/>
    <n v="22"/>
    <s v="QUIRAMA CASTAEDA JHON JADER"/>
    <x v="3"/>
    <x v="0"/>
    <n v="282"/>
    <n v="28.2"/>
    <n v="240"/>
    <m/>
    <n v="115000"/>
    <x v="1"/>
    <n v="13800"/>
    <x v="841"/>
    <x v="0"/>
    <m/>
  </r>
  <r>
    <d v="2023-11-23T00:40:42"/>
    <x v="1"/>
    <n v="23"/>
    <s v="MONSALVE OCAMPO EDISON GUSTAVO"/>
    <x v="0"/>
    <x v="0"/>
    <n v="178"/>
    <n v="19.7777777777778"/>
    <n v="216"/>
    <m/>
    <n v="103500"/>
    <x v="2"/>
    <n v="13800"/>
    <x v="841"/>
    <x v="0"/>
    <m/>
  </r>
  <r>
    <d v="2023-11-23T00:40:43"/>
    <x v="1"/>
    <n v="25"/>
    <s v="JIMENEZ HURTADO CARLOS ESTIVEN"/>
    <x v="6"/>
    <x v="0"/>
    <n v="171"/>
    <n v="21.375"/>
    <n v="192"/>
    <m/>
    <n v="92000"/>
    <x v="1"/>
    <n v="13800"/>
    <x v="841"/>
    <x v="0"/>
    <m/>
  </r>
  <r>
    <d v="2023-11-23T00:40:43"/>
    <x v="1"/>
    <n v="26"/>
    <s v="CIRO MARIN RODRIGO ALBERTO"/>
    <x v="2"/>
    <x v="1"/>
    <n v="157"/>
    <n v="26.1666666666667"/>
    <n v="144"/>
    <s v="1 Descuento (Propietario) "/>
    <n v="69000"/>
    <x v="0"/>
    <n v="13800"/>
    <x v="841"/>
    <x v="0"/>
    <m/>
  </r>
  <r>
    <d v="2023-11-23T00:40:43"/>
    <x v="1"/>
    <n v="27"/>
    <s v="DURANGO DAVID JOSE"/>
    <x v="0"/>
    <x v="0"/>
    <n v="212"/>
    <n v="23.5555555555556"/>
    <n v="216"/>
    <s v="15 Descuentos (Incidente con Usuarios) "/>
    <n v="103500"/>
    <x v="0"/>
    <n v="13800"/>
    <x v="841"/>
    <x v="0"/>
    <m/>
  </r>
  <r>
    <d v="2023-11-23T00:40:44"/>
    <x v="1"/>
    <n v="28"/>
    <s v="GRISALES VILLA DEIBY ALEJANDRO"/>
    <x v="0"/>
    <x v="0"/>
    <n v="197"/>
    <n v="21.8888888888889"/>
    <n v="216"/>
    <m/>
    <n v="103500"/>
    <x v="0"/>
    <n v="13800"/>
    <x v="841"/>
    <x v="0"/>
    <m/>
  </r>
  <r>
    <d v="2023-11-23T00:40:44"/>
    <x v="1"/>
    <n v="29"/>
    <s v="MARTINEZ CHAVERRA LUIS NORBERTO"/>
    <x v="3"/>
    <x v="0"/>
    <n v="258"/>
    <n v="25.8"/>
    <n v="240"/>
    <m/>
    <n v="115000"/>
    <x v="0"/>
    <n v="13800"/>
    <x v="841"/>
    <x v="0"/>
    <m/>
  </r>
  <r>
    <d v="2023-11-23T00:40:44"/>
    <x v="1"/>
    <n v="30"/>
    <s v="LOPEZ ISRAEL"/>
    <x v="2"/>
    <x v="0"/>
    <n v="127"/>
    <n v="23.090909090909101"/>
    <n v="132"/>
    <s v="1 Descuento (Jefe de ruta) "/>
    <n v="63250"/>
    <x v="0"/>
    <n v="13800"/>
    <x v="841"/>
    <x v="0"/>
    <m/>
  </r>
  <r>
    <d v="2023-11-23T00:40:45"/>
    <x v="9"/>
    <n v="31"/>
    <s v="HIGUITA ADRIAN ANTONIO"/>
    <x v="6"/>
    <x v="0"/>
    <n v="186"/>
    <n v="23.25"/>
    <n v="192"/>
    <m/>
    <n v="92000"/>
    <x v="0"/>
    <n v="13800"/>
    <x v="841"/>
    <x v="0"/>
    <m/>
  </r>
  <r>
    <d v="2023-11-23T00:40:45"/>
    <x v="9"/>
    <n v="32"/>
    <s v="TABORDA ROJAS DIEGO ALEJANDRO"/>
    <x v="3"/>
    <x v="3"/>
    <n v="319"/>
    <n v="31.9"/>
    <n v="240"/>
    <s v="4 Descuentos (Incidente con Usuarios y despachador fernando) "/>
    <n v="115000"/>
    <x v="0"/>
    <n v="13800"/>
    <x v="841"/>
    <x v="0"/>
    <m/>
  </r>
  <r>
    <d v="2023-11-23T00:40:46"/>
    <x v="9"/>
    <n v="34"/>
    <s v="MONTOYA OSPINA GILBERTO ANTONIO"/>
    <x v="0"/>
    <x v="0"/>
    <n v="193"/>
    <n v="21.4444444444444"/>
    <n v="216"/>
    <s v="JHONATAN MADRID Realiz 3 viajes donde moviliz 62 Usuarios "/>
    <n v="103500"/>
    <x v="0"/>
    <n v="13800"/>
    <x v="841"/>
    <x v="0"/>
    <m/>
  </r>
  <r>
    <d v="2023-11-23T00:40:46"/>
    <x v="9"/>
    <n v="36"/>
    <s v="ESCOBAR IVAN DARIO"/>
    <x v="1"/>
    <x v="0"/>
    <n v="294"/>
    <n v="26.727272727272702"/>
    <n v="264"/>
    <m/>
    <n v="126500"/>
    <x v="0"/>
    <n v="13800"/>
    <x v="841"/>
    <x v="0"/>
    <m/>
  </r>
  <r>
    <d v="2023-11-23T00:40:46"/>
    <x v="9"/>
    <n v="37"/>
    <s v="PIEDRAHITA MADRID SANTIAGO"/>
    <x v="10"/>
    <x v="0"/>
    <n v="98"/>
    <n v="21.7777777777778"/>
    <n v="108"/>
    <m/>
    <n v="51750"/>
    <x v="1"/>
    <n v="13800"/>
    <x v="841"/>
    <x v="0"/>
    <m/>
  </r>
  <r>
    <d v="2023-11-23T00:40:46"/>
    <x v="9"/>
    <n v="38"/>
    <s v="AGUDELO KEVIN ANDRES"/>
    <x v="3"/>
    <x v="0"/>
    <n v="260"/>
    <n v="26"/>
    <n v="240"/>
    <m/>
    <n v="115000"/>
    <x v="0"/>
    <n v="13800"/>
    <x v="841"/>
    <x v="0"/>
    <m/>
  </r>
  <r>
    <d v="2023-11-23T00:40:47"/>
    <x v="9"/>
    <n v="39"/>
    <s v="DE OSSA TORRES CARLOS ANDRES"/>
    <x v="6"/>
    <x v="0"/>
    <n v="172"/>
    <n v="21.5"/>
    <n v="192"/>
    <s v="1 Descuento (Conduct) "/>
    <n v="92000"/>
    <x v="0"/>
    <n v="13800"/>
    <x v="841"/>
    <x v="0"/>
    <m/>
  </r>
  <r>
    <d v="2023-11-23T00:40:47"/>
    <x v="9"/>
    <n v="40"/>
    <s v="OCAMPO OCAMPO ANTONIO JOSE"/>
    <x v="3"/>
    <x v="0"/>
    <n v="233"/>
    <n v="23.3"/>
    <n v="240"/>
    <m/>
    <n v="115000"/>
    <x v="0"/>
    <n v="13800"/>
    <x v="841"/>
    <x v="0"/>
    <m/>
  </r>
  <r>
    <d v="2023-11-23T00:40:47"/>
    <x v="9"/>
    <n v="41"/>
    <s v="GARCIA DAVID WILSON ALBERTO"/>
    <x v="0"/>
    <x v="0"/>
    <n v="174"/>
    <n v="19.3333333333333"/>
    <n v="216"/>
    <m/>
    <n v="103500"/>
    <x v="1"/>
    <n v="13800"/>
    <x v="841"/>
    <x v="0"/>
    <m/>
  </r>
  <r>
    <d v="2023-11-23T00:40:48"/>
    <x v="9"/>
    <n v="42"/>
    <s v="LOPERA ALVAREZ ESTIVEN"/>
    <x v="6"/>
    <x v="3"/>
    <n v="218"/>
    <n v="27.25"/>
    <n v="192"/>
    <m/>
    <n v="92000"/>
    <x v="0"/>
    <n v="13800"/>
    <x v="841"/>
    <x v="0"/>
    <m/>
  </r>
  <r>
    <d v="2023-11-24T01:29:55"/>
    <x v="9"/>
    <n v="2"/>
    <s v="GRAJALES JORGE HERNAN"/>
    <x v="3"/>
    <x v="0"/>
    <n v="232"/>
    <n v="23.2"/>
    <n v="248.73786407767"/>
    <m/>
    <n v="119368.932"/>
    <x v="1"/>
    <n v="13663.1579"/>
    <x v="842"/>
    <x v="0"/>
    <m/>
  </r>
  <r>
    <d v="2023-11-24T01:29:56"/>
    <x v="9"/>
    <n v="3"/>
    <s v="ESPINOZA CHAVARRIA GUILLERMO LEON"/>
    <x v="6"/>
    <x v="0"/>
    <n v="228"/>
    <n v="28.5"/>
    <n v="198.990291262136"/>
    <m/>
    <n v="95495.145600000003"/>
    <x v="0"/>
    <n v="13663.1579"/>
    <x v="842"/>
    <x v="0"/>
    <m/>
  </r>
  <r>
    <d v="2023-11-24T01:29:56"/>
    <x v="9"/>
    <n v="6"/>
    <s v="GONZALEZ PEREZ RAFAEL JOSE"/>
    <x v="0"/>
    <x v="0"/>
    <n v="234"/>
    <n v="26"/>
    <n v="223.864077669903"/>
    <m/>
    <n v="107432.03879999999"/>
    <x v="0"/>
    <n v="13663.1579"/>
    <x v="842"/>
    <x v="0"/>
    <m/>
  </r>
  <r>
    <d v="2023-11-24T01:29:56"/>
    <x v="9"/>
    <n v="7"/>
    <s v="YEPES JORGE"/>
    <x v="6"/>
    <x v="0"/>
    <n v="277"/>
    <n v="34.625"/>
    <n v="198.990291262136"/>
    <m/>
    <n v="95495.145600000003"/>
    <x v="1"/>
    <n v="13663.1579"/>
    <x v="842"/>
    <x v="0"/>
    <m/>
  </r>
  <r>
    <d v="2023-11-24T01:29:57"/>
    <x v="9"/>
    <n v="8"/>
    <s v="VACA FIERRO ROBINSON"/>
    <x v="3"/>
    <x v="0"/>
    <n v="293"/>
    <n v="29.3"/>
    <n v="248.73786407767"/>
    <m/>
    <n v="119368.932"/>
    <x v="1"/>
    <n v="13663.1579"/>
    <x v="842"/>
    <x v="0"/>
    <m/>
  </r>
  <r>
    <d v="2023-11-24T01:29:57"/>
    <x v="9"/>
    <n v="9"/>
    <s v="LOPEZ ISRAEL"/>
    <x v="0"/>
    <x v="0"/>
    <n v="173"/>
    <n v="19.2222222222222"/>
    <n v="223.864077669903"/>
    <m/>
    <n v="107432.03879999999"/>
    <x v="0"/>
    <n v="13663.1579"/>
    <x v="842"/>
    <x v="0"/>
    <m/>
  </r>
  <r>
    <d v="2023-11-24T01:29:57"/>
    <x v="9"/>
    <n v="10"/>
    <s v="MARULANDA JARAMILLO DAWER ANDRES"/>
    <x v="0"/>
    <x v="0"/>
    <n v="242"/>
    <n v="26.8888888888889"/>
    <n v="223.864077669903"/>
    <m/>
    <n v="107432.03879999999"/>
    <x v="0"/>
    <n v="13663.1579"/>
    <x v="842"/>
    <x v="0"/>
    <m/>
  </r>
  <r>
    <d v="2023-11-24T01:29:57"/>
    <x v="1"/>
    <n v="11"/>
    <s v="ECHAVARRIA JOSE"/>
    <x v="6"/>
    <x v="0"/>
    <n v="182"/>
    <n v="21.411764705882401"/>
    <n v="211.42718446601901"/>
    <s v="3 Descuentos (conducts y despachador fernando) "/>
    <n v="101463.5922"/>
    <x v="0"/>
    <n v="13663.1579"/>
    <x v="842"/>
    <x v="0"/>
    <m/>
  </r>
  <r>
    <d v="2023-11-24T01:29:58"/>
    <x v="1"/>
    <n v="12"/>
    <s v="VALENCIA MENDOZA JHON"/>
    <x v="0"/>
    <x v="0"/>
    <n v="267"/>
    <n v="29.6666666666667"/>
    <n v="223.864077669903"/>
    <m/>
    <n v="107432.03879999999"/>
    <x v="0"/>
    <n v="13663.1579"/>
    <x v="842"/>
    <x v="0"/>
    <m/>
  </r>
  <r>
    <d v="2023-11-24T01:29:58"/>
    <x v="1"/>
    <n v="14"/>
    <s v="CARVAJAL SALAZAR HECTOR MARINO"/>
    <x v="9"/>
    <x v="0"/>
    <n v="250"/>
    <n v="21.739130434782599"/>
    <n v="286.04854368932001"/>
    <s v="4 Descuentos (Usuario con movilidad reducida, jefe de ruta y propietario) "/>
    <n v="137274.27179999999"/>
    <x v="1"/>
    <n v="13663.1579"/>
    <x v="842"/>
    <x v="0"/>
    <m/>
  </r>
  <r>
    <d v="2023-11-24T01:29:58"/>
    <x v="1"/>
    <n v="15"/>
    <s v="GRISALES VILLA JUAN DAVID"/>
    <x v="6"/>
    <x v="0"/>
    <n v="188"/>
    <n v="23.5"/>
    <n v="198.990291262136"/>
    <s v="3 Descuentos (Transbordo) "/>
    <n v="95495.145600000003"/>
    <x v="1"/>
    <n v="13663.1579"/>
    <x v="842"/>
    <x v="0"/>
    <m/>
  </r>
  <r>
    <d v="2023-11-24T01:29:58"/>
    <x v="1"/>
    <n v="16"/>
    <s v="MARTINEZ CHAVERRA LUIS NORBERTO"/>
    <x v="3"/>
    <x v="0"/>
    <n v="239"/>
    <n v="23.9"/>
    <n v="248.73786407767"/>
    <m/>
    <n v="119368.932"/>
    <x v="0"/>
    <n v="13663.1579"/>
    <x v="842"/>
    <x v="0"/>
    <m/>
  </r>
  <r>
    <d v="2023-11-24T01:29:59"/>
    <x v="1"/>
    <n v="17"/>
    <s v="RAMIREZ JARAMILLO WILSON"/>
    <x v="4"/>
    <x v="0"/>
    <n v="155"/>
    <n v="22.1428571428571"/>
    <n v="174.116504854369"/>
    <m/>
    <n v="83558.252399999998"/>
    <x v="0"/>
    <n v="13663.1579"/>
    <x v="842"/>
    <x v="0"/>
    <m/>
  </r>
  <r>
    <d v="2023-11-24T01:29:59"/>
    <x v="1"/>
    <n v="18"/>
    <s v="RENDON VIANA HUMBERTO DE JESUS"/>
    <x v="3"/>
    <x v="0"/>
    <n v="253"/>
    <n v="25.3"/>
    <n v="248.73786407767"/>
    <s v="1 Descuento (Jefe de ruta) "/>
    <n v="119368.932"/>
    <x v="0"/>
    <n v="13663.1579"/>
    <x v="842"/>
    <x v="0"/>
    <m/>
  </r>
  <r>
    <d v="2023-11-24T01:29:59"/>
    <x v="1"/>
    <n v="19"/>
    <s v="BERMUDEZ HERNAN"/>
    <x v="7"/>
    <x v="0"/>
    <n v="74"/>
    <n v="24.6666666666667"/>
    <n v="74.621359223300999"/>
    <m/>
    <n v="35810.679600000003"/>
    <x v="0"/>
    <n v="13663.1579"/>
    <x v="842"/>
    <x v="0"/>
    <m/>
  </r>
  <r>
    <d v="2023-11-24T01:30:00"/>
    <x v="1"/>
    <n v="20"/>
    <s v="VERENZUELA MARTINEZ ALEXANDER"/>
    <x v="6"/>
    <x v="0"/>
    <n v="209"/>
    <n v="26.125"/>
    <n v="198.990291262136"/>
    <m/>
    <n v="95495.145600000003"/>
    <x v="0"/>
    <n v="13663.1579"/>
    <x v="842"/>
    <x v="0"/>
    <m/>
  </r>
  <r>
    <d v="2023-11-24T01:30:00"/>
    <x v="9"/>
    <n v="21"/>
    <s v="CIRO ALEXANDER"/>
    <x v="0"/>
    <x v="0"/>
    <n v="272"/>
    <n v="30.2222222222222"/>
    <n v="223.864077669903"/>
    <m/>
    <n v="107432.03879999999"/>
    <x v="0"/>
    <n v="13663.1579"/>
    <x v="842"/>
    <x v="0"/>
    <m/>
  </r>
  <r>
    <d v="2023-11-24T01:30:00"/>
    <x v="9"/>
    <n v="22"/>
    <s v="QUIRAMA CASTAEDA JHON JADER"/>
    <x v="0"/>
    <x v="0"/>
    <n v="240"/>
    <n v="26.6666666666667"/>
    <n v="223.864077669903"/>
    <m/>
    <n v="107432.03879999999"/>
    <x v="1"/>
    <n v="13663.1579"/>
    <x v="842"/>
    <x v="0"/>
    <m/>
  </r>
  <r>
    <d v="2023-11-24T01:30:00"/>
    <x v="9"/>
    <n v="23"/>
    <s v="MONSALVE OCAMPO EDISON GUSTAVO"/>
    <x v="8"/>
    <x v="0"/>
    <n v="108"/>
    <n v="21.6"/>
    <n v="124.368932038835"/>
    <m/>
    <n v="59684.466"/>
    <x v="2"/>
    <n v="13663.1579"/>
    <x v="842"/>
    <x v="0"/>
    <m/>
  </r>
  <r>
    <d v="2023-11-24T01:30:01"/>
    <x v="9"/>
    <n v="24"/>
    <s v="FRANCO BRAVO JHOAN FERNANDO"/>
    <x v="0"/>
    <x v="0"/>
    <n v="201"/>
    <n v="22.3333333333333"/>
    <n v="223.864077669903"/>
    <s v="3 Descuentos (conducts y propietario)"/>
    <n v="107432.03879999999"/>
    <x v="0"/>
    <n v="13663.1579"/>
    <x v="842"/>
    <x v="0"/>
    <m/>
  </r>
  <r>
    <d v="2023-11-24T01:30:01"/>
    <x v="9"/>
    <n v="25"/>
    <s v="JIMENEZ HURTADO CARLOS ESTIVEN"/>
    <x v="4"/>
    <x v="0"/>
    <n v="221"/>
    <n v="31.571428571428601"/>
    <n v="174.116504854369"/>
    <m/>
    <n v="83558.252399999998"/>
    <x v="1"/>
    <n v="13663.1579"/>
    <x v="842"/>
    <x v="0"/>
    <m/>
  </r>
  <r>
    <d v="2023-11-24T01:30:01"/>
    <x v="9"/>
    <n v="26"/>
    <s v="CIRO MARIN RODRIGO ALBERTO"/>
    <x v="2"/>
    <x v="0"/>
    <n v="147"/>
    <n v="24.5"/>
    <n v="149.242718446602"/>
    <m/>
    <n v="71621.359200000006"/>
    <x v="0"/>
    <n v="13663.1579"/>
    <x v="842"/>
    <x v="0"/>
    <m/>
  </r>
  <r>
    <d v="2023-11-24T01:30:01"/>
    <x v="9"/>
    <n v="27"/>
    <s v="DURANGO DAVID JOSE"/>
    <x v="4"/>
    <x v="0"/>
    <n v="158"/>
    <n v="22.571428571428601"/>
    <n v="174.116504854369"/>
    <m/>
    <n v="83558.252399999998"/>
    <x v="0"/>
    <n v="13663.1579"/>
    <x v="842"/>
    <x v="0"/>
    <m/>
  </r>
  <r>
    <d v="2023-11-24T01:30:02"/>
    <x v="9"/>
    <n v="28"/>
    <s v="GRISALES VILLA JUAN DAVID"/>
    <x v="8"/>
    <x v="0"/>
    <n v="133"/>
    <n v="26.6"/>
    <n v="124.368932038835"/>
    <m/>
    <n v="59684.466"/>
    <x v="0"/>
    <n v="13663.1579"/>
    <x v="842"/>
    <x v="0"/>
    <m/>
  </r>
  <r>
    <d v="2023-11-24T01:30:02"/>
    <x v="9"/>
    <n v="29"/>
    <s v="ESCOBAR IVAN DARIO"/>
    <x v="0"/>
    <x v="0"/>
    <n v="258"/>
    <n v="28.6666666666667"/>
    <n v="223.864077669903"/>
    <s v="2 Descuentos (conducts) "/>
    <n v="107432.03879999999"/>
    <x v="0"/>
    <n v="13663.1579"/>
    <x v="842"/>
    <x v="0"/>
    <m/>
  </r>
  <r>
    <d v="2023-11-24T01:30:02"/>
    <x v="1"/>
    <n v="31"/>
    <s v="HIGUITA ADRIAN ANTONIO"/>
    <x v="0"/>
    <x v="0"/>
    <n v="179"/>
    <n v="19.8888888888889"/>
    <n v="223.864077669903"/>
    <m/>
    <n v="107432.03879999999"/>
    <x v="0"/>
    <n v="13663.1579"/>
    <x v="842"/>
    <x v="0"/>
    <m/>
  </r>
  <r>
    <d v="2023-11-24T01:30:02"/>
    <x v="1"/>
    <n v="32"/>
    <s v="PUERTA BOJANERO JUAN CARLOS"/>
    <x v="9"/>
    <x v="0"/>
    <n v="259"/>
    <n v="21.5833333333333"/>
    <n v="298.485436893204"/>
    <m/>
    <n v="143242.71840000001"/>
    <x v="0"/>
    <n v="13663.1579"/>
    <x v="842"/>
    <x v="0"/>
    <m/>
  </r>
  <r>
    <d v="2023-11-24T01:30:03"/>
    <x v="1"/>
    <n v="33"/>
    <s v="URIEL SALAZAR FREDY"/>
    <x v="6"/>
    <x v="0"/>
    <n v="206"/>
    <n v="25.75"/>
    <n v="198.990291262136"/>
    <m/>
    <n v="95495.145600000003"/>
    <x v="0"/>
    <n v="13663.1579"/>
    <x v="842"/>
    <x v="0"/>
    <m/>
  </r>
  <r>
    <d v="2023-11-24T01:30:03"/>
    <x v="1"/>
    <n v="34"/>
    <s v="MADRID HERNANDEZ JHONATAN SMITH"/>
    <x v="5"/>
    <x v="0"/>
    <n v="13"/>
    <n v="13"/>
    <n v="24.873786407767"/>
    <m/>
    <n v="11936.8932"/>
    <x v="0"/>
    <n v="13663.1579"/>
    <x v="842"/>
    <x v="0"/>
    <m/>
  </r>
  <r>
    <d v="2023-11-24T01:30:03"/>
    <x v="1"/>
    <n v="35"/>
    <s v="LONDOO URREGO DANIEL ANDRES"/>
    <x v="0"/>
    <x v="0"/>
    <n v="191"/>
    <n v="21.2222222222222"/>
    <n v="223.864077669903"/>
    <m/>
    <n v="107432.03879999999"/>
    <x v="1"/>
    <n v="13663.1579"/>
    <x v="842"/>
    <x v="0"/>
    <m/>
  </r>
  <r>
    <d v="2023-11-24T01:30:04"/>
    <x v="1"/>
    <n v="36"/>
    <s v="TABORDA ROJAS DIEGO ALEJANDRO"/>
    <x v="3"/>
    <x v="1"/>
    <n v="275"/>
    <n v="27.5"/>
    <n v="248.73786407767"/>
    <m/>
    <n v="119368.932"/>
    <x v="0"/>
    <n v="13663.1579"/>
    <x v="842"/>
    <x v="0"/>
    <m/>
  </r>
  <r>
    <d v="2023-11-24T01:30:04"/>
    <x v="1"/>
    <n v="37"/>
    <s v="MORA JORGE"/>
    <x v="3"/>
    <x v="0"/>
    <n v="247"/>
    <n v="24.7"/>
    <n v="248.73786407767"/>
    <m/>
    <n v="119368.932"/>
    <x v="1"/>
    <n v="13663.1579"/>
    <x v="842"/>
    <x v="0"/>
    <m/>
  </r>
  <r>
    <d v="2023-11-24T01:30:04"/>
    <x v="1"/>
    <n v="38"/>
    <s v="AGUDELO KEVIN ANDRES"/>
    <x v="0"/>
    <x v="0"/>
    <n v="193"/>
    <n v="21.4444444444444"/>
    <n v="223.864077669903"/>
    <m/>
    <n v="107432.03879999999"/>
    <x v="0"/>
    <n v="13663.1579"/>
    <x v="842"/>
    <x v="0"/>
    <m/>
  </r>
  <r>
    <d v="2023-11-24T01:30:04"/>
    <x v="1"/>
    <n v="39"/>
    <s v="DE OSSA TORRES CARLOS ANDRES"/>
    <x v="6"/>
    <x v="0"/>
    <n v="182"/>
    <n v="22.75"/>
    <n v="198.990291262136"/>
    <m/>
    <n v="95495.145600000003"/>
    <x v="0"/>
    <n v="13663.1579"/>
    <x v="842"/>
    <x v="0"/>
    <m/>
  </r>
  <r>
    <d v="2023-11-24T01:30:05"/>
    <x v="1"/>
    <n v="40"/>
    <s v="OCAMPO OCAMPO ANTONIO JOSE"/>
    <x v="0"/>
    <x v="0"/>
    <n v="211"/>
    <n v="23.4444444444444"/>
    <n v="223.864077669903"/>
    <m/>
    <n v="107432.03879999999"/>
    <x v="0"/>
    <n v="13663.1579"/>
    <x v="842"/>
    <x v="0"/>
    <m/>
  </r>
  <r>
    <d v="2023-11-24T01:30:05"/>
    <x v="1"/>
    <n v="41"/>
    <s v="GARCIA DAVID WILSON ALBERTO"/>
    <x v="3"/>
    <x v="0"/>
    <n v="247"/>
    <n v="24.7"/>
    <n v="248.73786407767"/>
    <s v="1 Descuento (Despachador fernando) "/>
    <n v="119368.932"/>
    <x v="1"/>
    <n v="13663.1579"/>
    <x v="842"/>
    <x v="0"/>
    <m/>
  </r>
  <r>
    <d v="2023-11-24T01:30:05"/>
    <x v="1"/>
    <n v="42"/>
    <s v="LOPERA ALVAREZ ESTIVEN"/>
    <x v="3"/>
    <x v="0"/>
    <n v="249"/>
    <n v="24.9"/>
    <n v="248.73786407767"/>
    <m/>
    <n v="119368.932"/>
    <x v="0"/>
    <n v="13663.1579"/>
    <x v="842"/>
    <x v="0"/>
    <m/>
  </r>
  <r>
    <d v="2023-11-25T00:58:51"/>
    <x v="1"/>
    <n v="2"/>
    <s v="GRAJALES JORGE HERNAN"/>
    <x v="0"/>
    <x v="0"/>
    <n v="238"/>
    <n v="26.4444444444444"/>
    <n v="219.42996742670999"/>
    <m/>
    <n v="105214.9837"/>
    <x v="1"/>
    <n v="12562.162200000001"/>
    <x v="843"/>
    <x v="0"/>
    <m/>
  </r>
  <r>
    <d v="2023-11-25T00:58:52"/>
    <x v="1"/>
    <n v="3"/>
    <s v="BARRIENTOS ROBINSON FREDY"/>
    <x v="6"/>
    <x v="0"/>
    <n v="180"/>
    <n v="22.5"/>
    <n v="195.048859934853"/>
    <s v="1 Descuento (Conduct) "/>
    <n v="93524.43"/>
    <x v="0"/>
    <n v="12562.162200000001"/>
    <x v="843"/>
    <x v="0"/>
    <m/>
  </r>
  <r>
    <d v="2023-11-25T00:58:52"/>
    <x v="1"/>
    <n v="5"/>
    <s v="BERRIO POSADA ANGELA"/>
    <x v="13"/>
    <x v="0"/>
    <n v="381"/>
    <n v="27.214285714285701"/>
    <n v="341.33550488599298"/>
    <s v="1 Descuento (Despachador fernando) "/>
    <n v="163667.7524"/>
    <x v="1"/>
    <n v="12562.162200000001"/>
    <x v="843"/>
    <x v="0"/>
    <m/>
  </r>
  <r>
    <d v="2023-11-25T00:58:52"/>
    <x v="1"/>
    <n v="6"/>
    <s v="GONZALEZ PEREZ RAFAEL JOSE"/>
    <x v="6"/>
    <x v="0"/>
    <n v="144"/>
    <n v="18"/>
    <n v="195.048859934853"/>
    <s v="10 Descuentos (Incidente con Usuarios) "/>
    <n v="93524.43"/>
    <x v="0"/>
    <n v="12562.162200000001"/>
    <x v="843"/>
    <x v="0"/>
    <m/>
  </r>
  <r>
    <d v="2023-11-25T00:58:53"/>
    <x v="1"/>
    <n v="7"/>
    <s v="YEPES JORGE"/>
    <x v="6"/>
    <x v="0"/>
    <n v="253"/>
    <n v="31.625"/>
    <n v="195.048859934853"/>
    <s v="1 Descuento (Usuario con movilidad reducida) "/>
    <n v="93524.43"/>
    <x v="1"/>
    <n v="12562.162200000001"/>
    <x v="843"/>
    <x v="0"/>
    <m/>
  </r>
  <r>
    <d v="2023-11-25T00:58:53"/>
    <x v="1"/>
    <n v="8"/>
    <s v="VACA FIERRO ROBINSON"/>
    <x v="9"/>
    <x v="0"/>
    <n v="302"/>
    <n v="25.1666666666667"/>
    <n v="292.57328990228001"/>
    <m/>
    <n v="140286.64499999999"/>
    <x v="1"/>
    <n v="12562.162200000001"/>
    <x v="843"/>
    <x v="0"/>
    <m/>
  </r>
  <r>
    <d v="2023-11-25T00:58:53"/>
    <x v="1"/>
    <n v="9"/>
    <s v="TABORDA ROJAS DIEGO ALEJANDRO"/>
    <x v="5"/>
    <x v="0"/>
    <n v="21"/>
    <n v="21"/>
    <n v="24.381107491856699"/>
    <m/>
    <n v="11690.5537"/>
    <x v="0"/>
    <n v="12562.162200000001"/>
    <x v="843"/>
    <x v="0"/>
    <m/>
  </r>
  <r>
    <d v="2023-11-25T00:58:54"/>
    <x v="1"/>
    <n v="10"/>
    <s v="MARULANDA JARAMILLO DAWER ANDRES"/>
    <x v="2"/>
    <x v="0"/>
    <n v="176"/>
    <n v="29.3333333333333"/>
    <n v="146.28664495114"/>
    <m/>
    <n v="70143.322499999995"/>
    <x v="0"/>
    <n v="12562.162200000001"/>
    <x v="843"/>
    <x v="0"/>
    <m/>
  </r>
  <r>
    <d v="2023-11-25T00:58:54"/>
    <x v="9"/>
    <n v="11"/>
    <s v="ECHAVARRIA JOSE"/>
    <x v="0"/>
    <x v="0"/>
    <n v="222"/>
    <n v="24.6666666666667"/>
    <n v="219.42996742670999"/>
    <m/>
    <n v="105214.9837"/>
    <x v="0"/>
    <n v="12562.162200000001"/>
    <x v="843"/>
    <x v="0"/>
    <m/>
  </r>
  <r>
    <d v="2023-11-25T00:58:54"/>
    <x v="9"/>
    <n v="12"/>
    <s v="VALENCIA MENDOZA JHON"/>
    <x v="6"/>
    <x v="3"/>
    <n v="179"/>
    <n v="22.375"/>
    <n v="195.048859934853"/>
    <s v="1 Descuento (Conduct) "/>
    <n v="93524.43"/>
    <x v="0"/>
    <n v="12562.162200000001"/>
    <x v="843"/>
    <x v="0"/>
    <m/>
  </r>
  <r>
    <d v="2023-11-25T00:58:55"/>
    <x v="9"/>
    <n v="14"/>
    <s v="JIMENEZ JIMENEZ OMAR DAVID"/>
    <x v="3"/>
    <x v="0"/>
    <n v="239"/>
    <n v="23.9"/>
    <n v="243.81107491856699"/>
    <m/>
    <n v="116905.53750000001"/>
    <x v="1"/>
    <n v="12562.162200000001"/>
    <x v="843"/>
    <x v="0"/>
    <m/>
  </r>
  <r>
    <d v="2023-11-25T00:58:55"/>
    <x v="9"/>
    <n v="15"/>
    <s v="GRISALES VILLA JUAN DAVID"/>
    <x v="3"/>
    <x v="0"/>
    <n v="270"/>
    <n v="27"/>
    <n v="243.81107491856699"/>
    <m/>
    <n v="116905.53750000001"/>
    <x v="1"/>
    <n v="12562.162200000001"/>
    <x v="843"/>
    <x v="0"/>
    <m/>
  </r>
  <r>
    <d v="2023-11-25T00:58:55"/>
    <x v="9"/>
    <n v="16"/>
    <s v="HURTADO MADRID JUAN ESTEBAN"/>
    <x v="6"/>
    <x v="3"/>
    <n v="191"/>
    <n v="23.875"/>
    <n v="195.048859934853"/>
    <m/>
    <n v="93524.43"/>
    <x v="0"/>
    <n v="12562.162200000001"/>
    <x v="843"/>
    <x v="0"/>
    <m/>
  </r>
  <r>
    <d v="2023-11-25T00:58:55"/>
    <x v="9"/>
    <n v="17"/>
    <s v="ESPINOZA CHAVARRIA GUILLERMO LEON"/>
    <x v="4"/>
    <x v="0"/>
    <n v="223"/>
    <n v="31.8571428571429"/>
    <n v="170.667752442997"/>
    <m/>
    <n v="81833.876199999999"/>
    <x v="0"/>
    <n v="12562.162200000001"/>
    <x v="843"/>
    <x v="0"/>
    <m/>
  </r>
  <r>
    <d v="2023-11-25T00:58:56"/>
    <x v="9"/>
    <n v="18"/>
    <s v="RENDON VIANA HUMBERTO DE JESUS"/>
    <x v="3"/>
    <x v="3"/>
    <n v="218"/>
    <n v="21.8"/>
    <n v="243.81107491856699"/>
    <s v="1 Descuento (Despachador fernando) "/>
    <n v="116905.53750000001"/>
    <x v="0"/>
    <n v="12562.162200000001"/>
    <x v="843"/>
    <x v="0"/>
    <m/>
  </r>
  <r>
    <d v="2023-11-25T00:58:56"/>
    <x v="9"/>
    <n v="19"/>
    <s v="BERMUDEZ HERNAN"/>
    <x v="10"/>
    <x v="1"/>
    <n v="74"/>
    <n v="18.5"/>
    <n v="97.524429967426698"/>
    <m/>
    <n v="46762.214999999997"/>
    <x v="0"/>
    <n v="12562.162200000001"/>
    <x v="843"/>
    <x v="0"/>
    <m/>
  </r>
  <r>
    <d v="2023-11-25T00:58:56"/>
    <x v="9"/>
    <n v="20"/>
    <s v="VERENZUELA MARTINEZ ALEXANDER"/>
    <x v="3"/>
    <x v="0"/>
    <n v="251"/>
    <n v="25.1"/>
    <n v="243.81107491856699"/>
    <m/>
    <n v="116905.53750000001"/>
    <x v="0"/>
    <n v="12562.162200000001"/>
    <x v="843"/>
    <x v="0"/>
    <m/>
  </r>
  <r>
    <d v="2023-11-25T00:58:57"/>
    <x v="1"/>
    <n v="21"/>
    <s v="CIRO ALEXANDER"/>
    <x v="3"/>
    <x v="0"/>
    <n v="261"/>
    <n v="26.1"/>
    <n v="243.81107491856699"/>
    <s v="1 Descuento (Despachadora angela) "/>
    <n v="116905.53750000001"/>
    <x v="0"/>
    <n v="12562.162200000001"/>
    <x v="843"/>
    <x v="0"/>
    <m/>
  </r>
  <r>
    <d v="2023-11-25T00:58:57"/>
    <x v="1"/>
    <n v="22"/>
    <s v="QUIRAMA CASTAEDA JHON JADER"/>
    <x v="2"/>
    <x v="0"/>
    <n v="171"/>
    <n v="26.307692307692299"/>
    <n v="158.47719869706799"/>
    <m/>
    <n v="75988.599300000002"/>
    <x v="1"/>
    <n v="12562.162200000001"/>
    <x v="843"/>
    <x v="0"/>
    <m/>
  </r>
  <r>
    <d v="2023-11-25T00:58:57"/>
    <x v="1"/>
    <n v="23"/>
    <s v="MONSALVE OCAMPO EDISON GUSTAVO"/>
    <x v="3"/>
    <x v="0"/>
    <n v="207"/>
    <n v="20.7"/>
    <n v="243.81107491856699"/>
    <m/>
    <n v="116905.53750000001"/>
    <x v="2"/>
    <n v="12562.162200000001"/>
    <x v="843"/>
    <x v="0"/>
    <m/>
  </r>
  <r>
    <d v="2023-11-25T00:58:58"/>
    <x v="1"/>
    <n v="25"/>
    <s v="JIMENEZ HURTADO CARLOS ESTIVEN"/>
    <x v="4"/>
    <x v="0"/>
    <n v="185"/>
    <n v="26.428571428571399"/>
    <n v="170.667752442997"/>
    <m/>
    <n v="81833.876199999999"/>
    <x v="1"/>
    <n v="12562.162200000001"/>
    <x v="843"/>
    <x v="0"/>
    <m/>
  </r>
  <r>
    <d v="2023-11-25T00:58:58"/>
    <x v="1"/>
    <n v="26"/>
    <s v="CIRO MARIN RODRIGO ALBERTO"/>
    <x v="3"/>
    <x v="0"/>
    <n v="243"/>
    <n v="24.3"/>
    <n v="243.81107491856699"/>
    <s v="2 Descuentos (Conduct y propietario) "/>
    <n v="116905.53750000001"/>
    <x v="0"/>
    <n v="12562.162200000001"/>
    <x v="843"/>
    <x v="0"/>
    <m/>
  </r>
  <r>
    <d v="2023-11-25T00:58:58"/>
    <x v="1"/>
    <n v="27"/>
    <s v="MADRID HERNANDEZ JHONATAN SMITH"/>
    <x v="3"/>
    <x v="0"/>
    <n v="217"/>
    <n v="21.7"/>
    <n v="243.81107491856699"/>
    <s v="3 Descuentos (Jefe de ruta y conduct) "/>
    <n v="116905.53750000001"/>
    <x v="0"/>
    <n v="12562.162200000001"/>
    <x v="843"/>
    <x v="0"/>
    <m/>
  </r>
  <r>
    <d v="2023-11-25T00:58:58"/>
    <x v="1"/>
    <n v="28"/>
    <s v="GRISALES VILLA DEIBY ALEJANDRO"/>
    <x v="0"/>
    <x v="0"/>
    <n v="198"/>
    <n v="22"/>
    <n v="219.42996742670999"/>
    <m/>
    <n v="105214.9837"/>
    <x v="0"/>
    <n v="12562.162200000001"/>
    <x v="843"/>
    <x v="0"/>
    <m/>
  </r>
  <r>
    <d v="2023-11-25T00:58:59"/>
    <x v="1"/>
    <n v="29"/>
    <s v="ESCOBAR IVAN DARIO"/>
    <x v="3"/>
    <x v="0"/>
    <n v="235"/>
    <n v="23.5"/>
    <n v="243.81107491856699"/>
    <m/>
    <n v="116905.53750000001"/>
    <x v="0"/>
    <n v="12562.162200000001"/>
    <x v="843"/>
    <x v="0"/>
    <m/>
  </r>
  <r>
    <d v="2023-11-25T00:58:59"/>
    <x v="1"/>
    <n v="30"/>
    <s v="LOPEZ ISRAEL"/>
    <x v="0"/>
    <x v="1"/>
    <n v="240"/>
    <n v="26.6666666666667"/>
    <n v="219.42996742670999"/>
    <m/>
    <n v="105214.9837"/>
    <x v="0"/>
    <n v="12562.162200000001"/>
    <x v="843"/>
    <x v="0"/>
    <m/>
  </r>
  <r>
    <d v="2023-11-25T00:58:59"/>
    <x v="1"/>
    <n v="31"/>
    <s v="HIGUITA ADRIAN ANTONIO"/>
    <x v="6"/>
    <x v="0"/>
    <n v="187"/>
    <n v="23.375"/>
    <n v="195.048859934853"/>
    <m/>
    <n v="93524.43"/>
    <x v="0"/>
    <n v="12562.162200000001"/>
    <x v="843"/>
    <x v="0"/>
    <m/>
  </r>
  <r>
    <d v="2023-11-25T00:59:00"/>
    <x v="9"/>
    <n v="32"/>
    <s v="PUERTA BOJANERO JUAN CARLOS"/>
    <x v="3"/>
    <x v="0"/>
    <n v="221"/>
    <n v="22.1"/>
    <n v="243.81107491856699"/>
    <s v="2 Descuentos (Transbordo) "/>
    <n v="116905.53750000001"/>
    <x v="0"/>
    <n v="12562.162200000001"/>
    <x v="843"/>
    <x v="0"/>
    <m/>
  </r>
  <r>
    <d v="2023-11-25T00:59:00"/>
    <x v="9"/>
    <n v="34"/>
    <s v="MONTOYA OSPINA GILBERTO ANTONIO"/>
    <x v="6"/>
    <x v="0"/>
    <n v="192"/>
    <n v="24"/>
    <n v="195.048859934853"/>
    <m/>
    <n v="93524.43"/>
    <x v="0"/>
    <n v="12562.162200000001"/>
    <x v="843"/>
    <x v="0"/>
    <m/>
  </r>
  <r>
    <d v="2023-11-25T00:59:00"/>
    <x v="9"/>
    <n v="35"/>
    <s v="LONDOO URREGO DANIEL ANDRES"/>
    <x v="6"/>
    <x v="0"/>
    <n v="181"/>
    <n v="22.625"/>
    <n v="195.048859934853"/>
    <s v="1 Descuento (Jefe de ruta) "/>
    <n v="93524.43"/>
    <x v="1"/>
    <n v="12562.162200000001"/>
    <x v="843"/>
    <x v="0"/>
    <m/>
  </r>
  <r>
    <d v="2023-11-25T00:59:00"/>
    <x v="9"/>
    <n v="36"/>
    <s v="BERNAL RONDON KEVIN OSWALDO"/>
    <x v="4"/>
    <x v="0"/>
    <n v="174"/>
    <n v="24.8571428571429"/>
    <n v="170.667752442997"/>
    <m/>
    <n v="81833.876199999999"/>
    <x v="0"/>
    <n v="12562.162200000001"/>
    <x v="843"/>
    <x v="0"/>
    <m/>
  </r>
  <r>
    <d v="2023-11-25T00:59:01"/>
    <x v="9"/>
    <n v="37"/>
    <s v="MORA JORGE"/>
    <x v="0"/>
    <x v="0"/>
    <n v="193"/>
    <n v="21.4444444444444"/>
    <n v="219.42996742670999"/>
    <s v="1 Descuento (Jefe de ruta) "/>
    <n v="105214.9837"/>
    <x v="1"/>
    <n v="12562.162200000001"/>
    <x v="843"/>
    <x v="0"/>
    <m/>
  </r>
  <r>
    <d v="2023-11-25T00:59:01"/>
    <x v="9"/>
    <n v="38"/>
    <s v="AGUDELO KEVIN ANDRES"/>
    <x v="3"/>
    <x v="0"/>
    <n v="178"/>
    <n v="17.8"/>
    <n v="243.81107491856699"/>
    <m/>
    <n v="116905.53750000001"/>
    <x v="0"/>
    <n v="12562.162200000001"/>
    <x v="843"/>
    <x v="0"/>
    <m/>
  </r>
  <r>
    <d v="2023-11-25T00:59:01"/>
    <x v="9"/>
    <n v="40"/>
    <s v="OCAMPO OCAMPO ANTONIO JOSE"/>
    <x v="2"/>
    <x v="0"/>
    <n v="144"/>
    <n v="26.181818181818201"/>
    <n v="134.09609120521199"/>
    <s v="1 Descuento (Despachadora angela) "/>
    <n v="64298.045599999998"/>
    <x v="0"/>
    <n v="12562.162200000001"/>
    <x v="843"/>
    <x v="0"/>
    <m/>
  </r>
  <r>
    <d v="2023-11-25T00:59:02"/>
    <x v="9"/>
    <n v="41"/>
    <s v="GARCIA DAVID WILSON ALBERTO"/>
    <x v="6"/>
    <x v="0"/>
    <n v="217"/>
    <n v="27.125"/>
    <n v="195.048859934853"/>
    <m/>
    <n v="93524.43"/>
    <x v="1"/>
    <n v="12562.162200000001"/>
    <x v="843"/>
    <x v="0"/>
    <m/>
  </r>
  <r>
    <d v="2023-11-25T00:59:02"/>
    <x v="9"/>
    <n v="42"/>
    <s v="LOPERA ALVAREZ ESTIVEN"/>
    <x v="3"/>
    <x v="0"/>
    <n v="279"/>
    <n v="27.9"/>
    <n v="243.81107491856699"/>
    <m/>
    <n v="116905.53750000001"/>
    <x v="0"/>
    <n v="12562.162200000001"/>
    <x v="843"/>
    <x v="0"/>
    <m/>
  </r>
  <r>
    <d v="2023-11-26T00:26:17"/>
    <x v="9"/>
    <n v="3"/>
    <s v="BARRIENTOS ROBINSON FREDY"/>
    <x v="2"/>
    <x v="0"/>
    <n v="150"/>
    <n v="25"/>
    <n v="148.01462522851901"/>
    <m/>
    <n v="71007.312600000005"/>
    <x v="0"/>
    <n v="13771.875"/>
    <x v="844"/>
    <x v="0"/>
    <m/>
  </r>
  <r>
    <d v="2023-11-26T00:26:17"/>
    <x v="9"/>
    <n v="4"/>
    <s v="LOPEZ ISRAEL"/>
    <x v="3"/>
    <x v="0"/>
    <n v="267"/>
    <n v="26.7"/>
    <n v="246.69104204753199"/>
    <m/>
    <n v="118345.52099999999"/>
    <x v="0"/>
    <n v="13771.875"/>
    <x v="844"/>
    <x v="0"/>
    <m/>
  </r>
  <r>
    <d v="2023-11-26T00:26:17"/>
    <x v="9"/>
    <n v="6"/>
    <s v="GONZALEZ PEREZ RAFAEL JOSE"/>
    <x v="3"/>
    <x v="0"/>
    <n v="264"/>
    <n v="26.4"/>
    <n v="246.69104204753199"/>
    <s v="15 Descuentos (Incidente con Usuarios) "/>
    <n v="118345.52099999999"/>
    <x v="0"/>
    <n v="13771.875"/>
    <x v="844"/>
    <x v="0"/>
    <m/>
  </r>
  <r>
    <d v="2023-11-26T00:26:18"/>
    <x v="9"/>
    <n v="7"/>
    <s v="YEPES JORGE"/>
    <x v="3"/>
    <x v="0"/>
    <n v="274"/>
    <n v="27.4"/>
    <n v="246.69104204753199"/>
    <m/>
    <n v="118345.52099999999"/>
    <x v="1"/>
    <n v="13771.875"/>
    <x v="844"/>
    <x v="0"/>
    <m/>
  </r>
  <r>
    <d v="2023-11-26T00:26:18"/>
    <x v="9"/>
    <n v="8"/>
    <s v="VACA FIERRO ROBINSON"/>
    <x v="1"/>
    <x v="0"/>
    <n v="276"/>
    <n v="25.090909090909101"/>
    <n v="271.36014625228501"/>
    <m/>
    <n v="130180.07309999999"/>
    <x v="1"/>
    <n v="13771.875"/>
    <x v="844"/>
    <x v="0"/>
    <m/>
  </r>
  <r>
    <d v="2023-11-26T00:26:18"/>
    <x v="9"/>
    <n v="10"/>
    <s v="MARULANDA JARAMILLO DAWER ANDRES"/>
    <x v="3"/>
    <x v="0"/>
    <n v="194"/>
    <n v="19.399999999999999"/>
    <n v="246.69104204753199"/>
    <m/>
    <n v="118345.52099999999"/>
    <x v="0"/>
    <n v="13771.875"/>
    <x v="844"/>
    <x v="0"/>
    <m/>
  </r>
  <r>
    <d v="2023-11-26T00:26:19"/>
    <x v="1"/>
    <n v="11"/>
    <s v="ECHAVARRIA JOSE"/>
    <x v="3"/>
    <x v="0"/>
    <n v="258"/>
    <n v="25.8"/>
    <n v="246.69104204753199"/>
    <m/>
    <n v="118345.52099999999"/>
    <x v="0"/>
    <n v="13771.875"/>
    <x v="844"/>
    <x v="0"/>
    <m/>
  </r>
  <r>
    <d v="2023-11-26T00:26:19"/>
    <x v="1"/>
    <n v="12"/>
    <s v="VALENCIA MENDOZA JHON"/>
    <x v="8"/>
    <x v="3"/>
    <n v="136"/>
    <n v="27.2"/>
    <n v="123.345521023766"/>
    <s v="1 Descuento (Despachador fernando) "/>
    <n v="59172.760499999997"/>
    <x v="0"/>
    <n v="13771.875"/>
    <x v="844"/>
    <x v="0"/>
    <m/>
  </r>
  <r>
    <d v="2023-11-26T00:26:20"/>
    <x v="1"/>
    <n v="13"/>
    <s v="URIEL SALAZAR FREDY"/>
    <x v="6"/>
    <x v="0"/>
    <n v="217"/>
    <n v="27.125"/>
    <n v="197.352833638026"/>
    <s v="16 Descuentos (Incidente con Usuarios y conduct) "/>
    <n v="94676.416800000006"/>
    <x v="0"/>
    <n v="13771.875"/>
    <x v="844"/>
    <x v="0"/>
    <m/>
  </r>
  <r>
    <d v="2023-11-26T00:26:20"/>
    <x v="1"/>
    <n v="14"/>
    <s v="JIMENEZ JIMENEZ OMAR DAVID"/>
    <x v="9"/>
    <x v="3"/>
    <n v="310"/>
    <n v="25.8333333333333"/>
    <n v="296.02925045703802"/>
    <s v="HECTOR SALAZAR Realiz 2 viajes donde moviliz 23 Usuarios "/>
    <n v="142014.62520000001"/>
    <x v="1"/>
    <n v="13771.875"/>
    <x v="844"/>
    <x v="0"/>
    <m/>
  </r>
  <r>
    <d v="2023-11-26T00:26:20"/>
    <x v="1"/>
    <n v="15"/>
    <s v="LONDOO LOPERA DUVAN ANDRES"/>
    <x v="8"/>
    <x v="0"/>
    <n v="123"/>
    <n v="24.6"/>
    <n v="123.345521023766"/>
    <m/>
    <n v="59172.760499999997"/>
    <x v="1"/>
    <n v="13771.875"/>
    <x v="844"/>
    <x v="0"/>
    <m/>
  </r>
  <r>
    <d v="2023-11-26T00:26:21"/>
    <x v="1"/>
    <n v="16"/>
    <s v="HURTADO MADRID JUAN ESTEBAN"/>
    <x v="0"/>
    <x v="1"/>
    <n v="253"/>
    <n v="28.1111111111111"/>
    <n v="222.02193784277901"/>
    <s v="Se descuenta el viaje de 12 42 pm ya que NO espera el tiempo indicado en el paradero sin autorizacion "/>
    <n v="106510.96890000001"/>
    <x v="0"/>
    <n v="13771.875"/>
    <x v="844"/>
    <x v="0"/>
    <m/>
  </r>
  <r>
    <d v="2023-11-26T00:26:21"/>
    <x v="1"/>
    <n v="17"/>
    <s v="RAMIREZ RENGIFO JORGE ANDRES"/>
    <x v="0"/>
    <x v="0"/>
    <n v="239"/>
    <n v="26.5555555555556"/>
    <n v="222.02193784277901"/>
    <m/>
    <n v="106510.96890000001"/>
    <x v="0"/>
    <n v="13771.875"/>
    <x v="844"/>
    <x v="0"/>
    <m/>
  </r>
  <r>
    <d v="2023-11-26T00:26:21"/>
    <x v="1"/>
    <n v="18"/>
    <s v="RENDON VIANA HUMBERTO DE JESUS"/>
    <x v="3"/>
    <x v="0"/>
    <n v="250"/>
    <n v="25"/>
    <n v="246.69104204753199"/>
    <m/>
    <n v="118345.52099999999"/>
    <x v="0"/>
    <n v="13771.875"/>
    <x v="844"/>
    <x v="0"/>
    <m/>
  </r>
  <r>
    <d v="2023-11-26T00:26:22"/>
    <x v="1"/>
    <n v="20"/>
    <s v="VERENZUELA MARTINEZ ALEXANDER"/>
    <x v="1"/>
    <x v="0"/>
    <n v="269"/>
    <n v="24.454545454545499"/>
    <n v="271.36014625228501"/>
    <m/>
    <n v="130180.07309999999"/>
    <x v="0"/>
    <n v="13771.875"/>
    <x v="844"/>
    <x v="0"/>
    <m/>
  </r>
  <r>
    <d v="2023-11-26T00:26:22"/>
    <x v="9"/>
    <n v="21"/>
    <s v="CIRO ALEXANDER"/>
    <x v="6"/>
    <x v="0"/>
    <n v="240"/>
    <n v="32"/>
    <n v="185.01828153564901"/>
    <m/>
    <n v="88759.140799999994"/>
    <x v="0"/>
    <n v="13771.875"/>
    <x v="844"/>
    <x v="0"/>
    <m/>
  </r>
  <r>
    <d v="2023-11-26T00:26:22"/>
    <x v="9"/>
    <n v="22"/>
    <s v="QUIRAMA CASTAEDA JHON JADER"/>
    <x v="0"/>
    <x v="0"/>
    <n v="181"/>
    <n v="20.1111111111111"/>
    <n v="222.02193784277901"/>
    <m/>
    <n v="106510.96890000001"/>
    <x v="1"/>
    <n v="13771.875"/>
    <x v="844"/>
    <x v="0"/>
    <m/>
  </r>
  <r>
    <d v="2023-11-26T00:26:23"/>
    <x v="9"/>
    <n v="23"/>
    <s v="MONSALVE OCAMPO EDISON GUSTAVO"/>
    <x v="3"/>
    <x v="0"/>
    <n v="234"/>
    <n v="23.4"/>
    <n v="246.69104204753199"/>
    <m/>
    <n v="118345.52099999999"/>
    <x v="2"/>
    <n v="13771.875"/>
    <x v="844"/>
    <x v="0"/>
    <m/>
  </r>
  <r>
    <d v="2023-11-26T00:26:23"/>
    <x v="9"/>
    <n v="25"/>
    <s v="MADRID HERNANDEZ JHONATAN SMITH"/>
    <x v="0"/>
    <x v="0"/>
    <n v="238"/>
    <n v="26.4444444444444"/>
    <n v="222.02193784277901"/>
    <m/>
    <n v="106510.96890000001"/>
    <x v="1"/>
    <n v="13771.875"/>
    <x v="844"/>
    <x v="0"/>
    <m/>
  </r>
  <r>
    <d v="2023-11-26T00:26:23"/>
    <x v="9"/>
    <n v="26"/>
    <s v="FRANCO BRAVO JHOAN FERNANDO"/>
    <x v="0"/>
    <x v="0"/>
    <n v="175"/>
    <n v="19.4444444444444"/>
    <n v="222.02193784277901"/>
    <s v="1 Descuento (Conduct) "/>
    <n v="106510.96890000001"/>
    <x v="0"/>
    <n v="13771.875"/>
    <x v="844"/>
    <x v="0"/>
    <m/>
  </r>
  <r>
    <d v="2023-11-26T00:26:23"/>
    <x v="9"/>
    <n v="27"/>
    <s v="DURANGO DAVID JOSE"/>
    <x v="6"/>
    <x v="0"/>
    <n v="195"/>
    <n v="24.375"/>
    <n v="197.352833638026"/>
    <s v="10 Descuentos (Incidente con Usuarios) "/>
    <n v="94676.416800000006"/>
    <x v="0"/>
    <n v="13771.875"/>
    <x v="844"/>
    <x v="0"/>
    <m/>
  </r>
  <r>
    <d v="2023-11-26T00:26:24"/>
    <x v="9"/>
    <n v="29"/>
    <s v="ESCOBAR IVAN DARIO"/>
    <x v="10"/>
    <x v="0"/>
    <n v="86"/>
    <n v="21.5"/>
    <n v="98.6764168190128"/>
    <m/>
    <n v="47338.208400000003"/>
    <x v="0"/>
    <n v="13771.875"/>
    <x v="844"/>
    <x v="0"/>
    <m/>
  </r>
  <r>
    <d v="2023-11-26T00:26:24"/>
    <x v="1"/>
    <n v="31"/>
    <s v="HIGUITA ADRIAN ANTONIO"/>
    <x v="0"/>
    <x v="0"/>
    <n v="207"/>
    <n v="23"/>
    <n v="222.02193784277901"/>
    <m/>
    <n v="106510.96890000001"/>
    <x v="0"/>
    <n v="13771.875"/>
    <x v="844"/>
    <x v="0"/>
    <m/>
  </r>
  <r>
    <d v="2023-11-26T00:26:24"/>
    <x v="1"/>
    <n v="34"/>
    <s v="MONTOYA OSPINA GILBERTO ANTONIO"/>
    <x v="0"/>
    <x v="0"/>
    <n v="199"/>
    <n v="22.1111111111111"/>
    <n v="222.02193784277901"/>
    <s v="2 Descuentos (Despachador fernando y Usuario desubicado) "/>
    <n v="106510.96890000001"/>
    <x v="0"/>
    <n v="13771.875"/>
    <x v="844"/>
    <x v="0"/>
    <m/>
  </r>
  <r>
    <d v="2023-11-26T00:26:25"/>
    <x v="1"/>
    <n v="35"/>
    <s v="LONDOO URREGO DANIEL ANDRES"/>
    <x v="0"/>
    <x v="0"/>
    <n v="265"/>
    <n v="29.4444444444444"/>
    <n v="222.02193784277901"/>
    <s v="1 Descuento (Conduct) "/>
    <n v="106510.96890000001"/>
    <x v="1"/>
    <n v="13771.875"/>
    <x v="844"/>
    <x v="0"/>
    <m/>
  </r>
  <r>
    <d v="2023-11-26T00:26:25"/>
    <x v="1"/>
    <n v="36"/>
    <s v="BERNAL RONDON KEVIN OSWALDO"/>
    <x v="3"/>
    <x v="0"/>
    <n v="199"/>
    <n v="19.899999999999999"/>
    <n v="246.69104204753199"/>
    <s v="3 Descuentos (Usuario con movilidad reducida, propietario y Conduct) "/>
    <n v="118345.52099999999"/>
    <x v="0"/>
    <n v="13771.875"/>
    <x v="844"/>
    <x v="0"/>
    <m/>
  </r>
  <r>
    <d v="2023-11-26T00:26:25"/>
    <x v="1"/>
    <n v="37"/>
    <s v="MORA JORGE"/>
    <x v="0"/>
    <x v="0"/>
    <n v="190"/>
    <n v="21.1111111111111"/>
    <n v="222.02193784277901"/>
    <m/>
    <n v="106510.96890000001"/>
    <x v="1"/>
    <n v="13771.875"/>
    <x v="844"/>
    <x v="0"/>
    <m/>
  </r>
  <r>
    <d v="2023-11-26T00:26:26"/>
    <x v="1"/>
    <n v="38"/>
    <s v="AGUDELO KEVIN ANDRES"/>
    <x v="0"/>
    <x v="0"/>
    <n v="214"/>
    <n v="23.7777777777778"/>
    <n v="222.02193784277901"/>
    <m/>
    <n v="106510.96890000001"/>
    <x v="0"/>
    <n v="13771.875"/>
    <x v="844"/>
    <x v="0"/>
    <m/>
  </r>
  <r>
    <d v="2023-11-26T00:26:26"/>
    <x v="1"/>
    <n v="39"/>
    <s v="DE OSSA TORRES CARLOS ANDRES"/>
    <x v="0"/>
    <x v="0"/>
    <n v="190"/>
    <n v="21.1111111111111"/>
    <n v="222.02193784277901"/>
    <m/>
    <n v="106510.96890000001"/>
    <x v="0"/>
    <n v="13771.875"/>
    <x v="844"/>
    <x v="0"/>
    <m/>
  </r>
  <r>
    <d v="2023-11-26T00:26:26"/>
    <x v="1"/>
    <n v="40"/>
    <s v="OCAMPO OCAMPO ANTONIO JOSE"/>
    <x v="0"/>
    <x v="0"/>
    <n v="205"/>
    <n v="22.7777777777778"/>
    <n v="222.02193784277901"/>
    <m/>
    <n v="106510.96890000001"/>
    <x v="0"/>
    <n v="13771.875"/>
    <x v="844"/>
    <x v="0"/>
    <m/>
  </r>
  <r>
    <d v="2023-11-26T00:26:27"/>
    <x v="1"/>
    <n v="41"/>
    <s v="GARCIA DAVID WILSON ALBERTO"/>
    <x v="6"/>
    <x v="0"/>
    <n v="249"/>
    <n v="31.125"/>
    <n v="197.352833638026"/>
    <s v="2 Descuentos (Conduct) "/>
    <n v="94676.416800000006"/>
    <x v="1"/>
    <n v="13771.875"/>
    <x v="844"/>
    <x v="0"/>
    <m/>
  </r>
  <r>
    <d v="2023-11-27T00:17:15"/>
    <x v="12"/>
    <n v="10"/>
    <s v="MARULANDA JARAMILLO DAWER ANDRES"/>
    <x v="3"/>
    <x v="0"/>
    <n v="144"/>
    <n v="14.4"/>
    <n v="201.55080213903699"/>
    <m/>
    <n v="95775.401100000003"/>
    <x v="0"/>
    <n v="12968.1818"/>
    <x v="845"/>
    <x v="0"/>
    <m/>
  </r>
  <r>
    <d v="2023-11-27T00:17:15"/>
    <x v="12"/>
    <n v="13"/>
    <s v="URIEL SALAZAR FREDY"/>
    <x v="0"/>
    <x v="0"/>
    <n v="173"/>
    <n v="19.2222222222222"/>
    <n v="181.39572192513401"/>
    <m/>
    <n v="86197.861000000004"/>
    <x v="0"/>
    <n v="12968.1818"/>
    <x v="845"/>
    <x v="0"/>
    <m/>
  </r>
  <r>
    <d v="2023-11-27T00:17:15"/>
    <x v="12"/>
    <n v="14"/>
    <s v="CARVAJAL SALAZAR HECTOR MARINO"/>
    <x v="1"/>
    <x v="0"/>
    <n v="215"/>
    <n v="19.545454545454501"/>
    <n v="221.70588235294099"/>
    <m/>
    <n v="105352.9412"/>
    <x v="1"/>
    <n v="12968.1818"/>
    <x v="845"/>
    <x v="0"/>
    <m/>
  </r>
  <r>
    <d v="2023-11-27T00:17:16"/>
    <x v="12"/>
    <n v="16"/>
    <s v="HURTADO MADRID JUAN ESTEBAN"/>
    <x v="10"/>
    <x v="3"/>
    <n v="76"/>
    <n v="19"/>
    <n v="80.620320855615006"/>
    <m/>
    <n v="38310.160400000001"/>
    <x v="0"/>
    <n v="12968.1818"/>
    <x v="845"/>
    <x v="0"/>
    <m/>
  </r>
  <r>
    <d v="2023-11-27T00:17:16"/>
    <x v="12"/>
    <n v="17"/>
    <s v="RAMIREZ JARAMILLO WILSON"/>
    <x v="4"/>
    <x v="3"/>
    <n v="112"/>
    <n v="16"/>
    <n v="141.08556149732601"/>
    <m/>
    <n v="67042.780700000003"/>
    <x v="0"/>
    <n v="12968.1818"/>
    <x v="845"/>
    <x v="0"/>
    <m/>
  </r>
  <r>
    <d v="2023-11-27T00:17:16"/>
    <x v="12"/>
    <n v="21"/>
    <s v="CIRO ALEXANDER"/>
    <x v="1"/>
    <x v="0"/>
    <n v="281"/>
    <n v="25.545454545454501"/>
    <n v="221.70588235294099"/>
    <m/>
    <n v="105352.9412"/>
    <x v="0"/>
    <n v="12968.1818"/>
    <x v="845"/>
    <x v="0"/>
    <m/>
  </r>
  <r>
    <d v="2023-11-27T00:17:17"/>
    <x v="12"/>
    <n v="22"/>
    <s v="QUIRAMA CASTAEDA JHON JADER"/>
    <x v="1"/>
    <x v="0"/>
    <n v="205"/>
    <n v="18.636363636363601"/>
    <n v="221.70588235294099"/>
    <m/>
    <n v="105352.9412"/>
    <x v="1"/>
    <n v="12968.1818"/>
    <x v="845"/>
    <x v="0"/>
    <m/>
  </r>
  <r>
    <d v="2023-11-27T00:17:17"/>
    <x v="12"/>
    <n v="23"/>
    <s v="MONSALVE OCAMPO EDISON GUSTAVO"/>
    <x v="3"/>
    <x v="0"/>
    <n v="152"/>
    <n v="15.2"/>
    <n v="201.55080213903699"/>
    <m/>
    <n v="95775.401100000003"/>
    <x v="2"/>
    <n v="12968.1818"/>
    <x v="845"/>
    <x v="0"/>
    <m/>
  </r>
  <r>
    <d v="2023-11-27T00:17:17"/>
    <x v="12"/>
    <n v="25"/>
    <s v="MADRID HERNANDEZ JHONATAN SMITH"/>
    <x v="6"/>
    <x v="0"/>
    <n v="177"/>
    <n v="22.125"/>
    <n v="161.24064171123001"/>
    <m/>
    <n v="76620.320900000006"/>
    <x v="1"/>
    <n v="12968.1818"/>
    <x v="845"/>
    <x v="0"/>
    <m/>
  </r>
  <r>
    <d v="2023-11-27T00:17:17"/>
    <x v="12"/>
    <n v="26"/>
    <s v="CIRO MARIN RODRIGO ALBERTO"/>
    <x v="1"/>
    <x v="0"/>
    <n v="220"/>
    <n v="20"/>
    <n v="221.70588235294099"/>
    <s v="2 Descuentos (Conducts) "/>
    <n v="105352.9412"/>
    <x v="0"/>
    <n v="12968.1818"/>
    <x v="845"/>
    <x v="0"/>
    <m/>
  </r>
  <r>
    <d v="2023-11-27T00:17:18"/>
    <x v="12"/>
    <n v="27"/>
    <s v="DURANGO DAVID JOSE"/>
    <x v="10"/>
    <x v="3"/>
    <n v="66"/>
    <n v="16.5"/>
    <n v="80.620320855615006"/>
    <m/>
    <n v="38310.160400000001"/>
    <x v="0"/>
    <n v="12968.1818"/>
    <x v="845"/>
    <x v="0"/>
    <m/>
  </r>
  <r>
    <d v="2023-11-27T00:17:18"/>
    <x v="12"/>
    <n v="28"/>
    <s v="GRISALES VILLA DEIBY ALEJANDRO"/>
    <x v="3"/>
    <x v="0"/>
    <n v="226"/>
    <n v="22.6"/>
    <n v="201.55080213903699"/>
    <m/>
    <n v="95775.401100000003"/>
    <x v="0"/>
    <n v="12968.1818"/>
    <x v="845"/>
    <x v="0"/>
    <m/>
  </r>
  <r>
    <d v="2023-11-27T00:17:18"/>
    <x v="12"/>
    <n v="29"/>
    <s v="ESCOBAR IVAN DARIO"/>
    <x v="9"/>
    <x v="3"/>
    <n v="278"/>
    <n v="23.1666666666667"/>
    <n v="241.86096256684499"/>
    <m/>
    <n v="114930.4813"/>
    <x v="0"/>
    <n v="12968.1818"/>
    <x v="845"/>
    <x v="0"/>
    <m/>
  </r>
  <r>
    <d v="2023-11-27T00:17:19"/>
    <x v="12"/>
    <n v="31"/>
    <s v="HIGUITA ADRIAN ANTONIO"/>
    <x v="0"/>
    <x v="0"/>
    <n v="169"/>
    <n v="18.7777777777778"/>
    <n v="181.39572192513401"/>
    <m/>
    <n v="86197.861000000004"/>
    <x v="0"/>
    <n v="12968.1818"/>
    <x v="845"/>
    <x v="0"/>
    <m/>
  </r>
  <r>
    <d v="2023-11-27T00:17:19"/>
    <x v="12"/>
    <n v="32"/>
    <s v="PUERTA BOJANERO JUAN CARLOS"/>
    <x v="3"/>
    <x v="0"/>
    <n v="238"/>
    <n v="23.8"/>
    <n v="201.55080213903699"/>
    <m/>
    <n v="95775.401100000003"/>
    <x v="0"/>
    <n v="12968.1818"/>
    <x v="845"/>
    <x v="0"/>
    <m/>
  </r>
  <r>
    <d v="2023-11-27T00:17:19"/>
    <x v="12"/>
    <n v="35"/>
    <s v="LONDOO URREGO DANIEL ANDRES"/>
    <x v="6"/>
    <x v="3"/>
    <n v="167"/>
    <n v="20.875"/>
    <n v="161.24064171123001"/>
    <m/>
    <n v="76620.320900000006"/>
    <x v="1"/>
    <n v="12968.1818"/>
    <x v="845"/>
    <x v="0"/>
    <m/>
  </r>
  <r>
    <d v="2023-11-27T00:17:20"/>
    <x v="12"/>
    <n v="36"/>
    <s v="BERNAL RONDON KEVIN OSWALDO"/>
    <x v="0"/>
    <x v="0"/>
    <n v="146"/>
    <n v="16.2222222222222"/>
    <n v="181.39572192513401"/>
    <m/>
    <n v="86197.861000000004"/>
    <x v="0"/>
    <n v="12968.1818"/>
    <x v="845"/>
    <x v="0"/>
    <m/>
  </r>
  <r>
    <d v="2023-11-27T00:17:20"/>
    <x v="12"/>
    <n v="38"/>
    <s v="AGUDELO KEVIN ANDRES"/>
    <x v="3"/>
    <x v="0"/>
    <n v="199"/>
    <n v="19.899999999999999"/>
    <n v="201.55080213903699"/>
    <s v="1 Descuento (Transbordo) "/>
    <n v="95775.401100000003"/>
    <x v="0"/>
    <n v="12968.1818"/>
    <x v="845"/>
    <x v="0"/>
    <m/>
  </r>
  <r>
    <d v="2023-11-27T00:17:20"/>
    <x v="12"/>
    <n v="39"/>
    <s v="DE OSSA TORRES CARLOS ANDRES"/>
    <x v="6"/>
    <x v="3"/>
    <n v="184"/>
    <n v="23"/>
    <n v="161.24064171123001"/>
    <m/>
    <n v="76620.320900000006"/>
    <x v="0"/>
    <n v="12968.1818"/>
    <x v="845"/>
    <x v="0"/>
    <m/>
  </r>
  <r>
    <d v="2023-11-27T00:17:21"/>
    <x v="12"/>
    <n v="40"/>
    <s v="OCAMPO OCAMPO ANTONIO JOSE"/>
    <x v="8"/>
    <x v="0"/>
    <n v="143"/>
    <n v="28.6"/>
    <n v="100.77540106951901"/>
    <m/>
    <n v="47887.700499999999"/>
    <x v="0"/>
    <n v="12968.1818"/>
    <x v="845"/>
    <x v="0"/>
    <m/>
  </r>
  <r>
    <d v="2023-11-27T00:17:21"/>
    <x v="12"/>
    <n v="42"/>
    <s v="LOPERA ALVAREZ ESTIVEN"/>
    <x v="3"/>
    <x v="3"/>
    <n v="198"/>
    <n v="19.8"/>
    <n v="201.55080213903699"/>
    <m/>
    <n v="95775.401100000003"/>
    <x v="0"/>
    <n v="12968.1818"/>
    <x v="845"/>
    <x v="0"/>
    <m/>
  </r>
  <r>
    <d v="2023-11-28T00:34:42"/>
    <x v="1"/>
    <n v="2"/>
    <s v="GRAJALES JORGE HERNAN"/>
    <x v="0"/>
    <x v="0"/>
    <n v="175"/>
    <n v="19.4444444444444"/>
    <n v="209.04153354632601"/>
    <m/>
    <n v="100020.7668"/>
    <x v="1"/>
    <n v="12988.571400000001"/>
    <x v="846"/>
    <x v="0"/>
    <m/>
  </r>
  <r>
    <d v="2023-11-28T00:34:42"/>
    <x v="1"/>
    <n v="3"/>
    <s v="BARRIENTOS ROBINSON FREDY"/>
    <x v="2"/>
    <x v="0"/>
    <n v="94"/>
    <n v="15.6666666666667"/>
    <n v="139.36102236421701"/>
    <m/>
    <n v="66680.511199999994"/>
    <x v="0"/>
    <n v="12988.571400000001"/>
    <x v="846"/>
    <x v="0"/>
    <m/>
  </r>
  <r>
    <d v="2023-11-28T00:34:43"/>
    <x v="1"/>
    <n v="4"/>
    <s v="LOPEZ ISRAEL"/>
    <x v="12"/>
    <x v="0"/>
    <n v="274"/>
    <n v="21.076923076923102"/>
    <n v="301.94888178913698"/>
    <m/>
    <n v="144474.44089999999"/>
    <x v="0"/>
    <n v="12988.571400000001"/>
    <x v="846"/>
    <x v="0"/>
    <m/>
  </r>
  <r>
    <d v="2023-11-28T00:34:43"/>
    <x v="1"/>
    <n v="5"/>
    <s v="BERRIO POSADA ANGELA"/>
    <x v="1"/>
    <x v="0"/>
    <n v="269"/>
    <n v="24.454545454545499"/>
    <n v="255.49520766773199"/>
    <m/>
    <n v="122247.6038"/>
    <x v="1"/>
    <n v="12988.571400000001"/>
    <x v="846"/>
    <x v="0"/>
    <m/>
  </r>
  <r>
    <d v="2023-11-28T00:34:43"/>
    <x v="1"/>
    <n v="6"/>
    <s v="GONZALEZ PEREZ RAFAEL JOSE"/>
    <x v="3"/>
    <x v="0"/>
    <n v="159"/>
    <n v="15.9"/>
    <n v="232.268370607029"/>
    <s v="10 Descuentos (Incidente con Usuarios) "/>
    <n v="111134.1853"/>
    <x v="0"/>
    <n v="12988.571400000001"/>
    <x v="846"/>
    <x v="0"/>
    <m/>
  </r>
  <r>
    <d v="2023-11-28T00:34:44"/>
    <x v="1"/>
    <n v="7"/>
    <s v="YEPES JORGE"/>
    <x v="0"/>
    <x v="0"/>
    <n v="212"/>
    <n v="23.5555555555556"/>
    <n v="209.04153354632601"/>
    <m/>
    <n v="100020.7668"/>
    <x v="1"/>
    <n v="12988.571400000001"/>
    <x v="846"/>
    <x v="0"/>
    <m/>
  </r>
  <r>
    <d v="2023-11-28T00:34:44"/>
    <x v="1"/>
    <n v="8"/>
    <s v="TABORDA ROJAS DIEGO ALEJANDRO"/>
    <x v="9"/>
    <x v="0"/>
    <n v="294"/>
    <n v="24.5"/>
    <n v="278.72204472843498"/>
    <m/>
    <n v="133361.02239999999"/>
    <x v="1"/>
    <n v="12988.571400000001"/>
    <x v="846"/>
    <x v="0"/>
    <m/>
  </r>
  <r>
    <d v="2023-11-28T00:34:44"/>
    <x v="9"/>
    <n v="11"/>
    <s v="ECHAVARRIA JOSE"/>
    <x v="10"/>
    <x v="0"/>
    <n v="83"/>
    <n v="23.714285714285701"/>
    <n v="81.293929712460098"/>
    <m/>
    <n v="38896.964899999999"/>
    <x v="0"/>
    <n v="12988.571400000001"/>
    <x v="846"/>
    <x v="0"/>
    <m/>
  </r>
  <r>
    <d v="2023-11-28T00:34:44"/>
    <x v="9"/>
    <n v="12"/>
    <s v="GRISALES VILLA JUAN DAVID"/>
    <x v="2"/>
    <x v="0"/>
    <n v="136"/>
    <n v="22.6666666666667"/>
    <n v="139.36102236421701"/>
    <m/>
    <n v="66680.511199999994"/>
    <x v="0"/>
    <n v="12988.571400000001"/>
    <x v="846"/>
    <x v="0"/>
    <m/>
  </r>
  <r>
    <d v="2023-11-28T00:34:45"/>
    <x v="9"/>
    <n v="13"/>
    <s v="URIEL SALAZAR FREDY"/>
    <x v="6"/>
    <x v="0"/>
    <n v="217"/>
    <n v="27.125"/>
    <n v="185.81469648562299"/>
    <s v="15 Descuentos (Incidente con Usuarios) "/>
    <n v="88907.348199999993"/>
    <x v="0"/>
    <n v="12988.571400000001"/>
    <x v="846"/>
    <x v="0"/>
    <m/>
  </r>
  <r>
    <d v="2023-11-28T00:34:45"/>
    <x v="9"/>
    <n v="14"/>
    <s v="JIMENEZ JIMENEZ OMAR DAVID"/>
    <x v="0"/>
    <x v="0"/>
    <n v="233"/>
    <n v="25.8888888888889"/>
    <n v="209.04153354632601"/>
    <m/>
    <n v="100020.7668"/>
    <x v="1"/>
    <n v="12988.571400000001"/>
    <x v="846"/>
    <x v="0"/>
    <m/>
  </r>
  <r>
    <d v="2023-11-28T00:34:45"/>
    <x v="9"/>
    <n v="15"/>
    <s v="LONDOO LOPERA DUVAN ANDRES"/>
    <x v="0"/>
    <x v="0"/>
    <n v="224"/>
    <n v="24.8888888888889"/>
    <n v="209.04153354632601"/>
    <m/>
    <n v="100020.7668"/>
    <x v="1"/>
    <n v="12988.571400000001"/>
    <x v="846"/>
    <x v="0"/>
    <m/>
  </r>
  <r>
    <d v="2023-11-28T00:34:46"/>
    <x v="9"/>
    <n v="16"/>
    <s v="HURTADO MADRID JUAN ESTEBAN"/>
    <x v="2"/>
    <x v="0"/>
    <n v="162"/>
    <n v="27"/>
    <n v="139.36102236421701"/>
    <m/>
    <n v="66680.511199999994"/>
    <x v="0"/>
    <n v="12988.571400000001"/>
    <x v="846"/>
    <x v="0"/>
    <m/>
  </r>
  <r>
    <d v="2023-11-28T00:34:46"/>
    <x v="9"/>
    <n v="17"/>
    <s v="RAMIREZ JARAMILLO WILSON"/>
    <x v="6"/>
    <x v="0"/>
    <n v="180"/>
    <n v="22.5"/>
    <n v="185.81469648562299"/>
    <s v="1 Descuento (Propietario)"/>
    <n v="88907.348199999993"/>
    <x v="0"/>
    <n v="12988.571400000001"/>
    <x v="846"/>
    <x v="0"/>
    <m/>
  </r>
  <r>
    <d v="2023-11-28T00:34:46"/>
    <x v="9"/>
    <n v="19"/>
    <s v="BERMUDEZ HERNAN"/>
    <x v="2"/>
    <x v="0"/>
    <n v="98"/>
    <n v="16.3333333333333"/>
    <n v="139.36102236421701"/>
    <m/>
    <n v="66680.511199999994"/>
    <x v="0"/>
    <n v="12988.571400000001"/>
    <x v="846"/>
    <x v="0"/>
    <m/>
  </r>
  <r>
    <d v="2023-11-28T00:34:47"/>
    <x v="9"/>
    <n v="20"/>
    <s v="VERENZUELA MARTINEZ ALEXANDER"/>
    <x v="1"/>
    <x v="0"/>
    <n v="285"/>
    <n v="25.909090909090899"/>
    <n v="255.49520766773199"/>
    <s v="4 Descuentos (Jefe de ruta y conducts) "/>
    <n v="122247.6038"/>
    <x v="0"/>
    <n v="12988.571400000001"/>
    <x v="846"/>
    <x v="0"/>
    <m/>
  </r>
  <r>
    <d v="2023-11-28T00:34:47"/>
    <x v="9"/>
    <n v="21"/>
    <s v="FRANCO BRAVO JHOAN FERNANDO"/>
    <x v="3"/>
    <x v="0"/>
    <n v="214"/>
    <n v="21.4"/>
    <n v="232.268370607029"/>
    <s v="1 Descuento (Despachador fernando)"/>
    <n v="111134.1853"/>
    <x v="0"/>
    <n v="12988.571400000001"/>
    <x v="846"/>
    <x v="0"/>
    <m/>
  </r>
  <r>
    <d v="2023-11-28T00:34:47"/>
    <x v="9"/>
    <n v="22"/>
    <s v="QUIRAMA CASTAEDA JHON JADER"/>
    <x v="13"/>
    <x v="0"/>
    <n v="292"/>
    <n v="20.8571428571429"/>
    <n v="325.17571884984"/>
    <m/>
    <n v="155587.85939999999"/>
    <x v="1"/>
    <n v="12988.571400000001"/>
    <x v="846"/>
    <x v="0"/>
    <m/>
  </r>
  <r>
    <d v="2023-11-28T00:34:47"/>
    <x v="9"/>
    <n v="23"/>
    <s v="MONSALVE OCAMPO EDISON GUSTAVO"/>
    <x v="2"/>
    <x v="0"/>
    <n v="147"/>
    <n v="24.5"/>
    <n v="139.36102236421701"/>
    <s v="2 Descuentos (Conduct y propietario)"/>
    <n v="66680.511199999994"/>
    <x v="2"/>
    <n v="12988.571400000001"/>
    <x v="846"/>
    <x v="0"/>
    <m/>
  </r>
  <r>
    <d v="2023-11-28T00:34:48"/>
    <x v="9"/>
    <n v="25"/>
    <s v="JIMENEZ HURTADO CARLOS ESTIVEN"/>
    <x v="3"/>
    <x v="0"/>
    <n v="261"/>
    <n v="26.1"/>
    <n v="232.268370607029"/>
    <s v="1 Descuento (Conduct)"/>
    <n v="111134.1853"/>
    <x v="1"/>
    <n v="12988.571400000001"/>
    <x v="846"/>
    <x v="0"/>
    <m/>
  </r>
  <r>
    <d v="2023-11-28T00:34:48"/>
    <x v="9"/>
    <n v="26"/>
    <s v="ESPINOZA CHAVARRIA GUILLERMO LEON"/>
    <x v="0"/>
    <x v="3"/>
    <n v="243"/>
    <n v="27"/>
    <n v="209.04153354632601"/>
    <m/>
    <n v="100020.7668"/>
    <x v="0"/>
    <n v="12988.571400000001"/>
    <x v="846"/>
    <x v="0"/>
    <m/>
  </r>
  <r>
    <d v="2023-11-28T00:34:48"/>
    <x v="9"/>
    <n v="27"/>
    <s v="MADRID HERNANDEZ JHONATAN SMITH"/>
    <x v="2"/>
    <x v="0"/>
    <n v="169"/>
    <n v="28.1666666666667"/>
    <n v="139.36102236421701"/>
    <m/>
    <n v="66680.511199999994"/>
    <x v="0"/>
    <n v="12988.571400000001"/>
    <x v="846"/>
    <x v="0"/>
    <m/>
  </r>
  <r>
    <d v="2023-11-28T00:34:48"/>
    <x v="9"/>
    <n v="28"/>
    <s v="GRISALES VILLA DEIBY ALEJANDRO"/>
    <x v="6"/>
    <x v="0"/>
    <n v="158"/>
    <n v="19.75"/>
    <n v="185.81469648562299"/>
    <m/>
    <n v="88907.348199999993"/>
    <x v="0"/>
    <n v="12988.571400000001"/>
    <x v="846"/>
    <x v="0"/>
    <m/>
  </r>
  <r>
    <d v="2023-11-28T00:34:49"/>
    <x v="9"/>
    <n v="29"/>
    <s v="BERNAL RONDON KEVIN OSWALDO"/>
    <x v="1"/>
    <x v="0"/>
    <n v="242"/>
    <n v="22"/>
    <n v="255.49520766773199"/>
    <s v="5 Descuentos (conducts despachador fernando y propietario)"/>
    <n v="122247.6038"/>
    <x v="0"/>
    <n v="12988.571400000001"/>
    <x v="846"/>
    <x v="0"/>
    <m/>
  </r>
  <r>
    <d v="2023-11-28T00:34:49"/>
    <x v="1"/>
    <n v="31"/>
    <s v="HIGUITA ADRIAN ANTONIO"/>
    <x v="3"/>
    <x v="0"/>
    <n v="241"/>
    <n v="24.1"/>
    <n v="232.268370607029"/>
    <m/>
    <n v="111134.1853"/>
    <x v="0"/>
    <n v="12988.571400000001"/>
    <x v="846"/>
    <x v="0"/>
    <m/>
  </r>
  <r>
    <d v="2023-11-28T00:34:49"/>
    <x v="1"/>
    <n v="32"/>
    <s v="PUERTA BOJANERO JUAN CARLOS"/>
    <x v="9"/>
    <x v="0"/>
    <n v="237"/>
    <n v="19.75"/>
    <n v="278.72204472843498"/>
    <m/>
    <n v="133361.02239999999"/>
    <x v="0"/>
    <n v="12988.571400000001"/>
    <x v="846"/>
    <x v="0"/>
    <m/>
  </r>
  <r>
    <d v="2023-11-28T00:34:50"/>
    <x v="1"/>
    <n v="34"/>
    <s v="MONTOYA OSPINA GILBERTO ANTONIO"/>
    <x v="9"/>
    <x v="0"/>
    <n v="284"/>
    <n v="23.6666666666667"/>
    <n v="278.72204472843498"/>
    <m/>
    <n v="133361.02239999999"/>
    <x v="0"/>
    <n v="12988.571400000001"/>
    <x v="846"/>
    <x v="0"/>
    <m/>
  </r>
  <r>
    <d v="2023-11-28T00:34:50"/>
    <x v="1"/>
    <n v="35"/>
    <s v="LONDOO URREGO DANIEL ANDRES"/>
    <x v="1"/>
    <x v="0"/>
    <n v="257"/>
    <n v="23.363636363636399"/>
    <n v="255.49520766773199"/>
    <s v="1 Descuento (Conduct)"/>
    <n v="122247.6038"/>
    <x v="1"/>
    <n v="12988.571400000001"/>
    <x v="846"/>
    <x v="0"/>
    <m/>
  </r>
  <r>
    <d v="2023-11-28T00:34:50"/>
    <x v="1"/>
    <n v="36"/>
    <s v="MARTINEZ CHAVERRA LUIS NORBERTO"/>
    <x v="9"/>
    <x v="3"/>
    <n v="311"/>
    <n v="25.9166666666667"/>
    <n v="278.72204472843498"/>
    <m/>
    <n v="133361.02239999999"/>
    <x v="0"/>
    <n v="12988.571400000001"/>
    <x v="846"/>
    <x v="0"/>
    <m/>
  </r>
  <r>
    <d v="2023-11-28T00:34:50"/>
    <x v="1"/>
    <n v="37"/>
    <s v="MORA JORGE"/>
    <x v="10"/>
    <x v="0"/>
    <n v="148"/>
    <n v="32.8888888888889"/>
    <n v="104.520766773163"/>
    <s v="3 Descuentos (Conducts y jefe de ruta) "/>
    <n v="50010.383399999999"/>
    <x v="1"/>
    <n v="12988.571400000001"/>
    <x v="846"/>
    <x v="0"/>
    <m/>
  </r>
  <r>
    <d v="2023-11-28T00:34:51"/>
    <x v="1"/>
    <n v="39"/>
    <s v="DE OSSA TORRES CARLOS ANDRES"/>
    <x v="9"/>
    <x v="0"/>
    <n v="288"/>
    <n v="24"/>
    <n v="278.72204472843498"/>
    <m/>
    <n v="133361.02239999999"/>
    <x v="0"/>
    <n v="12988.571400000001"/>
    <x v="846"/>
    <x v="0"/>
    <m/>
  </r>
  <r>
    <d v="2023-11-28T00:34:51"/>
    <x v="1"/>
    <n v="40"/>
    <s v="OCAMPO OCAMPO ANTONIO JOSE"/>
    <x v="1"/>
    <x v="0"/>
    <n v="282"/>
    <n v="25.636363636363601"/>
    <n v="255.49520766773199"/>
    <m/>
    <n v="122247.6038"/>
    <x v="0"/>
    <n v="12988.571400000001"/>
    <x v="846"/>
    <x v="0"/>
    <m/>
  </r>
  <r>
    <d v="2023-11-28T00:34:51"/>
    <x v="1"/>
    <n v="41"/>
    <s v="GARCIA DAVID WILSON ALBERTO"/>
    <x v="0"/>
    <x v="0"/>
    <n v="212"/>
    <n v="23.5555555555556"/>
    <n v="209.04153354632601"/>
    <s v="2 Descuentos (Conducts)"/>
    <n v="100020.7668"/>
    <x v="1"/>
    <n v="12988.571400000001"/>
    <x v="846"/>
    <x v="0"/>
    <m/>
  </r>
  <r>
    <d v="2023-11-28T00:34:52"/>
    <x v="1"/>
    <n v="42"/>
    <s v="LOPERA ALVAREZ ESTIVEN"/>
    <x v="0"/>
    <x v="0"/>
    <n v="189"/>
    <n v="21"/>
    <n v="209.04153354632601"/>
    <m/>
    <n v="100020.7668"/>
    <x v="0"/>
    <n v="12988.571400000001"/>
    <x v="846"/>
    <x v="0"/>
    <m/>
  </r>
  <r>
    <d v="2023-11-29T00:52:50"/>
    <x v="9"/>
    <n v="2"/>
    <s v="GRAJALES JORGE HERNAN"/>
    <x v="6"/>
    <x v="0"/>
    <n v="198"/>
    <n v="24.75"/>
    <n v="186.83037156704401"/>
    <s v="1 Descuento (Conduct) "/>
    <n v="89415.185800000007"/>
    <x v="1"/>
    <n v="13451.3514"/>
    <x v="847"/>
    <x v="0"/>
    <m/>
  </r>
  <r>
    <d v="2023-11-29T00:52:50"/>
    <x v="9"/>
    <n v="3"/>
    <s v="ESPINOZA CHAVARRIA GUILLERMO LEON"/>
    <x v="6"/>
    <x v="0"/>
    <n v="215"/>
    <n v="26.875"/>
    <n v="186.83037156704401"/>
    <m/>
    <n v="89415.185800000007"/>
    <x v="0"/>
    <n v="13451.3514"/>
    <x v="847"/>
    <x v="0"/>
    <m/>
  </r>
  <r>
    <d v="2023-11-29T00:52:50"/>
    <x v="9"/>
    <n v="5"/>
    <s v="BERRIO POSADA ANGELA"/>
    <x v="3"/>
    <x v="0"/>
    <n v="208"/>
    <n v="20.8"/>
    <n v="233.53796445880499"/>
    <s v="1 Descuento (Jefe de ruta) "/>
    <n v="111768.9822"/>
    <x v="1"/>
    <n v="13451.3514"/>
    <x v="847"/>
    <x v="0"/>
    <m/>
  </r>
  <r>
    <d v="2023-11-29T00:52:51"/>
    <x v="9"/>
    <n v="6"/>
    <s v="GONZALEZ PEREZ RAFAEL JOSE"/>
    <x v="6"/>
    <x v="0"/>
    <n v="193"/>
    <n v="24.125"/>
    <n v="186.83037156704401"/>
    <s v="6 Descuentos (Incidente con Usuarios) "/>
    <n v="89415.185800000007"/>
    <x v="0"/>
    <n v="13451.3514"/>
    <x v="847"/>
    <x v="0"/>
    <m/>
  </r>
  <r>
    <d v="2023-11-29T00:52:51"/>
    <x v="9"/>
    <n v="7"/>
    <s v="YEPES JORGE"/>
    <x v="6"/>
    <x v="3"/>
    <n v="209"/>
    <n v="26.125"/>
    <n v="186.83037156704401"/>
    <s v="2 Descuentos (Transbordo) "/>
    <n v="89415.185800000007"/>
    <x v="1"/>
    <n v="13451.3514"/>
    <x v="847"/>
    <x v="0"/>
    <m/>
  </r>
  <r>
    <d v="2023-11-29T00:52:51"/>
    <x v="9"/>
    <n v="8"/>
    <s v="TABORDA ROJAS DIEGO ALEJANDRO"/>
    <x v="6"/>
    <x v="0"/>
    <n v="162"/>
    <n v="20.25"/>
    <n v="186.83037156704401"/>
    <s v="1 Descuento (Jefe de ruta) "/>
    <n v="89415.185800000007"/>
    <x v="1"/>
    <n v="13451.3514"/>
    <x v="847"/>
    <x v="0"/>
    <m/>
  </r>
  <r>
    <d v="2023-11-29T00:52:52"/>
    <x v="9"/>
    <n v="10"/>
    <s v="MARULANDA JARAMILLO DAWER ANDRES"/>
    <x v="4"/>
    <x v="0"/>
    <n v="138"/>
    <n v="19.714285714285701"/>
    <n v="163.47657512116299"/>
    <m/>
    <n v="78238.287599999996"/>
    <x v="0"/>
    <n v="13451.3514"/>
    <x v="847"/>
    <x v="0"/>
    <m/>
  </r>
  <r>
    <d v="2023-11-29T00:52:52"/>
    <x v="1"/>
    <n v="11"/>
    <s v="ECHAVARRIA JOSE"/>
    <x v="0"/>
    <x v="0"/>
    <n v="223"/>
    <n v="24.7777777777778"/>
    <n v="210.184168012924"/>
    <m/>
    <n v="100592.084"/>
    <x v="0"/>
    <n v="13451.3514"/>
    <x v="847"/>
    <x v="0"/>
    <m/>
  </r>
  <r>
    <d v="2023-11-29T00:52:52"/>
    <x v="1"/>
    <n v="12"/>
    <s v="VALENCIA MENDOZA JHON"/>
    <x v="6"/>
    <x v="3"/>
    <n v="188"/>
    <n v="23.5"/>
    <n v="186.83037156704401"/>
    <m/>
    <n v="89415.185800000007"/>
    <x v="0"/>
    <n v="13451.3514"/>
    <x v="847"/>
    <x v="0"/>
    <m/>
  </r>
  <r>
    <d v="2023-11-29T00:52:53"/>
    <x v="1"/>
    <n v="13"/>
    <s v="URIEL SALAZAR FREDY"/>
    <x v="0"/>
    <x v="0"/>
    <n v="197"/>
    <n v="21.8888888888889"/>
    <n v="210.184168012924"/>
    <s v="14 Descuentos (Incidente con Usuarios) "/>
    <n v="100592.084"/>
    <x v="0"/>
    <n v="13451.3514"/>
    <x v="847"/>
    <x v="0"/>
    <m/>
  </r>
  <r>
    <d v="2023-11-29T00:52:53"/>
    <x v="1"/>
    <n v="14"/>
    <s v="JIMENEZ JIMENEZ OMAR DAVID"/>
    <x v="3"/>
    <x v="0"/>
    <n v="206"/>
    <n v="20.6"/>
    <n v="233.53796445880499"/>
    <m/>
    <n v="111768.9822"/>
    <x v="1"/>
    <n v="13451.3514"/>
    <x v="847"/>
    <x v="0"/>
    <m/>
  </r>
  <r>
    <d v="2023-11-29T00:52:53"/>
    <x v="1"/>
    <n v="15"/>
    <s v="LONDOO LOPERA DUVAN ANDRES"/>
    <x v="0"/>
    <x v="0"/>
    <n v="204"/>
    <n v="22.6666666666667"/>
    <n v="210.184168012924"/>
    <m/>
    <n v="100592.084"/>
    <x v="1"/>
    <n v="13451.3514"/>
    <x v="847"/>
    <x v="0"/>
    <m/>
  </r>
  <r>
    <d v="2023-11-29T00:52:54"/>
    <x v="1"/>
    <n v="16"/>
    <s v="HURTADO MADRID JUAN ESTEBAN"/>
    <x v="0"/>
    <x v="0"/>
    <n v="166"/>
    <n v="18.4444444444444"/>
    <n v="210.184168012924"/>
    <s v="1 Descuento (Conduct) "/>
    <n v="100592.084"/>
    <x v="0"/>
    <n v="13451.3514"/>
    <x v="847"/>
    <x v="0"/>
    <m/>
  </r>
  <r>
    <d v="2023-11-29T00:52:54"/>
    <x v="1"/>
    <n v="17"/>
    <s v="RAMIREZ JARAMILLO WILSON"/>
    <x v="6"/>
    <x v="0"/>
    <n v="181"/>
    <n v="22.625"/>
    <n v="186.83037156704401"/>
    <m/>
    <n v="89415.185800000007"/>
    <x v="0"/>
    <n v="13451.3514"/>
    <x v="847"/>
    <x v="0"/>
    <m/>
  </r>
  <r>
    <d v="2023-11-29T00:52:54"/>
    <x v="1"/>
    <n v="18"/>
    <s v="RENDON VIANA HUMBERTO DE JESUS"/>
    <x v="6"/>
    <x v="0"/>
    <n v="196"/>
    <n v="24.5"/>
    <n v="186.83037156704401"/>
    <m/>
    <n v="89415.185800000007"/>
    <x v="0"/>
    <n v="13451.3514"/>
    <x v="847"/>
    <x v="0"/>
    <m/>
  </r>
  <r>
    <d v="2023-11-29T00:52:55"/>
    <x v="1"/>
    <n v="20"/>
    <s v="VERENZUELA MARTINEZ ALEXANDER"/>
    <x v="1"/>
    <x v="3"/>
    <n v="247"/>
    <n v="22.454545454545499"/>
    <n v="256.89176090468499"/>
    <s v="3 Descuentos (Usuarios desubicados y jefe de ruta) "/>
    <n v="122945.8805"/>
    <x v="0"/>
    <n v="13451.3514"/>
    <x v="847"/>
    <x v="0"/>
    <m/>
  </r>
  <r>
    <d v="2023-11-29T00:52:55"/>
    <x v="1"/>
    <n v="21"/>
    <s v="CIRO ALEXANDER"/>
    <x v="1"/>
    <x v="0"/>
    <n v="279"/>
    <n v="25.363636363636399"/>
    <n v="256.89176090468499"/>
    <m/>
    <n v="122945.8805"/>
    <x v="0"/>
    <n v="13451.3514"/>
    <x v="847"/>
    <x v="0"/>
    <m/>
  </r>
  <r>
    <d v="2023-11-29T00:52:55"/>
    <x v="1"/>
    <n v="23"/>
    <s v="MONSALVE OCAMPO EDISON GUSTAVO"/>
    <x v="0"/>
    <x v="0"/>
    <n v="178"/>
    <n v="19.7777777777778"/>
    <n v="210.184168012924"/>
    <m/>
    <n v="100592.084"/>
    <x v="2"/>
    <n v="13451.3514"/>
    <x v="847"/>
    <x v="0"/>
    <m/>
  </r>
  <r>
    <d v="2023-11-29T00:52:56"/>
    <x v="1"/>
    <n v="24"/>
    <s v="RUA CHAVARRIA JEFERSON ANDREY"/>
    <x v="10"/>
    <x v="1"/>
    <n v="103"/>
    <n v="25.75"/>
    <n v="93.415185783521807"/>
    <m/>
    <n v="44707.592900000003"/>
    <x v="0"/>
    <n v="13451.3514"/>
    <x v="847"/>
    <x v="0"/>
    <m/>
  </r>
  <r>
    <d v="2023-11-29T00:52:56"/>
    <x v="1"/>
    <n v="25"/>
    <s v="JIMENEZ HURTADO CARLOS ESTIVEN"/>
    <x v="0"/>
    <x v="3"/>
    <n v="245"/>
    <n v="27.2222222222222"/>
    <n v="210.184168012924"/>
    <m/>
    <n v="100592.084"/>
    <x v="1"/>
    <n v="13451.3514"/>
    <x v="847"/>
    <x v="0"/>
    <m/>
  </r>
  <r>
    <d v="2023-11-29T00:52:56"/>
    <x v="1"/>
    <n v="26"/>
    <s v="FRANCO BRAVO JHOAN FERNANDO"/>
    <x v="1"/>
    <x v="0"/>
    <n v="205"/>
    <n v="18.636363636363601"/>
    <n v="256.89176090468499"/>
    <m/>
    <n v="122945.8805"/>
    <x v="0"/>
    <n v="13451.3514"/>
    <x v="847"/>
    <x v="0"/>
    <m/>
  </r>
  <r>
    <d v="2023-11-29T00:52:57"/>
    <x v="1"/>
    <n v="27"/>
    <s v="DURANGO DAVID JOSE"/>
    <x v="0"/>
    <x v="1"/>
    <n v="248"/>
    <n v="27.5555555555556"/>
    <n v="210.184168012924"/>
    <s v="1 Descuento (Despachador fernando) "/>
    <n v="100592.084"/>
    <x v="0"/>
    <n v="13451.3514"/>
    <x v="847"/>
    <x v="0"/>
    <m/>
  </r>
  <r>
    <d v="2023-11-29T00:52:57"/>
    <x v="1"/>
    <n v="28"/>
    <s v="GRISALES VILLA DEIBY ALEJANDRO"/>
    <x v="3"/>
    <x v="0"/>
    <n v="178"/>
    <n v="17.8"/>
    <n v="233.53796445880499"/>
    <m/>
    <n v="111768.9822"/>
    <x v="0"/>
    <n v="13451.3514"/>
    <x v="847"/>
    <x v="0"/>
    <m/>
  </r>
  <r>
    <d v="2023-11-29T00:52:57"/>
    <x v="1"/>
    <n v="29"/>
    <s v="BERNAL RONDON KEVIN OSWALDO"/>
    <x v="3"/>
    <x v="0"/>
    <n v="249"/>
    <n v="24.9"/>
    <n v="233.53796445880499"/>
    <s v="3 Descuentos (Conducts) "/>
    <n v="111768.9822"/>
    <x v="0"/>
    <n v="13451.3514"/>
    <x v="847"/>
    <x v="0"/>
    <m/>
  </r>
  <r>
    <d v="2023-11-29T00:52:57"/>
    <x v="9"/>
    <n v="31"/>
    <s v="HIGUITA ADRIAN ANTONIO"/>
    <x v="0"/>
    <x v="0"/>
    <n v="215"/>
    <n v="23.8888888888889"/>
    <n v="210.184168012924"/>
    <s v="2 Descuentos (Jefe de ruta y conduct) "/>
    <n v="100592.084"/>
    <x v="0"/>
    <n v="13451.3514"/>
    <x v="847"/>
    <x v="0"/>
    <m/>
  </r>
  <r>
    <d v="2023-11-29T00:52:58"/>
    <x v="9"/>
    <n v="32"/>
    <s v="PUERTA BOJANERO JUAN CARLOS"/>
    <x v="6"/>
    <x v="0"/>
    <n v="174"/>
    <n v="21.75"/>
    <n v="186.83037156704401"/>
    <s v="5 Descuentos (Despachador fernando, conducts y propietario) "/>
    <n v="89415.185800000007"/>
    <x v="0"/>
    <n v="13451.3514"/>
    <x v="847"/>
    <x v="0"/>
    <m/>
  </r>
  <r>
    <d v="2023-11-29T00:52:58"/>
    <x v="9"/>
    <n v="33"/>
    <s v="RUA CHAVARRIA JEFERSON ANDREY"/>
    <x v="7"/>
    <x v="0"/>
    <n v="52"/>
    <n v="17.3333333333333"/>
    <n v="70.061389337641401"/>
    <m/>
    <n v="33530.6947"/>
    <x v="0"/>
    <n v="13451.3514"/>
    <x v="847"/>
    <x v="0"/>
    <m/>
  </r>
  <r>
    <d v="2023-11-29T00:52:59"/>
    <x v="9"/>
    <n v="34"/>
    <s v="MONTOYA OSPINA GILBERTO ANTONIO"/>
    <x v="0"/>
    <x v="0"/>
    <n v="227"/>
    <n v="25.2222222222222"/>
    <n v="210.184168012924"/>
    <m/>
    <n v="100592.084"/>
    <x v="0"/>
    <n v="13451.3514"/>
    <x v="847"/>
    <x v="0"/>
    <m/>
  </r>
  <r>
    <d v="2023-11-29T00:52:59"/>
    <x v="9"/>
    <n v="35"/>
    <s v="LONDOO URREGO DANIEL ANDRES"/>
    <x v="2"/>
    <x v="0"/>
    <n v="202"/>
    <n v="31.076923076923102"/>
    <n v="151.799676898223"/>
    <m/>
    <n v="72649.838399999993"/>
    <x v="1"/>
    <n v="13451.3514"/>
    <x v="847"/>
    <x v="0"/>
    <m/>
  </r>
  <r>
    <d v="2023-11-29T00:52:59"/>
    <x v="9"/>
    <n v="36"/>
    <s v="MARTINEZ CHAVERRA LUIS NORBERTO"/>
    <x v="3"/>
    <x v="0"/>
    <n v="226"/>
    <n v="22.6"/>
    <n v="233.53796445880499"/>
    <s v="1 Descuento (Despachador fernando) "/>
    <n v="111768.9822"/>
    <x v="0"/>
    <n v="13451.3514"/>
    <x v="847"/>
    <x v="0"/>
    <m/>
  </r>
  <r>
    <d v="2023-11-29T00:52:59"/>
    <x v="9"/>
    <n v="37"/>
    <s v="PIEDRAHITA MADRID SANTIAGO"/>
    <x v="6"/>
    <x v="0"/>
    <n v="172"/>
    <n v="21.5"/>
    <n v="186.83037156704401"/>
    <m/>
    <n v="89415.185800000007"/>
    <x v="1"/>
    <n v="13451.3514"/>
    <x v="847"/>
    <x v="0"/>
    <m/>
  </r>
  <r>
    <d v="2023-11-29T00:53:00"/>
    <x v="9"/>
    <n v="38"/>
    <s v="AGUDELO KEVIN ANDRES"/>
    <x v="3"/>
    <x v="0"/>
    <n v="259"/>
    <n v="25.9"/>
    <n v="233.53796445880499"/>
    <m/>
    <n v="111768.9822"/>
    <x v="0"/>
    <n v="13451.3514"/>
    <x v="847"/>
    <x v="0"/>
    <m/>
  </r>
  <r>
    <d v="2023-11-29T00:53:00"/>
    <x v="9"/>
    <n v="39"/>
    <s v="DE OSSA TORRES CARLOS ANDRES"/>
    <x v="0"/>
    <x v="0"/>
    <n v="217"/>
    <n v="24.1111111111111"/>
    <n v="210.184168012924"/>
    <m/>
    <n v="100592.084"/>
    <x v="0"/>
    <n v="13451.3514"/>
    <x v="847"/>
    <x v="0"/>
    <m/>
  </r>
  <r>
    <d v="2023-11-29T00:53:00"/>
    <x v="9"/>
    <n v="40"/>
    <s v="OCAMPO OCAMPO ANTONIO JOSE"/>
    <x v="6"/>
    <x v="0"/>
    <n v="209"/>
    <n v="26.125"/>
    <n v="186.83037156704401"/>
    <s v="1 Descuento (Conduct) "/>
    <n v="89415.185800000007"/>
    <x v="0"/>
    <n v="13451.3514"/>
    <x v="847"/>
    <x v="0"/>
    <m/>
  </r>
  <r>
    <d v="2023-11-29T00:53:01"/>
    <x v="9"/>
    <n v="41"/>
    <s v="GARCIA DAVID WILSON ALBERTO"/>
    <x v="3"/>
    <x v="0"/>
    <n v="267"/>
    <n v="26.7"/>
    <n v="233.53796445880499"/>
    <m/>
    <n v="111768.9822"/>
    <x v="1"/>
    <n v="13451.3514"/>
    <x v="847"/>
    <x v="0"/>
    <m/>
  </r>
  <r>
    <d v="2023-11-29T00:53:01"/>
    <x v="9"/>
    <n v="42"/>
    <s v="LOPERA ALVAREZ ESTIVEN"/>
    <x v="6"/>
    <x v="0"/>
    <n v="192"/>
    <n v="24"/>
    <n v="186.83037156704401"/>
    <m/>
    <n v="89415.185800000007"/>
    <x v="0"/>
    <n v="13451.3514"/>
    <x v="847"/>
    <x v="0"/>
    <m/>
  </r>
  <r>
    <d v="2023-11-30T00:12:29"/>
    <x v="1"/>
    <n v="2"/>
    <s v="GRAJALES JORGE HERNAN"/>
    <x v="6"/>
    <x v="0"/>
    <n v="183"/>
    <n v="22.875"/>
    <n v="190.09239940387499"/>
    <s v="1 Descuento (Jefe de ruta) "/>
    <n v="91046.199699999997"/>
    <x v="1"/>
    <n v="14481.081099999999"/>
    <x v="848"/>
    <x v="0"/>
    <m/>
  </r>
  <r>
    <d v="2023-11-30T00:12:29"/>
    <x v="1"/>
    <n v="3"/>
    <s v="BARRIENTOS ROBINSON FREDY"/>
    <x v="6"/>
    <x v="0"/>
    <n v="168"/>
    <n v="21"/>
    <n v="190.09239940387499"/>
    <m/>
    <n v="91046.199699999997"/>
    <x v="0"/>
    <n v="14481.081099999999"/>
    <x v="848"/>
    <x v="0"/>
    <m/>
  </r>
  <r>
    <d v="2023-11-30T00:12:30"/>
    <x v="1"/>
    <n v="4"/>
    <s v="LOPEZ ISRAEL"/>
    <x v="2"/>
    <x v="0"/>
    <n v="116"/>
    <n v="21.090909090909101"/>
    <n v="130.68852459016401"/>
    <m/>
    <n v="62594.262300000002"/>
    <x v="0"/>
    <n v="14481.081099999999"/>
    <x v="848"/>
    <x v="0"/>
    <m/>
  </r>
  <r>
    <d v="2023-11-30T00:12:30"/>
    <x v="1"/>
    <n v="5"/>
    <s v="BERRIO POSADA ANGELA"/>
    <x v="1"/>
    <x v="0"/>
    <n v="240"/>
    <n v="21.818181818181799"/>
    <n v="261.37704918032802"/>
    <m/>
    <n v="125188.5246"/>
    <x v="1"/>
    <n v="14481.081099999999"/>
    <x v="848"/>
    <x v="0"/>
    <m/>
  </r>
  <r>
    <d v="2023-11-30T00:12:30"/>
    <x v="1"/>
    <n v="6"/>
    <s v="GONZALEZ PEREZ RAFAEL JOSE"/>
    <x v="3"/>
    <x v="0"/>
    <n v="216"/>
    <n v="21.6"/>
    <n v="237.615499254844"/>
    <m/>
    <n v="113807.7496"/>
    <x v="0"/>
    <n v="14481.081099999999"/>
    <x v="848"/>
    <x v="0"/>
    <m/>
  </r>
  <r>
    <d v="2023-11-30T00:12:30"/>
    <x v="1"/>
    <n v="7"/>
    <s v="YEPES JORGE"/>
    <x v="6"/>
    <x v="3"/>
    <n v="224"/>
    <n v="28"/>
    <n v="190.09239940387499"/>
    <m/>
    <n v="91046.199699999997"/>
    <x v="1"/>
    <n v="14481.081099999999"/>
    <x v="848"/>
    <x v="0"/>
    <m/>
  </r>
  <r>
    <d v="2023-11-30T00:12:31"/>
    <x v="1"/>
    <n v="8"/>
    <s v="VACA FIERRO ROBINSON"/>
    <x v="0"/>
    <x v="0"/>
    <n v="207"/>
    <n v="23"/>
    <n v="213.85394932935901"/>
    <s v="1 Descuento (Jefe de ruta) "/>
    <n v="102426.97470000001"/>
    <x v="1"/>
    <n v="14481.081099999999"/>
    <x v="848"/>
    <x v="0"/>
    <m/>
  </r>
  <r>
    <d v="2023-11-30T00:12:31"/>
    <x v="1"/>
    <n v="9"/>
    <s v="MADRID HERNANDEZ JHONATAN SMITH"/>
    <x v="0"/>
    <x v="0"/>
    <n v="197"/>
    <n v="21.8888888888889"/>
    <n v="213.85394932935901"/>
    <m/>
    <n v="102426.97470000001"/>
    <x v="0"/>
    <n v="14481.081099999999"/>
    <x v="848"/>
    <x v="0"/>
    <m/>
  </r>
  <r>
    <d v="2023-11-30T00:12:31"/>
    <x v="1"/>
    <n v="10"/>
    <s v="MARULANDA JARAMILLO DAWER ANDRES"/>
    <x v="3"/>
    <x v="0"/>
    <n v="224"/>
    <n v="22.4"/>
    <n v="237.615499254844"/>
    <s v="3 Descuentos (Conducts) "/>
    <n v="113807.7496"/>
    <x v="0"/>
    <n v="14481.081099999999"/>
    <x v="848"/>
    <x v="0"/>
    <m/>
  </r>
  <r>
    <d v="2023-11-30T00:12:32"/>
    <x v="9"/>
    <n v="11"/>
    <s v="ECHAVARRIA JOSE"/>
    <x v="6"/>
    <x v="0"/>
    <n v="249"/>
    <n v="31.125"/>
    <n v="190.09239940387499"/>
    <s v="2 Descuentos (Secretaria de movilidad) "/>
    <n v="91046.199699999997"/>
    <x v="0"/>
    <n v="14481.081099999999"/>
    <x v="848"/>
    <x v="0"/>
    <m/>
  </r>
  <r>
    <d v="2023-11-30T00:12:32"/>
    <x v="9"/>
    <n v="12"/>
    <s v="VALENCIA MENDOZA JHON"/>
    <x v="0"/>
    <x v="0"/>
    <n v="227"/>
    <n v="25.2222222222222"/>
    <n v="213.85394932935901"/>
    <m/>
    <n v="102426.97470000001"/>
    <x v="0"/>
    <n v="14481.081099999999"/>
    <x v="848"/>
    <x v="0"/>
    <m/>
  </r>
  <r>
    <d v="2023-11-30T00:12:32"/>
    <x v="9"/>
    <n v="13"/>
    <s v="URIEL SALAZAR FREDY"/>
    <x v="4"/>
    <x v="1"/>
    <n v="142"/>
    <n v="20.285714285714299"/>
    <n v="166.33084947839001"/>
    <s v="2 Descuentos (Secretaria de movilidad) "/>
    <n v="79665.424700000003"/>
    <x v="0"/>
    <n v="14481.081099999999"/>
    <x v="848"/>
    <x v="0"/>
    <m/>
  </r>
  <r>
    <d v="2023-11-30T00:12:33"/>
    <x v="9"/>
    <n v="14"/>
    <s v="JIMENEZ JIMENEZ OMAR DAVID"/>
    <x v="0"/>
    <x v="0"/>
    <n v="247"/>
    <n v="27.4444444444444"/>
    <n v="213.85394932935901"/>
    <s v="2 Descuentos (Secretaria de movilidad) "/>
    <n v="102426.97470000001"/>
    <x v="1"/>
    <n v="14481.081099999999"/>
    <x v="848"/>
    <x v="0"/>
    <m/>
  </r>
  <r>
    <d v="2023-11-30T00:12:33"/>
    <x v="9"/>
    <n v="15"/>
    <s v="LONDOO LOPERA DUVAN ANDRES"/>
    <x v="4"/>
    <x v="0"/>
    <n v="185"/>
    <n v="26.428571428571399"/>
    <n v="166.33084947839001"/>
    <s v="2 Descuentos (Secretaria de movilidad) "/>
    <n v="79665.424700000003"/>
    <x v="1"/>
    <n v="14481.081099999999"/>
    <x v="848"/>
    <x v="0"/>
    <m/>
  </r>
  <r>
    <d v="2023-11-30T00:12:33"/>
    <x v="9"/>
    <n v="16"/>
    <s v="HURTADO MADRID JUAN ESTEBAN"/>
    <x v="6"/>
    <x v="0"/>
    <n v="172"/>
    <n v="21.5"/>
    <n v="190.09239940387499"/>
    <m/>
    <n v="91046.199699999997"/>
    <x v="0"/>
    <n v="14481.081099999999"/>
    <x v="848"/>
    <x v="0"/>
    <m/>
  </r>
  <r>
    <d v="2023-11-30T00:12:33"/>
    <x v="9"/>
    <n v="17"/>
    <s v="ESPINOZA CHAVARRIA GUILLERMO LEON"/>
    <x v="8"/>
    <x v="3"/>
    <n v="98"/>
    <n v="19.600000000000001"/>
    <n v="118.807749627422"/>
    <s v="2 Descuentos (Secretaria de movilidad) "/>
    <n v="56903.874799999998"/>
    <x v="0"/>
    <n v="14481.081099999999"/>
    <x v="848"/>
    <x v="0"/>
    <m/>
  </r>
  <r>
    <d v="2023-11-30T00:12:34"/>
    <x v="9"/>
    <n v="18"/>
    <s v="RENDON VIANA HUMBERTO DE JESUS"/>
    <x v="10"/>
    <x v="0"/>
    <n v="129"/>
    <n v="28.6666666666667"/>
    <n v="106.92697466468"/>
    <m/>
    <n v="51213.487300000001"/>
    <x v="0"/>
    <n v="14481.081099999999"/>
    <x v="848"/>
    <x v="0"/>
    <m/>
  </r>
  <r>
    <d v="2023-11-30T00:12:34"/>
    <x v="9"/>
    <n v="19"/>
    <s v="BERMUDEZ HERNAN"/>
    <x v="6"/>
    <x v="0"/>
    <n v="145"/>
    <n v="18.125"/>
    <n v="190.09239940387499"/>
    <s v="2 Descuentos (Secretaria de movilidad) "/>
    <n v="91046.199699999997"/>
    <x v="0"/>
    <n v="14481.081099999999"/>
    <x v="848"/>
    <x v="0"/>
    <m/>
  </r>
  <r>
    <d v="2023-11-30T00:12:34"/>
    <x v="9"/>
    <n v="20"/>
    <s v="TABORDA ROJAS DIEGO ALEJANDRO"/>
    <x v="6"/>
    <x v="0"/>
    <n v="169"/>
    <n v="21.125"/>
    <n v="190.09239940387499"/>
    <m/>
    <n v="91046.199699999997"/>
    <x v="0"/>
    <n v="14481.081099999999"/>
    <x v="848"/>
    <x v="0"/>
    <m/>
  </r>
  <r>
    <d v="2023-11-30T00:12:35"/>
    <x v="9"/>
    <n v="21"/>
    <s v="CIRO ALEXANDER"/>
    <x v="0"/>
    <x v="0"/>
    <n v="237"/>
    <n v="26.3333333333333"/>
    <n v="213.85394932935901"/>
    <s v="4 Descuentos (Propietarios, secretaria de movilidad y despachador fernando) "/>
    <n v="102426.97470000001"/>
    <x v="0"/>
    <n v="14481.081099999999"/>
    <x v="848"/>
    <x v="0"/>
    <m/>
  </r>
  <r>
    <d v="2023-11-30T00:12:35"/>
    <x v="9"/>
    <n v="22"/>
    <s v="QUIRAMA CASTAEDA JHON JADER"/>
    <x v="6"/>
    <x v="3"/>
    <n v="239"/>
    <n v="29.875"/>
    <n v="190.09239940387499"/>
    <m/>
    <n v="91046.199699999997"/>
    <x v="1"/>
    <n v="14481.081099999999"/>
    <x v="848"/>
    <x v="0"/>
    <m/>
  </r>
  <r>
    <d v="2023-11-30T00:12:35"/>
    <x v="9"/>
    <n v="23"/>
    <s v="FRANCO BRAVO JHOAN FERNANDO"/>
    <x v="0"/>
    <x v="0"/>
    <n v="231"/>
    <n v="25.6666666666667"/>
    <n v="213.85394932935901"/>
    <s v="2 Descuentos (Secretaria de movilidad) "/>
    <n v="102426.97470000001"/>
    <x v="2"/>
    <n v="14481.081099999999"/>
    <x v="848"/>
    <x v="0"/>
    <m/>
  </r>
  <r>
    <d v="2023-11-30T00:12:35"/>
    <x v="9"/>
    <n v="24"/>
    <s v="RUA CHAVARRIA JEFERSON ANDREY"/>
    <x v="6"/>
    <x v="0"/>
    <n v="215"/>
    <n v="26.875"/>
    <n v="190.09239940387499"/>
    <m/>
    <n v="91046.199699999997"/>
    <x v="0"/>
    <n v="14481.081099999999"/>
    <x v="848"/>
    <x v="0"/>
    <m/>
  </r>
  <r>
    <d v="2023-11-30T00:12:36"/>
    <x v="9"/>
    <n v="25"/>
    <s v="GRISALES VILLA JUAN DAVID"/>
    <x v="6"/>
    <x v="3"/>
    <n v="216"/>
    <n v="27"/>
    <n v="190.09239940387499"/>
    <m/>
    <n v="91046.199699999997"/>
    <x v="1"/>
    <n v="14481.081099999999"/>
    <x v="848"/>
    <x v="0"/>
    <m/>
  </r>
  <r>
    <d v="2023-11-30T00:12:36"/>
    <x v="9"/>
    <n v="26"/>
    <s v="CIRO MARIN RODRIGO ALBERTO"/>
    <x v="0"/>
    <x v="0"/>
    <n v="184"/>
    <n v="20.4444444444444"/>
    <n v="213.85394932935901"/>
    <s v="3 Descuentos (secretaria de movilidad y Conduct)"/>
    <n v="102426.97470000001"/>
    <x v="0"/>
    <n v="14481.081099999999"/>
    <x v="848"/>
    <x v="0"/>
    <m/>
  </r>
  <r>
    <d v="2023-11-30T00:12:36"/>
    <x v="9"/>
    <n v="27"/>
    <s v="DURANGO DAVID JOSE"/>
    <x v="0"/>
    <x v="0"/>
    <n v="207"/>
    <n v="23"/>
    <n v="213.85394932935901"/>
    <s v="2 Descuentos (Secretaria de movilidad) "/>
    <n v="102426.97470000001"/>
    <x v="0"/>
    <n v="14481.081099999999"/>
    <x v="848"/>
    <x v="0"/>
    <m/>
  </r>
  <r>
    <d v="2023-11-30T00:12:37"/>
    <x v="9"/>
    <n v="28"/>
    <s v="GRISALES VILLA DEIBY ALEJANDRO"/>
    <x v="0"/>
    <x v="0"/>
    <n v="180"/>
    <n v="20"/>
    <n v="213.85394932935901"/>
    <s v="1 Descuento (Despachador fernando) "/>
    <n v="102426.97470000001"/>
    <x v="0"/>
    <n v="14481.081099999999"/>
    <x v="848"/>
    <x v="0"/>
    <m/>
  </r>
  <r>
    <d v="2023-11-30T00:12:37"/>
    <x v="1"/>
    <n v="29"/>
    <s v="ESCOBAR IVAN DARIO"/>
    <x v="0"/>
    <x v="0"/>
    <n v="260"/>
    <n v="28.8888888888889"/>
    <n v="213.85394932935901"/>
    <s v="2 Descuentos (Secretaria de movilidad) "/>
    <n v="102426.97470000001"/>
    <x v="0"/>
    <n v="14481.081099999999"/>
    <x v="848"/>
    <x v="0"/>
    <m/>
  </r>
  <r>
    <d v="2023-11-30T00:12:37"/>
    <x v="1"/>
    <n v="31"/>
    <s v="HIGUITA ADRIAN ANTONIO"/>
    <x v="4"/>
    <x v="0"/>
    <n v="190"/>
    <n v="27.1428571428571"/>
    <n v="166.33084947839001"/>
    <m/>
    <n v="79665.424700000003"/>
    <x v="0"/>
    <n v="14481.081099999999"/>
    <x v="848"/>
    <x v="0"/>
    <m/>
  </r>
  <r>
    <d v="2023-11-30T00:12:38"/>
    <x v="1"/>
    <n v="32"/>
    <s v="PUERTA BOJANERO JUAN CARLOS"/>
    <x v="0"/>
    <x v="0"/>
    <n v="230"/>
    <n v="25.5555555555556"/>
    <n v="213.85394932935901"/>
    <s v="2 Descuentos (Secretaria de movilidad) "/>
    <n v="102426.97470000001"/>
    <x v="0"/>
    <n v="14481.081099999999"/>
    <x v="848"/>
    <x v="0"/>
    <m/>
  </r>
  <r>
    <d v="2023-11-30T00:12:38"/>
    <x v="1"/>
    <n v="34"/>
    <s v="MONTOYA OSPINA GILBERTO ANTONIO"/>
    <x v="9"/>
    <x v="0"/>
    <n v="286"/>
    <n v="23.8333333333333"/>
    <n v="285.13859910581198"/>
    <m/>
    <n v="136569.2996"/>
    <x v="0"/>
    <n v="14481.081099999999"/>
    <x v="848"/>
    <x v="0"/>
    <m/>
  </r>
  <r>
    <d v="2023-11-30T00:12:38"/>
    <x v="1"/>
    <n v="35"/>
    <s v="HERNANDEZ MACIAS GILBERTO"/>
    <x v="3"/>
    <x v="0"/>
    <n v="239"/>
    <n v="23.9"/>
    <n v="237.615499254844"/>
    <m/>
    <n v="113807.7496"/>
    <x v="1"/>
    <n v="14481.081099999999"/>
    <x v="848"/>
    <x v="0"/>
    <m/>
  </r>
  <r>
    <d v="2023-11-30T00:12:38"/>
    <x v="1"/>
    <n v="36"/>
    <s v="MARTINEZ CHAVERRA LUIS NORBERTO"/>
    <x v="0"/>
    <x v="0"/>
    <n v="205"/>
    <n v="22.7777777777778"/>
    <n v="213.85394932935901"/>
    <m/>
    <n v="102426.97470000001"/>
    <x v="0"/>
    <n v="14481.081099999999"/>
    <x v="848"/>
    <x v="0"/>
    <m/>
  </r>
  <r>
    <d v="2023-11-30T00:12:39"/>
    <x v="1"/>
    <n v="37"/>
    <s v="PIEDRAHITA MADRID SANTIAGO"/>
    <x v="0"/>
    <x v="0"/>
    <n v="184"/>
    <n v="20.4444444444444"/>
    <n v="213.85394932935901"/>
    <m/>
    <n v="102426.97470000001"/>
    <x v="1"/>
    <n v="14481.081099999999"/>
    <x v="848"/>
    <x v="0"/>
    <m/>
  </r>
  <r>
    <d v="2023-11-30T00:12:39"/>
    <x v="1"/>
    <n v="38"/>
    <s v="AGUDELO KEVIN ANDRES"/>
    <x v="3"/>
    <x v="0"/>
    <n v="203"/>
    <n v="20.3"/>
    <n v="237.615499254844"/>
    <m/>
    <n v="113807.7496"/>
    <x v="0"/>
    <n v="14481.081099999999"/>
    <x v="848"/>
    <x v="0"/>
    <m/>
  </r>
  <r>
    <d v="2023-11-30T00:12:39"/>
    <x v="1"/>
    <n v="39"/>
    <s v="DE OSSA TORRES CARLOS ANDRES"/>
    <x v="6"/>
    <x v="0"/>
    <n v="193"/>
    <n v="22.705882352941199"/>
    <n v="201.973174366617"/>
    <m/>
    <n v="96736.587199999994"/>
    <x v="0"/>
    <n v="14481.081099999999"/>
    <x v="848"/>
    <x v="0"/>
    <m/>
  </r>
  <r>
    <d v="2023-11-30T00:12:40"/>
    <x v="1"/>
    <n v="40"/>
    <s v="OCAMPO OCAMPO ANTONIO JOSE"/>
    <x v="9"/>
    <x v="0"/>
    <n v="274"/>
    <n v="22.8333333333333"/>
    <n v="285.13859910581198"/>
    <m/>
    <n v="136569.2996"/>
    <x v="0"/>
    <n v="14481.081099999999"/>
    <x v="848"/>
    <x v="0"/>
    <m/>
  </r>
  <r>
    <d v="2023-11-30T00:12:40"/>
    <x v="1"/>
    <n v="41"/>
    <s v="GARCIA DAVID WILSON ALBERTO"/>
    <x v="0"/>
    <x v="0"/>
    <n v="219"/>
    <n v="24.3333333333333"/>
    <n v="213.85394932935901"/>
    <s v="2 Descuentos (Secretaria de movilidad) "/>
    <n v="102426.97470000001"/>
    <x v="1"/>
    <n v="14481.081099999999"/>
    <x v="848"/>
    <x v="0"/>
    <m/>
  </r>
  <r>
    <d v="2023-11-30T00:12:40"/>
    <x v="1"/>
    <n v="42"/>
    <s v="LOPERA ALVAREZ ESTIVEN"/>
    <x v="3"/>
    <x v="3"/>
    <n v="242"/>
    <n v="24.2"/>
    <n v="237.615499254844"/>
    <m/>
    <n v="113807.7496"/>
    <x v="0"/>
    <n v="14481.081099999999"/>
    <x v="848"/>
    <x v="0"/>
    <m/>
  </r>
  <r>
    <d v="2023-12-01T00:38:21"/>
    <x v="9"/>
    <n v="2"/>
    <s v="GRAJALES JORGE HERNAN"/>
    <x v="6"/>
    <x v="3"/>
    <n v="199"/>
    <n v="24.875"/>
    <n v="194.72754946727599"/>
    <s v="2 Descuentos (Propietarios)"/>
    <n v="93363.774699999994"/>
    <x v="1"/>
    <n v="15237.837799999999"/>
    <x v="849"/>
    <x v="0"/>
    <m/>
  </r>
  <r>
    <d v="2023-12-01T00:38:22"/>
    <x v="9"/>
    <n v="3"/>
    <s v="BARRIENTOS ROBINSON FREDY"/>
    <x v="2"/>
    <x v="0"/>
    <n v="101"/>
    <n v="16.8333333333333"/>
    <n v="146.04566210045701"/>
    <m/>
    <n v="70022.831099999996"/>
    <x v="0"/>
    <n v="15237.837799999999"/>
    <x v="849"/>
    <x v="0"/>
    <m/>
  </r>
  <r>
    <d v="2023-12-01T00:38:22"/>
    <x v="9"/>
    <n v="4"/>
    <s v="LOPEZ ISRAEL"/>
    <x v="6"/>
    <x v="0"/>
    <n v="173"/>
    <n v="21.625"/>
    <n v="194.72754946727599"/>
    <m/>
    <n v="93363.774699999994"/>
    <x v="0"/>
    <n v="15237.837799999999"/>
    <x v="849"/>
    <x v="0"/>
    <m/>
  </r>
  <r>
    <d v="2023-12-01T00:38:23"/>
    <x v="9"/>
    <n v="6"/>
    <s v="GONZALEZ PEREZ RAFAEL JOSE"/>
    <x v="0"/>
    <x v="3"/>
    <n v="193"/>
    <n v="21.4444444444444"/>
    <n v="219.06849315068499"/>
    <m/>
    <n v="105034.2466"/>
    <x v="0"/>
    <n v="15237.837799999999"/>
    <x v="849"/>
    <x v="0"/>
    <m/>
  </r>
  <r>
    <d v="2023-12-01T00:38:23"/>
    <x v="9"/>
    <n v="7"/>
    <s v="YEPES JORGE"/>
    <x v="6"/>
    <x v="3"/>
    <n v="217"/>
    <n v="27.125"/>
    <n v="194.72754946727599"/>
    <m/>
    <n v="93363.774699999994"/>
    <x v="1"/>
    <n v="15237.837799999999"/>
    <x v="849"/>
    <x v="0"/>
    <m/>
  </r>
  <r>
    <d v="2023-12-01T00:38:24"/>
    <x v="9"/>
    <n v="8"/>
    <s v="VACA FIERRO ROBINSON"/>
    <x v="3"/>
    <x v="0"/>
    <n v="263"/>
    <n v="26.3"/>
    <n v="243.40943683409401"/>
    <m/>
    <n v="116704.7184"/>
    <x v="1"/>
    <n v="15237.837799999999"/>
    <x v="849"/>
    <x v="0"/>
    <m/>
  </r>
  <r>
    <d v="2023-12-01T00:38:25"/>
    <x v="9"/>
    <n v="9"/>
    <s v="MADRID HERNANDEZ JHONATAN SMITH"/>
    <x v="8"/>
    <x v="0"/>
    <n v="89"/>
    <n v="17.8"/>
    <n v="121.704718417047"/>
    <m/>
    <n v="58352.359199999999"/>
    <x v="0"/>
    <n v="15237.837799999999"/>
    <x v="849"/>
    <x v="0"/>
    <m/>
  </r>
  <r>
    <d v="2023-12-01T00:38:25"/>
    <x v="9"/>
    <n v="10"/>
    <s v="MARULANDA JARAMILLO DAWER ANDRES"/>
    <x v="0"/>
    <x v="0"/>
    <n v="230"/>
    <n v="25.5555555555556"/>
    <n v="219.06849315068499"/>
    <s v="1 Descuento (Jefe de ruta) "/>
    <n v="105034.2466"/>
    <x v="0"/>
    <n v="15237.837799999999"/>
    <x v="849"/>
    <x v="0"/>
    <m/>
  </r>
  <r>
    <d v="2023-12-01T00:38:26"/>
    <x v="1"/>
    <n v="11"/>
    <s v="ECHAVARRIA JOSE"/>
    <x v="3"/>
    <x v="0"/>
    <n v="243"/>
    <n v="24.3"/>
    <n v="243.40943683409401"/>
    <m/>
    <n v="116704.7184"/>
    <x v="0"/>
    <n v="15237.837799999999"/>
    <x v="849"/>
    <x v="0"/>
    <m/>
  </r>
  <r>
    <d v="2023-12-01T00:38:26"/>
    <x v="1"/>
    <n v="12"/>
    <s v="VALENCIA MENDOZA JHON"/>
    <x v="1"/>
    <x v="0"/>
    <n v="256"/>
    <n v="23.272727272727298"/>
    <n v="267.75038051750403"/>
    <m/>
    <n v="128375.1903"/>
    <x v="0"/>
    <n v="15237.837799999999"/>
    <x v="849"/>
    <x v="0"/>
    <m/>
  </r>
  <r>
    <d v="2023-12-01T00:38:27"/>
    <x v="1"/>
    <n v="13"/>
    <s v="URIEL SALAZAR FREDY"/>
    <x v="3"/>
    <x v="0"/>
    <n v="211"/>
    <n v="21.1"/>
    <n v="243.40943683409401"/>
    <s v="4 Descuentos (Secretaria de movilidad)"/>
    <n v="116704.7184"/>
    <x v="0"/>
    <n v="15237.837799999999"/>
    <x v="849"/>
    <x v="0"/>
    <m/>
  </r>
  <r>
    <d v="2023-12-01T00:38:27"/>
    <x v="1"/>
    <n v="14"/>
    <s v="JIMENEZ JIMENEZ OMAR DAVID"/>
    <x v="0"/>
    <x v="0"/>
    <n v="214"/>
    <n v="23.7777777777778"/>
    <n v="219.06849315068499"/>
    <m/>
    <n v="105034.2466"/>
    <x v="1"/>
    <n v="15237.837799999999"/>
    <x v="849"/>
    <x v="0"/>
    <m/>
  </r>
  <r>
    <d v="2023-12-01T00:38:27"/>
    <x v="1"/>
    <n v="15"/>
    <s v="LONDOO LOPERA DUVAN ANDRES"/>
    <x v="0"/>
    <x v="0"/>
    <n v="193"/>
    <n v="21.4444444444444"/>
    <n v="219.06849315068499"/>
    <s v="5 Descuentos (Jefe de ruta y secretaria de movilidad) "/>
    <n v="105034.2466"/>
    <x v="1"/>
    <n v="15237.837799999999"/>
    <x v="849"/>
    <x v="0"/>
    <m/>
  </r>
  <r>
    <d v="2023-12-01T00:38:28"/>
    <x v="1"/>
    <n v="16"/>
    <s v="HURTADO MADRID JUAN ESTEBAN"/>
    <x v="0"/>
    <x v="0"/>
    <n v="217"/>
    <n v="24.1111111111111"/>
    <n v="219.06849315068499"/>
    <s v="2 Descuentos (Secretaria de movilidad) "/>
    <n v="105034.2466"/>
    <x v="0"/>
    <n v="15237.837799999999"/>
    <x v="849"/>
    <x v="0"/>
    <m/>
  </r>
  <r>
    <d v="2023-12-01T00:38:28"/>
    <x v="1"/>
    <n v="17"/>
    <s v="RAMIREZ JARAMILLO WILSON"/>
    <x v="0"/>
    <x v="0"/>
    <n v="180"/>
    <n v="20"/>
    <n v="219.06849315068499"/>
    <s v="2 Descuentos (Secretaria de movilidad) "/>
    <n v="105034.2466"/>
    <x v="0"/>
    <n v="15237.837799999999"/>
    <x v="849"/>
    <x v="0"/>
    <m/>
  </r>
  <r>
    <d v="2023-12-01T00:38:29"/>
    <x v="1"/>
    <n v="18"/>
    <s v="RENDON VIANA HUMBERTO DE JESUS"/>
    <x v="0"/>
    <x v="0"/>
    <n v="205"/>
    <n v="22.7777777777778"/>
    <n v="219.06849315068499"/>
    <m/>
    <n v="105034.2466"/>
    <x v="0"/>
    <n v="15237.837799999999"/>
    <x v="849"/>
    <x v="0"/>
    <m/>
  </r>
  <r>
    <d v="2023-12-01T00:38:29"/>
    <x v="1"/>
    <n v="20"/>
    <s v="TABORDA ROJAS DIEGO ALEJANDRO"/>
    <x v="1"/>
    <x v="0"/>
    <n v="256"/>
    <n v="23.272727272727298"/>
    <n v="267.75038051750403"/>
    <s v="2 Descuentos (Secretaria de movilidad) "/>
    <n v="128375.1903"/>
    <x v="0"/>
    <n v="15237.837799999999"/>
    <x v="849"/>
    <x v="0"/>
    <m/>
  </r>
  <r>
    <d v="2023-12-01T00:38:29"/>
    <x v="1"/>
    <n v="21"/>
    <s v="CIRO ALEXANDER"/>
    <x v="1"/>
    <x v="0"/>
    <n v="281"/>
    <n v="25.545454545454501"/>
    <n v="267.75038051750403"/>
    <s v="2 Descuentos (Secretaria de movilidad) "/>
    <n v="128375.1903"/>
    <x v="0"/>
    <n v="15237.837799999999"/>
    <x v="849"/>
    <x v="0"/>
    <m/>
  </r>
  <r>
    <d v="2023-12-01T00:38:30"/>
    <x v="1"/>
    <n v="22"/>
    <s v="QUIRAMA CASTAEDA JHON JADER"/>
    <x v="4"/>
    <x v="0"/>
    <n v="168"/>
    <n v="24"/>
    <n v="170.386605783866"/>
    <m/>
    <n v="81693.302899999995"/>
    <x v="1"/>
    <n v="15237.837799999999"/>
    <x v="849"/>
    <x v="0"/>
    <m/>
  </r>
  <r>
    <d v="2023-12-01T00:38:30"/>
    <x v="1"/>
    <n v="23"/>
    <s v="MONSALVE OCAMPO EDISON GUSTAVO"/>
    <x v="3"/>
    <x v="0"/>
    <n v="217"/>
    <n v="21.7"/>
    <n v="243.40943683409401"/>
    <s v="1 Descuento (Despachador fernando)"/>
    <n v="116704.7184"/>
    <x v="2"/>
    <n v="15237.837799999999"/>
    <x v="849"/>
    <x v="0"/>
    <m/>
  </r>
  <r>
    <d v="2023-12-01T00:38:30"/>
    <x v="1"/>
    <n v="25"/>
    <s v="JIMENEZ HURTADO CARLOS ESTIVEN"/>
    <x v="6"/>
    <x v="0"/>
    <n v="216"/>
    <n v="27"/>
    <n v="194.72754946727599"/>
    <m/>
    <n v="93363.774699999994"/>
    <x v="1"/>
    <n v="15237.837799999999"/>
    <x v="849"/>
    <x v="0"/>
    <m/>
  </r>
  <r>
    <d v="2023-12-01T00:38:31"/>
    <x v="1"/>
    <n v="26"/>
    <s v="CIRO MARIN RODRIGO ALBERTO"/>
    <x v="0"/>
    <x v="0"/>
    <n v="209"/>
    <n v="23.2222222222222"/>
    <n v="219.06849315068499"/>
    <s v="3 Descuentos (conducts y propietario) "/>
    <n v="105034.2466"/>
    <x v="0"/>
    <n v="15237.837799999999"/>
    <x v="849"/>
    <x v="0"/>
    <m/>
  </r>
  <r>
    <d v="2023-12-01T00:38:31"/>
    <x v="1"/>
    <n v="27"/>
    <s v="DURANGO DAVID JOSE"/>
    <x v="3"/>
    <x v="0"/>
    <n v="290"/>
    <n v="29"/>
    <n v="243.40943683409401"/>
    <s v="2 Descuentos (Secretaria de movilidad) "/>
    <n v="116704.7184"/>
    <x v="0"/>
    <n v="15237.837799999999"/>
    <x v="849"/>
    <x v="0"/>
    <m/>
  </r>
  <r>
    <d v="2023-12-01T00:38:32"/>
    <x v="1"/>
    <n v="28"/>
    <s v="GRISALES VILLA DEIBY ALEJANDRO"/>
    <x v="0"/>
    <x v="0"/>
    <n v="215"/>
    <n v="23.8888888888889"/>
    <n v="219.06849315068499"/>
    <s v="2 Descuentos (Secretaria de movilidad) "/>
    <n v="105034.2466"/>
    <x v="0"/>
    <n v="15237.837799999999"/>
    <x v="849"/>
    <x v="0"/>
    <m/>
  </r>
  <r>
    <d v="2023-12-01T00:38:32"/>
    <x v="1"/>
    <n v="29"/>
    <s v="ESCOBAR IVAN DARIO"/>
    <x v="1"/>
    <x v="0"/>
    <n v="269"/>
    <n v="24.454545454545499"/>
    <n v="267.75038051750403"/>
    <s v="2 Descuentos (Secretaria de movilidad) "/>
    <n v="128375.1903"/>
    <x v="0"/>
    <n v="15237.837799999999"/>
    <x v="849"/>
    <x v="0"/>
    <m/>
  </r>
  <r>
    <d v="2023-12-01T00:38:32"/>
    <x v="9"/>
    <n v="31"/>
    <s v="HIGUITA ADRIAN ANTONIO"/>
    <x v="3"/>
    <x v="0"/>
    <n v="226"/>
    <n v="22.6"/>
    <n v="243.40943683409401"/>
    <s v="1 Descuento (Despachador fernando)"/>
    <n v="116704.7184"/>
    <x v="0"/>
    <n v="15237.837799999999"/>
    <x v="849"/>
    <x v="0"/>
    <m/>
  </r>
  <r>
    <d v="2023-12-01T00:38:33"/>
    <x v="9"/>
    <n v="32"/>
    <s v="MADRID HERNANDEZ JHONATAN SMITH"/>
    <x v="7"/>
    <x v="0"/>
    <n v="82"/>
    <n v="27.3333333333333"/>
    <n v="73.022831050228305"/>
    <m/>
    <n v="35011.415500000003"/>
    <x v="0"/>
    <n v="15237.837799999999"/>
    <x v="849"/>
    <x v="0"/>
    <m/>
  </r>
  <r>
    <d v="2023-12-01T00:38:33"/>
    <x v="9"/>
    <n v="33"/>
    <s v="HERNANDEZ MACIAS GILBERTO"/>
    <x v="3"/>
    <x v="0"/>
    <n v="257"/>
    <n v="25.7"/>
    <n v="243.40943683409401"/>
    <s v="1 Descuento (Transbordo) "/>
    <n v="116704.7184"/>
    <x v="0"/>
    <n v="15237.837799999999"/>
    <x v="849"/>
    <x v="0"/>
    <m/>
  </r>
  <r>
    <d v="2023-12-01T00:38:33"/>
    <x v="9"/>
    <n v="34"/>
    <s v="MONTOYA OSPINA GILBERTO ANTONIO"/>
    <x v="3"/>
    <x v="0"/>
    <n v="244"/>
    <n v="24.4"/>
    <n v="243.40943683409401"/>
    <m/>
    <n v="116704.7184"/>
    <x v="0"/>
    <n v="15237.837799999999"/>
    <x v="849"/>
    <x v="0"/>
    <m/>
  </r>
  <r>
    <d v="2023-12-01T00:38:34"/>
    <x v="9"/>
    <n v="35"/>
    <s v="LONDOO URREGO DANIEL ANDRES"/>
    <x v="0"/>
    <x v="0"/>
    <n v="250"/>
    <n v="27.7777777777778"/>
    <n v="219.06849315068499"/>
    <m/>
    <n v="105034.2466"/>
    <x v="1"/>
    <n v="15237.837799999999"/>
    <x v="849"/>
    <x v="0"/>
    <m/>
  </r>
  <r>
    <d v="2023-12-01T00:38:34"/>
    <x v="9"/>
    <n v="36"/>
    <s v="MARTINEZ CHAVERRA LUIS NORBERTO"/>
    <x v="6"/>
    <x v="0"/>
    <n v="218"/>
    <n v="29.066666666666698"/>
    <n v="182.557077625571"/>
    <m/>
    <n v="87528.538799999995"/>
    <x v="0"/>
    <n v="15237.837799999999"/>
    <x v="849"/>
    <x v="0"/>
    <m/>
  </r>
  <r>
    <d v="2023-12-01T00:38:34"/>
    <x v="9"/>
    <n v="37"/>
    <s v="MORA JORGE"/>
    <x v="0"/>
    <x v="0"/>
    <n v="201"/>
    <n v="22.3333333333333"/>
    <n v="219.06849315068499"/>
    <m/>
    <n v="105034.2466"/>
    <x v="1"/>
    <n v="15237.837799999999"/>
    <x v="849"/>
    <x v="0"/>
    <m/>
  </r>
  <r>
    <d v="2023-12-01T00:38:35"/>
    <x v="9"/>
    <n v="38"/>
    <s v="AGUDELO KEVIN ANDRES"/>
    <x v="0"/>
    <x v="0"/>
    <n v="265"/>
    <n v="29.4444444444444"/>
    <n v="219.06849315068499"/>
    <m/>
    <n v="105034.2466"/>
    <x v="0"/>
    <n v="15237.837799999999"/>
    <x v="849"/>
    <x v="0"/>
    <m/>
  </r>
  <r>
    <d v="2023-12-01T00:38:35"/>
    <x v="9"/>
    <n v="39"/>
    <s v="DE OSSA TORRES CARLOS ANDRES"/>
    <x v="0"/>
    <x v="2"/>
    <n v="190"/>
    <n v="21.1111111111111"/>
    <n v="219.06849315068499"/>
    <m/>
    <n v="105034.2466"/>
    <x v="0"/>
    <n v="15237.837799999999"/>
    <x v="849"/>
    <x v="0"/>
    <m/>
  </r>
  <r>
    <d v="2023-12-01T00:38:35"/>
    <x v="9"/>
    <n v="40"/>
    <s v="OCAMPO OCAMPO ANTONIO JOSE"/>
    <x v="0"/>
    <x v="0"/>
    <n v="275"/>
    <n v="30.5555555555556"/>
    <n v="219.06849315068499"/>
    <m/>
    <n v="105034.2466"/>
    <x v="0"/>
    <n v="15237.837799999999"/>
    <x v="849"/>
    <x v="0"/>
    <m/>
  </r>
  <r>
    <d v="2023-12-01T00:38:36"/>
    <x v="9"/>
    <n v="41"/>
    <s v="GARCIA DAVID WILSON ALBERTO"/>
    <x v="0"/>
    <x v="0"/>
    <n v="220"/>
    <n v="24.4444444444444"/>
    <n v="219.06849315068499"/>
    <s v="2 Descuentos (Secretaria de movilidad) "/>
    <n v="105034.2466"/>
    <x v="1"/>
    <n v="15237.837799999999"/>
    <x v="849"/>
    <x v="0"/>
    <m/>
  </r>
  <r>
    <d v="2023-12-01T00:38:36"/>
    <x v="9"/>
    <n v="42"/>
    <s v="LOPERA ALVAREZ ESTIVEN"/>
    <x v="0"/>
    <x v="0"/>
    <n v="263"/>
    <n v="29.2222222222222"/>
    <n v="219.06849315068499"/>
    <m/>
    <n v="105034.2466"/>
    <x v="0"/>
    <n v="15237.837799999999"/>
    <x v="849"/>
    <x v="0"/>
    <m/>
  </r>
  <r>
    <d v="2023-12-02T00:42:39"/>
    <x v="1"/>
    <n v="2"/>
    <s v="GRAJALES JORGE HERNAN"/>
    <x v="3"/>
    <x v="0"/>
    <n v="220"/>
    <n v="22"/>
    <n v="246.70713201820899"/>
    <m/>
    <n v="118353.56600000001"/>
    <x v="1"/>
    <n v="14427.027"/>
    <x v="850"/>
    <x v="0"/>
    <m/>
  </r>
  <r>
    <d v="2023-12-02T00:42:40"/>
    <x v="1"/>
    <n v="3"/>
    <s v="BARRIENTOS ROBINSON FREDY"/>
    <x v="0"/>
    <x v="0"/>
    <n v="190"/>
    <n v="21.1111111111111"/>
    <n v="222.03641881638799"/>
    <s v="6 Descuentos (Transbordo, Jefe de ruta y propietario)"/>
    <n v="106518.20940000001"/>
    <x v="0"/>
    <n v="14427.027"/>
    <x v="850"/>
    <x v="0"/>
    <m/>
  </r>
  <r>
    <d v="2023-12-02T00:42:40"/>
    <x v="1"/>
    <n v="4"/>
    <s v="LOPEZ ISRAEL"/>
    <x v="1"/>
    <x v="0"/>
    <n v="289"/>
    <n v="26.272727272727298"/>
    <n v="271.37784522003"/>
    <m/>
    <n v="130188.92260000001"/>
    <x v="0"/>
    <n v="14427.027"/>
    <x v="850"/>
    <x v="0"/>
    <m/>
  </r>
  <r>
    <d v="2023-12-02T00:42:40"/>
    <x v="1"/>
    <n v="5"/>
    <s v="GRISALES VILLA DEIBY ALEJANDRO"/>
    <x v="6"/>
    <x v="0"/>
    <n v="170"/>
    <n v="21.25"/>
    <n v="197.36570561456799"/>
    <m/>
    <n v="94682.852799999993"/>
    <x v="1"/>
    <n v="14427.027"/>
    <x v="850"/>
    <x v="0"/>
    <m/>
  </r>
  <r>
    <d v="2023-12-02T00:42:41"/>
    <x v="1"/>
    <n v="6"/>
    <s v="GONZALEZ PEREZ RAFAEL JOSE"/>
    <x v="3"/>
    <x v="0"/>
    <n v="233"/>
    <n v="23.3"/>
    <n v="246.70713201820899"/>
    <m/>
    <n v="118353.56600000001"/>
    <x v="0"/>
    <n v="14427.027"/>
    <x v="850"/>
    <x v="0"/>
    <m/>
  </r>
  <r>
    <d v="2023-12-02T00:42:41"/>
    <x v="1"/>
    <n v="7"/>
    <s v="YEPES JORGE"/>
    <x v="3"/>
    <x v="3"/>
    <n v="285"/>
    <n v="28.5"/>
    <n v="246.70713201820899"/>
    <s v="1 Descuento (Conduct) "/>
    <n v="118353.56600000001"/>
    <x v="1"/>
    <n v="14427.027"/>
    <x v="850"/>
    <x v="0"/>
    <m/>
  </r>
  <r>
    <d v="2023-12-02T00:42:41"/>
    <x v="1"/>
    <n v="8"/>
    <s v="TABORDA ROJAS DIEGO ALEJANDRO"/>
    <x v="9"/>
    <x v="0"/>
    <n v="293"/>
    <n v="24.4166666666667"/>
    <n v="296.048558421851"/>
    <s v="1 Descuento (Conduct) "/>
    <n v="142024.27919999999"/>
    <x v="1"/>
    <n v="14427.027"/>
    <x v="850"/>
    <x v="0"/>
    <m/>
  </r>
  <r>
    <d v="2023-12-02T00:42:41"/>
    <x v="1"/>
    <n v="10"/>
    <s v="PIEDRAHITA MADRID SANTIAGO"/>
    <x v="6"/>
    <x v="0"/>
    <n v="135"/>
    <n v="16.875"/>
    <n v="197.36570561456799"/>
    <m/>
    <n v="94682.852799999993"/>
    <x v="0"/>
    <n v="14427.027"/>
    <x v="850"/>
    <x v="0"/>
    <m/>
  </r>
  <r>
    <d v="2023-12-02T00:42:42"/>
    <x v="9"/>
    <n v="11"/>
    <s v="ECHAVARRIA JOSE"/>
    <x v="4"/>
    <x v="0"/>
    <n v="159"/>
    <n v="22.714285714285701"/>
    <n v="172.69499241274701"/>
    <m/>
    <n v="82847.496199999994"/>
    <x v="0"/>
    <n v="14427.027"/>
    <x v="850"/>
    <x v="0"/>
    <m/>
  </r>
  <r>
    <d v="2023-12-02T00:42:42"/>
    <x v="9"/>
    <n v="12"/>
    <s v="VALENCIA MENDOZA JHON"/>
    <x v="0"/>
    <x v="0"/>
    <n v="194"/>
    <n v="21.5555555555556"/>
    <n v="222.03641881638799"/>
    <m/>
    <n v="106518.20940000001"/>
    <x v="0"/>
    <n v="14427.027"/>
    <x v="850"/>
    <x v="0"/>
    <m/>
  </r>
  <r>
    <d v="2023-12-02T00:42:42"/>
    <x v="9"/>
    <n v="13"/>
    <s v="URIEL SALAZAR FREDY"/>
    <x v="0"/>
    <x v="0"/>
    <n v="188"/>
    <n v="20.8888888888889"/>
    <n v="222.03641881638799"/>
    <s v="2 Descuentos (Conducts) "/>
    <n v="106518.20940000001"/>
    <x v="0"/>
    <n v="14427.027"/>
    <x v="850"/>
    <x v="0"/>
    <m/>
  </r>
  <r>
    <d v="2023-12-02T00:42:42"/>
    <x v="9"/>
    <n v="14"/>
    <s v="VACA FIERRO ROBINSON"/>
    <x v="1"/>
    <x v="0"/>
    <n v="256"/>
    <n v="23.272727272727298"/>
    <n v="271.37784522003"/>
    <m/>
    <n v="130188.92260000001"/>
    <x v="1"/>
    <n v="14427.027"/>
    <x v="850"/>
    <x v="0"/>
    <m/>
  </r>
  <r>
    <d v="2023-12-02T00:42:43"/>
    <x v="9"/>
    <n v="15"/>
    <s v="LONDOO LOPERA DUVAN ANDRES"/>
    <x v="0"/>
    <x v="0"/>
    <n v="233"/>
    <n v="25.8888888888889"/>
    <n v="222.03641881638799"/>
    <s v="1 Descuento (Jefe de ruta) "/>
    <n v="106518.20940000001"/>
    <x v="1"/>
    <n v="14427.027"/>
    <x v="850"/>
    <x v="0"/>
    <m/>
  </r>
  <r>
    <d v="2023-12-02T00:42:43"/>
    <x v="9"/>
    <n v="16"/>
    <s v="HURTADO MADRID JUAN ESTEBAN"/>
    <x v="3"/>
    <x v="0"/>
    <n v="225"/>
    <n v="22.5"/>
    <n v="246.70713201820899"/>
    <m/>
    <n v="118353.56600000001"/>
    <x v="0"/>
    <n v="14427.027"/>
    <x v="850"/>
    <x v="0"/>
    <m/>
  </r>
  <r>
    <d v="2023-12-02T00:42:43"/>
    <x v="9"/>
    <n v="17"/>
    <s v="RAMIREZ JARAMILLO WILSON"/>
    <x v="2"/>
    <x v="0"/>
    <n v="129"/>
    <n v="21.5"/>
    <n v="148.02427921092601"/>
    <m/>
    <n v="71012.139599999995"/>
    <x v="0"/>
    <n v="14427.027"/>
    <x v="850"/>
    <x v="0"/>
    <m/>
  </r>
  <r>
    <d v="2023-12-02T00:42:43"/>
    <x v="9"/>
    <n v="18"/>
    <s v="RENDON VIANA HUMBERTO DE JESUS"/>
    <x v="0"/>
    <x v="0"/>
    <n v="229"/>
    <n v="25.4444444444444"/>
    <n v="222.03641881638799"/>
    <s v="1 Descuento (Jefe de ruta) "/>
    <n v="106518.20940000001"/>
    <x v="0"/>
    <n v="14427.027"/>
    <x v="850"/>
    <x v="0"/>
    <m/>
  </r>
  <r>
    <d v="2023-12-02T00:42:44"/>
    <x v="9"/>
    <n v="19"/>
    <s v="BERMUDEZ HERNAN"/>
    <x v="2"/>
    <x v="1"/>
    <n v="89"/>
    <n v="14.8333333333333"/>
    <n v="148.02427921092601"/>
    <m/>
    <n v="71012.139599999995"/>
    <x v="0"/>
    <n v="14427.027"/>
    <x v="850"/>
    <x v="0"/>
    <m/>
  </r>
  <r>
    <d v="2023-12-02T00:42:44"/>
    <x v="9"/>
    <n v="20"/>
    <s v="VERENZUELA MARTINEZ ALEXANDER"/>
    <x v="3"/>
    <x v="0"/>
    <n v="267"/>
    <n v="26.7"/>
    <n v="246.70713201820899"/>
    <m/>
    <n v="118353.56600000001"/>
    <x v="0"/>
    <n v="14427.027"/>
    <x v="850"/>
    <x v="0"/>
    <m/>
  </r>
  <r>
    <d v="2023-12-02T00:42:44"/>
    <x v="9"/>
    <n v="21"/>
    <s v="CIRO ALEXANDER"/>
    <x v="3"/>
    <x v="0"/>
    <n v="310"/>
    <n v="31"/>
    <n v="246.70713201820899"/>
    <s v="3 Descuentos (Incidente con Usuarios) "/>
    <n v="118353.56600000001"/>
    <x v="0"/>
    <n v="14427.027"/>
    <x v="850"/>
    <x v="0"/>
    <m/>
  </r>
  <r>
    <d v="2023-12-02T00:42:44"/>
    <x v="9"/>
    <n v="22"/>
    <s v="QUIRAMA CASTAEDA JHON JADER"/>
    <x v="0"/>
    <x v="3"/>
    <n v="248"/>
    <n v="27.5555555555556"/>
    <n v="222.03641881638799"/>
    <m/>
    <n v="106518.20940000001"/>
    <x v="1"/>
    <n v="14427.027"/>
    <x v="850"/>
    <x v="0"/>
    <m/>
  </r>
  <r>
    <d v="2023-12-02T00:42:45"/>
    <x v="9"/>
    <n v="23"/>
    <s v="MONSALVE OCAMPO EDISON GUSTAVO"/>
    <x v="3"/>
    <x v="3"/>
    <n v="220"/>
    <n v="22"/>
    <n v="246.70713201820899"/>
    <s v="5 Descuentos (conduct jefe de ruta y Despachador fernando) "/>
    <n v="118353.56600000001"/>
    <x v="2"/>
    <n v="14427.027"/>
    <x v="850"/>
    <x v="0"/>
    <m/>
  </r>
  <r>
    <d v="2023-12-02T00:42:45"/>
    <x v="9"/>
    <n v="25"/>
    <s v="JIMENEZ HURTADO CARLOS ESTIVEN"/>
    <x v="2"/>
    <x v="0"/>
    <n v="181"/>
    <n v="30.1666666666667"/>
    <n v="148.02427921092601"/>
    <m/>
    <n v="71012.139599999995"/>
    <x v="1"/>
    <n v="14427.027"/>
    <x v="850"/>
    <x v="0"/>
    <m/>
  </r>
  <r>
    <d v="2023-12-02T00:42:45"/>
    <x v="9"/>
    <n v="29"/>
    <s v="ESCOBAR IVAN DARIO"/>
    <x v="6"/>
    <x v="0"/>
    <n v="313"/>
    <n v="36.823529411764703"/>
    <n v="209.701062215478"/>
    <s v="2 Descuentos (Conducts) "/>
    <n v="100600.53109999999"/>
    <x v="0"/>
    <n v="14427.027"/>
    <x v="850"/>
    <x v="0"/>
    <m/>
  </r>
  <r>
    <d v="2023-12-02T00:42:46"/>
    <x v="1"/>
    <n v="30"/>
    <s v="SUAZA JHON ALEXANDER"/>
    <x v="2"/>
    <x v="0"/>
    <n v="142"/>
    <n v="23.6666666666667"/>
    <n v="148.02427921092601"/>
    <s v="4 Descuentos (Jefe de ruta y conduct) "/>
    <n v="71012.139599999995"/>
    <x v="0"/>
    <n v="14427.027"/>
    <x v="850"/>
    <x v="0"/>
    <m/>
  </r>
  <r>
    <d v="2023-12-02T00:42:46"/>
    <x v="1"/>
    <n v="31"/>
    <s v="HERNANDEZ MACIAS GILBERTO"/>
    <x v="0"/>
    <x v="0"/>
    <n v="228"/>
    <n v="25.3333333333333"/>
    <n v="222.03641881638799"/>
    <m/>
    <n v="106518.20940000001"/>
    <x v="0"/>
    <n v="14427.027"/>
    <x v="850"/>
    <x v="0"/>
    <m/>
  </r>
  <r>
    <d v="2023-12-02T00:42:46"/>
    <x v="1"/>
    <n v="32"/>
    <s v="PUERTA BOJANERO JUAN CARLOS"/>
    <x v="1"/>
    <x v="0"/>
    <n v="260"/>
    <n v="23.636363636363601"/>
    <n v="271.37784522003"/>
    <m/>
    <n v="130188.92260000001"/>
    <x v="0"/>
    <n v="14427.027"/>
    <x v="850"/>
    <x v="0"/>
    <m/>
  </r>
  <r>
    <d v="2023-12-02T00:42:46"/>
    <x v="1"/>
    <n v="33"/>
    <s v="RUA CHAVARRIA JEFERSON ANDREY"/>
    <x v="0"/>
    <x v="3"/>
    <n v="194"/>
    <n v="21.5555555555556"/>
    <n v="222.03641881638799"/>
    <s v="1 Descuento (Incidente con usuario) "/>
    <n v="106518.20940000001"/>
    <x v="0"/>
    <n v="14427.027"/>
    <x v="850"/>
    <x v="0"/>
    <m/>
  </r>
  <r>
    <d v="2023-12-02T00:42:47"/>
    <x v="1"/>
    <n v="34"/>
    <s v="MONTOYA OSPINA GILBERTO ANTONIO"/>
    <x v="1"/>
    <x v="0"/>
    <n v="270"/>
    <n v="24.545454545454501"/>
    <n v="271.37784522003"/>
    <m/>
    <n v="130188.92260000001"/>
    <x v="0"/>
    <n v="14427.027"/>
    <x v="850"/>
    <x v="0"/>
    <m/>
  </r>
  <r>
    <d v="2023-12-02T00:42:47"/>
    <x v="1"/>
    <n v="35"/>
    <s v="LONDOO URREGO DANIEL ANDRES"/>
    <x v="3"/>
    <x v="0"/>
    <n v="275"/>
    <n v="27.5"/>
    <n v="246.70713201820899"/>
    <s v="18 Descuentos (Transbordo) "/>
    <n v="118353.56600000001"/>
    <x v="1"/>
    <n v="14427.027"/>
    <x v="850"/>
    <x v="0"/>
    <m/>
  </r>
  <r>
    <d v="2023-12-02T00:42:47"/>
    <x v="1"/>
    <n v="36"/>
    <s v="MARTINEZ CHAVERRA LUIS NORBERTO"/>
    <x v="3"/>
    <x v="0"/>
    <n v="282"/>
    <n v="28.2"/>
    <n v="246.70713201820899"/>
    <s v="1 Descuento (Propietario) "/>
    <n v="118353.56600000001"/>
    <x v="0"/>
    <n v="14427.027"/>
    <x v="850"/>
    <x v="0"/>
    <m/>
  </r>
  <r>
    <d v="2023-12-02T00:42:47"/>
    <x v="1"/>
    <n v="37"/>
    <s v="MORA JORGE"/>
    <x v="2"/>
    <x v="3"/>
    <n v="117"/>
    <n v="19.5"/>
    <n v="148.02427921092601"/>
    <m/>
    <n v="71012.139599999995"/>
    <x v="1"/>
    <n v="14427.027"/>
    <x v="850"/>
    <x v="0"/>
    <m/>
  </r>
  <r>
    <d v="2023-12-02T00:42:48"/>
    <x v="1"/>
    <n v="38"/>
    <s v="AGUDELO KEVIN ANDRES"/>
    <x v="3"/>
    <x v="0"/>
    <n v="233"/>
    <n v="23.3"/>
    <n v="246.70713201820899"/>
    <m/>
    <n v="118353.56600000001"/>
    <x v="0"/>
    <n v="14427.027"/>
    <x v="850"/>
    <x v="0"/>
    <m/>
  </r>
  <r>
    <d v="2023-12-02T00:42:48"/>
    <x v="1"/>
    <n v="39"/>
    <s v="DE OSSA TORRES CARLOS ANDRES"/>
    <x v="3"/>
    <x v="0"/>
    <n v="269"/>
    <n v="26.9"/>
    <n v="246.70713201820899"/>
    <m/>
    <n v="118353.56600000001"/>
    <x v="0"/>
    <n v="14427.027"/>
    <x v="850"/>
    <x v="0"/>
    <m/>
  </r>
  <r>
    <d v="2023-12-02T00:42:48"/>
    <x v="1"/>
    <n v="40"/>
    <s v="OCAMPO OCAMPO ANTONIO JOSE"/>
    <x v="1"/>
    <x v="3"/>
    <n v="300"/>
    <n v="27.272727272727298"/>
    <n v="271.37784522003"/>
    <m/>
    <n v="130188.92260000001"/>
    <x v="0"/>
    <n v="14427.027"/>
    <x v="850"/>
    <x v="0"/>
    <m/>
  </r>
  <r>
    <d v="2023-12-02T00:42:48"/>
    <x v="1"/>
    <n v="41"/>
    <s v="GARCIA DAVID WILSON ALBERTO"/>
    <x v="3"/>
    <x v="0"/>
    <n v="293"/>
    <n v="29.3"/>
    <n v="246.70713201820899"/>
    <s v="2 Descuentos (Conducts) "/>
    <n v="118353.56600000001"/>
    <x v="1"/>
    <n v="14427.027"/>
    <x v="850"/>
    <x v="0"/>
    <m/>
  </r>
  <r>
    <d v="2023-12-02T00:42:49"/>
    <x v="1"/>
    <n v="42"/>
    <s v="BERNAL RONDON KEVIN OSWALDO"/>
    <x v="0"/>
    <x v="0"/>
    <n v="210"/>
    <n v="23.3333333333333"/>
    <n v="222.03641881638799"/>
    <m/>
    <n v="106518.20940000001"/>
    <x v="0"/>
    <n v="14427.027"/>
    <x v="850"/>
    <x v="0"/>
    <m/>
  </r>
  <r>
    <d v="2023-12-03T00:59:04"/>
    <x v="9"/>
    <n v="2"/>
    <s v="GRAJALES JORGE HERNAN"/>
    <x v="6"/>
    <x v="0"/>
    <n v="184"/>
    <n v="23"/>
    <n v="198.01642036124801"/>
    <m/>
    <n v="95008.210200000001"/>
    <x v="1"/>
    <n v="13221.6216"/>
    <x v="851"/>
    <x v="0"/>
    <m/>
  </r>
  <r>
    <d v="2023-12-03T00:59:04"/>
    <x v="9"/>
    <n v="3"/>
    <s v="BARRIENTOS ROBINSON FREDY"/>
    <x v="6"/>
    <x v="3"/>
    <n v="175"/>
    <n v="21.875"/>
    <n v="198.01642036124801"/>
    <m/>
    <n v="95008.210200000001"/>
    <x v="0"/>
    <n v="13221.6216"/>
    <x v="851"/>
    <x v="0"/>
    <m/>
  </r>
  <r>
    <d v="2023-12-03T00:59:05"/>
    <x v="9"/>
    <n v="5"/>
    <s v="GRISALES VILLA JUAN DAVID"/>
    <x v="11"/>
    <x v="0"/>
    <n v="73"/>
    <n v="29.2"/>
    <n v="61.880131362889998"/>
    <m/>
    <n v="29690.065699999999"/>
    <x v="1"/>
    <n v="13221.6216"/>
    <x v="851"/>
    <x v="0"/>
    <m/>
  </r>
  <r>
    <d v="2023-12-03T00:59:05"/>
    <x v="9"/>
    <n v="6"/>
    <s v="LOPEZ ISRAEL"/>
    <x v="6"/>
    <x v="1"/>
    <n v="177"/>
    <n v="22.125"/>
    <n v="198.01642036124801"/>
    <s v="Se descuenta el viaje de 8 21 am ya que abandona ruta sin autorizacion "/>
    <n v="95008.210200000001"/>
    <x v="0"/>
    <n v="13221.6216"/>
    <x v="851"/>
    <x v="0"/>
    <m/>
  </r>
  <r>
    <d v="2023-12-03T00:59:05"/>
    <x v="9"/>
    <n v="7"/>
    <s v="YEPES JORGE"/>
    <x v="2"/>
    <x v="0"/>
    <n v="142"/>
    <n v="23.6666666666667"/>
    <n v="148.512315270936"/>
    <m/>
    <n v="71256.157600000006"/>
    <x v="1"/>
    <n v="13221.6216"/>
    <x v="851"/>
    <x v="0"/>
    <m/>
  </r>
  <r>
    <d v="2023-12-03T00:59:06"/>
    <x v="9"/>
    <n v="8"/>
    <s v="VACA FIERRO ROBINSON"/>
    <x v="3"/>
    <x v="0"/>
    <n v="218"/>
    <n v="21.8"/>
    <n v="247.52052545155999"/>
    <s v="1 Descuento (Jefe de ruta) "/>
    <n v="118760.26270000001"/>
    <x v="1"/>
    <n v="13221.6216"/>
    <x v="851"/>
    <x v="0"/>
    <m/>
  </r>
  <r>
    <d v="2023-12-03T00:59:06"/>
    <x v="9"/>
    <n v="9"/>
    <s v="MADRID HERNANDEZ JHONATAN SMITH"/>
    <x v="11"/>
    <x v="0"/>
    <n v="32"/>
    <n v="16"/>
    <n v="49.504105090312002"/>
    <m/>
    <n v="23752.052500000002"/>
    <x v="0"/>
    <n v="13221.6216"/>
    <x v="851"/>
    <x v="0"/>
    <m/>
  </r>
  <r>
    <d v="2023-12-03T00:59:06"/>
    <x v="9"/>
    <n v="10"/>
    <s v="MARULANDA JARAMILLO DAWER ANDRES"/>
    <x v="6"/>
    <x v="0"/>
    <n v="175"/>
    <n v="23.3333333333333"/>
    <n v="185.64039408867001"/>
    <s v="1 Descuento (Conduct)"/>
    <n v="89070.197"/>
    <x v="0"/>
    <n v="13221.6216"/>
    <x v="851"/>
    <x v="0"/>
    <m/>
  </r>
  <r>
    <d v="2023-12-03T00:59:06"/>
    <x v="1"/>
    <n v="11"/>
    <s v="ECHAVARRIA JOSE"/>
    <x v="0"/>
    <x v="0"/>
    <n v="244"/>
    <n v="27.1111111111111"/>
    <n v="222.76847290640401"/>
    <m/>
    <n v="106884.2365"/>
    <x v="0"/>
    <n v="13221.6216"/>
    <x v="851"/>
    <x v="0"/>
    <m/>
  </r>
  <r>
    <d v="2023-12-03T00:59:07"/>
    <x v="1"/>
    <n v="12"/>
    <s v="VALENCIA MENDOZA JHON"/>
    <x v="0"/>
    <x v="0"/>
    <n v="211"/>
    <n v="23.4444444444444"/>
    <n v="222.76847290640401"/>
    <m/>
    <n v="106884.2365"/>
    <x v="0"/>
    <n v="13221.6216"/>
    <x v="851"/>
    <x v="0"/>
    <m/>
  </r>
  <r>
    <d v="2023-12-03T00:59:07"/>
    <x v="1"/>
    <n v="13"/>
    <s v="URIEL SALAZAR FREDY"/>
    <x v="0"/>
    <x v="0"/>
    <n v="170"/>
    <n v="18.8888888888889"/>
    <n v="222.76847290640401"/>
    <s v="4 Descuentos (Conducts y jefe de ruta) "/>
    <n v="106884.2365"/>
    <x v="0"/>
    <n v="13221.6216"/>
    <x v="851"/>
    <x v="0"/>
    <m/>
  </r>
  <r>
    <d v="2023-12-03T00:59:07"/>
    <x v="1"/>
    <n v="14"/>
    <s v="JIMENEZ JIMENEZ OMAR DAVID"/>
    <x v="0"/>
    <x v="0"/>
    <n v="217"/>
    <n v="24.1111111111111"/>
    <n v="222.76847290640401"/>
    <m/>
    <n v="106884.2365"/>
    <x v="1"/>
    <n v="13221.6216"/>
    <x v="851"/>
    <x v="0"/>
    <m/>
  </r>
  <r>
    <d v="2023-12-03T00:59:08"/>
    <x v="1"/>
    <n v="15"/>
    <s v="LONDOO LOPERA DUVAN ANDRES"/>
    <x v="0"/>
    <x v="0"/>
    <n v="239"/>
    <n v="26.5555555555556"/>
    <n v="222.76847290640401"/>
    <s v="3 Descuentos (Usuarios desubicados y Jefe de ruta) "/>
    <n v="106884.2365"/>
    <x v="1"/>
    <n v="13221.6216"/>
    <x v="851"/>
    <x v="0"/>
    <m/>
  </r>
  <r>
    <d v="2023-12-03T00:59:08"/>
    <x v="1"/>
    <n v="16"/>
    <s v="HURTADO MADRID JUAN ESTEBAN"/>
    <x v="6"/>
    <x v="0"/>
    <n v="207"/>
    <n v="25.875"/>
    <n v="198.01642036124801"/>
    <m/>
    <n v="95008.210200000001"/>
    <x v="0"/>
    <n v="13221.6216"/>
    <x v="851"/>
    <x v="0"/>
    <m/>
  </r>
  <r>
    <d v="2023-12-03T00:59:08"/>
    <x v="1"/>
    <n v="17"/>
    <s v="RAMIREZ JARAMILLO WILSON"/>
    <x v="6"/>
    <x v="0"/>
    <n v="170"/>
    <n v="21.25"/>
    <n v="198.01642036124801"/>
    <m/>
    <n v="95008.210200000001"/>
    <x v="0"/>
    <n v="13221.6216"/>
    <x v="851"/>
    <x v="0"/>
    <m/>
  </r>
  <r>
    <d v="2023-12-03T00:59:09"/>
    <x v="1"/>
    <n v="18"/>
    <s v="RENDON VIANA HUMBERTO DE JESUS"/>
    <x v="0"/>
    <x v="0"/>
    <n v="193"/>
    <n v="21.4444444444444"/>
    <n v="222.76847290640401"/>
    <m/>
    <n v="106884.2365"/>
    <x v="0"/>
    <n v="13221.6216"/>
    <x v="851"/>
    <x v="0"/>
    <m/>
  </r>
  <r>
    <d v="2023-12-03T00:59:09"/>
    <x v="1"/>
    <n v="20"/>
    <s v="VERENZUELA MARTINEZ ALEXANDER"/>
    <x v="3"/>
    <x v="0"/>
    <n v="280"/>
    <n v="28"/>
    <n v="247.52052545155999"/>
    <m/>
    <n v="118760.26270000001"/>
    <x v="0"/>
    <n v="13221.6216"/>
    <x v="851"/>
    <x v="0"/>
    <m/>
  </r>
  <r>
    <d v="2023-12-03T00:59:09"/>
    <x v="1"/>
    <n v="21"/>
    <s v="CIRO ALEXANDER"/>
    <x v="1"/>
    <x v="0"/>
    <n v="332"/>
    <n v="30.181818181818201"/>
    <n v="272.272577996716"/>
    <m/>
    <n v="130636.289"/>
    <x v="0"/>
    <n v="13221.6216"/>
    <x v="851"/>
    <x v="0"/>
    <m/>
  </r>
  <r>
    <d v="2023-12-03T00:59:10"/>
    <x v="1"/>
    <n v="22"/>
    <s v="QUIRAMA CASTAEDA JHON JADER"/>
    <x v="0"/>
    <x v="0"/>
    <n v="276"/>
    <n v="30.6666666666667"/>
    <n v="222.76847290640401"/>
    <m/>
    <n v="106884.2365"/>
    <x v="1"/>
    <n v="13221.6216"/>
    <x v="851"/>
    <x v="0"/>
    <m/>
  </r>
  <r>
    <d v="2023-12-03T00:59:10"/>
    <x v="1"/>
    <n v="23"/>
    <s v="MONSALVE OCAMPO EDISON GUSTAVO"/>
    <x v="0"/>
    <x v="0"/>
    <n v="234"/>
    <n v="26"/>
    <n v="222.76847290640401"/>
    <m/>
    <n v="106884.2365"/>
    <x v="2"/>
    <n v="13221.6216"/>
    <x v="851"/>
    <x v="0"/>
    <m/>
  </r>
  <r>
    <d v="2023-12-03T00:59:10"/>
    <x v="1"/>
    <n v="25"/>
    <s v="MADRID HERNANDEZ JHONATAN SMITH"/>
    <x v="0"/>
    <x v="3"/>
    <n v="268"/>
    <n v="29.7777777777778"/>
    <n v="222.76847290640401"/>
    <m/>
    <n v="106884.2365"/>
    <x v="1"/>
    <n v="13221.6216"/>
    <x v="851"/>
    <x v="0"/>
    <m/>
  </r>
  <r>
    <d v="2023-12-03T00:59:10"/>
    <x v="1"/>
    <n v="27"/>
    <s v="DURANGO DAVID JOSE"/>
    <x v="2"/>
    <x v="3"/>
    <n v="159"/>
    <n v="26.5"/>
    <n v="148.512315270936"/>
    <m/>
    <n v="71256.157600000006"/>
    <x v="0"/>
    <n v="13221.6216"/>
    <x v="851"/>
    <x v="0"/>
    <m/>
  </r>
  <r>
    <d v="2023-12-03T00:59:11"/>
    <x v="1"/>
    <n v="28"/>
    <s v="GRISALES VILLA DEIBY ALEJANDRO"/>
    <x v="6"/>
    <x v="0"/>
    <n v="162"/>
    <n v="20.25"/>
    <n v="198.01642036124801"/>
    <m/>
    <n v="95008.210200000001"/>
    <x v="0"/>
    <n v="13221.6216"/>
    <x v="851"/>
    <x v="0"/>
    <m/>
  </r>
  <r>
    <d v="2023-12-03T00:59:11"/>
    <x v="1"/>
    <n v="29"/>
    <s v="ESCOBAR IVAN DARIO"/>
    <x v="1"/>
    <x v="0"/>
    <n v="245"/>
    <n v="22.272727272727298"/>
    <n v="272.272577996716"/>
    <m/>
    <n v="130636.289"/>
    <x v="0"/>
    <n v="13221.6216"/>
    <x v="851"/>
    <x v="0"/>
    <m/>
  </r>
  <r>
    <d v="2023-12-03T00:59:11"/>
    <x v="9"/>
    <n v="30"/>
    <s v="SUAZA JHON ALEXANDER"/>
    <x v="11"/>
    <x v="3"/>
    <n v="35"/>
    <n v="23.3333333333333"/>
    <n v="37.128078817734"/>
    <m/>
    <n v="17814.039400000001"/>
    <x v="0"/>
    <n v="13221.6216"/>
    <x v="851"/>
    <x v="0"/>
    <m/>
  </r>
  <r>
    <d v="2023-12-03T00:59:12"/>
    <x v="9"/>
    <n v="31"/>
    <s v="HIGUITA ADRIAN ANTONIO"/>
    <x v="0"/>
    <x v="0"/>
    <n v="235"/>
    <n v="26.1111111111111"/>
    <n v="222.76847290640401"/>
    <m/>
    <n v="106884.2365"/>
    <x v="0"/>
    <n v="13221.6216"/>
    <x v="851"/>
    <x v="0"/>
    <m/>
  </r>
  <r>
    <d v="2023-12-03T00:59:12"/>
    <x v="9"/>
    <n v="32"/>
    <s v="PUERTA BOJANERO JUAN CARLOS"/>
    <x v="9"/>
    <x v="0"/>
    <n v="241"/>
    <n v="20.0833333333333"/>
    <n v="297.024630541872"/>
    <m/>
    <n v="142512.31529999999"/>
    <x v="0"/>
    <n v="13221.6216"/>
    <x v="851"/>
    <x v="0"/>
    <m/>
  </r>
  <r>
    <d v="2023-12-03T00:59:12"/>
    <x v="9"/>
    <n v="33"/>
    <s v="RUA CHAVARRIA JEFERSON ANDREY"/>
    <x v="6"/>
    <x v="0"/>
    <n v="238"/>
    <n v="29.75"/>
    <n v="198.01642036124801"/>
    <s v="3 Descuentos (Transbordo) "/>
    <n v="95008.210200000001"/>
    <x v="0"/>
    <n v="13221.6216"/>
    <x v="851"/>
    <x v="0"/>
    <m/>
  </r>
  <r>
    <d v="2023-12-03T00:59:12"/>
    <x v="9"/>
    <n v="34"/>
    <s v="MONTOYA OSPINA GILBERTO ANTONIO"/>
    <x v="1"/>
    <x v="0"/>
    <n v="268"/>
    <n v="24.363636363636399"/>
    <n v="272.272577996716"/>
    <m/>
    <n v="130636.289"/>
    <x v="0"/>
    <n v="13221.6216"/>
    <x v="851"/>
    <x v="0"/>
    <m/>
  </r>
  <r>
    <d v="2023-12-03T00:59:13"/>
    <x v="9"/>
    <n v="35"/>
    <s v="LONDOO URREGO DANIEL ANDRES"/>
    <x v="4"/>
    <x v="0"/>
    <n v="193"/>
    <n v="27.571428571428601"/>
    <n v="173.264367816092"/>
    <m/>
    <n v="83132.183900000004"/>
    <x v="1"/>
    <n v="13221.6216"/>
    <x v="851"/>
    <x v="0"/>
    <m/>
  </r>
  <r>
    <d v="2023-12-03T00:59:13"/>
    <x v="9"/>
    <n v="36"/>
    <s v="MARTINEZ CHAVERRA LUIS NORBERTO"/>
    <x v="3"/>
    <x v="0"/>
    <n v="249"/>
    <n v="24.9"/>
    <n v="247.52052545155999"/>
    <m/>
    <n v="118760.26270000001"/>
    <x v="0"/>
    <n v="13221.6216"/>
    <x v="851"/>
    <x v="0"/>
    <m/>
  </r>
  <r>
    <d v="2023-12-03T00:59:13"/>
    <x v="9"/>
    <n v="37"/>
    <s v="MORA JORGE"/>
    <x v="12"/>
    <x v="0"/>
    <n v="342"/>
    <n v="26.307692307692299"/>
    <n v="321.776683087028"/>
    <s v="3 Descuentos (Transbordo)"/>
    <n v="154388.34150000001"/>
    <x v="1"/>
    <n v="13221.6216"/>
    <x v="851"/>
    <x v="0"/>
    <m/>
  </r>
  <r>
    <d v="2023-12-03T00:59:14"/>
    <x v="9"/>
    <n v="38"/>
    <s v="AGUDELO KEVIN ANDRES"/>
    <x v="0"/>
    <x v="0"/>
    <n v="240"/>
    <n v="26.6666666666667"/>
    <n v="222.76847290640401"/>
    <m/>
    <n v="106884.2365"/>
    <x v="0"/>
    <n v="13221.6216"/>
    <x v="851"/>
    <x v="0"/>
    <m/>
  </r>
  <r>
    <d v="2023-12-03T00:59:14"/>
    <x v="9"/>
    <n v="40"/>
    <s v="OCAMPO OCAMPO ANTONIO JOSE"/>
    <x v="0"/>
    <x v="0"/>
    <n v="259"/>
    <n v="28.7777777777778"/>
    <n v="222.76847290640401"/>
    <m/>
    <n v="106884.2365"/>
    <x v="0"/>
    <n v="13221.6216"/>
    <x v="851"/>
    <x v="0"/>
    <m/>
  </r>
  <r>
    <d v="2023-12-03T00:59:14"/>
    <x v="9"/>
    <n v="41"/>
    <s v="HERNANDEZ MACIAS GILBERTO"/>
    <x v="1"/>
    <x v="0"/>
    <n v="259"/>
    <n v="23.545454545454501"/>
    <n v="272.272577996716"/>
    <m/>
    <n v="130636.289"/>
    <x v="1"/>
    <n v="13221.6216"/>
    <x v="851"/>
    <x v="0"/>
    <m/>
  </r>
  <r>
    <d v="2023-12-03T00:59:14"/>
    <x v="9"/>
    <n v="42"/>
    <s v="BERNAL RONDON KEVIN OSWALDO"/>
    <x v="0"/>
    <x v="0"/>
    <n v="195"/>
    <n v="21.6666666666667"/>
    <n v="222.76847290640401"/>
    <m/>
    <n v="106884.2365"/>
    <x v="0"/>
    <n v="13221.6216"/>
    <x v="851"/>
    <x v="0"/>
    <m/>
  </r>
  <r>
    <d v="2023-12-03T23:17:13"/>
    <x v="12"/>
    <n v="2"/>
    <s v="GRAJALES JORGE HERNAN"/>
    <x v="0"/>
    <x v="0"/>
    <n v="236"/>
    <n v="26.2222222222222"/>
    <n v="248.4"/>
    <m/>
    <n v="119700"/>
    <x v="1"/>
    <n v="16895.238099999999"/>
    <x v="852"/>
    <x v="0"/>
    <m/>
  </r>
  <r>
    <d v="2023-12-03T23:17:14"/>
    <x v="12"/>
    <n v="3"/>
    <s v="BARRIENTOS ROBINSON FREDY"/>
    <x v="6"/>
    <x v="0"/>
    <n v="196"/>
    <n v="24.5"/>
    <n v="220.8"/>
    <m/>
    <n v="106400"/>
    <x v="0"/>
    <n v="16895.238099999999"/>
    <x v="852"/>
    <x v="0"/>
    <m/>
  </r>
  <r>
    <d v="2023-12-03T23:17:14"/>
    <x v="12"/>
    <n v="4"/>
    <s v="LOPEZ ISRAEL"/>
    <x v="0"/>
    <x v="0"/>
    <n v="258"/>
    <n v="28.6666666666667"/>
    <n v="248.4"/>
    <m/>
    <n v="119700"/>
    <x v="0"/>
    <n v="16895.238099999999"/>
    <x v="852"/>
    <x v="0"/>
    <m/>
  </r>
  <r>
    <d v="2023-12-03T23:17:14"/>
    <x v="12"/>
    <n v="5"/>
    <s v="GRISALES VILLA JUAN DAVID"/>
    <x v="5"/>
    <x v="0"/>
    <n v="19"/>
    <n v="19"/>
    <n v="27.6"/>
    <m/>
    <n v="13300"/>
    <x v="1"/>
    <n v="16895.238099999999"/>
    <x v="852"/>
    <x v="0"/>
    <m/>
  </r>
  <r>
    <d v="2023-12-03T23:17:14"/>
    <x v="12"/>
    <n v="6"/>
    <s v="GONZALEZ PEREZ RAFAEL JOSE"/>
    <x v="3"/>
    <x v="0"/>
    <n v="257"/>
    <n v="25.7"/>
    <n v="276"/>
    <m/>
    <n v="133000"/>
    <x v="0"/>
    <n v="16895.238099999999"/>
    <x v="852"/>
    <x v="0"/>
    <m/>
  </r>
  <r>
    <d v="2023-12-03T23:17:15"/>
    <x v="12"/>
    <n v="8"/>
    <s v="VACA FIERRO ROBINSON"/>
    <x v="0"/>
    <x v="0"/>
    <n v="225"/>
    <n v="25"/>
    <n v="248.4"/>
    <s v="2 Descuentos (Conducts) "/>
    <n v="119700"/>
    <x v="1"/>
    <n v="16895.238099999999"/>
    <x v="852"/>
    <x v="0"/>
    <m/>
  </r>
  <r>
    <d v="2023-12-03T23:17:15"/>
    <x v="12"/>
    <n v="10"/>
    <s v="MARULANDA JARAMILLO DAWER ANDRES"/>
    <x v="0"/>
    <x v="3"/>
    <n v="230"/>
    <n v="25.5555555555556"/>
    <n v="248.4"/>
    <s v="14 Descuentos (Transbordo) "/>
    <n v="119700"/>
    <x v="0"/>
    <n v="16895.238099999999"/>
    <x v="852"/>
    <x v="0"/>
    <m/>
  </r>
  <r>
    <d v="2023-12-03T23:17:15"/>
    <x v="12"/>
    <n v="11"/>
    <s v="ECHAVARRIA JOSE"/>
    <x v="1"/>
    <x v="0"/>
    <n v="302"/>
    <n v="27.454545454545499"/>
    <n v="303.60000000000002"/>
    <m/>
    <n v="146300"/>
    <x v="0"/>
    <n v="16895.238099999999"/>
    <x v="852"/>
    <x v="0"/>
    <m/>
  </r>
  <r>
    <d v="2023-12-03T23:17:16"/>
    <x v="12"/>
    <n v="12"/>
    <s v="VALENCIA MENDOZA JHON"/>
    <x v="7"/>
    <x v="0"/>
    <n v="102"/>
    <n v="34"/>
    <n v="82.8"/>
    <m/>
    <n v="39900"/>
    <x v="0"/>
    <n v="16895.238099999999"/>
    <x v="852"/>
    <x v="0"/>
    <m/>
  </r>
  <r>
    <d v="2023-12-03T23:17:16"/>
    <x v="12"/>
    <n v="13"/>
    <s v="RUA CHAVARRIA JEFERSON ANDREY"/>
    <x v="11"/>
    <x v="0"/>
    <n v="57"/>
    <n v="28.5"/>
    <n v="55.2"/>
    <m/>
    <n v="26600"/>
    <x v="0"/>
    <n v="16895.238099999999"/>
    <x v="852"/>
    <x v="0"/>
    <m/>
  </r>
  <r>
    <d v="2023-12-03T23:17:16"/>
    <x v="12"/>
    <n v="14"/>
    <s v="JIMENEZ JIMENEZ OMAR DAVID"/>
    <x v="1"/>
    <x v="0"/>
    <n v="307"/>
    <n v="27.909090909090899"/>
    <n v="303.60000000000002"/>
    <m/>
    <n v="146300"/>
    <x v="1"/>
    <n v="16895.238099999999"/>
    <x v="852"/>
    <x v="0"/>
    <m/>
  </r>
  <r>
    <d v="2023-12-03T23:17:16"/>
    <x v="12"/>
    <n v="15"/>
    <s v="LONDOO LOPERA DUVAN ANDRES"/>
    <x v="7"/>
    <x v="0"/>
    <n v="81"/>
    <n v="27"/>
    <n v="82.8"/>
    <m/>
    <n v="39900"/>
    <x v="1"/>
    <n v="16895.238099999999"/>
    <x v="852"/>
    <x v="0"/>
    <m/>
  </r>
  <r>
    <d v="2023-12-03T23:17:17"/>
    <x v="12"/>
    <n v="16"/>
    <s v="BERNAL RONDON KEVIN OSWALDO"/>
    <x v="1"/>
    <x v="0"/>
    <n v="326"/>
    <n v="29.636363636363601"/>
    <n v="303.60000000000002"/>
    <s v="3 Descuentos (Conducts) "/>
    <n v="146300"/>
    <x v="0"/>
    <n v="16895.238099999999"/>
    <x v="852"/>
    <x v="0"/>
    <m/>
  </r>
  <r>
    <d v="2023-12-03T23:17:17"/>
    <x v="12"/>
    <n v="17"/>
    <s v="RAMIREZ JARAMILLO WILSON"/>
    <x v="3"/>
    <x v="0"/>
    <n v="240"/>
    <n v="24"/>
    <n v="276"/>
    <m/>
    <n v="133000"/>
    <x v="0"/>
    <n v="16895.238099999999"/>
    <x v="852"/>
    <x v="0"/>
    <m/>
  </r>
  <r>
    <d v="2023-12-03T23:17:17"/>
    <x v="12"/>
    <n v="18"/>
    <s v="RENDON VIANA HUMBERTO DE JESUS"/>
    <x v="3"/>
    <x v="0"/>
    <n v="286"/>
    <n v="28.6"/>
    <n v="276"/>
    <m/>
    <n v="133000"/>
    <x v="0"/>
    <n v="16895.238099999999"/>
    <x v="852"/>
    <x v="0"/>
    <m/>
  </r>
  <r>
    <d v="2023-12-03T23:17:17"/>
    <x v="12"/>
    <n v="20"/>
    <s v="VERENZUELA MARTINEZ ALEXANDER"/>
    <x v="1"/>
    <x v="0"/>
    <n v="312"/>
    <n v="28.363636363636399"/>
    <n v="303.60000000000002"/>
    <m/>
    <n v="146300"/>
    <x v="0"/>
    <n v="16895.238099999999"/>
    <x v="852"/>
    <x v="0"/>
    <m/>
  </r>
  <r>
    <d v="2023-12-03T23:17:18"/>
    <x v="12"/>
    <n v="31"/>
    <s v="YEPES JORGE"/>
    <x v="6"/>
    <x v="0"/>
    <n v="192"/>
    <n v="24"/>
    <n v="220.8"/>
    <m/>
    <n v="106400"/>
    <x v="0"/>
    <n v="16895.238099999999"/>
    <x v="852"/>
    <x v="0"/>
    <m/>
  </r>
  <r>
    <d v="2023-12-03T23:17:18"/>
    <x v="12"/>
    <n v="32"/>
    <s v="MADRID HERNANDEZ JHONATAN SMITH"/>
    <x v="4"/>
    <x v="0"/>
    <n v="214"/>
    <n v="30.571428571428601"/>
    <n v="193.2"/>
    <m/>
    <n v="93100"/>
    <x v="0"/>
    <n v="16895.238099999999"/>
    <x v="852"/>
    <x v="0"/>
    <m/>
  </r>
  <r>
    <d v="2023-12-03T23:17:18"/>
    <x v="12"/>
    <n v="33"/>
    <s v="RUA CHAVARRIA JEFERSON ANDREY"/>
    <x v="6"/>
    <x v="0"/>
    <n v="242"/>
    <n v="30.25"/>
    <n v="220.8"/>
    <s v="6 Descuentos (conducts, propietario, jefe de ruta y Usuarios desubicados)"/>
    <n v="106400"/>
    <x v="0"/>
    <n v="16895.238099999999"/>
    <x v="852"/>
    <x v="0"/>
    <m/>
  </r>
  <r>
    <d v="2023-12-03T23:17:18"/>
    <x v="12"/>
    <n v="42"/>
    <s v="LOPERA ALVAREZ ESTIVEN"/>
    <x v="3"/>
    <x v="0"/>
    <n v="334"/>
    <n v="33.4"/>
    <n v="276"/>
    <m/>
    <n v="133000"/>
    <x v="0"/>
    <n v="16895.238099999999"/>
    <x v="852"/>
    <x v="0"/>
    <m/>
  </r>
  <r>
    <d v="2023-12-05T02:06:49"/>
    <x v="9"/>
    <n v="2"/>
    <s v="GRAJALES JORGE HERNAN"/>
    <x v="0"/>
    <x v="0"/>
    <n v="169"/>
    <n v="18.7777777777778"/>
    <n v="227.96202531645599"/>
    <m/>
    <n v="109481.01270000001"/>
    <x v="1"/>
    <n v="15302.7027"/>
    <x v="853"/>
    <x v="0"/>
    <m/>
  </r>
  <r>
    <d v="2023-12-05T02:06:49"/>
    <x v="9"/>
    <n v="3"/>
    <s v="BARRIENTOS ROBINSON FREDY"/>
    <x v="0"/>
    <x v="0"/>
    <n v="209"/>
    <n v="23.2222222222222"/>
    <n v="227.96202531645599"/>
    <m/>
    <n v="109481.01270000001"/>
    <x v="0"/>
    <n v="15302.7027"/>
    <x v="853"/>
    <x v="0"/>
    <m/>
  </r>
  <r>
    <d v="2023-12-05T02:06:50"/>
    <x v="9"/>
    <n v="4"/>
    <s v="LOPEZ ISRAEL"/>
    <x v="1"/>
    <x v="0"/>
    <n v="248"/>
    <n v="22.545454545454501"/>
    <n v="278.62025316455703"/>
    <s v="1 Descuento (Conduct)"/>
    <n v="133810.12659999999"/>
    <x v="0"/>
    <n v="15302.7027"/>
    <x v="853"/>
    <x v="0"/>
    <m/>
  </r>
  <r>
    <d v="2023-12-05T02:06:50"/>
    <x v="9"/>
    <n v="5"/>
    <s v="GRISALES VILLA JUAN DAVID"/>
    <x v="2"/>
    <x v="0"/>
    <n v="221"/>
    <n v="36.8333333333333"/>
    <n v="151.97468354430401"/>
    <s v="1 Descuento (Jefe de ruta) "/>
    <n v="72987.341799999995"/>
    <x v="1"/>
    <n v="15302.7027"/>
    <x v="853"/>
    <x v="0"/>
    <m/>
  </r>
  <r>
    <d v="2023-12-05T02:06:51"/>
    <x v="9"/>
    <n v="6"/>
    <s v="GONZALEZ PEREZ RAFAEL JOSE"/>
    <x v="6"/>
    <x v="0"/>
    <n v="236"/>
    <n v="27.764705882352899"/>
    <n v="215.29746835443001"/>
    <m/>
    <n v="103398.73420000001"/>
    <x v="0"/>
    <n v="15302.7027"/>
    <x v="853"/>
    <x v="0"/>
    <m/>
  </r>
  <r>
    <d v="2023-12-05T02:06:51"/>
    <x v="9"/>
    <n v="7"/>
    <s v="YEPES JORGE"/>
    <x v="10"/>
    <x v="3"/>
    <n v="143"/>
    <n v="35.75"/>
    <n v="101.31645569620299"/>
    <m/>
    <n v="48658.227800000001"/>
    <x v="1"/>
    <n v="15302.7027"/>
    <x v="853"/>
    <x v="0"/>
    <m/>
  </r>
  <r>
    <d v="2023-12-05T02:06:51"/>
    <x v="9"/>
    <n v="8"/>
    <s v="VACA FIERRO ROBINSON"/>
    <x v="9"/>
    <x v="0"/>
    <n v="252"/>
    <n v="21"/>
    <n v="303.94936708860803"/>
    <m/>
    <n v="145974.68350000001"/>
    <x v="1"/>
    <n v="15302.7027"/>
    <x v="853"/>
    <x v="0"/>
    <m/>
  </r>
  <r>
    <d v="2023-12-05T02:06:51"/>
    <x v="9"/>
    <n v="9"/>
    <s v="GRISALES VILLA DEIBY ALEJANDRO"/>
    <x v="2"/>
    <x v="0"/>
    <n v="107"/>
    <n v="19.454545454545499"/>
    <n v="139.310126582278"/>
    <m/>
    <n v="66905.063299999994"/>
    <x v="0"/>
    <n v="15302.7027"/>
    <x v="853"/>
    <x v="0"/>
    <m/>
  </r>
  <r>
    <d v="2023-12-05T02:06:52"/>
    <x v="9"/>
    <n v="10"/>
    <s v="MARULANDA JARAMILLO DAWER ANDRES"/>
    <x v="0"/>
    <x v="0"/>
    <n v="262"/>
    <n v="29.1111111111111"/>
    <n v="227.96202531645599"/>
    <s v="1 Descuento (Conduct)"/>
    <n v="109481.01270000001"/>
    <x v="0"/>
    <n v="15302.7027"/>
    <x v="853"/>
    <x v="0"/>
    <m/>
  </r>
  <r>
    <d v="2023-12-05T02:06:52"/>
    <x v="1"/>
    <n v="11"/>
    <s v="ECHAVARRIA JOSE"/>
    <x v="11"/>
    <x v="0"/>
    <n v="59"/>
    <n v="29.5"/>
    <n v="50.658227848101298"/>
    <m/>
    <n v="24329.1139"/>
    <x v="0"/>
    <n v="15302.7027"/>
    <x v="853"/>
    <x v="0"/>
    <m/>
  </r>
  <r>
    <d v="2023-12-05T02:06:52"/>
    <x v="1"/>
    <n v="13"/>
    <s v="URIEL SALAZAR FREDY"/>
    <x v="0"/>
    <x v="1"/>
    <n v="269"/>
    <n v="29.8888888888889"/>
    <n v="227.96202531645599"/>
    <s v="4 Descuentos (Transbordo)"/>
    <n v="109481.01270000001"/>
    <x v="0"/>
    <n v="15302.7027"/>
    <x v="853"/>
    <x v="0"/>
    <m/>
  </r>
  <r>
    <d v="2023-12-05T02:06:53"/>
    <x v="1"/>
    <n v="14"/>
    <s v="CARVAJAL SALAZAR HECTOR MARINO"/>
    <x v="13"/>
    <x v="0"/>
    <n v="318"/>
    <n v="22.714285714285701"/>
    <n v="354.60759493670901"/>
    <m/>
    <n v="170303.79749999999"/>
    <x v="1"/>
    <n v="15302.7027"/>
    <x v="853"/>
    <x v="0"/>
    <m/>
  </r>
  <r>
    <d v="2023-12-05T02:06:53"/>
    <x v="1"/>
    <n v="15"/>
    <s v="LONDOO LOPERA DUVAN ANDRES"/>
    <x v="11"/>
    <x v="0"/>
    <n v="54"/>
    <n v="27"/>
    <n v="50.658227848101298"/>
    <m/>
    <n v="24329.1139"/>
    <x v="1"/>
    <n v="15302.7027"/>
    <x v="853"/>
    <x v="0"/>
    <m/>
  </r>
  <r>
    <d v="2023-12-05T02:06:53"/>
    <x v="1"/>
    <n v="16"/>
    <s v="HURTADO MADRID JUAN ESTEBAN"/>
    <x v="9"/>
    <x v="0"/>
    <n v="237"/>
    <n v="19.75"/>
    <n v="303.94936708860803"/>
    <m/>
    <n v="145974.68350000001"/>
    <x v="0"/>
    <n v="15302.7027"/>
    <x v="853"/>
    <x v="0"/>
    <m/>
  </r>
  <r>
    <d v="2023-12-05T02:06:54"/>
    <x v="1"/>
    <n v="17"/>
    <s v="ESPINOZA CHAVARRIA GUILLERMO LEON"/>
    <x v="10"/>
    <x v="0"/>
    <n v="121"/>
    <n v="30.25"/>
    <n v="101.31645569620299"/>
    <m/>
    <n v="48658.227800000001"/>
    <x v="0"/>
    <n v="15302.7027"/>
    <x v="853"/>
    <x v="0"/>
    <m/>
  </r>
  <r>
    <d v="2023-12-05T02:06:54"/>
    <x v="1"/>
    <n v="18"/>
    <s v="RENDON VIANA HUMBERTO DE JESUS"/>
    <x v="1"/>
    <x v="0"/>
    <n v="267"/>
    <n v="24.272727272727298"/>
    <n v="278.62025316455703"/>
    <s v="1 Descuento (Jefe de ruta) "/>
    <n v="133810.12659999999"/>
    <x v="0"/>
    <n v="15302.7027"/>
    <x v="853"/>
    <x v="0"/>
    <m/>
  </r>
  <r>
    <d v="2023-12-05T02:06:54"/>
    <x v="1"/>
    <n v="19"/>
    <s v="BERMUDEZ HERNAN"/>
    <x v="3"/>
    <x v="0"/>
    <n v="233"/>
    <n v="23.3"/>
    <n v="253.291139240506"/>
    <m/>
    <n v="121645.5696"/>
    <x v="0"/>
    <n v="15302.7027"/>
    <x v="853"/>
    <x v="0"/>
    <m/>
  </r>
  <r>
    <d v="2023-12-05T02:06:55"/>
    <x v="1"/>
    <n v="20"/>
    <s v="TABORDA ROJAS DIEGO ALEJANDRO"/>
    <x v="1"/>
    <x v="0"/>
    <n v="332"/>
    <n v="30.181818181818201"/>
    <n v="278.62025316455703"/>
    <m/>
    <n v="133810.12659999999"/>
    <x v="0"/>
    <n v="15302.7027"/>
    <x v="853"/>
    <x v="0"/>
    <m/>
  </r>
  <r>
    <d v="2023-12-05T02:06:55"/>
    <x v="9"/>
    <n v="21"/>
    <s v="FRANCO BRAVO JHOAN FERNANDO"/>
    <x v="4"/>
    <x v="0"/>
    <n v="165"/>
    <n v="23.571428571428601"/>
    <n v="177.30379746835399"/>
    <m/>
    <n v="85151.898700000005"/>
    <x v="0"/>
    <n v="15302.7027"/>
    <x v="853"/>
    <x v="0"/>
    <m/>
  </r>
  <r>
    <d v="2023-12-05T02:06:55"/>
    <x v="9"/>
    <n v="22"/>
    <s v="QUIRAMA CASTAEDA JHON JADER"/>
    <x v="6"/>
    <x v="3"/>
    <n v="234"/>
    <n v="29.25"/>
    <n v="202.63291139240499"/>
    <m/>
    <n v="97316.455700000006"/>
    <x v="1"/>
    <n v="15302.7027"/>
    <x v="853"/>
    <x v="0"/>
    <m/>
  </r>
  <r>
    <d v="2023-12-05T02:06:56"/>
    <x v="9"/>
    <n v="23"/>
    <s v="MONSALVE OCAMPO EDISON GUSTAVO"/>
    <x v="0"/>
    <x v="0"/>
    <n v="188"/>
    <n v="20.8888888888889"/>
    <n v="227.96202531645599"/>
    <m/>
    <n v="109481.01270000001"/>
    <x v="2"/>
    <n v="15302.7027"/>
    <x v="853"/>
    <x v="0"/>
    <m/>
  </r>
  <r>
    <d v="2023-12-05T02:06:56"/>
    <x v="9"/>
    <n v="24"/>
    <s v="HERNANDEZ MACIAS GILBERTO"/>
    <x v="0"/>
    <x v="3"/>
    <n v="251"/>
    <n v="27.8888888888889"/>
    <n v="227.96202531645599"/>
    <m/>
    <n v="109481.01270000001"/>
    <x v="0"/>
    <n v="15302.7027"/>
    <x v="853"/>
    <x v="0"/>
    <m/>
  </r>
  <r>
    <d v="2023-12-05T02:06:56"/>
    <x v="9"/>
    <n v="25"/>
    <s v="JIMENEZ HURTADO CARLOS ESTIVEN"/>
    <x v="10"/>
    <x v="0"/>
    <n v="170"/>
    <n v="37.7777777777778"/>
    <n v="113.981012658228"/>
    <m/>
    <n v="54740.506300000001"/>
    <x v="1"/>
    <n v="15302.7027"/>
    <x v="853"/>
    <x v="0"/>
    <m/>
  </r>
  <r>
    <d v="2023-12-05T02:06:57"/>
    <x v="9"/>
    <n v="26"/>
    <s v="CIRO MARIN RODRIGO ALBERTO"/>
    <x v="0"/>
    <x v="0"/>
    <n v="226"/>
    <n v="25.1111111111111"/>
    <n v="227.96202531645599"/>
    <m/>
    <n v="109481.01270000001"/>
    <x v="0"/>
    <n v="15302.7027"/>
    <x v="853"/>
    <x v="0"/>
    <m/>
  </r>
  <r>
    <d v="2023-12-05T02:06:57"/>
    <x v="9"/>
    <n v="27"/>
    <s v="DURANGO DAVID JOSE"/>
    <x v="0"/>
    <x v="0"/>
    <n v="217"/>
    <n v="24.1111111111111"/>
    <n v="227.96202531645599"/>
    <s v="2 Descuentos (Conduct y propietario) "/>
    <n v="109481.01270000001"/>
    <x v="0"/>
    <n v="15302.7027"/>
    <x v="853"/>
    <x v="0"/>
    <m/>
  </r>
  <r>
    <d v="2023-12-05T02:06:57"/>
    <x v="9"/>
    <n v="29"/>
    <s v="BERNAL RONDON KEVIN OSWALDO"/>
    <x v="5"/>
    <x v="0"/>
    <n v="5"/>
    <n v="5"/>
    <n v="25.329113924050599"/>
    <m/>
    <n v="12164.557000000001"/>
    <x v="0"/>
    <n v="15302.7027"/>
    <x v="853"/>
    <x v="0"/>
    <m/>
  </r>
  <r>
    <d v="2023-12-05T02:06:58"/>
    <x v="1"/>
    <n v="31"/>
    <s v="HIGUITA ADRIAN ANTONIO"/>
    <x v="0"/>
    <x v="0"/>
    <n v="247"/>
    <n v="27.4444444444444"/>
    <n v="227.96202531645599"/>
    <m/>
    <n v="109481.01270000001"/>
    <x v="0"/>
    <n v="15302.7027"/>
    <x v="853"/>
    <x v="0"/>
    <m/>
  </r>
  <r>
    <d v="2023-12-05T02:06:58"/>
    <x v="1"/>
    <n v="32"/>
    <s v="PUERTA BOJANERO JUAN CARLOS"/>
    <x v="3"/>
    <x v="0"/>
    <n v="280"/>
    <n v="28"/>
    <n v="253.291139240506"/>
    <m/>
    <n v="121645.5696"/>
    <x v="0"/>
    <n v="15302.7027"/>
    <x v="853"/>
    <x v="0"/>
    <m/>
  </r>
  <r>
    <d v="2023-12-05T02:06:58"/>
    <x v="1"/>
    <n v="33"/>
    <s v="RUA CHAVARRIA JEFERSON ANDREY"/>
    <x v="3"/>
    <x v="0"/>
    <n v="200"/>
    <n v="20"/>
    <n v="253.291139240506"/>
    <s v="3 Descuentos (Propietario y conducts) "/>
    <n v="121645.5696"/>
    <x v="0"/>
    <n v="15302.7027"/>
    <x v="853"/>
    <x v="0"/>
    <m/>
  </r>
  <r>
    <d v="2023-12-05T02:06:58"/>
    <x v="1"/>
    <n v="34"/>
    <s v="MONTOYA OSPINA GILBERTO ANTONIO"/>
    <x v="3"/>
    <x v="0"/>
    <n v="236"/>
    <n v="23.6"/>
    <n v="253.291139240506"/>
    <m/>
    <n v="121645.5696"/>
    <x v="0"/>
    <n v="15302.7027"/>
    <x v="853"/>
    <x v="0"/>
    <m/>
  </r>
  <r>
    <d v="2023-12-05T02:06:59"/>
    <x v="1"/>
    <n v="35"/>
    <s v="LONDOO URREGO DANIEL ANDRES"/>
    <x v="4"/>
    <x v="0"/>
    <n v="178"/>
    <n v="25.428571428571399"/>
    <n v="177.30379746835399"/>
    <m/>
    <n v="85151.898700000005"/>
    <x v="1"/>
    <n v="15302.7027"/>
    <x v="853"/>
    <x v="0"/>
    <m/>
  </r>
  <r>
    <d v="2023-12-05T02:06:59"/>
    <x v="1"/>
    <n v="36"/>
    <s v="MARTINEZ CHAVERRA LUIS NORBERTO"/>
    <x v="1"/>
    <x v="0"/>
    <n v="306"/>
    <n v="27.818181818181799"/>
    <n v="278.62025316455703"/>
    <m/>
    <n v="133810.12659999999"/>
    <x v="0"/>
    <n v="15302.7027"/>
    <x v="853"/>
    <x v="0"/>
    <m/>
  </r>
  <r>
    <d v="2023-12-05T02:06:59"/>
    <x v="1"/>
    <n v="37"/>
    <s v="PIEDRAHITA MADRID SANTIAGO"/>
    <x v="6"/>
    <x v="0"/>
    <n v="193"/>
    <n v="24.125"/>
    <n v="202.63291139240499"/>
    <m/>
    <n v="97316.455700000006"/>
    <x v="1"/>
    <n v="15302.7027"/>
    <x v="853"/>
    <x v="0"/>
    <m/>
  </r>
  <r>
    <d v="2023-12-05T02:07:00"/>
    <x v="1"/>
    <n v="38"/>
    <s v="AGUDELO KEVIN ANDRES"/>
    <x v="0"/>
    <x v="0"/>
    <n v="214"/>
    <n v="23.7777777777778"/>
    <n v="227.96202531645599"/>
    <m/>
    <n v="109481.01270000001"/>
    <x v="0"/>
    <n v="15302.7027"/>
    <x v="853"/>
    <x v="0"/>
    <m/>
  </r>
  <r>
    <d v="2023-12-05T02:07:00"/>
    <x v="1"/>
    <n v="39"/>
    <s v="DE OSSA TORRES CARLOS ANDRES"/>
    <x v="6"/>
    <x v="0"/>
    <n v="233"/>
    <n v="27.411764705882401"/>
    <n v="215.29746835443001"/>
    <m/>
    <n v="103398.73420000001"/>
    <x v="0"/>
    <n v="15302.7027"/>
    <x v="853"/>
    <x v="0"/>
    <m/>
  </r>
  <r>
    <d v="2023-12-05T02:07:01"/>
    <x v="1"/>
    <n v="40"/>
    <s v="OCAMPO OCAMPO ANTONIO JOSE"/>
    <x v="3"/>
    <x v="0"/>
    <n v="262"/>
    <n v="26.2"/>
    <n v="253.291139240506"/>
    <m/>
    <n v="121645.5696"/>
    <x v="0"/>
    <n v="15302.7027"/>
    <x v="853"/>
    <x v="0"/>
    <m/>
  </r>
  <r>
    <d v="2023-12-05T02:07:01"/>
    <x v="9"/>
    <n v="41"/>
    <s v="GARCIA DAVID WILSON ALBERTO"/>
    <x v="6"/>
    <x v="0"/>
    <n v="222"/>
    <n v="27.75"/>
    <n v="202.63291139240499"/>
    <m/>
    <n v="97316.455700000006"/>
    <x v="1"/>
    <n v="15302.7027"/>
    <x v="853"/>
    <x v="0"/>
    <m/>
  </r>
  <r>
    <d v="2023-12-05T02:07:01"/>
    <x v="9"/>
    <n v="42"/>
    <s v="LOPERA ALVAREZ ESTIVEN"/>
    <x v="3"/>
    <x v="0"/>
    <n v="240"/>
    <n v="24"/>
    <n v="253.291139240506"/>
    <m/>
    <n v="121645.5696"/>
    <x v="0"/>
    <n v="15302.7027"/>
    <x v="853"/>
    <x v="0"/>
    <m/>
  </r>
  <r>
    <d v="2023-12-06T01:06:55"/>
    <x v="1"/>
    <n v="2"/>
    <s v="GRAJALES JORGE HERNAN"/>
    <x v="1"/>
    <x v="0"/>
    <n v="278"/>
    <n v="25.272727272727298"/>
    <n v="262.12556053811699"/>
    <s v="2 Descuentos (Conduct y propietario) "/>
    <n v="125562.7803"/>
    <x v="1"/>
    <n v="15269.4444"/>
    <x v="854"/>
    <x v="0"/>
    <m/>
  </r>
  <r>
    <d v="2023-12-06T01:06:56"/>
    <x v="1"/>
    <n v="3"/>
    <s v="ESPINOZA CHAVARRIA GUILLERMO LEON"/>
    <x v="3"/>
    <x v="0"/>
    <n v="213"/>
    <n v="21.3"/>
    <n v="238.295964125561"/>
    <m/>
    <n v="114147.98209999999"/>
    <x v="0"/>
    <n v="15269.4444"/>
    <x v="854"/>
    <x v="0"/>
    <m/>
  </r>
  <r>
    <d v="2023-12-06T01:06:57"/>
    <x v="1"/>
    <n v="4"/>
    <s v="LOPEZ ISRAEL"/>
    <x v="3"/>
    <x v="0"/>
    <n v="225"/>
    <n v="22.5"/>
    <n v="238.295964125561"/>
    <m/>
    <n v="114147.98209999999"/>
    <x v="0"/>
    <n v="15269.4444"/>
    <x v="854"/>
    <x v="0"/>
    <m/>
  </r>
  <r>
    <d v="2023-12-06T01:06:59"/>
    <x v="1"/>
    <n v="5"/>
    <s v="GRISALES VILLA JUAN DAVID"/>
    <x v="13"/>
    <x v="0"/>
    <n v="297"/>
    <n v="21.214285714285701"/>
    <n v="333.614349775785"/>
    <m/>
    <n v="159807.17490000001"/>
    <x v="1"/>
    <n v="15269.4444"/>
    <x v="854"/>
    <x v="0"/>
    <m/>
  </r>
  <r>
    <d v="2023-12-06T01:07:00"/>
    <x v="1"/>
    <n v="6"/>
    <s v="GONZALEZ PEREZ RAFAEL JOSE"/>
    <x v="3"/>
    <x v="0"/>
    <n v="234"/>
    <n v="23.4"/>
    <n v="238.295964125561"/>
    <m/>
    <n v="114147.98209999999"/>
    <x v="0"/>
    <n v="15269.4444"/>
    <x v="854"/>
    <x v="0"/>
    <m/>
  </r>
  <r>
    <d v="2023-12-06T01:07:00"/>
    <x v="1"/>
    <n v="8"/>
    <s v="VACA FIERRO ROBINSON"/>
    <x v="12"/>
    <x v="0"/>
    <n v="322"/>
    <n v="24.769230769230798"/>
    <n v="309.78475336322902"/>
    <s v="2 Descuentos (Propietario y conduct) "/>
    <n v="148392.37669999999"/>
    <x v="1"/>
    <n v="15269.4444"/>
    <x v="854"/>
    <x v="0"/>
    <m/>
  </r>
  <r>
    <d v="2023-12-06T01:07:00"/>
    <x v="1"/>
    <n v="9"/>
    <s v="GRISALES VILLA DEIBY ALEJANDRO"/>
    <x v="0"/>
    <x v="0"/>
    <n v="137"/>
    <n v="15.2222222222222"/>
    <n v="214.46636771300399"/>
    <m/>
    <n v="102733.1839"/>
    <x v="0"/>
    <n v="15269.4444"/>
    <x v="854"/>
    <x v="0"/>
    <m/>
  </r>
  <r>
    <d v="2023-12-06T01:07:01"/>
    <x v="1"/>
    <n v="10"/>
    <s v="MARULANDA JARAMILLO DAWER ANDRES"/>
    <x v="3"/>
    <x v="0"/>
    <n v="217"/>
    <n v="21.7"/>
    <n v="238.295964125561"/>
    <s v="7 Descuentos (Transbordo) "/>
    <n v="114147.98209999999"/>
    <x v="0"/>
    <n v="15269.4444"/>
    <x v="854"/>
    <x v="0"/>
    <m/>
  </r>
  <r>
    <d v="2023-12-06T01:07:01"/>
    <x v="9"/>
    <n v="11"/>
    <s v="ECHAVARRIA JOSE"/>
    <x v="2"/>
    <x v="0"/>
    <n v="175"/>
    <n v="29.1666666666667"/>
    <n v="142.977578475336"/>
    <m/>
    <n v="68488.789199999999"/>
    <x v="0"/>
    <n v="15269.4444"/>
    <x v="854"/>
    <x v="0"/>
    <m/>
  </r>
  <r>
    <d v="2023-12-06T01:07:02"/>
    <x v="9"/>
    <n v="12"/>
    <s v="VALENCIA MENDOZA JHON"/>
    <x v="3"/>
    <x v="0"/>
    <n v="240"/>
    <n v="24"/>
    <n v="238.295964125561"/>
    <m/>
    <n v="114147.98209999999"/>
    <x v="0"/>
    <n v="15269.4444"/>
    <x v="854"/>
    <x v="0"/>
    <m/>
  </r>
  <r>
    <d v="2023-12-06T01:07:02"/>
    <x v="9"/>
    <n v="13"/>
    <s v="URIEL SALAZAR FREDY"/>
    <x v="0"/>
    <x v="0"/>
    <n v="195"/>
    <n v="21.6666666666667"/>
    <n v="214.46636771300399"/>
    <m/>
    <n v="102733.1839"/>
    <x v="0"/>
    <n v="15269.4444"/>
    <x v="854"/>
    <x v="0"/>
    <m/>
  </r>
  <r>
    <d v="2023-12-06T01:07:03"/>
    <x v="9"/>
    <n v="14"/>
    <s v="JIMENEZ JIMENEZ OMAR DAVID"/>
    <x v="9"/>
    <x v="0"/>
    <n v="247"/>
    <n v="20.5833333333333"/>
    <n v="285.95515695067297"/>
    <m/>
    <n v="136977.5785"/>
    <x v="1"/>
    <n v="15269.4444"/>
    <x v="854"/>
    <x v="0"/>
    <m/>
  </r>
  <r>
    <d v="2023-12-06T01:07:04"/>
    <x v="9"/>
    <n v="15"/>
    <s v="LONDOO LOPERA DUVAN ANDRES"/>
    <x v="2"/>
    <x v="0"/>
    <n v="161"/>
    <n v="26.8333333333333"/>
    <n v="142.977578475336"/>
    <s v="8 Descuentos (Transbordo) "/>
    <n v="68488.789199999999"/>
    <x v="1"/>
    <n v="15269.4444"/>
    <x v="854"/>
    <x v="0"/>
    <m/>
  </r>
  <r>
    <d v="2023-12-06T01:07:04"/>
    <x v="9"/>
    <n v="16"/>
    <s v="HURTADO MADRID JUAN ESTEBAN"/>
    <x v="6"/>
    <x v="0"/>
    <n v="218"/>
    <n v="27.25"/>
    <n v="190.636771300448"/>
    <m/>
    <n v="91318.385699999999"/>
    <x v="0"/>
    <n v="15269.4444"/>
    <x v="854"/>
    <x v="0"/>
    <m/>
  </r>
  <r>
    <d v="2023-12-06T01:07:05"/>
    <x v="9"/>
    <n v="17"/>
    <s v="RAMIREZ JARAMILLO WILSON"/>
    <x v="5"/>
    <x v="1"/>
    <n v="38"/>
    <n v="38"/>
    <n v="23.8295964125561"/>
    <m/>
    <n v="11414.798199999999"/>
    <x v="0"/>
    <n v="15269.4444"/>
    <x v="854"/>
    <x v="0"/>
    <m/>
  </r>
  <r>
    <d v="2023-12-06T01:07:05"/>
    <x v="9"/>
    <n v="18"/>
    <s v="RENDON VIANA HUMBERTO DE JESUS"/>
    <x v="0"/>
    <x v="0"/>
    <n v="238"/>
    <n v="26.4444444444444"/>
    <n v="214.46636771300399"/>
    <m/>
    <n v="102733.1839"/>
    <x v="0"/>
    <n v="15269.4444"/>
    <x v="854"/>
    <x v="0"/>
    <m/>
  </r>
  <r>
    <d v="2023-12-06T01:07:06"/>
    <x v="9"/>
    <n v="19"/>
    <s v="BERMUDEZ HERNAN"/>
    <x v="6"/>
    <x v="0"/>
    <n v="158"/>
    <n v="19.75"/>
    <n v="190.636771300448"/>
    <s v="1 Descuento (Conduct) "/>
    <n v="91318.385699999999"/>
    <x v="0"/>
    <n v="15269.4444"/>
    <x v="854"/>
    <x v="0"/>
    <m/>
  </r>
  <r>
    <d v="2023-12-06T01:07:06"/>
    <x v="9"/>
    <n v="20"/>
    <s v="TABORDA ROJAS DIEGO ALEJANDRO"/>
    <x v="11"/>
    <x v="3"/>
    <n v="42"/>
    <n v="21"/>
    <n v="47.6591928251121"/>
    <m/>
    <n v="22829.596399999999"/>
    <x v="0"/>
    <n v="15269.4444"/>
    <x v="854"/>
    <x v="0"/>
    <m/>
  </r>
  <r>
    <d v="2023-12-06T01:07:06"/>
    <x v="1"/>
    <n v="21"/>
    <s v="CIRO ALEXANDER"/>
    <x v="0"/>
    <x v="0"/>
    <n v="265"/>
    <n v="29.4444444444444"/>
    <n v="214.46636771300399"/>
    <m/>
    <n v="102733.1839"/>
    <x v="0"/>
    <n v="15269.4444"/>
    <x v="854"/>
    <x v="0"/>
    <m/>
  </r>
  <r>
    <d v="2023-12-06T01:07:07"/>
    <x v="1"/>
    <n v="22"/>
    <s v="QUIRAMA CASTAEDA JHON JADER"/>
    <x v="0"/>
    <x v="0"/>
    <n v="219"/>
    <n v="24.3333333333333"/>
    <n v="214.46636771300399"/>
    <m/>
    <n v="102733.1839"/>
    <x v="1"/>
    <n v="15269.4444"/>
    <x v="854"/>
    <x v="0"/>
    <m/>
  </r>
  <r>
    <d v="2023-12-06T01:07:07"/>
    <x v="1"/>
    <n v="23"/>
    <s v="MONSALVE OCAMPO EDISON GUSTAVO"/>
    <x v="3"/>
    <x v="0"/>
    <n v="206"/>
    <n v="20.6"/>
    <n v="238.295964125561"/>
    <m/>
    <n v="114147.98209999999"/>
    <x v="2"/>
    <n v="15269.4444"/>
    <x v="854"/>
    <x v="0"/>
    <m/>
  </r>
  <r>
    <d v="2023-12-06T01:07:08"/>
    <x v="1"/>
    <n v="24"/>
    <s v="HERNANDEZ MACIAS GILBERTO"/>
    <x v="0"/>
    <x v="3"/>
    <n v="262"/>
    <n v="29.1111111111111"/>
    <n v="214.46636771300399"/>
    <m/>
    <n v="102733.1839"/>
    <x v="0"/>
    <n v="15269.4444"/>
    <x v="854"/>
    <x v="0"/>
    <m/>
  </r>
  <r>
    <d v="2023-12-06T01:07:08"/>
    <x v="1"/>
    <n v="25"/>
    <s v="MADRID HERNANDEZ JHONATAN SMITH"/>
    <x v="6"/>
    <x v="0"/>
    <n v="228"/>
    <n v="28.5"/>
    <n v="190.636771300448"/>
    <m/>
    <n v="91318.385699999999"/>
    <x v="1"/>
    <n v="15269.4444"/>
    <x v="854"/>
    <x v="0"/>
    <m/>
  </r>
  <r>
    <d v="2023-12-06T01:07:09"/>
    <x v="1"/>
    <n v="26"/>
    <s v="CIRO MARIN RODRIGO ALBERTO"/>
    <x v="0"/>
    <x v="0"/>
    <n v="219"/>
    <n v="24.3333333333333"/>
    <n v="214.46636771300399"/>
    <s v="3 Descuentos (Conducts y propietario) "/>
    <n v="102733.1839"/>
    <x v="0"/>
    <n v="15269.4444"/>
    <x v="854"/>
    <x v="0"/>
    <m/>
  </r>
  <r>
    <d v="2023-12-06T01:07:09"/>
    <x v="1"/>
    <n v="27"/>
    <s v="DURANGO DAVID JOSE"/>
    <x v="0"/>
    <x v="0"/>
    <n v="220"/>
    <n v="24.4444444444444"/>
    <n v="214.46636771300399"/>
    <m/>
    <n v="102733.1839"/>
    <x v="0"/>
    <n v="15269.4444"/>
    <x v="854"/>
    <x v="0"/>
    <m/>
  </r>
  <r>
    <d v="2023-12-06T01:07:10"/>
    <x v="1"/>
    <n v="29"/>
    <s v="ESCOBAR IVAN DARIO"/>
    <x v="1"/>
    <x v="0"/>
    <n v="240"/>
    <n v="21.818181818181799"/>
    <n v="262.12556053811699"/>
    <s v="3 Descuentos (Conducts y propietario) "/>
    <n v="125562.7803"/>
    <x v="0"/>
    <n v="15269.4444"/>
    <x v="854"/>
    <x v="0"/>
    <m/>
  </r>
  <r>
    <d v="2023-12-06T01:07:10"/>
    <x v="9"/>
    <n v="31"/>
    <s v="HIGUITA ADRIAN ANTONIO"/>
    <x v="6"/>
    <x v="0"/>
    <n v="228"/>
    <n v="28.5"/>
    <n v="190.636771300448"/>
    <m/>
    <n v="91318.385699999999"/>
    <x v="0"/>
    <n v="15269.4444"/>
    <x v="854"/>
    <x v="0"/>
    <m/>
  </r>
  <r>
    <d v="2023-12-06T01:07:11"/>
    <x v="9"/>
    <n v="32"/>
    <s v="PUERTA BOJANERO JUAN CARLOS"/>
    <x v="0"/>
    <x v="0"/>
    <n v="246"/>
    <n v="27.3333333333333"/>
    <n v="214.46636771300399"/>
    <m/>
    <n v="102733.1839"/>
    <x v="0"/>
    <n v="15269.4444"/>
    <x v="854"/>
    <x v="0"/>
    <m/>
  </r>
  <r>
    <d v="2023-12-06T01:07:11"/>
    <x v="9"/>
    <n v="33"/>
    <s v="RUA CHAVARRIA JEFERSON ANDREY"/>
    <x v="6"/>
    <x v="0"/>
    <n v="169"/>
    <n v="21.125"/>
    <n v="190.636771300448"/>
    <s v="2 Descuentos (Usuarios desubicados) "/>
    <n v="91318.385699999999"/>
    <x v="0"/>
    <n v="15269.4444"/>
    <x v="854"/>
    <x v="0"/>
    <m/>
  </r>
  <r>
    <d v="2023-12-06T01:07:11"/>
    <x v="9"/>
    <n v="34"/>
    <s v="MONTOYA OSPINA GILBERTO ANTONIO"/>
    <x v="6"/>
    <x v="0"/>
    <n v="188"/>
    <n v="23.5"/>
    <n v="190.636771300448"/>
    <m/>
    <n v="91318.385699999999"/>
    <x v="0"/>
    <n v="15269.4444"/>
    <x v="854"/>
    <x v="0"/>
    <m/>
  </r>
  <r>
    <d v="2023-12-06T01:07:12"/>
    <x v="9"/>
    <n v="35"/>
    <s v="LONDOO URREGO DANIEL ANDRES"/>
    <x v="10"/>
    <x v="0"/>
    <n v="108"/>
    <n v="24"/>
    <n v="107.233183856502"/>
    <m/>
    <n v="51366.591899999999"/>
    <x v="1"/>
    <n v="15269.4444"/>
    <x v="854"/>
    <x v="0"/>
    <m/>
  </r>
  <r>
    <d v="2023-12-06T01:07:12"/>
    <x v="9"/>
    <n v="36"/>
    <s v="MARTINEZ CHAVERRA LUIS NORBERTO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37"/>
    <s v="MORA JORGE"/>
    <x v="0"/>
    <x v="0"/>
    <n v="226"/>
    <n v="25.1111111111111"/>
    <n v="214.46636771300399"/>
    <m/>
    <n v="102733.1839"/>
    <x v="1"/>
    <n v="15269.4444"/>
    <x v="854"/>
    <x v="0"/>
    <m/>
  </r>
  <r>
    <d v="2023-12-06T01:07:13"/>
    <x v="9"/>
    <n v="38"/>
    <s v="AGUDELO KEVIN ANDRES"/>
    <x v="0"/>
    <x v="0"/>
    <n v="257"/>
    <n v="28.5555555555556"/>
    <n v="214.46636771300399"/>
    <m/>
    <n v="102733.1839"/>
    <x v="0"/>
    <n v="15269.4444"/>
    <x v="854"/>
    <x v="0"/>
    <m/>
  </r>
  <r>
    <d v="2023-12-06T01:07:13"/>
    <x v="9"/>
    <n v="39"/>
    <s v="DE OSSA TORRES CARLOS ANDRES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40"/>
    <s v="OCAMPO OCAMPO ANTONIO JOSE"/>
    <x v="3"/>
    <x v="0"/>
    <n v="210"/>
    <n v="21"/>
    <n v="238.295964125561"/>
    <m/>
    <n v="114147.98209999999"/>
    <x v="0"/>
    <n v="15269.4444"/>
    <x v="854"/>
    <x v="0"/>
    <m/>
  </r>
  <r>
    <d v="2023-12-06T01:07:14"/>
    <x v="1"/>
    <n v="41"/>
    <s v="GARCIA DAVID WILSON ALBERTO"/>
    <x v="0"/>
    <x v="0"/>
    <n v="182"/>
    <n v="20.2222222222222"/>
    <n v="214.46636771300399"/>
    <s v="2 Descuentos (Jefe de ruta y conduct) "/>
    <n v="102733.1839"/>
    <x v="1"/>
    <n v="15269.4444"/>
    <x v="854"/>
    <x v="0"/>
    <m/>
  </r>
  <r>
    <d v="2023-12-06T01:07:15"/>
    <x v="1"/>
    <n v="42"/>
    <s v="LOPERA ALVAREZ ESTIVEN"/>
    <x v="3"/>
    <x v="0"/>
    <n v="277"/>
    <n v="27.7"/>
    <n v="238.295964125561"/>
    <s v="1 Descuento (Conduct) "/>
    <n v="114147.98209999999"/>
    <x v="0"/>
    <n v="15269.4444"/>
    <x v="854"/>
    <x v="0"/>
    <m/>
  </r>
  <r>
    <d v="2023-12-07T01:10:35"/>
    <x v="9"/>
    <n v="2"/>
    <s v="GRAJALES JORGE HERNAN"/>
    <x v="6"/>
    <x v="0"/>
    <n v="184"/>
    <n v="23"/>
    <n v="205.65231259968101"/>
    <m/>
    <n v="98826.156300000002"/>
    <x v="1"/>
    <n v="14213.513499999999"/>
    <x v="855"/>
    <x v="0"/>
    <m/>
  </r>
  <r>
    <d v="2023-12-07T01:10:36"/>
    <x v="9"/>
    <n v="3"/>
    <s v="BARRIENTOS ROBINSON FREDY"/>
    <x v="0"/>
    <x v="0"/>
    <n v="219"/>
    <n v="24.3333333333333"/>
    <n v="231.35885167464099"/>
    <m/>
    <n v="111179.4258"/>
    <x v="0"/>
    <n v="14213.513499999999"/>
    <x v="855"/>
    <x v="0"/>
    <m/>
  </r>
  <r>
    <d v="2023-12-07T01:10:36"/>
    <x v="9"/>
    <n v="4"/>
    <s v="JIMENEZ HURTADO CARLOS ESTIVEN"/>
    <x v="2"/>
    <x v="0"/>
    <n v="186"/>
    <n v="33.818181818181799"/>
    <n v="141.385964912281"/>
    <m/>
    <n v="67942.982499999998"/>
    <x v="0"/>
    <n v="14213.513499999999"/>
    <x v="855"/>
    <x v="0"/>
    <m/>
  </r>
  <r>
    <d v="2023-12-07T01:10:36"/>
    <x v="9"/>
    <n v="5"/>
    <s v="GRISALES VILLA JUAN DAVID"/>
    <x v="2"/>
    <x v="0"/>
    <n v="203"/>
    <n v="31.230769230769202"/>
    <n v="167.092503987241"/>
    <s v="2 Descuentos (Conduct y propietario) "/>
    <n v="80296.251999999993"/>
    <x v="1"/>
    <n v="14213.513499999999"/>
    <x v="855"/>
    <x v="0"/>
    <m/>
  </r>
  <r>
    <d v="2023-12-07T01:10:37"/>
    <x v="9"/>
    <n v="6"/>
    <s v="GONZALEZ PEREZ RAFAEL JOSE"/>
    <x v="2"/>
    <x v="0"/>
    <n v="160"/>
    <n v="24.615384615384599"/>
    <n v="167.092503987241"/>
    <m/>
    <n v="80296.251999999993"/>
    <x v="0"/>
    <n v="14213.513499999999"/>
    <x v="855"/>
    <x v="0"/>
    <m/>
  </r>
  <r>
    <d v="2023-12-07T01:10:37"/>
    <x v="9"/>
    <n v="7"/>
    <s v="YEPES JORGE"/>
    <x v="0"/>
    <x v="0"/>
    <n v="310"/>
    <n v="34.4444444444444"/>
    <n v="231.35885167464099"/>
    <m/>
    <n v="111179.4258"/>
    <x v="1"/>
    <n v="14213.513499999999"/>
    <x v="855"/>
    <x v="0"/>
    <m/>
  </r>
  <r>
    <d v="2023-12-07T01:10:37"/>
    <x v="9"/>
    <n v="8"/>
    <s v="VACA FIERRO ROBINSON"/>
    <x v="0"/>
    <x v="0"/>
    <n v="266"/>
    <n v="29.5555555555556"/>
    <n v="231.35885167464099"/>
    <m/>
    <n v="111179.4258"/>
    <x v="1"/>
    <n v="14213.513499999999"/>
    <x v="855"/>
    <x v="0"/>
    <m/>
  </r>
  <r>
    <d v="2023-12-07T01:10:38"/>
    <x v="9"/>
    <n v="10"/>
    <s v="MARULANDA JARAMILLO DAWER ANDRES"/>
    <x v="3"/>
    <x v="0"/>
    <n v="273"/>
    <n v="27.3"/>
    <n v="257.06539074960102"/>
    <s v="9 Descuentos (trasnbordo, Propietario y conduct) "/>
    <n v="123532.6954"/>
    <x v="0"/>
    <n v="14213.513499999999"/>
    <x v="855"/>
    <x v="0"/>
    <m/>
  </r>
  <r>
    <d v="2023-12-07T01:10:38"/>
    <x v="1"/>
    <n v="12"/>
    <s v="VALENCIA MENDOZA JHON"/>
    <x v="0"/>
    <x v="0"/>
    <n v="270"/>
    <n v="30"/>
    <n v="231.35885167464099"/>
    <s v="1 Descuento (Despachador cristian) "/>
    <n v="111179.4258"/>
    <x v="0"/>
    <n v="14213.513499999999"/>
    <x v="855"/>
    <x v="0"/>
    <m/>
  </r>
  <r>
    <d v="2023-12-07T01:10:38"/>
    <x v="1"/>
    <n v="13"/>
    <s v="URIEL SALAZAR FREDY"/>
    <x v="3"/>
    <x v="0"/>
    <n v="253"/>
    <n v="25.3"/>
    <n v="257.06539074960102"/>
    <s v="3 Descuentos (Despachador cristian y jefe de ruta) "/>
    <n v="123532.6954"/>
    <x v="0"/>
    <n v="14213.513499999999"/>
    <x v="855"/>
    <x v="0"/>
    <m/>
  </r>
  <r>
    <d v="2023-12-07T01:10:39"/>
    <x v="1"/>
    <n v="14"/>
    <s v="JIMENEZ JIMENEZ OMAR DAVID"/>
    <x v="12"/>
    <x v="0"/>
    <n v="361"/>
    <n v="27.769230769230798"/>
    <n v="334.18500797448201"/>
    <s v="HECTOR SALAZAR Realiz 5 viajes donde moviliz 117 Usuarios  "/>
    <n v="160592.50399999999"/>
    <x v="1"/>
    <n v="14213.513499999999"/>
    <x v="855"/>
    <x v="0"/>
    <m/>
  </r>
  <r>
    <d v="2023-12-07T01:10:39"/>
    <x v="1"/>
    <n v="15"/>
    <s v="LONDOO LOPERA DUVAN ANDRES"/>
    <x v="0"/>
    <x v="0"/>
    <n v="276"/>
    <n v="30.6666666666667"/>
    <n v="231.35885167464099"/>
    <m/>
    <n v="111179.4258"/>
    <x v="1"/>
    <n v="14213.513499999999"/>
    <x v="855"/>
    <x v="0"/>
    <m/>
  </r>
  <r>
    <d v="2023-12-07T01:10:39"/>
    <x v="1"/>
    <n v="16"/>
    <s v="HURTADO MADRID JUAN ESTEBAN"/>
    <x v="0"/>
    <x v="0"/>
    <n v="195"/>
    <n v="21.6666666666667"/>
    <n v="231.35885167464099"/>
    <m/>
    <n v="111179.4258"/>
    <x v="0"/>
    <n v="14213.513499999999"/>
    <x v="855"/>
    <x v="0"/>
    <m/>
  </r>
  <r>
    <d v="2023-12-07T01:10:40"/>
    <x v="1"/>
    <n v="18"/>
    <s v="RENDON VIANA HUMBERTO DE JESUS"/>
    <x v="3"/>
    <x v="0"/>
    <n v="286"/>
    <n v="28.6"/>
    <n v="257.06539074960102"/>
    <m/>
    <n v="123532.6954"/>
    <x v="0"/>
    <n v="14213.513499999999"/>
    <x v="855"/>
    <x v="0"/>
    <m/>
  </r>
  <r>
    <d v="2023-12-07T01:10:40"/>
    <x v="1"/>
    <n v="19"/>
    <s v="BERMUDEZ HERNAN"/>
    <x v="1"/>
    <x v="0"/>
    <n v="231"/>
    <n v="21"/>
    <n v="282.77192982456103"/>
    <m/>
    <n v="135885.96489999999"/>
    <x v="0"/>
    <n v="14213.513499999999"/>
    <x v="855"/>
    <x v="0"/>
    <m/>
  </r>
  <r>
    <d v="2023-12-07T01:10:41"/>
    <x v="9"/>
    <n v="21"/>
    <s v="CIRO ALEXANDER"/>
    <x v="0"/>
    <x v="0"/>
    <n v="266"/>
    <n v="29.5555555555556"/>
    <n v="231.35885167464099"/>
    <m/>
    <n v="111179.4258"/>
    <x v="0"/>
    <n v="14213.513499999999"/>
    <x v="855"/>
    <x v="0"/>
    <m/>
  </r>
  <r>
    <d v="2023-12-07T01:10:41"/>
    <x v="9"/>
    <n v="22"/>
    <s v="QUIRAMA CASTAEDA JHON JADER"/>
    <x v="6"/>
    <x v="0"/>
    <n v="181"/>
    <n v="22.625"/>
    <n v="205.65231259968101"/>
    <s v="2 Descuentos (Conducts) "/>
    <n v="98826.156300000002"/>
    <x v="1"/>
    <n v="14213.513499999999"/>
    <x v="855"/>
    <x v="0"/>
    <m/>
  </r>
  <r>
    <d v="2023-12-07T01:10:41"/>
    <x v="9"/>
    <n v="23"/>
    <s v="TABORDA ROJAS DIEGO ALEJANDRO"/>
    <x v="4"/>
    <x v="0"/>
    <n v="139"/>
    <n v="19.8571428571429"/>
    <n v="179.94577352472101"/>
    <s v="1 Descuento (Conduct) "/>
    <n v="86472.886799999993"/>
    <x v="2"/>
    <n v="14213.513499999999"/>
    <x v="855"/>
    <x v="0"/>
    <m/>
  </r>
  <r>
    <d v="2023-12-07T01:10:41"/>
    <x v="9"/>
    <n v="24"/>
    <s v="HERNANDEZ MACIAS GILBERTO"/>
    <x v="0"/>
    <x v="0"/>
    <n v="200"/>
    <n v="22.2222222222222"/>
    <n v="231.35885167464099"/>
    <m/>
    <n v="111179.4258"/>
    <x v="0"/>
    <n v="14213.513499999999"/>
    <x v="855"/>
    <x v="0"/>
    <m/>
  </r>
  <r>
    <d v="2023-12-07T01:10:42"/>
    <x v="9"/>
    <n v="25"/>
    <s v="MADRID HERNANDEZ JHONATAN SMITH"/>
    <x v="0"/>
    <x v="0"/>
    <n v="255"/>
    <n v="28.3333333333333"/>
    <n v="231.35885167464099"/>
    <m/>
    <n v="111179.4258"/>
    <x v="1"/>
    <n v="14213.513499999999"/>
    <x v="855"/>
    <x v="0"/>
    <m/>
  </r>
  <r>
    <d v="2023-12-07T01:10:42"/>
    <x v="9"/>
    <n v="26"/>
    <s v="CIRO MARIN RODRIGO ALBERTO"/>
    <x v="4"/>
    <x v="0"/>
    <n v="157"/>
    <n v="22.428571428571399"/>
    <n v="179.94577352472101"/>
    <m/>
    <n v="86472.886799999993"/>
    <x v="0"/>
    <n v="14213.513499999999"/>
    <x v="855"/>
    <x v="0"/>
    <m/>
  </r>
  <r>
    <d v="2023-12-07T01:10:42"/>
    <x v="9"/>
    <n v="27"/>
    <s v="DURANGO DAVID JOSE"/>
    <x v="0"/>
    <x v="0"/>
    <n v="190"/>
    <n v="21.1111111111111"/>
    <n v="231.35885167464099"/>
    <m/>
    <n v="111179.4258"/>
    <x v="0"/>
    <n v="14213.513499999999"/>
    <x v="855"/>
    <x v="0"/>
    <m/>
  </r>
  <r>
    <d v="2023-12-07T01:10:43"/>
    <x v="9"/>
    <n v="29"/>
    <s v="ESCOBAR IVAN DARIO"/>
    <x v="0"/>
    <x v="0"/>
    <n v="252"/>
    <n v="28"/>
    <n v="231.35885167464099"/>
    <s v="14 Descuentos (Transbordo)"/>
    <n v="111179.4258"/>
    <x v="0"/>
    <n v="14213.513499999999"/>
    <x v="855"/>
    <x v="0"/>
    <m/>
  </r>
  <r>
    <d v="2023-12-07T01:10:43"/>
    <x v="9"/>
    <n v="30"/>
    <s v="MORA JORGE"/>
    <x v="8"/>
    <x v="0"/>
    <n v="136"/>
    <n v="27.2"/>
    <n v="128.53269537480099"/>
    <s v="3 Descuentos (Conducts) "/>
    <n v="61766.347699999998"/>
    <x v="0"/>
    <n v="14213.513499999999"/>
    <x v="855"/>
    <x v="0"/>
    <m/>
  </r>
  <r>
    <d v="2023-12-07T01:10:43"/>
    <x v="1"/>
    <n v="31"/>
    <s v="HIGUITA ADRIAN ANTONIO"/>
    <x v="3"/>
    <x v="0"/>
    <n v="213"/>
    <n v="21.3"/>
    <n v="257.06539074960102"/>
    <m/>
    <n v="123532.6954"/>
    <x v="0"/>
    <n v="14213.513499999999"/>
    <x v="855"/>
    <x v="0"/>
    <m/>
  </r>
  <r>
    <d v="2023-12-07T01:10:44"/>
    <x v="1"/>
    <n v="32"/>
    <s v="PUERTA BOJANERO JUAN CARLOS"/>
    <x v="0"/>
    <x v="0"/>
    <n v="199"/>
    <n v="22.1111111111111"/>
    <n v="231.35885167464099"/>
    <m/>
    <n v="111179.4258"/>
    <x v="0"/>
    <n v="14213.513499999999"/>
    <x v="855"/>
    <x v="0"/>
    <m/>
  </r>
  <r>
    <d v="2023-12-07T01:10:44"/>
    <x v="1"/>
    <n v="33"/>
    <s v="RUA CHAVARRIA JEFERSON ANDREY"/>
    <x v="3"/>
    <x v="0"/>
    <n v="244"/>
    <n v="24.4"/>
    <n v="257.06539074960102"/>
    <m/>
    <n v="123532.6954"/>
    <x v="0"/>
    <n v="14213.513499999999"/>
    <x v="855"/>
    <x v="0"/>
    <m/>
  </r>
  <r>
    <d v="2023-12-07T01:10:45"/>
    <x v="1"/>
    <n v="34"/>
    <s v="ESPINOZA CHAVARRIA GUILLERMO LEON"/>
    <x v="6"/>
    <x v="0"/>
    <n v="205"/>
    <n v="25.625"/>
    <n v="205.65231259968101"/>
    <m/>
    <n v="98826.156300000002"/>
    <x v="0"/>
    <n v="14213.513499999999"/>
    <x v="855"/>
    <x v="0"/>
    <m/>
  </r>
  <r>
    <d v="2023-12-07T01:10:45"/>
    <x v="1"/>
    <n v="35"/>
    <s v="LONDOO URREGO DANIEL ANDRES"/>
    <x v="6"/>
    <x v="0"/>
    <n v="243"/>
    <n v="30.375"/>
    <n v="205.65231259968101"/>
    <m/>
    <n v="98826.156300000002"/>
    <x v="1"/>
    <n v="14213.513499999999"/>
    <x v="855"/>
    <x v="0"/>
    <m/>
  </r>
  <r>
    <d v="2023-12-07T01:10:45"/>
    <x v="1"/>
    <n v="36"/>
    <s v="FRANCO BRAVO JHOAN FERNANDO"/>
    <x v="0"/>
    <x v="0"/>
    <n v="196"/>
    <n v="21.7777777777778"/>
    <n v="231.35885167464099"/>
    <s v="1 Descuento (Conduct) "/>
    <n v="111179.4258"/>
    <x v="0"/>
    <n v="14213.513499999999"/>
    <x v="855"/>
    <x v="0"/>
    <m/>
  </r>
  <r>
    <d v="2023-12-07T01:10:45"/>
    <x v="1"/>
    <n v="37"/>
    <s v="PIEDRAHITA MADRID SANTIAGO"/>
    <x v="6"/>
    <x v="0"/>
    <n v="195"/>
    <n v="24.375"/>
    <n v="205.65231259968101"/>
    <m/>
    <n v="98826.156300000002"/>
    <x v="1"/>
    <n v="14213.513499999999"/>
    <x v="855"/>
    <x v="0"/>
    <m/>
  </r>
  <r>
    <d v="2023-12-07T01:10:46"/>
    <x v="1"/>
    <n v="38"/>
    <s v="AGUDELO KEVIN ANDRES"/>
    <x v="0"/>
    <x v="0"/>
    <n v="184"/>
    <n v="20.4444444444444"/>
    <n v="231.35885167464099"/>
    <m/>
    <n v="111179.4258"/>
    <x v="0"/>
    <n v="14213.513499999999"/>
    <x v="855"/>
    <x v="0"/>
    <m/>
  </r>
  <r>
    <d v="2023-12-07T01:10:46"/>
    <x v="1"/>
    <n v="39"/>
    <s v="DE OSSA TORRES CARLOS ANDRES"/>
    <x v="0"/>
    <x v="0"/>
    <n v="197"/>
    <n v="21.8888888888889"/>
    <n v="231.35885167464099"/>
    <m/>
    <n v="111179.4258"/>
    <x v="0"/>
    <n v="14213.513499999999"/>
    <x v="855"/>
    <x v="0"/>
    <m/>
  </r>
  <r>
    <d v="2023-12-07T01:10:47"/>
    <x v="1"/>
    <n v="40"/>
    <s v="OCAMPO OCAMPO ANTONIO JOSE"/>
    <x v="3"/>
    <x v="0"/>
    <n v="256"/>
    <n v="25.6"/>
    <n v="257.06539074960102"/>
    <m/>
    <n v="123532.6954"/>
    <x v="0"/>
    <n v="14213.513499999999"/>
    <x v="855"/>
    <x v="0"/>
    <m/>
  </r>
  <r>
    <d v="2023-12-07T01:10:47"/>
    <x v="9"/>
    <n v="41"/>
    <s v="GARCIA DAVID WILSON ALBERTO"/>
    <x v="6"/>
    <x v="0"/>
    <n v="187"/>
    <n v="23.375"/>
    <n v="205.65231259968101"/>
    <s v="1 Descuento (Propietario) "/>
    <n v="98826.156300000002"/>
    <x v="1"/>
    <n v="14213.513499999999"/>
    <x v="855"/>
    <x v="0"/>
    <m/>
  </r>
  <r>
    <d v="2023-12-07T01:10:47"/>
    <x v="9"/>
    <n v="42"/>
    <s v="LOPERA ALVAREZ ESTIVEN"/>
    <x v="0"/>
    <x v="0"/>
    <n v="291"/>
    <n v="32.3333333333333"/>
    <n v="231.35885167464099"/>
    <m/>
    <n v="111179.4258"/>
    <x v="0"/>
    <n v="14213.513499999999"/>
    <x v="855"/>
    <x v="0"/>
    <m/>
  </r>
  <r>
    <d v="2023-12-08T00:43:43"/>
    <x v="1"/>
    <n v="2"/>
    <s v="GRAJALES JORGE HERNAN"/>
    <x v="3"/>
    <x v="0"/>
    <n v="268"/>
    <n v="26.8"/>
    <n v="263.92464678178999"/>
    <m/>
    <n v="126962.32339999999"/>
    <x v="1"/>
    <n v="15648.6486"/>
    <x v="856"/>
    <x v="0"/>
    <m/>
  </r>
  <r>
    <d v="2023-12-08T00:43:43"/>
    <x v="1"/>
    <n v="3"/>
    <s v="BARRIENTOS ROBINSON FREDY"/>
    <x v="1"/>
    <x v="3"/>
    <n v="264"/>
    <n v="24"/>
    <n v="290.317111459969"/>
    <m/>
    <n v="139658.5557"/>
    <x v="0"/>
    <n v="15648.6486"/>
    <x v="856"/>
    <x v="0"/>
    <m/>
  </r>
  <r>
    <d v="2023-12-08T00:43:43"/>
    <x v="1"/>
    <n v="4"/>
    <s v="LOPEZ ISRAEL"/>
    <x v="0"/>
    <x v="0"/>
    <n v="220"/>
    <n v="24.4444444444444"/>
    <n v="237.53218210361101"/>
    <m/>
    <n v="114266.09110000001"/>
    <x v="0"/>
    <n v="15648.6486"/>
    <x v="856"/>
    <x v="0"/>
    <m/>
  </r>
  <r>
    <d v="2023-12-08T00:43:44"/>
    <x v="1"/>
    <n v="5"/>
    <s v="GRISALES VILLA JUAN DAVID"/>
    <x v="6"/>
    <x v="0"/>
    <n v="265"/>
    <n v="31.176470588235301"/>
    <n v="224.33594976452099"/>
    <m/>
    <n v="107917.9749"/>
    <x v="1"/>
    <n v="15648.6486"/>
    <x v="856"/>
    <x v="0"/>
    <m/>
  </r>
  <r>
    <d v="2023-12-08T00:43:44"/>
    <x v="1"/>
    <n v="6"/>
    <s v="HOYOS HENAO SANTIAGO"/>
    <x v="9"/>
    <x v="0"/>
    <n v="382"/>
    <n v="31.8333333333333"/>
    <n v="316.70957613814801"/>
    <s v="1 Descuento (Conduct)"/>
    <n v="152354.78810000001"/>
    <x v="0"/>
    <n v="15648.6486"/>
    <x v="856"/>
    <x v="0"/>
    <m/>
  </r>
  <r>
    <d v="2023-12-08T00:43:44"/>
    <x v="1"/>
    <n v="7"/>
    <s v="YEPES JORGE"/>
    <x v="3"/>
    <x v="0"/>
    <n v="324"/>
    <n v="32.4"/>
    <n v="263.92464678178999"/>
    <m/>
    <n v="126962.32339999999"/>
    <x v="1"/>
    <n v="15648.6486"/>
    <x v="856"/>
    <x v="0"/>
    <m/>
  </r>
  <r>
    <d v="2023-12-08T00:43:45"/>
    <x v="1"/>
    <n v="8"/>
    <s v="VACA FIERRO ROBINSON"/>
    <x v="3"/>
    <x v="0"/>
    <n v="220"/>
    <n v="22"/>
    <n v="263.92464678178999"/>
    <s v="20 Descuentos (Incidente con Usuarios) "/>
    <n v="126962.32339999999"/>
    <x v="1"/>
    <n v="15648.6486"/>
    <x v="856"/>
    <x v="0"/>
    <m/>
  </r>
  <r>
    <d v="2023-12-08T00:43:45"/>
    <x v="1"/>
    <n v="9"/>
    <s v="GRISALES VILLA DEIBY ALEJANDRO"/>
    <x v="4"/>
    <x v="0"/>
    <n v="164"/>
    <n v="23.428571428571399"/>
    <n v="184.74725274725299"/>
    <m/>
    <n v="88873.626399999994"/>
    <x v="0"/>
    <n v="15648.6486"/>
    <x v="856"/>
    <x v="0"/>
    <m/>
  </r>
  <r>
    <d v="2023-12-08T00:43:45"/>
    <x v="9"/>
    <n v="10"/>
    <s v="PIEDRAHITA MADRID SANTIAGO"/>
    <x v="0"/>
    <x v="0"/>
    <n v="208"/>
    <n v="23.1111111111111"/>
    <n v="237.53218210361101"/>
    <m/>
    <n v="114266.09110000001"/>
    <x v="0"/>
    <n v="15648.6486"/>
    <x v="856"/>
    <x v="0"/>
    <m/>
  </r>
  <r>
    <d v="2023-12-08T00:43:46"/>
    <x v="9"/>
    <n v="11"/>
    <s v="ECHAVARRIA JOSE"/>
    <x v="3"/>
    <x v="0"/>
    <n v="290"/>
    <n v="29"/>
    <n v="263.92464678178999"/>
    <m/>
    <n v="126962.32339999999"/>
    <x v="0"/>
    <n v="15648.6486"/>
    <x v="856"/>
    <x v="0"/>
    <m/>
  </r>
  <r>
    <d v="2023-12-08T00:43:46"/>
    <x v="9"/>
    <n v="12"/>
    <s v="VALENCIA MENDOZA JHON"/>
    <x v="2"/>
    <x v="0"/>
    <n v="170"/>
    <n v="28.3333333333333"/>
    <n v="158.354788069074"/>
    <m/>
    <n v="76177.394"/>
    <x v="0"/>
    <n v="15648.6486"/>
    <x v="856"/>
    <x v="0"/>
    <m/>
  </r>
  <r>
    <d v="2023-12-08T00:43:47"/>
    <x v="9"/>
    <n v="13"/>
    <s v="URIEL SALAZAR FREDY"/>
    <x v="0"/>
    <x v="1"/>
    <n v="287"/>
    <n v="31.8888888888889"/>
    <n v="237.53218210361101"/>
    <m/>
    <n v="114266.09110000001"/>
    <x v="0"/>
    <n v="15648.6486"/>
    <x v="856"/>
    <x v="0"/>
    <m/>
  </r>
  <r>
    <d v="2023-12-08T00:43:47"/>
    <x v="9"/>
    <n v="14"/>
    <s v="JIMENEZ JIMENEZ OMAR DAVID"/>
    <x v="8"/>
    <x v="0"/>
    <n v="92"/>
    <n v="18.399999999999999"/>
    <n v="131.96232339089499"/>
    <s v="1 Descuento (Despachador fernando) "/>
    <n v="63481.161699999997"/>
    <x v="1"/>
    <n v="15648.6486"/>
    <x v="856"/>
    <x v="0"/>
    <m/>
  </r>
  <r>
    <d v="2023-12-08T00:43:47"/>
    <x v="9"/>
    <n v="15"/>
    <s v="LONDOO LOPERA DUVAN ANDRES"/>
    <x v="0"/>
    <x v="0"/>
    <n v="273"/>
    <n v="30.3333333333333"/>
    <n v="237.53218210361101"/>
    <m/>
    <n v="114266.09110000001"/>
    <x v="1"/>
    <n v="15648.6486"/>
    <x v="856"/>
    <x v="0"/>
    <m/>
  </r>
  <r>
    <d v="2023-12-08T00:43:47"/>
    <x v="9"/>
    <n v="16"/>
    <s v="HURTADO MADRID JUAN ESTEBAN"/>
    <x v="6"/>
    <x v="0"/>
    <n v="209"/>
    <n v="26.125"/>
    <n v="211.139717425432"/>
    <m/>
    <n v="101569.8587"/>
    <x v="0"/>
    <n v="15648.6486"/>
    <x v="856"/>
    <x v="0"/>
    <m/>
  </r>
  <r>
    <d v="2023-12-08T00:43:48"/>
    <x v="9"/>
    <n v="17"/>
    <s v="RAMIREZ JARAMILLO WILSON"/>
    <x v="6"/>
    <x v="0"/>
    <n v="225"/>
    <n v="28.125"/>
    <n v="211.139717425432"/>
    <m/>
    <n v="101569.8587"/>
    <x v="0"/>
    <n v="15648.6486"/>
    <x v="856"/>
    <x v="0"/>
    <m/>
  </r>
  <r>
    <d v="2023-12-08T00:43:48"/>
    <x v="9"/>
    <n v="19"/>
    <s v="BERMUDEZ HERNAN"/>
    <x v="2"/>
    <x v="0"/>
    <n v="129"/>
    <n v="21.5"/>
    <n v="158.354788069074"/>
    <m/>
    <n v="76177.394"/>
    <x v="0"/>
    <n v="15648.6486"/>
    <x v="856"/>
    <x v="0"/>
    <m/>
  </r>
  <r>
    <d v="2023-12-08T00:43:48"/>
    <x v="9"/>
    <n v="20"/>
    <s v="VERENZUELA MARTINEZ ALEXANDER"/>
    <x v="0"/>
    <x v="0"/>
    <n v="262"/>
    <n v="29.1111111111111"/>
    <n v="237.53218210361101"/>
    <m/>
    <n v="114266.09110000001"/>
    <x v="0"/>
    <n v="15648.6486"/>
    <x v="856"/>
    <x v="0"/>
    <m/>
  </r>
  <r>
    <d v="2023-12-08T00:43:49"/>
    <x v="1"/>
    <n v="21"/>
    <s v="CIRO ALEXANDER"/>
    <x v="0"/>
    <x v="0"/>
    <n v="237"/>
    <n v="26.3333333333333"/>
    <n v="237.53218210361101"/>
    <m/>
    <n v="114266.09110000001"/>
    <x v="0"/>
    <n v="15648.6486"/>
    <x v="856"/>
    <x v="0"/>
    <m/>
  </r>
  <r>
    <d v="2023-12-08T00:43:49"/>
    <x v="1"/>
    <n v="22"/>
    <s v="QUIRAMA CASTAEDA JHON JADER"/>
    <x v="4"/>
    <x v="0"/>
    <n v="163"/>
    <n v="23.285714285714299"/>
    <n v="184.74725274725299"/>
    <m/>
    <n v="88873.626399999994"/>
    <x v="1"/>
    <n v="15648.6486"/>
    <x v="856"/>
    <x v="0"/>
    <m/>
  </r>
  <r>
    <d v="2023-12-08T00:43:49"/>
    <x v="1"/>
    <n v="23"/>
    <s v="MONSALVE OCAMPO EDISON GUSTAVO"/>
    <x v="8"/>
    <x v="0"/>
    <n v="112"/>
    <n v="22.4"/>
    <n v="131.96232339089499"/>
    <m/>
    <n v="63481.161699999997"/>
    <x v="2"/>
    <n v="15648.6486"/>
    <x v="856"/>
    <x v="0"/>
    <m/>
  </r>
  <r>
    <d v="2023-12-08T00:43:50"/>
    <x v="1"/>
    <n v="24"/>
    <s v="HERNANDEZ MACIAS GILBERTO"/>
    <x v="0"/>
    <x v="0"/>
    <n v="216"/>
    <n v="24"/>
    <n v="237.53218210361101"/>
    <m/>
    <n v="114266.09110000001"/>
    <x v="0"/>
    <n v="15648.6486"/>
    <x v="856"/>
    <x v="0"/>
    <m/>
  </r>
  <r>
    <d v="2023-12-08T00:43:50"/>
    <x v="1"/>
    <n v="25"/>
    <s v="MADRID HERNANDEZ JHONATAN SMITH"/>
    <x v="0"/>
    <x v="0"/>
    <n v="250"/>
    <n v="27.7777777777778"/>
    <n v="237.53218210361101"/>
    <m/>
    <n v="114266.09110000001"/>
    <x v="1"/>
    <n v="15648.6486"/>
    <x v="856"/>
    <x v="0"/>
    <m/>
  </r>
  <r>
    <d v="2023-12-08T00:43:50"/>
    <x v="1"/>
    <n v="26"/>
    <s v="CIRO MARIN RODRIGO ALBERTO"/>
    <x v="3"/>
    <x v="0"/>
    <n v="233"/>
    <n v="23.3"/>
    <n v="263.92464678178999"/>
    <m/>
    <n v="126962.32339999999"/>
    <x v="0"/>
    <n v="15648.6486"/>
    <x v="856"/>
    <x v="0"/>
    <m/>
  </r>
  <r>
    <d v="2023-12-08T00:43:51"/>
    <x v="1"/>
    <n v="27"/>
    <s v="TABORDA ROJAS DIEGO ALEJANDRO"/>
    <x v="9"/>
    <x v="0"/>
    <n v="311"/>
    <n v="25.9166666666667"/>
    <n v="316.70957613814801"/>
    <m/>
    <n v="152354.78810000001"/>
    <x v="0"/>
    <n v="15648.6486"/>
    <x v="856"/>
    <x v="0"/>
    <m/>
  </r>
  <r>
    <d v="2023-12-08T00:43:51"/>
    <x v="1"/>
    <n v="29"/>
    <s v="ESCOBAR IVAN DARIO"/>
    <x v="3"/>
    <x v="0"/>
    <n v="220"/>
    <n v="22"/>
    <n v="263.92464678178999"/>
    <m/>
    <n v="126962.32339999999"/>
    <x v="0"/>
    <n v="15648.6486"/>
    <x v="856"/>
    <x v="0"/>
    <m/>
  </r>
  <r>
    <d v="2023-12-08T00:43:51"/>
    <x v="1"/>
    <n v="30"/>
    <s v="RODRIGUEZ MAICOL ESTIVEN"/>
    <x v="6"/>
    <x v="0"/>
    <n v="222"/>
    <n v="27.75"/>
    <n v="211.139717425432"/>
    <m/>
    <n v="101569.8587"/>
    <x v="0"/>
    <n v="15648.6486"/>
    <x v="856"/>
    <x v="0"/>
    <m/>
  </r>
  <r>
    <d v="2023-12-08T00:43:52"/>
    <x v="9"/>
    <n v="31"/>
    <s v="HIGUITA ADRIAN ANTONIO"/>
    <x v="4"/>
    <x v="0"/>
    <n v="196"/>
    <n v="28"/>
    <n v="184.74725274725299"/>
    <s v="2 Descuentos (Conducts) "/>
    <n v="88873.626399999994"/>
    <x v="0"/>
    <n v="15648.6486"/>
    <x v="856"/>
    <x v="0"/>
    <m/>
  </r>
  <r>
    <d v="2023-12-08T00:43:52"/>
    <x v="9"/>
    <n v="32"/>
    <s v="PUERTA BOJANERO JUAN CARLOS"/>
    <x v="11"/>
    <x v="0"/>
    <n v="47"/>
    <n v="23.5"/>
    <n v="52.7849293563579"/>
    <m/>
    <n v="25392.4647"/>
    <x v="0"/>
    <n v="15648.6486"/>
    <x v="856"/>
    <x v="0"/>
    <m/>
  </r>
  <r>
    <d v="2023-12-08T00:43:52"/>
    <x v="9"/>
    <n v="34"/>
    <s v="MONTOYA OSPINA GILBERTO ANTONIO"/>
    <x v="6"/>
    <x v="3"/>
    <n v="221"/>
    <n v="27.625"/>
    <n v="211.139717425432"/>
    <m/>
    <n v="101569.8587"/>
    <x v="0"/>
    <n v="15648.6486"/>
    <x v="856"/>
    <x v="0"/>
    <m/>
  </r>
  <r>
    <d v="2023-12-08T00:43:53"/>
    <x v="9"/>
    <n v="35"/>
    <s v="LONDOO URREGO DANIEL ANDRES"/>
    <x v="6"/>
    <x v="0"/>
    <n v="233"/>
    <n v="29.125"/>
    <n v="211.139717425432"/>
    <m/>
    <n v="101569.8587"/>
    <x v="1"/>
    <n v="15648.6486"/>
    <x v="856"/>
    <x v="0"/>
    <m/>
  </r>
  <r>
    <d v="2023-12-08T00:43:53"/>
    <x v="9"/>
    <n v="36"/>
    <s v="FRANCO BRAVO JHOAN FERNANDO"/>
    <x v="0"/>
    <x v="0"/>
    <n v="240"/>
    <n v="26.6666666666667"/>
    <n v="237.53218210361101"/>
    <m/>
    <n v="114266.09110000001"/>
    <x v="0"/>
    <n v="15648.6486"/>
    <x v="856"/>
    <x v="0"/>
    <m/>
  </r>
  <r>
    <d v="2023-12-08T00:43:53"/>
    <x v="9"/>
    <n v="37"/>
    <s v="MORA JORGE"/>
    <x v="6"/>
    <x v="0"/>
    <n v="198"/>
    <n v="24.75"/>
    <n v="211.139717425432"/>
    <m/>
    <n v="101569.8587"/>
    <x v="1"/>
    <n v="15648.6486"/>
    <x v="856"/>
    <x v="0"/>
    <m/>
  </r>
  <r>
    <d v="2023-12-08T00:43:53"/>
    <x v="9"/>
    <n v="38"/>
    <s v="AGUDELO KEVIN ANDRES"/>
    <x v="6"/>
    <x v="1"/>
    <n v="201"/>
    <n v="25.125"/>
    <n v="211.139717425432"/>
    <s v="Se descuenta el viaje de 1.15 pm ya que abandona ruta sin Autorizacion 3 Descuentos (Usuarios desubicados y Despachador fernando) "/>
    <n v="101569.8587"/>
    <x v="0"/>
    <n v="15648.6486"/>
    <x v="856"/>
    <x v="0"/>
    <m/>
  </r>
  <r>
    <d v="2023-12-08T00:43:54"/>
    <x v="9"/>
    <n v="39"/>
    <s v="DE OSSA TORRES CARLOS ANDRES"/>
    <x v="6"/>
    <x v="0"/>
    <n v="182"/>
    <n v="22.75"/>
    <n v="211.139717425432"/>
    <m/>
    <n v="101569.8587"/>
    <x v="0"/>
    <n v="15648.6486"/>
    <x v="856"/>
    <x v="0"/>
    <m/>
  </r>
  <r>
    <d v="2023-12-08T00:43:54"/>
    <x v="9"/>
    <n v="40"/>
    <s v="OCAMPO OCAMPO ANTONIO JOSE"/>
    <x v="4"/>
    <x v="0"/>
    <n v="182"/>
    <n v="26"/>
    <n v="184.74725274725299"/>
    <s v="3 Descuentos (Conducts y propietario) "/>
    <n v="88873.626399999994"/>
    <x v="0"/>
    <n v="15648.6486"/>
    <x v="856"/>
    <x v="0"/>
    <m/>
  </r>
  <r>
    <d v="2023-12-08T00:43:54"/>
    <x v="1"/>
    <n v="41"/>
    <s v="GARCIA DAVID WILSON ALBERTO"/>
    <x v="6"/>
    <x v="0"/>
    <n v="218"/>
    <n v="27.25"/>
    <n v="211.139717425432"/>
    <m/>
    <n v="101569.8587"/>
    <x v="1"/>
    <n v="15648.6486"/>
    <x v="856"/>
    <x v="0"/>
    <m/>
  </r>
  <r>
    <d v="2023-12-08T00:43:55"/>
    <x v="1"/>
    <n v="42"/>
    <s v="LOPERA ALVAREZ ESTIVEN"/>
    <x v="3"/>
    <x v="3"/>
    <n v="272"/>
    <n v="27.2"/>
    <n v="263.92464678178999"/>
    <s v="3 Descuentos (Conducts y propietario) "/>
    <n v="126962.32339999999"/>
    <x v="0"/>
    <n v="15648.6486"/>
    <x v="856"/>
    <x v="0"/>
    <m/>
  </r>
  <r>
    <d v="2023-12-08T22:58:06"/>
    <x v="12"/>
    <n v="7"/>
    <s v="YEPES JORGE"/>
    <x v="0"/>
    <x v="3"/>
    <n v="293"/>
    <n v="32.5555555555556"/>
    <n v="231.9375"/>
    <m/>
    <n v="111468.75"/>
    <x v="1"/>
    <n v="13962.5"/>
    <x v="857"/>
    <x v="0"/>
    <m/>
  </r>
  <r>
    <d v="2023-12-08T22:58:07"/>
    <x v="12"/>
    <n v="9"/>
    <s v="GRISALES VILLA DEIBY ALEJANDRO"/>
    <x v="6"/>
    <x v="0"/>
    <n v="243"/>
    <n v="30.375"/>
    <n v="206.166666666667"/>
    <m/>
    <n v="99083.333299999998"/>
    <x v="0"/>
    <n v="13962.5"/>
    <x v="857"/>
    <x v="0"/>
    <m/>
  </r>
  <r>
    <d v="2023-12-08T22:58:07"/>
    <x v="12"/>
    <n v="10"/>
    <s v="HOYOS HENAO SANTIAGO"/>
    <x v="2"/>
    <x v="0"/>
    <n v="165"/>
    <n v="27.5"/>
    <n v="154.625"/>
    <s v="1 Descuento (Usuario desubicado) "/>
    <n v="74312.5"/>
    <x v="0"/>
    <n v="13962.5"/>
    <x v="857"/>
    <x v="0"/>
    <m/>
  </r>
  <r>
    <d v="2023-12-08T22:58:07"/>
    <x v="12"/>
    <n v="11"/>
    <s v="ECHAVARRIA JOSE"/>
    <x v="6"/>
    <x v="0"/>
    <n v="253"/>
    <n v="31.625"/>
    <n v="206.166666666667"/>
    <m/>
    <n v="99083.333299999998"/>
    <x v="0"/>
    <n v="13962.5"/>
    <x v="857"/>
    <x v="0"/>
    <m/>
  </r>
  <r>
    <d v="2023-12-08T22:58:08"/>
    <x v="12"/>
    <n v="14"/>
    <s v="CARVAJAL SALAZAR HECTOR MARINO"/>
    <x v="6"/>
    <x v="0"/>
    <n v="193"/>
    <n v="24.125"/>
    <n v="206.166666666667"/>
    <m/>
    <n v="99083.333299999998"/>
    <x v="1"/>
    <n v="13962.5"/>
    <x v="857"/>
    <x v="0"/>
    <m/>
  </r>
  <r>
    <d v="2023-12-08T22:58:08"/>
    <x v="12"/>
    <n v="22"/>
    <s v="QUIRAMA CASTAEDA JHON JADER"/>
    <x v="0"/>
    <x v="3"/>
    <n v="215"/>
    <n v="23.8888888888889"/>
    <n v="231.9375"/>
    <m/>
    <n v="111468.75"/>
    <x v="1"/>
    <n v="13962.5"/>
    <x v="857"/>
    <x v="0"/>
    <m/>
  </r>
  <r>
    <d v="2023-12-08T22:58:08"/>
    <x v="12"/>
    <n v="23"/>
    <s v="MONSALVE OCAMPO EDISON GUSTAVO"/>
    <x v="0"/>
    <x v="0"/>
    <n v="194"/>
    <n v="21.5555555555556"/>
    <n v="231.9375"/>
    <m/>
    <n v="111468.75"/>
    <x v="2"/>
    <n v="13962.5"/>
    <x v="857"/>
    <x v="0"/>
    <m/>
  </r>
  <r>
    <d v="2023-12-08T22:58:09"/>
    <x v="12"/>
    <n v="24"/>
    <s v="HERNANDEZ MACIAS GILBERTO"/>
    <x v="0"/>
    <x v="3"/>
    <n v="232"/>
    <n v="25.7777777777778"/>
    <n v="231.9375"/>
    <m/>
    <n v="111468.75"/>
    <x v="0"/>
    <n v="13962.5"/>
    <x v="857"/>
    <x v="0"/>
    <m/>
  </r>
  <r>
    <d v="2023-12-08T22:58:09"/>
    <x v="12"/>
    <n v="25"/>
    <s v="MADRID HERNANDEZ JHONATAN SMITH"/>
    <x v="6"/>
    <x v="3"/>
    <n v="189"/>
    <n v="23.625"/>
    <n v="206.166666666667"/>
    <m/>
    <n v="99083.333299999998"/>
    <x v="1"/>
    <n v="13962.5"/>
    <x v="857"/>
    <x v="0"/>
    <m/>
  </r>
  <r>
    <d v="2023-12-08T22:58:09"/>
    <x v="12"/>
    <n v="26"/>
    <s v="CIRO MARIN RODRIGO ALBERTO"/>
    <x v="6"/>
    <x v="0"/>
    <n v="209"/>
    <n v="26.125"/>
    <n v="206.166666666667"/>
    <m/>
    <n v="99083.333299999998"/>
    <x v="0"/>
    <n v="13962.5"/>
    <x v="857"/>
    <x v="0"/>
    <m/>
  </r>
  <r>
    <d v="2023-12-08T22:58:09"/>
    <x v="12"/>
    <n v="27"/>
    <s v="DURANGO DAVID JOSE"/>
    <x v="6"/>
    <x v="0"/>
    <n v="190"/>
    <n v="23.75"/>
    <n v="206.166666666667"/>
    <m/>
    <n v="99083.333299999998"/>
    <x v="0"/>
    <n v="13962.5"/>
    <x v="857"/>
    <x v="0"/>
    <m/>
  </r>
  <r>
    <d v="2023-12-08T22:58:10"/>
    <x v="12"/>
    <n v="29"/>
    <s v="ESCOBAR IVAN DARIO"/>
    <x v="6"/>
    <x v="0"/>
    <n v="210"/>
    <n v="26.25"/>
    <n v="206.166666666667"/>
    <m/>
    <n v="99083.333299999998"/>
    <x v="0"/>
    <n v="13962.5"/>
    <x v="857"/>
    <x v="0"/>
    <m/>
  </r>
  <r>
    <d v="2023-12-08T22:58:10"/>
    <x v="12"/>
    <n v="30"/>
    <s v="RODRIGUEZ MAICOL ESTIVEN"/>
    <x v="6"/>
    <x v="0"/>
    <n v="222"/>
    <n v="27.75"/>
    <n v="206.166666666667"/>
    <m/>
    <n v="99083.333299999998"/>
    <x v="0"/>
    <n v="13962.5"/>
    <x v="857"/>
    <x v="0"/>
    <m/>
  </r>
  <r>
    <d v="2023-12-08T22:58:10"/>
    <x v="12"/>
    <n v="31"/>
    <s v="HIGUITA ADRIAN ANTONIO"/>
    <x v="6"/>
    <x v="0"/>
    <n v="173"/>
    <n v="21.625"/>
    <n v="206.166666666667"/>
    <m/>
    <n v="99083.333299999998"/>
    <x v="0"/>
    <n v="13962.5"/>
    <x v="857"/>
    <x v="0"/>
    <m/>
  </r>
  <r>
    <d v="2023-12-08T22:58:10"/>
    <x v="12"/>
    <n v="32"/>
    <s v="PUERTA BOJANERO JUAN CARLOS"/>
    <x v="4"/>
    <x v="0"/>
    <n v="129"/>
    <n v="18.428571428571399"/>
    <n v="180.395833333333"/>
    <m/>
    <n v="86697.916700000002"/>
    <x v="0"/>
    <n v="13962.5"/>
    <x v="857"/>
    <x v="0"/>
    <m/>
  </r>
  <r>
    <d v="2023-12-08T22:58:11"/>
    <x v="12"/>
    <n v="33"/>
    <s v="RUA CHAVARRIA JEFERSON ANDREY"/>
    <x v="6"/>
    <x v="0"/>
    <n v="259"/>
    <n v="32.375"/>
    <n v="206.166666666667"/>
    <m/>
    <n v="99083.333299999998"/>
    <x v="0"/>
    <n v="13962.5"/>
    <x v="857"/>
    <x v="0"/>
    <m/>
  </r>
  <r>
    <d v="2023-12-08T22:58:11"/>
    <x v="12"/>
    <n v="34"/>
    <s v="MONTOYA OSPINA GILBERTO ANTONIO"/>
    <x v="3"/>
    <x v="3"/>
    <n v="199"/>
    <n v="19.899999999999999"/>
    <n v="257.70833333333297"/>
    <m/>
    <n v="123854.1667"/>
    <x v="0"/>
    <n v="13962.5"/>
    <x v="857"/>
    <x v="0"/>
    <m/>
  </r>
  <r>
    <d v="2023-12-08T22:58:12"/>
    <x v="12"/>
    <n v="35"/>
    <s v="LONDOO URREGO DANIEL ANDRES"/>
    <x v="0"/>
    <x v="0"/>
    <n v="274"/>
    <n v="30.4444444444444"/>
    <n v="231.9375"/>
    <m/>
    <n v="111468.75"/>
    <x v="1"/>
    <n v="13962.5"/>
    <x v="857"/>
    <x v="0"/>
    <m/>
  </r>
  <r>
    <d v="2023-12-08T22:58:12"/>
    <x v="12"/>
    <n v="36"/>
    <s v="BERNAL RONDON KEVIN OSWALDO"/>
    <x v="0"/>
    <x v="0"/>
    <n v="201"/>
    <n v="22.3333333333333"/>
    <n v="231.9375"/>
    <s v="2 Descuentos (Conducts) "/>
    <n v="111468.75"/>
    <x v="0"/>
    <n v="13962.5"/>
    <x v="857"/>
    <x v="0"/>
    <m/>
  </r>
  <r>
    <d v="2023-12-08T22:58:12"/>
    <x v="12"/>
    <n v="37"/>
    <s v="MORA JORGE"/>
    <x v="0"/>
    <x v="0"/>
    <n v="239"/>
    <n v="26.5555555555556"/>
    <n v="231.9375"/>
    <m/>
    <n v="111468.75"/>
    <x v="1"/>
    <n v="13962.5"/>
    <x v="857"/>
    <x v="0"/>
    <m/>
  </r>
  <r>
    <d v="2023-12-08T22:58:13"/>
    <x v="12"/>
    <n v="38"/>
    <s v="AGUDELO KEVIN ANDRES"/>
    <x v="0"/>
    <x v="0"/>
    <n v="243"/>
    <n v="27"/>
    <n v="231.9375"/>
    <m/>
    <n v="111468.75"/>
    <x v="0"/>
    <n v="13962.5"/>
    <x v="857"/>
    <x v="0"/>
    <m/>
  </r>
  <r>
    <d v="2023-12-08T22:58:13"/>
    <x v="12"/>
    <n v="39"/>
    <s v="DE OSSA TORRES CARLOS ANDRES"/>
    <x v="6"/>
    <x v="0"/>
    <n v="179"/>
    <n v="22.375"/>
    <n v="206.166666666667"/>
    <m/>
    <n v="99083.333299999998"/>
    <x v="0"/>
    <n v="13962.5"/>
    <x v="857"/>
    <x v="0"/>
    <m/>
  </r>
  <r>
    <d v="2023-12-08T22:58:14"/>
    <x v="12"/>
    <n v="40"/>
    <s v="OCAMPO OCAMPO ANTONIO JOSE"/>
    <x v="0"/>
    <x v="0"/>
    <n v="244"/>
    <n v="27.1111111111111"/>
    <n v="231.9375"/>
    <m/>
    <n v="111468.75"/>
    <x v="0"/>
    <n v="13962.5"/>
    <x v="857"/>
    <x v="0"/>
    <m/>
  </r>
  <r>
    <d v="2023-12-10T00:27:33"/>
    <x v="9"/>
    <n v="2"/>
    <s v="GRAJALES JORGE HERNAN"/>
    <x v="3"/>
    <x v="3"/>
    <n v="247"/>
    <n v="24.7"/>
    <n v="227.77397260274"/>
    <m/>
    <n v="108886.9863"/>
    <x v="1"/>
    <n v="12685.7143"/>
    <x v="858"/>
    <x v="0"/>
    <m/>
  </r>
  <r>
    <d v="2023-12-10T00:27:33"/>
    <x v="9"/>
    <n v="3"/>
    <s v="BARRIENTOS ROBINSON FREDY"/>
    <x v="11"/>
    <x v="0"/>
    <n v="42"/>
    <n v="21"/>
    <n v="45.554794520547901"/>
    <m/>
    <n v="21777.397300000001"/>
    <x v="0"/>
    <n v="12685.7143"/>
    <x v="858"/>
    <x v="0"/>
    <m/>
  </r>
  <r>
    <d v="2023-12-10T00:27:33"/>
    <x v="9"/>
    <n v="4"/>
    <s v="LOPEZ ISRAEL"/>
    <x v="3"/>
    <x v="0"/>
    <n v="224"/>
    <n v="22.4"/>
    <n v="227.77397260274"/>
    <m/>
    <n v="108886.9863"/>
    <x v="0"/>
    <n v="12685.7143"/>
    <x v="858"/>
    <x v="0"/>
    <m/>
  </r>
  <r>
    <d v="2023-12-10T00:27:34"/>
    <x v="9"/>
    <n v="5"/>
    <s v="BERRIO POSADA ANGELA"/>
    <x v="10"/>
    <x v="0"/>
    <n v="133"/>
    <n v="33.25"/>
    <n v="91.109589041095902"/>
    <m/>
    <n v="43554.794500000004"/>
    <x v="1"/>
    <n v="12685.7143"/>
    <x v="858"/>
    <x v="0"/>
    <m/>
  </r>
  <r>
    <d v="2023-12-10T00:27:34"/>
    <x v="9"/>
    <n v="7"/>
    <s v="YEPES JORGE"/>
    <x v="3"/>
    <x v="3"/>
    <n v="257"/>
    <n v="25.7"/>
    <n v="227.77397260274"/>
    <m/>
    <n v="108886.9863"/>
    <x v="1"/>
    <n v="12685.7143"/>
    <x v="858"/>
    <x v="0"/>
    <m/>
  </r>
  <r>
    <d v="2023-12-10T00:27:34"/>
    <x v="9"/>
    <n v="8"/>
    <s v="VACA FIERRO ROBINSON"/>
    <x v="8"/>
    <x v="0"/>
    <n v="107"/>
    <n v="21.4"/>
    <n v="113.88698630137"/>
    <s v="15 Descuentos (Incidente con Usuarios)"/>
    <n v="54443.493199999997"/>
    <x v="1"/>
    <n v="12685.7143"/>
    <x v="858"/>
    <x v="0"/>
    <m/>
  </r>
  <r>
    <d v="2023-12-10T00:27:35"/>
    <x v="9"/>
    <n v="10"/>
    <s v="MARULANDA JARAMILLO DAWER ANDRES"/>
    <x v="1"/>
    <x v="3"/>
    <n v="202"/>
    <n v="18.363636363636399"/>
    <n v="250.551369863014"/>
    <m/>
    <n v="119775.68489999999"/>
    <x v="0"/>
    <n v="12685.7143"/>
    <x v="858"/>
    <x v="0"/>
    <m/>
  </r>
  <r>
    <d v="2023-12-10T00:27:35"/>
    <x v="1"/>
    <n v="11"/>
    <s v="ECHAVARRIA JOSE"/>
    <x v="4"/>
    <x v="0"/>
    <n v="155"/>
    <n v="22.1428571428571"/>
    <n v="159.441780821918"/>
    <m/>
    <n v="76220.890400000004"/>
    <x v="0"/>
    <n v="12685.7143"/>
    <x v="858"/>
    <x v="0"/>
    <m/>
  </r>
  <r>
    <d v="2023-12-10T00:27:35"/>
    <x v="1"/>
    <n v="12"/>
    <s v="VALENCIA MENDOZA JHON"/>
    <x v="3"/>
    <x v="1"/>
    <n v="238"/>
    <n v="23.8"/>
    <n v="227.77397260274"/>
    <s v="Se descuenta el viaje de 10 44 am ya que NO espera el tiempo indicado en el paradero "/>
    <n v="108886.9863"/>
    <x v="0"/>
    <n v="12685.7143"/>
    <x v="858"/>
    <x v="0"/>
    <m/>
  </r>
  <r>
    <d v="2023-12-10T00:27:36"/>
    <x v="1"/>
    <n v="13"/>
    <s v="URIEL SALAZAR FREDY"/>
    <x v="0"/>
    <x v="0"/>
    <n v="206"/>
    <n v="22.8888888888889"/>
    <n v="204.996575342466"/>
    <m/>
    <n v="97998.287700000001"/>
    <x v="0"/>
    <n v="12685.7143"/>
    <x v="858"/>
    <x v="0"/>
    <m/>
  </r>
  <r>
    <d v="2023-12-10T00:27:36"/>
    <x v="1"/>
    <n v="14"/>
    <s v="JIMENEZ JIMENEZ OMAR DAVID"/>
    <x v="0"/>
    <x v="0"/>
    <n v="259"/>
    <n v="28.7777777777778"/>
    <n v="204.996575342466"/>
    <m/>
    <n v="97998.287700000001"/>
    <x v="1"/>
    <n v="12685.7143"/>
    <x v="858"/>
    <x v="0"/>
    <m/>
  </r>
  <r>
    <d v="2023-12-10T00:27:36"/>
    <x v="1"/>
    <n v="15"/>
    <s v="LONDOO LOPERA DUVAN ANDRES"/>
    <x v="3"/>
    <x v="0"/>
    <n v="268"/>
    <n v="26.8"/>
    <n v="227.77397260274"/>
    <s v="1 Descuento (Usuario desubicado) "/>
    <n v="108886.9863"/>
    <x v="1"/>
    <n v="12685.7143"/>
    <x v="858"/>
    <x v="0"/>
    <m/>
  </r>
  <r>
    <d v="2023-12-10T00:27:37"/>
    <x v="1"/>
    <n v="16"/>
    <s v="HURTADO MADRID JUAN ESTEBAN"/>
    <x v="1"/>
    <x v="0"/>
    <n v="235"/>
    <n v="21.363636363636399"/>
    <n v="250.551369863014"/>
    <m/>
    <n v="119775.68489999999"/>
    <x v="0"/>
    <n v="12685.7143"/>
    <x v="858"/>
    <x v="0"/>
    <m/>
  </r>
  <r>
    <d v="2023-12-10T00:27:37"/>
    <x v="1"/>
    <n v="17"/>
    <s v="FRANCO BRAVO JHOAN FERNANDO"/>
    <x v="1"/>
    <x v="0"/>
    <n v="212"/>
    <n v="19.272727272727298"/>
    <n v="250.551369863014"/>
    <s v="2 Descuentos (Conducts)"/>
    <n v="119775.68489999999"/>
    <x v="0"/>
    <n v="12685.7143"/>
    <x v="858"/>
    <x v="0"/>
    <m/>
  </r>
  <r>
    <d v="2023-12-10T00:27:37"/>
    <x v="1"/>
    <n v="20"/>
    <s v="VERENZUELA MARTINEZ ALEXANDER"/>
    <x v="3"/>
    <x v="0"/>
    <n v="246"/>
    <n v="24.6"/>
    <n v="227.77397260274"/>
    <s v="4 Descuentos (Conducts) "/>
    <n v="108886.9863"/>
    <x v="0"/>
    <n v="12685.7143"/>
    <x v="858"/>
    <x v="0"/>
    <m/>
  </r>
  <r>
    <d v="2023-12-10T00:27:38"/>
    <x v="1"/>
    <n v="21"/>
    <s v="CIRO ALEXANDER"/>
    <x v="3"/>
    <x v="0"/>
    <n v="275"/>
    <n v="27.5"/>
    <n v="227.77397260274"/>
    <m/>
    <n v="108886.9863"/>
    <x v="0"/>
    <n v="12685.7143"/>
    <x v="858"/>
    <x v="0"/>
    <m/>
  </r>
  <r>
    <d v="2023-12-10T00:27:38"/>
    <x v="9"/>
    <n v="22"/>
    <s v="QUIRAMA CASTAEDA JHON JADER"/>
    <x v="10"/>
    <x v="0"/>
    <n v="113"/>
    <n v="25.1111111111111"/>
    <n v="102.498287671233"/>
    <m/>
    <n v="48999.143799999998"/>
    <x v="1"/>
    <n v="12685.7143"/>
    <x v="858"/>
    <x v="0"/>
    <m/>
  </r>
  <r>
    <d v="2023-12-10T00:27:39"/>
    <x v="9"/>
    <n v="23"/>
    <s v="MONSALVE OCAMPO EDISON GUSTAVO"/>
    <x v="6"/>
    <x v="0"/>
    <n v="127"/>
    <n v="15.875"/>
    <n v="182.219178082192"/>
    <m/>
    <n v="87109.589000000007"/>
    <x v="2"/>
    <n v="12685.7143"/>
    <x v="858"/>
    <x v="0"/>
    <m/>
  </r>
  <r>
    <d v="2023-12-10T00:27:39"/>
    <x v="9"/>
    <n v="24"/>
    <s v="HERNANDEZ MACIAS GILBERTO"/>
    <x v="6"/>
    <x v="3"/>
    <n v="180"/>
    <n v="22.5"/>
    <n v="182.219178082192"/>
    <m/>
    <n v="87109.589000000007"/>
    <x v="0"/>
    <n v="12685.7143"/>
    <x v="858"/>
    <x v="0"/>
    <m/>
  </r>
  <r>
    <d v="2023-12-10T00:27:40"/>
    <x v="9"/>
    <n v="25"/>
    <s v="MADRID HERNANDEZ JHONATAN SMITH"/>
    <x v="0"/>
    <x v="0"/>
    <n v="181"/>
    <n v="20.1111111111111"/>
    <n v="204.996575342466"/>
    <m/>
    <n v="97998.287700000001"/>
    <x v="1"/>
    <n v="12685.7143"/>
    <x v="858"/>
    <x v="0"/>
    <m/>
  </r>
  <r>
    <d v="2023-12-10T00:27:40"/>
    <x v="9"/>
    <n v="26"/>
    <s v="CIRO MARIN RODRIGO ALBERTO"/>
    <x v="0"/>
    <x v="0"/>
    <n v="220"/>
    <n v="24.4444444444444"/>
    <n v="204.996575342466"/>
    <m/>
    <n v="97998.287700000001"/>
    <x v="0"/>
    <n v="12685.7143"/>
    <x v="858"/>
    <x v="0"/>
    <m/>
  </r>
  <r>
    <d v="2023-12-10T00:27:41"/>
    <x v="9"/>
    <n v="27"/>
    <s v="DURANGO DAVID JOSE"/>
    <x v="6"/>
    <x v="0"/>
    <n v="212"/>
    <n v="26.5"/>
    <n v="182.219178082192"/>
    <m/>
    <n v="87109.589000000007"/>
    <x v="0"/>
    <n v="12685.7143"/>
    <x v="858"/>
    <x v="0"/>
    <m/>
  </r>
  <r>
    <d v="2023-12-10T00:27:41"/>
    <x v="9"/>
    <n v="29"/>
    <s v="ESCOBAR IVAN DARIO"/>
    <x v="2"/>
    <x v="0"/>
    <n v="158"/>
    <n v="24.307692307692299"/>
    <n v="148.05308219178099"/>
    <m/>
    <n v="70776.541100000002"/>
    <x v="0"/>
    <n v="12685.7143"/>
    <x v="858"/>
    <x v="0"/>
    <m/>
  </r>
  <r>
    <d v="2023-12-10T00:27:41"/>
    <x v="9"/>
    <n v="30"/>
    <s v="RODRIGUEZ MAICOL ESTIVEN"/>
    <x v="0"/>
    <x v="0"/>
    <n v="190"/>
    <n v="21.1111111111111"/>
    <n v="204.996575342466"/>
    <m/>
    <n v="97998.287700000001"/>
    <x v="0"/>
    <n v="12685.7143"/>
    <x v="858"/>
    <x v="0"/>
    <m/>
  </r>
  <r>
    <d v="2023-12-10T00:27:42"/>
    <x v="1"/>
    <n v="31"/>
    <s v="HIGUITA ADRIAN ANTONIO"/>
    <x v="0"/>
    <x v="0"/>
    <n v="171"/>
    <n v="19"/>
    <n v="204.996575342466"/>
    <m/>
    <n v="97998.287700000001"/>
    <x v="0"/>
    <n v="12685.7143"/>
    <x v="858"/>
    <x v="0"/>
    <m/>
  </r>
  <r>
    <d v="2023-12-10T00:27:42"/>
    <x v="1"/>
    <n v="32"/>
    <s v="HOYOS HENAO SANTIAGO"/>
    <x v="1"/>
    <x v="0"/>
    <n v="301"/>
    <n v="27.363636363636399"/>
    <n v="250.551369863014"/>
    <m/>
    <n v="119775.68489999999"/>
    <x v="0"/>
    <n v="12685.7143"/>
    <x v="858"/>
    <x v="0"/>
    <m/>
  </r>
  <r>
    <d v="2023-12-10T00:27:43"/>
    <x v="1"/>
    <n v="33"/>
    <s v="RUA CHAVARRIA JEFERSON ANDREY"/>
    <x v="6"/>
    <x v="0"/>
    <n v="168"/>
    <n v="21"/>
    <n v="182.219178082192"/>
    <m/>
    <n v="87109.589000000007"/>
    <x v="0"/>
    <n v="12685.7143"/>
    <x v="858"/>
    <x v="0"/>
    <m/>
  </r>
  <r>
    <d v="2023-12-10T00:27:43"/>
    <x v="1"/>
    <n v="34"/>
    <s v="MONTOYA OSPINA GILBERTO ANTONIO"/>
    <x v="3"/>
    <x v="0"/>
    <n v="199"/>
    <n v="19.899999999999999"/>
    <n v="227.77397260274"/>
    <m/>
    <n v="108886.9863"/>
    <x v="0"/>
    <n v="12685.7143"/>
    <x v="858"/>
    <x v="0"/>
    <m/>
  </r>
  <r>
    <d v="2023-12-10T00:27:43"/>
    <x v="1"/>
    <n v="35"/>
    <s v="LONDOO URREGO DANIEL ANDRES"/>
    <x v="4"/>
    <x v="0"/>
    <n v="162"/>
    <n v="23.1428571428571"/>
    <n v="159.441780821918"/>
    <m/>
    <n v="76220.890400000004"/>
    <x v="1"/>
    <n v="12685.7143"/>
    <x v="858"/>
    <x v="0"/>
    <m/>
  </r>
  <r>
    <d v="2023-12-10T00:27:44"/>
    <x v="1"/>
    <n v="36"/>
    <s v="BERNAL RONDON KEVIN OSWALDO"/>
    <x v="0"/>
    <x v="0"/>
    <n v="127"/>
    <n v="14.1111111111111"/>
    <n v="204.996575342466"/>
    <m/>
    <n v="97998.287700000001"/>
    <x v="0"/>
    <n v="12685.7143"/>
    <x v="858"/>
    <x v="0"/>
    <m/>
  </r>
  <r>
    <d v="2023-12-10T00:27:44"/>
    <x v="1"/>
    <n v="37"/>
    <s v="MORA JORGE"/>
    <x v="0"/>
    <x v="0"/>
    <n v="166"/>
    <n v="18.4444444444444"/>
    <n v="204.996575342466"/>
    <s v="3 Descuentos (Propietarios) "/>
    <n v="97998.287700000001"/>
    <x v="1"/>
    <n v="12685.7143"/>
    <x v="858"/>
    <x v="0"/>
    <m/>
  </r>
  <r>
    <d v="2023-12-10T00:27:45"/>
    <x v="1"/>
    <n v="38"/>
    <s v="AGUDELO KEVIN ANDRES"/>
    <x v="3"/>
    <x v="0"/>
    <n v="257"/>
    <n v="25.7"/>
    <n v="227.77397260274"/>
    <m/>
    <n v="108886.9863"/>
    <x v="0"/>
    <n v="12685.7143"/>
    <x v="858"/>
    <x v="0"/>
    <m/>
  </r>
  <r>
    <d v="2023-12-10T00:27:45"/>
    <x v="1"/>
    <n v="40"/>
    <s v="OCAMPO OCAMPO ANTONIO JOSE"/>
    <x v="3"/>
    <x v="0"/>
    <n v="222"/>
    <n v="22.2"/>
    <n v="227.77397260274"/>
    <m/>
    <n v="108886.9863"/>
    <x v="0"/>
    <n v="12685.7143"/>
    <x v="858"/>
    <x v="0"/>
    <m/>
  </r>
  <r>
    <d v="2023-12-10T00:27:46"/>
    <x v="9"/>
    <n v="41"/>
    <s v="GARCIA DAVID WILSON ALBERTO"/>
    <x v="6"/>
    <x v="0"/>
    <n v="191"/>
    <n v="23.875"/>
    <n v="182.219178082192"/>
    <m/>
    <n v="87109.589000000007"/>
    <x v="1"/>
    <n v="12685.7143"/>
    <x v="858"/>
    <x v="0"/>
    <m/>
  </r>
  <r>
    <d v="2023-12-10T23:07:56"/>
    <x v="12"/>
    <n v="2"/>
    <s v="GRAJALES JORGE HERNAN"/>
    <x v="4"/>
    <x v="0"/>
    <n v="147"/>
    <n v="21"/>
    <n v="166.839779005525"/>
    <m/>
    <n v="79919.889500000005"/>
    <x v="1"/>
    <n v="13039.1304"/>
    <x v="859"/>
    <x v="0"/>
    <m/>
  </r>
  <r>
    <d v="2023-12-10T23:07:57"/>
    <x v="12"/>
    <n v="3"/>
    <s v="BARRIENTOS ROBINSON FREDY"/>
    <x v="4"/>
    <x v="1"/>
    <n v="132"/>
    <n v="18.8571428571429"/>
    <n v="166.839779005525"/>
    <s v="Se descuenta el viaje de 5 00 pm ya que NO espera el tiempo indicado en el paradero 2 Descuentos (Conducts)"/>
    <n v="79919.889500000005"/>
    <x v="0"/>
    <n v="13039.1304"/>
    <x v="859"/>
    <x v="0"/>
    <m/>
  </r>
  <r>
    <d v="2023-12-10T23:07:58"/>
    <x v="12"/>
    <n v="4"/>
    <s v="LOPEZ ISRAEL"/>
    <x v="6"/>
    <x v="0"/>
    <n v="214"/>
    <n v="26.75"/>
    <n v="190.67403314917101"/>
    <s v="4 Descuentos (Transbordo) "/>
    <n v="91337.016600000003"/>
    <x v="0"/>
    <n v="13039.1304"/>
    <x v="859"/>
    <x v="0"/>
    <m/>
  </r>
  <r>
    <d v="2023-12-10T23:07:59"/>
    <x v="12"/>
    <n v="5"/>
    <s v="BERRIO POSADA ANGELA"/>
    <x v="2"/>
    <x v="0"/>
    <n v="175"/>
    <n v="26.923076923076898"/>
    <n v="154.92265193370201"/>
    <m/>
    <n v="74211.326000000001"/>
    <x v="1"/>
    <n v="13039.1304"/>
    <x v="859"/>
    <x v="0"/>
    <m/>
  </r>
  <r>
    <d v="2023-12-10T23:07:59"/>
    <x v="12"/>
    <n v="7"/>
    <s v="YEPES JORGE"/>
    <x v="4"/>
    <x v="0"/>
    <n v="174"/>
    <n v="24.8571428571429"/>
    <n v="166.839779005525"/>
    <m/>
    <n v="79919.889500000005"/>
    <x v="1"/>
    <n v="13039.1304"/>
    <x v="859"/>
    <x v="0"/>
    <m/>
  </r>
  <r>
    <d v="2023-12-10T23:08:00"/>
    <x v="12"/>
    <n v="8"/>
    <s v="VACA FIERRO ROBINSON"/>
    <x v="0"/>
    <x v="0"/>
    <n v="163"/>
    <n v="18.1111111111111"/>
    <n v="214.50828729281801"/>
    <s v="2 Descuentos (Conducts) "/>
    <n v="102754.1436"/>
    <x v="1"/>
    <n v="13039.1304"/>
    <x v="859"/>
    <x v="0"/>
    <m/>
  </r>
  <r>
    <d v="2023-12-10T23:08:00"/>
    <x v="12"/>
    <n v="10"/>
    <s v="MARULANDA JARAMILLO DAWER ANDRES"/>
    <x v="3"/>
    <x v="3"/>
    <n v="254"/>
    <n v="25.4"/>
    <n v="238.34254143646399"/>
    <s v="1 Descuento (Conduct)"/>
    <n v="114171.27069999999"/>
    <x v="0"/>
    <n v="13039.1304"/>
    <x v="859"/>
    <x v="0"/>
    <m/>
  </r>
  <r>
    <d v="2023-12-10T23:08:01"/>
    <x v="12"/>
    <n v="11"/>
    <s v="ECHAVARRIA JOSE"/>
    <x v="2"/>
    <x v="0"/>
    <n v="144"/>
    <n v="24"/>
    <n v="143.005524861878"/>
    <m/>
    <n v="68502.762400000007"/>
    <x v="0"/>
    <n v="13039.1304"/>
    <x v="859"/>
    <x v="0"/>
    <m/>
  </r>
  <r>
    <d v="2023-12-10T23:08:01"/>
    <x v="12"/>
    <n v="12"/>
    <s v="VALENCIA MENDOZA JHON"/>
    <x v="0"/>
    <x v="3"/>
    <n v="228"/>
    <n v="25.3333333333333"/>
    <n v="214.50828729281801"/>
    <s v="1 Descuento (Conduct)"/>
    <n v="102754.1436"/>
    <x v="0"/>
    <n v="13039.1304"/>
    <x v="859"/>
    <x v="0"/>
    <m/>
  </r>
  <r>
    <d v="2023-12-10T23:08:02"/>
    <x v="12"/>
    <n v="13"/>
    <s v="URIEL SALAZAR FREDY"/>
    <x v="0"/>
    <x v="3"/>
    <n v="203"/>
    <n v="22.5555555555556"/>
    <n v="214.50828729281801"/>
    <s v="3 Descuentos (Propietarios y jefe de ruta) "/>
    <n v="102754.1436"/>
    <x v="0"/>
    <n v="13039.1304"/>
    <x v="859"/>
    <x v="0"/>
    <m/>
  </r>
  <r>
    <d v="2023-12-10T23:08:02"/>
    <x v="12"/>
    <n v="14"/>
    <s v="JIMENEZ JIMENEZ OMAR DAVID"/>
    <x v="3"/>
    <x v="3"/>
    <n v="268"/>
    <n v="26.8"/>
    <n v="238.34254143646399"/>
    <m/>
    <n v="114171.27069999999"/>
    <x v="1"/>
    <n v="13039.1304"/>
    <x v="859"/>
    <x v="0"/>
    <m/>
  </r>
  <r>
    <d v="2023-12-10T23:08:03"/>
    <x v="12"/>
    <n v="15"/>
    <s v="LONDOO LOPERA DUVAN ANDRES"/>
    <x v="3"/>
    <x v="3"/>
    <n v="222"/>
    <n v="22.2"/>
    <n v="238.34254143646399"/>
    <s v="4 Descuentos (Conducts) "/>
    <n v="114171.27069999999"/>
    <x v="1"/>
    <n v="13039.1304"/>
    <x v="859"/>
    <x v="0"/>
    <m/>
  </r>
  <r>
    <d v="2023-12-10T23:08:03"/>
    <x v="12"/>
    <n v="16"/>
    <s v="HURTADO MADRID JUAN ESTEBAN"/>
    <x v="3"/>
    <x v="3"/>
    <n v="268"/>
    <n v="26.8"/>
    <n v="238.34254143646399"/>
    <m/>
    <n v="114171.27069999999"/>
    <x v="0"/>
    <n v="13039.1304"/>
    <x v="859"/>
    <x v="0"/>
    <m/>
  </r>
  <r>
    <d v="2023-12-10T23:08:04"/>
    <x v="12"/>
    <n v="17"/>
    <s v="RAMIREZ JARAMILLO WILSON"/>
    <x v="0"/>
    <x v="3"/>
    <n v="170"/>
    <n v="18.8888888888889"/>
    <n v="214.50828729281801"/>
    <m/>
    <n v="102754.1436"/>
    <x v="0"/>
    <n v="13039.1304"/>
    <x v="859"/>
    <x v="0"/>
    <m/>
  </r>
  <r>
    <d v="2023-12-10T23:08:04"/>
    <x v="12"/>
    <n v="19"/>
    <s v="BERMUDEZ HERNAN"/>
    <x v="0"/>
    <x v="0"/>
    <n v="188"/>
    <n v="20.8888888888889"/>
    <n v="214.50828729281801"/>
    <m/>
    <n v="102754.1436"/>
    <x v="0"/>
    <n v="13039.1304"/>
    <x v="859"/>
    <x v="0"/>
    <m/>
  </r>
  <r>
    <d v="2023-12-10T23:08:05"/>
    <x v="12"/>
    <n v="27"/>
    <s v="DURANGO DAVID JOSE"/>
    <x v="6"/>
    <x v="0"/>
    <n v="177"/>
    <n v="22.125"/>
    <n v="190.67403314917101"/>
    <m/>
    <n v="91337.016600000003"/>
    <x v="0"/>
    <n v="13039.1304"/>
    <x v="859"/>
    <x v="0"/>
    <m/>
  </r>
  <r>
    <d v="2023-12-10T23:08:05"/>
    <x v="12"/>
    <n v="29"/>
    <s v="ESCOBAR IVAN DARIO"/>
    <x v="2"/>
    <x v="0"/>
    <n v="151"/>
    <n v="27.454545454545499"/>
    <n v="131.08839779005501"/>
    <s v="3 Descuentos (Conduct)"/>
    <n v="62794.198900000003"/>
    <x v="0"/>
    <n v="13039.1304"/>
    <x v="859"/>
    <x v="0"/>
    <m/>
  </r>
  <r>
    <d v="2023-12-10T23:08:06"/>
    <x v="12"/>
    <n v="30"/>
    <s v="RODRIGUEZ MAICOL ESTIVEN"/>
    <x v="2"/>
    <x v="0"/>
    <n v="194"/>
    <n v="32.3333333333333"/>
    <n v="143.005524861878"/>
    <m/>
    <n v="68502.762400000007"/>
    <x v="0"/>
    <n v="13039.1304"/>
    <x v="859"/>
    <x v="0"/>
    <m/>
  </r>
  <r>
    <d v="2023-12-10T23:08:06"/>
    <x v="12"/>
    <n v="36"/>
    <s v="VERENZUELA MARTINEZ ALEXANDER"/>
    <x v="0"/>
    <x v="0"/>
    <n v="197"/>
    <n v="21.8888888888889"/>
    <n v="214.50828729281801"/>
    <m/>
    <n v="102754.1436"/>
    <x v="0"/>
    <n v="13039.1304"/>
    <x v="859"/>
    <x v="0"/>
    <m/>
  </r>
  <r>
    <d v="2023-12-10T23:08:07"/>
    <x v="12"/>
    <n v="37"/>
    <s v="PIEDRAHITA MADRID SANTIAGO"/>
    <x v="4"/>
    <x v="0"/>
    <n v="166"/>
    <n v="23.714285714285701"/>
    <n v="166.839779005525"/>
    <m/>
    <n v="79919.889500000005"/>
    <x v="1"/>
    <n v="13039.1304"/>
    <x v="859"/>
    <x v="0"/>
    <m/>
  </r>
  <r>
    <d v="2023-12-10T23:08:08"/>
    <x v="12"/>
    <n v="38"/>
    <s v="AGUDELO KEVIN ANDRES"/>
    <x v="3"/>
    <x v="3"/>
    <n v="241"/>
    <n v="24.1"/>
    <n v="238.34254143646399"/>
    <m/>
    <n v="114171.27069999999"/>
    <x v="0"/>
    <n v="13039.1304"/>
    <x v="859"/>
    <x v="0"/>
    <m/>
  </r>
  <r>
    <d v="2023-12-10T23:08:08"/>
    <x v="12"/>
    <n v="42"/>
    <s v="LOPERA ALVAREZ ESTIVEN"/>
    <x v="0"/>
    <x v="3"/>
    <n v="238"/>
    <n v="26.4444444444444"/>
    <n v="214.50828729281801"/>
    <s v="3 Descuentos (propietario, Conduct y jefe de ruta)"/>
    <n v="102754.1436"/>
    <x v="0"/>
    <n v="13039.1304"/>
    <x v="859"/>
    <x v="0"/>
    <m/>
  </r>
  <r>
    <d v="2023-12-12T00:20:21"/>
    <x v="9"/>
    <n v="2"/>
    <s v="GRAJALES JORGE HERNAN"/>
    <x v="6"/>
    <x v="3"/>
    <n v="176"/>
    <n v="22"/>
    <n v="203.62926829268301"/>
    <m/>
    <n v="97814.634099999996"/>
    <x v="1"/>
    <n v="13781.081099999999"/>
    <x v="860"/>
    <x v="0"/>
    <m/>
  </r>
  <r>
    <d v="2023-12-12T00:20:22"/>
    <x v="9"/>
    <n v="3"/>
    <s v="BARRIENTOS ROBINSON FREDY"/>
    <x v="2"/>
    <x v="0"/>
    <n v="136"/>
    <n v="22.6666666666667"/>
    <n v="152.72195121951199"/>
    <s v="5 Descuentos (propietarios, jefe de ruta y conduct) "/>
    <n v="73360.975600000005"/>
    <x v="0"/>
    <n v="13781.081099999999"/>
    <x v="860"/>
    <x v="0"/>
    <m/>
  </r>
  <r>
    <d v="2023-12-12T00:20:22"/>
    <x v="9"/>
    <n v="4"/>
    <s v="LOPEZ ISRAEL"/>
    <x v="3"/>
    <x v="0"/>
    <n v="224"/>
    <n v="22.4"/>
    <n v="254.53658536585399"/>
    <m/>
    <n v="122268.29270000001"/>
    <x v="0"/>
    <n v="13781.081099999999"/>
    <x v="860"/>
    <x v="0"/>
    <m/>
  </r>
  <r>
    <d v="2023-12-12T00:20:22"/>
    <x v="9"/>
    <n v="5"/>
    <s v="BERRIO POSADA ANGELA"/>
    <x v="6"/>
    <x v="0"/>
    <n v="213"/>
    <n v="26.625"/>
    <n v="203.62926829268301"/>
    <m/>
    <n v="97814.634099999996"/>
    <x v="1"/>
    <n v="13781.081099999999"/>
    <x v="860"/>
    <x v="0"/>
    <m/>
  </r>
  <r>
    <d v="2023-12-12T00:20:23"/>
    <x v="9"/>
    <n v="6"/>
    <s v="GONZALEZ PEREZ RAFAEL JOSE"/>
    <x v="3"/>
    <x v="0"/>
    <n v="208"/>
    <n v="20.8"/>
    <n v="254.53658536585399"/>
    <m/>
    <n v="122268.29270000001"/>
    <x v="0"/>
    <n v="13781.081099999999"/>
    <x v="860"/>
    <x v="0"/>
    <m/>
  </r>
  <r>
    <d v="2023-12-12T00:20:23"/>
    <x v="9"/>
    <n v="7"/>
    <s v="YEPES JORGE"/>
    <x v="4"/>
    <x v="0"/>
    <n v="173"/>
    <n v="24.714285714285701"/>
    <n v="178.175609756098"/>
    <m/>
    <n v="85587.804900000003"/>
    <x v="1"/>
    <n v="13781.081099999999"/>
    <x v="860"/>
    <x v="0"/>
    <m/>
  </r>
  <r>
    <d v="2023-12-12T00:20:23"/>
    <x v="9"/>
    <n v="8"/>
    <s v="VACA FIERRO ROBINSON"/>
    <x v="0"/>
    <x v="0"/>
    <n v="240"/>
    <n v="26.6666666666667"/>
    <n v="229.08292682926799"/>
    <s v="DIEGO TABORDA Realiz 4 viajes donde moviliz 129 Usuarios "/>
    <n v="110041.46339999999"/>
    <x v="1"/>
    <n v="13781.081099999999"/>
    <x v="860"/>
    <x v="0"/>
    <m/>
  </r>
  <r>
    <d v="2023-12-12T00:20:24"/>
    <x v="9"/>
    <n v="9"/>
    <s v="JIMENEZ HURTADO CARLOS ESTIVEN"/>
    <x v="4"/>
    <x v="0"/>
    <n v="178"/>
    <n v="25.428571428571399"/>
    <n v="178.175609756098"/>
    <m/>
    <n v="85587.804900000003"/>
    <x v="0"/>
    <n v="13781.081099999999"/>
    <x v="860"/>
    <x v="0"/>
    <m/>
  </r>
  <r>
    <d v="2023-12-12T00:20:24"/>
    <x v="9"/>
    <n v="10"/>
    <s v="MARULANDA JARAMILLO DAWER ANDRES"/>
    <x v="2"/>
    <x v="0"/>
    <n v="153"/>
    <n v="25.5"/>
    <n v="152.72195121951199"/>
    <m/>
    <n v="73360.975600000005"/>
    <x v="0"/>
    <n v="13781.081099999999"/>
    <x v="860"/>
    <x v="0"/>
    <m/>
  </r>
  <r>
    <d v="2023-12-12T00:20:25"/>
    <x v="1"/>
    <n v="12"/>
    <s v="HOYOS HENAO SANTIAGO"/>
    <x v="0"/>
    <x v="0"/>
    <n v="198"/>
    <n v="22"/>
    <n v="229.08292682926799"/>
    <m/>
    <n v="110041.46339999999"/>
    <x v="0"/>
    <n v="13781.081099999999"/>
    <x v="860"/>
    <x v="0"/>
    <m/>
  </r>
  <r>
    <d v="2023-12-12T00:20:25"/>
    <x v="1"/>
    <n v="13"/>
    <s v="URIEL SALAZAR FREDY"/>
    <x v="3"/>
    <x v="0"/>
    <n v="241"/>
    <n v="24.1"/>
    <n v="254.53658536585399"/>
    <m/>
    <n v="122268.29270000001"/>
    <x v="0"/>
    <n v="13781.081099999999"/>
    <x v="860"/>
    <x v="0"/>
    <m/>
  </r>
  <r>
    <d v="2023-12-12T00:20:25"/>
    <x v="1"/>
    <n v="14"/>
    <s v="JIMENEZ JIMENEZ OMAR DAVID"/>
    <x v="1"/>
    <x v="0"/>
    <n v="303"/>
    <n v="27.545454545454501"/>
    <n v="279.99024390243898"/>
    <m/>
    <n v="134495.122"/>
    <x v="1"/>
    <n v="13781.081099999999"/>
    <x v="860"/>
    <x v="0"/>
    <m/>
  </r>
  <r>
    <d v="2023-12-12T00:20:26"/>
    <x v="1"/>
    <n v="15"/>
    <s v="LONDOO LOPERA DUVAN ANDRES"/>
    <x v="10"/>
    <x v="3"/>
    <n v="84"/>
    <n v="21"/>
    <n v="101.81463414634101"/>
    <m/>
    <n v="48907.3171"/>
    <x v="1"/>
    <n v="13781.081099999999"/>
    <x v="860"/>
    <x v="0"/>
    <m/>
  </r>
  <r>
    <d v="2023-12-12T00:20:26"/>
    <x v="1"/>
    <n v="16"/>
    <s v="BERNAL RONDON KEVIN OSWALDO"/>
    <x v="3"/>
    <x v="0"/>
    <n v="237"/>
    <n v="23.7"/>
    <n v="254.53658536585399"/>
    <m/>
    <n v="122268.29270000001"/>
    <x v="0"/>
    <n v="13781.081099999999"/>
    <x v="860"/>
    <x v="0"/>
    <m/>
  </r>
  <r>
    <d v="2023-12-12T00:20:26"/>
    <x v="1"/>
    <n v="17"/>
    <s v="RAMIREZ JARAMILLO WILSON"/>
    <x v="4"/>
    <x v="0"/>
    <n v="162"/>
    <n v="23.1428571428571"/>
    <n v="178.175609756098"/>
    <m/>
    <n v="85587.804900000003"/>
    <x v="0"/>
    <n v="13781.081099999999"/>
    <x v="860"/>
    <x v="0"/>
    <m/>
  </r>
  <r>
    <d v="2023-12-12T00:20:27"/>
    <x v="1"/>
    <n v="19"/>
    <s v="BERMUDEZ HERNAN"/>
    <x v="7"/>
    <x v="0"/>
    <n v="58"/>
    <n v="19.3333333333333"/>
    <n v="76.360975609756096"/>
    <m/>
    <n v="36680.487800000003"/>
    <x v="0"/>
    <n v="13781.081099999999"/>
    <x v="860"/>
    <x v="0"/>
    <m/>
  </r>
  <r>
    <d v="2023-12-12T00:20:27"/>
    <x v="1"/>
    <n v="20"/>
    <s v="VERENZUELA MARTINEZ ALEXANDER"/>
    <x v="2"/>
    <x v="0"/>
    <n v="122"/>
    <n v="22.181818181818201"/>
    <n v="139.99512195122"/>
    <m/>
    <n v="67247.561000000002"/>
    <x v="0"/>
    <n v="13781.081099999999"/>
    <x v="860"/>
    <x v="0"/>
    <m/>
  </r>
  <r>
    <d v="2023-12-12T00:20:27"/>
    <x v="1"/>
    <n v="21"/>
    <s v="CIRO ALEXANDER"/>
    <x v="9"/>
    <x v="0"/>
    <n v="307"/>
    <n v="25.5833333333333"/>
    <n v="305.44390243902399"/>
    <m/>
    <n v="146721.95120000001"/>
    <x v="0"/>
    <n v="13781.081099999999"/>
    <x v="860"/>
    <x v="0"/>
    <m/>
  </r>
  <r>
    <d v="2023-12-12T00:20:28"/>
    <x v="1"/>
    <n v="22"/>
    <s v="QUIRAMA CASTAEDA JHON JADER"/>
    <x v="8"/>
    <x v="0"/>
    <n v="158"/>
    <n v="31.6"/>
    <n v="127.268292682927"/>
    <m/>
    <n v="61134.1463"/>
    <x v="1"/>
    <n v="13781.081099999999"/>
    <x v="860"/>
    <x v="0"/>
    <m/>
  </r>
  <r>
    <d v="2023-12-12T00:20:28"/>
    <x v="1"/>
    <n v="23"/>
    <s v="MONSALVE OCAMPO EDISON GUSTAVO"/>
    <x v="1"/>
    <x v="0"/>
    <n v="295"/>
    <n v="26.818181818181799"/>
    <n v="279.99024390243898"/>
    <s v="1 Descuento (Usuario desubicado) "/>
    <n v="134495.122"/>
    <x v="2"/>
    <n v="13781.081099999999"/>
    <x v="860"/>
    <x v="0"/>
    <m/>
  </r>
  <r>
    <d v="2023-12-12T00:20:28"/>
    <x v="1"/>
    <n v="24"/>
    <s v="HERNANDEZ MACIAS GILBERTO"/>
    <x v="1"/>
    <x v="0"/>
    <n v="285"/>
    <n v="25.909090909090899"/>
    <n v="279.99024390243898"/>
    <m/>
    <n v="134495.122"/>
    <x v="0"/>
    <n v="13781.081099999999"/>
    <x v="860"/>
    <x v="0"/>
    <m/>
  </r>
  <r>
    <d v="2023-12-12T00:20:28"/>
    <x v="1"/>
    <n v="25"/>
    <s v="MADRID HERNANDEZ JHONATAN SMITH"/>
    <x v="3"/>
    <x v="0"/>
    <n v="320"/>
    <n v="32"/>
    <n v="254.53658536585399"/>
    <m/>
    <n v="122268.29270000001"/>
    <x v="1"/>
    <n v="13781.081099999999"/>
    <x v="860"/>
    <x v="0"/>
    <m/>
  </r>
  <r>
    <d v="2023-12-12T00:20:29"/>
    <x v="1"/>
    <n v="26"/>
    <s v="FRANCO BRAVO JHOAN FERNANDO"/>
    <x v="8"/>
    <x v="0"/>
    <n v="88"/>
    <n v="17.600000000000001"/>
    <n v="127.268292682927"/>
    <m/>
    <n v="61134.1463"/>
    <x v="0"/>
    <n v="13781.081099999999"/>
    <x v="860"/>
    <x v="0"/>
    <m/>
  </r>
  <r>
    <d v="2023-12-12T00:20:29"/>
    <x v="1"/>
    <n v="27"/>
    <s v="DURANGO DAVID JOSE"/>
    <x v="0"/>
    <x v="0"/>
    <n v="261"/>
    <n v="29"/>
    <n v="229.08292682926799"/>
    <s v="2 Descuentos (Propietario y conduct) "/>
    <n v="110041.46339999999"/>
    <x v="0"/>
    <n v="13781.081099999999"/>
    <x v="860"/>
    <x v="0"/>
    <m/>
  </r>
  <r>
    <d v="2023-12-12T00:20:29"/>
    <x v="1"/>
    <n v="29"/>
    <s v="ESCOBAR IVAN DARIO"/>
    <x v="1"/>
    <x v="0"/>
    <n v="320"/>
    <n v="29.090909090909101"/>
    <n v="279.99024390243898"/>
    <s v="5 Descuentos (Conducts) "/>
    <n v="134495.122"/>
    <x v="0"/>
    <n v="13781.081099999999"/>
    <x v="860"/>
    <x v="0"/>
    <m/>
  </r>
  <r>
    <d v="2023-12-12T00:20:30"/>
    <x v="1"/>
    <n v="30"/>
    <s v="RODRIGUEZ MAICOL ESTIVEN"/>
    <x v="6"/>
    <x v="0"/>
    <n v="259"/>
    <n v="32.375"/>
    <n v="203.62926829268301"/>
    <m/>
    <n v="97814.634099999996"/>
    <x v="0"/>
    <n v="13781.081099999999"/>
    <x v="860"/>
    <x v="0"/>
    <m/>
  </r>
  <r>
    <d v="2023-12-12T00:20:30"/>
    <x v="9"/>
    <n v="31"/>
    <s v="HIGUITA ADRIAN ANTONIO"/>
    <x v="2"/>
    <x v="0"/>
    <n v="141"/>
    <n v="23.5"/>
    <n v="152.72195121951199"/>
    <m/>
    <n v="73360.975600000005"/>
    <x v="0"/>
    <n v="13781.081099999999"/>
    <x v="860"/>
    <x v="0"/>
    <m/>
  </r>
  <r>
    <d v="2023-12-12T00:20:30"/>
    <x v="9"/>
    <n v="32"/>
    <s v="PUERTA BOJANERO JUAN CARLOS"/>
    <x v="2"/>
    <x v="0"/>
    <n v="139"/>
    <n v="23.1666666666667"/>
    <n v="152.72195121951199"/>
    <s v="1 Descuento (Conduct) "/>
    <n v="73360.975600000005"/>
    <x v="0"/>
    <n v="13781.081099999999"/>
    <x v="860"/>
    <x v="0"/>
    <m/>
  </r>
  <r>
    <d v="2023-12-12T00:20:31"/>
    <x v="9"/>
    <n v="33"/>
    <s v="RUA CHAVARRIA JEFERSON ANDREY"/>
    <x v="3"/>
    <x v="0"/>
    <n v="188"/>
    <n v="18.8"/>
    <n v="254.53658536585399"/>
    <m/>
    <n v="122268.29270000001"/>
    <x v="0"/>
    <n v="13781.081099999999"/>
    <x v="860"/>
    <x v="0"/>
    <m/>
  </r>
  <r>
    <d v="2023-12-12T00:20:31"/>
    <x v="9"/>
    <n v="34"/>
    <s v="MONTOYA OSPINA GILBERTO ANTONIO"/>
    <x v="1"/>
    <x v="0"/>
    <n v="260"/>
    <n v="23.636363636363601"/>
    <n v="279.99024390243898"/>
    <m/>
    <n v="134495.122"/>
    <x v="0"/>
    <n v="13781.081099999999"/>
    <x v="860"/>
    <x v="0"/>
    <m/>
  </r>
  <r>
    <d v="2023-12-12T00:20:31"/>
    <x v="9"/>
    <n v="35"/>
    <s v="LONDOO URREGO DANIEL ANDRES"/>
    <x v="4"/>
    <x v="0"/>
    <n v="209"/>
    <n v="29.8571428571429"/>
    <n v="178.175609756098"/>
    <m/>
    <n v="85587.804900000003"/>
    <x v="1"/>
    <n v="13781.081099999999"/>
    <x v="860"/>
    <x v="0"/>
    <m/>
  </r>
  <r>
    <d v="2023-12-12T00:20:32"/>
    <x v="9"/>
    <n v="36"/>
    <s v="MARTINEZ CHAVERRA LUIS NORBERTO"/>
    <x v="0"/>
    <x v="0"/>
    <n v="259"/>
    <n v="28.7777777777778"/>
    <n v="229.08292682926799"/>
    <m/>
    <n v="110041.46339999999"/>
    <x v="0"/>
    <n v="13781.081099999999"/>
    <x v="860"/>
    <x v="0"/>
    <m/>
  </r>
  <r>
    <d v="2023-12-12T00:20:32"/>
    <x v="9"/>
    <n v="37"/>
    <s v="MORA JORGE"/>
    <x v="0"/>
    <x v="0"/>
    <n v="260"/>
    <n v="28.8888888888889"/>
    <n v="229.08292682926799"/>
    <m/>
    <n v="110041.46339999999"/>
    <x v="1"/>
    <n v="13781.081099999999"/>
    <x v="860"/>
    <x v="0"/>
    <m/>
  </r>
  <r>
    <d v="2023-12-12T00:20:32"/>
    <x v="9"/>
    <n v="39"/>
    <s v="DE OSSA TORRES CARLOS ANDRES"/>
    <x v="4"/>
    <x v="0"/>
    <n v="173"/>
    <n v="24.714285714285701"/>
    <n v="178.175609756098"/>
    <s v="1 Descuento (Jefe de ruta) "/>
    <n v="85587.804900000003"/>
    <x v="0"/>
    <n v="13781.081099999999"/>
    <x v="860"/>
    <x v="0"/>
    <m/>
  </r>
  <r>
    <d v="2023-12-12T00:20:33"/>
    <x v="9"/>
    <n v="40"/>
    <s v="OCAMPO OCAMPO ANTONIO JOSE"/>
    <x v="3"/>
    <x v="0"/>
    <n v="260"/>
    <n v="26"/>
    <n v="254.53658536585399"/>
    <m/>
    <n v="122268.29270000001"/>
    <x v="0"/>
    <n v="13781.081099999999"/>
    <x v="860"/>
    <x v="0"/>
    <m/>
  </r>
  <r>
    <d v="2023-12-12T00:20:33"/>
    <x v="1"/>
    <n v="41"/>
    <s v="GRISALES VILLA JUAN DAVID"/>
    <x v="1"/>
    <x v="0"/>
    <n v="297"/>
    <n v="27"/>
    <n v="279.99024390243898"/>
    <m/>
    <n v="134495.122"/>
    <x v="1"/>
    <n v="13781.081099999999"/>
    <x v="860"/>
    <x v="0"/>
    <m/>
  </r>
  <r>
    <d v="2023-12-12T00:20:33"/>
    <x v="1"/>
    <n v="42"/>
    <s v="LOPERA ALVAREZ ESTIVEN"/>
    <x v="0"/>
    <x v="0"/>
    <n v="242"/>
    <n v="26.8888888888889"/>
    <n v="229.08292682926799"/>
    <m/>
    <n v="110041.46339999999"/>
    <x v="0"/>
    <n v="13781.081099999999"/>
    <x v="860"/>
    <x v="0"/>
    <m/>
  </r>
  <r>
    <d v="2023-12-13T01:08:05"/>
    <x v="1"/>
    <n v="2"/>
    <s v="GRAJALES JORGE HERNAN"/>
    <x v="0"/>
    <x v="0"/>
    <n v="234"/>
    <n v="26"/>
    <n v="217.75748031496099"/>
    <m/>
    <n v="104378.7402"/>
    <x v="1"/>
    <n v="13581.5789"/>
    <x v="861"/>
    <x v="0"/>
    <m/>
  </r>
  <r>
    <d v="2023-12-13T01:08:06"/>
    <x v="1"/>
    <n v="3"/>
    <s v="ESPINOZA CHAVARRIA GUILLERMO LEON"/>
    <x v="0"/>
    <x v="0"/>
    <n v="177"/>
    <n v="19.6666666666667"/>
    <n v="217.75748031496099"/>
    <s v="2 Descuentos (Conducts) "/>
    <n v="104378.7402"/>
    <x v="0"/>
    <n v="13581.5789"/>
    <x v="861"/>
    <x v="0"/>
    <m/>
  </r>
  <r>
    <d v="2023-12-13T01:08:06"/>
    <x v="1"/>
    <n v="4"/>
    <s v="LOPEZ ISRAEL"/>
    <x v="0"/>
    <x v="0"/>
    <n v="157"/>
    <n v="17.4444444444444"/>
    <n v="217.75748031496099"/>
    <m/>
    <n v="104378.7402"/>
    <x v="0"/>
    <n v="13581.5789"/>
    <x v="861"/>
    <x v="0"/>
    <m/>
  </r>
  <r>
    <d v="2023-12-13T01:08:06"/>
    <x v="1"/>
    <n v="5"/>
    <s v="BERRIO POSADA ANGELA"/>
    <x v="9"/>
    <x v="0"/>
    <n v="323"/>
    <n v="26.9166666666667"/>
    <n v="290.343307086614"/>
    <m/>
    <n v="139171.65349999999"/>
    <x v="1"/>
    <n v="13581.5789"/>
    <x v="861"/>
    <x v="0"/>
    <m/>
  </r>
  <r>
    <d v="2023-12-13T01:08:07"/>
    <x v="1"/>
    <n v="6"/>
    <s v="GONZALEZ PEREZ RAFAEL JOSE"/>
    <x v="1"/>
    <x v="0"/>
    <n v="223"/>
    <n v="20.272727272727298"/>
    <n v="266.14803149606303"/>
    <m/>
    <n v="127574.0157"/>
    <x v="0"/>
    <n v="13581.5789"/>
    <x v="861"/>
    <x v="0"/>
    <m/>
  </r>
  <r>
    <d v="2023-12-13T01:08:07"/>
    <x v="1"/>
    <n v="7"/>
    <s v="YEPES JORGE"/>
    <x v="0"/>
    <x v="0"/>
    <n v="239"/>
    <n v="26.5555555555556"/>
    <n v="217.75748031496099"/>
    <m/>
    <n v="104378.7402"/>
    <x v="1"/>
    <n v="13581.5789"/>
    <x v="861"/>
    <x v="0"/>
    <m/>
  </r>
  <r>
    <d v="2023-12-13T01:08:08"/>
    <x v="1"/>
    <n v="9"/>
    <s v="GRISALES VILLA DEIBY ALEJANDRO"/>
    <x v="0"/>
    <x v="0"/>
    <n v="293"/>
    <n v="32.5555555555556"/>
    <n v="217.75748031496099"/>
    <s v="2 Descuentos (Jefe de ruta) "/>
    <n v="104378.7402"/>
    <x v="0"/>
    <n v="13581.5789"/>
    <x v="861"/>
    <x v="0"/>
    <m/>
  </r>
  <r>
    <d v="2023-12-13T01:08:09"/>
    <x v="1"/>
    <n v="10"/>
    <s v="MARULANDA JARAMILLO DAWER ANDRES"/>
    <x v="6"/>
    <x v="0"/>
    <n v="191"/>
    <n v="23.875"/>
    <n v="193.56220472440901"/>
    <s v="2 Descuentos (Conducts) "/>
    <n v="92781.102400000003"/>
    <x v="0"/>
    <n v="13581.5789"/>
    <x v="861"/>
    <x v="0"/>
    <m/>
  </r>
  <r>
    <d v="2023-12-13T01:08:09"/>
    <x v="9"/>
    <n v="11"/>
    <s v="ECHAVARRIA JOSE"/>
    <x v="2"/>
    <x v="0"/>
    <n v="152"/>
    <n v="27.636363636363601"/>
    <n v="133.074015748031"/>
    <m/>
    <n v="63787.007899999997"/>
    <x v="0"/>
    <n v="13581.5789"/>
    <x v="861"/>
    <x v="0"/>
    <m/>
  </r>
  <r>
    <d v="2023-12-13T01:08:10"/>
    <x v="9"/>
    <n v="12"/>
    <s v="VALENCIA MENDOZA JHON"/>
    <x v="4"/>
    <x v="0"/>
    <n v="170"/>
    <n v="24.285714285714299"/>
    <n v="169.36692913385801"/>
    <m/>
    <n v="81183.464600000007"/>
    <x v="0"/>
    <n v="13581.5789"/>
    <x v="861"/>
    <x v="0"/>
    <m/>
  </r>
  <r>
    <d v="2023-12-13T01:08:10"/>
    <x v="9"/>
    <n v="13"/>
    <s v="URIEL SALAZAR FREDY"/>
    <x v="6"/>
    <x v="0"/>
    <n v="182"/>
    <n v="22.75"/>
    <n v="193.56220472440901"/>
    <s v="2 Descuentos (Propietarios) "/>
    <n v="92781.102400000003"/>
    <x v="0"/>
    <n v="13581.5789"/>
    <x v="861"/>
    <x v="0"/>
    <m/>
  </r>
  <r>
    <d v="2023-12-13T01:08:11"/>
    <x v="9"/>
    <n v="14"/>
    <s v="CARVAJAL SALAZAR HECTOR MARINO"/>
    <x v="3"/>
    <x v="0"/>
    <n v="225"/>
    <n v="22.5"/>
    <n v="241.95275590551199"/>
    <s v="3 Descuentos (Conduct y Usuarios con movilidad reducida) "/>
    <n v="115976.378"/>
    <x v="1"/>
    <n v="13581.5789"/>
    <x v="861"/>
    <x v="0"/>
    <m/>
  </r>
  <r>
    <d v="2023-12-13T01:08:11"/>
    <x v="9"/>
    <n v="15"/>
    <s v="LONDOO LOPERA DUVAN ANDRES"/>
    <x v="0"/>
    <x v="0"/>
    <n v="291"/>
    <n v="32.3333333333333"/>
    <n v="217.75748031496099"/>
    <m/>
    <n v="104378.7402"/>
    <x v="1"/>
    <n v="13581.5789"/>
    <x v="861"/>
    <x v="0"/>
    <m/>
  </r>
  <r>
    <d v="2023-12-13T01:08:11"/>
    <x v="9"/>
    <n v="16"/>
    <s v="HURTADO MADRID JUAN ESTEBAN"/>
    <x v="6"/>
    <x v="3"/>
    <n v="141"/>
    <n v="18.8"/>
    <n v="181.46456692913401"/>
    <m/>
    <n v="86982.283500000005"/>
    <x v="0"/>
    <n v="13581.5789"/>
    <x v="861"/>
    <x v="0"/>
    <m/>
  </r>
  <r>
    <d v="2023-12-13T01:08:12"/>
    <x v="9"/>
    <n v="17"/>
    <s v="RAMIREZ JARAMILLO WILSON"/>
    <x v="4"/>
    <x v="0"/>
    <n v="142"/>
    <n v="20.285714285714299"/>
    <n v="169.36692913385801"/>
    <s v="4 Descuentos (Conduct, propietario y usuario desubicado) "/>
    <n v="81183.464600000007"/>
    <x v="0"/>
    <n v="13581.5789"/>
    <x v="861"/>
    <x v="0"/>
    <m/>
  </r>
  <r>
    <d v="2023-12-13T01:08:12"/>
    <x v="9"/>
    <n v="18"/>
    <s v="RENDON VIANA HUMBERTO DE JESUS"/>
    <x v="2"/>
    <x v="0"/>
    <n v="140"/>
    <n v="25.454545454545499"/>
    <n v="133.074015748031"/>
    <m/>
    <n v="63787.007899999997"/>
    <x v="0"/>
    <n v="13581.5789"/>
    <x v="861"/>
    <x v="0"/>
    <m/>
  </r>
  <r>
    <d v="2023-12-13T01:08:13"/>
    <x v="9"/>
    <n v="20"/>
    <s v="VERENZUELA MARTINEZ ALEXANDER"/>
    <x v="10"/>
    <x v="0"/>
    <n v="100"/>
    <n v="25"/>
    <n v="96.781102362204706"/>
    <m/>
    <n v="46390.551200000002"/>
    <x v="0"/>
    <n v="13581.5789"/>
    <x v="861"/>
    <x v="0"/>
    <m/>
  </r>
  <r>
    <d v="2023-12-13T01:08:13"/>
    <x v="9"/>
    <n v="21"/>
    <s v="CIRO ALEXANDER"/>
    <x v="1"/>
    <x v="3"/>
    <n v="258"/>
    <n v="23.454545454545499"/>
    <n v="266.14803149606303"/>
    <m/>
    <n v="127574.0157"/>
    <x v="0"/>
    <n v="13581.5789"/>
    <x v="861"/>
    <x v="0"/>
    <m/>
  </r>
  <r>
    <d v="2023-12-13T01:08:14"/>
    <x v="9"/>
    <n v="22"/>
    <s v="QUIRAMA CASTAEDA JHON JADER"/>
    <x v="6"/>
    <x v="3"/>
    <n v="175"/>
    <n v="21.875"/>
    <n v="193.56220472440901"/>
    <s v="2 Descuentos (Conducts) "/>
    <n v="92781.102400000003"/>
    <x v="1"/>
    <n v="13581.5789"/>
    <x v="861"/>
    <x v="0"/>
    <m/>
  </r>
  <r>
    <d v="2023-12-13T01:08:15"/>
    <x v="9"/>
    <n v="23"/>
    <s v="MONSALVE OCAMPO EDISON GUSTAVO"/>
    <x v="6"/>
    <x v="3"/>
    <n v="163"/>
    <n v="20.375"/>
    <n v="193.56220472440901"/>
    <s v="2 Descuentos (Conducts) "/>
    <n v="92781.102400000003"/>
    <x v="2"/>
    <n v="13581.5789"/>
    <x v="861"/>
    <x v="0"/>
    <m/>
  </r>
  <r>
    <d v="2023-12-13T01:08:15"/>
    <x v="9"/>
    <n v="24"/>
    <s v="HERNANDEZ MACIAS GILBERTO"/>
    <x v="6"/>
    <x v="0"/>
    <n v="180"/>
    <n v="22.5"/>
    <n v="193.56220472440901"/>
    <m/>
    <n v="92781.102400000003"/>
    <x v="0"/>
    <n v="13581.5789"/>
    <x v="861"/>
    <x v="0"/>
    <m/>
  </r>
  <r>
    <d v="2023-12-13T01:08:15"/>
    <x v="9"/>
    <n v="25"/>
    <s v="MADRID HERNANDEZ JHONATAN SMITH"/>
    <x v="8"/>
    <x v="1"/>
    <n v="136"/>
    <n v="27.2"/>
    <n v="120.976377952756"/>
    <m/>
    <n v="57988.188999999998"/>
    <x v="1"/>
    <n v="13581.5789"/>
    <x v="861"/>
    <x v="0"/>
    <m/>
  </r>
  <r>
    <d v="2023-12-13T01:08:16"/>
    <x v="9"/>
    <n v="26"/>
    <s v="FRANCO BRAVO JHOAN FERNANDO"/>
    <x v="0"/>
    <x v="0"/>
    <n v="179"/>
    <n v="19.8888888888889"/>
    <n v="217.75748031496099"/>
    <s v="2 Descuentos (Usuarios desubicados) "/>
    <n v="104378.7402"/>
    <x v="0"/>
    <n v="13581.5789"/>
    <x v="861"/>
    <x v="0"/>
    <m/>
  </r>
  <r>
    <d v="2023-12-13T01:08:18"/>
    <x v="9"/>
    <n v="27"/>
    <s v="DURANGO DAVID JOSE"/>
    <x v="0"/>
    <x v="3"/>
    <n v="231"/>
    <n v="25.6666666666667"/>
    <n v="217.75748031496099"/>
    <m/>
    <n v="104378.7402"/>
    <x v="0"/>
    <n v="13581.5789"/>
    <x v="861"/>
    <x v="0"/>
    <m/>
  </r>
  <r>
    <d v="2023-12-13T01:08:18"/>
    <x v="9"/>
    <n v="29"/>
    <s v="ESCOBAR IVAN DARIO"/>
    <x v="6"/>
    <x v="0"/>
    <n v="210"/>
    <n v="26.25"/>
    <n v="193.56220472440901"/>
    <m/>
    <n v="92781.102400000003"/>
    <x v="0"/>
    <n v="13581.5789"/>
    <x v="861"/>
    <x v="0"/>
    <m/>
  </r>
  <r>
    <d v="2023-12-13T01:08:19"/>
    <x v="9"/>
    <n v="30"/>
    <s v="RODRIGUEZ MAICOL ESTIVEN"/>
    <x v="8"/>
    <x v="0"/>
    <n v="115"/>
    <n v="23"/>
    <n v="120.976377952756"/>
    <s v="3 Descuentos (Conducts y propietario) "/>
    <n v="57988.188999999998"/>
    <x v="0"/>
    <n v="13581.5789"/>
    <x v="861"/>
    <x v="0"/>
    <m/>
  </r>
  <r>
    <d v="2023-12-13T01:08:21"/>
    <x v="1"/>
    <n v="31"/>
    <s v="HIGUITA ADRIAN ANTONIO"/>
    <x v="3"/>
    <x v="3"/>
    <n v="220"/>
    <n v="22"/>
    <n v="241.95275590551199"/>
    <m/>
    <n v="115976.378"/>
    <x v="0"/>
    <n v="13581.5789"/>
    <x v="861"/>
    <x v="0"/>
    <m/>
  </r>
  <r>
    <d v="2023-12-13T01:08:28"/>
    <x v="1"/>
    <n v="32"/>
    <s v="PUERTA BOJANERO JUAN CARLOS"/>
    <x v="10"/>
    <x v="1"/>
    <n v="64"/>
    <n v="16"/>
    <n v="96.781102362204706"/>
    <m/>
    <n v="46390.551200000002"/>
    <x v="0"/>
    <n v="13581.5789"/>
    <x v="861"/>
    <x v="0"/>
    <m/>
  </r>
  <r>
    <d v="2023-12-13T01:08:29"/>
    <x v="1"/>
    <n v="33"/>
    <s v="RUA CHAVARRIA JEFERSON ANDREY"/>
    <x v="6"/>
    <x v="0"/>
    <n v="177"/>
    <n v="22.125"/>
    <n v="193.56220472440901"/>
    <m/>
    <n v="92781.102400000003"/>
    <x v="0"/>
    <n v="13581.5789"/>
    <x v="861"/>
    <x v="0"/>
    <m/>
  </r>
  <r>
    <d v="2023-12-13T01:08:30"/>
    <x v="1"/>
    <n v="34"/>
    <s v="BERNAL RONDON KEVIN OSWALDO"/>
    <x v="0"/>
    <x v="0"/>
    <n v="192"/>
    <n v="21.3333333333333"/>
    <n v="217.75748031496099"/>
    <m/>
    <n v="104378.7402"/>
    <x v="0"/>
    <n v="13581.5789"/>
    <x v="861"/>
    <x v="0"/>
    <m/>
  </r>
  <r>
    <d v="2023-12-13T01:08:30"/>
    <x v="1"/>
    <n v="35"/>
    <s v="LONDOO URREGO DANIEL ANDRES"/>
    <x v="3"/>
    <x v="3"/>
    <n v="317"/>
    <n v="31.7"/>
    <n v="241.95275590551199"/>
    <m/>
    <n v="115976.378"/>
    <x v="1"/>
    <n v="13581.5789"/>
    <x v="861"/>
    <x v="0"/>
    <m/>
  </r>
  <r>
    <d v="2023-12-13T01:08:30"/>
    <x v="1"/>
    <n v="36"/>
    <s v="MARTINEZ CHAVERRA LUIS NORBERTO"/>
    <x v="1"/>
    <x v="3"/>
    <n v="256"/>
    <n v="23.272727272727298"/>
    <n v="266.14803149606303"/>
    <s v="2 Descuentos (Conducts) "/>
    <n v="127574.0157"/>
    <x v="0"/>
    <n v="13581.5789"/>
    <x v="861"/>
    <x v="0"/>
    <m/>
  </r>
  <r>
    <d v="2023-12-13T01:08:31"/>
    <x v="1"/>
    <n v="37"/>
    <s v="PIEDRAHITA MADRID SANTIAGO"/>
    <x v="0"/>
    <x v="0"/>
    <n v="229"/>
    <n v="25.4444444444444"/>
    <n v="217.75748031496099"/>
    <s v="3 Descuentos (Conducts) "/>
    <n v="104378.7402"/>
    <x v="1"/>
    <n v="13581.5789"/>
    <x v="861"/>
    <x v="0"/>
    <m/>
  </r>
  <r>
    <d v="2023-12-13T01:08:31"/>
    <x v="1"/>
    <n v="38"/>
    <s v="AGUDELO KEVIN ANDRES"/>
    <x v="6"/>
    <x v="0"/>
    <n v="216"/>
    <n v="27"/>
    <n v="193.56220472440901"/>
    <m/>
    <n v="92781.102400000003"/>
    <x v="0"/>
    <n v="13581.5789"/>
    <x v="861"/>
    <x v="0"/>
    <m/>
  </r>
  <r>
    <d v="2023-12-13T01:08:31"/>
    <x v="1"/>
    <n v="39"/>
    <s v="DE OSSA TORRES CARLOS ANDRES"/>
    <x v="3"/>
    <x v="0"/>
    <n v="218"/>
    <n v="21.8"/>
    <n v="241.95275590551199"/>
    <m/>
    <n v="115976.378"/>
    <x v="0"/>
    <n v="13581.5789"/>
    <x v="861"/>
    <x v="0"/>
    <m/>
  </r>
  <r>
    <d v="2023-12-13T01:08:31"/>
    <x v="1"/>
    <n v="40"/>
    <s v="OCAMPO OCAMPO ANTONIO JOSE"/>
    <x v="9"/>
    <x v="3"/>
    <n v="337"/>
    <n v="28.0833333333333"/>
    <n v="290.343307086614"/>
    <m/>
    <n v="139171.65349999999"/>
    <x v="0"/>
    <n v="13581.5789"/>
    <x v="861"/>
    <x v="0"/>
    <m/>
  </r>
  <r>
    <d v="2023-12-13T01:08:32"/>
    <x v="9"/>
    <n v="41"/>
    <s v="GARCIA DAVID WILSON ALBERTO"/>
    <x v="6"/>
    <x v="0"/>
    <n v="189"/>
    <n v="23.625"/>
    <n v="193.56220472440901"/>
    <s v="1 Descuento (Conduct) "/>
    <n v="92781.102400000003"/>
    <x v="1"/>
    <n v="13581.5789"/>
    <x v="861"/>
    <x v="0"/>
    <m/>
  </r>
  <r>
    <d v="2023-12-13T01:08:32"/>
    <x v="9"/>
    <n v="42"/>
    <s v="LOPERA ALVAREZ ESTIVEN"/>
    <x v="6"/>
    <x v="3"/>
    <n v="240"/>
    <n v="30"/>
    <n v="193.56220472440901"/>
    <m/>
    <n v="92781.102400000003"/>
    <x v="0"/>
    <n v="13581.5789"/>
    <x v="861"/>
    <x v="0"/>
    <m/>
  </r>
  <r>
    <d v="2023-12-14T00:34:43"/>
    <x v="9"/>
    <n v="2"/>
    <s v="GRAJALES JORGE HERNAN"/>
    <x v="0"/>
    <x v="0"/>
    <n v="202"/>
    <n v="22.4444444444444"/>
    <n v="221.66883116883099"/>
    <m/>
    <n v="106334.41559999999"/>
    <x v="1"/>
    <n v="14675"/>
    <x v="862"/>
    <x v="0"/>
    <m/>
  </r>
  <r>
    <d v="2023-12-14T00:34:44"/>
    <x v="9"/>
    <n v="3"/>
    <s v="BARRIENTOS ROBINSON FREDY"/>
    <x v="0"/>
    <x v="0"/>
    <n v="192"/>
    <n v="21.3333333333333"/>
    <n v="221.66883116883099"/>
    <m/>
    <n v="106334.41559999999"/>
    <x v="0"/>
    <n v="14675"/>
    <x v="862"/>
    <x v="0"/>
    <m/>
  </r>
  <r>
    <d v="2023-12-14T00:34:44"/>
    <x v="9"/>
    <n v="4"/>
    <s v="LOPEZ ISRAEL"/>
    <x v="12"/>
    <x v="0"/>
    <n v="262"/>
    <n v="20.153846153846199"/>
    <n v="320.18831168831201"/>
    <m/>
    <n v="153594.15580000001"/>
    <x v="0"/>
    <n v="14675"/>
    <x v="862"/>
    <x v="0"/>
    <m/>
  </r>
  <r>
    <d v="2023-12-14T00:34:45"/>
    <x v="9"/>
    <n v="5"/>
    <s v="GRISALES VILLA JUAN DAVID"/>
    <x v="2"/>
    <x v="0"/>
    <n v="177"/>
    <n v="29.5"/>
    <n v="147.77922077922099"/>
    <m/>
    <n v="70889.610400000005"/>
    <x v="1"/>
    <n v="14675"/>
    <x v="862"/>
    <x v="0"/>
    <m/>
  </r>
  <r>
    <d v="2023-12-14T00:34:45"/>
    <x v="9"/>
    <n v="6"/>
    <s v="GONZALEZ PEREZ RAFAEL JOSE"/>
    <x v="0"/>
    <x v="0"/>
    <n v="202"/>
    <n v="22.4444444444444"/>
    <n v="221.66883116883099"/>
    <s v="1 Descuento (Conduct) "/>
    <n v="106334.41559999999"/>
    <x v="0"/>
    <n v="14675"/>
    <x v="862"/>
    <x v="0"/>
    <m/>
  </r>
  <r>
    <d v="2023-12-14T00:34:45"/>
    <x v="9"/>
    <n v="7"/>
    <s v="YEPES JORGE"/>
    <x v="0"/>
    <x v="0"/>
    <n v="175"/>
    <n v="19.4444444444444"/>
    <n v="221.66883116883099"/>
    <m/>
    <n v="106334.41559999999"/>
    <x v="1"/>
    <n v="14675"/>
    <x v="862"/>
    <x v="0"/>
    <m/>
  </r>
  <r>
    <d v="2023-12-14T00:34:46"/>
    <x v="9"/>
    <n v="8"/>
    <s v="VACA FIERRO ROBINSON"/>
    <x v="0"/>
    <x v="0"/>
    <n v="221"/>
    <n v="24.5555555555556"/>
    <n v="221.66883116883099"/>
    <m/>
    <n v="106334.41559999999"/>
    <x v="1"/>
    <n v="14675"/>
    <x v="862"/>
    <x v="0"/>
    <m/>
  </r>
  <r>
    <d v="2023-12-14T00:34:46"/>
    <x v="9"/>
    <n v="9"/>
    <s v="PUERTA BOJANERO JUAN CARLOS"/>
    <x v="5"/>
    <x v="0"/>
    <n v="33"/>
    <n v="33"/>
    <n v="24.629870129870099"/>
    <m/>
    <n v="11814.935100000001"/>
    <x v="0"/>
    <n v="14675"/>
    <x v="862"/>
    <x v="0"/>
    <m/>
  </r>
  <r>
    <d v="2023-12-14T00:34:47"/>
    <x v="9"/>
    <n v="10"/>
    <s v="MARULANDA JARAMILLO DAWER ANDRES"/>
    <x v="0"/>
    <x v="0"/>
    <n v="224"/>
    <n v="24.8888888888889"/>
    <n v="221.66883116883099"/>
    <m/>
    <n v="106334.41559999999"/>
    <x v="0"/>
    <n v="14675"/>
    <x v="862"/>
    <x v="0"/>
    <m/>
  </r>
  <r>
    <d v="2023-12-14T00:34:47"/>
    <x v="1"/>
    <n v="12"/>
    <s v="VALENCIA MENDOZA JHON"/>
    <x v="1"/>
    <x v="0"/>
    <n v="296"/>
    <n v="26.909090909090899"/>
    <n v="270.92857142857099"/>
    <m/>
    <n v="129964.28569999999"/>
    <x v="0"/>
    <n v="14675"/>
    <x v="862"/>
    <x v="0"/>
    <m/>
  </r>
  <r>
    <d v="2023-12-14T00:34:48"/>
    <x v="1"/>
    <n v="13"/>
    <s v="URIEL SALAZAR FREDY"/>
    <x v="6"/>
    <x v="0"/>
    <n v="213"/>
    <n v="26.625"/>
    <n v="197.03896103896099"/>
    <s v="5 Descuentos (Jefe de ruta y conducts) "/>
    <n v="94519.480500000005"/>
    <x v="0"/>
    <n v="14675"/>
    <x v="862"/>
    <x v="0"/>
    <m/>
  </r>
  <r>
    <d v="2023-12-14T00:34:48"/>
    <x v="1"/>
    <n v="14"/>
    <s v="JIMENEZ JIMENEZ OMAR DAVID"/>
    <x v="1"/>
    <x v="0"/>
    <n v="248"/>
    <n v="22.545454545454501"/>
    <n v="270.92857142857099"/>
    <s v="1 Descuento (Conduct) "/>
    <n v="129964.28569999999"/>
    <x v="1"/>
    <n v="14675"/>
    <x v="862"/>
    <x v="0"/>
    <m/>
  </r>
  <r>
    <d v="2023-12-14T00:34:48"/>
    <x v="1"/>
    <n v="15"/>
    <s v="LONDOO LOPERA DUVAN ANDRES"/>
    <x v="0"/>
    <x v="0"/>
    <n v="245"/>
    <n v="27.2222222222222"/>
    <n v="221.66883116883099"/>
    <m/>
    <n v="106334.41559999999"/>
    <x v="1"/>
    <n v="14675"/>
    <x v="862"/>
    <x v="0"/>
    <m/>
  </r>
  <r>
    <d v="2023-12-14T00:34:49"/>
    <x v="1"/>
    <n v="16"/>
    <s v="BERNAL RONDON KEVIN OSWALDO"/>
    <x v="8"/>
    <x v="0"/>
    <n v="102"/>
    <n v="20.399999999999999"/>
    <n v="123.14935064935101"/>
    <m/>
    <n v="59074.675300000003"/>
    <x v="0"/>
    <n v="14675"/>
    <x v="862"/>
    <x v="0"/>
    <m/>
  </r>
  <r>
    <d v="2023-12-14T00:34:49"/>
    <x v="1"/>
    <n v="17"/>
    <s v="RAMIREZ JARAMILLO WILSON"/>
    <x v="3"/>
    <x v="0"/>
    <n v="247"/>
    <n v="24.7"/>
    <n v="246.29870129870099"/>
    <m/>
    <n v="118149.35060000001"/>
    <x v="0"/>
    <n v="14675"/>
    <x v="862"/>
    <x v="0"/>
    <m/>
  </r>
  <r>
    <d v="2023-12-14T00:34:50"/>
    <x v="1"/>
    <n v="18"/>
    <s v="RENDON VIANA HUMBERTO DE JESUS"/>
    <x v="3"/>
    <x v="0"/>
    <n v="267"/>
    <n v="26.7"/>
    <n v="246.29870129870099"/>
    <m/>
    <n v="118149.35060000001"/>
    <x v="0"/>
    <n v="14675"/>
    <x v="862"/>
    <x v="0"/>
    <m/>
  </r>
  <r>
    <d v="2023-12-14T00:34:50"/>
    <x v="1"/>
    <n v="20"/>
    <s v="VERENZUELA MARTINEZ ALEXANDER"/>
    <x v="1"/>
    <x v="0"/>
    <n v="264"/>
    <n v="24"/>
    <n v="270.92857142857099"/>
    <s v="2 Descuentos (Conduct y propietario) "/>
    <n v="129964.28569999999"/>
    <x v="0"/>
    <n v="14675"/>
    <x v="862"/>
    <x v="0"/>
    <m/>
  </r>
  <r>
    <d v="2023-12-14T00:34:50"/>
    <x v="1"/>
    <n v="21"/>
    <s v="CIRO ALEXANDER"/>
    <x v="1"/>
    <x v="0"/>
    <n v="350"/>
    <n v="31.818181818181799"/>
    <n v="270.92857142857099"/>
    <m/>
    <n v="129964.28569999999"/>
    <x v="0"/>
    <n v="14675"/>
    <x v="862"/>
    <x v="0"/>
    <m/>
  </r>
  <r>
    <d v="2023-12-14T00:34:51"/>
    <x v="1"/>
    <n v="22"/>
    <s v="QUIRAMA CASTAEDA JHON JADER"/>
    <x v="9"/>
    <x v="0"/>
    <n v="309"/>
    <n v="25.75"/>
    <n v="295.55844155844198"/>
    <m/>
    <n v="141779.22080000001"/>
    <x v="1"/>
    <n v="14675"/>
    <x v="862"/>
    <x v="0"/>
    <m/>
  </r>
  <r>
    <d v="2023-12-14T00:34:51"/>
    <x v="1"/>
    <n v="23"/>
    <s v="MONSALVE OCAMPO EDISON GUSTAVO"/>
    <x v="11"/>
    <x v="0"/>
    <n v="37"/>
    <n v="18.5"/>
    <n v="49.259740259740298"/>
    <m/>
    <n v="23629.8701"/>
    <x v="2"/>
    <n v="14675"/>
    <x v="862"/>
    <x v="0"/>
    <m/>
  </r>
  <r>
    <d v="2023-12-14T00:34:52"/>
    <x v="1"/>
    <n v="24"/>
    <s v="HERNANDEZ MACIAS GILBERTO"/>
    <x v="1"/>
    <x v="0"/>
    <n v="255"/>
    <n v="23.181818181818201"/>
    <n v="270.92857142857099"/>
    <m/>
    <n v="129964.28569999999"/>
    <x v="0"/>
    <n v="14675"/>
    <x v="862"/>
    <x v="0"/>
    <m/>
  </r>
  <r>
    <d v="2023-12-14T00:34:53"/>
    <x v="1"/>
    <n v="26"/>
    <s v="CIRO MARIN RODRIGO ALBERTO"/>
    <x v="8"/>
    <x v="0"/>
    <n v="137"/>
    <n v="27.4"/>
    <n v="123.14935064935101"/>
    <m/>
    <n v="59074.675300000003"/>
    <x v="0"/>
    <n v="14675"/>
    <x v="862"/>
    <x v="0"/>
    <m/>
  </r>
  <r>
    <d v="2023-12-14T00:34:53"/>
    <x v="1"/>
    <n v="27"/>
    <s v="HOYOS HENAO SANTIAGO"/>
    <x v="1"/>
    <x v="0"/>
    <n v="285"/>
    <n v="25.909090909090899"/>
    <n v="270.92857142857099"/>
    <m/>
    <n v="129964.28569999999"/>
    <x v="0"/>
    <n v="14675"/>
    <x v="862"/>
    <x v="0"/>
    <m/>
  </r>
  <r>
    <d v="2023-12-14T00:34:54"/>
    <x v="1"/>
    <n v="29"/>
    <s v="ESCOBAR IVAN DARIO"/>
    <x v="7"/>
    <x v="0"/>
    <n v="89"/>
    <n v="29.6666666666667"/>
    <n v="73.889610389610397"/>
    <m/>
    <n v="35444.805200000003"/>
    <x v="0"/>
    <n v="14675"/>
    <x v="862"/>
    <x v="0"/>
    <m/>
  </r>
  <r>
    <d v="2023-12-14T00:34:54"/>
    <x v="9"/>
    <n v="30"/>
    <s v="RODRIGUEZ MAICOL ESTIVEN"/>
    <x v="3"/>
    <x v="0"/>
    <n v="253"/>
    <n v="25.3"/>
    <n v="246.29870129870099"/>
    <m/>
    <n v="118149.35060000001"/>
    <x v="0"/>
    <n v="14675"/>
    <x v="862"/>
    <x v="0"/>
    <m/>
  </r>
  <r>
    <d v="2023-12-14T00:34:54"/>
    <x v="9"/>
    <n v="31"/>
    <s v="HIGUITA ADRIAN ANTONIO"/>
    <x v="0"/>
    <x v="0"/>
    <n v="208"/>
    <n v="23.1111111111111"/>
    <n v="221.66883116883099"/>
    <m/>
    <n v="106334.41559999999"/>
    <x v="0"/>
    <n v="14675"/>
    <x v="862"/>
    <x v="0"/>
    <m/>
  </r>
  <r>
    <d v="2023-12-14T00:34:55"/>
    <x v="9"/>
    <n v="33"/>
    <s v="RUA CHAVARRIA JEFERSON ANDREY"/>
    <x v="6"/>
    <x v="0"/>
    <n v="150"/>
    <n v="18.75"/>
    <n v="197.03896103896099"/>
    <s v="2 Descuentos (Conducts) "/>
    <n v="94519.480500000005"/>
    <x v="0"/>
    <n v="14675"/>
    <x v="862"/>
    <x v="0"/>
    <m/>
  </r>
  <r>
    <d v="2023-12-14T00:34:55"/>
    <x v="9"/>
    <n v="34"/>
    <s v="MONTOYA OSPINA GILBERTO ANTONIO"/>
    <x v="1"/>
    <x v="0"/>
    <n v="272"/>
    <n v="24.727272727272702"/>
    <n v="270.92857142857099"/>
    <s v="3 Descuentos (Conducts)"/>
    <n v="129964.28569999999"/>
    <x v="0"/>
    <n v="14675"/>
    <x v="862"/>
    <x v="0"/>
    <m/>
  </r>
  <r>
    <d v="2023-12-14T00:34:55"/>
    <x v="9"/>
    <n v="35"/>
    <s v="LONDOO URREGO DANIEL ANDRES"/>
    <x v="6"/>
    <x v="0"/>
    <n v="207"/>
    <n v="25.875"/>
    <n v="197.03896103896099"/>
    <m/>
    <n v="94519.480500000005"/>
    <x v="1"/>
    <n v="14675"/>
    <x v="862"/>
    <x v="0"/>
    <m/>
  </r>
  <r>
    <d v="2023-12-14T00:34:56"/>
    <x v="9"/>
    <n v="36"/>
    <s v="MARTINEZ CHAVERRA LUIS NORBERTO"/>
    <x v="3"/>
    <x v="0"/>
    <n v="270"/>
    <n v="27"/>
    <n v="246.29870129870099"/>
    <m/>
    <n v="118149.35060000001"/>
    <x v="0"/>
    <n v="14675"/>
    <x v="862"/>
    <x v="0"/>
    <m/>
  </r>
  <r>
    <d v="2023-12-14T00:34:56"/>
    <x v="9"/>
    <n v="37"/>
    <s v="PIEDRAHITA MADRID SANTIAGO"/>
    <x v="4"/>
    <x v="0"/>
    <n v="139"/>
    <n v="19.8571428571429"/>
    <n v="172.40909090909099"/>
    <m/>
    <n v="82704.545499999993"/>
    <x v="1"/>
    <n v="14675"/>
    <x v="862"/>
    <x v="0"/>
    <m/>
  </r>
  <r>
    <d v="2023-12-14T00:34:56"/>
    <x v="9"/>
    <n v="38"/>
    <s v="AGUDELO KEVIN ANDRES"/>
    <x v="3"/>
    <x v="0"/>
    <n v="253"/>
    <n v="25.3"/>
    <n v="246.29870129870099"/>
    <s v="2 Descuentos (Despachador fernando) "/>
    <n v="118149.35060000001"/>
    <x v="0"/>
    <n v="14675"/>
    <x v="862"/>
    <x v="0"/>
    <m/>
  </r>
  <r>
    <d v="2023-12-14T00:34:57"/>
    <x v="9"/>
    <n v="40"/>
    <s v="OCAMPO OCAMPO ANTONIO JOSE"/>
    <x v="0"/>
    <x v="0"/>
    <n v="198"/>
    <n v="22"/>
    <n v="221.66883116883099"/>
    <s v="JHOAN FRANCO Realiz 1 viaje donde moviliz 18 Usuarios, 1 Descuento (Despachador cristian) "/>
    <n v="106334.41559999999"/>
    <x v="0"/>
    <n v="14675"/>
    <x v="862"/>
    <x v="0"/>
    <m/>
  </r>
  <r>
    <d v="2023-12-14T00:34:57"/>
    <x v="1"/>
    <n v="41"/>
    <s v="GARCIA DAVID WILSON ALBERTO"/>
    <x v="9"/>
    <x v="0"/>
    <n v="343"/>
    <n v="28.5833333333333"/>
    <n v="295.55844155844198"/>
    <m/>
    <n v="141779.22080000001"/>
    <x v="1"/>
    <n v="14675"/>
    <x v="862"/>
    <x v="0"/>
    <m/>
  </r>
  <r>
    <d v="2023-12-14T00:34:57"/>
    <x v="1"/>
    <n v="42"/>
    <s v="LOPERA ALVAREZ ESTIVEN"/>
    <x v="3"/>
    <x v="3"/>
    <n v="261"/>
    <n v="26.1"/>
    <n v="246.29870129870099"/>
    <m/>
    <n v="118149.35060000001"/>
    <x v="0"/>
    <n v="14675"/>
    <x v="862"/>
    <x v="0"/>
    <m/>
  </r>
  <r>
    <d v="2023-12-15T00:48:45"/>
    <x v="1"/>
    <n v="2"/>
    <s v="GRAJALES JORGE HERNAN"/>
    <x v="0"/>
    <x v="0"/>
    <n v="200"/>
    <n v="22.2222222222222"/>
    <n v="205.47692307692299"/>
    <m/>
    <n v="98238.461500000005"/>
    <x v="1"/>
    <n v="13316.6667"/>
    <x v="863"/>
    <x v="0"/>
    <m/>
  </r>
  <r>
    <d v="2023-12-15T00:48:46"/>
    <x v="1"/>
    <n v="3"/>
    <s v="BARRIENTOS ROBINSON FREDY"/>
    <x v="6"/>
    <x v="0"/>
    <n v="168"/>
    <n v="21"/>
    <n v="182.64615384615399"/>
    <s v="3 Descuentos (Conducts y despachador fernando) "/>
    <n v="87323.0769"/>
    <x v="0"/>
    <n v="13316.6667"/>
    <x v="863"/>
    <x v="0"/>
    <m/>
  </r>
  <r>
    <d v="2023-12-15T00:48:47"/>
    <x v="1"/>
    <n v="4"/>
    <s v="PUERTA BOJANERO JUAN CARLOS"/>
    <x v="9"/>
    <x v="0"/>
    <n v="256"/>
    <n v="21.3333333333333"/>
    <n v="273.96923076923099"/>
    <m/>
    <n v="130984.6154"/>
    <x v="0"/>
    <n v="13316.6667"/>
    <x v="863"/>
    <x v="0"/>
    <m/>
  </r>
  <r>
    <d v="2023-12-15T00:48:47"/>
    <x v="1"/>
    <n v="5"/>
    <s v="BERRIO POSADA ANGELA"/>
    <x v="1"/>
    <x v="0"/>
    <n v="284"/>
    <n v="25.818181818181799"/>
    <n v="251.138461538462"/>
    <m/>
    <n v="120069.2308"/>
    <x v="1"/>
    <n v="13316.6667"/>
    <x v="863"/>
    <x v="0"/>
    <m/>
  </r>
  <r>
    <d v="2023-12-15T00:48:48"/>
    <x v="1"/>
    <n v="6"/>
    <s v="GONZALEZ PEREZ RAFAEL JOSE"/>
    <x v="3"/>
    <x v="0"/>
    <n v="207"/>
    <n v="20.7"/>
    <n v="228.30769230769201"/>
    <m/>
    <n v="109153.8462"/>
    <x v="0"/>
    <n v="13316.6667"/>
    <x v="863"/>
    <x v="0"/>
    <m/>
  </r>
  <r>
    <d v="2023-12-15T00:48:48"/>
    <x v="1"/>
    <n v="7"/>
    <s v="YEPES JORGE"/>
    <x v="6"/>
    <x v="3"/>
    <n v="217"/>
    <n v="27.125"/>
    <n v="182.64615384615399"/>
    <m/>
    <n v="87323.0769"/>
    <x v="1"/>
    <n v="13316.6667"/>
    <x v="863"/>
    <x v="0"/>
    <m/>
  </r>
  <r>
    <d v="2023-12-15T00:48:48"/>
    <x v="1"/>
    <n v="8"/>
    <s v="VACA FIERRO ROBINSON"/>
    <x v="9"/>
    <x v="0"/>
    <n v="279"/>
    <n v="23.25"/>
    <n v="273.96923076923099"/>
    <m/>
    <n v="130984.6154"/>
    <x v="1"/>
    <n v="13316.6667"/>
    <x v="863"/>
    <x v="0"/>
    <m/>
  </r>
  <r>
    <d v="2023-12-15T00:48:49"/>
    <x v="1"/>
    <n v="10"/>
    <s v="PIEDRAHITA MADRID SANTIAGO"/>
    <x v="0"/>
    <x v="0"/>
    <n v="180"/>
    <n v="20"/>
    <n v="205.47692307692299"/>
    <m/>
    <n v="98238.461500000005"/>
    <x v="0"/>
    <n v="13316.6667"/>
    <x v="863"/>
    <x v="0"/>
    <m/>
  </r>
  <r>
    <d v="2023-12-15T00:48:49"/>
    <x v="9"/>
    <n v="12"/>
    <s v="VALENCIA MENDOZA JHON"/>
    <x v="2"/>
    <x v="0"/>
    <n v="147"/>
    <n v="24.5"/>
    <n v="136.98461538461501"/>
    <m/>
    <n v="65492.307699999998"/>
    <x v="0"/>
    <n v="13316.6667"/>
    <x v="863"/>
    <x v="0"/>
    <m/>
  </r>
  <r>
    <d v="2023-12-15T00:48:50"/>
    <x v="9"/>
    <n v="14"/>
    <s v="CARVAJAL SALAZAR HECTOR MARINO"/>
    <x v="0"/>
    <x v="1"/>
    <n v="179"/>
    <n v="19.8888888888889"/>
    <n v="205.47692307692299"/>
    <s v="2 Descuentos (Transbordo) "/>
    <n v="98238.461500000005"/>
    <x v="1"/>
    <n v="13316.6667"/>
    <x v="863"/>
    <x v="0"/>
    <m/>
  </r>
  <r>
    <d v="2023-12-15T00:48:50"/>
    <x v="9"/>
    <n v="15"/>
    <s v="LONDOO LOPERA DUVAN ANDRES"/>
    <x v="0"/>
    <x v="0"/>
    <n v="201"/>
    <n v="22.3333333333333"/>
    <n v="205.47692307692299"/>
    <m/>
    <n v="98238.461500000005"/>
    <x v="1"/>
    <n v="13316.6667"/>
    <x v="863"/>
    <x v="0"/>
    <m/>
  </r>
  <r>
    <d v="2023-12-15T00:48:50"/>
    <x v="9"/>
    <n v="16"/>
    <s v="HURTADO MADRID JUAN ESTEBAN"/>
    <x v="0"/>
    <x v="0"/>
    <n v="169"/>
    <n v="18.7777777777778"/>
    <n v="205.47692307692299"/>
    <m/>
    <n v="98238.461500000005"/>
    <x v="0"/>
    <n v="13316.6667"/>
    <x v="863"/>
    <x v="0"/>
    <m/>
  </r>
  <r>
    <d v="2023-12-15T00:48:51"/>
    <x v="9"/>
    <n v="17"/>
    <s v="ESPINOZA CHAVARRIA GUILLERMO LEON"/>
    <x v="6"/>
    <x v="0"/>
    <n v="170"/>
    <n v="21.25"/>
    <n v="182.64615384615399"/>
    <m/>
    <n v="87323.0769"/>
    <x v="0"/>
    <n v="13316.6667"/>
    <x v="863"/>
    <x v="0"/>
    <m/>
  </r>
  <r>
    <d v="2023-12-15T00:48:51"/>
    <x v="9"/>
    <n v="18"/>
    <s v="RENDON VIANA HUMBERTO DE JESUS"/>
    <x v="0"/>
    <x v="0"/>
    <n v="191"/>
    <n v="21.2222222222222"/>
    <n v="205.47692307692299"/>
    <m/>
    <n v="98238.461500000005"/>
    <x v="0"/>
    <n v="13316.6667"/>
    <x v="863"/>
    <x v="0"/>
    <m/>
  </r>
  <r>
    <d v="2023-12-15T00:48:51"/>
    <x v="9"/>
    <n v="20"/>
    <s v="VERENZUELA MARTINEZ ALEXANDER"/>
    <x v="3"/>
    <x v="0"/>
    <n v="250"/>
    <n v="25"/>
    <n v="228.30769230769201"/>
    <s v="3 Descuentos (Conducts y jefe de ruta) "/>
    <n v="109153.8462"/>
    <x v="0"/>
    <n v="13316.6667"/>
    <x v="863"/>
    <x v="0"/>
    <m/>
  </r>
  <r>
    <d v="2023-12-15T00:48:52"/>
    <x v="9"/>
    <n v="21"/>
    <s v="FRANCO BRAVO JHOAN FERNANDO"/>
    <x v="1"/>
    <x v="0"/>
    <n v="206"/>
    <n v="18.727272727272702"/>
    <n v="251.138461538462"/>
    <m/>
    <n v="120069.2308"/>
    <x v="0"/>
    <n v="13316.6667"/>
    <x v="863"/>
    <x v="0"/>
    <m/>
  </r>
  <r>
    <d v="2023-12-15T00:48:52"/>
    <x v="9"/>
    <n v="22"/>
    <s v="QUIRAMA CASTAEDA JHON JADER"/>
    <x v="6"/>
    <x v="0"/>
    <n v="160"/>
    <n v="20"/>
    <n v="182.64615384615399"/>
    <m/>
    <n v="87323.0769"/>
    <x v="1"/>
    <n v="13316.6667"/>
    <x v="863"/>
    <x v="0"/>
    <m/>
  </r>
  <r>
    <d v="2023-12-15T00:48:52"/>
    <x v="9"/>
    <n v="24"/>
    <s v="HERNANDEZ MACIAS GILBERTO"/>
    <x v="3"/>
    <x v="0"/>
    <n v="214"/>
    <n v="21.4"/>
    <n v="228.30769230769201"/>
    <m/>
    <n v="109153.8462"/>
    <x v="0"/>
    <n v="13316.6667"/>
    <x v="863"/>
    <x v="0"/>
    <m/>
  </r>
  <r>
    <d v="2023-12-15T00:48:53"/>
    <x v="9"/>
    <n v="25"/>
    <s v="GRISALES VILLA JUAN DAVID"/>
    <x v="3"/>
    <x v="0"/>
    <n v="262"/>
    <n v="26.2"/>
    <n v="228.30769230769201"/>
    <m/>
    <n v="109153.8462"/>
    <x v="1"/>
    <n v="13316.6667"/>
    <x v="863"/>
    <x v="0"/>
    <m/>
  </r>
  <r>
    <d v="2023-12-15T00:48:53"/>
    <x v="9"/>
    <n v="26"/>
    <s v="CIRO MARIN RODRIGO ALBERTO"/>
    <x v="8"/>
    <x v="0"/>
    <n v="111"/>
    <n v="22.2"/>
    <n v="114.153846153846"/>
    <m/>
    <n v="54576.9231"/>
    <x v="0"/>
    <n v="13316.6667"/>
    <x v="863"/>
    <x v="0"/>
    <m/>
  </r>
  <r>
    <d v="2023-12-15T00:48:54"/>
    <x v="9"/>
    <n v="27"/>
    <s v="HOYOS HENAO SANTIAGO"/>
    <x v="2"/>
    <x v="0"/>
    <n v="179"/>
    <n v="29.8333333333333"/>
    <n v="136.98461538461501"/>
    <m/>
    <n v="65492.307699999998"/>
    <x v="0"/>
    <n v="13316.6667"/>
    <x v="863"/>
    <x v="0"/>
    <m/>
  </r>
  <r>
    <d v="2023-12-15T00:48:54"/>
    <x v="9"/>
    <n v="28"/>
    <s v="JIMENEZ HURTADO CARLOS ESTIVEN"/>
    <x v="10"/>
    <x v="0"/>
    <n v="75"/>
    <n v="21.428571428571399"/>
    <n v="79.907692307692301"/>
    <m/>
    <n v="38203.8462"/>
    <x v="0"/>
    <n v="13316.6667"/>
    <x v="863"/>
    <x v="0"/>
    <m/>
  </r>
  <r>
    <d v="2023-12-15T00:48:55"/>
    <x v="9"/>
    <n v="29"/>
    <s v="ESCOBAR IVAN DARIO"/>
    <x v="0"/>
    <x v="0"/>
    <n v="224"/>
    <n v="24.8888888888889"/>
    <n v="205.47692307692299"/>
    <m/>
    <n v="98238.461500000005"/>
    <x v="0"/>
    <n v="13316.6667"/>
    <x v="863"/>
    <x v="0"/>
    <m/>
  </r>
  <r>
    <d v="2023-12-15T00:48:55"/>
    <x v="9"/>
    <n v="30"/>
    <s v="RODRIGUEZ MAICOL ESTIVEN"/>
    <x v="6"/>
    <x v="3"/>
    <n v="162"/>
    <n v="21.6"/>
    <n v="171.230769230769"/>
    <m/>
    <n v="81865.384600000005"/>
    <x v="0"/>
    <n v="13316.6667"/>
    <x v="863"/>
    <x v="0"/>
    <m/>
  </r>
  <r>
    <d v="2023-12-15T00:48:55"/>
    <x v="1"/>
    <n v="31"/>
    <s v="HIGUITA ADRIAN ANTONIO"/>
    <x v="1"/>
    <x v="0"/>
    <n v="249"/>
    <n v="22.636363636363601"/>
    <n v="251.138461538462"/>
    <s v="2 Descuentos (Conducts) "/>
    <n v="120069.2308"/>
    <x v="0"/>
    <n v="13316.6667"/>
    <x v="863"/>
    <x v="0"/>
    <m/>
  </r>
  <r>
    <d v="2023-12-15T00:48:56"/>
    <x v="1"/>
    <n v="33"/>
    <s v="RUA CHAVARRIA JEFERSON ANDREY"/>
    <x v="3"/>
    <x v="0"/>
    <n v="227"/>
    <n v="22.7"/>
    <n v="228.30769230769201"/>
    <m/>
    <n v="109153.8462"/>
    <x v="0"/>
    <n v="13316.6667"/>
    <x v="863"/>
    <x v="0"/>
    <m/>
  </r>
  <r>
    <d v="2023-12-15T00:48:56"/>
    <x v="1"/>
    <n v="34"/>
    <s v="MONTOYA OSPINA GILBERTO ANTONIO"/>
    <x v="9"/>
    <x v="0"/>
    <n v="271"/>
    <n v="22.5833333333333"/>
    <n v="273.96923076923099"/>
    <m/>
    <n v="130984.6154"/>
    <x v="0"/>
    <n v="13316.6667"/>
    <x v="863"/>
    <x v="0"/>
    <m/>
  </r>
  <r>
    <d v="2023-12-15T00:48:57"/>
    <x v="1"/>
    <n v="35"/>
    <s v="LONDOO URREGO DANIEL ANDRES"/>
    <x v="0"/>
    <x v="0"/>
    <n v="239"/>
    <n v="26.5555555555556"/>
    <n v="205.47692307692299"/>
    <m/>
    <n v="98238.461500000005"/>
    <x v="1"/>
    <n v="13316.6667"/>
    <x v="863"/>
    <x v="0"/>
    <m/>
  </r>
  <r>
    <d v="2023-12-15T00:48:57"/>
    <x v="1"/>
    <n v="36"/>
    <s v="MARTINEZ CHAVERRA LUIS NORBERTO"/>
    <x v="9"/>
    <x v="0"/>
    <n v="274"/>
    <n v="22.8333333333333"/>
    <n v="273.96923076923099"/>
    <m/>
    <n v="130984.6154"/>
    <x v="0"/>
    <n v="13316.6667"/>
    <x v="863"/>
    <x v="0"/>
    <m/>
  </r>
  <r>
    <d v="2023-12-15T00:48:57"/>
    <x v="1"/>
    <n v="37"/>
    <s v="MORA JORGE"/>
    <x v="12"/>
    <x v="1"/>
    <n v="349"/>
    <n v="26.846153846153801"/>
    <n v="296.8"/>
    <s v="3 Descuentos (Propietarios)"/>
    <n v="141900"/>
    <x v="1"/>
    <n v="13316.6667"/>
    <x v="863"/>
    <x v="0"/>
    <m/>
  </r>
  <r>
    <d v="2023-12-15T00:48:58"/>
    <x v="1"/>
    <n v="38"/>
    <s v="AGUDELO KEVIN ANDRES"/>
    <x v="9"/>
    <x v="0"/>
    <n v="312"/>
    <n v="26"/>
    <n v="273.96923076923099"/>
    <m/>
    <n v="130984.6154"/>
    <x v="0"/>
    <n v="13316.6667"/>
    <x v="863"/>
    <x v="0"/>
    <m/>
  </r>
  <r>
    <d v="2023-12-15T00:48:58"/>
    <x v="1"/>
    <n v="39"/>
    <s v="DE OSSA TORRES CARLOS ANDRES"/>
    <x v="6"/>
    <x v="0"/>
    <n v="170"/>
    <n v="21.25"/>
    <n v="182.64615384615399"/>
    <m/>
    <n v="87323.0769"/>
    <x v="0"/>
    <n v="13316.6667"/>
    <x v="863"/>
    <x v="0"/>
    <m/>
  </r>
  <r>
    <d v="2023-12-15T00:48:59"/>
    <x v="1"/>
    <n v="40"/>
    <s v="OCAMPO OCAMPO ANTONIO JOSE"/>
    <x v="9"/>
    <x v="0"/>
    <n v="233"/>
    <n v="19.4166666666667"/>
    <n v="273.96923076923099"/>
    <m/>
    <n v="130984.6154"/>
    <x v="0"/>
    <n v="13316.6667"/>
    <x v="863"/>
    <x v="0"/>
    <m/>
  </r>
  <r>
    <d v="2023-12-15T00:48:59"/>
    <x v="9"/>
    <n v="41"/>
    <s v="GARCIA DAVID WILSON ALBERTO"/>
    <x v="3"/>
    <x v="0"/>
    <n v="256"/>
    <n v="25.6"/>
    <n v="228.30769230769201"/>
    <m/>
    <n v="109153.8462"/>
    <x v="1"/>
    <n v="13316.6667"/>
    <x v="863"/>
    <x v="0"/>
    <m/>
  </r>
  <r>
    <d v="2023-12-15T00:48:59"/>
    <x v="9"/>
    <n v="42"/>
    <s v="LOPERA ALVAREZ ESTIVEN"/>
    <x v="4"/>
    <x v="0"/>
    <n v="149"/>
    <n v="21.285714285714299"/>
    <n v="159.815384615385"/>
    <m/>
    <n v="76407.692299999995"/>
    <x v="0"/>
    <n v="13316.6667"/>
    <x v="863"/>
    <x v="0"/>
    <m/>
  </r>
  <r>
    <d v="2023-12-16T00:43:47"/>
    <x v="9"/>
    <n v="2"/>
    <s v="GRAJALES JORGE HERNAN"/>
    <x v="0"/>
    <x v="0"/>
    <n v="212"/>
    <n v="23.5555555555556"/>
    <n v="219.62706766917299"/>
    <m/>
    <n v="105313.5338"/>
    <x v="1"/>
    <n v="14218.918900000001"/>
    <x v="864"/>
    <x v="0"/>
    <m/>
  </r>
  <r>
    <d v="2023-12-16T00:43:48"/>
    <x v="9"/>
    <n v="3"/>
    <s v="ESPINOZA CHAVARRIA GUILLERMO LEON"/>
    <x v="8"/>
    <x v="0"/>
    <n v="94"/>
    <n v="18.8"/>
    <n v="122.015037593985"/>
    <s v="10 Descuentos (Transbordo y conducts)"/>
    <n v="58507.518799999998"/>
    <x v="0"/>
    <n v="14218.918900000001"/>
    <x v="864"/>
    <x v="0"/>
    <m/>
  </r>
  <r>
    <d v="2023-12-16T00:43:48"/>
    <x v="9"/>
    <n v="4"/>
    <s v="LOPEZ ISRAEL"/>
    <x v="1"/>
    <x v="0"/>
    <n v="205"/>
    <n v="18.636363636363601"/>
    <n v="268.43308270676698"/>
    <m/>
    <n v="128716.5414"/>
    <x v="0"/>
    <n v="14218.918900000001"/>
    <x v="864"/>
    <x v="0"/>
    <m/>
  </r>
  <r>
    <d v="2023-12-16T00:43:48"/>
    <x v="9"/>
    <n v="5"/>
    <s v="BERRIO POSADA ANGELA"/>
    <x v="15"/>
    <x v="3"/>
    <n v="405"/>
    <n v="27"/>
    <n v="366.04511278195503"/>
    <m/>
    <n v="175522.5564"/>
    <x v="1"/>
    <n v="14218.918900000001"/>
    <x v="864"/>
    <x v="0"/>
    <m/>
  </r>
  <r>
    <d v="2023-12-16T00:43:49"/>
    <x v="9"/>
    <n v="6"/>
    <s v="PUERTA BOJANERO JUAN CARLOS"/>
    <x v="9"/>
    <x v="3"/>
    <n v="275"/>
    <n v="22.9166666666667"/>
    <n v="292.83609022556402"/>
    <m/>
    <n v="140418.04509999999"/>
    <x v="0"/>
    <n v="14218.918900000001"/>
    <x v="864"/>
    <x v="0"/>
    <m/>
  </r>
  <r>
    <d v="2023-12-16T00:43:49"/>
    <x v="9"/>
    <n v="7"/>
    <s v="YEPES JORGE"/>
    <x v="0"/>
    <x v="0"/>
    <n v="229"/>
    <n v="25.4444444444444"/>
    <n v="219.62706766917299"/>
    <m/>
    <n v="105313.5338"/>
    <x v="1"/>
    <n v="14218.918900000001"/>
    <x v="864"/>
    <x v="0"/>
    <m/>
  </r>
  <r>
    <d v="2023-12-16T00:43:49"/>
    <x v="9"/>
    <n v="10"/>
    <s v="MARULANDA JARAMILLO DAWER ANDRES"/>
    <x v="4"/>
    <x v="0"/>
    <n v="172"/>
    <n v="24.571428571428601"/>
    <n v="170.82105263157899"/>
    <m/>
    <n v="81910.526299999998"/>
    <x v="0"/>
    <n v="14218.918900000001"/>
    <x v="864"/>
    <x v="0"/>
    <m/>
  </r>
  <r>
    <d v="2023-12-16T00:43:50"/>
    <x v="1"/>
    <n v="12"/>
    <s v="VALENCIA MENDOZA JHON"/>
    <x v="6"/>
    <x v="1"/>
    <n v="215"/>
    <n v="26.875"/>
    <n v="195.224060150376"/>
    <s v="Se descuenta el viaje de 11 19 am ya que NO ingresa a la minorista sin autorizacin "/>
    <n v="93612.030100000004"/>
    <x v="0"/>
    <n v="14218.918900000001"/>
    <x v="864"/>
    <x v="0"/>
    <m/>
  </r>
  <r>
    <d v="2023-12-16T00:43:50"/>
    <x v="1"/>
    <n v="13"/>
    <s v="URIEL SALAZAR FREDY"/>
    <x v="0"/>
    <x v="0"/>
    <n v="172"/>
    <n v="19.1111111111111"/>
    <n v="219.62706766917299"/>
    <m/>
    <n v="105313.5338"/>
    <x v="0"/>
    <n v="14218.918900000001"/>
    <x v="864"/>
    <x v="0"/>
    <m/>
  </r>
  <r>
    <d v="2023-12-16T00:43:51"/>
    <x v="1"/>
    <n v="14"/>
    <s v="JIMENEZ JIMENEZ OMAR DAVID"/>
    <x v="1"/>
    <x v="3"/>
    <n v="248"/>
    <n v="22.545454545454501"/>
    <n v="268.43308270676698"/>
    <m/>
    <n v="128716.5414"/>
    <x v="1"/>
    <n v="14218.918900000001"/>
    <x v="864"/>
    <x v="0"/>
    <m/>
  </r>
  <r>
    <d v="2023-12-16T00:43:51"/>
    <x v="1"/>
    <n v="15"/>
    <s v="GRISALES VILLA JUAN DAVID"/>
    <x v="3"/>
    <x v="0"/>
    <n v="270"/>
    <n v="27"/>
    <n v="244.03007518797"/>
    <m/>
    <n v="117015.0376"/>
    <x v="1"/>
    <n v="14218.918900000001"/>
    <x v="864"/>
    <x v="0"/>
    <m/>
  </r>
  <r>
    <d v="2023-12-16T00:43:51"/>
    <x v="1"/>
    <n v="16"/>
    <s v="HURTADO MADRID JUAN ESTEBAN"/>
    <x v="0"/>
    <x v="0"/>
    <n v="192"/>
    <n v="21.3333333333333"/>
    <n v="219.62706766917299"/>
    <s v="18 Descuentos (Transbordo y despachadora angela) "/>
    <n v="105313.5338"/>
    <x v="0"/>
    <n v="14218.918900000001"/>
    <x v="864"/>
    <x v="0"/>
    <m/>
  </r>
  <r>
    <d v="2023-12-16T00:43:52"/>
    <x v="1"/>
    <n v="17"/>
    <s v="RAMIREZ JARAMILLO WILSON"/>
    <x v="6"/>
    <x v="0"/>
    <n v="202"/>
    <n v="26.933333333333302"/>
    <n v="183.022556390977"/>
    <m/>
    <n v="87761.278200000001"/>
    <x v="0"/>
    <n v="14218.918900000001"/>
    <x v="864"/>
    <x v="0"/>
    <m/>
  </r>
  <r>
    <d v="2023-12-16T00:43:52"/>
    <x v="1"/>
    <n v="18"/>
    <s v="RENDON VIANA HUMBERTO DE JESUS"/>
    <x v="0"/>
    <x v="0"/>
    <n v="227"/>
    <n v="25.2222222222222"/>
    <n v="219.62706766917299"/>
    <m/>
    <n v="105313.5338"/>
    <x v="0"/>
    <n v="14218.918900000001"/>
    <x v="864"/>
    <x v="0"/>
    <m/>
  </r>
  <r>
    <d v="2023-12-16T00:43:52"/>
    <x v="1"/>
    <n v="20"/>
    <s v="VERENZUELA MARTINEZ ALEXANDER"/>
    <x v="1"/>
    <x v="0"/>
    <n v="269"/>
    <n v="24.454545454545499"/>
    <n v="268.43308270676698"/>
    <s v="2 Descuentos (Conducts) "/>
    <n v="128716.5414"/>
    <x v="0"/>
    <n v="14218.918900000001"/>
    <x v="864"/>
    <x v="0"/>
    <m/>
  </r>
  <r>
    <d v="2023-12-16T00:43:53"/>
    <x v="1"/>
    <n v="21"/>
    <s v="HOYOS HENAO SANTIAGO"/>
    <x v="3"/>
    <x v="3"/>
    <n v="233"/>
    <n v="23.3"/>
    <n v="244.03007518797"/>
    <m/>
    <n v="117015.0376"/>
    <x v="0"/>
    <n v="14218.918900000001"/>
    <x v="864"/>
    <x v="0"/>
    <m/>
  </r>
  <r>
    <d v="2023-12-16T00:43:53"/>
    <x v="1"/>
    <n v="22"/>
    <s v="QUIRAMA CASTAEDA JHON JADER"/>
    <x v="6"/>
    <x v="0"/>
    <n v="214"/>
    <n v="26.75"/>
    <n v="195.224060150376"/>
    <m/>
    <n v="93612.030100000004"/>
    <x v="1"/>
    <n v="14218.918900000001"/>
    <x v="864"/>
    <x v="0"/>
    <m/>
  </r>
  <r>
    <d v="2023-12-16T00:43:53"/>
    <x v="1"/>
    <n v="23"/>
    <s v="MONSALVE OCAMPO EDISON GUSTAVO"/>
    <x v="3"/>
    <x v="3"/>
    <n v="224"/>
    <n v="22.4"/>
    <n v="244.03007518797"/>
    <s v="2 Descuentos (Angela despachadora) "/>
    <n v="117015.0376"/>
    <x v="2"/>
    <n v="14218.918900000001"/>
    <x v="864"/>
    <x v="0"/>
    <m/>
  </r>
  <r>
    <d v="2023-12-16T00:43:54"/>
    <x v="1"/>
    <n v="24"/>
    <s v="HERNANDEZ MACIAS GILBERTO"/>
    <x v="1"/>
    <x v="3"/>
    <n v="278"/>
    <n v="25.272727272727298"/>
    <n v="268.43308270676698"/>
    <s v="2 Descuentos (Conducts) "/>
    <n v="128716.5414"/>
    <x v="0"/>
    <n v="14218.918900000001"/>
    <x v="864"/>
    <x v="0"/>
    <m/>
  </r>
  <r>
    <d v="2023-12-16T00:43:54"/>
    <x v="1"/>
    <n v="25"/>
    <s v="MADRID HERNANDEZ JHONATAN SMITH"/>
    <x v="6"/>
    <x v="0"/>
    <n v="194"/>
    <n v="24.25"/>
    <n v="195.224060150376"/>
    <s v="4 Descuentos (Conducts y jefe de ruta) "/>
    <n v="93612.030100000004"/>
    <x v="1"/>
    <n v="14218.918900000001"/>
    <x v="864"/>
    <x v="0"/>
    <m/>
  </r>
  <r>
    <d v="2023-12-16T00:43:55"/>
    <x v="1"/>
    <n v="26"/>
    <s v="CIRO MARIN RODRIGO ALBERTO"/>
    <x v="3"/>
    <x v="0"/>
    <n v="222"/>
    <n v="22.2"/>
    <n v="244.03007518797"/>
    <m/>
    <n v="117015.0376"/>
    <x v="0"/>
    <n v="14218.918900000001"/>
    <x v="864"/>
    <x v="0"/>
    <m/>
  </r>
  <r>
    <d v="2023-12-16T00:43:55"/>
    <x v="1"/>
    <n v="27"/>
    <s v="DURANGO DAVID JOSE"/>
    <x v="10"/>
    <x v="0"/>
    <n v="92"/>
    <n v="23"/>
    <n v="97.612030075188002"/>
    <m/>
    <n v="46806.014999999999"/>
    <x v="0"/>
    <n v="14218.918900000001"/>
    <x v="864"/>
    <x v="0"/>
    <m/>
  </r>
  <r>
    <d v="2023-12-16T00:43:55"/>
    <x v="1"/>
    <n v="28"/>
    <s v="JIMENEZ HURTADO CARLOS ESTIVEN"/>
    <x v="0"/>
    <x v="0"/>
    <n v="193"/>
    <n v="21.4444444444444"/>
    <n v="219.62706766917299"/>
    <s v="MAICOL RODRIGUEZ Realiz 2 viajes donde moviliz 35 Usuarios "/>
    <n v="105313.5338"/>
    <x v="0"/>
    <n v="14218.918900000001"/>
    <x v="864"/>
    <x v="0"/>
    <m/>
  </r>
  <r>
    <d v="2023-12-16T00:43:56"/>
    <x v="1"/>
    <n v="29"/>
    <s v="ESCOBAR IVAN DARIO"/>
    <x v="3"/>
    <x v="3"/>
    <n v="248"/>
    <n v="24.8"/>
    <n v="244.03007518797"/>
    <m/>
    <n v="117015.0376"/>
    <x v="0"/>
    <n v="14218.918900000001"/>
    <x v="864"/>
    <x v="0"/>
    <m/>
  </r>
  <r>
    <d v="2023-12-16T00:43:56"/>
    <x v="9"/>
    <n v="30"/>
    <s v="RODRIGUEZ MAICOL ESTIVEN"/>
    <x v="11"/>
    <x v="1"/>
    <n v="66"/>
    <n v="33"/>
    <n v="48.806015037594001"/>
    <s v="Se descuenta el viaje de 4 37 pm ya que abandona ruta sin autorizacin "/>
    <n v="23403.0075"/>
    <x v="0"/>
    <n v="14218.918900000001"/>
    <x v="864"/>
    <x v="0"/>
    <m/>
  </r>
  <r>
    <d v="2023-12-16T00:43:56"/>
    <x v="9"/>
    <n v="31"/>
    <s v="HIGUITA ADRIAN ANTONIO"/>
    <x v="0"/>
    <x v="3"/>
    <n v="179"/>
    <n v="19.8888888888889"/>
    <n v="219.62706766917299"/>
    <m/>
    <n v="105313.5338"/>
    <x v="0"/>
    <n v="14218.918900000001"/>
    <x v="864"/>
    <x v="0"/>
    <m/>
  </r>
  <r>
    <d v="2023-12-16T00:43:57"/>
    <x v="9"/>
    <n v="33"/>
    <s v="RUA CHAVARRIA JEFERSON ANDREY"/>
    <x v="0"/>
    <x v="3"/>
    <n v="239"/>
    <n v="26.5555555555556"/>
    <n v="219.62706766917299"/>
    <m/>
    <n v="105313.5338"/>
    <x v="0"/>
    <n v="14218.918900000001"/>
    <x v="864"/>
    <x v="0"/>
    <m/>
  </r>
  <r>
    <d v="2023-12-16T00:43:57"/>
    <x v="9"/>
    <n v="34"/>
    <s v="MONTOYA OSPINA GILBERTO ANTONIO"/>
    <x v="3"/>
    <x v="0"/>
    <n v="210"/>
    <n v="21"/>
    <n v="244.03007518797"/>
    <m/>
    <n v="117015.0376"/>
    <x v="0"/>
    <n v="14218.918900000001"/>
    <x v="864"/>
    <x v="0"/>
    <m/>
  </r>
  <r>
    <d v="2023-12-16T00:43:57"/>
    <x v="9"/>
    <n v="35"/>
    <s v="LONDOO URREGO DANIEL ANDRES"/>
    <x v="0"/>
    <x v="0"/>
    <n v="244"/>
    <n v="27.1111111111111"/>
    <n v="219.62706766917299"/>
    <m/>
    <n v="105313.5338"/>
    <x v="1"/>
    <n v="14218.918900000001"/>
    <x v="864"/>
    <x v="0"/>
    <m/>
  </r>
  <r>
    <d v="2023-12-16T00:43:57"/>
    <x v="9"/>
    <n v="36"/>
    <s v="MARTINEZ CHAVERRA LUIS NORBERTO"/>
    <x v="3"/>
    <x v="3"/>
    <n v="257"/>
    <n v="25.7"/>
    <n v="244.03007518797"/>
    <m/>
    <n v="117015.0376"/>
    <x v="0"/>
    <n v="14218.918900000001"/>
    <x v="864"/>
    <x v="0"/>
    <m/>
  </r>
  <r>
    <d v="2023-12-16T00:43:58"/>
    <x v="9"/>
    <n v="37"/>
    <s v="MORA JORGE"/>
    <x v="3"/>
    <x v="0"/>
    <n v="327"/>
    <n v="32.700000000000003"/>
    <n v="244.03007518797"/>
    <m/>
    <n v="117015.0376"/>
    <x v="1"/>
    <n v="14218.918900000001"/>
    <x v="864"/>
    <x v="0"/>
    <m/>
  </r>
  <r>
    <d v="2023-12-16T00:43:58"/>
    <x v="9"/>
    <n v="38"/>
    <s v="AGUDELO KEVIN ANDRES"/>
    <x v="3"/>
    <x v="3"/>
    <n v="285"/>
    <n v="28.5"/>
    <n v="244.03007518797"/>
    <m/>
    <n v="117015.0376"/>
    <x v="0"/>
    <n v="14218.918900000001"/>
    <x v="864"/>
    <x v="0"/>
    <m/>
  </r>
  <r>
    <d v="2023-12-16T00:43:58"/>
    <x v="9"/>
    <n v="39"/>
    <s v="DE OSSA TORRES CARLOS ANDRES"/>
    <x v="2"/>
    <x v="3"/>
    <n v="141"/>
    <n v="23.5"/>
    <n v="146.41804511278201"/>
    <m/>
    <n v="70209.022599999997"/>
    <x v="0"/>
    <n v="14218.918900000001"/>
    <x v="864"/>
    <x v="0"/>
    <m/>
  </r>
  <r>
    <d v="2023-12-16T00:43:59"/>
    <x v="9"/>
    <n v="40"/>
    <s v="OCAMPO OCAMPO ANTONIO JOSE"/>
    <x v="9"/>
    <x v="3"/>
    <n v="279"/>
    <n v="23.25"/>
    <n v="292.83609022556402"/>
    <m/>
    <n v="140418.04509999999"/>
    <x v="0"/>
    <n v="14218.918900000001"/>
    <x v="864"/>
    <x v="0"/>
    <m/>
  </r>
  <r>
    <d v="2023-12-16T00:43:59"/>
    <x v="1"/>
    <n v="41"/>
    <s v="GARCIA DAVID WILSON ALBERTO"/>
    <x v="3"/>
    <x v="0"/>
    <n v="286"/>
    <n v="28.6"/>
    <n v="244.03007518797"/>
    <s v="1 Descuento (Usuario desubicado) "/>
    <n v="117015.0376"/>
    <x v="1"/>
    <n v="14218.918900000001"/>
    <x v="864"/>
    <x v="0"/>
    <m/>
  </r>
  <r>
    <d v="2023-12-16T00:43:59"/>
    <x v="1"/>
    <n v="42"/>
    <s v="LOPERA ALVAREZ ESTIVEN"/>
    <x v="12"/>
    <x v="1"/>
    <n v="316"/>
    <n v="24.307692307692299"/>
    <n v="317.239097744361"/>
    <s v="Se descuenta el viaje de 12 40 pm ya que NO ingresa a la minorista sin autorizacin "/>
    <n v="152119.54889999999"/>
    <x v="0"/>
    <n v="14218.918900000001"/>
    <x v="864"/>
    <x v="0"/>
    <m/>
  </r>
  <r>
    <d v="2023-12-17T01:22:19"/>
    <x v="1"/>
    <n v="2"/>
    <s v="GRAJALES JORGE HERNAN"/>
    <x v="0"/>
    <x v="0"/>
    <n v="254"/>
    <n v="28.2222222222222"/>
    <n v="239.97014925373099"/>
    <m/>
    <n v="115485.07460000001"/>
    <x v="1"/>
    <n v="13759.459500000001"/>
    <x v="865"/>
    <x v="0"/>
    <m/>
  </r>
  <r>
    <d v="2023-12-17T01:22:20"/>
    <x v="1"/>
    <n v="4"/>
    <s v="LOPEZ ISRAEL"/>
    <x v="3"/>
    <x v="0"/>
    <n v="247"/>
    <n v="24.7"/>
    <n v="266.63349917081302"/>
    <s v="1 Descuento (Jefe de ruta) "/>
    <n v="128316.7496"/>
    <x v="0"/>
    <n v="13759.459500000001"/>
    <x v="865"/>
    <x v="0"/>
    <m/>
  </r>
  <r>
    <d v="2023-12-17T01:22:20"/>
    <x v="1"/>
    <n v="5"/>
    <s v="GRISALES VILLA JUAN DAVID"/>
    <x v="9"/>
    <x v="0"/>
    <n v="339"/>
    <n v="28.25"/>
    <n v="319.96019900497498"/>
    <m/>
    <n v="153980.09950000001"/>
    <x v="1"/>
    <n v="13759.459500000001"/>
    <x v="865"/>
    <x v="0"/>
    <m/>
  </r>
  <r>
    <d v="2023-12-17T01:22:21"/>
    <x v="1"/>
    <n v="6"/>
    <s v="GONZALEZ PEREZ RAFAEL JOSE"/>
    <x v="6"/>
    <x v="1"/>
    <n v="198"/>
    <n v="24.75"/>
    <n v="213.30679933664999"/>
    <s v="1 Descuento (Angela despachadora) "/>
    <n v="102653.39969999999"/>
    <x v="0"/>
    <n v="13759.459500000001"/>
    <x v="865"/>
    <x v="0"/>
    <m/>
  </r>
  <r>
    <d v="2023-12-17T01:22:21"/>
    <x v="1"/>
    <n v="7"/>
    <s v="YEPES JORGE"/>
    <x v="6"/>
    <x v="0"/>
    <n v="243"/>
    <n v="30.375"/>
    <n v="213.30679933664999"/>
    <m/>
    <n v="102653.39969999999"/>
    <x v="1"/>
    <n v="13759.459500000001"/>
    <x v="865"/>
    <x v="0"/>
    <m/>
  </r>
  <r>
    <d v="2023-12-17T01:22:22"/>
    <x v="1"/>
    <n v="8"/>
    <s v="BERNAL RONDON KEVIN OSWALDO"/>
    <x v="0"/>
    <x v="0"/>
    <n v="207"/>
    <n v="23"/>
    <n v="239.97014925373099"/>
    <s v="2 Descuentos (Conducts)"/>
    <n v="115485.07460000001"/>
    <x v="1"/>
    <n v="13759.459500000001"/>
    <x v="865"/>
    <x v="0"/>
    <m/>
  </r>
  <r>
    <d v="2023-12-17T01:22:22"/>
    <x v="1"/>
    <n v="9"/>
    <s v="GRISALES VILLA DEIBY ALEJANDRO"/>
    <x v="0"/>
    <x v="0"/>
    <n v="268"/>
    <n v="29.7777777777778"/>
    <n v="239.97014925373099"/>
    <s v="1 Descuento (Conduct) "/>
    <n v="115485.07460000001"/>
    <x v="0"/>
    <n v="13759.459500000001"/>
    <x v="865"/>
    <x v="0"/>
    <m/>
  </r>
  <r>
    <d v="2023-12-17T01:22:23"/>
    <x v="1"/>
    <n v="10"/>
    <s v="MARULANDA JARAMILLO DAWER ANDRES"/>
    <x v="6"/>
    <x v="0"/>
    <n v="175"/>
    <n v="21.875"/>
    <n v="213.30679933664999"/>
    <m/>
    <n v="102653.39969999999"/>
    <x v="0"/>
    <n v="13759.459500000001"/>
    <x v="865"/>
    <x v="0"/>
    <m/>
  </r>
  <r>
    <d v="2023-12-17T01:22:23"/>
    <x v="9"/>
    <n v="12"/>
    <s v="VALENCIA MENDOZA JHON"/>
    <x v="2"/>
    <x v="0"/>
    <n v="114"/>
    <n v="19"/>
    <n v="159.980099502488"/>
    <m/>
    <n v="76990.049799999993"/>
    <x v="0"/>
    <n v="13759.459500000001"/>
    <x v="865"/>
    <x v="0"/>
    <m/>
  </r>
  <r>
    <d v="2023-12-17T01:22:24"/>
    <x v="9"/>
    <n v="13"/>
    <s v="URIEL SALAZAR FREDY"/>
    <x v="6"/>
    <x v="0"/>
    <n v="160"/>
    <n v="20"/>
    <n v="213.30679933664999"/>
    <s v="1 Descuento (Usuario desubicado) "/>
    <n v="102653.39969999999"/>
    <x v="0"/>
    <n v="13759.459500000001"/>
    <x v="865"/>
    <x v="0"/>
    <m/>
  </r>
  <r>
    <d v="2023-12-17T01:22:24"/>
    <x v="9"/>
    <n v="14"/>
    <s v="JIMENEZ JIMENEZ OMAR DAVID"/>
    <x v="6"/>
    <x v="0"/>
    <n v="201"/>
    <n v="25.125"/>
    <n v="213.30679933664999"/>
    <m/>
    <n v="102653.39969999999"/>
    <x v="1"/>
    <n v="13759.459500000001"/>
    <x v="865"/>
    <x v="0"/>
    <m/>
  </r>
  <r>
    <d v="2023-12-17T01:22:25"/>
    <x v="9"/>
    <n v="15"/>
    <s v="LONDOO LOPERA DUVAN ANDRES"/>
    <x v="6"/>
    <x v="0"/>
    <n v="207"/>
    <n v="25.875"/>
    <n v="213.30679933664999"/>
    <m/>
    <n v="102653.39969999999"/>
    <x v="1"/>
    <n v="13759.459500000001"/>
    <x v="865"/>
    <x v="0"/>
    <m/>
  </r>
  <r>
    <d v="2023-12-17T01:22:25"/>
    <x v="9"/>
    <n v="16"/>
    <s v="HURTADO MADRID JUAN ESTEBAN"/>
    <x v="6"/>
    <x v="0"/>
    <n v="195"/>
    <n v="24.375"/>
    <n v="213.30679933664999"/>
    <m/>
    <n v="102653.39969999999"/>
    <x v="0"/>
    <n v="13759.459500000001"/>
    <x v="865"/>
    <x v="0"/>
    <m/>
  </r>
  <r>
    <d v="2023-12-17T01:22:25"/>
    <x v="9"/>
    <n v="17"/>
    <s v="RAMIREZ JARAMILLO WILSON"/>
    <x v="4"/>
    <x v="1"/>
    <n v="172"/>
    <n v="24.571428571428601"/>
    <n v="186.64344941956901"/>
    <m/>
    <n v="89821.724700000006"/>
    <x v="0"/>
    <n v="13759.459500000001"/>
    <x v="865"/>
    <x v="0"/>
    <m/>
  </r>
  <r>
    <d v="2023-12-17T01:22:26"/>
    <x v="9"/>
    <n v="18"/>
    <s v="RENDON VIANA HUMBERTO DE JESUS"/>
    <x v="6"/>
    <x v="0"/>
    <n v="206"/>
    <n v="25.75"/>
    <n v="213.30679933664999"/>
    <m/>
    <n v="102653.39969999999"/>
    <x v="0"/>
    <n v="13759.459500000001"/>
    <x v="865"/>
    <x v="0"/>
    <m/>
  </r>
  <r>
    <d v="2023-12-17T01:22:26"/>
    <x v="9"/>
    <n v="20"/>
    <s v="VERENZUELA MARTINEZ ALEXANDER"/>
    <x v="10"/>
    <x v="0"/>
    <n v="86"/>
    <n v="21.5"/>
    <n v="106.65339966832499"/>
    <m/>
    <n v="51326.699800000002"/>
    <x v="0"/>
    <n v="13759.459500000001"/>
    <x v="865"/>
    <x v="0"/>
    <m/>
  </r>
  <r>
    <d v="2023-12-17T01:22:27"/>
    <x v="9"/>
    <n v="21"/>
    <s v="CIRO ALEXANDER"/>
    <x v="0"/>
    <x v="0"/>
    <n v="300"/>
    <n v="33.3333333333333"/>
    <n v="239.97014925373099"/>
    <m/>
    <n v="115485.07460000001"/>
    <x v="0"/>
    <n v="13759.459500000001"/>
    <x v="865"/>
    <x v="0"/>
    <m/>
  </r>
  <r>
    <d v="2023-12-17T01:22:27"/>
    <x v="9"/>
    <n v="22"/>
    <s v="LUJAN LOPERA FABIAN ALEXIS"/>
    <x v="1"/>
    <x v="0"/>
    <n v="290"/>
    <n v="26.363636363636399"/>
    <n v="293.29684908789397"/>
    <m/>
    <n v="141148.42449999999"/>
    <x v="1"/>
    <n v="13759.459500000001"/>
    <x v="865"/>
    <x v="0"/>
    <m/>
  </r>
  <r>
    <d v="2023-12-17T01:22:28"/>
    <x v="9"/>
    <n v="23"/>
    <s v="MONSALVE OCAMPO EDISON GUSTAVO"/>
    <x v="0"/>
    <x v="0"/>
    <n v="217"/>
    <n v="24.1111111111111"/>
    <n v="239.97014925373099"/>
    <s v="2 Descuentos (Conduct y despachador gabriel) "/>
    <n v="115485.07460000001"/>
    <x v="2"/>
    <n v="13759.459500000001"/>
    <x v="865"/>
    <x v="0"/>
    <m/>
  </r>
  <r>
    <d v="2023-12-17T01:22:28"/>
    <x v="9"/>
    <n v="24"/>
    <s v="HERNANDEZ MACIAS GILBERTO"/>
    <x v="4"/>
    <x v="0"/>
    <n v="215"/>
    <n v="30.714285714285701"/>
    <n v="186.64344941956901"/>
    <m/>
    <n v="89821.724700000006"/>
    <x v="0"/>
    <n v="13759.459500000001"/>
    <x v="865"/>
    <x v="0"/>
    <m/>
  </r>
  <r>
    <d v="2023-12-17T01:22:28"/>
    <x v="9"/>
    <n v="25"/>
    <s v="MADRID HERNANDEZ JHONATAN SMITH"/>
    <x v="0"/>
    <x v="0"/>
    <n v="278"/>
    <n v="30.8888888888889"/>
    <n v="239.97014925373099"/>
    <s v="5 Descuentos (Conducts y jefe de ruta) "/>
    <n v="115485.07460000001"/>
    <x v="1"/>
    <n v="13759.459500000001"/>
    <x v="865"/>
    <x v="0"/>
    <m/>
  </r>
  <r>
    <d v="2023-12-17T01:22:29"/>
    <x v="9"/>
    <n v="26"/>
    <s v="CIRO MARIN RODRIGO ALBERTO"/>
    <x v="0"/>
    <x v="0"/>
    <n v="206"/>
    <n v="22.8888888888889"/>
    <n v="239.97014925373099"/>
    <s v="2 Descuentos (Propietario y conduct) "/>
    <n v="115485.07460000001"/>
    <x v="0"/>
    <n v="13759.459500000001"/>
    <x v="865"/>
    <x v="0"/>
    <m/>
  </r>
  <r>
    <d v="2023-12-17T01:22:29"/>
    <x v="9"/>
    <n v="27"/>
    <s v="DURANGO DAVID JOSE"/>
    <x v="0"/>
    <x v="3"/>
    <n v="302"/>
    <n v="33.5555555555556"/>
    <n v="239.97014925373099"/>
    <m/>
    <n v="115485.07460000001"/>
    <x v="0"/>
    <n v="13759.459500000001"/>
    <x v="865"/>
    <x v="0"/>
    <m/>
  </r>
  <r>
    <d v="2023-12-17T01:22:30"/>
    <x v="9"/>
    <n v="29"/>
    <s v="ESCOBAR IVAN DARIO"/>
    <x v="7"/>
    <x v="0"/>
    <n v="105"/>
    <n v="35"/>
    <n v="79.990049751243802"/>
    <s v="2 Descuentos (Jefe de ruta) "/>
    <n v="38495.024899999997"/>
    <x v="0"/>
    <n v="13759.459500000001"/>
    <x v="865"/>
    <x v="0"/>
    <m/>
  </r>
  <r>
    <d v="2023-12-17T01:22:30"/>
    <x v="1"/>
    <n v="30"/>
    <s v="RODRIGUEZ MAICOL ESTIVEN"/>
    <x v="6"/>
    <x v="3"/>
    <n v="192"/>
    <n v="25.6"/>
    <n v="199.975124378109"/>
    <m/>
    <n v="96237.5622"/>
    <x v="0"/>
    <n v="13759.459500000001"/>
    <x v="865"/>
    <x v="0"/>
    <m/>
  </r>
  <r>
    <d v="2023-12-17T01:22:31"/>
    <x v="1"/>
    <n v="31"/>
    <s v="HIGUITA ADRIAN ANTONIO"/>
    <x v="3"/>
    <x v="0"/>
    <n v="289"/>
    <n v="28.9"/>
    <n v="266.63349917081302"/>
    <m/>
    <n v="128316.7496"/>
    <x v="0"/>
    <n v="13759.459500000001"/>
    <x v="865"/>
    <x v="0"/>
    <m/>
  </r>
  <r>
    <d v="2023-12-17T01:22:31"/>
    <x v="1"/>
    <n v="33"/>
    <s v="RUA CHAVARRIA JEFERSON ANDREY"/>
    <x v="2"/>
    <x v="0"/>
    <n v="141"/>
    <n v="23.5"/>
    <n v="159.980099502488"/>
    <s v="2 Descuentos (Conducts)"/>
    <n v="76990.049799999993"/>
    <x v="0"/>
    <n v="13759.459500000001"/>
    <x v="865"/>
    <x v="0"/>
    <m/>
  </r>
  <r>
    <d v="2023-12-17T01:22:31"/>
    <x v="1"/>
    <n v="34"/>
    <s v="MONTOYA OSPINA GILBERTO ANTONIO"/>
    <x v="9"/>
    <x v="0"/>
    <n v="274"/>
    <n v="22.8333333333333"/>
    <n v="319.96019900497498"/>
    <m/>
    <n v="153980.09950000001"/>
    <x v="0"/>
    <n v="13759.459500000001"/>
    <x v="865"/>
    <x v="0"/>
    <m/>
  </r>
  <r>
    <d v="2023-12-17T01:22:32"/>
    <x v="1"/>
    <n v="35"/>
    <s v="LONDOO URREGO DANIEL ANDRES"/>
    <x v="10"/>
    <x v="0"/>
    <n v="107"/>
    <n v="26.75"/>
    <n v="106.65339966832499"/>
    <m/>
    <n v="51326.699800000002"/>
    <x v="1"/>
    <n v="13759.459500000001"/>
    <x v="865"/>
    <x v="0"/>
    <m/>
  </r>
  <r>
    <d v="2023-12-17T01:22:32"/>
    <x v="1"/>
    <n v="36"/>
    <s v="MARTINEZ CHAVERRA LUIS NORBERTO"/>
    <x v="3"/>
    <x v="3"/>
    <n v="329"/>
    <n v="32.9"/>
    <n v="266.63349917081302"/>
    <m/>
    <n v="128316.7496"/>
    <x v="0"/>
    <n v="13759.459500000001"/>
    <x v="865"/>
    <x v="0"/>
    <m/>
  </r>
  <r>
    <d v="2023-12-17T01:22:33"/>
    <x v="1"/>
    <n v="37"/>
    <s v="MORA JORGE"/>
    <x v="3"/>
    <x v="0"/>
    <n v="311"/>
    <n v="31.1"/>
    <n v="266.63349917081302"/>
    <s v="4 Descuentos (Transbordo y despachadora angela) "/>
    <n v="128316.7496"/>
    <x v="1"/>
    <n v="13759.459500000001"/>
    <x v="865"/>
    <x v="0"/>
    <m/>
  </r>
  <r>
    <d v="2023-12-17T01:22:33"/>
    <x v="1"/>
    <n v="38"/>
    <s v="AGUDELO KEVIN ANDRES"/>
    <x v="3"/>
    <x v="0"/>
    <n v="271"/>
    <n v="27.1"/>
    <n v="266.63349917081302"/>
    <m/>
    <n v="128316.7496"/>
    <x v="0"/>
    <n v="13759.459500000001"/>
    <x v="865"/>
    <x v="0"/>
    <m/>
  </r>
  <r>
    <d v="2023-12-17T01:22:33"/>
    <x v="1"/>
    <n v="39"/>
    <s v="DE OSSA TORRES CARLOS ANDRES"/>
    <x v="0"/>
    <x v="3"/>
    <n v="202"/>
    <n v="22.4444444444444"/>
    <n v="239.97014925373099"/>
    <m/>
    <n v="115485.07460000001"/>
    <x v="0"/>
    <n v="13759.459500000001"/>
    <x v="865"/>
    <x v="0"/>
    <m/>
  </r>
  <r>
    <d v="2023-12-17T01:22:34"/>
    <x v="1"/>
    <n v="40"/>
    <s v="OCAMPO OCAMPO ANTONIO JOSE"/>
    <x v="0"/>
    <x v="0"/>
    <n v="263"/>
    <n v="29.2222222222222"/>
    <n v="239.97014925373099"/>
    <m/>
    <n v="115485.07460000001"/>
    <x v="0"/>
    <n v="13759.459500000001"/>
    <x v="865"/>
    <x v="0"/>
    <m/>
  </r>
  <r>
    <d v="2023-12-17T01:22:34"/>
    <x v="9"/>
    <n v="41"/>
    <s v="GARCIA DAVID WILSON ALBERTO"/>
    <x v="3"/>
    <x v="0"/>
    <n v="294"/>
    <n v="29.4"/>
    <n v="266.63349917081302"/>
    <s v="3 Descuentos (Usuarios desubicados) "/>
    <n v="128316.7496"/>
    <x v="1"/>
    <n v="13759.459500000001"/>
    <x v="865"/>
    <x v="0"/>
    <m/>
  </r>
  <r>
    <d v="2023-12-17T01:22:35"/>
    <x v="9"/>
    <n v="42"/>
    <s v="ECHAVARRIA JOSE"/>
    <x v="6"/>
    <x v="0"/>
    <n v="181"/>
    <n v="22.625"/>
    <n v="213.30679933664999"/>
    <m/>
    <n v="102653.39969999999"/>
    <x v="0"/>
    <n v="13759.459500000001"/>
    <x v="865"/>
    <x v="0"/>
    <m/>
  </r>
  <r>
    <d v="2023-12-17T23:52:22"/>
    <x v="12"/>
    <n v="2"/>
    <s v="GRAJALES JORGE HERNAN"/>
    <x v="6"/>
    <x v="0"/>
    <n v="260"/>
    <n v="32.5"/>
    <n v="229.118279569892"/>
    <m/>
    <n v="110559.1398"/>
    <x v="1"/>
    <n v="16866.666700000002"/>
    <x v="866"/>
    <x v="0"/>
    <m/>
  </r>
  <r>
    <d v="2023-12-17T23:52:22"/>
    <x v="12"/>
    <n v="9"/>
    <s v="GRISALES VILLA DEIBY ALEJANDRO"/>
    <x v="3"/>
    <x v="0"/>
    <n v="239"/>
    <n v="23.9"/>
    <n v="286.39784946236603"/>
    <s v="1 Descuento (Usuario con movilidad reducida) "/>
    <n v="138198.9247"/>
    <x v="0"/>
    <n v="16866.666700000002"/>
    <x v="866"/>
    <x v="0"/>
    <m/>
  </r>
  <r>
    <d v="2023-12-17T23:52:23"/>
    <x v="12"/>
    <n v="14"/>
    <s v="JIMENEZ JIMENEZ OMAR DAVID"/>
    <x v="0"/>
    <x v="0"/>
    <n v="294"/>
    <n v="32.6666666666667"/>
    <n v="257.75806451612902"/>
    <m/>
    <n v="124379.03230000001"/>
    <x v="1"/>
    <n v="16866.666700000002"/>
    <x v="866"/>
    <x v="0"/>
    <m/>
  </r>
  <r>
    <d v="2023-12-17T23:52:23"/>
    <x v="12"/>
    <n v="20"/>
    <s v="ESCOBAR IVAN DARIO"/>
    <x v="1"/>
    <x v="0"/>
    <n v="382"/>
    <n v="34.727272727272698"/>
    <n v="315.037634408602"/>
    <m/>
    <n v="152018.81719999999"/>
    <x v="0"/>
    <n v="16866.666700000002"/>
    <x v="866"/>
    <x v="0"/>
    <m/>
  </r>
  <r>
    <d v="2023-12-17T23:52:23"/>
    <x v="12"/>
    <n v="21"/>
    <s v="CIRO ALEXANDER"/>
    <x v="0"/>
    <x v="0"/>
    <n v="305"/>
    <n v="33.8888888888889"/>
    <n v="257.75806451612902"/>
    <m/>
    <n v="124379.03230000001"/>
    <x v="0"/>
    <n v="16866.666700000002"/>
    <x v="866"/>
    <x v="0"/>
    <m/>
  </r>
  <r>
    <d v="2023-12-17T23:52:24"/>
    <x v="12"/>
    <n v="23"/>
    <s v="MONSALVE OCAMPO EDISON GUSTAVO"/>
    <x v="6"/>
    <x v="0"/>
    <n v="217"/>
    <n v="27.125"/>
    <n v="229.118279569892"/>
    <s v="3 Descuentos (Despachador cristian y conduct) "/>
    <n v="110559.1398"/>
    <x v="2"/>
    <n v="16866.666700000002"/>
    <x v="866"/>
    <x v="0"/>
    <m/>
  </r>
  <r>
    <d v="2023-12-17T23:52:25"/>
    <x v="12"/>
    <n v="24"/>
    <s v="HERNANDEZ MACIAS GILBERTO"/>
    <x v="0"/>
    <x v="0"/>
    <n v="207"/>
    <n v="23"/>
    <n v="257.75806451612902"/>
    <m/>
    <n v="124379.03230000001"/>
    <x v="0"/>
    <n v="16866.666700000002"/>
    <x v="866"/>
    <x v="0"/>
    <m/>
  </r>
  <r>
    <d v="2023-12-17T23:52:25"/>
    <x v="12"/>
    <n v="25"/>
    <s v="MADRID HERNANDEZ JHONATAN SMITH"/>
    <x v="3"/>
    <x v="3"/>
    <n v="298"/>
    <n v="29.8"/>
    <n v="286.39784946236603"/>
    <s v="27 Descuentos (Transbordo) "/>
    <n v="138198.9247"/>
    <x v="1"/>
    <n v="16866.666700000002"/>
    <x v="866"/>
    <x v="0"/>
    <m/>
  </r>
  <r>
    <d v="2023-12-17T23:52:26"/>
    <x v="12"/>
    <n v="26"/>
    <s v="CIRO MARIN RODRIGO ALBERTO"/>
    <x v="1"/>
    <x v="3"/>
    <n v="286"/>
    <n v="26"/>
    <n v="315.037634408602"/>
    <m/>
    <n v="152018.81719999999"/>
    <x v="0"/>
    <n v="16866.666700000002"/>
    <x v="866"/>
    <x v="0"/>
    <m/>
  </r>
  <r>
    <d v="2023-12-17T23:52:26"/>
    <x v="12"/>
    <n v="27"/>
    <s v="DURANGO DAVID JOSE"/>
    <x v="6"/>
    <x v="0"/>
    <n v="202"/>
    <n v="25.25"/>
    <n v="229.118279569892"/>
    <m/>
    <n v="110559.1398"/>
    <x v="0"/>
    <n v="16866.666700000002"/>
    <x v="866"/>
    <x v="0"/>
    <m/>
  </r>
  <r>
    <d v="2023-12-17T23:52:27"/>
    <x v="12"/>
    <n v="31"/>
    <s v="LUJAN LOPERA FABIAN ALEXIS"/>
    <x v="1"/>
    <x v="3"/>
    <n v="303"/>
    <n v="27.545454545454501"/>
    <n v="315.037634408602"/>
    <m/>
    <n v="152018.81719999999"/>
    <x v="0"/>
    <n v="16866.666700000002"/>
    <x v="866"/>
    <x v="0"/>
    <m/>
  </r>
  <r>
    <d v="2023-12-17T23:52:27"/>
    <x v="12"/>
    <n v="32"/>
    <s v="PUERTA BOJANERO JUAN CARLOS"/>
    <x v="6"/>
    <x v="1"/>
    <n v="189"/>
    <n v="23.625"/>
    <n v="229.118279569892"/>
    <s v="16 Descuentos (Transbordo 15/12) "/>
    <n v="110559.1398"/>
    <x v="0"/>
    <n v="16866.666700000002"/>
    <x v="866"/>
    <x v="0"/>
    <m/>
  </r>
  <r>
    <d v="2023-12-17T23:52:27"/>
    <x v="12"/>
    <n v="33"/>
    <s v="RUA CHAVARRIA JEFERSON ANDREY"/>
    <x v="2"/>
    <x v="3"/>
    <n v="182"/>
    <n v="30.3333333333333"/>
    <n v="171.83870967741899"/>
    <s v="2 Descuentos (Conducts) "/>
    <n v="82919.354800000001"/>
    <x v="0"/>
    <n v="16866.666700000002"/>
    <x v="866"/>
    <x v="0"/>
    <m/>
  </r>
  <r>
    <d v="2023-12-17T23:52:28"/>
    <x v="12"/>
    <n v="34"/>
    <s v="MONTOYA OSPINA GILBERTO ANTONIO"/>
    <x v="7"/>
    <x v="3"/>
    <n v="44"/>
    <n v="14.6666666666667"/>
    <n v="85.919354838709694"/>
    <m/>
    <n v="41459.6774"/>
    <x v="0"/>
    <n v="16866.666700000002"/>
    <x v="866"/>
    <x v="0"/>
    <m/>
  </r>
  <r>
    <d v="2023-12-17T23:52:28"/>
    <x v="12"/>
    <n v="36"/>
    <s v="MARTINEZ CHAVERRA LUIS NORBERTO"/>
    <x v="1"/>
    <x v="0"/>
    <n v="333"/>
    <n v="30.272727272727298"/>
    <n v="315.037634408602"/>
    <m/>
    <n v="152018.81719999999"/>
    <x v="0"/>
    <n v="16866.666700000002"/>
    <x v="866"/>
    <x v="0"/>
    <m/>
  </r>
  <r>
    <d v="2023-12-17T23:52:29"/>
    <x v="12"/>
    <n v="37"/>
    <s v="MORA JORGE"/>
    <x v="1"/>
    <x v="3"/>
    <n v="416"/>
    <n v="37.818181818181799"/>
    <n v="315.037634408602"/>
    <s v="3 Descuentos (Conducts y propietario) "/>
    <n v="152018.81719999999"/>
    <x v="1"/>
    <n v="16866.666700000002"/>
    <x v="866"/>
    <x v="0"/>
    <m/>
  </r>
  <r>
    <d v="2023-12-17T23:52:29"/>
    <x v="12"/>
    <n v="38"/>
    <s v="AGUDELO KEVIN ANDRES"/>
    <x v="1"/>
    <x v="3"/>
    <n v="342"/>
    <n v="31.090909090909101"/>
    <n v="315.037634408602"/>
    <m/>
    <n v="152018.81719999999"/>
    <x v="0"/>
    <n v="16866.666700000002"/>
    <x v="866"/>
    <x v="0"/>
    <m/>
  </r>
  <r>
    <d v="2023-12-17T23:52:30"/>
    <x v="12"/>
    <n v="39"/>
    <s v="DE OSSA TORRES CARLOS ANDRES"/>
    <x v="3"/>
    <x v="3"/>
    <n v="279"/>
    <n v="27.9"/>
    <n v="286.39784946236603"/>
    <m/>
    <n v="138198.9247"/>
    <x v="0"/>
    <n v="16866.666700000002"/>
    <x v="866"/>
    <x v="0"/>
    <m/>
  </r>
  <r>
    <d v="2023-12-17T23:52:30"/>
    <x v="12"/>
    <n v="40"/>
    <s v="OCAMPO OCAMPO ANTONIO JOSE"/>
    <x v="1"/>
    <x v="0"/>
    <n v="249"/>
    <n v="22.636363636363601"/>
    <n v="315.037634408602"/>
    <m/>
    <n v="152018.81719999999"/>
    <x v="0"/>
    <n v="16866.666700000002"/>
    <x v="866"/>
    <x v="0"/>
    <m/>
  </r>
  <r>
    <d v="2023-12-17T23:52:31"/>
    <x v="12"/>
    <n v="41"/>
    <s v="GARCIA DAVID WILSON ALBERTO"/>
    <x v="1"/>
    <x v="3"/>
    <n v="300"/>
    <n v="27.272727272727298"/>
    <n v="315.037634408602"/>
    <s v="1 Descuento (Transbordo) "/>
    <n v="152018.81719999999"/>
    <x v="1"/>
    <n v="16866.666700000002"/>
    <x v="866"/>
    <x v="0"/>
    <m/>
  </r>
  <r>
    <d v="2023-12-19T00:31:05"/>
    <x v="1"/>
    <n v="2"/>
    <s v="LUJAN LOPERA FABIAN ALEXIS"/>
    <x v="9"/>
    <x v="0"/>
    <n v="346"/>
    <n v="28.8333333333333"/>
    <n v="310.83202511773902"/>
    <s v="2 Descuentos (Angela despachadora)"/>
    <n v="149416.01259999999"/>
    <x v="1"/>
    <n v="14338.461499999999"/>
    <x v="867"/>
    <x v="0"/>
    <m/>
  </r>
  <r>
    <d v="2023-12-19T00:31:05"/>
    <x v="1"/>
    <n v="3"/>
    <s v="BARRIENTOS ROBINSON FREDY"/>
    <x v="1"/>
    <x v="0"/>
    <n v="275"/>
    <n v="25"/>
    <n v="284.92935635792799"/>
    <s v="5 Descuentos (Transbordo) "/>
    <n v="136964.67819999999"/>
    <x v="0"/>
    <n v="14338.461499999999"/>
    <x v="867"/>
    <x v="0"/>
    <m/>
  </r>
  <r>
    <d v="2023-12-19T00:31:05"/>
    <x v="1"/>
    <n v="4"/>
    <s v="LOPEZ ISRAEL"/>
    <x v="3"/>
    <x v="0"/>
    <n v="251"/>
    <n v="25.1"/>
    <n v="259.02668759811598"/>
    <m/>
    <n v="124513.3438"/>
    <x v="0"/>
    <n v="14338.461499999999"/>
    <x v="867"/>
    <x v="0"/>
    <m/>
  </r>
  <r>
    <d v="2023-12-19T00:31:05"/>
    <x v="1"/>
    <n v="5"/>
    <s v="BERRIO POSADA ANGELA"/>
    <x v="7"/>
    <x v="0"/>
    <n v="102"/>
    <n v="34"/>
    <n v="77.708006279434898"/>
    <m/>
    <n v="37354.003100000002"/>
    <x v="1"/>
    <n v="14338.461499999999"/>
    <x v="867"/>
    <x v="0"/>
    <m/>
  </r>
  <r>
    <d v="2023-12-19T00:31:06"/>
    <x v="1"/>
    <n v="6"/>
    <s v="GONZALEZ PEREZ RAFAEL JOSE"/>
    <x v="1"/>
    <x v="0"/>
    <n v="325"/>
    <n v="29.545454545454501"/>
    <n v="284.92935635792799"/>
    <m/>
    <n v="136964.67819999999"/>
    <x v="0"/>
    <n v="14338.461499999999"/>
    <x v="867"/>
    <x v="0"/>
    <m/>
  </r>
  <r>
    <d v="2023-12-19T00:31:06"/>
    <x v="1"/>
    <n v="7"/>
    <s v="YEPES JORGE"/>
    <x v="3"/>
    <x v="3"/>
    <n v="268"/>
    <n v="26.8"/>
    <n v="259.02668759811598"/>
    <m/>
    <n v="124513.3438"/>
    <x v="1"/>
    <n v="14338.461499999999"/>
    <x v="867"/>
    <x v="0"/>
    <m/>
  </r>
  <r>
    <d v="2023-12-19T00:31:06"/>
    <x v="1"/>
    <n v="8"/>
    <s v="BERNAL RONDON KEVIN OSWALDO"/>
    <x v="3"/>
    <x v="0"/>
    <n v="288"/>
    <n v="28.8"/>
    <n v="259.02668759811598"/>
    <s v="4 Descuentos (Usuario con movilidad reducida, conduct y usuario desubicado ) "/>
    <n v="124513.3438"/>
    <x v="1"/>
    <n v="14338.461499999999"/>
    <x v="867"/>
    <x v="0"/>
    <m/>
  </r>
  <r>
    <d v="2023-12-19T00:31:07"/>
    <x v="1"/>
    <n v="9"/>
    <s v="GRISALES VILLA DEIBY ALEJANDRO"/>
    <x v="6"/>
    <x v="0"/>
    <n v="212"/>
    <n v="26.5"/>
    <n v="207.221350078493"/>
    <m/>
    <n v="99610.675000000003"/>
    <x v="0"/>
    <n v="14338.461499999999"/>
    <x v="867"/>
    <x v="0"/>
    <m/>
  </r>
  <r>
    <d v="2023-12-19T00:31:07"/>
    <x v="1"/>
    <n v="10"/>
    <s v="MARULANDA JARAMILLO DAWER ANDRES"/>
    <x v="0"/>
    <x v="0"/>
    <n v="257"/>
    <n v="28.5555555555556"/>
    <n v="233.12401883830501"/>
    <m/>
    <n v="112062.0094"/>
    <x v="0"/>
    <n v="14338.461499999999"/>
    <x v="867"/>
    <x v="0"/>
    <m/>
  </r>
  <r>
    <d v="2023-12-19T00:31:07"/>
    <x v="9"/>
    <n v="12"/>
    <s v="HOYOS HENAO SANTIAGO"/>
    <x v="6"/>
    <x v="0"/>
    <n v="222"/>
    <n v="26.117647058823501"/>
    <n v="220.172684458399"/>
    <m/>
    <n v="105836.3422"/>
    <x v="0"/>
    <n v="14338.461499999999"/>
    <x v="867"/>
    <x v="0"/>
    <m/>
  </r>
  <r>
    <d v="2023-12-19T00:31:08"/>
    <x v="9"/>
    <n v="13"/>
    <s v="URIEL SALAZAR FREDY"/>
    <x v="0"/>
    <x v="0"/>
    <n v="231"/>
    <n v="25.6666666666667"/>
    <n v="233.12401883830501"/>
    <m/>
    <n v="112062.0094"/>
    <x v="0"/>
    <n v="14338.461499999999"/>
    <x v="867"/>
    <x v="0"/>
    <m/>
  </r>
  <r>
    <d v="2023-12-19T00:31:08"/>
    <x v="9"/>
    <n v="14"/>
    <s v="CARVAJAL SALAZAR HECTOR MARINO"/>
    <x v="6"/>
    <x v="0"/>
    <n v="228"/>
    <n v="28.5"/>
    <n v="207.221350078493"/>
    <s v="2 Descuentos (Usuario con movilidad reducida) "/>
    <n v="99610.675000000003"/>
    <x v="1"/>
    <n v="14338.461499999999"/>
    <x v="867"/>
    <x v="0"/>
    <m/>
  </r>
  <r>
    <d v="2023-12-19T00:31:08"/>
    <x v="9"/>
    <n v="15"/>
    <s v="LONDOO LOPERA DUVAN ANDRES"/>
    <x v="0"/>
    <x v="0"/>
    <n v="314"/>
    <n v="34.8888888888889"/>
    <n v="233.12401883830501"/>
    <s v="17 Descuentos (Transbordo) "/>
    <n v="112062.0094"/>
    <x v="1"/>
    <n v="14338.461499999999"/>
    <x v="867"/>
    <x v="0"/>
    <m/>
  </r>
  <r>
    <d v="2023-12-19T00:31:08"/>
    <x v="9"/>
    <n v="16"/>
    <s v="HURTADO MADRID JUAN ESTEBAN"/>
    <x v="0"/>
    <x v="3"/>
    <n v="217"/>
    <n v="24.1111111111111"/>
    <n v="233.12401883830501"/>
    <m/>
    <n v="112062.0094"/>
    <x v="0"/>
    <n v="14338.461499999999"/>
    <x v="867"/>
    <x v="0"/>
    <m/>
  </r>
  <r>
    <d v="2023-12-19T00:31:09"/>
    <x v="9"/>
    <n v="17"/>
    <s v="RAMIREZ JARAMILLO WILSON"/>
    <x v="11"/>
    <x v="0"/>
    <n v="51"/>
    <n v="25.5"/>
    <n v="51.805337519623201"/>
    <m/>
    <n v="24902.668799999999"/>
    <x v="0"/>
    <n v="14338.461499999999"/>
    <x v="867"/>
    <x v="0"/>
    <m/>
  </r>
  <r>
    <d v="2023-12-19T00:31:09"/>
    <x v="9"/>
    <n v="18"/>
    <s v="RENDON VIANA HUMBERTO DE JESUS"/>
    <x v="4"/>
    <x v="3"/>
    <n v="216"/>
    <n v="30.8571428571429"/>
    <n v="181.318681318681"/>
    <s v="2 Descuentos (Transbordo) "/>
    <n v="87159.340700000001"/>
    <x v="0"/>
    <n v="14338.461499999999"/>
    <x v="867"/>
    <x v="0"/>
    <m/>
  </r>
  <r>
    <d v="2023-12-19T00:31:09"/>
    <x v="9"/>
    <n v="20"/>
    <s v="VERENZUELA MARTINEZ ALEXANDER"/>
    <x v="6"/>
    <x v="0"/>
    <n v="224"/>
    <n v="28"/>
    <n v="207.221350078493"/>
    <m/>
    <n v="99610.675000000003"/>
    <x v="0"/>
    <n v="14338.461499999999"/>
    <x v="867"/>
    <x v="0"/>
    <m/>
  </r>
  <r>
    <d v="2023-12-19T00:31:09"/>
    <x v="9"/>
    <n v="21"/>
    <s v="CIRO ALEXANDER"/>
    <x v="0"/>
    <x v="0"/>
    <n v="232"/>
    <n v="25.7777777777778"/>
    <n v="233.12401883830501"/>
    <m/>
    <n v="112062.0094"/>
    <x v="0"/>
    <n v="14338.461499999999"/>
    <x v="867"/>
    <x v="0"/>
    <m/>
  </r>
  <r>
    <d v="2023-12-19T00:31:10"/>
    <x v="1"/>
    <n v="22"/>
    <s v="QUIRAMA CASTAEDA JHON JADER"/>
    <x v="11"/>
    <x v="0"/>
    <n v="41"/>
    <n v="27.3333333333333"/>
    <n v="38.854003139717399"/>
    <m/>
    <n v="18677.0016"/>
    <x v="1"/>
    <n v="14338.461499999999"/>
    <x v="867"/>
    <x v="0"/>
    <m/>
  </r>
  <r>
    <d v="2023-12-19T00:31:10"/>
    <x v="1"/>
    <n v="23"/>
    <s v="MONSALVE OCAMPO EDISON GUSTAVO"/>
    <x v="6"/>
    <x v="0"/>
    <n v="192"/>
    <n v="24"/>
    <n v="207.221350078493"/>
    <m/>
    <n v="99610.675000000003"/>
    <x v="2"/>
    <n v="14338.461499999999"/>
    <x v="867"/>
    <x v="0"/>
    <m/>
  </r>
  <r>
    <d v="2023-12-19T00:31:10"/>
    <x v="1"/>
    <n v="24"/>
    <s v="HERNANDEZ MACIAS GILBERTO"/>
    <x v="3"/>
    <x v="0"/>
    <n v="201"/>
    <n v="20.100000000000001"/>
    <n v="259.02668759811598"/>
    <m/>
    <n v="124513.3438"/>
    <x v="0"/>
    <n v="14338.461499999999"/>
    <x v="867"/>
    <x v="0"/>
    <m/>
  </r>
  <r>
    <d v="2023-12-19T00:31:11"/>
    <x v="1"/>
    <n v="25"/>
    <s v="MADRID HERNANDEZ JHONATAN SMITH"/>
    <x v="0"/>
    <x v="0"/>
    <n v="255"/>
    <n v="28.3333333333333"/>
    <n v="233.12401883830501"/>
    <s v="3 Descuentos (Conducts y propietario) "/>
    <n v="112062.0094"/>
    <x v="1"/>
    <n v="14338.461499999999"/>
    <x v="867"/>
    <x v="0"/>
    <m/>
  </r>
  <r>
    <d v="2023-12-19T00:31:11"/>
    <x v="1"/>
    <n v="26"/>
    <s v="FRANCO BRAVO JHOAN FERNANDO"/>
    <x v="1"/>
    <x v="0"/>
    <n v="215"/>
    <n v="19.545454545454501"/>
    <n v="284.92935635792799"/>
    <m/>
    <n v="136964.67819999999"/>
    <x v="0"/>
    <n v="14338.461499999999"/>
    <x v="867"/>
    <x v="0"/>
    <m/>
  </r>
  <r>
    <d v="2023-12-19T00:31:11"/>
    <x v="1"/>
    <n v="27"/>
    <s v="DURANGO DAVID JOSE"/>
    <x v="4"/>
    <x v="0"/>
    <n v="195"/>
    <n v="27.8571428571429"/>
    <n v="181.318681318681"/>
    <m/>
    <n v="87159.340700000001"/>
    <x v="0"/>
    <n v="14338.461499999999"/>
    <x v="867"/>
    <x v="0"/>
    <m/>
  </r>
  <r>
    <d v="2023-12-19T00:31:12"/>
    <x v="1"/>
    <n v="28"/>
    <s v="RODRIGUEZ MAICOL ESTIVEN"/>
    <x v="0"/>
    <x v="0"/>
    <n v="211"/>
    <n v="23.4444444444444"/>
    <n v="233.12401883830501"/>
    <m/>
    <n v="112062.0094"/>
    <x v="0"/>
    <n v="14338.461499999999"/>
    <x v="867"/>
    <x v="0"/>
    <m/>
  </r>
  <r>
    <d v="2023-12-19T00:31:12"/>
    <x v="1"/>
    <n v="29"/>
    <s v="ESCOBAR IVAN DARIO"/>
    <x v="3"/>
    <x v="0"/>
    <n v="261"/>
    <n v="26.1"/>
    <n v="259.02668759811598"/>
    <m/>
    <n v="124513.3438"/>
    <x v="0"/>
    <n v="14338.461499999999"/>
    <x v="867"/>
    <x v="0"/>
    <m/>
  </r>
  <r>
    <d v="2023-12-19T00:31:12"/>
    <x v="9"/>
    <n v="31"/>
    <s v="HIGUITA ADRIAN ANTONIO"/>
    <x v="0"/>
    <x v="0"/>
    <n v="190"/>
    <n v="21.1111111111111"/>
    <n v="233.12401883830501"/>
    <m/>
    <n v="112062.0094"/>
    <x v="0"/>
    <n v="14338.461499999999"/>
    <x v="867"/>
    <x v="0"/>
    <m/>
  </r>
  <r>
    <d v="2023-12-19T00:31:12"/>
    <x v="9"/>
    <n v="32"/>
    <s v="PUERTA BOJANERO JUAN CARLOS"/>
    <x v="3"/>
    <x v="0"/>
    <n v="293"/>
    <n v="29.3"/>
    <n v="259.02668759811598"/>
    <m/>
    <n v="124513.3438"/>
    <x v="0"/>
    <n v="14338.461499999999"/>
    <x v="867"/>
    <x v="0"/>
    <m/>
  </r>
  <r>
    <d v="2023-12-19T00:31:13"/>
    <x v="9"/>
    <n v="33"/>
    <s v="RUA CHAVARRIA JEFERSON ANDREY"/>
    <x v="0"/>
    <x v="0"/>
    <n v="203"/>
    <n v="22.5555555555556"/>
    <n v="233.12401883830501"/>
    <s v="2 Descuentos (Conducts) "/>
    <n v="112062.0094"/>
    <x v="0"/>
    <n v="14338.461499999999"/>
    <x v="867"/>
    <x v="0"/>
    <m/>
  </r>
  <r>
    <d v="2023-12-19T00:31:13"/>
    <x v="9"/>
    <n v="34"/>
    <s v="MONTOYA OSPINA GILBERTO ANTONIO"/>
    <x v="0"/>
    <x v="3"/>
    <n v="235"/>
    <n v="26.1111111111111"/>
    <n v="233.12401883830501"/>
    <m/>
    <n v="112062.0094"/>
    <x v="0"/>
    <n v="14338.461499999999"/>
    <x v="867"/>
    <x v="0"/>
    <m/>
  </r>
  <r>
    <d v="2023-12-19T00:31:13"/>
    <x v="9"/>
    <n v="35"/>
    <s v="LONDOO URREGO DANIEL ANDRES"/>
    <x v="0"/>
    <x v="0"/>
    <n v="245"/>
    <n v="27.2222222222222"/>
    <n v="233.12401883830501"/>
    <m/>
    <n v="112062.0094"/>
    <x v="1"/>
    <n v="14338.461499999999"/>
    <x v="867"/>
    <x v="0"/>
    <m/>
  </r>
  <r>
    <d v="2023-12-19T00:31:13"/>
    <x v="9"/>
    <n v="36"/>
    <s v="MARTINEZ CHAVERRA LUIS NORBERTO"/>
    <x v="6"/>
    <x v="0"/>
    <n v="229"/>
    <n v="28.625"/>
    <n v="207.221350078493"/>
    <m/>
    <n v="99610.675000000003"/>
    <x v="0"/>
    <n v="14338.461499999999"/>
    <x v="867"/>
    <x v="0"/>
    <m/>
  </r>
  <r>
    <d v="2023-12-19T00:31:14"/>
    <x v="9"/>
    <n v="37"/>
    <s v="MORA JORGE"/>
    <x v="4"/>
    <x v="0"/>
    <n v="181"/>
    <n v="25.8571428571429"/>
    <n v="181.318681318681"/>
    <m/>
    <n v="87159.340700000001"/>
    <x v="1"/>
    <n v="14338.461499999999"/>
    <x v="867"/>
    <x v="0"/>
    <m/>
  </r>
  <r>
    <d v="2023-12-19T00:31:14"/>
    <x v="9"/>
    <n v="38"/>
    <s v="AGUDELO KEVIN ANDRES"/>
    <x v="0"/>
    <x v="0"/>
    <n v="169"/>
    <n v="18.7777777777778"/>
    <n v="233.12401883830501"/>
    <m/>
    <n v="112062.0094"/>
    <x v="0"/>
    <n v="14338.461499999999"/>
    <x v="867"/>
    <x v="0"/>
    <m/>
  </r>
  <r>
    <d v="2023-12-19T00:31:14"/>
    <x v="9"/>
    <n v="39"/>
    <s v="DE OSSA TORRES CARLOS ANDRES"/>
    <x v="2"/>
    <x v="0"/>
    <n v="132"/>
    <n v="22"/>
    <n v="155.41601255886999"/>
    <m/>
    <n v="74708.006299999994"/>
    <x v="0"/>
    <n v="14338.461499999999"/>
    <x v="867"/>
    <x v="0"/>
    <m/>
  </r>
  <r>
    <d v="2023-12-19T00:31:15"/>
    <x v="9"/>
    <n v="40"/>
    <s v="OCAMPO OCAMPO ANTONIO JOSE"/>
    <x v="2"/>
    <x v="0"/>
    <n v="173"/>
    <n v="26.615384615384599"/>
    <n v="168.367346938776"/>
    <m/>
    <n v="80933.673500000004"/>
    <x v="0"/>
    <n v="14338.461499999999"/>
    <x v="867"/>
    <x v="0"/>
    <m/>
  </r>
  <r>
    <d v="2023-12-19T00:31:15"/>
    <x v="9"/>
    <n v="41"/>
    <s v="GRISALES VILLA JUAN DAVID"/>
    <x v="0"/>
    <x v="0"/>
    <n v="198"/>
    <n v="22"/>
    <n v="233.12401883830501"/>
    <m/>
    <n v="112062.0094"/>
    <x v="1"/>
    <n v="14338.461499999999"/>
    <x v="867"/>
    <x v="0"/>
    <m/>
  </r>
  <r>
    <d v="2023-12-19T00:31:15"/>
    <x v="9"/>
    <n v="42"/>
    <s v="LOPERA ALVAREZ ESTIVEN"/>
    <x v="6"/>
    <x v="3"/>
    <n v="172"/>
    <n v="21.5"/>
    <n v="207.221350078493"/>
    <m/>
    <n v="99610.675000000003"/>
    <x v="0"/>
    <n v="14338.461499999999"/>
    <x v="867"/>
    <x v="0"/>
    <m/>
  </r>
  <r>
    <d v="2023-12-20T01:09:30"/>
    <x v="9"/>
    <n v="2"/>
    <s v="GRAJALES JORGE HERNAN"/>
    <x v="0"/>
    <x v="0"/>
    <n v="240"/>
    <n v="26.6666666666667"/>
    <n v="206.593220338983"/>
    <m/>
    <n v="98796.610199999996"/>
    <x v="1"/>
    <n v="14562.162200000001"/>
    <x v="868"/>
    <x v="0"/>
    <m/>
  </r>
  <r>
    <d v="2023-12-20T01:09:31"/>
    <x v="9"/>
    <n v="3"/>
    <s v="ESPINOZA CHAVARRIA GUILLERMO LEON"/>
    <x v="6"/>
    <x v="0"/>
    <n v="186"/>
    <n v="23.25"/>
    <n v="183.638418079096"/>
    <m/>
    <n v="87819.209000000003"/>
    <x v="0"/>
    <n v="14562.162200000001"/>
    <x v="868"/>
    <x v="0"/>
    <m/>
  </r>
  <r>
    <d v="2023-12-20T01:09:31"/>
    <x v="9"/>
    <n v="4"/>
    <s v="LOPEZ ISRAEL"/>
    <x v="0"/>
    <x v="0"/>
    <n v="187"/>
    <n v="20.7777777777778"/>
    <n v="206.593220338983"/>
    <m/>
    <n v="98796.610199999996"/>
    <x v="0"/>
    <n v="14562.162200000001"/>
    <x v="868"/>
    <x v="0"/>
    <m/>
  </r>
  <r>
    <d v="2023-12-20T01:09:31"/>
    <x v="9"/>
    <n v="5"/>
    <s v="BERRIO POSADA ANGELA"/>
    <x v="12"/>
    <x v="3"/>
    <n v="283"/>
    <n v="21.769230769230798"/>
    <n v="298.41242937853099"/>
    <s v="3 Descuentos (Jefe de ruta y conducts) "/>
    <n v="142706.21470000001"/>
    <x v="1"/>
    <n v="14562.162200000001"/>
    <x v="868"/>
    <x v="0"/>
    <m/>
  </r>
  <r>
    <d v="2023-12-20T01:09:32"/>
    <x v="9"/>
    <n v="6"/>
    <s v="GONZALEZ PEREZ RAFAEL JOSE"/>
    <x v="0"/>
    <x v="0"/>
    <n v="202"/>
    <n v="22.4444444444444"/>
    <n v="206.593220338983"/>
    <m/>
    <n v="98796.610199999996"/>
    <x v="0"/>
    <n v="14562.162200000001"/>
    <x v="868"/>
    <x v="0"/>
    <m/>
  </r>
  <r>
    <d v="2023-12-20T01:09:32"/>
    <x v="9"/>
    <n v="7"/>
    <s v="YEPES JORGE"/>
    <x v="6"/>
    <x v="0"/>
    <n v="264"/>
    <n v="33"/>
    <n v="183.638418079096"/>
    <m/>
    <n v="87819.209000000003"/>
    <x v="1"/>
    <n v="14562.162200000001"/>
    <x v="868"/>
    <x v="0"/>
    <m/>
  </r>
  <r>
    <d v="2023-12-20T01:09:32"/>
    <x v="9"/>
    <n v="8"/>
    <s v="TABORDA ROJAS DIEGO ALEJANDRO"/>
    <x v="3"/>
    <x v="3"/>
    <n v="221"/>
    <n v="23.2631578947368"/>
    <n v="218.07062146892699"/>
    <m/>
    <n v="104285.3107"/>
    <x v="1"/>
    <n v="14562.162200000001"/>
    <x v="868"/>
    <x v="0"/>
    <m/>
  </r>
  <r>
    <d v="2023-12-20T01:09:33"/>
    <x v="12"/>
    <n v="9"/>
    <s v="GRISALES VILLA DEIBY ALEJANDRO"/>
    <x v="11"/>
    <x v="0"/>
    <n v="25"/>
    <n v="12.5"/>
    <n v="45.909604519774"/>
    <m/>
    <n v="21954.802299999999"/>
    <x v="0"/>
    <n v="14562.162200000001"/>
    <x v="868"/>
    <x v="0"/>
    <m/>
  </r>
  <r>
    <d v="2023-12-20T01:09:33"/>
    <x v="9"/>
    <n v="10"/>
    <s v="MARULANDA JARAMILLO DAWER ANDRES"/>
    <x v="4"/>
    <x v="0"/>
    <n v="156"/>
    <n v="22.285714285714299"/>
    <n v="160.683615819209"/>
    <s v="5 Descuentos (Conducts y propietario) "/>
    <n v="76841.8079"/>
    <x v="0"/>
    <n v="14562.162200000001"/>
    <x v="868"/>
    <x v="0"/>
    <m/>
  </r>
  <r>
    <d v="2023-12-20T01:09:33"/>
    <x v="1"/>
    <n v="12"/>
    <s v="VALENCIA MENDOZA JHON"/>
    <x v="3"/>
    <x v="0"/>
    <n v="238"/>
    <n v="23.8"/>
    <n v="229.54802259887001"/>
    <m/>
    <n v="109774.0113"/>
    <x v="0"/>
    <n v="14562.162200000001"/>
    <x v="868"/>
    <x v="0"/>
    <m/>
  </r>
  <r>
    <d v="2023-12-20T01:09:33"/>
    <x v="1"/>
    <n v="13"/>
    <s v="URIEL SALAZAR FREDY"/>
    <x v="3"/>
    <x v="0"/>
    <n v="249"/>
    <n v="24.9"/>
    <n v="229.54802259887001"/>
    <s v="1 Descuento (Despachador gabriel) "/>
    <n v="109774.0113"/>
    <x v="0"/>
    <n v="14562.162200000001"/>
    <x v="868"/>
    <x v="0"/>
    <m/>
  </r>
  <r>
    <d v="2023-12-20T01:09:34"/>
    <x v="1"/>
    <n v="14"/>
    <s v="JIMENEZ JIMENEZ OMAR DAVID"/>
    <x v="9"/>
    <x v="0"/>
    <n v="293"/>
    <n v="24.4166666666667"/>
    <n v="275.45762711864398"/>
    <m/>
    <n v="131728.81359999999"/>
    <x v="1"/>
    <n v="14562.162200000001"/>
    <x v="868"/>
    <x v="0"/>
    <m/>
  </r>
  <r>
    <d v="2023-12-20T01:09:34"/>
    <x v="1"/>
    <n v="15"/>
    <s v="LONDOO LOPERA DUVAN ANDRES"/>
    <x v="3"/>
    <x v="0"/>
    <n v="254"/>
    <n v="25.4"/>
    <n v="229.54802259887001"/>
    <m/>
    <n v="109774.0113"/>
    <x v="1"/>
    <n v="14562.162200000001"/>
    <x v="868"/>
    <x v="0"/>
    <m/>
  </r>
  <r>
    <d v="2023-12-20T01:09:34"/>
    <x v="1"/>
    <n v="16"/>
    <s v="BERNAL RONDON KEVIN OSWALDO"/>
    <x v="1"/>
    <x v="0"/>
    <n v="227"/>
    <n v="20.636363636363601"/>
    <n v="252.50282485875701"/>
    <m/>
    <n v="120751.4124"/>
    <x v="0"/>
    <n v="14562.162200000001"/>
    <x v="868"/>
    <x v="0"/>
    <m/>
  </r>
  <r>
    <d v="2023-12-20T01:09:35"/>
    <x v="1"/>
    <n v="17"/>
    <s v="RAMIREZ JARAMILLO WILSON"/>
    <x v="2"/>
    <x v="0"/>
    <n v="177"/>
    <n v="27.230769230769202"/>
    <n v="149.20621468926601"/>
    <m/>
    <n v="71353.107300000003"/>
    <x v="0"/>
    <n v="14562.162200000001"/>
    <x v="868"/>
    <x v="0"/>
    <m/>
  </r>
  <r>
    <d v="2023-12-20T01:09:35"/>
    <x v="1"/>
    <n v="18"/>
    <s v="RENDON VIANA HUMBERTO DE JESUS"/>
    <x v="3"/>
    <x v="0"/>
    <n v="251"/>
    <n v="25.1"/>
    <n v="229.54802259887001"/>
    <m/>
    <n v="109774.0113"/>
    <x v="0"/>
    <n v="14562.162200000001"/>
    <x v="868"/>
    <x v="0"/>
    <m/>
  </r>
  <r>
    <d v="2023-12-20T01:09:35"/>
    <x v="9"/>
    <n v="20"/>
    <s v="VERENZUELA MARTINEZ ALEXANDER"/>
    <x v="1"/>
    <x v="0"/>
    <n v="223"/>
    <n v="20.272727272727298"/>
    <n v="252.50282485875701"/>
    <m/>
    <n v="120751.4124"/>
    <x v="0"/>
    <n v="14562.162200000001"/>
    <x v="868"/>
    <x v="0"/>
    <m/>
  </r>
  <r>
    <d v="2023-12-20T01:09:36"/>
    <x v="9"/>
    <n v="21"/>
    <s v="CIRO ALEXANDER"/>
    <x v="6"/>
    <x v="0"/>
    <n v="213"/>
    <n v="26.625"/>
    <n v="183.638418079096"/>
    <m/>
    <n v="87819.209000000003"/>
    <x v="0"/>
    <n v="14562.162200000001"/>
    <x v="868"/>
    <x v="0"/>
    <m/>
  </r>
  <r>
    <d v="2023-12-20T01:09:36"/>
    <x v="9"/>
    <n v="22"/>
    <s v="QUIRAMA CASTAEDA JHON JADER"/>
    <x v="6"/>
    <x v="0"/>
    <n v="157"/>
    <n v="19.625"/>
    <n v="183.638418079096"/>
    <m/>
    <n v="87819.209000000003"/>
    <x v="1"/>
    <n v="14562.162200000001"/>
    <x v="868"/>
    <x v="0"/>
    <m/>
  </r>
  <r>
    <d v="2023-12-20T01:09:37"/>
    <x v="9"/>
    <n v="23"/>
    <s v="MONSALVE OCAMPO EDISON GUSTAVO"/>
    <x v="0"/>
    <x v="0"/>
    <n v="175"/>
    <n v="19.4444444444444"/>
    <n v="206.593220338983"/>
    <m/>
    <n v="98796.610199999996"/>
    <x v="2"/>
    <n v="14562.162200000001"/>
    <x v="868"/>
    <x v="0"/>
    <m/>
  </r>
  <r>
    <d v="2023-12-20T01:09:37"/>
    <x v="9"/>
    <n v="24"/>
    <s v="HERNANDEZ MACIAS GILBERTO"/>
    <x v="4"/>
    <x v="0"/>
    <n v="146"/>
    <n v="20.8571428571429"/>
    <n v="160.683615819209"/>
    <m/>
    <n v="76841.8079"/>
    <x v="0"/>
    <n v="14562.162200000001"/>
    <x v="868"/>
    <x v="0"/>
    <m/>
  </r>
  <r>
    <d v="2023-12-20T01:09:37"/>
    <x v="9"/>
    <n v="25"/>
    <s v="MADRID HERNANDEZ JHONATAN SMITH"/>
    <x v="3"/>
    <x v="0"/>
    <n v="277"/>
    <n v="27.7"/>
    <n v="229.54802259887001"/>
    <s v="4 Descuentos (Jefe de ruta, conducts y Usuario desubicado) "/>
    <n v="109774.0113"/>
    <x v="1"/>
    <n v="14562.162200000001"/>
    <x v="868"/>
    <x v="0"/>
    <m/>
  </r>
  <r>
    <d v="2023-12-20T01:09:38"/>
    <x v="9"/>
    <n v="26"/>
    <s v="FRANCO BRAVO JHOAN FERNANDO"/>
    <x v="4"/>
    <x v="0"/>
    <n v="161"/>
    <n v="23"/>
    <n v="160.683615819209"/>
    <m/>
    <n v="76841.8079"/>
    <x v="0"/>
    <n v="14562.162200000001"/>
    <x v="868"/>
    <x v="0"/>
    <m/>
  </r>
  <r>
    <d v="2023-12-20T01:09:38"/>
    <x v="9"/>
    <n v="27"/>
    <s v="DURANGO DAVID JOSE"/>
    <x v="0"/>
    <x v="0"/>
    <n v="193"/>
    <n v="21.4444444444444"/>
    <n v="206.593220338983"/>
    <m/>
    <n v="98796.610199999996"/>
    <x v="0"/>
    <n v="14562.162200000001"/>
    <x v="868"/>
    <x v="0"/>
    <m/>
  </r>
  <r>
    <d v="2023-12-20T01:09:38"/>
    <x v="9"/>
    <n v="28"/>
    <s v="JIMENEZ HURTADO CARLOS ESTIVEN"/>
    <x v="6"/>
    <x v="0"/>
    <n v="204"/>
    <n v="25.5"/>
    <n v="183.638418079096"/>
    <s v="DEIBY GRISALES Realiz 4 viajes donde moviliz 93 Usuarios, 4 Descuentos (Transbordo)  "/>
    <n v="87819.209000000003"/>
    <x v="0"/>
    <n v="14562.162200000001"/>
    <x v="868"/>
    <x v="0"/>
    <m/>
  </r>
  <r>
    <d v="2023-12-20T01:09:38"/>
    <x v="9"/>
    <n v="29"/>
    <s v="ESCOBAR IVAN DARIO"/>
    <x v="0"/>
    <x v="0"/>
    <n v="175"/>
    <n v="19.4444444444444"/>
    <n v="206.593220338983"/>
    <m/>
    <n v="98796.610199999996"/>
    <x v="0"/>
    <n v="14562.162200000001"/>
    <x v="868"/>
    <x v="0"/>
    <m/>
  </r>
  <r>
    <d v="2023-12-20T01:09:39"/>
    <x v="9"/>
    <n v="30"/>
    <s v="RODRIGUEZ MAICOL ESTIVEN"/>
    <x v="6"/>
    <x v="0"/>
    <n v="204"/>
    <n v="25.5"/>
    <n v="183.638418079096"/>
    <m/>
    <n v="87819.209000000003"/>
    <x v="0"/>
    <n v="14562.162200000001"/>
    <x v="868"/>
    <x v="0"/>
    <m/>
  </r>
  <r>
    <d v="2023-12-20T01:09:39"/>
    <x v="1"/>
    <n v="31"/>
    <s v="HIGUITA ADRIAN ANTONIO"/>
    <x v="9"/>
    <x v="0"/>
    <n v="284"/>
    <n v="23.6666666666667"/>
    <n v="275.45762711864398"/>
    <m/>
    <n v="131728.81359999999"/>
    <x v="0"/>
    <n v="14562.162200000001"/>
    <x v="868"/>
    <x v="0"/>
    <m/>
  </r>
  <r>
    <d v="2023-12-20T01:09:39"/>
    <x v="1"/>
    <n v="32"/>
    <s v="PUERTA BOJANERO JUAN CARLOS"/>
    <x v="3"/>
    <x v="0"/>
    <n v="187"/>
    <n v="18.7"/>
    <n v="229.54802259887001"/>
    <m/>
    <n v="109774.0113"/>
    <x v="0"/>
    <n v="14562.162200000001"/>
    <x v="868"/>
    <x v="0"/>
    <m/>
  </r>
  <r>
    <d v="2023-12-20T01:09:40"/>
    <x v="1"/>
    <n v="33"/>
    <s v="LUJAN LOPERA FABIAN ALEXIS"/>
    <x v="4"/>
    <x v="0"/>
    <n v="184"/>
    <n v="26.285714285714299"/>
    <n v="160.683615819209"/>
    <m/>
    <n v="76841.8079"/>
    <x v="0"/>
    <n v="14562.162200000001"/>
    <x v="868"/>
    <x v="0"/>
    <m/>
  </r>
  <r>
    <d v="2023-12-20T01:09:40"/>
    <x v="1"/>
    <n v="34"/>
    <s v="MONTOYA OSPINA GILBERTO ANTONIO"/>
    <x v="3"/>
    <x v="0"/>
    <n v="231"/>
    <n v="23.1"/>
    <n v="229.54802259887001"/>
    <m/>
    <n v="109774.0113"/>
    <x v="0"/>
    <n v="14562.162200000001"/>
    <x v="868"/>
    <x v="0"/>
    <m/>
  </r>
  <r>
    <d v="2023-12-20T01:09:40"/>
    <x v="1"/>
    <n v="35"/>
    <s v="LONDOO URREGO DANIEL ANDRES"/>
    <x v="0"/>
    <x v="0"/>
    <n v="191"/>
    <n v="21.2222222222222"/>
    <n v="206.593220338983"/>
    <m/>
    <n v="98796.610199999996"/>
    <x v="1"/>
    <n v="14562.162200000001"/>
    <x v="868"/>
    <x v="0"/>
    <m/>
  </r>
  <r>
    <d v="2023-12-20T01:09:41"/>
    <x v="1"/>
    <n v="36"/>
    <s v="MARTINEZ CHAVERRA LUIS NORBERTO"/>
    <x v="0"/>
    <x v="0"/>
    <n v="169"/>
    <n v="18.7777777777778"/>
    <n v="206.593220338983"/>
    <m/>
    <n v="98796.610199999996"/>
    <x v="0"/>
    <n v="14562.162200000001"/>
    <x v="868"/>
    <x v="0"/>
    <m/>
  </r>
  <r>
    <d v="2023-12-20T01:09:41"/>
    <x v="1"/>
    <n v="37"/>
    <s v="PIEDRAHITA MADRID SANTIAGO"/>
    <x v="6"/>
    <x v="0"/>
    <n v="161"/>
    <n v="20.125"/>
    <n v="183.638418079096"/>
    <m/>
    <n v="87819.209000000003"/>
    <x v="1"/>
    <n v="14562.162200000001"/>
    <x v="868"/>
    <x v="0"/>
    <m/>
  </r>
  <r>
    <d v="2023-12-20T01:09:41"/>
    <x v="1"/>
    <n v="38"/>
    <s v="AGUDELO KEVIN ANDRES"/>
    <x v="9"/>
    <x v="0"/>
    <n v="253"/>
    <n v="21.0833333333333"/>
    <n v="275.45762711864398"/>
    <m/>
    <n v="131728.81359999999"/>
    <x v="0"/>
    <n v="14562.162200000001"/>
    <x v="868"/>
    <x v="0"/>
    <m/>
  </r>
  <r>
    <d v="2023-12-20T01:09:42"/>
    <x v="1"/>
    <n v="39"/>
    <s v="DE OSSA TORRES CARLOS ANDRES"/>
    <x v="3"/>
    <x v="0"/>
    <n v="219"/>
    <n v="21.9"/>
    <n v="229.54802259887001"/>
    <s v="1 Descuento (Despachadora angela) "/>
    <n v="109774.0113"/>
    <x v="0"/>
    <n v="14562.162200000001"/>
    <x v="868"/>
    <x v="0"/>
    <m/>
  </r>
  <r>
    <d v="2023-12-20T01:09:42"/>
    <x v="1"/>
    <n v="40"/>
    <s v="OCAMPO OCAMPO ANTONIO JOSE"/>
    <x v="0"/>
    <x v="0"/>
    <n v="223"/>
    <n v="24.7777777777778"/>
    <n v="206.593220338983"/>
    <m/>
    <n v="98796.610199999996"/>
    <x v="0"/>
    <n v="14562.162200000001"/>
    <x v="868"/>
    <x v="0"/>
    <m/>
  </r>
  <r>
    <d v="2023-12-20T01:09:42"/>
    <x v="1"/>
    <n v="41"/>
    <s v="GARCIA DAVID WILSON ALBERTO"/>
    <x v="3"/>
    <x v="0"/>
    <n v="222"/>
    <n v="22.2"/>
    <n v="229.54802259887001"/>
    <m/>
    <n v="109774.0113"/>
    <x v="1"/>
    <n v="14562.162200000001"/>
    <x v="868"/>
    <x v="0"/>
    <m/>
  </r>
  <r>
    <d v="2023-12-20T01:09:43"/>
    <x v="1"/>
    <n v="42"/>
    <s v="ECHAVARRIA JOSE"/>
    <x v="3"/>
    <x v="0"/>
    <n v="221"/>
    <n v="22.1"/>
    <n v="229.54802259887001"/>
    <s v="1 Descuento (Despachadora angela) "/>
    <n v="109774.0113"/>
    <x v="0"/>
    <n v="14562.162200000001"/>
    <x v="868"/>
    <x v="0"/>
    <m/>
  </r>
  <r>
    <d v="2023-12-21T00:35:44"/>
    <x v="1"/>
    <n v="2"/>
    <s v="GRAJALES JORGE HERNAN"/>
    <x v="3"/>
    <x v="3"/>
    <n v="295"/>
    <n v="29.5"/>
    <n v="246.28742514970099"/>
    <m/>
    <n v="118143.7126"/>
    <x v="1"/>
    <n v="13605.263199999999"/>
    <x v="869"/>
    <x v="0"/>
    <m/>
  </r>
  <r>
    <d v="2023-12-21T00:35:45"/>
    <x v="1"/>
    <n v="3"/>
    <s v="BARRIENTOS ROBINSON FREDY"/>
    <x v="9"/>
    <x v="0"/>
    <n v="270"/>
    <n v="22.5"/>
    <n v="295.54491017964102"/>
    <s v="1 Descuento (Despachadora angela) "/>
    <n v="141772.45509999999"/>
    <x v="0"/>
    <n v="13605.263199999999"/>
    <x v="869"/>
    <x v="0"/>
    <m/>
  </r>
  <r>
    <d v="2023-12-21T00:35:45"/>
    <x v="1"/>
    <n v="4"/>
    <s v="LOPEZ ISRAEL"/>
    <x v="6"/>
    <x v="3"/>
    <n v="210"/>
    <n v="26.25"/>
    <n v="197.02994011976"/>
    <m/>
    <n v="94514.970100000006"/>
    <x v="0"/>
    <n v="13605.263199999999"/>
    <x v="869"/>
    <x v="0"/>
    <m/>
  </r>
  <r>
    <d v="2023-12-21T00:35:46"/>
    <x v="1"/>
    <n v="5"/>
    <s v="GRISALES VILLA JUAN DAVID"/>
    <x v="12"/>
    <x v="0"/>
    <n v="347"/>
    <n v="26.692307692307701"/>
    <n v="320.17365269461101"/>
    <m/>
    <n v="153586.82629999999"/>
    <x v="1"/>
    <n v="13605.263199999999"/>
    <x v="869"/>
    <x v="0"/>
    <m/>
  </r>
  <r>
    <d v="2023-12-21T00:35:46"/>
    <x v="1"/>
    <n v="6"/>
    <s v="GONZALEZ PEREZ RAFAEL JOSE"/>
    <x v="0"/>
    <x v="0"/>
    <n v="199"/>
    <n v="22.1111111111111"/>
    <n v="221.65868263473101"/>
    <s v="8 Descuentos (Transbordo) "/>
    <n v="106329.3413"/>
    <x v="0"/>
    <n v="13605.263199999999"/>
    <x v="869"/>
    <x v="0"/>
    <m/>
  </r>
  <r>
    <d v="2023-12-21T00:35:46"/>
    <x v="1"/>
    <n v="7"/>
    <s v="YEPES JORGE"/>
    <x v="1"/>
    <x v="3"/>
    <n v="310"/>
    <n v="28.181818181818201"/>
    <n v="270.91616766467098"/>
    <m/>
    <n v="129958.08379999999"/>
    <x v="1"/>
    <n v="13605.263199999999"/>
    <x v="869"/>
    <x v="0"/>
    <m/>
  </r>
  <r>
    <d v="2023-12-21T00:35:47"/>
    <x v="1"/>
    <n v="8"/>
    <s v="VACA FIERRO ROBINSON"/>
    <x v="12"/>
    <x v="0"/>
    <n v="340"/>
    <n v="26.153846153846199"/>
    <n v="320.17365269461101"/>
    <m/>
    <n v="153586.82629999999"/>
    <x v="1"/>
    <n v="13605.263199999999"/>
    <x v="869"/>
    <x v="0"/>
    <m/>
  </r>
  <r>
    <d v="2023-12-21T00:35:47"/>
    <x v="1"/>
    <n v="10"/>
    <s v="PIEDRAHITA MADRID SANTIAGO"/>
    <x v="6"/>
    <x v="0"/>
    <n v="163"/>
    <n v="20.375"/>
    <n v="197.02994011976"/>
    <m/>
    <n v="94514.970100000006"/>
    <x v="0"/>
    <n v="13605.263199999999"/>
    <x v="869"/>
    <x v="0"/>
    <m/>
  </r>
  <r>
    <d v="2023-12-21T00:35:47"/>
    <x v="9"/>
    <n v="12"/>
    <s v="VALENCIA MENDOZA JHON"/>
    <x v="1"/>
    <x v="3"/>
    <n v="243"/>
    <n v="22.090909090909101"/>
    <n v="270.91616766467098"/>
    <m/>
    <n v="129958.08379999999"/>
    <x v="0"/>
    <n v="13605.263199999999"/>
    <x v="869"/>
    <x v="0"/>
    <m/>
  </r>
  <r>
    <d v="2023-12-21T00:35:48"/>
    <x v="9"/>
    <n v="13"/>
    <s v="URIEL SALAZAR FREDY"/>
    <x v="6"/>
    <x v="0"/>
    <n v="188"/>
    <n v="23.5"/>
    <n v="197.02994011976"/>
    <m/>
    <n v="94514.970100000006"/>
    <x v="0"/>
    <n v="13605.263199999999"/>
    <x v="869"/>
    <x v="0"/>
    <m/>
  </r>
  <r>
    <d v="2023-12-21T00:35:48"/>
    <x v="9"/>
    <n v="14"/>
    <s v="JIMENEZ JIMENEZ OMAR DAVID"/>
    <x v="1"/>
    <x v="0"/>
    <n v="290"/>
    <n v="26.363636363636399"/>
    <n v="270.91616766467098"/>
    <s v="HECTOR SALAZAR Realiz 4 viajes donde moviliz 62 Usuarios, 2 Descuentos (Lorena recaudo y conduct) "/>
    <n v="129958.08379999999"/>
    <x v="1"/>
    <n v="13605.263199999999"/>
    <x v="869"/>
    <x v="0"/>
    <m/>
  </r>
  <r>
    <d v="2023-12-21T00:35:48"/>
    <x v="9"/>
    <n v="15"/>
    <s v="LONDOO LOPERA DUVAN ANDRES"/>
    <x v="4"/>
    <x v="3"/>
    <n v="179"/>
    <n v="25.571428571428601"/>
    <n v="172.40119760479001"/>
    <s v="3 Descuentos (Conducts y asociado) "/>
    <n v="82700.598800000007"/>
    <x v="1"/>
    <n v="13605.263199999999"/>
    <x v="869"/>
    <x v="0"/>
    <m/>
  </r>
  <r>
    <d v="2023-12-21T00:35:48"/>
    <x v="9"/>
    <n v="16"/>
    <s v="HURTADO MADRID JUAN ESTEBAN"/>
    <x v="6"/>
    <x v="3"/>
    <n v="190"/>
    <n v="23.75"/>
    <n v="197.02994011976"/>
    <s v="1 Descuento (Jefe de ruta) "/>
    <n v="94514.970100000006"/>
    <x v="0"/>
    <n v="13605.263199999999"/>
    <x v="869"/>
    <x v="0"/>
    <m/>
  </r>
  <r>
    <d v="2023-12-21T00:35:49"/>
    <x v="9"/>
    <n v="17"/>
    <s v="RAMIREZ JARAMILLO WILSON"/>
    <x v="11"/>
    <x v="3"/>
    <n v="75"/>
    <n v="30"/>
    <n v="61.571856287425099"/>
    <m/>
    <n v="29535.928100000001"/>
    <x v="0"/>
    <n v="13605.263199999999"/>
    <x v="869"/>
    <x v="0"/>
    <m/>
  </r>
  <r>
    <d v="2023-12-21T00:35:49"/>
    <x v="9"/>
    <n v="18"/>
    <s v="RENDON VIANA HUMBERTO DE JESUS"/>
    <x v="0"/>
    <x v="3"/>
    <n v="238"/>
    <n v="26.4444444444444"/>
    <n v="221.65868263473101"/>
    <m/>
    <n v="106329.3413"/>
    <x v="0"/>
    <n v="13605.263199999999"/>
    <x v="869"/>
    <x v="0"/>
    <m/>
  </r>
  <r>
    <d v="2023-12-21T00:35:49"/>
    <x v="1"/>
    <n v="20"/>
    <s v="VERENZUELA MARTINEZ ALEXANDER"/>
    <x v="3"/>
    <x v="0"/>
    <n v="230"/>
    <n v="23"/>
    <n v="246.28742514970099"/>
    <s v="1 Descuento (Jefe de ruta) "/>
    <n v="118143.7126"/>
    <x v="0"/>
    <n v="13605.263199999999"/>
    <x v="869"/>
    <x v="0"/>
    <m/>
  </r>
  <r>
    <d v="2023-12-21T00:35:50"/>
    <x v="1"/>
    <n v="21"/>
    <s v="CIRO ALEXANDER"/>
    <x v="0"/>
    <x v="0"/>
    <n v="263"/>
    <n v="29.2222222222222"/>
    <n v="221.65868263473101"/>
    <m/>
    <n v="106329.3413"/>
    <x v="0"/>
    <n v="13605.263199999999"/>
    <x v="869"/>
    <x v="0"/>
    <m/>
  </r>
  <r>
    <d v="2023-12-21T00:35:50"/>
    <x v="1"/>
    <n v="22"/>
    <s v="QUIRAMA CASTAEDA JHON JADER"/>
    <x v="0"/>
    <x v="0"/>
    <n v="242"/>
    <n v="26.8888888888889"/>
    <n v="221.65868263473101"/>
    <m/>
    <n v="106329.3413"/>
    <x v="1"/>
    <n v="13605.263199999999"/>
    <x v="869"/>
    <x v="0"/>
    <m/>
  </r>
  <r>
    <d v="2023-12-21T00:35:50"/>
    <x v="1"/>
    <n v="23"/>
    <s v="DURANGO DAVID JOSE"/>
    <x v="6"/>
    <x v="0"/>
    <n v="181"/>
    <n v="22.625"/>
    <n v="197.02994011976"/>
    <m/>
    <n v="94514.970100000006"/>
    <x v="2"/>
    <n v="13605.263199999999"/>
    <x v="869"/>
    <x v="0"/>
    <m/>
  </r>
  <r>
    <d v="2023-12-21T00:35:51"/>
    <x v="1"/>
    <n v="24"/>
    <s v="HERNANDEZ MACIAS GILBERTO"/>
    <x v="0"/>
    <x v="3"/>
    <n v="178"/>
    <n v="19.7777777777778"/>
    <n v="221.65868263473101"/>
    <m/>
    <n v="106329.3413"/>
    <x v="0"/>
    <n v="13605.263199999999"/>
    <x v="869"/>
    <x v="0"/>
    <m/>
  </r>
  <r>
    <d v="2023-12-21T00:35:51"/>
    <x v="1"/>
    <n v="25"/>
    <s v="MADRID HERNANDEZ JHONATAN SMITH"/>
    <x v="6"/>
    <x v="0"/>
    <n v="210"/>
    <n v="26.25"/>
    <n v="197.02994011976"/>
    <m/>
    <n v="94514.970100000006"/>
    <x v="1"/>
    <n v="13605.263199999999"/>
    <x v="869"/>
    <x v="0"/>
    <m/>
  </r>
  <r>
    <d v="2023-12-21T00:35:51"/>
    <x v="1"/>
    <n v="26"/>
    <s v="CIRO MARIN RODRIGO ALBERTO"/>
    <x v="6"/>
    <x v="0"/>
    <n v="152"/>
    <n v="19"/>
    <n v="197.02994011976"/>
    <m/>
    <n v="94514.970100000006"/>
    <x v="0"/>
    <n v="13605.263199999999"/>
    <x v="869"/>
    <x v="0"/>
    <m/>
  </r>
  <r>
    <d v="2023-12-21T00:35:51"/>
    <x v="1"/>
    <n v="27"/>
    <s v="HOYOS HENAO SANTIAGO"/>
    <x v="3"/>
    <x v="0"/>
    <n v="268"/>
    <n v="26.8"/>
    <n v="246.28742514970099"/>
    <m/>
    <n v="118143.7126"/>
    <x v="0"/>
    <n v="13605.263199999999"/>
    <x v="869"/>
    <x v="0"/>
    <m/>
  </r>
  <r>
    <d v="2023-12-21T00:35:52"/>
    <x v="1"/>
    <n v="28"/>
    <s v="GRISALES VILLA DEIBY ALEJANDRO"/>
    <x v="3"/>
    <x v="0"/>
    <n v="237"/>
    <n v="23.7"/>
    <n v="246.28742514970099"/>
    <m/>
    <n v="118143.7126"/>
    <x v="0"/>
    <n v="13605.263199999999"/>
    <x v="869"/>
    <x v="0"/>
    <m/>
  </r>
  <r>
    <d v="2023-12-21T00:35:52"/>
    <x v="1"/>
    <n v="29"/>
    <s v="BERNAL RONDON KEVIN OSWALDO"/>
    <x v="3"/>
    <x v="0"/>
    <n v="182"/>
    <n v="19.157894736842099"/>
    <n v="233.973053892216"/>
    <m/>
    <n v="112236.5269"/>
    <x v="0"/>
    <n v="13605.263199999999"/>
    <x v="869"/>
    <x v="0"/>
    <m/>
  </r>
  <r>
    <d v="2023-12-21T00:35:52"/>
    <x v="1"/>
    <n v="30"/>
    <s v="RODRIGUEZ MAICOL ESTIVEN"/>
    <x v="6"/>
    <x v="0"/>
    <n v="193"/>
    <n v="24.125"/>
    <n v="197.02994011976"/>
    <s v="15 Descuentos (Transbordo) "/>
    <n v="94514.970100000006"/>
    <x v="0"/>
    <n v="13605.263199999999"/>
    <x v="869"/>
    <x v="0"/>
    <m/>
  </r>
  <r>
    <d v="2023-12-21T00:35:53"/>
    <x v="9"/>
    <n v="31"/>
    <s v="LUJAN LOPERA FABIAN ALEXIS"/>
    <x v="6"/>
    <x v="1"/>
    <n v="223"/>
    <n v="27.875"/>
    <n v="197.02994011976"/>
    <s v="1 Descuento (Lorena recaudo) "/>
    <n v="94514.970100000006"/>
    <x v="0"/>
    <n v="13605.263199999999"/>
    <x v="869"/>
    <x v="0"/>
    <m/>
  </r>
  <r>
    <d v="2023-12-21T00:35:53"/>
    <x v="9"/>
    <n v="32"/>
    <s v="PUERTA BOJANERO JUAN CARLOS"/>
    <x v="2"/>
    <x v="0"/>
    <n v="153"/>
    <n v="25.5"/>
    <n v="147.77245508982"/>
    <s v="1 Descuento (Conduct) "/>
    <n v="70886.227499999994"/>
    <x v="0"/>
    <n v="13605.263199999999"/>
    <x v="869"/>
    <x v="0"/>
    <m/>
  </r>
  <r>
    <d v="2023-12-21T00:35:53"/>
    <x v="9"/>
    <n v="33"/>
    <s v="RUA CHAVARRIA JEFERSON ANDREY"/>
    <x v="0"/>
    <x v="0"/>
    <n v="196"/>
    <n v="21.7777777777778"/>
    <n v="221.65868263473101"/>
    <s v="1 Descuento (Conduct) "/>
    <n v="106329.3413"/>
    <x v="0"/>
    <n v="13605.263199999999"/>
    <x v="869"/>
    <x v="0"/>
    <m/>
  </r>
  <r>
    <d v="2023-12-21T00:35:53"/>
    <x v="9"/>
    <n v="34"/>
    <s v="MONTOYA OSPINA GILBERTO ANTONIO"/>
    <x v="6"/>
    <x v="0"/>
    <n v="192"/>
    <n v="24"/>
    <n v="197.02994011976"/>
    <m/>
    <n v="94514.970100000006"/>
    <x v="0"/>
    <n v="13605.263199999999"/>
    <x v="869"/>
    <x v="0"/>
    <m/>
  </r>
  <r>
    <d v="2023-12-21T00:35:54"/>
    <x v="9"/>
    <n v="35"/>
    <s v="LONDOO URREGO DANIEL ANDRES"/>
    <x v="4"/>
    <x v="0"/>
    <n v="171"/>
    <n v="24.428571428571399"/>
    <n v="172.40119760479001"/>
    <m/>
    <n v="82700.598800000007"/>
    <x v="1"/>
    <n v="13605.263199999999"/>
    <x v="869"/>
    <x v="0"/>
    <m/>
  </r>
  <r>
    <d v="2023-12-21T00:35:54"/>
    <x v="9"/>
    <n v="36"/>
    <s v="TABORDA ROJAS DIEGO ALEJANDRO"/>
    <x v="2"/>
    <x v="0"/>
    <n v="150"/>
    <n v="25"/>
    <n v="147.77245508982"/>
    <s v="1 Descuento (Conduct) "/>
    <n v="70886.227499999994"/>
    <x v="0"/>
    <n v="13605.263199999999"/>
    <x v="869"/>
    <x v="0"/>
    <m/>
  </r>
  <r>
    <d v="2023-12-21T00:35:54"/>
    <x v="9"/>
    <n v="37"/>
    <s v="FRANCO BRAVO JHOAN FERNANDO"/>
    <x v="3"/>
    <x v="0"/>
    <n v="290"/>
    <n v="29"/>
    <n v="246.28742514970099"/>
    <m/>
    <n v="118143.7126"/>
    <x v="1"/>
    <n v="13605.263199999999"/>
    <x v="869"/>
    <x v="0"/>
    <m/>
  </r>
  <r>
    <d v="2023-12-21T00:35:55"/>
    <x v="9"/>
    <n v="38"/>
    <s v="AGUDELO KEVIN ANDRES"/>
    <x v="0"/>
    <x v="0"/>
    <n v="177"/>
    <n v="19.6666666666667"/>
    <n v="221.65868263473101"/>
    <m/>
    <n v="106329.3413"/>
    <x v="0"/>
    <n v="13605.263199999999"/>
    <x v="869"/>
    <x v="0"/>
    <m/>
  </r>
  <r>
    <d v="2023-12-21T00:35:55"/>
    <x v="9"/>
    <n v="39"/>
    <s v="DE OSSA TORRES CARLOS ANDRES"/>
    <x v="2"/>
    <x v="0"/>
    <n v="160"/>
    <n v="26.6666666666667"/>
    <n v="147.77245508982"/>
    <m/>
    <n v="70886.227499999994"/>
    <x v="0"/>
    <n v="13605.263199999999"/>
    <x v="869"/>
    <x v="0"/>
    <m/>
  </r>
  <r>
    <d v="2023-12-21T00:35:55"/>
    <x v="9"/>
    <n v="40"/>
    <s v="OCAMPO OCAMPO ANTONIO JOSE"/>
    <x v="6"/>
    <x v="0"/>
    <n v="214"/>
    <n v="26.75"/>
    <n v="197.02994011976"/>
    <m/>
    <n v="94514.970100000006"/>
    <x v="0"/>
    <n v="13605.263199999999"/>
    <x v="869"/>
    <x v="0"/>
    <m/>
  </r>
  <r>
    <d v="2023-12-21T00:35:56"/>
    <x v="9"/>
    <n v="41"/>
    <s v="GARCIA DAVID WILSON ALBERTO"/>
    <x v="0"/>
    <x v="0"/>
    <n v="201"/>
    <n v="22.3333333333333"/>
    <n v="221.65868263473101"/>
    <m/>
    <n v="106329.3413"/>
    <x v="1"/>
    <n v="13605.263199999999"/>
    <x v="869"/>
    <x v="0"/>
    <m/>
  </r>
  <r>
    <d v="2023-12-21T00:35:56"/>
    <x v="9"/>
    <n v="42"/>
    <s v="LOPERA ALVAREZ ESTIVEN"/>
    <x v="0"/>
    <x v="0"/>
    <n v="226"/>
    <n v="25.1111111111111"/>
    <n v="221.65868263473101"/>
    <m/>
    <n v="106329.3413"/>
    <x v="0"/>
    <n v="13605.263199999999"/>
    <x v="869"/>
    <x v="0"/>
    <m/>
  </r>
  <r>
    <d v="2023-12-22T00:51:34"/>
    <x v="9"/>
    <n v="2"/>
    <s v="GRAJALES JORGE HERNAN"/>
    <x v="3"/>
    <x v="0"/>
    <n v="295"/>
    <n v="29.5"/>
    <n v="243.39734121122601"/>
    <s v="3 Descuentos (Conducts) "/>
    <n v="116698.6706"/>
    <x v="1"/>
    <n v="14605.5556"/>
    <x v="870"/>
    <x v="0"/>
    <m/>
  </r>
  <r>
    <d v="2023-12-22T00:51:34"/>
    <x v="9"/>
    <n v="3"/>
    <s v="BARRIENTOS ROBINSON FREDY"/>
    <x v="3"/>
    <x v="0"/>
    <n v="247"/>
    <n v="24.7"/>
    <n v="243.39734121122601"/>
    <s v="1 Descuento (Conduct) "/>
    <n v="116698.6706"/>
    <x v="0"/>
    <n v="14605.5556"/>
    <x v="870"/>
    <x v="0"/>
    <m/>
  </r>
  <r>
    <d v="2023-12-22T00:51:35"/>
    <x v="9"/>
    <n v="4"/>
    <s v="LOPEZ ISRAEL"/>
    <x v="0"/>
    <x v="1"/>
    <n v="207"/>
    <n v="23"/>
    <n v="219.05760709010301"/>
    <m/>
    <n v="105028.80349999999"/>
    <x v="0"/>
    <n v="14605.5556"/>
    <x v="870"/>
    <x v="0"/>
    <m/>
  </r>
  <r>
    <d v="2023-12-22T00:51:35"/>
    <x v="9"/>
    <n v="5"/>
    <s v="BERRIO POSADA ANGELA"/>
    <x v="1"/>
    <x v="0"/>
    <n v="284"/>
    <n v="25.818181818181799"/>
    <n v="267.73707533234898"/>
    <m/>
    <n v="128368.5377"/>
    <x v="1"/>
    <n v="14605.5556"/>
    <x v="870"/>
    <x v="0"/>
    <m/>
  </r>
  <r>
    <d v="2023-12-22T00:51:36"/>
    <x v="9"/>
    <n v="6"/>
    <s v="GONZALEZ PEREZ RAFAEL JOSE"/>
    <x v="1"/>
    <x v="0"/>
    <n v="236"/>
    <n v="21.454545454545499"/>
    <n v="267.73707533234898"/>
    <s v="1 Descuento (Conduct) "/>
    <n v="128368.5377"/>
    <x v="0"/>
    <n v="14605.5556"/>
    <x v="870"/>
    <x v="0"/>
    <m/>
  </r>
  <r>
    <d v="2023-12-22T00:51:36"/>
    <x v="9"/>
    <n v="7"/>
    <s v="YEPES JORGE"/>
    <x v="0"/>
    <x v="0"/>
    <n v="301"/>
    <n v="33.4444444444444"/>
    <n v="219.05760709010301"/>
    <m/>
    <n v="105028.80349999999"/>
    <x v="1"/>
    <n v="14605.5556"/>
    <x v="870"/>
    <x v="0"/>
    <m/>
  </r>
  <r>
    <d v="2023-12-22T00:51:36"/>
    <x v="9"/>
    <n v="8"/>
    <s v="VACA FIERRO ROBINSON"/>
    <x v="9"/>
    <x v="3"/>
    <n v="297"/>
    <n v="24.75"/>
    <n v="292.07680945347101"/>
    <s v="2 Descuentos (Conducts) "/>
    <n v="140038.40470000001"/>
    <x v="1"/>
    <n v="14605.5556"/>
    <x v="870"/>
    <x v="0"/>
    <m/>
  </r>
  <r>
    <d v="2023-12-22T00:51:37"/>
    <x v="9"/>
    <n v="10"/>
    <s v="PIEDRAHITA MADRID SANTIAGO"/>
    <x v="3"/>
    <x v="3"/>
    <n v="214"/>
    <n v="21.4"/>
    <n v="243.39734121122601"/>
    <m/>
    <n v="116698.6706"/>
    <x v="0"/>
    <n v="14605.5556"/>
    <x v="870"/>
    <x v="0"/>
    <m/>
  </r>
  <r>
    <d v="2023-12-22T00:51:37"/>
    <x v="1"/>
    <n v="12"/>
    <s v="VALENCIA MENDOZA JHON"/>
    <x v="9"/>
    <x v="0"/>
    <n v="335"/>
    <n v="27.9166666666667"/>
    <n v="292.07680945347101"/>
    <m/>
    <n v="140038.40470000001"/>
    <x v="0"/>
    <n v="14605.5556"/>
    <x v="870"/>
    <x v="0"/>
    <m/>
  </r>
  <r>
    <d v="2023-12-22T00:51:38"/>
    <x v="1"/>
    <n v="13"/>
    <s v="URIEL SALAZAR FREDY"/>
    <x v="9"/>
    <x v="0"/>
    <n v="313"/>
    <n v="26.0833333333333"/>
    <n v="292.07680945347101"/>
    <s v="1 Descuento (Despachadora Angela) "/>
    <n v="140038.40470000001"/>
    <x v="0"/>
    <n v="14605.5556"/>
    <x v="870"/>
    <x v="0"/>
    <m/>
  </r>
  <r>
    <d v="2023-12-22T00:51:38"/>
    <x v="1"/>
    <n v="14"/>
    <s v="JIMENEZ JIMENEZ OMAR DAVID"/>
    <x v="12"/>
    <x v="0"/>
    <n v="322"/>
    <n v="24.769230769230798"/>
    <n v="316.41654357459402"/>
    <s v="HECTOR SALAZAR Realiz 4 viajes donde moviliz 81 Usuarios"/>
    <n v="151708.27179999999"/>
    <x v="1"/>
    <n v="14605.5556"/>
    <x v="870"/>
    <x v="0"/>
    <m/>
  </r>
  <r>
    <d v="2023-12-22T00:51:39"/>
    <x v="1"/>
    <n v="15"/>
    <s v="GRISALES VILLA JUAN DAVID"/>
    <x v="1"/>
    <x v="0"/>
    <n v="330"/>
    <n v="30"/>
    <n v="267.73707533234898"/>
    <s v="2 Descuentos (Conducts) "/>
    <n v="128368.5377"/>
    <x v="1"/>
    <n v="14605.5556"/>
    <x v="870"/>
    <x v="0"/>
    <m/>
  </r>
  <r>
    <d v="2023-12-22T00:51:39"/>
    <x v="1"/>
    <n v="16"/>
    <s v="HURTADO MADRID JUAN ESTEBAN"/>
    <x v="9"/>
    <x v="0"/>
    <n v="277"/>
    <n v="23.0833333333333"/>
    <n v="292.07680945347101"/>
    <s v="2 Descuentos (Conduct y propietario) "/>
    <n v="140038.40470000001"/>
    <x v="0"/>
    <n v="14605.5556"/>
    <x v="870"/>
    <x v="0"/>
    <m/>
  </r>
  <r>
    <d v="2023-12-22T00:51:40"/>
    <x v="1"/>
    <n v="17"/>
    <s v="RAMIREZ JARAMILLO WILSON"/>
    <x v="3"/>
    <x v="0"/>
    <n v="258"/>
    <n v="25.8"/>
    <n v="243.39734121122601"/>
    <m/>
    <n v="116698.6706"/>
    <x v="0"/>
    <n v="14605.5556"/>
    <x v="870"/>
    <x v="0"/>
    <m/>
  </r>
  <r>
    <d v="2023-12-22T00:51:40"/>
    <x v="1"/>
    <n v="18"/>
    <s v="ECHAVARRIA JOSE"/>
    <x v="3"/>
    <x v="0"/>
    <n v="294"/>
    <n v="29.4"/>
    <n v="243.39734121122601"/>
    <m/>
    <n v="116698.6706"/>
    <x v="0"/>
    <n v="14605.5556"/>
    <x v="870"/>
    <x v="0"/>
    <m/>
  </r>
  <r>
    <d v="2023-12-22T00:51:40"/>
    <x v="1"/>
    <n v="20"/>
    <s v="VERENZUELA MARTINEZ ALEXANDER"/>
    <x v="12"/>
    <x v="0"/>
    <n v="353"/>
    <n v="27.153846153846199"/>
    <n v="316.41654357459402"/>
    <s v="1 Descuento (Despachadora Angela) "/>
    <n v="151708.27179999999"/>
    <x v="0"/>
    <n v="14605.5556"/>
    <x v="870"/>
    <x v="0"/>
    <m/>
  </r>
  <r>
    <d v="2023-12-22T00:51:41"/>
    <x v="9"/>
    <n v="21"/>
    <s v="CIRO ALEXANDER"/>
    <x v="0"/>
    <x v="0"/>
    <n v="222"/>
    <n v="24.6666666666667"/>
    <n v="219.05760709010301"/>
    <m/>
    <n v="105028.80349999999"/>
    <x v="0"/>
    <n v="14605.5556"/>
    <x v="870"/>
    <x v="0"/>
    <m/>
  </r>
  <r>
    <d v="2023-12-22T00:51:41"/>
    <x v="9"/>
    <n v="22"/>
    <s v="QUIRAMA CASTAEDA JHON JADER"/>
    <x v="0"/>
    <x v="0"/>
    <n v="198"/>
    <n v="22"/>
    <n v="219.05760709010301"/>
    <m/>
    <n v="105028.80349999999"/>
    <x v="1"/>
    <n v="14605.5556"/>
    <x v="870"/>
    <x v="0"/>
    <m/>
  </r>
  <r>
    <d v="2023-12-22T00:51:41"/>
    <x v="9"/>
    <n v="23"/>
    <s v="MONSALVE OCAMPO EDISON GUSTAVO"/>
    <x v="11"/>
    <x v="0"/>
    <n v="32"/>
    <n v="16"/>
    <n v="48.6794682422452"/>
    <m/>
    <n v="23339.734100000001"/>
    <x v="2"/>
    <n v="14605.5556"/>
    <x v="870"/>
    <x v="0"/>
    <m/>
  </r>
  <r>
    <d v="2023-12-22T00:51:41"/>
    <x v="9"/>
    <n v="24"/>
    <s v="HERNANDEZ MACIAS GILBERTO"/>
    <x v="0"/>
    <x v="0"/>
    <n v="201"/>
    <n v="22.3333333333333"/>
    <n v="219.05760709010301"/>
    <m/>
    <n v="105028.80349999999"/>
    <x v="0"/>
    <n v="14605.5556"/>
    <x v="870"/>
    <x v="0"/>
    <m/>
  </r>
  <r>
    <d v="2023-12-22T00:51:42"/>
    <x v="9"/>
    <n v="25"/>
    <s v="JIMENEZ HURTADO CARLOS ESTIVEN"/>
    <x v="4"/>
    <x v="0"/>
    <n v="192"/>
    <n v="27.428571428571399"/>
    <n v="170.378138847858"/>
    <s v="1 Descuento (Conduct) "/>
    <n v="81689.069399999993"/>
    <x v="1"/>
    <n v="14605.5556"/>
    <x v="870"/>
    <x v="0"/>
    <m/>
  </r>
  <r>
    <d v="2023-12-22T00:51:42"/>
    <x v="9"/>
    <n v="26"/>
    <s v="CIRO MARIN RODRIGO ALBERTO"/>
    <x v="3"/>
    <x v="0"/>
    <n v="211"/>
    <n v="21.1"/>
    <n v="243.39734121122601"/>
    <s v="2 Descuentos (Conducts) "/>
    <n v="116698.6706"/>
    <x v="0"/>
    <n v="14605.5556"/>
    <x v="870"/>
    <x v="0"/>
    <m/>
  </r>
  <r>
    <d v="2023-12-22T00:51:42"/>
    <x v="9"/>
    <n v="27"/>
    <s v="HOYOS HENAO SANTIAGO"/>
    <x v="3"/>
    <x v="0"/>
    <n v="253"/>
    <n v="25.3"/>
    <n v="243.39734121122601"/>
    <m/>
    <n v="116698.6706"/>
    <x v="0"/>
    <n v="14605.5556"/>
    <x v="870"/>
    <x v="0"/>
    <m/>
  </r>
  <r>
    <d v="2023-12-22T00:51:42"/>
    <x v="9"/>
    <n v="28"/>
    <s v="GRISALES VILLA DEIBY ALEJANDRO"/>
    <x v="3"/>
    <x v="0"/>
    <n v="193"/>
    <n v="19.3"/>
    <n v="243.39734121122601"/>
    <m/>
    <n v="116698.6706"/>
    <x v="0"/>
    <n v="14605.5556"/>
    <x v="870"/>
    <x v="0"/>
    <m/>
  </r>
  <r>
    <d v="2023-12-22T00:51:43"/>
    <x v="9"/>
    <n v="29"/>
    <s v="ESCOBAR IVAN DARIO"/>
    <x v="0"/>
    <x v="0"/>
    <n v="151"/>
    <n v="16.7777777777778"/>
    <n v="219.05760709010301"/>
    <s v="1 Descuento (Conduct) "/>
    <n v="105028.80349999999"/>
    <x v="0"/>
    <n v="14605.5556"/>
    <x v="870"/>
    <x v="0"/>
    <m/>
  </r>
  <r>
    <d v="2023-12-22T00:51:43"/>
    <x v="9"/>
    <n v="30"/>
    <s v="RODRIGUEZ MAICOL ESTIVEN"/>
    <x v="6"/>
    <x v="3"/>
    <n v="173"/>
    <n v="21.625"/>
    <n v="194.717872968981"/>
    <m/>
    <n v="93358.936499999996"/>
    <x v="0"/>
    <n v="14605.5556"/>
    <x v="870"/>
    <x v="0"/>
    <m/>
  </r>
  <r>
    <d v="2023-12-22T00:51:43"/>
    <x v="1"/>
    <n v="32"/>
    <s v="PUERTA BOJANERO JUAN CARLOS"/>
    <x v="0"/>
    <x v="0"/>
    <n v="175"/>
    <n v="19.4444444444444"/>
    <n v="219.05760709010301"/>
    <m/>
    <n v="105028.80349999999"/>
    <x v="0"/>
    <n v="14605.5556"/>
    <x v="870"/>
    <x v="0"/>
    <m/>
  </r>
  <r>
    <d v="2023-12-22T00:51:43"/>
    <x v="1"/>
    <n v="33"/>
    <s v="RUA CHAVARRIA JEFERSON ANDREY"/>
    <x v="6"/>
    <x v="0"/>
    <n v="190"/>
    <n v="22.352941176470601"/>
    <n v="206.88774002954199"/>
    <s v="4 Descuentos (Incidente con Usuarios) "/>
    <n v="99193.87"/>
    <x v="0"/>
    <n v="14605.5556"/>
    <x v="870"/>
    <x v="0"/>
    <m/>
  </r>
  <r>
    <d v="2023-12-22T00:51:44"/>
    <x v="1"/>
    <n v="34"/>
    <s v="ESPINOZA CHAVARRIA GUILLERMO LEON"/>
    <x v="0"/>
    <x v="0"/>
    <n v="197"/>
    <n v="21.8888888888889"/>
    <n v="219.05760709010301"/>
    <m/>
    <n v="105028.80349999999"/>
    <x v="0"/>
    <n v="14605.5556"/>
    <x v="870"/>
    <x v="0"/>
    <m/>
  </r>
  <r>
    <d v="2023-12-22T00:51:44"/>
    <x v="1"/>
    <n v="35"/>
    <s v="LONDOO URREGO DANIEL ANDRES"/>
    <x v="0"/>
    <x v="0"/>
    <n v="209"/>
    <n v="23.2222222222222"/>
    <n v="219.05760709010301"/>
    <m/>
    <n v="105028.80349999999"/>
    <x v="1"/>
    <n v="14605.5556"/>
    <x v="870"/>
    <x v="0"/>
    <m/>
  </r>
  <r>
    <d v="2023-12-22T00:51:44"/>
    <x v="1"/>
    <n v="36"/>
    <s v="BERNAL RONDON KEVIN OSWALDO"/>
    <x v="3"/>
    <x v="3"/>
    <n v="219"/>
    <n v="21.9"/>
    <n v="243.39734121122601"/>
    <s v="11 Descuentos (Transbordo, Conducts y Usuarios desubicados) "/>
    <n v="116698.6706"/>
    <x v="0"/>
    <n v="14605.5556"/>
    <x v="870"/>
    <x v="0"/>
    <m/>
  </r>
  <r>
    <d v="2023-12-22T00:51:45"/>
    <x v="1"/>
    <n v="37"/>
    <s v="MORA JORGE"/>
    <x v="0"/>
    <x v="0"/>
    <n v="190"/>
    <n v="21.1111111111111"/>
    <n v="219.05760709010301"/>
    <m/>
    <n v="105028.80349999999"/>
    <x v="1"/>
    <n v="14605.5556"/>
    <x v="870"/>
    <x v="0"/>
    <m/>
  </r>
  <r>
    <d v="2023-12-22T00:51:45"/>
    <x v="1"/>
    <n v="38"/>
    <s v="HIGUITA ADRIAN ANTONIO"/>
    <x v="0"/>
    <x v="0"/>
    <n v="199"/>
    <n v="22.1111111111111"/>
    <n v="219.05760709010301"/>
    <m/>
    <n v="105028.80349999999"/>
    <x v="0"/>
    <n v="14605.5556"/>
    <x v="870"/>
    <x v="0"/>
    <m/>
  </r>
  <r>
    <d v="2023-12-22T00:51:45"/>
    <x v="1"/>
    <n v="41"/>
    <s v="GARCIA DAVID WILSON ALBERTO"/>
    <x v="1"/>
    <x v="0"/>
    <n v="331"/>
    <n v="30.090909090909101"/>
    <n v="267.73707533234898"/>
    <s v="3 Descuentos (Incidente con Usuarios) "/>
    <n v="128368.5377"/>
    <x v="1"/>
    <n v="14605.5556"/>
    <x v="870"/>
    <x v="0"/>
    <m/>
  </r>
  <r>
    <d v="2023-12-22T00:51:45"/>
    <x v="1"/>
    <n v="42"/>
    <s v="LOPERA ALVAREZ ESTIVEN"/>
    <x v="2"/>
    <x v="0"/>
    <n v="140"/>
    <n v="23.3333333333333"/>
    <n v="146.03840472673599"/>
    <m/>
    <n v="70019.202399999995"/>
    <x v="0"/>
    <n v="14605.5556"/>
    <x v="870"/>
    <x v="0"/>
    <m/>
  </r>
  <r>
    <d v="2023-12-23T01:18:23"/>
    <x v="1"/>
    <n v="2"/>
    <s v="GRAJALES JORGE HERNAN"/>
    <x v="3"/>
    <x v="0"/>
    <n v="305"/>
    <n v="30.5"/>
    <n v="246.89051094890499"/>
    <m/>
    <n v="118445.2555"/>
    <x v="1"/>
    <n v="14937.837799999999"/>
    <x v="871"/>
    <x v="0"/>
    <m/>
  </r>
  <r>
    <d v="2023-12-23T01:18:23"/>
    <x v="1"/>
    <n v="3"/>
    <s v="ESPINOZA CHAVARRIA GUILLERMO LEON"/>
    <x v="3"/>
    <x v="0"/>
    <n v="251"/>
    <n v="25.1"/>
    <n v="246.89051094890499"/>
    <m/>
    <n v="118445.2555"/>
    <x v="0"/>
    <n v="14937.837799999999"/>
    <x v="871"/>
    <x v="0"/>
    <m/>
  </r>
  <r>
    <d v="2023-12-23T01:18:24"/>
    <x v="1"/>
    <n v="5"/>
    <s v="BERRIO POSADA ANGELA"/>
    <x v="3"/>
    <x v="0"/>
    <n v="306"/>
    <n v="30.6"/>
    <n v="246.89051094890499"/>
    <m/>
    <n v="118445.2555"/>
    <x v="1"/>
    <n v="14937.837799999999"/>
    <x v="871"/>
    <x v="0"/>
    <m/>
  </r>
  <r>
    <d v="2023-12-23T01:18:24"/>
    <x v="1"/>
    <n v="6"/>
    <s v="LOPEZ ISRAEL"/>
    <x v="9"/>
    <x v="0"/>
    <n v="303"/>
    <n v="25.25"/>
    <n v="296.26861313868602"/>
    <m/>
    <n v="142134.30660000001"/>
    <x v="0"/>
    <n v="14937.837799999999"/>
    <x v="871"/>
    <x v="0"/>
    <m/>
  </r>
  <r>
    <d v="2023-12-23T01:18:24"/>
    <x v="1"/>
    <n v="7"/>
    <s v="LUJAN LOPERA FABIAN ALEXIS"/>
    <x v="6"/>
    <x v="0"/>
    <n v="226"/>
    <n v="28.25"/>
    <n v="197.51240875912401"/>
    <m/>
    <n v="94756.204400000002"/>
    <x v="1"/>
    <n v="14937.837799999999"/>
    <x v="871"/>
    <x v="0"/>
    <m/>
  </r>
  <r>
    <d v="2023-12-23T01:18:24"/>
    <x v="1"/>
    <n v="8"/>
    <s v="VACA FIERRO ROBINSON"/>
    <x v="13"/>
    <x v="0"/>
    <n v="425"/>
    <n v="30.3571428571429"/>
    <n v="345.646715328467"/>
    <s v="5 Descuentos (Conducts y despachadora angela) "/>
    <n v="165823.35769999999"/>
    <x v="1"/>
    <n v="14937.837799999999"/>
    <x v="871"/>
    <x v="0"/>
    <m/>
  </r>
  <r>
    <d v="2023-12-23T01:18:25"/>
    <x v="1"/>
    <n v="9"/>
    <s v="JIMENEZ HURTADO CARLOS ESTIVEN"/>
    <x v="10"/>
    <x v="0"/>
    <n v="112"/>
    <n v="28"/>
    <n v="98.756204379562007"/>
    <m/>
    <n v="47378.102200000001"/>
    <x v="0"/>
    <n v="14937.837799999999"/>
    <x v="871"/>
    <x v="0"/>
    <m/>
  </r>
  <r>
    <d v="2023-12-23T01:18:25"/>
    <x v="1"/>
    <n v="10"/>
    <s v="MARULANDA JARAMILLO DAWER ANDRES"/>
    <x v="3"/>
    <x v="0"/>
    <n v="229"/>
    <n v="22.9"/>
    <n v="246.89051094890499"/>
    <m/>
    <n v="118445.2555"/>
    <x v="0"/>
    <n v="14937.837799999999"/>
    <x v="871"/>
    <x v="0"/>
    <m/>
  </r>
  <r>
    <d v="2023-12-23T01:18:26"/>
    <x v="9"/>
    <n v="12"/>
    <s v="VALENCIA MENDOZA JHON"/>
    <x v="4"/>
    <x v="0"/>
    <n v="174"/>
    <n v="24.8571428571429"/>
    <n v="172.82335766423401"/>
    <s v="1 Descuento (Usuario desubicado)"/>
    <n v="82911.678799999994"/>
    <x v="0"/>
    <n v="14937.837799999999"/>
    <x v="871"/>
    <x v="0"/>
    <m/>
  </r>
  <r>
    <d v="2023-12-23T01:18:27"/>
    <x v="9"/>
    <n v="13"/>
    <s v="URIEL SALAZAR FREDY"/>
    <x v="3"/>
    <x v="0"/>
    <n v="227"/>
    <n v="22.7"/>
    <n v="246.89051094890499"/>
    <m/>
    <n v="118445.2555"/>
    <x v="0"/>
    <n v="14937.837799999999"/>
    <x v="871"/>
    <x v="0"/>
    <m/>
  </r>
  <r>
    <d v="2023-12-23T01:18:27"/>
    <x v="9"/>
    <n v="14"/>
    <s v="JIMENEZ JIMENEZ OMAR DAVID"/>
    <x v="9"/>
    <x v="0"/>
    <n v="257"/>
    <n v="21.4166666666667"/>
    <n v="296.26861313868602"/>
    <s v="HECTOR SALAZAR Realiz 5 viajes donde moviliz 68 Usuarios "/>
    <n v="142134.30660000001"/>
    <x v="1"/>
    <n v="14937.837799999999"/>
    <x v="871"/>
    <x v="0"/>
    <m/>
  </r>
  <r>
    <d v="2023-12-23T01:18:27"/>
    <x v="9"/>
    <n v="15"/>
    <s v="GRISALES VILLA JUAN DAVID"/>
    <x v="5"/>
    <x v="3"/>
    <n v="21"/>
    <n v="21"/>
    <n v="24.689051094890502"/>
    <m/>
    <n v="11844.5255"/>
    <x v="1"/>
    <n v="14937.837799999999"/>
    <x v="871"/>
    <x v="0"/>
    <m/>
  </r>
  <r>
    <d v="2023-12-23T01:18:27"/>
    <x v="9"/>
    <n v="16"/>
    <s v="HURTADO MADRID JUAN ESTEBAN"/>
    <x v="3"/>
    <x v="0"/>
    <n v="255"/>
    <n v="25.5"/>
    <n v="246.89051094890499"/>
    <m/>
    <n v="118445.2555"/>
    <x v="0"/>
    <n v="14937.837799999999"/>
    <x v="871"/>
    <x v="0"/>
    <m/>
  </r>
  <r>
    <d v="2023-12-23T01:18:28"/>
    <x v="9"/>
    <n v="17"/>
    <s v="FRANCO BRAVO JHOAN FERNANDO"/>
    <x v="7"/>
    <x v="0"/>
    <n v="61"/>
    <n v="20.3333333333333"/>
    <n v="74.067153284671505"/>
    <m/>
    <n v="35533.5766"/>
    <x v="0"/>
    <n v="14937.837799999999"/>
    <x v="871"/>
    <x v="0"/>
    <m/>
  </r>
  <r>
    <d v="2023-12-23T01:18:28"/>
    <x v="9"/>
    <n v="18"/>
    <s v="RENDON VIANA HUMBERTO DE JESUS"/>
    <x v="1"/>
    <x v="0"/>
    <n v="270"/>
    <n v="24.545454545454501"/>
    <n v="271.57956204379599"/>
    <m/>
    <n v="130289.781"/>
    <x v="0"/>
    <n v="14937.837799999999"/>
    <x v="871"/>
    <x v="0"/>
    <m/>
  </r>
  <r>
    <d v="2023-12-23T01:18:28"/>
    <x v="9"/>
    <n v="20"/>
    <s v="VERENZUELA MARTINEZ ALEXANDER"/>
    <x v="3"/>
    <x v="0"/>
    <n v="248"/>
    <n v="24.8"/>
    <n v="246.89051094890499"/>
    <m/>
    <n v="118445.2555"/>
    <x v="0"/>
    <n v="14937.837799999999"/>
    <x v="871"/>
    <x v="0"/>
    <m/>
  </r>
  <r>
    <d v="2023-12-23T01:18:28"/>
    <x v="1"/>
    <n v="21"/>
    <s v="HOYOS HENAO SANTIAGO"/>
    <x v="0"/>
    <x v="0"/>
    <n v="282"/>
    <n v="31.3333333333333"/>
    <n v="222.20145985401501"/>
    <m/>
    <n v="106600.72990000001"/>
    <x v="0"/>
    <n v="14937.837799999999"/>
    <x v="871"/>
    <x v="0"/>
    <m/>
  </r>
  <r>
    <d v="2023-12-23T01:18:29"/>
    <x v="1"/>
    <n v="22"/>
    <s v="QUIRAMA CASTAEDA JHON JADER"/>
    <x v="6"/>
    <x v="0"/>
    <n v="231"/>
    <n v="27.176470588235301"/>
    <n v="209.856934306569"/>
    <m/>
    <n v="100678.4672"/>
    <x v="1"/>
    <n v="14937.837799999999"/>
    <x v="871"/>
    <x v="0"/>
    <m/>
  </r>
  <r>
    <d v="2023-12-23T01:18:29"/>
    <x v="1"/>
    <n v="23"/>
    <s v="MONSALVE OCAMPO EDISON GUSTAVO"/>
    <x v="3"/>
    <x v="0"/>
    <n v="205"/>
    <n v="20.5"/>
    <n v="246.89051094890499"/>
    <s v="1 Descuento (Conduct) "/>
    <n v="118445.2555"/>
    <x v="2"/>
    <n v="14937.837799999999"/>
    <x v="871"/>
    <x v="0"/>
    <m/>
  </r>
  <r>
    <d v="2023-12-23T01:18:29"/>
    <x v="1"/>
    <n v="24"/>
    <s v="HERNANDEZ MACIAS GILBERTO"/>
    <x v="3"/>
    <x v="0"/>
    <n v="278"/>
    <n v="27.8"/>
    <n v="246.89051094890499"/>
    <m/>
    <n v="118445.2555"/>
    <x v="0"/>
    <n v="14937.837799999999"/>
    <x v="871"/>
    <x v="0"/>
    <m/>
  </r>
  <r>
    <d v="2023-12-23T01:18:29"/>
    <x v="1"/>
    <n v="25"/>
    <s v="MADRID HERNANDEZ JHONATAN SMITH"/>
    <x v="3"/>
    <x v="0"/>
    <n v="299"/>
    <n v="29.9"/>
    <n v="246.89051094890499"/>
    <m/>
    <n v="118445.2555"/>
    <x v="1"/>
    <n v="14937.837799999999"/>
    <x v="871"/>
    <x v="0"/>
    <m/>
  </r>
  <r>
    <d v="2023-12-23T01:18:30"/>
    <x v="1"/>
    <n v="26"/>
    <s v="CIRO MARIN RODRIGO ALBERTO"/>
    <x v="0"/>
    <x v="0"/>
    <n v="237"/>
    <n v="26.3333333333333"/>
    <n v="222.20145985401501"/>
    <m/>
    <n v="106600.72990000001"/>
    <x v="0"/>
    <n v="14937.837799999999"/>
    <x v="871"/>
    <x v="0"/>
    <m/>
  </r>
  <r>
    <d v="2023-12-23T01:18:30"/>
    <x v="1"/>
    <n v="27"/>
    <s v="DURANGO DAVID JOSE"/>
    <x v="3"/>
    <x v="0"/>
    <n v="255"/>
    <n v="25.5"/>
    <n v="246.89051094890499"/>
    <s v="2 Descuentos (Conducts) "/>
    <n v="118445.2555"/>
    <x v="0"/>
    <n v="14937.837799999999"/>
    <x v="871"/>
    <x v="0"/>
    <m/>
  </r>
  <r>
    <d v="2023-12-23T01:18:30"/>
    <x v="1"/>
    <n v="28"/>
    <s v="GRISALES VILLA DEIBY ALEJANDRO"/>
    <x v="3"/>
    <x v="0"/>
    <n v="213"/>
    <n v="21.3"/>
    <n v="246.89051094890499"/>
    <s v="2 Descuentos (Propietario)"/>
    <n v="118445.2555"/>
    <x v="0"/>
    <n v="14937.837799999999"/>
    <x v="871"/>
    <x v="0"/>
    <m/>
  </r>
  <r>
    <d v="2023-12-23T01:18:30"/>
    <x v="1"/>
    <n v="29"/>
    <s v="ESCOBAR IVAN DARIO"/>
    <x v="9"/>
    <x v="0"/>
    <n v="186"/>
    <n v="15.5"/>
    <n v="296.26861313868602"/>
    <m/>
    <n v="142134.30660000001"/>
    <x v="0"/>
    <n v="14937.837799999999"/>
    <x v="871"/>
    <x v="0"/>
    <m/>
  </r>
  <r>
    <d v="2023-12-23T01:18:31"/>
    <x v="1"/>
    <n v="30"/>
    <s v="RODRIGUEZ MAICOL ESTIVEN"/>
    <x v="0"/>
    <x v="0"/>
    <n v="206"/>
    <n v="22.8888888888889"/>
    <n v="222.20145985401501"/>
    <m/>
    <n v="106600.72990000001"/>
    <x v="0"/>
    <n v="14937.837799999999"/>
    <x v="871"/>
    <x v="0"/>
    <m/>
  </r>
  <r>
    <d v="2023-12-23T01:18:31"/>
    <x v="9"/>
    <n v="32"/>
    <s v="PUERTA BOJANERO JUAN CARLOS"/>
    <x v="3"/>
    <x v="0"/>
    <n v="213"/>
    <n v="21.3"/>
    <n v="246.89051094890499"/>
    <m/>
    <n v="118445.2555"/>
    <x v="0"/>
    <n v="14937.837799999999"/>
    <x v="871"/>
    <x v="0"/>
    <m/>
  </r>
  <r>
    <d v="2023-12-23T01:18:31"/>
    <x v="9"/>
    <n v="33"/>
    <s v="RUA CHAVARRIA JEFERSON ANDREY"/>
    <x v="0"/>
    <x v="0"/>
    <n v="214"/>
    <n v="23.7777777777778"/>
    <n v="222.20145985401501"/>
    <s v="4 Descuentos (Conducts y Usuario desubicado) "/>
    <n v="106600.72990000001"/>
    <x v="0"/>
    <n v="14937.837799999999"/>
    <x v="871"/>
    <x v="0"/>
    <m/>
  </r>
  <r>
    <d v="2023-12-23T01:18:31"/>
    <x v="9"/>
    <n v="34"/>
    <s v="MONTOYA OSPINA GILBERTO ANTONIO"/>
    <x v="3"/>
    <x v="0"/>
    <n v="238"/>
    <n v="23.8"/>
    <n v="246.89051094890499"/>
    <m/>
    <n v="118445.2555"/>
    <x v="0"/>
    <n v="14937.837799999999"/>
    <x v="871"/>
    <x v="0"/>
    <m/>
  </r>
  <r>
    <d v="2023-12-23T01:18:32"/>
    <x v="9"/>
    <n v="35"/>
    <s v="LONDOO URREGO DANIEL ANDRES"/>
    <x v="6"/>
    <x v="3"/>
    <n v="179"/>
    <n v="22.375"/>
    <n v="197.51240875912401"/>
    <m/>
    <n v="94756.204400000002"/>
    <x v="1"/>
    <n v="14937.837799999999"/>
    <x v="871"/>
    <x v="0"/>
    <m/>
  </r>
  <r>
    <d v="2023-12-23T01:18:32"/>
    <x v="9"/>
    <n v="36"/>
    <s v="BERNAL RONDON KEVIN OSWALDO"/>
    <x v="0"/>
    <x v="3"/>
    <n v="184"/>
    <n v="20.4444444444444"/>
    <n v="222.20145985401501"/>
    <m/>
    <n v="106600.72990000001"/>
    <x v="0"/>
    <n v="14937.837799999999"/>
    <x v="871"/>
    <x v="0"/>
    <m/>
  </r>
  <r>
    <d v="2023-12-23T01:18:32"/>
    <x v="9"/>
    <n v="37"/>
    <s v="MORA JORGE"/>
    <x v="0"/>
    <x v="3"/>
    <n v="254"/>
    <n v="28.2222222222222"/>
    <n v="222.20145985401501"/>
    <m/>
    <n v="106600.72990000001"/>
    <x v="1"/>
    <n v="14937.837799999999"/>
    <x v="871"/>
    <x v="0"/>
    <m/>
  </r>
  <r>
    <d v="2023-12-23T01:18:33"/>
    <x v="9"/>
    <n v="38"/>
    <s v="HIGUITA ADRIAN ANTONIO"/>
    <x v="6"/>
    <x v="0"/>
    <n v="218"/>
    <n v="27.25"/>
    <n v="197.51240875912401"/>
    <m/>
    <n v="94756.204400000002"/>
    <x v="0"/>
    <n v="14937.837799999999"/>
    <x v="871"/>
    <x v="0"/>
    <m/>
  </r>
  <r>
    <d v="2023-12-23T01:18:33"/>
    <x v="9"/>
    <n v="39"/>
    <s v="DE OSSA TORRES CARLOS ANDRES"/>
    <x v="0"/>
    <x v="0"/>
    <n v="205"/>
    <n v="22.7777777777778"/>
    <n v="222.20145985401501"/>
    <s v="1 Descuento (Conduct) "/>
    <n v="106600.72990000001"/>
    <x v="0"/>
    <n v="14937.837799999999"/>
    <x v="871"/>
    <x v="0"/>
    <m/>
  </r>
  <r>
    <d v="2023-12-23T01:18:33"/>
    <x v="9"/>
    <n v="40"/>
    <s v="OCAMPO OCAMPO ANTONIO JOSE"/>
    <x v="3"/>
    <x v="0"/>
    <n v="226"/>
    <n v="22.6"/>
    <n v="246.89051094890499"/>
    <m/>
    <n v="118445.2555"/>
    <x v="0"/>
    <n v="14937.837799999999"/>
    <x v="871"/>
    <x v="0"/>
    <m/>
  </r>
  <r>
    <d v="2023-12-23T01:18:33"/>
    <x v="9"/>
    <n v="41"/>
    <s v="GARCIA DAVID WILSON ALBERTO"/>
    <x v="3"/>
    <x v="0"/>
    <n v="221"/>
    <n v="22.1"/>
    <n v="246.89051094890499"/>
    <m/>
    <n v="118445.2555"/>
    <x v="1"/>
    <n v="14937.837799999999"/>
    <x v="871"/>
    <x v="0"/>
    <m/>
  </r>
  <r>
    <d v="2023-12-23T01:18:33"/>
    <x v="9"/>
    <n v="42"/>
    <s v="LOPERA ALVAREZ ESTIVEN"/>
    <x v="1"/>
    <x v="3"/>
    <n v="242"/>
    <n v="22"/>
    <n v="271.57956204379599"/>
    <m/>
    <n v="130289.781"/>
    <x v="0"/>
    <n v="14937.837799999999"/>
    <x v="871"/>
    <x v="0"/>
    <m/>
  </r>
  <r>
    <d v="2023-12-24T00:31:51"/>
    <x v="9"/>
    <n v="2"/>
    <s v="GRAJALES JORGE HERNAN"/>
    <x v="0"/>
    <x v="0"/>
    <n v="256"/>
    <n v="28.4444444444444"/>
    <n v="222.10361067503899"/>
    <m/>
    <n v="106551.80530000001"/>
    <x v="1"/>
    <n v="15055.5556"/>
    <x v="872"/>
    <x v="0"/>
    <m/>
  </r>
  <r>
    <d v="2023-12-24T00:31:51"/>
    <x v="9"/>
    <n v="3"/>
    <s v="BARRIENTOS ROBINSON FREDY"/>
    <x v="1"/>
    <x v="0"/>
    <n v="242"/>
    <n v="22"/>
    <n v="271.459968602826"/>
    <m/>
    <n v="130229.9843"/>
    <x v="0"/>
    <n v="15055.5556"/>
    <x v="872"/>
    <x v="0"/>
    <m/>
  </r>
  <r>
    <d v="2023-12-24T00:31:52"/>
    <x v="9"/>
    <n v="5"/>
    <s v="BERRIO POSADA ANGELA"/>
    <x v="8"/>
    <x v="0"/>
    <n v="95"/>
    <n v="19"/>
    <n v="123.390894819466"/>
    <m/>
    <n v="59195.447399999997"/>
    <x v="1"/>
    <n v="15055.5556"/>
    <x v="872"/>
    <x v="0"/>
    <m/>
  </r>
  <r>
    <d v="2023-12-24T00:31:52"/>
    <x v="9"/>
    <n v="6"/>
    <s v="GONZALEZ PEREZ RAFAEL JOSE"/>
    <x v="3"/>
    <x v="0"/>
    <n v="271"/>
    <n v="27.1"/>
    <n v="246.781789638932"/>
    <m/>
    <n v="118390.89479999999"/>
    <x v="0"/>
    <n v="15055.5556"/>
    <x v="872"/>
    <x v="0"/>
    <m/>
  </r>
  <r>
    <d v="2023-12-24T00:31:52"/>
    <x v="9"/>
    <n v="7"/>
    <s v="YEPES JORGE"/>
    <x v="3"/>
    <x v="3"/>
    <n v="299"/>
    <n v="29.9"/>
    <n v="246.781789638932"/>
    <s v="2 Descuentos (Conducts)"/>
    <n v="118390.89479999999"/>
    <x v="1"/>
    <n v="15055.5556"/>
    <x v="872"/>
    <x v="0"/>
    <m/>
  </r>
  <r>
    <d v="2023-12-24T00:31:53"/>
    <x v="9"/>
    <n v="8"/>
    <s v="VACA FIERRO ROBINSON"/>
    <x v="3"/>
    <x v="0"/>
    <n v="234"/>
    <n v="23.4"/>
    <n v="246.781789638932"/>
    <m/>
    <n v="118390.89479999999"/>
    <x v="1"/>
    <n v="15055.5556"/>
    <x v="872"/>
    <x v="0"/>
    <m/>
  </r>
  <r>
    <d v="2023-12-24T00:31:53"/>
    <x v="9"/>
    <n v="9"/>
    <s v="MADRID HERNANDEZ JHONATAN SMITH"/>
    <x v="0"/>
    <x v="0"/>
    <n v="237"/>
    <n v="26.3333333333333"/>
    <n v="222.10361067503899"/>
    <s v="3 Descuentos (Jefe de ruta y Usuario desubicado) "/>
    <n v="106551.80530000001"/>
    <x v="0"/>
    <n v="15055.5556"/>
    <x v="872"/>
    <x v="0"/>
    <m/>
  </r>
  <r>
    <d v="2023-12-24T00:31:53"/>
    <x v="9"/>
    <n v="10"/>
    <s v="MARULANDA JARAMILLO DAWER ANDRES"/>
    <x v="6"/>
    <x v="0"/>
    <n v="170"/>
    <n v="21.25"/>
    <n v="197.42543171114599"/>
    <s v="1 Descuento (Conduct) "/>
    <n v="94712.715899999996"/>
    <x v="0"/>
    <n v="15055.5556"/>
    <x v="872"/>
    <x v="0"/>
    <m/>
  </r>
  <r>
    <d v="2023-12-24T00:31:53"/>
    <x v="1"/>
    <n v="11"/>
    <s v="ECHAVARRIA JOSE"/>
    <x v="0"/>
    <x v="0"/>
    <n v="226"/>
    <n v="25.1111111111111"/>
    <n v="222.10361067503899"/>
    <s v="1 Descuento (Despachadora angela) "/>
    <n v="106551.80530000001"/>
    <x v="0"/>
    <n v="15055.5556"/>
    <x v="872"/>
    <x v="0"/>
    <m/>
  </r>
  <r>
    <d v="2023-12-24T00:31:54"/>
    <x v="1"/>
    <n v="12"/>
    <s v="VALENCIA MENDOZA JHON"/>
    <x v="3"/>
    <x v="0"/>
    <n v="236"/>
    <n v="24.842105263157901"/>
    <n v="234.44270015698601"/>
    <m/>
    <n v="112471.3501"/>
    <x v="0"/>
    <n v="15055.5556"/>
    <x v="872"/>
    <x v="0"/>
    <m/>
  </r>
  <r>
    <d v="2023-12-24T00:31:54"/>
    <x v="1"/>
    <n v="13"/>
    <s v="LUJAN LOPERA FABIAN ALEXIS"/>
    <x v="3"/>
    <x v="3"/>
    <n v="313"/>
    <n v="31.3"/>
    <n v="246.781789638932"/>
    <m/>
    <n v="118390.89479999999"/>
    <x v="0"/>
    <n v="15055.5556"/>
    <x v="872"/>
    <x v="0"/>
    <m/>
  </r>
  <r>
    <d v="2023-12-24T00:31:54"/>
    <x v="1"/>
    <n v="14"/>
    <s v="JIMENEZ JIMENEZ OMAR DAVID"/>
    <x v="1"/>
    <x v="0"/>
    <n v="276"/>
    <n v="25.090909090909101"/>
    <n v="271.459968602826"/>
    <m/>
    <n v="130229.9843"/>
    <x v="1"/>
    <n v="15055.5556"/>
    <x v="872"/>
    <x v="0"/>
    <m/>
  </r>
  <r>
    <d v="2023-12-24T00:31:55"/>
    <x v="1"/>
    <n v="15"/>
    <s v="LONDOO LOPERA DUVAN ANDRES"/>
    <x v="0"/>
    <x v="0"/>
    <n v="245"/>
    <n v="27.2222222222222"/>
    <n v="222.10361067503899"/>
    <m/>
    <n v="106551.80530000001"/>
    <x v="1"/>
    <n v="15055.5556"/>
    <x v="872"/>
    <x v="0"/>
    <m/>
  </r>
  <r>
    <d v="2023-12-24T00:31:55"/>
    <x v="1"/>
    <n v="16"/>
    <s v="HURTADO MADRID JUAN ESTEBAN"/>
    <x v="0"/>
    <x v="3"/>
    <n v="255"/>
    <n v="28.3333333333333"/>
    <n v="222.10361067503899"/>
    <s v="1 Descuento (Conduct) "/>
    <n v="106551.80530000001"/>
    <x v="0"/>
    <n v="15055.5556"/>
    <x v="872"/>
    <x v="0"/>
    <m/>
  </r>
  <r>
    <d v="2023-12-24T00:31:55"/>
    <x v="1"/>
    <n v="17"/>
    <s v="RAMIREZ JARAMILLO WILSON"/>
    <x v="3"/>
    <x v="0"/>
    <n v="276"/>
    <n v="27.6"/>
    <n v="246.781789638932"/>
    <m/>
    <n v="118390.89479999999"/>
    <x v="0"/>
    <n v="15055.5556"/>
    <x v="872"/>
    <x v="0"/>
    <m/>
  </r>
  <r>
    <d v="2023-12-24T00:31:56"/>
    <x v="1"/>
    <n v="20"/>
    <s v="VERENZUELA MARTINEZ ALEXANDER"/>
    <x v="9"/>
    <x v="0"/>
    <n v="310"/>
    <n v="25.8333333333333"/>
    <n v="296.138147566719"/>
    <s v="4 Descuentos (Incidente con Usuarios) "/>
    <n v="142069.07380000001"/>
    <x v="0"/>
    <n v="15055.5556"/>
    <x v="872"/>
    <x v="0"/>
    <m/>
  </r>
  <r>
    <d v="2023-12-24T00:31:56"/>
    <x v="9"/>
    <n v="21"/>
    <s v="CIRO ALEXANDER"/>
    <x v="0"/>
    <x v="0"/>
    <n v="257"/>
    <n v="28.5555555555556"/>
    <n v="222.10361067503899"/>
    <m/>
    <n v="106551.80530000001"/>
    <x v="0"/>
    <n v="15055.5556"/>
    <x v="872"/>
    <x v="0"/>
    <m/>
  </r>
  <r>
    <d v="2023-12-24T00:31:56"/>
    <x v="9"/>
    <n v="22"/>
    <s v="QUIRAMA CASTAEDA JHON JADER"/>
    <x v="6"/>
    <x v="0"/>
    <n v="239"/>
    <n v="29.875"/>
    <n v="197.42543171114599"/>
    <m/>
    <n v="94712.715899999996"/>
    <x v="1"/>
    <n v="15055.5556"/>
    <x v="872"/>
    <x v="0"/>
    <m/>
  </r>
  <r>
    <d v="2023-12-24T00:31:57"/>
    <x v="9"/>
    <n v="23"/>
    <s v="MONSALVE OCAMPO EDISON GUSTAVO"/>
    <x v="6"/>
    <x v="0"/>
    <n v="136"/>
    <n v="17"/>
    <n v="197.42543171114599"/>
    <m/>
    <n v="94712.715899999996"/>
    <x v="2"/>
    <n v="15055.5556"/>
    <x v="872"/>
    <x v="0"/>
    <m/>
  </r>
  <r>
    <d v="2023-12-24T00:31:57"/>
    <x v="9"/>
    <n v="24"/>
    <s v="HERNANDEZ MACIAS GILBERTO"/>
    <x v="0"/>
    <x v="0"/>
    <n v="186"/>
    <n v="20.6666666666667"/>
    <n v="222.10361067503899"/>
    <m/>
    <n v="106551.80530000001"/>
    <x v="0"/>
    <n v="15055.5556"/>
    <x v="872"/>
    <x v="0"/>
    <m/>
  </r>
  <r>
    <d v="2023-12-24T00:31:57"/>
    <x v="9"/>
    <n v="26"/>
    <s v="CIRO MARIN RODRIGO ALBERTO"/>
    <x v="4"/>
    <x v="0"/>
    <n v="144"/>
    <n v="20.571428571428601"/>
    <n v="172.74725274725299"/>
    <s v="1 Descuento (Conduct) "/>
    <n v="82873.626399999994"/>
    <x v="0"/>
    <n v="15055.5556"/>
    <x v="872"/>
    <x v="0"/>
    <m/>
  </r>
  <r>
    <d v="2023-12-24T00:31:57"/>
    <x v="9"/>
    <n v="27"/>
    <s v="DURANGO DAVID JOSE"/>
    <x v="8"/>
    <x v="0"/>
    <n v="77"/>
    <n v="15.4"/>
    <n v="123.390894819466"/>
    <m/>
    <n v="59195.447399999997"/>
    <x v="0"/>
    <n v="15055.5556"/>
    <x v="872"/>
    <x v="0"/>
    <m/>
  </r>
  <r>
    <d v="2023-12-24T00:31:58"/>
    <x v="9"/>
    <n v="29"/>
    <s v="ESCOBAR IVAN DARIO"/>
    <x v="0"/>
    <x v="0"/>
    <n v="172"/>
    <n v="19.1111111111111"/>
    <n v="222.10361067503899"/>
    <m/>
    <n v="106551.80530000001"/>
    <x v="0"/>
    <n v="15055.5556"/>
    <x v="872"/>
    <x v="0"/>
    <m/>
  </r>
  <r>
    <d v="2023-12-24T00:31:58"/>
    <x v="9"/>
    <n v="30"/>
    <s v="RODRIGUEZ MAICOL ESTIVEN"/>
    <x v="6"/>
    <x v="0"/>
    <n v="179"/>
    <n v="22.375"/>
    <n v="197.42543171114599"/>
    <m/>
    <n v="94712.715899999996"/>
    <x v="0"/>
    <n v="15055.5556"/>
    <x v="872"/>
    <x v="0"/>
    <m/>
  </r>
  <r>
    <d v="2023-12-24T00:31:58"/>
    <x v="1"/>
    <n v="31"/>
    <s v="HIGUITA ADRIAN ANTONIO"/>
    <x v="8"/>
    <x v="0"/>
    <n v="151"/>
    <n v="30.2"/>
    <n v="123.390894819466"/>
    <m/>
    <n v="59195.447399999997"/>
    <x v="0"/>
    <n v="15055.5556"/>
    <x v="872"/>
    <x v="0"/>
    <m/>
  </r>
  <r>
    <d v="2023-12-24T00:31:59"/>
    <x v="1"/>
    <n v="32"/>
    <s v="HOYOS HENAO SANTIAGO"/>
    <x v="3"/>
    <x v="0"/>
    <n v="267"/>
    <n v="26.7"/>
    <n v="246.781789638932"/>
    <s v="1 Descuento (Despachadora angela) "/>
    <n v="118390.89479999999"/>
    <x v="0"/>
    <n v="15055.5556"/>
    <x v="872"/>
    <x v="0"/>
    <m/>
  </r>
  <r>
    <d v="2023-12-24T00:31:59"/>
    <x v="1"/>
    <n v="33"/>
    <s v="RUA CHAVARRIA JEFERSON ANDREY"/>
    <x v="0"/>
    <x v="0"/>
    <n v="206"/>
    <n v="22.8888888888889"/>
    <n v="222.10361067503899"/>
    <m/>
    <n v="106551.80530000001"/>
    <x v="0"/>
    <n v="15055.5556"/>
    <x v="872"/>
    <x v="0"/>
    <m/>
  </r>
  <r>
    <d v="2023-12-24T00:31:59"/>
    <x v="1"/>
    <n v="34"/>
    <s v="MONTOYA OSPINA GILBERTO ANTONIO"/>
    <x v="0"/>
    <x v="0"/>
    <n v="223"/>
    <n v="24.7777777777778"/>
    <n v="222.10361067503899"/>
    <s v="6 Descuentos (Conducts) "/>
    <n v="106551.80530000001"/>
    <x v="0"/>
    <n v="15055.5556"/>
    <x v="872"/>
    <x v="0"/>
    <m/>
  </r>
  <r>
    <d v="2023-12-24T00:31:59"/>
    <x v="1"/>
    <n v="35"/>
    <s v="LONDOO URREGO DANIEL ANDRES"/>
    <x v="6"/>
    <x v="0"/>
    <n v="199"/>
    <n v="24.875"/>
    <n v="197.42543171114599"/>
    <m/>
    <n v="94712.715899999996"/>
    <x v="1"/>
    <n v="15055.5556"/>
    <x v="872"/>
    <x v="0"/>
    <m/>
  </r>
  <r>
    <d v="2023-12-24T00:32:00"/>
    <x v="1"/>
    <n v="36"/>
    <s v="MARTINEZ CHAVERRA LUIS NORBERTO"/>
    <x v="3"/>
    <x v="0"/>
    <n v="214"/>
    <n v="21.4"/>
    <n v="246.781789638932"/>
    <m/>
    <n v="118390.89479999999"/>
    <x v="0"/>
    <n v="15055.5556"/>
    <x v="872"/>
    <x v="0"/>
    <m/>
  </r>
  <r>
    <d v="2023-12-24T00:32:00"/>
    <x v="1"/>
    <n v="37"/>
    <s v="MORA JORGE"/>
    <x v="3"/>
    <x v="0"/>
    <n v="242"/>
    <n v="24.2"/>
    <n v="246.781789638932"/>
    <m/>
    <n v="118390.89479999999"/>
    <x v="1"/>
    <n v="15055.5556"/>
    <x v="872"/>
    <x v="0"/>
    <m/>
  </r>
  <r>
    <d v="2023-12-24T00:32:00"/>
    <x v="1"/>
    <n v="38"/>
    <s v="AGUDELO KEVIN ANDRES"/>
    <x v="1"/>
    <x v="0"/>
    <n v="239"/>
    <n v="21.727272727272702"/>
    <n v="271.459968602826"/>
    <m/>
    <n v="130229.9843"/>
    <x v="0"/>
    <n v="15055.5556"/>
    <x v="872"/>
    <x v="0"/>
    <m/>
  </r>
  <r>
    <d v="2023-12-24T00:32:01"/>
    <x v="1"/>
    <n v="39"/>
    <s v="DE OSSA TORRES CARLOS ANDRES"/>
    <x v="8"/>
    <x v="0"/>
    <n v="130"/>
    <n v="26"/>
    <n v="123.390894819466"/>
    <s v="1 Descuento (Propietario) "/>
    <n v="59195.447399999997"/>
    <x v="0"/>
    <n v="15055.5556"/>
    <x v="872"/>
    <x v="0"/>
    <m/>
  </r>
  <r>
    <d v="2023-12-24T00:32:01"/>
    <x v="1"/>
    <n v="40"/>
    <s v="OCAMPO OCAMPO ANTONIO JOSE"/>
    <x v="0"/>
    <x v="0"/>
    <n v="180"/>
    <n v="20"/>
    <n v="222.10361067503899"/>
    <m/>
    <n v="106551.80530000001"/>
    <x v="0"/>
    <n v="15055.5556"/>
    <x v="872"/>
    <x v="0"/>
    <m/>
  </r>
  <r>
    <d v="2023-12-24T00:32:01"/>
    <x v="1"/>
    <n v="41"/>
    <s v="GARCIA DAVID WILSON ALBERTO"/>
    <x v="0"/>
    <x v="0"/>
    <n v="219"/>
    <n v="24.3333333333333"/>
    <n v="222.10361067503899"/>
    <m/>
    <n v="106551.80530000001"/>
    <x v="1"/>
    <n v="15055.5556"/>
    <x v="872"/>
    <x v="0"/>
    <m/>
  </r>
  <r>
    <d v="2023-12-24T00:32:01"/>
    <x v="1"/>
    <n v="42"/>
    <s v="LOPERA ALVAREZ ESTIVEN"/>
    <x v="0"/>
    <x v="0"/>
    <n v="259"/>
    <n v="28.7777777777778"/>
    <n v="222.10361067503899"/>
    <m/>
    <n v="106551.80530000001"/>
    <x v="0"/>
    <n v="15055.5556"/>
    <x v="872"/>
    <x v="0"/>
    <m/>
  </r>
  <r>
    <d v="2023-12-25T23:55:00"/>
    <x v="12"/>
    <n v="2"/>
    <s v="GRAJALES JORGE HERNAN"/>
    <x v="6"/>
    <x v="0"/>
    <n v="199"/>
    <n v="24.875"/>
    <n v="230.06060606060601"/>
    <m/>
    <n v="111030.303"/>
    <x v="1"/>
    <n v="16370.8333"/>
    <x v="873"/>
    <x v="0"/>
    <m/>
  </r>
  <r>
    <d v="2023-12-25T23:55:00"/>
    <x v="12"/>
    <n v="3"/>
    <s v="BARRIENTOS ROBINSON FREDY"/>
    <x v="10"/>
    <x v="0"/>
    <n v="60"/>
    <n v="15"/>
    <n v="115.030303030303"/>
    <m/>
    <n v="55515.1515"/>
    <x v="0"/>
    <n v="16370.8333"/>
    <x v="873"/>
    <x v="0"/>
    <m/>
  </r>
  <r>
    <d v="2023-12-25T23:55:01"/>
    <x v="12"/>
    <n v="4"/>
    <s v="LOPEZ ISRAEL"/>
    <x v="3"/>
    <x v="0"/>
    <n v="269"/>
    <n v="26.9"/>
    <n v="287.57575757575802"/>
    <m/>
    <n v="138787.87880000001"/>
    <x v="0"/>
    <n v="16370.8333"/>
    <x v="873"/>
    <x v="0"/>
    <m/>
  </r>
  <r>
    <d v="2023-12-25T23:55:01"/>
    <x v="12"/>
    <n v="5"/>
    <s v="BERRIO POSADA ANGELA"/>
    <x v="6"/>
    <x v="0"/>
    <n v="214"/>
    <n v="26.75"/>
    <n v="230.06060606060601"/>
    <m/>
    <n v="111030.303"/>
    <x v="1"/>
    <n v="16370.8333"/>
    <x v="873"/>
    <x v="0"/>
    <m/>
  </r>
  <r>
    <d v="2023-12-25T23:55:01"/>
    <x v="12"/>
    <n v="6"/>
    <s v="GONZALEZ PEREZ RAFAEL JOSE"/>
    <x v="0"/>
    <x v="0"/>
    <n v="205"/>
    <n v="22.7777777777778"/>
    <n v="258.81818181818198"/>
    <m/>
    <n v="124909.0909"/>
    <x v="0"/>
    <n v="16370.8333"/>
    <x v="873"/>
    <x v="0"/>
    <m/>
  </r>
  <r>
    <d v="2023-12-25T23:55:02"/>
    <x v="12"/>
    <n v="7"/>
    <s v="YEPES JORGE"/>
    <x v="6"/>
    <x v="0"/>
    <n v="320"/>
    <n v="40"/>
    <n v="230.06060606060601"/>
    <m/>
    <n v="111030.303"/>
    <x v="1"/>
    <n v="16370.8333"/>
    <x v="873"/>
    <x v="0"/>
    <m/>
  </r>
  <r>
    <d v="2023-12-25T23:55:02"/>
    <x v="12"/>
    <n v="8"/>
    <s v="VACA FIERRO ROBINSON"/>
    <x v="0"/>
    <x v="0"/>
    <n v="257"/>
    <n v="28.5555555555556"/>
    <n v="258.81818181818198"/>
    <m/>
    <n v="124909.0909"/>
    <x v="1"/>
    <n v="16370.8333"/>
    <x v="873"/>
    <x v="0"/>
    <m/>
  </r>
  <r>
    <d v="2023-12-25T23:55:02"/>
    <x v="12"/>
    <n v="9"/>
    <s v="PUERTA BOJANERO JUAN CARLOS"/>
    <x v="2"/>
    <x v="0"/>
    <n v="152"/>
    <n v="25.3333333333333"/>
    <n v="172.54545454545499"/>
    <m/>
    <n v="83272.727299999999"/>
    <x v="0"/>
    <n v="16370.8333"/>
    <x v="873"/>
    <x v="0"/>
    <m/>
  </r>
  <r>
    <d v="2023-12-25T23:55:02"/>
    <x v="12"/>
    <n v="10"/>
    <s v="MARULANDA JARAMILLO DAWER ANDRES"/>
    <x v="11"/>
    <x v="0"/>
    <n v="18"/>
    <n v="9"/>
    <n v="57.515151515151501"/>
    <m/>
    <n v="27757.575799999999"/>
    <x v="0"/>
    <n v="16370.8333"/>
    <x v="873"/>
    <x v="0"/>
    <m/>
  </r>
  <r>
    <d v="2023-12-25T23:55:03"/>
    <x v="12"/>
    <n v="11"/>
    <s v="ECHAVARRIA JOSE"/>
    <x v="2"/>
    <x v="0"/>
    <n v="225"/>
    <n v="37.5"/>
    <n v="172.54545454545499"/>
    <m/>
    <n v="83272.727299999999"/>
    <x v="0"/>
    <n v="16370.8333"/>
    <x v="873"/>
    <x v="0"/>
    <m/>
  </r>
  <r>
    <d v="2023-12-25T23:55:03"/>
    <x v="12"/>
    <n v="13"/>
    <s v="URIEL SALAZAR FREDY"/>
    <x v="3"/>
    <x v="0"/>
    <n v="277"/>
    <n v="27.7"/>
    <n v="287.57575757575802"/>
    <m/>
    <n v="138787.87880000001"/>
    <x v="0"/>
    <n v="16370.8333"/>
    <x v="873"/>
    <x v="0"/>
    <m/>
  </r>
  <r>
    <d v="2023-12-25T23:55:03"/>
    <x v="12"/>
    <n v="14"/>
    <s v="JIMENEZ JIMENEZ OMAR DAVID"/>
    <x v="3"/>
    <x v="0"/>
    <n v="373"/>
    <n v="37.299999999999997"/>
    <n v="287.57575757575802"/>
    <m/>
    <n v="138787.87880000001"/>
    <x v="1"/>
    <n v="16370.8333"/>
    <x v="873"/>
    <x v="0"/>
    <m/>
  </r>
  <r>
    <d v="2023-12-25T23:55:04"/>
    <x v="12"/>
    <n v="15"/>
    <s v="LONDOO LOPERA DUVAN ANDRES"/>
    <x v="6"/>
    <x v="0"/>
    <n v="219"/>
    <n v="27.375"/>
    <n v="230.06060606060601"/>
    <m/>
    <n v="111030.303"/>
    <x v="1"/>
    <n v="16370.8333"/>
    <x v="873"/>
    <x v="0"/>
    <m/>
  </r>
  <r>
    <d v="2023-12-25T23:55:04"/>
    <x v="12"/>
    <n v="16"/>
    <s v="HURTADO MADRID JUAN ESTEBAN"/>
    <x v="1"/>
    <x v="0"/>
    <n v="320"/>
    <n v="29.090909090909101"/>
    <n v="316.33333333333297"/>
    <m/>
    <n v="152666.6667"/>
    <x v="0"/>
    <n v="16370.8333"/>
    <x v="873"/>
    <x v="0"/>
    <m/>
  </r>
  <r>
    <d v="2023-12-25T23:55:04"/>
    <x v="12"/>
    <n v="17"/>
    <s v="RAMIREZ JARAMILLO WILSON"/>
    <x v="3"/>
    <x v="0"/>
    <n v="295"/>
    <n v="29.5"/>
    <n v="287.57575757575802"/>
    <m/>
    <n v="138787.87880000001"/>
    <x v="0"/>
    <n v="16370.8333"/>
    <x v="873"/>
    <x v="0"/>
    <m/>
  </r>
  <r>
    <d v="2023-12-25T23:55:05"/>
    <x v="12"/>
    <n v="18"/>
    <s v="RENDON VIANA HUMBERTO DE JESUS"/>
    <x v="0"/>
    <x v="0"/>
    <n v="266"/>
    <n v="29.5555555555556"/>
    <n v="258.81818181818198"/>
    <m/>
    <n v="124909.0909"/>
    <x v="0"/>
    <n v="16370.8333"/>
    <x v="873"/>
    <x v="0"/>
    <m/>
  </r>
  <r>
    <d v="2023-12-25T23:55:05"/>
    <x v="12"/>
    <n v="20"/>
    <s v="VERENZUELA MARTINEZ ALEXANDER"/>
    <x v="6"/>
    <x v="0"/>
    <n v="257"/>
    <n v="32.125"/>
    <n v="230.06060606060601"/>
    <s v="1 Descuento (Despachador gustavo) "/>
    <n v="111030.303"/>
    <x v="0"/>
    <n v="16370.8333"/>
    <x v="873"/>
    <x v="0"/>
    <m/>
  </r>
  <r>
    <d v="2023-12-25T23:55:05"/>
    <x v="12"/>
    <n v="21"/>
    <s v="CIRO ALEXANDER"/>
    <x v="1"/>
    <x v="0"/>
    <n v="357"/>
    <n v="32.454545454545503"/>
    <n v="316.33333333333297"/>
    <s v="1 Descuento (Despachador gustavo) "/>
    <n v="152666.6667"/>
    <x v="0"/>
    <n v="16370.8333"/>
    <x v="873"/>
    <x v="0"/>
    <m/>
  </r>
  <r>
    <d v="2023-12-25T23:55:06"/>
    <x v="12"/>
    <n v="22"/>
    <s v="QUIRAMA CASTAEDA JHON JADER"/>
    <x v="2"/>
    <x v="0"/>
    <n v="183"/>
    <n v="30.5"/>
    <n v="172.54545454545499"/>
    <s v="4 Descuentos (Conducts y Usuario desubicado) "/>
    <n v="83272.727299999999"/>
    <x v="1"/>
    <n v="16370.8333"/>
    <x v="873"/>
    <x v="0"/>
    <m/>
  </r>
  <r>
    <d v="2023-12-25T23:55:06"/>
    <x v="12"/>
    <n v="24"/>
    <s v="LUJAN LOPERA FABIAN ALEXIS"/>
    <x v="0"/>
    <x v="0"/>
    <n v="301"/>
    <n v="33.4444444444444"/>
    <n v="258.81818181818198"/>
    <m/>
    <n v="124909.0909"/>
    <x v="0"/>
    <n v="16370.8333"/>
    <x v="873"/>
    <x v="0"/>
    <m/>
  </r>
  <r>
    <d v="2023-12-25T23:55:06"/>
    <x v="12"/>
    <n v="27"/>
    <s v="DURANGO DAVID JOSE"/>
    <x v="2"/>
    <x v="0"/>
    <n v="134"/>
    <n v="22.3333333333333"/>
    <n v="172.54545454545499"/>
    <m/>
    <n v="83272.727299999999"/>
    <x v="0"/>
    <n v="16370.8333"/>
    <x v="873"/>
    <x v="0"/>
    <m/>
  </r>
  <r>
    <d v="2023-12-25T23:55:07"/>
    <x v="12"/>
    <n v="28"/>
    <s v="GRISALES VILLA DEIBY ALEJANDRO"/>
    <x v="3"/>
    <x v="0"/>
    <n v="280"/>
    <n v="28"/>
    <n v="287.57575757575802"/>
    <s v="1 Descuento (Propietario) "/>
    <n v="138787.87880000001"/>
    <x v="0"/>
    <n v="16370.8333"/>
    <x v="873"/>
    <x v="0"/>
    <m/>
  </r>
  <r>
    <d v="2023-12-25T23:55:07"/>
    <x v="12"/>
    <n v="34"/>
    <s v="MONTOYA OSPINA GILBERTO ANTONIO"/>
    <x v="1"/>
    <x v="0"/>
    <n v="296"/>
    <n v="26.909090909090899"/>
    <n v="316.33333333333297"/>
    <m/>
    <n v="152666.6667"/>
    <x v="0"/>
    <n v="16370.8333"/>
    <x v="873"/>
    <x v="0"/>
    <m/>
  </r>
  <r>
    <d v="2023-12-25T23:55:08"/>
    <x v="12"/>
    <n v="38"/>
    <s v="AGUDELO KEVIN ANDRES"/>
    <x v="0"/>
    <x v="0"/>
    <n v="217"/>
    <n v="24.1111111111111"/>
    <n v="258.81818181818198"/>
    <s v="1 Descuento (Usuario desubicado)"/>
    <n v="124909.0909"/>
    <x v="0"/>
    <n v="16370.8333"/>
    <x v="873"/>
    <x v="0"/>
    <m/>
  </r>
  <r>
    <d v="2023-12-26T00:06:54"/>
    <x v="12"/>
    <n v="7"/>
    <s v="YEPES JORGE"/>
    <x v="0"/>
    <x v="0"/>
    <n v="144"/>
    <n v="16"/>
    <n v="139.01086956521701"/>
    <s v="1 Descuento (Despachador gustavo) "/>
    <n v="65005.434800000003"/>
    <x v="1"/>
    <n v="8509.0908999999992"/>
    <x v="874"/>
    <x v="0"/>
    <m/>
  </r>
  <r>
    <d v="2023-12-26T00:06:54"/>
    <x v="12"/>
    <n v="13"/>
    <s v="URIEL SALAZAR FREDY"/>
    <x v="6"/>
    <x v="1"/>
    <n v="108"/>
    <n v="13.5"/>
    <n v="123.565217391304"/>
    <m/>
    <n v="57782.608699999997"/>
    <x v="0"/>
    <n v="8509.0908999999992"/>
    <x v="874"/>
    <x v="0"/>
    <m/>
  </r>
  <r>
    <d v="2023-12-26T00:06:54"/>
    <x v="12"/>
    <n v="14"/>
    <s v="JIMENEZ JIMENEZ OMAR DAVID"/>
    <x v="3"/>
    <x v="0"/>
    <n v="210"/>
    <n v="21"/>
    <n v="154.45652173913001"/>
    <m/>
    <n v="72228.260899999994"/>
    <x v="1"/>
    <n v="8509.0908999999992"/>
    <x v="874"/>
    <x v="0"/>
    <m/>
  </r>
  <r>
    <d v="2023-12-26T00:06:55"/>
    <x v="12"/>
    <n v="15"/>
    <s v="LONDOO LOPERA DUVAN ANDRES"/>
    <x v="0"/>
    <x v="0"/>
    <n v="131"/>
    <n v="14.5555555555556"/>
    <n v="139.01086956521701"/>
    <m/>
    <n v="65005.434800000003"/>
    <x v="1"/>
    <n v="8509.0908999999992"/>
    <x v="874"/>
    <x v="0"/>
    <m/>
  </r>
  <r>
    <d v="2023-12-26T00:06:55"/>
    <x v="12"/>
    <n v="16"/>
    <s v="HURTADO MADRID JUAN ESTEBAN"/>
    <x v="6"/>
    <x v="0"/>
    <n v="127"/>
    <n v="15.875"/>
    <n v="123.565217391304"/>
    <m/>
    <n v="57782.608699999997"/>
    <x v="0"/>
    <n v="8509.0908999999992"/>
    <x v="874"/>
    <x v="0"/>
    <m/>
  </r>
  <r>
    <d v="2023-12-26T00:06:55"/>
    <x v="12"/>
    <n v="17"/>
    <s v="RAMIREZ JARAMILLO WILSON"/>
    <x v="2"/>
    <x v="0"/>
    <n v="89"/>
    <n v="14.8333333333333"/>
    <n v="92.673913043478294"/>
    <s v="2 Descuentos (Conducts) "/>
    <n v="43336.9565"/>
    <x v="0"/>
    <n v="8509.0908999999992"/>
    <x v="874"/>
    <x v="0"/>
    <m/>
  </r>
  <r>
    <d v="2023-12-26T00:06:55"/>
    <x v="12"/>
    <n v="21"/>
    <s v="CIRO ALEXANDER"/>
    <x v="4"/>
    <x v="0"/>
    <n v="92"/>
    <n v="13.1428571428571"/>
    <n v="108.119565217391"/>
    <m/>
    <n v="50559.782599999999"/>
    <x v="0"/>
    <n v="8509.0908999999992"/>
    <x v="874"/>
    <x v="0"/>
    <m/>
  </r>
  <r>
    <d v="2023-12-26T00:06:56"/>
    <x v="12"/>
    <n v="24"/>
    <s v="LUJAN LOPERA FABIAN ALEXIS"/>
    <x v="0"/>
    <x v="0"/>
    <n v="114"/>
    <n v="12.6666666666667"/>
    <n v="139.01086956521701"/>
    <m/>
    <n v="65005.434800000003"/>
    <x v="0"/>
    <n v="8509.0908999999992"/>
    <x v="874"/>
    <x v="0"/>
    <m/>
  </r>
  <r>
    <d v="2023-12-26T00:06:56"/>
    <x v="12"/>
    <n v="28"/>
    <s v="GRISALES VILLA DEIBY ALEJANDRO"/>
    <x v="6"/>
    <x v="0"/>
    <n v="143"/>
    <n v="17.875"/>
    <n v="123.565217391304"/>
    <m/>
    <n v="57782.608699999997"/>
    <x v="0"/>
    <n v="8509.0908999999992"/>
    <x v="874"/>
    <x v="0"/>
    <m/>
  </r>
  <r>
    <d v="2023-12-26T00:06:56"/>
    <x v="12"/>
    <n v="34"/>
    <s v="MONTOYA OSPINA GILBERTO ANTONIO"/>
    <x v="0"/>
    <x v="0"/>
    <n v="141"/>
    <n v="15.6666666666667"/>
    <n v="139.01086956521701"/>
    <m/>
    <n v="65005.434800000003"/>
    <x v="0"/>
    <n v="8509.0908999999992"/>
    <x v="874"/>
    <x v="0"/>
    <m/>
  </r>
  <r>
    <d v="2023-12-26T00:06:56"/>
    <x v="12"/>
    <n v="30"/>
    <s v="RODRIGUEZ MAICOL ESTIVEN"/>
    <x v="0"/>
    <x v="0"/>
    <n v="122"/>
    <n v="13.5555555555556"/>
    <n v="139.01086956521701"/>
    <m/>
    <n v="65005.434800000003"/>
    <x v="0"/>
    <n v="8509.0908999999992"/>
    <x v="874"/>
    <x v="0"/>
    <m/>
  </r>
  <r>
    <d v="2023-12-27T01:48:00"/>
    <x v="9"/>
    <n v="2"/>
    <s v="GRAJALES JORGE HERNAN"/>
    <x v="0"/>
    <x v="0"/>
    <n v="176"/>
    <n v="19.5555555555556"/>
    <n v="191.13230769230799"/>
    <m/>
    <n v="91066.1538"/>
    <x v="1"/>
    <n v="12408.108099999999"/>
    <x v="875"/>
    <x v="0"/>
    <m/>
  </r>
  <r>
    <d v="2023-12-27T01:48:00"/>
    <x v="9"/>
    <n v="3"/>
    <s v="ESPINOZA CHAVARRIA GUILLERMO LEON"/>
    <x v="6"/>
    <x v="0"/>
    <n v="171"/>
    <n v="21.375"/>
    <n v="169.89538461538501"/>
    <m/>
    <n v="80947.692299999995"/>
    <x v="0"/>
    <n v="12408.108099999999"/>
    <x v="875"/>
    <x v="0"/>
    <m/>
  </r>
  <r>
    <d v="2023-12-27T01:48:01"/>
    <x v="9"/>
    <n v="4"/>
    <s v="LOPEZ ISRAEL"/>
    <x v="0"/>
    <x v="0"/>
    <n v="190"/>
    <n v="21.1111111111111"/>
    <n v="191.13230769230799"/>
    <m/>
    <n v="91066.1538"/>
    <x v="0"/>
    <n v="12408.108099999999"/>
    <x v="875"/>
    <x v="0"/>
    <m/>
  </r>
  <r>
    <d v="2023-12-27T01:48:01"/>
    <x v="9"/>
    <n v="5"/>
    <s v="BERRIO POSADA ANGELA"/>
    <x v="2"/>
    <x v="0"/>
    <n v="137"/>
    <n v="22.8333333333333"/>
    <n v="127.42153846153801"/>
    <m/>
    <n v="60710.769200000002"/>
    <x v="1"/>
    <n v="12408.108099999999"/>
    <x v="875"/>
    <x v="0"/>
    <m/>
  </r>
  <r>
    <d v="2023-12-27T01:48:01"/>
    <x v="9"/>
    <n v="6"/>
    <s v="GONZALEZ PEREZ RAFAEL JOSE"/>
    <x v="6"/>
    <x v="0"/>
    <n v="131"/>
    <n v="16.375"/>
    <n v="169.89538461538501"/>
    <s v="2 Descuentos (Propietario y conduct) "/>
    <n v="80947.692299999995"/>
    <x v="0"/>
    <n v="12408.108099999999"/>
    <x v="875"/>
    <x v="0"/>
    <m/>
  </r>
  <r>
    <d v="2023-12-27T01:48:01"/>
    <x v="9"/>
    <n v="7"/>
    <s v="YEPES JORGE"/>
    <x v="4"/>
    <x v="0"/>
    <n v="200"/>
    <n v="28.571428571428601"/>
    <n v="148.65846153846201"/>
    <m/>
    <n v="70829.230800000005"/>
    <x v="1"/>
    <n v="12408.108099999999"/>
    <x v="875"/>
    <x v="0"/>
    <m/>
  </r>
  <r>
    <d v="2023-12-27T01:48:02"/>
    <x v="9"/>
    <n v="8"/>
    <s v="TABORDA ROJAS DIEGO ALEJANDRO"/>
    <x v="3"/>
    <x v="0"/>
    <n v="186"/>
    <n v="18.600000000000001"/>
    <n v="212.369230769231"/>
    <m/>
    <n v="101184.6154"/>
    <x v="1"/>
    <n v="12408.108099999999"/>
    <x v="875"/>
    <x v="0"/>
    <m/>
  </r>
  <r>
    <d v="2023-12-27T01:48:02"/>
    <x v="9"/>
    <n v="11"/>
    <s v="ECHAVARRIA JOSE"/>
    <x v="3"/>
    <x v="0"/>
    <n v="234"/>
    <n v="23.4"/>
    <n v="212.369230769231"/>
    <m/>
    <n v="101184.6154"/>
    <x v="0"/>
    <n v="12408.108099999999"/>
    <x v="875"/>
    <x v="0"/>
    <m/>
  </r>
  <r>
    <d v="2023-12-27T01:48:02"/>
    <x v="1"/>
    <n v="12"/>
    <s v="VALENCIA MENDOZA JHON"/>
    <x v="3"/>
    <x v="0"/>
    <n v="212"/>
    <n v="21.2"/>
    <n v="212.369230769231"/>
    <m/>
    <n v="101184.6154"/>
    <x v="0"/>
    <n v="12408.108099999999"/>
    <x v="875"/>
    <x v="0"/>
    <m/>
  </r>
  <r>
    <d v="2023-12-27T01:48:02"/>
    <x v="1"/>
    <n v="13"/>
    <s v="URIEL SALAZAR FREDY"/>
    <x v="0"/>
    <x v="0"/>
    <n v="161"/>
    <n v="17.8888888888889"/>
    <n v="191.13230769230799"/>
    <m/>
    <n v="91066.1538"/>
    <x v="0"/>
    <n v="12408.108099999999"/>
    <x v="875"/>
    <x v="0"/>
    <m/>
  </r>
  <r>
    <d v="2023-12-27T01:48:03"/>
    <x v="1"/>
    <n v="14"/>
    <s v="JIMENEZ JIMENEZ OMAR DAVID"/>
    <x v="4"/>
    <x v="0"/>
    <n v="147"/>
    <n v="21"/>
    <n v="148.65846153846201"/>
    <s v="3 Descuentos (Propietario e incidente) "/>
    <n v="70829.230800000005"/>
    <x v="1"/>
    <n v="12408.108099999999"/>
    <x v="875"/>
    <x v="0"/>
    <m/>
  </r>
  <r>
    <d v="2023-12-27T01:48:03"/>
    <x v="1"/>
    <n v="15"/>
    <s v="LONDOO LOPERA DUVAN ANDRES"/>
    <x v="6"/>
    <x v="0"/>
    <n v="254"/>
    <n v="29.882352941176499"/>
    <n v="180.513846153846"/>
    <m/>
    <n v="86006.9231"/>
    <x v="1"/>
    <n v="12408.108099999999"/>
    <x v="875"/>
    <x v="0"/>
    <m/>
  </r>
  <r>
    <d v="2023-12-27T01:48:03"/>
    <x v="1"/>
    <n v="16"/>
    <s v="HURTADO MADRID JUAN ESTEBAN"/>
    <x v="6"/>
    <x v="0"/>
    <n v="175"/>
    <n v="21.875"/>
    <n v="169.89538461538501"/>
    <s v="2 Descuentos (Conducts) "/>
    <n v="80947.692299999995"/>
    <x v="0"/>
    <n v="12408.108099999999"/>
    <x v="875"/>
    <x v="0"/>
    <m/>
  </r>
  <r>
    <d v="2023-12-27T01:48:04"/>
    <x v="1"/>
    <n v="17"/>
    <s v="RAMIREZ JARAMILLO WILSON"/>
    <x v="0"/>
    <x v="0"/>
    <n v="215"/>
    <n v="23.8888888888889"/>
    <n v="191.13230769230799"/>
    <m/>
    <n v="91066.1538"/>
    <x v="0"/>
    <n v="12408.108099999999"/>
    <x v="875"/>
    <x v="0"/>
    <m/>
  </r>
  <r>
    <d v="2023-12-27T01:48:04"/>
    <x v="1"/>
    <n v="20"/>
    <s v="VERENZUELA MARTINEZ ALEXANDER"/>
    <x v="0"/>
    <x v="0"/>
    <n v="201"/>
    <n v="22.3333333333333"/>
    <n v="191.13230769230799"/>
    <s v="2 Descuentos (Propietario y conduct) "/>
    <n v="91066.1538"/>
    <x v="0"/>
    <n v="12408.108099999999"/>
    <x v="875"/>
    <x v="0"/>
    <m/>
  </r>
  <r>
    <d v="2023-12-27T01:48:05"/>
    <x v="1"/>
    <n v="21"/>
    <s v="CIRO ALEXANDER"/>
    <x v="4"/>
    <x v="0"/>
    <n v="154"/>
    <n v="22"/>
    <n v="148.65846153846201"/>
    <m/>
    <n v="70829.230800000005"/>
    <x v="0"/>
    <n v="12408.108099999999"/>
    <x v="875"/>
    <x v="0"/>
    <m/>
  </r>
  <r>
    <d v="2023-12-27T01:48:05"/>
    <x v="1"/>
    <n v="22"/>
    <s v="QUIRAMA CASTAEDA JHON JADER"/>
    <x v="9"/>
    <x v="0"/>
    <n v="231"/>
    <n v="19.25"/>
    <n v="254.84307692307701"/>
    <s v="1 Descuento (Angela despachadora) "/>
    <n v="121421.5385"/>
    <x v="1"/>
    <n v="12408.108099999999"/>
    <x v="875"/>
    <x v="0"/>
    <m/>
  </r>
  <r>
    <d v="2023-12-27T01:48:05"/>
    <x v="1"/>
    <n v="23"/>
    <s v="MONSALVE OCAMPO EDISON GUSTAVO"/>
    <x v="9"/>
    <x v="0"/>
    <n v="232"/>
    <n v="19.3333333333333"/>
    <n v="254.84307692307701"/>
    <s v="7 Descuentos (Conducts y angela despachadora) "/>
    <n v="121421.5385"/>
    <x v="2"/>
    <n v="12408.108099999999"/>
    <x v="875"/>
    <x v="0"/>
    <m/>
  </r>
  <r>
    <d v="2023-12-27T01:48:05"/>
    <x v="1"/>
    <n v="24"/>
    <s v="HERNANDEZ MACIAS GILBERTO"/>
    <x v="3"/>
    <x v="0"/>
    <n v="220"/>
    <n v="22"/>
    <n v="212.369230769231"/>
    <m/>
    <n v="101184.6154"/>
    <x v="0"/>
    <n v="12408.108099999999"/>
    <x v="875"/>
    <x v="0"/>
    <m/>
  </r>
  <r>
    <d v="2023-12-27T01:48:06"/>
    <x v="1"/>
    <n v="25"/>
    <s v="MADRID HERNANDEZ JHONATAN SMITH"/>
    <x v="8"/>
    <x v="0"/>
    <n v="105"/>
    <n v="21"/>
    <n v="106.184615384615"/>
    <s v="5 Descuentos (Propietario, conduct, Transbordo y Usuario desubicado) "/>
    <n v="50592.307699999998"/>
    <x v="1"/>
    <n v="12408.108099999999"/>
    <x v="875"/>
    <x v="0"/>
    <m/>
  </r>
  <r>
    <d v="2023-12-27T01:48:06"/>
    <x v="1"/>
    <n v="26"/>
    <s v="CIRO MARIN RODRIGO ALBERTO"/>
    <x v="9"/>
    <x v="0"/>
    <n v="220"/>
    <n v="18.3333333333333"/>
    <n v="254.84307692307701"/>
    <m/>
    <n v="121421.5385"/>
    <x v="0"/>
    <n v="12408.108099999999"/>
    <x v="875"/>
    <x v="0"/>
    <m/>
  </r>
  <r>
    <d v="2023-12-27T01:48:06"/>
    <x v="1"/>
    <n v="27"/>
    <s v="DURANGO DAVID JOSE"/>
    <x v="3"/>
    <x v="0"/>
    <n v="257"/>
    <n v="25.7"/>
    <n v="212.369230769231"/>
    <s v="1 Descuento (Capacitacion)"/>
    <n v="101184.6154"/>
    <x v="0"/>
    <n v="12408.108099999999"/>
    <x v="875"/>
    <x v="0"/>
    <m/>
  </r>
  <r>
    <d v="2023-12-27T01:48:06"/>
    <x v="1"/>
    <n v="28"/>
    <s v="GRISALES VILLA DEIBY ALEJANDRO"/>
    <x v="9"/>
    <x v="0"/>
    <n v="198"/>
    <n v="16.5"/>
    <n v="254.84307692307701"/>
    <m/>
    <n v="121421.5385"/>
    <x v="0"/>
    <n v="12408.108099999999"/>
    <x v="875"/>
    <x v="0"/>
    <m/>
  </r>
  <r>
    <d v="2023-12-27T01:48:07"/>
    <x v="1"/>
    <n v="29"/>
    <s v="ESCOBAR IVAN DARIO"/>
    <x v="3"/>
    <x v="0"/>
    <n v="218"/>
    <n v="21.8"/>
    <n v="212.369230769231"/>
    <m/>
    <n v="101184.6154"/>
    <x v="0"/>
    <n v="12408.108099999999"/>
    <x v="875"/>
    <x v="0"/>
    <m/>
  </r>
  <r>
    <d v="2023-12-27T01:48:07"/>
    <x v="1"/>
    <n v="30"/>
    <s v="RODRIGUEZ MAICOL ESTIVEN"/>
    <x v="6"/>
    <x v="0"/>
    <n v="149"/>
    <n v="18.625"/>
    <n v="169.89538461538501"/>
    <m/>
    <n v="80947.692299999995"/>
    <x v="0"/>
    <n v="12408.108099999999"/>
    <x v="875"/>
    <x v="0"/>
    <m/>
  </r>
  <r>
    <d v="2023-12-27T01:48:07"/>
    <x v="9"/>
    <n v="31"/>
    <s v="HIGUITA ADRIAN ANTONIO"/>
    <x v="6"/>
    <x v="0"/>
    <n v="170"/>
    <n v="21.25"/>
    <n v="169.89538461538501"/>
    <m/>
    <n v="80947.692299999995"/>
    <x v="0"/>
    <n v="12408.108099999999"/>
    <x v="875"/>
    <x v="0"/>
    <m/>
  </r>
  <r>
    <d v="2023-12-27T01:48:07"/>
    <x v="9"/>
    <n v="32"/>
    <s v="PUERTA BOJANERO JUAN CARLOS"/>
    <x v="2"/>
    <x v="0"/>
    <n v="160"/>
    <n v="26.6666666666667"/>
    <n v="127.42153846153801"/>
    <m/>
    <n v="60710.769200000002"/>
    <x v="0"/>
    <n v="12408.108099999999"/>
    <x v="875"/>
    <x v="0"/>
    <m/>
  </r>
  <r>
    <d v="2023-12-27T01:48:08"/>
    <x v="9"/>
    <n v="33"/>
    <s v="RUA CHAVARRIA JEFERSON ANDREY"/>
    <x v="0"/>
    <x v="0"/>
    <n v="201"/>
    <n v="22.3333333333333"/>
    <n v="191.13230769230799"/>
    <s v="1 Descuento (Conduct) "/>
    <n v="91066.1538"/>
    <x v="0"/>
    <n v="12408.108099999999"/>
    <x v="875"/>
    <x v="0"/>
    <m/>
  </r>
  <r>
    <d v="2023-12-27T01:48:08"/>
    <x v="9"/>
    <n v="34"/>
    <s v="MONTOYA OSPINA GILBERTO ANTONIO"/>
    <x v="0"/>
    <x v="0"/>
    <n v="197"/>
    <n v="21.8888888888889"/>
    <n v="191.13230769230799"/>
    <m/>
    <n v="91066.1538"/>
    <x v="0"/>
    <n v="12408.108099999999"/>
    <x v="875"/>
    <x v="0"/>
    <m/>
  </r>
  <r>
    <d v="2023-12-27T01:48:08"/>
    <x v="9"/>
    <n v="35"/>
    <s v="LUJAN LOPERA FABIAN ALEXIS"/>
    <x v="0"/>
    <x v="0"/>
    <n v="175"/>
    <n v="19.4444444444444"/>
    <n v="191.13230769230799"/>
    <m/>
    <n v="91066.1538"/>
    <x v="1"/>
    <n v="12408.108099999999"/>
    <x v="875"/>
    <x v="0"/>
    <m/>
  </r>
  <r>
    <d v="2023-12-27T01:48:08"/>
    <x v="9"/>
    <n v="36"/>
    <s v="MARTINEZ CHAVERRA LUIS NORBERTO"/>
    <x v="3"/>
    <x v="0"/>
    <n v="201"/>
    <n v="20.100000000000001"/>
    <n v="212.369230769231"/>
    <m/>
    <n v="101184.6154"/>
    <x v="0"/>
    <n v="12408.108099999999"/>
    <x v="875"/>
    <x v="0"/>
    <m/>
  </r>
  <r>
    <d v="2023-12-27T01:48:08"/>
    <x v="9"/>
    <n v="37"/>
    <s v="HOYOS HENAO SANTIAGO"/>
    <x v="1"/>
    <x v="3"/>
    <n v="214"/>
    <n v="19.454545454545499"/>
    <n v="233.606153846154"/>
    <s v="1 Descuento (Usuario desubicado) "/>
    <n v="111303.0769"/>
    <x v="1"/>
    <n v="12408.108099999999"/>
    <x v="875"/>
    <x v="0"/>
    <m/>
  </r>
  <r>
    <d v="2023-12-27T01:48:09"/>
    <x v="9"/>
    <n v="38"/>
    <s v="AGUDELO KEVIN ANDRES"/>
    <x v="14"/>
    <x v="3"/>
    <n v="21"/>
    <n v="42"/>
    <n v="10.618461538461499"/>
    <m/>
    <n v="5059.2308000000003"/>
    <x v="0"/>
    <n v="12408.108099999999"/>
    <x v="875"/>
    <x v="0"/>
    <m/>
  </r>
  <r>
    <d v="2023-12-27T01:48:09"/>
    <x v="9"/>
    <n v="39"/>
    <s v="DE OSSA TORRES CARLOS ANDRES"/>
    <x v="0"/>
    <x v="0"/>
    <n v="186"/>
    <n v="20.6666666666667"/>
    <n v="191.13230769230799"/>
    <m/>
    <n v="91066.1538"/>
    <x v="0"/>
    <n v="12408.108099999999"/>
    <x v="875"/>
    <x v="0"/>
    <m/>
  </r>
  <r>
    <d v="2023-12-27T01:48:09"/>
    <x v="9"/>
    <n v="40"/>
    <s v="OCAMPO OCAMPO ANTONIO JOSE"/>
    <x v="3"/>
    <x v="0"/>
    <n v="191"/>
    <n v="19.100000000000001"/>
    <n v="212.369230769231"/>
    <m/>
    <n v="101184.6154"/>
    <x v="0"/>
    <n v="12408.108099999999"/>
    <x v="875"/>
    <x v="0"/>
    <m/>
  </r>
  <r>
    <d v="2023-12-27T01:48:10"/>
    <x v="9"/>
    <n v="41"/>
    <s v="GARCIA DAVID WILSON ALBERTO"/>
    <x v="1"/>
    <x v="0"/>
    <n v="254"/>
    <n v="23.090909090909101"/>
    <n v="233.606153846154"/>
    <m/>
    <n v="111303.0769"/>
    <x v="1"/>
    <n v="12408.108099999999"/>
    <x v="875"/>
    <x v="0"/>
    <m/>
  </r>
  <r>
    <d v="2023-12-27T01:48:10"/>
    <x v="9"/>
    <n v="42"/>
    <s v="LOPERA ALVAREZ ESTIVEN"/>
    <x v="4"/>
    <x v="0"/>
    <n v="158"/>
    <n v="22.571428571428601"/>
    <n v="148.65846153846201"/>
    <m/>
    <n v="70829.230800000005"/>
    <x v="0"/>
    <n v="12408.108099999999"/>
    <x v="875"/>
    <x v="0"/>
    <m/>
  </r>
  <r>
    <d v="2023-12-28T01:23:18"/>
    <x v="1"/>
    <n v="2"/>
    <s v="GRAJALES JORGE HERNAN"/>
    <x v="4"/>
    <x v="0"/>
    <n v="165"/>
    <n v="23.571428571428601"/>
    <n v="149.31940298507499"/>
    <m/>
    <n v="71159.701499999996"/>
    <x v="1"/>
    <n v="13511.1111"/>
    <x v="876"/>
    <x v="0"/>
    <m/>
  </r>
  <r>
    <d v="2023-12-28T01:23:18"/>
    <x v="1"/>
    <n v="3"/>
    <s v="BARRIENTOS ROBINSON FREDY"/>
    <x v="4"/>
    <x v="0"/>
    <n v="120"/>
    <n v="17.1428571428571"/>
    <n v="149.31940298507499"/>
    <m/>
    <n v="71159.701499999996"/>
    <x v="0"/>
    <n v="13511.1111"/>
    <x v="876"/>
    <x v="0"/>
    <m/>
  </r>
  <r>
    <d v="2023-12-28T01:23:18"/>
    <x v="1"/>
    <n v="6"/>
    <s v="GONZALEZ PEREZ RAFAEL JOSE"/>
    <x v="3"/>
    <x v="0"/>
    <n v="183"/>
    <n v="18.3"/>
    <n v="213.313432835821"/>
    <m/>
    <n v="101656.7164"/>
    <x v="0"/>
    <n v="13511.1111"/>
    <x v="876"/>
    <x v="0"/>
    <m/>
  </r>
  <r>
    <d v="2023-12-28T01:23:19"/>
    <x v="1"/>
    <n v="7"/>
    <s v="YEPES JORGE"/>
    <x v="3"/>
    <x v="0"/>
    <n v="209"/>
    <n v="20.9"/>
    <n v="213.313432835821"/>
    <m/>
    <n v="101656.7164"/>
    <x v="1"/>
    <n v="13511.1111"/>
    <x v="876"/>
    <x v="0"/>
    <m/>
  </r>
  <r>
    <d v="2023-12-28T01:23:19"/>
    <x v="1"/>
    <n v="8"/>
    <s v="TABORDA ROJAS DIEGO ALEJANDRO"/>
    <x v="0"/>
    <x v="0"/>
    <n v="170"/>
    <n v="18.8888888888889"/>
    <n v="191.98208955223899"/>
    <m/>
    <n v="91491.044800000003"/>
    <x v="1"/>
    <n v="13511.1111"/>
    <x v="876"/>
    <x v="0"/>
    <m/>
  </r>
  <r>
    <d v="2023-12-28T01:23:19"/>
    <x v="1"/>
    <n v="9"/>
    <s v="LOPEZ ISRAEL"/>
    <x v="3"/>
    <x v="0"/>
    <n v="180"/>
    <n v="18"/>
    <n v="213.313432835821"/>
    <m/>
    <n v="101656.7164"/>
    <x v="0"/>
    <n v="13511.1111"/>
    <x v="876"/>
    <x v="0"/>
    <m/>
  </r>
  <r>
    <d v="2023-12-28T01:23:19"/>
    <x v="1"/>
    <n v="10"/>
    <s v="PIEDRAHITA MADRID SANTIAGO"/>
    <x v="0"/>
    <x v="0"/>
    <n v="160"/>
    <n v="17.7777777777778"/>
    <n v="191.98208955223899"/>
    <m/>
    <n v="91491.044800000003"/>
    <x v="0"/>
    <n v="13511.1111"/>
    <x v="876"/>
    <x v="0"/>
    <m/>
  </r>
  <r>
    <d v="2023-12-28T01:23:20"/>
    <x v="9"/>
    <n v="11"/>
    <s v="ECHAVARRIA JOSE"/>
    <x v="3"/>
    <x v="0"/>
    <n v="220"/>
    <n v="22"/>
    <n v="213.313432835821"/>
    <m/>
    <n v="101656.7164"/>
    <x v="0"/>
    <n v="13511.1111"/>
    <x v="876"/>
    <x v="0"/>
    <m/>
  </r>
  <r>
    <d v="2023-12-28T01:23:20"/>
    <x v="9"/>
    <n v="12"/>
    <s v="VALENCIA MENDOZA JHON"/>
    <x v="3"/>
    <x v="0"/>
    <n v="205"/>
    <n v="20.5"/>
    <n v="213.313432835821"/>
    <m/>
    <n v="101656.7164"/>
    <x v="0"/>
    <n v="13511.1111"/>
    <x v="876"/>
    <x v="0"/>
    <m/>
  </r>
  <r>
    <d v="2023-12-28T01:23:20"/>
    <x v="9"/>
    <n v="13"/>
    <s v="AGUDELO KEVIN ANDRES"/>
    <x v="0"/>
    <x v="0"/>
    <n v="173"/>
    <n v="19.2222222222222"/>
    <n v="191.98208955223899"/>
    <s v="1 Descuento (Propietario) "/>
    <n v="91491.044800000003"/>
    <x v="0"/>
    <n v="13511.1111"/>
    <x v="876"/>
    <x v="0"/>
    <m/>
  </r>
  <r>
    <d v="2023-12-28T01:23:21"/>
    <x v="9"/>
    <n v="14"/>
    <s v="CARVAJAL SALAZAR HECTOR MARINO"/>
    <x v="1"/>
    <x v="0"/>
    <n v="227"/>
    <n v="20.636363636363601"/>
    <n v="234.64477611940299"/>
    <s v="2 Descuentos (Conducts) "/>
    <n v="111822.3881"/>
    <x v="1"/>
    <n v="13511.1111"/>
    <x v="876"/>
    <x v="0"/>
    <m/>
  </r>
  <r>
    <d v="2023-12-28T01:23:21"/>
    <x v="9"/>
    <n v="15"/>
    <s v="LONDOO LOPERA DUVAN ANDRES"/>
    <x v="0"/>
    <x v="0"/>
    <n v="234"/>
    <n v="26"/>
    <n v="191.98208955223899"/>
    <m/>
    <n v="91491.044800000003"/>
    <x v="1"/>
    <n v="13511.1111"/>
    <x v="876"/>
    <x v="0"/>
    <m/>
  </r>
  <r>
    <d v="2023-12-28T01:23:21"/>
    <x v="9"/>
    <n v="16"/>
    <s v="HURTADO MADRID JUAN ESTEBA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7"/>
    <s v="ESPINOZA CHAVARRIA GUILLERMO LEO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8"/>
    <s v="RENDON VIANA HUMBERTO DE JESUS"/>
    <x v="0"/>
    <x v="0"/>
    <n v="193"/>
    <n v="21.4444444444444"/>
    <n v="191.98208955223899"/>
    <m/>
    <n v="91491.044800000003"/>
    <x v="0"/>
    <n v="13511.1111"/>
    <x v="876"/>
    <x v="0"/>
    <m/>
  </r>
  <r>
    <d v="2023-12-28T01:23:22"/>
    <x v="9"/>
    <n v="20"/>
    <s v="VERENZUELA MARTINEZ ALEXANDER"/>
    <x v="6"/>
    <x v="0"/>
    <n v="230"/>
    <n v="27.0588235294118"/>
    <n v="181.316417910448"/>
    <s v="3 Descuentos (Transbordo)"/>
    <n v="86408.209000000003"/>
    <x v="0"/>
    <n v="13511.1111"/>
    <x v="876"/>
    <x v="0"/>
    <m/>
  </r>
  <r>
    <d v="2023-12-28T01:23:22"/>
    <x v="9"/>
    <n v="22"/>
    <s v="QUIRAMA CASTAEDA JHON JADER"/>
    <x v="3"/>
    <x v="0"/>
    <n v="186"/>
    <n v="18.600000000000001"/>
    <n v="213.313432835821"/>
    <m/>
    <n v="101656.7164"/>
    <x v="1"/>
    <n v="13511.1111"/>
    <x v="876"/>
    <x v="0"/>
    <m/>
  </r>
  <r>
    <d v="2023-12-28T01:23:23"/>
    <x v="9"/>
    <n v="23"/>
    <s v="MONSALVE OCAMPO EDISON GUSTAVO"/>
    <x v="8"/>
    <x v="0"/>
    <n v="85"/>
    <n v="17"/>
    <n v="106.65671641791"/>
    <m/>
    <n v="50828.358200000002"/>
    <x v="2"/>
    <n v="13511.1111"/>
    <x v="876"/>
    <x v="0"/>
    <m/>
  </r>
  <r>
    <d v="2023-12-28T01:23:23"/>
    <x v="9"/>
    <n v="24"/>
    <s v="HERNANDEZ MACIAS GILBERTO"/>
    <x v="6"/>
    <x v="0"/>
    <n v="156"/>
    <n v="19.5"/>
    <n v="170.650746268657"/>
    <m/>
    <n v="81325.373099999997"/>
    <x v="0"/>
    <n v="13511.1111"/>
    <x v="876"/>
    <x v="0"/>
    <m/>
  </r>
  <r>
    <d v="2023-12-28T01:23:23"/>
    <x v="9"/>
    <n v="25"/>
    <s v="MADRID HERNANDEZ JHONATAN SMITH"/>
    <x v="0"/>
    <x v="0"/>
    <n v="197"/>
    <n v="21.8888888888889"/>
    <n v="191.98208955223899"/>
    <m/>
    <n v="91491.044800000003"/>
    <x v="1"/>
    <n v="13511.1111"/>
    <x v="876"/>
    <x v="0"/>
    <m/>
  </r>
  <r>
    <d v="2023-12-28T01:23:23"/>
    <x v="9"/>
    <n v="26"/>
    <s v="CIRO MARIN RODRIGO ALBERTO"/>
    <x v="10"/>
    <x v="0"/>
    <n v="86"/>
    <n v="21.5"/>
    <n v="85.325373134328402"/>
    <s v="1 Descuento (Conduct) "/>
    <n v="40662.686600000001"/>
    <x v="0"/>
    <n v="13511.1111"/>
    <x v="876"/>
    <x v="0"/>
    <m/>
  </r>
  <r>
    <d v="2023-12-28T01:23:24"/>
    <x v="9"/>
    <n v="27"/>
    <s v="DURANGO DAVID JOSE"/>
    <x v="10"/>
    <x v="3"/>
    <n v="87"/>
    <n v="19.3333333333333"/>
    <n v="95.991044776119395"/>
    <m/>
    <n v="45745.522400000002"/>
    <x v="0"/>
    <n v="13511.1111"/>
    <x v="876"/>
    <x v="0"/>
    <m/>
  </r>
  <r>
    <d v="2023-12-28T01:23:24"/>
    <x v="9"/>
    <n v="28"/>
    <s v="GRISALES VILLA DEIBY ALEJANDRO"/>
    <x v="1"/>
    <x v="0"/>
    <n v="183"/>
    <n v="16.636363636363601"/>
    <n v="234.64477611940299"/>
    <s v="2 Descuentos (Conducts) "/>
    <n v="111822.3881"/>
    <x v="0"/>
    <n v="13511.1111"/>
    <x v="876"/>
    <x v="0"/>
    <m/>
  </r>
  <r>
    <d v="2023-12-28T01:23:24"/>
    <x v="9"/>
    <n v="29"/>
    <s v="ESCOBAR IVAN DARIO"/>
    <x v="0"/>
    <x v="3"/>
    <n v="205"/>
    <n v="22.7777777777778"/>
    <n v="191.98208955223899"/>
    <s v="3 Descuentos (Transbordo)"/>
    <n v="91491.044800000003"/>
    <x v="0"/>
    <n v="13511.1111"/>
    <x v="876"/>
    <x v="0"/>
    <m/>
  </r>
  <r>
    <d v="2023-12-28T01:23:24"/>
    <x v="9"/>
    <n v="30"/>
    <s v="RODRIGUEZ MAICOL ESTIVEN"/>
    <x v="1"/>
    <x v="3"/>
    <n v="275"/>
    <n v="25"/>
    <n v="234.64477611940299"/>
    <m/>
    <n v="111822.3881"/>
    <x v="0"/>
    <n v="13511.1111"/>
    <x v="876"/>
    <x v="0"/>
    <m/>
  </r>
  <r>
    <d v="2023-12-28T01:23:25"/>
    <x v="1"/>
    <n v="31"/>
    <s v="HIGUITA ADRIAN ANTONIO"/>
    <x v="3"/>
    <x v="0"/>
    <n v="230"/>
    <n v="23"/>
    <n v="213.313432835821"/>
    <m/>
    <n v="101656.7164"/>
    <x v="0"/>
    <n v="13511.1111"/>
    <x v="876"/>
    <x v="0"/>
    <m/>
  </r>
  <r>
    <d v="2023-12-28T01:23:25"/>
    <x v="1"/>
    <n v="32"/>
    <s v="PUERTA BOJANERO JUAN CARLOS"/>
    <x v="1"/>
    <x v="0"/>
    <n v="256"/>
    <n v="23.272727272727298"/>
    <n v="234.64477611940299"/>
    <s v="1 Descuento (Despachadora Angela) "/>
    <n v="111822.3881"/>
    <x v="0"/>
    <n v="13511.1111"/>
    <x v="876"/>
    <x v="0"/>
    <m/>
  </r>
  <r>
    <d v="2023-12-28T01:23:25"/>
    <x v="1"/>
    <n v="33"/>
    <s v="RUA CHAVARRIA JEFERSON ANDREY"/>
    <x v="1"/>
    <x v="3"/>
    <n v="230"/>
    <n v="20.909090909090899"/>
    <n v="234.64477611940299"/>
    <s v="1 Descuento (Conduct) "/>
    <n v="111822.3881"/>
    <x v="0"/>
    <n v="13511.1111"/>
    <x v="876"/>
    <x v="0"/>
    <m/>
  </r>
  <r>
    <d v="2023-12-28T01:23:25"/>
    <x v="1"/>
    <n v="34"/>
    <s v="MONTOYA OSPINA GILBERTO ANTONIO"/>
    <x v="9"/>
    <x v="0"/>
    <n v="266"/>
    <n v="22.1666666666667"/>
    <n v="255.97611940298501"/>
    <m/>
    <n v="121988.0597"/>
    <x v="0"/>
    <n v="13511.1111"/>
    <x v="876"/>
    <x v="0"/>
    <m/>
  </r>
  <r>
    <d v="2023-12-28T01:23:25"/>
    <x v="1"/>
    <n v="35"/>
    <s v="LONDOO URREGO DANIEL ANDRES"/>
    <x v="3"/>
    <x v="0"/>
    <n v="263"/>
    <n v="26.3"/>
    <n v="213.313432835821"/>
    <m/>
    <n v="101656.7164"/>
    <x v="1"/>
    <n v="13511.1111"/>
    <x v="876"/>
    <x v="0"/>
    <m/>
  </r>
  <r>
    <d v="2023-12-28T01:23:26"/>
    <x v="1"/>
    <n v="36"/>
    <s v="MARTINEZ CHAVERRA LUIS NORBERTO"/>
    <x v="1"/>
    <x v="0"/>
    <n v="231"/>
    <n v="21"/>
    <n v="234.64477611940299"/>
    <s v="1 Descuento (Conduct) "/>
    <n v="111822.3881"/>
    <x v="0"/>
    <n v="13511.1111"/>
    <x v="876"/>
    <x v="0"/>
    <m/>
  </r>
  <r>
    <d v="2023-12-28T01:23:26"/>
    <x v="1"/>
    <n v="37"/>
    <s v="MORA JORGE"/>
    <x v="9"/>
    <x v="0"/>
    <n v="311"/>
    <n v="25.9166666666667"/>
    <n v="255.97611940298501"/>
    <s v="2 Descuentos (Incidente con Usuarios) "/>
    <n v="121988.0597"/>
    <x v="1"/>
    <n v="13511.1111"/>
    <x v="876"/>
    <x v="0"/>
    <m/>
  </r>
  <r>
    <d v="2023-12-28T01:23:26"/>
    <x v="1"/>
    <n v="39"/>
    <s v="DE OSSA TORRES CARLOS ANDRES"/>
    <x v="1"/>
    <x v="0"/>
    <n v="215"/>
    <n v="19.545454545454501"/>
    <n v="234.64477611940299"/>
    <s v="2 Descuentos (Propietario) "/>
    <n v="111822.3881"/>
    <x v="0"/>
    <n v="13511.1111"/>
    <x v="876"/>
    <x v="0"/>
    <m/>
  </r>
  <r>
    <d v="2023-12-28T01:23:26"/>
    <x v="1"/>
    <n v="40"/>
    <s v="OCAMPO OCAMPO ANTONIO JOSE"/>
    <x v="9"/>
    <x v="0"/>
    <n v="250"/>
    <n v="20.8333333333333"/>
    <n v="255.97611940298501"/>
    <s v="1 Descuento (Despachadora Angela) "/>
    <n v="121988.0597"/>
    <x v="0"/>
    <n v="13511.1111"/>
    <x v="876"/>
    <x v="0"/>
    <m/>
  </r>
  <r>
    <d v="2023-12-28T01:23:27"/>
    <x v="9"/>
    <n v="41"/>
    <s v="GARCIA DAVID WILSON ALBERTO"/>
    <x v="3"/>
    <x v="0"/>
    <n v="235"/>
    <n v="23.5"/>
    <n v="213.313432835821"/>
    <m/>
    <n v="101656.7164"/>
    <x v="1"/>
    <n v="13511.1111"/>
    <x v="876"/>
    <x v="0"/>
    <m/>
  </r>
  <r>
    <d v="2023-12-28T01:23:27"/>
    <x v="1"/>
    <n v="42"/>
    <s v="LOPERA ALVAREZ ESTIVEN"/>
    <x v="0"/>
    <x v="3"/>
    <n v="214"/>
    <n v="23.7777777777778"/>
    <n v="191.98208955223899"/>
    <m/>
    <n v="91491.044800000003"/>
    <x v="0"/>
    <n v="13511.1111"/>
    <x v="876"/>
    <x v="0"/>
    <m/>
  </r>
  <r>
    <d v="2023-12-29T02:45:05"/>
    <x v="9"/>
    <n v="2"/>
    <s v="GRAJALES JORGE HERNAN"/>
    <x v="0"/>
    <x v="0"/>
    <n v="168"/>
    <n v="18.6666666666667"/>
    <n v="187.413294797688"/>
    <m/>
    <n v="89206.647400000002"/>
    <x v="1"/>
    <n v="13228.947399999999"/>
    <x v="877"/>
    <x v="0"/>
    <m/>
  </r>
  <r>
    <d v="2023-12-29T02:45:05"/>
    <x v="9"/>
    <n v="3"/>
    <s v="BARRIENTOS ROBINSON FREDY"/>
    <x v="0"/>
    <x v="3"/>
    <n v="138"/>
    <n v="15.3333333333333"/>
    <n v="187.413294797688"/>
    <m/>
    <n v="89206.647400000002"/>
    <x v="0"/>
    <n v="13228.947399999999"/>
    <x v="877"/>
    <x v="0"/>
    <m/>
  </r>
  <r>
    <d v="2023-12-29T02:45:06"/>
    <x v="9"/>
    <n v="4"/>
    <s v="LOPEZ ISRAEL"/>
    <x v="0"/>
    <x v="0"/>
    <n v="181"/>
    <n v="20.1111111111111"/>
    <n v="187.413294797688"/>
    <m/>
    <n v="89206.647400000002"/>
    <x v="0"/>
    <n v="13228.947399999999"/>
    <x v="877"/>
    <x v="0"/>
    <m/>
  </r>
  <r>
    <d v="2023-12-29T02:45:06"/>
    <x v="9"/>
    <n v="5"/>
    <s v="BERRIO POSADA ANGELA"/>
    <x v="0"/>
    <x v="0"/>
    <n v="150"/>
    <n v="16.6666666666667"/>
    <n v="187.413294797688"/>
    <m/>
    <n v="89206.647400000002"/>
    <x v="1"/>
    <n v="13228.947399999999"/>
    <x v="877"/>
    <x v="0"/>
    <m/>
  </r>
  <r>
    <d v="2023-12-29T02:45:06"/>
    <x v="9"/>
    <n v="6"/>
    <s v="GONZALEZ PEREZ RAFAEL JOSE"/>
    <x v="6"/>
    <x v="0"/>
    <n v="151"/>
    <n v="18.875"/>
    <n v="166.58959537572301"/>
    <m/>
    <n v="79294.797699999996"/>
    <x v="0"/>
    <n v="13228.947399999999"/>
    <x v="877"/>
    <x v="0"/>
    <m/>
  </r>
  <r>
    <d v="2023-12-29T02:45:06"/>
    <x v="9"/>
    <n v="7"/>
    <s v="LUJAN LOPERA FABIAN ALEXIS"/>
    <x v="3"/>
    <x v="0"/>
    <n v="198"/>
    <n v="19.8"/>
    <n v="208.23699421965301"/>
    <s v="3 Descuentos (Trasnbordo) "/>
    <n v="99118.497099999993"/>
    <x v="1"/>
    <n v="13228.947399999999"/>
    <x v="877"/>
    <x v="0"/>
    <m/>
  </r>
  <r>
    <d v="2023-12-29T02:45:07"/>
    <x v="9"/>
    <n v="8"/>
    <s v="TABORDA ROJAS DIEGO ALEJANDRO"/>
    <x v="4"/>
    <x v="0"/>
    <n v="139"/>
    <n v="19.8571428571429"/>
    <n v="145.765895953757"/>
    <s v="2 Descuentos (Conduct y propietario) "/>
    <n v="69382.948000000004"/>
    <x v="1"/>
    <n v="13228.947399999999"/>
    <x v="877"/>
    <x v="0"/>
    <m/>
  </r>
  <r>
    <d v="2023-12-29T02:45:07"/>
    <x v="9"/>
    <n v="9"/>
    <s v="JIMENEZ HURTADO CARLOS ESTIVEN"/>
    <x v="6"/>
    <x v="0"/>
    <n v="151"/>
    <n v="18.875"/>
    <n v="166.58959537572301"/>
    <m/>
    <n v="79294.797699999996"/>
    <x v="0"/>
    <n v="13228.947399999999"/>
    <x v="877"/>
    <x v="0"/>
    <m/>
  </r>
  <r>
    <d v="2023-12-29T02:45:07"/>
    <x v="9"/>
    <n v="10"/>
    <s v="MARULANDA JARAMILLO DAWER ANDRES"/>
    <x v="6"/>
    <x v="0"/>
    <n v="149"/>
    <n v="18.625"/>
    <n v="166.58959537572301"/>
    <s v="1 Descuento (Conduct)"/>
    <n v="79294.797699999996"/>
    <x v="0"/>
    <n v="13228.947399999999"/>
    <x v="877"/>
    <x v="0"/>
    <m/>
  </r>
  <r>
    <d v="2023-12-29T02:45:07"/>
    <x v="1"/>
    <n v="11"/>
    <s v="ECHAVARRIA JOSE"/>
    <x v="0"/>
    <x v="0"/>
    <n v="201"/>
    <n v="22.3333333333333"/>
    <n v="187.413294797688"/>
    <m/>
    <n v="89206.647400000002"/>
    <x v="0"/>
    <n v="13228.947399999999"/>
    <x v="877"/>
    <x v="0"/>
    <m/>
  </r>
  <r>
    <d v="2023-12-29T02:45:08"/>
    <x v="1"/>
    <n v="12"/>
    <s v="VALENCIA MENDOZA JHON"/>
    <x v="6"/>
    <x v="0"/>
    <n v="190"/>
    <n v="23.75"/>
    <n v="166.58959537572301"/>
    <m/>
    <n v="79294.797699999996"/>
    <x v="0"/>
    <n v="13228.947399999999"/>
    <x v="877"/>
    <x v="0"/>
    <m/>
  </r>
  <r>
    <d v="2023-12-29T02:45:08"/>
    <x v="1"/>
    <n v="13"/>
    <s v="URIEL SALAZAR FREDY"/>
    <x v="3"/>
    <x v="0"/>
    <n v="185"/>
    <n v="18.5"/>
    <n v="208.23699421965301"/>
    <m/>
    <n v="99118.497099999993"/>
    <x v="0"/>
    <n v="13228.947399999999"/>
    <x v="877"/>
    <x v="0"/>
    <m/>
  </r>
  <r>
    <d v="2023-12-29T02:45:08"/>
    <x v="1"/>
    <n v="14"/>
    <s v="JIMENEZ JIMENEZ OMAR DAVID"/>
    <x v="3"/>
    <x v="0"/>
    <n v="218"/>
    <n v="21.8"/>
    <n v="208.23699421965301"/>
    <m/>
    <n v="99118.497099999993"/>
    <x v="1"/>
    <n v="13228.947399999999"/>
    <x v="877"/>
    <x v="0"/>
    <m/>
  </r>
  <r>
    <d v="2023-12-29T02:45:08"/>
    <x v="1"/>
    <n v="15"/>
    <s v="LONDOO LOPERA DUVAN ANDRES"/>
    <x v="3"/>
    <x v="0"/>
    <n v="213"/>
    <n v="21.3"/>
    <n v="208.23699421965301"/>
    <m/>
    <n v="99118.497099999993"/>
    <x v="1"/>
    <n v="13228.947399999999"/>
    <x v="877"/>
    <x v="0"/>
    <m/>
  </r>
  <r>
    <d v="2023-12-29T02:45:09"/>
    <x v="1"/>
    <n v="16"/>
    <s v="HURTADO MADRID JUAN ESTEBAN"/>
    <x v="0"/>
    <x v="0"/>
    <n v="195"/>
    <n v="21.6666666666667"/>
    <n v="187.413294797688"/>
    <s v="5 Descuentos (Transbordo) "/>
    <n v="89206.647400000002"/>
    <x v="0"/>
    <n v="13228.947399999999"/>
    <x v="877"/>
    <x v="0"/>
    <m/>
  </r>
  <r>
    <d v="2023-12-29T02:45:09"/>
    <x v="1"/>
    <n v="17"/>
    <s v="RAMIREZ JARAMILLO WILSON"/>
    <x v="0"/>
    <x v="0"/>
    <n v="162"/>
    <n v="18"/>
    <n v="187.413294797688"/>
    <m/>
    <n v="89206.647400000002"/>
    <x v="0"/>
    <n v="13228.947399999999"/>
    <x v="877"/>
    <x v="0"/>
    <m/>
  </r>
  <r>
    <d v="2023-12-29T02:45:09"/>
    <x v="1"/>
    <n v="18"/>
    <s v="RENDON VIANA HUMBERTO DE JESUS"/>
    <x v="3"/>
    <x v="0"/>
    <n v="208"/>
    <n v="20.8"/>
    <n v="208.23699421965301"/>
    <m/>
    <n v="99118.497099999993"/>
    <x v="0"/>
    <n v="13228.947399999999"/>
    <x v="877"/>
    <x v="0"/>
    <m/>
  </r>
  <r>
    <d v="2023-12-29T02:45:09"/>
    <x v="1"/>
    <n v="20"/>
    <s v="VERENZUELA MARTINEZ ALEXANDER"/>
    <x v="10"/>
    <x v="0"/>
    <n v="72"/>
    <n v="18"/>
    <n v="83.294797687861305"/>
    <m/>
    <n v="39647.398800000003"/>
    <x v="0"/>
    <n v="13228.947399999999"/>
    <x v="877"/>
    <x v="0"/>
    <m/>
  </r>
  <r>
    <d v="2023-12-29T02:45:10"/>
    <x v="1"/>
    <n v="21"/>
    <s v="CIRO ALEXANDER"/>
    <x v="4"/>
    <x v="1"/>
    <n v="198"/>
    <n v="28.285714285714299"/>
    <n v="145.765895953757"/>
    <s v="Se descuenta el viaje de 6 09 am ya que NO cumple con la ruta sin Autorizacin"/>
    <n v="69382.948000000004"/>
    <x v="0"/>
    <n v="13228.947399999999"/>
    <x v="877"/>
    <x v="0"/>
    <m/>
  </r>
  <r>
    <d v="2023-12-29T02:45:10"/>
    <x v="1"/>
    <n v="22"/>
    <s v="QUIRAMA CASTAEDA JHON JADER"/>
    <x v="3"/>
    <x v="0"/>
    <n v="302"/>
    <n v="30.2"/>
    <n v="208.23699421965301"/>
    <s v="12 Descuentos (Transbordo y despachadora angela) "/>
    <n v="99118.497099999993"/>
    <x v="1"/>
    <n v="13228.947399999999"/>
    <x v="877"/>
    <x v="0"/>
    <m/>
  </r>
  <r>
    <d v="2023-12-29T02:45:10"/>
    <x v="1"/>
    <n v="24"/>
    <s v="HERNANDEZ MACIAS GILBERTO"/>
    <x v="1"/>
    <x v="0"/>
    <n v="235"/>
    <n v="21.363636363636399"/>
    <n v="229.060693641619"/>
    <s v="1 Descuento (Despachadora angela) "/>
    <n v="109030.3468"/>
    <x v="0"/>
    <n v="13228.947399999999"/>
    <x v="877"/>
    <x v="0"/>
    <m/>
  </r>
  <r>
    <d v="2023-12-29T02:45:11"/>
    <x v="1"/>
    <n v="25"/>
    <s v="MADRID HERNANDEZ JHONATAN SMITH"/>
    <x v="0"/>
    <x v="0"/>
    <n v="191"/>
    <n v="21.2222222222222"/>
    <n v="187.413294797688"/>
    <m/>
    <n v="89206.647400000002"/>
    <x v="1"/>
    <n v="13228.947399999999"/>
    <x v="877"/>
    <x v="0"/>
    <m/>
  </r>
  <r>
    <d v="2023-12-29T02:45:11"/>
    <x v="1"/>
    <n v="26"/>
    <s v="ESPINOZA CHAVARRIA GUILLERMO LEON"/>
    <x v="4"/>
    <x v="0"/>
    <n v="161"/>
    <n v="23"/>
    <n v="145.765895953757"/>
    <m/>
    <n v="69382.948000000004"/>
    <x v="0"/>
    <n v="13228.947399999999"/>
    <x v="877"/>
    <x v="0"/>
    <m/>
  </r>
  <r>
    <d v="2023-12-29T02:45:11"/>
    <x v="1"/>
    <n v="27"/>
    <s v="HOYOS HENAO SANTIAGO"/>
    <x v="1"/>
    <x v="0"/>
    <n v="197"/>
    <n v="17.909090909090899"/>
    <n v="229.060693641619"/>
    <m/>
    <n v="109030.3468"/>
    <x v="0"/>
    <n v="13228.947399999999"/>
    <x v="877"/>
    <x v="0"/>
    <m/>
  </r>
  <r>
    <d v="2023-12-29T02:45:11"/>
    <x v="1"/>
    <n v="28"/>
    <s v="GRISALES VILLA DEIBY ALEJANDRO"/>
    <x v="13"/>
    <x v="0"/>
    <n v="273"/>
    <n v="19.5"/>
    <n v="291.53179190751399"/>
    <s v="2 Descuentos (Conduct y Usuario desubicado)"/>
    <n v="138765.89600000001"/>
    <x v="0"/>
    <n v="13228.947399999999"/>
    <x v="877"/>
    <x v="0"/>
    <m/>
  </r>
  <r>
    <d v="2023-12-29T02:45:12"/>
    <x v="1"/>
    <n v="29"/>
    <s v="ESCOBAR IVAN DARIO"/>
    <x v="3"/>
    <x v="0"/>
    <n v="226"/>
    <n v="22.6"/>
    <n v="208.23699421965301"/>
    <m/>
    <n v="99118.497099999993"/>
    <x v="0"/>
    <n v="13228.947399999999"/>
    <x v="877"/>
    <x v="0"/>
    <m/>
  </r>
  <r>
    <d v="2023-12-29T02:45:12"/>
    <x v="1"/>
    <n v="30"/>
    <s v="RODRIGUEZ MAICOL ESTIVEN"/>
    <x v="6"/>
    <x v="3"/>
    <n v="158"/>
    <n v="19.75"/>
    <n v="166.58959537572301"/>
    <m/>
    <n v="79294.797699999996"/>
    <x v="0"/>
    <n v="13228.947399999999"/>
    <x v="877"/>
    <x v="0"/>
    <m/>
  </r>
  <r>
    <d v="2023-12-29T02:45:12"/>
    <x v="9"/>
    <n v="31"/>
    <s v="HIGUITA ADRIAN ANTONIO"/>
    <x v="0"/>
    <x v="0"/>
    <n v="213"/>
    <n v="23.6666666666667"/>
    <n v="187.413294797688"/>
    <m/>
    <n v="89206.647400000002"/>
    <x v="0"/>
    <n v="13228.947399999999"/>
    <x v="877"/>
    <x v="0"/>
    <m/>
  </r>
  <r>
    <d v="2023-12-29T02:45:12"/>
    <x v="9"/>
    <n v="32"/>
    <s v="PUERTA BOJANERO JUAN CARLOS"/>
    <x v="0"/>
    <x v="3"/>
    <n v="146"/>
    <n v="16.2222222222222"/>
    <n v="187.413294797688"/>
    <s v="2 Descuentos (Conduct y propietario) "/>
    <n v="89206.647400000002"/>
    <x v="0"/>
    <n v="13228.947399999999"/>
    <x v="877"/>
    <x v="0"/>
    <m/>
  </r>
  <r>
    <d v="2023-12-29T02:45:13"/>
    <x v="9"/>
    <n v="33"/>
    <s v="AGUDELO KEVIN ANDRES"/>
    <x v="3"/>
    <x v="3"/>
    <n v="198"/>
    <n v="19.8"/>
    <n v="208.23699421965301"/>
    <s v="1 Descuento (Conduct)"/>
    <n v="99118.497099999993"/>
    <x v="0"/>
    <n v="13228.947399999999"/>
    <x v="877"/>
    <x v="0"/>
    <m/>
  </r>
  <r>
    <d v="2023-12-29T02:45:13"/>
    <x v="9"/>
    <n v="34"/>
    <s v="MONTOYA OSPINA GILBERTO ANTONIO"/>
    <x v="3"/>
    <x v="0"/>
    <n v="221"/>
    <n v="22.1"/>
    <n v="208.23699421965301"/>
    <m/>
    <n v="99118.497099999993"/>
    <x v="0"/>
    <n v="13228.947399999999"/>
    <x v="877"/>
    <x v="0"/>
    <m/>
  </r>
  <r>
    <d v="2023-12-29T02:45:13"/>
    <x v="9"/>
    <n v="35"/>
    <s v="LONDOO URREGO DANIEL ANDRES"/>
    <x v="0"/>
    <x v="1"/>
    <n v="196"/>
    <n v="21.7777777777778"/>
    <n v="187.413294797688"/>
    <s v="19 Descuentos (Conduct y transbordo)"/>
    <n v="89206.647400000002"/>
    <x v="1"/>
    <n v="13228.947399999999"/>
    <x v="877"/>
    <x v="0"/>
    <m/>
  </r>
  <r>
    <d v="2023-12-29T02:45:13"/>
    <x v="9"/>
    <n v="36"/>
    <s v="MARTINEZ CHAVERRA LUIS NORBERTO"/>
    <x v="0"/>
    <x v="0"/>
    <n v="215"/>
    <n v="23.8888888888889"/>
    <n v="187.413294797688"/>
    <s v="1 Descuento (Conduct)"/>
    <n v="89206.647400000002"/>
    <x v="0"/>
    <n v="13228.947399999999"/>
    <x v="877"/>
    <x v="0"/>
    <m/>
  </r>
  <r>
    <d v="2023-12-29T02:45:14"/>
    <x v="9"/>
    <n v="37"/>
    <s v="MORA JORGE"/>
    <x v="3"/>
    <x v="0"/>
    <n v="180"/>
    <n v="18"/>
    <n v="208.23699421965301"/>
    <m/>
    <n v="99118.497099999993"/>
    <x v="1"/>
    <n v="13228.947399999999"/>
    <x v="877"/>
    <x v="0"/>
    <m/>
  </r>
  <r>
    <d v="2023-12-29T02:45:14"/>
    <x v="9"/>
    <n v="39"/>
    <s v="DE OSSA TORRES CARLOS ANDRES"/>
    <x v="0"/>
    <x v="0"/>
    <n v="193"/>
    <n v="21.4444444444444"/>
    <n v="187.413294797688"/>
    <m/>
    <n v="89206.647400000002"/>
    <x v="0"/>
    <n v="13228.947399999999"/>
    <x v="877"/>
    <x v="0"/>
    <m/>
  </r>
  <r>
    <d v="2023-12-29T02:45:14"/>
    <x v="9"/>
    <n v="40"/>
    <s v="OCAMPO OCAMPO ANTONIO JOSE"/>
    <x v="3"/>
    <x v="0"/>
    <n v="228"/>
    <n v="22.8"/>
    <n v="208.23699421965301"/>
    <m/>
    <n v="99118.497099999993"/>
    <x v="0"/>
    <n v="13228.947399999999"/>
    <x v="877"/>
    <x v="0"/>
    <m/>
  </r>
  <r>
    <d v="2023-12-29T02:45:15"/>
    <x v="1"/>
    <n v="41"/>
    <s v="GARCIA DAVID WILSON ALBERTO"/>
    <x v="0"/>
    <x v="0"/>
    <n v="223"/>
    <n v="24.7777777777778"/>
    <n v="187.413294797688"/>
    <m/>
    <n v="89206.647400000002"/>
    <x v="1"/>
    <n v="13228.947399999999"/>
    <x v="877"/>
    <x v="0"/>
    <m/>
  </r>
  <r>
    <d v="2023-12-29T02:45:15"/>
    <x v="9"/>
    <n v="42"/>
    <s v="LOPERA ALVAREZ ESTIVEN"/>
    <x v="0"/>
    <x v="0"/>
    <n v="182"/>
    <n v="20.2222222222222"/>
    <n v="187.413294797688"/>
    <s v="1 Descuento (Conduct)"/>
    <n v="89206.647400000002"/>
    <x v="0"/>
    <n v="13228.947399999999"/>
    <x v="877"/>
    <x v="0"/>
    <m/>
  </r>
  <r>
    <d v="2023-12-30T02:00:13"/>
    <x v="1"/>
    <n v="2"/>
    <s v="LUJAN LOPERA FABIAN ALEXIS"/>
    <x v="3"/>
    <x v="1"/>
    <n v="209"/>
    <n v="20.9"/>
    <n v="232.06349206349199"/>
    <s v="1 Descuento (Conduct) "/>
    <n v="111031.746"/>
    <x v="1"/>
    <n v="13847.2222"/>
    <x v="878"/>
    <x v="0"/>
    <m/>
  </r>
  <r>
    <d v="2023-12-30T02:00:14"/>
    <x v="1"/>
    <n v="3"/>
    <s v="BARRIENTOS ROBINSON FREDY"/>
    <x v="0"/>
    <x v="0"/>
    <n v="187"/>
    <n v="20.7777777777778"/>
    <n v="208.857142857143"/>
    <m/>
    <n v="99928.571400000001"/>
    <x v="0"/>
    <n v="13847.2222"/>
    <x v="878"/>
    <x v="0"/>
    <m/>
  </r>
  <r>
    <d v="2023-12-30T02:00:14"/>
    <x v="1"/>
    <n v="4"/>
    <s v="LOPEZ ISRAEL"/>
    <x v="0"/>
    <x v="1"/>
    <n v="185"/>
    <n v="20.5555555555556"/>
    <n v="208.857142857143"/>
    <s v="Se descuenta el viaje de 8 51 am ya que NO ingresa al paradero sin autorizacin  "/>
    <n v="99928.571400000001"/>
    <x v="0"/>
    <n v="13847.2222"/>
    <x v="878"/>
    <x v="0"/>
    <m/>
  </r>
  <r>
    <d v="2023-12-30T02:00:14"/>
    <x v="1"/>
    <n v="5"/>
    <s v="BERRIO POSADA ANGELA"/>
    <x v="3"/>
    <x v="3"/>
    <n v="238"/>
    <n v="23.8"/>
    <n v="232.06349206349199"/>
    <m/>
    <n v="111031.746"/>
    <x v="1"/>
    <n v="13847.2222"/>
    <x v="878"/>
    <x v="0"/>
    <m/>
  </r>
  <r>
    <d v="2023-12-30T02:00:14"/>
    <x v="1"/>
    <n v="6"/>
    <s v="GONZALEZ PEREZ RAFAEL JOSE"/>
    <x v="3"/>
    <x v="0"/>
    <n v="196"/>
    <n v="19.600000000000001"/>
    <n v="232.06349206349199"/>
    <m/>
    <n v="111031.746"/>
    <x v="0"/>
    <n v="13847.2222"/>
    <x v="878"/>
    <x v="0"/>
    <m/>
  </r>
  <r>
    <d v="2023-12-30T02:00:14"/>
    <x v="1"/>
    <n v="7"/>
    <s v="YEPES JORGE"/>
    <x v="3"/>
    <x v="3"/>
    <n v="228"/>
    <n v="22.8"/>
    <n v="232.06349206349199"/>
    <m/>
    <n v="111031.746"/>
    <x v="1"/>
    <n v="13847.2222"/>
    <x v="878"/>
    <x v="0"/>
    <m/>
  </r>
  <r>
    <d v="2023-12-30T02:00:15"/>
    <x v="1"/>
    <n v="8"/>
    <s v="VACA FIERRO ROBINSON"/>
    <x v="1"/>
    <x v="0"/>
    <n v="261"/>
    <n v="23.727272727272702"/>
    <n v="255.26984126984101"/>
    <m/>
    <n v="122134.9206"/>
    <x v="1"/>
    <n v="13847.2222"/>
    <x v="878"/>
    <x v="0"/>
    <m/>
  </r>
  <r>
    <d v="2023-12-30T02:00:15"/>
    <x v="1"/>
    <n v="9"/>
    <s v="JIMENEZ HURTADO CARLOS ESTIVEN"/>
    <x v="10"/>
    <x v="3"/>
    <n v="46"/>
    <n v="13.1428571428571"/>
    <n v="81.2222222222222"/>
    <m/>
    <n v="38861.111100000002"/>
    <x v="0"/>
    <n v="13847.2222"/>
    <x v="878"/>
    <x v="0"/>
    <m/>
  </r>
  <r>
    <d v="2023-12-30T02:00:15"/>
    <x v="1"/>
    <n v="10"/>
    <s v="MARULANDA JARAMILLO DAWER ANDRES"/>
    <x v="2"/>
    <x v="0"/>
    <n v="164"/>
    <n v="27.3333333333333"/>
    <n v="139.23809523809501"/>
    <m/>
    <n v="66619.047600000005"/>
    <x v="0"/>
    <n v="13847.2222"/>
    <x v="878"/>
    <x v="0"/>
    <m/>
  </r>
  <r>
    <d v="2023-12-30T02:00:16"/>
    <x v="9"/>
    <n v="11"/>
    <s v="ECHAVARRIA JOSE"/>
    <x v="6"/>
    <x v="0"/>
    <n v="147"/>
    <n v="18.375"/>
    <n v="185.65079365079399"/>
    <m/>
    <n v="88825.396800000002"/>
    <x v="0"/>
    <n v="13847.2222"/>
    <x v="878"/>
    <x v="0"/>
    <m/>
  </r>
  <r>
    <d v="2023-12-30T02:00:16"/>
    <x v="9"/>
    <n v="13"/>
    <s v="URIEL SALAZAR FREDY"/>
    <x v="0"/>
    <x v="0"/>
    <n v="192"/>
    <n v="21.3333333333333"/>
    <n v="208.857142857143"/>
    <s v="1 Descuento (Propietario) "/>
    <n v="99928.571400000001"/>
    <x v="0"/>
    <n v="13847.2222"/>
    <x v="878"/>
    <x v="0"/>
    <m/>
  </r>
  <r>
    <d v="2023-12-30T02:00:16"/>
    <x v="9"/>
    <n v="14"/>
    <s v="JIMENEZ JIMENEZ OMAR DAVID"/>
    <x v="2"/>
    <x v="0"/>
    <n v="166"/>
    <n v="27.6666666666667"/>
    <n v="139.23809523809501"/>
    <m/>
    <n v="66619.047600000005"/>
    <x v="1"/>
    <n v="13847.2222"/>
    <x v="878"/>
    <x v="0"/>
    <m/>
  </r>
  <r>
    <d v="2023-12-30T02:00:16"/>
    <x v="9"/>
    <n v="15"/>
    <s v="LONDOO LOPERA DUVAN ANDRES"/>
    <x v="0"/>
    <x v="0"/>
    <n v="173"/>
    <n v="19.2222222222222"/>
    <n v="208.857142857143"/>
    <m/>
    <n v="99928.571400000001"/>
    <x v="1"/>
    <n v="13847.2222"/>
    <x v="878"/>
    <x v="0"/>
    <m/>
  </r>
  <r>
    <d v="2023-12-30T02:00:17"/>
    <x v="9"/>
    <n v="16"/>
    <s v="HURTADO MADRID JUAN ESTEBAN"/>
    <x v="6"/>
    <x v="0"/>
    <n v="173"/>
    <n v="23.066666666666698"/>
    <n v="174.04761904761901"/>
    <m/>
    <n v="83273.809500000003"/>
    <x v="0"/>
    <n v="13847.2222"/>
    <x v="878"/>
    <x v="0"/>
    <m/>
  </r>
  <r>
    <d v="2023-12-30T02:00:17"/>
    <x v="9"/>
    <n v="17"/>
    <s v="RAMIREZ JARAMILLO WILSON"/>
    <x v="6"/>
    <x v="0"/>
    <n v="185"/>
    <n v="23.125"/>
    <n v="185.65079365079399"/>
    <m/>
    <n v="88825.396800000002"/>
    <x v="0"/>
    <n v="13847.2222"/>
    <x v="878"/>
    <x v="0"/>
    <m/>
  </r>
  <r>
    <d v="2023-12-30T02:00:17"/>
    <x v="9"/>
    <n v="18"/>
    <s v="RENDON VIANA HUMBERTO DE JESUS"/>
    <x v="0"/>
    <x v="0"/>
    <n v="220"/>
    <n v="24.4444444444444"/>
    <n v="208.857142857143"/>
    <m/>
    <n v="99928.571400000001"/>
    <x v="0"/>
    <n v="13847.2222"/>
    <x v="878"/>
    <x v="0"/>
    <m/>
  </r>
  <r>
    <d v="2023-12-30T02:00:17"/>
    <x v="9"/>
    <n v="21"/>
    <s v="CIRO ALEXANDER"/>
    <x v="1"/>
    <x v="0"/>
    <n v="283"/>
    <n v="25.727272727272702"/>
    <n v="255.26984126984101"/>
    <s v="1 Descuento (Conduct) "/>
    <n v="122134.9206"/>
    <x v="0"/>
    <n v="13847.2222"/>
    <x v="878"/>
    <x v="0"/>
    <m/>
  </r>
  <r>
    <d v="2023-12-30T02:00:18"/>
    <x v="9"/>
    <n v="22"/>
    <s v="QUIRAMA CASTAEDA JHON JADER"/>
    <x v="1"/>
    <x v="0"/>
    <n v="252"/>
    <n v="22.909090909090899"/>
    <n v="255.26984126984101"/>
    <m/>
    <n v="122134.9206"/>
    <x v="1"/>
    <n v="13847.2222"/>
    <x v="878"/>
    <x v="0"/>
    <m/>
  </r>
  <r>
    <d v="2023-12-30T02:00:18"/>
    <x v="9"/>
    <n v="23"/>
    <s v="MONSALVE OCAMPO EDISON GUSTAVO"/>
    <x v="10"/>
    <x v="0"/>
    <n v="83"/>
    <n v="20.75"/>
    <n v="92.825396825396794"/>
    <m/>
    <n v="44412.698400000001"/>
    <x v="2"/>
    <n v="13847.2222"/>
    <x v="878"/>
    <x v="0"/>
    <m/>
  </r>
  <r>
    <d v="2023-12-30T02:00:18"/>
    <x v="9"/>
    <n v="24"/>
    <s v="HERNANDEZ MACIAS GILBERTO"/>
    <x v="3"/>
    <x v="1"/>
    <n v="210"/>
    <n v="21"/>
    <n v="232.06349206349199"/>
    <s v="Se descuenta el viaje de 9 03 am ya que NO ingresa al paradero sin autorizacin  "/>
    <n v="111031.746"/>
    <x v="0"/>
    <n v="13847.2222"/>
    <x v="878"/>
    <x v="0"/>
    <m/>
  </r>
  <r>
    <d v="2023-12-30T02:00:18"/>
    <x v="9"/>
    <n v="25"/>
    <s v="MADRID HERNANDEZ JHONATAN SMITH"/>
    <x v="0"/>
    <x v="0"/>
    <n v="193"/>
    <n v="21.4444444444444"/>
    <n v="208.857142857143"/>
    <m/>
    <n v="99928.571400000001"/>
    <x v="1"/>
    <n v="13847.2222"/>
    <x v="878"/>
    <x v="0"/>
    <m/>
  </r>
  <r>
    <d v="2023-12-30T02:00:19"/>
    <x v="9"/>
    <n v="26"/>
    <s v="CIRO MARIN RODRIGO ALBERTO"/>
    <x v="1"/>
    <x v="0"/>
    <n v="232"/>
    <n v="21.090909090909101"/>
    <n v="255.26984126984101"/>
    <s v="3 Descuentos (conducts y adm) "/>
    <n v="122134.9206"/>
    <x v="0"/>
    <n v="13847.2222"/>
    <x v="878"/>
    <x v="0"/>
    <m/>
  </r>
  <r>
    <d v="2023-12-30T02:00:19"/>
    <x v="9"/>
    <n v="27"/>
    <s v="HOYOS HENAO SANTIAGO"/>
    <x v="2"/>
    <x v="0"/>
    <n v="146"/>
    <n v="24.3333333333333"/>
    <n v="139.23809523809501"/>
    <s v="1 Descuento (Conduct) "/>
    <n v="66619.047600000005"/>
    <x v="0"/>
    <n v="13847.2222"/>
    <x v="878"/>
    <x v="0"/>
    <m/>
  </r>
  <r>
    <d v="2023-12-30T02:00:19"/>
    <x v="9"/>
    <n v="28"/>
    <s v="GRISALES VILLA DEIBY ALEJANDRO"/>
    <x v="6"/>
    <x v="0"/>
    <n v="208"/>
    <n v="26"/>
    <n v="185.65079365079399"/>
    <m/>
    <n v="88825.396800000002"/>
    <x v="0"/>
    <n v="13847.2222"/>
    <x v="878"/>
    <x v="0"/>
    <m/>
  </r>
  <r>
    <d v="2023-12-30T02:00:20"/>
    <x v="9"/>
    <n v="29"/>
    <s v="ESCOBAR IVAN DARIO"/>
    <x v="3"/>
    <x v="0"/>
    <n v="290"/>
    <n v="29"/>
    <n v="232.06349206349199"/>
    <s v="5 Descuentos (Incidente con Usuarios)"/>
    <n v="111031.746"/>
    <x v="0"/>
    <n v="13847.2222"/>
    <x v="878"/>
    <x v="0"/>
    <m/>
  </r>
  <r>
    <d v="2023-12-30T02:00:20"/>
    <x v="9"/>
    <n v="30"/>
    <s v="RODRIGUEZ MAICOL ESTIVEN"/>
    <x v="0"/>
    <x v="0"/>
    <n v="222"/>
    <n v="24.6666666666667"/>
    <n v="208.857142857143"/>
    <m/>
    <n v="99928.571400000001"/>
    <x v="0"/>
    <n v="13847.2222"/>
    <x v="878"/>
    <x v="0"/>
    <m/>
  </r>
  <r>
    <d v="2023-12-30T02:00:20"/>
    <x v="9"/>
    <n v="31"/>
    <s v="HIGUITA ADRIAN ANTONIO"/>
    <x v="6"/>
    <x v="3"/>
    <n v="245"/>
    <n v="30.625"/>
    <n v="185.65079365079399"/>
    <s v="ADRIAN HIGUITA Relaiz 1 viaje donde moviliz 27 Usuarios, 1 Descuento (Despachadora Angela) "/>
    <n v="88825.396800000002"/>
    <x v="0"/>
    <n v="13847.2222"/>
    <x v="878"/>
    <x v="0"/>
    <m/>
  </r>
  <r>
    <d v="2023-12-30T02:00:20"/>
    <x v="1"/>
    <n v="32"/>
    <s v="PUERTA BOJANERO JUAN CARLOS"/>
    <x v="7"/>
    <x v="3"/>
    <n v="65"/>
    <n v="21.6666666666667"/>
    <n v="69.619047619047606"/>
    <m/>
    <n v="33309.523800000003"/>
    <x v="0"/>
    <n v="13847.2222"/>
    <x v="878"/>
    <x v="0"/>
    <m/>
  </r>
  <r>
    <d v="2023-12-30T02:00:21"/>
    <x v="1"/>
    <n v="33"/>
    <s v="RUA CHAVARRIA JEFERSON ANDREY"/>
    <x v="8"/>
    <x v="0"/>
    <n v="114"/>
    <n v="22.8"/>
    <n v="116.031746031746"/>
    <m/>
    <n v="55515.873"/>
    <x v="0"/>
    <n v="13847.2222"/>
    <x v="878"/>
    <x v="0"/>
    <m/>
  </r>
  <r>
    <d v="2023-12-30T02:00:21"/>
    <x v="1"/>
    <n v="34"/>
    <s v="ESPINOZA CHAVARRIA GUILLERMO LEON"/>
    <x v="3"/>
    <x v="0"/>
    <n v="292"/>
    <n v="29.2"/>
    <n v="232.06349206349199"/>
    <s v="9 Descuentos (Transbordo) "/>
    <n v="111031.746"/>
    <x v="0"/>
    <n v="13847.2222"/>
    <x v="878"/>
    <x v="0"/>
    <m/>
  </r>
  <r>
    <d v="2023-12-30T02:00:21"/>
    <x v="1"/>
    <n v="36"/>
    <s v="MARTINEZ CHAVERRA LUIS NORBERTO"/>
    <x v="1"/>
    <x v="0"/>
    <n v="277"/>
    <n v="25.181818181818201"/>
    <n v="255.26984126984101"/>
    <s v="1 Descuento (Conduct) "/>
    <n v="122134.9206"/>
    <x v="0"/>
    <n v="13847.2222"/>
    <x v="878"/>
    <x v="0"/>
    <m/>
  </r>
  <r>
    <d v="2023-12-30T02:00:22"/>
    <x v="1"/>
    <n v="37"/>
    <s v="MORA JORGE"/>
    <x v="1"/>
    <x v="0"/>
    <n v="280"/>
    <n v="25.454545454545499"/>
    <n v="255.26984126984101"/>
    <s v="4 Descuento (Conducts y adm) "/>
    <n v="122134.9206"/>
    <x v="1"/>
    <n v="13847.2222"/>
    <x v="878"/>
    <x v="0"/>
    <m/>
  </r>
  <r>
    <d v="2023-12-30T02:00:22"/>
    <x v="1"/>
    <n v="39"/>
    <s v="DE OSSA TORRES CARLOS ANDRES"/>
    <x v="1"/>
    <x v="0"/>
    <n v="239"/>
    <n v="21.727272727272702"/>
    <n v="255.26984126984101"/>
    <m/>
    <n v="122134.9206"/>
    <x v="0"/>
    <n v="13847.2222"/>
    <x v="878"/>
    <x v="0"/>
    <m/>
  </r>
  <r>
    <d v="2023-12-30T02:00:22"/>
    <x v="1"/>
    <n v="40"/>
    <s v="OCAMPO OCAMPO ANTONIO JOSE"/>
    <x v="9"/>
    <x v="0"/>
    <n v="280"/>
    <n v="23.3333333333333"/>
    <n v="278.47619047619003"/>
    <m/>
    <n v="133238.09520000001"/>
    <x v="0"/>
    <n v="13847.2222"/>
    <x v="878"/>
    <x v="0"/>
    <m/>
  </r>
  <r>
    <d v="2023-12-30T02:00:22"/>
    <x v="9"/>
    <n v="41"/>
    <s v="GARCIA DAVID WILSON ALBERTO"/>
    <x v="1"/>
    <x v="0"/>
    <n v="242"/>
    <n v="22"/>
    <n v="255.26984126984101"/>
    <s v="2 Descuentos (conducts) "/>
    <n v="122134.9206"/>
    <x v="1"/>
    <n v="13847.2222"/>
    <x v="878"/>
    <x v="0"/>
    <m/>
  </r>
  <r>
    <d v="2023-12-30T02:00:23"/>
    <x v="1"/>
    <n v="42"/>
    <s v="LOPERA ALVAREZ ESTIVEN"/>
    <x v="0"/>
    <x v="0"/>
    <n v="187"/>
    <n v="20.7777777777778"/>
    <n v="208.857142857143"/>
    <m/>
    <n v="99928.571400000001"/>
    <x v="0"/>
    <n v="13847.2222"/>
    <x v="878"/>
    <x v="0"/>
    <m/>
  </r>
  <r>
    <d v="2023-12-31T03:31:06"/>
    <x v="9"/>
    <n v="2"/>
    <s v="LUJAN LOPERA FABIAN ALEXIS"/>
    <x v="0"/>
    <x v="0"/>
    <n v="191"/>
    <n v="21.2222222222222"/>
    <n v="202.53731343283599"/>
    <m/>
    <n v="96768.656700000007"/>
    <x v="1"/>
    <n v="14535.294099999999"/>
    <x v="879"/>
    <x v="0"/>
    <m/>
  </r>
  <r>
    <d v="2023-12-31T03:31:06"/>
    <x v="9"/>
    <n v="3"/>
    <s v="BARRIENTOS ROBINSON FREDY"/>
    <x v="6"/>
    <x v="0"/>
    <n v="161"/>
    <n v="20.125"/>
    <n v="180.033167495854"/>
    <s v="1 Descuento (Conduct) "/>
    <n v="86016.583700000003"/>
    <x v="0"/>
    <n v="14535.294099999999"/>
    <x v="879"/>
    <x v="0"/>
    <m/>
  </r>
  <r>
    <d v="2023-12-31T03:31:06"/>
    <x v="9"/>
    <n v="4"/>
    <s v="LOPEZ ISRAEL"/>
    <x v="0"/>
    <x v="0"/>
    <n v="235"/>
    <n v="26.1111111111111"/>
    <n v="202.53731343283599"/>
    <m/>
    <n v="96768.656700000007"/>
    <x v="0"/>
    <n v="14535.294099999999"/>
    <x v="879"/>
    <x v="0"/>
    <m/>
  </r>
  <r>
    <d v="2023-12-31T03:31:07"/>
    <x v="9"/>
    <n v="5"/>
    <s v="BERRIO POSADA ANGELA"/>
    <x v="8"/>
    <x v="0"/>
    <n v="42"/>
    <n v="8.4"/>
    <n v="112.520729684909"/>
    <s v="18 Descuentos (Incidente con Usuarios) "/>
    <n v="53760.364800000003"/>
    <x v="1"/>
    <n v="14535.294099999999"/>
    <x v="879"/>
    <x v="0"/>
    <m/>
  </r>
  <r>
    <d v="2023-12-31T03:31:07"/>
    <x v="9"/>
    <n v="6"/>
    <s v="GONZALEZ PEREZ RAFAEL JOSE"/>
    <x v="0"/>
    <x v="0"/>
    <n v="166"/>
    <n v="18.4444444444444"/>
    <n v="202.53731343283599"/>
    <m/>
    <n v="96768.656700000007"/>
    <x v="0"/>
    <n v="14535.294099999999"/>
    <x v="879"/>
    <x v="0"/>
    <m/>
  </r>
  <r>
    <d v="2023-12-31T03:31:07"/>
    <x v="9"/>
    <n v="7"/>
    <s v="YEPES JORGE"/>
    <x v="3"/>
    <x v="3"/>
    <n v="276"/>
    <n v="27.6"/>
    <n v="225.041459369818"/>
    <m/>
    <n v="107520.7297"/>
    <x v="1"/>
    <n v="14535.294099999999"/>
    <x v="879"/>
    <x v="0"/>
    <m/>
  </r>
  <r>
    <d v="2023-12-31T03:31:08"/>
    <x v="9"/>
    <n v="8"/>
    <s v="VACA FIERRO ROBINSON"/>
    <x v="1"/>
    <x v="0"/>
    <n v="250"/>
    <n v="22.727272727272702"/>
    <n v="247.54560530679899"/>
    <s v="2 Descuentos (Conducts) "/>
    <n v="118272.8027"/>
    <x v="1"/>
    <n v="14535.294099999999"/>
    <x v="879"/>
    <x v="0"/>
    <m/>
  </r>
  <r>
    <d v="2023-12-31T03:31:08"/>
    <x v="9"/>
    <n v="9"/>
    <s v="MADRID HERNANDEZ JHONATAN SMITH"/>
    <x v="5"/>
    <x v="0"/>
    <n v="24"/>
    <n v="24"/>
    <n v="22.5041459369818"/>
    <m/>
    <n v="10752.073"/>
    <x v="0"/>
    <n v="14535.294099999999"/>
    <x v="879"/>
    <x v="0"/>
    <m/>
  </r>
  <r>
    <d v="2023-12-31T03:31:08"/>
    <x v="9"/>
    <n v="10"/>
    <s v="MARULANDA JARAMILLO DAWER ANDRES"/>
    <x v="4"/>
    <x v="3"/>
    <n v="126"/>
    <n v="18"/>
    <n v="157.52902155887199"/>
    <m/>
    <n v="75264.510800000004"/>
    <x v="0"/>
    <n v="14535.294099999999"/>
    <x v="879"/>
    <x v="0"/>
    <m/>
  </r>
  <r>
    <d v="2023-12-31T03:31:08"/>
    <x v="1"/>
    <n v="11"/>
    <s v="ECHAVARRIA JOSE"/>
    <x v="0"/>
    <x v="0"/>
    <n v="180"/>
    <n v="20"/>
    <n v="202.53731343283599"/>
    <m/>
    <n v="96768.656700000007"/>
    <x v="0"/>
    <n v="14535.294099999999"/>
    <x v="879"/>
    <x v="0"/>
    <m/>
  </r>
  <r>
    <d v="2023-12-31T03:31:09"/>
    <x v="1"/>
    <n v="12"/>
    <s v="VALENCIA MENDOZA JHON"/>
    <x v="0"/>
    <x v="0"/>
    <n v="203"/>
    <n v="22.5555555555556"/>
    <n v="202.53731343283599"/>
    <m/>
    <n v="96768.656700000007"/>
    <x v="0"/>
    <n v="14535.294099999999"/>
    <x v="879"/>
    <x v="0"/>
    <m/>
  </r>
  <r>
    <d v="2023-12-31T03:31:09"/>
    <x v="1"/>
    <n v="13"/>
    <s v="URIEL SALAZAR FREDY"/>
    <x v="3"/>
    <x v="0"/>
    <n v="220"/>
    <n v="22"/>
    <n v="225.041459369818"/>
    <m/>
    <n v="107520.7297"/>
    <x v="0"/>
    <n v="14535.294099999999"/>
    <x v="879"/>
    <x v="0"/>
    <m/>
  </r>
  <r>
    <d v="2023-12-31T03:31:09"/>
    <x v="1"/>
    <n v="14"/>
    <s v="JIMENEZ JIMENEZ OMAR DAVID"/>
    <x v="3"/>
    <x v="0"/>
    <n v="225"/>
    <n v="22.5"/>
    <n v="225.041459369818"/>
    <m/>
    <n v="107520.7297"/>
    <x v="1"/>
    <n v="14535.294099999999"/>
    <x v="879"/>
    <x v="0"/>
    <m/>
  </r>
  <r>
    <d v="2023-12-31T03:31:10"/>
    <x v="1"/>
    <n v="15"/>
    <s v="LONDOO LOPERA DUVAN ANDRES"/>
    <x v="6"/>
    <x v="0"/>
    <n v="190"/>
    <n v="23.75"/>
    <n v="180.033167495854"/>
    <m/>
    <n v="86016.583700000003"/>
    <x v="1"/>
    <n v="14535.294099999999"/>
    <x v="879"/>
    <x v="0"/>
    <m/>
  </r>
  <r>
    <d v="2023-12-31T03:31:10"/>
    <x v="1"/>
    <n v="16"/>
    <s v="HURTADO MADRID JUAN ESTEBAN"/>
    <x v="4"/>
    <x v="0"/>
    <n v="162"/>
    <n v="23.1428571428571"/>
    <n v="157.52902155887199"/>
    <m/>
    <n v="75264.510800000004"/>
    <x v="0"/>
    <n v="14535.294099999999"/>
    <x v="879"/>
    <x v="0"/>
    <m/>
  </r>
  <r>
    <d v="2023-12-31T03:31:10"/>
    <x v="1"/>
    <n v="17"/>
    <s v="RAMIREZ JARAMILLO WILSON"/>
    <x v="0"/>
    <x v="0"/>
    <n v="202"/>
    <n v="22.4444444444444"/>
    <n v="202.53731343283599"/>
    <m/>
    <n v="96768.656700000007"/>
    <x v="0"/>
    <n v="14535.294099999999"/>
    <x v="879"/>
    <x v="0"/>
    <m/>
  </r>
  <r>
    <d v="2023-12-31T03:31:10"/>
    <x v="1"/>
    <n v="18"/>
    <s v="RENDON VIANA HUMBERTO DE JESUS"/>
    <x v="0"/>
    <x v="0"/>
    <n v="227"/>
    <n v="25.2222222222222"/>
    <n v="202.53731343283599"/>
    <s v="2 Descuentos (Conducts) "/>
    <n v="96768.656700000007"/>
    <x v="0"/>
    <n v="14535.294099999999"/>
    <x v="879"/>
    <x v="0"/>
    <m/>
  </r>
  <r>
    <d v="2023-12-31T03:31:11"/>
    <x v="1"/>
    <n v="21"/>
    <s v="CIRO ALEXANDER"/>
    <x v="3"/>
    <x v="0"/>
    <n v="219"/>
    <n v="21.9"/>
    <n v="225.041459369818"/>
    <m/>
    <n v="107520.7297"/>
    <x v="0"/>
    <n v="14535.294099999999"/>
    <x v="879"/>
    <x v="0"/>
    <m/>
  </r>
  <r>
    <d v="2023-12-31T03:31:11"/>
    <x v="1"/>
    <n v="22"/>
    <s v="QUIRAMA CASTAEDA JHON JADER"/>
    <x v="6"/>
    <x v="0"/>
    <n v="205"/>
    <n v="25.625"/>
    <n v="180.033167495854"/>
    <m/>
    <n v="86016.583700000003"/>
    <x v="1"/>
    <n v="14535.294099999999"/>
    <x v="879"/>
    <x v="0"/>
    <m/>
  </r>
  <r>
    <d v="2023-12-31T03:31:11"/>
    <x v="1"/>
    <n v="24"/>
    <s v="HERNANDEZ MACIAS GILBERTO"/>
    <x v="1"/>
    <x v="0"/>
    <n v="236"/>
    <n v="21.454545454545499"/>
    <n v="247.54560530679899"/>
    <m/>
    <n v="118272.8027"/>
    <x v="0"/>
    <n v="14535.294099999999"/>
    <x v="879"/>
    <x v="0"/>
    <m/>
  </r>
  <r>
    <d v="2023-12-31T03:31:12"/>
    <x v="1"/>
    <n v="26"/>
    <s v="CIRO MARIN RODRIGO ALBERTO"/>
    <x v="1"/>
    <x v="0"/>
    <n v="222"/>
    <n v="20.181818181818201"/>
    <n v="247.54560530679899"/>
    <m/>
    <n v="118272.8027"/>
    <x v="0"/>
    <n v="14535.294099999999"/>
    <x v="879"/>
    <x v="0"/>
    <m/>
  </r>
  <r>
    <d v="2023-12-31T03:31:12"/>
    <x v="1"/>
    <n v="27"/>
    <s v="DURANGO DAVID JOSE"/>
    <x v="8"/>
    <x v="3"/>
    <n v="121"/>
    <n v="24.2"/>
    <n v="112.520729684909"/>
    <m/>
    <n v="53760.364800000003"/>
    <x v="0"/>
    <n v="14535.294099999999"/>
    <x v="879"/>
    <x v="0"/>
    <m/>
  </r>
  <r>
    <d v="2023-12-31T03:31:12"/>
    <x v="1"/>
    <n v="28"/>
    <s v="MADRID HERNANDEZ JHONATAN SMITH"/>
    <x v="6"/>
    <x v="0"/>
    <n v="172"/>
    <n v="21.5"/>
    <n v="180.033167495854"/>
    <s v="6 Descuentos (Conducts, despachadora angela y gabriel) "/>
    <n v="86016.583700000003"/>
    <x v="0"/>
    <n v="14535.294099999999"/>
    <x v="879"/>
    <x v="0"/>
    <m/>
  </r>
  <r>
    <d v="2023-12-31T03:31:13"/>
    <x v="1"/>
    <n v="29"/>
    <s v="ESCOBAR IVAN DARIO"/>
    <x v="6"/>
    <x v="0"/>
    <n v="229"/>
    <n v="28.625"/>
    <n v="180.033167495854"/>
    <m/>
    <n v="86016.583700000003"/>
    <x v="0"/>
    <n v="14535.294099999999"/>
    <x v="879"/>
    <x v="0"/>
    <m/>
  </r>
  <r>
    <d v="2023-12-31T03:31:13"/>
    <x v="9"/>
    <n v="30"/>
    <s v="RODRIGUEZ MAICOL ESTIVEN"/>
    <x v="3"/>
    <x v="0"/>
    <n v="231"/>
    <n v="23.1"/>
    <n v="225.041459369818"/>
    <m/>
    <n v="107520.7297"/>
    <x v="0"/>
    <n v="14535.294099999999"/>
    <x v="879"/>
    <x v="0"/>
    <m/>
  </r>
  <r>
    <d v="2023-12-31T03:31:13"/>
    <x v="9"/>
    <n v="31"/>
    <s v="AGUDELO KEVIN ANDRES"/>
    <x v="3"/>
    <x v="0"/>
    <n v="243"/>
    <n v="24.3"/>
    <n v="225.041459369818"/>
    <s v="3 Descuentos (Incidente con Usuarios) "/>
    <n v="107520.7297"/>
    <x v="0"/>
    <n v="14535.294099999999"/>
    <x v="879"/>
    <x v="0"/>
    <m/>
  </r>
  <r>
    <d v="2023-12-31T03:31:13"/>
    <x v="9"/>
    <n v="32"/>
    <s v="HOYOS HENAO SANTIAGO"/>
    <x v="9"/>
    <x v="0"/>
    <n v="255"/>
    <n v="21.25"/>
    <n v="270.04975124378097"/>
    <m/>
    <n v="129024.8756"/>
    <x v="0"/>
    <n v="14535.294099999999"/>
    <x v="879"/>
    <x v="0"/>
    <m/>
  </r>
  <r>
    <d v="2023-12-31T03:31:14"/>
    <x v="9"/>
    <n v="33"/>
    <s v="RUA CHAVARRIA JEFERSON ANDREY"/>
    <x v="3"/>
    <x v="0"/>
    <n v="244"/>
    <n v="24.4"/>
    <n v="225.041459369818"/>
    <s v="1 Descuento (Conduct) "/>
    <n v="107520.7297"/>
    <x v="0"/>
    <n v="14535.294099999999"/>
    <x v="879"/>
    <x v="0"/>
    <m/>
  </r>
  <r>
    <d v="2023-12-31T03:31:14"/>
    <x v="9"/>
    <n v="34"/>
    <s v="MONTOYA OSPINA GILBERTO ANTONIO"/>
    <x v="1"/>
    <x v="0"/>
    <n v="218"/>
    <n v="19.818181818181799"/>
    <n v="247.54560530679899"/>
    <s v="20 Descuentos (Incidente con Usuarios) "/>
    <n v="118272.8027"/>
    <x v="0"/>
    <n v="14535.294099999999"/>
    <x v="879"/>
    <x v="0"/>
    <m/>
  </r>
  <r>
    <d v="2023-12-31T03:31:14"/>
    <x v="9"/>
    <n v="36"/>
    <s v="MARTINEZ CHAVERRA LUIS NORBERTO"/>
    <x v="3"/>
    <x v="0"/>
    <n v="239"/>
    <n v="23.9"/>
    <n v="225.041459369818"/>
    <m/>
    <n v="107520.7297"/>
    <x v="0"/>
    <n v="14535.294099999999"/>
    <x v="879"/>
    <x v="0"/>
    <m/>
  </r>
  <r>
    <d v="2023-12-31T03:31:15"/>
    <x v="9"/>
    <n v="37"/>
    <s v="MORA JORGE"/>
    <x v="6"/>
    <x v="0"/>
    <n v="172"/>
    <n v="21.5"/>
    <n v="180.033167495854"/>
    <s v="2 Descuentos (Conducts) "/>
    <n v="86016.583700000003"/>
    <x v="1"/>
    <n v="14535.294099999999"/>
    <x v="879"/>
    <x v="0"/>
    <m/>
  </r>
  <r>
    <d v="2023-12-31T03:31:15"/>
    <x v="9"/>
    <n v="40"/>
    <s v="OCAMPO OCAMPO ANTONIO JOSE"/>
    <x v="6"/>
    <x v="0"/>
    <n v="183"/>
    <n v="21.529411764705898"/>
    <n v="191.28524046434501"/>
    <m/>
    <n v="91392.620200000005"/>
    <x v="0"/>
    <n v="14535.294099999999"/>
    <x v="879"/>
    <x v="0"/>
    <m/>
  </r>
  <r>
    <d v="2023-12-31T03:31:15"/>
    <x v="1"/>
    <n v="41"/>
    <s v="GARCIA DAVID WILSON ALBERTO"/>
    <x v="9"/>
    <x v="0"/>
    <n v="292"/>
    <n v="24.3333333333333"/>
    <n v="270.04975124378097"/>
    <m/>
    <n v="129024.8756"/>
    <x v="1"/>
    <n v="14535.294099999999"/>
    <x v="879"/>
    <x v="0"/>
    <m/>
  </r>
  <r>
    <d v="2023-12-31T03:31:16"/>
    <x v="1"/>
    <n v="42"/>
    <s v="LOPERA ALVAREZ ESTIVEN"/>
    <x v="0"/>
    <x v="0"/>
    <n v="224"/>
    <n v="24.8888888888889"/>
    <n v="202.53731343283599"/>
    <m/>
    <n v="96768.656700000007"/>
    <x v="0"/>
    <n v="14535.294099999999"/>
    <x v="879"/>
    <x v="0"/>
    <m/>
  </r>
  <r>
    <d v="2024-01-01T20:47:52"/>
    <x v="12"/>
    <n v="6"/>
    <s v="MADRID HERNANDEZ JHONATAN SMITH"/>
    <x v="6"/>
    <x v="0"/>
    <n v="206"/>
    <n v="25.75"/>
    <n v="218.25882352941201"/>
    <m/>
    <n v="105129.4118"/>
    <x v="0"/>
    <n v="16520"/>
    <x v="880"/>
    <x v="0"/>
    <m/>
  </r>
  <r>
    <d v="2024-01-01T20:47:53"/>
    <x v="12"/>
    <n v="7"/>
    <s v="YEPES JORGE"/>
    <x v="4"/>
    <x v="0"/>
    <n v="253"/>
    <n v="36.142857142857103"/>
    <n v="190.976470588235"/>
    <m/>
    <n v="91988.2353"/>
    <x v="1"/>
    <n v="16520"/>
    <x v="880"/>
    <x v="0"/>
    <m/>
  </r>
  <r>
    <d v="2024-01-01T20:47:54"/>
    <x v="12"/>
    <n v="8"/>
    <s v="VACA FIERRO ROBINSON"/>
    <x v="6"/>
    <x v="0"/>
    <n v="224"/>
    <n v="28"/>
    <n v="218.25882352941201"/>
    <s v="4 Descuentos (Propietario y conducts) "/>
    <n v="105129.4118"/>
    <x v="1"/>
    <n v="16520"/>
    <x v="880"/>
    <x v="0"/>
    <m/>
  </r>
  <r>
    <d v="2024-01-01T20:47:54"/>
    <x v="12"/>
    <n v="14"/>
    <s v="JIMENEZ JIMENEZ OMAR DAVID"/>
    <x v="6"/>
    <x v="0"/>
    <n v="255"/>
    <n v="31.875"/>
    <n v="218.25882352941201"/>
    <m/>
    <n v="105129.4118"/>
    <x v="1"/>
    <n v="16520"/>
    <x v="880"/>
    <x v="0"/>
    <m/>
  </r>
  <r>
    <d v="2024-01-01T20:47:55"/>
    <x v="12"/>
    <n v="20"/>
    <s v="VERENZUELA MARTINEZ ALEXANDER"/>
    <x v="6"/>
    <x v="0"/>
    <n v="198"/>
    <n v="24.75"/>
    <n v="218.25882352941201"/>
    <s v="5 Descuentos (Conducts, usuarios desubicados y Propietario) "/>
    <n v="105129.4118"/>
    <x v="0"/>
    <n v="16520"/>
    <x v="880"/>
    <x v="0"/>
    <m/>
  </r>
  <r>
    <d v="2024-01-01T20:47:55"/>
    <x v="12"/>
    <n v="24"/>
    <s v="HERNANDEZ MACIAS GILBERTO"/>
    <x v="0"/>
    <x v="0"/>
    <n v="254"/>
    <n v="28.2222222222222"/>
    <n v="245.541176470588"/>
    <m/>
    <n v="118270.5882"/>
    <x v="0"/>
    <n v="16520"/>
    <x v="880"/>
    <x v="0"/>
    <m/>
  </r>
  <r>
    <d v="2024-01-01T20:47:55"/>
    <x v="12"/>
    <n v="26"/>
    <s v="CIRO MARIN RODRIGO ALBERTO"/>
    <x v="3"/>
    <x v="0"/>
    <n v="275"/>
    <n v="27.5"/>
    <n v="272.82352941176498"/>
    <s v="1 Descuento (Conduct) "/>
    <n v="131411.7647"/>
    <x v="0"/>
    <n v="16520"/>
    <x v="880"/>
    <x v="0"/>
    <m/>
  </r>
  <r>
    <d v="2024-01-01T20:47:55"/>
    <x v="12"/>
    <n v="27"/>
    <s v="DURANGO DAVID JOSE"/>
    <x v="2"/>
    <x v="0"/>
    <n v="122"/>
    <n v="20.3333333333333"/>
    <n v="163.69411764705899"/>
    <m/>
    <n v="78847.058799999999"/>
    <x v="0"/>
    <n v="16520"/>
    <x v="880"/>
    <x v="0"/>
    <m/>
  </r>
  <r>
    <d v="2024-01-01T20:47:56"/>
    <x v="12"/>
    <n v="29"/>
    <s v="ESCOBAR IVAN DARIO"/>
    <x v="0"/>
    <x v="0"/>
    <n v="277"/>
    <n v="30.7777777777778"/>
    <n v="245.541176470588"/>
    <m/>
    <n v="118270.5882"/>
    <x v="0"/>
    <n v="16520"/>
    <x v="880"/>
    <x v="0"/>
    <m/>
  </r>
  <r>
    <d v="2024-01-01T20:47:56"/>
    <x v="12"/>
    <n v="30"/>
    <s v="RODRIGUEZ MAICOL ESTIVEN"/>
    <x v="6"/>
    <x v="0"/>
    <n v="260"/>
    <n v="32.5"/>
    <n v="218.25882352941201"/>
    <s v="1 Descuento (Conduct) "/>
    <n v="105129.4118"/>
    <x v="0"/>
    <n v="16520"/>
    <x v="880"/>
    <x v="0"/>
    <m/>
  </r>
  <r>
    <d v="2024-01-01T20:47:56"/>
    <x v="12"/>
    <n v="31"/>
    <s v="AGUDELO KEVIN ANDRES"/>
    <x v="3"/>
    <x v="0"/>
    <n v="278"/>
    <n v="27.8"/>
    <n v="272.82352941176498"/>
    <s v="2 Descuentos (Usuarios desubicados) "/>
    <n v="131411.7647"/>
    <x v="0"/>
    <n v="16520"/>
    <x v="880"/>
    <x v="0"/>
    <m/>
  </r>
  <r>
    <d v="2024-01-01T20:47:57"/>
    <x v="12"/>
    <n v="32"/>
    <s v="PUERTA BOJANERO JUAN CARLOS"/>
    <x v="0"/>
    <x v="0"/>
    <n v="224"/>
    <n v="24.8888888888889"/>
    <n v="245.541176470588"/>
    <m/>
    <n v="118270.5882"/>
    <x v="0"/>
    <n v="16520"/>
    <x v="880"/>
    <x v="0"/>
    <m/>
  </r>
  <r>
    <d v="2024-01-01T20:47:57"/>
    <x v="12"/>
    <n v="33"/>
    <s v="RUA CHAVARRIA JEFERSON ANDREY"/>
    <x v="6"/>
    <x v="0"/>
    <n v="213"/>
    <n v="26.625"/>
    <n v="218.25882352941201"/>
    <s v="1 Descuento (Usuario desubicado)"/>
    <n v="105129.4118"/>
    <x v="0"/>
    <n v="16520"/>
    <x v="880"/>
    <x v="0"/>
    <m/>
  </r>
  <r>
    <d v="2024-01-01T20:47:57"/>
    <x v="12"/>
    <n v="35"/>
    <s v="LONDOO URREGO DANIEL ANDRES"/>
    <x v="6"/>
    <x v="0"/>
    <n v="241"/>
    <n v="30.125"/>
    <n v="218.25882352941201"/>
    <s v="1 Descuento (Despachador gabriel) "/>
    <n v="105129.4118"/>
    <x v="1"/>
    <n v="16520"/>
    <x v="880"/>
    <x v="0"/>
    <m/>
  </r>
  <r>
    <d v="2024-01-01T20:47:58"/>
    <x v="12"/>
    <n v="36"/>
    <s v="MARTINEZ CHAVERRA LUIS NORBERTO"/>
    <x v="0"/>
    <x v="0"/>
    <n v="248"/>
    <n v="27.5555555555556"/>
    <n v="245.541176470588"/>
    <m/>
    <n v="118270.5882"/>
    <x v="0"/>
    <n v="16520"/>
    <x v="880"/>
    <x v="0"/>
    <m/>
  </r>
  <r>
    <d v="2024-01-01T20:47:58"/>
    <x v="12"/>
    <n v="37"/>
    <s v="MORA JORGE"/>
    <x v="6"/>
    <x v="0"/>
    <n v="170"/>
    <n v="21.25"/>
    <n v="218.25882352941201"/>
    <m/>
    <n v="105129.4118"/>
    <x v="1"/>
    <n v="16520"/>
    <x v="880"/>
    <x v="0"/>
    <m/>
  </r>
  <r>
    <d v="2024-01-01T20:47:58"/>
    <x v="12"/>
    <n v="39"/>
    <s v="DE OSSA TORRES CARLOS ANDRES"/>
    <x v="3"/>
    <x v="0"/>
    <n v="249"/>
    <n v="24.9"/>
    <n v="272.82352941176498"/>
    <m/>
    <n v="131411.7647"/>
    <x v="0"/>
    <n v="16520"/>
    <x v="880"/>
    <x v="0"/>
    <m/>
  </r>
  <r>
    <d v="2024-01-01T20:47:58"/>
    <x v="12"/>
    <n v="40"/>
    <s v="OCAMPO OCAMPO ANTONIO JOSE"/>
    <x v="3"/>
    <x v="0"/>
    <n v="288"/>
    <n v="28.8"/>
    <n v="272.82352941176498"/>
    <m/>
    <n v="131411.7647"/>
    <x v="0"/>
    <n v="16520"/>
    <x v="880"/>
    <x v="0"/>
    <m/>
  </r>
  <r>
    <d v="2024-01-01T20:47:59"/>
    <x v="12"/>
    <n v="41"/>
    <s v="LUJAN LOPERA FABIAN ALEXIS"/>
    <x v="6"/>
    <x v="0"/>
    <n v="191"/>
    <n v="23.875"/>
    <n v="218.25882352941201"/>
    <m/>
    <n v="105129.4118"/>
    <x v="1"/>
    <n v="16520"/>
    <x v="880"/>
    <x v="0"/>
    <m/>
  </r>
  <r>
    <d v="2024-01-01T20:47:59"/>
    <x v="12"/>
    <n v="42"/>
    <s v="LOPERA ALVAREZ ESTIVEN"/>
    <x v="0"/>
    <x v="0"/>
    <n v="212"/>
    <n v="23.5555555555556"/>
    <n v="245.541176470588"/>
    <m/>
    <n v="118270.5882"/>
    <x v="0"/>
    <n v="16520"/>
    <x v="880"/>
    <x v="0"/>
    <m/>
  </r>
  <r>
    <d v="2024-01-01T20:58:02"/>
    <x v="12"/>
    <n v="27"/>
    <s v="DURANGO DAVID JOSE"/>
    <x v="2"/>
    <x v="0"/>
    <n v="74"/>
    <n v="12.3333333333333"/>
    <n v="91.647058823529406"/>
    <m/>
    <n v="42823.529399999999"/>
    <x v="0"/>
    <n v="12983.3333"/>
    <x v="881"/>
    <x v="0"/>
    <m/>
  </r>
  <r>
    <d v="2024-01-01T20:58:02"/>
    <x v="12"/>
    <n v="29"/>
    <s v="ESCOBAR IVAN DARIO"/>
    <x v="6"/>
    <x v="0"/>
    <n v="151"/>
    <n v="18.875"/>
    <n v="122.196078431373"/>
    <m/>
    <n v="57098.039199999999"/>
    <x v="0"/>
    <n v="12983.3333"/>
    <x v="881"/>
    <x v="0"/>
    <m/>
  </r>
  <r>
    <d v="2024-01-01T20:58:03"/>
    <x v="12"/>
    <n v="31"/>
    <s v="AGUDELO KEVIN ANDRES"/>
    <x v="3"/>
    <x v="0"/>
    <n v="148"/>
    <n v="14.8"/>
    <n v="152.745098039216"/>
    <m/>
    <n v="71372.548999999999"/>
    <x v="0"/>
    <n v="12983.3333"/>
    <x v="881"/>
    <x v="0"/>
    <m/>
  </r>
  <r>
    <d v="2024-01-01T20:58:03"/>
    <x v="12"/>
    <n v="32"/>
    <s v="PUERTA BOJANERO JUAN CARLOS"/>
    <x v="2"/>
    <x v="0"/>
    <n v="111"/>
    <n v="18.5"/>
    <n v="91.647058823529406"/>
    <m/>
    <n v="42823.529399999999"/>
    <x v="0"/>
    <n v="12983.3333"/>
    <x v="881"/>
    <x v="0"/>
    <m/>
  </r>
  <r>
    <d v="2024-01-01T20:58:03"/>
    <x v="12"/>
    <n v="40"/>
    <s v="OCAMPO OCAMPO ANTONIO JOSE"/>
    <x v="1"/>
    <x v="0"/>
    <n v="159"/>
    <n v="14.454545454545499"/>
    <n v="168.01960784313701"/>
    <m/>
    <n v="78509.803899999999"/>
    <x v="0"/>
    <n v="12983.3333"/>
    <x v="881"/>
    <x v="0"/>
    <m/>
  </r>
  <r>
    <d v="2024-01-01T20:58:03"/>
    <x v="12"/>
    <n v="42"/>
    <s v="LOPERA ALVAREZ ESTIVEN"/>
    <x v="3"/>
    <x v="0"/>
    <n v="136"/>
    <n v="13.6"/>
    <n v="152.745098039216"/>
    <m/>
    <n v="71372.548999999999"/>
    <x v="0"/>
    <n v="12983.3333"/>
    <x v="881"/>
    <x v="0"/>
    <m/>
  </r>
  <r>
    <d v="2024-01-03T01:08:57"/>
    <x v="1"/>
    <n v="2"/>
    <s v="GRAJALES JORGE HERNAN"/>
    <x v="1"/>
    <x v="3"/>
    <n v="190"/>
    <n v="17.272727272727298"/>
    <n v="181.73597359735999"/>
    <m/>
    <n v="93904.785499999998"/>
    <x v="1"/>
    <n v="10117.6471"/>
    <x v="882"/>
    <x v="0"/>
    <m/>
  </r>
  <r>
    <d v="2024-01-03T01:08:57"/>
    <x v="1"/>
    <n v="3"/>
    <s v="ESPINOZA CHAVARRIA GUILLERMO LEON"/>
    <x v="0"/>
    <x v="0"/>
    <n v="150"/>
    <n v="16.6666666666667"/>
    <n v="148.69306930693099"/>
    <m/>
    <n v="76831.188099999999"/>
    <x v="0"/>
    <n v="10117.6471"/>
    <x v="882"/>
    <x v="0"/>
    <m/>
  </r>
  <r>
    <d v="2024-01-03T01:08:58"/>
    <x v="1"/>
    <n v="4"/>
    <s v="LOPEZ ISRAEL"/>
    <x v="9"/>
    <x v="0"/>
    <n v="184"/>
    <n v="15.3333333333333"/>
    <n v="198.25742574257399"/>
    <s v="4 Descuentos (Incidente con Usuarios y conducts) "/>
    <n v="102441.5842"/>
    <x v="0"/>
    <n v="10117.6471"/>
    <x v="882"/>
    <x v="0"/>
    <m/>
  </r>
  <r>
    <d v="2024-01-03T01:08:58"/>
    <x v="1"/>
    <n v="5"/>
    <s v="BERRIO POSADA ANGELA"/>
    <x v="2"/>
    <x v="3"/>
    <n v="127"/>
    <n v="21.1666666666667"/>
    <n v="99.128712871287107"/>
    <m/>
    <n v="51220.792099999999"/>
    <x v="1"/>
    <n v="10117.6471"/>
    <x v="882"/>
    <x v="0"/>
    <m/>
  </r>
  <r>
    <d v="2024-01-03T01:08:58"/>
    <x v="1"/>
    <n v="6"/>
    <s v="GONZALEZ PEREZ RAFAEL JOSE"/>
    <x v="9"/>
    <x v="0"/>
    <n v="167"/>
    <n v="13.9166666666667"/>
    <n v="198.25742574257399"/>
    <s v="1 Descuento (Usuario desubicado)"/>
    <n v="102441.5842"/>
    <x v="0"/>
    <n v="10117.6471"/>
    <x v="882"/>
    <x v="0"/>
    <m/>
  </r>
  <r>
    <d v="2024-01-03T01:08:59"/>
    <x v="1"/>
    <n v="7"/>
    <s v="YEPES JORGE"/>
    <x v="9"/>
    <x v="3"/>
    <n v="216"/>
    <n v="18"/>
    <n v="198.25742574257399"/>
    <m/>
    <n v="102441.5842"/>
    <x v="1"/>
    <n v="10117.6471"/>
    <x v="882"/>
    <x v="0"/>
    <m/>
  </r>
  <r>
    <d v="2024-01-03T01:08:59"/>
    <x v="1"/>
    <n v="8"/>
    <s v="VACA FIERRO ROBINSON"/>
    <x v="0"/>
    <x v="0"/>
    <n v="151"/>
    <n v="16.7777777777778"/>
    <n v="148.69306930693099"/>
    <m/>
    <n v="76831.188099999999"/>
    <x v="1"/>
    <n v="10117.6471"/>
    <x v="882"/>
    <x v="0"/>
    <m/>
  </r>
  <r>
    <d v="2024-01-03T01:08:59"/>
    <x v="1"/>
    <n v="10"/>
    <s v="MARULANDA JARAMILLO DAWER ANDRES"/>
    <x v="1"/>
    <x v="0"/>
    <n v="185"/>
    <n v="16.818181818181799"/>
    <n v="181.73597359735999"/>
    <m/>
    <n v="93904.785499999998"/>
    <x v="0"/>
    <n v="10117.6471"/>
    <x v="882"/>
    <x v="0"/>
    <m/>
  </r>
  <r>
    <d v="2024-01-03T01:08:59"/>
    <x v="9"/>
    <n v="12"/>
    <s v="VALENCIA MENDOZA JHON"/>
    <x v="8"/>
    <x v="0"/>
    <n v="68"/>
    <n v="13.6"/>
    <n v="82.607260726072596"/>
    <s v="1 Descuento (Angela despachadora) "/>
    <n v="42683.993399999999"/>
    <x v="0"/>
    <n v="10117.6471"/>
    <x v="882"/>
    <x v="0"/>
    <m/>
  </r>
  <r>
    <d v="2024-01-03T01:09:00"/>
    <x v="9"/>
    <n v="13"/>
    <s v="URIEL SALAZAR FREDY"/>
    <x v="3"/>
    <x v="0"/>
    <n v="180"/>
    <n v="18"/>
    <n v="165.21452145214499"/>
    <m/>
    <n v="85367.986799999999"/>
    <x v="0"/>
    <n v="10117.6471"/>
    <x v="882"/>
    <x v="0"/>
    <m/>
  </r>
  <r>
    <d v="2024-01-03T01:09:00"/>
    <x v="9"/>
    <n v="14"/>
    <s v="JIMENEZ JIMENEZ OMAR DAVID"/>
    <x v="9"/>
    <x v="0"/>
    <n v="197"/>
    <n v="16.4166666666667"/>
    <n v="198.25742574257399"/>
    <s v="HECTOR SALAZAR Realiz 4 viajes donde moviliz 48 Usuarios "/>
    <n v="102441.5842"/>
    <x v="1"/>
    <n v="10117.6471"/>
    <x v="882"/>
    <x v="0"/>
    <m/>
  </r>
  <r>
    <d v="2024-01-03T01:09:00"/>
    <x v="9"/>
    <n v="15"/>
    <s v="LONDOO LOPERA DUVAN ANDRES"/>
    <x v="0"/>
    <x v="0"/>
    <n v="164"/>
    <n v="18.2222222222222"/>
    <n v="148.69306930693099"/>
    <s v="2 Descuentos (Conducts) "/>
    <n v="76831.188099999999"/>
    <x v="1"/>
    <n v="10117.6471"/>
    <x v="882"/>
    <x v="0"/>
    <m/>
  </r>
  <r>
    <d v="2024-01-03T01:09:00"/>
    <x v="9"/>
    <n v="16"/>
    <s v="HURTADO MADRID JUAN ESTEBAN"/>
    <x v="0"/>
    <x v="0"/>
    <n v="120"/>
    <n v="13.3333333333333"/>
    <n v="148.69306930693099"/>
    <s v="31 Descuentos (Incidente con Usuarios) "/>
    <n v="76831.188099999999"/>
    <x v="0"/>
    <n v="10117.6471"/>
    <x v="882"/>
    <x v="0"/>
    <m/>
  </r>
  <r>
    <d v="2024-01-03T01:09:01"/>
    <x v="9"/>
    <n v="17"/>
    <s v="RAMIREZ JARAMILLO WILSON"/>
    <x v="10"/>
    <x v="0"/>
    <n v="55"/>
    <n v="13.75"/>
    <n v="66.0858085808581"/>
    <m/>
    <n v="34147.1947"/>
    <x v="0"/>
    <n v="10117.6471"/>
    <x v="882"/>
    <x v="0"/>
    <m/>
  </r>
  <r>
    <d v="2024-01-03T01:09:01"/>
    <x v="9"/>
    <n v="18"/>
    <s v="RENDON VIANA HUMBERTO DE JESUS"/>
    <x v="3"/>
    <x v="0"/>
    <n v="182"/>
    <n v="18.2"/>
    <n v="165.21452145214499"/>
    <s v="1 Descuento (Angela despachadora) "/>
    <n v="85367.986799999999"/>
    <x v="0"/>
    <n v="10117.6471"/>
    <x v="882"/>
    <x v="0"/>
    <m/>
  </r>
  <r>
    <d v="2024-01-03T01:09:01"/>
    <x v="9"/>
    <n v="19"/>
    <s v="BARRANTES GALLEGO DANIEL CAMILO"/>
    <x v="3"/>
    <x v="0"/>
    <n v="154"/>
    <n v="15.4"/>
    <n v="165.21452145214499"/>
    <s v="2 Descuentos (Conducts) "/>
    <n v="85367.986799999999"/>
    <x v="0"/>
    <n v="10117.6471"/>
    <x v="882"/>
    <x v="0"/>
    <m/>
  </r>
  <r>
    <d v="2024-01-03T01:09:02"/>
    <x v="9"/>
    <n v="20"/>
    <s v="VERENZUELA MARTINEZ ALEXANDER"/>
    <x v="4"/>
    <x v="0"/>
    <n v="122"/>
    <n v="17.428571428571399"/>
    <n v="115.650165016502"/>
    <m/>
    <n v="59757.590799999998"/>
    <x v="0"/>
    <n v="10117.6471"/>
    <x v="882"/>
    <x v="0"/>
    <m/>
  </r>
  <r>
    <d v="2024-01-03T01:09:02"/>
    <x v="9"/>
    <n v="21"/>
    <s v="CIRO ALEXANDER"/>
    <x v="0"/>
    <x v="0"/>
    <n v="195"/>
    <n v="21.6666666666667"/>
    <n v="148.69306930693099"/>
    <m/>
    <n v="76831.188099999999"/>
    <x v="0"/>
    <n v="10117.6471"/>
    <x v="882"/>
    <x v="0"/>
    <m/>
  </r>
  <r>
    <d v="2024-01-03T01:09:02"/>
    <x v="9"/>
    <n v="22"/>
    <s v="QUIRAMA CASTAEDA JHON JADER"/>
    <x v="0"/>
    <x v="0"/>
    <n v="138"/>
    <n v="15.3333333333333"/>
    <n v="148.69306930693099"/>
    <s v="1 Descuento (Incidente con Usuarios) "/>
    <n v="76831.188099999999"/>
    <x v="1"/>
    <n v="10117.6471"/>
    <x v="882"/>
    <x v="0"/>
    <m/>
  </r>
  <r>
    <d v="2024-01-03T01:09:02"/>
    <x v="9"/>
    <n v="24"/>
    <s v="HERNANDEZ MACIAS GILBERTO"/>
    <x v="3"/>
    <x v="0"/>
    <n v="185"/>
    <n v="18.5"/>
    <n v="165.21452145214499"/>
    <m/>
    <n v="85367.986799999999"/>
    <x v="0"/>
    <n v="10117.6471"/>
    <x v="882"/>
    <x v="0"/>
    <m/>
  </r>
  <r>
    <d v="2024-01-03T01:09:03"/>
    <x v="9"/>
    <n v="26"/>
    <s v="CIRO MARIN RODRIGO ALBERTO"/>
    <x v="3"/>
    <x v="0"/>
    <n v="132"/>
    <n v="13.2"/>
    <n v="165.21452145214499"/>
    <s v="3 Descuentos (Incidente con Usuarios) "/>
    <n v="85367.986799999999"/>
    <x v="0"/>
    <n v="10117.6471"/>
    <x v="882"/>
    <x v="0"/>
    <m/>
  </r>
  <r>
    <d v="2024-01-03T01:09:03"/>
    <x v="9"/>
    <n v="27"/>
    <s v="DURANGO DAVID JOSE"/>
    <x v="3"/>
    <x v="0"/>
    <n v="169"/>
    <n v="16.899999999999999"/>
    <n v="165.21452145214499"/>
    <m/>
    <n v="85367.986799999999"/>
    <x v="0"/>
    <n v="10117.6471"/>
    <x v="882"/>
    <x v="0"/>
    <m/>
  </r>
  <r>
    <d v="2024-01-03T01:09:03"/>
    <x v="9"/>
    <n v="29"/>
    <s v="ESCOBAR IVAN DARIO"/>
    <x v="8"/>
    <x v="0"/>
    <n v="101"/>
    <n v="20.2"/>
    <n v="82.607260726072596"/>
    <m/>
    <n v="42683.993399999999"/>
    <x v="0"/>
    <n v="10117.6471"/>
    <x v="882"/>
    <x v="0"/>
    <m/>
  </r>
  <r>
    <d v="2024-01-03T01:09:04"/>
    <x v="9"/>
    <n v="30"/>
    <s v="RODRIGUEZ MAICOL ESTIVEN"/>
    <x v="0"/>
    <x v="0"/>
    <n v="161"/>
    <n v="17.8888888888889"/>
    <n v="148.69306930693099"/>
    <m/>
    <n v="76831.188099999999"/>
    <x v="0"/>
    <n v="10117.6471"/>
    <x v="882"/>
    <x v="0"/>
    <m/>
  </r>
  <r>
    <d v="2024-01-03T01:09:04"/>
    <x v="1"/>
    <n v="32"/>
    <s v="PUERTA BOJANERO JUAN CARLOS"/>
    <x v="11"/>
    <x v="0"/>
    <n v="58"/>
    <n v="29"/>
    <n v="33.042904290429"/>
    <m/>
    <n v="17073.597399999999"/>
    <x v="0"/>
    <n v="10117.6471"/>
    <x v="882"/>
    <x v="0"/>
    <m/>
  </r>
  <r>
    <d v="2024-01-03T01:09:05"/>
    <x v="1"/>
    <n v="33"/>
    <s v="RUA CHAVARRIA JEFERSON ANDREY"/>
    <x v="3"/>
    <x v="0"/>
    <n v="132"/>
    <n v="13.2"/>
    <n v="165.21452145214499"/>
    <m/>
    <n v="85367.986799999999"/>
    <x v="0"/>
    <n v="10117.6471"/>
    <x v="882"/>
    <x v="0"/>
    <m/>
  </r>
  <r>
    <d v="2024-01-03T01:09:05"/>
    <x v="1"/>
    <n v="34"/>
    <s v="MONTOYA OSPINA GILBERTO ANTONIO"/>
    <x v="1"/>
    <x v="0"/>
    <n v="160"/>
    <n v="14.545454545454501"/>
    <n v="181.73597359735999"/>
    <s v="12 Descuentos (Incidente con Usuarios) "/>
    <n v="93904.785499999998"/>
    <x v="0"/>
    <n v="10117.6471"/>
    <x v="882"/>
    <x v="0"/>
    <m/>
  </r>
  <r>
    <d v="2024-01-03T01:09:05"/>
    <x v="1"/>
    <n v="35"/>
    <s v="LONDOO URREGO DANIEL ANDRES"/>
    <x v="3"/>
    <x v="0"/>
    <n v="176"/>
    <n v="17.600000000000001"/>
    <n v="165.21452145214499"/>
    <m/>
    <n v="85367.986799999999"/>
    <x v="1"/>
    <n v="10117.6471"/>
    <x v="882"/>
    <x v="0"/>
    <m/>
  </r>
  <r>
    <d v="2024-01-03T01:09:06"/>
    <x v="1"/>
    <n v="36"/>
    <s v="MARTINEZ CHAVERRA LUIS NORBERTO"/>
    <x v="1"/>
    <x v="0"/>
    <n v="188"/>
    <n v="17.090909090909101"/>
    <n v="181.73597359735999"/>
    <m/>
    <n v="93904.785499999998"/>
    <x v="0"/>
    <n v="10117.6471"/>
    <x v="882"/>
    <x v="0"/>
    <m/>
  </r>
  <r>
    <d v="2024-01-03T01:09:06"/>
    <x v="1"/>
    <n v="37"/>
    <s v="PIEDRAHITA MADRID SANTIAGO"/>
    <x v="2"/>
    <x v="0"/>
    <n v="82"/>
    <n v="13.6666666666667"/>
    <n v="99.128712871287107"/>
    <m/>
    <n v="51220.792099999999"/>
    <x v="1"/>
    <n v="10117.6471"/>
    <x v="882"/>
    <x v="0"/>
    <m/>
  </r>
  <r>
    <d v="2024-01-03T01:09:06"/>
    <x v="1"/>
    <n v="39"/>
    <s v="DE OSSA TORRES CARLOS ANDRES"/>
    <x v="2"/>
    <x v="3"/>
    <n v="106"/>
    <n v="17.6666666666667"/>
    <n v="99.128712871287107"/>
    <s v="1 Descuento (Propietario) "/>
    <n v="51220.792099999999"/>
    <x v="0"/>
    <n v="10117.6471"/>
    <x v="882"/>
    <x v="0"/>
    <m/>
  </r>
  <r>
    <d v="2024-01-03T01:09:06"/>
    <x v="1"/>
    <n v="40"/>
    <s v="OCAMPO OCAMPO ANTONIO JOSE"/>
    <x v="1"/>
    <x v="0"/>
    <n v="184"/>
    <n v="16.727272727272702"/>
    <n v="181.73597359735999"/>
    <m/>
    <n v="93904.785499999998"/>
    <x v="0"/>
    <n v="10117.6471"/>
    <x v="882"/>
    <x v="0"/>
    <m/>
  </r>
  <r>
    <d v="2024-01-03T01:09:07"/>
    <x v="1"/>
    <n v="41"/>
    <s v="LUJAN LOPERA FABIAN ALEXIS"/>
    <x v="0"/>
    <x v="0"/>
    <n v="125"/>
    <n v="13.8888888888889"/>
    <n v="148.69306930693099"/>
    <m/>
    <n v="76831.188099999999"/>
    <x v="1"/>
    <n v="10117.6471"/>
    <x v="882"/>
    <x v="0"/>
    <m/>
  </r>
  <r>
    <d v="2024-01-03T01:09:07"/>
    <x v="9"/>
    <n v="42"/>
    <s v="LOPERA ALVAREZ ESTIVEN"/>
    <x v="4"/>
    <x v="0"/>
    <n v="102"/>
    <n v="14.5714285714286"/>
    <n v="115.650165016502"/>
    <m/>
    <n v="59757.590799999998"/>
    <x v="0"/>
    <n v="10117.6471"/>
    <x v="882"/>
    <x v="0"/>
    <m/>
  </r>
  <r>
    <d v="2024-01-04T00:47:37"/>
    <x v="9"/>
    <n v="2"/>
    <s v="GRAJALES JORGE HERNAN"/>
    <x v="6"/>
    <x v="0"/>
    <n v="157"/>
    <n v="19.625"/>
    <n v="138.39755351682001"/>
    <m/>
    <n v="71718.654399999999"/>
    <x v="1"/>
    <n v="10900"/>
    <x v="883"/>
    <x v="0"/>
    <m/>
  </r>
  <r>
    <d v="2024-01-04T00:47:38"/>
    <x v="9"/>
    <n v="3"/>
    <s v="BARRIENTOS ROBINSON FREDY"/>
    <x v="10"/>
    <x v="0"/>
    <n v="78"/>
    <n v="19.5"/>
    <n v="69.198776758409807"/>
    <m/>
    <n v="35859.3272"/>
    <x v="0"/>
    <n v="10900"/>
    <x v="883"/>
    <x v="0"/>
    <m/>
  </r>
  <r>
    <d v="2024-01-04T00:47:38"/>
    <x v="9"/>
    <n v="4"/>
    <s v="LOPEZ ISRAEL"/>
    <x v="0"/>
    <x v="0"/>
    <n v="174"/>
    <n v="19.3333333333333"/>
    <n v="155.69724770642199"/>
    <s v="1 Descuento (Conduct) "/>
    <n v="80683.486199999999"/>
    <x v="0"/>
    <n v="10900"/>
    <x v="883"/>
    <x v="0"/>
    <m/>
  </r>
  <r>
    <d v="2024-01-04T00:47:38"/>
    <x v="9"/>
    <n v="5"/>
    <s v="BERRIO POSADA ANGELA"/>
    <x v="10"/>
    <x v="1"/>
    <n v="43"/>
    <n v="10.75"/>
    <n v="69.198776758409807"/>
    <m/>
    <n v="35859.3272"/>
    <x v="1"/>
    <n v="10900"/>
    <x v="883"/>
    <x v="0"/>
    <m/>
  </r>
  <r>
    <d v="2024-01-04T00:47:39"/>
    <x v="9"/>
    <n v="6"/>
    <s v="GONZALEZ PEREZ RAFAEL JOSE"/>
    <x v="3"/>
    <x v="0"/>
    <n v="173"/>
    <n v="17.3"/>
    <n v="172.996941896024"/>
    <m/>
    <n v="89648.317999999999"/>
    <x v="0"/>
    <n v="10900"/>
    <x v="883"/>
    <x v="0"/>
    <m/>
  </r>
  <r>
    <d v="2024-01-04T00:47:39"/>
    <x v="9"/>
    <n v="7"/>
    <s v="YEPES JORGE"/>
    <x v="3"/>
    <x v="3"/>
    <n v="190"/>
    <n v="19"/>
    <n v="172.996941896024"/>
    <m/>
    <n v="89648.317999999999"/>
    <x v="1"/>
    <n v="10900"/>
    <x v="883"/>
    <x v="0"/>
    <m/>
  </r>
  <r>
    <d v="2024-01-04T00:47:39"/>
    <x v="9"/>
    <n v="8"/>
    <s v="VACA FIERRO ROBINSON"/>
    <x v="1"/>
    <x v="0"/>
    <n v="189"/>
    <n v="17.181818181818201"/>
    <n v="190.296636085627"/>
    <s v="2 Descuentos (Conduct y despachadora angela) "/>
    <n v="98613.149799999999"/>
    <x v="1"/>
    <n v="10900"/>
    <x v="883"/>
    <x v="0"/>
    <m/>
  </r>
  <r>
    <d v="2024-01-04T00:47:39"/>
    <x v="9"/>
    <n v="9"/>
    <s v="MORA JORGE"/>
    <x v="0"/>
    <x v="0"/>
    <n v="162"/>
    <n v="18"/>
    <n v="155.69724770642199"/>
    <s v="3 Descuentos (Conducts y adm) "/>
    <n v="80683.486199999999"/>
    <x v="0"/>
    <n v="10900"/>
    <x v="883"/>
    <x v="0"/>
    <m/>
  </r>
  <r>
    <d v="2024-01-04T00:47:40"/>
    <x v="9"/>
    <n v="10"/>
    <s v="MARULANDA JARAMILLO DAWER ANDRES"/>
    <x v="10"/>
    <x v="0"/>
    <n v="55"/>
    <n v="13.75"/>
    <n v="69.198776758409807"/>
    <s v="1 Descuento (Conduct) "/>
    <n v="35859.3272"/>
    <x v="0"/>
    <n v="10900"/>
    <x v="883"/>
    <x v="0"/>
    <m/>
  </r>
  <r>
    <d v="2024-01-04T00:47:40"/>
    <x v="1"/>
    <n v="11"/>
    <s v="ECHAVARRIA JOSE"/>
    <x v="1"/>
    <x v="0"/>
    <n v="212"/>
    <n v="19.272727272727298"/>
    <n v="190.296636085627"/>
    <m/>
    <n v="98613.149799999999"/>
    <x v="0"/>
    <n v="10900"/>
    <x v="883"/>
    <x v="0"/>
    <m/>
  </r>
  <r>
    <d v="2024-01-04T00:47:40"/>
    <x v="1"/>
    <n v="12"/>
    <s v="VALENCIA MENDOZA JHON"/>
    <x v="3"/>
    <x v="0"/>
    <n v="192"/>
    <n v="19.2"/>
    <n v="172.996941896024"/>
    <m/>
    <n v="89648.317999999999"/>
    <x v="0"/>
    <n v="10900"/>
    <x v="883"/>
    <x v="0"/>
    <m/>
  </r>
  <r>
    <d v="2024-01-04T00:47:41"/>
    <x v="1"/>
    <n v="13"/>
    <s v="URIEL SALAZAR FREDY"/>
    <x v="0"/>
    <x v="0"/>
    <n v="176"/>
    <n v="19.5555555555556"/>
    <n v="155.69724770642199"/>
    <m/>
    <n v="80683.486199999999"/>
    <x v="0"/>
    <n v="10900"/>
    <x v="883"/>
    <x v="0"/>
    <m/>
  </r>
  <r>
    <d v="2024-01-04T00:47:41"/>
    <x v="1"/>
    <n v="14"/>
    <s v="JIMENEZ JIMENEZ OMAR DAVID"/>
    <x v="1"/>
    <x v="0"/>
    <n v="203"/>
    <n v="18.454545454545499"/>
    <n v="190.296636085627"/>
    <s v="HECTOR SALAZAR Realiz 2 viajes donde moviliz 25 Usuarios "/>
    <n v="98613.149799999999"/>
    <x v="1"/>
    <n v="10900"/>
    <x v="883"/>
    <x v="0"/>
    <m/>
  </r>
  <r>
    <d v="2024-01-04T00:47:41"/>
    <x v="1"/>
    <n v="15"/>
    <s v="LONDOO LOPERA DUVAN ANDRES"/>
    <x v="0"/>
    <x v="0"/>
    <n v="169"/>
    <n v="18.7777777777778"/>
    <n v="155.69724770642199"/>
    <s v="3 Descuentos (Conducts y usuario desubicado) "/>
    <n v="80683.486199999999"/>
    <x v="1"/>
    <n v="10900"/>
    <x v="883"/>
    <x v="0"/>
    <m/>
  </r>
  <r>
    <d v="2024-01-04T00:47:42"/>
    <x v="1"/>
    <n v="16"/>
    <s v="HURTADO MADRID JUAN ESTEBAN"/>
    <x v="3"/>
    <x v="0"/>
    <n v="155"/>
    <n v="15.5"/>
    <n v="172.996941896024"/>
    <m/>
    <n v="89648.317999999999"/>
    <x v="0"/>
    <n v="10900"/>
    <x v="883"/>
    <x v="0"/>
    <m/>
  </r>
  <r>
    <d v="2024-01-04T00:47:42"/>
    <x v="1"/>
    <n v="17"/>
    <s v="RAMIREZ JARAMILLO WILSON"/>
    <x v="3"/>
    <x v="0"/>
    <n v="174"/>
    <n v="17.399999999999999"/>
    <n v="172.996941896024"/>
    <s v="1 Descuento (Conduct) "/>
    <n v="89648.317999999999"/>
    <x v="0"/>
    <n v="10900"/>
    <x v="883"/>
    <x v="0"/>
    <m/>
  </r>
  <r>
    <d v="2024-01-04T00:47:42"/>
    <x v="1"/>
    <n v="18"/>
    <s v="RENDON VIANA HUMBERTO DE JESUS"/>
    <x v="0"/>
    <x v="0"/>
    <n v="161"/>
    <n v="17.8888888888889"/>
    <n v="155.69724770642199"/>
    <m/>
    <n v="80683.486199999999"/>
    <x v="0"/>
    <n v="10900"/>
    <x v="883"/>
    <x v="0"/>
    <m/>
  </r>
  <r>
    <d v="2024-01-04T00:47:43"/>
    <x v="1"/>
    <n v="19"/>
    <s v="BARRANTES GALLEGO DANIEL CAMILO"/>
    <x v="3"/>
    <x v="3"/>
    <n v="159"/>
    <n v="15.9"/>
    <n v="172.996941896024"/>
    <m/>
    <n v="89648.317999999999"/>
    <x v="0"/>
    <n v="10900"/>
    <x v="883"/>
    <x v="0"/>
    <m/>
  </r>
  <r>
    <d v="2024-01-04T00:47:43"/>
    <x v="1"/>
    <n v="20"/>
    <s v="VERENZUELA MARTINEZ ALEXANDER"/>
    <x v="1"/>
    <x v="0"/>
    <n v="171"/>
    <n v="15.545454545454501"/>
    <n v="190.296636085627"/>
    <m/>
    <n v="98613.149799999999"/>
    <x v="0"/>
    <n v="10900"/>
    <x v="883"/>
    <x v="0"/>
    <m/>
  </r>
  <r>
    <d v="2024-01-04T00:47:44"/>
    <x v="1"/>
    <n v="21"/>
    <s v="CIRO ALEXANDER"/>
    <x v="6"/>
    <x v="1"/>
    <n v="154"/>
    <n v="19.25"/>
    <n v="138.39755351682001"/>
    <s v="Se descuenta el viaje de 4 32 am ya que sube por el 13 sin Autorizacin "/>
    <n v="71718.654399999999"/>
    <x v="0"/>
    <n v="10900"/>
    <x v="883"/>
    <x v="0"/>
    <m/>
  </r>
  <r>
    <d v="2024-01-04T00:47:44"/>
    <x v="1"/>
    <n v="22"/>
    <s v="QUIRAMA CASTAEDA JHON JADER"/>
    <x v="0"/>
    <x v="0"/>
    <n v="170"/>
    <n v="18.8888888888889"/>
    <n v="155.69724770642199"/>
    <m/>
    <n v="80683.486199999999"/>
    <x v="1"/>
    <n v="10900"/>
    <x v="883"/>
    <x v="0"/>
    <m/>
  </r>
  <r>
    <d v="2024-01-04T00:47:44"/>
    <x v="1"/>
    <n v="23"/>
    <s v="MONSALVE OCAMPO EDISON GUSTAVO"/>
    <x v="0"/>
    <x v="0"/>
    <n v="124"/>
    <n v="13.7777777777778"/>
    <n v="155.69724770642199"/>
    <m/>
    <n v="80683.486199999999"/>
    <x v="2"/>
    <n v="10900"/>
    <x v="883"/>
    <x v="0"/>
    <m/>
  </r>
  <r>
    <d v="2024-01-04T00:47:44"/>
    <x v="1"/>
    <n v="24"/>
    <s v="HERNANDEZ MACIAS GILBERTO"/>
    <x v="6"/>
    <x v="1"/>
    <n v="157"/>
    <n v="19.625"/>
    <n v="138.39755351682001"/>
    <s v="Se descuenta el viaje de 4 43 am ya que sube por el 13 sin Autorizacin "/>
    <n v="71718.654399999999"/>
    <x v="0"/>
    <n v="10900"/>
    <x v="883"/>
    <x v="0"/>
    <m/>
  </r>
  <r>
    <d v="2024-01-04T00:47:45"/>
    <x v="1"/>
    <n v="26"/>
    <s v="CIRO MARIN RODRIGO ALBERTO"/>
    <x v="0"/>
    <x v="0"/>
    <n v="147"/>
    <n v="16.3333333333333"/>
    <n v="155.69724770642199"/>
    <m/>
    <n v="80683.486199999999"/>
    <x v="0"/>
    <n v="10900"/>
    <x v="883"/>
    <x v="0"/>
    <m/>
  </r>
  <r>
    <d v="2024-01-04T00:47:45"/>
    <x v="1"/>
    <n v="27"/>
    <s v="DURANGO DAVID JOSE"/>
    <x v="6"/>
    <x v="3"/>
    <n v="139"/>
    <n v="17.375"/>
    <n v="138.39755351682001"/>
    <m/>
    <n v="71718.654399999999"/>
    <x v="0"/>
    <n v="10900"/>
    <x v="883"/>
    <x v="0"/>
    <m/>
  </r>
  <r>
    <d v="2024-01-04T00:47:45"/>
    <x v="1"/>
    <n v="28"/>
    <s v="PUERTA BOJANERO JUAN CARLOS"/>
    <x v="4"/>
    <x v="0"/>
    <n v="96"/>
    <n v="13.714285714285699"/>
    <n v="121.09785932721699"/>
    <m/>
    <n v="62753.8226"/>
    <x v="0"/>
    <n v="10900"/>
    <x v="883"/>
    <x v="0"/>
    <m/>
  </r>
  <r>
    <d v="2024-01-04T00:47:45"/>
    <x v="1"/>
    <n v="29"/>
    <s v="ESCOBAR IVAN DARIO"/>
    <x v="0"/>
    <x v="0"/>
    <n v="120"/>
    <n v="13.3333333333333"/>
    <n v="155.69724770642199"/>
    <s v="2 Descuentos (Conducts) "/>
    <n v="80683.486199999999"/>
    <x v="0"/>
    <n v="10900"/>
    <x v="883"/>
    <x v="0"/>
    <m/>
  </r>
  <r>
    <d v="2024-01-04T00:47:46"/>
    <x v="1"/>
    <n v="30"/>
    <s v="RODRIGUEZ MAICOL ESTIVEN"/>
    <x v="4"/>
    <x v="0"/>
    <n v="173"/>
    <n v="24.714285714285701"/>
    <n v="121.09785932721699"/>
    <s v="2 Descuentos (Conducts) "/>
    <n v="62753.8226"/>
    <x v="0"/>
    <n v="10900"/>
    <x v="883"/>
    <x v="0"/>
    <m/>
  </r>
  <r>
    <d v="2024-01-04T00:47:46"/>
    <x v="9"/>
    <n v="31"/>
    <s v="AGUDELO KEVIN ANDRES"/>
    <x v="6"/>
    <x v="1"/>
    <n v="124"/>
    <n v="15.5"/>
    <n v="138.39755351682001"/>
    <s v="Se descuenta el viaje de 1 38 pm ya que NO ingresa a la minorista sin Autorizacin "/>
    <n v="71718.654399999999"/>
    <x v="0"/>
    <n v="10900"/>
    <x v="883"/>
    <x v="0"/>
    <m/>
  </r>
  <r>
    <d v="2024-01-04T00:47:46"/>
    <x v="9"/>
    <n v="32"/>
    <s v="PUERTA BOJANERO JUAN CARLOS"/>
    <x v="5"/>
    <x v="3"/>
    <n v="16"/>
    <n v="16"/>
    <n v="17.299694189602398"/>
    <m/>
    <n v="8964.8317999999999"/>
    <x v="0"/>
    <n v="10900"/>
    <x v="883"/>
    <x v="0"/>
    <m/>
  </r>
  <r>
    <d v="2024-01-04T00:47:47"/>
    <x v="9"/>
    <n v="33"/>
    <s v="RUA CHAVARRIA JEFERSON ANDREY"/>
    <x v="6"/>
    <x v="1"/>
    <n v="127"/>
    <n v="15.875"/>
    <n v="138.39755351682001"/>
    <s v="1 Descuento (Conduct) "/>
    <n v="71718.654399999999"/>
    <x v="0"/>
    <n v="10900"/>
    <x v="883"/>
    <x v="0"/>
    <m/>
  </r>
  <r>
    <d v="2024-01-04T00:47:47"/>
    <x v="9"/>
    <n v="34"/>
    <s v="MONTOYA OSPINA GILBERTO ANTONIO"/>
    <x v="3"/>
    <x v="3"/>
    <n v="177"/>
    <n v="17.7"/>
    <n v="172.996941896024"/>
    <s v="1 Descuento (Usuario desubicado) "/>
    <n v="89648.317999999999"/>
    <x v="0"/>
    <n v="10900"/>
    <x v="883"/>
    <x v="0"/>
    <m/>
  </r>
  <r>
    <d v="2024-01-04T00:47:47"/>
    <x v="9"/>
    <n v="35"/>
    <s v="LONDOO URREGO DANIEL ANDRES"/>
    <x v="6"/>
    <x v="0"/>
    <n v="130"/>
    <n v="16.25"/>
    <n v="138.39755351682001"/>
    <m/>
    <n v="71718.654399999999"/>
    <x v="1"/>
    <n v="10900"/>
    <x v="883"/>
    <x v="0"/>
    <m/>
  </r>
  <r>
    <d v="2024-01-04T00:47:47"/>
    <x v="9"/>
    <n v="36"/>
    <s v="MARTINEZ CHAVERRA LUIS NORBERTO"/>
    <x v="0"/>
    <x v="0"/>
    <n v="174"/>
    <n v="19.3333333333333"/>
    <n v="155.69724770642199"/>
    <m/>
    <n v="80683.486199999999"/>
    <x v="0"/>
    <n v="10900"/>
    <x v="883"/>
    <x v="0"/>
    <m/>
  </r>
  <r>
    <d v="2024-01-04T00:47:48"/>
    <x v="9"/>
    <n v="37"/>
    <s v="PIEDRAHITA MADRID SANTIAGO"/>
    <x v="0"/>
    <x v="0"/>
    <n v="99"/>
    <n v="11"/>
    <n v="155.69724770642199"/>
    <m/>
    <n v="80683.486199999999"/>
    <x v="1"/>
    <n v="10900"/>
    <x v="883"/>
    <x v="0"/>
    <m/>
  </r>
  <r>
    <d v="2024-01-04T00:47:48"/>
    <x v="9"/>
    <n v="39"/>
    <s v="DE OSSA TORRES CARLOS ANDRES"/>
    <x v="6"/>
    <x v="0"/>
    <n v="145"/>
    <n v="18.125"/>
    <n v="138.39755351682001"/>
    <m/>
    <n v="71718.654399999999"/>
    <x v="0"/>
    <n v="10900"/>
    <x v="883"/>
    <x v="0"/>
    <m/>
  </r>
  <r>
    <d v="2024-01-04T00:47:48"/>
    <x v="9"/>
    <n v="40"/>
    <s v="OCAMPO OCAMPO ANTONIO JOSE"/>
    <x v="0"/>
    <x v="0"/>
    <n v="161"/>
    <n v="17.8888888888889"/>
    <n v="155.69724770642199"/>
    <m/>
    <n v="80683.486199999999"/>
    <x v="0"/>
    <n v="10900"/>
    <x v="883"/>
    <x v="0"/>
    <m/>
  </r>
  <r>
    <d v="2024-01-04T00:47:49"/>
    <x v="9"/>
    <n v="41"/>
    <s v="GARCIA DAVID WILSON ALBERTO"/>
    <x v="6"/>
    <x v="0"/>
    <n v="150"/>
    <n v="18.75"/>
    <n v="138.39755351682001"/>
    <s v="2 Descuentos (Conducts) "/>
    <n v="71718.654399999999"/>
    <x v="1"/>
    <n v="10900"/>
    <x v="883"/>
    <x v="0"/>
    <m/>
  </r>
  <r>
    <d v="2024-01-04T00:47:49"/>
    <x v="1"/>
    <n v="42"/>
    <s v="LOPERA ALVAREZ ESTIVEN"/>
    <x v="2"/>
    <x v="1"/>
    <n v="81"/>
    <n v="13.5"/>
    <n v="103.798165137615"/>
    <s v="Se descuenta el viaje de 1 35 pm ya que NO ingresa al 13 sin autorizacin "/>
    <n v="53788.9908"/>
    <x v="0"/>
    <n v="10900"/>
    <x v="883"/>
    <x v="0"/>
    <m/>
  </r>
  <r>
    <d v="2024-01-05T00:37:39"/>
    <x v="1"/>
    <n v="2"/>
    <s v="GRAJALES JORGE HERNAN"/>
    <x v="6"/>
    <x v="0"/>
    <n v="153"/>
    <n v="19.125"/>
    <n v="144.15311004784701"/>
    <m/>
    <n v="74884.210500000001"/>
    <x v="1"/>
    <n v="10007.894700000001"/>
    <x v="884"/>
    <x v="0"/>
    <m/>
  </r>
  <r>
    <d v="2024-01-05T00:37:39"/>
    <x v="1"/>
    <n v="3"/>
    <s v="BARRIENTOS ROBINSON FREDY"/>
    <x v="3"/>
    <x v="0"/>
    <n v="164"/>
    <n v="16.399999999999999"/>
    <n v="180.19138755980899"/>
    <m/>
    <n v="93605.263200000001"/>
    <x v="0"/>
    <n v="10007.894700000001"/>
    <x v="884"/>
    <x v="0"/>
    <m/>
  </r>
  <r>
    <d v="2024-01-05T00:37:39"/>
    <x v="1"/>
    <n v="4"/>
    <s v="LOPEZ ISRAEL"/>
    <x v="3"/>
    <x v="0"/>
    <n v="179"/>
    <n v="17.899999999999999"/>
    <n v="180.19138755980899"/>
    <m/>
    <n v="93605.263200000001"/>
    <x v="0"/>
    <n v="10007.894700000001"/>
    <x v="884"/>
    <x v="0"/>
    <m/>
  </r>
  <r>
    <d v="2024-01-05T00:37:40"/>
    <x v="1"/>
    <n v="5"/>
    <s v="BERRIO POSADA ANGELA"/>
    <x v="1"/>
    <x v="0"/>
    <n v="262"/>
    <n v="23.818181818181799"/>
    <n v="198.210526315789"/>
    <s v="3 Descuentos (Conducts) "/>
    <n v="102965.7895"/>
    <x v="1"/>
    <n v="10007.894700000001"/>
    <x v="884"/>
    <x v="0"/>
    <m/>
  </r>
  <r>
    <d v="2024-01-05T00:37:40"/>
    <x v="1"/>
    <n v="6"/>
    <s v="GONZALEZ PEREZ RAFAEL JOSE"/>
    <x v="1"/>
    <x v="0"/>
    <n v="194"/>
    <n v="17.636363636363601"/>
    <n v="198.210526315789"/>
    <m/>
    <n v="102965.7895"/>
    <x v="0"/>
    <n v="10007.894700000001"/>
    <x v="884"/>
    <x v="0"/>
    <m/>
  </r>
  <r>
    <d v="2024-01-05T00:37:40"/>
    <x v="1"/>
    <n v="7"/>
    <s v="YEPES JORGE"/>
    <x v="3"/>
    <x v="0"/>
    <n v="181"/>
    <n v="18.100000000000001"/>
    <n v="180.19138755980899"/>
    <m/>
    <n v="93605.263200000001"/>
    <x v="1"/>
    <n v="10007.894700000001"/>
    <x v="884"/>
    <x v="0"/>
    <m/>
  </r>
  <r>
    <d v="2024-01-05T00:37:40"/>
    <x v="1"/>
    <n v="8"/>
    <s v="VACA FIERRO ROBINSON"/>
    <x v="6"/>
    <x v="0"/>
    <n v="134"/>
    <n v="16.75"/>
    <n v="144.15311004784701"/>
    <s v="2 Descuentos (Conducts) "/>
    <n v="74884.210500000001"/>
    <x v="1"/>
    <n v="10007.894700000001"/>
    <x v="884"/>
    <x v="0"/>
    <m/>
  </r>
  <r>
    <d v="2024-01-05T00:37:41"/>
    <x v="1"/>
    <n v="10"/>
    <s v="MARULANDA JARAMILLO DAWER ANDRES"/>
    <x v="6"/>
    <x v="0"/>
    <n v="169"/>
    <n v="21.125"/>
    <n v="144.15311004784701"/>
    <s v="1 Descuento (Conduct) "/>
    <n v="74884.210500000001"/>
    <x v="0"/>
    <n v="10007.894700000001"/>
    <x v="884"/>
    <x v="0"/>
    <m/>
  </r>
  <r>
    <d v="2024-01-05T00:37:41"/>
    <x v="9"/>
    <n v="12"/>
    <s v="VALENCIA MENDOZA JHON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1"/>
    <x v="9"/>
    <n v="13"/>
    <s v="URIEL SALAZAR FREDY"/>
    <x v="6"/>
    <x v="0"/>
    <n v="156"/>
    <n v="19.5"/>
    <n v="144.15311004784701"/>
    <s v="1 Descuento (Despachadora angela) "/>
    <n v="74884.210500000001"/>
    <x v="0"/>
    <n v="10007.894700000001"/>
    <x v="884"/>
    <x v="0"/>
    <m/>
  </r>
  <r>
    <d v="2024-01-05T00:37:42"/>
    <x v="9"/>
    <n v="14"/>
    <s v="JIMENEZ JIMENEZ OMAR DAVID"/>
    <x v="0"/>
    <x v="0"/>
    <n v="169"/>
    <n v="18.7777777777778"/>
    <n v="162.17224880382801"/>
    <m/>
    <n v="84244.736799999999"/>
    <x v="1"/>
    <n v="10007.894700000001"/>
    <x v="884"/>
    <x v="0"/>
    <m/>
  </r>
  <r>
    <d v="2024-01-05T00:37:42"/>
    <x v="9"/>
    <n v="15"/>
    <s v="LONDOO LOPERA DUVAN ANDRES"/>
    <x v="4"/>
    <x v="0"/>
    <n v="150"/>
    <n v="21.428571428571399"/>
    <n v="126.133971291866"/>
    <m/>
    <n v="65523.684200000003"/>
    <x v="1"/>
    <n v="10007.894700000001"/>
    <x v="884"/>
    <x v="0"/>
    <m/>
  </r>
  <r>
    <d v="2024-01-05T00:37:42"/>
    <x v="9"/>
    <n v="16"/>
    <s v="HURTADO MADRID JUAN ESTEBAN"/>
    <x v="3"/>
    <x v="3"/>
    <n v="149"/>
    <n v="14.9"/>
    <n v="180.19138755980899"/>
    <m/>
    <n v="93605.263200000001"/>
    <x v="0"/>
    <n v="10007.894700000001"/>
    <x v="884"/>
    <x v="0"/>
    <m/>
  </r>
  <r>
    <d v="2024-01-05T00:37:42"/>
    <x v="9"/>
    <n v="17"/>
    <s v="RAMIREZ JARAMILLO WILSON"/>
    <x v="6"/>
    <x v="0"/>
    <n v="158"/>
    <n v="19.75"/>
    <n v="144.15311004784701"/>
    <m/>
    <n v="74884.210500000001"/>
    <x v="0"/>
    <n v="10007.894700000001"/>
    <x v="884"/>
    <x v="0"/>
    <m/>
  </r>
  <r>
    <d v="2024-01-05T00:37:43"/>
    <x v="9"/>
    <n v="18"/>
    <s v="RENDON VIANA HUMBERTO DE JESUS"/>
    <x v="1"/>
    <x v="0"/>
    <n v="202"/>
    <n v="18.363636363636399"/>
    <n v="198.210526315789"/>
    <s v="1 Descuento (Despachadora angela) "/>
    <n v="102965.7895"/>
    <x v="0"/>
    <n v="10007.894700000001"/>
    <x v="884"/>
    <x v="0"/>
    <m/>
  </r>
  <r>
    <d v="2024-01-05T00:37:43"/>
    <x v="9"/>
    <n v="19"/>
    <s v="BARRANTES GALLEGO DANIEL CAMILO"/>
    <x v="0"/>
    <x v="0"/>
    <n v="167"/>
    <n v="18.5555555555556"/>
    <n v="162.17224880382801"/>
    <m/>
    <n v="84244.736799999999"/>
    <x v="0"/>
    <n v="10007.894700000001"/>
    <x v="884"/>
    <x v="0"/>
    <m/>
  </r>
  <r>
    <d v="2024-01-05T00:37:43"/>
    <x v="9"/>
    <n v="20"/>
    <s v="VERENZUELA MARTINEZ ALEXANDER"/>
    <x v="2"/>
    <x v="0"/>
    <n v="129"/>
    <n v="23.454545454545499"/>
    <n v="99.105263157894697"/>
    <m/>
    <n v="51482.894699999997"/>
    <x v="0"/>
    <n v="10007.894700000001"/>
    <x v="884"/>
    <x v="0"/>
    <m/>
  </r>
  <r>
    <d v="2024-01-05T00:37:44"/>
    <x v="9"/>
    <n v="21"/>
    <s v="CIRO ALEXANDER"/>
    <x v="0"/>
    <x v="0"/>
    <n v="178"/>
    <n v="19.7777777777778"/>
    <n v="162.17224880382801"/>
    <m/>
    <n v="84244.736799999999"/>
    <x v="0"/>
    <n v="10007.894700000001"/>
    <x v="884"/>
    <x v="0"/>
    <m/>
  </r>
  <r>
    <d v="2024-01-05T00:37:44"/>
    <x v="9"/>
    <n v="22"/>
    <s v="QUIRAMA CASTAEDA JHON JADER"/>
    <x v="8"/>
    <x v="0"/>
    <n v="101"/>
    <n v="20.2"/>
    <n v="90.095693779904295"/>
    <m/>
    <n v="46802.631600000001"/>
    <x v="1"/>
    <n v="10007.894700000001"/>
    <x v="884"/>
    <x v="0"/>
    <m/>
  </r>
  <r>
    <d v="2024-01-05T00:37:44"/>
    <x v="9"/>
    <n v="23"/>
    <s v="MONSALVE OCAMPO EDISON GUSTAVO"/>
    <x v="6"/>
    <x v="0"/>
    <n v="135"/>
    <n v="16.875"/>
    <n v="144.15311004784701"/>
    <m/>
    <n v="74884.210500000001"/>
    <x v="2"/>
    <n v="10007.894700000001"/>
    <x v="884"/>
    <x v="0"/>
    <m/>
  </r>
  <r>
    <d v="2024-01-05T00:37:44"/>
    <x v="9"/>
    <n v="24"/>
    <s v="HERNANDEZ MACIAS GILBERTO"/>
    <x v="0"/>
    <x v="0"/>
    <n v="151"/>
    <n v="16.7777777777778"/>
    <n v="162.17224880382801"/>
    <m/>
    <n v="84244.736799999999"/>
    <x v="0"/>
    <n v="10007.894700000001"/>
    <x v="884"/>
    <x v="0"/>
    <m/>
  </r>
  <r>
    <d v="2024-01-05T00:37:45"/>
    <x v="9"/>
    <n v="25"/>
    <s v="JIMENEZ HURTADO CARLOS ESTIVEN"/>
    <x v="6"/>
    <x v="0"/>
    <n v="128"/>
    <n v="16"/>
    <n v="144.15311004784701"/>
    <m/>
    <n v="74884.210500000001"/>
    <x v="1"/>
    <n v="10007.894700000001"/>
    <x v="884"/>
    <x v="0"/>
    <m/>
  </r>
  <r>
    <d v="2024-01-05T00:37:45"/>
    <x v="9"/>
    <n v="26"/>
    <s v="CIRO MARIN RODRIGO ALBERTO"/>
    <x v="3"/>
    <x v="0"/>
    <n v="142"/>
    <n v="14.9473684210526"/>
    <n v="171.18181818181799"/>
    <m/>
    <n v="88925"/>
    <x v="0"/>
    <n v="10007.894700000001"/>
    <x v="884"/>
    <x v="0"/>
    <m/>
  </r>
  <r>
    <d v="2024-01-05T00:37:45"/>
    <x v="9"/>
    <n v="27"/>
    <s v="DURANGO DAVID JOSE"/>
    <x v="0"/>
    <x v="0"/>
    <n v="168"/>
    <n v="18.6666666666667"/>
    <n v="162.17224880382801"/>
    <s v="1 Descuento (Conduct) "/>
    <n v="84244.736799999999"/>
    <x v="0"/>
    <n v="10007.894700000001"/>
    <x v="884"/>
    <x v="0"/>
    <m/>
  </r>
  <r>
    <d v="2024-01-05T00:37:45"/>
    <x v="9"/>
    <n v="28"/>
    <s v="RODRIGUEZ MAICOL ESTIVEN"/>
    <x v="10"/>
    <x v="0"/>
    <n v="70"/>
    <n v="17.5"/>
    <n v="72.076555023923405"/>
    <m/>
    <n v="37442.105300000003"/>
    <x v="0"/>
    <n v="10007.894700000001"/>
    <x v="884"/>
    <x v="0"/>
    <m/>
  </r>
  <r>
    <d v="2024-01-05T00:37:46"/>
    <x v="9"/>
    <n v="29"/>
    <s v="ESCOBAR IVAN DARIO"/>
    <x v="3"/>
    <x v="0"/>
    <n v="153"/>
    <n v="15.3"/>
    <n v="180.19138755980899"/>
    <s v="11 Descuentos (Transbordo) "/>
    <n v="93605.263200000001"/>
    <x v="0"/>
    <n v="10007.894700000001"/>
    <x v="884"/>
    <x v="0"/>
    <m/>
  </r>
  <r>
    <d v="2024-01-05T00:37:46"/>
    <x v="9"/>
    <n v="30"/>
    <s v="RODRIGUEZ MAICOL ESTIVEN"/>
    <x v="11"/>
    <x v="3"/>
    <n v="42"/>
    <n v="28"/>
    <n v="27.0287081339713"/>
    <m/>
    <n v="14040.789500000001"/>
    <x v="0"/>
    <n v="10007.894700000001"/>
    <x v="884"/>
    <x v="0"/>
    <m/>
  </r>
  <r>
    <d v="2024-01-05T00:37:46"/>
    <x v="1"/>
    <n v="31"/>
    <s v="LUJAN LOPERA FABIAN ALEXIS"/>
    <x v="3"/>
    <x v="0"/>
    <n v="178"/>
    <n v="17.8"/>
    <n v="180.19138755980899"/>
    <m/>
    <n v="93605.263200000001"/>
    <x v="0"/>
    <n v="10007.894700000001"/>
    <x v="884"/>
    <x v="0"/>
    <m/>
  </r>
  <r>
    <d v="2024-01-05T00:37:47"/>
    <x v="1"/>
    <n v="32"/>
    <s v="PUERTA BOJANERO JUAN CARLOS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7"/>
    <x v="1"/>
    <n v="34"/>
    <s v="ESPINOZA CHAVARRIA GUILLERMO LEON"/>
    <x v="0"/>
    <x v="0"/>
    <n v="139"/>
    <n v="15.4444444444444"/>
    <n v="162.17224880382801"/>
    <m/>
    <n v="84244.736799999999"/>
    <x v="0"/>
    <n v="10007.894700000001"/>
    <x v="884"/>
    <x v="0"/>
    <m/>
  </r>
  <r>
    <d v="2024-01-05T00:37:47"/>
    <x v="1"/>
    <n v="35"/>
    <s v="LONDOO URREGO DANIEL ANDRES"/>
    <x v="6"/>
    <x v="0"/>
    <n v="137"/>
    <n v="17.125"/>
    <n v="144.15311004784701"/>
    <m/>
    <n v="74884.210500000001"/>
    <x v="1"/>
    <n v="10007.894700000001"/>
    <x v="884"/>
    <x v="0"/>
    <m/>
  </r>
  <r>
    <d v="2024-01-05T00:37:47"/>
    <x v="1"/>
    <n v="36"/>
    <s v="MARTINEZ CHAVERRA LUIS NORBERTO"/>
    <x v="3"/>
    <x v="0"/>
    <n v="146"/>
    <n v="14.6"/>
    <n v="180.19138755980899"/>
    <s v="2 Descuentos (Propietario y conduct) "/>
    <n v="93605.263200000001"/>
    <x v="0"/>
    <n v="10007.894700000001"/>
    <x v="884"/>
    <x v="0"/>
    <m/>
  </r>
  <r>
    <d v="2024-01-05T00:37:48"/>
    <x v="1"/>
    <n v="37"/>
    <s v="MORA JORGE"/>
    <x v="3"/>
    <x v="0"/>
    <n v="145"/>
    <n v="14.5"/>
    <n v="180.19138755980899"/>
    <s v="2 Descuentos (Propietario y conduct) "/>
    <n v="93605.263200000001"/>
    <x v="1"/>
    <n v="10007.894700000001"/>
    <x v="884"/>
    <x v="0"/>
    <m/>
  </r>
  <r>
    <d v="2024-01-05T00:37:48"/>
    <x v="1"/>
    <n v="39"/>
    <s v="DE OSSA TORRES CARLOS ANDRES"/>
    <x v="0"/>
    <x v="0"/>
    <n v="162"/>
    <n v="18"/>
    <n v="162.17224880382801"/>
    <m/>
    <n v="84244.736799999999"/>
    <x v="0"/>
    <n v="10007.894700000001"/>
    <x v="884"/>
    <x v="0"/>
    <m/>
  </r>
  <r>
    <d v="2024-01-05T00:37:48"/>
    <x v="1"/>
    <n v="40"/>
    <s v="AGUIRRE ANDRES"/>
    <x v="6"/>
    <x v="0"/>
    <n v="112"/>
    <n v="14"/>
    <n v="144.15311004784701"/>
    <s v="2 Descuentos (Conducts) "/>
    <n v="74884.210500000001"/>
    <x v="0"/>
    <n v="10007.894700000001"/>
    <x v="884"/>
    <x v="0"/>
    <m/>
  </r>
  <r>
    <d v="2024-01-05T00:37:49"/>
    <x v="1"/>
    <n v="41"/>
    <s v="GARCIA DAVID WILSON ALBERTO"/>
    <x v="0"/>
    <x v="0"/>
    <n v="151"/>
    <n v="16.7777777777778"/>
    <n v="162.17224880382801"/>
    <s v="1 Descuento (Conduct) "/>
    <n v="84244.736799999999"/>
    <x v="1"/>
    <n v="10007.894700000001"/>
    <x v="884"/>
    <x v="0"/>
    <m/>
  </r>
  <r>
    <d v="2024-01-05T00:37:49"/>
    <x v="9"/>
    <n v="42"/>
    <s v="PIEDRAHITA MADRID SANTIAGO"/>
    <x v="0"/>
    <x v="0"/>
    <n v="145"/>
    <n v="16.1111111111111"/>
    <n v="162.17224880382801"/>
    <m/>
    <n v="84244.736799999999"/>
    <x v="0"/>
    <n v="10007.894700000001"/>
    <x v="884"/>
    <x v="0"/>
    <m/>
  </r>
  <r>
    <d v="2024-01-06T01:21:57"/>
    <x v="9"/>
    <n v="2"/>
    <s v="GRAJALES JORGE HERNAN"/>
    <x v="3"/>
    <x v="3"/>
    <n v="195"/>
    <n v="19.5"/>
    <n v="185.99358974359001"/>
    <s v="1 Descuento (Despachadora angela) "/>
    <n v="96796.474400000006"/>
    <x v="1"/>
    <n v="10129.7297"/>
    <x v="885"/>
    <x v="0"/>
    <m/>
  </r>
  <r>
    <d v="2024-01-06T01:21:57"/>
    <x v="9"/>
    <n v="3"/>
    <s v="BARRIENTOS ROBINSON FREDY"/>
    <x v="6"/>
    <x v="0"/>
    <n v="135"/>
    <n v="16.875"/>
    <n v="148.79487179487199"/>
    <m/>
    <n v="77437.179499999998"/>
    <x v="0"/>
    <n v="10129.7297"/>
    <x v="885"/>
    <x v="0"/>
    <m/>
  </r>
  <r>
    <d v="2024-01-06T01:21:58"/>
    <x v="9"/>
    <n v="4"/>
    <s v="LOPEZ ISRAEL"/>
    <x v="0"/>
    <x v="0"/>
    <n v="180"/>
    <n v="20"/>
    <n v="167.394230769231"/>
    <m/>
    <n v="87116.8269"/>
    <x v="0"/>
    <n v="10129.7297"/>
    <x v="885"/>
    <x v="0"/>
    <m/>
  </r>
  <r>
    <d v="2024-01-06T01:21:58"/>
    <x v="9"/>
    <n v="5"/>
    <s v="BERRIO POSADA ANGELA"/>
    <x v="0"/>
    <x v="3"/>
    <n v="165"/>
    <n v="18.3333333333333"/>
    <n v="167.394230769231"/>
    <m/>
    <n v="87116.8269"/>
    <x v="1"/>
    <n v="10129.7297"/>
    <x v="885"/>
    <x v="0"/>
    <m/>
  </r>
  <r>
    <d v="2024-01-06T01:21:58"/>
    <x v="9"/>
    <n v="7"/>
    <s v="YEPES JORGE"/>
    <x v="3"/>
    <x v="3"/>
    <n v="204"/>
    <n v="20.399999999999999"/>
    <n v="185.99358974359001"/>
    <m/>
    <n v="96796.474400000006"/>
    <x v="1"/>
    <n v="10129.7297"/>
    <x v="885"/>
    <x v="0"/>
    <m/>
  </r>
  <r>
    <d v="2024-01-06T01:21:59"/>
    <x v="9"/>
    <n v="8"/>
    <s v="VACA FIERRO ROBINSON"/>
    <x v="3"/>
    <x v="3"/>
    <n v="166"/>
    <n v="16.600000000000001"/>
    <n v="185.99358974359001"/>
    <m/>
    <n v="96796.474400000006"/>
    <x v="1"/>
    <n v="10129.7297"/>
    <x v="885"/>
    <x v="0"/>
    <m/>
  </r>
  <r>
    <d v="2024-01-06T01:21:59"/>
    <x v="9"/>
    <n v="10"/>
    <s v="MARULANDA JARAMILLO DAWER ANDRES"/>
    <x v="3"/>
    <x v="3"/>
    <n v="196"/>
    <n v="19.600000000000001"/>
    <n v="185.99358974359001"/>
    <s v="1 Descuento (conduct)"/>
    <n v="96796.474400000006"/>
    <x v="0"/>
    <n v="10129.7297"/>
    <x v="885"/>
    <x v="0"/>
    <m/>
  </r>
  <r>
    <d v="2024-01-06T01:21:59"/>
    <x v="1"/>
    <n v="11"/>
    <s v="ECHAVARRIA JOSE"/>
    <x v="0"/>
    <x v="0"/>
    <n v="172"/>
    <n v="19.1111111111111"/>
    <n v="167.394230769231"/>
    <m/>
    <n v="87116.8269"/>
    <x v="0"/>
    <n v="10129.7297"/>
    <x v="885"/>
    <x v="0"/>
    <m/>
  </r>
  <r>
    <d v="2024-01-06T01:22:00"/>
    <x v="1"/>
    <n v="12"/>
    <s v="VALENCIA MENDOZA JHON"/>
    <x v="4"/>
    <x v="3"/>
    <n v="151"/>
    <n v="21.571428571428601"/>
    <n v="130.19551282051299"/>
    <m/>
    <n v="67757.532099999997"/>
    <x v="0"/>
    <n v="10129.7297"/>
    <x v="885"/>
    <x v="0"/>
    <m/>
  </r>
  <r>
    <d v="2024-01-06T01:22:00"/>
    <x v="1"/>
    <n v="13"/>
    <s v="URIEL SALAZAR FREDY"/>
    <x v="0"/>
    <x v="0"/>
    <n v="196"/>
    <n v="21.7777777777778"/>
    <n v="167.394230769231"/>
    <s v="2 Descuentos (conducts) "/>
    <n v="87116.8269"/>
    <x v="0"/>
    <n v="10129.7297"/>
    <x v="885"/>
    <x v="0"/>
    <m/>
  </r>
  <r>
    <d v="2024-01-06T01:22:00"/>
    <x v="1"/>
    <n v="14"/>
    <s v="JIMENEZ JIMENEZ OMAR DAVID"/>
    <x v="3"/>
    <x v="0"/>
    <n v="204"/>
    <n v="20.399999999999999"/>
    <n v="185.99358974359001"/>
    <m/>
    <n v="96796.474400000006"/>
    <x v="1"/>
    <n v="10129.7297"/>
    <x v="885"/>
    <x v="0"/>
    <m/>
  </r>
  <r>
    <d v="2024-01-06T01:22:01"/>
    <x v="1"/>
    <n v="15"/>
    <s v="LONDOO LOPERA DUVAN ANDRES"/>
    <x v="3"/>
    <x v="3"/>
    <n v="182"/>
    <n v="18.2"/>
    <n v="185.99358974359001"/>
    <s v="2 Descuentos (conducts) "/>
    <n v="96796.474400000006"/>
    <x v="1"/>
    <n v="10129.7297"/>
    <x v="885"/>
    <x v="0"/>
    <m/>
  </r>
  <r>
    <d v="2024-01-06T01:22:01"/>
    <x v="1"/>
    <n v="16"/>
    <s v="HURTADO MADRID JUAN ESTEBAN"/>
    <x v="3"/>
    <x v="0"/>
    <n v="188"/>
    <n v="18.8"/>
    <n v="185.99358974359001"/>
    <m/>
    <n v="96796.474400000006"/>
    <x v="0"/>
    <n v="10129.7297"/>
    <x v="885"/>
    <x v="0"/>
    <m/>
  </r>
  <r>
    <d v="2024-01-06T01:22:01"/>
    <x v="1"/>
    <n v="17"/>
    <s v="AGUIRRE ANDRES"/>
    <x v="6"/>
    <x v="3"/>
    <n v="133"/>
    <n v="16.625"/>
    <n v="148.79487179487199"/>
    <s v="GUILLERMO ESPINOZA Realiz 3 viajes donde moviliz 48 Usuarios "/>
    <n v="77437.179499999998"/>
    <x v="0"/>
    <n v="10129.7297"/>
    <x v="885"/>
    <x v="0"/>
    <m/>
  </r>
  <r>
    <d v="2024-01-06T01:22:01"/>
    <x v="1"/>
    <n v="18"/>
    <s v="RENDON VIANA HUMBERTO DE JESUS"/>
    <x v="3"/>
    <x v="0"/>
    <n v="189"/>
    <n v="18.899999999999999"/>
    <n v="185.99358974359001"/>
    <s v="2 Descuentos (conducts) "/>
    <n v="96796.474400000006"/>
    <x v="0"/>
    <n v="10129.7297"/>
    <x v="885"/>
    <x v="0"/>
    <m/>
  </r>
  <r>
    <d v="2024-01-06T01:22:02"/>
    <x v="1"/>
    <n v="19"/>
    <s v="BARRANTES GALLEGO DANIEL CAMILO"/>
    <x v="3"/>
    <x v="3"/>
    <n v="205"/>
    <n v="20.5"/>
    <n v="185.99358974359001"/>
    <m/>
    <n v="96796.474400000006"/>
    <x v="0"/>
    <n v="10129.7297"/>
    <x v="885"/>
    <x v="0"/>
    <m/>
  </r>
  <r>
    <d v="2024-01-06T01:22:02"/>
    <x v="1"/>
    <n v="20"/>
    <s v="VERENZUELA MARTINEZ ALEXANDER"/>
    <x v="3"/>
    <x v="0"/>
    <n v="224"/>
    <n v="22.4"/>
    <n v="185.99358974359001"/>
    <m/>
    <n v="96796.474400000006"/>
    <x v="0"/>
    <n v="10129.7297"/>
    <x v="885"/>
    <x v="0"/>
    <m/>
  </r>
  <r>
    <d v="2024-01-06T01:22:02"/>
    <x v="1"/>
    <n v="22"/>
    <s v="QUIRAMA CASTAEDA JHON JADER"/>
    <x v="3"/>
    <x v="0"/>
    <n v="165"/>
    <n v="16.5"/>
    <n v="185.99358974359001"/>
    <m/>
    <n v="96796.474400000006"/>
    <x v="1"/>
    <n v="10129.7297"/>
    <x v="885"/>
    <x v="0"/>
    <m/>
  </r>
  <r>
    <d v="2024-01-06T01:22:03"/>
    <x v="1"/>
    <n v="23"/>
    <s v="MONSALVE OCAMPO EDISON GUSTAVO"/>
    <x v="8"/>
    <x v="0"/>
    <n v="81"/>
    <n v="16.2"/>
    <n v="92.996794871794904"/>
    <m/>
    <n v="48398.237200000003"/>
    <x v="2"/>
    <n v="10129.7297"/>
    <x v="885"/>
    <x v="0"/>
    <m/>
  </r>
  <r>
    <d v="2024-01-06T01:22:03"/>
    <x v="1"/>
    <n v="24"/>
    <s v="HERNANDEZ MACIAS GILBERTO"/>
    <x v="0"/>
    <x v="0"/>
    <n v="142"/>
    <n v="15.7777777777778"/>
    <n v="167.394230769231"/>
    <m/>
    <n v="87116.8269"/>
    <x v="0"/>
    <n v="10129.7297"/>
    <x v="885"/>
    <x v="0"/>
    <m/>
  </r>
  <r>
    <d v="2024-01-06T01:22:03"/>
    <x v="1"/>
    <n v="25"/>
    <s v="JIMENEZ HURTADO CARLOS ESTIVEN"/>
    <x v="0"/>
    <x v="0"/>
    <n v="152"/>
    <n v="16.8888888888889"/>
    <n v="167.394230769231"/>
    <m/>
    <n v="87116.8269"/>
    <x v="1"/>
    <n v="10129.7297"/>
    <x v="885"/>
    <x v="0"/>
    <m/>
  </r>
  <r>
    <d v="2024-01-06T01:22:04"/>
    <x v="1"/>
    <n v="26"/>
    <s v="AGUIRRE ANDRES"/>
    <x v="8"/>
    <x v="0"/>
    <n v="64"/>
    <n v="12.8"/>
    <n v="92.996794871794904"/>
    <m/>
    <n v="48398.237200000003"/>
    <x v="0"/>
    <n v="10129.7297"/>
    <x v="885"/>
    <x v="0"/>
    <m/>
  </r>
  <r>
    <d v="2024-01-06T01:22:04"/>
    <x v="1"/>
    <n v="27"/>
    <s v="DURANGO DAVID JOSE"/>
    <x v="6"/>
    <x v="0"/>
    <n v="141"/>
    <n v="17.625"/>
    <n v="148.79487179487199"/>
    <m/>
    <n v="77437.179499999998"/>
    <x v="0"/>
    <n v="10129.7297"/>
    <x v="885"/>
    <x v="0"/>
    <m/>
  </r>
  <r>
    <d v="2024-01-06T01:22:04"/>
    <x v="1"/>
    <n v="28"/>
    <s v="RODRIGUEZ MAICOL ESTIVEN"/>
    <x v="0"/>
    <x v="0"/>
    <n v="205"/>
    <n v="22.7777777777778"/>
    <n v="167.394230769231"/>
    <s v="2 Descuentos (conducts) "/>
    <n v="87116.8269"/>
    <x v="0"/>
    <n v="10129.7297"/>
    <x v="885"/>
    <x v="0"/>
    <m/>
  </r>
  <r>
    <d v="2024-01-06T01:22:04"/>
    <x v="1"/>
    <n v="29"/>
    <s v="ESCOBAR IVAN DARIO"/>
    <x v="6"/>
    <x v="0"/>
    <n v="140"/>
    <n v="17.5"/>
    <n v="148.79487179487199"/>
    <s v="1 Descuento (conduct)"/>
    <n v="77437.179499999998"/>
    <x v="0"/>
    <n v="10129.7297"/>
    <x v="885"/>
    <x v="0"/>
    <m/>
  </r>
  <r>
    <d v="2024-01-06T01:22:05"/>
    <x v="9"/>
    <n v="31"/>
    <s v="AGUDELO KEVIN ANDRES"/>
    <x v="0"/>
    <x v="0"/>
    <n v="116"/>
    <n v="12.8888888888889"/>
    <n v="167.394230769231"/>
    <m/>
    <n v="87116.8269"/>
    <x v="0"/>
    <n v="10129.7297"/>
    <x v="885"/>
    <x v="0"/>
    <m/>
  </r>
  <r>
    <d v="2024-01-06T01:22:05"/>
    <x v="9"/>
    <n v="32"/>
    <s v="PUERTA BOJANERO JUAN CARLOS"/>
    <x v="10"/>
    <x v="0"/>
    <n v="75"/>
    <n v="18.75"/>
    <n v="74.397435897435898"/>
    <m/>
    <n v="38718.589699999997"/>
    <x v="0"/>
    <n v="10129.7297"/>
    <x v="885"/>
    <x v="0"/>
    <m/>
  </r>
  <r>
    <d v="2024-01-06T01:22:05"/>
    <x v="9"/>
    <n v="33"/>
    <s v="LUJAN LOPERA FABIAN ALEXIS"/>
    <x v="8"/>
    <x v="0"/>
    <n v="113"/>
    <n v="22.6"/>
    <n v="92.996794871794904"/>
    <m/>
    <n v="48398.237200000003"/>
    <x v="0"/>
    <n v="10129.7297"/>
    <x v="885"/>
    <x v="0"/>
    <m/>
  </r>
  <r>
    <d v="2024-01-06T01:22:06"/>
    <x v="9"/>
    <n v="34"/>
    <s v="MONTOYA OSPINA GILBERTO ANTONIO"/>
    <x v="3"/>
    <x v="0"/>
    <n v="186"/>
    <n v="18.600000000000001"/>
    <n v="185.99358974359001"/>
    <m/>
    <n v="96796.474400000006"/>
    <x v="0"/>
    <n v="10129.7297"/>
    <x v="885"/>
    <x v="0"/>
    <m/>
  </r>
  <r>
    <d v="2024-01-06T01:22:06"/>
    <x v="9"/>
    <n v="35"/>
    <s v="LONDOO URREGO DANIEL ANDRES"/>
    <x v="6"/>
    <x v="0"/>
    <n v="188"/>
    <n v="23.5"/>
    <n v="148.79487179487199"/>
    <m/>
    <n v="77437.179499999998"/>
    <x v="1"/>
    <n v="10129.7297"/>
    <x v="885"/>
    <x v="0"/>
    <m/>
  </r>
  <r>
    <d v="2024-01-06T01:22:06"/>
    <x v="9"/>
    <n v="36"/>
    <s v="MARTINEZ CHAVERRA LUIS NORBERTO"/>
    <x v="0"/>
    <x v="0"/>
    <n v="142"/>
    <n v="15.7777777777778"/>
    <n v="167.394230769231"/>
    <m/>
    <n v="87116.8269"/>
    <x v="0"/>
    <n v="10129.7297"/>
    <x v="885"/>
    <x v="0"/>
    <m/>
  </r>
  <r>
    <d v="2024-01-06T01:22:07"/>
    <x v="9"/>
    <n v="37"/>
    <s v="MORA JORGE"/>
    <x v="3"/>
    <x v="0"/>
    <n v="162"/>
    <n v="16.2"/>
    <n v="185.99358974359001"/>
    <s v="1 Descuento (Despachadora angela) "/>
    <n v="96796.474400000006"/>
    <x v="1"/>
    <n v="10129.7297"/>
    <x v="885"/>
    <x v="0"/>
    <m/>
  </r>
  <r>
    <d v="2024-01-06T01:22:07"/>
    <x v="9"/>
    <n v="39"/>
    <s v="DE OSSA TORRES CARLOS ANDRES"/>
    <x v="0"/>
    <x v="0"/>
    <n v="159"/>
    <n v="17.6666666666667"/>
    <n v="167.394230769231"/>
    <m/>
    <n v="87116.8269"/>
    <x v="0"/>
    <n v="10129.7297"/>
    <x v="885"/>
    <x v="0"/>
    <m/>
  </r>
  <r>
    <d v="2024-01-06T01:22:07"/>
    <x v="9"/>
    <n v="40"/>
    <s v="OCAMPO OCAMPO ANTONIO JOSE"/>
    <x v="6"/>
    <x v="0"/>
    <n v="123"/>
    <n v="15.375"/>
    <n v="148.79487179487199"/>
    <m/>
    <n v="77437.179499999998"/>
    <x v="0"/>
    <n v="10129.7297"/>
    <x v="885"/>
    <x v="0"/>
    <m/>
  </r>
  <r>
    <d v="2024-01-06T01:22:08"/>
    <x v="9"/>
    <n v="41"/>
    <s v="GARCIA DAVID WILSON ALBERTO"/>
    <x v="3"/>
    <x v="0"/>
    <n v="191"/>
    <n v="19.100000000000001"/>
    <n v="185.99358974359001"/>
    <m/>
    <n v="96796.474400000006"/>
    <x v="1"/>
    <n v="10129.7297"/>
    <x v="885"/>
    <x v="0"/>
    <m/>
  </r>
  <r>
    <d v="2024-01-06T01:22:08"/>
    <x v="9"/>
    <n v="42"/>
    <s v="HOYOS HENAO SANTIAGO"/>
    <x v="6"/>
    <x v="0"/>
    <n v="173"/>
    <n v="21.625"/>
    <n v="148.79487179487199"/>
    <m/>
    <n v="77437.179499999998"/>
    <x v="0"/>
    <n v="10129.7297"/>
    <x v="885"/>
    <x v="0"/>
    <m/>
  </r>
  <r>
    <d v="2024-01-07T00:18:53"/>
    <x v="1"/>
    <n v="2"/>
    <s v="GRAJALES JORGE HERNAN"/>
    <x v="3"/>
    <x v="0"/>
    <n v="229"/>
    <n v="22.9"/>
    <n v="189.56081081081101"/>
    <m/>
    <n v="98758.445900000006"/>
    <x v="1"/>
    <n v="11303.0303"/>
    <x v="886"/>
    <x v="0"/>
    <m/>
  </r>
  <r>
    <d v="2024-01-07T00:18:54"/>
    <x v="1"/>
    <n v="3"/>
    <s v="BARRIENTOS ROBINSON FREDY"/>
    <x v="3"/>
    <x v="0"/>
    <n v="165"/>
    <n v="16.5"/>
    <n v="189.56081081081101"/>
    <m/>
    <n v="98758.445900000006"/>
    <x v="0"/>
    <n v="11303.0303"/>
    <x v="886"/>
    <x v="0"/>
    <m/>
  </r>
  <r>
    <d v="2024-01-07T00:18:54"/>
    <x v="1"/>
    <n v="4"/>
    <s v="LOPEZ ISRAEL"/>
    <x v="3"/>
    <x v="0"/>
    <n v="168"/>
    <n v="16.8"/>
    <n v="189.56081081081101"/>
    <m/>
    <n v="98758.445900000006"/>
    <x v="0"/>
    <n v="11303.0303"/>
    <x v="886"/>
    <x v="0"/>
    <m/>
  </r>
  <r>
    <d v="2024-01-07T00:18:54"/>
    <x v="1"/>
    <n v="6"/>
    <s v="GONZALEZ PEREZ RAFAEL JOSE"/>
    <x v="3"/>
    <x v="0"/>
    <n v="197"/>
    <n v="19.7"/>
    <n v="189.56081081081101"/>
    <m/>
    <n v="98758.445900000006"/>
    <x v="0"/>
    <n v="11303.0303"/>
    <x v="886"/>
    <x v="0"/>
    <m/>
  </r>
  <r>
    <d v="2024-01-07T00:18:55"/>
    <x v="1"/>
    <n v="7"/>
    <s v="YEPES JORGE"/>
    <x v="3"/>
    <x v="0"/>
    <n v="261"/>
    <n v="26.1"/>
    <n v="189.56081081081101"/>
    <s v="1 Descuento (Conduct)"/>
    <n v="98758.445900000006"/>
    <x v="1"/>
    <n v="11303.0303"/>
    <x v="886"/>
    <x v="0"/>
    <m/>
  </r>
  <r>
    <d v="2024-01-07T00:18:55"/>
    <x v="1"/>
    <n v="8"/>
    <s v="VACA FIERRO ROBINSON"/>
    <x v="1"/>
    <x v="0"/>
    <n v="231"/>
    <n v="21"/>
    <n v="208.51689189189199"/>
    <m/>
    <n v="108634.2905"/>
    <x v="1"/>
    <n v="11303.0303"/>
    <x v="886"/>
    <x v="0"/>
    <m/>
  </r>
  <r>
    <d v="2024-01-07T00:18:56"/>
    <x v="1"/>
    <n v="10"/>
    <s v="MARULANDA JARAMILLO DAWER ANDRES"/>
    <x v="6"/>
    <x v="0"/>
    <n v="159"/>
    <n v="19.875"/>
    <n v="151.64864864864899"/>
    <m/>
    <n v="79006.756800000003"/>
    <x v="0"/>
    <n v="11303.0303"/>
    <x v="886"/>
    <x v="0"/>
    <m/>
  </r>
  <r>
    <d v="2024-01-07T00:18:56"/>
    <x v="9"/>
    <n v="11"/>
    <s v="ECHAVARRIA JOSE"/>
    <x v="0"/>
    <x v="0"/>
    <n v="191"/>
    <n v="21.2222222222222"/>
    <n v="170.60472972973"/>
    <m/>
    <n v="88882.6014"/>
    <x v="0"/>
    <n v="11303.0303"/>
    <x v="886"/>
    <x v="0"/>
    <m/>
  </r>
  <r>
    <d v="2024-01-07T00:18:57"/>
    <x v="9"/>
    <n v="12"/>
    <s v="VALENCIA MENDOZA JHON"/>
    <x v="4"/>
    <x v="1"/>
    <n v="170"/>
    <n v="24.285714285714299"/>
    <n v="132.69256756756801"/>
    <s v="Se descuenta el viaje de 3 26 pm ya que NO ingresa al 13 sin autorizacin "/>
    <n v="69130.912200000006"/>
    <x v="0"/>
    <n v="11303.0303"/>
    <x v="886"/>
    <x v="0"/>
    <m/>
  </r>
  <r>
    <d v="2024-01-07T00:18:57"/>
    <x v="9"/>
    <n v="13"/>
    <s v="LUJAN LOPERA FABIAN ALEXIS"/>
    <x v="8"/>
    <x v="0"/>
    <n v="126"/>
    <n v="25.2"/>
    <n v="94.780405405405403"/>
    <s v="1 Descuento (Despachador fernando) "/>
    <n v="49379.222999999998"/>
    <x v="0"/>
    <n v="11303.0303"/>
    <x v="886"/>
    <x v="0"/>
    <m/>
  </r>
  <r>
    <d v="2024-01-07T00:18:58"/>
    <x v="9"/>
    <n v="14"/>
    <s v="JIMENEZ JIMENEZ OMAR DAVID"/>
    <x v="3"/>
    <x v="0"/>
    <n v="202"/>
    <n v="20.2"/>
    <n v="189.56081081081101"/>
    <m/>
    <n v="98758.445900000006"/>
    <x v="1"/>
    <n v="11303.0303"/>
    <x v="886"/>
    <x v="0"/>
    <m/>
  </r>
  <r>
    <d v="2024-01-07T00:18:58"/>
    <x v="9"/>
    <n v="16"/>
    <s v="HURTADO MADRID JUAN ESTEBAN"/>
    <x v="0"/>
    <x v="0"/>
    <n v="142"/>
    <n v="15.7777777777778"/>
    <n v="170.60472972973"/>
    <m/>
    <n v="88882.6014"/>
    <x v="0"/>
    <n v="11303.0303"/>
    <x v="886"/>
    <x v="0"/>
    <m/>
  </r>
  <r>
    <d v="2024-01-07T00:18:58"/>
    <x v="9"/>
    <n v="17"/>
    <s v="AGUIRRE ANDRES"/>
    <x v="6"/>
    <x v="1"/>
    <n v="152"/>
    <n v="19"/>
    <n v="151.64864864864899"/>
    <s v="3 Descuentos (Conducts y despachadora angela) "/>
    <n v="79006.756800000003"/>
    <x v="0"/>
    <n v="11303.0303"/>
    <x v="886"/>
    <x v="0"/>
    <m/>
  </r>
  <r>
    <d v="2024-01-07T00:18:59"/>
    <x v="9"/>
    <n v="18"/>
    <s v="RENDON VIANA HUMBERTO DE JESUS"/>
    <x v="0"/>
    <x v="3"/>
    <n v="156"/>
    <n v="17.3333333333333"/>
    <n v="170.60472972973"/>
    <m/>
    <n v="88882.6014"/>
    <x v="0"/>
    <n v="11303.0303"/>
    <x v="886"/>
    <x v="0"/>
    <m/>
  </r>
  <r>
    <d v="2024-01-07T00:18:59"/>
    <x v="9"/>
    <n v="19"/>
    <s v="BARRANTES GALLEGO DANIEL CAMILO"/>
    <x v="1"/>
    <x v="0"/>
    <n v="190"/>
    <n v="17.272727272727298"/>
    <n v="208.51689189189199"/>
    <s v="1 Descuento (Usuario desubicado) "/>
    <n v="108634.2905"/>
    <x v="0"/>
    <n v="11303.0303"/>
    <x v="886"/>
    <x v="0"/>
    <m/>
  </r>
  <r>
    <d v="2024-01-07T00:19:00"/>
    <x v="9"/>
    <n v="20"/>
    <s v="VERENZUELA MARTINEZ ALEXANDER"/>
    <x v="3"/>
    <x v="0"/>
    <n v="186"/>
    <n v="18.600000000000001"/>
    <n v="189.56081081081101"/>
    <s v="1 Descuento (Despachadora angela) "/>
    <n v="98758.445900000006"/>
    <x v="0"/>
    <n v="11303.0303"/>
    <x v="886"/>
    <x v="0"/>
    <m/>
  </r>
  <r>
    <d v="2024-01-07T00:19:00"/>
    <x v="9"/>
    <n v="21"/>
    <s v="CIRO ALEXANDER"/>
    <x v="3"/>
    <x v="0"/>
    <n v="207"/>
    <n v="20.7"/>
    <n v="189.56081081081101"/>
    <s v="3 Descuentos (Conducts y propietario) "/>
    <n v="98758.445900000006"/>
    <x v="0"/>
    <n v="11303.0303"/>
    <x v="886"/>
    <x v="0"/>
    <m/>
  </r>
  <r>
    <d v="2024-01-07T00:19:00"/>
    <x v="9"/>
    <n v="22"/>
    <s v="QUIRAMA CASTAEDA JHON JADER"/>
    <x v="0"/>
    <x v="0"/>
    <n v="147"/>
    <n v="16.3333333333333"/>
    <n v="170.60472972973"/>
    <m/>
    <n v="88882.6014"/>
    <x v="1"/>
    <n v="11303.0303"/>
    <x v="886"/>
    <x v="0"/>
    <m/>
  </r>
  <r>
    <d v="2024-01-07T00:19:01"/>
    <x v="9"/>
    <n v="23"/>
    <s v="MONSALVE OCAMPO EDISON GUSTAVO"/>
    <x v="0"/>
    <x v="0"/>
    <n v="139"/>
    <n v="15.4444444444444"/>
    <n v="170.60472972973"/>
    <s v="3 Descuentos (Propietario y conducts) "/>
    <n v="88882.6014"/>
    <x v="2"/>
    <n v="11303.0303"/>
    <x v="886"/>
    <x v="0"/>
    <m/>
  </r>
  <r>
    <d v="2024-01-07T00:19:01"/>
    <x v="9"/>
    <n v="24"/>
    <s v="HERNANDEZ MACIAS GILBERTO"/>
    <x v="0"/>
    <x v="0"/>
    <n v="133"/>
    <n v="14.7777777777778"/>
    <n v="170.60472972973"/>
    <m/>
    <n v="88882.6014"/>
    <x v="0"/>
    <n v="11303.0303"/>
    <x v="886"/>
    <x v="0"/>
    <m/>
  </r>
  <r>
    <d v="2024-01-07T00:19:01"/>
    <x v="9"/>
    <n v="25"/>
    <s v="JIMENEZ HURTADO CARLOS ESTIVEN"/>
    <x v="0"/>
    <x v="3"/>
    <n v="142"/>
    <n v="15.7777777777778"/>
    <n v="170.60472972973"/>
    <m/>
    <n v="88882.6014"/>
    <x v="1"/>
    <n v="11303.0303"/>
    <x v="886"/>
    <x v="0"/>
    <m/>
  </r>
  <r>
    <d v="2024-01-07T00:19:01"/>
    <x v="9"/>
    <n v="26"/>
    <s v="CIRO MARIN RODRIGO ALBERTO"/>
    <x v="6"/>
    <x v="0"/>
    <n v="130"/>
    <n v="16.25"/>
    <n v="151.64864864864899"/>
    <m/>
    <n v="79006.756800000003"/>
    <x v="0"/>
    <n v="11303.0303"/>
    <x v="886"/>
    <x v="0"/>
    <m/>
  </r>
  <r>
    <d v="2024-01-07T00:19:02"/>
    <x v="9"/>
    <n v="27"/>
    <s v="HOYOS HENAO SANTIAGO"/>
    <x v="3"/>
    <x v="0"/>
    <n v="231"/>
    <n v="23.1"/>
    <n v="189.56081081081101"/>
    <m/>
    <n v="98758.445900000006"/>
    <x v="0"/>
    <n v="11303.0303"/>
    <x v="886"/>
    <x v="0"/>
    <m/>
  </r>
  <r>
    <d v="2024-01-07T00:19:02"/>
    <x v="9"/>
    <n v="28"/>
    <s v="RODRIGUEZ MAICOL ESTIVEN"/>
    <x v="6"/>
    <x v="3"/>
    <n v="161"/>
    <n v="20.125"/>
    <n v="151.64864864864899"/>
    <m/>
    <n v="79006.756800000003"/>
    <x v="0"/>
    <n v="11303.0303"/>
    <x v="886"/>
    <x v="0"/>
    <m/>
  </r>
  <r>
    <d v="2024-01-07T00:19:03"/>
    <x v="9"/>
    <n v="29"/>
    <s v="ESCOBAR IVAN DARIO"/>
    <x v="0"/>
    <x v="0"/>
    <n v="132"/>
    <n v="14.6666666666667"/>
    <n v="170.60472972973"/>
    <m/>
    <n v="88882.6014"/>
    <x v="0"/>
    <n v="11303.0303"/>
    <x v="886"/>
    <x v="0"/>
    <m/>
  </r>
  <r>
    <d v="2024-01-07T00:19:03"/>
    <x v="1"/>
    <n v="31"/>
    <s v="AGUDELO KEVIN ANDRES"/>
    <x v="1"/>
    <x v="0"/>
    <n v="174"/>
    <n v="15.818181818181801"/>
    <n v="208.51689189189199"/>
    <s v="2 Descuentos (Usuario desubicado y conduct) "/>
    <n v="108634.2905"/>
    <x v="0"/>
    <n v="11303.0303"/>
    <x v="886"/>
    <x v="0"/>
    <m/>
  </r>
  <r>
    <d v="2024-01-07T00:19:04"/>
    <x v="1"/>
    <n v="33"/>
    <s v="RUA CHAVARRIA JEFERSON ANDREY"/>
    <x v="7"/>
    <x v="0"/>
    <n v="54"/>
    <n v="18"/>
    <n v="56.868243243243199"/>
    <m/>
    <n v="29627.533800000001"/>
    <x v="0"/>
    <n v="11303.0303"/>
    <x v="886"/>
    <x v="0"/>
    <m/>
  </r>
  <r>
    <d v="2024-01-07T00:19:04"/>
    <x v="1"/>
    <n v="34"/>
    <s v="MONTOYA OSPINA GILBERTO ANTONIO"/>
    <x v="1"/>
    <x v="0"/>
    <n v="221"/>
    <n v="20.090909090909101"/>
    <n v="208.51689189189199"/>
    <m/>
    <n v="108634.2905"/>
    <x v="0"/>
    <n v="11303.0303"/>
    <x v="886"/>
    <x v="0"/>
    <m/>
  </r>
  <r>
    <d v="2024-01-07T00:19:05"/>
    <x v="1"/>
    <n v="35"/>
    <s v="LONDOO URREGO DANIEL ANDRES"/>
    <x v="0"/>
    <x v="0"/>
    <n v="163"/>
    <n v="18.1111111111111"/>
    <n v="170.60472972973"/>
    <m/>
    <n v="88882.6014"/>
    <x v="1"/>
    <n v="11303.0303"/>
    <x v="886"/>
    <x v="0"/>
    <m/>
  </r>
  <r>
    <d v="2024-01-07T00:19:05"/>
    <x v="1"/>
    <n v="36"/>
    <s v="MARTINEZ CHAVERRA LUIS NORBERTO"/>
    <x v="0"/>
    <x v="0"/>
    <n v="185"/>
    <n v="20.5555555555556"/>
    <n v="170.60472972973"/>
    <m/>
    <n v="88882.6014"/>
    <x v="0"/>
    <n v="11303.0303"/>
    <x v="886"/>
    <x v="0"/>
    <m/>
  </r>
  <r>
    <d v="2024-01-07T00:19:06"/>
    <x v="1"/>
    <n v="37"/>
    <s v="MORA JORGE"/>
    <x v="3"/>
    <x v="0"/>
    <n v="194"/>
    <n v="19.399999999999999"/>
    <n v="189.56081081081101"/>
    <m/>
    <n v="98758.445900000006"/>
    <x v="1"/>
    <n v="11303.0303"/>
    <x v="886"/>
    <x v="0"/>
    <m/>
  </r>
  <r>
    <d v="2024-01-07T00:19:06"/>
    <x v="1"/>
    <n v="40"/>
    <s v="OCAMPO OCAMPO ANTONIO JOSE"/>
    <x v="10"/>
    <x v="0"/>
    <n v="100"/>
    <n v="25"/>
    <n v="75.824324324324294"/>
    <m/>
    <n v="39503.378400000001"/>
    <x v="0"/>
    <n v="11303.0303"/>
    <x v="886"/>
    <x v="0"/>
    <m/>
  </r>
  <r>
    <d v="2024-01-07T00:19:06"/>
    <x v="1"/>
    <n v="41"/>
    <s v="GARCIA DAVID WILSON ALBERTO"/>
    <x v="1"/>
    <x v="0"/>
    <n v="173"/>
    <n v="15.7272727272727"/>
    <n v="208.51689189189199"/>
    <m/>
    <n v="108634.2905"/>
    <x v="1"/>
    <n v="11303.0303"/>
    <x v="886"/>
    <x v="0"/>
    <m/>
  </r>
  <r>
    <d v="2024-01-07T23:12:08"/>
    <x v="12"/>
    <n v="2"/>
    <s v="LUJAN LOPERA FABIAN ALEXIS"/>
    <x v="13"/>
    <x v="0"/>
    <n v="212"/>
    <n v="15.1428571428571"/>
    <n v="243.878453038674"/>
    <m/>
    <n v="126433.1492"/>
    <x v="1"/>
    <n v="11929.4118"/>
    <x v="887"/>
    <x v="0"/>
    <m/>
  </r>
  <r>
    <d v="2024-01-07T23:12:08"/>
    <x v="12"/>
    <n v="4"/>
    <s v="LOPEZ ISRAEL"/>
    <x v="0"/>
    <x v="0"/>
    <n v="113"/>
    <n v="12.5555555555556"/>
    <n v="156.77900552486199"/>
    <m/>
    <n v="81278.452999999994"/>
    <x v="0"/>
    <n v="11929.4118"/>
    <x v="887"/>
    <x v="0"/>
    <m/>
  </r>
  <r>
    <d v="2024-01-07T23:12:09"/>
    <x v="12"/>
    <n v="5"/>
    <s v="BERRIO POSADA ANGELA"/>
    <x v="1"/>
    <x v="0"/>
    <n v="201"/>
    <n v="18.272727272727298"/>
    <n v="191.61878453038699"/>
    <m/>
    <n v="99340.3315"/>
    <x v="1"/>
    <n v="11929.4118"/>
    <x v="887"/>
    <x v="0"/>
    <m/>
  </r>
  <r>
    <d v="2024-01-07T23:12:09"/>
    <x v="12"/>
    <n v="6"/>
    <s v="GONZALEZ PEREZ RAFAEL JOSE"/>
    <x v="9"/>
    <x v="0"/>
    <n v="227"/>
    <n v="18.9166666666667"/>
    <n v="209.03867403314899"/>
    <m/>
    <n v="108371.27069999999"/>
    <x v="0"/>
    <n v="11929.4118"/>
    <x v="887"/>
    <x v="0"/>
    <m/>
  </r>
  <r>
    <d v="2024-01-07T23:12:09"/>
    <x v="12"/>
    <n v="7"/>
    <s v="YEPES JORGE"/>
    <x v="0"/>
    <x v="0"/>
    <n v="175"/>
    <n v="19.4444444444444"/>
    <n v="156.77900552486199"/>
    <s v="1 Descuento (Conduct) "/>
    <n v="81278.452999999994"/>
    <x v="1"/>
    <n v="11929.4118"/>
    <x v="887"/>
    <x v="0"/>
    <m/>
  </r>
  <r>
    <d v="2024-01-07T23:12:10"/>
    <x v="12"/>
    <n v="8"/>
    <s v="SOTO WALTER"/>
    <x v="1"/>
    <x v="0"/>
    <n v="236"/>
    <n v="21.454545454545499"/>
    <n v="191.61878453038699"/>
    <m/>
    <n v="99340.3315"/>
    <x v="1"/>
    <n v="11929.4118"/>
    <x v="887"/>
    <x v="0"/>
    <m/>
  </r>
  <r>
    <d v="2024-01-07T23:12:10"/>
    <x v="12"/>
    <n v="10"/>
    <s v="MARULANDA JARAMILLO DAWER ANDRES"/>
    <x v="6"/>
    <x v="0"/>
    <n v="125"/>
    <n v="15.625"/>
    <n v="139.35911602209899"/>
    <m/>
    <n v="72247.513800000001"/>
    <x v="0"/>
    <n v="11929.4118"/>
    <x v="887"/>
    <x v="0"/>
    <m/>
  </r>
  <r>
    <d v="2024-01-07T23:12:10"/>
    <x v="12"/>
    <n v="11"/>
    <s v="ECHAVARRIA JOSE"/>
    <x v="12"/>
    <x v="0"/>
    <n v="251"/>
    <n v="19.307692307692299"/>
    <n v="226.45856353591199"/>
    <s v="1 Descuento (Despachador gustavo) "/>
    <n v="117402.2099"/>
    <x v="0"/>
    <n v="11929.4118"/>
    <x v="887"/>
    <x v="0"/>
    <m/>
  </r>
  <r>
    <d v="2024-01-07T23:12:11"/>
    <x v="12"/>
    <n v="14"/>
    <s v="JIMENEZ JIMENEZ OMAR DAVID"/>
    <x v="9"/>
    <x v="0"/>
    <n v="220"/>
    <n v="18.3333333333333"/>
    <n v="209.03867403314899"/>
    <m/>
    <n v="108371.27069999999"/>
    <x v="1"/>
    <n v="11929.4118"/>
    <x v="887"/>
    <x v="0"/>
    <m/>
  </r>
  <r>
    <d v="2024-01-07T23:12:11"/>
    <x v="12"/>
    <n v="15"/>
    <s v="LONDOO LOPERA DUVAN ANDRES"/>
    <x v="8"/>
    <x v="1"/>
    <n v="81"/>
    <n v="16.2"/>
    <n v="87.099447513812194"/>
    <m/>
    <n v="45154.696100000001"/>
    <x v="1"/>
    <n v="11929.4118"/>
    <x v="887"/>
    <x v="0"/>
    <m/>
  </r>
  <r>
    <d v="2024-01-07T23:12:11"/>
    <x v="12"/>
    <n v="16"/>
    <s v="HURTADO MADRID JUAN ESTEBAN"/>
    <x v="9"/>
    <x v="0"/>
    <n v="206"/>
    <n v="17.1666666666667"/>
    <n v="209.03867403314899"/>
    <m/>
    <n v="108371.27069999999"/>
    <x v="0"/>
    <n v="11929.4118"/>
    <x v="887"/>
    <x v="0"/>
    <m/>
  </r>
  <r>
    <d v="2024-01-07T23:12:11"/>
    <x v="12"/>
    <n v="17"/>
    <s v="AGUIRRE ANDRES"/>
    <x v="1"/>
    <x v="0"/>
    <n v="205"/>
    <n v="18.636363636363601"/>
    <n v="191.61878453038699"/>
    <s v="1 Descuento (Usuario desubicado) "/>
    <n v="99340.3315"/>
    <x v="0"/>
    <n v="11929.4118"/>
    <x v="887"/>
    <x v="0"/>
    <m/>
  </r>
  <r>
    <d v="2024-01-07T23:12:12"/>
    <x v="12"/>
    <n v="20"/>
    <s v="VERENZUELA MARTINEZ ALEXANDER"/>
    <x v="1"/>
    <x v="0"/>
    <n v="197"/>
    <n v="17.909090909090899"/>
    <n v="191.61878453038699"/>
    <m/>
    <n v="99340.3315"/>
    <x v="0"/>
    <n v="11929.4118"/>
    <x v="887"/>
    <x v="0"/>
    <m/>
  </r>
  <r>
    <d v="2024-01-07T23:12:12"/>
    <x v="12"/>
    <n v="24"/>
    <s v="URIEL SALAZAR FREDY"/>
    <x v="3"/>
    <x v="0"/>
    <n v="115"/>
    <n v="11.5"/>
    <n v="174.19889502762399"/>
    <s v="2 Descuentos (Conducts) "/>
    <n v="90309.392300000007"/>
    <x v="0"/>
    <n v="11929.4118"/>
    <x v="887"/>
    <x v="0"/>
    <m/>
  </r>
  <r>
    <d v="2024-01-07T23:12:12"/>
    <x v="12"/>
    <n v="26"/>
    <s v="CIRO MARIN RODRIGO ALBERTO"/>
    <x v="1"/>
    <x v="0"/>
    <n v="193"/>
    <n v="17.545454545454501"/>
    <n v="191.61878453038699"/>
    <m/>
    <n v="99340.3315"/>
    <x v="0"/>
    <n v="11929.4118"/>
    <x v="887"/>
    <x v="0"/>
    <m/>
  </r>
  <r>
    <d v="2024-01-07T23:12:13"/>
    <x v="12"/>
    <n v="31"/>
    <s v="AGUDELO KEVIN ANDRES"/>
    <x v="9"/>
    <x v="0"/>
    <n v="222"/>
    <n v="18.5"/>
    <n v="209.03867403314899"/>
    <m/>
    <n v="108371.27069999999"/>
    <x v="0"/>
    <n v="11929.4118"/>
    <x v="887"/>
    <x v="0"/>
    <m/>
  </r>
  <r>
    <d v="2024-01-07T23:12:13"/>
    <x v="12"/>
    <n v="34"/>
    <s v="MONTOYA OSPINA GILBERTO ANTONIO"/>
    <x v="3"/>
    <x v="0"/>
    <n v="174"/>
    <n v="17.399999999999999"/>
    <n v="174.19889502762399"/>
    <s v="13 Descuentos (Incidente con Usuarios) "/>
    <n v="90309.392300000007"/>
    <x v="0"/>
    <n v="11929.4118"/>
    <x v="887"/>
    <x v="0"/>
    <m/>
  </r>
  <r>
    <d v="2024-01-08T23:33:44"/>
    <x v="12"/>
    <n v="2"/>
    <s v="LUJAN LOPERA FABIAN ALEXIS"/>
    <x v="0"/>
    <x v="0"/>
    <n v="121"/>
    <n v="13.4444444444444"/>
    <n v="130.112759643917"/>
    <m/>
    <n v="66612.017800000001"/>
    <x v="1"/>
    <n v="11193.3333"/>
    <x v="888"/>
    <x v="0"/>
    <m/>
  </r>
  <r>
    <d v="2024-01-08T23:33:44"/>
    <x v="12"/>
    <n v="3"/>
    <s v="BARRIENTOS ROBINSON FREDY"/>
    <x v="6"/>
    <x v="0"/>
    <n v="124"/>
    <n v="14.588235294117601"/>
    <n v="122.88427299703299"/>
    <m/>
    <n v="62911.350100000003"/>
    <x v="0"/>
    <n v="11193.3333"/>
    <x v="888"/>
    <x v="0"/>
    <m/>
  </r>
  <r>
    <d v="2024-01-08T23:33:44"/>
    <x v="12"/>
    <n v="21"/>
    <s v="CIRO ALEXANDER"/>
    <x v="1"/>
    <x v="0"/>
    <n v="177"/>
    <n v="16.090909090909101"/>
    <n v="159.026706231454"/>
    <s v="1 Descuento (Propietario) "/>
    <n v="81414.688399999999"/>
    <x v="0"/>
    <n v="11193.3333"/>
    <x v="888"/>
    <x v="0"/>
    <m/>
  </r>
  <r>
    <d v="2024-01-08T23:33:45"/>
    <x v="12"/>
    <n v="22"/>
    <s v="QUIRAMA CASTAEDA JHON JADER"/>
    <x v="9"/>
    <x v="0"/>
    <n v="182"/>
    <n v="15.1666666666667"/>
    <n v="173.48367952522301"/>
    <m/>
    <n v="88816.023700000005"/>
    <x v="1"/>
    <n v="11193.3333"/>
    <x v="888"/>
    <x v="0"/>
    <m/>
  </r>
  <r>
    <d v="2024-01-08T23:33:45"/>
    <x v="12"/>
    <n v="23"/>
    <s v="MONSALVE OCAMPO EDISON GUSTAVO"/>
    <x v="1"/>
    <x v="0"/>
    <n v="166"/>
    <n v="15.090909090909101"/>
    <n v="159.026706231454"/>
    <m/>
    <n v="81414.688399999999"/>
    <x v="2"/>
    <n v="11193.3333"/>
    <x v="888"/>
    <x v="0"/>
    <m/>
  </r>
  <r>
    <d v="2024-01-08T23:33:45"/>
    <x v="12"/>
    <n v="24"/>
    <s v="HERNANDEZ MACIAS GILBERTO"/>
    <x v="3"/>
    <x v="0"/>
    <n v="124"/>
    <n v="12.4"/>
    <n v="144.56973293768499"/>
    <m/>
    <n v="74013.353099999993"/>
    <x v="0"/>
    <n v="11193.3333"/>
    <x v="888"/>
    <x v="0"/>
    <m/>
  </r>
  <r>
    <d v="2024-01-08T23:33:46"/>
    <x v="12"/>
    <n v="29"/>
    <s v="ESCOBAR IVAN DARIO"/>
    <x v="1"/>
    <x v="0"/>
    <n v="111"/>
    <n v="10.090909090909101"/>
    <n v="159.026706231454"/>
    <m/>
    <n v="81414.688399999999"/>
    <x v="0"/>
    <n v="11193.3333"/>
    <x v="888"/>
    <x v="0"/>
    <m/>
  </r>
  <r>
    <d v="2024-01-08T23:33:46"/>
    <x v="12"/>
    <n v="31"/>
    <s v="AGUDELO KEVIN ANDRES"/>
    <x v="12"/>
    <x v="0"/>
    <n v="190"/>
    <n v="14.615384615384601"/>
    <n v="187.940652818991"/>
    <m/>
    <n v="96217.359100000001"/>
    <x v="0"/>
    <n v="11193.3333"/>
    <x v="888"/>
    <x v="0"/>
    <m/>
  </r>
  <r>
    <d v="2024-01-08T23:33:46"/>
    <x v="12"/>
    <n v="33"/>
    <s v="RUA CHAVARRIA JEFERSON ANDREY"/>
    <x v="9"/>
    <x v="0"/>
    <n v="182"/>
    <n v="15.1666666666667"/>
    <n v="173.48367952522301"/>
    <m/>
    <n v="88816.023700000005"/>
    <x v="0"/>
    <n v="11193.3333"/>
    <x v="888"/>
    <x v="0"/>
    <m/>
  </r>
  <r>
    <d v="2024-01-08T23:33:47"/>
    <x v="12"/>
    <n v="34"/>
    <s v="LOPERA ALVAREZ ESTIVEN"/>
    <x v="9"/>
    <x v="0"/>
    <n v="189"/>
    <n v="15.75"/>
    <n v="173.48367952522301"/>
    <m/>
    <n v="88816.023700000005"/>
    <x v="0"/>
    <n v="11193.3333"/>
    <x v="888"/>
    <x v="0"/>
    <m/>
  </r>
  <r>
    <d v="2024-01-08T23:33:47"/>
    <x v="12"/>
    <n v="35"/>
    <s v="LONDOO URREGO DANIEL ANDRES"/>
    <x v="3"/>
    <x v="0"/>
    <n v="141"/>
    <n v="14.1"/>
    <n v="144.56973293768499"/>
    <m/>
    <n v="74013.353099999993"/>
    <x v="1"/>
    <n v="11193.3333"/>
    <x v="888"/>
    <x v="0"/>
    <m/>
  </r>
  <r>
    <d v="2024-01-08T23:33:47"/>
    <x v="12"/>
    <n v="36"/>
    <s v="SOTO WALTER"/>
    <x v="9"/>
    <x v="0"/>
    <n v="192"/>
    <n v="16"/>
    <n v="173.48367952522301"/>
    <m/>
    <n v="88816.023700000005"/>
    <x v="0"/>
    <n v="11193.3333"/>
    <x v="888"/>
    <x v="0"/>
    <m/>
  </r>
  <r>
    <d v="2024-01-08T23:33:47"/>
    <x v="12"/>
    <n v="37"/>
    <s v="PIEDRAHITA MADRID SANTIAGO"/>
    <x v="1"/>
    <x v="0"/>
    <n v="147"/>
    <n v="13.363636363636401"/>
    <n v="159.026706231454"/>
    <m/>
    <n v="81414.688399999999"/>
    <x v="1"/>
    <n v="11193.3333"/>
    <x v="888"/>
    <x v="0"/>
    <m/>
  </r>
  <r>
    <d v="2024-01-08T23:33:48"/>
    <x v="12"/>
    <n v="39"/>
    <s v="DE OSSA TORRES CARLOS ANDRES"/>
    <x v="12"/>
    <x v="0"/>
    <n v="188"/>
    <n v="14.461538461538501"/>
    <n v="187.940652818991"/>
    <s v="1 Descuento (Conduct) "/>
    <n v="96217.359100000001"/>
    <x v="0"/>
    <n v="11193.3333"/>
    <x v="888"/>
    <x v="0"/>
    <m/>
  </r>
  <r>
    <d v="2024-01-08T23:33:48"/>
    <x v="12"/>
    <n v="40"/>
    <s v="OCAMPO OCAMPO ANTONIO JOSE"/>
    <x v="12"/>
    <x v="3"/>
    <n v="202"/>
    <n v="15.538461538461499"/>
    <n v="187.940652818991"/>
    <m/>
    <n v="96217.359100000001"/>
    <x v="0"/>
    <n v="11193.3333"/>
    <x v="888"/>
    <x v="0"/>
    <m/>
  </r>
  <r>
    <d v="2024-01-10T00:38:10"/>
    <x v="9"/>
    <n v="2"/>
    <s v="GRAJALES JORGE HERNAN"/>
    <x v="6"/>
    <x v="0"/>
    <n v="157"/>
    <n v="19.625"/>
    <n v="153.55000000000001"/>
    <m/>
    <n v="72775"/>
    <x v="1"/>
    <n v="11520.5882"/>
    <x v="889"/>
    <x v="0"/>
    <m/>
  </r>
  <r>
    <d v="2024-01-10T00:38:10"/>
    <x v="9"/>
    <n v="3"/>
    <s v="BARRIENTOS ROBINSON FREDY"/>
    <x v="0"/>
    <x v="0"/>
    <n v="172"/>
    <n v="19.1111111111111"/>
    <n v="172.74375000000001"/>
    <m/>
    <n v="81871.875"/>
    <x v="0"/>
    <n v="11520.5882"/>
    <x v="889"/>
    <x v="0"/>
    <m/>
  </r>
  <r>
    <d v="2024-01-10T00:38:10"/>
    <x v="9"/>
    <n v="5"/>
    <s v="BERRIO POSADA ANGELA"/>
    <x v="3"/>
    <x v="0"/>
    <n v="194"/>
    <n v="19.399999999999999"/>
    <n v="191.9375"/>
    <m/>
    <n v="90968.75"/>
    <x v="1"/>
    <n v="11520.5882"/>
    <x v="889"/>
    <x v="0"/>
    <m/>
  </r>
  <r>
    <d v="2024-01-10T00:38:11"/>
    <x v="9"/>
    <n v="6"/>
    <s v="GONZALEZ PEREZ RAFAEL JOSE"/>
    <x v="0"/>
    <x v="0"/>
    <n v="134"/>
    <n v="14.8888888888889"/>
    <n v="172.74375000000001"/>
    <m/>
    <n v="81871.875"/>
    <x v="0"/>
    <n v="11520.5882"/>
    <x v="889"/>
    <x v="0"/>
    <m/>
  </r>
  <r>
    <d v="2024-01-10T00:38:11"/>
    <x v="9"/>
    <n v="7"/>
    <s v="YEPES JORGE"/>
    <x v="3"/>
    <x v="0"/>
    <n v="160"/>
    <n v="16"/>
    <n v="191.9375"/>
    <m/>
    <n v="90968.75"/>
    <x v="1"/>
    <n v="11520.5882"/>
    <x v="889"/>
    <x v="0"/>
    <m/>
  </r>
  <r>
    <d v="2024-01-10T00:38:11"/>
    <x v="9"/>
    <n v="8"/>
    <s v="VACA FIERRO ROBINSON"/>
    <x v="1"/>
    <x v="0"/>
    <n v="223"/>
    <n v="20.272727272727298"/>
    <n v="211.13124999999999"/>
    <m/>
    <n v="100065.625"/>
    <x v="1"/>
    <n v="11520.5882"/>
    <x v="889"/>
    <x v="0"/>
    <m/>
  </r>
  <r>
    <d v="2024-01-10T00:38:12"/>
    <x v="9"/>
    <n v="10"/>
    <s v="MORA JORGE"/>
    <x v="3"/>
    <x v="0"/>
    <n v="220"/>
    <n v="22"/>
    <n v="191.9375"/>
    <s v="2 Descuentos (Despachador fernando) "/>
    <n v="90968.75"/>
    <x v="0"/>
    <n v="11520.5882"/>
    <x v="889"/>
    <x v="0"/>
    <m/>
  </r>
  <r>
    <d v="2024-01-10T00:38:12"/>
    <x v="1"/>
    <n v="11"/>
    <s v="ECHAVARRIA JOSE"/>
    <x v="3"/>
    <x v="0"/>
    <n v="208"/>
    <n v="20.8"/>
    <n v="191.9375"/>
    <m/>
    <n v="90968.75"/>
    <x v="0"/>
    <n v="11520.5882"/>
    <x v="889"/>
    <x v="0"/>
    <m/>
  </r>
  <r>
    <d v="2024-01-10T00:38:12"/>
    <x v="1"/>
    <n v="12"/>
    <s v="VALENCIA MENDOZA JHON"/>
    <x v="1"/>
    <x v="0"/>
    <n v="178"/>
    <n v="16.181818181818201"/>
    <n v="211.13124999999999"/>
    <m/>
    <n v="100065.625"/>
    <x v="0"/>
    <n v="11520.5882"/>
    <x v="889"/>
    <x v="0"/>
    <m/>
  </r>
  <r>
    <d v="2024-01-10T00:38:13"/>
    <x v="1"/>
    <n v="13"/>
    <s v="URIEL SALAZAR FREDY"/>
    <x v="3"/>
    <x v="0"/>
    <n v="181"/>
    <n v="18.100000000000001"/>
    <n v="191.9375"/>
    <m/>
    <n v="90968.75"/>
    <x v="0"/>
    <n v="11520.5882"/>
    <x v="889"/>
    <x v="0"/>
    <m/>
  </r>
  <r>
    <d v="2024-01-10T00:38:13"/>
    <x v="1"/>
    <n v="14"/>
    <s v="JIMENEZ JIMENEZ OMAR DAVID"/>
    <x v="1"/>
    <x v="0"/>
    <n v="219"/>
    <n v="19.909090909090899"/>
    <n v="211.13124999999999"/>
    <m/>
    <n v="100065.625"/>
    <x v="1"/>
    <n v="11520.5882"/>
    <x v="889"/>
    <x v="0"/>
    <m/>
  </r>
  <r>
    <d v="2024-01-10T00:38:13"/>
    <x v="1"/>
    <n v="15"/>
    <s v="LONDOO LOPERA DUVAN ANDRES"/>
    <x v="3"/>
    <x v="0"/>
    <n v="175"/>
    <n v="17.5"/>
    <n v="191.9375"/>
    <m/>
    <n v="90968.75"/>
    <x v="1"/>
    <n v="11520.5882"/>
    <x v="889"/>
    <x v="0"/>
    <m/>
  </r>
  <r>
    <d v="2024-01-10T00:38:14"/>
    <x v="1"/>
    <n v="16"/>
    <s v="HURTADO MADRID JUAN ESTEBAN"/>
    <x v="0"/>
    <x v="0"/>
    <n v="184"/>
    <n v="20.4444444444444"/>
    <n v="172.74375000000001"/>
    <m/>
    <n v="81871.875"/>
    <x v="0"/>
    <n v="11520.5882"/>
    <x v="889"/>
    <x v="0"/>
    <m/>
  </r>
  <r>
    <d v="2024-01-10T00:38:14"/>
    <x v="1"/>
    <n v="17"/>
    <s v="RAMIREZ JARAMILLO WILSON"/>
    <x v="5"/>
    <x v="0"/>
    <n v="16"/>
    <n v="16"/>
    <n v="19.193750000000001"/>
    <m/>
    <n v="9096.875"/>
    <x v="0"/>
    <n v="11520.5882"/>
    <x v="889"/>
    <x v="0"/>
    <m/>
  </r>
  <r>
    <d v="2024-01-10T00:38:14"/>
    <x v="1"/>
    <n v="19"/>
    <s v="BARRANTES GALLEGO DANIEL CAMILO"/>
    <x v="0"/>
    <x v="0"/>
    <n v="177"/>
    <n v="19.6666666666667"/>
    <n v="172.74375000000001"/>
    <m/>
    <n v="81871.875"/>
    <x v="0"/>
    <n v="11520.5882"/>
    <x v="889"/>
    <x v="0"/>
    <m/>
  </r>
  <r>
    <d v="2024-01-10T00:38:15"/>
    <x v="1"/>
    <n v="20"/>
    <s v="VERENZUELA MARTINEZ ALEXANDER"/>
    <x v="0"/>
    <x v="0"/>
    <n v="172"/>
    <n v="19.1111111111111"/>
    <n v="172.74375000000001"/>
    <m/>
    <n v="81871.875"/>
    <x v="0"/>
    <n v="11520.5882"/>
    <x v="889"/>
    <x v="0"/>
    <m/>
  </r>
  <r>
    <d v="2024-01-10T00:38:15"/>
    <x v="1"/>
    <n v="21"/>
    <s v="CIRO ALEXANDER"/>
    <x v="12"/>
    <x v="0"/>
    <n v="248"/>
    <n v="19.076923076923102"/>
    <n v="249.51875000000001"/>
    <s v="5 Descuentos (Despachador fernando y conducts) "/>
    <n v="118259.375"/>
    <x v="0"/>
    <n v="11520.5882"/>
    <x v="889"/>
    <x v="0"/>
    <m/>
  </r>
  <r>
    <d v="2024-01-10T00:38:15"/>
    <x v="1"/>
    <n v="22"/>
    <s v="QUIRAMA CASTAEDA JHON JADER"/>
    <x v="9"/>
    <x v="0"/>
    <n v="237"/>
    <n v="19.75"/>
    <n v="230.32499999999999"/>
    <s v="1 Descuento (Usuario desubicado) "/>
    <n v="109162.5"/>
    <x v="1"/>
    <n v="11520.5882"/>
    <x v="889"/>
    <x v="0"/>
    <m/>
  </r>
  <r>
    <d v="2024-01-10T00:38:16"/>
    <x v="1"/>
    <n v="23"/>
    <s v="HOYOS HENAO SANTIAGO"/>
    <x v="13"/>
    <x v="0"/>
    <n v="306"/>
    <n v="21.8571428571429"/>
    <n v="268.71249999999998"/>
    <m/>
    <n v="127356.25"/>
    <x v="2"/>
    <n v="11520.5882"/>
    <x v="889"/>
    <x v="0"/>
    <m/>
  </r>
  <r>
    <d v="2024-01-10T00:38:16"/>
    <x v="1"/>
    <n v="24"/>
    <s v="HERNANDEZ MACIAS GILBERTO"/>
    <x v="1"/>
    <x v="0"/>
    <n v="213"/>
    <n v="19.363636363636399"/>
    <n v="211.13124999999999"/>
    <m/>
    <n v="100065.625"/>
    <x v="0"/>
    <n v="11520.5882"/>
    <x v="889"/>
    <x v="0"/>
    <m/>
  </r>
  <r>
    <d v="2024-01-10T00:38:17"/>
    <x v="1"/>
    <n v="26"/>
    <s v="AGUIRRE ANDRES"/>
    <x v="9"/>
    <x v="0"/>
    <n v="198"/>
    <n v="16.5"/>
    <n v="230.32499999999999"/>
    <s v="13 Descuentos (Incidente con Usuarios) "/>
    <n v="109162.5"/>
    <x v="0"/>
    <n v="11520.5882"/>
    <x v="889"/>
    <x v="0"/>
    <m/>
  </r>
  <r>
    <d v="2024-01-10T00:38:17"/>
    <x v="1"/>
    <n v="27"/>
    <s v="DURANGO DAVID JOSE"/>
    <x v="5"/>
    <x v="1"/>
    <n v="6"/>
    <n v="6"/>
    <n v="19.193750000000001"/>
    <m/>
    <n v="9096.875"/>
    <x v="0"/>
    <n v="11520.5882"/>
    <x v="889"/>
    <x v="0"/>
    <m/>
  </r>
  <r>
    <d v="2024-01-10T00:38:17"/>
    <x v="1"/>
    <n v="29"/>
    <s v="ESCOBAR IVAN DARIO"/>
    <x v="12"/>
    <x v="0"/>
    <n v="215"/>
    <n v="16.538461538461501"/>
    <n v="249.51875000000001"/>
    <m/>
    <n v="118259.375"/>
    <x v="0"/>
    <n v="11520.5882"/>
    <x v="889"/>
    <x v="0"/>
    <m/>
  </r>
  <r>
    <d v="2024-01-10T00:38:17"/>
    <x v="9"/>
    <n v="31"/>
    <s v="AGUDELO KEVIN ANDRES"/>
    <x v="3"/>
    <x v="0"/>
    <n v="207"/>
    <n v="20.7"/>
    <n v="191.9375"/>
    <m/>
    <n v="90968.75"/>
    <x v="0"/>
    <n v="11520.5882"/>
    <x v="889"/>
    <x v="0"/>
    <m/>
  </r>
  <r>
    <d v="2024-01-10T00:38:18"/>
    <x v="9"/>
    <n v="32"/>
    <s v="PUERTA BOJANERO JUAN CARLOS"/>
    <x v="0"/>
    <x v="1"/>
    <n v="171"/>
    <n v="19"/>
    <n v="172.74375000000001"/>
    <m/>
    <n v="81871.875"/>
    <x v="0"/>
    <n v="11520.5882"/>
    <x v="889"/>
    <x v="0"/>
    <m/>
  </r>
  <r>
    <d v="2024-01-10T00:38:18"/>
    <x v="9"/>
    <n v="33"/>
    <s v="RUA CHAVARRIA JEFERSON ANDREY"/>
    <x v="6"/>
    <x v="0"/>
    <n v="140"/>
    <n v="17.5"/>
    <n v="153.55000000000001"/>
    <m/>
    <n v="72775"/>
    <x v="0"/>
    <n v="11520.5882"/>
    <x v="889"/>
    <x v="0"/>
    <m/>
  </r>
  <r>
    <d v="2024-01-10T00:38:18"/>
    <x v="9"/>
    <n v="34"/>
    <s v="MONTOYA OSPINA GILBERTO ANTONIO"/>
    <x v="1"/>
    <x v="0"/>
    <n v="210"/>
    <n v="19.090909090909101"/>
    <n v="211.13124999999999"/>
    <m/>
    <n v="100065.625"/>
    <x v="0"/>
    <n v="11520.5882"/>
    <x v="889"/>
    <x v="0"/>
    <m/>
  </r>
  <r>
    <d v="2024-01-10T00:38:18"/>
    <x v="9"/>
    <n v="35"/>
    <s v="LONDOO URREGO DANIEL ANDRES"/>
    <x v="1"/>
    <x v="0"/>
    <n v="246"/>
    <n v="22.363636363636399"/>
    <n v="211.13124999999999"/>
    <s v="1 Descuento (Despachadora Angela) "/>
    <n v="100065.625"/>
    <x v="1"/>
    <n v="11520.5882"/>
    <x v="889"/>
    <x v="0"/>
    <m/>
  </r>
  <r>
    <d v="2024-01-10T00:38:19"/>
    <x v="9"/>
    <n v="36"/>
    <s v="MARTINEZ CHAVERRA LUIS NORBERTO"/>
    <x v="3"/>
    <x v="0"/>
    <n v="182"/>
    <n v="18.2"/>
    <n v="191.9375"/>
    <m/>
    <n v="90968.75"/>
    <x v="0"/>
    <n v="11520.5882"/>
    <x v="889"/>
    <x v="0"/>
    <m/>
  </r>
  <r>
    <d v="2024-01-10T00:38:19"/>
    <x v="9"/>
    <n v="37"/>
    <s v="PIEDRAHITA MADRID SANTIAGO"/>
    <x v="0"/>
    <x v="0"/>
    <n v="161"/>
    <n v="17.8888888888889"/>
    <n v="172.74375000000001"/>
    <m/>
    <n v="81871.875"/>
    <x v="1"/>
    <n v="11520.5882"/>
    <x v="889"/>
    <x v="0"/>
    <m/>
  </r>
  <r>
    <d v="2024-01-10T00:38:19"/>
    <x v="9"/>
    <n v="39"/>
    <s v="DE OSSA TORRES CARLOS ANDRES"/>
    <x v="4"/>
    <x v="0"/>
    <n v="142"/>
    <n v="20.285714285714299"/>
    <n v="134.35624999999999"/>
    <m/>
    <n v="63678.125"/>
    <x v="0"/>
    <n v="11520.5882"/>
    <x v="889"/>
    <x v="0"/>
    <m/>
  </r>
  <r>
    <d v="2024-01-10T00:38:20"/>
    <x v="9"/>
    <n v="40"/>
    <s v="OCAMPO OCAMPO ANTONIO JOSE"/>
    <x v="0"/>
    <x v="3"/>
    <n v="183"/>
    <n v="20.3333333333333"/>
    <n v="172.74375000000001"/>
    <m/>
    <n v="81871.875"/>
    <x v="0"/>
    <n v="11520.5882"/>
    <x v="889"/>
    <x v="0"/>
    <m/>
  </r>
  <r>
    <d v="2024-01-10T00:38:20"/>
    <x v="9"/>
    <n v="41"/>
    <s v="LUJAN LOPERA FABIAN ALEXIS"/>
    <x v="2"/>
    <x v="1"/>
    <n v="147"/>
    <n v="24.5"/>
    <n v="115.16249999999999"/>
    <s v="Se descuenta el viaje de 8 40 pm ya que NO cumple las indicaciones en la ruta "/>
    <n v="54581.25"/>
    <x v="1"/>
    <n v="11520.5882"/>
    <x v="889"/>
    <x v="0"/>
    <m/>
  </r>
  <r>
    <d v="2024-01-10T00:38:20"/>
    <x v="9"/>
    <n v="42"/>
    <s v="LOPERA ALVAREZ ESTIVEN"/>
    <x v="4"/>
    <x v="0"/>
    <n v="160"/>
    <n v="22.8571428571429"/>
    <n v="134.35624999999999"/>
    <s v="1 Descuento (Conduct) "/>
    <n v="63678.125"/>
    <x v="0"/>
    <n v="11520.5882"/>
    <x v="889"/>
    <x v="0"/>
    <m/>
  </r>
  <r>
    <d v="2024-01-11T00:24:17"/>
    <x v="1"/>
    <n v="2"/>
    <s v="GRAJALES JORGE HERNAN"/>
    <x v="0"/>
    <x v="0"/>
    <n v="157"/>
    <n v="17.4444444444444"/>
    <n v="175.730769230769"/>
    <m/>
    <n v="91701.9231"/>
    <x v="1"/>
    <n v="12528.571400000001"/>
    <x v="890"/>
    <x v="0"/>
    <m/>
  </r>
  <r>
    <d v="2024-01-11T00:24:17"/>
    <x v="1"/>
    <n v="3"/>
    <s v="ESPINOZA CHAVARRIA GUILLERMO LEON"/>
    <x v="0"/>
    <x v="0"/>
    <n v="184"/>
    <n v="20.4444444444444"/>
    <n v="175.730769230769"/>
    <m/>
    <n v="91701.9231"/>
    <x v="0"/>
    <n v="12528.571400000001"/>
    <x v="890"/>
    <x v="0"/>
    <m/>
  </r>
  <r>
    <d v="2024-01-11T00:24:18"/>
    <x v="1"/>
    <n v="4"/>
    <s v="LOPEZ ISRAEL"/>
    <x v="3"/>
    <x v="0"/>
    <n v="159"/>
    <n v="15.9"/>
    <n v="195.25641025640999"/>
    <m/>
    <n v="101891.02559999999"/>
    <x v="0"/>
    <n v="12528.571400000001"/>
    <x v="890"/>
    <x v="0"/>
    <m/>
  </r>
  <r>
    <d v="2024-01-11T00:24:18"/>
    <x v="1"/>
    <n v="5"/>
    <s v="BERRIO POSADA ANGELA"/>
    <x v="1"/>
    <x v="0"/>
    <n v="165"/>
    <n v="15"/>
    <n v="214.78205128205099"/>
    <m/>
    <n v="112080.12820000001"/>
    <x v="1"/>
    <n v="12528.571400000001"/>
    <x v="890"/>
    <x v="0"/>
    <m/>
  </r>
  <r>
    <d v="2024-01-11T00:24:18"/>
    <x v="1"/>
    <n v="6"/>
    <s v="GONZALEZ PEREZ RAFAEL JOSE"/>
    <x v="3"/>
    <x v="0"/>
    <n v="164"/>
    <n v="16.399999999999999"/>
    <n v="195.25641025640999"/>
    <s v="3 Descuentos (Conducts y propietario) "/>
    <n v="101891.02559999999"/>
    <x v="0"/>
    <n v="12528.571400000001"/>
    <x v="890"/>
    <x v="0"/>
    <m/>
  </r>
  <r>
    <d v="2024-01-11T00:24:18"/>
    <x v="1"/>
    <n v="7"/>
    <s v="YEPES JORGE"/>
    <x v="3"/>
    <x v="0"/>
    <n v="250"/>
    <n v="25"/>
    <n v="195.25641025640999"/>
    <m/>
    <n v="101891.02559999999"/>
    <x v="1"/>
    <n v="12528.571400000001"/>
    <x v="890"/>
    <x v="0"/>
    <m/>
  </r>
  <r>
    <d v="2024-01-11T00:24:19"/>
    <x v="1"/>
    <n v="8"/>
    <s v="VACA FIERRO ROBINSON"/>
    <x v="2"/>
    <x v="0"/>
    <n v="161"/>
    <n v="24.769230769230798"/>
    <n v="126.916666666667"/>
    <s v="2 Descuentos (Conduct y propietario) "/>
    <n v="66229.166700000002"/>
    <x v="1"/>
    <n v="12528.571400000001"/>
    <x v="890"/>
    <x v="0"/>
    <m/>
  </r>
  <r>
    <d v="2024-01-11T00:24:19"/>
    <x v="9"/>
    <n v="10"/>
    <s v="MARULANDA JARAMILLO DAWER ANDRES"/>
    <x v="0"/>
    <x v="1"/>
    <n v="193"/>
    <n v="21.4444444444444"/>
    <n v="175.730769230769"/>
    <m/>
    <n v="91701.9231"/>
    <x v="0"/>
    <n v="12528.571400000001"/>
    <x v="890"/>
    <x v="0"/>
    <m/>
  </r>
  <r>
    <d v="2024-01-11T00:24:19"/>
    <x v="9"/>
    <n v="11"/>
    <s v="ECHAVARRIA JOSE"/>
    <x v="2"/>
    <x v="0"/>
    <n v="118"/>
    <n v="19.6666666666667"/>
    <n v="117.153846153846"/>
    <m/>
    <n v="61134.615400000002"/>
    <x v="0"/>
    <n v="12528.571400000001"/>
    <x v="890"/>
    <x v="0"/>
    <m/>
  </r>
  <r>
    <d v="2024-01-11T00:24:20"/>
    <x v="9"/>
    <n v="12"/>
    <s v="VALENCIA MENDOZA JHON"/>
    <x v="4"/>
    <x v="0"/>
    <n v="129"/>
    <n v="18.428571428571399"/>
    <n v="136.67948717948701"/>
    <m/>
    <n v="71323.717900000003"/>
    <x v="0"/>
    <n v="12528.571400000001"/>
    <x v="890"/>
    <x v="0"/>
    <m/>
  </r>
  <r>
    <d v="2024-01-11T00:24:20"/>
    <x v="9"/>
    <n v="13"/>
    <s v="URIEL SALAZAR FREDY"/>
    <x v="0"/>
    <x v="0"/>
    <n v="135"/>
    <n v="15"/>
    <n v="175.730769230769"/>
    <m/>
    <n v="91701.9231"/>
    <x v="0"/>
    <n v="12528.571400000001"/>
    <x v="890"/>
    <x v="0"/>
    <m/>
  </r>
  <r>
    <d v="2024-01-11T00:24:20"/>
    <x v="9"/>
    <n v="14"/>
    <s v="JIMENEZ JIMENEZ OMAR DAVID"/>
    <x v="0"/>
    <x v="0"/>
    <n v="166"/>
    <n v="18.4444444444444"/>
    <n v="175.730769230769"/>
    <m/>
    <n v="91701.9231"/>
    <x v="1"/>
    <n v="12528.571400000001"/>
    <x v="890"/>
    <x v="0"/>
    <m/>
  </r>
  <r>
    <d v="2024-01-11T00:24:21"/>
    <x v="9"/>
    <n v="15"/>
    <s v="LONDOO LOPERA DUVAN ANDRES"/>
    <x v="0"/>
    <x v="0"/>
    <n v="202"/>
    <n v="22.4444444444444"/>
    <n v="175.730769230769"/>
    <m/>
    <n v="91701.9231"/>
    <x v="1"/>
    <n v="12528.571400000001"/>
    <x v="890"/>
    <x v="0"/>
    <m/>
  </r>
  <r>
    <d v="2024-01-11T00:24:21"/>
    <x v="9"/>
    <n v="16"/>
    <s v="HURTADO MADRID JUAN ESTEBAN"/>
    <x v="0"/>
    <x v="0"/>
    <n v="191"/>
    <n v="21.2222222222222"/>
    <n v="175.730769230769"/>
    <m/>
    <n v="91701.9231"/>
    <x v="0"/>
    <n v="12528.571400000001"/>
    <x v="890"/>
    <x v="0"/>
    <m/>
  </r>
  <r>
    <d v="2024-01-11T00:24:21"/>
    <x v="9"/>
    <n v="17"/>
    <s v="RAMIREZ JARAMILLO WILSON"/>
    <x v="2"/>
    <x v="0"/>
    <n v="112"/>
    <n v="18.6666666666667"/>
    <n v="117.153846153846"/>
    <m/>
    <n v="61134.615400000002"/>
    <x v="0"/>
    <n v="12528.571400000001"/>
    <x v="890"/>
    <x v="0"/>
    <m/>
  </r>
  <r>
    <d v="2024-01-11T00:24:21"/>
    <x v="9"/>
    <n v="18"/>
    <s v="RENDON VIANA HUMBERTO DE JESUS"/>
    <x v="3"/>
    <x v="0"/>
    <n v="208"/>
    <n v="20.8"/>
    <n v="195.25641025640999"/>
    <m/>
    <n v="101891.02559999999"/>
    <x v="0"/>
    <n v="12528.571400000001"/>
    <x v="890"/>
    <x v="0"/>
    <m/>
  </r>
  <r>
    <d v="2024-01-11T00:24:22"/>
    <x v="9"/>
    <n v="19"/>
    <s v="BARRANTES GALLEGO DANIEL CAMILO"/>
    <x v="7"/>
    <x v="0"/>
    <n v="59"/>
    <n v="19.6666666666667"/>
    <n v="58.576923076923102"/>
    <m/>
    <n v="30567.307700000001"/>
    <x v="0"/>
    <n v="12528.571400000001"/>
    <x v="890"/>
    <x v="0"/>
    <m/>
  </r>
  <r>
    <d v="2024-01-11T00:24:22"/>
    <x v="9"/>
    <n v="20"/>
    <s v="VERENZUELA MARTINEZ ALEXANDER"/>
    <x v="3"/>
    <x v="0"/>
    <n v="179"/>
    <n v="17.899999999999999"/>
    <n v="195.25641025640999"/>
    <s v="2 Descuentos (Usuarios desubicados) "/>
    <n v="101891.02559999999"/>
    <x v="0"/>
    <n v="12528.571400000001"/>
    <x v="890"/>
    <x v="0"/>
    <m/>
  </r>
  <r>
    <d v="2024-01-11T00:24:22"/>
    <x v="9"/>
    <n v="21"/>
    <s v="HOYOS HENAO SANTIAGO"/>
    <x v="1"/>
    <x v="3"/>
    <n v="219"/>
    <n v="19.909090909090899"/>
    <n v="214.78205128205099"/>
    <m/>
    <n v="112080.12820000001"/>
    <x v="0"/>
    <n v="12528.571400000001"/>
    <x v="890"/>
    <x v="0"/>
    <m/>
  </r>
  <r>
    <d v="2024-01-11T00:24:23"/>
    <x v="9"/>
    <n v="22"/>
    <s v="QUIRAMA CASTAEDA JHON JADER"/>
    <x v="6"/>
    <x v="0"/>
    <n v="180"/>
    <n v="21.176470588235301"/>
    <n v="165.96794871794901"/>
    <s v="1 Descuento (Despachadora Angela) "/>
    <n v="86607.371799999994"/>
    <x v="1"/>
    <n v="12528.571400000001"/>
    <x v="890"/>
    <x v="0"/>
    <m/>
  </r>
  <r>
    <d v="2024-01-11T00:24:23"/>
    <x v="9"/>
    <n v="23"/>
    <s v="MONSALVE OCAMPO EDISON GUSTAVO"/>
    <x v="6"/>
    <x v="1"/>
    <n v="119"/>
    <n v="14.875"/>
    <n v="156.20512820512801"/>
    <m/>
    <n v="81512.820500000002"/>
    <x v="2"/>
    <n v="12528.571400000001"/>
    <x v="890"/>
    <x v="0"/>
    <m/>
  </r>
  <r>
    <d v="2024-01-11T00:24:23"/>
    <x v="9"/>
    <n v="24"/>
    <s v="HERNANDEZ MACIAS GILBERTO"/>
    <x v="3"/>
    <x v="0"/>
    <n v="233"/>
    <n v="23.3"/>
    <n v="195.25641025640999"/>
    <s v="2 Descuentos (Conducts) "/>
    <n v="101891.02559999999"/>
    <x v="0"/>
    <n v="12528.571400000001"/>
    <x v="890"/>
    <x v="0"/>
    <m/>
  </r>
  <r>
    <d v="2024-01-11T00:24:23"/>
    <x v="9"/>
    <n v="25"/>
    <s v="JIMENEZ HURTADO CARLOS ESTIVEN"/>
    <x v="10"/>
    <x v="1"/>
    <n v="64"/>
    <n v="16"/>
    <n v="78.102564102564102"/>
    <m/>
    <n v="40756.410300000003"/>
    <x v="1"/>
    <n v="12528.571400000001"/>
    <x v="890"/>
    <x v="0"/>
    <m/>
  </r>
  <r>
    <d v="2024-01-11T00:24:24"/>
    <x v="9"/>
    <n v="26"/>
    <s v="AGUIRRE ANDRES"/>
    <x v="0"/>
    <x v="0"/>
    <n v="174"/>
    <n v="19.3333333333333"/>
    <n v="175.730769230769"/>
    <s v="14 Descuentos (Incidente con Usuarios y propietario) "/>
    <n v="91701.9231"/>
    <x v="0"/>
    <n v="12528.571400000001"/>
    <x v="890"/>
    <x v="0"/>
    <m/>
  </r>
  <r>
    <d v="2024-01-11T00:24:24"/>
    <x v="9"/>
    <n v="27"/>
    <s v="DURANGO DAVID JOSE"/>
    <x v="4"/>
    <x v="3"/>
    <n v="158"/>
    <n v="22.571428571428601"/>
    <n v="136.67948717948701"/>
    <m/>
    <n v="71323.717900000003"/>
    <x v="0"/>
    <n v="12528.571400000001"/>
    <x v="890"/>
    <x v="0"/>
    <m/>
  </r>
  <r>
    <d v="2024-01-11T00:24:24"/>
    <x v="9"/>
    <n v="28"/>
    <s v="MORA JORGE"/>
    <x v="9"/>
    <x v="0"/>
    <n v="188"/>
    <n v="15.6666666666667"/>
    <n v="234.30769230769201"/>
    <s v="2 Descuentos (Conducts)"/>
    <n v="122269.2308"/>
    <x v="0"/>
    <n v="12528.571400000001"/>
    <x v="890"/>
    <x v="0"/>
    <m/>
  </r>
  <r>
    <d v="2024-01-11T00:24:25"/>
    <x v="9"/>
    <n v="29"/>
    <s v="ESCOBAR IVAN DARIO"/>
    <x v="3"/>
    <x v="0"/>
    <n v="167"/>
    <n v="16.7"/>
    <n v="195.25641025640999"/>
    <m/>
    <n v="101891.02559999999"/>
    <x v="0"/>
    <n v="12528.571400000001"/>
    <x v="890"/>
    <x v="0"/>
    <m/>
  </r>
  <r>
    <d v="2024-01-11T00:24:25"/>
    <x v="1"/>
    <n v="31"/>
    <s v="AGUDELO KEVIN ANDRES"/>
    <x v="3"/>
    <x v="0"/>
    <n v="257"/>
    <n v="25.7"/>
    <n v="195.25641025640999"/>
    <m/>
    <n v="101891.02559999999"/>
    <x v="0"/>
    <n v="12528.571400000001"/>
    <x v="890"/>
    <x v="0"/>
    <m/>
  </r>
  <r>
    <d v="2024-01-11T00:24:25"/>
    <x v="1"/>
    <n v="32"/>
    <s v="PUERTA BOJANERO JUAN CARLOS"/>
    <x v="1"/>
    <x v="0"/>
    <n v="189"/>
    <n v="17.181818181818201"/>
    <n v="214.78205128205099"/>
    <s v="1 Descuento (Conduct)"/>
    <n v="112080.12820000001"/>
    <x v="0"/>
    <n v="12528.571400000001"/>
    <x v="890"/>
    <x v="0"/>
    <m/>
  </r>
  <r>
    <d v="2024-01-11T00:24:25"/>
    <x v="1"/>
    <n v="33"/>
    <s v="RUA CHAVARRIA JEFERSON ANDREY"/>
    <x v="11"/>
    <x v="0"/>
    <n v="27"/>
    <n v="13.5"/>
    <n v="39.051282051282101"/>
    <m/>
    <n v="20378.205099999999"/>
    <x v="0"/>
    <n v="12528.571400000001"/>
    <x v="890"/>
    <x v="0"/>
    <m/>
  </r>
  <r>
    <d v="2024-01-11T00:24:26"/>
    <x v="1"/>
    <n v="34"/>
    <s v="MONTOYA OSPINA GILBERTO ANTONIO"/>
    <x v="13"/>
    <x v="0"/>
    <n v="268"/>
    <n v="19.1428571428571"/>
    <n v="273.35897435897402"/>
    <m/>
    <n v="142647.43590000001"/>
    <x v="0"/>
    <n v="12528.571400000001"/>
    <x v="890"/>
    <x v="0"/>
    <m/>
  </r>
  <r>
    <d v="2024-01-11T00:24:26"/>
    <x v="1"/>
    <n v="35"/>
    <s v="LONDOO URREGO DANIEL ANDRES"/>
    <x v="1"/>
    <x v="0"/>
    <n v="243"/>
    <n v="22.090909090909101"/>
    <n v="214.78205128205099"/>
    <m/>
    <n v="112080.12820000001"/>
    <x v="1"/>
    <n v="12528.571400000001"/>
    <x v="890"/>
    <x v="0"/>
    <m/>
  </r>
  <r>
    <d v="2024-01-11T00:24:26"/>
    <x v="1"/>
    <n v="36"/>
    <s v="SOTO WALTER"/>
    <x v="1"/>
    <x v="0"/>
    <n v="243"/>
    <n v="22.090909090909101"/>
    <n v="214.78205128205099"/>
    <m/>
    <n v="112080.12820000001"/>
    <x v="0"/>
    <n v="12528.571400000001"/>
    <x v="890"/>
    <x v="0"/>
    <m/>
  </r>
  <r>
    <d v="2024-01-11T00:24:27"/>
    <x v="1"/>
    <n v="40"/>
    <s v="OCAMPO OCAMPO ANTONIO JOSE"/>
    <x v="9"/>
    <x v="0"/>
    <n v="255"/>
    <n v="21.25"/>
    <n v="234.30769230769201"/>
    <m/>
    <n v="122269.2308"/>
    <x v="0"/>
    <n v="12528.571400000001"/>
    <x v="890"/>
    <x v="0"/>
    <m/>
  </r>
  <r>
    <d v="2024-01-11T00:24:27"/>
    <x v="1"/>
    <n v="42"/>
    <s v="LOPERA ALVAREZ ESTIVEN"/>
    <x v="0"/>
    <x v="0"/>
    <n v="176"/>
    <n v="19.5555555555556"/>
    <n v="175.730769230769"/>
    <s v="3 Descuentos (Despachadora angela y conducts) "/>
    <n v="91701.9231"/>
    <x v="0"/>
    <n v="12528.571400000001"/>
    <x v="890"/>
    <x v="0"/>
    <m/>
  </r>
  <r>
    <d v="2024-01-12T01:05:57"/>
    <x v="9"/>
    <n v="1"/>
    <s v="PALMAR PANA EDIXON JOSUE"/>
    <x v="3"/>
    <x v="0"/>
    <n v="175"/>
    <n v="17.5"/>
    <n v="190.31545741324899"/>
    <m/>
    <n v="99173.501600000003"/>
    <x v="0"/>
    <n v="12772.7273"/>
    <x v="891"/>
    <x v="0"/>
    <m/>
  </r>
  <r>
    <d v="2024-01-12T01:05:58"/>
    <x v="9"/>
    <n v="2"/>
    <s v="GRAJALES JORGE HERNAN"/>
    <x v="3"/>
    <x v="0"/>
    <n v="209"/>
    <n v="20.9"/>
    <n v="190.31545741324899"/>
    <m/>
    <n v="99173.501600000003"/>
    <x v="1"/>
    <n v="12772.7273"/>
    <x v="891"/>
    <x v="0"/>
    <m/>
  </r>
  <r>
    <d v="2024-01-12T01:05:58"/>
    <x v="9"/>
    <n v="3"/>
    <s v="BARRIENTOS ROBINSON FREDY"/>
    <x v="4"/>
    <x v="0"/>
    <n v="156"/>
    <n v="22.285714285714299"/>
    <n v="133.22082018927401"/>
    <m/>
    <n v="69421.451100000006"/>
    <x v="0"/>
    <n v="12772.7273"/>
    <x v="891"/>
    <x v="0"/>
    <m/>
  </r>
  <r>
    <d v="2024-01-12T01:05:58"/>
    <x v="9"/>
    <n v="4"/>
    <s v="LOPEZ ISRAEL"/>
    <x v="0"/>
    <x v="0"/>
    <n v="154"/>
    <n v="17.1111111111111"/>
    <n v="171.28391167192399"/>
    <m/>
    <n v="89256.151400000002"/>
    <x v="0"/>
    <n v="12772.7273"/>
    <x v="891"/>
    <x v="0"/>
    <m/>
  </r>
  <r>
    <d v="2024-01-12T01:05:58"/>
    <x v="9"/>
    <n v="5"/>
    <s v="ESPINOZA CHAVARRIA GUILLERMO LEON"/>
    <x v="6"/>
    <x v="1"/>
    <n v="169"/>
    <n v="21.125"/>
    <n v="152.25236593059901"/>
    <m/>
    <n v="79338.801300000006"/>
    <x v="1"/>
    <n v="12772.7273"/>
    <x v="891"/>
    <x v="0"/>
    <m/>
  </r>
  <r>
    <d v="2024-01-12T01:05:59"/>
    <x v="9"/>
    <n v="6"/>
    <s v="GONZALEZ PEREZ RAFAEL JOSE"/>
    <x v="0"/>
    <x v="0"/>
    <n v="163"/>
    <n v="18.1111111111111"/>
    <n v="171.28391167192399"/>
    <m/>
    <n v="89256.151400000002"/>
    <x v="0"/>
    <n v="12772.7273"/>
    <x v="891"/>
    <x v="0"/>
    <m/>
  </r>
  <r>
    <d v="2024-01-12T01:05:59"/>
    <x v="9"/>
    <n v="7"/>
    <s v="YEPES JORGE"/>
    <x v="0"/>
    <x v="0"/>
    <n v="159"/>
    <n v="17.6666666666667"/>
    <n v="171.28391167192399"/>
    <m/>
    <n v="89256.151400000002"/>
    <x v="1"/>
    <n v="12772.7273"/>
    <x v="891"/>
    <x v="0"/>
    <m/>
  </r>
  <r>
    <d v="2024-01-12T01:05:59"/>
    <x v="9"/>
    <n v="8"/>
    <s v="VACA FIERRO ROBINSON"/>
    <x v="6"/>
    <x v="0"/>
    <n v="175"/>
    <n v="20.588235294117599"/>
    <n v="161.76813880126201"/>
    <s v="1 Descuento (Conduct) "/>
    <n v="84297.476299999995"/>
    <x v="1"/>
    <n v="12772.7273"/>
    <x v="891"/>
    <x v="0"/>
    <m/>
  </r>
  <r>
    <d v="2024-01-12T01:05:59"/>
    <x v="9"/>
    <n v="10"/>
    <s v="MARULANDA JARAMILLO DAWER ANDRES"/>
    <x v="4"/>
    <x v="0"/>
    <n v="108"/>
    <n v="15.4285714285714"/>
    <n v="133.22082018927401"/>
    <m/>
    <n v="69421.451100000006"/>
    <x v="0"/>
    <n v="12772.7273"/>
    <x v="891"/>
    <x v="0"/>
    <m/>
  </r>
  <r>
    <d v="2024-01-12T01:06:00"/>
    <x v="1"/>
    <n v="11"/>
    <s v="ECHAVARRIA JOSE"/>
    <x v="0"/>
    <x v="1"/>
    <n v="163"/>
    <n v="18.1111111111111"/>
    <n v="171.28391167192399"/>
    <m/>
    <n v="89256.151400000002"/>
    <x v="0"/>
    <n v="12772.7273"/>
    <x v="891"/>
    <x v="0"/>
    <m/>
  </r>
  <r>
    <d v="2024-01-12T01:06:00"/>
    <x v="1"/>
    <n v="12"/>
    <s v="VALENCIA MENDOZA JHON"/>
    <x v="1"/>
    <x v="0"/>
    <n v="250"/>
    <n v="22.727272727272702"/>
    <n v="209.347003154574"/>
    <m/>
    <n v="109090.8517"/>
    <x v="0"/>
    <n v="12772.7273"/>
    <x v="891"/>
    <x v="0"/>
    <m/>
  </r>
  <r>
    <d v="2024-01-12T01:06:00"/>
    <x v="1"/>
    <n v="13"/>
    <s v="URIEL SALAZAR FREDY"/>
    <x v="3"/>
    <x v="0"/>
    <n v="183"/>
    <n v="18.3"/>
    <n v="190.31545741324899"/>
    <m/>
    <n v="99173.501600000003"/>
    <x v="0"/>
    <n v="12772.7273"/>
    <x v="891"/>
    <x v="0"/>
    <m/>
  </r>
  <r>
    <d v="2024-01-12T01:06:01"/>
    <x v="1"/>
    <n v="14"/>
    <s v="JIMENEZ JIMENEZ OMAR DAVID"/>
    <x v="6"/>
    <x v="0"/>
    <n v="148"/>
    <n v="18.5"/>
    <n v="152.25236593059901"/>
    <m/>
    <n v="79338.801300000006"/>
    <x v="1"/>
    <n v="12772.7273"/>
    <x v="891"/>
    <x v="0"/>
    <m/>
  </r>
  <r>
    <d v="2024-01-12T01:06:01"/>
    <x v="1"/>
    <n v="15"/>
    <s v="LONDOO LOPERA DUVAN ANDRES"/>
    <x v="6"/>
    <x v="0"/>
    <n v="161"/>
    <n v="18.9411764705882"/>
    <n v="161.76813880126201"/>
    <s v="2 Descuentos (Conducts) "/>
    <n v="84297.476299999995"/>
    <x v="1"/>
    <n v="12772.7273"/>
    <x v="891"/>
    <x v="0"/>
    <m/>
  </r>
  <r>
    <d v="2024-01-12T01:06:01"/>
    <x v="1"/>
    <n v="16"/>
    <s v="HURTADO MADRID JUAN ESTEBAN"/>
    <x v="0"/>
    <x v="0"/>
    <n v="167"/>
    <n v="18.5555555555556"/>
    <n v="171.28391167192399"/>
    <s v="1 Descuento (Conduct) "/>
    <n v="89256.151400000002"/>
    <x v="0"/>
    <n v="12772.7273"/>
    <x v="891"/>
    <x v="0"/>
    <m/>
  </r>
  <r>
    <d v="2024-01-12T01:06:01"/>
    <x v="1"/>
    <n v="17"/>
    <s v="RAMIREZ JARAMILLO WILSON"/>
    <x v="3"/>
    <x v="0"/>
    <n v="161"/>
    <n v="16.100000000000001"/>
    <n v="190.31545741324899"/>
    <m/>
    <n v="99173.501600000003"/>
    <x v="0"/>
    <n v="12772.7273"/>
    <x v="891"/>
    <x v="0"/>
    <m/>
  </r>
  <r>
    <d v="2024-01-12T01:06:02"/>
    <x v="1"/>
    <n v="20"/>
    <s v="VERENZUELA MARTINEZ ALEXANDER"/>
    <x v="3"/>
    <x v="0"/>
    <n v="181"/>
    <n v="18.100000000000001"/>
    <n v="190.31545741324899"/>
    <m/>
    <n v="99173.501600000003"/>
    <x v="0"/>
    <n v="12772.7273"/>
    <x v="891"/>
    <x v="0"/>
    <m/>
  </r>
  <r>
    <d v="2024-01-12T01:06:02"/>
    <x v="1"/>
    <n v="21"/>
    <s v="CIRO ALEXANDER"/>
    <x v="9"/>
    <x v="0"/>
    <n v="221"/>
    <n v="18.4166666666667"/>
    <n v="228.378548895899"/>
    <s v="1 Descuento (Conduct) "/>
    <n v="119008.2019"/>
    <x v="0"/>
    <n v="12772.7273"/>
    <x v="891"/>
    <x v="0"/>
    <m/>
  </r>
  <r>
    <d v="2024-01-12T01:06:02"/>
    <x v="1"/>
    <n v="22"/>
    <s v="QUIRAMA CASTAEDA JHON JADER"/>
    <x v="9"/>
    <x v="0"/>
    <n v="280"/>
    <n v="23.3333333333333"/>
    <n v="228.378548895899"/>
    <m/>
    <n v="119008.2019"/>
    <x v="1"/>
    <n v="12772.7273"/>
    <x v="891"/>
    <x v="0"/>
    <m/>
  </r>
  <r>
    <d v="2024-01-12T01:06:02"/>
    <x v="1"/>
    <n v="24"/>
    <s v="LONDOO CADAVID DAVID SANTIAGO"/>
    <x v="1"/>
    <x v="0"/>
    <n v="188"/>
    <n v="17.090909090909101"/>
    <n v="209.347003154574"/>
    <m/>
    <n v="109090.8517"/>
    <x v="0"/>
    <n v="12772.7273"/>
    <x v="891"/>
    <x v="0"/>
    <m/>
  </r>
  <r>
    <d v="2024-01-12T01:06:03"/>
    <x v="1"/>
    <n v="25"/>
    <s v="JIMENEZ HURTADO CARLOS ESTIVEN"/>
    <x v="0"/>
    <x v="0"/>
    <n v="180"/>
    <n v="20"/>
    <n v="171.28391167192399"/>
    <m/>
    <n v="89256.151400000002"/>
    <x v="1"/>
    <n v="12772.7273"/>
    <x v="891"/>
    <x v="0"/>
    <m/>
  </r>
  <r>
    <d v="2024-01-12T01:06:03"/>
    <x v="1"/>
    <n v="26"/>
    <s v="AGUIRRE ANDRES"/>
    <x v="6"/>
    <x v="0"/>
    <n v="162"/>
    <n v="20.25"/>
    <n v="152.25236593059901"/>
    <s v="10 Descuentos (Incidente con Usuarios) "/>
    <n v="79338.801300000006"/>
    <x v="0"/>
    <n v="12772.7273"/>
    <x v="891"/>
    <x v="0"/>
    <m/>
  </r>
  <r>
    <d v="2024-01-12T01:06:03"/>
    <x v="1"/>
    <n v="28"/>
    <s v="MORA JORGE"/>
    <x v="12"/>
    <x v="3"/>
    <n v="241"/>
    <n v="18.538461538461501"/>
    <n v="247.41009463722401"/>
    <s v="2 Descuentos (Conducts) "/>
    <n v="128925.5521"/>
    <x v="0"/>
    <n v="12772.7273"/>
    <x v="891"/>
    <x v="0"/>
    <m/>
  </r>
  <r>
    <d v="2024-01-12T01:06:04"/>
    <x v="1"/>
    <n v="29"/>
    <s v="ESCOBAR IVAN DARIO"/>
    <x v="9"/>
    <x v="0"/>
    <n v="178"/>
    <n v="14.8333333333333"/>
    <n v="228.378548895899"/>
    <m/>
    <n v="119008.2019"/>
    <x v="0"/>
    <n v="12772.7273"/>
    <x v="891"/>
    <x v="0"/>
    <m/>
  </r>
  <r>
    <d v="2024-01-12T01:06:04"/>
    <x v="9"/>
    <n v="31"/>
    <s v="AGUDELO KEVIN ANDRES"/>
    <x v="0"/>
    <x v="0"/>
    <n v="192"/>
    <n v="21.3333333333333"/>
    <n v="171.28391167192399"/>
    <m/>
    <n v="89256.151400000002"/>
    <x v="0"/>
    <n v="12772.7273"/>
    <x v="891"/>
    <x v="0"/>
    <m/>
  </r>
  <r>
    <d v="2024-01-12T01:06:04"/>
    <x v="9"/>
    <n v="33"/>
    <s v="HINCAPIE GALLEGO YEISON ANDRES"/>
    <x v="1"/>
    <x v="0"/>
    <n v="210"/>
    <n v="19.090909090909101"/>
    <n v="209.347003154574"/>
    <s v="3 Descuentos (Conducts, despachadora angela y propietario) "/>
    <n v="109090.8517"/>
    <x v="0"/>
    <n v="12772.7273"/>
    <x v="891"/>
    <x v="0"/>
    <m/>
  </r>
  <r>
    <d v="2024-01-12T01:06:04"/>
    <x v="9"/>
    <n v="34"/>
    <s v="MONTOYA OSPINA GILBERTO ANTONIO"/>
    <x v="1"/>
    <x v="0"/>
    <n v="218"/>
    <n v="19.818181818181799"/>
    <n v="209.347003154574"/>
    <s v="1 Descuento (Conduct) "/>
    <n v="109090.8517"/>
    <x v="0"/>
    <n v="12772.7273"/>
    <x v="891"/>
    <x v="0"/>
    <m/>
  </r>
  <r>
    <d v="2024-01-12T01:06:05"/>
    <x v="9"/>
    <n v="35"/>
    <s v="LONDOO URREGO DANIEL ANDRES"/>
    <x v="6"/>
    <x v="0"/>
    <n v="173"/>
    <n v="21.625"/>
    <n v="152.25236593059901"/>
    <m/>
    <n v="79338.801300000006"/>
    <x v="1"/>
    <n v="12772.7273"/>
    <x v="891"/>
    <x v="0"/>
    <m/>
  </r>
  <r>
    <d v="2024-01-12T01:06:05"/>
    <x v="9"/>
    <n v="36"/>
    <s v="SOTO WALTER"/>
    <x v="0"/>
    <x v="0"/>
    <n v="168"/>
    <n v="18.6666666666667"/>
    <n v="171.28391167192399"/>
    <m/>
    <n v="89256.151400000002"/>
    <x v="0"/>
    <n v="12772.7273"/>
    <x v="891"/>
    <x v="0"/>
    <m/>
  </r>
  <r>
    <d v="2024-01-12T01:06:05"/>
    <x v="9"/>
    <n v="39"/>
    <s v="DE OSSA TORRES CARLOS ANDRES"/>
    <x v="3"/>
    <x v="0"/>
    <n v="178"/>
    <n v="17.8"/>
    <n v="190.31545741324899"/>
    <s v="2 Descuentos (Conduct y propietario) "/>
    <n v="99173.501600000003"/>
    <x v="0"/>
    <n v="12772.7273"/>
    <x v="891"/>
    <x v="0"/>
    <m/>
  </r>
  <r>
    <d v="2024-01-12T01:06:05"/>
    <x v="9"/>
    <n v="40"/>
    <s v="OCAMPO OCAMPO ANTONIO JOSE"/>
    <x v="3"/>
    <x v="0"/>
    <n v="195"/>
    <n v="19.5"/>
    <n v="190.31545741324899"/>
    <s v="3 Descuentos (Conduct y propietarios) "/>
    <n v="99173.501600000003"/>
    <x v="0"/>
    <n v="12772.7273"/>
    <x v="891"/>
    <x v="0"/>
    <m/>
  </r>
  <r>
    <d v="2024-01-12T01:06:06"/>
    <x v="9"/>
    <n v="41"/>
    <s v="GARCIA DAVID WILSON ALBERTO"/>
    <x v="0"/>
    <x v="0"/>
    <n v="164"/>
    <n v="18.2222222222222"/>
    <n v="171.28391167192399"/>
    <s v="1 Descuento (Despachadora angela) "/>
    <n v="89256.151400000002"/>
    <x v="1"/>
    <n v="12772.7273"/>
    <x v="891"/>
    <x v="0"/>
    <m/>
  </r>
  <r>
    <d v="2024-01-12T01:06:06"/>
    <x v="1"/>
    <n v="42"/>
    <s v="LOPERA ALVAREZ ESTIVEN"/>
    <x v="3"/>
    <x v="0"/>
    <n v="203"/>
    <n v="20.3"/>
    <n v="190.31545741324899"/>
    <m/>
    <n v="99173.501600000003"/>
    <x v="0"/>
    <n v="12772.7273"/>
    <x v="891"/>
    <x v="0"/>
    <m/>
  </r>
  <r>
    <d v="2024-01-13T00:09:20"/>
    <x v="1"/>
    <n v="1"/>
    <s v="PALMAR PANA EDIXON JOSUE"/>
    <x v="6"/>
    <x v="0"/>
    <n v="170"/>
    <n v="21.25"/>
    <n v="155.19999999999999"/>
    <s v="1 Descuento (Conduct) "/>
    <n v="73600"/>
    <x v="0"/>
    <n v="11927.7778"/>
    <x v="892"/>
    <x v="0"/>
    <m/>
  </r>
  <r>
    <d v="2024-01-13T00:09:20"/>
    <x v="1"/>
    <n v="2"/>
    <s v="LONDOO CADAVID DAVID SANTIAGO"/>
    <x v="0"/>
    <x v="0"/>
    <n v="192"/>
    <n v="21.3333333333333"/>
    <n v="174.6"/>
    <m/>
    <n v="82800"/>
    <x v="1"/>
    <n v="11927.7778"/>
    <x v="892"/>
    <x v="0"/>
    <m/>
  </r>
  <r>
    <d v="2024-01-13T00:09:20"/>
    <x v="1"/>
    <n v="3"/>
    <s v="BARRIENTOS ROBINSON FREDY"/>
    <x v="0"/>
    <x v="0"/>
    <n v="173"/>
    <n v="19.2222222222222"/>
    <n v="174.6"/>
    <s v="2 Descuentos (Conducts)"/>
    <n v="82800"/>
    <x v="0"/>
    <n v="11927.7778"/>
    <x v="892"/>
    <x v="0"/>
    <m/>
  </r>
  <r>
    <d v="2024-01-13T00:09:21"/>
    <x v="1"/>
    <n v="4"/>
    <s v="LOPEZ ISRAEL"/>
    <x v="3"/>
    <x v="0"/>
    <n v="150"/>
    <n v="15"/>
    <n v="194"/>
    <s v="2 Descuentos (Conduct y propietario) "/>
    <n v="92000"/>
    <x v="0"/>
    <n v="11927.7778"/>
    <x v="892"/>
    <x v="0"/>
    <m/>
  </r>
  <r>
    <d v="2024-01-13T00:09:21"/>
    <x v="1"/>
    <n v="5"/>
    <s v="BERRIO POSADA ANGELA"/>
    <x v="3"/>
    <x v="0"/>
    <n v="157"/>
    <n v="15.7"/>
    <n v="194"/>
    <m/>
    <n v="92000"/>
    <x v="1"/>
    <n v="11927.7778"/>
    <x v="892"/>
    <x v="0"/>
    <m/>
  </r>
  <r>
    <d v="2024-01-13T00:09:21"/>
    <x v="1"/>
    <n v="6"/>
    <s v="GONZALEZ PEREZ RAFAEL JOSE"/>
    <x v="0"/>
    <x v="0"/>
    <n v="170"/>
    <n v="18.8888888888889"/>
    <n v="174.6"/>
    <s v="1 Descuento (Conduct) "/>
    <n v="82800"/>
    <x v="0"/>
    <n v="11927.7778"/>
    <x v="892"/>
    <x v="0"/>
    <m/>
  </r>
  <r>
    <d v="2024-01-13T00:09:21"/>
    <x v="1"/>
    <n v="7"/>
    <s v="YEPES JORGE"/>
    <x v="6"/>
    <x v="0"/>
    <n v="213"/>
    <n v="26.625"/>
    <n v="155.19999999999999"/>
    <m/>
    <n v="73600"/>
    <x v="1"/>
    <n v="11927.7778"/>
    <x v="892"/>
    <x v="0"/>
    <m/>
  </r>
  <r>
    <d v="2024-01-13T00:09:22"/>
    <x v="1"/>
    <n v="8"/>
    <s v="VACA FIERRO ROBINSON"/>
    <x v="3"/>
    <x v="0"/>
    <n v="193"/>
    <n v="20.315789473684202"/>
    <n v="184.3"/>
    <s v="2 Descuentos (Conduct y propietario) "/>
    <n v="87400"/>
    <x v="1"/>
    <n v="11927.7778"/>
    <x v="892"/>
    <x v="0"/>
    <m/>
  </r>
  <r>
    <d v="2024-01-13T00:09:22"/>
    <x v="1"/>
    <n v="9"/>
    <s v="JIMENEZ HURTADO CARLOS ESTIVEN"/>
    <x v="4"/>
    <x v="0"/>
    <n v="142"/>
    <n v="20.285714285714299"/>
    <n v="135.80000000000001"/>
    <s v="2 Descuentos (Conduct y propietario) "/>
    <n v="64400"/>
    <x v="0"/>
    <n v="11927.7778"/>
    <x v="892"/>
    <x v="0"/>
    <m/>
  </r>
  <r>
    <d v="2024-01-13T00:09:22"/>
    <x v="1"/>
    <n v="10"/>
    <s v="MARULANDA JARAMILLO DAWER ANDRES"/>
    <x v="0"/>
    <x v="0"/>
    <n v="177"/>
    <n v="19.6666666666667"/>
    <n v="174.6"/>
    <m/>
    <n v="82800"/>
    <x v="0"/>
    <n v="11927.7778"/>
    <x v="892"/>
    <x v="0"/>
    <m/>
  </r>
  <r>
    <d v="2024-01-13T00:09:22"/>
    <x v="9"/>
    <n v="11"/>
    <s v="ECHAVARRIA JOSE"/>
    <x v="0"/>
    <x v="0"/>
    <n v="165"/>
    <n v="18.3333333333333"/>
    <n v="174.6"/>
    <m/>
    <n v="82800"/>
    <x v="0"/>
    <n v="11927.7778"/>
    <x v="892"/>
    <x v="0"/>
    <m/>
  </r>
  <r>
    <d v="2024-01-13T00:09:23"/>
    <x v="9"/>
    <n v="12"/>
    <s v="VALENCIA MENDOZA JHON"/>
    <x v="8"/>
    <x v="0"/>
    <n v="105"/>
    <n v="21"/>
    <n v="97"/>
    <m/>
    <n v="46000"/>
    <x v="0"/>
    <n v="11927.7778"/>
    <x v="892"/>
    <x v="0"/>
    <m/>
  </r>
  <r>
    <d v="2024-01-13T00:09:23"/>
    <x v="9"/>
    <n v="13"/>
    <s v="URIEL SALAZAR FREDY"/>
    <x v="0"/>
    <x v="0"/>
    <n v="196"/>
    <n v="21.7777777777778"/>
    <n v="174.6"/>
    <s v="1 Descuento (Conduct) "/>
    <n v="82800"/>
    <x v="0"/>
    <n v="11927.7778"/>
    <x v="892"/>
    <x v="0"/>
    <m/>
  </r>
  <r>
    <d v="2024-01-13T00:09:23"/>
    <x v="9"/>
    <n v="14"/>
    <s v="JIMENEZ JIMENEZ OMAR DAVID"/>
    <x v="0"/>
    <x v="0"/>
    <n v="162"/>
    <n v="18"/>
    <n v="174.6"/>
    <s v="1 Descuento (Propietario)"/>
    <n v="82800"/>
    <x v="1"/>
    <n v="11927.7778"/>
    <x v="892"/>
    <x v="0"/>
    <m/>
  </r>
  <r>
    <d v="2024-01-13T00:09:23"/>
    <x v="9"/>
    <n v="15"/>
    <s v="LONDOO LOPERA DUVAN ANDRES"/>
    <x v="0"/>
    <x v="0"/>
    <n v="205"/>
    <n v="22.7777777777778"/>
    <n v="174.6"/>
    <s v="1 Descuento (Conduct) "/>
    <n v="82800"/>
    <x v="1"/>
    <n v="11927.7778"/>
    <x v="892"/>
    <x v="0"/>
    <m/>
  </r>
  <r>
    <d v="2024-01-13T00:09:24"/>
    <x v="9"/>
    <n v="16"/>
    <s v="HURTADO MADRID JUAN ESTEBAN"/>
    <x v="7"/>
    <x v="0"/>
    <n v="68"/>
    <n v="22.6666666666667"/>
    <n v="58.2"/>
    <m/>
    <n v="27600"/>
    <x v="0"/>
    <n v="11927.7778"/>
    <x v="892"/>
    <x v="0"/>
    <m/>
  </r>
  <r>
    <d v="2024-01-13T00:09:24"/>
    <x v="9"/>
    <n v="17"/>
    <s v="RAMIREZ JARAMILLO WILSON"/>
    <x v="6"/>
    <x v="0"/>
    <n v="128"/>
    <n v="16"/>
    <n v="155.19999999999999"/>
    <s v="1 Descuento (Conduct) "/>
    <n v="73600"/>
    <x v="0"/>
    <n v="11927.7778"/>
    <x v="892"/>
    <x v="0"/>
    <m/>
  </r>
  <r>
    <d v="2024-01-13T00:09:24"/>
    <x v="9"/>
    <n v="20"/>
    <s v="VERENZUELA MARTINEZ ALEXANDER"/>
    <x v="0"/>
    <x v="0"/>
    <n v="187"/>
    <n v="20.7777777777778"/>
    <n v="174.6"/>
    <m/>
    <n v="82800"/>
    <x v="0"/>
    <n v="11927.7778"/>
    <x v="892"/>
    <x v="0"/>
    <m/>
  </r>
  <r>
    <d v="2024-01-13T00:09:25"/>
    <x v="9"/>
    <n v="21"/>
    <s v="CIRO ALEXANDER"/>
    <x v="3"/>
    <x v="0"/>
    <n v="195"/>
    <n v="19.5"/>
    <n v="194"/>
    <m/>
    <n v="92000"/>
    <x v="0"/>
    <n v="11927.7778"/>
    <x v="892"/>
    <x v="0"/>
    <m/>
  </r>
  <r>
    <d v="2024-01-13T00:09:25"/>
    <x v="9"/>
    <n v="22"/>
    <s v="LUJAN LOPERA FABIAN ALEXIS"/>
    <x v="3"/>
    <x v="0"/>
    <n v="186"/>
    <n v="18.600000000000001"/>
    <n v="194"/>
    <s v="3 Descuentos (Conducts y propietario) "/>
    <n v="92000"/>
    <x v="1"/>
    <n v="11927.7778"/>
    <x v="892"/>
    <x v="0"/>
    <m/>
  </r>
  <r>
    <d v="2024-01-13T00:09:25"/>
    <x v="9"/>
    <n v="24"/>
    <s v="HERNANDEZ MACIAS GILBERTO"/>
    <x v="0"/>
    <x v="0"/>
    <n v="174"/>
    <n v="19.3333333333333"/>
    <n v="174.6"/>
    <m/>
    <n v="82800"/>
    <x v="0"/>
    <n v="11927.7778"/>
    <x v="892"/>
    <x v="0"/>
    <m/>
  </r>
  <r>
    <d v="2024-01-13T00:09:25"/>
    <x v="9"/>
    <n v="25"/>
    <s v="MADRID HERNANDEZ JHONATAN SMITH"/>
    <x v="0"/>
    <x v="0"/>
    <n v="177"/>
    <n v="19.6666666666667"/>
    <n v="174.6"/>
    <s v="1 Descuento (Jefe de ruta) "/>
    <n v="82800"/>
    <x v="1"/>
    <n v="11927.7778"/>
    <x v="892"/>
    <x v="0"/>
    <m/>
  </r>
  <r>
    <d v="2024-01-13T00:09:26"/>
    <x v="9"/>
    <n v="26"/>
    <s v="CIRO MARIN RODRIGO ALBERTO"/>
    <x v="0"/>
    <x v="0"/>
    <n v="151"/>
    <n v="16.7777777777778"/>
    <n v="174.6"/>
    <m/>
    <n v="82800"/>
    <x v="0"/>
    <n v="11927.7778"/>
    <x v="892"/>
    <x v="0"/>
    <m/>
  </r>
  <r>
    <d v="2024-01-13T00:09:26"/>
    <x v="9"/>
    <n v="27"/>
    <s v="DURANGO DAVID JOSE"/>
    <x v="12"/>
    <x v="0"/>
    <n v="241"/>
    <n v="18.538461538461501"/>
    <n v="252.2"/>
    <s v="SANTIAGO HOYOS Realiz 7 viajes donde moviliz 139 Usuarios "/>
    <n v="119600"/>
    <x v="0"/>
    <n v="11927.7778"/>
    <x v="892"/>
    <x v="0"/>
    <m/>
  </r>
  <r>
    <d v="2024-01-13T00:09:26"/>
    <x v="9"/>
    <n v="28"/>
    <s v="MORA JORGE"/>
    <x v="2"/>
    <x v="0"/>
    <n v="116"/>
    <n v="19.3333333333333"/>
    <n v="116.4"/>
    <m/>
    <n v="55200"/>
    <x v="0"/>
    <n v="11927.7778"/>
    <x v="892"/>
    <x v="0"/>
    <m/>
  </r>
  <r>
    <d v="2024-01-13T00:09:26"/>
    <x v="9"/>
    <n v="29"/>
    <s v="ESCOBAR IVAN DARIO"/>
    <x v="2"/>
    <x v="0"/>
    <n v="81"/>
    <n v="14.7272727272727"/>
    <n v="106.7"/>
    <s v="2 Descuento (Conducts) "/>
    <n v="50600"/>
    <x v="0"/>
    <n v="11927.7778"/>
    <x v="892"/>
    <x v="0"/>
    <m/>
  </r>
  <r>
    <d v="2024-01-13T00:09:27"/>
    <x v="1"/>
    <n v="31"/>
    <s v="HINCAPIE GALLEGO YEISON ANDRES"/>
    <x v="0"/>
    <x v="0"/>
    <n v="155"/>
    <n v="17.2222222222222"/>
    <n v="174.6"/>
    <m/>
    <n v="82800"/>
    <x v="0"/>
    <n v="11927.7778"/>
    <x v="892"/>
    <x v="0"/>
    <m/>
  </r>
  <r>
    <d v="2024-01-13T00:09:27"/>
    <x v="1"/>
    <n v="32"/>
    <s v="PUERTA BOJANERO JUAN CARLOS"/>
    <x v="3"/>
    <x v="0"/>
    <n v="176"/>
    <n v="17.600000000000001"/>
    <n v="194"/>
    <m/>
    <n v="92000"/>
    <x v="0"/>
    <n v="11927.7778"/>
    <x v="892"/>
    <x v="0"/>
    <m/>
  </r>
  <r>
    <d v="2024-01-13T00:09:27"/>
    <x v="1"/>
    <n v="33"/>
    <s v="RUA CHAVARRIA JEFERSON ANDREY"/>
    <x v="3"/>
    <x v="0"/>
    <n v="194"/>
    <n v="19.399999999999999"/>
    <n v="194"/>
    <s v="1 Descuento (Incidente con Usuario) "/>
    <n v="92000"/>
    <x v="0"/>
    <n v="11927.7778"/>
    <x v="892"/>
    <x v="0"/>
    <m/>
  </r>
  <r>
    <d v="2024-01-13T00:09:27"/>
    <x v="1"/>
    <n v="34"/>
    <s v="MONTOYA OSPINA GILBERTO ANTONIO"/>
    <x v="9"/>
    <x v="0"/>
    <n v="234"/>
    <n v="19.5"/>
    <n v="232.8"/>
    <s v="1 Descuento (Conduct) "/>
    <n v="110400"/>
    <x v="0"/>
    <n v="11927.7778"/>
    <x v="892"/>
    <x v="0"/>
    <m/>
  </r>
  <r>
    <d v="2024-01-13T00:09:28"/>
    <x v="1"/>
    <n v="35"/>
    <s v="LONDOO URREGO DANIEL ANDRES"/>
    <x v="3"/>
    <x v="0"/>
    <n v="194"/>
    <n v="19.399999999999999"/>
    <n v="194"/>
    <m/>
    <n v="92000"/>
    <x v="1"/>
    <n v="11927.7778"/>
    <x v="892"/>
    <x v="0"/>
    <m/>
  </r>
  <r>
    <d v="2024-01-13T00:09:28"/>
    <x v="1"/>
    <n v="36"/>
    <s v="MARTINEZ CHAVERRA LUIS NORBERTO"/>
    <x v="3"/>
    <x v="0"/>
    <n v="221"/>
    <n v="22.1"/>
    <n v="194"/>
    <s v="1 Descuento (Conduct) "/>
    <n v="92000"/>
    <x v="0"/>
    <n v="11927.7778"/>
    <x v="892"/>
    <x v="0"/>
    <m/>
  </r>
  <r>
    <d v="2024-01-13T00:09:28"/>
    <x v="1"/>
    <n v="39"/>
    <s v="DE OSSA TORRES CARLOS ANDRES"/>
    <x v="2"/>
    <x v="0"/>
    <n v="117"/>
    <n v="19.5"/>
    <n v="116.4"/>
    <s v="1 Descuento (Conduct) "/>
    <n v="55200"/>
    <x v="0"/>
    <n v="11927.7778"/>
    <x v="892"/>
    <x v="0"/>
    <m/>
  </r>
  <r>
    <d v="2024-01-13T00:09:28"/>
    <x v="1"/>
    <n v="40"/>
    <s v="OCAMPO OCAMPO ANTONIO JOSE"/>
    <x v="1"/>
    <x v="0"/>
    <n v="238"/>
    <n v="21.636363636363601"/>
    <n v="213.4"/>
    <m/>
    <n v="101200"/>
    <x v="0"/>
    <n v="11927.7778"/>
    <x v="892"/>
    <x v="0"/>
    <m/>
  </r>
  <r>
    <d v="2024-01-13T00:09:29"/>
    <x v="1"/>
    <n v="41"/>
    <s v="GARCIA DAVID WILSON ALBERTO"/>
    <x v="9"/>
    <x v="0"/>
    <n v="235"/>
    <n v="19.5833333333333"/>
    <n v="232.8"/>
    <s v="1 Descuento (Propietario)"/>
    <n v="110400"/>
    <x v="1"/>
    <n v="11927.7778"/>
    <x v="892"/>
    <x v="0"/>
    <m/>
  </r>
  <r>
    <d v="2024-01-13T00:09:29"/>
    <x v="9"/>
    <n v="42"/>
    <s v="LOPERA ALVAREZ ESTIVEN"/>
    <x v="0"/>
    <x v="0"/>
    <n v="170"/>
    <n v="18.8888888888889"/>
    <n v="174.6"/>
    <m/>
    <n v="82800"/>
    <x v="0"/>
    <n v="11927.7778"/>
    <x v="892"/>
    <x v="0"/>
    <m/>
  </r>
  <r>
    <d v="2024-01-14T00:05:47"/>
    <x v="9"/>
    <n v="1"/>
    <s v="PALMAR PANA EDIXON JOSUE"/>
    <x v="3"/>
    <x v="0"/>
    <n v="195"/>
    <n v="19.5"/>
    <n v="189.88155668358701"/>
    <m/>
    <n v="98934.856199999995"/>
    <x v="0"/>
    <n v="11503.0303"/>
    <x v="893"/>
    <x v="0"/>
    <m/>
  </r>
  <r>
    <d v="2024-01-14T00:05:47"/>
    <x v="9"/>
    <n v="2"/>
    <s v="GRAJALES JORGE HERNAN"/>
    <x v="0"/>
    <x v="0"/>
    <n v="153"/>
    <n v="17"/>
    <n v="170.89340101522799"/>
    <m/>
    <n v="89041.370599999995"/>
    <x v="1"/>
    <n v="11503.0303"/>
    <x v="893"/>
    <x v="0"/>
    <m/>
  </r>
  <r>
    <d v="2024-01-14T00:05:47"/>
    <x v="9"/>
    <n v="3"/>
    <s v="AGUIRRE ANDRES"/>
    <x v="0"/>
    <x v="0"/>
    <n v="186"/>
    <n v="20.6666666666667"/>
    <n v="170.89340101522799"/>
    <m/>
    <n v="89041.370599999995"/>
    <x v="0"/>
    <n v="11503.0303"/>
    <x v="893"/>
    <x v="0"/>
    <m/>
  </r>
  <r>
    <d v="2024-01-14T00:05:48"/>
    <x v="9"/>
    <n v="4"/>
    <s v="LOPEZ ISRAEL"/>
    <x v="3"/>
    <x v="0"/>
    <n v="156"/>
    <n v="15.6"/>
    <n v="189.88155668358701"/>
    <m/>
    <n v="98934.856199999995"/>
    <x v="0"/>
    <n v="11503.0303"/>
    <x v="893"/>
    <x v="0"/>
    <m/>
  </r>
  <r>
    <d v="2024-01-14T00:05:48"/>
    <x v="9"/>
    <n v="5"/>
    <s v="BERRIO POSADA ANGELA"/>
    <x v="8"/>
    <x v="0"/>
    <n v="96"/>
    <n v="19.2"/>
    <n v="94.940778341793603"/>
    <m/>
    <n v="49467.428099999997"/>
    <x v="1"/>
    <n v="11503.0303"/>
    <x v="893"/>
    <x v="0"/>
    <m/>
  </r>
  <r>
    <d v="2024-01-14T00:05:48"/>
    <x v="9"/>
    <n v="7"/>
    <s v="YEPES JORGE"/>
    <x v="6"/>
    <x v="0"/>
    <n v="148"/>
    <n v="18.5"/>
    <n v="151.90524534687"/>
    <m/>
    <n v="79147.884900000005"/>
    <x v="1"/>
    <n v="11503.0303"/>
    <x v="893"/>
    <x v="0"/>
    <m/>
  </r>
  <r>
    <d v="2024-01-14T00:05:48"/>
    <x v="9"/>
    <n v="8"/>
    <s v="SOTO WALTER"/>
    <x v="0"/>
    <x v="0"/>
    <n v="193"/>
    <n v="21.4444444444444"/>
    <n v="170.89340101522799"/>
    <m/>
    <n v="89041.370599999995"/>
    <x v="1"/>
    <n v="11503.0303"/>
    <x v="893"/>
    <x v="0"/>
    <m/>
  </r>
  <r>
    <d v="2024-01-14T00:05:49"/>
    <x v="9"/>
    <n v="9"/>
    <s v="HOYOS HENAO SANTIAGO"/>
    <x v="9"/>
    <x v="0"/>
    <n v="249"/>
    <n v="20.75"/>
    <n v="227.85786802030501"/>
    <s v="2 Descuentos (Despachadora Angela y usuario desubicado) "/>
    <n v="118721.82739999999"/>
    <x v="0"/>
    <n v="11503.0303"/>
    <x v="893"/>
    <x v="0"/>
    <m/>
  </r>
  <r>
    <d v="2024-01-14T00:05:49"/>
    <x v="1"/>
    <n v="12"/>
    <s v="DURANGO JOHAN"/>
    <x v="3"/>
    <x v="0"/>
    <n v="175"/>
    <n v="17.5"/>
    <n v="189.88155668358701"/>
    <m/>
    <n v="98934.856199999995"/>
    <x v="0"/>
    <n v="11503.0303"/>
    <x v="893"/>
    <x v="0"/>
    <m/>
  </r>
  <r>
    <d v="2024-01-14T00:05:49"/>
    <x v="1"/>
    <n v="13"/>
    <s v="AGUDELO KEVIN ANDRES"/>
    <x v="3"/>
    <x v="0"/>
    <n v="160"/>
    <n v="16"/>
    <n v="189.88155668358701"/>
    <s v="2 Descuentos (Conducts) "/>
    <n v="98934.856199999995"/>
    <x v="0"/>
    <n v="11503.0303"/>
    <x v="893"/>
    <x v="0"/>
    <m/>
  </r>
  <r>
    <d v="2024-01-14T00:05:50"/>
    <x v="1"/>
    <n v="14"/>
    <s v="JIMENEZ JIMENEZ OMAR DAVID"/>
    <x v="3"/>
    <x v="0"/>
    <n v="216"/>
    <n v="21.6"/>
    <n v="189.88155668358701"/>
    <s v="1 Descuento (Despachadora Angela) "/>
    <n v="98934.856199999995"/>
    <x v="1"/>
    <n v="11503.0303"/>
    <x v="893"/>
    <x v="0"/>
    <m/>
  </r>
  <r>
    <d v="2024-01-14T00:05:50"/>
    <x v="1"/>
    <n v="15"/>
    <s v="LONDOO LOPERA DUVAN ANDRES"/>
    <x v="0"/>
    <x v="0"/>
    <n v="188"/>
    <n v="20.8888888888889"/>
    <n v="170.89340101522799"/>
    <m/>
    <n v="89041.370599999995"/>
    <x v="1"/>
    <n v="11503.0303"/>
    <x v="893"/>
    <x v="0"/>
    <m/>
  </r>
  <r>
    <d v="2024-01-14T00:05:50"/>
    <x v="1"/>
    <n v="16"/>
    <s v="HURTADO MADRID JUAN ESTEBAN"/>
    <x v="0"/>
    <x v="0"/>
    <n v="183"/>
    <n v="20.3333333333333"/>
    <n v="170.89340101522799"/>
    <m/>
    <n v="89041.370599999995"/>
    <x v="0"/>
    <n v="11503.0303"/>
    <x v="893"/>
    <x v="0"/>
    <m/>
  </r>
  <r>
    <d v="2024-01-14T00:05:50"/>
    <x v="1"/>
    <n v="17"/>
    <s v="RAMIREZ JARAMILLO WILSON"/>
    <x v="6"/>
    <x v="0"/>
    <n v="180"/>
    <n v="22.5"/>
    <n v="151.90524534687"/>
    <s v="14 Descuentos (Transbordo) "/>
    <n v="79147.884900000005"/>
    <x v="0"/>
    <n v="11503.0303"/>
    <x v="893"/>
    <x v="0"/>
    <m/>
  </r>
  <r>
    <d v="2024-01-14T00:05:51"/>
    <x v="1"/>
    <n v="19"/>
    <s v="BARRANTES GALLEGO DANIEL CAMILO"/>
    <x v="3"/>
    <x v="0"/>
    <n v="182"/>
    <n v="18.2"/>
    <n v="189.88155668358701"/>
    <m/>
    <n v="98934.856199999995"/>
    <x v="0"/>
    <n v="11503.0303"/>
    <x v="893"/>
    <x v="0"/>
    <m/>
  </r>
  <r>
    <d v="2024-01-14T00:05:51"/>
    <x v="1"/>
    <n v="20"/>
    <s v="VERENZUELA MARTINEZ ALEXANDER"/>
    <x v="0"/>
    <x v="0"/>
    <n v="162"/>
    <n v="18"/>
    <n v="170.89340101522799"/>
    <m/>
    <n v="89041.370599999995"/>
    <x v="0"/>
    <n v="11503.0303"/>
    <x v="893"/>
    <x v="0"/>
    <m/>
  </r>
  <r>
    <d v="2024-01-14T00:05:51"/>
    <x v="1"/>
    <n v="21"/>
    <s v="CIRO ALEXANDER"/>
    <x v="3"/>
    <x v="0"/>
    <n v="192"/>
    <n v="19.2"/>
    <n v="189.88155668358701"/>
    <m/>
    <n v="98934.856199999995"/>
    <x v="0"/>
    <n v="11503.0303"/>
    <x v="893"/>
    <x v="0"/>
    <m/>
  </r>
  <r>
    <d v="2024-01-14T00:05:52"/>
    <x v="1"/>
    <n v="22"/>
    <s v="QUIRAMA CASTAEDA JHON JADER"/>
    <x v="3"/>
    <x v="3"/>
    <n v="206"/>
    <n v="20.6"/>
    <n v="189.88155668358701"/>
    <m/>
    <n v="98934.856199999995"/>
    <x v="1"/>
    <n v="11503.0303"/>
    <x v="893"/>
    <x v="0"/>
    <m/>
  </r>
  <r>
    <d v="2024-01-14T00:05:52"/>
    <x v="1"/>
    <n v="23"/>
    <s v="QUINTERO  ALVARO ANTONIO"/>
    <x v="3"/>
    <x v="0"/>
    <n v="152"/>
    <n v="16"/>
    <n v="180.38747884940801"/>
    <m/>
    <n v="93988.113400000002"/>
    <x v="2"/>
    <n v="11503.0303"/>
    <x v="893"/>
    <x v="0"/>
    <m/>
  </r>
  <r>
    <d v="2024-01-14T00:05:52"/>
    <x v="1"/>
    <n v="24"/>
    <s v="HERNANDEZ MACIAS GILBERTO"/>
    <x v="0"/>
    <x v="0"/>
    <n v="157"/>
    <n v="17.4444444444444"/>
    <n v="170.89340101522799"/>
    <m/>
    <n v="89041.370599999995"/>
    <x v="0"/>
    <n v="11503.0303"/>
    <x v="893"/>
    <x v="0"/>
    <m/>
  </r>
  <r>
    <d v="2024-01-14T00:05:53"/>
    <x v="1"/>
    <n v="25"/>
    <s v="MADRID HERNANDEZ JHONATAN SMITH"/>
    <x v="0"/>
    <x v="0"/>
    <n v="165"/>
    <n v="18.3333333333333"/>
    <n v="170.89340101522799"/>
    <m/>
    <n v="89041.370599999995"/>
    <x v="1"/>
    <n v="11503.0303"/>
    <x v="893"/>
    <x v="0"/>
    <m/>
  </r>
  <r>
    <d v="2024-01-14T00:05:53"/>
    <x v="1"/>
    <n v="26"/>
    <s v="CIRO MARIN RODRIGO ALBERTO"/>
    <x v="3"/>
    <x v="0"/>
    <n v="200"/>
    <n v="20"/>
    <n v="189.88155668358701"/>
    <s v="2 Descuentos (Conducts) "/>
    <n v="98934.856199999995"/>
    <x v="0"/>
    <n v="11503.0303"/>
    <x v="893"/>
    <x v="0"/>
    <m/>
  </r>
  <r>
    <d v="2024-01-14T00:05:53"/>
    <x v="1"/>
    <n v="27"/>
    <s v="DURANGO DAVID JOSE"/>
    <x v="0"/>
    <x v="0"/>
    <n v="161"/>
    <n v="17.8888888888889"/>
    <n v="170.89340101522799"/>
    <s v="2 Descuentos (Conducts) "/>
    <n v="89041.370599999995"/>
    <x v="0"/>
    <n v="11503.0303"/>
    <x v="893"/>
    <x v="0"/>
    <m/>
  </r>
  <r>
    <d v="2024-01-14T00:05:54"/>
    <x v="1"/>
    <n v="29"/>
    <s v="ESCOBAR IVAN DARIO"/>
    <x v="3"/>
    <x v="3"/>
    <n v="124"/>
    <n v="12.4"/>
    <n v="189.88155668358701"/>
    <m/>
    <n v="98934.856199999995"/>
    <x v="0"/>
    <n v="11503.0303"/>
    <x v="893"/>
    <x v="0"/>
    <m/>
  </r>
  <r>
    <d v="2024-01-14T00:05:54"/>
    <x v="9"/>
    <n v="31"/>
    <s v="HINCAPIE GALLEGO YEISON ANDRES"/>
    <x v="4"/>
    <x v="0"/>
    <n v="149"/>
    <n v="21.285714285714299"/>
    <n v="132.91708967851099"/>
    <m/>
    <n v="69254.399300000005"/>
    <x v="0"/>
    <n v="11503.0303"/>
    <x v="893"/>
    <x v="0"/>
    <m/>
  </r>
  <r>
    <d v="2024-01-14T00:05:54"/>
    <x v="9"/>
    <n v="32"/>
    <s v="PUERTA BOJANERO JUAN CARLOS"/>
    <x v="3"/>
    <x v="0"/>
    <n v="212"/>
    <n v="21.2"/>
    <n v="189.88155668358701"/>
    <s v="1 Descuento (Despachadora Angela) "/>
    <n v="98934.856199999995"/>
    <x v="0"/>
    <n v="11503.0303"/>
    <x v="893"/>
    <x v="0"/>
    <m/>
  </r>
  <r>
    <d v="2024-01-14T00:05:54"/>
    <x v="9"/>
    <n v="33"/>
    <s v="RUA CHAVARRIA JEFERSON ANDREY"/>
    <x v="3"/>
    <x v="0"/>
    <n v="170"/>
    <n v="17"/>
    <n v="189.88155668358701"/>
    <s v="1 Descuento (Conduct) "/>
    <n v="98934.856199999995"/>
    <x v="0"/>
    <n v="11503.0303"/>
    <x v="893"/>
    <x v="0"/>
    <m/>
  </r>
  <r>
    <d v="2024-01-14T00:05:55"/>
    <x v="9"/>
    <n v="34"/>
    <s v="MONTOYA OSPINA GILBERTO ANTONIO"/>
    <x v="1"/>
    <x v="3"/>
    <n v="221"/>
    <n v="20.090909090909101"/>
    <n v="208.86971235194599"/>
    <s v="1 Descuento (Despachadora Angela) "/>
    <n v="108828.34179999999"/>
    <x v="0"/>
    <n v="11503.0303"/>
    <x v="893"/>
    <x v="0"/>
    <m/>
  </r>
  <r>
    <d v="2024-01-14T00:05:55"/>
    <x v="9"/>
    <n v="35"/>
    <s v="LUJAN LOPERA FABIAN ALEXIS"/>
    <x v="4"/>
    <x v="1"/>
    <n v="138"/>
    <n v="19.714285714285701"/>
    <n v="132.91708967851099"/>
    <s v="Se descuenta el viaje de 4 40 pm ya que abandona ruta sin autorizacin "/>
    <n v="69254.399300000005"/>
    <x v="1"/>
    <n v="11503.0303"/>
    <x v="893"/>
    <x v="0"/>
    <m/>
  </r>
  <r>
    <d v="2024-01-14T00:05:55"/>
    <x v="9"/>
    <n v="36"/>
    <s v="MARTINEZ CHAVERRA LUIS NORBERTO"/>
    <x v="0"/>
    <x v="0"/>
    <n v="190"/>
    <n v="21.1111111111111"/>
    <n v="170.89340101522799"/>
    <m/>
    <n v="89041.370599999995"/>
    <x v="0"/>
    <n v="11503.0303"/>
    <x v="893"/>
    <x v="0"/>
    <m/>
  </r>
  <r>
    <d v="2024-01-14T00:05:55"/>
    <x v="9"/>
    <n v="40"/>
    <s v="OCAMPO OCAMPO ANTONIO JOSE"/>
    <x v="11"/>
    <x v="0"/>
    <n v="24"/>
    <n v="16"/>
    <n v="28.482233502538101"/>
    <m/>
    <n v="14840.2284"/>
    <x v="0"/>
    <n v="11503.0303"/>
    <x v="893"/>
    <x v="0"/>
    <m/>
  </r>
  <r>
    <d v="2024-01-14T00:05:56"/>
    <x v="9"/>
    <n v="41"/>
    <s v="GARCIA DAVID WILSON ALBERTO"/>
    <x v="0"/>
    <x v="0"/>
    <n v="160"/>
    <n v="17.7777777777778"/>
    <n v="170.89340101522799"/>
    <s v="9 Descuentos (Transbordo y Usuarios desubicados) "/>
    <n v="89041.370599999995"/>
    <x v="1"/>
    <n v="11503.0303"/>
    <x v="893"/>
    <x v="0"/>
    <m/>
  </r>
  <r>
    <d v="2024-01-14T00:05:56"/>
    <x v="1"/>
    <n v="42"/>
    <s v="LOPERA ALVAREZ ESTIVEN"/>
    <x v="6"/>
    <x v="3"/>
    <n v="168"/>
    <n v="22.4"/>
    <n v="142.41116751269001"/>
    <m/>
    <n v="74201.142099999997"/>
    <x v="0"/>
    <n v="11503.0303"/>
    <x v="893"/>
    <x v="0"/>
    <m/>
  </r>
  <r>
    <d v="2024-01-14T23:13:55"/>
    <x v="12"/>
    <n v="1"/>
    <s v="PALMAR PANA EDIXON JOSUE"/>
    <x v="10"/>
    <x v="0"/>
    <n v="51"/>
    <n v="12.75"/>
    <n v="68.494623655913998"/>
    <s v="2 Descuentos (Conduct y admin) "/>
    <n v="35472.042999999998"/>
    <x v="0"/>
    <n v="11220"/>
    <x v="894"/>
    <x v="0"/>
    <m/>
  </r>
  <r>
    <d v="2024-01-14T23:13:56"/>
    <x v="12"/>
    <n v="2"/>
    <s v="GRAJALES JORGE HERNAN"/>
    <x v="3"/>
    <x v="0"/>
    <n v="189"/>
    <n v="18.899999999999999"/>
    <n v="171.23655913978499"/>
    <m/>
    <n v="88680.107499999998"/>
    <x v="1"/>
    <n v="11220"/>
    <x v="894"/>
    <x v="0"/>
    <m/>
  </r>
  <r>
    <d v="2024-01-14T23:13:56"/>
    <x v="12"/>
    <n v="3"/>
    <s v="AGUIRRE ANDRES"/>
    <x v="3"/>
    <x v="0"/>
    <n v="188"/>
    <n v="18.8"/>
    <n v="171.23655913978499"/>
    <m/>
    <n v="88680.107499999998"/>
    <x v="0"/>
    <n v="11220"/>
    <x v="894"/>
    <x v="0"/>
    <m/>
  </r>
  <r>
    <d v="2024-01-14T23:13:56"/>
    <x v="12"/>
    <n v="4"/>
    <s v="LOPEZ ISRAEL"/>
    <x v="1"/>
    <x v="0"/>
    <n v="180"/>
    <n v="16.363636363636399"/>
    <n v="188.360215053763"/>
    <s v="1 Descuento (Usuario con movilidad reducida) "/>
    <n v="97548.118300000002"/>
    <x v="0"/>
    <n v="11220"/>
    <x v="894"/>
    <x v="0"/>
    <m/>
  </r>
  <r>
    <d v="2024-01-14T23:13:57"/>
    <x v="12"/>
    <n v="5"/>
    <s v="BERRIO POSADA ANGELA"/>
    <x v="1"/>
    <x v="0"/>
    <n v="195"/>
    <n v="17.727272727272702"/>
    <n v="188.360215053763"/>
    <m/>
    <n v="97548.118300000002"/>
    <x v="1"/>
    <n v="11220"/>
    <x v="894"/>
    <x v="0"/>
    <m/>
  </r>
  <r>
    <d v="2024-01-14T23:13:57"/>
    <x v="12"/>
    <n v="6"/>
    <s v="GONZALEZ PEREZ RAFAEL JOSE"/>
    <x v="0"/>
    <x v="0"/>
    <n v="152"/>
    <n v="16.8888888888889"/>
    <n v="154.11290322580601"/>
    <s v="2 Descuentos (Conduct y admin) "/>
    <n v="79812.096799999999"/>
    <x v="0"/>
    <n v="11220"/>
    <x v="894"/>
    <x v="0"/>
    <m/>
  </r>
  <r>
    <d v="2024-01-14T23:13:57"/>
    <x v="12"/>
    <n v="7"/>
    <s v="LUJAN LOPERA FABIAN ALEXIS"/>
    <x v="9"/>
    <x v="0"/>
    <n v="229"/>
    <n v="19.0833333333333"/>
    <n v="205.48387096774201"/>
    <s v="1 Descuento (Despachador gustavo) "/>
    <n v="106416.129"/>
    <x v="1"/>
    <n v="11220"/>
    <x v="894"/>
    <x v="0"/>
    <m/>
  </r>
  <r>
    <d v="2024-01-14T23:13:58"/>
    <x v="12"/>
    <n v="10"/>
    <s v="MARULANDA JARAMILLO DAWER ANDRES"/>
    <x v="9"/>
    <x v="0"/>
    <n v="157"/>
    <n v="13.0833333333333"/>
    <n v="205.48387096774201"/>
    <m/>
    <n v="106416.129"/>
    <x v="0"/>
    <n v="11220"/>
    <x v="894"/>
    <x v="0"/>
    <m/>
  </r>
  <r>
    <d v="2024-01-14T23:13:58"/>
    <x v="12"/>
    <n v="11"/>
    <s v="ECHAVARRIA JOSE"/>
    <x v="0"/>
    <x v="0"/>
    <n v="135"/>
    <n v="15"/>
    <n v="154.11290322580601"/>
    <s v="2 Descuentos (Conducts) "/>
    <n v="79812.096799999999"/>
    <x v="0"/>
    <n v="11220"/>
    <x v="894"/>
    <x v="0"/>
    <m/>
  </r>
  <r>
    <d v="2024-01-14T23:13:58"/>
    <x v="12"/>
    <n v="12"/>
    <s v="VALENCIA MENDOZA JHON"/>
    <x v="5"/>
    <x v="0"/>
    <n v="10"/>
    <n v="10"/>
    <n v="17.123655913978499"/>
    <m/>
    <n v="8868.0108"/>
    <x v="0"/>
    <n v="11220"/>
    <x v="894"/>
    <x v="0"/>
    <m/>
  </r>
  <r>
    <d v="2024-01-14T23:13:58"/>
    <x v="12"/>
    <n v="13"/>
    <s v="URIEL SALAZAR FREDY"/>
    <x v="0"/>
    <x v="0"/>
    <n v="128"/>
    <n v="14.2222222222222"/>
    <n v="154.11290322580601"/>
    <m/>
    <n v="79812.096799999999"/>
    <x v="0"/>
    <n v="11220"/>
    <x v="894"/>
    <x v="0"/>
    <m/>
  </r>
  <r>
    <d v="2024-01-14T23:13:59"/>
    <x v="12"/>
    <n v="14"/>
    <s v="CARVAJAL SALAZAR HECTOR MARINO"/>
    <x v="1"/>
    <x v="0"/>
    <n v="157"/>
    <n v="14.2727272727273"/>
    <n v="188.360215053763"/>
    <s v="1 Descuento (Conduct) "/>
    <n v="97548.118300000002"/>
    <x v="1"/>
    <n v="11220"/>
    <x v="894"/>
    <x v="0"/>
    <m/>
  </r>
  <r>
    <d v="2024-01-14T23:13:59"/>
    <x v="12"/>
    <n v="15"/>
    <s v="LONDOO LOPERA DUVAN ANDRES"/>
    <x v="1"/>
    <x v="0"/>
    <n v="171"/>
    <n v="15.545454545454501"/>
    <n v="188.360215053763"/>
    <m/>
    <n v="97548.118300000002"/>
    <x v="1"/>
    <n v="11220"/>
    <x v="894"/>
    <x v="0"/>
    <m/>
  </r>
  <r>
    <d v="2024-01-14T23:13:59"/>
    <x v="12"/>
    <n v="16"/>
    <s v="HURTADO MADRID JUAN ESTEBAN"/>
    <x v="0"/>
    <x v="0"/>
    <n v="155"/>
    <n v="17.2222222222222"/>
    <n v="154.11290322580601"/>
    <m/>
    <n v="79812.096799999999"/>
    <x v="0"/>
    <n v="11220"/>
    <x v="894"/>
    <x v="0"/>
    <m/>
  </r>
  <r>
    <d v="2024-01-14T23:13:59"/>
    <x v="12"/>
    <n v="17"/>
    <s v="RAMIREZ JARAMILLO WILSON"/>
    <x v="3"/>
    <x v="0"/>
    <n v="168"/>
    <n v="16.8"/>
    <n v="171.23655913978499"/>
    <s v="1 Descuento (Conduct) "/>
    <n v="88680.107499999998"/>
    <x v="0"/>
    <n v="11220"/>
    <x v="894"/>
    <x v="0"/>
    <m/>
  </r>
  <r>
    <d v="2024-01-14T23:14:00"/>
    <x v="12"/>
    <n v="18"/>
    <s v="RENDON VIANA HUMBERTO DE JESUS"/>
    <x v="3"/>
    <x v="0"/>
    <n v="210"/>
    <n v="21"/>
    <n v="171.23655913978499"/>
    <m/>
    <n v="88680.107499999998"/>
    <x v="0"/>
    <n v="11220"/>
    <x v="894"/>
    <x v="0"/>
    <m/>
  </r>
  <r>
    <d v="2024-01-14T23:14:00"/>
    <x v="12"/>
    <n v="19"/>
    <s v="BARRANTES GALLEGO DANIEL CAMILO"/>
    <x v="0"/>
    <x v="0"/>
    <n v="195"/>
    <n v="21.6666666666667"/>
    <n v="154.11290322580601"/>
    <m/>
    <n v="79812.096799999999"/>
    <x v="0"/>
    <n v="11220"/>
    <x v="894"/>
    <x v="0"/>
    <m/>
  </r>
  <r>
    <d v="2024-01-14T23:14:00"/>
    <x v="12"/>
    <n v="27"/>
    <s v="DURANGO DAVID JOSE"/>
    <x v="6"/>
    <x v="0"/>
    <n v="137"/>
    <n v="17.125"/>
    <n v="136.989247311828"/>
    <m/>
    <n v="70944.085999999996"/>
    <x v="0"/>
    <n v="11220"/>
    <x v="894"/>
    <x v="0"/>
    <m/>
  </r>
  <r>
    <d v="2024-01-14T23:14:01"/>
    <x v="12"/>
    <n v="34"/>
    <s v="LOPERA ALVAREZ ESTIVEN"/>
    <x v="0"/>
    <x v="0"/>
    <n v="136"/>
    <n v="15.1111111111111"/>
    <n v="154.11290322580601"/>
    <m/>
    <n v="79812.096799999999"/>
    <x v="0"/>
    <n v="11220"/>
    <x v="894"/>
    <x v="0"/>
    <m/>
  </r>
  <r>
    <d v="2024-01-14T23:14:01"/>
    <x v="12"/>
    <n v="36"/>
    <s v="LONDOO CADAVID DAVID SANTIAGO"/>
    <x v="1"/>
    <x v="0"/>
    <n v="242"/>
    <n v="22"/>
    <n v="188.360215053763"/>
    <m/>
    <n v="97548.118300000002"/>
    <x v="0"/>
    <n v="11220"/>
    <x v="894"/>
    <x v="0"/>
    <m/>
  </r>
  <r>
    <d v="2024-01-16T00:33:31"/>
    <x v="9"/>
    <n v="2"/>
    <s v="GRAJALES JORGE HERNAN"/>
    <x v="3"/>
    <x v="3"/>
    <n v="210"/>
    <n v="21"/>
    <n v="215.396578538103"/>
    <s v="3 Descuentos (Transbordo) "/>
    <n v="112968.1182"/>
    <x v="1"/>
    <n v="14388.571400000001"/>
    <x v="895"/>
    <x v="0"/>
    <m/>
  </r>
  <r>
    <d v="2024-01-16T00:33:31"/>
    <x v="9"/>
    <n v="3"/>
    <s v="BARRIENTOS ROBINSON FREDY"/>
    <x v="3"/>
    <x v="3"/>
    <n v="190"/>
    <n v="19"/>
    <n v="215.396578538103"/>
    <m/>
    <n v="112968.1182"/>
    <x v="0"/>
    <n v="14388.571400000001"/>
    <x v="895"/>
    <x v="0"/>
    <m/>
  </r>
  <r>
    <d v="2024-01-16T00:33:32"/>
    <x v="9"/>
    <n v="5"/>
    <s v="BERRIO POSADA ANGELA"/>
    <x v="3"/>
    <x v="0"/>
    <n v="251"/>
    <n v="25.1"/>
    <n v="215.396578538103"/>
    <s v="3 Descuentos (Conducts y despachadora angela) "/>
    <n v="112968.1182"/>
    <x v="1"/>
    <n v="14388.571400000001"/>
    <x v="895"/>
    <x v="0"/>
    <m/>
  </r>
  <r>
    <d v="2024-01-16T00:33:32"/>
    <x v="9"/>
    <n v="6"/>
    <s v="GONZALEZ PEREZ RAFAEL JOSE"/>
    <x v="8"/>
    <x v="1"/>
    <n v="116"/>
    <n v="23.2"/>
    <n v="107.698289269051"/>
    <s v="ESTIVEN JIMENEZ Realiz 4 viajes donde moviliz 90 Usuarios "/>
    <n v="56484.059099999999"/>
    <x v="0"/>
    <n v="14388.571400000001"/>
    <x v="895"/>
    <x v="0"/>
    <m/>
  </r>
  <r>
    <d v="2024-01-16T00:33:32"/>
    <x v="9"/>
    <n v="7"/>
    <s v="YEPES JORGE"/>
    <x v="9"/>
    <x v="3"/>
    <n v="251"/>
    <n v="20.9166666666667"/>
    <n v="258.475894245723"/>
    <s v="1 Descuento (Despachadora angela) "/>
    <n v="135561.74179999999"/>
    <x v="1"/>
    <n v="14388.571400000001"/>
    <x v="895"/>
    <x v="0"/>
    <m/>
  </r>
  <r>
    <d v="2024-01-16T00:33:33"/>
    <x v="9"/>
    <n v="9"/>
    <s v="HOYOS HENAO SANTIAGO"/>
    <x v="3"/>
    <x v="0"/>
    <n v="309"/>
    <n v="30.9"/>
    <n v="215.396578538103"/>
    <s v="1 Descuento (Despachadora angela) "/>
    <n v="112968.1182"/>
    <x v="0"/>
    <n v="14388.571400000001"/>
    <x v="895"/>
    <x v="0"/>
    <m/>
  </r>
  <r>
    <d v="2024-01-16T00:33:33"/>
    <x v="9"/>
    <n v="10"/>
    <s v="MORA JORGE"/>
    <x v="3"/>
    <x v="1"/>
    <n v="243"/>
    <n v="24.3"/>
    <n v="215.396578538103"/>
    <s v="Se descuenta el viaje de 2 21 pm ya que NO espera el tiempo indicado en el paradero) "/>
    <n v="112968.1182"/>
    <x v="0"/>
    <n v="14388.571400000001"/>
    <x v="895"/>
    <x v="0"/>
    <m/>
  </r>
  <r>
    <d v="2024-01-16T00:33:33"/>
    <x v="1"/>
    <n v="11"/>
    <s v="ECHAVARRIA JOSE"/>
    <x v="5"/>
    <x v="1"/>
    <n v="16"/>
    <n v="16"/>
    <n v="21.539657853810301"/>
    <m/>
    <n v="11296.811799999999"/>
    <x v="0"/>
    <n v="14388.571400000001"/>
    <x v="895"/>
    <x v="0"/>
    <m/>
  </r>
  <r>
    <d v="2024-01-16T00:33:33"/>
    <x v="1"/>
    <n v="12"/>
    <s v="VALENCIA MENDOZA JHON"/>
    <x v="9"/>
    <x v="0"/>
    <n v="239"/>
    <n v="19.9166666666667"/>
    <n v="258.475894245723"/>
    <m/>
    <n v="135561.74179999999"/>
    <x v="0"/>
    <n v="14388.571400000001"/>
    <x v="895"/>
    <x v="0"/>
    <m/>
  </r>
  <r>
    <d v="2024-01-16T00:33:34"/>
    <x v="1"/>
    <n v="13"/>
    <s v="URIEL SALAZAR FREDY"/>
    <x v="1"/>
    <x v="0"/>
    <n v="240"/>
    <n v="21.818181818181799"/>
    <n v="236.93623639191301"/>
    <m/>
    <n v="124264.93"/>
    <x v="0"/>
    <n v="14388.571400000001"/>
    <x v="895"/>
    <x v="0"/>
    <m/>
  </r>
  <r>
    <d v="2024-01-16T00:33:34"/>
    <x v="1"/>
    <n v="14"/>
    <s v="JIMENEZ JIMENEZ OMAR DAVID"/>
    <x v="9"/>
    <x v="0"/>
    <n v="236"/>
    <n v="19.6666666666667"/>
    <n v="258.475894245723"/>
    <m/>
    <n v="135561.74179999999"/>
    <x v="1"/>
    <n v="14388.571400000001"/>
    <x v="895"/>
    <x v="0"/>
    <m/>
  </r>
  <r>
    <d v="2024-01-16T00:33:34"/>
    <x v="1"/>
    <n v="15"/>
    <s v="QUINTERO  ALVARO ANTONIO"/>
    <x v="3"/>
    <x v="0"/>
    <n v="249"/>
    <n v="24.9"/>
    <n v="215.396578538103"/>
    <m/>
    <n v="112968.1182"/>
    <x v="1"/>
    <n v="14388.571400000001"/>
    <x v="895"/>
    <x v="0"/>
    <m/>
  </r>
  <r>
    <d v="2024-01-16T00:33:35"/>
    <x v="1"/>
    <n v="16"/>
    <s v="LONDOO CADAVID DAVID SANTIAGO"/>
    <x v="2"/>
    <x v="0"/>
    <n v="141"/>
    <n v="21.692307692307701"/>
    <n v="140.00777604976699"/>
    <m/>
    <n v="73429.276800000007"/>
    <x v="0"/>
    <n v="14388.571400000001"/>
    <x v="895"/>
    <x v="0"/>
    <m/>
  </r>
  <r>
    <d v="2024-01-16T00:33:35"/>
    <x v="1"/>
    <n v="17"/>
    <s v="ESPINOZA CHAVARRIA GUILLERMO LEON"/>
    <x v="0"/>
    <x v="0"/>
    <n v="180"/>
    <n v="20"/>
    <n v="193.85692068429199"/>
    <s v="2 Descuentos (Conduct y propietario) "/>
    <n v="101671.3064"/>
    <x v="0"/>
    <n v="14388.571400000001"/>
    <x v="895"/>
    <x v="0"/>
    <m/>
  </r>
  <r>
    <d v="2024-01-16T00:33:35"/>
    <x v="1"/>
    <n v="18"/>
    <s v="RENDON VIANA HUMBERTO DE JESUS"/>
    <x v="3"/>
    <x v="0"/>
    <n v="208"/>
    <n v="20.8"/>
    <n v="215.396578538103"/>
    <m/>
    <n v="112968.1182"/>
    <x v="0"/>
    <n v="14388.571400000001"/>
    <x v="895"/>
    <x v="0"/>
    <m/>
  </r>
  <r>
    <d v="2024-01-16T00:33:35"/>
    <x v="1"/>
    <n v="19"/>
    <s v="BARRANTES GALLEGO DANIEL CAMILO"/>
    <x v="6"/>
    <x v="0"/>
    <n v="228"/>
    <n v="28.5"/>
    <n v="172.31726283048201"/>
    <s v="3 Descuentos (Conducts y propietario) "/>
    <n v="90374.494600000005"/>
    <x v="0"/>
    <n v="14388.571400000001"/>
    <x v="895"/>
    <x v="0"/>
    <m/>
  </r>
  <r>
    <d v="2024-01-16T00:33:36"/>
    <x v="1"/>
    <n v="20"/>
    <s v="VERENZUELA MARTINEZ ALEXANDER"/>
    <x v="6"/>
    <x v="0"/>
    <n v="172"/>
    <n v="21.5"/>
    <n v="172.31726283048201"/>
    <s v="1 Descuento (Usuario desubicado) "/>
    <n v="90374.494600000005"/>
    <x v="0"/>
    <n v="14388.571400000001"/>
    <x v="895"/>
    <x v="0"/>
    <m/>
  </r>
  <r>
    <d v="2024-01-16T00:33:36"/>
    <x v="9"/>
    <n v="21"/>
    <s v="CIRO ALEXANDER"/>
    <x v="0"/>
    <x v="0"/>
    <n v="222"/>
    <n v="24.6666666666667"/>
    <n v="193.85692068429199"/>
    <m/>
    <n v="101671.3064"/>
    <x v="0"/>
    <n v="14388.571400000001"/>
    <x v="895"/>
    <x v="0"/>
    <m/>
  </r>
  <r>
    <d v="2024-01-16T00:33:36"/>
    <x v="9"/>
    <n v="22"/>
    <s v="QUIRAMA CASTAEDA JHON JADER"/>
    <x v="2"/>
    <x v="0"/>
    <n v="128"/>
    <n v="19.692307692307701"/>
    <n v="140.00777604976699"/>
    <s v="2 Descuentos (Conducts) "/>
    <n v="73429.276800000007"/>
    <x v="1"/>
    <n v="14388.571400000001"/>
    <x v="895"/>
    <x v="0"/>
    <m/>
  </r>
  <r>
    <d v="2024-01-16T00:33:36"/>
    <x v="9"/>
    <n v="24"/>
    <s v="HERNANDEZ MACIAS GILBERTO"/>
    <x v="6"/>
    <x v="0"/>
    <n v="162"/>
    <n v="21.6"/>
    <n v="161.547433903577"/>
    <m/>
    <n v="84726.088600000003"/>
    <x v="0"/>
    <n v="14388.571400000001"/>
    <x v="895"/>
    <x v="0"/>
    <m/>
  </r>
  <r>
    <d v="2024-01-16T00:33:37"/>
    <x v="9"/>
    <n v="25"/>
    <s v="MADRID HERNANDEZ JHONATAN SMITH"/>
    <x v="2"/>
    <x v="3"/>
    <n v="134"/>
    <n v="22.3333333333333"/>
    <n v="129.23794712286201"/>
    <m/>
    <n v="67780.870899999994"/>
    <x v="1"/>
    <n v="14388.571400000001"/>
    <x v="895"/>
    <x v="0"/>
    <m/>
  </r>
  <r>
    <d v="2024-01-16T00:33:37"/>
    <x v="9"/>
    <n v="26"/>
    <s v="AGUIRRE ANDRES"/>
    <x v="0"/>
    <x v="2"/>
    <n v="189"/>
    <n v="21"/>
    <n v="193.85692068429199"/>
    <m/>
    <n v="101671.3064"/>
    <x v="0"/>
    <n v="14388.571400000001"/>
    <x v="895"/>
    <x v="0"/>
    <m/>
  </r>
  <r>
    <d v="2024-01-16T00:33:37"/>
    <x v="9"/>
    <n v="27"/>
    <s v="DURANGO DAVID JOSE"/>
    <x v="0"/>
    <x v="0"/>
    <n v="192"/>
    <n v="21.3333333333333"/>
    <n v="193.85692068429199"/>
    <m/>
    <n v="101671.3064"/>
    <x v="0"/>
    <n v="14388.571400000001"/>
    <x v="895"/>
    <x v="0"/>
    <m/>
  </r>
  <r>
    <d v="2024-01-16T00:33:38"/>
    <x v="9"/>
    <n v="28"/>
    <s v="JIMENEZ HURTADO CARLOS ESTIVEN"/>
    <x v="9"/>
    <x v="0"/>
    <n v="214"/>
    <n v="17.8333333333333"/>
    <n v="258.475894245723"/>
    <s v="RAFAEL GONZALEZ Realiz 8 viajes donde moviliz 136 Usuarios "/>
    <n v="135561.74179999999"/>
    <x v="0"/>
    <n v="14388.571400000001"/>
    <x v="895"/>
    <x v="0"/>
    <m/>
  </r>
  <r>
    <d v="2024-01-16T00:33:38"/>
    <x v="9"/>
    <n v="29"/>
    <s v="SOTO WALTER"/>
    <x v="0"/>
    <x v="0"/>
    <n v="183"/>
    <n v="20.3333333333333"/>
    <n v="193.85692068429199"/>
    <m/>
    <n v="101671.3064"/>
    <x v="0"/>
    <n v="14388.571400000001"/>
    <x v="895"/>
    <x v="0"/>
    <m/>
  </r>
  <r>
    <d v="2024-01-16T00:33:38"/>
    <x v="1"/>
    <n v="31"/>
    <s v="HINCAPIE GALLEGO YEISON ANDRES"/>
    <x v="1"/>
    <x v="0"/>
    <n v="220"/>
    <n v="20"/>
    <n v="236.93623639191301"/>
    <m/>
    <n v="124264.93"/>
    <x v="0"/>
    <n v="14388.571400000001"/>
    <x v="895"/>
    <x v="0"/>
    <m/>
  </r>
  <r>
    <d v="2024-01-16T00:33:38"/>
    <x v="1"/>
    <n v="32"/>
    <s v="PUERTA BOJANERO JUAN CARLOS"/>
    <x v="3"/>
    <x v="0"/>
    <n v="217"/>
    <n v="21.7"/>
    <n v="215.396578538103"/>
    <m/>
    <n v="112968.1182"/>
    <x v="0"/>
    <n v="14388.571400000001"/>
    <x v="895"/>
    <x v="0"/>
    <m/>
  </r>
  <r>
    <d v="2024-01-16T00:33:39"/>
    <x v="1"/>
    <n v="33"/>
    <s v="RUA CHAVARRIA JEFERSON ANDREY"/>
    <x v="3"/>
    <x v="0"/>
    <n v="183"/>
    <n v="18.3"/>
    <n v="215.396578538103"/>
    <m/>
    <n v="112968.1182"/>
    <x v="0"/>
    <n v="14388.571400000001"/>
    <x v="895"/>
    <x v="0"/>
    <m/>
  </r>
  <r>
    <d v="2024-01-16T00:33:39"/>
    <x v="1"/>
    <n v="34"/>
    <s v="MONTOYA OSPINA GILBERTO ANTONIO"/>
    <x v="3"/>
    <x v="0"/>
    <n v="221"/>
    <n v="22.1"/>
    <n v="215.396578538103"/>
    <m/>
    <n v="112968.1182"/>
    <x v="0"/>
    <n v="14388.571400000001"/>
    <x v="895"/>
    <x v="0"/>
    <m/>
  </r>
  <r>
    <d v="2024-01-16T00:33:39"/>
    <x v="1"/>
    <n v="35"/>
    <s v="LONDOO URREGO DANIEL ANDRES"/>
    <x v="0"/>
    <x v="0"/>
    <n v="211"/>
    <n v="23.4444444444444"/>
    <n v="193.85692068429199"/>
    <m/>
    <n v="101671.3064"/>
    <x v="1"/>
    <n v="14388.571400000001"/>
    <x v="895"/>
    <x v="0"/>
    <m/>
  </r>
  <r>
    <d v="2024-01-16T00:33:40"/>
    <x v="1"/>
    <n v="36"/>
    <s v="MARTINEZ CHAVERRA LUIS NORBERTO"/>
    <x v="1"/>
    <x v="0"/>
    <n v="220"/>
    <n v="20"/>
    <n v="236.93623639191301"/>
    <m/>
    <n v="124264.93"/>
    <x v="0"/>
    <n v="14388.571400000001"/>
    <x v="895"/>
    <x v="0"/>
    <m/>
  </r>
  <r>
    <d v="2024-01-16T00:33:40"/>
    <x v="1"/>
    <n v="39"/>
    <s v="DE OSSA TORRES CARLOS ANDRES"/>
    <x v="3"/>
    <x v="0"/>
    <n v="165"/>
    <n v="16.5"/>
    <n v="215.396578538103"/>
    <m/>
    <n v="112968.1182"/>
    <x v="0"/>
    <n v="14388.571400000001"/>
    <x v="895"/>
    <x v="0"/>
    <m/>
  </r>
  <r>
    <d v="2024-01-16T00:33:40"/>
    <x v="1"/>
    <n v="40"/>
    <s v="OCAMPO OCAMPO ANTONIO JOSE"/>
    <x v="3"/>
    <x v="0"/>
    <n v="200"/>
    <n v="20"/>
    <n v="215.396578538103"/>
    <m/>
    <n v="112968.1182"/>
    <x v="0"/>
    <n v="14388.571400000001"/>
    <x v="895"/>
    <x v="0"/>
    <m/>
  </r>
  <r>
    <d v="2024-01-16T00:33:41"/>
    <x v="9"/>
    <n v="41"/>
    <s v="GARCIA DAVID WILSON ALBERTO"/>
    <x v="3"/>
    <x v="0"/>
    <n v="219"/>
    <n v="21.9"/>
    <n v="215.396578538103"/>
    <m/>
    <n v="112968.1182"/>
    <x v="1"/>
    <n v="14388.571400000001"/>
    <x v="895"/>
    <x v="0"/>
    <m/>
  </r>
  <r>
    <d v="2024-01-16T00:33:41"/>
    <x v="9"/>
    <n v="42"/>
    <s v="PIEDRAHITA MADRID SANTIAGO"/>
    <x v="6"/>
    <x v="0"/>
    <n v="166"/>
    <n v="20.75"/>
    <n v="172.31726283048201"/>
    <m/>
    <n v="90374.494600000005"/>
    <x v="0"/>
    <n v="14388.571400000001"/>
    <x v="895"/>
    <x v="0"/>
    <m/>
  </r>
  <r>
    <d v="2024-01-17T00:27:23"/>
    <x v="1"/>
    <n v="1"/>
    <s v="PALMAR PANA EDIXON JOSUE"/>
    <x v="1"/>
    <x v="3"/>
    <n v="183"/>
    <n v="16.636363636363601"/>
    <n v="231.982142857143"/>
    <m/>
    <n v="121540.1786"/>
    <x v="0"/>
    <n v="13961.1111"/>
    <x v="896"/>
    <x v="0"/>
    <m/>
  </r>
  <r>
    <d v="2024-01-17T00:27:24"/>
    <x v="1"/>
    <n v="2"/>
    <s v="GRAJALES JORGE HERNAN"/>
    <x v="0"/>
    <x v="0"/>
    <n v="174"/>
    <n v="19.3333333333333"/>
    <n v="189.80357142857099"/>
    <s v="1 Descuento (Conduct) "/>
    <n v="99441.964300000007"/>
    <x v="1"/>
    <n v="13961.1111"/>
    <x v="896"/>
    <x v="0"/>
    <m/>
  </r>
  <r>
    <d v="2024-01-17T00:27:24"/>
    <x v="1"/>
    <n v="3"/>
    <s v="BARRIENTOS ROBINSON FREDY"/>
    <x v="3"/>
    <x v="0"/>
    <n v="196"/>
    <n v="19.600000000000001"/>
    <n v="210.892857142857"/>
    <m/>
    <n v="110491.0714"/>
    <x v="0"/>
    <n v="13961.1111"/>
    <x v="896"/>
    <x v="0"/>
    <m/>
  </r>
  <r>
    <d v="2024-01-17T00:27:24"/>
    <x v="1"/>
    <n v="4"/>
    <s v="LOPEZ ISRAEL"/>
    <x v="1"/>
    <x v="0"/>
    <n v="206"/>
    <n v="18.727272727272702"/>
    <n v="231.982142857143"/>
    <s v="1 Descuento (Jefe de ruta) "/>
    <n v="121540.1786"/>
    <x v="0"/>
    <n v="13961.1111"/>
    <x v="896"/>
    <x v="0"/>
    <m/>
  </r>
  <r>
    <d v="2024-01-17T00:27:25"/>
    <x v="1"/>
    <n v="5"/>
    <s v="HOYOS HENAO SANTIAGO"/>
    <x v="9"/>
    <x v="0"/>
    <n v="223"/>
    <n v="18.5833333333333"/>
    <n v="253.07142857142901"/>
    <s v="1 Descuento (Despachador fernando) "/>
    <n v="132589.28570000001"/>
    <x v="1"/>
    <n v="13961.1111"/>
    <x v="896"/>
    <x v="0"/>
    <m/>
  </r>
  <r>
    <d v="2024-01-17T00:27:25"/>
    <x v="1"/>
    <n v="6"/>
    <s v="GONZALEZ PEREZ RAFAEL JOSE"/>
    <x v="0"/>
    <x v="0"/>
    <n v="155"/>
    <n v="17.2222222222222"/>
    <n v="189.80357142857099"/>
    <m/>
    <n v="99441.964300000007"/>
    <x v="0"/>
    <n v="13961.1111"/>
    <x v="896"/>
    <x v="0"/>
    <m/>
  </r>
  <r>
    <d v="2024-01-17T00:27:25"/>
    <x v="1"/>
    <n v="7"/>
    <s v="YEPES JORGE"/>
    <x v="0"/>
    <x v="1"/>
    <n v="224"/>
    <n v="24.8888888888889"/>
    <n v="189.80357142857099"/>
    <s v="Se descuenta el viaje de 1 08 pm ya que NO ingresa al 13 sin autorizacin, 1 Descuento (Conduct)  "/>
    <n v="99441.964300000007"/>
    <x v="1"/>
    <n v="13961.1111"/>
    <x v="896"/>
    <x v="0"/>
    <m/>
  </r>
  <r>
    <d v="2024-01-17T00:27:25"/>
    <x v="1"/>
    <n v="8"/>
    <s v="VACA FIERRO ROBINSON"/>
    <x v="3"/>
    <x v="0"/>
    <n v="227"/>
    <n v="22.7"/>
    <n v="210.892857142857"/>
    <s v="1 Descuento (Conduct) "/>
    <n v="110491.0714"/>
    <x v="1"/>
    <n v="13961.1111"/>
    <x v="896"/>
    <x v="0"/>
    <m/>
  </r>
  <r>
    <d v="2024-01-17T00:27:26"/>
    <x v="1"/>
    <n v="10"/>
    <s v="MARULANDA JARAMILLO DAWER ANDRES"/>
    <x v="0"/>
    <x v="0"/>
    <n v="210"/>
    <n v="23.3333333333333"/>
    <n v="189.80357142857099"/>
    <m/>
    <n v="99441.964300000007"/>
    <x v="0"/>
    <n v="13961.1111"/>
    <x v="896"/>
    <x v="0"/>
    <m/>
  </r>
  <r>
    <d v="2024-01-17T00:27:26"/>
    <x v="9"/>
    <n v="11"/>
    <s v="ECHAVARRIA JOSE"/>
    <x v="0"/>
    <x v="0"/>
    <n v="205"/>
    <n v="22.7777777777778"/>
    <n v="189.80357142857099"/>
    <m/>
    <n v="99441.964300000007"/>
    <x v="0"/>
    <n v="13961.1111"/>
    <x v="896"/>
    <x v="0"/>
    <m/>
  </r>
  <r>
    <d v="2024-01-17T00:27:26"/>
    <x v="9"/>
    <n v="12"/>
    <s v="VALENCIA MENDOZA JHON"/>
    <x v="0"/>
    <x v="1"/>
    <n v="198"/>
    <n v="22"/>
    <n v="189.80357142857099"/>
    <s v="4 Descuentos (Conducts y propietario) "/>
    <n v="99441.964300000007"/>
    <x v="0"/>
    <n v="13961.1111"/>
    <x v="896"/>
    <x v="0"/>
    <m/>
  </r>
  <r>
    <d v="2024-01-17T00:27:26"/>
    <x v="9"/>
    <n v="13"/>
    <s v="URIEL SALAZAR FREDY"/>
    <x v="0"/>
    <x v="0"/>
    <n v="193"/>
    <n v="21.4444444444444"/>
    <n v="189.80357142857099"/>
    <s v="1 Descuento (Despachador fernando) "/>
    <n v="99441.964300000007"/>
    <x v="0"/>
    <n v="13961.1111"/>
    <x v="896"/>
    <x v="0"/>
    <m/>
  </r>
  <r>
    <d v="2024-01-17T00:27:27"/>
    <x v="9"/>
    <n v="14"/>
    <s v="JIMENEZ JIMENEZ OMAR DAVID"/>
    <x v="3"/>
    <x v="0"/>
    <n v="193"/>
    <n v="19.3"/>
    <n v="210.892857142857"/>
    <m/>
    <n v="110491.0714"/>
    <x v="1"/>
    <n v="13961.1111"/>
    <x v="896"/>
    <x v="0"/>
    <m/>
  </r>
  <r>
    <d v="2024-01-17T00:27:27"/>
    <x v="9"/>
    <n v="15"/>
    <s v="QUINTERO  ALVARO ANTONIO"/>
    <x v="4"/>
    <x v="0"/>
    <n v="135"/>
    <n v="19.285714285714299"/>
    <n v="147.625"/>
    <m/>
    <n v="77343.75"/>
    <x v="1"/>
    <n v="13961.1111"/>
    <x v="896"/>
    <x v="0"/>
    <m/>
  </r>
  <r>
    <d v="2024-01-17T00:27:27"/>
    <x v="9"/>
    <n v="16"/>
    <s v="LONDOO CADAVID DAVID SANTIAGO"/>
    <x v="0"/>
    <x v="0"/>
    <n v="181"/>
    <n v="20.1111111111111"/>
    <n v="189.80357142857099"/>
    <m/>
    <n v="99441.964300000007"/>
    <x v="0"/>
    <n v="13961.1111"/>
    <x v="896"/>
    <x v="0"/>
    <m/>
  </r>
  <r>
    <d v="2024-01-17T00:27:28"/>
    <x v="9"/>
    <n v="18"/>
    <s v="RENDON VIANA HUMBERTO DE JESUS"/>
    <x v="0"/>
    <x v="0"/>
    <n v="237"/>
    <n v="26.3333333333333"/>
    <n v="189.80357142857099"/>
    <m/>
    <n v="99441.964300000007"/>
    <x v="0"/>
    <n v="13961.1111"/>
    <x v="896"/>
    <x v="0"/>
    <m/>
  </r>
  <r>
    <d v="2024-01-17T00:27:28"/>
    <x v="9"/>
    <n v="19"/>
    <s v="BARRANTES GALLEGO DANIEL CAMILO"/>
    <x v="4"/>
    <x v="0"/>
    <n v="180"/>
    <n v="25.714285714285701"/>
    <n v="147.625"/>
    <s v="1 Descuento (Conduct) "/>
    <n v="77343.75"/>
    <x v="0"/>
    <n v="13961.1111"/>
    <x v="896"/>
    <x v="0"/>
    <m/>
  </r>
  <r>
    <d v="2024-01-17T00:27:28"/>
    <x v="9"/>
    <n v="20"/>
    <s v="VERENZUELA MARTINEZ ALEXANDER"/>
    <x v="3"/>
    <x v="0"/>
    <n v="236"/>
    <n v="23.6"/>
    <n v="210.892857142857"/>
    <m/>
    <n v="110491.0714"/>
    <x v="0"/>
    <n v="13961.1111"/>
    <x v="896"/>
    <x v="0"/>
    <m/>
  </r>
  <r>
    <d v="2024-01-17T00:27:28"/>
    <x v="1"/>
    <n v="21"/>
    <s v="CIRO ALEXANDER"/>
    <x v="0"/>
    <x v="0"/>
    <n v="208"/>
    <n v="23.1111111111111"/>
    <n v="189.80357142857099"/>
    <m/>
    <n v="99441.964300000007"/>
    <x v="0"/>
    <n v="13961.1111"/>
    <x v="896"/>
    <x v="0"/>
    <m/>
  </r>
  <r>
    <d v="2024-01-17T00:27:29"/>
    <x v="1"/>
    <n v="22"/>
    <s v="QUIRAMA CASTAEDA JHON JADER"/>
    <x v="1"/>
    <x v="0"/>
    <n v="236"/>
    <n v="21.454545454545499"/>
    <n v="231.982142857143"/>
    <s v="1 Descuento (Conduct) "/>
    <n v="121540.1786"/>
    <x v="1"/>
    <n v="13961.1111"/>
    <x v="896"/>
    <x v="0"/>
    <m/>
  </r>
  <r>
    <d v="2024-01-17T00:27:29"/>
    <x v="1"/>
    <n v="23"/>
    <s v="AGUIRRE ANDRES"/>
    <x v="0"/>
    <x v="0"/>
    <n v="230"/>
    <n v="25.5555555555556"/>
    <n v="189.80357142857099"/>
    <s v="1 Descuento (Conduct) "/>
    <n v="99441.964300000007"/>
    <x v="2"/>
    <n v="13961.1111"/>
    <x v="896"/>
    <x v="0"/>
    <m/>
  </r>
  <r>
    <d v="2024-01-17T00:27:29"/>
    <x v="1"/>
    <n v="24"/>
    <s v="LUJAN LOPERA FABIAN ALEXIS"/>
    <x v="6"/>
    <x v="0"/>
    <n v="168"/>
    <n v="21"/>
    <n v="168.71428571428601"/>
    <s v="3 Descuentos (Conduct, propietario y despachador gabriel)"/>
    <n v="88392.857099999994"/>
    <x v="0"/>
    <n v="13961.1111"/>
    <x v="896"/>
    <x v="0"/>
    <m/>
  </r>
  <r>
    <d v="2024-01-17T00:27:29"/>
    <x v="1"/>
    <n v="26"/>
    <s v="CIRO MARIN RODRIGO ALBERTO"/>
    <x v="3"/>
    <x v="0"/>
    <n v="208"/>
    <n v="20.8"/>
    <n v="210.892857142857"/>
    <s v="1 Descuento (Conduct) "/>
    <n v="110491.0714"/>
    <x v="0"/>
    <n v="13961.1111"/>
    <x v="896"/>
    <x v="0"/>
    <m/>
  </r>
  <r>
    <d v="2024-01-17T00:27:30"/>
    <x v="1"/>
    <n v="27"/>
    <s v="DURANGO DAVID JOSE"/>
    <x v="0"/>
    <x v="0"/>
    <n v="170"/>
    <n v="18.8888888888889"/>
    <n v="189.80357142857099"/>
    <m/>
    <n v="99441.964300000007"/>
    <x v="0"/>
    <n v="13961.1111"/>
    <x v="896"/>
    <x v="0"/>
    <m/>
  </r>
  <r>
    <d v="2024-01-17T00:27:30"/>
    <x v="1"/>
    <n v="28"/>
    <s v="MORA JORGE"/>
    <x v="12"/>
    <x v="0"/>
    <n v="233"/>
    <n v="17.923076923076898"/>
    <n v="274.16071428571399"/>
    <s v="3 Descuentos (conducts)"/>
    <n v="143638.39290000001"/>
    <x v="0"/>
    <n v="13961.1111"/>
    <x v="896"/>
    <x v="0"/>
    <m/>
  </r>
  <r>
    <d v="2024-01-17T00:27:30"/>
    <x v="1"/>
    <n v="29"/>
    <s v="SOTO WALTER"/>
    <x v="0"/>
    <x v="0"/>
    <n v="186"/>
    <n v="20.6666666666667"/>
    <n v="189.80357142857099"/>
    <m/>
    <n v="99441.964300000007"/>
    <x v="0"/>
    <n v="13961.1111"/>
    <x v="896"/>
    <x v="0"/>
    <m/>
  </r>
  <r>
    <d v="2024-01-17T00:27:30"/>
    <x v="9"/>
    <n v="31"/>
    <s v="HINCAPIE GALLEGO YEISON ANDRES"/>
    <x v="4"/>
    <x v="0"/>
    <n v="158"/>
    <n v="22.571428571428601"/>
    <n v="147.625"/>
    <m/>
    <n v="77343.75"/>
    <x v="0"/>
    <n v="13961.1111"/>
    <x v="896"/>
    <x v="0"/>
    <m/>
  </r>
  <r>
    <d v="2024-01-17T00:27:31"/>
    <x v="9"/>
    <n v="32"/>
    <s v="PUERTA BOJANERO JUAN CARLOS"/>
    <x v="0"/>
    <x v="0"/>
    <n v="167"/>
    <n v="18.5555555555556"/>
    <n v="189.80357142857099"/>
    <m/>
    <n v="99441.964300000007"/>
    <x v="0"/>
    <n v="13961.1111"/>
    <x v="896"/>
    <x v="0"/>
    <m/>
  </r>
  <r>
    <d v="2024-01-17T00:27:31"/>
    <x v="9"/>
    <n v="33"/>
    <s v="RUA CHAVARRIA JEFERSON ANDREY"/>
    <x v="3"/>
    <x v="0"/>
    <n v="201"/>
    <n v="20.100000000000001"/>
    <n v="210.892857142857"/>
    <s v="2 Descuentos (Conducts) "/>
    <n v="110491.0714"/>
    <x v="0"/>
    <n v="13961.1111"/>
    <x v="896"/>
    <x v="0"/>
    <m/>
  </r>
  <r>
    <d v="2024-01-17T00:27:31"/>
    <x v="9"/>
    <n v="34"/>
    <s v="ESPINOZA CHAVARRIA GUILLERMO LEON"/>
    <x v="0"/>
    <x v="0"/>
    <n v="226"/>
    <n v="25.1111111111111"/>
    <n v="189.80357142857099"/>
    <m/>
    <n v="99441.964300000007"/>
    <x v="0"/>
    <n v="13961.1111"/>
    <x v="896"/>
    <x v="0"/>
    <m/>
  </r>
  <r>
    <d v="2024-01-17T00:27:31"/>
    <x v="9"/>
    <n v="35"/>
    <s v="LONDOO URREGO DANIEL ANDRES"/>
    <x v="6"/>
    <x v="0"/>
    <n v="181"/>
    <n v="22.625"/>
    <n v="168.71428571428601"/>
    <s v="5 Descuentos (Transbordo) "/>
    <n v="88392.857099999994"/>
    <x v="1"/>
    <n v="13961.1111"/>
    <x v="896"/>
    <x v="0"/>
    <m/>
  </r>
  <r>
    <d v="2024-01-17T00:27:32"/>
    <x v="9"/>
    <n v="36"/>
    <s v="MARTINEZ CHAVERRA LUIS NORBERTO"/>
    <x v="0"/>
    <x v="0"/>
    <n v="191"/>
    <n v="21.2222222222222"/>
    <n v="189.80357142857099"/>
    <m/>
    <n v="99441.964300000007"/>
    <x v="0"/>
    <n v="13961.1111"/>
    <x v="896"/>
    <x v="0"/>
    <m/>
  </r>
  <r>
    <d v="2024-01-17T00:27:32"/>
    <x v="9"/>
    <n v="39"/>
    <s v="DE OSSA TORRES CARLOS ANDRES"/>
    <x v="0"/>
    <x v="0"/>
    <n v="184"/>
    <n v="20.4444444444444"/>
    <n v="189.80357142857099"/>
    <m/>
    <n v="99441.964300000007"/>
    <x v="0"/>
    <n v="13961.1111"/>
    <x v="896"/>
    <x v="0"/>
    <m/>
  </r>
  <r>
    <d v="2024-01-17T00:27:32"/>
    <x v="9"/>
    <n v="40"/>
    <s v="OCAMPO OCAMPO ANTONIO JOSE"/>
    <x v="0"/>
    <x v="0"/>
    <n v="189"/>
    <n v="21"/>
    <n v="189.80357142857099"/>
    <m/>
    <n v="99441.964300000007"/>
    <x v="0"/>
    <n v="13961.1111"/>
    <x v="896"/>
    <x v="0"/>
    <m/>
  </r>
  <r>
    <d v="2024-01-17T00:27:32"/>
    <x v="1"/>
    <n v="41"/>
    <s v="GARCIA DAVID WILSON ALBERTO"/>
    <x v="9"/>
    <x v="0"/>
    <n v="237"/>
    <n v="19.75"/>
    <n v="253.07142857142901"/>
    <s v="1 Descuento (Conduct) "/>
    <n v="132589.28570000001"/>
    <x v="1"/>
    <n v="13961.1111"/>
    <x v="896"/>
    <x v="0"/>
    <m/>
  </r>
  <r>
    <d v="2024-01-17T00:27:33"/>
    <x v="1"/>
    <n v="42"/>
    <s v="LOPERA ALVAREZ ESTIVEN"/>
    <x v="4"/>
    <x v="0"/>
    <n v="157"/>
    <n v="22.428571428571399"/>
    <n v="147.625"/>
    <m/>
    <n v="77343.75"/>
    <x v="0"/>
    <n v="13961.1111"/>
    <x v="896"/>
    <x v="0"/>
    <m/>
  </r>
  <r>
    <d v="2024-01-18T00:38:02"/>
    <x v="9"/>
    <n v="1"/>
    <s v="PALMAR PANA EDIXON JOSUE"/>
    <x v="3"/>
    <x v="3"/>
    <n v="227"/>
    <n v="22.7"/>
    <n v="221.111111111111"/>
    <s v="1 Descuento (Usuario desubicado) "/>
    <n v="116111.11109999999"/>
    <x v="0"/>
    <n v="14597.142900000001"/>
    <x v="897"/>
    <x v="0"/>
    <m/>
  </r>
  <r>
    <d v="2024-01-18T00:38:03"/>
    <x v="9"/>
    <n v="2"/>
    <s v="GRAJALES JORGE HERNAN"/>
    <x v="4"/>
    <x v="1"/>
    <n v="191"/>
    <n v="27.285714285714299"/>
    <n v="154.777777777778"/>
    <m/>
    <n v="81277.777799999996"/>
    <x v="1"/>
    <n v="14597.142900000001"/>
    <x v="897"/>
    <x v="0"/>
    <m/>
  </r>
  <r>
    <d v="2024-01-18T00:38:03"/>
    <x v="9"/>
    <n v="3"/>
    <s v="BARRIENTOS ROBINSON FREDY"/>
    <x v="0"/>
    <x v="3"/>
    <n v="164"/>
    <n v="18.2222222222222"/>
    <n v="199"/>
    <s v="1 Descuento (Jefe de ruta) "/>
    <n v="104500"/>
    <x v="0"/>
    <n v="14597.142900000001"/>
    <x v="897"/>
    <x v="0"/>
    <m/>
  </r>
  <r>
    <d v="2024-01-18T00:38:03"/>
    <x v="9"/>
    <n v="4"/>
    <s v="LOPEZ ISRAEL"/>
    <x v="3"/>
    <x v="0"/>
    <n v="209"/>
    <n v="20.9"/>
    <n v="221.111111111111"/>
    <m/>
    <n v="116111.11109999999"/>
    <x v="0"/>
    <n v="14597.142900000001"/>
    <x v="897"/>
    <x v="0"/>
    <m/>
  </r>
  <r>
    <d v="2024-01-18T00:38:03"/>
    <x v="9"/>
    <n v="5"/>
    <s v="BERRIO POSADA ANGELA"/>
    <x v="4"/>
    <x v="0"/>
    <n v="142"/>
    <n v="20.285714285714299"/>
    <n v="154.777777777778"/>
    <m/>
    <n v="81277.777799999996"/>
    <x v="1"/>
    <n v="14597.142900000001"/>
    <x v="897"/>
    <x v="0"/>
    <m/>
  </r>
  <r>
    <d v="2024-01-18T00:38:04"/>
    <x v="9"/>
    <n v="6"/>
    <s v="GONZALEZ PEREZ RAFAEL JOSE"/>
    <x v="3"/>
    <x v="0"/>
    <n v="222"/>
    <n v="22.2"/>
    <n v="221.111111111111"/>
    <s v="1 Descuento (Usuario desubicado) "/>
    <n v="116111.11109999999"/>
    <x v="0"/>
    <n v="14597.142900000001"/>
    <x v="897"/>
    <x v="0"/>
    <m/>
  </r>
  <r>
    <d v="2024-01-18T00:38:04"/>
    <x v="9"/>
    <n v="7"/>
    <s v="YEPES JORGE"/>
    <x v="0"/>
    <x v="0"/>
    <n v="259"/>
    <n v="28.7777777777778"/>
    <n v="199"/>
    <s v="1 Descuento (Transbordo) "/>
    <n v="104500"/>
    <x v="1"/>
    <n v="14597.142900000001"/>
    <x v="897"/>
    <x v="0"/>
    <m/>
  </r>
  <r>
    <d v="2024-01-18T00:38:04"/>
    <x v="9"/>
    <n v="8"/>
    <s v="VACA FIERRO ROBINSON"/>
    <x v="10"/>
    <x v="0"/>
    <n v="61"/>
    <n v="15.25"/>
    <n v="88.4444444444444"/>
    <s v="1 Descuento (Conduct)"/>
    <n v="46444.4444"/>
    <x v="1"/>
    <n v="14597.142900000001"/>
    <x v="897"/>
    <x v="0"/>
    <m/>
  </r>
  <r>
    <d v="2024-01-18T00:38:04"/>
    <x v="9"/>
    <n v="10"/>
    <s v="MARULANDA JARAMILLO DAWER ANDRES"/>
    <x v="6"/>
    <x v="0"/>
    <n v="166"/>
    <n v="20.75"/>
    <n v="176.888888888889"/>
    <s v="1 Descuento (Admin) "/>
    <n v="92888.888900000005"/>
    <x v="0"/>
    <n v="14597.142900000001"/>
    <x v="897"/>
    <x v="0"/>
    <m/>
  </r>
  <r>
    <d v="2024-01-18T00:38:05"/>
    <x v="1"/>
    <n v="12"/>
    <s v="VALENCIA MENDOZA JHON"/>
    <x v="3"/>
    <x v="0"/>
    <n v="188"/>
    <n v="18.8"/>
    <n v="221.111111111111"/>
    <m/>
    <n v="116111.11109999999"/>
    <x v="0"/>
    <n v="14597.142900000001"/>
    <x v="897"/>
    <x v="0"/>
    <m/>
  </r>
  <r>
    <d v="2024-01-18T00:38:05"/>
    <x v="1"/>
    <n v="13"/>
    <s v="URIEL SALAZAR FREDY"/>
    <x v="0"/>
    <x v="0"/>
    <n v="205"/>
    <n v="22.7777777777778"/>
    <n v="199"/>
    <m/>
    <n v="104500"/>
    <x v="0"/>
    <n v="14597.142900000001"/>
    <x v="897"/>
    <x v="0"/>
    <m/>
  </r>
  <r>
    <d v="2024-01-18T00:38:05"/>
    <x v="1"/>
    <n v="14"/>
    <s v="JIMENEZ JIMENEZ OMAR DAVID"/>
    <x v="6"/>
    <x v="0"/>
    <n v="185"/>
    <n v="23.125"/>
    <n v="176.888888888889"/>
    <m/>
    <n v="92888.888900000005"/>
    <x v="1"/>
    <n v="14597.142900000001"/>
    <x v="897"/>
    <x v="0"/>
    <m/>
  </r>
  <r>
    <d v="2024-01-18T00:38:06"/>
    <x v="1"/>
    <n v="15"/>
    <s v="QUINTERO  ALVARO ANTONIO"/>
    <x v="0"/>
    <x v="1"/>
    <n v="233"/>
    <n v="25.8888888888889"/>
    <n v="199"/>
    <s v="1 Descuento (Propietario) "/>
    <n v="104500"/>
    <x v="1"/>
    <n v="14597.142900000001"/>
    <x v="897"/>
    <x v="0"/>
    <m/>
  </r>
  <r>
    <d v="2024-01-18T00:38:06"/>
    <x v="1"/>
    <n v="16"/>
    <s v="LONDOO CADAVID DAVID SANTIAGO"/>
    <x v="6"/>
    <x v="0"/>
    <n v="235"/>
    <n v="27.647058823529399"/>
    <n v="187.944444444444"/>
    <m/>
    <n v="98694.444399999993"/>
    <x v="0"/>
    <n v="14597.142900000001"/>
    <x v="897"/>
    <x v="0"/>
    <m/>
  </r>
  <r>
    <d v="2024-01-18T00:38:06"/>
    <x v="1"/>
    <n v="17"/>
    <s v="RAMIREZ JARAMILLO WILSON"/>
    <x v="6"/>
    <x v="0"/>
    <n v="150"/>
    <n v="18.75"/>
    <n v="176.888888888889"/>
    <s v="5 Descuentos (Conducts e incidente con Usuarios) "/>
    <n v="92888.888900000005"/>
    <x v="0"/>
    <n v="14597.142900000001"/>
    <x v="897"/>
    <x v="0"/>
    <m/>
  </r>
  <r>
    <d v="2024-01-18T00:38:06"/>
    <x v="1"/>
    <n v="18"/>
    <s v="RENDON VIANA HUMBERTO DE JESUS"/>
    <x v="9"/>
    <x v="0"/>
    <n v="264"/>
    <n v="22"/>
    <n v="265.33333333333297"/>
    <s v="2 Descuentos (Despachador fernando y Usuario con movilidad reducida) "/>
    <n v="139333.3333"/>
    <x v="0"/>
    <n v="14597.142900000001"/>
    <x v="897"/>
    <x v="0"/>
    <m/>
  </r>
  <r>
    <d v="2024-01-18T00:38:07"/>
    <x v="1"/>
    <n v="19"/>
    <s v="BARRANTES GALLEGO DANIEL CAMILO"/>
    <x v="6"/>
    <x v="1"/>
    <n v="199"/>
    <n v="24.875"/>
    <n v="176.888888888889"/>
    <s v="Se descuenta el viaje de 6 pm ya que NO cumple con las indicaciones de la ruta "/>
    <n v="92888.888900000005"/>
    <x v="0"/>
    <n v="14597.142900000001"/>
    <x v="897"/>
    <x v="0"/>
    <m/>
  </r>
  <r>
    <d v="2024-01-18T00:38:07"/>
    <x v="9"/>
    <n v="20"/>
    <s v="VERENZUELA MARTINEZ ALEXANDER"/>
    <x v="1"/>
    <x v="0"/>
    <n v="225"/>
    <n v="20.454545454545499"/>
    <n v="243.222222222222"/>
    <m/>
    <n v="127722.2222"/>
    <x v="0"/>
    <n v="14597.142900000001"/>
    <x v="897"/>
    <x v="0"/>
    <m/>
  </r>
  <r>
    <d v="2024-01-18T00:38:07"/>
    <x v="9"/>
    <n v="21"/>
    <s v="CIRO ALEXANDER"/>
    <x v="1"/>
    <x v="0"/>
    <n v="280"/>
    <n v="25.454545454545499"/>
    <n v="243.222222222222"/>
    <m/>
    <n v="127722.2222"/>
    <x v="0"/>
    <n v="14597.142900000001"/>
    <x v="897"/>
    <x v="0"/>
    <m/>
  </r>
  <r>
    <d v="2024-01-18T00:38:07"/>
    <x v="9"/>
    <n v="22"/>
    <s v="QUIRAMA CASTAEDA JHON JADER"/>
    <x v="3"/>
    <x v="0"/>
    <n v="205"/>
    <n v="20.5"/>
    <n v="221.111111111111"/>
    <s v="1 Descuento (Usuario desubicado) "/>
    <n v="116111.11109999999"/>
    <x v="1"/>
    <n v="14597.142900000001"/>
    <x v="897"/>
    <x v="0"/>
    <m/>
  </r>
  <r>
    <d v="2024-01-18T00:38:08"/>
    <x v="9"/>
    <n v="24"/>
    <s v="HERNANDEZ MACIAS GILBERTO"/>
    <x v="10"/>
    <x v="0"/>
    <n v="95"/>
    <n v="21.1111111111111"/>
    <n v="99.5"/>
    <m/>
    <n v="52250"/>
    <x v="0"/>
    <n v="14597.142900000001"/>
    <x v="897"/>
    <x v="0"/>
    <m/>
  </r>
  <r>
    <d v="2024-01-18T00:38:08"/>
    <x v="9"/>
    <n v="25"/>
    <s v="JIMENEZ HURTADO CARLOS ESTIVEN"/>
    <x v="6"/>
    <x v="1"/>
    <n v="142"/>
    <n v="17.75"/>
    <n v="176.888888888889"/>
    <m/>
    <n v="92888.888900000005"/>
    <x v="1"/>
    <n v="14597.142900000001"/>
    <x v="897"/>
    <x v="0"/>
    <m/>
  </r>
  <r>
    <d v="2024-01-18T00:38:08"/>
    <x v="9"/>
    <n v="26"/>
    <s v="CIRO MARIN RODRIGO ALBERTO"/>
    <x v="6"/>
    <x v="0"/>
    <n v="126"/>
    <n v="15.75"/>
    <n v="176.888888888889"/>
    <m/>
    <n v="92888.888900000005"/>
    <x v="0"/>
    <n v="14597.142900000001"/>
    <x v="897"/>
    <x v="0"/>
    <m/>
  </r>
  <r>
    <d v="2024-01-18T00:38:08"/>
    <x v="9"/>
    <n v="27"/>
    <s v="DURANGO DAVID JOSE"/>
    <x v="6"/>
    <x v="0"/>
    <n v="224"/>
    <n v="28"/>
    <n v="176.888888888889"/>
    <s v="1 Descuento (Conduct)"/>
    <n v="92888.888900000005"/>
    <x v="0"/>
    <n v="14597.142900000001"/>
    <x v="897"/>
    <x v="0"/>
    <m/>
  </r>
  <r>
    <d v="2024-01-18T00:38:09"/>
    <x v="9"/>
    <n v="29"/>
    <s v="SOTO WALTER"/>
    <x v="0"/>
    <x v="0"/>
    <n v="171"/>
    <n v="19"/>
    <n v="199"/>
    <s v="3 Descuentos (Jefe de ruta y conducts) "/>
    <n v="104500"/>
    <x v="0"/>
    <n v="14597.142900000001"/>
    <x v="897"/>
    <x v="0"/>
    <m/>
  </r>
  <r>
    <d v="2024-01-18T00:38:09"/>
    <x v="9"/>
    <n v="31"/>
    <s v="GARCIA DAVID WILSON ALBERTO"/>
    <x v="10"/>
    <x v="0"/>
    <n v="101"/>
    <n v="25.25"/>
    <n v="88.4444444444444"/>
    <m/>
    <n v="46444.4444"/>
    <x v="0"/>
    <n v="14597.142900000001"/>
    <x v="897"/>
    <x v="0"/>
    <m/>
  </r>
  <r>
    <d v="2024-01-18T00:38:09"/>
    <x v="1"/>
    <n v="32"/>
    <s v="PUERTA BOJANERO JUAN CARLOS"/>
    <x v="1"/>
    <x v="0"/>
    <n v="267"/>
    <n v="24.272727272727298"/>
    <n v="243.222222222222"/>
    <s v="2 Descuentos (Conducts) "/>
    <n v="127722.2222"/>
    <x v="0"/>
    <n v="14597.142900000001"/>
    <x v="897"/>
    <x v="0"/>
    <m/>
  </r>
  <r>
    <d v="2024-01-18T00:38:09"/>
    <x v="1"/>
    <n v="33"/>
    <s v="RUA CHAVARRIA JEFERSON ANDREY"/>
    <x v="1"/>
    <x v="0"/>
    <n v="202"/>
    <n v="18.363636363636399"/>
    <n v="243.222222222222"/>
    <s v="1 Descuento (Conduct)"/>
    <n v="127722.2222"/>
    <x v="0"/>
    <n v="14597.142900000001"/>
    <x v="897"/>
    <x v="0"/>
    <m/>
  </r>
  <r>
    <d v="2024-01-18T00:38:10"/>
    <x v="1"/>
    <n v="34"/>
    <s v="MONTOYA OSPINA GILBERTO ANTONIO"/>
    <x v="1"/>
    <x v="0"/>
    <n v="254"/>
    <n v="23.090909090909101"/>
    <n v="243.222222222222"/>
    <s v="1 Descuento (Usuario con movilidad reducida) "/>
    <n v="127722.2222"/>
    <x v="0"/>
    <n v="14597.142900000001"/>
    <x v="897"/>
    <x v="0"/>
    <m/>
  </r>
  <r>
    <d v="2024-01-18T00:38:10"/>
    <x v="1"/>
    <n v="35"/>
    <s v="LONDOO URREGO DANIEL ANDRES"/>
    <x v="3"/>
    <x v="0"/>
    <n v="235"/>
    <n v="23.5"/>
    <n v="221.111111111111"/>
    <s v="1 Descuento (Conduct)"/>
    <n v="116111.11109999999"/>
    <x v="1"/>
    <n v="14597.142900000001"/>
    <x v="897"/>
    <x v="0"/>
    <m/>
  </r>
  <r>
    <d v="2024-01-18T00:38:10"/>
    <x v="1"/>
    <n v="36"/>
    <s v="MARTINEZ CHAVERRA LUIS NORBERTO"/>
    <x v="3"/>
    <x v="0"/>
    <n v="242"/>
    <n v="24.2"/>
    <n v="221.111111111111"/>
    <s v="2 Descuentos (Conduct y propietario) "/>
    <n v="116111.11109999999"/>
    <x v="0"/>
    <n v="14597.142900000001"/>
    <x v="897"/>
    <x v="0"/>
    <m/>
  </r>
  <r>
    <d v="2024-01-18T00:38:10"/>
    <x v="1"/>
    <n v="38"/>
    <s v="AGUDELO KEVIN ANDRES"/>
    <x v="3"/>
    <x v="0"/>
    <n v="178"/>
    <n v="17.8"/>
    <n v="221.111111111111"/>
    <m/>
    <n v="116111.11109999999"/>
    <x v="0"/>
    <n v="14597.142900000001"/>
    <x v="897"/>
    <x v="0"/>
    <m/>
  </r>
  <r>
    <d v="2024-01-18T00:38:11"/>
    <x v="1"/>
    <n v="40"/>
    <s v="OCAMPO OCAMPO ANTONIO JOSE"/>
    <x v="1"/>
    <x v="0"/>
    <n v="242"/>
    <n v="22"/>
    <n v="243.222222222222"/>
    <s v="1 Descuento (Despachador fernando) "/>
    <n v="127722.2222"/>
    <x v="0"/>
    <n v="14597.142900000001"/>
    <x v="897"/>
    <x v="0"/>
    <m/>
  </r>
  <r>
    <d v="2024-01-18T00:38:11"/>
    <x v="1"/>
    <n v="41"/>
    <s v="LUJAN LOPERA FABIAN ALEXIS"/>
    <x v="1"/>
    <x v="0"/>
    <n v="203"/>
    <n v="18.454545454545499"/>
    <n v="243.222222222222"/>
    <m/>
    <n v="127722.2222"/>
    <x v="1"/>
    <n v="14597.142900000001"/>
    <x v="897"/>
    <x v="0"/>
    <m/>
  </r>
  <r>
    <d v="2024-01-18T00:38:12"/>
    <x v="1"/>
    <n v="42"/>
    <s v="LOPERA ALVAREZ ESTIVEN"/>
    <x v="3"/>
    <x v="0"/>
    <n v="273"/>
    <n v="27.3"/>
    <n v="221.111111111111"/>
    <m/>
    <n v="116111.11109999999"/>
    <x v="0"/>
    <n v="14597.142900000001"/>
    <x v="897"/>
    <x v="0"/>
    <m/>
  </r>
  <r>
    <d v="2024-01-19T00:18:35"/>
    <x v="1"/>
    <n v="1"/>
    <s v="PALMAR PANA EDIXON JOSUE"/>
    <x v="9"/>
    <x v="3"/>
    <n v="204"/>
    <n v="17"/>
    <n v="259.41955835962102"/>
    <s v="2 Descuentos (Usuarios desubicados) "/>
    <n v="123709.7792"/>
    <x v="0"/>
    <n v="12994.5946"/>
    <x v="898"/>
    <x v="0"/>
    <m/>
  </r>
  <r>
    <d v="2024-01-19T00:18:35"/>
    <x v="1"/>
    <n v="2"/>
    <s v="LUJAN LOPERA FABIAN ALEXIS"/>
    <x v="7"/>
    <x v="1"/>
    <n v="43"/>
    <n v="14.3333333333333"/>
    <n v="64.854889589905397"/>
    <s v="6 Descuentos (Transbordo) "/>
    <n v="30927.444800000001"/>
    <x v="1"/>
    <n v="12994.5946"/>
    <x v="898"/>
    <x v="0"/>
    <m/>
  </r>
  <r>
    <d v="2024-01-19T00:18:36"/>
    <x v="1"/>
    <n v="3"/>
    <s v="ESPINOZA CHAVARRIA GUILLERMO LEON"/>
    <x v="0"/>
    <x v="0"/>
    <n v="181"/>
    <n v="20.1111111111111"/>
    <n v="194.56466876971601"/>
    <m/>
    <n v="92782.334400000007"/>
    <x v="0"/>
    <n v="12994.5946"/>
    <x v="898"/>
    <x v="0"/>
    <m/>
  </r>
  <r>
    <d v="2024-01-19T00:18:36"/>
    <x v="1"/>
    <n v="4"/>
    <s v="LOPEZ ISRAEL"/>
    <x v="1"/>
    <x v="0"/>
    <n v="232"/>
    <n v="21.090909090909101"/>
    <n v="237.80126182965299"/>
    <m/>
    <n v="113400.6309"/>
    <x v="0"/>
    <n v="12994.5946"/>
    <x v="898"/>
    <x v="0"/>
    <m/>
  </r>
  <r>
    <d v="2024-01-19T00:18:36"/>
    <x v="1"/>
    <n v="5"/>
    <s v="BERRIO POSADA ANGELA"/>
    <x v="1"/>
    <x v="0"/>
    <n v="293"/>
    <n v="26.636363636363601"/>
    <n v="237.80126182965299"/>
    <m/>
    <n v="113400.6309"/>
    <x v="1"/>
    <n v="12994.5946"/>
    <x v="898"/>
    <x v="0"/>
    <m/>
  </r>
  <r>
    <d v="2024-01-19T00:18:36"/>
    <x v="1"/>
    <n v="6"/>
    <s v="GONZALEZ PEREZ RAFAEL JOSE"/>
    <x v="3"/>
    <x v="0"/>
    <n v="222"/>
    <n v="22.2"/>
    <n v="216.18296529968501"/>
    <m/>
    <n v="103091.4826"/>
    <x v="0"/>
    <n v="12994.5946"/>
    <x v="898"/>
    <x v="0"/>
    <m/>
  </r>
  <r>
    <d v="2024-01-19T00:18:37"/>
    <x v="1"/>
    <n v="7"/>
    <s v="YEPES JORGE"/>
    <x v="6"/>
    <x v="0"/>
    <n v="255"/>
    <n v="31.875"/>
    <n v="172.946372239748"/>
    <m/>
    <n v="82473.186100000006"/>
    <x v="1"/>
    <n v="12994.5946"/>
    <x v="898"/>
    <x v="0"/>
    <m/>
  </r>
  <r>
    <d v="2024-01-19T00:18:37"/>
    <x v="1"/>
    <n v="8"/>
    <s v="VACA FIERRO ROBINSON"/>
    <x v="12"/>
    <x v="0"/>
    <n v="259"/>
    <n v="19.923076923076898"/>
    <n v="281.03785488958999"/>
    <m/>
    <n v="134018.92739999999"/>
    <x v="1"/>
    <n v="12994.5946"/>
    <x v="898"/>
    <x v="0"/>
    <m/>
  </r>
  <r>
    <d v="2024-01-19T00:18:37"/>
    <x v="1"/>
    <n v="10"/>
    <s v="MARULANDA JARAMILLO DAWER ANDRES"/>
    <x v="3"/>
    <x v="0"/>
    <n v="181"/>
    <n v="18.100000000000001"/>
    <n v="216.18296529968501"/>
    <m/>
    <n v="103091.4826"/>
    <x v="0"/>
    <n v="12994.5946"/>
    <x v="898"/>
    <x v="0"/>
    <m/>
  </r>
  <r>
    <d v="2024-01-19T00:18:38"/>
    <x v="9"/>
    <n v="11"/>
    <s v="ECHAVARRIA JOSE"/>
    <x v="3"/>
    <x v="3"/>
    <n v="178"/>
    <n v="17.8"/>
    <n v="216.18296529968501"/>
    <m/>
    <n v="103091.4826"/>
    <x v="0"/>
    <n v="12994.5946"/>
    <x v="898"/>
    <x v="0"/>
    <m/>
  </r>
  <r>
    <d v="2024-01-19T00:18:38"/>
    <x v="9"/>
    <n v="12"/>
    <s v="AGUIRRE ANDRES"/>
    <x v="10"/>
    <x v="0"/>
    <n v="100"/>
    <n v="25"/>
    <n v="86.473186119873802"/>
    <m/>
    <n v="41236.593099999998"/>
    <x v="0"/>
    <n v="12994.5946"/>
    <x v="898"/>
    <x v="0"/>
    <m/>
  </r>
  <r>
    <d v="2024-01-19T00:18:38"/>
    <x v="9"/>
    <n v="13"/>
    <s v="URIEL SALAZAR FREDY"/>
    <x v="2"/>
    <x v="0"/>
    <n v="170"/>
    <n v="26.153846153846199"/>
    <n v="140.518927444795"/>
    <s v="3 Descuentos (Incidente con Usuarios) "/>
    <n v="67009.463699999993"/>
    <x v="0"/>
    <n v="12994.5946"/>
    <x v="898"/>
    <x v="0"/>
    <m/>
  </r>
  <r>
    <d v="2024-01-19T00:18:38"/>
    <x v="9"/>
    <n v="14"/>
    <s v="JIMENEZ JIMENEZ OMAR DAVID"/>
    <x v="3"/>
    <x v="0"/>
    <n v="219"/>
    <n v="21.9"/>
    <n v="216.18296529968501"/>
    <s v="2 Descuentos (Transbordo) "/>
    <n v="103091.4826"/>
    <x v="1"/>
    <n v="12994.5946"/>
    <x v="898"/>
    <x v="0"/>
    <m/>
  </r>
  <r>
    <d v="2024-01-19T00:18:39"/>
    <x v="9"/>
    <n v="15"/>
    <s v="QUINTERO  ALVARO ANTONIO"/>
    <x v="8"/>
    <x v="0"/>
    <n v="132"/>
    <n v="26.4"/>
    <n v="108.09148264984201"/>
    <m/>
    <n v="51545.741300000002"/>
    <x v="1"/>
    <n v="12994.5946"/>
    <x v="898"/>
    <x v="0"/>
    <m/>
  </r>
  <r>
    <d v="2024-01-19T00:18:39"/>
    <x v="9"/>
    <n v="16"/>
    <s v="LONDOO CADAVID DAVID SANTIAGO"/>
    <x v="0"/>
    <x v="0"/>
    <n v="191"/>
    <n v="21.2222222222222"/>
    <n v="194.56466876971601"/>
    <m/>
    <n v="92782.334400000007"/>
    <x v="0"/>
    <n v="12994.5946"/>
    <x v="898"/>
    <x v="0"/>
    <m/>
  </r>
  <r>
    <d v="2024-01-19T00:18:39"/>
    <x v="9"/>
    <n v="17"/>
    <s v="RAMIREZ JARAMILLO WILSON"/>
    <x v="0"/>
    <x v="0"/>
    <n v="172"/>
    <n v="19.1111111111111"/>
    <n v="194.56466876971601"/>
    <m/>
    <n v="92782.334400000007"/>
    <x v="0"/>
    <n v="12994.5946"/>
    <x v="898"/>
    <x v="0"/>
    <m/>
  </r>
  <r>
    <d v="2024-01-19T00:18:39"/>
    <x v="9"/>
    <n v="18"/>
    <s v="RENDON VIANA HUMBERTO DE JESUS"/>
    <x v="0"/>
    <x v="0"/>
    <n v="215"/>
    <n v="23.8888888888889"/>
    <n v="194.56466876971601"/>
    <m/>
    <n v="92782.334400000007"/>
    <x v="0"/>
    <n v="12994.5946"/>
    <x v="898"/>
    <x v="0"/>
    <m/>
  </r>
  <r>
    <d v="2024-01-19T00:18:40"/>
    <x v="9"/>
    <n v="19"/>
    <s v="BARRANTES GALLEGO DANIEL CAMILO"/>
    <x v="11"/>
    <x v="0"/>
    <n v="55"/>
    <n v="36.6666666666667"/>
    <n v="32.427444794952699"/>
    <s v="3 Descuentos (Propietario y conducts) "/>
    <n v="15463.722400000001"/>
    <x v="0"/>
    <n v="12994.5946"/>
    <x v="898"/>
    <x v="0"/>
    <m/>
  </r>
  <r>
    <d v="2024-01-19T00:18:40"/>
    <x v="9"/>
    <n v="20"/>
    <s v="HOYOS HENAO SANTIAGO"/>
    <x v="1"/>
    <x v="0"/>
    <n v="236"/>
    <n v="21.454545454545499"/>
    <n v="237.80126182965299"/>
    <m/>
    <n v="113400.6309"/>
    <x v="0"/>
    <n v="12994.5946"/>
    <x v="898"/>
    <x v="0"/>
    <m/>
  </r>
  <r>
    <d v="2024-01-19T00:18:40"/>
    <x v="1"/>
    <n v="21"/>
    <s v="CIRO ALEXANDER"/>
    <x v="3"/>
    <x v="0"/>
    <n v="224"/>
    <n v="22.4"/>
    <n v="216.18296529968501"/>
    <m/>
    <n v="103091.4826"/>
    <x v="0"/>
    <n v="12994.5946"/>
    <x v="898"/>
    <x v="0"/>
    <m/>
  </r>
  <r>
    <d v="2024-01-19T00:18:40"/>
    <x v="1"/>
    <n v="22"/>
    <s v="QUIRAMA CASTAEDA JHON JADER"/>
    <x v="1"/>
    <x v="0"/>
    <n v="227"/>
    <n v="20.636363636363601"/>
    <n v="237.80126182965299"/>
    <m/>
    <n v="113400.6309"/>
    <x v="1"/>
    <n v="12994.5946"/>
    <x v="898"/>
    <x v="0"/>
    <m/>
  </r>
  <r>
    <d v="2024-01-19T00:18:41"/>
    <x v="1"/>
    <n v="24"/>
    <s v="HERNANDEZ MACIAS GILBERTO"/>
    <x v="7"/>
    <x v="0"/>
    <n v="83"/>
    <n v="27.6666666666667"/>
    <n v="64.854889589905397"/>
    <m/>
    <n v="30927.444800000001"/>
    <x v="0"/>
    <n v="12994.5946"/>
    <x v="898"/>
    <x v="0"/>
    <m/>
  </r>
  <r>
    <d v="2024-01-19T00:18:41"/>
    <x v="1"/>
    <n v="25"/>
    <s v="MADRID HERNANDEZ JHONATAN SMITH"/>
    <x v="0"/>
    <x v="0"/>
    <n v="161"/>
    <n v="17.8888888888889"/>
    <n v="194.56466876971601"/>
    <s v="2 Descuentos (Jefe de ruta) "/>
    <n v="92782.334400000007"/>
    <x v="1"/>
    <n v="12994.5946"/>
    <x v="898"/>
    <x v="0"/>
    <m/>
  </r>
  <r>
    <d v="2024-01-19T00:18:41"/>
    <x v="1"/>
    <n v="26"/>
    <s v="CIRO MARIN RODRIGO ALBERTO"/>
    <x v="0"/>
    <x v="0"/>
    <n v="205"/>
    <n v="22.7777777777778"/>
    <n v="194.56466876971601"/>
    <m/>
    <n v="92782.334400000007"/>
    <x v="0"/>
    <n v="12994.5946"/>
    <x v="898"/>
    <x v="0"/>
    <m/>
  </r>
  <r>
    <d v="2024-01-19T00:18:41"/>
    <x v="1"/>
    <n v="27"/>
    <s v="DURANGO DAVID JOSE"/>
    <x v="0"/>
    <x v="0"/>
    <n v="181"/>
    <n v="20.1111111111111"/>
    <n v="194.56466876971601"/>
    <m/>
    <n v="92782.334400000007"/>
    <x v="0"/>
    <n v="12994.5946"/>
    <x v="898"/>
    <x v="0"/>
    <m/>
  </r>
  <r>
    <d v="2024-01-19T00:18:42"/>
    <x v="1"/>
    <n v="28"/>
    <s v="JIMENEZ HURTADO CARLOS ESTIVEN"/>
    <x v="4"/>
    <x v="0"/>
    <n v="151"/>
    <n v="21.571428571428601"/>
    <n v="151.328075709779"/>
    <m/>
    <n v="72164.037899999996"/>
    <x v="0"/>
    <n v="12994.5946"/>
    <x v="898"/>
    <x v="0"/>
    <m/>
  </r>
  <r>
    <d v="2024-01-19T00:18:42"/>
    <x v="1"/>
    <n v="29"/>
    <s v="SOTO WALTER"/>
    <x v="2"/>
    <x v="0"/>
    <n v="111"/>
    <n v="18.5"/>
    <n v="129.70977917981099"/>
    <m/>
    <n v="61854.889600000002"/>
    <x v="0"/>
    <n v="12994.5946"/>
    <x v="898"/>
    <x v="0"/>
    <m/>
  </r>
  <r>
    <d v="2024-01-19T00:18:42"/>
    <x v="9"/>
    <n v="31"/>
    <s v="HINCAPIE GALLEGO YEISON ANDRES"/>
    <x v="0"/>
    <x v="0"/>
    <n v="176"/>
    <n v="19.5555555555556"/>
    <n v="194.56466876971601"/>
    <m/>
    <n v="92782.334400000007"/>
    <x v="0"/>
    <n v="12994.5946"/>
    <x v="898"/>
    <x v="0"/>
    <m/>
  </r>
  <r>
    <d v="2024-01-19T00:18:42"/>
    <x v="9"/>
    <n v="32"/>
    <s v="PUERTA BOJANERO JUAN CARLOS"/>
    <x v="2"/>
    <x v="0"/>
    <n v="136"/>
    <n v="22.6666666666667"/>
    <n v="129.70977917981099"/>
    <m/>
    <n v="61854.889600000002"/>
    <x v="0"/>
    <n v="12994.5946"/>
    <x v="898"/>
    <x v="0"/>
    <m/>
  </r>
  <r>
    <d v="2024-01-19T00:18:43"/>
    <x v="9"/>
    <n v="33"/>
    <s v="RUA CHAVARRIA JEFERSON ANDREY"/>
    <x v="6"/>
    <x v="0"/>
    <n v="195"/>
    <n v="24.375"/>
    <n v="172.946372239748"/>
    <m/>
    <n v="82473.186100000006"/>
    <x v="0"/>
    <n v="12994.5946"/>
    <x v="898"/>
    <x v="0"/>
    <m/>
  </r>
  <r>
    <d v="2024-01-19T00:18:43"/>
    <x v="9"/>
    <n v="34"/>
    <s v="MONTOYA OSPINA GILBERTO ANTONIO"/>
    <x v="3"/>
    <x v="0"/>
    <n v="208"/>
    <n v="20.8"/>
    <n v="216.18296529968501"/>
    <s v="15 Descuentos (Transbordo) "/>
    <n v="103091.4826"/>
    <x v="0"/>
    <n v="12994.5946"/>
    <x v="898"/>
    <x v="0"/>
    <m/>
  </r>
  <r>
    <d v="2024-01-19T00:18:43"/>
    <x v="9"/>
    <n v="35"/>
    <s v="LONDOO URREGO DANIEL ANDRES"/>
    <x v="4"/>
    <x v="0"/>
    <n v="184"/>
    <n v="26.285714285714299"/>
    <n v="151.328075709779"/>
    <m/>
    <n v="72164.037899999996"/>
    <x v="1"/>
    <n v="12994.5946"/>
    <x v="898"/>
    <x v="0"/>
    <m/>
  </r>
  <r>
    <d v="2024-01-19T00:18:43"/>
    <x v="9"/>
    <n v="36"/>
    <s v="MARTINEZ CHAVERRA LUIS NORBERTO"/>
    <x v="0"/>
    <x v="1"/>
    <n v="175"/>
    <n v="19.4444444444444"/>
    <n v="194.56466876971601"/>
    <m/>
    <n v="92782.334400000007"/>
    <x v="0"/>
    <n v="12994.5946"/>
    <x v="898"/>
    <x v="0"/>
    <m/>
  </r>
  <r>
    <d v="2024-01-19T00:18:44"/>
    <x v="9"/>
    <n v="38"/>
    <s v="AGUDELO KEVIN ANDRES"/>
    <x v="1"/>
    <x v="1"/>
    <n v="178"/>
    <n v="16.181818181818201"/>
    <n v="237.80126182965299"/>
    <s v="Se descuenta el viaje de 4 22 pm ya que NO ingresa a la minorista sin autorizacin "/>
    <n v="113400.6309"/>
    <x v="0"/>
    <n v="12994.5946"/>
    <x v="898"/>
    <x v="0"/>
    <m/>
  </r>
  <r>
    <d v="2024-01-19T00:18:44"/>
    <x v="9"/>
    <n v="40"/>
    <s v="OCAMPO OCAMPO ANTONIO JOSE"/>
    <x v="3"/>
    <x v="0"/>
    <n v="226"/>
    <n v="22.6"/>
    <n v="216.18296529968501"/>
    <m/>
    <n v="103091.4826"/>
    <x v="0"/>
    <n v="12994.5946"/>
    <x v="898"/>
    <x v="0"/>
    <m/>
  </r>
  <r>
    <d v="2024-01-19T00:18:44"/>
    <x v="1"/>
    <n v="41"/>
    <s v="GARCIA DAVID WILSON ALBERTO"/>
    <x v="1"/>
    <x v="0"/>
    <n v="272"/>
    <n v="24.727272727272702"/>
    <n v="237.80126182965299"/>
    <m/>
    <n v="113400.6309"/>
    <x v="1"/>
    <n v="12994.5946"/>
    <x v="898"/>
    <x v="0"/>
    <m/>
  </r>
  <r>
    <d v="2024-01-19T00:18:44"/>
    <x v="1"/>
    <n v="42"/>
    <s v="LOPERA ALVAREZ ESTIVEN"/>
    <x v="3"/>
    <x v="0"/>
    <n v="222"/>
    <n v="22.2"/>
    <n v="216.18296529968501"/>
    <m/>
    <n v="103091.4826"/>
    <x v="0"/>
    <n v="12994.5946"/>
    <x v="898"/>
    <x v="0"/>
    <m/>
  </r>
  <r>
    <d v="2024-01-20T00:45:52"/>
    <x v="9"/>
    <n v="1"/>
    <s v="PALMAR PANA EDIXON JOSUE"/>
    <x v="1"/>
    <x v="3"/>
    <n v="191"/>
    <n v="17.363636363636399"/>
    <n v="237.34157650695499"/>
    <m/>
    <n v="124487.8671"/>
    <x v="0"/>
    <n v="13652.7778"/>
    <x v="899"/>
    <x v="0"/>
    <m/>
  </r>
  <r>
    <d v="2024-01-20T00:45:52"/>
    <x v="9"/>
    <n v="2"/>
    <s v="GRAJALES JORGE HERNAN"/>
    <x v="10"/>
    <x v="0"/>
    <n v="73"/>
    <n v="18.25"/>
    <n v="86.306027820710995"/>
    <m/>
    <n v="45268.315300000002"/>
    <x v="1"/>
    <n v="13652.7778"/>
    <x v="899"/>
    <x v="0"/>
    <m/>
  </r>
  <r>
    <d v="2024-01-20T00:45:53"/>
    <x v="9"/>
    <n v="3"/>
    <s v="BARRIENTOS ROBINSON FREDY"/>
    <x v="2"/>
    <x v="0"/>
    <n v="136"/>
    <n v="22.6666666666667"/>
    <n v="129.45904173106601"/>
    <m/>
    <n v="67902.472999999998"/>
    <x v="0"/>
    <n v="13652.7778"/>
    <x v="899"/>
    <x v="0"/>
    <m/>
  </r>
  <r>
    <d v="2024-01-20T00:45:53"/>
    <x v="9"/>
    <n v="4"/>
    <s v="LOPEZ ISRAEL"/>
    <x v="2"/>
    <x v="3"/>
    <n v="137"/>
    <n v="21.076923076923102"/>
    <n v="140.247295208655"/>
    <m/>
    <n v="73561.012400000007"/>
    <x v="0"/>
    <n v="13652.7778"/>
    <x v="899"/>
    <x v="0"/>
    <m/>
  </r>
  <r>
    <d v="2024-01-20T00:45:53"/>
    <x v="9"/>
    <n v="5"/>
    <s v="BERRIO POSADA ANGELA"/>
    <x v="0"/>
    <x v="3"/>
    <n v="219"/>
    <n v="24.3333333333333"/>
    <n v="194.18856259660001"/>
    <s v="1 Descuento (Despachador fernando)"/>
    <n v="101853.70940000001"/>
    <x v="1"/>
    <n v="13652.7778"/>
    <x v="899"/>
    <x v="0"/>
    <m/>
  </r>
  <r>
    <d v="2024-01-20T00:45:53"/>
    <x v="9"/>
    <n v="7"/>
    <s v="YEPES JORGE"/>
    <x v="0"/>
    <x v="1"/>
    <n v="242"/>
    <n v="26.8888888888889"/>
    <n v="194.18856259660001"/>
    <s v="Se descuenta el viaje de 2 31 pm ya que NO ingresa al 13 sin Autorizacin "/>
    <n v="101853.70940000001"/>
    <x v="1"/>
    <n v="13652.7778"/>
    <x v="899"/>
    <x v="0"/>
    <m/>
  </r>
  <r>
    <d v="2024-01-20T00:45:53"/>
    <x v="9"/>
    <n v="8"/>
    <s v="VACA FIERRO ROBINSON"/>
    <x v="1"/>
    <x v="0"/>
    <n v="225"/>
    <n v="20.454545454545499"/>
    <n v="237.34157650695499"/>
    <m/>
    <n v="124487.8671"/>
    <x v="1"/>
    <n v="13652.7778"/>
    <x v="899"/>
    <x v="0"/>
    <m/>
  </r>
  <r>
    <d v="2024-01-20T00:45:54"/>
    <x v="9"/>
    <n v="10"/>
    <s v="MARULANDA JARAMILLO DAWER ANDRES"/>
    <x v="4"/>
    <x v="0"/>
    <n v="147"/>
    <n v="21"/>
    <n v="151.035548686244"/>
    <m/>
    <n v="79219.551800000001"/>
    <x v="0"/>
    <n v="13652.7778"/>
    <x v="899"/>
    <x v="0"/>
    <m/>
  </r>
  <r>
    <d v="2024-01-20T00:45:54"/>
    <x v="1"/>
    <n v="11"/>
    <s v="ECHAVARRIA JOSE"/>
    <x v="1"/>
    <x v="0"/>
    <n v="235"/>
    <n v="21.363636363636399"/>
    <n v="237.34157650695499"/>
    <s v="2 Descuentos (Conduct y despachador fernando)"/>
    <n v="124487.8671"/>
    <x v="0"/>
    <n v="13652.7778"/>
    <x v="899"/>
    <x v="0"/>
    <m/>
  </r>
  <r>
    <d v="2024-01-20T00:45:54"/>
    <x v="1"/>
    <n v="12"/>
    <s v="VALENCIA MENDOZA JHON"/>
    <x v="14"/>
    <x v="3"/>
    <n v="33"/>
    <n v="66"/>
    <n v="10.788253477588899"/>
    <m/>
    <n v="5658.5393999999997"/>
    <x v="0"/>
    <n v="13652.7778"/>
    <x v="899"/>
    <x v="0"/>
    <m/>
  </r>
  <r>
    <d v="2024-01-20T00:45:55"/>
    <x v="1"/>
    <n v="13"/>
    <s v="URIEL SALAZAR FREDY"/>
    <x v="3"/>
    <x v="3"/>
    <n v="205"/>
    <n v="20.5"/>
    <n v="215.765069551777"/>
    <s v="3 Descuentos (Conducts) "/>
    <n v="113170.7883"/>
    <x v="0"/>
    <n v="13652.7778"/>
    <x v="899"/>
    <x v="0"/>
    <m/>
  </r>
  <r>
    <d v="2024-01-20T00:45:55"/>
    <x v="1"/>
    <n v="14"/>
    <s v="JIMENEZ JIMENEZ OMAR DAVID"/>
    <x v="3"/>
    <x v="0"/>
    <n v="242"/>
    <n v="24.2"/>
    <n v="215.765069551777"/>
    <m/>
    <n v="113170.7883"/>
    <x v="1"/>
    <n v="13652.7778"/>
    <x v="899"/>
    <x v="0"/>
    <m/>
  </r>
  <r>
    <d v="2024-01-20T00:45:55"/>
    <x v="1"/>
    <n v="15"/>
    <s v="QUINTERO  ALVARO ANTONIO"/>
    <x v="1"/>
    <x v="3"/>
    <n v="266"/>
    <n v="24.181818181818201"/>
    <n v="237.34157650695499"/>
    <s v="2 Descuentos (Propietario y despachador fernando) "/>
    <n v="124487.8671"/>
    <x v="1"/>
    <n v="13652.7778"/>
    <x v="899"/>
    <x v="0"/>
    <m/>
  </r>
  <r>
    <d v="2024-01-20T00:45:55"/>
    <x v="1"/>
    <n v="16"/>
    <s v="LONDOO CADAVID DAVID SANTIAGO"/>
    <x v="1"/>
    <x v="3"/>
    <n v="231"/>
    <n v="21"/>
    <n v="237.34157650695499"/>
    <m/>
    <n v="124487.8671"/>
    <x v="0"/>
    <n v="13652.7778"/>
    <x v="899"/>
    <x v="0"/>
    <m/>
  </r>
  <r>
    <d v="2024-01-20T00:45:56"/>
    <x v="1"/>
    <n v="17"/>
    <s v="RAMIREZ JARAMILLO WILSON"/>
    <x v="0"/>
    <x v="0"/>
    <n v="181"/>
    <n v="20.1111111111111"/>
    <n v="194.18856259660001"/>
    <m/>
    <n v="101853.70940000001"/>
    <x v="0"/>
    <n v="13652.7778"/>
    <x v="899"/>
    <x v="0"/>
    <m/>
  </r>
  <r>
    <d v="2024-01-20T00:45:56"/>
    <x v="1"/>
    <n v="18"/>
    <s v="RENDON VIANA HUMBERTO DE JESUS"/>
    <x v="4"/>
    <x v="0"/>
    <n v="154"/>
    <n v="22"/>
    <n v="151.035548686244"/>
    <m/>
    <n v="79219.551800000001"/>
    <x v="0"/>
    <n v="13652.7778"/>
    <x v="899"/>
    <x v="0"/>
    <m/>
  </r>
  <r>
    <d v="2024-01-20T00:45:56"/>
    <x v="1"/>
    <n v="19"/>
    <s v="BARRANTES GALLEGO DANIEL CAMILO"/>
    <x v="1"/>
    <x v="3"/>
    <n v="253"/>
    <n v="23"/>
    <n v="237.34157650695499"/>
    <s v="3 Descuentos (Transbordo, conduct y propietario) "/>
    <n v="124487.8671"/>
    <x v="0"/>
    <n v="13652.7778"/>
    <x v="899"/>
    <x v="0"/>
    <m/>
  </r>
  <r>
    <d v="2024-01-20T00:45:56"/>
    <x v="1"/>
    <n v="20"/>
    <s v="VERENZUELA MARTINEZ ALEXANDER"/>
    <x v="3"/>
    <x v="0"/>
    <n v="223"/>
    <n v="22.3"/>
    <n v="215.765069551777"/>
    <s v="1 Descuento (Usuario desubicado) "/>
    <n v="113170.7883"/>
    <x v="0"/>
    <n v="13652.7778"/>
    <x v="899"/>
    <x v="0"/>
    <m/>
  </r>
  <r>
    <d v="2024-01-20T00:45:57"/>
    <x v="9"/>
    <n v="21"/>
    <s v="CIRO ALEXANDER"/>
    <x v="2"/>
    <x v="0"/>
    <n v="144"/>
    <n v="24"/>
    <n v="129.45904173106601"/>
    <s v="1 Descuento (Conduct)"/>
    <n v="67902.472999999998"/>
    <x v="0"/>
    <n v="13652.7778"/>
    <x v="899"/>
    <x v="0"/>
    <m/>
  </r>
  <r>
    <d v="2024-01-20T00:45:57"/>
    <x v="9"/>
    <n v="22"/>
    <s v="QUIRAMA CASTAEDA JHON JADER"/>
    <x v="0"/>
    <x v="0"/>
    <n v="204"/>
    <n v="22.6666666666667"/>
    <n v="194.18856259660001"/>
    <m/>
    <n v="101853.70940000001"/>
    <x v="1"/>
    <n v="13652.7778"/>
    <x v="899"/>
    <x v="0"/>
    <m/>
  </r>
  <r>
    <d v="2024-01-20T00:45:57"/>
    <x v="9"/>
    <n v="25"/>
    <s v="MADRID HERNANDEZ JHONATAN SMITH"/>
    <x v="0"/>
    <x v="0"/>
    <n v="167"/>
    <n v="18.5555555555556"/>
    <n v="194.18856259660001"/>
    <s v="3 Descuentos (Jefe de ruta y conducts) "/>
    <n v="101853.70940000001"/>
    <x v="1"/>
    <n v="13652.7778"/>
    <x v="899"/>
    <x v="0"/>
    <m/>
  </r>
  <r>
    <d v="2024-01-20T00:45:58"/>
    <x v="9"/>
    <n v="26"/>
    <s v="CIRO MARIN RODRIGO ALBERTO"/>
    <x v="6"/>
    <x v="0"/>
    <n v="189"/>
    <n v="23.625"/>
    <n v="172.61205564142199"/>
    <s v="1 Descuento (Conduct)"/>
    <n v="90536.630600000004"/>
    <x v="0"/>
    <n v="13652.7778"/>
    <x v="899"/>
    <x v="0"/>
    <m/>
  </r>
  <r>
    <d v="2024-01-20T00:45:58"/>
    <x v="9"/>
    <n v="27"/>
    <s v="HOYOS HENAO SANTIAGO"/>
    <x v="6"/>
    <x v="0"/>
    <n v="155"/>
    <n v="19.375"/>
    <n v="172.61205564142199"/>
    <s v="1 Descuento (Jefe de ruta) "/>
    <n v="90536.630600000004"/>
    <x v="0"/>
    <n v="13652.7778"/>
    <x v="899"/>
    <x v="0"/>
    <m/>
  </r>
  <r>
    <d v="2024-01-20T00:45:58"/>
    <x v="9"/>
    <n v="28"/>
    <s v="JIMENEZ HURTADO CARLOS ESTIVEN"/>
    <x v="6"/>
    <x v="0"/>
    <n v="121"/>
    <n v="15.125"/>
    <n v="172.61205564142199"/>
    <s v="2 Descuentos (Conducts) "/>
    <n v="90536.630600000004"/>
    <x v="0"/>
    <n v="13652.7778"/>
    <x v="899"/>
    <x v="0"/>
    <m/>
  </r>
  <r>
    <d v="2024-01-20T00:45:59"/>
    <x v="9"/>
    <n v="29"/>
    <s v="ESCOBAR IVAN DARIO"/>
    <x v="0"/>
    <x v="0"/>
    <n v="198"/>
    <n v="22"/>
    <n v="194.18856259660001"/>
    <m/>
    <n v="101853.70940000001"/>
    <x v="0"/>
    <n v="13652.7778"/>
    <x v="899"/>
    <x v="0"/>
    <m/>
  </r>
  <r>
    <d v="2024-01-20T00:45:59"/>
    <x v="1"/>
    <n v="31"/>
    <s v="HINCAPIE GALLEGO YEISON ANDRES"/>
    <x v="3"/>
    <x v="0"/>
    <n v="226"/>
    <n v="21.523809523809501"/>
    <n v="226.553323029366"/>
    <m/>
    <n v="118829.32769999999"/>
    <x v="0"/>
    <n v="13652.7778"/>
    <x v="899"/>
    <x v="0"/>
    <m/>
  </r>
  <r>
    <d v="2024-01-20T00:45:59"/>
    <x v="1"/>
    <n v="32"/>
    <s v="PUERTA BOJANERO JUAN CARLOS"/>
    <x v="3"/>
    <x v="0"/>
    <n v="234"/>
    <n v="23.4"/>
    <n v="215.765069551777"/>
    <s v="2 Descuentos (Conducts) "/>
    <n v="113170.7883"/>
    <x v="0"/>
    <n v="13652.7778"/>
    <x v="899"/>
    <x v="0"/>
    <m/>
  </r>
  <r>
    <d v="2024-01-20T00:45:59"/>
    <x v="1"/>
    <n v="33"/>
    <s v="LUJAN LOPERA FABIAN ALEXIS"/>
    <x v="1"/>
    <x v="0"/>
    <n v="239"/>
    <n v="21.727272727272702"/>
    <n v="237.34157650695499"/>
    <s v="18 Descuentos (Transbordo) "/>
    <n v="124487.8671"/>
    <x v="0"/>
    <n v="13652.7778"/>
    <x v="899"/>
    <x v="0"/>
    <m/>
  </r>
  <r>
    <d v="2024-01-20T00:46:00"/>
    <x v="1"/>
    <n v="34"/>
    <s v="MONTOYA OSPINA GILBERTO ANTONIO"/>
    <x v="0"/>
    <x v="0"/>
    <n v="204"/>
    <n v="22.6666666666667"/>
    <n v="194.18856259660001"/>
    <s v="2 Descuentos (Conducts) "/>
    <n v="101853.70940000001"/>
    <x v="0"/>
    <n v="13652.7778"/>
    <x v="899"/>
    <x v="0"/>
    <m/>
  </r>
  <r>
    <d v="2024-01-20T00:46:00"/>
    <x v="1"/>
    <n v="35"/>
    <s v="LONDOO URREGO DANIEL ANDRES"/>
    <x v="0"/>
    <x v="0"/>
    <n v="207"/>
    <n v="23"/>
    <n v="194.18856259660001"/>
    <m/>
    <n v="101853.70940000001"/>
    <x v="1"/>
    <n v="13652.7778"/>
    <x v="899"/>
    <x v="0"/>
    <m/>
  </r>
  <r>
    <d v="2024-01-20T00:46:00"/>
    <x v="1"/>
    <n v="36"/>
    <s v="SOTO WALTER"/>
    <x v="0"/>
    <x v="0"/>
    <n v="185"/>
    <n v="20.5555555555556"/>
    <n v="194.18856259660001"/>
    <m/>
    <n v="101853.70940000001"/>
    <x v="0"/>
    <n v="13652.7778"/>
    <x v="899"/>
    <x v="0"/>
    <m/>
  </r>
  <r>
    <d v="2024-01-20T00:46:00"/>
    <x v="1"/>
    <n v="38"/>
    <s v="AGUDELO KEVIN ANDRES"/>
    <x v="12"/>
    <x v="3"/>
    <n v="286"/>
    <n v="22"/>
    <n v="280.49459041731097"/>
    <s v="1 Descuento (Conduct)"/>
    <n v="147122.02470000001"/>
    <x v="0"/>
    <n v="13652.7778"/>
    <x v="899"/>
    <x v="0"/>
    <m/>
  </r>
  <r>
    <d v="2024-01-20T00:46:00"/>
    <x v="1"/>
    <n v="39"/>
    <s v="DE OSSA TORRES CARLOS ANDRES"/>
    <x v="3"/>
    <x v="0"/>
    <n v="167"/>
    <n v="16.7"/>
    <n v="215.765069551777"/>
    <m/>
    <n v="113170.7883"/>
    <x v="0"/>
    <n v="13652.7778"/>
    <x v="899"/>
    <x v="0"/>
    <m/>
  </r>
  <r>
    <d v="2024-01-20T00:46:01"/>
    <x v="1"/>
    <n v="40"/>
    <s v="AGUIRRE ANDRES"/>
    <x v="3"/>
    <x v="0"/>
    <n v="192"/>
    <n v="19.2"/>
    <n v="215.765069551777"/>
    <s v="1 Ddescuento (Conduct)"/>
    <n v="113170.7883"/>
    <x v="0"/>
    <n v="13652.7778"/>
    <x v="899"/>
    <x v="0"/>
    <m/>
  </r>
  <r>
    <d v="2024-01-20T00:46:01"/>
    <x v="9"/>
    <n v="41"/>
    <s v="GARCIA DAVID WILSON ALBERTO"/>
    <x v="3"/>
    <x v="0"/>
    <n v="220"/>
    <n v="22"/>
    <n v="215.765069551777"/>
    <s v="1 Descuento (Despachador fernando)"/>
    <n v="113170.7883"/>
    <x v="1"/>
    <n v="13652.7778"/>
    <x v="899"/>
    <x v="0"/>
    <m/>
  </r>
  <r>
    <d v="2024-01-20T00:46:01"/>
    <x v="1"/>
    <n v="42"/>
    <s v="LOPERA ALVAREZ ESTIVEN"/>
    <x v="1"/>
    <x v="3"/>
    <n v="249"/>
    <n v="22.636363636363601"/>
    <n v="237.34157650695499"/>
    <m/>
    <n v="124487.8671"/>
    <x v="0"/>
    <n v="13652.7778"/>
    <x v="899"/>
    <x v="0"/>
    <m/>
  </r>
  <r>
    <d v="2024-01-21T00:58:42"/>
    <x v="1"/>
    <n v="1"/>
    <s v="PALMAR PANA EDIXON JOSUE"/>
    <x v="4"/>
    <x v="0"/>
    <n v="137"/>
    <n v="19.571428571428601"/>
    <n v="152.82332761577999"/>
    <m/>
    <n v="80202.830199999997"/>
    <x v="0"/>
    <n v="12688.2353"/>
    <x v="900"/>
    <x v="0"/>
    <m/>
  </r>
  <r>
    <d v="2024-01-21T00:58:42"/>
    <x v="1"/>
    <n v="2"/>
    <s v="GRAJALES JORGE HERNAN"/>
    <x v="3"/>
    <x v="0"/>
    <n v="236"/>
    <n v="23.6"/>
    <n v="218.319039451115"/>
    <m/>
    <n v="114575.47169999999"/>
    <x v="1"/>
    <n v="12688.2353"/>
    <x v="900"/>
    <x v="0"/>
    <m/>
  </r>
  <r>
    <d v="2024-01-21T00:58:43"/>
    <x v="1"/>
    <n v="3"/>
    <s v="BARRIENTOS ROBINSON FREDY"/>
    <x v="0"/>
    <x v="0"/>
    <n v="184"/>
    <n v="20.4444444444444"/>
    <n v="196.487135506003"/>
    <m/>
    <n v="103117.92449999999"/>
    <x v="0"/>
    <n v="12688.2353"/>
    <x v="900"/>
    <x v="0"/>
    <m/>
  </r>
  <r>
    <d v="2024-01-21T00:58:43"/>
    <x v="1"/>
    <n v="6"/>
    <s v="GONZALEZ PEREZ RAFAEL JOSE"/>
    <x v="0"/>
    <x v="0"/>
    <n v="188"/>
    <n v="20.8888888888889"/>
    <n v="196.487135506003"/>
    <s v="1 Descuento (Despachador fernando) "/>
    <n v="103117.92449999999"/>
    <x v="0"/>
    <n v="12688.2353"/>
    <x v="900"/>
    <x v="0"/>
    <m/>
  </r>
  <r>
    <d v="2024-01-21T00:58:43"/>
    <x v="1"/>
    <n v="7"/>
    <s v="YEPES JORGE"/>
    <x v="3"/>
    <x v="0"/>
    <n v="270"/>
    <n v="27"/>
    <n v="218.319039451115"/>
    <s v="1 Descuento (conduct) "/>
    <n v="114575.47169999999"/>
    <x v="1"/>
    <n v="12688.2353"/>
    <x v="900"/>
    <x v="0"/>
    <m/>
  </r>
  <r>
    <d v="2024-01-21T00:58:44"/>
    <x v="1"/>
    <n v="8"/>
    <s v="VACA FIERRO ROBINSON"/>
    <x v="0"/>
    <x v="1"/>
    <n v="189"/>
    <n v="21"/>
    <n v="196.487135506003"/>
    <m/>
    <n v="103117.92449999999"/>
    <x v="1"/>
    <n v="12688.2353"/>
    <x v="900"/>
    <x v="0"/>
    <m/>
  </r>
  <r>
    <d v="2024-01-21T00:58:44"/>
    <x v="9"/>
    <n v="10"/>
    <s v="MARULANDA JARAMILLO DAWER ANDRES"/>
    <x v="0"/>
    <x v="0"/>
    <n v="173"/>
    <n v="19.2222222222222"/>
    <n v="196.487135506003"/>
    <s v="1 Descuento (Usuario con movilidad reducida) "/>
    <n v="103117.92449999999"/>
    <x v="0"/>
    <n v="12688.2353"/>
    <x v="900"/>
    <x v="0"/>
    <m/>
  </r>
  <r>
    <d v="2024-01-21T00:58:44"/>
    <x v="9"/>
    <n v="11"/>
    <s v="ECHAVARRIA JOSE"/>
    <x v="6"/>
    <x v="0"/>
    <n v="175"/>
    <n v="21.875"/>
    <n v="174.65523156089199"/>
    <s v="2 Descuentos (Conducts)"/>
    <n v="91660.377399999998"/>
    <x v="0"/>
    <n v="12688.2353"/>
    <x v="900"/>
    <x v="0"/>
    <m/>
  </r>
  <r>
    <d v="2024-01-21T00:58:44"/>
    <x v="9"/>
    <n v="13"/>
    <s v="URIEL SALAZAR FREDY"/>
    <x v="0"/>
    <x v="0"/>
    <n v="214"/>
    <n v="23.7777777777778"/>
    <n v="196.487135506003"/>
    <m/>
    <n v="103117.92449999999"/>
    <x v="0"/>
    <n v="12688.2353"/>
    <x v="900"/>
    <x v="0"/>
    <m/>
  </r>
  <r>
    <d v="2024-01-21T00:58:45"/>
    <x v="9"/>
    <n v="14"/>
    <s v="CARVAJAL SALAZAR HECTOR MARINO"/>
    <x v="1"/>
    <x v="0"/>
    <n v="207"/>
    <n v="18.818181818181799"/>
    <n v="240.15094339622601"/>
    <s v="1 Descuento (Propietario) "/>
    <n v="126033.0189"/>
    <x v="1"/>
    <n v="12688.2353"/>
    <x v="900"/>
    <x v="0"/>
    <m/>
  </r>
  <r>
    <d v="2024-01-21T00:58:45"/>
    <x v="9"/>
    <n v="15"/>
    <s v="QUINTERO  ALVARO ANTONIO"/>
    <x v="0"/>
    <x v="0"/>
    <n v="147"/>
    <n v="16.3333333333333"/>
    <n v="196.487135506003"/>
    <m/>
    <n v="103117.92449999999"/>
    <x v="1"/>
    <n v="12688.2353"/>
    <x v="900"/>
    <x v="0"/>
    <m/>
  </r>
  <r>
    <d v="2024-01-21T00:58:45"/>
    <x v="9"/>
    <n v="16"/>
    <s v="LONDOO CADAVID DAVID SANTIAGO"/>
    <x v="0"/>
    <x v="0"/>
    <n v="184"/>
    <n v="20.4444444444444"/>
    <n v="196.487135506003"/>
    <m/>
    <n v="103117.92449999999"/>
    <x v="0"/>
    <n v="12688.2353"/>
    <x v="900"/>
    <x v="0"/>
    <m/>
  </r>
  <r>
    <d v="2024-01-21T00:58:46"/>
    <x v="9"/>
    <n v="17"/>
    <s v="AGUIRRE ANDRES"/>
    <x v="0"/>
    <x v="0"/>
    <n v="182"/>
    <n v="20.2222222222222"/>
    <n v="196.487135506003"/>
    <s v="3 Descuentos (Usuario desubicado, conduct y propietario) "/>
    <n v="103117.92449999999"/>
    <x v="0"/>
    <n v="12688.2353"/>
    <x v="900"/>
    <x v="0"/>
    <m/>
  </r>
  <r>
    <d v="2024-01-21T00:58:46"/>
    <x v="9"/>
    <n v="18"/>
    <s v="RENDON VIANA HUMBERTO DE JESUS"/>
    <x v="2"/>
    <x v="0"/>
    <n v="173"/>
    <n v="28.8333333333333"/>
    <n v="130.99142367066901"/>
    <s v="1 Descuento (Usuario desubicado) "/>
    <n v="68745.282999999996"/>
    <x v="0"/>
    <n v="12688.2353"/>
    <x v="900"/>
    <x v="0"/>
    <m/>
  </r>
  <r>
    <d v="2024-01-21T00:58:46"/>
    <x v="9"/>
    <n v="19"/>
    <s v="BARRANTES GALLEGO DANIEL CAMILO"/>
    <x v="8"/>
    <x v="0"/>
    <n v="143"/>
    <n v="28.6"/>
    <n v="109.159519725557"/>
    <m/>
    <n v="57287.735800000002"/>
    <x v="0"/>
    <n v="12688.2353"/>
    <x v="900"/>
    <x v="0"/>
    <m/>
  </r>
  <r>
    <d v="2024-01-21T00:58:46"/>
    <x v="9"/>
    <n v="20"/>
    <s v="VERENZUELA MARTINEZ ALEXANDER"/>
    <x v="1"/>
    <x v="0"/>
    <n v="285"/>
    <n v="25.909090909090899"/>
    <n v="240.15094339622601"/>
    <s v="3 Descuentos (Incidente con Usuarios) "/>
    <n v="126033.0189"/>
    <x v="0"/>
    <n v="12688.2353"/>
    <x v="900"/>
    <x v="0"/>
    <m/>
  </r>
  <r>
    <d v="2024-01-21T00:58:47"/>
    <x v="1"/>
    <n v="21"/>
    <s v="VALENCIA MENDOZA JHON"/>
    <x v="0"/>
    <x v="0"/>
    <n v="212"/>
    <n v="23.5555555555556"/>
    <n v="196.487135506003"/>
    <m/>
    <n v="103117.92449999999"/>
    <x v="0"/>
    <n v="12688.2353"/>
    <x v="900"/>
    <x v="0"/>
    <m/>
  </r>
  <r>
    <d v="2024-01-21T00:58:47"/>
    <x v="1"/>
    <n v="22"/>
    <s v="QUIRAMA CASTAEDA JHON JADER"/>
    <x v="3"/>
    <x v="0"/>
    <n v="183"/>
    <n v="18.3"/>
    <n v="218.319039451115"/>
    <m/>
    <n v="114575.47169999999"/>
    <x v="1"/>
    <n v="12688.2353"/>
    <x v="900"/>
    <x v="0"/>
    <m/>
  </r>
  <r>
    <d v="2024-01-21T00:58:47"/>
    <x v="1"/>
    <n v="23"/>
    <s v="RODRIGUEZ LUBIN"/>
    <x v="3"/>
    <x v="0"/>
    <n v="176"/>
    <n v="17.600000000000001"/>
    <n v="218.319039451115"/>
    <m/>
    <n v="114575.47169999999"/>
    <x v="2"/>
    <n v="12688.2353"/>
    <x v="900"/>
    <x v="0"/>
    <m/>
  </r>
  <r>
    <d v="2024-01-21T00:58:48"/>
    <x v="1"/>
    <n v="25"/>
    <s v="MADRID HERNANDEZ JHONATAN SMITH"/>
    <x v="6"/>
    <x v="3"/>
    <n v="183"/>
    <n v="22.875"/>
    <n v="174.65523156089199"/>
    <m/>
    <n v="91660.377399999998"/>
    <x v="1"/>
    <n v="12688.2353"/>
    <x v="900"/>
    <x v="0"/>
    <m/>
  </r>
  <r>
    <d v="2024-01-21T00:58:48"/>
    <x v="1"/>
    <n v="26"/>
    <s v="CIRO MARIN RODRIGO ALBERTO"/>
    <x v="0"/>
    <x v="0"/>
    <n v="190"/>
    <n v="21.1111111111111"/>
    <n v="196.487135506003"/>
    <s v="1 Descuento (Despachador fernando) "/>
    <n v="103117.92449999999"/>
    <x v="0"/>
    <n v="12688.2353"/>
    <x v="900"/>
    <x v="0"/>
    <m/>
  </r>
  <r>
    <d v="2024-01-21T00:58:48"/>
    <x v="1"/>
    <n v="27"/>
    <s v="DURANGO DAVID JOSE"/>
    <x v="7"/>
    <x v="0"/>
    <n v="57"/>
    <n v="19"/>
    <n v="65.495711835334504"/>
    <m/>
    <n v="34372.641499999998"/>
    <x v="0"/>
    <n v="12688.2353"/>
    <x v="900"/>
    <x v="0"/>
    <m/>
  </r>
  <r>
    <d v="2024-01-21T00:58:48"/>
    <x v="1"/>
    <n v="28"/>
    <s v="HOYOS HENAO SANTIAGO"/>
    <x v="1"/>
    <x v="0"/>
    <n v="247"/>
    <n v="22.454545454545499"/>
    <n v="240.15094339622601"/>
    <s v="1 Descuento (Usuario con movilidad reducida) "/>
    <n v="126033.0189"/>
    <x v="0"/>
    <n v="12688.2353"/>
    <x v="900"/>
    <x v="0"/>
    <m/>
  </r>
  <r>
    <d v="2024-01-21T00:58:49"/>
    <x v="1"/>
    <n v="29"/>
    <s v="ESCOBAR IVAN DARIO"/>
    <x v="6"/>
    <x v="0"/>
    <n v="162"/>
    <n v="21.6"/>
    <n v="163.73927958833599"/>
    <m/>
    <n v="85931.603799999997"/>
    <x v="0"/>
    <n v="12688.2353"/>
    <x v="900"/>
    <x v="0"/>
    <m/>
  </r>
  <r>
    <d v="2024-01-21T00:58:49"/>
    <x v="9"/>
    <n v="31"/>
    <s v="HERNANDEZ MACIAS GILBERTO"/>
    <x v="8"/>
    <x v="0"/>
    <n v="135"/>
    <n v="27"/>
    <n v="109.159519725557"/>
    <m/>
    <n v="57287.735800000002"/>
    <x v="0"/>
    <n v="12688.2353"/>
    <x v="900"/>
    <x v="0"/>
    <m/>
  </r>
  <r>
    <d v="2024-01-21T00:58:49"/>
    <x v="9"/>
    <n v="33"/>
    <s v="RUA CHAVARRIA JEFERSON ANDREY"/>
    <x v="3"/>
    <x v="0"/>
    <n v="184"/>
    <n v="18.399999999999999"/>
    <n v="218.319039451115"/>
    <m/>
    <n v="114575.47169999999"/>
    <x v="0"/>
    <n v="12688.2353"/>
    <x v="900"/>
    <x v="0"/>
    <m/>
  </r>
  <r>
    <d v="2024-01-21T00:58:50"/>
    <x v="9"/>
    <n v="34"/>
    <s v="MONTOYA OSPINA GILBERTO ANTONIO"/>
    <x v="3"/>
    <x v="0"/>
    <n v="225"/>
    <n v="22.5"/>
    <n v="218.319039451115"/>
    <m/>
    <n v="114575.47169999999"/>
    <x v="0"/>
    <n v="12688.2353"/>
    <x v="900"/>
    <x v="0"/>
    <m/>
  </r>
  <r>
    <d v="2024-01-21T00:58:50"/>
    <x v="9"/>
    <n v="35"/>
    <s v="LUJAN LOPERA FABIAN ALEXIS"/>
    <x v="3"/>
    <x v="0"/>
    <n v="207"/>
    <n v="20.7"/>
    <n v="218.319039451115"/>
    <s v="3 Descuentos (Transbordo y conducts) "/>
    <n v="114575.47169999999"/>
    <x v="1"/>
    <n v="12688.2353"/>
    <x v="900"/>
    <x v="0"/>
    <m/>
  </r>
  <r>
    <d v="2024-01-21T00:58:50"/>
    <x v="9"/>
    <n v="36"/>
    <s v="SOTO WALTER"/>
    <x v="1"/>
    <x v="0"/>
    <n v="250"/>
    <n v="22.727272727272702"/>
    <n v="240.15094339622601"/>
    <s v="ROBINSON VACA Realiz 3 viajes donde moviliz 74 Usuarios "/>
    <n v="126033.0189"/>
    <x v="0"/>
    <n v="12688.2353"/>
    <x v="900"/>
    <x v="0"/>
    <m/>
  </r>
  <r>
    <d v="2024-01-21T00:58:51"/>
    <x v="9"/>
    <n v="38"/>
    <s v="AGUDELO KEVIN ANDRES"/>
    <x v="1"/>
    <x v="0"/>
    <n v="237"/>
    <n v="21.545454545454501"/>
    <n v="240.15094339622601"/>
    <m/>
    <n v="126033.0189"/>
    <x v="0"/>
    <n v="12688.2353"/>
    <x v="900"/>
    <x v="0"/>
    <m/>
  </r>
  <r>
    <d v="2024-01-21T00:58:51"/>
    <x v="9"/>
    <n v="39"/>
    <s v="DE OSSA TORRES CARLOS ANDRES"/>
    <x v="2"/>
    <x v="0"/>
    <n v="132"/>
    <n v="22"/>
    <n v="130.99142367066901"/>
    <m/>
    <n v="68745.282999999996"/>
    <x v="0"/>
    <n v="12688.2353"/>
    <x v="900"/>
    <x v="0"/>
    <m/>
  </r>
  <r>
    <d v="2024-01-21T00:58:51"/>
    <x v="9"/>
    <n v="40"/>
    <s v="OCAMPO OCAMPO ANTONIO JOSE"/>
    <x v="8"/>
    <x v="0"/>
    <n v="129"/>
    <n v="25.8"/>
    <n v="109.159519725557"/>
    <m/>
    <n v="57287.735800000002"/>
    <x v="0"/>
    <n v="12688.2353"/>
    <x v="900"/>
    <x v="0"/>
    <m/>
  </r>
  <r>
    <d v="2024-01-21T00:58:52"/>
    <x v="1"/>
    <n v="41"/>
    <s v="GARCIA DAVID WILSON ALBERTO"/>
    <x v="1"/>
    <x v="0"/>
    <n v="252"/>
    <n v="22.909090909090899"/>
    <n v="240.15094339622601"/>
    <m/>
    <n v="126033.0189"/>
    <x v="1"/>
    <n v="12688.2353"/>
    <x v="900"/>
    <x v="0"/>
    <m/>
  </r>
  <r>
    <d v="2024-01-21T00:58:52"/>
    <x v="9"/>
    <n v="42"/>
    <s v="LOPERA ALVAREZ ESTIVEN"/>
    <x v="8"/>
    <x v="0"/>
    <n v="116"/>
    <n v="23.2"/>
    <n v="109.159519725557"/>
    <m/>
    <n v="0"/>
    <x v="0"/>
    <n v="12688.2353"/>
    <x v="900"/>
    <x v="0"/>
    <m/>
  </r>
  <r>
    <d v="2024-01-21T23:20:49"/>
    <x v="12"/>
    <n v="5"/>
    <s v="BERRIO POSADA ANGELA"/>
    <x v="4"/>
    <x v="0"/>
    <n v="121"/>
    <n v="17.285714285714299"/>
    <n v="133.76"/>
    <m/>
    <n v="69718"/>
    <x v="1"/>
    <n v="12111.1111"/>
    <x v="901"/>
    <x v="0"/>
    <m/>
  </r>
  <r>
    <d v="2024-01-21T23:20:50"/>
    <x v="12"/>
    <n v="12"/>
    <s v="VALENCIA MENDOZA JHON"/>
    <x v="2"/>
    <x v="0"/>
    <n v="120"/>
    <n v="20"/>
    <n v="114.65142857142899"/>
    <m/>
    <n v="59758.2857"/>
    <x v="0"/>
    <n v="12111.1111"/>
    <x v="901"/>
    <x v="0"/>
    <m/>
  </r>
  <r>
    <d v="2024-01-21T23:20:50"/>
    <x v="12"/>
    <n v="13"/>
    <s v="LUJAN LOPERA FABIAN ALEXIS"/>
    <x v="6"/>
    <x v="0"/>
    <n v="176"/>
    <n v="22"/>
    <n v="152.86857142857099"/>
    <m/>
    <n v="79677.714300000007"/>
    <x v="0"/>
    <n v="12111.1111"/>
    <x v="901"/>
    <x v="0"/>
    <m/>
  </r>
  <r>
    <d v="2024-01-21T23:20:50"/>
    <x v="12"/>
    <n v="14"/>
    <s v="CARVAJAL SALAZAR HECTOR MARINO"/>
    <x v="3"/>
    <x v="0"/>
    <n v="166"/>
    <n v="16.600000000000001"/>
    <n v="191.085714285714"/>
    <s v="5 Descuentos (Transbordo y propietario) "/>
    <n v="99597.142900000006"/>
    <x v="1"/>
    <n v="12111.1111"/>
    <x v="901"/>
    <x v="0"/>
    <m/>
  </r>
  <r>
    <d v="2024-01-21T23:20:50"/>
    <x v="12"/>
    <n v="17"/>
    <s v="CIRO MARIN RODRIGO ALBERTO"/>
    <x v="9"/>
    <x v="0"/>
    <n v="200"/>
    <n v="16.6666666666667"/>
    <n v="229.30285714285699"/>
    <m/>
    <n v="119516.5714"/>
    <x v="0"/>
    <n v="12111.1111"/>
    <x v="901"/>
    <x v="0"/>
    <m/>
  </r>
  <r>
    <d v="2024-01-21T23:20:51"/>
    <x v="12"/>
    <n v="25"/>
    <s v="MADRID HERNANDEZ JHONATAN SMITH"/>
    <x v="3"/>
    <x v="0"/>
    <n v="273"/>
    <n v="27.3"/>
    <n v="191.085714285714"/>
    <m/>
    <n v="99597.142900000006"/>
    <x v="1"/>
    <n v="12111.1111"/>
    <x v="901"/>
    <x v="0"/>
    <m/>
  </r>
  <r>
    <d v="2024-01-21T23:20:51"/>
    <x v="12"/>
    <n v="28"/>
    <s v="AGUIRRE ANDRES"/>
    <x v="1"/>
    <x v="0"/>
    <n v="188"/>
    <n v="17.090909090909101"/>
    <n v="210.194285714286"/>
    <s v="1 Descuento (conduct) "/>
    <n v="109556.85709999999"/>
    <x v="0"/>
    <n v="12111.1111"/>
    <x v="901"/>
    <x v="0"/>
    <m/>
  </r>
  <r>
    <d v="2024-01-21T23:20:51"/>
    <x v="12"/>
    <n v="29"/>
    <s v="ESCOBAR IVAN DARIO"/>
    <x v="9"/>
    <x v="0"/>
    <n v="231"/>
    <n v="19.25"/>
    <n v="229.30285714285699"/>
    <m/>
    <n v="119516.5714"/>
    <x v="0"/>
    <n v="12111.1111"/>
    <x v="901"/>
    <x v="0"/>
    <m/>
  </r>
  <r>
    <d v="2024-01-21T23:20:52"/>
    <x v="12"/>
    <n v="31"/>
    <s v="HERNANDEZ MACIAS GILBERTO"/>
    <x v="3"/>
    <x v="0"/>
    <n v="198"/>
    <n v="19.8"/>
    <n v="191.085714285714"/>
    <m/>
    <n v="99597.142900000006"/>
    <x v="0"/>
    <n v="12111.1111"/>
    <x v="901"/>
    <x v="0"/>
    <m/>
  </r>
  <r>
    <d v="2024-01-21T23:20:52"/>
    <x v="12"/>
    <n v="32"/>
    <s v="PUERTA BOJANERO JUAN CARLOS"/>
    <x v="0"/>
    <x v="0"/>
    <n v="158"/>
    <n v="17.5555555555556"/>
    <n v="171.97714285714301"/>
    <m/>
    <n v="89637.428599999999"/>
    <x v="0"/>
    <n v="12111.1111"/>
    <x v="901"/>
    <x v="0"/>
    <m/>
  </r>
  <r>
    <d v="2024-01-21T23:20:53"/>
    <x v="12"/>
    <n v="33"/>
    <s v="RUA CHAVARRIA JEFERSON ANDREY"/>
    <x v="3"/>
    <x v="0"/>
    <n v="186"/>
    <n v="18.600000000000001"/>
    <n v="191.085714285714"/>
    <m/>
    <n v="99597.142900000006"/>
    <x v="0"/>
    <n v="12111.1111"/>
    <x v="901"/>
    <x v="0"/>
    <m/>
  </r>
  <r>
    <d v="2024-01-21T23:20:53"/>
    <x v="12"/>
    <n v="35"/>
    <s v="LONDOO URREGO DANIEL ANDRES"/>
    <x v="1"/>
    <x v="0"/>
    <n v="201"/>
    <n v="18.272727272727298"/>
    <n v="210.194285714286"/>
    <m/>
    <n v="109556.85709999999"/>
    <x v="1"/>
    <n v="12111.1111"/>
    <x v="901"/>
    <x v="0"/>
    <m/>
  </r>
  <r>
    <d v="2024-01-21T23:20:54"/>
    <x v="12"/>
    <n v="36"/>
    <s v="MARTINEZ CHAVERRA LUIS NORBERTO"/>
    <x v="3"/>
    <x v="0"/>
    <n v="177"/>
    <n v="17.7"/>
    <n v="191.085714285714"/>
    <m/>
    <n v="99597.142900000006"/>
    <x v="0"/>
    <n v="12111.1111"/>
    <x v="901"/>
    <x v="0"/>
    <m/>
  </r>
  <r>
    <d v="2024-01-21T23:20:54"/>
    <x v="12"/>
    <n v="37"/>
    <s v="PIEDRAHITA MADRID SANTIAGO"/>
    <x v="1"/>
    <x v="0"/>
    <n v="189"/>
    <n v="17.181818181818201"/>
    <n v="210.194285714286"/>
    <m/>
    <n v="109556.85709999999"/>
    <x v="1"/>
    <n v="12111.1111"/>
    <x v="901"/>
    <x v="0"/>
    <m/>
  </r>
  <r>
    <d v="2024-01-21T23:20:55"/>
    <x v="12"/>
    <n v="38"/>
    <s v="AGUDELO KEVIN ANDRES"/>
    <x v="0"/>
    <x v="0"/>
    <n v="136"/>
    <n v="15.1111111111111"/>
    <n v="171.97714285714301"/>
    <m/>
    <n v="89637.428599999999"/>
    <x v="0"/>
    <n v="12111.1111"/>
    <x v="901"/>
    <x v="0"/>
    <m/>
  </r>
  <r>
    <d v="2024-01-21T23:20:55"/>
    <x v="12"/>
    <n v="40"/>
    <s v="OCAMPO OCAMPO ANTONIO JOSE"/>
    <x v="1"/>
    <x v="0"/>
    <n v="266"/>
    <n v="24.181818181818201"/>
    <n v="210.194285714286"/>
    <m/>
    <n v="109556.85709999999"/>
    <x v="0"/>
    <n v="12111.1111"/>
    <x v="901"/>
    <x v="0"/>
    <m/>
  </r>
  <r>
    <d v="2024-01-21T23:20:56"/>
    <x v="12"/>
    <n v="41"/>
    <s v="GARCIA DAVID WILSON ALBERTO"/>
    <x v="1"/>
    <x v="0"/>
    <n v="214"/>
    <n v="19.454545454545499"/>
    <n v="210.194285714286"/>
    <m/>
    <n v="109556.85709999999"/>
    <x v="1"/>
    <n v="12111.1111"/>
    <x v="901"/>
    <x v="0"/>
    <m/>
  </r>
  <r>
    <d v="2024-01-21T23:20:56"/>
    <x v="12"/>
    <n v="42"/>
    <s v="MONTOYA OSPINA GILBERTO ANTONIO"/>
    <x v="4"/>
    <x v="0"/>
    <n v="144"/>
    <n v="20.571428571428601"/>
    <n v="133.76"/>
    <s v="2 Descuentos (Conduct y propietario) "/>
    <n v="69718"/>
    <x v="0"/>
    <n v="12111.1111"/>
    <x v="901"/>
    <x v="0"/>
    <m/>
  </r>
  <r>
    <d v="2024-01-23T00:47:39"/>
    <x v="9"/>
    <n v="1"/>
    <s v="PALMAR PANA EDIXON JOSUE"/>
    <x v="6"/>
    <x v="1"/>
    <n v="184"/>
    <n v="23"/>
    <n v="181.424148606811"/>
    <m/>
    <n v="95383.281700000007"/>
    <x v="0"/>
    <n v="15132.3529"/>
    <x v="902"/>
    <x v="0"/>
    <m/>
  </r>
  <r>
    <d v="2024-01-23T00:47:39"/>
    <x v="9"/>
    <n v="2"/>
    <s v="LUJAN LOPERA FABIAN ALEXIS"/>
    <x v="0"/>
    <x v="0"/>
    <n v="163"/>
    <n v="18.1111111111111"/>
    <n v="204.10216718266301"/>
    <s v="3 Descuentos (Conducts y despachador fernando) "/>
    <n v="107306.192"/>
    <x v="1"/>
    <n v="15132.3529"/>
    <x v="902"/>
    <x v="0"/>
    <m/>
  </r>
  <r>
    <d v="2024-01-23T00:47:39"/>
    <x v="9"/>
    <n v="3"/>
    <s v="BARRIENTOS ROBINSON FREDY"/>
    <x v="6"/>
    <x v="0"/>
    <n v="176"/>
    <n v="23.466666666666701"/>
    <n v="170.08513931888501"/>
    <s v="WILSON RAMIREZ Realiz 3 viajes donde moviliz 89 Usuarios "/>
    <n v="89421.8266"/>
    <x v="0"/>
    <n v="15132.3529"/>
    <x v="902"/>
    <x v="0"/>
    <m/>
  </r>
  <r>
    <d v="2024-01-23T00:47:40"/>
    <x v="9"/>
    <n v="4"/>
    <s v="JIMENEZ HURTADO CARLOS ESTIVEN"/>
    <x v="6"/>
    <x v="0"/>
    <n v="178"/>
    <n v="22.25"/>
    <n v="181.424148606811"/>
    <m/>
    <n v="95383.281700000007"/>
    <x v="0"/>
    <n v="15132.3529"/>
    <x v="902"/>
    <x v="0"/>
    <m/>
  </r>
  <r>
    <d v="2024-01-23T00:47:40"/>
    <x v="9"/>
    <n v="6"/>
    <s v="GONZALEZ PEREZ RAFAEL JOSE"/>
    <x v="3"/>
    <x v="0"/>
    <n v="187"/>
    <n v="18.7"/>
    <n v="226.78018575851399"/>
    <s v="3 Descuentos (Usuarios desubicados y conduct) "/>
    <n v="119229.10219999999"/>
    <x v="0"/>
    <n v="15132.3529"/>
    <x v="902"/>
    <x v="0"/>
    <m/>
  </r>
  <r>
    <d v="2024-01-23T00:47:40"/>
    <x v="9"/>
    <n v="7"/>
    <s v="YEPES JORGE"/>
    <x v="0"/>
    <x v="1"/>
    <n v="214"/>
    <n v="23.7777777777778"/>
    <n v="204.10216718266301"/>
    <s v="Se descuenta el viaje de 5 12 pm ya que NO espera el tiempo indicado en el paradero 2 Descuentos (conduct y Despachadora angela) "/>
    <n v="107306.192"/>
    <x v="1"/>
    <n v="15132.3529"/>
    <x v="902"/>
    <x v="0"/>
    <m/>
  </r>
  <r>
    <d v="2024-01-23T00:47:40"/>
    <x v="9"/>
    <n v="8"/>
    <s v="VACA FIERRO ROBINSON"/>
    <x v="3"/>
    <x v="0"/>
    <n v="199"/>
    <n v="20.947368421052602"/>
    <n v="215.441176470588"/>
    <s v="1 Descuento (Transbordo) "/>
    <n v="113267.6471"/>
    <x v="1"/>
    <n v="15132.3529"/>
    <x v="902"/>
    <x v="0"/>
    <m/>
  </r>
  <r>
    <d v="2024-01-23T00:47:41"/>
    <x v="9"/>
    <n v="9"/>
    <s v="LOPEZ ISRAEL"/>
    <x v="3"/>
    <x v="0"/>
    <n v="212"/>
    <n v="21.2"/>
    <n v="226.78018575851399"/>
    <s v="1 Descuento (Conduct) "/>
    <n v="119229.10219999999"/>
    <x v="0"/>
    <n v="15132.3529"/>
    <x v="902"/>
    <x v="0"/>
    <m/>
  </r>
  <r>
    <d v="2024-01-23T00:47:41"/>
    <x v="9"/>
    <n v="10"/>
    <s v="MARULANDA JARAMILLO DAWER ANDRES"/>
    <x v="0"/>
    <x v="0"/>
    <n v="199"/>
    <n v="22.1111111111111"/>
    <n v="204.10216718266301"/>
    <s v="1 Descuento (Conduct) "/>
    <n v="107306.192"/>
    <x v="0"/>
    <n v="15132.3529"/>
    <x v="902"/>
    <x v="0"/>
    <m/>
  </r>
  <r>
    <d v="2024-01-23T00:47:41"/>
    <x v="1"/>
    <n v="11"/>
    <s v="ECHAVARRIA JOSE"/>
    <x v="6"/>
    <x v="0"/>
    <n v="168"/>
    <n v="21"/>
    <n v="181.424148606811"/>
    <s v="1 Descuento (Despachador fernando) "/>
    <n v="95383.281700000007"/>
    <x v="0"/>
    <n v="15132.3529"/>
    <x v="902"/>
    <x v="0"/>
    <m/>
  </r>
  <r>
    <d v="2024-01-23T00:47:41"/>
    <x v="1"/>
    <n v="12"/>
    <s v="VALENCIA MENDOZA JHON"/>
    <x v="6"/>
    <x v="3"/>
    <n v="221"/>
    <n v="27.625"/>
    <n v="181.424148606811"/>
    <m/>
    <n v="95383.281700000007"/>
    <x v="0"/>
    <n v="15132.3529"/>
    <x v="902"/>
    <x v="0"/>
    <m/>
  </r>
  <r>
    <d v="2024-01-23T00:47:42"/>
    <x v="1"/>
    <n v="13"/>
    <s v="URIEL SALAZAR FREDY"/>
    <x v="3"/>
    <x v="0"/>
    <n v="208"/>
    <n v="20.8"/>
    <n v="226.78018575851399"/>
    <m/>
    <n v="119229.10219999999"/>
    <x v="0"/>
    <n v="15132.3529"/>
    <x v="902"/>
    <x v="0"/>
    <m/>
  </r>
  <r>
    <d v="2024-01-23T00:47:42"/>
    <x v="1"/>
    <n v="14"/>
    <s v="JIMENEZ JIMENEZ OMAR DAVID"/>
    <x v="3"/>
    <x v="0"/>
    <n v="269"/>
    <n v="26.9"/>
    <n v="226.78018575851399"/>
    <m/>
    <n v="119229.10219999999"/>
    <x v="1"/>
    <n v="15132.3529"/>
    <x v="902"/>
    <x v="0"/>
    <m/>
  </r>
  <r>
    <d v="2024-01-23T00:47:42"/>
    <x v="1"/>
    <n v="15"/>
    <s v="QUINTERO  ALVARO ANTONIO"/>
    <x v="0"/>
    <x v="1"/>
    <n v="258"/>
    <n v="28.6666666666667"/>
    <n v="204.10216718266301"/>
    <s v="Se descuenta el viaje de 5 556 am ya que NO espera el tiempo indicado en el paradero, 2 Descuentos (Propietario y conduct) "/>
    <n v="107306.192"/>
    <x v="1"/>
    <n v="15132.3529"/>
    <x v="902"/>
    <x v="0"/>
    <m/>
  </r>
  <r>
    <d v="2024-01-23T00:47:42"/>
    <x v="1"/>
    <n v="16"/>
    <s v="LONDOO CADAVID DAVID SANTIAGO"/>
    <x v="3"/>
    <x v="0"/>
    <n v="241"/>
    <n v="24.1"/>
    <n v="226.78018575851399"/>
    <m/>
    <n v="119229.10219999999"/>
    <x v="0"/>
    <n v="15132.3529"/>
    <x v="902"/>
    <x v="0"/>
    <m/>
  </r>
  <r>
    <d v="2024-01-23T00:47:43"/>
    <x v="1"/>
    <n v="17"/>
    <s v="RAMIREZ JARAMILLO WILSON"/>
    <x v="8"/>
    <x v="0"/>
    <n v="74"/>
    <n v="14.8"/>
    <n v="113.390092879257"/>
    <m/>
    <n v="59614.551099999997"/>
    <x v="0"/>
    <n v="15132.3529"/>
    <x v="902"/>
    <x v="0"/>
    <m/>
  </r>
  <r>
    <d v="2024-01-23T00:47:43"/>
    <x v="1"/>
    <n v="19"/>
    <s v="BARRANTES GALLEGO DANIEL CAMILO"/>
    <x v="3"/>
    <x v="0"/>
    <n v="242"/>
    <n v="24.2"/>
    <n v="226.78018575851399"/>
    <m/>
    <n v="119229.10219999999"/>
    <x v="0"/>
    <n v="15132.3529"/>
    <x v="902"/>
    <x v="0"/>
    <m/>
  </r>
  <r>
    <d v="2024-01-23T00:47:43"/>
    <x v="1"/>
    <n v="20"/>
    <s v="VERENZUELA MARTINEZ ALEXANDER"/>
    <x v="1"/>
    <x v="0"/>
    <n v="259"/>
    <n v="23.545454545454501"/>
    <n v="249.45820433436501"/>
    <m/>
    <n v="131152.01240000001"/>
    <x v="0"/>
    <n v="15132.3529"/>
    <x v="902"/>
    <x v="0"/>
    <m/>
  </r>
  <r>
    <d v="2024-01-23T00:47:43"/>
    <x v="1"/>
    <n v="21"/>
    <s v="CIRO ALEXANDER"/>
    <x v="3"/>
    <x v="0"/>
    <n v="245"/>
    <n v="25.789473684210499"/>
    <n v="215.441176470588"/>
    <m/>
    <n v="113267.6471"/>
    <x v="0"/>
    <n v="15132.3529"/>
    <x v="902"/>
    <x v="0"/>
    <m/>
  </r>
  <r>
    <d v="2024-01-23T00:47:44"/>
    <x v="1"/>
    <n v="22"/>
    <s v="QUIRAMA CASTAEDA JHON JADER"/>
    <x v="9"/>
    <x v="0"/>
    <n v="330"/>
    <n v="27.5"/>
    <n v="272.13622291021699"/>
    <m/>
    <n v="143074.92259999999"/>
    <x v="1"/>
    <n v="15132.3529"/>
    <x v="902"/>
    <x v="0"/>
    <m/>
  </r>
  <r>
    <d v="2024-01-23T00:47:44"/>
    <x v="1"/>
    <n v="25"/>
    <s v="MADRID HERNANDEZ JHONATAN SMITH"/>
    <x v="3"/>
    <x v="0"/>
    <n v="259"/>
    <n v="25.9"/>
    <n v="226.78018575851399"/>
    <s v="10 Descuentos (Transbordo) "/>
    <n v="119229.10219999999"/>
    <x v="1"/>
    <n v="15132.3529"/>
    <x v="902"/>
    <x v="0"/>
    <m/>
  </r>
  <r>
    <d v="2024-01-23T00:47:44"/>
    <x v="1"/>
    <n v="26"/>
    <s v="AGUIRRE ANDRES"/>
    <x v="3"/>
    <x v="0"/>
    <n v="209"/>
    <n v="20.9"/>
    <n v="226.78018575851399"/>
    <s v="1 Descuento (Conduct) "/>
    <n v="119229.10219999999"/>
    <x v="0"/>
    <n v="15132.3529"/>
    <x v="902"/>
    <x v="0"/>
    <m/>
  </r>
  <r>
    <d v="2024-01-23T00:47:45"/>
    <x v="1"/>
    <n v="29"/>
    <s v="ESCOBAR IVAN DARIO"/>
    <x v="3"/>
    <x v="0"/>
    <n v="231"/>
    <n v="23.1"/>
    <n v="226.78018575851399"/>
    <m/>
    <n v="119229.10219999999"/>
    <x v="0"/>
    <n v="15132.3529"/>
    <x v="902"/>
    <x v="0"/>
    <m/>
  </r>
  <r>
    <d v="2024-01-23T00:47:45"/>
    <x v="9"/>
    <n v="31"/>
    <s v="HERNANDEZ MACIAS GILBERTO"/>
    <x v="3"/>
    <x v="0"/>
    <n v="210"/>
    <n v="21"/>
    <n v="226.78018575851399"/>
    <s v="22 Descuentos (Transbordo) "/>
    <n v="119229.10219999999"/>
    <x v="0"/>
    <n v="15132.3529"/>
    <x v="902"/>
    <x v="0"/>
    <m/>
  </r>
  <r>
    <d v="2024-01-23T00:47:45"/>
    <x v="9"/>
    <n v="32"/>
    <s v="PUERTA BOJANERO JUAN CARLOS"/>
    <x v="1"/>
    <x v="0"/>
    <n v="224"/>
    <n v="20.363636363636399"/>
    <n v="249.45820433436501"/>
    <m/>
    <n v="131152.01240000001"/>
    <x v="0"/>
    <n v="15132.3529"/>
    <x v="902"/>
    <x v="0"/>
    <m/>
  </r>
  <r>
    <d v="2024-01-23T00:47:45"/>
    <x v="9"/>
    <n v="33"/>
    <s v="RUA CHAVARRIA JEFERSON ANDREY"/>
    <x v="3"/>
    <x v="0"/>
    <n v="212"/>
    <n v="21.2"/>
    <n v="226.78018575851399"/>
    <m/>
    <n v="119229.10219999999"/>
    <x v="0"/>
    <n v="15132.3529"/>
    <x v="902"/>
    <x v="0"/>
    <m/>
  </r>
  <r>
    <d v="2024-01-23T00:47:45"/>
    <x v="9"/>
    <n v="34"/>
    <s v="MONTOYA OSPINA GILBERTO ANTONIO"/>
    <x v="1"/>
    <x v="0"/>
    <n v="257"/>
    <n v="23.363636363636399"/>
    <n v="249.45820433436501"/>
    <s v="2  Descuentos (Conducts) "/>
    <n v="131152.01240000001"/>
    <x v="0"/>
    <n v="15132.3529"/>
    <x v="902"/>
    <x v="0"/>
    <m/>
  </r>
  <r>
    <d v="2024-01-23T00:47:46"/>
    <x v="9"/>
    <n v="35"/>
    <s v="LONDOO URREGO DANIEL ANDRES"/>
    <x v="3"/>
    <x v="0"/>
    <n v="248"/>
    <n v="24.8"/>
    <n v="226.78018575851399"/>
    <m/>
    <n v="119229.10219999999"/>
    <x v="1"/>
    <n v="15132.3529"/>
    <x v="902"/>
    <x v="0"/>
    <m/>
  </r>
  <r>
    <d v="2024-01-23T00:47:46"/>
    <x v="9"/>
    <n v="36"/>
    <s v="MARTINEZ CHAVERRA LUIS NORBERTO"/>
    <x v="0"/>
    <x v="0"/>
    <n v="203"/>
    <n v="22.5555555555556"/>
    <n v="204.10216718266301"/>
    <m/>
    <n v="107306.192"/>
    <x v="0"/>
    <n v="15132.3529"/>
    <x v="902"/>
    <x v="0"/>
    <m/>
  </r>
  <r>
    <d v="2024-01-23T00:47:46"/>
    <x v="9"/>
    <n v="38"/>
    <s v="AGUDELO KEVIN ANDRES"/>
    <x v="10"/>
    <x v="0"/>
    <n v="103"/>
    <n v="22.8888888888889"/>
    <n v="102.05108359133099"/>
    <m/>
    <n v="53653.095999999998"/>
    <x v="0"/>
    <n v="15132.3529"/>
    <x v="902"/>
    <x v="0"/>
    <m/>
  </r>
  <r>
    <d v="2024-01-23T00:47:46"/>
    <x v="9"/>
    <n v="39"/>
    <s v="DE OSSA TORRES CARLOS ANDRES"/>
    <x v="3"/>
    <x v="3"/>
    <n v="226"/>
    <n v="22.6"/>
    <n v="226.78018575851399"/>
    <s v="1 Descuento (Despachadora angela) "/>
    <n v="119229.10219999999"/>
    <x v="0"/>
    <n v="15132.3529"/>
    <x v="902"/>
    <x v="0"/>
    <m/>
  </r>
  <r>
    <d v="2024-01-23T00:47:47"/>
    <x v="9"/>
    <n v="40"/>
    <s v="OCAMPO OCAMPO ANTONIO JOSE"/>
    <x v="1"/>
    <x v="0"/>
    <n v="220"/>
    <n v="20"/>
    <n v="249.45820433436501"/>
    <m/>
    <n v="131152.01240000001"/>
    <x v="0"/>
    <n v="15132.3529"/>
    <x v="902"/>
    <x v="0"/>
    <m/>
  </r>
  <r>
    <d v="2024-01-23T00:47:47"/>
    <x v="1"/>
    <n v="41"/>
    <s v="GARCIA DAVID WILSON ALBERTO"/>
    <x v="1"/>
    <x v="3"/>
    <n v="240"/>
    <n v="21.818181818181799"/>
    <n v="249.45820433436501"/>
    <m/>
    <n v="131152.01240000001"/>
    <x v="1"/>
    <n v="15132.3529"/>
    <x v="902"/>
    <x v="0"/>
    <m/>
  </r>
  <r>
    <d v="2024-01-23T00:47:48"/>
    <x v="1"/>
    <n v="42"/>
    <s v="HOYOS HENAO SANTIAGO"/>
    <x v="12"/>
    <x v="0"/>
    <n v="256"/>
    <n v="19.692307692307701"/>
    <n v="294.814241486068"/>
    <m/>
    <n v="154997.8328"/>
    <x v="0"/>
    <n v="15132.3529"/>
    <x v="902"/>
    <x v="0"/>
    <m/>
  </r>
  <r>
    <d v="2024-01-24T00:55:26"/>
    <x v="1"/>
    <n v="1"/>
    <s v="PALMAR PANA EDIXON JOSUE"/>
    <x v="9"/>
    <x v="0"/>
    <n v="178"/>
    <n v="14.8333333333333"/>
    <n v="241.58848920863301"/>
    <s v="1 Descuento (Conduct) "/>
    <n v="126273.6691"/>
    <x v="0"/>
    <n v="12245.945900000001"/>
    <x v="903"/>
    <x v="0"/>
    <m/>
  </r>
  <r>
    <d v="2024-01-24T00:55:26"/>
    <x v="1"/>
    <n v="2"/>
    <s v="LUJAN LOPERA FABIAN ALEXIS"/>
    <x v="3"/>
    <x v="0"/>
    <n v="203"/>
    <n v="20.3"/>
    <n v="201.323741007194"/>
    <m/>
    <n v="105228.0576"/>
    <x v="1"/>
    <n v="12245.945900000001"/>
    <x v="903"/>
    <x v="0"/>
    <m/>
  </r>
  <r>
    <d v="2024-01-24T00:55:27"/>
    <x v="1"/>
    <n v="3"/>
    <s v="AGUIRRE ANDRES"/>
    <x v="0"/>
    <x v="0"/>
    <n v="152"/>
    <n v="16.8888888888889"/>
    <n v="181.191366906475"/>
    <m/>
    <n v="94705.251799999998"/>
    <x v="0"/>
    <n v="12245.945900000001"/>
    <x v="903"/>
    <x v="0"/>
    <m/>
  </r>
  <r>
    <d v="2024-01-24T00:55:27"/>
    <x v="1"/>
    <n v="4"/>
    <s v="LOPEZ ISRAEL"/>
    <x v="3"/>
    <x v="0"/>
    <n v="154"/>
    <n v="15.4"/>
    <n v="201.323741007194"/>
    <m/>
    <n v="105228.0576"/>
    <x v="0"/>
    <n v="12245.945900000001"/>
    <x v="903"/>
    <x v="0"/>
    <m/>
  </r>
  <r>
    <d v="2024-01-24T00:55:27"/>
    <x v="1"/>
    <n v="5"/>
    <s v="BERRIO POSADA ANGELA"/>
    <x v="3"/>
    <x v="0"/>
    <n v="210"/>
    <n v="21"/>
    <n v="201.323741007194"/>
    <s v="1 Descuento (Usuario desubicado) "/>
    <n v="105228.0576"/>
    <x v="1"/>
    <n v="12245.945900000001"/>
    <x v="903"/>
    <x v="0"/>
    <m/>
  </r>
  <r>
    <d v="2024-01-24T00:55:28"/>
    <x v="1"/>
    <n v="6"/>
    <s v="GONZALEZ PEREZ RAFAEL JOSE"/>
    <x v="6"/>
    <x v="0"/>
    <n v="176"/>
    <n v="22"/>
    <n v="161.058992805755"/>
    <m/>
    <n v="84182.445999999996"/>
    <x v="0"/>
    <n v="12245.945900000001"/>
    <x v="903"/>
    <x v="0"/>
    <m/>
  </r>
  <r>
    <d v="2024-01-24T00:55:28"/>
    <x v="1"/>
    <n v="7"/>
    <s v="YEPES JORGE"/>
    <x v="1"/>
    <x v="0"/>
    <n v="268"/>
    <n v="24.363636363636399"/>
    <n v="221.456115107914"/>
    <s v="2 Descuentos (Controlador) "/>
    <n v="115750.8633"/>
    <x v="1"/>
    <n v="12245.945900000001"/>
    <x v="903"/>
    <x v="0"/>
    <m/>
  </r>
  <r>
    <d v="2024-01-24T00:55:28"/>
    <x v="1"/>
    <n v="8"/>
    <s v="VACA FIERRO ROBINSON"/>
    <x v="9"/>
    <x v="0"/>
    <n v="286"/>
    <n v="23.8333333333333"/>
    <n v="241.58848920863301"/>
    <m/>
    <n v="126273.6691"/>
    <x v="1"/>
    <n v="12245.945900000001"/>
    <x v="903"/>
    <x v="0"/>
    <m/>
  </r>
  <r>
    <d v="2024-01-24T00:55:29"/>
    <x v="9"/>
    <n v="10"/>
    <s v="MARULANDA JARAMILLO DAWER ANDRES"/>
    <x v="4"/>
    <x v="0"/>
    <n v="132"/>
    <n v="18.8571428571429"/>
    <n v="140.92661870503599"/>
    <m/>
    <n v="73659.640299999999"/>
    <x v="0"/>
    <n v="12245.945900000001"/>
    <x v="903"/>
    <x v="0"/>
    <m/>
  </r>
  <r>
    <d v="2024-01-24T00:55:29"/>
    <x v="9"/>
    <n v="11"/>
    <s v="ECHAVARRIA JOSE"/>
    <x v="3"/>
    <x v="0"/>
    <n v="207"/>
    <n v="20.7"/>
    <n v="201.323741007194"/>
    <m/>
    <n v="105228.0576"/>
    <x v="0"/>
    <n v="12245.945900000001"/>
    <x v="903"/>
    <x v="0"/>
    <m/>
  </r>
  <r>
    <d v="2024-01-24T00:55:29"/>
    <x v="9"/>
    <n v="12"/>
    <s v="DURANGO JOHAN"/>
    <x v="7"/>
    <x v="0"/>
    <n v="72"/>
    <n v="24"/>
    <n v="60.397122302158301"/>
    <m/>
    <n v="31568.417300000001"/>
    <x v="0"/>
    <n v="12245.945900000001"/>
    <x v="903"/>
    <x v="0"/>
    <m/>
  </r>
  <r>
    <d v="2024-01-24T00:55:30"/>
    <x v="9"/>
    <n v="13"/>
    <s v="URIEL SALAZAR FREDY"/>
    <x v="6"/>
    <x v="0"/>
    <n v="149"/>
    <n v="18.625"/>
    <n v="161.058992805755"/>
    <m/>
    <n v="84182.445999999996"/>
    <x v="0"/>
    <n v="12245.945900000001"/>
    <x v="903"/>
    <x v="0"/>
    <m/>
  </r>
  <r>
    <d v="2024-01-24T00:55:30"/>
    <x v="9"/>
    <n v="14"/>
    <s v="JIMENEZ JIMENEZ OMAR DAVID"/>
    <x v="3"/>
    <x v="0"/>
    <n v="199"/>
    <n v="19.899999999999999"/>
    <n v="201.323741007194"/>
    <s v="2 Descuentos (Conduct) "/>
    <n v="105228.0576"/>
    <x v="1"/>
    <n v="12245.945900000001"/>
    <x v="903"/>
    <x v="0"/>
    <m/>
  </r>
  <r>
    <d v="2024-01-24T00:55:30"/>
    <x v="9"/>
    <n v="15"/>
    <s v="QUINTERO  ALVARO ANTONIO"/>
    <x v="0"/>
    <x v="0"/>
    <n v="199"/>
    <n v="22.1111111111111"/>
    <n v="181.191366906475"/>
    <m/>
    <n v="94705.251799999998"/>
    <x v="1"/>
    <n v="12245.945900000001"/>
    <x v="903"/>
    <x v="0"/>
    <m/>
  </r>
  <r>
    <d v="2024-01-24T00:55:30"/>
    <x v="9"/>
    <n v="16"/>
    <s v="SOTO WALTER"/>
    <x v="0"/>
    <x v="0"/>
    <n v="209"/>
    <n v="23.2222222222222"/>
    <n v="181.191366906475"/>
    <s v="3 Descuentos (Transbordo) "/>
    <n v="94705.251799999998"/>
    <x v="0"/>
    <n v="12245.945900000001"/>
    <x v="903"/>
    <x v="0"/>
    <m/>
  </r>
  <r>
    <d v="2024-01-24T00:55:31"/>
    <x v="9"/>
    <n v="17"/>
    <s v="RAMIREZ JARAMILLO WILSON"/>
    <x v="0"/>
    <x v="0"/>
    <n v="168"/>
    <n v="18.6666666666667"/>
    <n v="181.191366906475"/>
    <s v="2 Descuentos (Propietario y despachador fernando) "/>
    <n v="94705.251799999998"/>
    <x v="0"/>
    <n v="12245.945900000001"/>
    <x v="903"/>
    <x v="0"/>
    <m/>
  </r>
  <r>
    <d v="2024-01-24T00:55:31"/>
    <x v="9"/>
    <n v="18"/>
    <s v="RENDON VIANA HUMBERTO DE JESUS"/>
    <x v="6"/>
    <x v="0"/>
    <n v="145"/>
    <n v="19.3333333333333"/>
    <n v="150.99280575539601"/>
    <m/>
    <n v="78921.0432"/>
    <x v="0"/>
    <n v="12245.945900000001"/>
    <x v="903"/>
    <x v="0"/>
    <m/>
  </r>
  <r>
    <d v="2024-01-24T00:55:31"/>
    <x v="9"/>
    <n v="19"/>
    <s v="BARRANTES GALLEGO DANIEL CAMILO"/>
    <x v="6"/>
    <x v="0"/>
    <n v="159"/>
    <n v="19.875"/>
    <n v="161.058992805755"/>
    <m/>
    <n v="84182.445999999996"/>
    <x v="0"/>
    <n v="12245.945900000001"/>
    <x v="903"/>
    <x v="0"/>
    <m/>
  </r>
  <r>
    <d v="2024-01-24T00:55:32"/>
    <x v="9"/>
    <n v="20"/>
    <s v="VERENZUELA MARTINEZ ALEXANDER"/>
    <x v="1"/>
    <x v="0"/>
    <n v="252"/>
    <n v="22.909090909090899"/>
    <n v="221.456115107914"/>
    <m/>
    <n v="115750.8633"/>
    <x v="0"/>
    <n v="12245.945900000001"/>
    <x v="903"/>
    <x v="0"/>
    <m/>
  </r>
  <r>
    <d v="2024-01-24T00:55:32"/>
    <x v="9"/>
    <n v="21"/>
    <s v="HOYOS HENAO SANTIAGO"/>
    <x v="3"/>
    <x v="0"/>
    <n v="210"/>
    <n v="21"/>
    <n v="201.323741007194"/>
    <s v="1 Descuento (Conduct) "/>
    <n v="105228.0576"/>
    <x v="0"/>
    <n v="12245.945900000001"/>
    <x v="903"/>
    <x v="0"/>
    <m/>
  </r>
  <r>
    <d v="2024-01-24T00:55:32"/>
    <x v="9"/>
    <n v="22"/>
    <s v="QUIRAMA CASTAEDA JHON JADER"/>
    <x v="3"/>
    <x v="0"/>
    <n v="169"/>
    <n v="16.899999999999999"/>
    <n v="201.323741007194"/>
    <m/>
    <n v="105228.0576"/>
    <x v="1"/>
    <n v="12245.945900000001"/>
    <x v="903"/>
    <x v="0"/>
    <m/>
  </r>
  <r>
    <d v="2024-01-24T00:55:32"/>
    <x v="9"/>
    <n v="23"/>
    <s v="RODRIGUEZ LUBIN"/>
    <x v="3"/>
    <x v="3"/>
    <n v="215"/>
    <n v="21.5"/>
    <n v="201.323741007194"/>
    <s v="3 Descuentos (Conduct y transbordo) "/>
    <n v="105228.0576"/>
    <x v="2"/>
    <n v="12245.945900000001"/>
    <x v="903"/>
    <x v="0"/>
    <m/>
  </r>
  <r>
    <d v="2024-01-24T00:55:33"/>
    <x v="9"/>
    <n v="25"/>
    <s v="MADRID HERNANDEZ JHONATAN SMITH"/>
    <x v="0"/>
    <x v="1"/>
    <n v="160"/>
    <n v="17.7777777777778"/>
    <n v="181.191366906475"/>
    <s v="Se descuenta el viaje de 2 17 pm ya que abandona ruta (placita zea) sin autorizacin. 14 Descuentos (Transbordo, conducts y usuario con movilidad reducida) "/>
    <n v="94705.251799999998"/>
    <x v="1"/>
    <n v="12245.945900000001"/>
    <x v="903"/>
    <x v="0"/>
    <m/>
  </r>
  <r>
    <d v="2024-01-24T00:55:33"/>
    <x v="9"/>
    <n v="27"/>
    <s v="DURANGO DAVID JOSE"/>
    <x v="0"/>
    <x v="0"/>
    <n v="206"/>
    <n v="22.8888888888889"/>
    <n v="181.191366906475"/>
    <s v="3 Descuentos (Conducts y propietario) "/>
    <n v="94705.251799999998"/>
    <x v="0"/>
    <n v="12245.945900000001"/>
    <x v="903"/>
    <x v="0"/>
    <m/>
  </r>
  <r>
    <d v="2024-01-24T00:55:33"/>
    <x v="9"/>
    <n v="28"/>
    <s v="JIMENEZ HURTADO CARLOS ESTIVEN"/>
    <x v="1"/>
    <x v="0"/>
    <n v="211"/>
    <n v="19.181818181818201"/>
    <n v="221.456115107914"/>
    <s v="DIEGO ARANGO Realiz 6 viajes donde moviliz 127 Usuarios "/>
    <n v="115750.8633"/>
    <x v="0"/>
    <n v="12245.945900000001"/>
    <x v="903"/>
    <x v="0"/>
    <m/>
  </r>
  <r>
    <d v="2024-01-24T00:55:34"/>
    <x v="9"/>
    <n v="29"/>
    <s v="ESCOBAR IVAN DARIO"/>
    <x v="3"/>
    <x v="0"/>
    <n v="168"/>
    <n v="16.8"/>
    <n v="201.323741007194"/>
    <s v="22 Descuentos (Incidente con Usuarios y conducts) "/>
    <n v="105228.0576"/>
    <x v="0"/>
    <n v="12245.945900000001"/>
    <x v="903"/>
    <x v="0"/>
    <m/>
  </r>
  <r>
    <d v="2024-01-24T00:55:34"/>
    <x v="1"/>
    <n v="31"/>
    <s v="HERNANDEZ MACIAS GILBERTO"/>
    <x v="1"/>
    <x v="0"/>
    <n v="206"/>
    <n v="18.727272727272702"/>
    <n v="221.456115107914"/>
    <m/>
    <n v="115750.8633"/>
    <x v="0"/>
    <n v="12245.945900000001"/>
    <x v="903"/>
    <x v="0"/>
    <m/>
  </r>
  <r>
    <d v="2024-01-24T00:55:34"/>
    <x v="1"/>
    <n v="32"/>
    <s v="PUERTA BOJANERO JUAN CARLOS"/>
    <x v="3"/>
    <x v="1"/>
    <n v="158"/>
    <n v="15.8"/>
    <n v="201.323741007194"/>
    <s v="3 Descuentos (Despachador fernando y conducts) "/>
    <n v="105228.0576"/>
    <x v="0"/>
    <n v="12245.945900000001"/>
    <x v="903"/>
    <x v="0"/>
    <m/>
  </r>
  <r>
    <d v="2024-01-24T00:55:35"/>
    <x v="1"/>
    <n v="33"/>
    <s v="RUA CHAVARRIA JEFERSON ANDREY"/>
    <x v="6"/>
    <x v="0"/>
    <n v="173"/>
    <n v="21.625"/>
    <n v="161.058992805755"/>
    <m/>
    <n v="84182.445999999996"/>
    <x v="0"/>
    <n v="12245.945900000001"/>
    <x v="903"/>
    <x v="0"/>
    <m/>
  </r>
  <r>
    <d v="2024-01-24T00:55:35"/>
    <x v="1"/>
    <n v="34"/>
    <s v="MONTOYA OSPINA GILBERTO ANTONIO"/>
    <x v="1"/>
    <x v="0"/>
    <n v="238"/>
    <n v="21.636363636363601"/>
    <n v="221.456115107914"/>
    <s v="3 Descuentos (Usuario con movilidad reducida, conduct y propietario) "/>
    <n v="115750.8633"/>
    <x v="0"/>
    <n v="12245.945900000001"/>
    <x v="903"/>
    <x v="0"/>
    <m/>
  </r>
  <r>
    <d v="2024-01-24T00:55:35"/>
    <x v="1"/>
    <n v="35"/>
    <s v="GRAJALES JORGE HERNAN"/>
    <x v="2"/>
    <x v="0"/>
    <n v="129"/>
    <n v="21.5"/>
    <n v="120.794244604317"/>
    <m/>
    <n v="63136.834499999997"/>
    <x v="1"/>
    <n v="12245.945900000001"/>
    <x v="903"/>
    <x v="0"/>
    <m/>
  </r>
  <r>
    <d v="2024-01-24T00:55:35"/>
    <x v="1"/>
    <n v="36"/>
    <s v="MARTINEZ CHAVERRA LUIS NORBERTO"/>
    <x v="1"/>
    <x v="0"/>
    <n v="217"/>
    <n v="19.727272727272702"/>
    <n v="221.456115107914"/>
    <m/>
    <n v="115750.8633"/>
    <x v="0"/>
    <n v="12245.945900000001"/>
    <x v="903"/>
    <x v="0"/>
    <m/>
  </r>
  <r>
    <d v="2024-01-24T00:55:36"/>
    <x v="1"/>
    <n v="37"/>
    <s v="PIEDRAHITA MADRID SANTIAGO"/>
    <x v="4"/>
    <x v="0"/>
    <n v="189"/>
    <n v="27"/>
    <n v="140.92661870503599"/>
    <s v="2 Descuentos (Usuario con movilidad reducida y conduct) "/>
    <n v="73659.640299999999"/>
    <x v="1"/>
    <n v="12245.945900000001"/>
    <x v="903"/>
    <x v="0"/>
    <m/>
  </r>
  <r>
    <d v="2024-01-24T00:55:36"/>
    <x v="1"/>
    <n v="39"/>
    <s v="DE OSSA TORRES CARLOS ANDRES"/>
    <x v="3"/>
    <x v="0"/>
    <n v="199"/>
    <n v="19.899999999999999"/>
    <n v="201.323741007194"/>
    <s v="20 Descuentos (Incidente con Usuarios) "/>
    <n v="105228.0576"/>
    <x v="0"/>
    <n v="12245.945900000001"/>
    <x v="903"/>
    <x v="0"/>
    <m/>
  </r>
  <r>
    <d v="2024-01-24T00:55:36"/>
    <x v="1"/>
    <n v="40"/>
    <s v="OCAMPO OCAMPO ANTONIO JOSE"/>
    <x v="1"/>
    <x v="0"/>
    <n v="247"/>
    <n v="22.454545454545499"/>
    <n v="221.456115107914"/>
    <s v="1 Descuento (Usuario desubicado) "/>
    <n v="115750.8633"/>
    <x v="0"/>
    <n v="12245.945900000001"/>
    <x v="903"/>
    <x v="0"/>
    <m/>
  </r>
  <r>
    <d v="2024-01-24T00:55:37"/>
    <x v="9"/>
    <n v="41"/>
    <s v="GARCIA DAVID WILSON ALBERTO"/>
    <x v="1"/>
    <x v="0"/>
    <n v="238"/>
    <n v="21.636363636363601"/>
    <n v="221.456115107914"/>
    <s v="1 Descuento (Conduct) "/>
    <n v="115750.8633"/>
    <x v="1"/>
    <n v="12245.945900000001"/>
    <x v="903"/>
    <x v="0"/>
    <m/>
  </r>
  <r>
    <d v="2024-01-24T00:55:37"/>
    <x v="9"/>
    <n v="42"/>
    <s v="LOPERA ALVAREZ ESTIVEN"/>
    <x v="0"/>
    <x v="0"/>
    <n v="145"/>
    <n v="16.1111111111111"/>
    <n v="181.191366906475"/>
    <m/>
    <n v="94705.251799999998"/>
    <x v="0"/>
    <n v="12245.945900000001"/>
    <x v="903"/>
    <x v="0"/>
    <m/>
  </r>
  <r>
    <d v="2024-01-25T01:25:24"/>
    <x v="9"/>
    <n v="1"/>
    <s v="PALMAR PANA EDIXON JOSUE"/>
    <x v="3"/>
    <x v="1"/>
    <n v="180"/>
    <n v="18"/>
    <n v="207.36389684813801"/>
    <m/>
    <n v="108550.1433"/>
    <x v="0"/>
    <n v="12561.538500000001"/>
    <x v="904"/>
    <x v="0"/>
    <m/>
  </r>
  <r>
    <d v="2024-01-25T01:25:24"/>
    <x v="9"/>
    <n v="2"/>
    <s v="GRAJALES JORGE HERNAN"/>
    <x v="6"/>
    <x v="0"/>
    <n v="206"/>
    <n v="25.75"/>
    <n v="165.89111747851001"/>
    <m/>
    <n v="86840.114600000001"/>
    <x v="1"/>
    <n v="12561.538500000001"/>
    <x v="904"/>
    <x v="0"/>
    <m/>
  </r>
  <r>
    <d v="2024-01-25T01:25:25"/>
    <x v="9"/>
    <n v="3"/>
    <s v="MACEA MATEO"/>
    <x v="6"/>
    <x v="0"/>
    <n v="185"/>
    <n v="23.125"/>
    <n v="165.89111747851001"/>
    <m/>
    <n v="86840.114600000001"/>
    <x v="0"/>
    <n v="12561.538500000001"/>
    <x v="904"/>
    <x v="0"/>
    <m/>
  </r>
  <r>
    <d v="2024-01-25T01:25:25"/>
    <x v="9"/>
    <n v="4"/>
    <s v="LOPEZ ISRAEL"/>
    <x v="0"/>
    <x v="0"/>
    <n v="141"/>
    <n v="15.6666666666667"/>
    <n v="186.627507163324"/>
    <m/>
    <n v="97695.128899999996"/>
    <x v="0"/>
    <n v="12561.538500000001"/>
    <x v="904"/>
    <x v="0"/>
    <m/>
  </r>
  <r>
    <d v="2024-01-25T01:25:25"/>
    <x v="9"/>
    <n v="5"/>
    <s v="BERRIO POSADA ANGELA"/>
    <x v="0"/>
    <x v="0"/>
    <n v="183"/>
    <n v="20.3333333333333"/>
    <n v="186.627507163324"/>
    <m/>
    <n v="97695.128899999996"/>
    <x v="1"/>
    <n v="12561.538500000001"/>
    <x v="904"/>
    <x v="0"/>
    <m/>
  </r>
  <r>
    <d v="2024-01-25T01:25:25"/>
    <x v="9"/>
    <n v="6"/>
    <s v="GONZALEZ PEREZ RAFAEL JOSE"/>
    <x v="4"/>
    <x v="0"/>
    <n v="137"/>
    <n v="19.571428571428601"/>
    <n v="145.154727793696"/>
    <m/>
    <n v="75985.100300000006"/>
    <x v="0"/>
    <n v="12561.538500000001"/>
    <x v="904"/>
    <x v="0"/>
    <m/>
  </r>
  <r>
    <d v="2024-01-25T01:25:26"/>
    <x v="9"/>
    <n v="7"/>
    <s v="YEPES JORGE"/>
    <x v="0"/>
    <x v="0"/>
    <n v="194"/>
    <n v="21.5555555555556"/>
    <n v="186.627507163324"/>
    <m/>
    <n v="97695.128899999996"/>
    <x v="1"/>
    <n v="12561.538500000001"/>
    <x v="904"/>
    <x v="0"/>
    <m/>
  </r>
  <r>
    <d v="2024-01-25T01:25:26"/>
    <x v="9"/>
    <n v="8"/>
    <s v="VACA FIERRO ROBINSON"/>
    <x v="0"/>
    <x v="0"/>
    <n v="220"/>
    <n v="24.4444444444444"/>
    <n v="186.627507163324"/>
    <s v="1 Descuento (Usuario desubicado) "/>
    <n v="97695.128899999996"/>
    <x v="1"/>
    <n v="12561.538500000001"/>
    <x v="904"/>
    <x v="0"/>
    <m/>
  </r>
  <r>
    <d v="2024-01-25T01:25:26"/>
    <x v="9"/>
    <n v="9"/>
    <s v="JIMENEZ HURTADO CARLOS ESTIVEN"/>
    <x v="4"/>
    <x v="0"/>
    <n v="145"/>
    <n v="20.714285714285701"/>
    <n v="145.154727793696"/>
    <m/>
    <n v="75985.100300000006"/>
    <x v="0"/>
    <n v="12561.538500000001"/>
    <x v="904"/>
    <x v="0"/>
    <m/>
  </r>
  <r>
    <d v="2024-01-25T01:25:27"/>
    <x v="9"/>
    <n v="10"/>
    <s v="MARULANDA JARAMILLO DAWER ANDRES"/>
    <x v="6"/>
    <x v="0"/>
    <n v="150"/>
    <n v="18.75"/>
    <n v="165.89111747851001"/>
    <s v="1 Descuento (Conduct) "/>
    <n v="86840.114600000001"/>
    <x v="0"/>
    <n v="12561.538500000001"/>
    <x v="904"/>
    <x v="0"/>
    <m/>
  </r>
  <r>
    <d v="2024-01-25T01:25:27"/>
    <x v="1"/>
    <n v="11"/>
    <s v="ECHAVARRIA JOSE"/>
    <x v="3"/>
    <x v="0"/>
    <n v="191"/>
    <n v="19.100000000000001"/>
    <n v="207.36389684813801"/>
    <s v="2 Descuentos (Conducts) "/>
    <n v="108550.1433"/>
    <x v="0"/>
    <n v="12561.538500000001"/>
    <x v="904"/>
    <x v="0"/>
    <m/>
  </r>
  <r>
    <d v="2024-01-25T01:25:27"/>
    <x v="1"/>
    <n v="12"/>
    <s v="VALENCIA MENDOZA JHON"/>
    <x v="2"/>
    <x v="3"/>
    <n v="99"/>
    <n v="18"/>
    <n v="114.050143266476"/>
    <m/>
    <n v="59702.578800000003"/>
    <x v="0"/>
    <n v="12561.538500000001"/>
    <x v="904"/>
    <x v="0"/>
    <m/>
  </r>
  <r>
    <d v="2024-01-25T01:25:28"/>
    <x v="1"/>
    <n v="13"/>
    <s v="URIEL SALAZAR FREDY"/>
    <x v="0"/>
    <x v="0"/>
    <n v="154"/>
    <n v="17.1111111111111"/>
    <n v="186.627507163324"/>
    <s v="1 Descuento (Conduct) "/>
    <n v="97695.128899999996"/>
    <x v="0"/>
    <n v="12561.538500000001"/>
    <x v="904"/>
    <x v="0"/>
    <m/>
  </r>
  <r>
    <d v="2024-01-25T01:25:28"/>
    <x v="1"/>
    <n v="14"/>
    <s v="CARVAJAL SALAZAR HECTOR MARINO"/>
    <x v="1"/>
    <x v="0"/>
    <n v="229"/>
    <n v="20.818181818181799"/>
    <n v="228.100286532951"/>
    <s v="3 Descuentos (Usuario con movilidad reducida y usuario desubicado) "/>
    <n v="119405.15760000001"/>
    <x v="1"/>
    <n v="12561.538500000001"/>
    <x v="904"/>
    <x v="0"/>
    <m/>
  </r>
  <r>
    <d v="2024-01-25T01:25:28"/>
    <x v="1"/>
    <n v="15"/>
    <s v="LONDOO LOPERA DUVAN ANDRES"/>
    <x v="0"/>
    <x v="0"/>
    <n v="197"/>
    <n v="21.8888888888889"/>
    <n v="186.627507163324"/>
    <s v="4 Descuentos (Transbordo) "/>
    <n v="97695.128899999996"/>
    <x v="1"/>
    <n v="12561.538500000001"/>
    <x v="904"/>
    <x v="0"/>
    <m/>
  </r>
  <r>
    <d v="2024-01-25T01:25:29"/>
    <x v="1"/>
    <n v="16"/>
    <s v="LONDOO CADAVID DAVID SANTIAGO"/>
    <x v="0"/>
    <x v="0"/>
    <n v="130"/>
    <n v="14.4444444444444"/>
    <n v="186.627507163324"/>
    <m/>
    <n v="97695.128899999996"/>
    <x v="0"/>
    <n v="12561.538500000001"/>
    <x v="904"/>
    <x v="0"/>
    <m/>
  </r>
  <r>
    <d v="2024-01-25T01:25:29"/>
    <x v="1"/>
    <n v="17"/>
    <s v="RAMIREZ JARAMILLO WILSON"/>
    <x v="6"/>
    <x v="0"/>
    <n v="207"/>
    <n v="25.875"/>
    <n v="165.89111747851001"/>
    <s v="2 Descuentos (Conducts) "/>
    <n v="86840.114600000001"/>
    <x v="0"/>
    <n v="12561.538500000001"/>
    <x v="904"/>
    <x v="0"/>
    <m/>
  </r>
  <r>
    <d v="2024-01-25T01:25:29"/>
    <x v="1"/>
    <n v="18"/>
    <s v="RENDON VIANA HUMBERTO DE JESUS"/>
    <x v="6"/>
    <x v="1"/>
    <n v="168"/>
    <n v="21"/>
    <n v="165.89111747851001"/>
    <s v="1 Descuento (Usuario con movilidad reducida)"/>
    <n v="86840.114600000001"/>
    <x v="0"/>
    <n v="12561.538500000001"/>
    <x v="904"/>
    <x v="0"/>
    <m/>
  </r>
  <r>
    <d v="2024-01-25T01:25:29"/>
    <x v="1"/>
    <n v="19"/>
    <s v="BARRANTES GALLEGO DANIEL CAMILO"/>
    <x v="0"/>
    <x v="0"/>
    <n v="196"/>
    <n v="21.7777777777778"/>
    <n v="186.627507163324"/>
    <s v="2 Descuentos (Conduct y usuario desubicado) "/>
    <n v="97695.128899999996"/>
    <x v="0"/>
    <n v="12561.538500000001"/>
    <x v="904"/>
    <x v="0"/>
    <m/>
  </r>
  <r>
    <d v="2024-01-25T01:25:30"/>
    <x v="1"/>
    <n v="20"/>
    <s v="VERENZUELA MARTINEZ ALEXANDER"/>
    <x v="3"/>
    <x v="0"/>
    <n v="213"/>
    <n v="21.3"/>
    <n v="207.36389684813801"/>
    <s v="2 Descuentos (Usuario desubicado y conduct) "/>
    <n v="108550.1433"/>
    <x v="0"/>
    <n v="12561.538500000001"/>
    <x v="904"/>
    <x v="0"/>
    <m/>
  </r>
  <r>
    <d v="2024-01-25T01:25:30"/>
    <x v="1"/>
    <n v="21"/>
    <s v="CIRO ALEXANDER"/>
    <x v="2"/>
    <x v="0"/>
    <n v="138"/>
    <n v="23"/>
    <n v="124.41833810888301"/>
    <m/>
    <n v="65130.086000000003"/>
    <x v="0"/>
    <n v="12561.538500000001"/>
    <x v="904"/>
    <x v="0"/>
    <m/>
  </r>
  <r>
    <d v="2024-01-25T01:25:30"/>
    <x v="1"/>
    <n v="22"/>
    <s v="QUIRAMA CASTAEDA JHON JADER"/>
    <x v="6"/>
    <x v="0"/>
    <n v="199"/>
    <n v="24.875"/>
    <n v="165.89111747851001"/>
    <s v="1 Descuento (Despachador fernando) "/>
    <n v="86840.114600000001"/>
    <x v="1"/>
    <n v="12561.538500000001"/>
    <x v="904"/>
    <x v="0"/>
    <m/>
  </r>
  <r>
    <d v="2024-01-25T01:25:30"/>
    <x v="1"/>
    <n v="23"/>
    <s v="RODRIGUEZ LUBIN"/>
    <x v="0"/>
    <x v="0"/>
    <n v="202"/>
    <n v="22.4444444444444"/>
    <n v="186.627507163324"/>
    <s v="3 Descuentos (Conducts y propietario) "/>
    <n v="97695.128899999996"/>
    <x v="2"/>
    <n v="12561.538500000001"/>
    <x v="904"/>
    <x v="0"/>
    <m/>
  </r>
  <r>
    <d v="2024-01-25T01:25:31"/>
    <x v="1"/>
    <n v="25"/>
    <s v="MADRID HERNANDEZ JHONATAN SMITH"/>
    <x v="3"/>
    <x v="0"/>
    <n v="200"/>
    <n v="20"/>
    <n v="207.36389684813801"/>
    <s v="2 Descuentos (Conduct y propietario) "/>
    <n v="108550.1433"/>
    <x v="1"/>
    <n v="12561.538500000001"/>
    <x v="904"/>
    <x v="0"/>
    <m/>
  </r>
  <r>
    <d v="2024-01-25T01:25:31"/>
    <x v="1"/>
    <n v="26"/>
    <s v="CIRO MARIN RODRIGO ALBERTO"/>
    <x v="1"/>
    <x v="0"/>
    <n v="200"/>
    <n v="18.181818181818201"/>
    <n v="228.100286532951"/>
    <s v="2 Descuentos (Despachador fernando y conduct) "/>
    <n v="119405.15760000001"/>
    <x v="0"/>
    <n v="12561.538500000001"/>
    <x v="904"/>
    <x v="0"/>
    <m/>
  </r>
  <r>
    <d v="2024-01-25T01:25:31"/>
    <x v="1"/>
    <n v="27"/>
    <s v="DURANGO DAVID JOSE"/>
    <x v="1"/>
    <x v="0"/>
    <n v="234"/>
    <n v="21.272727272727298"/>
    <n v="228.100286532951"/>
    <s v="SANTIAGO HOYOS Realiz 5 viajes donde moviliz 136 Usuarios "/>
    <n v="119405.15760000001"/>
    <x v="0"/>
    <n v="12561.538500000001"/>
    <x v="904"/>
    <x v="0"/>
    <m/>
  </r>
  <r>
    <d v="2024-01-25T01:25:32"/>
    <x v="1"/>
    <n v="28"/>
    <s v="ARANGO DIEGO"/>
    <x v="0"/>
    <x v="0"/>
    <n v="223"/>
    <n v="24.7777777777778"/>
    <n v="186.627507163324"/>
    <m/>
    <n v="97695.128899999996"/>
    <x v="0"/>
    <n v="12561.538500000001"/>
    <x v="904"/>
    <x v="0"/>
    <m/>
  </r>
  <r>
    <d v="2024-01-25T01:25:32"/>
    <x v="1"/>
    <n v="29"/>
    <s v="ESCOBAR IVAN DARIO"/>
    <x v="1"/>
    <x v="0"/>
    <n v="185"/>
    <n v="16.818181818181799"/>
    <n v="228.100286532951"/>
    <s v="20 Descuentos (Incidente con Usuarios)"/>
    <n v="119405.15760000001"/>
    <x v="0"/>
    <n v="12561.538500000001"/>
    <x v="904"/>
    <x v="0"/>
    <m/>
  </r>
  <r>
    <d v="2024-01-25T01:25:32"/>
    <x v="9"/>
    <n v="31"/>
    <s v="HINCAPIE GALLEGO YEISON ANDRES"/>
    <x v="0"/>
    <x v="0"/>
    <n v="195"/>
    <n v="21.6666666666667"/>
    <n v="186.627507163324"/>
    <m/>
    <n v="97695.128899999996"/>
    <x v="0"/>
    <n v="12561.538500000001"/>
    <x v="904"/>
    <x v="0"/>
    <m/>
  </r>
  <r>
    <d v="2024-01-25T01:25:32"/>
    <x v="9"/>
    <n v="32"/>
    <s v="PUERTA BOJANERO JUAN CARLOS"/>
    <x v="0"/>
    <x v="0"/>
    <n v="198"/>
    <n v="22"/>
    <n v="186.627507163324"/>
    <s v="2 Descuentos (Conducts) "/>
    <n v="97695.128899999996"/>
    <x v="0"/>
    <n v="12561.538500000001"/>
    <x v="904"/>
    <x v="0"/>
    <m/>
  </r>
  <r>
    <d v="2024-01-25T01:25:33"/>
    <x v="9"/>
    <n v="33"/>
    <s v="AGUDELO KEVIN ANDRES"/>
    <x v="0"/>
    <x v="0"/>
    <n v="215"/>
    <n v="23.8888888888889"/>
    <n v="186.627507163324"/>
    <m/>
    <n v="97695.128899999996"/>
    <x v="0"/>
    <n v="12561.538500000001"/>
    <x v="904"/>
    <x v="0"/>
    <m/>
  </r>
  <r>
    <d v="2024-01-25T01:25:33"/>
    <x v="9"/>
    <n v="34"/>
    <s v="MONTOYA OSPINA GILBERTO ANTONIO"/>
    <x v="3"/>
    <x v="0"/>
    <n v="227"/>
    <n v="22.7"/>
    <n v="207.36389684813801"/>
    <s v="1 Descuento (Despachador fernando) "/>
    <n v="108550.1433"/>
    <x v="0"/>
    <n v="12561.538500000001"/>
    <x v="904"/>
    <x v="0"/>
    <m/>
  </r>
  <r>
    <d v="2024-01-25T01:25:33"/>
    <x v="9"/>
    <n v="35"/>
    <s v="LUJAN LOPERA FABIAN ALEXIS"/>
    <x v="0"/>
    <x v="0"/>
    <n v="162"/>
    <n v="18"/>
    <n v="186.627507163324"/>
    <s v="3 Descuentos (Conducts y usuario con movilidad reducida) "/>
    <n v="97695.128899999996"/>
    <x v="1"/>
    <n v="12561.538500000001"/>
    <x v="904"/>
    <x v="0"/>
    <m/>
  </r>
  <r>
    <d v="2024-01-25T01:25:33"/>
    <x v="9"/>
    <n v="36"/>
    <s v="MARTINEZ CHAVERRA LUIS NORBERTO"/>
    <x v="3"/>
    <x v="0"/>
    <n v="205"/>
    <n v="20.5"/>
    <n v="207.36389684813801"/>
    <s v="2 Descuentos (Jefe de ruta) "/>
    <n v="108550.1433"/>
    <x v="0"/>
    <n v="12561.538500000001"/>
    <x v="904"/>
    <x v="0"/>
    <m/>
  </r>
  <r>
    <d v="2024-01-25T01:25:34"/>
    <x v="9"/>
    <n v="37"/>
    <s v="PIEDRAHITA MADRID SANTIAGO"/>
    <x v="6"/>
    <x v="0"/>
    <n v="135"/>
    <n v="18"/>
    <n v="155.522922636103"/>
    <s v="3 Descuentos (Despachadora angela y Transbordo) "/>
    <n v="81412.607399999994"/>
    <x v="1"/>
    <n v="12561.538500000001"/>
    <x v="904"/>
    <x v="0"/>
    <m/>
  </r>
  <r>
    <d v="2024-01-25T01:25:34"/>
    <x v="9"/>
    <n v="39"/>
    <s v="DE OSSA TORRES CARLOS ANDRES"/>
    <x v="0"/>
    <x v="0"/>
    <n v="158"/>
    <n v="17.5555555555556"/>
    <n v="186.627507163324"/>
    <s v="21 Descuentos (Despachador gustavo e Incidente con Usuarios) "/>
    <n v="97695.128899999996"/>
    <x v="0"/>
    <n v="12561.538500000001"/>
    <x v="904"/>
    <x v="0"/>
    <m/>
  </r>
  <r>
    <d v="2024-01-25T01:25:34"/>
    <x v="9"/>
    <n v="40"/>
    <s v="OCAMPO OCAMPO ANTONIO JOSE"/>
    <x v="3"/>
    <x v="0"/>
    <n v="225"/>
    <n v="22.5"/>
    <n v="207.36389684813801"/>
    <m/>
    <n v="108550.1433"/>
    <x v="0"/>
    <n v="12561.538500000001"/>
    <x v="904"/>
    <x v="0"/>
    <m/>
  </r>
  <r>
    <d v="2024-01-25T01:25:34"/>
    <x v="1"/>
    <n v="41"/>
    <s v="GARCIA DAVID WILSON ALBERTO"/>
    <x v="0"/>
    <x v="0"/>
    <n v="211"/>
    <n v="23.4444444444444"/>
    <n v="186.627507163324"/>
    <m/>
    <n v="97695.128899999996"/>
    <x v="1"/>
    <n v="12561.538500000001"/>
    <x v="904"/>
    <x v="0"/>
    <m/>
  </r>
  <r>
    <d v="2024-01-25T01:25:35"/>
    <x v="1"/>
    <n v="42"/>
    <s v="LOPERA ALVAREZ ESTIVEN"/>
    <x v="3"/>
    <x v="0"/>
    <n v="200"/>
    <n v="20"/>
    <n v="207.36389684813801"/>
    <s v="1 Descuento (Jefe de ruta) "/>
    <n v="108550.1433"/>
    <x v="0"/>
    <n v="12561.538500000001"/>
    <x v="904"/>
    <x v="0"/>
    <m/>
  </r>
  <r>
    <d v="2024-01-26T00:39:57"/>
    <x v="1"/>
    <n v="1"/>
    <s v="PALMAR PANA EDIXON JOSUE"/>
    <x v="3"/>
    <x v="0"/>
    <n v="233"/>
    <n v="23.3"/>
    <n v="196.25360230547599"/>
    <s v="4 Descuentos (Transbordo, conduct y usuario desubicado) "/>
    <n v="102439.4813"/>
    <x v="0"/>
    <n v="12267.5676"/>
    <x v="905"/>
    <x v="0"/>
    <m/>
  </r>
  <r>
    <d v="2024-01-26T00:39:57"/>
    <x v="1"/>
    <n v="2"/>
    <s v="GRAJALES JORGE HERNAN"/>
    <x v="3"/>
    <x v="0"/>
    <n v="215"/>
    <n v="21.5"/>
    <n v="196.25360230547599"/>
    <m/>
    <n v="102439.4813"/>
    <x v="1"/>
    <n v="12267.5676"/>
    <x v="905"/>
    <x v="0"/>
    <m/>
  </r>
  <r>
    <d v="2024-01-26T00:39:57"/>
    <x v="1"/>
    <n v="3"/>
    <s v="AGUIRRE ANDRES"/>
    <x v="3"/>
    <x v="0"/>
    <n v="203"/>
    <n v="20.3"/>
    <n v="196.25360230547599"/>
    <m/>
    <n v="102439.4813"/>
    <x v="0"/>
    <n v="12267.5676"/>
    <x v="905"/>
    <x v="0"/>
    <m/>
  </r>
  <r>
    <d v="2024-01-26T00:39:58"/>
    <x v="1"/>
    <n v="4"/>
    <s v="LOPEZ ISRAEL"/>
    <x v="6"/>
    <x v="0"/>
    <n v="94"/>
    <n v="12.533333333333299"/>
    <n v="147.190201729107"/>
    <s v="23 Descuentos (Transbordo)"/>
    <n v="76829.611000000004"/>
    <x v="0"/>
    <n v="12267.5676"/>
    <x v="905"/>
    <x v="0"/>
    <m/>
  </r>
  <r>
    <d v="2024-01-26T00:39:58"/>
    <x v="1"/>
    <n v="5"/>
    <s v="BERRIO POSADA ANGELA"/>
    <x v="3"/>
    <x v="0"/>
    <n v="218"/>
    <n v="21.8"/>
    <n v="196.25360230547599"/>
    <s v="1 Descuento (Despachador fernando) "/>
    <n v="102439.4813"/>
    <x v="1"/>
    <n v="12267.5676"/>
    <x v="905"/>
    <x v="0"/>
    <m/>
  </r>
  <r>
    <d v="2024-01-26T00:39:59"/>
    <x v="1"/>
    <n v="6"/>
    <s v="GONZALEZ PEREZ RAFAEL JOSE"/>
    <x v="0"/>
    <x v="0"/>
    <n v="153"/>
    <n v="17"/>
    <n v="176.62824207492801"/>
    <m/>
    <n v="92195.533100000001"/>
    <x v="0"/>
    <n v="12267.5676"/>
    <x v="905"/>
    <x v="0"/>
    <m/>
  </r>
  <r>
    <d v="2024-01-26T00:39:59"/>
    <x v="1"/>
    <n v="7"/>
    <s v="YEPES JORGE"/>
    <x v="3"/>
    <x v="3"/>
    <n v="251"/>
    <n v="25.1"/>
    <n v="196.25360230547599"/>
    <s v="1 Descuento (Conduct) "/>
    <n v="102439.4813"/>
    <x v="1"/>
    <n v="12267.5676"/>
    <x v="905"/>
    <x v="0"/>
    <m/>
  </r>
  <r>
    <d v="2024-01-26T00:40:00"/>
    <x v="1"/>
    <n v="8"/>
    <s v="VACA FIERRO ROBINSON"/>
    <x v="1"/>
    <x v="0"/>
    <n v="185"/>
    <n v="16.818181818181799"/>
    <n v="215.87896253602301"/>
    <s v="6 Descuentos (Usuarios desubicados y conducts) "/>
    <n v="112683.42939999999"/>
    <x v="1"/>
    <n v="12267.5676"/>
    <x v="905"/>
    <x v="0"/>
    <m/>
  </r>
  <r>
    <d v="2024-01-26T00:40:00"/>
    <x v="1"/>
    <n v="9"/>
    <s v="GOMEZ CARLOS"/>
    <x v="3"/>
    <x v="0"/>
    <n v="218"/>
    <n v="21.8"/>
    <n v="196.25360230547599"/>
    <s v="ESTIVEN JIMENEZ Realiz 4 viajes donde moviliz 81 Usuarios, 2 Descuentos (Conducts)  "/>
    <n v="102439.4813"/>
    <x v="0"/>
    <n v="12267.5676"/>
    <x v="905"/>
    <x v="0"/>
    <m/>
  </r>
  <r>
    <d v="2024-01-26T00:40:00"/>
    <x v="1"/>
    <n v="10"/>
    <s v="MACEA MATEO"/>
    <x v="3"/>
    <x v="0"/>
    <n v="211"/>
    <n v="21.1"/>
    <n v="196.25360230547599"/>
    <m/>
    <n v="102439.4813"/>
    <x v="0"/>
    <n v="12267.5676"/>
    <x v="905"/>
    <x v="0"/>
    <m/>
  </r>
  <r>
    <d v="2024-01-26T00:40:01"/>
    <x v="9"/>
    <n v="13"/>
    <s v="AGUDELO KEVIN ANDRES"/>
    <x v="1"/>
    <x v="0"/>
    <n v="241"/>
    <n v="21.909090909090899"/>
    <n v="215.87896253602301"/>
    <m/>
    <n v="112683.42939999999"/>
    <x v="0"/>
    <n v="12267.5676"/>
    <x v="905"/>
    <x v="0"/>
    <m/>
  </r>
  <r>
    <d v="2024-01-26T00:40:01"/>
    <x v="9"/>
    <n v="14"/>
    <s v="JIMENEZ JIMENEZ OMAR DAVID"/>
    <x v="3"/>
    <x v="0"/>
    <n v="171"/>
    <n v="17.100000000000001"/>
    <n v="196.25360230547599"/>
    <m/>
    <n v="102439.4813"/>
    <x v="1"/>
    <n v="12267.5676"/>
    <x v="905"/>
    <x v="0"/>
    <m/>
  </r>
  <r>
    <d v="2024-01-26T00:40:01"/>
    <x v="9"/>
    <n v="15"/>
    <s v="LONDOO LOPERA DUVAN ANDRES"/>
    <x v="3"/>
    <x v="0"/>
    <n v="242"/>
    <n v="24.2"/>
    <n v="196.25360230547599"/>
    <m/>
    <n v="102439.4813"/>
    <x v="1"/>
    <n v="12267.5676"/>
    <x v="905"/>
    <x v="0"/>
    <m/>
  </r>
  <r>
    <d v="2024-01-26T00:40:02"/>
    <x v="9"/>
    <n v="16"/>
    <s v="LONDOO CADAVID DAVID SANTIAGO"/>
    <x v="0"/>
    <x v="0"/>
    <n v="146"/>
    <n v="16.2222222222222"/>
    <n v="176.62824207492801"/>
    <m/>
    <n v="92195.533100000001"/>
    <x v="0"/>
    <n v="12267.5676"/>
    <x v="905"/>
    <x v="0"/>
    <m/>
  </r>
  <r>
    <d v="2024-01-26T00:40:02"/>
    <x v="9"/>
    <n v="17"/>
    <s v="RAMIREZ JARAMILLO WILSON"/>
    <x v="0"/>
    <x v="0"/>
    <n v="169"/>
    <n v="18.7777777777778"/>
    <n v="176.62824207492801"/>
    <s v="2 Descuentos (Conducts) "/>
    <n v="92195.533100000001"/>
    <x v="0"/>
    <n v="12267.5676"/>
    <x v="905"/>
    <x v="0"/>
    <m/>
  </r>
  <r>
    <d v="2024-01-26T00:40:02"/>
    <x v="9"/>
    <n v="18"/>
    <s v="RENDON VIANA HUMBERTO DE JESUS"/>
    <x v="0"/>
    <x v="0"/>
    <n v="148"/>
    <n v="16.4444444444444"/>
    <n v="176.62824207492801"/>
    <m/>
    <n v="92195.533100000001"/>
    <x v="0"/>
    <n v="12267.5676"/>
    <x v="905"/>
    <x v="0"/>
    <m/>
  </r>
  <r>
    <d v="2024-01-26T00:40:02"/>
    <x v="9"/>
    <n v="20"/>
    <s v="SOTO WALTER"/>
    <x v="0"/>
    <x v="0"/>
    <n v="186"/>
    <n v="20.6666666666667"/>
    <n v="176.62824207492801"/>
    <s v="1 Descuento (Conduct) "/>
    <n v="92195.533100000001"/>
    <x v="0"/>
    <n v="12267.5676"/>
    <x v="905"/>
    <x v="0"/>
    <m/>
  </r>
  <r>
    <d v="2024-01-26T00:40:03"/>
    <x v="9"/>
    <n v="21"/>
    <s v="CIRO ALEXANDER"/>
    <x v="3"/>
    <x v="0"/>
    <n v="232"/>
    <n v="23.2"/>
    <n v="196.25360230547599"/>
    <m/>
    <n v="102439.4813"/>
    <x v="0"/>
    <n v="12267.5676"/>
    <x v="905"/>
    <x v="0"/>
    <m/>
  </r>
  <r>
    <d v="2024-01-26T00:40:03"/>
    <x v="9"/>
    <n v="22"/>
    <s v="QUIRAMA CASTAEDA JHON JADER"/>
    <x v="0"/>
    <x v="0"/>
    <n v="182"/>
    <n v="20.2222222222222"/>
    <n v="176.62824207492801"/>
    <m/>
    <n v="92195.533100000001"/>
    <x v="1"/>
    <n v="12267.5676"/>
    <x v="905"/>
    <x v="0"/>
    <m/>
  </r>
  <r>
    <d v="2024-01-26T00:40:03"/>
    <x v="9"/>
    <n v="23"/>
    <s v="RODRIGUEZ LUBIN"/>
    <x v="6"/>
    <x v="0"/>
    <n v="139"/>
    <n v="17.375"/>
    <n v="157.00288184438"/>
    <s v="2 Descuentos (Conduct y propietario) "/>
    <n v="81951.585000000006"/>
    <x v="2"/>
    <n v="12267.5676"/>
    <x v="905"/>
    <x v="0"/>
    <m/>
  </r>
  <r>
    <d v="2024-01-26T00:40:04"/>
    <x v="9"/>
    <n v="24"/>
    <s v="HERNANDEZ MACIAS GILBERTO"/>
    <x v="3"/>
    <x v="3"/>
    <n v="151"/>
    <n v="15.1"/>
    <n v="196.25360230547599"/>
    <m/>
    <n v="102439.4813"/>
    <x v="0"/>
    <n v="12267.5676"/>
    <x v="905"/>
    <x v="0"/>
    <m/>
  </r>
  <r>
    <d v="2024-01-26T00:40:04"/>
    <x v="9"/>
    <n v="25"/>
    <s v="MADRID HERNANDEZ JHONATAN SMITH"/>
    <x v="0"/>
    <x v="0"/>
    <n v="185"/>
    <n v="20.5555555555556"/>
    <n v="176.62824207492801"/>
    <s v="2 Descuentos (Despachadora Angela y conducts) "/>
    <n v="92195.533100000001"/>
    <x v="1"/>
    <n v="12267.5676"/>
    <x v="905"/>
    <x v="0"/>
    <m/>
  </r>
  <r>
    <d v="2024-01-26T00:40:04"/>
    <x v="9"/>
    <n v="26"/>
    <s v="CIRO MARIN RODRIGO ALBERTO"/>
    <x v="0"/>
    <x v="3"/>
    <n v="151"/>
    <n v="16.7777777777778"/>
    <n v="176.62824207492801"/>
    <m/>
    <n v="92195.533100000001"/>
    <x v="0"/>
    <n v="12267.5676"/>
    <x v="905"/>
    <x v="0"/>
    <m/>
  </r>
  <r>
    <d v="2024-01-26T00:40:04"/>
    <x v="9"/>
    <n v="27"/>
    <s v="DURANGO DAVID JOSE"/>
    <x v="1"/>
    <x v="1"/>
    <n v="187"/>
    <n v="17"/>
    <n v="215.87896253602301"/>
    <s v="SANTIAGO HOYOS Realiz 6 viajes donde moviliz 118 Usuarios, 1 Descuento (Conduct) "/>
    <n v="112683.42939999999"/>
    <x v="0"/>
    <n v="12267.5676"/>
    <x v="905"/>
    <x v="0"/>
    <m/>
  </r>
  <r>
    <d v="2024-01-26T00:40:05"/>
    <x v="9"/>
    <n v="28"/>
    <s v="ARANGO DIEGO"/>
    <x v="0"/>
    <x v="0"/>
    <n v="174"/>
    <n v="19.3333333333333"/>
    <n v="176.62824207492801"/>
    <s v="1 Descuento (Usuario desubicado) "/>
    <n v="92195.533100000001"/>
    <x v="0"/>
    <n v="12267.5676"/>
    <x v="905"/>
    <x v="0"/>
    <m/>
  </r>
  <r>
    <d v="2024-01-26T00:40:05"/>
    <x v="9"/>
    <n v="29"/>
    <s v="ESCOBAR IVAN DARIO"/>
    <x v="1"/>
    <x v="0"/>
    <n v="174"/>
    <n v="15.818181818181801"/>
    <n v="215.87896253602301"/>
    <s v="20 Descuentos (Incidente con Usuarios) "/>
    <n v="112683.42939999999"/>
    <x v="0"/>
    <n v="12267.5676"/>
    <x v="905"/>
    <x v="0"/>
    <m/>
  </r>
  <r>
    <d v="2024-01-26T00:40:05"/>
    <x v="1"/>
    <n v="31"/>
    <s v="HINCAPIE GALLEGO YEISON ANDRES"/>
    <x v="1"/>
    <x v="0"/>
    <n v="252"/>
    <n v="22.909090909090899"/>
    <n v="215.87896253602301"/>
    <s v="1 Descuento (Despachador fernando) "/>
    <n v="112683.42939999999"/>
    <x v="0"/>
    <n v="12267.5676"/>
    <x v="905"/>
    <x v="0"/>
    <m/>
  </r>
  <r>
    <d v="2024-01-26T00:40:06"/>
    <x v="1"/>
    <n v="32"/>
    <s v="PUERTA BOJANERO JUAN CARLOS"/>
    <x v="1"/>
    <x v="0"/>
    <n v="195"/>
    <n v="17.727272727272702"/>
    <n v="215.87896253602301"/>
    <s v="1 Descuento (Conduct) "/>
    <n v="112683.42939999999"/>
    <x v="0"/>
    <n v="12267.5676"/>
    <x v="905"/>
    <x v="0"/>
    <m/>
  </r>
  <r>
    <d v="2024-01-26T00:40:06"/>
    <x v="1"/>
    <n v="33"/>
    <s v="RUA CHAVARRIA JEFERSON ANDREY"/>
    <x v="10"/>
    <x v="0"/>
    <n v="104"/>
    <n v="23.1111111111111"/>
    <n v="88.314121037464005"/>
    <m/>
    <n v="46097.766600000003"/>
    <x v="0"/>
    <n v="12267.5676"/>
    <x v="905"/>
    <x v="0"/>
    <m/>
  </r>
  <r>
    <d v="2024-01-26T00:40:06"/>
    <x v="1"/>
    <n v="34"/>
    <s v="MONTOYA OSPINA GILBERTO ANTONIO"/>
    <x v="1"/>
    <x v="0"/>
    <n v="218"/>
    <n v="19.818181818181799"/>
    <n v="215.87896253602301"/>
    <s v="2 Descuentos (Propietario y conduct) "/>
    <n v="112683.42939999999"/>
    <x v="0"/>
    <n v="12267.5676"/>
    <x v="905"/>
    <x v="0"/>
    <m/>
  </r>
  <r>
    <d v="2024-01-26T00:40:06"/>
    <x v="1"/>
    <n v="35"/>
    <s v="LUJAN LOPERA FABIAN ALEXIS"/>
    <x v="4"/>
    <x v="0"/>
    <n v="127"/>
    <n v="18.1428571428571"/>
    <n v="137.37752161383301"/>
    <s v="2 Descuentos (Conduct y admin) "/>
    <n v="71707.636899999998"/>
    <x v="1"/>
    <n v="12267.5676"/>
    <x v="905"/>
    <x v="0"/>
    <m/>
  </r>
  <r>
    <d v="2024-01-26T00:40:07"/>
    <x v="1"/>
    <n v="36"/>
    <s v="MARTINEZ CHAVERRA LUIS NORBERTO"/>
    <x v="1"/>
    <x v="0"/>
    <n v="234"/>
    <n v="21.272727272727298"/>
    <n v="215.87896253602301"/>
    <s v="1 Descuento (Conduct) "/>
    <n v="112683.42939999999"/>
    <x v="0"/>
    <n v="12267.5676"/>
    <x v="905"/>
    <x v="0"/>
    <m/>
  </r>
  <r>
    <d v="2024-01-26T00:40:07"/>
    <x v="1"/>
    <n v="37"/>
    <s v="PIEDRAHITA MADRID SANTIAGO"/>
    <x v="4"/>
    <x v="0"/>
    <n v="162"/>
    <n v="23.1428571428571"/>
    <n v="137.37752161383301"/>
    <m/>
    <n v="71707.636899999998"/>
    <x v="1"/>
    <n v="12267.5676"/>
    <x v="905"/>
    <x v="0"/>
    <m/>
  </r>
  <r>
    <d v="2024-01-26T00:40:07"/>
    <x v="1"/>
    <n v="39"/>
    <s v="DE OSSA TORRES CARLOS ANDRES"/>
    <x v="0"/>
    <x v="0"/>
    <n v="176"/>
    <n v="19.5555555555556"/>
    <n v="176.62824207492801"/>
    <s v="1 Descuento (Conduct) "/>
    <n v="92195.533100000001"/>
    <x v="0"/>
    <n v="12267.5676"/>
    <x v="905"/>
    <x v="0"/>
    <m/>
  </r>
  <r>
    <d v="2024-01-26T00:40:08"/>
    <x v="1"/>
    <n v="40"/>
    <s v="OCAMPO OCAMPO ANTONIO JOSE"/>
    <x v="2"/>
    <x v="0"/>
    <n v="127"/>
    <n v="21.1666666666667"/>
    <n v="117.752161383285"/>
    <s v="10 Descuentos (Transbordo)"/>
    <n v="61463.688800000004"/>
    <x v="0"/>
    <n v="12267.5676"/>
    <x v="905"/>
    <x v="0"/>
    <m/>
  </r>
  <r>
    <d v="2024-01-26T00:40:08"/>
    <x v="1"/>
    <n v="41"/>
    <s v="GARCIA DAVID WILSON ALBERTO"/>
    <x v="3"/>
    <x v="0"/>
    <n v="194"/>
    <n v="19.399999999999999"/>
    <n v="196.25360230547599"/>
    <m/>
    <n v="102439.4813"/>
    <x v="1"/>
    <n v="12267.5676"/>
    <x v="905"/>
    <x v="0"/>
    <m/>
  </r>
  <r>
    <d v="2024-01-26T00:40:08"/>
    <x v="1"/>
    <n v="42"/>
    <s v="LOPERA ALVAREZ ESTIVEN"/>
    <x v="0"/>
    <x v="3"/>
    <n v="162"/>
    <n v="18"/>
    <n v="176.62824207492801"/>
    <m/>
    <n v="92195.533100000001"/>
    <x v="0"/>
    <n v="12267.5676"/>
    <x v="905"/>
    <x v="0"/>
    <m/>
  </r>
  <r>
    <d v="2024-01-27T01:11:28"/>
    <x v="9"/>
    <n v="1"/>
    <s v="PALMAR PANA EDIXON JOSUE"/>
    <x v="3"/>
    <x v="0"/>
    <n v="240"/>
    <n v="24"/>
    <n v="216.483180428135"/>
    <s v="1 Descuento (Incidente con Usuario) "/>
    <n v="113565.74920000001"/>
    <x v="0"/>
    <n v="14154.2857"/>
    <x v="906"/>
    <x v="0"/>
    <m/>
  </r>
  <r>
    <d v="2024-01-27T01:11:29"/>
    <x v="9"/>
    <n v="2"/>
    <s v="GRAJALES JORGE HERNAN"/>
    <x v="0"/>
    <x v="0"/>
    <n v="191"/>
    <n v="21.2222222222222"/>
    <n v="194.834862385321"/>
    <s v="4 Descuentos (Conducts) "/>
    <n v="102209.1743"/>
    <x v="1"/>
    <n v="14154.2857"/>
    <x v="906"/>
    <x v="0"/>
    <m/>
  </r>
  <r>
    <d v="2024-01-27T01:11:29"/>
    <x v="9"/>
    <n v="3"/>
    <s v="AGUIRRE ANDRES"/>
    <x v="0"/>
    <x v="0"/>
    <n v="184"/>
    <n v="20.4444444444444"/>
    <n v="194.834862385321"/>
    <s v="1 Descuento (Propietario) "/>
    <n v="102209.1743"/>
    <x v="0"/>
    <n v="14154.2857"/>
    <x v="906"/>
    <x v="0"/>
    <m/>
  </r>
  <r>
    <d v="2024-01-27T01:11:29"/>
    <x v="9"/>
    <n v="6"/>
    <s v="GONZALEZ PEREZ RAFAEL JOSE"/>
    <x v="0"/>
    <x v="0"/>
    <n v="165"/>
    <n v="18.3333333333333"/>
    <n v="194.834862385321"/>
    <m/>
    <n v="102209.1743"/>
    <x v="0"/>
    <n v="14154.2857"/>
    <x v="906"/>
    <x v="0"/>
    <m/>
  </r>
  <r>
    <d v="2024-01-27T01:11:30"/>
    <x v="9"/>
    <n v="7"/>
    <s v="YEPES JORGE"/>
    <x v="0"/>
    <x v="0"/>
    <n v="222"/>
    <n v="24.6666666666667"/>
    <n v="194.834862385321"/>
    <m/>
    <n v="102209.1743"/>
    <x v="1"/>
    <n v="14154.2857"/>
    <x v="906"/>
    <x v="0"/>
    <m/>
  </r>
  <r>
    <d v="2024-01-27T01:11:30"/>
    <x v="9"/>
    <n v="8"/>
    <s v="VACA FIERRO ROBINSON"/>
    <x v="1"/>
    <x v="0"/>
    <n v="264"/>
    <n v="24"/>
    <n v="238.131498470948"/>
    <m/>
    <n v="124922.3242"/>
    <x v="1"/>
    <n v="14154.2857"/>
    <x v="906"/>
    <x v="0"/>
    <m/>
  </r>
  <r>
    <d v="2024-01-27T01:11:30"/>
    <x v="9"/>
    <n v="9"/>
    <s v="GOMEZ CARLOS"/>
    <x v="10"/>
    <x v="0"/>
    <n v="99"/>
    <n v="22"/>
    <n v="97.417431192660601"/>
    <m/>
    <n v="51104.587200000002"/>
    <x v="0"/>
    <n v="14154.2857"/>
    <x v="906"/>
    <x v="0"/>
    <m/>
  </r>
  <r>
    <d v="2024-01-27T01:11:31"/>
    <x v="9"/>
    <n v="10"/>
    <s v="MARULANDA JARAMILLO DAWER ANDRES"/>
    <x v="0"/>
    <x v="0"/>
    <n v="199"/>
    <n v="22.1111111111111"/>
    <n v="194.834862385321"/>
    <s v="1 Descuento (Conduct) "/>
    <n v="102209.1743"/>
    <x v="0"/>
    <n v="14154.2857"/>
    <x v="906"/>
    <x v="0"/>
    <m/>
  </r>
  <r>
    <d v="2024-01-27T01:11:31"/>
    <x v="1"/>
    <n v="12"/>
    <s v="VALENCIA MENDOZA JHON"/>
    <x v="3"/>
    <x v="0"/>
    <n v="176"/>
    <n v="18.526315789473699"/>
    <n v="205.65902140672799"/>
    <m/>
    <n v="107887.4618"/>
    <x v="0"/>
    <n v="14154.2857"/>
    <x v="906"/>
    <x v="0"/>
    <m/>
  </r>
  <r>
    <d v="2024-01-27T01:11:31"/>
    <x v="1"/>
    <n v="13"/>
    <s v="AGUDELO KEVIN ANDRES"/>
    <x v="6"/>
    <x v="1"/>
    <n v="176"/>
    <n v="22"/>
    <n v="173.186544342508"/>
    <s v="Se descuenta el viaje de 8 58 am ya que NO ingresa al paradero sin autorizacin "/>
    <n v="90852.599400000006"/>
    <x v="0"/>
    <n v="14154.2857"/>
    <x v="906"/>
    <x v="0"/>
    <m/>
  </r>
  <r>
    <d v="2024-01-27T01:11:31"/>
    <x v="1"/>
    <n v="14"/>
    <s v="CARVAJAL SALAZAR HECTOR MARINO"/>
    <x v="1"/>
    <x v="0"/>
    <n v="212"/>
    <n v="19.272727272727298"/>
    <n v="238.131498470948"/>
    <s v="2 Descuentos (Propietario y empleado obra)"/>
    <n v="124922.3242"/>
    <x v="1"/>
    <n v="14154.2857"/>
    <x v="906"/>
    <x v="0"/>
    <m/>
  </r>
  <r>
    <d v="2024-01-27T01:11:32"/>
    <x v="1"/>
    <n v="15"/>
    <s v="LONDOO LOPERA DUVAN ANDRES"/>
    <x v="6"/>
    <x v="0"/>
    <n v="144"/>
    <n v="18"/>
    <n v="173.186544342508"/>
    <m/>
    <n v="90852.599400000006"/>
    <x v="1"/>
    <n v="14154.2857"/>
    <x v="906"/>
    <x v="0"/>
    <m/>
  </r>
  <r>
    <d v="2024-01-27T01:11:32"/>
    <x v="1"/>
    <n v="16"/>
    <s v="LONDOO CADAVID DAVID SANTIAGO"/>
    <x v="0"/>
    <x v="0"/>
    <n v="167"/>
    <n v="18.5555555555556"/>
    <n v="194.834862385321"/>
    <m/>
    <n v="102209.1743"/>
    <x v="0"/>
    <n v="14154.2857"/>
    <x v="906"/>
    <x v="0"/>
    <m/>
  </r>
  <r>
    <d v="2024-01-27T01:11:32"/>
    <x v="1"/>
    <n v="17"/>
    <s v="RAMIREZ JARAMILLO WILSON"/>
    <x v="0"/>
    <x v="0"/>
    <n v="189"/>
    <n v="21"/>
    <n v="194.834862385321"/>
    <s v="1 Descuento (Propietario) "/>
    <n v="102209.1743"/>
    <x v="0"/>
    <n v="14154.2857"/>
    <x v="906"/>
    <x v="0"/>
    <m/>
  </r>
  <r>
    <d v="2024-01-27T01:11:33"/>
    <x v="1"/>
    <n v="18"/>
    <s v="BELTRAN JUAN SIMON"/>
    <x v="3"/>
    <x v="0"/>
    <n v="207"/>
    <n v="20.7"/>
    <n v="216.483180428135"/>
    <m/>
    <n v="113565.74920000001"/>
    <x v="0"/>
    <n v="14154.2857"/>
    <x v="906"/>
    <x v="0"/>
    <m/>
  </r>
  <r>
    <d v="2024-01-27T01:11:33"/>
    <x v="1"/>
    <n v="20"/>
    <s v="VERENZUELA MARTINEZ ALEXANDER"/>
    <x v="3"/>
    <x v="0"/>
    <n v="211"/>
    <n v="21.1"/>
    <n v="216.483180428135"/>
    <m/>
    <n v="113565.74920000001"/>
    <x v="0"/>
    <n v="14154.2857"/>
    <x v="906"/>
    <x v="0"/>
    <m/>
  </r>
  <r>
    <d v="2024-01-27T01:11:33"/>
    <x v="1"/>
    <n v="21"/>
    <s v="CIRO ALEXANDER"/>
    <x v="6"/>
    <x v="0"/>
    <n v="193"/>
    <n v="24.125"/>
    <n v="173.186544342508"/>
    <m/>
    <n v="90852.599400000006"/>
    <x v="0"/>
    <n v="14154.2857"/>
    <x v="906"/>
    <x v="0"/>
    <m/>
  </r>
  <r>
    <d v="2024-01-27T01:11:34"/>
    <x v="1"/>
    <n v="22"/>
    <s v="QUIRAMA CASTAEDA JHON JADER"/>
    <x v="3"/>
    <x v="0"/>
    <n v="263"/>
    <n v="26.3"/>
    <n v="216.483180428135"/>
    <s v="2 Descuentos (Conducts) "/>
    <n v="113565.74920000001"/>
    <x v="1"/>
    <n v="14154.2857"/>
    <x v="906"/>
    <x v="0"/>
    <m/>
  </r>
  <r>
    <d v="2024-01-27T01:11:34"/>
    <x v="1"/>
    <n v="23"/>
    <s v="SALDARRIAGA PARRA LUIS ALBERTO"/>
    <x v="0"/>
    <x v="3"/>
    <n v="231"/>
    <n v="25.6666666666667"/>
    <n v="194.834862385321"/>
    <m/>
    <n v="102209.1743"/>
    <x v="2"/>
    <n v="14154.2857"/>
    <x v="906"/>
    <x v="0"/>
    <m/>
  </r>
  <r>
    <d v="2024-01-27T01:11:34"/>
    <x v="1"/>
    <n v="24"/>
    <s v="HERNANDEZ MACIAS GILBERTO"/>
    <x v="1"/>
    <x v="0"/>
    <n v="233"/>
    <n v="21.181818181818201"/>
    <n v="238.131498470948"/>
    <m/>
    <n v="124922.3242"/>
    <x v="0"/>
    <n v="14154.2857"/>
    <x v="906"/>
    <x v="0"/>
    <m/>
  </r>
  <r>
    <d v="2024-01-27T01:11:35"/>
    <x v="1"/>
    <n v="25"/>
    <s v="MADRID HERNANDEZ JHONATAN SMITH"/>
    <x v="6"/>
    <x v="0"/>
    <n v="193"/>
    <n v="24.125"/>
    <n v="173.186544342508"/>
    <m/>
    <n v="90852.599400000006"/>
    <x v="1"/>
    <n v="14154.2857"/>
    <x v="906"/>
    <x v="0"/>
    <m/>
  </r>
  <r>
    <d v="2024-01-27T01:11:35"/>
    <x v="1"/>
    <n v="26"/>
    <s v="CIRO MARIN RODRIGO ALBERTO"/>
    <x v="0"/>
    <x v="0"/>
    <n v="173"/>
    <n v="19.2222222222222"/>
    <n v="194.834862385321"/>
    <s v="2 Descuentos (Conduct y propietario) "/>
    <n v="102209.1743"/>
    <x v="0"/>
    <n v="14154.2857"/>
    <x v="906"/>
    <x v="0"/>
    <m/>
  </r>
  <r>
    <d v="2024-01-27T01:11:35"/>
    <x v="1"/>
    <n v="27"/>
    <s v="DURANGO DAVID JOSE"/>
    <x v="12"/>
    <x v="0"/>
    <n v="297"/>
    <n v="22.846153846153801"/>
    <n v="281.428134556575"/>
    <s v="SANTIAGO HOYOS Realiz 6 viajes donde moviliz 152 Usuarios "/>
    <n v="147635.47399999999"/>
    <x v="0"/>
    <n v="14154.2857"/>
    <x v="906"/>
    <x v="0"/>
    <m/>
  </r>
  <r>
    <d v="2024-01-27T01:11:35"/>
    <x v="1"/>
    <n v="28"/>
    <s v="ARANGO DIEGO"/>
    <x v="0"/>
    <x v="0"/>
    <n v="185"/>
    <n v="20.5555555555556"/>
    <n v="194.834862385321"/>
    <s v="2 Descuentos (Conduct y propietario) "/>
    <n v="102209.1743"/>
    <x v="0"/>
    <n v="14154.2857"/>
    <x v="906"/>
    <x v="0"/>
    <m/>
  </r>
  <r>
    <d v="2024-01-27T01:11:36"/>
    <x v="1"/>
    <n v="29"/>
    <s v="ESCOBAR IVAN DARIO"/>
    <x v="6"/>
    <x v="0"/>
    <n v="121"/>
    <n v="15.125"/>
    <n v="173.186544342508"/>
    <m/>
    <n v="90852.599400000006"/>
    <x v="0"/>
    <n v="14154.2857"/>
    <x v="906"/>
    <x v="0"/>
    <m/>
  </r>
  <r>
    <d v="2024-01-27T01:11:36"/>
    <x v="9"/>
    <n v="31"/>
    <s v="HINCAPIE GALLEGO YEISON ANDRES"/>
    <x v="3"/>
    <x v="0"/>
    <n v="237"/>
    <n v="23.7"/>
    <n v="216.483180428135"/>
    <m/>
    <n v="113565.74920000001"/>
    <x v="0"/>
    <n v="14154.2857"/>
    <x v="906"/>
    <x v="0"/>
    <m/>
  </r>
  <r>
    <d v="2024-01-27T01:11:36"/>
    <x v="9"/>
    <n v="32"/>
    <s v="PUERTA BOJANERO JUAN CARLOS"/>
    <x v="0"/>
    <x v="0"/>
    <n v="193"/>
    <n v="21.4444444444444"/>
    <n v="194.834862385321"/>
    <m/>
    <n v="102209.1743"/>
    <x v="0"/>
    <n v="14154.2857"/>
    <x v="906"/>
    <x v="0"/>
    <m/>
  </r>
  <r>
    <d v="2024-01-27T01:11:37"/>
    <x v="9"/>
    <n v="33"/>
    <s v="RUA CHAVARRIA JEFERSON ANDREY"/>
    <x v="0"/>
    <x v="0"/>
    <n v="196"/>
    <n v="21.7777777777778"/>
    <n v="194.834862385321"/>
    <s v="2 Descuentos (Incidente con Usuarios) "/>
    <n v="102209.1743"/>
    <x v="0"/>
    <n v="14154.2857"/>
    <x v="906"/>
    <x v="0"/>
    <m/>
  </r>
  <r>
    <d v="2024-01-27T01:11:37"/>
    <x v="9"/>
    <n v="34"/>
    <s v="QUINTERO  ALVARO ANTONIO"/>
    <x v="3"/>
    <x v="0"/>
    <n v="218"/>
    <n v="21.8"/>
    <n v="216.483180428135"/>
    <s v="1 Descuento (Conduct) "/>
    <n v="113565.74920000001"/>
    <x v="0"/>
    <n v="14154.2857"/>
    <x v="906"/>
    <x v="0"/>
    <m/>
  </r>
  <r>
    <d v="2024-01-27T01:11:37"/>
    <x v="9"/>
    <n v="36"/>
    <s v="SOTO WALTER"/>
    <x v="3"/>
    <x v="1"/>
    <n v="210"/>
    <n v="21"/>
    <n v="216.483180428135"/>
    <m/>
    <n v="113565.74920000001"/>
    <x v="0"/>
    <n v="14154.2857"/>
    <x v="906"/>
    <x v="0"/>
    <m/>
  </r>
  <r>
    <d v="2024-01-27T01:11:38"/>
    <x v="9"/>
    <n v="37"/>
    <s v="PIEDRAHITA MADRID SANTIAGO"/>
    <x v="3"/>
    <x v="0"/>
    <n v="201"/>
    <n v="20.100000000000001"/>
    <n v="216.483180428135"/>
    <m/>
    <n v="113565.74920000001"/>
    <x v="1"/>
    <n v="14154.2857"/>
    <x v="906"/>
    <x v="0"/>
    <m/>
  </r>
  <r>
    <d v="2024-01-27T01:11:38"/>
    <x v="9"/>
    <n v="39"/>
    <s v="DE OSSA TORRES CARLOS ANDRES"/>
    <x v="3"/>
    <x v="0"/>
    <n v="200"/>
    <n v="20"/>
    <n v="216.483180428135"/>
    <m/>
    <n v="113565.74920000001"/>
    <x v="0"/>
    <n v="14154.2857"/>
    <x v="906"/>
    <x v="0"/>
    <m/>
  </r>
  <r>
    <d v="2024-01-27T01:11:38"/>
    <x v="9"/>
    <n v="40"/>
    <s v="OCAMPO OCAMPO ANTONIO JOSE"/>
    <x v="3"/>
    <x v="0"/>
    <n v="260"/>
    <n v="26"/>
    <n v="216.483180428135"/>
    <m/>
    <n v="113565.74920000001"/>
    <x v="0"/>
    <n v="14154.2857"/>
    <x v="906"/>
    <x v="0"/>
    <m/>
  </r>
  <r>
    <d v="2024-01-27T01:11:38"/>
    <x v="1"/>
    <n v="41"/>
    <s v="URIEL SALAZAR FREDY"/>
    <x v="0"/>
    <x v="0"/>
    <n v="204"/>
    <n v="22.6666666666667"/>
    <n v="194.834862385321"/>
    <m/>
    <n v="102209.1743"/>
    <x v="1"/>
    <n v="14154.2857"/>
    <x v="906"/>
    <x v="0"/>
    <m/>
  </r>
  <r>
    <d v="2024-01-27T01:11:39"/>
    <x v="1"/>
    <n v="42"/>
    <s v="LOPERA ALVAREZ ESTIVEN"/>
    <x v="3"/>
    <x v="0"/>
    <n v="225"/>
    <n v="22.5"/>
    <n v="216.483180428135"/>
    <m/>
    <n v="113565.74920000001"/>
    <x v="0"/>
    <n v="14154.2857"/>
    <x v="906"/>
    <x v="0"/>
    <m/>
  </r>
  <r>
    <d v="2024-01-28T00:12:32"/>
    <x v="1"/>
    <n v="1"/>
    <s v="PALMAR PANA EDIXON JOSUE"/>
    <x v="3"/>
    <x v="0"/>
    <n v="189"/>
    <n v="18.899999999999999"/>
    <n v="195.75277337559399"/>
    <m/>
    <n v="102164.0254"/>
    <x v="0"/>
    <n v="11243.243200000001"/>
    <x v="907"/>
    <x v="0"/>
    <m/>
  </r>
  <r>
    <d v="2024-01-28T00:12:32"/>
    <x v="1"/>
    <n v="2"/>
    <s v="GRAJALES JORGE HERNAN"/>
    <x v="6"/>
    <x v="1"/>
    <n v="183"/>
    <n v="22.875"/>
    <n v="156.60221870047499"/>
    <m/>
    <n v="81731.220300000001"/>
    <x v="1"/>
    <n v="11243.243200000001"/>
    <x v="907"/>
    <x v="0"/>
    <m/>
  </r>
  <r>
    <d v="2024-01-28T00:12:32"/>
    <x v="1"/>
    <n v="3"/>
    <s v="AGUIRRE ANDRES"/>
    <x v="10"/>
    <x v="3"/>
    <n v="52"/>
    <n v="13"/>
    <n v="78.301109350237695"/>
    <m/>
    <n v="40865.610099999998"/>
    <x v="0"/>
    <n v="11243.243200000001"/>
    <x v="907"/>
    <x v="0"/>
    <m/>
  </r>
  <r>
    <d v="2024-01-28T00:12:33"/>
    <x v="1"/>
    <n v="5"/>
    <s v="BERRIO POSADA ANGELA"/>
    <x v="8"/>
    <x v="0"/>
    <n v="91"/>
    <n v="18.2"/>
    <n v="97.876386687797194"/>
    <m/>
    <n v="51082.012699999999"/>
    <x v="1"/>
    <n v="11243.243200000001"/>
    <x v="907"/>
    <x v="0"/>
    <m/>
  </r>
  <r>
    <d v="2024-01-28T00:12:33"/>
    <x v="1"/>
    <n v="6"/>
    <s v="LOPEZ ISRAEL"/>
    <x v="3"/>
    <x v="0"/>
    <n v="158"/>
    <n v="15.8"/>
    <n v="195.75277337559399"/>
    <s v="1 Descuento (Usuario desubicado) "/>
    <n v="102164.0254"/>
    <x v="0"/>
    <n v="11243.243200000001"/>
    <x v="907"/>
    <x v="0"/>
    <m/>
  </r>
  <r>
    <d v="2024-01-28T00:12:33"/>
    <x v="1"/>
    <n v="7"/>
    <s v="YEPES JORGE"/>
    <x v="0"/>
    <x v="0"/>
    <n v="218"/>
    <n v="24.2222222222222"/>
    <n v="176.177496038035"/>
    <s v="2 Descuentos (Conducts) "/>
    <n v="91947.622799999997"/>
    <x v="1"/>
    <n v="11243.243200000001"/>
    <x v="907"/>
    <x v="0"/>
    <m/>
  </r>
  <r>
    <d v="2024-01-28T00:12:33"/>
    <x v="1"/>
    <n v="8"/>
    <s v="VACA FIERRO ROBINSON"/>
    <x v="1"/>
    <x v="0"/>
    <n v="203"/>
    <n v="18.454545454545499"/>
    <n v="215.328050713154"/>
    <m/>
    <n v="112380.4279"/>
    <x v="1"/>
    <n v="11243.243200000001"/>
    <x v="907"/>
    <x v="0"/>
    <m/>
  </r>
  <r>
    <d v="2024-01-28T00:12:34"/>
    <x v="1"/>
    <n v="10"/>
    <s v="MARULANDA JARAMILLO DAWER ANDRES"/>
    <x v="8"/>
    <x v="1"/>
    <n v="75"/>
    <n v="15"/>
    <n v="97.876386687797194"/>
    <m/>
    <n v="51082.012699999999"/>
    <x v="0"/>
    <n v="11243.243200000001"/>
    <x v="907"/>
    <x v="0"/>
    <m/>
  </r>
  <r>
    <d v="2024-01-28T00:12:34"/>
    <x v="9"/>
    <n v="11"/>
    <s v="BELTRAN JUAN SIMON"/>
    <x v="3"/>
    <x v="0"/>
    <n v="185"/>
    <n v="18.5"/>
    <n v="195.75277337559399"/>
    <s v="1 Descuento (Conduct) "/>
    <n v="102164.0254"/>
    <x v="0"/>
    <n v="11243.243200000001"/>
    <x v="907"/>
    <x v="0"/>
    <m/>
  </r>
  <r>
    <d v="2024-01-28T00:12:34"/>
    <x v="9"/>
    <n v="12"/>
    <s v="VALENCIA MENDOZA JHON"/>
    <x v="4"/>
    <x v="0"/>
    <n v="140"/>
    <n v="20"/>
    <n v="137.02694136291601"/>
    <m/>
    <n v="71514.8177"/>
    <x v="0"/>
    <n v="11243.243200000001"/>
    <x v="907"/>
    <x v="0"/>
    <m/>
  </r>
  <r>
    <d v="2024-01-28T00:12:34"/>
    <x v="9"/>
    <n v="13"/>
    <s v="AGUDELO KEVIN ANDRES"/>
    <x v="1"/>
    <x v="0"/>
    <n v="191"/>
    <n v="17.363636363636399"/>
    <n v="215.328050713154"/>
    <s v="2 Descuentos (Conduct y usuario desubicado) "/>
    <n v="112380.4279"/>
    <x v="0"/>
    <n v="11243.243200000001"/>
    <x v="907"/>
    <x v="0"/>
    <m/>
  </r>
  <r>
    <d v="2024-01-28T00:12:35"/>
    <x v="9"/>
    <n v="14"/>
    <s v="JIMENEZ JIMENEZ OMAR DAVID"/>
    <x v="6"/>
    <x v="0"/>
    <n v="104"/>
    <n v="13"/>
    <n v="156.60221870047499"/>
    <m/>
    <n v="81731.220300000001"/>
    <x v="1"/>
    <n v="11243.243200000001"/>
    <x v="907"/>
    <x v="0"/>
    <m/>
  </r>
  <r>
    <d v="2024-01-28T00:12:35"/>
    <x v="9"/>
    <n v="15"/>
    <s v="QUINTERO  ALVARO ANTONIO"/>
    <x v="0"/>
    <x v="0"/>
    <n v="208"/>
    <n v="23.1111111111111"/>
    <n v="176.177496038035"/>
    <m/>
    <n v="91947.622799999997"/>
    <x v="1"/>
    <n v="11243.243200000001"/>
    <x v="907"/>
    <x v="0"/>
    <m/>
  </r>
  <r>
    <d v="2024-01-28T00:12:35"/>
    <x v="9"/>
    <n v="16"/>
    <s v="LONDOO CADAVID DAVID SANTIAGO"/>
    <x v="6"/>
    <x v="0"/>
    <n v="115"/>
    <n v="15.3333333333333"/>
    <n v="146.81458003169601"/>
    <m/>
    <n v="76623.019"/>
    <x v="0"/>
    <n v="11243.243200000001"/>
    <x v="907"/>
    <x v="0"/>
    <m/>
  </r>
  <r>
    <d v="2024-01-28T00:12:35"/>
    <x v="9"/>
    <n v="17"/>
    <s v="AGUIRRE ANDRES"/>
    <x v="8"/>
    <x v="0"/>
    <n v="107"/>
    <n v="21.4"/>
    <n v="97.876386687797194"/>
    <m/>
    <n v="51082.012699999999"/>
    <x v="0"/>
    <n v="11243.243200000001"/>
    <x v="907"/>
    <x v="0"/>
    <m/>
  </r>
  <r>
    <d v="2024-01-28T00:12:36"/>
    <x v="9"/>
    <n v="18"/>
    <s v="RENDON VIANA HUMBERTO DE JESUS"/>
    <x v="3"/>
    <x v="0"/>
    <n v="201"/>
    <n v="20.100000000000001"/>
    <n v="195.75277337559399"/>
    <s v="1 Descuento (Conduct) "/>
    <n v="102164.0254"/>
    <x v="0"/>
    <n v="11243.243200000001"/>
    <x v="907"/>
    <x v="0"/>
    <m/>
  </r>
  <r>
    <d v="2024-01-28T00:12:36"/>
    <x v="9"/>
    <n v="19"/>
    <s v="BARRANTES GALLEGO DANIEL CAMILO"/>
    <x v="3"/>
    <x v="0"/>
    <n v="218"/>
    <n v="21.8"/>
    <n v="195.75277337559399"/>
    <m/>
    <n v="102164.0254"/>
    <x v="0"/>
    <n v="11243.243200000001"/>
    <x v="907"/>
    <x v="0"/>
    <m/>
  </r>
  <r>
    <d v="2024-01-28T00:12:36"/>
    <x v="9"/>
    <n v="20"/>
    <s v="VERENZUELA MARTINEZ ALEXANDER"/>
    <x v="0"/>
    <x v="0"/>
    <n v="203"/>
    <n v="22.5555555555556"/>
    <n v="176.177496038035"/>
    <m/>
    <n v="91947.622799999997"/>
    <x v="0"/>
    <n v="11243.243200000001"/>
    <x v="907"/>
    <x v="0"/>
    <m/>
  </r>
  <r>
    <d v="2024-01-28T00:12:36"/>
    <x v="9"/>
    <n v="21"/>
    <s v="CIRO ALEXANDER"/>
    <x v="6"/>
    <x v="0"/>
    <n v="189"/>
    <n v="23.625"/>
    <n v="156.60221870047499"/>
    <m/>
    <n v="81731.220300000001"/>
    <x v="0"/>
    <n v="11243.243200000001"/>
    <x v="907"/>
    <x v="0"/>
    <m/>
  </r>
  <r>
    <d v="2024-01-28T00:12:37"/>
    <x v="9"/>
    <n v="22"/>
    <s v="QUIRAMA CASTAEDA JHON JADER"/>
    <x v="3"/>
    <x v="0"/>
    <n v="181"/>
    <n v="18.100000000000001"/>
    <n v="195.75277337559399"/>
    <m/>
    <n v="102164.0254"/>
    <x v="1"/>
    <n v="11243.243200000001"/>
    <x v="907"/>
    <x v="0"/>
    <m/>
  </r>
  <r>
    <d v="2024-01-28T00:12:37"/>
    <x v="9"/>
    <n v="23"/>
    <s v="SALDARRIAGA PARRA LUIS ALBERTO"/>
    <x v="6"/>
    <x v="0"/>
    <n v="147"/>
    <n v="18.375"/>
    <n v="156.60221870047499"/>
    <m/>
    <n v="81731.220300000001"/>
    <x v="2"/>
    <n v="11243.243200000001"/>
    <x v="907"/>
    <x v="0"/>
    <m/>
  </r>
  <r>
    <d v="2024-01-28T00:12:37"/>
    <x v="9"/>
    <n v="24"/>
    <s v="HERNANDEZ MACIAS GILBERTO"/>
    <x v="6"/>
    <x v="0"/>
    <n v="107"/>
    <n v="13.375"/>
    <n v="156.60221870047499"/>
    <m/>
    <n v="81731.220300000001"/>
    <x v="0"/>
    <n v="11243.243200000001"/>
    <x v="907"/>
    <x v="0"/>
    <m/>
  </r>
  <r>
    <d v="2024-01-28T00:12:37"/>
    <x v="9"/>
    <n v="25"/>
    <s v="MADRID HERNANDEZ JHONATAN SMITH"/>
    <x v="0"/>
    <x v="0"/>
    <n v="185"/>
    <n v="20.5555555555556"/>
    <n v="176.177496038035"/>
    <m/>
    <n v="91947.622799999997"/>
    <x v="1"/>
    <n v="11243.243200000001"/>
    <x v="907"/>
    <x v="0"/>
    <m/>
  </r>
  <r>
    <d v="2024-01-28T00:12:38"/>
    <x v="9"/>
    <n v="26"/>
    <s v="RODRIGUEZ LUBIN"/>
    <x v="0"/>
    <x v="0"/>
    <n v="171"/>
    <n v="19"/>
    <n v="176.177496038035"/>
    <s v="5 Descuentos (Usuario desubicado, conduct propietario y transbordo) "/>
    <n v="91947.622799999997"/>
    <x v="0"/>
    <n v="11243.243200000001"/>
    <x v="907"/>
    <x v="0"/>
    <m/>
  </r>
  <r>
    <d v="2024-01-28T00:12:38"/>
    <x v="9"/>
    <n v="27"/>
    <s v="DURANGO DAVID JOSE"/>
    <x v="9"/>
    <x v="0"/>
    <n v="205"/>
    <n v="17.0833333333333"/>
    <n v="234.90332805071299"/>
    <s v="SANTIAGO HOYOS Realiz 6 viajes donde moviliz 108 Usuarios "/>
    <n v="122596.83040000001"/>
    <x v="0"/>
    <n v="11243.243200000001"/>
    <x v="907"/>
    <x v="0"/>
    <m/>
  </r>
  <r>
    <d v="2024-01-28T00:12:38"/>
    <x v="9"/>
    <n v="28"/>
    <s v="ARANGO DIEGO"/>
    <x v="6"/>
    <x v="0"/>
    <n v="200"/>
    <n v="25"/>
    <n v="156.60221870047499"/>
    <s v="11 Descuentos (Transbordo) "/>
    <n v="81731.220300000001"/>
    <x v="0"/>
    <n v="11243.243200000001"/>
    <x v="907"/>
    <x v="0"/>
    <m/>
  </r>
  <r>
    <d v="2024-01-28T00:12:38"/>
    <x v="9"/>
    <n v="29"/>
    <s v="ESCOBAR IVAN DARIO"/>
    <x v="3"/>
    <x v="0"/>
    <n v="181"/>
    <n v="18.100000000000001"/>
    <n v="195.75277337559399"/>
    <m/>
    <n v="102164.0254"/>
    <x v="0"/>
    <n v="11243.243200000001"/>
    <x v="907"/>
    <x v="0"/>
    <m/>
  </r>
  <r>
    <d v="2024-01-28T00:12:39"/>
    <x v="1"/>
    <n v="31"/>
    <s v="HINCAPIE GALLEGO YEISON ANDRES"/>
    <x v="6"/>
    <x v="0"/>
    <n v="167"/>
    <n v="20.875"/>
    <n v="156.60221870047499"/>
    <m/>
    <n v="81731.220300000001"/>
    <x v="0"/>
    <n v="11243.243200000001"/>
    <x v="907"/>
    <x v="0"/>
    <m/>
  </r>
  <r>
    <d v="2024-01-28T00:12:39"/>
    <x v="1"/>
    <n v="32"/>
    <s v="GOMEZ CARLOS"/>
    <x v="3"/>
    <x v="0"/>
    <n v="232"/>
    <n v="23.2"/>
    <n v="195.75277337559399"/>
    <m/>
    <n v="102164.0254"/>
    <x v="0"/>
    <n v="11243.243200000001"/>
    <x v="907"/>
    <x v="0"/>
    <m/>
  </r>
  <r>
    <d v="2024-01-28T00:12:39"/>
    <x v="1"/>
    <n v="33"/>
    <s v="RUA CHAVARRIA JEFERSON ANDREY"/>
    <x v="6"/>
    <x v="0"/>
    <n v="178"/>
    <n v="22.25"/>
    <n v="156.60221870047499"/>
    <s v="2 Descuentos (Usuarios desubicados) "/>
    <n v="81731.220300000001"/>
    <x v="0"/>
    <n v="11243.243200000001"/>
    <x v="907"/>
    <x v="0"/>
    <m/>
  </r>
  <r>
    <d v="2024-01-28T00:12:39"/>
    <x v="1"/>
    <n v="34"/>
    <s v="MONTOYA OSPINA GILBERTO ANTONIO"/>
    <x v="1"/>
    <x v="0"/>
    <n v="226"/>
    <n v="20.545454545454501"/>
    <n v="215.328050713154"/>
    <s v="1 Descuento (usuario con movilidad reducida) "/>
    <n v="112380.4279"/>
    <x v="0"/>
    <n v="11243.243200000001"/>
    <x v="907"/>
    <x v="0"/>
    <m/>
  </r>
  <r>
    <d v="2024-01-28T00:12:40"/>
    <x v="1"/>
    <n v="35"/>
    <s v="URIEL SALAZAR FREDY"/>
    <x v="6"/>
    <x v="0"/>
    <n v="164"/>
    <n v="20.5"/>
    <n v="156.60221870047499"/>
    <m/>
    <n v="81731.220300000001"/>
    <x v="1"/>
    <n v="11243.243200000001"/>
    <x v="907"/>
    <x v="0"/>
    <m/>
  </r>
  <r>
    <d v="2024-01-28T00:12:40"/>
    <x v="1"/>
    <n v="36"/>
    <s v="SOTO WALTER"/>
    <x v="6"/>
    <x v="0"/>
    <n v="120"/>
    <n v="15"/>
    <n v="156.60221870047499"/>
    <m/>
    <n v="81731.220300000001"/>
    <x v="0"/>
    <n v="11243.243200000001"/>
    <x v="907"/>
    <x v="0"/>
    <m/>
  </r>
  <r>
    <d v="2024-01-28T00:12:40"/>
    <x v="1"/>
    <n v="37"/>
    <s v="PIEDRAHITA MADRID SANTIAGO"/>
    <x v="8"/>
    <x v="0"/>
    <n v="113"/>
    <n v="22.6"/>
    <n v="97.876386687797194"/>
    <m/>
    <n v="51082.012699999999"/>
    <x v="1"/>
    <n v="11243.243200000001"/>
    <x v="907"/>
    <x v="0"/>
    <m/>
  </r>
  <r>
    <d v="2024-01-28T00:12:40"/>
    <x v="1"/>
    <n v="40"/>
    <s v="OCAMPO OCAMPO ANTONIO JOSE"/>
    <x v="0"/>
    <x v="0"/>
    <n v="172"/>
    <n v="19.1111111111111"/>
    <n v="176.177496038035"/>
    <s v="1 Descuento (Conduct) "/>
    <n v="91947.622799999997"/>
    <x v="0"/>
    <n v="11243.243200000001"/>
    <x v="907"/>
    <x v="0"/>
    <m/>
  </r>
  <r>
    <d v="2024-01-28T00:12:41"/>
    <x v="9"/>
    <n v="41"/>
    <s v="GARCIA DAVID WILSON ALBERTO"/>
    <x v="0"/>
    <x v="0"/>
    <n v="219"/>
    <n v="24.3333333333333"/>
    <n v="176.177496038035"/>
    <m/>
    <n v="91947.622799999997"/>
    <x v="1"/>
    <n v="11243.243200000001"/>
    <x v="907"/>
    <x v="0"/>
    <m/>
  </r>
  <r>
    <d v="2024-01-28T00:12:41"/>
    <x v="9"/>
    <n v="42"/>
    <s v="LOPERA ALVAREZ ESTIVEN"/>
    <x v="0"/>
    <x v="0"/>
    <n v="178"/>
    <n v="19.7777777777778"/>
    <n v="176.177496038035"/>
    <s v="11 Descuentos (Transbordo) "/>
    <n v="91947.622799999997"/>
    <x v="0"/>
    <n v="11243.243200000001"/>
    <x v="907"/>
    <x v="0"/>
    <m/>
  </r>
  <r>
    <d v="2024-01-29T00:33:00"/>
    <x v="12"/>
    <n v="1"/>
    <s v="PALMAR PANA EDIXON JOSUE"/>
    <x v="1"/>
    <x v="0"/>
    <n v="182"/>
    <n v="16.545454545454501"/>
    <n v="188.92233009708701"/>
    <m/>
    <n v="97857.281600000002"/>
    <x v="0"/>
    <n v="10841.6667"/>
    <x v="908"/>
    <x v="0"/>
    <m/>
  </r>
  <r>
    <d v="2024-01-29T00:33:00"/>
    <x v="12"/>
    <n v="2"/>
    <s v="GRAJALES JORGE HERNAN"/>
    <x v="6"/>
    <x v="0"/>
    <n v="126"/>
    <n v="15.75"/>
    <n v="137.39805825242701"/>
    <m/>
    <n v="71168.932000000001"/>
    <x v="1"/>
    <n v="10841.6667"/>
    <x v="908"/>
    <x v="0"/>
    <m/>
  </r>
  <r>
    <d v="2024-01-29T00:33:01"/>
    <x v="12"/>
    <n v="3"/>
    <s v="AGUIRRE ANDRES"/>
    <x v="6"/>
    <x v="0"/>
    <n v="111"/>
    <n v="13.875"/>
    <n v="137.39805825242701"/>
    <m/>
    <n v="71168.932000000001"/>
    <x v="0"/>
    <n v="10841.6667"/>
    <x v="908"/>
    <x v="0"/>
    <m/>
  </r>
  <r>
    <d v="2024-01-29T00:33:01"/>
    <x v="12"/>
    <n v="5"/>
    <s v="BERRIO POSADA ANGELA"/>
    <x v="4"/>
    <x v="0"/>
    <n v="107"/>
    <n v="15.285714285714301"/>
    <n v="120.22330097087401"/>
    <m/>
    <n v="62272.815499999997"/>
    <x v="1"/>
    <n v="10841.6667"/>
    <x v="908"/>
    <x v="0"/>
    <m/>
  </r>
  <r>
    <d v="2024-01-29T00:33:01"/>
    <x v="12"/>
    <n v="6"/>
    <s v="GONZALEZ PEREZ RAFAEL JOSE"/>
    <x v="1"/>
    <x v="0"/>
    <n v="207"/>
    <n v="18.818181818181799"/>
    <n v="188.92233009708701"/>
    <s v="3 Descuentos (admin y conducts) "/>
    <n v="97857.281600000002"/>
    <x v="0"/>
    <n v="10841.6667"/>
    <x v="908"/>
    <x v="0"/>
    <m/>
  </r>
  <r>
    <d v="2024-01-29T00:33:01"/>
    <x v="12"/>
    <n v="7"/>
    <s v="YEPES JORGE"/>
    <x v="0"/>
    <x v="0"/>
    <n v="181"/>
    <n v="20.1111111111111"/>
    <n v="154.57281553398099"/>
    <m/>
    <n v="80065.048500000004"/>
    <x v="1"/>
    <n v="10841.6667"/>
    <x v="908"/>
    <x v="0"/>
    <m/>
  </r>
  <r>
    <d v="2024-01-29T00:33:02"/>
    <x v="12"/>
    <n v="8"/>
    <s v="SOTO WALTER"/>
    <x v="0"/>
    <x v="0"/>
    <n v="165"/>
    <n v="18.3333333333333"/>
    <n v="154.57281553398099"/>
    <m/>
    <n v="80065.048500000004"/>
    <x v="1"/>
    <n v="10841.6667"/>
    <x v="908"/>
    <x v="0"/>
    <m/>
  </r>
  <r>
    <d v="2024-01-29T00:33:02"/>
    <x v="12"/>
    <n v="9"/>
    <s v="GOMEZ CARLOS"/>
    <x v="3"/>
    <x v="0"/>
    <n v="199"/>
    <n v="19.899999999999999"/>
    <n v="171.747572815534"/>
    <s v="2 Descuentos (conducts) "/>
    <n v="88961.164999999994"/>
    <x v="0"/>
    <n v="10841.6667"/>
    <x v="908"/>
    <x v="0"/>
    <m/>
  </r>
  <r>
    <d v="2024-01-29T00:33:02"/>
    <x v="12"/>
    <n v="10"/>
    <s v="MARULANDA JARAMILLO DAWER ANDRES"/>
    <x v="4"/>
    <x v="0"/>
    <n v="106"/>
    <n v="15.1428571428571"/>
    <n v="120.22330097087401"/>
    <m/>
    <n v="62272.815499999997"/>
    <x v="0"/>
    <n v="10841.6667"/>
    <x v="908"/>
    <x v="0"/>
    <m/>
  </r>
  <r>
    <d v="2024-01-29T00:33:02"/>
    <x v="12"/>
    <n v="11"/>
    <s v="BELTRAN JUAN SIMON"/>
    <x v="1"/>
    <x v="0"/>
    <n v="197"/>
    <n v="17.909090909090899"/>
    <n v="188.92233009708701"/>
    <m/>
    <n v="97857.281600000002"/>
    <x v="0"/>
    <n v="10841.6667"/>
    <x v="908"/>
    <x v="0"/>
    <m/>
  </r>
  <r>
    <d v="2024-01-29T00:33:03"/>
    <x v="12"/>
    <n v="12"/>
    <s v="VALENCIA MENDOZA JHON"/>
    <x v="6"/>
    <x v="0"/>
    <n v="126"/>
    <n v="15.75"/>
    <n v="137.39805825242701"/>
    <m/>
    <n v="71168.932000000001"/>
    <x v="0"/>
    <n v="10841.6667"/>
    <x v="908"/>
    <x v="0"/>
    <m/>
  </r>
  <r>
    <d v="2024-01-29T00:33:03"/>
    <x v="12"/>
    <n v="13"/>
    <s v="URIEL SALAZAR FREDY"/>
    <x v="6"/>
    <x v="0"/>
    <n v="117"/>
    <n v="14.625"/>
    <n v="137.39805825242701"/>
    <m/>
    <n v="71168.932000000001"/>
    <x v="0"/>
    <n v="10841.6667"/>
    <x v="908"/>
    <x v="0"/>
    <m/>
  </r>
  <r>
    <d v="2024-01-29T00:33:03"/>
    <x v="12"/>
    <n v="14"/>
    <s v="JIMENEZ JIMENEZ OMAR DAVID"/>
    <x v="3"/>
    <x v="0"/>
    <n v="153"/>
    <n v="15.3"/>
    <n v="171.747572815534"/>
    <m/>
    <n v="88961.164999999994"/>
    <x v="1"/>
    <n v="10841.6667"/>
    <x v="908"/>
    <x v="0"/>
    <m/>
  </r>
  <r>
    <d v="2024-01-29T00:33:03"/>
    <x v="12"/>
    <n v="15"/>
    <s v="LONDOO LOPERA DUVAN ANDRES"/>
    <x v="6"/>
    <x v="0"/>
    <n v="136"/>
    <n v="17"/>
    <n v="137.39805825242701"/>
    <m/>
    <n v="71168.932000000001"/>
    <x v="1"/>
    <n v="10841.6667"/>
    <x v="908"/>
    <x v="0"/>
    <m/>
  </r>
  <r>
    <d v="2024-01-29T00:33:04"/>
    <x v="12"/>
    <n v="16"/>
    <s v="LONDOO CADAVID DAVID SANTIAGO"/>
    <x v="3"/>
    <x v="0"/>
    <n v="175"/>
    <n v="17.5"/>
    <n v="171.747572815534"/>
    <m/>
    <n v="88961.164999999994"/>
    <x v="0"/>
    <n v="10841.6667"/>
    <x v="908"/>
    <x v="0"/>
    <m/>
  </r>
  <r>
    <d v="2024-01-29T00:33:04"/>
    <x v="12"/>
    <n v="17"/>
    <s v="RAMIREZ JARAMILLO WILSON"/>
    <x v="2"/>
    <x v="0"/>
    <n v="109"/>
    <n v="18.1666666666667"/>
    <n v="103.04854368932"/>
    <m/>
    <n v="53376.699000000001"/>
    <x v="0"/>
    <n v="10841.6667"/>
    <x v="908"/>
    <x v="0"/>
    <m/>
  </r>
  <r>
    <d v="2024-01-29T00:33:04"/>
    <x v="12"/>
    <n v="18"/>
    <s v="RENDON VIANA HUMBERTO DE JESUS"/>
    <x v="3"/>
    <x v="0"/>
    <n v="210"/>
    <n v="21"/>
    <n v="171.747572815534"/>
    <m/>
    <n v="88961.164999999994"/>
    <x v="0"/>
    <n v="10841.6667"/>
    <x v="908"/>
    <x v="0"/>
    <m/>
  </r>
  <r>
    <d v="2024-01-29T00:33:04"/>
    <x v="12"/>
    <n v="19"/>
    <s v="BARRANTES GALLEGO DANIEL CAMILO"/>
    <x v="3"/>
    <x v="0"/>
    <n v="202"/>
    <n v="20.2"/>
    <n v="171.747572815534"/>
    <m/>
    <n v="88961.164999999994"/>
    <x v="0"/>
    <n v="10841.6667"/>
    <x v="908"/>
    <x v="0"/>
    <m/>
  </r>
  <r>
    <d v="2024-01-29T00:33:05"/>
    <x v="12"/>
    <n v="20"/>
    <s v="VERENZUELA MARTINEZ ALEXANDER"/>
    <x v="6"/>
    <x v="0"/>
    <n v="178"/>
    <n v="22.25"/>
    <n v="137.39805825242701"/>
    <s v="1 Descuento (Despachador gustavo) "/>
    <n v="71168.932000000001"/>
    <x v="0"/>
    <n v="10841.6667"/>
    <x v="908"/>
    <x v="0"/>
    <m/>
  </r>
  <r>
    <d v="2024-01-29T00:33:05"/>
    <x v="12"/>
    <n v="27"/>
    <s v="DURANGO DAVID JOSE"/>
    <x v="2"/>
    <x v="0"/>
    <n v="88"/>
    <n v="14.6666666666667"/>
    <n v="103.04854368932"/>
    <m/>
    <n v="53376.699000000001"/>
    <x v="0"/>
    <n v="10841.6667"/>
    <x v="908"/>
    <x v="0"/>
    <m/>
  </r>
  <r>
    <d v="2024-01-29T00:33:05"/>
    <x v="12"/>
    <n v="28"/>
    <s v="LOPEZ ISRAEL"/>
    <x v="6"/>
    <x v="0"/>
    <n v="99"/>
    <n v="12.375"/>
    <n v="137.39805825242701"/>
    <m/>
    <n v="71168.932000000001"/>
    <x v="0"/>
    <n v="10841.6667"/>
    <x v="908"/>
    <x v="0"/>
    <m/>
  </r>
  <r>
    <d v="2024-01-29T00:33:05"/>
    <x v="12"/>
    <n v="37"/>
    <s v="ECHAVARRIA JOSE"/>
    <x v="8"/>
    <x v="0"/>
    <n v="68"/>
    <n v="13.6"/>
    <n v="85.873786407767"/>
    <m/>
    <n v="44480.582499999997"/>
    <x v="1"/>
    <n v="10841.6667"/>
    <x v="908"/>
    <x v="0"/>
    <m/>
  </r>
  <r>
    <d v="2024-01-29T00:33:06"/>
    <x v="12"/>
    <n v="39"/>
    <s v="DE OSSA TORRES CARLOS ANDRES"/>
    <x v="6"/>
    <x v="0"/>
    <n v="122"/>
    <n v="15.25"/>
    <n v="137.39805825242701"/>
    <m/>
    <n v="71168.932000000001"/>
    <x v="0"/>
    <n v="10841.6667"/>
    <x v="908"/>
    <x v="0"/>
    <m/>
  </r>
  <r>
    <d v="2024-01-29T00:33:06"/>
    <x v="12"/>
    <n v="42"/>
    <s v="LOPERA ALVAREZ ESTIVEN"/>
    <x v="3"/>
    <x v="0"/>
    <n v="174"/>
    <n v="17.399999999999999"/>
    <n v="171.747572815534"/>
    <s v="1 Descuento (Conduct) "/>
    <n v="88961.164999999994"/>
    <x v="0"/>
    <n v="10841.6667"/>
    <x v="908"/>
    <x v="0"/>
    <m/>
  </r>
  <r>
    <d v="2024-01-30T00:43:52"/>
    <x v="9"/>
    <n v="1"/>
    <s v="PALMAR PANA EDIXON JOSUE"/>
    <x v="0"/>
    <x v="0"/>
    <n v="138"/>
    <n v="15.3333333333333"/>
    <n v="186.56619718309901"/>
    <m/>
    <n v="97661.408500000005"/>
    <x v="0"/>
    <n v="12564.1026"/>
    <x v="909"/>
    <x v="0"/>
    <m/>
  </r>
  <r>
    <d v="2024-01-30T00:43:53"/>
    <x v="9"/>
    <n v="2"/>
    <s v="GRAJALES JORGE HERNAN"/>
    <x v="0"/>
    <x v="0"/>
    <n v="204"/>
    <n v="22.6666666666667"/>
    <n v="186.56619718309901"/>
    <s v="1 Descuento (Conduct) "/>
    <n v="97661.408500000005"/>
    <x v="1"/>
    <n v="12564.1026"/>
    <x v="909"/>
    <x v="0"/>
    <m/>
  </r>
  <r>
    <d v="2024-01-30T00:43:53"/>
    <x v="9"/>
    <n v="3"/>
    <s v="AGUIRRE ANDRES"/>
    <x v="0"/>
    <x v="3"/>
    <n v="149"/>
    <n v="16.5555555555556"/>
    <n v="186.56619718309901"/>
    <s v="1 Descuento (Conduct) "/>
    <n v="97661.408500000005"/>
    <x v="0"/>
    <n v="12564.1026"/>
    <x v="909"/>
    <x v="0"/>
    <m/>
  </r>
  <r>
    <d v="2024-01-30T00:43:53"/>
    <x v="9"/>
    <n v="4"/>
    <s v="LOPEZ ISRAEL"/>
    <x v="3"/>
    <x v="3"/>
    <n v="155"/>
    <n v="15.5"/>
    <n v="207.29577464788699"/>
    <m/>
    <n v="108512.6761"/>
    <x v="0"/>
    <n v="12564.1026"/>
    <x v="909"/>
    <x v="0"/>
    <m/>
  </r>
  <r>
    <d v="2024-01-30T00:43:53"/>
    <x v="9"/>
    <n v="5"/>
    <s v="BERRIO POSADA ANGELA"/>
    <x v="3"/>
    <x v="0"/>
    <n v="251"/>
    <n v="25.1"/>
    <n v="207.29577464788699"/>
    <s v="3 Descuentos (Conduct, propietario y transbordo) "/>
    <n v="108512.6761"/>
    <x v="1"/>
    <n v="12564.1026"/>
    <x v="909"/>
    <x v="0"/>
    <m/>
  </r>
  <r>
    <d v="2024-01-30T00:43:54"/>
    <x v="9"/>
    <n v="6"/>
    <s v="GONZALEZ PEREZ RAFAEL JOSE"/>
    <x v="0"/>
    <x v="0"/>
    <n v="194"/>
    <n v="21.5555555555556"/>
    <n v="186.56619718309901"/>
    <s v="1 Descuento (Conduct) "/>
    <n v="97661.408500000005"/>
    <x v="0"/>
    <n v="12564.1026"/>
    <x v="909"/>
    <x v="0"/>
    <m/>
  </r>
  <r>
    <d v="2024-01-30T00:43:54"/>
    <x v="9"/>
    <n v="7"/>
    <s v="YEPES JORGE"/>
    <x v="4"/>
    <x v="0"/>
    <n v="172"/>
    <n v="24.571428571428601"/>
    <n v="145.107042253521"/>
    <s v="1 Descuento (Usuario desubicado) "/>
    <n v="75958.873200000002"/>
    <x v="1"/>
    <n v="12564.1026"/>
    <x v="909"/>
    <x v="0"/>
    <m/>
  </r>
  <r>
    <d v="2024-01-30T00:43:54"/>
    <x v="9"/>
    <n v="8"/>
    <s v="VACA FIERRO ROBINSON"/>
    <x v="3"/>
    <x v="0"/>
    <n v="176"/>
    <n v="17.600000000000001"/>
    <n v="207.29577464788699"/>
    <m/>
    <n v="108512.6761"/>
    <x v="1"/>
    <n v="12564.1026"/>
    <x v="909"/>
    <x v="0"/>
    <m/>
  </r>
  <r>
    <d v="2024-01-30T00:43:55"/>
    <x v="9"/>
    <n v="9"/>
    <s v="GOMEZ CARLOS"/>
    <x v="0"/>
    <x v="0"/>
    <n v="176"/>
    <n v="19.5555555555556"/>
    <n v="186.56619718309901"/>
    <m/>
    <n v="97661.408500000005"/>
    <x v="0"/>
    <n v="12564.1026"/>
    <x v="909"/>
    <x v="0"/>
    <m/>
  </r>
  <r>
    <d v="2024-01-30T00:43:55"/>
    <x v="9"/>
    <n v="10"/>
    <s v="MARULANDA JARAMILLO DAWER ANDRES"/>
    <x v="6"/>
    <x v="0"/>
    <n v="147"/>
    <n v="18.375"/>
    <n v="165.83661971831"/>
    <s v="1 Descuento (Usuario desubicado) "/>
    <n v="86810.140799999994"/>
    <x v="0"/>
    <n v="12564.1026"/>
    <x v="909"/>
    <x v="0"/>
    <m/>
  </r>
  <r>
    <d v="2024-01-30T00:43:55"/>
    <x v="1"/>
    <n v="11"/>
    <s v="BELTRAN JUAN SIMON"/>
    <x v="0"/>
    <x v="0"/>
    <n v="201"/>
    <n v="22.3333333333333"/>
    <n v="186.56619718309901"/>
    <s v="2 Descuentos (Conducts) "/>
    <n v="97661.408500000005"/>
    <x v="0"/>
    <n v="12564.1026"/>
    <x v="909"/>
    <x v="0"/>
    <m/>
  </r>
  <r>
    <d v="2024-01-30T00:43:55"/>
    <x v="1"/>
    <n v="12"/>
    <s v="VALENCIA MENDOZA JHON"/>
    <x v="3"/>
    <x v="0"/>
    <n v="204"/>
    <n v="20.399999999999999"/>
    <n v="207.29577464788699"/>
    <m/>
    <n v="108512.6761"/>
    <x v="0"/>
    <n v="12564.1026"/>
    <x v="909"/>
    <x v="0"/>
    <m/>
  </r>
  <r>
    <d v="2024-01-30T00:43:56"/>
    <x v="1"/>
    <n v="13"/>
    <s v="RODRIGUEZ LUBIN"/>
    <x v="0"/>
    <x v="0"/>
    <n v="198"/>
    <n v="22"/>
    <n v="186.56619718309901"/>
    <s v="3 Descuentos (Conducts y propietario) "/>
    <n v="97661.408500000005"/>
    <x v="0"/>
    <n v="12564.1026"/>
    <x v="909"/>
    <x v="0"/>
    <m/>
  </r>
  <r>
    <d v="2024-01-30T00:43:56"/>
    <x v="1"/>
    <n v="14"/>
    <s v="JIMENEZ JIMENEZ OMAR DAVID"/>
    <x v="13"/>
    <x v="0"/>
    <n v="317"/>
    <n v="22.6428571428571"/>
    <n v="290.214084507042"/>
    <s v="HECTOR SALAZAR Realiz 6 viajes donde moviliz 144 Usuarios, 1 Descuento (Usuario con movilidad reducida) "/>
    <n v="151917.74650000001"/>
    <x v="1"/>
    <n v="12564.1026"/>
    <x v="909"/>
    <x v="0"/>
    <m/>
  </r>
  <r>
    <d v="2024-01-30T00:43:56"/>
    <x v="1"/>
    <n v="15"/>
    <s v="LONDOO LOPERA DUVAN ANDRES"/>
    <x v="6"/>
    <x v="0"/>
    <n v="189"/>
    <n v="23.625"/>
    <n v="165.83661971831"/>
    <m/>
    <n v="86810.140799999994"/>
    <x v="1"/>
    <n v="12564.1026"/>
    <x v="909"/>
    <x v="0"/>
    <m/>
  </r>
  <r>
    <d v="2024-01-30T00:43:57"/>
    <x v="1"/>
    <n v="16"/>
    <s v="LONDOO CADAVID DAVID SANTIAGO"/>
    <x v="3"/>
    <x v="0"/>
    <n v="227"/>
    <n v="22.7"/>
    <n v="207.29577464788699"/>
    <s v="2 Descuentos (Usuarios desubicados) "/>
    <n v="108512.6761"/>
    <x v="0"/>
    <n v="12564.1026"/>
    <x v="909"/>
    <x v="0"/>
    <m/>
  </r>
  <r>
    <d v="2024-01-30T00:43:57"/>
    <x v="1"/>
    <n v="17"/>
    <s v="RAMIREZ JARAMILLO WILSON"/>
    <x v="0"/>
    <x v="0"/>
    <n v="216"/>
    <n v="24"/>
    <n v="186.56619718309901"/>
    <s v="1 Descuento (Conduct) "/>
    <n v="97661.408500000005"/>
    <x v="0"/>
    <n v="12564.1026"/>
    <x v="909"/>
    <x v="0"/>
    <m/>
  </r>
  <r>
    <d v="2024-01-30T00:43:57"/>
    <x v="1"/>
    <n v="18"/>
    <s v="RENDON VIANA HUMBERTO DE JESUS"/>
    <x v="3"/>
    <x v="0"/>
    <n v="193"/>
    <n v="19.3"/>
    <n v="207.29577464788699"/>
    <s v="1 Descuento (Despachador fernando) "/>
    <n v="108512.6761"/>
    <x v="0"/>
    <n v="12564.1026"/>
    <x v="909"/>
    <x v="0"/>
    <m/>
  </r>
  <r>
    <d v="2024-01-30T00:43:58"/>
    <x v="1"/>
    <n v="19"/>
    <s v="ECHAVARRIA JOSE"/>
    <x v="1"/>
    <x v="0"/>
    <n v="207"/>
    <n v="18.818181818181799"/>
    <n v="228.02535211267599"/>
    <s v="1 Descuento (Usuario desubicado) "/>
    <n v="119363.9437"/>
    <x v="0"/>
    <n v="12564.1026"/>
    <x v="909"/>
    <x v="0"/>
    <m/>
  </r>
  <r>
    <d v="2024-01-30T00:43:58"/>
    <x v="1"/>
    <n v="20"/>
    <s v="VERENZUELA MARTINEZ ALEXANDER"/>
    <x v="1"/>
    <x v="0"/>
    <n v="241"/>
    <n v="21.909090909090899"/>
    <n v="228.02535211267599"/>
    <s v="1 Descuento (Conduct) "/>
    <n v="119363.9437"/>
    <x v="0"/>
    <n v="12564.1026"/>
    <x v="909"/>
    <x v="0"/>
    <m/>
  </r>
  <r>
    <d v="2024-01-30T00:43:58"/>
    <x v="1"/>
    <n v="21"/>
    <s v="CIRO ALEXANDER"/>
    <x v="0"/>
    <x v="0"/>
    <n v="207"/>
    <n v="23"/>
    <n v="186.56619718309901"/>
    <m/>
    <n v="97661.408500000005"/>
    <x v="0"/>
    <n v="12564.1026"/>
    <x v="909"/>
    <x v="0"/>
    <m/>
  </r>
  <r>
    <d v="2024-01-30T00:43:58"/>
    <x v="1"/>
    <n v="22"/>
    <s v="QUIRAMA CASTAEDA JHON JADER"/>
    <x v="1"/>
    <x v="0"/>
    <n v="247"/>
    <n v="22.454545454545499"/>
    <n v="228.02535211267599"/>
    <m/>
    <n v="119363.9437"/>
    <x v="1"/>
    <n v="12564.1026"/>
    <x v="909"/>
    <x v="0"/>
    <m/>
  </r>
  <r>
    <d v="2024-01-30T00:43:59"/>
    <x v="1"/>
    <n v="23"/>
    <s v="SALDARRIAGA PARRA LUIS ALBERTO"/>
    <x v="0"/>
    <x v="0"/>
    <n v="197"/>
    <n v="21.8888888888889"/>
    <n v="186.56619718309901"/>
    <s v="1 Descuento (Propietario) "/>
    <n v="97661.408500000005"/>
    <x v="2"/>
    <n v="12564.1026"/>
    <x v="909"/>
    <x v="0"/>
    <m/>
  </r>
  <r>
    <d v="2024-01-30T00:43:59"/>
    <x v="1"/>
    <n v="24"/>
    <s v="HERNANDEZ MACIAS GILBERTO"/>
    <x v="0"/>
    <x v="0"/>
    <n v="163"/>
    <n v="18.1111111111111"/>
    <n v="186.56619718309901"/>
    <m/>
    <n v="97661.408500000005"/>
    <x v="0"/>
    <n v="12564.1026"/>
    <x v="909"/>
    <x v="0"/>
    <m/>
  </r>
  <r>
    <d v="2024-01-30T00:43:59"/>
    <x v="1"/>
    <n v="25"/>
    <s v="MADRID HERNANDEZ JHONATAN SMITH"/>
    <x v="0"/>
    <x v="3"/>
    <n v="214"/>
    <n v="23.7777777777778"/>
    <n v="186.56619718309901"/>
    <s v="2 Descuentos (Conduct y despachador fernando) "/>
    <n v="97661.408500000005"/>
    <x v="1"/>
    <n v="12564.1026"/>
    <x v="909"/>
    <x v="0"/>
    <m/>
  </r>
  <r>
    <d v="2024-01-30T00:43:59"/>
    <x v="1"/>
    <n v="26"/>
    <s v="CIRO MARIN RODRIGO ALBERTO"/>
    <x v="3"/>
    <x v="0"/>
    <n v="169"/>
    <n v="16.899999999999999"/>
    <n v="207.29577464788699"/>
    <m/>
    <n v="108512.6761"/>
    <x v="0"/>
    <n v="12564.1026"/>
    <x v="909"/>
    <x v="0"/>
    <m/>
  </r>
  <r>
    <d v="2024-01-30T00:44:00"/>
    <x v="1"/>
    <n v="27"/>
    <s v="DURANGO DAVID JOSE"/>
    <x v="0"/>
    <x v="0"/>
    <n v="197"/>
    <n v="21.8888888888889"/>
    <n v="186.56619718309901"/>
    <m/>
    <n v="97661.408500000005"/>
    <x v="0"/>
    <n v="12564.1026"/>
    <x v="909"/>
    <x v="0"/>
    <m/>
  </r>
  <r>
    <d v="2024-01-30T00:44:00"/>
    <x v="1"/>
    <n v="28"/>
    <s v="ARANGO DIEGO"/>
    <x v="0"/>
    <x v="0"/>
    <n v="133"/>
    <n v="14.7777777777778"/>
    <n v="186.56619718309901"/>
    <s v="1 Descuento (Usuario con movilidad reducida) "/>
    <n v="97661.408500000005"/>
    <x v="0"/>
    <n v="12564.1026"/>
    <x v="909"/>
    <x v="0"/>
    <m/>
  </r>
  <r>
    <d v="2024-01-30T00:44:00"/>
    <x v="1"/>
    <n v="29"/>
    <s v="SOTO WALTER"/>
    <x v="0"/>
    <x v="0"/>
    <n v="189"/>
    <n v="21"/>
    <n v="186.56619718309901"/>
    <s v="2 Descuentos (Conduct y usuario desubicado) "/>
    <n v="97661.408500000005"/>
    <x v="0"/>
    <n v="12564.1026"/>
    <x v="909"/>
    <x v="0"/>
    <m/>
  </r>
  <r>
    <d v="2024-01-30T00:44:01"/>
    <x v="9"/>
    <n v="31"/>
    <s v="RUA CHAVARRIA JEFERSON ANDREY"/>
    <x v="5"/>
    <x v="0"/>
    <n v="23"/>
    <n v="23"/>
    <n v="20.729577464788701"/>
    <m/>
    <n v="10851.267599999999"/>
    <x v="0"/>
    <n v="12564.1026"/>
    <x v="909"/>
    <x v="0"/>
    <m/>
  </r>
  <r>
    <d v="2024-01-30T00:44:01"/>
    <x v="9"/>
    <n v="32"/>
    <s v="PUERTA BOJANERO JUAN CARLOS"/>
    <x v="3"/>
    <x v="0"/>
    <n v="195"/>
    <n v="19.5"/>
    <n v="207.29577464788699"/>
    <s v="2 Descuentos (Admin y conduct) "/>
    <n v="108512.6761"/>
    <x v="0"/>
    <n v="12564.1026"/>
    <x v="909"/>
    <x v="0"/>
    <m/>
  </r>
  <r>
    <d v="2024-01-30T00:44:01"/>
    <x v="9"/>
    <n v="33"/>
    <s v="RUA CHAVARRIA JEFERSON ANDREY"/>
    <x v="8"/>
    <x v="0"/>
    <n v="114"/>
    <n v="22.8"/>
    <n v="103.647887323944"/>
    <s v="1 Descuento (Conduct) "/>
    <n v="54256.338000000003"/>
    <x v="0"/>
    <n v="12564.1026"/>
    <x v="909"/>
    <x v="0"/>
    <m/>
  </r>
  <r>
    <d v="2024-01-30T00:44:01"/>
    <x v="9"/>
    <n v="34"/>
    <s v="MONTOYA OSPINA GILBERTO ANTONIO"/>
    <x v="3"/>
    <x v="0"/>
    <n v="224"/>
    <n v="22.4"/>
    <n v="207.29577464788699"/>
    <s v="2 Descuentos (Conducts) "/>
    <n v="108512.6761"/>
    <x v="0"/>
    <n v="12564.1026"/>
    <x v="909"/>
    <x v="0"/>
    <m/>
  </r>
  <r>
    <d v="2024-01-30T00:44:02"/>
    <x v="9"/>
    <n v="35"/>
    <s v="LUJAN LOPERA FABIAN ALEXIS"/>
    <x v="0"/>
    <x v="0"/>
    <n v="161"/>
    <n v="17.8888888888889"/>
    <n v="186.56619718309901"/>
    <m/>
    <n v="97661.408500000005"/>
    <x v="1"/>
    <n v="12564.1026"/>
    <x v="909"/>
    <x v="0"/>
    <m/>
  </r>
  <r>
    <d v="2024-01-30T00:44:02"/>
    <x v="9"/>
    <n v="36"/>
    <s v="MARTINEZ CHAVERRA LUIS NORBERTO"/>
    <x v="0"/>
    <x v="0"/>
    <n v="190"/>
    <n v="21.1111111111111"/>
    <n v="186.56619718309901"/>
    <m/>
    <n v="97661.408500000005"/>
    <x v="0"/>
    <n v="12564.1026"/>
    <x v="909"/>
    <x v="0"/>
    <m/>
  </r>
  <r>
    <d v="2024-01-30T00:44:02"/>
    <x v="9"/>
    <n v="37"/>
    <s v="HOYOS HENAO SANTIAGO"/>
    <x v="8"/>
    <x v="0"/>
    <n v="140"/>
    <n v="28"/>
    <n v="103.647887323944"/>
    <m/>
    <n v="54256.338000000003"/>
    <x v="1"/>
    <n v="12564.1026"/>
    <x v="909"/>
    <x v="0"/>
    <m/>
  </r>
  <r>
    <d v="2024-01-30T00:44:02"/>
    <x v="9"/>
    <n v="38"/>
    <s v="AGUDELO KEVIN ANDRES"/>
    <x v="9"/>
    <x v="0"/>
    <n v="245"/>
    <n v="20.4166666666667"/>
    <n v="248.75492957746499"/>
    <m/>
    <n v="130215.2113"/>
    <x v="0"/>
    <n v="12564.1026"/>
    <x v="909"/>
    <x v="0"/>
    <m/>
  </r>
  <r>
    <d v="2024-01-30T00:44:03"/>
    <x v="9"/>
    <n v="40"/>
    <s v="OCAMPO OCAMPO ANTONIO JOSE"/>
    <x v="3"/>
    <x v="0"/>
    <n v="205"/>
    <n v="20.5"/>
    <n v="207.29577464788699"/>
    <s v="1 Descuento (Conduct) "/>
    <n v="108512.6761"/>
    <x v="0"/>
    <n v="12564.1026"/>
    <x v="909"/>
    <x v="0"/>
    <m/>
  </r>
  <r>
    <d v="2024-01-30T00:44:03"/>
    <x v="1"/>
    <n v="41"/>
    <s v="URIEL SALAZAR FREDY"/>
    <x v="0"/>
    <x v="0"/>
    <n v="191"/>
    <n v="21.2222222222222"/>
    <n v="186.56619718309901"/>
    <m/>
    <n v="97661.408500000005"/>
    <x v="1"/>
    <n v="12564.1026"/>
    <x v="909"/>
    <x v="0"/>
    <m/>
  </r>
  <r>
    <d v="2024-01-31T00:49:09"/>
    <x v="1"/>
    <n v="1"/>
    <s v="PALMAR PANA EDIXON JOSUE"/>
    <x v="8"/>
    <x v="0"/>
    <n v="97"/>
    <n v="19.399999999999999"/>
    <n v="104.842857142857"/>
    <m/>
    <n v="54913.571400000001"/>
    <x v="0"/>
    <n v="12844.736800000001"/>
    <x v="910"/>
    <x v="0"/>
    <m/>
  </r>
  <r>
    <d v="2024-01-31T00:49:09"/>
    <x v="1"/>
    <n v="2"/>
    <s v="GRAJALES JORGE HERNAN"/>
    <x v="3"/>
    <x v="0"/>
    <n v="236"/>
    <n v="23.6"/>
    <n v="209.685714285714"/>
    <m/>
    <n v="109827.14290000001"/>
    <x v="1"/>
    <n v="12844.736800000001"/>
    <x v="910"/>
    <x v="0"/>
    <m/>
  </r>
  <r>
    <d v="2024-01-31T00:49:10"/>
    <x v="1"/>
    <n v="3"/>
    <s v="AGUIRRE ANDRES"/>
    <x v="6"/>
    <x v="0"/>
    <n v="148"/>
    <n v="18.5"/>
    <n v="167.74857142857101"/>
    <m/>
    <n v="87861.714300000007"/>
    <x v="0"/>
    <n v="12844.736800000001"/>
    <x v="910"/>
    <x v="0"/>
    <m/>
  </r>
  <r>
    <d v="2024-01-31T00:49:10"/>
    <x v="1"/>
    <n v="4"/>
    <s v="LOPEZ ISRAEL"/>
    <x v="1"/>
    <x v="0"/>
    <n v="219"/>
    <n v="19.909090909090899"/>
    <n v="230.654285714286"/>
    <s v="2 Descuentos (Despachador fernando) "/>
    <n v="120809.85709999999"/>
    <x v="0"/>
    <n v="12844.736800000001"/>
    <x v="910"/>
    <x v="0"/>
    <m/>
  </r>
  <r>
    <d v="2024-01-31T00:49:10"/>
    <x v="1"/>
    <n v="5"/>
    <s v="HOYOS HENAO SANTIAGO"/>
    <x v="3"/>
    <x v="0"/>
    <n v="253"/>
    <n v="25.3"/>
    <n v="209.685714285714"/>
    <s v="ANGELA BERRIO Realiz 5 viajes donde moviliz 156 Usuarios "/>
    <n v="109827.14290000001"/>
    <x v="1"/>
    <n v="12844.736800000001"/>
    <x v="910"/>
    <x v="0"/>
    <m/>
  </r>
  <r>
    <d v="2024-01-31T00:49:11"/>
    <x v="1"/>
    <n v="6"/>
    <s v="GONZALEZ PEREZ RAFAEL JOSE"/>
    <x v="0"/>
    <x v="0"/>
    <n v="178"/>
    <n v="19.7777777777778"/>
    <n v="188.71714285714299"/>
    <m/>
    <n v="98844.428599999999"/>
    <x v="0"/>
    <n v="12844.736800000001"/>
    <x v="910"/>
    <x v="0"/>
    <m/>
  </r>
  <r>
    <d v="2024-01-31T00:49:11"/>
    <x v="1"/>
    <n v="7"/>
    <s v="YEPES JORGE"/>
    <x v="3"/>
    <x v="0"/>
    <n v="223"/>
    <n v="22.3"/>
    <n v="209.685714285714"/>
    <s v="1 Descuento (Usuario con movilidad reducida) "/>
    <n v="109827.14290000001"/>
    <x v="1"/>
    <n v="12844.736800000001"/>
    <x v="910"/>
    <x v="0"/>
    <m/>
  </r>
  <r>
    <d v="2024-01-31T00:49:11"/>
    <x v="1"/>
    <n v="8"/>
    <s v="VACA FIERRO ROBINSON"/>
    <x v="1"/>
    <x v="0"/>
    <n v="271"/>
    <n v="24.636363636363601"/>
    <n v="230.654285714286"/>
    <m/>
    <n v="120809.85709999999"/>
    <x v="1"/>
    <n v="12844.736800000001"/>
    <x v="910"/>
    <x v="0"/>
    <m/>
  </r>
  <r>
    <d v="2024-01-31T00:49:12"/>
    <x v="1"/>
    <n v="9"/>
    <s v="GOMEZ CARLOS"/>
    <x v="4"/>
    <x v="1"/>
    <n v="200"/>
    <n v="28.571428571428601"/>
    <n v="146.78"/>
    <s v="Se descuenta el viaje de 10 07 am ya que NO ingresa al paradero sin autorizacin "/>
    <n v="76879"/>
    <x v="0"/>
    <n v="12844.736800000001"/>
    <x v="910"/>
    <x v="0"/>
    <m/>
  </r>
  <r>
    <d v="2024-01-31T00:49:12"/>
    <x v="1"/>
    <n v="10"/>
    <s v="ECHAVARRIA JOSE"/>
    <x v="3"/>
    <x v="0"/>
    <n v="206"/>
    <n v="20.6"/>
    <n v="209.685714285714"/>
    <s v="2 Descuentos (Conducts) "/>
    <n v="109827.14290000001"/>
    <x v="0"/>
    <n v="12844.736800000001"/>
    <x v="910"/>
    <x v="0"/>
    <m/>
  </r>
  <r>
    <d v="2024-01-31T00:49:12"/>
    <x v="9"/>
    <n v="11"/>
    <s v="BELTRAN JUAN SIMON"/>
    <x v="0"/>
    <x v="3"/>
    <n v="180"/>
    <n v="20"/>
    <n v="188.71714285714299"/>
    <s v="2 Descuentos (Transbordo y Usuario desubicado) "/>
    <n v="98844.428599999999"/>
    <x v="0"/>
    <n v="12844.736800000001"/>
    <x v="910"/>
    <x v="0"/>
    <m/>
  </r>
  <r>
    <d v="2024-01-31T00:49:12"/>
    <x v="9"/>
    <n v="12"/>
    <s v="DURANGO JOHAN"/>
    <x v="5"/>
    <x v="0"/>
    <n v="21"/>
    <n v="21"/>
    <n v="20.968571428571401"/>
    <m/>
    <n v="10982.7143"/>
    <x v="0"/>
    <n v="12844.736800000001"/>
    <x v="910"/>
    <x v="0"/>
    <m/>
  </r>
  <r>
    <d v="2024-01-31T00:49:13"/>
    <x v="9"/>
    <n v="13"/>
    <s v="RODRIGUEZ LUBIN"/>
    <x v="0"/>
    <x v="0"/>
    <n v="188"/>
    <n v="20.8888888888889"/>
    <n v="188.71714285714299"/>
    <s v="2 Descuentos (Usuario desubicado y conduct) "/>
    <n v="98844.428599999999"/>
    <x v="0"/>
    <n v="12844.736800000001"/>
    <x v="910"/>
    <x v="0"/>
    <m/>
  </r>
  <r>
    <d v="2024-01-31T00:49:13"/>
    <x v="9"/>
    <n v="14"/>
    <s v="JIMENEZ JIMENEZ OMAR DAVID"/>
    <x v="3"/>
    <x v="0"/>
    <n v="220"/>
    <n v="22"/>
    <n v="209.685714285714"/>
    <s v="HECTOR SALAZAR Realiz 4 viajes donde moviliz 69 Usuarios"/>
    <n v="109827.14290000001"/>
    <x v="1"/>
    <n v="12844.736800000001"/>
    <x v="910"/>
    <x v="0"/>
    <m/>
  </r>
  <r>
    <d v="2024-01-31T00:49:13"/>
    <x v="9"/>
    <n v="15"/>
    <s v="LONDOO LOPERA DUVAN ANDRES"/>
    <x v="3"/>
    <x v="0"/>
    <n v="227"/>
    <n v="22.7"/>
    <n v="209.685714285714"/>
    <m/>
    <n v="109827.14290000001"/>
    <x v="1"/>
    <n v="12844.736800000001"/>
    <x v="910"/>
    <x v="0"/>
    <m/>
  </r>
  <r>
    <d v="2024-01-31T00:49:13"/>
    <x v="9"/>
    <n v="16"/>
    <s v="LONDOO CADAVID DAVID SANTIAGO"/>
    <x v="0"/>
    <x v="0"/>
    <n v="142"/>
    <n v="15.7777777777778"/>
    <n v="188.71714285714299"/>
    <m/>
    <n v="98844.428599999999"/>
    <x v="0"/>
    <n v="12844.736800000001"/>
    <x v="910"/>
    <x v="0"/>
    <m/>
  </r>
  <r>
    <d v="2024-01-31T00:49:14"/>
    <x v="9"/>
    <n v="17"/>
    <s v="RAMIREZ JARAMILLO WILSON"/>
    <x v="0"/>
    <x v="0"/>
    <n v="175"/>
    <n v="19.4444444444444"/>
    <n v="188.71714285714299"/>
    <s v="2 Descuentos (Conducts) "/>
    <n v="98844.428599999999"/>
    <x v="0"/>
    <n v="12844.736800000001"/>
    <x v="910"/>
    <x v="0"/>
    <m/>
  </r>
  <r>
    <d v="2024-01-31T00:49:14"/>
    <x v="9"/>
    <n v="18"/>
    <s v="RENDON VIANA HUMBERTO DE JESUS"/>
    <x v="6"/>
    <x v="3"/>
    <n v="152"/>
    <n v="19"/>
    <n v="167.74857142857101"/>
    <m/>
    <n v="87861.714300000007"/>
    <x v="0"/>
    <n v="12844.736800000001"/>
    <x v="910"/>
    <x v="0"/>
    <m/>
  </r>
  <r>
    <d v="2024-01-31T00:49:14"/>
    <x v="9"/>
    <n v="19"/>
    <s v="BARRANTES GALLEGO DANIEL CAMILO"/>
    <x v="0"/>
    <x v="0"/>
    <n v="211"/>
    <n v="23.4444444444444"/>
    <n v="188.71714285714299"/>
    <m/>
    <n v="98844.428599999999"/>
    <x v="0"/>
    <n v="12844.736800000001"/>
    <x v="910"/>
    <x v="0"/>
    <m/>
  </r>
  <r>
    <d v="2024-01-31T00:49:15"/>
    <x v="9"/>
    <n v="20"/>
    <s v="VERENZUELA MARTINEZ ALEXANDER"/>
    <x v="3"/>
    <x v="0"/>
    <n v="234"/>
    <n v="23.4"/>
    <n v="209.685714285714"/>
    <s v="6 Descuentos (Transbordo) "/>
    <n v="109827.14290000001"/>
    <x v="0"/>
    <n v="12844.736800000001"/>
    <x v="910"/>
    <x v="0"/>
    <m/>
  </r>
  <r>
    <d v="2024-01-31T00:49:15"/>
    <x v="9"/>
    <n v="21"/>
    <s v="CIRO ALEXANDER"/>
    <x v="4"/>
    <x v="0"/>
    <n v="160"/>
    <n v="22.8571428571429"/>
    <n v="146.78"/>
    <m/>
    <n v="76879"/>
    <x v="0"/>
    <n v="12844.736800000001"/>
    <x v="910"/>
    <x v="0"/>
    <m/>
  </r>
  <r>
    <d v="2024-01-31T00:49:15"/>
    <x v="9"/>
    <n v="22"/>
    <s v="QUIRAMA CASTAEDA JHON JADER"/>
    <x v="0"/>
    <x v="0"/>
    <n v="187"/>
    <n v="20.7777777777778"/>
    <n v="188.71714285714299"/>
    <m/>
    <n v="98844.428599999999"/>
    <x v="1"/>
    <n v="12844.736800000001"/>
    <x v="910"/>
    <x v="0"/>
    <m/>
  </r>
  <r>
    <d v="2024-01-31T00:49:15"/>
    <x v="9"/>
    <n v="23"/>
    <s v="SALDARRIAGA PARRA LUIS ALBERTO"/>
    <x v="0"/>
    <x v="0"/>
    <n v="144"/>
    <n v="16"/>
    <n v="188.71714285714299"/>
    <m/>
    <n v="98844.428599999999"/>
    <x v="2"/>
    <n v="12844.736800000001"/>
    <x v="910"/>
    <x v="0"/>
    <m/>
  </r>
  <r>
    <d v="2024-01-31T00:49:16"/>
    <x v="9"/>
    <n v="24"/>
    <s v="HERNANDEZ MACIAS GILBERTO"/>
    <x v="0"/>
    <x v="0"/>
    <n v="149"/>
    <n v="16.5555555555556"/>
    <n v="188.71714285714299"/>
    <m/>
    <n v="98844.428599999999"/>
    <x v="0"/>
    <n v="12844.736800000001"/>
    <x v="910"/>
    <x v="0"/>
    <m/>
  </r>
  <r>
    <d v="2024-01-31T00:49:16"/>
    <x v="9"/>
    <n v="25"/>
    <s v="MADRID HERNANDEZ JHONATAN SMITH"/>
    <x v="2"/>
    <x v="0"/>
    <n v="121"/>
    <n v="20.1666666666667"/>
    <n v="125.811428571429"/>
    <s v="3 Descuentos (Transbordo) "/>
    <n v="65896.285699999993"/>
    <x v="1"/>
    <n v="12844.736800000001"/>
    <x v="910"/>
    <x v="0"/>
    <m/>
  </r>
  <r>
    <d v="2024-01-31T00:49:16"/>
    <x v="9"/>
    <n v="26"/>
    <s v="CIRO MARIN RODRIGO ALBERTO"/>
    <x v="0"/>
    <x v="0"/>
    <n v="159"/>
    <n v="17.6666666666667"/>
    <n v="188.71714285714299"/>
    <s v="3 Descuentos (Conducts) "/>
    <n v="98844.428599999999"/>
    <x v="0"/>
    <n v="12844.736800000001"/>
    <x v="910"/>
    <x v="0"/>
    <m/>
  </r>
  <r>
    <d v="2024-01-31T00:49:16"/>
    <x v="9"/>
    <n v="27"/>
    <s v="DURANGO DAVID JOSE"/>
    <x v="0"/>
    <x v="0"/>
    <n v="206"/>
    <n v="22.8888888888889"/>
    <n v="188.71714285714299"/>
    <m/>
    <n v="98844.428599999999"/>
    <x v="0"/>
    <n v="12844.736800000001"/>
    <x v="910"/>
    <x v="0"/>
    <m/>
  </r>
  <r>
    <d v="2024-01-31T00:49:17"/>
    <x v="9"/>
    <n v="28"/>
    <s v="ARANGO DIEGO"/>
    <x v="0"/>
    <x v="0"/>
    <n v="183"/>
    <n v="20.3333333333333"/>
    <n v="188.71714285714299"/>
    <m/>
    <n v="98844.428599999999"/>
    <x v="0"/>
    <n v="12844.736800000001"/>
    <x v="910"/>
    <x v="0"/>
    <m/>
  </r>
  <r>
    <d v="2024-01-31T00:49:17"/>
    <x v="9"/>
    <n v="29"/>
    <s v="ESCOBAR IVAN DARIO"/>
    <x v="6"/>
    <x v="0"/>
    <n v="106"/>
    <n v="13.25"/>
    <n v="167.74857142857101"/>
    <m/>
    <n v="87861.714300000007"/>
    <x v="0"/>
    <n v="12844.736800000001"/>
    <x v="910"/>
    <x v="0"/>
    <m/>
  </r>
  <r>
    <d v="2024-01-31T00:49:17"/>
    <x v="1"/>
    <n v="31"/>
    <s v="HINCAPIE GALLEGO YEISON ANDRES"/>
    <x v="5"/>
    <x v="0"/>
    <n v="39"/>
    <n v="39"/>
    <n v="20.968571428571401"/>
    <m/>
    <n v="10982.7143"/>
    <x v="0"/>
    <n v="12844.736800000001"/>
    <x v="910"/>
    <x v="0"/>
    <m/>
  </r>
  <r>
    <d v="2024-01-31T00:49:17"/>
    <x v="1"/>
    <n v="32"/>
    <s v="PUERTA BOJANERO JUAN CARLOS"/>
    <x v="6"/>
    <x v="0"/>
    <n v="154"/>
    <n v="19.25"/>
    <n v="167.74857142857101"/>
    <m/>
    <n v="87861.714300000007"/>
    <x v="0"/>
    <n v="12844.736800000001"/>
    <x v="910"/>
    <x v="0"/>
    <m/>
  </r>
  <r>
    <d v="2024-01-31T00:49:18"/>
    <x v="1"/>
    <n v="33"/>
    <s v="RUA CHAVARRIA JEFERSON ANDREY"/>
    <x v="0"/>
    <x v="0"/>
    <n v="188"/>
    <n v="20.8888888888889"/>
    <n v="188.71714285714299"/>
    <s v="2 Descuentos (Conducts) "/>
    <n v="98844.428599999999"/>
    <x v="0"/>
    <n v="12844.736800000001"/>
    <x v="910"/>
    <x v="0"/>
    <m/>
  </r>
  <r>
    <d v="2024-01-31T00:49:18"/>
    <x v="1"/>
    <n v="34"/>
    <s v="MONTOYA OSPINA GILBERTO ANTONIO"/>
    <x v="3"/>
    <x v="0"/>
    <n v="224"/>
    <n v="22.4"/>
    <n v="209.685714285714"/>
    <s v="1 Descuento (Usuario con movilidad reducida) "/>
    <n v="109827.14290000001"/>
    <x v="0"/>
    <n v="12844.736800000001"/>
    <x v="910"/>
    <x v="0"/>
    <m/>
  </r>
  <r>
    <d v="2024-01-31T00:49:18"/>
    <x v="1"/>
    <n v="35"/>
    <s v="LUJAN LOPERA FABIAN ALEXIS"/>
    <x v="3"/>
    <x v="0"/>
    <n v="231"/>
    <n v="23.1"/>
    <n v="209.685714285714"/>
    <s v="1 Descuento (Conduct) "/>
    <n v="109827.14290000001"/>
    <x v="1"/>
    <n v="12844.736800000001"/>
    <x v="910"/>
    <x v="0"/>
    <m/>
  </r>
  <r>
    <d v="2024-01-31T00:49:18"/>
    <x v="1"/>
    <n v="36"/>
    <s v="MARTINEZ CHAVERRA LUIS NORBERTO"/>
    <x v="1"/>
    <x v="0"/>
    <n v="227"/>
    <n v="20.636363636363601"/>
    <n v="230.654285714286"/>
    <m/>
    <n v="120809.85709999999"/>
    <x v="0"/>
    <n v="12844.736800000001"/>
    <x v="910"/>
    <x v="0"/>
    <m/>
  </r>
  <r>
    <d v="2024-01-31T00:49:19"/>
    <x v="1"/>
    <n v="37"/>
    <s v="PIEDRAHITA MADRID SANTIAGO"/>
    <x v="3"/>
    <x v="0"/>
    <n v="179"/>
    <n v="17.899999999999999"/>
    <n v="209.685714285714"/>
    <m/>
    <n v="109827.14290000001"/>
    <x v="1"/>
    <n v="12844.736800000001"/>
    <x v="910"/>
    <x v="0"/>
    <m/>
  </r>
  <r>
    <d v="2024-01-31T00:49:19"/>
    <x v="1"/>
    <n v="38"/>
    <s v="AGUDELO KEVIN ANDRES"/>
    <x v="1"/>
    <x v="0"/>
    <n v="251"/>
    <n v="22.818181818181799"/>
    <n v="230.654285714286"/>
    <s v="1 Descuento (Usuario desubicado) "/>
    <n v="120809.85709999999"/>
    <x v="0"/>
    <n v="12844.736800000001"/>
    <x v="910"/>
    <x v="0"/>
    <m/>
  </r>
  <r>
    <d v="2024-01-31T00:49:19"/>
    <x v="1"/>
    <n v="40"/>
    <s v="OCAMPO OCAMPO ANTONIO JOSE"/>
    <x v="1"/>
    <x v="0"/>
    <n v="240"/>
    <n v="21.818181818181799"/>
    <n v="230.654285714286"/>
    <m/>
    <n v="120809.85709999999"/>
    <x v="0"/>
    <n v="12844.736800000001"/>
    <x v="910"/>
    <x v="0"/>
    <m/>
  </r>
  <r>
    <d v="2024-01-31T00:49:19"/>
    <x v="9"/>
    <n v="41"/>
    <s v="GARCIA DAVID WILSON ALBERTO"/>
    <x v="0"/>
    <x v="0"/>
    <n v="166"/>
    <n v="18.4444444444444"/>
    <n v="188.71714285714299"/>
    <m/>
    <n v="98844.428599999999"/>
    <x v="1"/>
    <n v="12844.736800000001"/>
    <x v="910"/>
    <x v="0"/>
    <m/>
  </r>
  <r>
    <d v="2024-01-31T00:49:20"/>
    <x v="9"/>
    <n v="42"/>
    <s v="LOPERA ALVAREZ ESTIVEN"/>
    <x v="3"/>
    <x v="0"/>
    <n v="244"/>
    <n v="24.4"/>
    <n v="209.685714285714"/>
    <m/>
    <n v="109827.14290000001"/>
    <x v="0"/>
    <n v="12844.736800000001"/>
    <x v="910"/>
    <x v="0"/>
    <m/>
  </r>
  <r>
    <d v="2024-02-01T02:01:58"/>
    <x v="9"/>
    <n v="1"/>
    <s v="MACEA MATEO"/>
    <x v="6"/>
    <x v="1"/>
    <n v="166"/>
    <n v="20.75"/>
    <n v="174.827586206897"/>
    <m/>
    <n v="91755.172399999996"/>
    <x v="0"/>
    <n v="13692.307699999999"/>
    <x v="911"/>
    <x v="0"/>
    <m/>
  </r>
  <r>
    <d v="2024-02-01T02:01:59"/>
    <x v="9"/>
    <n v="2"/>
    <s v="GRAJALES JORGE HERNAN"/>
    <x v="0"/>
    <x v="3"/>
    <n v="191"/>
    <n v="21.2222222222222"/>
    <n v="196.681034482759"/>
    <m/>
    <n v="103224.569"/>
    <x v="1"/>
    <n v="13692.307699999999"/>
    <x v="911"/>
    <x v="0"/>
    <m/>
  </r>
  <r>
    <d v="2024-02-01T02:01:59"/>
    <x v="9"/>
    <n v="3"/>
    <s v="AGUIRRE ANDRES"/>
    <x v="3"/>
    <x v="3"/>
    <n v="189"/>
    <n v="18.899999999999999"/>
    <n v="218.53448275862101"/>
    <s v="2 Descuentos (Conducts) "/>
    <n v="114693.96550000001"/>
    <x v="0"/>
    <n v="13692.307699999999"/>
    <x v="911"/>
    <x v="0"/>
    <m/>
  </r>
  <r>
    <d v="2024-02-01T02:01:59"/>
    <x v="9"/>
    <n v="4"/>
    <s v="LOPEZ ISRAEL"/>
    <x v="6"/>
    <x v="1"/>
    <n v="184"/>
    <n v="23"/>
    <n v="174.827586206897"/>
    <s v="Se descuenta el viajes de 10 19 am ya que NO ingresa al paradero sin autorizacin "/>
    <n v="91755.172399999996"/>
    <x v="0"/>
    <n v="13692.307699999999"/>
    <x v="911"/>
    <x v="0"/>
    <m/>
  </r>
  <r>
    <d v="2024-02-01T02:02:00"/>
    <x v="9"/>
    <n v="5"/>
    <s v="BERRIO POSADA ANGELA"/>
    <x v="0"/>
    <x v="3"/>
    <n v="220"/>
    <n v="24.4444444444444"/>
    <n v="196.681034482759"/>
    <s v="1 Descuento (Conduct) "/>
    <n v="103224.569"/>
    <x v="1"/>
    <n v="13692.307699999999"/>
    <x v="911"/>
    <x v="0"/>
    <m/>
  </r>
  <r>
    <d v="2024-02-01T02:02:00"/>
    <x v="9"/>
    <n v="6"/>
    <s v="GONZALEZ PEREZ RAFAEL JOSE"/>
    <x v="0"/>
    <x v="3"/>
    <n v="166"/>
    <n v="18.4444444444444"/>
    <n v="196.681034482759"/>
    <m/>
    <n v="103224.569"/>
    <x v="0"/>
    <n v="13692.307699999999"/>
    <x v="911"/>
    <x v="0"/>
    <m/>
  </r>
  <r>
    <d v="2024-02-01T02:02:00"/>
    <x v="9"/>
    <n v="7"/>
    <s v="YEPES JORGE"/>
    <x v="6"/>
    <x v="0"/>
    <n v="213"/>
    <n v="26.625"/>
    <n v="174.827586206897"/>
    <m/>
    <n v="91755.172399999996"/>
    <x v="1"/>
    <n v="13692.307699999999"/>
    <x v="911"/>
    <x v="0"/>
    <m/>
  </r>
  <r>
    <d v="2024-02-01T02:02:00"/>
    <x v="9"/>
    <n v="8"/>
    <s v="VACA FIERRO ROBINSON"/>
    <x v="3"/>
    <x v="0"/>
    <n v="217"/>
    <n v="21.7"/>
    <n v="218.53448275862101"/>
    <s v="5 Descuentos (Conducts y transbordo) "/>
    <n v="114693.96550000001"/>
    <x v="1"/>
    <n v="13692.307699999999"/>
    <x v="911"/>
    <x v="0"/>
    <m/>
  </r>
  <r>
    <d v="2024-02-01T02:02:01"/>
    <x v="9"/>
    <n v="9"/>
    <s v="GOMEZ CARLOS"/>
    <x v="0"/>
    <x v="0"/>
    <n v="236"/>
    <n v="26.2222222222222"/>
    <n v="196.681034482759"/>
    <m/>
    <n v="103224.569"/>
    <x v="0"/>
    <n v="13692.307699999999"/>
    <x v="911"/>
    <x v="0"/>
    <m/>
  </r>
  <r>
    <d v="2024-02-01T02:02:01"/>
    <x v="9"/>
    <n v="10"/>
    <s v="MARULANDA JARAMILLO DAWER ANDRES"/>
    <x v="3"/>
    <x v="3"/>
    <n v="176"/>
    <n v="17.600000000000001"/>
    <n v="218.53448275862101"/>
    <s v="10 Descuentos (Transbordo) "/>
    <n v="114693.96550000001"/>
    <x v="0"/>
    <n v="13692.307699999999"/>
    <x v="911"/>
    <x v="0"/>
    <m/>
  </r>
  <r>
    <d v="2024-02-01T02:02:01"/>
    <x v="1"/>
    <n v="11"/>
    <s v="BELTRAN JUAN SIMON"/>
    <x v="3"/>
    <x v="0"/>
    <n v="186"/>
    <n v="18.600000000000001"/>
    <n v="218.53448275862101"/>
    <s v="3 Descuentos (Despachador fernando y conducts) "/>
    <n v="114693.96550000001"/>
    <x v="0"/>
    <n v="13692.307699999999"/>
    <x v="911"/>
    <x v="0"/>
    <m/>
  </r>
  <r>
    <d v="2024-02-01T02:02:01"/>
    <x v="1"/>
    <n v="12"/>
    <s v="VALENCIA MENDOZA JHON"/>
    <x v="0"/>
    <x v="3"/>
    <n v="207"/>
    <n v="23"/>
    <n v="196.681034482759"/>
    <m/>
    <n v="103224.569"/>
    <x v="0"/>
    <n v="13692.307699999999"/>
    <x v="911"/>
    <x v="0"/>
    <m/>
  </r>
  <r>
    <d v="2024-02-01T02:02:02"/>
    <x v="1"/>
    <n v="13"/>
    <s v="URIEL SALAZAR FREDY"/>
    <x v="0"/>
    <x v="3"/>
    <n v="223"/>
    <n v="24.7777777777778"/>
    <n v="196.681034482759"/>
    <s v="1 Descuento (Conduct) "/>
    <n v="103224.569"/>
    <x v="0"/>
    <n v="13692.307699999999"/>
    <x v="911"/>
    <x v="0"/>
    <m/>
  </r>
  <r>
    <d v="2024-02-01T02:02:02"/>
    <x v="1"/>
    <n v="14"/>
    <s v="CARVAJAL SALAZAR HECTOR MARINO"/>
    <x v="1"/>
    <x v="0"/>
    <n v="225"/>
    <n v="20.454545454545499"/>
    <n v="240.38793103448299"/>
    <s v="JIMENEZ OMAR DAVID Realiz 6 viajes donde moviliz 151 Usuarios  "/>
    <n v="126163.3621"/>
    <x v="1"/>
    <n v="13692.307699999999"/>
    <x v="911"/>
    <x v="0"/>
    <m/>
  </r>
  <r>
    <d v="2024-02-01T02:02:02"/>
    <x v="1"/>
    <n v="15"/>
    <s v="LONDOO LOPERA DUVAN ANDRES"/>
    <x v="0"/>
    <x v="3"/>
    <n v="214"/>
    <n v="23.7777777777778"/>
    <n v="196.681034482759"/>
    <m/>
    <n v="103224.569"/>
    <x v="1"/>
    <n v="13692.307699999999"/>
    <x v="911"/>
    <x v="0"/>
    <m/>
  </r>
  <r>
    <d v="2024-02-01T02:02:02"/>
    <x v="1"/>
    <n v="16"/>
    <s v="LONDOO CADAVID DAVID SANTIAGO"/>
    <x v="3"/>
    <x v="0"/>
    <n v="204"/>
    <n v="20.399999999999999"/>
    <n v="218.53448275862101"/>
    <m/>
    <n v="114693.96550000001"/>
    <x v="0"/>
    <n v="13692.307699999999"/>
    <x v="911"/>
    <x v="0"/>
    <m/>
  </r>
  <r>
    <d v="2024-02-01T02:02:03"/>
    <x v="1"/>
    <n v="17"/>
    <s v="RAMIREZ JARAMILLO WILSON"/>
    <x v="8"/>
    <x v="0"/>
    <n v="81"/>
    <n v="16.2"/>
    <n v="109.26724137930999"/>
    <m/>
    <n v="57346.982799999998"/>
    <x v="0"/>
    <n v="13692.307699999999"/>
    <x v="911"/>
    <x v="0"/>
    <m/>
  </r>
  <r>
    <d v="2024-02-01T02:02:03"/>
    <x v="1"/>
    <n v="18"/>
    <s v="RENDON VIANA HUMBERTO DE JESUS"/>
    <x v="3"/>
    <x v="3"/>
    <n v="200"/>
    <n v="20"/>
    <n v="218.53448275862101"/>
    <m/>
    <n v="114693.96550000001"/>
    <x v="0"/>
    <n v="13692.307699999999"/>
    <x v="911"/>
    <x v="0"/>
    <m/>
  </r>
  <r>
    <d v="2024-02-01T02:02:03"/>
    <x v="1"/>
    <n v="19"/>
    <s v="BARRANTES GALLEGO DANIEL CAMILO"/>
    <x v="0"/>
    <x v="3"/>
    <n v="187"/>
    <n v="20.7777777777778"/>
    <n v="196.681034482759"/>
    <s v="11 Descuentos (Transbordo y conducts) "/>
    <n v="103224.569"/>
    <x v="0"/>
    <n v="13692.307699999999"/>
    <x v="911"/>
    <x v="0"/>
    <m/>
  </r>
  <r>
    <d v="2024-02-01T02:02:03"/>
    <x v="1"/>
    <n v="20"/>
    <s v="VERENZUELA MARTINEZ ALEXANDER"/>
    <x v="9"/>
    <x v="3"/>
    <n v="268"/>
    <n v="22.3333333333333"/>
    <n v="262.241379310345"/>
    <m/>
    <n v="137632.7586"/>
    <x v="0"/>
    <n v="13692.307699999999"/>
    <x v="911"/>
    <x v="0"/>
    <m/>
  </r>
  <r>
    <d v="2024-02-01T02:02:04"/>
    <x v="1"/>
    <n v="21"/>
    <s v="HOYOS HENAO SANTIAGO"/>
    <x v="1"/>
    <x v="0"/>
    <n v="222"/>
    <n v="20.181818181818201"/>
    <n v="240.38793103448299"/>
    <s v="2 Descuentos (Propietario y conduct) "/>
    <n v="126163.3621"/>
    <x v="0"/>
    <n v="13692.307699999999"/>
    <x v="911"/>
    <x v="0"/>
    <m/>
  </r>
  <r>
    <d v="2024-02-01T02:02:04"/>
    <x v="1"/>
    <n v="22"/>
    <s v="QUIRAMA CASTAEDA JHON JADER"/>
    <x v="3"/>
    <x v="0"/>
    <n v="217"/>
    <n v="21.7"/>
    <n v="218.53448275862101"/>
    <m/>
    <n v="114693.96550000001"/>
    <x v="1"/>
    <n v="13692.307699999999"/>
    <x v="911"/>
    <x v="0"/>
    <m/>
  </r>
  <r>
    <d v="2024-02-01T02:02:04"/>
    <x v="1"/>
    <n v="23"/>
    <s v="SALDARRIAGA PARRA LUIS ALBERTO"/>
    <x v="0"/>
    <x v="0"/>
    <n v="194"/>
    <n v="21.5555555555556"/>
    <n v="196.681034482759"/>
    <m/>
    <n v="103224.569"/>
    <x v="2"/>
    <n v="13692.307699999999"/>
    <x v="911"/>
    <x v="0"/>
    <m/>
  </r>
  <r>
    <d v="2024-02-01T02:02:04"/>
    <x v="1"/>
    <n v="24"/>
    <s v="HERNANDEZ MACIAS GILBERTO"/>
    <x v="0"/>
    <x v="0"/>
    <n v="196"/>
    <n v="21.7777777777778"/>
    <n v="196.681034482759"/>
    <m/>
    <n v="103224.569"/>
    <x v="0"/>
    <n v="13692.307699999999"/>
    <x v="911"/>
    <x v="0"/>
    <m/>
  </r>
  <r>
    <d v="2024-02-01T02:02:04"/>
    <x v="1"/>
    <n v="25"/>
    <s v="MADRID HERNANDEZ JHONATAN SMITH"/>
    <x v="0"/>
    <x v="0"/>
    <n v="254"/>
    <n v="28.2222222222222"/>
    <n v="196.681034482759"/>
    <s v="4 Descuentos (Conducts y Usuario con movilidad reducida) "/>
    <n v="103224.569"/>
    <x v="1"/>
    <n v="13692.307699999999"/>
    <x v="911"/>
    <x v="0"/>
    <m/>
  </r>
  <r>
    <d v="2024-02-01T02:02:05"/>
    <x v="1"/>
    <n v="26"/>
    <s v="CIRO MARIN RODRIGO ALBERTO"/>
    <x v="0"/>
    <x v="0"/>
    <n v="171"/>
    <n v="19"/>
    <n v="196.681034482759"/>
    <m/>
    <n v="103224.569"/>
    <x v="0"/>
    <n v="13692.307699999999"/>
    <x v="911"/>
    <x v="0"/>
    <m/>
  </r>
  <r>
    <d v="2024-02-01T02:02:05"/>
    <x v="1"/>
    <n v="27"/>
    <s v="DURANGO DAVID JOSE"/>
    <x v="0"/>
    <x v="0"/>
    <n v="191"/>
    <n v="21.2222222222222"/>
    <n v="196.681034482759"/>
    <s v="3 Descuentos (Conducts y propietarios) "/>
    <n v="103224.569"/>
    <x v="0"/>
    <n v="13692.307699999999"/>
    <x v="911"/>
    <x v="0"/>
    <m/>
  </r>
  <r>
    <d v="2024-02-01T02:02:05"/>
    <x v="1"/>
    <n v="28"/>
    <s v="ARANGO DIEGO"/>
    <x v="0"/>
    <x v="0"/>
    <n v="172"/>
    <n v="19.1111111111111"/>
    <n v="196.681034482759"/>
    <s v="1 Descuento (Conduct) "/>
    <n v="103224.569"/>
    <x v="0"/>
    <n v="13692.307699999999"/>
    <x v="911"/>
    <x v="0"/>
    <m/>
  </r>
  <r>
    <d v="2024-02-01T02:02:05"/>
    <x v="1"/>
    <n v="29"/>
    <s v="ESCOBAR IVAN DARIO"/>
    <x v="6"/>
    <x v="0"/>
    <n v="166"/>
    <n v="20.75"/>
    <n v="174.827586206897"/>
    <s v="1 Descuento (Conduct) "/>
    <n v="91755.172399999996"/>
    <x v="0"/>
    <n v="13692.307699999999"/>
    <x v="911"/>
    <x v="0"/>
    <m/>
  </r>
  <r>
    <d v="2024-02-01T02:02:06"/>
    <x v="9"/>
    <n v="32"/>
    <s v="PUERTA BOJANERO JUAN CARLOS"/>
    <x v="0"/>
    <x v="0"/>
    <n v="223"/>
    <n v="24.7777777777778"/>
    <n v="196.681034482759"/>
    <m/>
    <n v="103224.569"/>
    <x v="0"/>
    <n v="13692.307699999999"/>
    <x v="911"/>
    <x v="0"/>
    <m/>
  </r>
  <r>
    <d v="2024-02-01T02:02:06"/>
    <x v="9"/>
    <n v="33"/>
    <s v="RUA CHAVARRIA JEFERSON ANDREY"/>
    <x v="0"/>
    <x v="0"/>
    <n v="178"/>
    <n v="19.7777777777778"/>
    <n v="196.681034482759"/>
    <s v="3 Descuento (Conducts) "/>
    <n v="103224.569"/>
    <x v="0"/>
    <n v="13692.307699999999"/>
    <x v="911"/>
    <x v="0"/>
    <m/>
  </r>
  <r>
    <d v="2024-02-01T02:02:06"/>
    <x v="9"/>
    <n v="34"/>
    <s v="MONTOYA OSPINA GILBERTO ANTONIO"/>
    <x v="0"/>
    <x v="3"/>
    <n v="212"/>
    <n v="23.5555555555556"/>
    <n v="196.681034482759"/>
    <m/>
    <n v="103224.569"/>
    <x v="0"/>
    <n v="13692.307699999999"/>
    <x v="911"/>
    <x v="0"/>
    <m/>
  </r>
  <r>
    <d v="2024-02-01T02:02:06"/>
    <x v="9"/>
    <n v="36"/>
    <s v="MARTINEZ CHAVERRA LUIS NORBERTO"/>
    <x v="3"/>
    <x v="0"/>
    <n v="240"/>
    <n v="24"/>
    <n v="218.53448275862101"/>
    <m/>
    <n v="114693.96550000001"/>
    <x v="0"/>
    <n v="13692.307699999999"/>
    <x v="911"/>
    <x v="0"/>
    <m/>
  </r>
  <r>
    <d v="2024-02-01T02:02:07"/>
    <x v="9"/>
    <n v="37"/>
    <s v="PIEDRAHITA MADRID SANTIAGO"/>
    <x v="2"/>
    <x v="0"/>
    <n v="141"/>
    <n v="23.5"/>
    <n v="131.12068965517199"/>
    <m/>
    <n v="68816.379300000001"/>
    <x v="1"/>
    <n v="13692.307699999999"/>
    <x v="911"/>
    <x v="0"/>
    <m/>
  </r>
  <r>
    <d v="2024-02-01T02:02:07"/>
    <x v="9"/>
    <n v="38"/>
    <s v="AGUDELO KEVIN ANDRES"/>
    <x v="11"/>
    <x v="0"/>
    <n v="29"/>
    <n v="14.5"/>
    <n v="43.7068965517241"/>
    <m/>
    <n v="22938.793099999999"/>
    <x v="0"/>
    <n v="13692.307699999999"/>
    <x v="911"/>
    <x v="0"/>
    <m/>
  </r>
  <r>
    <d v="2024-02-01T02:02:07"/>
    <x v="9"/>
    <n v="39"/>
    <s v="DE OSSA TORRES CARLOS ANDRES"/>
    <x v="6"/>
    <x v="0"/>
    <n v="176"/>
    <n v="22"/>
    <n v="174.827586206897"/>
    <m/>
    <n v="91755.172399999996"/>
    <x v="0"/>
    <n v="13692.307699999999"/>
    <x v="911"/>
    <x v="0"/>
    <m/>
  </r>
  <r>
    <d v="2024-02-01T02:02:08"/>
    <x v="9"/>
    <n v="40"/>
    <s v="QUINTERO  ALVARO ANTONIO"/>
    <x v="0"/>
    <x v="0"/>
    <n v="220"/>
    <n v="24.4444444444444"/>
    <n v="196.681034482759"/>
    <s v="2 Descuentos (Conducts) "/>
    <n v="103224.569"/>
    <x v="0"/>
    <n v="13692.307699999999"/>
    <x v="911"/>
    <x v="0"/>
    <m/>
  </r>
  <r>
    <d v="2024-02-01T02:02:08"/>
    <x v="9"/>
    <n v="41"/>
    <s v="GARCIA DAVID WILSON ALBERTO"/>
    <x v="0"/>
    <x v="0"/>
    <n v="179"/>
    <n v="19.8888888888889"/>
    <n v="196.681034482759"/>
    <s v="1 Descuento  (Jefe de ruta) "/>
    <n v="103224.569"/>
    <x v="1"/>
    <n v="13692.307699999999"/>
    <x v="911"/>
    <x v="0"/>
    <m/>
  </r>
  <r>
    <d v="2024-02-01T02:02:08"/>
    <x v="9"/>
    <n v="42"/>
    <s v="LOPERA ALVAREZ ESTIVEN"/>
    <x v="3"/>
    <x v="0"/>
    <n v="271"/>
    <n v="27.1"/>
    <n v="218.53448275862101"/>
    <s v="3 Descuentos (Jefe de ruta y conducts) "/>
    <n v="114693.96550000001"/>
    <x v="0"/>
    <n v="13692.307699999999"/>
    <x v="911"/>
    <x v="0"/>
    <m/>
  </r>
  <r>
    <d v="2024-02-02T03:13:31"/>
    <x v="1"/>
    <n v="1"/>
    <s v="PALMAR PANA EDIXON JOSUE"/>
    <x v="1"/>
    <x v="0"/>
    <n v="214"/>
    <n v="19.454545454545499"/>
    <n v="238.34934497816599"/>
    <m/>
    <n v="125042.1397"/>
    <x v="0"/>
    <n v="13174.359"/>
    <x v="912"/>
    <x v="0"/>
    <m/>
  </r>
  <r>
    <d v="2024-02-02T03:13:32"/>
    <x v="1"/>
    <n v="2"/>
    <s v="GRAJALES JORGE HERNAN"/>
    <x v="0"/>
    <x v="0"/>
    <n v="244"/>
    <n v="27.1111111111111"/>
    <n v="195.01310043668099"/>
    <m/>
    <n v="102307.2052"/>
    <x v="1"/>
    <n v="13174.359"/>
    <x v="912"/>
    <x v="0"/>
    <m/>
  </r>
  <r>
    <d v="2024-02-02T03:13:32"/>
    <x v="1"/>
    <n v="3"/>
    <s v="AGUIRRE ANDRES"/>
    <x v="4"/>
    <x v="0"/>
    <n v="141"/>
    <n v="20.1428571428571"/>
    <n v="151.67685589519701"/>
    <s v="1 Descuento (Conduct) "/>
    <n v="79572.270699999994"/>
    <x v="0"/>
    <n v="13174.359"/>
    <x v="912"/>
    <x v="0"/>
    <m/>
  </r>
  <r>
    <d v="2024-02-02T03:13:32"/>
    <x v="1"/>
    <n v="4"/>
    <s v="SOTO WALTER"/>
    <x v="0"/>
    <x v="0"/>
    <n v="189"/>
    <n v="21"/>
    <n v="195.01310043668099"/>
    <m/>
    <n v="102307.2052"/>
    <x v="0"/>
    <n v="13174.359"/>
    <x v="912"/>
    <x v="0"/>
    <m/>
  </r>
  <r>
    <d v="2024-02-02T03:13:33"/>
    <x v="1"/>
    <n v="5"/>
    <s v="BERRIO POSADA ANGELA"/>
    <x v="3"/>
    <x v="3"/>
    <n v="220"/>
    <n v="23.157894736842099"/>
    <n v="205.84716157205199"/>
    <m/>
    <n v="107990.93889999999"/>
    <x v="1"/>
    <n v="13174.359"/>
    <x v="912"/>
    <x v="0"/>
    <m/>
  </r>
  <r>
    <d v="2024-02-02T03:13:33"/>
    <x v="1"/>
    <n v="6"/>
    <s v="GONZALEZ PEREZ RAFAEL JOSE"/>
    <x v="3"/>
    <x v="0"/>
    <n v="184"/>
    <n v="18.399999999999999"/>
    <n v="216.68122270742401"/>
    <s v="3 Descuentos (Conduct, despachador fernando y propietario) "/>
    <n v="113674.6725"/>
    <x v="0"/>
    <n v="13174.359"/>
    <x v="912"/>
    <x v="0"/>
    <m/>
  </r>
  <r>
    <d v="2024-02-02T03:13:33"/>
    <x v="1"/>
    <n v="7"/>
    <s v="YEPES JORGE"/>
    <x v="3"/>
    <x v="0"/>
    <n v="248"/>
    <n v="24.8"/>
    <n v="216.68122270742401"/>
    <m/>
    <n v="113674.6725"/>
    <x v="1"/>
    <n v="13174.359"/>
    <x v="912"/>
    <x v="0"/>
    <m/>
  </r>
  <r>
    <d v="2024-02-02T03:13:34"/>
    <x v="1"/>
    <n v="8"/>
    <s v="VACA FIERRO ROBINSON"/>
    <x v="9"/>
    <x v="0"/>
    <n v="276"/>
    <n v="23"/>
    <n v="260.01746724890802"/>
    <m/>
    <n v="136409.60699999999"/>
    <x v="1"/>
    <n v="13174.359"/>
    <x v="912"/>
    <x v="0"/>
    <m/>
  </r>
  <r>
    <d v="2024-02-02T03:13:34"/>
    <x v="1"/>
    <n v="9"/>
    <s v="GOMEZ CARLOS"/>
    <x v="2"/>
    <x v="0"/>
    <n v="100"/>
    <n v="16.6666666666667"/>
    <n v="130.00873362445401"/>
    <m/>
    <n v="68204.803499999995"/>
    <x v="0"/>
    <n v="13174.359"/>
    <x v="912"/>
    <x v="0"/>
    <m/>
  </r>
  <r>
    <d v="2024-02-02T03:13:34"/>
    <x v="1"/>
    <n v="10"/>
    <s v="MARULANDA JARAMILLO DAWER ANDRES"/>
    <x v="0"/>
    <x v="0"/>
    <n v="236"/>
    <n v="26.2222222222222"/>
    <n v="195.01310043668099"/>
    <m/>
    <n v="102307.2052"/>
    <x v="0"/>
    <n v="13174.359"/>
    <x v="912"/>
    <x v="0"/>
    <m/>
  </r>
  <r>
    <d v="2024-02-02T03:13:35"/>
    <x v="9"/>
    <n v="11"/>
    <s v="BELTRAN JUAN SIMON"/>
    <x v="0"/>
    <x v="0"/>
    <n v="206"/>
    <n v="22.8888888888889"/>
    <n v="195.01310043668099"/>
    <m/>
    <n v="102307.2052"/>
    <x v="0"/>
    <n v="13174.359"/>
    <x v="912"/>
    <x v="0"/>
    <m/>
  </r>
  <r>
    <d v="2024-02-02T03:13:35"/>
    <x v="9"/>
    <n v="12"/>
    <s v="VALENCIA MENDOZA JHON"/>
    <x v="2"/>
    <x v="0"/>
    <n v="169"/>
    <n v="28.1666666666667"/>
    <n v="130.00873362445401"/>
    <m/>
    <n v="68204.803499999995"/>
    <x v="0"/>
    <n v="13174.359"/>
    <x v="912"/>
    <x v="0"/>
    <m/>
  </r>
  <r>
    <d v="2024-02-02T03:13:36"/>
    <x v="9"/>
    <n v="13"/>
    <s v="URIEL SALAZAR FREDY"/>
    <x v="6"/>
    <x v="0"/>
    <n v="179"/>
    <n v="22.375"/>
    <n v="173.34497816593901"/>
    <m/>
    <n v="90939.737999999998"/>
    <x v="0"/>
    <n v="13174.359"/>
    <x v="912"/>
    <x v="0"/>
    <m/>
  </r>
  <r>
    <d v="2024-02-02T03:13:36"/>
    <x v="9"/>
    <n v="14"/>
    <s v="JIMENEZ JIMENEZ OMAR DAVID"/>
    <x v="9"/>
    <x v="0"/>
    <n v="236"/>
    <n v="19.6666666666667"/>
    <n v="260.01746724890802"/>
    <s v="HECTOR SALAZAR Realiz 4 viajes donde moviliz 74 Usuarios "/>
    <n v="136409.60699999999"/>
    <x v="1"/>
    <n v="13174.359"/>
    <x v="912"/>
    <x v="0"/>
    <m/>
  </r>
  <r>
    <d v="2024-02-02T03:13:36"/>
    <x v="9"/>
    <n v="15"/>
    <s v="LONDOO LOPERA DUVAN ANDRES"/>
    <x v="4"/>
    <x v="0"/>
    <n v="143"/>
    <n v="20.428571428571399"/>
    <n v="151.67685589519701"/>
    <m/>
    <n v="79572.270699999994"/>
    <x v="1"/>
    <n v="13174.359"/>
    <x v="912"/>
    <x v="0"/>
    <m/>
  </r>
  <r>
    <d v="2024-02-02T03:13:37"/>
    <x v="9"/>
    <n v="16"/>
    <s v="HURTADO MADRID JUAN ESTEBAN"/>
    <x v="0"/>
    <x v="0"/>
    <n v="203"/>
    <n v="22.5555555555556"/>
    <n v="195.01310043668099"/>
    <s v="2 Descuentos (Conducts) "/>
    <n v="102307.2052"/>
    <x v="0"/>
    <n v="13174.359"/>
    <x v="912"/>
    <x v="0"/>
    <m/>
  </r>
  <r>
    <d v="2024-02-02T03:13:37"/>
    <x v="9"/>
    <n v="17"/>
    <s v="MACEA MATEO"/>
    <x v="10"/>
    <x v="0"/>
    <n v="100"/>
    <n v="25"/>
    <n v="86.672489082969406"/>
    <m/>
    <n v="45469.868999999999"/>
    <x v="0"/>
    <n v="13174.359"/>
    <x v="912"/>
    <x v="0"/>
    <m/>
  </r>
  <r>
    <d v="2024-02-02T03:13:37"/>
    <x v="9"/>
    <n v="18"/>
    <s v="RENDON VIANA HUMBERTO DE JESUS"/>
    <x v="4"/>
    <x v="0"/>
    <n v="120"/>
    <n v="17.1428571428571"/>
    <n v="151.67685589519701"/>
    <m/>
    <n v="79572.270699999994"/>
    <x v="0"/>
    <n v="13174.359"/>
    <x v="912"/>
    <x v="0"/>
    <m/>
  </r>
  <r>
    <d v="2024-02-02T03:13:37"/>
    <x v="9"/>
    <n v="19"/>
    <s v="BARRANTES GALLEGO DANIEL CAMILO"/>
    <x v="8"/>
    <x v="0"/>
    <n v="147"/>
    <n v="29.4"/>
    <n v="108.34061135371201"/>
    <m/>
    <n v="56837.336199999998"/>
    <x v="0"/>
    <n v="13174.359"/>
    <x v="912"/>
    <x v="0"/>
    <m/>
  </r>
  <r>
    <d v="2024-02-02T03:13:38"/>
    <x v="9"/>
    <n v="20"/>
    <s v="VERENZUELA MARTINEZ ALEXANDER"/>
    <x v="1"/>
    <x v="0"/>
    <n v="235"/>
    <n v="21.363636363636399"/>
    <n v="238.34934497816599"/>
    <m/>
    <n v="125042.1397"/>
    <x v="0"/>
    <n v="13174.359"/>
    <x v="912"/>
    <x v="0"/>
    <m/>
  </r>
  <r>
    <d v="2024-02-02T03:13:38"/>
    <x v="9"/>
    <n v="21"/>
    <s v="CIRO ALEXANDER"/>
    <x v="0"/>
    <x v="0"/>
    <n v="224"/>
    <n v="24.8888888888889"/>
    <n v="195.01310043668099"/>
    <m/>
    <n v="102307.2052"/>
    <x v="0"/>
    <n v="13174.359"/>
    <x v="912"/>
    <x v="0"/>
    <m/>
  </r>
  <r>
    <d v="2024-02-02T03:13:38"/>
    <x v="9"/>
    <n v="22"/>
    <s v="QUIRAMA CASTAEDA JHON JADER"/>
    <x v="8"/>
    <x v="0"/>
    <n v="97"/>
    <n v="19.399999999999999"/>
    <n v="108.34061135371201"/>
    <m/>
    <n v="56837.336199999998"/>
    <x v="1"/>
    <n v="13174.359"/>
    <x v="912"/>
    <x v="0"/>
    <m/>
  </r>
  <r>
    <d v="2024-02-02T03:13:39"/>
    <x v="9"/>
    <n v="23"/>
    <s v="SALDARRIAGA PARRA LUIS ALBERTO"/>
    <x v="0"/>
    <x v="0"/>
    <n v="193"/>
    <n v="21.4444444444444"/>
    <n v="195.01310043668099"/>
    <m/>
    <n v="102307.2052"/>
    <x v="2"/>
    <n v="13174.359"/>
    <x v="912"/>
    <x v="0"/>
    <m/>
  </r>
  <r>
    <d v="2024-02-02T03:13:39"/>
    <x v="9"/>
    <n v="24"/>
    <s v="HERNANDEZ MACIAS GILBERTO"/>
    <x v="0"/>
    <x v="0"/>
    <n v="139"/>
    <n v="15.4444444444444"/>
    <n v="195.01310043668099"/>
    <m/>
    <n v="102307.2052"/>
    <x v="0"/>
    <n v="13174.359"/>
    <x v="912"/>
    <x v="0"/>
    <m/>
  </r>
  <r>
    <d v="2024-02-02T03:13:39"/>
    <x v="9"/>
    <n v="25"/>
    <s v="MADRID HERNANDEZ JHONATAN SMITH"/>
    <x v="4"/>
    <x v="0"/>
    <n v="206"/>
    <n v="29.428571428571399"/>
    <n v="151.67685589519701"/>
    <m/>
    <n v="79572.270699999994"/>
    <x v="1"/>
    <n v="13174.359"/>
    <x v="912"/>
    <x v="0"/>
    <m/>
  </r>
  <r>
    <d v="2024-02-02T03:13:40"/>
    <x v="9"/>
    <n v="26"/>
    <s v="CIRO MARIN RODRIGO ALBERTO"/>
    <x v="0"/>
    <x v="0"/>
    <n v="179"/>
    <n v="19.8888888888889"/>
    <n v="195.01310043668099"/>
    <m/>
    <n v="102307.2052"/>
    <x v="0"/>
    <n v="13174.359"/>
    <x v="912"/>
    <x v="0"/>
    <m/>
  </r>
  <r>
    <d v="2024-02-02T03:13:40"/>
    <x v="9"/>
    <n v="27"/>
    <s v="HOYOS HENAO SANTIAGO"/>
    <x v="6"/>
    <x v="0"/>
    <n v="168"/>
    <n v="21"/>
    <n v="173.34497816593901"/>
    <m/>
    <n v="90939.737999999998"/>
    <x v="0"/>
    <n v="13174.359"/>
    <x v="912"/>
    <x v="0"/>
    <m/>
  </r>
  <r>
    <d v="2024-02-02T03:13:40"/>
    <x v="9"/>
    <n v="28"/>
    <s v="JIMENEZ HURTADO CARLOS ESTIVEN"/>
    <x v="0"/>
    <x v="0"/>
    <n v="161"/>
    <n v="17.8888888888889"/>
    <n v="195.01310043668099"/>
    <m/>
    <n v="102307.2052"/>
    <x v="0"/>
    <n v="13174.359"/>
    <x v="912"/>
    <x v="0"/>
    <m/>
  </r>
  <r>
    <d v="2024-02-02T03:13:41"/>
    <x v="9"/>
    <n v="29"/>
    <s v="ESCOBAR IVAN DARIO"/>
    <x v="4"/>
    <x v="0"/>
    <n v="108"/>
    <n v="15.4285714285714"/>
    <n v="151.67685589519701"/>
    <s v="1 Descuento (Despachador fernando) "/>
    <n v="79572.270699999994"/>
    <x v="0"/>
    <n v="13174.359"/>
    <x v="912"/>
    <x v="0"/>
    <m/>
  </r>
  <r>
    <d v="2024-02-02T03:13:41"/>
    <x v="1"/>
    <n v="31"/>
    <s v="RODRIGUEZ LUBIN"/>
    <x v="6"/>
    <x v="1"/>
    <n v="207"/>
    <n v="25.875"/>
    <n v="173.34497816593901"/>
    <m/>
    <n v="90939.737999999998"/>
    <x v="0"/>
    <n v="13174.359"/>
    <x v="912"/>
    <x v="0"/>
    <m/>
  </r>
  <r>
    <d v="2024-02-02T03:13:42"/>
    <x v="1"/>
    <n v="32"/>
    <s v="PUERTA BOJANERO JUAN CARLOS"/>
    <x v="0"/>
    <x v="0"/>
    <n v="213"/>
    <n v="23.6666666666667"/>
    <n v="195.01310043668099"/>
    <m/>
    <n v="102307.2052"/>
    <x v="0"/>
    <n v="13174.359"/>
    <x v="912"/>
    <x v="0"/>
    <m/>
  </r>
  <r>
    <d v="2024-02-02T03:13:42"/>
    <x v="1"/>
    <n v="33"/>
    <s v="RUA CHAVARRIA JEFERSON ANDREY"/>
    <x v="0"/>
    <x v="0"/>
    <n v="187"/>
    <n v="20.7777777777778"/>
    <n v="195.01310043668099"/>
    <s v="1 Descuento (Propietario)"/>
    <n v="102307.2052"/>
    <x v="0"/>
    <n v="13174.359"/>
    <x v="912"/>
    <x v="0"/>
    <m/>
  </r>
  <r>
    <d v="2024-02-02T03:13:42"/>
    <x v="1"/>
    <n v="34"/>
    <s v="MONTOYA OSPINA GILBERTO ANTONIO"/>
    <x v="1"/>
    <x v="0"/>
    <n v="240"/>
    <n v="21.818181818181799"/>
    <n v="238.34934497816599"/>
    <m/>
    <n v="125042.1397"/>
    <x v="0"/>
    <n v="13174.359"/>
    <x v="912"/>
    <x v="0"/>
    <m/>
  </r>
  <r>
    <d v="2024-02-02T03:13:43"/>
    <x v="1"/>
    <n v="36"/>
    <s v="LONDOO CADAVID DAVID SANTIAGO"/>
    <x v="0"/>
    <x v="0"/>
    <n v="126"/>
    <n v="14"/>
    <n v="195.01310043668099"/>
    <m/>
    <n v="102307.2052"/>
    <x v="0"/>
    <n v="13174.359"/>
    <x v="912"/>
    <x v="0"/>
    <m/>
  </r>
  <r>
    <d v="2024-02-02T03:13:43"/>
    <x v="1"/>
    <n v="37"/>
    <s v="PIEDRAHITA MADRID SANTIAGO"/>
    <x v="3"/>
    <x v="0"/>
    <n v="207"/>
    <n v="20.7"/>
    <n v="216.68122270742401"/>
    <s v="1 Descuento (Despachador gustavo) "/>
    <n v="113674.6725"/>
    <x v="1"/>
    <n v="13174.359"/>
    <x v="912"/>
    <x v="0"/>
    <m/>
  </r>
  <r>
    <d v="2024-02-02T03:13:44"/>
    <x v="1"/>
    <n v="38"/>
    <s v="AGUDELO KEVIN ANDRES"/>
    <x v="6"/>
    <x v="0"/>
    <n v="162"/>
    <n v="20.25"/>
    <n v="173.34497816593901"/>
    <m/>
    <n v="90939.737999999998"/>
    <x v="0"/>
    <n v="13174.359"/>
    <x v="912"/>
    <x v="0"/>
    <m/>
  </r>
  <r>
    <d v="2024-02-02T03:13:44"/>
    <x v="1"/>
    <n v="39"/>
    <s v="DE OSSA TORRES CARLOS ANDRES"/>
    <x v="0"/>
    <x v="0"/>
    <n v="181"/>
    <n v="20.1111111111111"/>
    <n v="195.01310043668099"/>
    <m/>
    <n v="102307.2052"/>
    <x v="0"/>
    <n v="13174.359"/>
    <x v="912"/>
    <x v="0"/>
    <m/>
  </r>
  <r>
    <d v="2024-02-02T03:13:44"/>
    <x v="1"/>
    <n v="40"/>
    <s v="QUINTERO  ALVARO ANTONIO"/>
    <x v="0"/>
    <x v="0"/>
    <n v="206"/>
    <n v="22.8888888888889"/>
    <n v="195.01310043668099"/>
    <m/>
    <n v="102307.2052"/>
    <x v="0"/>
    <n v="13174.359"/>
    <x v="912"/>
    <x v="0"/>
    <m/>
  </r>
  <r>
    <d v="2024-02-02T03:13:45"/>
    <x v="9"/>
    <n v="41"/>
    <s v="GARCIA DAVID WILSON ALBERTO"/>
    <x v="0"/>
    <x v="0"/>
    <n v="235"/>
    <n v="26.1111111111111"/>
    <n v="195.01310043668099"/>
    <s v="3 Descuentos (Conducts y despachador fernando) "/>
    <n v="102307.2052"/>
    <x v="1"/>
    <n v="13174.359"/>
    <x v="912"/>
    <x v="0"/>
    <m/>
  </r>
  <r>
    <d v="2024-02-02T03:13:45"/>
    <x v="9"/>
    <n v="42"/>
    <s v="ECHAVARRIA JOSE"/>
    <x v="3"/>
    <x v="0"/>
    <n v="214"/>
    <n v="21.4"/>
    <n v="216.68122270742401"/>
    <s v="1 Descuento (Despachador fernando) "/>
    <n v="113674.6725"/>
    <x v="0"/>
    <n v="13174.359"/>
    <x v="912"/>
    <x v="0"/>
    <m/>
  </r>
  <r>
    <d v="2024-02-03T00:59:09"/>
    <x v="9"/>
    <n v="1"/>
    <s v="PALMAR PANA EDIXON JOSUE"/>
    <x v="3"/>
    <x v="0"/>
    <n v="211"/>
    <n v="21.1"/>
    <n v="217.55747126436799"/>
    <m/>
    <n v="114156.60920000001"/>
    <x v="0"/>
    <n v="14274.359"/>
    <x v="913"/>
    <x v="0"/>
    <m/>
  </r>
  <r>
    <d v="2024-02-03T00:59:09"/>
    <x v="9"/>
    <n v="2"/>
    <s v="GRAJALES JORGE HERNAN"/>
    <x v="0"/>
    <x v="0"/>
    <n v="173"/>
    <n v="19.2222222222222"/>
    <n v="195.80172413793099"/>
    <m/>
    <n v="102740.9483"/>
    <x v="1"/>
    <n v="14274.359"/>
    <x v="913"/>
    <x v="0"/>
    <m/>
  </r>
  <r>
    <d v="2024-02-03T00:59:09"/>
    <x v="9"/>
    <n v="3"/>
    <s v="MACEA MATEO"/>
    <x v="0"/>
    <x v="0"/>
    <n v="208"/>
    <n v="23.1111111111111"/>
    <n v="195.80172413793099"/>
    <s v="1 Descuento (Despachador fernando) "/>
    <n v="102740.9483"/>
    <x v="0"/>
    <n v="14274.359"/>
    <x v="913"/>
    <x v="0"/>
    <m/>
  </r>
  <r>
    <d v="2024-02-03T00:59:10"/>
    <x v="9"/>
    <n v="4"/>
    <s v="LOPEZ ISRAEL"/>
    <x v="6"/>
    <x v="0"/>
    <n v="175"/>
    <n v="21.875"/>
    <n v="174.04597701149399"/>
    <s v="2 Descuentos (Conduct y despachador gustavo) "/>
    <n v="91325.287400000001"/>
    <x v="0"/>
    <n v="14274.359"/>
    <x v="913"/>
    <x v="0"/>
    <m/>
  </r>
  <r>
    <d v="2024-02-03T00:59:10"/>
    <x v="9"/>
    <n v="6"/>
    <s v="HOYOS HENAO SANTIAGO"/>
    <x v="0"/>
    <x v="0"/>
    <n v="210"/>
    <n v="23.3333333333333"/>
    <n v="195.80172413793099"/>
    <m/>
    <n v="102740.9483"/>
    <x v="0"/>
    <n v="14274.359"/>
    <x v="913"/>
    <x v="0"/>
    <m/>
  </r>
  <r>
    <d v="2024-02-03T00:59:10"/>
    <x v="9"/>
    <n v="7"/>
    <s v="YEPES JORGE"/>
    <x v="3"/>
    <x v="0"/>
    <n v="177"/>
    <n v="17.7"/>
    <n v="217.55747126436799"/>
    <m/>
    <n v="114156.60920000001"/>
    <x v="1"/>
    <n v="14274.359"/>
    <x v="913"/>
    <x v="0"/>
    <m/>
  </r>
  <r>
    <d v="2024-02-03T00:59:10"/>
    <x v="9"/>
    <n v="8"/>
    <s v="VACA FIERRO ROBINSON"/>
    <x v="3"/>
    <x v="0"/>
    <n v="215"/>
    <n v="21.5"/>
    <n v="217.55747126436799"/>
    <s v="1 Descuento (Despachador fernando) "/>
    <n v="114156.60920000001"/>
    <x v="1"/>
    <n v="14274.359"/>
    <x v="913"/>
    <x v="0"/>
    <m/>
  </r>
  <r>
    <d v="2024-02-03T00:59:11"/>
    <x v="9"/>
    <n v="9"/>
    <s v="GOMEZ CARLOS"/>
    <x v="3"/>
    <x v="3"/>
    <n v="218"/>
    <n v="21.8"/>
    <n v="217.55747126436799"/>
    <s v="2 Descuentos (Conduct y propietario) "/>
    <n v="114156.60920000001"/>
    <x v="0"/>
    <n v="14274.359"/>
    <x v="913"/>
    <x v="0"/>
    <m/>
  </r>
  <r>
    <d v="2024-02-03T00:59:11"/>
    <x v="9"/>
    <n v="10"/>
    <s v="MARULANDA JARAMILLO DAWER ANDRES"/>
    <x v="4"/>
    <x v="0"/>
    <n v="121"/>
    <n v="17.285714285714299"/>
    <n v="152.29022988505699"/>
    <s v="2 Descuentos (Propietario y despachador fernando) "/>
    <n v="79909.626399999994"/>
    <x v="0"/>
    <n v="14274.359"/>
    <x v="913"/>
    <x v="0"/>
    <m/>
  </r>
  <r>
    <d v="2024-02-03T00:59:11"/>
    <x v="1"/>
    <n v="11"/>
    <s v="BELTRAN JUAN SIMON"/>
    <x v="3"/>
    <x v="0"/>
    <n v="224"/>
    <n v="22.4"/>
    <n v="217.55747126436799"/>
    <m/>
    <n v="114156.60920000001"/>
    <x v="0"/>
    <n v="14274.359"/>
    <x v="913"/>
    <x v="0"/>
    <m/>
  </r>
  <r>
    <d v="2024-02-03T00:59:12"/>
    <x v="1"/>
    <n v="12"/>
    <s v="VALENCIA MENDOZA JHON"/>
    <x v="1"/>
    <x v="0"/>
    <n v="252"/>
    <n v="22.909090909090899"/>
    <n v="239.31321839080499"/>
    <m/>
    <n v="125572.27009999999"/>
    <x v="0"/>
    <n v="14274.359"/>
    <x v="913"/>
    <x v="0"/>
    <m/>
  </r>
  <r>
    <d v="2024-02-03T00:59:12"/>
    <x v="1"/>
    <n v="13"/>
    <s v="URIEL SALAZAR FREDY"/>
    <x v="6"/>
    <x v="0"/>
    <n v="178"/>
    <n v="22.25"/>
    <n v="174.04597701149399"/>
    <s v="4 Descuentos (Conducts) "/>
    <n v="91325.287400000001"/>
    <x v="0"/>
    <n v="14274.359"/>
    <x v="913"/>
    <x v="0"/>
    <m/>
  </r>
  <r>
    <d v="2024-02-03T00:59:12"/>
    <x v="1"/>
    <n v="14"/>
    <s v="JIMENEZ JIMENEZ OMAR DAVID"/>
    <x v="3"/>
    <x v="0"/>
    <n v="261"/>
    <n v="26.1"/>
    <n v="217.55747126436799"/>
    <m/>
    <n v="114156.60920000001"/>
    <x v="1"/>
    <n v="14274.359"/>
    <x v="913"/>
    <x v="0"/>
    <m/>
  </r>
  <r>
    <d v="2024-02-03T00:59:12"/>
    <x v="1"/>
    <n v="15"/>
    <s v="LONDOO LOPERA DUVAN ANDRES"/>
    <x v="6"/>
    <x v="0"/>
    <n v="211"/>
    <n v="26.375"/>
    <n v="174.04597701149399"/>
    <m/>
    <n v="91325.287400000001"/>
    <x v="1"/>
    <n v="14274.359"/>
    <x v="913"/>
    <x v="0"/>
    <m/>
  </r>
  <r>
    <d v="2024-02-03T00:59:13"/>
    <x v="1"/>
    <n v="16"/>
    <s v="HURTADO MADRID JUAN ESTEBAN"/>
    <x v="0"/>
    <x v="0"/>
    <n v="171"/>
    <n v="19"/>
    <n v="195.80172413793099"/>
    <m/>
    <n v="102740.9483"/>
    <x v="0"/>
    <n v="14274.359"/>
    <x v="913"/>
    <x v="0"/>
    <m/>
  </r>
  <r>
    <d v="2024-02-03T00:59:13"/>
    <x v="1"/>
    <n v="17"/>
    <s v="RAMIREZ JARAMILLO WILSON"/>
    <x v="0"/>
    <x v="0"/>
    <n v="179"/>
    <n v="19.8888888888889"/>
    <n v="195.80172413793099"/>
    <m/>
    <n v="102740.9483"/>
    <x v="0"/>
    <n v="14274.359"/>
    <x v="913"/>
    <x v="0"/>
    <m/>
  </r>
  <r>
    <d v="2024-02-03T00:59:13"/>
    <x v="1"/>
    <n v="18"/>
    <s v="ECHAVARRIA JOSE"/>
    <x v="3"/>
    <x v="0"/>
    <n v="221"/>
    <n v="22.1"/>
    <n v="217.55747126436799"/>
    <m/>
    <n v="114156.60920000001"/>
    <x v="0"/>
    <n v="14274.359"/>
    <x v="913"/>
    <x v="0"/>
    <m/>
  </r>
  <r>
    <d v="2024-02-03T00:59:13"/>
    <x v="1"/>
    <n v="19"/>
    <s v="BARRANTES GALLEGO DANIEL CAMILO"/>
    <x v="0"/>
    <x v="0"/>
    <n v="235"/>
    <n v="26.1111111111111"/>
    <n v="195.80172413793099"/>
    <s v="1 Descuento (Usuario desubicado) "/>
    <n v="102740.9483"/>
    <x v="0"/>
    <n v="14274.359"/>
    <x v="913"/>
    <x v="0"/>
    <m/>
  </r>
  <r>
    <d v="2024-02-03T00:59:14"/>
    <x v="1"/>
    <n v="20"/>
    <s v="VERENZUELA MARTINEZ ALEXANDER"/>
    <x v="0"/>
    <x v="0"/>
    <n v="216"/>
    <n v="24"/>
    <n v="195.80172413793099"/>
    <s v="2 Descuentos (Conducts) "/>
    <n v="102740.9483"/>
    <x v="0"/>
    <n v="14274.359"/>
    <x v="913"/>
    <x v="0"/>
    <m/>
  </r>
  <r>
    <d v="2024-02-03T00:59:14"/>
    <x v="1"/>
    <n v="21"/>
    <s v="CIRO ALEXANDER"/>
    <x v="3"/>
    <x v="0"/>
    <n v="257"/>
    <n v="25.7"/>
    <n v="217.55747126436799"/>
    <m/>
    <n v="114156.60920000001"/>
    <x v="0"/>
    <n v="14274.359"/>
    <x v="913"/>
    <x v="0"/>
    <m/>
  </r>
  <r>
    <d v="2024-02-03T00:59:14"/>
    <x v="1"/>
    <n v="22"/>
    <s v="QUIRAMA CASTAEDA JHON JADER"/>
    <x v="3"/>
    <x v="0"/>
    <n v="292"/>
    <n v="29.2"/>
    <n v="217.55747126436799"/>
    <m/>
    <n v="114156.60920000001"/>
    <x v="1"/>
    <n v="14274.359"/>
    <x v="913"/>
    <x v="0"/>
    <m/>
  </r>
  <r>
    <d v="2024-02-03T00:59:15"/>
    <x v="1"/>
    <n v="23"/>
    <s v="SALDARRIAGA PARRA LUIS ALBERTO"/>
    <x v="0"/>
    <x v="0"/>
    <n v="128"/>
    <n v="14.2222222222222"/>
    <n v="195.80172413793099"/>
    <m/>
    <n v="102740.9483"/>
    <x v="2"/>
    <n v="14274.359"/>
    <x v="913"/>
    <x v="0"/>
    <m/>
  </r>
  <r>
    <d v="2024-02-03T00:59:15"/>
    <x v="1"/>
    <n v="24"/>
    <s v="HERNANDEZ MACIAS GILBERTO"/>
    <x v="0"/>
    <x v="0"/>
    <n v="185"/>
    <n v="20.5555555555556"/>
    <n v="195.80172413793099"/>
    <m/>
    <n v="102740.9483"/>
    <x v="0"/>
    <n v="14274.359"/>
    <x v="913"/>
    <x v="0"/>
    <m/>
  </r>
  <r>
    <d v="2024-02-03T00:59:15"/>
    <x v="1"/>
    <n v="25"/>
    <s v="MADRID HERNANDEZ JHONATAN SMITH"/>
    <x v="0"/>
    <x v="3"/>
    <n v="178"/>
    <n v="19.7777777777778"/>
    <n v="195.80172413793099"/>
    <m/>
    <n v="102740.9483"/>
    <x v="1"/>
    <n v="14274.359"/>
    <x v="913"/>
    <x v="0"/>
    <m/>
  </r>
  <r>
    <d v="2024-02-03T00:59:15"/>
    <x v="1"/>
    <n v="26"/>
    <s v="CIRO MARIN RODRIGO ALBERTO"/>
    <x v="3"/>
    <x v="0"/>
    <n v="211"/>
    <n v="21.1"/>
    <n v="217.55747126436799"/>
    <m/>
    <n v="114156.60920000001"/>
    <x v="0"/>
    <n v="14274.359"/>
    <x v="913"/>
    <x v="0"/>
    <m/>
  </r>
  <r>
    <d v="2024-02-03T00:59:16"/>
    <x v="1"/>
    <n v="27"/>
    <s v="DURANGO DAVID JOSE"/>
    <x v="2"/>
    <x v="1"/>
    <n v="64"/>
    <n v="10.6666666666667"/>
    <n v="130.53448275862101"/>
    <s v="6 Descuentos (Incidente con Usuarios) "/>
    <n v="68493.965500000006"/>
    <x v="0"/>
    <n v="14274.359"/>
    <x v="913"/>
    <x v="0"/>
    <m/>
  </r>
  <r>
    <d v="2024-02-03T00:59:16"/>
    <x v="1"/>
    <n v="28"/>
    <s v="ARANGO DIEGO"/>
    <x v="6"/>
    <x v="0"/>
    <n v="149"/>
    <n v="18.625"/>
    <n v="174.04597701149399"/>
    <m/>
    <n v="91325.287400000001"/>
    <x v="0"/>
    <n v="14274.359"/>
    <x v="913"/>
    <x v="0"/>
    <m/>
  </r>
  <r>
    <d v="2024-02-03T00:59:16"/>
    <x v="1"/>
    <n v="29"/>
    <s v="SOTO WALTER"/>
    <x v="6"/>
    <x v="0"/>
    <n v="151"/>
    <n v="18.875"/>
    <n v="174.04597701149399"/>
    <s v="15 Descuentos (Incidente con Usuarios) "/>
    <n v="91325.287400000001"/>
    <x v="0"/>
    <n v="14274.359"/>
    <x v="913"/>
    <x v="0"/>
    <m/>
  </r>
  <r>
    <d v="2024-02-03T00:59:16"/>
    <x v="9"/>
    <n v="31"/>
    <s v="RODRIGUEZ LUBIN"/>
    <x v="0"/>
    <x v="3"/>
    <n v="186"/>
    <n v="20.6666666666667"/>
    <n v="195.80172413793099"/>
    <m/>
    <n v="102740.9483"/>
    <x v="0"/>
    <n v="14274.359"/>
    <x v="913"/>
    <x v="0"/>
    <m/>
  </r>
  <r>
    <d v="2024-02-03T00:59:17"/>
    <x v="9"/>
    <n v="32"/>
    <s v="PUERTA BOJANERO JUAN CARLOS"/>
    <x v="4"/>
    <x v="0"/>
    <n v="182"/>
    <n v="26"/>
    <n v="152.29022988505699"/>
    <s v="1 Descuento (Despachadora Angela)"/>
    <n v="79909.626399999994"/>
    <x v="0"/>
    <n v="14274.359"/>
    <x v="913"/>
    <x v="0"/>
    <m/>
  </r>
  <r>
    <d v="2024-02-03T00:59:17"/>
    <x v="9"/>
    <n v="33"/>
    <s v="RUA CHAVARRIA JEFERSON ANDREY"/>
    <x v="2"/>
    <x v="3"/>
    <n v="150"/>
    <n v="25"/>
    <n v="130.53448275862101"/>
    <m/>
    <n v="68493.965500000006"/>
    <x v="0"/>
    <n v="14274.359"/>
    <x v="913"/>
    <x v="0"/>
    <m/>
  </r>
  <r>
    <d v="2024-02-03T00:59:17"/>
    <x v="9"/>
    <n v="34"/>
    <s v="MONTOYA OSPINA GILBERTO ANTONIO"/>
    <x v="0"/>
    <x v="0"/>
    <n v="210"/>
    <n v="23.3333333333333"/>
    <n v="195.80172413793099"/>
    <s v="1 Descuento (Usuario movilidad reducida) "/>
    <n v="102740.9483"/>
    <x v="0"/>
    <n v="14274.359"/>
    <x v="913"/>
    <x v="0"/>
    <m/>
  </r>
  <r>
    <d v="2024-02-03T00:59:17"/>
    <x v="9"/>
    <n v="36"/>
    <s v="MARTINEZ CHAVERRA LUIS NORBERTO"/>
    <x v="0"/>
    <x v="0"/>
    <n v="199"/>
    <n v="22.1111111111111"/>
    <n v="195.80172413793099"/>
    <m/>
    <n v="102740.9483"/>
    <x v="0"/>
    <n v="14274.359"/>
    <x v="913"/>
    <x v="0"/>
    <m/>
  </r>
  <r>
    <d v="2024-02-03T00:59:18"/>
    <x v="9"/>
    <n v="37"/>
    <s v="PIEDRAHITA MADRID SANTIAGO"/>
    <x v="6"/>
    <x v="3"/>
    <n v="142"/>
    <n v="17.75"/>
    <n v="174.04597701149399"/>
    <s v="1 Descuento (Usuario movilidad reducida) "/>
    <n v="91325.287400000001"/>
    <x v="1"/>
    <n v="14274.359"/>
    <x v="913"/>
    <x v="0"/>
    <m/>
  </r>
  <r>
    <d v="2024-02-03T00:59:18"/>
    <x v="9"/>
    <n v="38"/>
    <s v="AGUDELO KEVIN ANDRES"/>
    <x v="3"/>
    <x v="0"/>
    <n v="233"/>
    <n v="23.3"/>
    <n v="217.55747126436799"/>
    <m/>
    <n v="114156.60920000001"/>
    <x v="0"/>
    <n v="14274.359"/>
    <x v="913"/>
    <x v="0"/>
    <m/>
  </r>
  <r>
    <d v="2024-02-03T00:59:18"/>
    <x v="9"/>
    <n v="39"/>
    <s v="DE OSSA TORRES CARLOS ANDRES"/>
    <x v="0"/>
    <x v="0"/>
    <n v="146"/>
    <n v="16.2222222222222"/>
    <n v="195.80172413793099"/>
    <m/>
    <n v="102740.9483"/>
    <x v="0"/>
    <n v="14274.359"/>
    <x v="913"/>
    <x v="0"/>
    <m/>
  </r>
  <r>
    <d v="2024-02-03T00:59:18"/>
    <x v="9"/>
    <n v="40"/>
    <s v="QUINTERO  ALVARO ANTONIO"/>
    <x v="6"/>
    <x v="0"/>
    <n v="197"/>
    <n v="24.625"/>
    <n v="174.04597701149399"/>
    <s v="1 Descuento (Despachador fernando) "/>
    <n v="91325.287400000001"/>
    <x v="0"/>
    <n v="14274.359"/>
    <x v="913"/>
    <x v="0"/>
    <m/>
  </r>
  <r>
    <d v="2024-02-03T00:59:19"/>
    <x v="9"/>
    <n v="41"/>
    <s v="GARCIA DAVID WILSON ALBERTO"/>
    <x v="3"/>
    <x v="0"/>
    <n v="227"/>
    <n v="22.7"/>
    <n v="217.55747126436799"/>
    <m/>
    <n v="114156.60920000001"/>
    <x v="1"/>
    <n v="14274.359"/>
    <x v="913"/>
    <x v="0"/>
    <m/>
  </r>
  <r>
    <d v="2024-02-03T00:59:19"/>
    <x v="1"/>
    <n v="42"/>
    <s v="LOPERA ALVAREZ ESTIVEN"/>
    <x v="0"/>
    <x v="0"/>
    <n v="228"/>
    <n v="25.3333333333333"/>
    <n v="195.80172413793099"/>
    <m/>
    <n v="102740.9483"/>
    <x v="0"/>
    <n v="14274.359"/>
    <x v="913"/>
    <x v="0"/>
    <m/>
  </r>
  <r>
    <d v="2024-02-04T00:41:35"/>
    <x v="1"/>
    <n v="1"/>
    <s v="MACEA MATEO"/>
    <x v="3"/>
    <x v="0"/>
    <n v="199"/>
    <n v="19.899999999999999"/>
    <n v="225.387205387205"/>
    <s v="2 Descuentos (Conduct y propietario) "/>
    <n v="118462.963"/>
    <x v="0"/>
    <n v="14008.8235"/>
    <x v="914"/>
    <x v="0"/>
    <m/>
  </r>
  <r>
    <d v="2024-02-04T00:41:35"/>
    <x v="1"/>
    <n v="3"/>
    <s v="AGUIRRE ANDRES"/>
    <x v="0"/>
    <x v="0"/>
    <n v="192"/>
    <n v="21.3333333333333"/>
    <n v="202.84848484848499"/>
    <m/>
    <n v="106616.6667"/>
    <x v="0"/>
    <n v="14008.8235"/>
    <x v="914"/>
    <x v="0"/>
    <m/>
  </r>
  <r>
    <d v="2024-02-04T00:41:35"/>
    <x v="1"/>
    <n v="4"/>
    <s v="LOPEZ ISRAEL"/>
    <x v="3"/>
    <x v="0"/>
    <n v="179"/>
    <n v="17.899999999999999"/>
    <n v="225.387205387205"/>
    <m/>
    <n v="118462.963"/>
    <x v="0"/>
    <n v="14008.8235"/>
    <x v="914"/>
    <x v="0"/>
    <m/>
  </r>
  <r>
    <d v="2024-02-04T00:41:36"/>
    <x v="1"/>
    <n v="5"/>
    <s v="BERRIO POSADA ANGELA"/>
    <x v="1"/>
    <x v="0"/>
    <n v="299"/>
    <n v="27.181818181818201"/>
    <n v="247.92592592592601"/>
    <m/>
    <n v="130309.25930000001"/>
    <x v="1"/>
    <n v="14008.8235"/>
    <x v="914"/>
    <x v="0"/>
    <m/>
  </r>
  <r>
    <d v="2024-02-04T00:41:36"/>
    <x v="1"/>
    <n v="6"/>
    <s v="GONZALEZ PEREZ RAFAEL JOSE"/>
    <x v="3"/>
    <x v="0"/>
    <n v="205"/>
    <n v="20.5"/>
    <n v="225.387205387205"/>
    <m/>
    <n v="118462.963"/>
    <x v="0"/>
    <n v="14008.8235"/>
    <x v="914"/>
    <x v="0"/>
    <m/>
  </r>
  <r>
    <d v="2024-02-04T00:41:37"/>
    <x v="1"/>
    <n v="7"/>
    <s v="YEPES JORGE"/>
    <x v="0"/>
    <x v="1"/>
    <n v="253"/>
    <n v="28.1111111111111"/>
    <n v="202.84848484848499"/>
    <s v="Se descuenta el viaje de 9 54 am ya que NO ingresa al 13 sin Autorizacin "/>
    <n v="106616.6667"/>
    <x v="1"/>
    <n v="14008.8235"/>
    <x v="914"/>
    <x v="0"/>
    <m/>
  </r>
  <r>
    <d v="2024-02-04T00:41:37"/>
    <x v="1"/>
    <n v="8"/>
    <s v="MARTINEZ CHAVERRA LUIS NORBERTO"/>
    <x v="0"/>
    <x v="0"/>
    <n v="192"/>
    <n v="21.3333333333333"/>
    <n v="202.84848484848499"/>
    <m/>
    <n v="106616.6667"/>
    <x v="1"/>
    <n v="14008.8235"/>
    <x v="914"/>
    <x v="0"/>
    <m/>
  </r>
  <r>
    <d v="2024-02-04T00:41:38"/>
    <x v="1"/>
    <n v="10"/>
    <s v="MARULANDA JARAMILLO DAWER ANDRES"/>
    <x v="6"/>
    <x v="0"/>
    <n v="173"/>
    <n v="21.625"/>
    <n v="180.30976430976401"/>
    <m/>
    <n v="94770.3704"/>
    <x v="0"/>
    <n v="14008.8235"/>
    <x v="914"/>
    <x v="0"/>
    <m/>
  </r>
  <r>
    <d v="2024-02-04T00:41:38"/>
    <x v="9"/>
    <n v="11"/>
    <s v="BELTRAN JUAN SIMON"/>
    <x v="0"/>
    <x v="0"/>
    <n v="183"/>
    <n v="20.3333333333333"/>
    <n v="202.84848484848499"/>
    <m/>
    <n v="106616.6667"/>
    <x v="0"/>
    <n v="14008.8235"/>
    <x v="914"/>
    <x v="0"/>
    <m/>
  </r>
  <r>
    <d v="2024-02-04T00:41:39"/>
    <x v="9"/>
    <n v="12"/>
    <s v="VALENCIA MENDOZA JHON"/>
    <x v="0"/>
    <x v="0"/>
    <n v="230"/>
    <n v="25.5555555555556"/>
    <n v="202.84848484848499"/>
    <m/>
    <n v="106616.6667"/>
    <x v="0"/>
    <n v="14008.8235"/>
    <x v="914"/>
    <x v="0"/>
    <m/>
  </r>
  <r>
    <d v="2024-02-04T00:41:39"/>
    <x v="9"/>
    <n v="13"/>
    <s v="URIEL SALAZAR FREDY"/>
    <x v="4"/>
    <x v="0"/>
    <n v="189"/>
    <n v="27"/>
    <n v="157.77104377104399"/>
    <m/>
    <n v="82924.074099999998"/>
    <x v="0"/>
    <n v="14008.8235"/>
    <x v="914"/>
    <x v="0"/>
    <m/>
  </r>
  <r>
    <d v="2024-02-04T00:41:40"/>
    <x v="9"/>
    <n v="14"/>
    <s v="JIMENEZ JIMENEZ OMAR DAVID"/>
    <x v="9"/>
    <x v="0"/>
    <n v="224"/>
    <n v="18.6666666666667"/>
    <n v="270.46464646464602"/>
    <s v="HECTOR SALAZAR Realiz 3 viajes donde moviliz 29 Usuarios, 2 Descuentos (Conduct y despachador fernando) "/>
    <n v="142155.55559999999"/>
    <x v="1"/>
    <n v="14008.8235"/>
    <x v="914"/>
    <x v="0"/>
    <m/>
  </r>
  <r>
    <d v="2024-02-04T00:41:40"/>
    <x v="9"/>
    <n v="15"/>
    <s v="LONDOO LOPERA DUVAN ANDRES"/>
    <x v="8"/>
    <x v="1"/>
    <n v="138"/>
    <n v="27.6"/>
    <n v="112.693602693603"/>
    <s v="Se descuenta el viaje de 4 18 pm ya que abandona ruta sin autorizacin "/>
    <n v="59231.481500000002"/>
    <x v="1"/>
    <n v="14008.8235"/>
    <x v="914"/>
    <x v="0"/>
    <m/>
  </r>
  <r>
    <d v="2024-02-04T00:41:41"/>
    <x v="9"/>
    <n v="16"/>
    <s v="HURTADO MADRID JUAN ESTEBAN"/>
    <x v="6"/>
    <x v="0"/>
    <n v="197"/>
    <n v="23.176470588235301"/>
    <n v="191.57912457912499"/>
    <s v="1 Descuento (Propietario) "/>
    <n v="100693.51850000001"/>
    <x v="0"/>
    <n v="14008.8235"/>
    <x v="914"/>
    <x v="0"/>
    <m/>
  </r>
  <r>
    <d v="2024-02-04T00:41:41"/>
    <x v="9"/>
    <n v="17"/>
    <s v="RAMIREZ JARAMILLO WILSON"/>
    <x v="2"/>
    <x v="0"/>
    <n v="160"/>
    <n v="26.6666666666667"/>
    <n v="135.23232323232301"/>
    <s v="1 Descuento (Conduct) "/>
    <n v="71077.777799999996"/>
    <x v="0"/>
    <n v="14008.8235"/>
    <x v="914"/>
    <x v="0"/>
    <m/>
  </r>
  <r>
    <d v="2024-02-04T00:41:42"/>
    <x v="9"/>
    <n v="18"/>
    <s v="RENDON VIANA HUMBERTO DE JESUS"/>
    <x v="0"/>
    <x v="0"/>
    <n v="216"/>
    <n v="24"/>
    <n v="202.84848484848499"/>
    <m/>
    <n v="106616.6667"/>
    <x v="0"/>
    <n v="14008.8235"/>
    <x v="914"/>
    <x v="0"/>
    <m/>
  </r>
  <r>
    <d v="2024-02-04T00:41:42"/>
    <x v="9"/>
    <n v="20"/>
    <s v="VERENZUELA MARTINEZ ALEXANDER"/>
    <x v="3"/>
    <x v="0"/>
    <n v="243"/>
    <n v="24.3"/>
    <n v="225.387205387205"/>
    <m/>
    <n v="118462.963"/>
    <x v="0"/>
    <n v="14008.8235"/>
    <x v="914"/>
    <x v="0"/>
    <m/>
  </r>
  <r>
    <d v="2024-02-04T00:41:43"/>
    <x v="9"/>
    <n v="21"/>
    <s v="CIRO ALEXANDER"/>
    <x v="3"/>
    <x v="0"/>
    <n v="192"/>
    <n v="19.2"/>
    <n v="225.387205387205"/>
    <m/>
    <n v="118462.963"/>
    <x v="0"/>
    <n v="14008.8235"/>
    <x v="914"/>
    <x v="0"/>
    <m/>
  </r>
  <r>
    <d v="2024-02-04T00:41:43"/>
    <x v="9"/>
    <n v="22"/>
    <s v="QUIRAMA CASTAEDA JHON JADER"/>
    <x v="0"/>
    <x v="0"/>
    <n v="216"/>
    <n v="24"/>
    <n v="202.84848484848499"/>
    <m/>
    <n v="106616.6667"/>
    <x v="1"/>
    <n v="14008.8235"/>
    <x v="914"/>
    <x v="0"/>
    <m/>
  </r>
  <r>
    <d v="2024-02-04T00:41:44"/>
    <x v="9"/>
    <n v="23"/>
    <s v="SALDARRIAGA PARRA LUIS ALBERTO"/>
    <x v="10"/>
    <x v="0"/>
    <n v="83"/>
    <n v="20.75"/>
    <n v="90.154882154882202"/>
    <m/>
    <n v="47385.1852"/>
    <x v="2"/>
    <n v="14008.8235"/>
    <x v="914"/>
    <x v="0"/>
    <m/>
  </r>
  <r>
    <d v="2024-02-04T00:41:46"/>
    <x v="9"/>
    <n v="24"/>
    <s v="HERNANDEZ MACIAS GILBERTO"/>
    <x v="0"/>
    <x v="0"/>
    <n v="214"/>
    <n v="23.7777777777778"/>
    <n v="202.84848484848499"/>
    <m/>
    <n v="106616.6667"/>
    <x v="0"/>
    <n v="14008.8235"/>
    <x v="914"/>
    <x v="0"/>
    <m/>
  </r>
  <r>
    <d v="2024-02-04T00:41:47"/>
    <x v="9"/>
    <n v="25"/>
    <s v="MADRID HERNANDEZ JHONATAN SMITH"/>
    <x v="6"/>
    <x v="0"/>
    <n v="238"/>
    <n v="29.75"/>
    <n v="180.30976430976401"/>
    <s v="1 Descuento (Despachador fernando) "/>
    <n v="94770.3704"/>
    <x v="1"/>
    <n v="14008.8235"/>
    <x v="914"/>
    <x v="0"/>
    <m/>
  </r>
  <r>
    <d v="2024-02-04T00:41:47"/>
    <x v="9"/>
    <n v="27"/>
    <s v="DURANGO DAVID JOSE"/>
    <x v="6"/>
    <x v="0"/>
    <n v="158"/>
    <n v="19.75"/>
    <n v="180.30976430976401"/>
    <s v="1 Descuento (Despachador Gustavo) "/>
    <n v="94770.3704"/>
    <x v="0"/>
    <n v="14008.8235"/>
    <x v="914"/>
    <x v="0"/>
    <m/>
  </r>
  <r>
    <d v="2024-02-04T00:41:47"/>
    <x v="9"/>
    <n v="28"/>
    <s v="ARANGO DIEGO"/>
    <x v="0"/>
    <x v="0"/>
    <n v="194"/>
    <n v="21.5555555555556"/>
    <n v="202.84848484848499"/>
    <s v="1 Descuento (Propietario) "/>
    <n v="106616.6667"/>
    <x v="0"/>
    <n v="14008.8235"/>
    <x v="914"/>
    <x v="0"/>
    <m/>
  </r>
  <r>
    <d v="2024-02-04T00:41:48"/>
    <x v="9"/>
    <n v="29"/>
    <s v="ESCOBAR IVAN DARIO"/>
    <x v="0"/>
    <x v="0"/>
    <n v="192"/>
    <n v="21.3333333333333"/>
    <n v="202.84848484848499"/>
    <s v="1 Descuento (Conduct) "/>
    <n v="106616.6667"/>
    <x v="0"/>
    <n v="14008.8235"/>
    <x v="914"/>
    <x v="0"/>
    <m/>
  </r>
  <r>
    <d v="2024-02-04T00:41:48"/>
    <x v="1"/>
    <n v="32"/>
    <s v="HOYOS HENAO SANTIAGO"/>
    <x v="1"/>
    <x v="0"/>
    <n v="214"/>
    <n v="19.454545454545499"/>
    <n v="247.92592592592601"/>
    <m/>
    <n v="130309.25930000001"/>
    <x v="0"/>
    <n v="14008.8235"/>
    <x v="914"/>
    <x v="0"/>
    <m/>
  </r>
  <r>
    <d v="2024-02-04T00:41:48"/>
    <x v="1"/>
    <n v="33"/>
    <s v="RUA CHAVARRIA JEFERSON ANDREY"/>
    <x v="0"/>
    <x v="0"/>
    <n v="191"/>
    <n v="21.2222222222222"/>
    <n v="202.84848484848499"/>
    <s v="3 Descuentos (Conducts) "/>
    <n v="106616.6667"/>
    <x v="0"/>
    <n v="14008.8235"/>
    <x v="914"/>
    <x v="0"/>
    <m/>
  </r>
  <r>
    <d v="2024-02-04T00:41:49"/>
    <x v="1"/>
    <n v="34"/>
    <s v="MONTOYA OSPINA GILBERTO ANTONIO"/>
    <x v="0"/>
    <x v="0"/>
    <n v="208"/>
    <n v="23.1111111111111"/>
    <n v="202.84848484848499"/>
    <m/>
    <n v="106616.6667"/>
    <x v="0"/>
    <n v="14008.8235"/>
    <x v="914"/>
    <x v="0"/>
    <m/>
  </r>
  <r>
    <d v="2024-02-04T00:41:49"/>
    <x v="1"/>
    <n v="36"/>
    <s v="SOTO WALTER"/>
    <x v="6"/>
    <x v="0"/>
    <n v="171"/>
    <n v="21.375"/>
    <n v="180.30976430976401"/>
    <s v="16 Descuentos (Transbordo y jefe de ruta) "/>
    <n v="94770.3704"/>
    <x v="0"/>
    <n v="14008.8235"/>
    <x v="914"/>
    <x v="0"/>
    <m/>
  </r>
  <r>
    <d v="2024-02-04T00:41:50"/>
    <x v="1"/>
    <n v="37"/>
    <s v="LONDOO CADAVID DAVID SANTIAGO"/>
    <x v="2"/>
    <x v="0"/>
    <n v="139"/>
    <n v="21.384615384615401"/>
    <n v="146.501683501684"/>
    <m/>
    <n v="77000.925900000002"/>
    <x v="1"/>
    <n v="14008.8235"/>
    <x v="914"/>
    <x v="0"/>
    <m/>
  </r>
  <r>
    <d v="2024-02-04T00:41:50"/>
    <x v="1"/>
    <n v="38"/>
    <s v="AGUDELO KEVIN ANDRES"/>
    <x v="0"/>
    <x v="0"/>
    <n v="237"/>
    <n v="26.3333333333333"/>
    <n v="202.84848484848499"/>
    <s v="2 Descuentos (Conducts) "/>
    <n v="106616.6667"/>
    <x v="0"/>
    <n v="14008.8235"/>
    <x v="914"/>
    <x v="0"/>
    <m/>
  </r>
  <r>
    <d v="2024-02-04T00:41:50"/>
    <x v="1"/>
    <n v="40"/>
    <s v="QUINTERO  ALVARO ANTONIO"/>
    <x v="3"/>
    <x v="0"/>
    <n v="235"/>
    <n v="23.5"/>
    <n v="225.387205387205"/>
    <m/>
    <n v="118462.963"/>
    <x v="0"/>
    <n v="14008.8235"/>
    <x v="914"/>
    <x v="0"/>
    <m/>
  </r>
  <r>
    <d v="2024-02-04T00:41:51"/>
    <x v="1"/>
    <n v="41"/>
    <s v="GARCIA DAVID WILSON ALBERTO"/>
    <x v="6"/>
    <x v="0"/>
    <n v="149"/>
    <n v="18.625"/>
    <n v="180.30976430976401"/>
    <m/>
    <n v="94770.3704"/>
    <x v="1"/>
    <n v="14008.8235"/>
    <x v="914"/>
    <x v="0"/>
    <m/>
  </r>
  <r>
    <d v="2024-02-04T00:41:51"/>
    <x v="9"/>
    <n v="42"/>
    <s v="ECHAVARRIA JOSE"/>
    <x v="0"/>
    <x v="0"/>
    <n v="191"/>
    <n v="21.2222222222222"/>
    <n v="202.84848484848499"/>
    <s v="3 Descuentos (Conducts y despachador gustavo) "/>
    <n v="106616.6667"/>
    <x v="0"/>
    <n v="14008.8235"/>
    <x v="914"/>
    <x v="0"/>
    <m/>
  </r>
  <r>
    <d v="2024-02-04T23:25:36"/>
    <x v="12"/>
    <n v="4"/>
    <s v="PUERTA BOJANERO JUAN CARLOS"/>
    <x v="1"/>
    <x v="0"/>
    <n v="272"/>
    <n v="24.727272727272702"/>
    <n v="240.25165562913901"/>
    <s v="1 Descuento (Propietario) "/>
    <n v="126088.4106"/>
    <x v="0"/>
    <n v="12287.5"/>
    <x v="915"/>
    <x v="0"/>
    <m/>
  </r>
  <r>
    <d v="2024-02-04T23:25:37"/>
    <x v="12"/>
    <n v="8"/>
    <s v="LONDOO CADAVID DAVID SANTIAGO"/>
    <x v="0"/>
    <x v="0"/>
    <n v="222"/>
    <n v="24.6666666666667"/>
    <n v="196.56953642384099"/>
    <s v="2 Descuentos (Despachador fernando y conduct) "/>
    <n v="103163.245"/>
    <x v="1"/>
    <n v="12287.5"/>
    <x v="915"/>
    <x v="0"/>
    <m/>
  </r>
  <r>
    <d v="2024-02-04T23:25:37"/>
    <x v="12"/>
    <n v="21"/>
    <s v="CIRO ALEXANDER"/>
    <x v="3"/>
    <x v="0"/>
    <n v="218"/>
    <n v="21.8"/>
    <n v="218.41059602649"/>
    <s v="1 Descuento (Propietario) "/>
    <n v="114625.8278"/>
    <x v="0"/>
    <n v="12287.5"/>
    <x v="915"/>
    <x v="0"/>
    <m/>
  </r>
  <r>
    <d v="2024-02-04T23:25:37"/>
    <x v="12"/>
    <n v="22"/>
    <s v="QUIRAMA CASTAEDA JHON JADER"/>
    <x v="1"/>
    <x v="0"/>
    <n v="269"/>
    <n v="24.454545454545499"/>
    <n v="240.25165562913901"/>
    <s v="5 Descuentos (Despachador fernando, propietario, incidente con usuarios y conduct) "/>
    <n v="126088.4106"/>
    <x v="1"/>
    <n v="12287.5"/>
    <x v="915"/>
    <x v="0"/>
    <m/>
  </r>
  <r>
    <d v="2024-02-04T23:25:37"/>
    <x v="12"/>
    <n v="23"/>
    <s v="SALDARRIAGA PARRA LUIS ALBERTO"/>
    <x v="0"/>
    <x v="0"/>
    <n v="184"/>
    <n v="20.4444444444444"/>
    <n v="196.56953642384099"/>
    <m/>
    <n v="103163.245"/>
    <x v="2"/>
    <n v="12287.5"/>
    <x v="915"/>
    <x v="0"/>
    <m/>
  </r>
  <r>
    <d v="2024-02-04T23:25:38"/>
    <x v="12"/>
    <n v="24"/>
    <s v="HERNANDEZ MACIAS GILBERTO"/>
    <x v="0"/>
    <x v="0"/>
    <n v="184"/>
    <n v="20.4444444444444"/>
    <n v="196.56953642384099"/>
    <m/>
    <n v="103163.245"/>
    <x v="0"/>
    <n v="12287.5"/>
    <x v="915"/>
    <x v="0"/>
    <m/>
  </r>
  <r>
    <d v="2024-02-04T23:25:38"/>
    <x v="12"/>
    <n v="25"/>
    <s v="HOYOS HENAO SANTIAGO"/>
    <x v="3"/>
    <x v="0"/>
    <n v="235"/>
    <n v="23.5"/>
    <n v="218.41059602649"/>
    <s v="1 Descuento (Propietario) "/>
    <n v="114625.8278"/>
    <x v="1"/>
    <n v="12287.5"/>
    <x v="915"/>
    <x v="0"/>
    <m/>
  </r>
  <r>
    <d v="2024-02-04T23:25:38"/>
    <x v="12"/>
    <n v="26"/>
    <s v="CIRO MARIN RODRIGO ALBERTO"/>
    <x v="3"/>
    <x v="0"/>
    <n v="211"/>
    <n v="21.1"/>
    <n v="218.41059602649"/>
    <m/>
    <n v="114625.8278"/>
    <x v="0"/>
    <n v="12287.5"/>
    <x v="915"/>
    <x v="0"/>
    <m/>
  </r>
  <r>
    <d v="2024-02-04T23:25:38"/>
    <x v="12"/>
    <n v="28"/>
    <s v="ARANGO DIEGO"/>
    <x v="3"/>
    <x v="0"/>
    <n v="203"/>
    <n v="20.3"/>
    <n v="218.41059602649"/>
    <m/>
    <n v="114625.8278"/>
    <x v="0"/>
    <n v="12287.5"/>
    <x v="915"/>
    <x v="0"/>
    <m/>
  </r>
  <r>
    <d v="2024-02-04T23:25:39"/>
    <x v="12"/>
    <n v="29"/>
    <s v="ESCOBAR IVAN DARIO"/>
    <x v="3"/>
    <x v="0"/>
    <n v="179"/>
    <n v="17.899999999999999"/>
    <n v="218.41059602649"/>
    <s v="10 Descuentos (Incidente con Usuarios) "/>
    <n v="114625.8278"/>
    <x v="0"/>
    <n v="12287.5"/>
    <x v="915"/>
    <x v="0"/>
    <m/>
  </r>
  <r>
    <d v="2024-02-04T23:25:39"/>
    <x v="12"/>
    <n v="33"/>
    <s v="RUA CHAVARRIA JEFERSON ANDREY"/>
    <x v="11"/>
    <x v="0"/>
    <n v="24"/>
    <n v="12"/>
    <n v="43.682119205298001"/>
    <m/>
    <n v="22925.1656"/>
    <x v="0"/>
    <n v="12287.5"/>
    <x v="915"/>
    <x v="0"/>
    <m/>
  </r>
  <r>
    <d v="2024-02-04T23:25:39"/>
    <x v="12"/>
    <n v="34"/>
    <s v="ECHAVARRIA JOSE"/>
    <x v="1"/>
    <x v="0"/>
    <n v="238"/>
    <n v="21.636363636363601"/>
    <n v="240.25165562913901"/>
    <m/>
    <n v="126088.4106"/>
    <x v="0"/>
    <n v="12287.5"/>
    <x v="915"/>
    <x v="0"/>
    <m/>
  </r>
  <r>
    <d v="2024-02-04T23:25:39"/>
    <x v="12"/>
    <n v="36"/>
    <s v="MARTINEZ CHAVERRA LUIS NORBERTO"/>
    <x v="9"/>
    <x v="0"/>
    <n v="296"/>
    <n v="24.6666666666667"/>
    <n v="262.09271523178802"/>
    <s v="2 Descuentos (Despachador gustavo y conduct) "/>
    <n v="137550.99340000001"/>
    <x v="0"/>
    <n v="12287.5"/>
    <x v="915"/>
    <x v="0"/>
    <m/>
  </r>
  <r>
    <d v="2024-02-04T23:25:40"/>
    <x v="12"/>
    <n v="37"/>
    <s v="PIEDRAHITA MADRID SANTIAGO"/>
    <x v="1"/>
    <x v="0"/>
    <n v="222"/>
    <n v="20.181818181818201"/>
    <n v="240.25165562913901"/>
    <m/>
    <n v="126088.4106"/>
    <x v="1"/>
    <n v="12287.5"/>
    <x v="915"/>
    <x v="0"/>
    <m/>
  </r>
  <r>
    <d v="2024-02-04T23:25:40"/>
    <x v="12"/>
    <n v="40"/>
    <s v="MACEA MATEO"/>
    <x v="2"/>
    <x v="0"/>
    <n v="141"/>
    <n v="23.5"/>
    <n v="131.04635761589401"/>
    <s v="2 Descuentos (Usuarios desubicados) "/>
    <n v="68775.496700000003"/>
    <x v="0"/>
    <n v="12287.5"/>
    <x v="915"/>
    <x v="0"/>
    <m/>
  </r>
  <r>
    <d v="2024-02-04T23:25:40"/>
    <x v="12"/>
    <n v="41"/>
    <s v="GARCIA DAVID WILSON ALBERTO"/>
    <x v="3"/>
    <x v="0"/>
    <n v="200"/>
    <n v="20"/>
    <n v="218.41059602649"/>
    <s v="1 Descuento (Propietario) "/>
    <n v="114625.8278"/>
    <x v="1"/>
    <n v="12287.5"/>
    <x v="915"/>
    <x v="0"/>
    <m/>
  </r>
  <r>
    <d v="2024-02-06T00:32:40"/>
    <x v="9"/>
    <n v="1"/>
    <s v="PALMAR PANA EDIXON JOSUE"/>
    <x v="3"/>
    <x v="0"/>
    <n v="220"/>
    <n v="22"/>
    <n v="223.36779911373699"/>
    <s v="1 Descuento (Conduct) "/>
    <n v="117352.2895"/>
    <x v="0"/>
    <n v="14965.7143"/>
    <x v="916"/>
    <x v="0"/>
    <m/>
  </r>
  <r>
    <d v="2024-02-06T00:32:40"/>
    <x v="9"/>
    <n v="3"/>
    <s v="AGUIRRE ANDRES"/>
    <x v="0"/>
    <x v="0"/>
    <n v="183"/>
    <n v="20.3333333333333"/>
    <n v="201.03101920236301"/>
    <s v="1 Descuento (Despachador fernando) "/>
    <n v="105617.0606"/>
    <x v="0"/>
    <n v="14965.7143"/>
    <x v="916"/>
    <x v="0"/>
    <m/>
  </r>
  <r>
    <d v="2024-02-06T00:32:40"/>
    <x v="9"/>
    <n v="4"/>
    <s v="LOPEZ ISRAEL"/>
    <x v="3"/>
    <x v="0"/>
    <n v="168"/>
    <n v="16.8"/>
    <n v="223.36779911373699"/>
    <m/>
    <n v="117352.2895"/>
    <x v="0"/>
    <n v="14965.7143"/>
    <x v="916"/>
    <x v="0"/>
    <m/>
  </r>
  <r>
    <d v="2024-02-06T00:32:41"/>
    <x v="9"/>
    <n v="5"/>
    <s v="BERRIO POSADA ANGELA"/>
    <x v="1"/>
    <x v="0"/>
    <n v="268"/>
    <n v="24.363636363636399"/>
    <n v="245.704579025111"/>
    <m/>
    <n v="129087.51850000001"/>
    <x v="1"/>
    <n v="14965.7143"/>
    <x v="916"/>
    <x v="0"/>
    <m/>
  </r>
  <r>
    <d v="2024-02-06T00:32:41"/>
    <x v="9"/>
    <n v="6"/>
    <s v="GONZALEZ PEREZ RAFAEL JOSE"/>
    <x v="0"/>
    <x v="0"/>
    <n v="173"/>
    <n v="19.2222222222222"/>
    <n v="201.03101920236301"/>
    <m/>
    <n v="105617.0606"/>
    <x v="0"/>
    <n v="14965.7143"/>
    <x v="916"/>
    <x v="0"/>
    <m/>
  </r>
  <r>
    <d v="2024-02-06T00:32:41"/>
    <x v="9"/>
    <n v="7"/>
    <s v="YEPES JORGE"/>
    <x v="0"/>
    <x v="0"/>
    <n v="311"/>
    <n v="34.5555555555556"/>
    <n v="201.03101920236301"/>
    <s v="2 Descuentos (Despachador fernando y gustavo) "/>
    <n v="105617.0606"/>
    <x v="1"/>
    <n v="14965.7143"/>
    <x v="916"/>
    <x v="0"/>
    <m/>
  </r>
  <r>
    <d v="2024-02-06T00:32:41"/>
    <x v="9"/>
    <n v="8"/>
    <s v="VACA FIERRO ROBINSON"/>
    <x v="0"/>
    <x v="0"/>
    <n v="185"/>
    <n v="20.5555555555556"/>
    <n v="201.03101920236301"/>
    <m/>
    <n v="105617.0606"/>
    <x v="1"/>
    <n v="14965.7143"/>
    <x v="916"/>
    <x v="0"/>
    <m/>
  </r>
  <r>
    <d v="2024-02-06T00:32:42"/>
    <x v="9"/>
    <n v="9"/>
    <s v="MADRID HERNANDEZ JHONATAN SMITH"/>
    <x v="1"/>
    <x v="0"/>
    <n v="240"/>
    <n v="21.818181818181799"/>
    <n v="245.704579025111"/>
    <s v="2 Descuentos (Usuarios desubicados) "/>
    <n v="129087.51850000001"/>
    <x v="0"/>
    <n v="14965.7143"/>
    <x v="916"/>
    <x v="0"/>
    <m/>
  </r>
  <r>
    <d v="2024-02-06T00:32:42"/>
    <x v="9"/>
    <n v="10"/>
    <s v="ECHAVARRIA JOSE"/>
    <x v="6"/>
    <x v="0"/>
    <n v="190"/>
    <n v="23.75"/>
    <n v="178.69423929099"/>
    <m/>
    <n v="93881.831600000005"/>
    <x v="0"/>
    <n v="14965.7143"/>
    <x v="916"/>
    <x v="0"/>
    <m/>
  </r>
  <r>
    <d v="2024-02-06T00:32:42"/>
    <x v="1"/>
    <n v="11"/>
    <s v="BELTRAN JUAN SIMON"/>
    <x v="3"/>
    <x v="0"/>
    <n v="192"/>
    <n v="19.2"/>
    <n v="223.36779911373699"/>
    <m/>
    <n v="117352.2895"/>
    <x v="0"/>
    <n v="14965.7143"/>
    <x v="916"/>
    <x v="0"/>
    <m/>
  </r>
  <r>
    <d v="2024-02-06T00:32:42"/>
    <x v="1"/>
    <n v="12"/>
    <s v="VALENCIA MENDOZA JHON"/>
    <x v="3"/>
    <x v="3"/>
    <n v="222"/>
    <n v="22.2"/>
    <n v="223.36779911373699"/>
    <m/>
    <n v="117352.2895"/>
    <x v="0"/>
    <n v="14965.7143"/>
    <x v="916"/>
    <x v="0"/>
    <m/>
  </r>
  <r>
    <d v="2024-02-06T00:32:43"/>
    <x v="1"/>
    <n v="13"/>
    <s v="URIEL SALAZAR FREDY"/>
    <x v="0"/>
    <x v="0"/>
    <n v="192"/>
    <n v="21.3333333333333"/>
    <n v="201.03101920236301"/>
    <m/>
    <n v="105617.0606"/>
    <x v="0"/>
    <n v="14965.7143"/>
    <x v="916"/>
    <x v="0"/>
    <m/>
  </r>
  <r>
    <d v="2024-02-06T00:32:43"/>
    <x v="1"/>
    <n v="14"/>
    <s v="JIMENEZ JIMENEZ OMAR DAVID"/>
    <x v="1"/>
    <x v="0"/>
    <n v="250"/>
    <n v="22.727272727272702"/>
    <n v="245.704579025111"/>
    <m/>
    <n v="129087.51850000001"/>
    <x v="1"/>
    <n v="14965.7143"/>
    <x v="916"/>
    <x v="0"/>
    <m/>
  </r>
  <r>
    <d v="2024-02-06T00:32:43"/>
    <x v="1"/>
    <n v="15"/>
    <s v="LONDOO LOPERA DUVAN ANDRES"/>
    <x v="0"/>
    <x v="0"/>
    <n v="194"/>
    <n v="21.5555555555556"/>
    <n v="201.03101920236301"/>
    <m/>
    <n v="105617.0606"/>
    <x v="1"/>
    <n v="14965.7143"/>
    <x v="916"/>
    <x v="0"/>
    <m/>
  </r>
  <r>
    <d v="2024-02-06T00:32:43"/>
    <x v="1"/>
    <n v="16"/>
    <s v="HURTADO MADRID JUAN ESTEBAN"/>
    <x v="0"/>
    <x v="0"/>
    <n v="191"/>
    <n v="21.2222222222222"/>
    <n v="201.03101920236301"/>
    <m/>
    <n v="105617.0606"/>
    <x v="0"/>
    <n v="14965.7143"/>
    <x v="916"/>
    <x v="0"/>
    <m/>
  </r>
  <r>
    <d v="2024-02-06T00:32:44"/>
    <x v="1"/>
    <n v="17"/>
    <s v="RAMIREZ JARAMILLO WILSON"/>
    <x v="3"/>
    <x v="0"/>
    <n v="205"/>
    <n v="20.5"/>
    <n v="223.36779911373699"/>
    <m/>
    <n v="117352.2895"/>
    <x v="0"/>
    <n v="14965.7143"/>
    <x v="916"/>
    <x v="0"/>
    <m/>
  </r>
  <r>
    <d v="2024-02-06T00:32:44"/>
    <x v="1"/>
    <n v="18"/>
    <s v="RENDON VIANA HUMBERTO DE JESUS"/>
    <x v="0"/>
    <x v="0"/>
    <n v="275"/>
    <n v="30.5555555555556"/>
    <n v="201.03101920236301"/>
    <m/>
    <n v="105617.0606"/>
    <x v="0"/>
    <n v="14965.7143"/>
    <x v="916"/>
    <x v="0"/>
    <m/>
  </r>
  <r>
    <d v="2024-02-06T00:32:44"/>
    <x v="1"/>
    <n v="19"/>
    <s v="BARRANTES GALLEGO DANIEL CAMILO"/>
    <x v="3"/>
    <x v="0"/>
    <n v="246"/>
    <n v="24.6"/>
    <n v="223.36779911373699"/>
    <s v="1 Descuento (Conduct) "/>
    <n v="117352.2895"/>
    <x v="0"/>
    <n v="14965.7143"/>
    <x v="916"/>
    <x v="0"/>
    <m/>
  </r>
  <r>
    <d v="2024-02-06T00:32:44"/>
    <x v="1"/>
    <n v="20"/>
    <s v="VERENZUELA MARTINEZ ALEXANDER"/>
    <x v="1"/>
    <x v="0"/>
    <n v="261"/>
    <n v="23.727272727272702"/>
    <n v="245.704579025111"/>
    <s v="2 Descuentos (Despachador fernando y conduct) "/>
    <n v="129087.51850000001"/>
    <x v="0"/>
    <n v="14965.7143"/>
    <x v="916"/>
    <x v="0"/>
    <m/>
  </r>
  <r>
    <d v="2024-02-06T00:32:45"/>
    <x v="1"/>
    <n v="21"/>
    <s v="CIRO ALEXANDER"/>
    <x v="3"/>
    <x v="0"/>
    <n v="214"/>
    <n v="21.4"/>
    <n v="223.36779911373699"/>
    <s v="1 Descuento (Despachador gustavo) "/>
    <n v="117352.2895"/>
    <x v="0"/>
    <n v="14965.7143"/>
    <x v="916"/>
    <x v="0"/>
    <m/>
  </r>
  <r>
    <d v="2024-02-06T00:32:45"/>
    <x v="1"/>
    <n v="22"/>
    <s v="QUIRAMA CASTAEDA JHON JADER"/>
    <x v="3"/>
    <x v="0"/>
    <n v="221"/>
    <n v="22.1"/>
    <n v="223.36779911373699"/>
    <m/>
    <n v="117352.2895"/>
    <x v="1"/>
    <n v="14965.7143"/>
    <x v="916"/>
    <x v="0"/>
    <m/>
  </r>
  <r>
    <d v="2024-02-06T00:32:45"/>
    <x v="1"/>
    <n v="23"/>
    <s v="RODRIGUEZ LUBIN"/>
    <x v="3"/>
    <x v="3"/>
    <n v="207"/>
    <n v="20.7"/>
    <n v="223.36779911373699"/>
    <m/>
    <n v="117352.2895"/>
    <x v="2"/>
    <n v="14965.7143"/>
    <x v="916"/>
    <x v="0"/>
    <m/>
  </r>
  <r>
    <d v="2024-02-06T00:32:45"/>
    <x v="1"/>
    <n v="24"/>
    <s v="HERNANDEZ MACIAS GILBERTO"/>
    <x v="3"/>
    <x v="0"/>
    <n v="213"/>
    <n v="21.3"/>
    <n v="223.36779911373699"/>
    <m/>
    <n v="117352.2895"/>
    <x v="0"/>
    <n v="14965.7143"/>
    <x v="916"/>
    <x v="0"/>
    <m/>
  </r>
  <r>
    <d v="2024-02-06T00:32:46"/>
    <x v="1"/>
    <n v="25"/>
    <s v="JIMENEZ HURTADO CARLOS ESTIVEN"/>
    <x v="3"/>
    <x v="3"/>
    <n v="221"/>
    <n v="22.1"/>
    <n v="223.36779911373699"/>
    <m/>
    <n v="117352.2895"/>
    <x v="1"/>
    <n v="14965.7143"/>
    <x v="916"/>
    <x v="0"/>
    <m/>
  </r>
  <r>
    <d v="2024-02-06T00:32:46"/>
    <x v="1"/>
    <n v="26"/>
    <s v="CIRO MARIN RODRIGO ALBERTO"/>
    <x v="0"/>
    <x v="0"/>
    <n v="210"/>
    <n v="23.3333333333333"/>
    <n v="201.03101920236301"/>
    <m/>
    <n v="105617.0606"/>
    <x v="0"/>
    <n v="14965.7143"/>
    <x v="916"/>
    <x v="0"/>
    <m/>
  </r>
  <r>
    <d v="2024-02-06T00:32:46"/>
    <x v="1"/>
    <n v="27"/>
    <s v="HOYOS HENAO SANTIAGO"/>
    <x v="3"/>
    <x v="0"/>
    <n v="244"/>
    <n v="24.4"/>
    <n v="223.36779911373699"/>
    <m/>
    <n v="117352.2895"/>
    <x v="0"/>
    <n v="14965.7143"/>
    <x v="916"/>
    <x v="0"/>
    <m/>
  </r>
  <r>
    <d v="2024-02-06T00:32:46"/>
    <x v="1"/>
    <n v="28"/>
    <s v="ARANGO DIEGO"/>
    <x v="3"/>
    <x v="0"/>
    <n v="174"/>
    <n v="17.399999999999999"/>
    <n v="223.36779911373699"/>
    <m/>
    <n v="117352.2895"/>
    <x v="0"/>
    <n v="14965.7143"/>
    <x v="916"/>
    <x v="0"/>
    <m/>
  </r>
  <r>
    <d v="2024-02-06T00:32:47"/>
    <x v="1"/>
    <n v="29"/>
    <s v="SOTO WALTER"/>
    <x v="3"/>
    <x v="0"/>
    <n v="205"/>
    <n v="20.5"/>
    <n v="223.36779911373699"/>
    <s v="7 Descuentos (Incidente con Usuarios) "/>
    <n v="117352.2895"/>
    <x v="0"/>
    <n v="14965.7143"/>
    <x v="916"/>
    <x v="0"/>
    <m/>
  </r>
  <r>
    <d v="2024-02-06T00:32:47"/>
    <x v="9"/>
    <n v="32"/>
    <s v="PUERTA BOJANERO JUAN CARLOS"/>
    <x v="2"/>
    <x v="0"/>
    <n v="169"/>
    <n v="26"/>
    <n v="145.189069423929"/>
    <s v="1 Descuento (Conduct) "/>
    <n v="76278.988200000007"/>
    <x v="0"/>
    <n v="14965.7143"/>
    <x v="916"/>
    <x v="0"/>
    <m/>
  </r>
  <r>
    <d v="2024-02-06T00:32:47"/>
    <x v="9"/>
    <n v="34"/>
    <s v="MONTOYA OSPINA GILBERTO ANTONIO"/>
    <x v="1"/>
    <x v="0"/>
    <n v="251"/>
    <n v="22.818181818181799"/>
    <n v="245.704579025111"/>
    <s v="1 Descuento (Conduct) "/>
    <n v="129087.51850000001"/>
    <x v="0"/>
    <n v="14965.7143"/>
    <x v="916"/>
    <x v="0"/>
    <m/>
  </r>
  <r>
    <d v="2024-02-06T00:32:47"/>
    <x v="9"/>
    <n v="35"/>
    <s v="GRAJALES JORGE HERNAN"/>
    <x v="9"/>
    <x v="0"/>
    <n v="256"/>
    <n v="21.3333333333333"/>
    <n v="268.04135893648402"/>
    <m/>
    <n v="140822.74739999999"/>
    <x v="1"/>
    <n v="14965.7143"/>
    <x v="916"/>
    <x v="0"/>
    <m/>
  </r>
  <r>
    <d v="2024-02-06T00:32:48"/>
    <x v="9"/>
    <n v="36"/>
    <s v="MARTINEZ CHAVERRA LUIS NORBERTO"/>
    <x v="0"/>
    <x v="0"/>
    <n v="211"/>
    <n v="23.4444444444444"/>
    <n v="201.03101920236301"/>
    <m/>
    <n v="105617.0606"/>
    <x v="0"/>
    <n v="14965.7143"/>
    <x v="916"/>
    <x v="0"/>
    <m/>
  </r>
  <r>
    <d v="2024-02-06T00:32:48"/>
    <x v="9"/>
    <n v="40"/>
    <s v="MACEA MATEO"/>
    <x v="6"/>
    <x v="0"/>
    <n v="186"/>
    <n v="23.25"/>
    <n v="178.69423929099"/>
    <s v="3 Descuentos (Despachador fernando, conduct y Propietario) "/>
    <n v="93881.831600000005"/>
    <x v="0"/>
    <n v="14965.7143"/>
    <x v="916"/>
    <x v="0"/>
    <m/>
  </r>
  <r>
    <d v="2024-02-06T00:32:48"/>
    <x v="9"/>
    <n v="41"/>
    <s v="LONDOO CADAVID DAVID SANTIAGO"/>
    <x v="3"/>
    <x v="0"/>
    <n v="210"/>
    <n v="21"/>
    <n v="223.36779911373699"/>
    <m/>
    <n v="117352.2895"/>
    <x v="1"/>
    <n v="14965.7143"/>
    <x v="916"/>
    <x v="0"/>
    <m/>
  </r>
  <r>
    <d v="2024-02-06T00:32:48"/>
    <x v="9"/>
    <n v="42"/>
    <s v="LOPERA ALVAREZ ESTIVEN"/>
    <x v="0"/>
    <x v="0"/>
    <n v="203"/>
    <n v="22.5555555555556"/>
    <n v="201.03101920236301"/>
    <s v="20 Descuentos (Incidente con Usuarios) "/>
    <n v="105617.0606"/>
    <x v="0"/>
    <n v="14965.7143"/>
    <x v="916"/>
    <x v="0"/>
    <m/>
  </r>
  <r>
    <d v="2024-02-07T00:41:28"/>
    <x v="1"/>
    <n v="1"/>
    <s v="PALMAR PANA EDIXON JOSUE"/>
    <x v="1"/>
    <x v="0"/>
    <n v="240"/>
    <n v="21.818181818181799"/>
    <n v="246.017391304348"/>
    <s v="1 Descuento (Usuario movilidad reducida) "/>
    <n v="129259.5652"/>
    <x v="0"/>
    <n v="14191.891900000001"/>
    <x v="917"/>
    <x v="0"/>
    <m/>
  </r>
  <r>
    <d v="2024-02-07T00:41:28"/>
    <x v="1"/>
    <n v="2"/>
    <s v="GRAJALES JORGE HERNAN"/>
    <x v="4"/>
    <x v="0"/>
    <n v="194"/>
    <n v="27.714285714285701"/>
    <n v="156.55652173913001"/>
    <m/>
    <n v="82256.087"/>
    <x v="1"/>
    <n v="14191.891900000001"/>
    <x v="917"/>
    <x v="0"/>
    <m/>
  </r>
  <r>
    <d v="2024-02-07T00:41:29"/>
    <x v="1"/>
    <n v="3"/>
    <s v="AGUIRRE ANDRES"/>
    <x v="3"/>
    <x v="0"/>
    <n v="202"/>
    <n v="20.2"/>
    <n v="223.65217391304299"/>
    <s v="1 Descuento (Usuario desubicado) "/>
    <n v="117508.6957"/>
    <x v="0"/>
    <n v="14191.891900000001"/>
    <x v="917"/>
    <x v="0"/>
    <m/>
  </r>
  <r>
    <d v="2024-02-07T00:41:29"/>
    <x v="1"/>
    <n v="4"/>
    <s v="LOPEZ ISRAEL"/>
    <x v="0"/>
    <x v="0"/>
    <n v="151"/>
    <n v="16.7777777777778"/>
    <n v="201.286956521739"/>
    <s v="2 Descuentos (Conduct y Despachador gustavo) "/>
    <n v="105757.82610000001"/>
    <x v="0"/>
    <n v="14191.891900000001"/>
    <x v="917"/>
    <x v="0"/>
    <m/>
  </r>
  <r>
    <d v="2024-02-07T00:41:30"/>
    <x v="1"/>
    <n v="5"/>
    <s v="BERRIO POSADA ANGELA"/>
    <x v="3"/>
    <x v="0"/>
    <n v="230"/>
    <n v="23"/>
    <n v="223.65217391304299"/>
    <m/>
    <n v="117508.6957"/>
    <x v="1"/>
    <n v="14191.891900000001"/>
    <x v="917"/>
    <x v="0"/>
    <m/>
  </r>
  <r>
    <d v="2024-02-07T00:41:30"/>
    <x v="1"/>
    <n v="6"/>
    <s v="GONZALEZ PEREZ RAFAEL JOSE"/>
    <x v="3"/>
    <x v="0"/>
    <n v="191"/>
    <n v="19.100000000000001"/>
    <n v="223.65217391304299"/>
    <m/>
    <n v="117508.6957"/>
    <x v="0"/>
    <n v="14191.891900000001"/>
    <x v="917"/>
    <x v="0"/>
    <m/>
  </r>
  <r>
    <d v="2024-02-07T00:41:30"/>
    <x v="1"/>
    <n v="7"/>
    <s v="YEPES JORGE"/>
    <x v="3"/>
    <x v="0"/>
    <n v="256"/>
    <n v="25.6"/>
    <n v="223.65217391304299"/>
    <m/>
    <n v="117508.6957"/>
    <x v="1"/>
    <n v="14191.891900000001"/>
    <x v="917"/>
    <x v="0"/>
    <m/>
  </r>
  <r>
    <d v="2024-02-07T00:41:30"/>
    <x v="1"/>
    <n v="8"/>
    <s v="VACA FIERRO ROBINSON"/>
    <x v="1"/>
    <x v="0"/>
    <n v="239"/>
    <n v="21.727272727272702"/>
    <n v="246.017391304348"/>
    <m/>
    <n v="129259.5652"/>
    <x v="1"/>
    <n v="14191.891900000001"/>
    <x v="917"/>
    <x v="0"/>
    <m/>
  </r>
  <r>
    <d v="2024-02-07T00:41:31"/>
    <x v="1"/>
    <n v="9"/>
    <s v="GOMEZ CARLOS"/>
    <x v="0"/>
    <x v="0"/>
    <n v="236"/>
    <n v="26.2222222222222"/>
    <n v="201.286956521739"/>
    <m/>
    <n v="105757.82610000001"/>
    <x v="0"/>
    <n v="14191.891900000001"/>
    <x v="917"/>
    <x v="0"/>
    <m/>
  </r>
  <r>
    <d v="2024-02-07T00:41:31"/>
    <x v="1"/>
    <n v="10"/>
    <s v="MARULANDA JARAMILLO DAWER ANDRES"/>
    <x v="6"/>
    <x v="0"/>
    <n v="123"/>
    <n v="16.399999999999999"/>
    <n v="167.73913043478299"/>
    <m/>
    <n v="88131.521699999998"/>
    <x v="0"/>
    <n v="14191.891900000001"/>
    <x v="917"/>
    <x v="0"/>
    <m/>
  </r>
  <r>
    <d v="2024-02-07T00:41:31"/>
    <x v="9"/>
    <n v="11"/>
    <s v="BELTRAN JUAN SIMON"/>
    <x v="3"/>
    <x v="0"/>
    <n v="201"/>
    <n v="20.100000000000001"/>
    <n v="223.65217391304299"/>
    <s v="1 Descuento (Usuario desubicado) "/>
    <n v="117508.6957"/>
    <x v="0"/>
    <n v="14191.891900000001"/>
    <x v="917"/>
    <x v="0"/>
    <m/>
  </r>
  <r>
    <d v="2024-02-07T00:41:32"/>
    <x v="9"/>
    <n v="12"/>
    <s v="VALENCIA MENDOZA JHON"/>
    <x v="6"/>
    <x v="0"/>
    <n v="141"/>
    <n v="18.8"/>
    <n v="167.73913043478299"/>
    <m/>
    <n v="88131.521699999998"/>
    <x v="0"/>
    <n v="14191.891900000001"/>
    <x v="917"/>
    <x v="0"/>
    <m/>
  </r>
  <r>
    <d v="2024-02-07T00:41:32"/>
    <x v="9"/>
    <n v="13"/>
    <s v="URIEL SALAZAR FREDY"/>
    <x v="0"/>
    <x v="0"/>
    <n v="183"/>
    <n v="20.3333333333333"/>
    <n v="201.286956521739"/>
    <m/>
    <n v="105757.82610000001"/>
    <x v="0"/>
    <n v="14191.891900000001"/>
    <x v="917"/>
    <x v="0"/>
    <m/>
  </r>
  <r>
    <d v="2024-02-07T00:41:32"/>
    <x v="9"/>
    <n v="14"/>
    <s v="CARVAJAL SALAZAR HECTOR MARINO"/>
    <x v="1"/>
    <x v="0"/>
    <n v="220"/>
    <n v="20"/>
    <n v="246.017391304348"/>
    <s v="2 Descuentos (Incidente con Usuarios) "/>
    <n v="129259.5652"/>
    <x v="1"/>
    <n v="14191.891900000001"/>
    <x v="917"/>
    <x v="0"/>
    <m/>
  </r>
  <r>
    <d v="2024-02-07T00:41:33"/>
    <x v="9"/>
    <n v="15"/>
    <s v="LONDOO LOPERA DUVAN ANDRES"/>
    <x v="0"/>
    <x v="3"/>
    <n v="209"/>
    <n v="23.2222222222222"/>
    <n v="201.286956521739"/>
    <s v="1 Descuento (Conduct) "/>
    <n v="105757.82610000001"/>
    <x v="1"/>
    <n v="14191.891900000001"/>
    <x v="917"/>
    <x v="0"/>
    <m/>
  </r>
  <r>
    <d v="2024-02-07T00:41:33"/>
    <x v="9"/>
    <n v="16"/>
    <s v="HURTADO MADRID JUAN ESTEBAN"/>
    <x v="0"/>
    <x v="0"/>
    <n v="190"/>
    <n v="21.1111111111111"/>
    <n v="201.286956521739"/>
    <m/>
    <n v="105757.82610000001"/>
    <x v="0"/>
    <n v="14191.891900000001"/>
    <x v="917"/>
    <x v="0"/>
    <m/>
  </r>
  <r>
    <d v="2024-02-07T00:41:33"/>
    <x v="9"/>
    <n v="17"/>
    <s v="RAMIREZ JARAMILLO WILSON"/>
    <x v="6"/>
    <x v="0"/>
    <n v="208"/>
    <n v="26"/>
    <n v="178.92173913043499"/>
    <m/>
    <n v="94006.9565"/>
    <x v="0"/>
    <n v="14191.891900000001"/>
    <x v="917"/>
    <x v="0"/>
    <m/>
  </r>
  <r>
    <d v="2024-02-07T00:41:34"/>
    <x v="9"/>
    <n v="18"/>
    <s v="RENDON VIANA HUMBERTO DE JESUS"/>
    <x v="0"/>
    <x v="0"/>
    <n v="243"/>
    <n v="27"/>
    <n v="201.286956521739"/>
    <m/>
    <n v="105757.82610000001"/>
    <x v="0"/>
    <n v="14191.891900000001"/>
    <x v="917"/>
    <x v="0"/>
    <m/>
  </r>
  <r>
    <d v="2024-02-07T00:41:34"/>
    <x v="9"/>
    <n v="19"/>
    <s v="BARRANTES GALLEGO DANIEL CAMILO"/>
    <x v="2"/>
    <x v="0"/>
    <n v="131"/>
    <n v="21.8333333333333"/>
    <n v="134.19130434782599"/>
    <m/>
    <n v="70505.217399999994"/>
    <x v="0"/>
    <n v="14191.891900000001"/>
    <x v="917"/>
    <x v="0"/>
    <m/>
  </r>
  <r>
    <d v="2024-02-07T00:41:34"/>
    <x v="9"/>
    <n v="20"/>
    <s v="VERENZUELA MARTINEZ ALEXANDER"/>
    <x v="0"/>
    <x v="0"/>
    <n v="210"/>
    <n v="23.3333333333333"/>
    <n v="201.286956521739"/>
    <s v="5 Descuentos (Jefe de ruta y conducts) "/>
    <n v="105757.82610000001"/>
    <x v="0"/>
    <n v="14191.891900000001"/>
    <x v="917"/>
    <x v="0"/>
    <m/>
  </r>
  <r>
    <d v="2024-02-07T00:41:35"/>
    <x v="9"/>
    <n v="21"/>
    <s v="CIRO ALEXANDER"/>
    <x v="8"/>
    <x v="0"/>
    <n v="174"/>
    <n v="34.799999999999997"/>
    <n v="111.826086956522"/>
    <m/>
    <n v="58754.347800000003"/>
    <x v="0"/>
    <n v="14191.891900000001"/>
    <x v="917"/>
    <x v="0"/>
    <m/>
  </r>
  <r>
    <d v="2024-02-07T00:41:35"/>
    <x v="9"/>
    <n v="22"/>
    <s v="QUIRAMA CASTAEDA JHON JADER"/>
    <x v="3"/>
    <x v="0"/>
    <n v="215"/>
    <n v="21.5"/>
    <n v="223.65217391304299"/>
    <s v="2 Descuentos (Conducts)"/>
    <n v="117508.6957"/>
    <x v="1"/>
    <n v="14191.891900000001"/>
    <x v="917"/>
    <x v="0"/>
    <m/>
  </r>
  <r>
    <d v="2024-02-07T00:41:35"/>
    <x v="9"/>
    <n v="23"/>
    <s v="SALDARRIAGA PARRA LUIS ALBERTO"/>
    <x v="3"/>
    <x v="0"/>
    <n v="205"/>
    <n v="20.5"/>
    <n v="223.65217391304299"/>
    <s v="2 Descuentos (Despachador fernando y conducts) "/>
    <n v="117508.6957"/>
    <x v="2"/>
    <n v="14191.891900000001"/>
    <x v="917"/>
    <x v="0"/>
    <m/>
  </r>
  <r>
    <d v="2024-02-07T00:41:36"/>
    <x v="9"/>
    <n v="24"/>
    <s v="RODRIGUEZ LUBIN"/>
    <x v="3"/>
    <x v="0"/>
    <n v="256"/>
    <n v="25.6"/>
    <n v="223.65217391304299"/>
    <s v="2 Descuentos (Despchador fernando y conduct) "/>
    <n v="117508.6957"/>
    <x v="0"/>
    <n v="14191.891900000001"/>
    <x v="917"/>
    <x v="0"/>
    <m/>
  </r>
  <r>
    <d v="2024-02-07T00:41:36"/>
    <x v="9"/>
    <n v="25"/>
    <s v="MADRID HERNANDEZ JHONATAN SMITH"/>
    <x v="0"/>
    <x v="0"/>
    <n v="229"/>
    <n v="25.4444444444444"/>
    <n v="201.286956521739"/>
    <s v="3 Descuentos (Jefe de ruta, conduct y Usuario desubicado) "/>
    <n v="105757.82610000001"/>
    <x v="1"/>
    <n v="14191.891900000001"/>
    <x v="917"/>
    <x v="0"/>
    <m/>
  </r>
  <r>
    <d v="2024-02-07T00:41:36"/>
    <x v="9"/>
    <n v="26"/>
    <s v="CIRO MARIN RODRIGO ALBERTO"/>
    <x v="0"/>
    <x v="0"/>
    <n v="192"/>
    <n v="21.3333333333333"/>
    <n v="201.286956521739"/>
    <s v="2 Descuentos (Conduct y propietario) "/>
    <n v="105757.82610000001"/>
    <x v="0"/>
    <n v="14191.891900000001"/>
    <x v="917"/>
    <x v="0"/>
    <m/>
  </r>
  <r>
    <d v="2024-02-07T00:41:36"/>
    <x v="9"/>
    <n v="27"/>
    <s v="DURANGO DAVID JOSE"/>
    <x v="6"/>
    <x v="0"/>
    <n v="182"/>
    <n v="22.75"/>
    <n v="178.92173913043499"/>
    <m/>
    <n v="94006.9565"/>
    <x v="0"/>
    <n v="14191.891900000001"/>
    <x v="917"/>
    <x v="0"/>
    <m/>
  </r>
  <r>
    <d v="2024-02-07T00:41:37"/>
    <x v="9"/>
    <n v="28"/>
    <s v="MACEA MATEO"/>
    <x v="3"/>
    <x v="0"/>
    <n v="213"/>
    <n v="21.3"/>
    <n v="223.65217391304299"/>
    <m/>
    <n v="117508.6957"/>
    <x v="0"/>
    <n v="14191.891900000001"/>
    <x v="917"/>
    <x v="0"/>
    <m/>
  </r>
  <r>
    <d v="2024-02-07T00:41:37"/>
    <x v="9"/>
    <n v="29"/>
    <s v="SOTO WALTER"/>
    <x v="3"/>
    <x v="0"/>
    <n v="218"/>
    <n v="21.8"/>
    <n v="223.65217391304299"/>
    <s v="3 Descuentos (Conducts y despachador fernando) "/>
    <n v="117508.6957"/>
    <x v="0"/>
    <n v="14191.891900000001"/>
    <x v="917"/>
    <x v="0"/>
    <m/>
  </r>
  <r>
    <d v="2024-02-07T00:41:37"/>
    <x v="1"/>
    <n v="32"/>
    <s v="PUERTA BOJANERO JUAN CARLOS"/>
    <x v="0"/>
    <x v="0"/>
    <n v="182"/>
    <n v="20.2222222222222"/>
    <n v="201.286956521739"/>
    <s v="1 Descuento (Despachador gustavo) "/>
    <n v="105757.82610000001"/>
    <x v="0"/>
    <n v="14191.891900000001"/>
    <x v="917"/>
    <x v="0"/>
    <m/>
  </r>
  <r>
    <d v="2024-02-07T00:41:37"/>
    <x v="1"/>
    <n v="34"/>
    <s v="MONTOYA OSPINA GILBERTO ANTONIO"/>
    <x v="1"/>
    <x v="0"/>
    <n v="256"/>
    <n v="23.272727272727298"/>
    <n v="246.017391304348"/>
    <m/>
    <n v="129259.5652"/>
    <x v="0"/>
    <n v="14191.891900000001"/>
    <x v="917"/>
    <x v="0"/>
    <m/>
  </r>
  <r>
    <d v="2024-02-07T00:41:38"/>
    <x v="1"/>
    <n v="35"/>
    <s v="GARCIA DAVID WILSON ALBERTO"/>
    <x v="3"/>
    <x v="0"/>
    <n v="229"/>
    <n v="22.9"/>
    <n v="223.65217391304299"/>
    <m/>
    <n v="117508.6957"/>
    <x v="1"/>
    <n v="14191.891900000001"/>
    <x v="917"/>
    <x v="0"/>
    <m/>
  </r>
  <r>
    <d v="2024-02-07T00:41:38"/>
    <x v="1"/>
    <n v="36"/>
    <s v="MARTINEZ CHAVERRA LUIS NORBERTO"/>
    <x v="1"/>
    <x v="3"/>
    <n v="254"/>
    <n v="23.090909090909101"/>
    <n v="246.017391304348"/>
    <m/>
    <n v="129259.5652"/>
    <x v="0"/>
    <n v="14191.891900000001"/>
    <x v="917"/>
    <x v="0"/>
    <m/>
  </r>
  <r>
    <d v="2024-02-07T00:41:38"/>
    <x v="1"/>
    <n v="37"/>
    <s v="PIEDRAHITA MADRID SANTIAGO"/>
    <x v="1"/>
    <x v="0"/>
    <n v="239"/>
    <n v="21.727272727272702"/>
    <n v="246.017391304348"/>
    <m/>
    <n v="129259.5652"/>
    <x v="1"/>
    <n v="14191.891900000001"/>
    <x v="917"/>
    <x v="0"/>
    <m/>
  </r>
  <r>
    <d v="2024-02-07T00:41:39"/>
    <x v="1"/>
    <n v="38"/>
    <s v="AGUDELO KEVIN ANDRES"/>
    <x v="0"/>
    <x v="0"/>
    <n v="233"/>
    <n v="25.8888888888889"/>
    <n v="201.286956521739"/>
    <m/>
    <n v="105757.82610000001"/>
    <x v="0"/>
    <n v="14191.891900000001"/>
    <x v="917"/>
    <x v="0"/>
    <m/>
  </r>
  <r>
    <d v="2024-02-07T00:41:39"/>
    <x v="1"/>
    <n v="40"/>
    <s v="LONDOO CADAVID DAVID SANTIAGO"/>
    <x v="1"/>
    <x v="3"/>
    <n v="221"/>
    <n v="20.090909090909101"/>
    <n v="246.017391304348"/>
    <m/>
    <n v="129259.5652"/>
    <x v="0"/>
    <n v="14191.891900000001"/>
    <x v="917"/>
    <x v="0"/>
    <m/>
  </r>
  <r>
    <d v="2024-02-07T00:41:39"/>
    <x v="9"/>
    <n v="42"/>
    <s v="LOPERA ALVAREZ ESTIVEN"/>
    <x v="3"/>
    <x v="3"/>
    <n v="220"/>
    <n v="22"/>
    <n v="223.65217391304299"/>
    <m/>
    <n v="117508.6957"/>
    <x v="0"/>
    <n v="14191.891900000001"/>
    <x v="917"/>
    <x v="0"/>
    <m/>
  </r>
  <r>
    <d v="2024-02-08T01:15:03"/>
    <x v="9"/>
    <n v="1"/>
    <s v="PALMAR PANA EDIXON JOSUE"/>
    <x v="1"/>
    <x v="0"/>
    <n v="235"/>
    <n v="21.363636363636399"/>
    <n v="237.476331360947"/>
    <m/>
    <n v="124561.9822"/>
    <x v="0"/>
    <n v="13768.4211"/>
    <x v="918"/>
    <x v="0"/>
    <m/>
  </r>
  <r>
    <d v="2024-02-08T01:15:03"/>
    <x v="9"/>
    <n v="2"/>
    <s v="GRAJALES JORGE HERNAN"/>
    <x v="0"/>
    <x v="3"/>
    <n v="180"/>
    <n v="20"/>
    <n v="194.29881656804699"/>
    <m/>
    <n v="101914.34910000001"/>
    <x v="1"/>
    <n v="13768.4211"/>
    <x v="918"/>
    <x v="0"/>
    <m/>
  </r>
  <r>
    <d v="2024-02-08T01:15:04"/>
    <x v="9"/>
    <n v="3"/>
    <s v="AGUIRRE ANDRES"/>
    <x v="6"/>
    <x v="0"/>
    <n v="187"/>
    <n v="23.375"/>
    <n v="172.710059171598"/>
    <m/>
    <n v="90590.532500000001"/>
    <x v="0"/>
    <n v="13768.4211"/>
    <x v="918"/>
    <x v="0"/>
    <m/>
  </r>
  <r>
    <d v="2024-02-08T01:15:04"/>
    <x v="9"/>
    <n v="4"/>
    <s v="LOPEZ ISRAEL"/>
    <x v="0"/>
    <x v="0"/>
    <n v="180"/>
    <n v="20"/>
    <n v="194.29881656804699"/>
    <m/>
    <n v="101914.34910000001"/>
    <x v="0"/>
    <n v="13768.4211"/>
    <x v="918"/>
    <x v="0"/>
    <m/>
  </r>
  <r>
    <d v="2024-02-08T01:15:04"/>
    <x v="9"/>
    <n v="5"/>
    <s v="BERRIO POSADA ANGELA"/>
    <x v="8"/>
    <x v="0"/>
    <n v="114"/>
    <n v="22.8"/>
    <n v="107.94378698224899"/>
    <m/>
    <n v="56619.082799999996"/>
    <x v="1"/>
    <n v="13768.4211"/>
    <x v="918"/>
    <x v="0"/>
    <m/>
  </r>
  <r>
    <d v="2024-02-08T01:15:04"/>
    <x v="9"/>
    <n v="6"/>
    <s v="GONZALEZ PEREZ RAFAEL JOSE"/>
    <x v="6"/>
    <x v="0"/>
    <n v="146"/>
    <n v="18.25"/>
    <n v="172.710059171598"/>
    <m/>
    <n v="90590.532500000001"/>
    <x v="0"/>
    <n v="13768.4211"/>
    <x v="918"/>
    <x v="0"/>
    <m/>
  </r>
  <r>
    <d v="2024-02-08T01:15:05"/>
    <x v="9"/>
    <n v="7"/>
    <s v="YEPES JORGE"/>
    <x v="3"/>
    <x v="0"/>
    <n v="249"/>
    <n v="24.9"/>
    <n v="215.88757396449699"/>
    <m/>
    <n v="113238.1657"/>
    <x v="1"/>
    <n v="13768.4211"/>
    <x v="918"/>
    <x v="0"/>
    <m/>
  </r>
  <r>
    <d v="2024-02-08T01:15:05"/>
    <x v="9"/>
    <n v="8"/>
    <s v="VACA FIERRO ROBINSON"/>
    <x v="6"/>
    <x v="0"/>
    <n v="167"/>
    <n v="20.875"/>
    <n v="172.710059171598"/>
    <m/>
    <n v="90590.532500000001"/>
    <x v="1"/>
    <n v="13768.4211"/>
    <x v="918"/>
    <x v="0"/>
    <m/>
  </r>
  <r>
    <d v="2024-02-08T01:15:05"/>
    <x v="9"/>
    <n v="9"/>
    <s v="GOMEZ CARLOS"/>
    <x v="3"/>
    <x v="0"/>
    <n v="291"/>
    <n v="29.1"/>
    <n v="215.88757396449699"/>
    <m/>
    <n v="113238.1657"/>
    <x v="0"/>
    <n v="13768.4211"/>
    <x v="918"/>
    <x v="0"/>
    <m/>
  </r>
  <r>
    <d v="2024-02-08T01:15:06"/>
    <x v="9"/>
    <n v="10"/>
    <s v="MARULANDA JARAMILLO DAWER ANDRES"/>
    <x v="4"/>
    <x v="0"/>
    <n v="143"/>
    <n v="20.428571428571399"/>
    <n v="151.121301775148"/>
    <m/>
    <n v="79266.716"/>
    <x v="0"/>
    <n v="13768.4211"/>
    <x v="918"/>
    <x v="0"/>
    <m/>
  </r>
  <r>
    <d v="2024-02-08T01:15:06"/>
    <x v="1"/>
    <n v="11"/>
    <s v="ECHAVARRIA JOSE"/>
    <x v="3"/>
    <x v="0"/>
    <n v="250"/>
    <n v="25"/>
    <n v="215.88757396449699"/>
    <m/>
    <n v="113238.1657"/>
    <x v="0"/>
    <n v="13768.4211"/>
    <x v="918"/>
    <x v="0"/>
    <m/>
  </r>
  <r>
    <d v="2024-02-08T01:15:06"/>
    <x v="1"/>
    <n v="12"/>
    <s v="VALENCIA MENDOZA JHON"/>
    <x v="9"/>
    <x v="0"/>
    <n v="226"/>
    <n v="18.8333333333333"/>
    <n v="259.06508875739598"/>
    <m/>
    <n v="135885.79879999999"/>
    <x v="0"/>
    <n v="13768.4211"/>
    <x v="918"/>
    <x v="0"/>
    <m/>
  </r>
  <r>
    <d v="2024-02-08T01:15:06"/>
    <x v="1"/>
    <n v="13"/>
    <s v="URIEL SALAZAR FREDY"/>
    <x v="6"/>
    <x v="0"/>
    <n v="109"/>
    <n v="13.625"/>
    <n v="172.710059171598"/>
    <s v="1 Descuento (Jefe de ruta) "/>
    <n v="90590.532500000001"/>
    <x v="0"/>
    <n v="13768.4211"/>
    <x v="918"/>
    <x v="0"/>
    <m/>
  </r>
  <r>
    <d v="2024-02-08T01:15:07"/>
    <x v="1"/>
    <n v="14"/>
    <s v="JIMENEZ JIMENEZ OMAR DAVID"/>
    <x v="0"/>
    <x v="0"/>
    <n v="188"/>
    <n v="20.8888888888889"/>
    <n v="194.29881656804699"/>
    <m/>
    <n v="101914.34910000001"/>
    <x v="1"/>
    <n v="13768.4211"/>
    <x v="918"/>
    <x v="0"/>
    <m/>
  </r>
  <r>
    <d v="2024-02-08T01:15:07"/>
    <x v="1"/>
    <n v="15"/>
    <s v="LONDOO LOPERA DUVAN ANDRES"/>
    <x v="4"/>
    <x v="0"/>
    <n v="130"/>
    <n v="18.571428571428601"/>
    <n v="151.121301775148"/>
    <s v="3 Descuentos (Propietario) "/>
    <n v="79266.716"/>
    <x v="1"/>
    <n v="13768.4211"/>
    <x v="918"/>
    <x v="0"/>
    <m/>
  </r>
  <r>
    <d v="2024-02-08T01:15:07"/>
    <x v="1"/>
    <n v="16"/>
    <s v="HURTADO MADRID JUAN ESTEBAN"/>
    <x v="1"/>
    <x v="0"/>
    <n v="198"/>
    <n v="18"/>
    <n v="237.476331360947"/>
    <m/>
    <n v="124561.9822"/>
    <x v="0"/>
    <n v="13768.4211"/>
    <x v="918"/>
    <x v="0"/>
    <m/>
  </r>
  <r>
    <d v="2024-02-08T01:15:07"/>
    <x v="1"/>
    <n v="17"/>
    <s v="RAMIREZ JARAMILLO WILSON"/>
    <x v="4"/>
    <x v="0"/>
    <n v="157"/>
    <n v="22.428571428571399"/>
    <n v="151.121301775148"/>
    <m/>
    <n v="79266.716"/>
    <x v="0"/>
    <n v="13768.4211"/>
    <x v="918"/>
    <x v="0"/>
    <m/>
  </r>
  <r>
    <d v="2024-02-08T01:15:08"/>
    <x v="1"/>
    <n v="18"/>
    <s v="RENDON VIANA HUMBERTO DE JESUS"/>
    <x v="0"/>
    <x v="0"/>
    <n v="210"/>
    <n v="23.3333333333333"/>
    <n v="194.29881656804699"/>
    <m/>
    <n v="101914.34910000001"/>
    <x v="0"/>
    <n v="13768.4211"/>
    <x v="918"/>
    <x v="0"/>
    <m/>
  </r>
  <r>
    <d v="2024-02-08T01:15:08"/>
    <x v="1"/>
    <n v="19"/>
    <s v="BARRANTES GALLEGO DANIEL CAMILO"/>
    <x v="3"/>
    <x v="0"/>
    <n v="259"/>
    <n v="25.9"/>
    <n v="215.88757396449699"/>
    <m/>
    <n v="113238.1657"/>
    <x v="0"/>
    <n v="13768.4211"/>
    <x v="918"/>
    <x v="0"/>
    <m/>
  </r>
  <r>
    <d v="2024-02-08T01:15:08"/>
    <x v="1"/>
    <n v="20"/>
    <s v="VERENZUELA MARTINEZ ALEXANDER"/>
    <x v="4"/>
    <x v="0"/>
    <n v="191"/>
    <n v="27.285714285714299"/>
    <n v="151.121301775148"/>
    <m/>
    <n v="79266.716"/>
    <x v="0"/>
    <n v="13768.4211"/>
    <x v="918"/>
    <x v="0"/>
    <m/>
  </r>
  <r>
    <d v="2024-02-08T01:15:09"/>
    <x v="1"/>
    <n v="21"/>
    <s v="HOYOS HENAO SANTIAGO"/>
    <x v="6"/>
    <x v="0"/>
    <n v="146"/>
    <n v="18.25"/>
    <n v="172.710059171598"/>
    <m/>
    <n v="90590.532500000001"/>
    <x v="0"/>
    <n v="13768.4211"/>
    <x v="918"/>
    <x v="0"/>
    <m/>
  </r>
  <r>
    <d v="2024-02-08T01:15:09"/>
    <x v="1"/>
    <n v="22"/>
    <s v="QUIRAMA CASTAEDA JHON JADER"/>
    <x v="3"/>
    <x v="0"/>
    <n v="233"/>
    <n v="23.3"/>
    <n v="215.88757396449699"/>
    <m/>
    <n v="113238.1657"/>
    <x v="1"/>
    <n v="13768.4211"/>
    <x v="918"/>
    <x v="0"/>
    <m/>
  </r>
  <r>
    <d v="2024-02-08T01:15:09"/>
    <x v="1"/>
    <n v="23"/>
    <s v="SALDARRIAGA PARRA LUIS ALBERTO"/>
    <x v="3"/>
    <x v="0"/>
    <n v="198"/>
    <n v="19.8"/>
    <n v="215.88757396449699"/>
    <s v="1 Descuento (Usuario desubicado) "/>
    <n v="113238.1657"/>
    <x v="2"/>
    <n v="13768.4211"/>
    <x v="918"/>
    <x v="0"/>
    <m/>
  </r>
  <r>
    <d v="2024-02-08T01:15:09"/>
    <x v="1"/>
    <n v="24"/>
    <s v="HERNANDEZ MACIAS GILBERTO"/>
    <x v="3"/>
    <x v="0"/>
    <n v="255"/>
    <n v="25.5"/>
    <n v="215.88757396449699"/>
    <m/>
    <n v="113238.1657"/>
    <x v="0"/>
    <n v="13768.4211"/>
    <x v="918"/>
    <x v="0"/>
    <m/>
  </r>
  <r>
    <d v="2024-02-08T01:15:10"/>
    <x v="1"/>
    <n v="25"/>
    <s v="MADRID HERNANDEZ JHONATAN SMITH"/>
    <x v="6"/>
    <x v="0"/>
    <n v="209"/>
    <n v="26.125"/>
    <n v="172.710059171598"/>
    <m/>
    <n v="90590.532500000001"/>
    <x v="1"/>
    <n v="13768.4211"/>
    <x v="918"/>
    <x v="0"/>
    <m/>
  </r>
  <r>
    <d v="2024-02-08T01:15:10"/>
    <x v="1"/>
    <n v="26"/>
    <s v="CIRO MARIN RODRIGO ALBERTO"/>
    <x v="0"/>
    <x v="0"/>
    <n v="201"/>
    <n v="22.3333333333333"/>
    <n v="194.29881656804699"/>
    <s v="2 Descuentos (Propietario y conduct) "/>
    <n v="101914.34910000001"/>
    <x v="0"/>
    <n v="13768.4211"/>
    <x v="918"/>
    <x v="0"/>
    <m/>
  </r>
  <r>
    <d v="2024-02-08T01:15:10"/>
    <x v="1"/>
    <n v="27"/>
    <s v="DURANGO DAVID JOSE"/>
    <x v="0"/>
    <x v="0"/>
    <n v="168"/>
    <n v="18.6666666666667"/>
    <n v="194.29881656804699"/>
    <m/>
    <n v="101914.34910000001"/>
    <x v="0"/>
    <n v="13768.4211"/>
    <x v="918"/>
    <x v="0"/>
    <m/>
  </r>
  <r>
    <d v="2024-02-08T01:15:11"/>
    <x v="1"/>
    <n v="28"/>
    <s v="ARANGO DIEGO"/>
    <x v="0"/>
    <x v="0"/>
    <n v="176"/>
    <n v="19.5555555555556"/>
    <n v="194.29881656804699"/>
    <m/>
    <n v="101914.34910000001"/>
    <x v="0"/>
    <n v="13768.4211"/>
    <x v="918"/>
    <x v="0"/>
    <m/>
  </r>
  <r>
    <d v="2024-02-08T01:15:11"/>
    <x v="1"/>
    <n v="29"/>
    <s v="SOTO WALTER"/>
    <x v="6"/>
    <x v="0"/>
    <n v="154"/>
    <n v="19.25"/>
    <n v="172.710059171598"/>
    <s v="17 Descuentos (Inicidente con Usuarios) "/>
    <n v="90590.532500000001"/>
    <x v="0"/>
    <n v="13768.4211"/>
    <x v="918"/>
    <x v="0"/>
    <m/>
  </r>
  <r>
    <d v="2024-02-08T01:15:11"/>
    <x v="9"/>
    <n v="32"/>
    <s v="PUERTA BOJANERO JUAN CARLOS"/>
    <x v="3"/>
    <x v="0"/>
    <n v="227"/>
    <n v="22.7"/>
    <n v="215.88757396449699"/>
    <s v="2 Descuentos (Despachador gustavo y conduct) "/>
    <n v="113238.1657"/>
    <x v="0"/>
    <n v="13768.4211"/>
    <x v="918"/>
    <x v="0"/>
    <m/>
  </r>
  <r>
    <d v="2024-02-08T01:15:11"/>
    <x v="9"/>
    <n v="34"/>
    <s v="MONTOYA OSPINA GILBERTO ANTONIO"/>
    <x v="1"/>
    <x v="0"/>
    <n v="242"/>
    <n v="22"/>
    <n v="237.476331360947"/>
    <s v="2 Descuentos (Conduct y propietario) "/>
    <n v="124561.9822"/>
    <x v="0"/>
    <n v="13768.4211"/>
    <x v="918"/>
    <x v="0"/>
    <m/>
  </r>
  <r>
    <d v="2024-02-08T01:15:12"/>
    <x v="9"/>
    <n v="36"/>
    <s v="MARTINEZ CHAVERRA LUIS NORBERTO"/>
    <x v="4"/>
    <x v="0"/>
    <n v="146"/>
    <n v="20.8571428571429"/>
    <n v="151.121301775148"/>
    <s v="2 Descuentos (Despachador fernando) "/>
    <n v="79266.716"/>
    <x v="0"/>
    <n v="13768.4211"/>
    <x v="918"/>
    <x v="0"/>
    <m/>
  </r>
  <r>
    <d v="2024-02-08T01:15:12"/>
    <x v="9"/>
    <n v="37"/>
    <s v="PIEDRAHITA MADRID SANTIAGO"/>
    <x v="6"/>
    <x v="0"/>
    <n v="156"/>
    <n v="19.5"/>
    <n v="172.710059171598"/>
    <m/>
    <n v="90590.532500000001"/>
    <x v="1"/>
    <n v="13768.4211"/>
    <x v="918"/>
    <x v="0"/>
    <m/>
  </r>
  <r>
    <d v="2024-02-08T01:15:12"/>
    <x v="9"/>
    <n v="38"/>
    <s v="AGUDELO KEVIN ANDRES"/>
    <x v="1"/>
    <x v="0"/>
    <n v="224"/>
    <n v="20.363636363636399"/>
    <n v="237.476331360947"/>
    <s v="7 Descuentos (Transbordo y Usuario desubicado) "/>
    <n v="124561.9822"/>
    <x v="0"/>
    <n v="13768.4211"/>
    <x v="918"/>
    <x v="0"/>
    <m/>
  </r>
  <r>
    <d v="2024-02-08T01:15:12"/>
    <x v="9"/>
    <n v="39"/>
    <s v="QUINTERO ANDRES FELIPE"/>
    <x v="8"/>
    <x v="0"/>
    <n v="95"/>
    <n v="19"/>
    <n v="107.94378698224899"/>
    <s v="2 Descuentos (Propietario y Usuario desubicado) "/>
    <n v="56619.082799999996"/>
    <x v="0"/>
    <n v="13768.4211"/>
    <x v="918"/>
    <x v="0"/>
    <m/>
  </r>
  <r>
    <d v="2024-02-08T01:15:13"/>
    <x v="9"/>
    <n v="40"/>
    <s v="QUINTERO  ALVARO ANTONIO"/>
    <x v="3"/>
    <x v="0"/>
    <n v="223"/>
    <n v="22.3"/>
    <n v="215.88757396449699"/>
    <s v="MATEO MACEA Realiz 3 viajes donde moviliz 59 Usuarios "/>
    <n v="113238.1657"/>
    <x v="0"/>
    <n v="13768.4211"/>
    <x v="918"/>
    <x v="0"/>
    <m/>
  </r>
  <r>
    <d v="2024-02-08T01:15:13"/>
    <x v="1"/>
    <n v="41"/>
    <s v="GARCIA DAVID WILSON ALBERTO"/>
    <x v="1"/>
    <x v="0"/>
    <n v="241"/>
    <n v="21.909090909090899"/>
    <n v="237.476331360947"/>
    <m/>
    <n v="124561.9822"/>
    <x v="1"/>
    <n v="13768.4211"/>
    <x v="918"/>
    <x v="0"/>
    <m/>
  </r>
  <r>
    <d v="2024-02-08T01:15:13"/>
    <x v="1"/>
    <n v="42"/>
    <s v="LOPERA ALVAREZ ESTIVEN"/>
    <x v="0"/>
    <x v="0"/>
    <n v="193"/>
    <n v="21.4444444444444"/>
    <n v="194.29881656804699"/>
    <m/>
    <n v="101914.34910000001"/>
    <x v="0"/>
    <n v="13768.4211"/>
    <x v="918"/>
    <x v="0"/>
    <m/>
  </r>
  <r>
    <d v="2024-02-09T00:14:39"/>
    <x v="1"/>
    <n v="1"/>
    <s v="PALMAR PANA EDIXON JOSUE"/>
    <x v="0"/>
    <x v="0"/>
    <n v="138"/>
    <n v="15.3333333333333"/>
    <n v="182.92786421499301"/>
    <m/>
    <n v="95660.325299999997"/>
    <x v="0"/>
    <n v="13208.108099999999"/>
    <x v="919"/>
    <x v="0"/>
    <m/>
  </r>
  <r>
    <d v="2024-02-09T00:14:40"/>
    <x v="1"/>
    <n v="2"/>
    <s v="GRAJALES JORGE HERNAN"/>
    <x v="3"/>
    <x v="0"/>
    <n v="219"/>
    <n v="21.9"/>
    <n v="203.25318246110299"/>
    <m/>
    <n v="106289.2504"/>
    <x v="1"/>
    <n v="13208.108099999999"/>
    <x v="919"/>
    <x v="0"/>
    <m/>
  </r>
  <r>
    <d v="2024-02-09T00:14:40"/>
    <x v="1"/>
    <n v="4"/>
    <s v="LOPEZ ISRAEL"/>
    <x v="3"/>
    <x v="0"/>
    <n v="168"/>
    <n v="16.8"/>
    <n v="203.25318246110299"/>
    <s v="1 Descuento (Propietario) "/>
    <n v="106289.2504"/>
    <x v="0"/>
    <n v="13208.108099999999"/>
    <x v="919"/>
    <x v="0"/>
    <m/>
  </r>
  <r>
    <d v="2024-02-09T00:14:40"/>
    <x v="1"/>
    <n v="5"/>
    <s v="BERRIO POSADA ANGELA"/>
    <x v="9"/>
    <x v="0"/>
    <n v="221"/>
    <n v="18.4166666666667"/>
    <n v="243.90381895332399"/>
    <m/>
    <n v="127547.1004"/>
    <x v="1"/>
    <n v="13208.108099999999"/>
    <x v="919"/>
    <x v="0"/>
    <m/>
  </r>
  <r>
    <d v="2024-02-09T00:14:41"/>
    <x v="1"/>
    <n v="6"/>
    <s v="GONZALEZ PEREZ RAFAEL JOSE"/>
    <x v="3"/>
    <x v="0"/>
    <n v="174"/>
    <n v="17.399999999999999"/>
    <n v="203.25318246110299"/>
    <m/>
    <n v="106289.2504"/>
    <x v="0"/>
    <n v="13208.108099999999"/>
    <x v="919"/>
    <x v="0"/>
    <m/>
  </r>
  <r>
    <d v="2024-02-09T00:14:41"/>
    <x v="1"/>
    <n v="7"/>
    <s v="YEPES JORGE"/>
    <x v="0"/>
    <x v="0"/>
    <n v="212"/>
    <n v="23.5555555555556"/>
    <n v="182.92786421499301"/>
    <s v="1 Descuento (Conduct) "/>
    <n v="95660.325299999997"/>
    <x v="1"/>
    <n v="13208.108099999999"/>
    <x v="919"/>
    <x v="0"/>
    <m/>
  </r>
  <r>
    <d v="2024-02-09T00:14:41"/>
    <x v="1"/>
    <n v="8"/>
    <s v="VACA FIERRO ROBINSON"/>
    <x v="1"/>
    <x v="0"/>
    <n v="236"/>
    <n v="21.454545454545499"/>
    <n v="223.578500707214"/>
    <m/>
    <n v="116918.17539999999"/>
    <x v="1"/>
    <n v="13208.108099999999"/>
    <x v="919"/>
    <x v="0"/>
    <m/>
  </r>
  <r>
    <d v="2024-02-09T00:14:41"/>
    <x v="1"/>
    <n v="9"/>
    <s v="GOMEZ CARLOS"/>
    <x v="6"/>
    <x v="0"/>
    <n v="167"/>
    <n v="20.875"/>
    <n v="162.60254596888299"/>
    <m/>
    <n v="85031.400299999994"/>
    <x v="0"/>
    <n v="13208.108099999999"/>
    <x v="919"/>
    <x v="0"/>
    <m/>
  </r>
  <r>
    <d v="2024-02-09T00:14:42"/>
    <x v="1"/>
    <n v="10"/>
    <s v="MARULANDA JARAMILLO DAWER ANDRES"/>
    <x v="6"/>
    <x v="0"/>
    <n v="147"/>
    <n v="18.375"/>
    <n v="162.60254596888299"/>
    <m/>
    <n v="85031.400299999994"/>
    <x v="0"/>
    <n v="13208.108099999999"/>
    <x v="919"/>
    <x v="0"/>
    <m/>
  </r>
  <r>
    <d v="2024-02-09T00:14:42"/>
    <x v="9"/>
    <n v="11"/>
    <s v="BELTRAN JUAN SIMON"/>
    <x v="3"/>
    <x v="0"/>
    <n v="195"/>
    <n v="19.5"/>
    <n v="203.25318246110299"/>
    <m/>
    <n v="106289.2504"/>
    <x v="0"/>
    <n v="13208.108099999999"/>
    <x v="919"/>
    <x v="0"/>
    <m/>
  </r>
  <r>
    <d v="2024-02-09T00:14:42"/>
    <x v="9"/>
    <n v="12"/>
    <s v="HOYOS HENAO SANTIAGO"/>
    <x v="0"/>
    <x v="0"/>
    <n v="206"/>
    <n v="22.8888888888889"/>
    <n v="182.92786421499301"/>
    <s v="6 Descuentos (Transbordo y despachador fernando) "/>
    <n v="95660.325299999997"/>
    <x v="0"/>
    <n v="13208.108099999999"/>
    <x v="919"/>
    <x v="0"/>
    <m/>
  </r>
  <r>
    <d v="2024-02-09T00:14:43"/>
    <x v="9"/>
    <n v="13"/>
    <s v="URIEL SALAZAR FREDY"/>
    <x v="3"/>
    <x v="0"/>
    <n v="208"/>
    <n v="20.8"/>
    <n v="203.25318246110299"/>
    <m/>
    <n v="106289.2504"/>
    <x v="0"/>
    <n v="13208.108099999999"/>
    <x v="919"/>
    <x v="0"/>
    <m/>
  </r>
  <r>
    <d v="2024-02-09T00:14:43"/>
    <x v="9"/>
    <n v="14"/>
    <s v="JIMENEZ JIMENEZ OMAR DAVID"/>
    <x v="3"/>
    <x v="0"/>
    <n v="214"/>
    <n v="21.4"/>
    <n v="203.25318246110299"/>
    <m/>
    <n v="106289.2504"/>
    <x v="1"/>
    <n v="13208.108099999999"/>
    <x v="919"/>
    <x v="0"/>
    <m/>
  </r>
  <r>
    <d v="2024-02-09T00:14:43"/>
    <x v="9"/>
    <n v="15"/>
    <s v="LONDOO LOPERA DUVAN ANDRES"/>
    <x v="0"/>
    <x v="0"/>
    <n v="201"/>
    <n v="22.3333333333333"/>
    <n v="182.92786421499301"/>
    <m/>
    <n v="95660.325299999997"/>
    <x v="1"/>
    <n v="13208.108099999999"/>
    <x v="919"/>
    <x v="0"/>
    <m/>
  </r>
  <r>
    <d v="2024-02-09T00:14:44"/>
    <x v="9"/>
    <n v="16"/>
    <s v="HURTADO MADRID JUAN ESTEBAN"/>
    <x v="0"/>
    <x v="0"/>
    <n v="180"/>
    <n v="20"/>
    <n v="182.92786421499301"/>
    <m/>
    <n v="95660.325299999997"/>
    <x v="0"/>
    <n v="13208.108099999999"/>
    <x v="919"/>
    <x v="0"/>
    <m/>
  </r>
  <r>
    <d v="2024-02-09T00:14:44"/>
    <x v="9"/>
    <n v="17"/>
    <s v="RAMIREZ JARAMILLO WILSON"/>
    <x v="0"/>
    <x v="0"/>
    <n v="159"/>
    <n v="17.6666666666667"/>
    <n v="182.92786421499301"/>
    <m/>
    <n v="95660.325299999997"/>
    <x v="0"/>
    <n v="13208.108099999999"/>
    <x v="919"/>
    <x v="0"/>
    <m/>
  </r>
  <r>
    <d v="2024-02-09T00:14:44"/>
    <x v="9"/>
    <n v="18"/>
    <s v="RENDON VIANA HUMBERTO DE JESUS"/>
    <x v="2"/>
    <x v="0"/>
    <n v="147"/>
    <n v="22.615384615384599"/>
    <n v="132.11456859971699"/>
    <m/>
    <n v="69088.012700000007"/>
    <x v="0"/>
    <n v="13208.108099999999"/>
    <x v="919"/>
    <x v="0"/>
    <m/>
  </r>
  <r>
    <d v="2024-02-09T00:14:44"/>
    <x v="9"/>
    <n v="19"/>
    <s v="BARRANTES GALLEGO DANIEL CAMILO"/>
    <x v="0"/>
    <x v="0"/>
    <n v="226"/>
    <n v="25.1111111111111"/>
    <n v="182.92786421499301"/>
    <s v="1 Descuento (Despachador gustavo) "/>
    <n v="95660.325299999997"/>
    <x v="0"/>
    <n v="13208.108099999999"/>
    <x v="919"/>
    <x v="0"/>
    <m/>
  </r>
  <r>
    <d v="2024-02-09T00:14:45"/>
    <x v="9"/>
    <n v="20"/>
    <s v="VERENZUELA MARTINEZ ALEXANDER"/>
    <x v="1"/>
    <x v="0"/>
    <n v="245"/>
    <n v="22.272727272727298"/>
    <n v="223.578500707214"/>
    <s v="2 Descuentos (Usuarios desubicados) "/>
    <n v="116918.17539999999"/>
    <x v="0"/>
    <n v="13208.108099999999"/>
    <x v="919"/>
    <x v="0"/>
    <m/>
  </r>
  <r>
    <d v="2024-02-09T00:14:45"/>
    <x v="9"/>
    <n v="22"/>
    <s v="QUIRAMA CASTAEDA JHON JADER"/>
    <x v="3"/>
    <x v="0"/>
    <n v="211"/>
    <n v="21.1"/>
    <n v="203.25318246110299"/>
    <s v="1 Descuento (Transbordo) "/>
    <n v="106289.2504"/>
    <x v="1"/>
    <n v="13208.108099999999"/>
    <x v="919"/>
    <x v="0"/>
    <m/>
  </r>
  <r>
    <d v="2024-02-09T00:14:45"/>
    <x v="9"/>
    <n v="23"/>
    <s v="SALDARRIAGA PARRA LUIS ALBERTO"/>
    <x v="3"/>
    <x v="0"/>
    <n v="203"/>
    <n v="20.3"/>
    <n v="203.25318246110299"/>
    <s v="1 Descuento (Conduct) "/>
    <n v="106289.2504"/>
    <x v="2"/>
    <n v="13208.108099999999"/>
    <x v="919"/>
    <x v="0"/>
    <m/>
  </r>
  <r>
    <d v="2024-02-09T00:14:46"/>
    <x v="9"/>
    <n v="24"/>
    <s v="HERNANDEZ MACIAS GILBERTO"/>
    <x v="3"/>
    <x v="3"/>
    <n v="211"/>
    <n v="21.1"/>
    <n v="203.25318246110299"/>
    <m/>
    <n v="106289.2504"/>
    <x v="0"/>
    <n v="13208.108099999999"/>
    <x v="919"/>
    <x v="0"/>
    <m/>
  </r>
  <r>
    <d v="2024-02-09T00:14:46"/>
    <x v="9"/>
    <n v="25"/>
    <s v="MADRID HERNANDEZ JHONATAN SMITH"/>
    <x v="3"/>
    <x v="0"/>
    <n v="209"/>
    <n v="20.9"/>
    <n v="203.25318246110299"/>
    <s v="3 Descuentos (Usuario movilidad reducida, Jefe de ruta y conduct) "/>
    <n v="106289.2504"/>
    <x v="1"/>
    <n v="13208.108099999999"/>
    <x v="919"/>
    <x v="0"/>
    <m/>
  </r>
  <r>
    <d v="2024-02-09T00:14:46"/>
    <x v="9"/>
    <n v="26"/>
    <s v="ESPINOZA CHAVARRIA GUILLERMO LEON"/>
    <x v="3"/>
    <x v="3"/>
    <n v="188"/>
    <n v="18.8"/>
    <n v="203.25318246110299"/>
    <m/>
    <n v="106289.2504"/>
    <x v="0"/>
    <n v="13208.108099999999"/>
    <x v="919"/>
    <x v="0"/>
    <m/>
  </r>
  <r>
    <d v="2024-02-09T00:14:46"/>
    <x v="9"/>
    <n v="27"/>
    <s v="DURANGO DAVID JOSE"/>
    <x v="0"/>
    <x v="0"/>
    <n v="190"/>
    <n v="21.1111111111111"/>
    <n v="182.92786421499301"/>
    <m/>
    <n v="95660.325299999997"/>
    <x v="0"/>
    <n v="13208.108099999999"/>
    <x v="919"/>
    <x v="0"/>
    <m/>
  </r>
  <r>
    <d v="2024-02-09T00:14:47"/>
    <x v="9"/>
    <n v="28"/>
    <s v="ARANGO DIEGO"/>
    <x v="3"/>
    <x v="0"/>
    <n v="201"/>
    <n v="20.100000000000001"/>
    <n v="203.25318246110299"/>
    <s v="2 Descuentos (Despachador fernando y Usuario desubicado) "/>
    <n v="106289.2504"/>
    <x v="0"/>
    <n v="13208.108099999999"/>
    <x v="919"/>
    <x v="0"/>
    <m/>
  </r>
  <r>
    <d v="2024-02-09T00:14:47"/>
    <x v="9"/>
    <n v="29"/>
    <s v="SOTO WALTER"/>
    <x v="0"/>
    <x v="0"/>
    <n v="148"/>
    <n v="16.4444444444444"/>
    <n v="182.92786421499301"/>
    <s v="26 Descuentos (Incidente con Usuarios) "/>
    <n v="95660.325299999997"/>
    <x v="0"/>
    <n v="13208.108099999999"/>
    <x v="919"/>
    <x v="0"/>
    <m/>
  </r>
  <r>
    <d v="2024-02-09T00:14:47"/>
    <x v="1"/>
    <n v="31"/>
    <s v="RODRIGUEZ LUBIN"/>
    <x v="3"/>
    <x v="0"/>
    <n v="207"/>
    <n v="20.7"/>
    <n v="203.25318246110299"/>
    <m/>
    <n v="106289.2504"/>
    <x v="0"/>
    <n v="13208.108099999999"/>
    <x v="919"/>
    <x v="0"/>
    <m/>
  </r>
  <r>
    <d v="2024-02-09T00:14:47"/>
    <x v="1"/>
    <n v="32"/>
    <s v="PUERTA BOJANERO JUAN CARLOS"/>
    <x v="3"/>
    <x v="0"/>
    <n v="217"/>
    <n v="21.7"/>
    <n v="203.25318246110299"/>
    <m/>
    <n v="106289.2504"/>
    <x v="0"/>
    <n v="13208.108099999999"/>
    <x v="919"/>
    <x v="0"/>
    <m/>
  </r>
  <r>
    <d v="2024-02-09T00:14:48"/>
    <x v="1"/>
    <n v="34"/>
    <s v="PINO JUAN ESTEBAN"/>
    <x v="1"/>
    <x v="0"/>
    <n v="221"/>
    <n v="20.090909090909101"/>
    <n v="223.578500707214"/>
    <s v="2 Descuentos (Conduct y despachador gustavo) "/>
    <n v="116918.17539999999"/>
    <x v="0"/>
    <n v="13208.108099999999"/>
    <x v="919"/>
    <x v="0"/>
    <m/>
  </r>
  <r>
    <d v="2024-02-09T00:14:48"/>
    <x v="1"/>
    <n v="36"/>
    <s v="MARTINEZ CHAVERRA LUIS NORBERTO"/>
    <x v="1"/>
    <x v="0"/>
    <n v="215"/>
    <n v="19.545454545454501"/>
    <n v="223.578500707214"/>
    <s v="1 Descuento (Conduct) "/>
    <n v="116918.17539999999"/>
    <x v="0"/>
    <n v="13208.108099999999"/>
    <x v="919"/>
    <x v="0"/>
    <m/>
  </r>
  <r>
    <d v="2024-02-09T00:14:48"/>
    <x v="1"/>
    <n v="37"/>
    <s v="PIEDRAHITA MADRID SANTIAGO"/>
    <x v="3"/>
    <x v="0"/>
    <n v="186"/>
    <n v="18.600000000000001"/>
    <n v="203.25318246110299"/>
    <m/>
    <n v="106289.2504"/>
    <x v="1"/>
    <n v="13208.108099999999"/>
    <x v="919"/>
    <x v="0"/>
    <m/>
  </r>
  <r>
    <d v="2024-02-09T00:14:48"/>
    <x v="1"/>
    <n v="38"/>
    <s v="AGUDELO KEVIN ANDRES"/>
    <x v="0"/>
    <x v="0"/>
    <n v="211"/>
    <n v="23.4444444444444"/>
    <n v="182.92786421499301"/>
    <m/>
    <n v="95660.325299999997"/>
    <x v="0"/>
    <n v="13208.108099999999"/>
    <x v="919"/>
    <x v="0"/>
    <m/>
  </r>
  <r>
    <d v="2024-02-09T00:14:49"/>
    <x v="1"/>
    <n v="39"/>
    <s v="QUINTERO ANDRES FELIPE"/>
    <x v="4"/>
    <x v="0"/>
    <n v="134"/>
    <n v="19.1428571428571"/>
    <n v="142.27722772277201"/>
    <m/>
    <n v="74402.475200000001"/>
    <x v="0"/>
    <n v="13208.108099999999"/>
    <x v="919"/>
    <x v="0"/>
    <m/>
  </r>
  <r>
    <d v="2024-02-09T00:14:49"/>
    <x v="1"/>
    <n v="40"/>
    <s v="QUINTERO  ALVARO ANTONIO"/>
    <x v="1"/>
    <x v="0"/>
    <n v="218"/>
    <n v="19.818181818181799"/>
    <n v="223.578500707214"/>
    <m/>
    <n v="116918.17539999999"/>
    <x v="0"/>
    <n v="13208.108099999999"/>
    <x v="919"/>
    <x v="0"/>
    <m/>
  </r>
  <r>
    <d v="2024-02-09T00:14:49"/>
    <x v="9"/>
    <n v="41"/>
    <s v="GARCIA DAVID WILSON ALBERTO"/>
    <x v="0"/>
    <x v="0"/>
    <n v="186"/>
    <n v="20.6666666666667"/>
    <n v="182.92786421499301"/>
    <m/>
    <n v="95660.325299999997"/>
    <x v="1"/>
    <n v="13208.108099999999"/>
    <x v="919"/>
    <x v="0"/>
    <m/>
  </r>
  <r>
    <d v="2024-02-09T00:14:49"/>
    <x v="9"/>
    <n v="42"/>
    <s v="ECHAVARRIA JOSE"/>
    <x v="6"/>
    <x v="0"/>
    <n v="166"/>
    <n v="20.75"/>
    <n v="162.60254596888299"/>
    <m/>
    <n v="85031.400299999994"/>
    <x v="0"/>
    <n v="13208.108099999999"/>
    <x v="919"/>
    <x v="0"/>
    <m/>
  </r>
  <r>
    <d v="2024-02-10T00:48:04"/>
    <x v="9"/>
    <n v="1"/>
    <s v="MACEA MATEO"/>
    <x v="3"/>
    <x v="0"/>
    <n v="165"/>
    <n v="16.5"/>
    <n v="215.105740181269"/>
    <m/>
    <n v="112808.1571"/>
    <x v="0"/>
    <n v="13840.540499999999"/>
    <x v="920"/>
    <x v="0"/>
    <m/>
  </r>
  <r>
    <d v="2024-02-10T00:48:04"/>
    <x v="9"/>
    <n v="2"/>
    <s v="GRAJALES JORGE HERNAN"/>
    <x v="6"/>
    <x v="0"/>
    <n v="203"/>
    <n v="25.375"/>
    <n v="172.08459214501499"/>
    <s v="1 Descuento (conduct) "/>
    <n v="90246.525699999998"/>
    <x v="1"/>
    <n v="13840.540499999999"/>
    <x v="920"/>
    <x v="0"/>
    <m/>
  </r>
  <r>
    <d v="2024-02-10T00:48:05"/>
    <x v="9"/>
    <n v="3"/>
    <s v="AGUIRRE ANDRES"/>
    <x v="0"/>
    <x v="0"/>
    <n v="173"/>
    <n v="19.2222222222222"/>
    <n v="193.59516616314201"/>
    <m/>
    <n v="101527.3414"/>
    <x v="0"/>
    <n v="13840.540499999999"/>
    <x v="920"/>
    <x v="0"/>
    <m/>
  </r>
  <r>
    <d v="2024-02-10T00:48:05"/>
    <x v="9"/>
    <n v="4"/>
    <s v="ECHAVARRIA JOSE"/>
    <x v="0"/>
    <x v="0"/>
    <n v="219"/>
    <n v="24.3333333333333"/>
    <n v="193.59516616314201"/>
    <m/>
    <n v="101527.3414"/>
    <x v="0"/>
    <n v="13840.540499999999"/>
    <x v="920"/>
    <x v="0"/>
    <m/>
  </r>
  <r>
    <d v="2024-02-10T00:48:06"/>
    <x v="9"/>
    <n v="6"/>
    <s v="HOYOS HENAO SANTIAGO"/>
    <x v="6"/>
    <x v="0"/>
    <n v="208"/>
    <n v="24.470588235294102"/>
    <n v="182.839879154079"/>
    <m/>
    <n v="95886.933499999999"/>
    <x v="0"/>
    <n v="13840.540499999999"/>
    <x v="920"/>
    <x v="0"/>
    <m/>
  </r>
  <r>
    <d v="2024-02-10T00:48:06"/>
    <x v="9"/>
    <n v="7"/>
    <s v="YEPES JORGE"/>
    <x v="6"/>
    <x v="0"/>
    <n v="193"/>
    <n v="24.125"/>
    <n v="172.08459214501499"/>
    <s v="7 Descuentos (Transbordo) "/>
    <n v="90246.525699999998"/>
    <x v="1"/>
    <n v="13840.540499999999"/>
    <x v="920"/>
    <x v="0"/>
    <m/>
  </r>
  <r>
    <d v="2024-02-10T00:48:06"/>
    <x v="9"/>
    <n v="8"/>
    <s v="VACA FIERRO ROBINSON"/>
    <x v="3"/>
    <x v="0"/>
    <n v="285"/>
    <n v="28.5"/>
    <n v="215.105740181269"/>
    <s v="1 Descuento (Despachadora angela) "/>
    <n v="112808.1571"/>
    <x v="1"/>
    <n v="13840.540499999999"/>
    <x v="920"/>
    <x v="0"/>
    <m/>
  </r>
  <r>
    <d v="2024-02-10T00:48:06"/>
    <x v="9"/>
    <n v="9"/>
    <s v="GOMEZ CARLOS"/>
    <x v="0"/>
    <x v="0"/>
    <n v="181"/>
    <n v="20.1111111111111"/>
    <n v="193.59516616314201"/>
    <m/>
    <n v="101527.3414"/>
    <x v="0"/>
    <n v="13840.540499999999"/>
    <x v="920"/>
    <x v="0"/>
    <m/>
  </r>
  <r>
    <d v="2024-02-10T00:48:07"/>
    <x v="9"/>
    <n v="10"/>
    <s v="MARULANDA JARAMILLO DAWER ANDRES"/>
    <x v="4"/>
    <x v="0"/>
    <n v="160"/>
    <n v="22.8571428571429"/>
    <n v="150.57401812688801"/>
    <m/>
    <n v="78965.710000000006"/>
    <x v="0"/>
    <n v="13840.540499999999"/>
    <x v="920"/>
    <x v="0"/>
    <m/>
  </r>
  <r>
    <d v="2024-02-10T00:48:07"/>
    <x v="1"/>
    <n v="11"/>
    <s v="BELTRAN JUAN SIMON"/>
    <x v="3"/>
    <x v="0"/>
    <n v="220"/>
    <n v="22"/>
    <n v="215.105740181269"/>
    <s v="2 Descuentos (Usuario movilidad reducida) "/>
    <n v="112808.1571"/>
    <x v="0"/>
    <n v="13840.540499999999"/>
    <x v="920"/>
    <x v="0"/>
    <m/>
  </r>
  <r>
    <d v="2024-02-10T00:48:08"/>
    <x v="1"/>
    <n v="13"/>
    <s v="URIEL SALAZAR FREDY"/>
    <x v="0"/>
    <x v="0"/>
    <n v="177"/>
    <n v="19.6666666666667"/>
    <n v="193.59516616314201"/>
    <m/>
    <n v="101527.3414"/>
    <x v="0"/>
    <n v="13840.540499999999"/>
    <x v="920"/>
    <x v="0"/>
    <m/>
  </r>
  <r>
    <d v="2024-02-10T00:48:08"/>
    <x v="1"/>
    <n v="14"/>
    <s v="LONDOO CADAVID DAVID SANTIAGO"/>
    <x v="6"/>
    <x v="0"/>
    <n v="178"/>
    <n v="22.25"/>
    <n v="172.08459214501499"/>
    <m/>
    <n v="90246.525699999998"/>
    <x v="1"/>
    <n v="13840.540499999999"/>
    <x v="920"/>
    <x v="0"/>
    <m/>
  </r>
  <r>
    <d v="2024-02-10T00:48:08"/>
    <x v="1"/>
    <n v="15"/>
    <s v="LONDOO LOPERA DUVAN ANDRES"/>
    <x v="6"/>
    <x v="0"/>
    <n v="169"/>
    <n v="21.125"/>
    <n v="172.08459214501499"/>
    <m/>
    <n v="90246.525699999998"/>
    <x v="1"/>
    <n v="13840.540499999999"/>
    <x v="920"/>
    <x v="0"/>
    <m/>
  </r>
  <r>
    <d v="2024-02-10T00:48:08"/>
    <x v="1"/>
    <n v="16"/>
    <s v="HURTADO MADRID JUAN ESTEBAN"/>
    <x v="3"/>
    <x v="0"/>
    <n v="193"/>
    <n v="19.3"/>
    <n v="215.105740181269"/>
    <m/>
    <n v="112808.1571"/>
    <x v="0"/>
    <n v="13840.540499999999"/>
    <x v="920"/>
    <x v="0"/>
    <m/>
  </r>
  <r>
    <d v="2024-02-10T00:48:09"/>
    <x v="1"/>
    <n v="17"/>
    <s v="RAMIREZ JARAMILLO WILSON"/>
    <x v="0"/>
    <x v="0"/>
    <n v="158"/>
    <n v="17.5555555555556"/>
    <n v="193.59516616314201"/>
    <m/>
    <n v="101527.3414"/>
    <x v="0"/>
    <n v="13840.540499999999"/>
    <x v="920"/>
    <x v="0"/>
    <m/>
  </r>
  <r>
    <d v="2024-02-10T00:48:09"/>
    <x v="1"/>
    <n v="18"/>
    <s v="RENDON VIANA HUMBERTO DE JESUS"/>
    <x v="6"/>
    <x v="0"/>
    <n v="155"/>
    <n v="19.375"/>
    <n v="172.08459214501499"/>
    <m/>
    <n v="90246.525699999998"/>
    <x v="0"/>
    <n v="13840.540499999999"/>
    <x v="920"/>
    <x v="0"/>
    <m/>
  </r>
  <r>
    <d v="2024-02-10T00:48:10"/>
    <x v="1"/>
    <n v="19"/>
    <s v="BARRANTES GALLEGO DANIEL CAMILO"/>
    <x v="11"/>
    <x v="0"/>
    <n v="38"/>
    <n v="19"/>
    <n v="43.021148036253798"/>
    <m/>
    <n v="22561.631399999998"/>
    <x v="0"/>
    <n v="13840.540499999999"/>
    <x v="920"/>
    <x v="0"/>
    <m/>
  </r>
  <r>
    <d v="2024-02-10T00:48:10"/>
    <x v="1"/>
    <n v="20"/>
    <s v="VERENZUELA MARTINEZ ALEXANDER"/>
    <x v="1"/>
    <x v="0"/>
    <n v="257"/>
    <n v="23.363636363636399"/>
    <n v="236.61631419939599"/>
    <m/>
    <n v="124088.9728"/>
    <x v="0"/>
    <n v="13840.540499999999"/>
    <x v="920"/>
    <x v="0"/>
    <m/>
  </r>
  <r>
    <d v="2024-02-10T00:48:10"/>
    <x v="1"/>
    <n v="21"/>
    <s v="CIRO ALEXANDER"/>
    <x v="3"/>
    <x v="0"/>
    <n v="250"/>
    <n v="25"/>
    <n v="215.105740181269"/>
    <m/>
    <n v="112808.1571"/>
    <x v="0"/>
    <n v="13840.540499999999"/>
    <x v="920"/>
    <x v="0"/>
    <m/>
  </r>
  <r>
    <d v="2024-02-10T00:48:11"/>
    <x v="1"/>
    <n v="22"/>
    <s v="QUIRAMA CASTAEDA JHON JADER"/>
    <x v="0"/>
    <x v="0"/>
    <n v="222"/>
    <n v="24.6666666666667"/>
    <n v="193.59516616314201"/>
    <m/>
    <n v="101527.3414"/>
    <x v="1"/>
    <n v="13840.540499999999"/>
    <x v="920"/>
    <x v="0"/>
    <m/>
  </r>
  <r>
    <d v="2024-02-10T00:48:11"/>
    <x v="1"/>
    <n v="23"/>
    <s v="SALDARRIAGA PARRA LUIS ALBERTO"/>
    <x v="3"/>
    <x v="0"/>
    <n v="177"/>
    <n v="17.7"/>
    <n v="215.105740181269"/>
    <s v="2 Descuentos (Propietario)"/>
    <n v="112808.1571"/>
    <x v="2"/>
    <n v="13840.540499999999"/>
    <x v="920"/>
    <x v="0"/>
    <m/>
  </r>
  <r>
    <d v="2024-02-10T00:48:11"/>
    <x v="1"/>
    <n v="24"/>
    <s v="HERNANDEZ MACIAS GILBERTO"/>
    <x v="3"/>
    <x v="0"/>
    <n v="216"/>
    <n v="21.6"/>
    <n v="215.105740181269"/>
    <m/>
    <n v="112808.1571"/>
    <x v="0"/>
    <n v="13840.540499999999"/>
    <x v="920"/>
    <x v="0"/>
    <m/>
  </r>
  <r>
    <d v="2024-02-10T00:48:12"/>
    <x v="1"/>
    <n v="25"/>
    <s v="MADRID HERNANDEZ JHONATAN SMITH"/>
    <x v="0"/>
    <x v="0"/>
    <n v="186"/>
    <n v="20.6666666666667"/>
    <n v="193.59516616314201"/>
    <m/>
    <n v="101527.3414"/>
    <x v="1"/>
    <n v="13840.540499999999"/>
    <x v="920"/>
    <x v="0"/>
    <m/>
  </r>
  <r>
    <d v="2024-02-10T00:48:12"/>
    <x v="1"/>
    <n v="26"/>
    <s v="CIRO MARIN RODRIGO ALBERTO"/>
    <x v="0"/>
    <x v="0"/>
    <n v="167"/>
    <n v="18.5555555555556"/>
    <n v="193.59516616314201"/>
    <m/>
    <n v="101527.3414"/>
    <x v="0"/>
    <n v="13840.540499999999"/>
    <x v="920"/>
    <x v="0"/>
    <m/>
  </r>
  <r>
    <d v="2024-02-10T00:48:12"/>
    <x v="1"/>
    <n v="27"/>
    <s v="DURANGO DAVID JOSE"/>
    <x v="1"/>
    <x v="0"/>
    <n v="243"/>
    <n v="22.090909090909101"/>
    <n v="236.61631419939599"/>
    <m/>
    <n v="124088.9728"/>
    <x v="0"/>
    <n v="13840.540499999999"/>
    <x v="920"/>
    <x v="0"/>
    <m/>
  </r>
  <r>
    <d v="2024-02-10T00:48:13"/>
    <x v="1"/>
    <n v="28"/>
    <s v="ARANGO DIEGO"/>
    <x v="0"/>
    <x v="0"/>
    <n v="161"/>
    <n v="17.8888888888889"/>
    <n v="193.59516616314201"/>
    <s v="1 Descuento (Usuario movilidad reducida) "/>
    <n v="101527.3414"/>
    <x v="0"/>
    <n v="13840.540499999999"/>
    <x v="920"/>
    <x v="0"/>
    <m/>
  </r>
  <r>
    <d v="2024-02-10T00:48:13"/>
    <x v="1"/>
    <n v="29"/>
    <s v="ESCOBAR IVAN DARIO"/>
    <x v="3"/>
    <x v="0"/>
    <n v="172"/>
    <n v="17.2"/>
    <n v="215.105740181269"/>
    <s v="20 Descuentos (Incidente con Usuarios) "/>
    <n v="112808.1571"/>
    <x v="0"/>
    <n v="13840.540499999999"/>
    <x v="920"/>
    <x v="0"/>
    <m/>
  </r>
  <r>
    <d v="2024-02-10T00:48:13"/>
    <x v="9"/>
    <n v="31"/>
    <s v="RODRIGUEZ LUBIN"/>
    <x v="4"/>
    <x v="0"/>
    <n v="175"/>
    <n v="25"/>
    <n v="150.57401812688801"/>
    <s v="4 Descuentos (Despachador fernando, angela y conducts) "/>
    <n v="78965.710000000006"/>
    <x v="0"/>
    <n v="13840.540499999999"/>
    <x v="920"/>
    <x v="0"/>
    <m/>
  </r>
  <r>
    <d v="2024-02-10T00:48:14"/>
    <x v="9"/>
    <n v="32"/>
    <s v="PUERTA BOJANERO JUAN CARLOS"/>
    <x v="0"/>
    <x v="0"/>
    <n v="190"/>
    <n v="21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4"/>
    <s v="MONTOYA OSPINA GILBERTO ANTONIO"/>
    <x v="0"/>
    <x v="0"/>
    <n v="199"/>
    <n v="22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6"/>
    <s v="SOTO WALTER"/>
    <x v="0"/>
    <x v="0"/>
    <n v="198"/>
    <n v="22"/>
    <n v="193.59516616314201"/>
    <m/>
    <n v="101527.3414"/>
    <x v="0"/>
    <n v="13840.540499999999"/>
    <x v="920"/>
    <x v="0"/>
    <m/>
  </r>
  <r>
    <d v="2024-02-10T00:48:15"/>
    <x v="9"/>
    <n v="37"/>
    <s v="TABORDA ROJAS DIEGO ALEJANDRO"/>
    <x v="6"/>
    <x v="0"/>
    <n v="154"/>
    <n v="18.117647058823501"/>
    <n v="182.839879154079"/>
    <s v="SANTIAGO PIEDRAHITA Realiz 1.5 viajes donde moviliz 19 Usuarios, 1 Descuento (Despachadora angela) "/>
    <n v="95886.933499999999"/>
    <x v="1"/>
    <n v="13840.540499999999"/>
    <x v="920"/>
    <x v="0"/>
    <m/>
  </r>
  <r>
    <d v="2024-02-10T00:48:15"/>
    <x v="9"/>
    <n v="38"/>
    <s v="AGUDELO KEVIN ANDRES"/>
    <x v="3"/>
    <x v="0"/>
    <n v="225"/>
    <n v="22.5"/>
    <n v="215.105740181269"/>
    <m/>
    <n v="112808.1571"/>
    <x v="0"/>
    <n v="13840.540499999999"/>
    <x v="920"/>
    <x v="0"/>
    <m/>
  </r>
  <r>
    <d v="2024-02-10T00:48:15"/>
    <x v="9"/>
    <n v="39"/>
    <s v="QUINTERO ANDRES FELIPE"/>
    <x v="0"/>
    <x v="0"/>
    <n v="199"/>
    <n v="22.1111111111111"/>
    <n v="193.59516616314201"/>
    <m/>
    <n v="101527.3414"/>
    <x v="0"/>
    <n v="13840.540499999999"/>
    <x v="920"/>
    <x v="0"/>
    <m/>
  </r>
  <r>
    <d v="2024-02-10T00:48:15"/>
    <x v="9"/>
    <n v="40"/>
    <s v="QUINTERO  ALVARO ANTONIO"/>
    <x v="3"/>
    <x v="0"/>
    <n v="224"/>
    <n v="22.4"/>
    <n v="215.105740181269"/>
    <s v="1 Descuento (conduct) "/>
    <n v="112808.1571"/>
    <x v="0"/>
    <n v="13840.540499999999"/>
    <x v="920"/>
    <x v="0"/>
    <m/>
  </r>
  <r>
    <d v="2024-02-10T00:48:16"/>
    <x v="9"/>
    <n v="41"/>
    <s v="GARCIA DAVID WILSON ALBERTO"/>
    <x v="3"/>
    <x v="0"/>
    <n v="232"/>
    <n v="23.2"/>
    <n v="215.105740181269"/>
    <m/>
    <n v="112808.1571"/>
    <x v="1"/>
    <n v="13840.540499999999"/>
    <x v="920"/>
    <x v="0"/>
    <m/>
  </r>
  <r>
    <d v="2024-02-10T00:48:16"/>
    <x v="1"/>
    <n v="42"/>
    <s v="LOPERA ALVAREZ ESTIVEN"/>
    <x v="0"/>
    <x v="0"/>
    <n v="198"/>
    <n v="22"/>
    <n v="193.59516616314201"/>
    <m/>
    <n v="101527.3414"/>
    <x v="0"/>
    <n v="13840.540499999999"/>
    <x v="920"/>
    <x v="0"/>
    <m/>
  </r>
  <r>
    <d v="2024-02-11T00:17:28"/>
    <x v="1"/>
    <n v="1"/>
    <s v="PALMAR PANA EDIXON JOSUE"/>
    <x v="0"/>
    <x v="0"/>
    <n v="160"/>
    <n v="17.7777777777778"/>
    <n v="178.116923076923"/>
    <s v="1 Descuento (Despachador fernando) "/>
    <n v="93014.307700000005"/>
    <x v="0"/>
    <n v="11729.7297"/>
    <x v="921"/>
    <x v="0"/>
    <m/>
  </r>
  <r>
    <d v="2024-02-11T00:17:28"/>
    <x v="1"/>
    <n v="2"/>
    <s v="GRAJALES JORGE HERNAN"/>
    <x v="1"/>
    <x v="3"/>
    <n v="259"/>
    <n v="23.545454545454501"/>
    <n v="217.698461538462"/>
    <m/>
    <n v="113684.1538"/>
    <x v="1"/>
    <n v="11729.7297"/>
    <x v="921"/>
    <x v="0"/>
    <m/>
  </r>
  <r>
    <d v="2024-02-11T00:17:28"/>
    <x v="1"/>
    <n v="3"/>
    <s v="AGUIRRE ANDRES"/>
    <x v="3"/>
    <x v="3"/>
    <n v="207"/>
    <n v="20.7"/>
    <n v="197.907692307692"/>
    <s v="1 Descuento (Conduct) "/>
    <n v="103349.2308"/>
    <x v="0"/>
    <n v="11729.7297"/>
    <x v="921"/>
    <x v="0"/>
    <m/>
  </r>
  <r>
    <d v="2024-02-11T00:17:28"/>
    <x v="1"/>
    <n v="4"/>
    <s v="LOPEZ ISRAEL"/>
    <x v="6"/>
    <x v="0"/>
    <n v="119"/>
    <n v="14.875"/>
    <n v="158.326153846154"/>
    <m/>
    <n v="82679.384600000005"/>
    <x v="0"/>
    <n v="11729.7297"/>
    <x v="921"/>
    <x v="0"/>
    <m/>
  </r>
  <r>
    <d v="2024-02-11T00:17:29"/>
    <x v="1"/>
    <n v="5"/>
    <s v="BERRIO POSADA ANGELA"/>
    <x v="3"/>
    <x v="0"/>
    <n v="210"/>
    <n v="21"/>
    <n v="197.907692307692"/>
    <m/>
    <n v="103349.2308"/>
    <x v="1"/>
    <n v="11729.7297"/>
    <x v="921"/>
    <x v="0"/>
    <m/>
  </r>
  <r>
    <d v="2024-02-11T00:17:29"/>
    <x v="1"/>
    <n v="6"/>
    <s v="GONZALEZ PEREZ RAFAEL JOSE"/>
    <x v="3"/>
    <x v="3"/>
    <n v="152"/>
    <n v="15.2"/>
    <n v="197.907692307692"/>
    <s v="3 Descuentos (Conducts) "/>
    <n v="103349.2308"/>
    <x v="0"/>
    <n v="11729.7297"/>
    <x v="921"/>
    <x v="0"/>
    <m/>
  </r>
  <r>
    <d v="2024-02-11T00:17:29"/>
    <x v="1"/>
    <n v="7"/>
    <s v="YEPES JORGE"/>
    <x v="0"/>
    <x v="3"/>
    <n v="196"/>
    <n v="21.7777777777778"/>
    <n v="178.116923076923"/>
    <m/>
    <n v="93014.307700000005"/>
    <x v="1"/>
    <n v="11729.7297"/>
    <x v="921"/>
    <x v="0"/>
    <m/>
  </r>
  <r>
    <d v="2024-02-11T00:17:30"/>
    <x v="1"/>
    <n v="8"/>
    <s v="VACA FIERRO ROBINSON"/>
    <x v="0"/>
    <x v="3"/>
    <n v="173"/>
    <n v="19.2222222222222"/>
    <n v="178.116923076923"/>
    <s v="3 Descuentos (Despachador fernando y conduct) "/>
    <n v="93014.307700000005"/>
    <x v="1"/>
    <n v="11729.7297"/>
    <x v="921"/>
    <x v="0"/>
    <m/>
  </r>
  <r>
    <d v="2024-02-11T00:17:30"/>
    <x v="1"/>
    <n v="9"/>
    <s v="GOMEZ CARLOS"/>
    <x v="10"/>
    <x v="0"/>
    <n v="94"/>
    <n v="23.5"/>
    <n v="79.1630769230769"/>
    <s v="3 Descuentos (Despachador gustavo y conducts) "/>
    <n v="41339.692300000002"/>
    <x v="0"/>
    <n v="11729.7297"/>
    <x v="921"/>
    <x v="0"/>
    <m/>
  </r>
  <r>
    <d v="2024-02-11T00:17:30"/>
    <x v="1"/>
    <n v="10"/>
    <s v="MARULANDA JARAMILLO DAWER ANDRES"/>
    <x v="4"/>
    <x v="0"/>
    <n v="131"/>
    <n v="18.714285714285701"/>
    <n v="138.535384615385"/>
    <m/>
    <n v="72344.461500000005"/>
    <x v="0"/>
    <n v="11729.7297"/>
    <x v="921"/>
    <x v="0"/>
    <m/>
  </r>
  <r>
    <d v="2024-02-11T00:17:30"/>
    <x v="9"/>
    <n v="11"/>
    <s v="BELTRAN JUAN SIMON"/>
    <x v="0"/>
    <x v="3"/>
    <n v="164"/>
    <n v="18.2222222222222"/>
    <n v="178.116923076923"/>
    <s v="2 Descuentos (Conducts) "/>
    <n v="93014.307700000005"/>
    <x v="0"/>
    <n v="11729.7297"/>
    <x v="921"/>
    <x v="0"/>
    <m/>
  </r>
  <r>
    <d v="2024-02-11T00:17:31"/>
    <x v="9"/>
    <n v="12"/>
    <s v="VALENCIA MENDOZA JHON"/>
    <x v="3"/>
    <x v="3"/>
    <n v="185"/>
    <n v="18.5"/>
    <n v="197.907692307692"/>
    <m/>
    <n v="103349.2308"/>
    <x v="0"/>
    <n v="11729.7297"/>
    <x v="921"/>
    <x v="0"/>
    <m/>
  </r>
  <r>
    <d v="2024-02-11T00:17:31"/>
    <x v="9"/>
    <n v="13"/>
    <s v="URIEL SALAZAR FREDY"/>
    <x v="0"/>
    <x v="3"/>
    <n v="157"/>
    <n v="17.4444444444444"/>
    <n v="178.116923076923"/>
    <m/>
    <n v="93014.307700000005"/>
    <x v="0"/>
    <n v="11729.7297"/>
    <x v="921"/>
    <x v="0"/>
    <m/>
  </r>
  <r>
    <d v="2024-02-11T00:17:31"/>
    <x v="9"/>
    <n v="14"/>
    <s v="LONDOO CADAVID DAVID SANTIAGO"/>
    <x v="6"/>
    <x v="3"/>
    <n v="134"/>
    <n v="16.75"/>
    <n v="158.326153846154"/>
    <m/>
    <n v="82679.384600000005"/>
    <x v="1"/>
    <n v="11729.7297"/>
    <x v="921"/>
    <x v="0"/>
    <m/>
  </r>
  <r>
    <d v="2024-02-11T00:17:31"/>
    <x v="9"/>
    <n v="16"/>
    <s v="HURTADO MADRID JUAN ESTEBAN"/>
    <x v="6"/>
    <x v="0"/>
    <n v="171"/>
    <n v="21.375"/>
    <n v="158.326153846154"/>
    <m/>
    <n v="82679.384600000005"/>
    <x v="0"/>
    <n v="11729.7297"/>
    <x v="921"/>
    <x v="0"/>
    <m/>
  </r>
  <r>
    <d v="2024-02-11T00:17:32"/>
    <x v="9"/>
    <n v="17"/>
    <s v="MACEA MATEO"/>
    <x v="2"/>
    <x v="3"/>
    <n v="102"/>
    <n v="17"/>
    <n v="118.744615384615"/>
    <m/>
    <n v="62009.538500000002"/>
    <x v="0"/>
    <n v="11729.7297"/>
    <x v="921"/>
    <x v="0"/>
    <m/>
  </r>
  <r>
    <d v="2024-02-11T00:17:32"/>
    <x v="9"/>
    <n v="18"/>
    <s v="RENDON VIANA HUMBERTO DE JESUS"/>
    <x v="6"/>
    <x v="0"/>
    <n v="198"/>
    <n v="24.75"/>
    <n v="158.326153846154"/>
    <m/>
    <n v="82679.384600000005"/>
    <x v="0"/>
    <n v="11729.7297"/>
    <x v="921"/>
    <x v="0"/>
    <m/>
  </r>
  <r>
    <d v="2024-02-11T00:17:32"/>
    <x v="9"/>
    <n v="19"/>
    <s v="BARRANTES GALLEGO DANIEL CAMILO"/>
    <x v="3"/>
    <x v="3"/>
    <n v="186"/>
    <n v="18.600000000000001"/>
    <n v="197.907692307692"/>
    <m/>
    <n v="103349.2308"/>
    <x v="0"/>
    <n v="11729.7297"/>
    <x v="921"/>
    <x v="0"/>
    <m/>
  </r>
  <r>
    <d v="2024-02-11T00:17:33"/>
    <x v="9"/>
    <n v="20"/>
    <s v="VERENZUELA MARTINEZ ALEXANDER"/>
    <x v="0"/>
    <x v="0"/>
    <n v="169"/>
    <n v="18.7777777777778"/>
    <n v="178.116923076923"/>
    <m/>
    <n v="93014.307700000005"/>
    <x v="0"/>
    <n v="11729.7297"/>
    <x v="921"/>
    <x v="0"/>
    <m/>
  </r>
  <r>
    <d v="2024-02-11T00:17:33"/>
    <x v="9"/>
    <n v="21"/>
    <s v="CIRO ALEXANDER"/>
    <x v="0"/>
    <x v="0"/>
    <n v="239"/>
    <n v="26.5555555555556"/>
    <n v="178.116923076923"/>
    <m/>
    <n v="93014.307700000005"/>
    <x v="0"/>
    <n v="11729.7297"/>
    <x v="921"/>
    <x v="0"/>
    <m/>
  </r>
  <r>
    <d v="2024-02-11T00:17:33"/>
    <x v="9"/>
    <n v="22"/>
    <s v="QUIRAMA CASTAEDA JHON JADER"/>
    <x v="3"/>
    <x v="0"/>
    <n v="150"/>
    <n v="15"/>
    <n v="197.907692307692"/>
    <s v="2 Descuentos (Conducts) "/>
    <n v="103349.2308"/>
    <x v="1"/>
    <n v="11729.7297"/>
    <x v="921"/>
    <x v="0"/>
    <m/>
  </r>
  <r>
    <d v="2024-02-11T00:17:33"/>
    <x v="9"/>
    <n v="23"/>
    <s v="SALDARRIAGA PARRA LUIS ALBERTO"/>
    <x v="3"/>
    <x v="0"/>
    <n v="191"/>
    <n v="19.100000000000001"/>
    <n v="197.907692307692"/>
    <s v="5 Descuentos (Transbordo, conduct y despachador fernando) "/>
    <n v="103349.2308"/>
    <x v="2"/>
    <n v="11729.7297"/>
    <x v="921"/>
    <x v="0"/>
    <m/>
  </r>
  <r>
    <d v="2024-02-11T00:17:34"/>
    <x v="9"/>
    <n v="24"/>
    <s v="GARCES ANDRES FELIPE"/>
    <x v="0"/>
    <x v="1"/>
    <n v="199"/>
    <n v="22.1111111111111"/>
    <n v="178.116923076923"/>
    <m/>
    <n v="93014.307700000005"/>
    <x v="0"/>
    <n v="11729.7297"/>
    <x v="921"/>
    <x v="0"/>
    <m/>
  </r>
  <r>
    <d v="2024-02-11T00:17:34"/>
    <x v="9"/>
    <n v="25"/>
    <s v="MADRID HERNANDEZ JHONATAN SMITH"/>
    <x v="4"/>
    <x v="0"/>
    <n v="154"/>
    <n v="22"/>
    <n v="138.535384615385"/>
    <m/>
    <n v="72344.461500000005"/>
    <x v="1"/>
    <n v="11729.7297"/>
    <x v="921"/>
    <x v="0"/>
    <m/>
  </r>
  <r>
    <d v="2024-02-11T00:17:34"/>
    <x v="9"/>
    <n v="27"/>
    <s v="HOYOS HENAO SANTIAGO"/>
    <x v="2"/>
    <x v="3"/>
    <n v="138"/>
    <n v="23"/>
    <n v="118.744615384615"/>
    <m/>
    <n v="62009.538500000002"/>
    <x v="0"/>
    <n v="11729.7297"/>
    <x v="921"/>
    <x v="0"/>
    <m/>
  </r>
  <r>
    <d v="2024-02-11T00:17:34"/>
    <x v="9"/>
    <n v="28"/>
    <s v="ARANGO DIEGO"/>
    <x v="0"/>
    <x v="0"/>
    <n v="162"/>
    <n v="18"/>
    <n v="178.116923076923"/>
    <m/>
    <n v="93014.307700000005"/>
    <x v="0"/>
    <n v="11729.7297"/>
    <x v="921"/>
    <x v="0"/>
    <m/>
  </r>
  <r>
    <d v="2024-02-11T00:17:35"/>
    <x v="9"/>
    <n v="29"/>
    <s v="ESCOBAR IVAN DARIO"/>
    <x v="0"/>
    <x v="0"/>
    <n v="182"/>
    <n v="20.2222222222222"/>
    <n v="178.116923076923"/>
    <s v="12 Descuentos (Conducts e Incidente con Usuarios) "/>
    <n v="93014.307700000005"/>
    <x v="0"/>
    <n v="11729.7297"/>
    <x v="921"/>
    <x v="0"/>
    <m/>
  </r>
  <r>
    <d v="2024-02-11T00:17:35"/>
    <x v="1"/>
    <n v="31"/>
    <s v="RODRIGUEZ LUBIN"/>
    <x v="0"/>
    <x v="0"/>
    <n v="195"/>
    <n v="21.6666666666667"/>
    <n v="178.116923076923"/>
    <m/>
    <n v="93014.307700000005"/>
    <x v="0"/>
    <n v="11729.7297"/>
    <x v="921"/>
    <x v="0"/>
    <m/>
  </r>
  <r>
    <d v="2024-02-11T00:17:35"/>
    <x v="1"/>
    <n v="32"/>
    <s v="PINO JUAN ESTEBAN"/>
    <x v="2"/>
    <x v="0"/>
    <n v="177"/>
    <n v="29.5"/>
    <n v="118.744615384615"/>
    <m/>
    <n v="62009.538500000002"/>
    <x v="0"/>
    <n v="11729.7297"/>
    <x v="921"/>
    <x v="0"/>
    <m/>
  </r>
  <r>
    <d v="2024-02-11T00:17:35"/>
    <x v="1"/>
    <n v="34"/>
    <s v="MONTOYA OSPINA GILBERTO ANTONIO"/>
    <x v="3"/>
    <x v="3"/>
    <n v="202"/>
    <n v="20.2"/>
    <n v="197.907692307692"/>
    <m/>
    <n v="103349.2308"/>
    <x v="0"/>
    <n v="11729.7297"/>
    <x v="921"/>
    <x v="0"/>
    <m/>
  </r>
  <r>
    <d v="2024-02-11T00:17:36"/>
    <x v="1"/>
    <n v="35"/>
    <s v="HERNANDEZ MACIAS GILBERTO"/>
    <x v="0"/>
    <x v="3"/>
    <n v="148"/>
    <n v="16.4444444444444"/>
    <n v="178.116923076923"/>
    <m/>
    <n v="93014.307700000005"/>
    <x v="1"/>
    <n v="11729.7297"/>
    <x v="921"/>
    <x v="0"/>
    <m/>
  </r>
  <r>
    <d v="2024-02-11T00:17:36"/>
    <x v="1"/>
    <n v="36"/>
    <s v="SOTO WALTER"/>
    <x v="0"/>
    <x v="0"/>
    <n v="165"/>
    <n v="18.3333333333333"/>
    <n v="178.116923076923"/>
    <s v="18 Descuentos (Incidente con Usuarios) "/>
    <n v="93014.307700000005"/>
    <x v="0"/>
    <n v="11729.7297"/>
    <x v="921"/>
    <x v="0"/>
    <m/>
  </r>
  <r>
    <d v="2024-02-11T00:17:36"/>
    <x v="1"/>
    <n v="37"/>
    <s v="TABORDA ROJAS DIEGO ALEJANDRO"/>
    <x v="12"/>
    <x v="0"/>
    <n v="275"/>
    <n v="21.153846153846199"/>
    <n v="257.27999999999997"/>
    <m/>
    <n v="134354"/>
    <x v="1"/>
    <n v="11729.7297"/>
    <x v="921"/>
    <x v="0"/>
    <m/>
  </r>
  <r>
    <d v="2024-02-11T00:17:37"/>
    <x v="1"/>
    <n v="38"/>
    <s v="AGUDELO KEVIN ANDRES"/>
    <x v="0"/>
    <x v="0"/>
    <n v="150"/>
    <n v="16.6666666666667"/>
    <n v="178.116923076923"/>
    <s v="12 Descuentos (Incidente con Usuarios) "/>
    <n v="93014.307700000005"/>
    <x v="0"/>
    <n v="11729.7297"/>
    <x v="921"/>
    <x v="0"/>
    <m/>
  </r>
  <r>
    <d v="2024-02-11T00:17:37"/>
    <x v="1"/>
    <n v="40"/>
    <s v="QUINTERO  ALVARO ANTONIO"/>
    <x v="3"/>
    <x v="0"/>
    <n v="209"/>
    <n v="20.9"/>
    <n v="197.907692307692"/>
    <m/>
    <n v="103349.2308"/>
    <x v="0"/>
    <n v="11729.7297"/>
    <x v="921"/>
    <x v="0"/>
    <m/>
  </r>
  <r>
    <d v="2024-02-11T00:17:37"/>
    <x v="9"/>
    <n v="41"/>
    <s v="GARCIA DAVID WILSON ALBERTO"/>
    <x v="0"/>
    <x v="0"/>
    <n v="202"/>
    <n v="22.4444444444444"/>
    <n v="178.116923076923"/>
    <m/>
    <n v="93014.307700000005"/>
    <x v="1"/>
    <n v="11729.7297"/>
    <x v="921"/>
    <x v="0"/>
    <m/>
  </r>
  <r>
    <d v="2024-02-11T00:17:37"/>
    <x v="9"/>
    <n v="42"/>
    <s v="ECHAVARRIA JOSE"/>
    <x v="6"/>
    <x v="0"/>
    <n v="127"/>
    <n v="15.875"/>
    <n v="158.326153846154"/>
    <m/>
    <n v="82679.384600000005"/>
    <x v="0"/>
    <n v="11729.7297"/>
    <x v="921"/>
    <x v="0"/>
    <m/>
  </r>
  <r>
    <d v="2024-02-11T23:43:58"/>
    <x v="12"/>
    <n v="1"/>
    <s v="PALMAR PANA EDIXON JOSUE"/>
    <x v="1"/>
    <x v="0"/>
    <n v="162"/>
    <n v="14.7272727272727"/>
    <n v="195.56756756756801"/>
    <m/>
    <n v="101512.16220000001"/>
    <x v="0"/>
    <n v="11869.565199999999"/>
    <x v="922"/>
    <x v="0"/>
    <m/>
  </r>
  <r>
    <d v="2024-02-11T23:43:59"/>
    <x v="12"/>
    <n v="3"/>
    <s v="AGUIRRE ANDRES"/>
    <x v="1"/>
    <x v="0"/>
    <n v="194"/>
    <n v="17.636363636363601"/>
    <n v="195.56756756756801"/>
    <m/>
    <n v="101512.16220000001"/>
    <x v="0"/>
    <n v="11869.565199999999"/>
    <x v="922"/>
    <x v="0"/>
    <m/>
  </r>
  <r>
    <d v="2024-02-11T23:43:59"/>
    <x v="12"/>
    <n v="4"/>
    <s v="LOPEZ ISRAEL"/>
    <x v="1"/>
    <x v="0"/>
    <n v="193"/>
    <n v="17.545454545454501"/>
    <n v="195.56756756756801"/>
    <m/>
    <n v="101512.16220000001"/>
    <x v="0"/>
    <n v="11869.565199999999"/>
    <x v="922"/>
    <x v="0"/>
    <m/>
  </r>
  <r>
    <d v="2024-02-11T23:43:59"/>
    <x v="12"/>
    <n v="5"/>
    <s v="BERRIO POSADA ANGELA"/>
    <x v="4"/>
    <x v="0"/>
    <n v="115"/>
    <n v="16.428571428571399"/>
    <n v="124.45208845208801"/>
    <m/>
    <n v="64598.6486"/>
    <x v="1"/>
    <n v="11869.565199999999"/>
    <x v="922"/>
    <x v="0"/>
    <m/>
  </r>
  <r>
    <d v="2024-02-11T23:44:00"/>
    <x v="12"/>
    <n v="6"/>
    <s v="GONZALEZ PEREZ RAFAEL JOSE"/>
    <x v="0"/>
    <x v="0"/>
    <n v="171"/>
    <n v="19"/>
    <n v="160.009828009828"/>
    <s v="2 Descuentos (Conducts) "/>
    <n v="83055.405400000003"/>
    <x v="0"/>
    <n v="11869.565199999999"/>
    <x v="922"/>
    <x v="0"/>
    <m/>
  </r>
  <r>
    <d v="2024-02-11T23:44:00"/>
    <x v="12"/>
    <n v="7"/>
    <s v="YEPES JORGE"/>
    <x v="3"/>
    <x v="3"/>
    <n v="184"/>
    <n v="18.399999999999999"/>
    <n v="177.78869778869799"/>
    <m/>
    <n v="92283.783800000005"/>
    <x v="1"/>
    <n v="11869.565199999999"/>
    <x v="922"/>
    <x v="0"/>
    <m/>
  </r>
  <r>
    <d v="2024-02-11T23:44:00"/>
    <x v="12"/>
    <n v="8"/>
    <s v="LONDOO CADAVID DAVID SANTIAGO"/>
    <x v="3"/>
    <x v="0"/>
    <n v="168"/>
    <n v="16.8"/>
    <n v="177.78869778869799"/>
    <m/>
    <n v="92283.783800000005"/>
    <x v="1"/>
    <n v="11869.565199999999"/>
    <x v="922"/>
    <x v="0"/>
    <m/>
  </r>
  <r>
    <d v="2024-02-11T23:44:00"/>
    <x v="12"/>
    <n v="9"/>
    <s v="PINO JUAN ESTEBAN"/>
    <x v="2"/>
    <x v="0"/>
    <n v="96"/>
    <n v="17.454545454545499"/>
    <n v="97.783783783783804"/>
    <m/>
    <n v="50756.081100000003"/>
    <x v="0"/>
    <n v="11869.565199999999"/>
    <x v="922"/>
    <x v="0"/>
    <m/>
  </r>
  <r>
    <d v="2024-02-11T23:44:01"/>
    <x v="12"/>
    <n v="10"/>
    <s v="MARULANDA JARAMILLO DAWER ANDRES"/>
    <x v="1"/>
    <x v="0"/>
    <n v="196"/>
    <n v="17.818181818181799"/>
    <n v="195.56756756756801"/>
    <s v="2 Descuentos (Conducts) "/>
    <n v="101512.16220000001"/>
    <x v="0"/>
    <n v="11869.565199999999"/>
    <x v="922"/>
    <x v="0"/>
    <m/>
  </r>
  <r>
    <d v="2024-02-11T23:44:01"/>
    <x v="12"/>
    <n v="11"/>
    <s v="BELTRAN JUAN SIMON"/>
    <x v="0"/>
    <x v="0"/>
    <n v="189"/>
    <n v="21"/>
    <n v="160.009828009828"/>
    <m/>
    <n v="83055.405400000003"/>
    <x v="0"/>
    <n v="11869.565199999999"/>
    <x v="922"/>
    <x v="0"/>
    <m/>
  </r>
  <r>
    <d v="2024-02-11T23:44:01"/>
    <x v="12"/>
    <n v="12"/>
    <s v="VALENCIA MENDOZA JHON"/>
    <x v="0"/>
    <x v="3"/>
    <n v="144"/>
    <n v="16"/>
    <n v="160.009828009828"/>
    <m/>
    <n v="83055.405400000003"/>
    <x v="0"/>
    <n v="11869.565199999999"/>
    <x v="922"/>
    <x v="0"/>
    <m/>
  </r>
  <r>
    <d v="2024-02-11T23:44:01"/>
    <x v="12"/>
    <n v="13"/>
    <s v="URIEL SALAZAR FREDY"/>
    <x v="4"/>
    <x v="0"/>
    <n v="145"/>
    <n v="20.714285714285701"/>
    <n v="124.45208845208801"/>
    <m/>
    <n v="64598.6486"/>
    <x v="0"/>
    <n v="11869.565199999999"/>
    <x v="922"/>
    <x v="0"/>
    <m/>
  </r>
  <r>
    <d v="2024-02-11T23:44:02"/>
    <x v="12"/>
    <n v="14"/>
    <s v="JIMENEZ JIMENEZ OMAR DAVID"/>
    <x v="0"/>
    <x v="0"/>
    <n v="150"/>
    <n v="16.6666666666667"/>
    <n v="160.009828009828"/>
    <s v="5 Descuentos (Transbordo) "/>
    <n v="83055.405400000003"/>
    <x v="1"/>
    <n v="11869.565199999999"/>
    <x v="922"/>
    <x v="0"/>
    <m/>
  </r>
  <r>
    <d v="2024-02-11T23:44:02"/>
    <x v="12"/>
    <n v="15"/>
    <s v="LONDOO LOPERA DUVAN ANDRES"/>
    <x v="3"/>
    <x v="0"/>
    <n v="171"/>
    <n v="17.100000000000001"/>
    <n v="177.78869778869799"/>
    <m/>
    <n v="92283.783800000005"/>
    <x v="1"/>
    <n v="11869.565199999999"/>
    <x v="922"/>
    <x v="0"/>
    <m/>
  </r>
  <r>
    <d v="2024-02-11T23:44:02"/>
    <x v="12"/>
    <n v="16"/>
    <s v="HURTADO MADRID JUAN ESTEBAN"/>
    <x v="3"/>
    <x v="0"/>
    <n v="176"/>
    <n v="17.600000000000001"/>
    <n v="177.78869778869799"/>
    <m/>
    <n v="92283.783800000005"/>
    <x v="0"/>
    <n v="11869.565199999999"/>
    <x v="922"/>
    <x v="0"/>
    <m/>
  </r>
  <r>
    <d v="2024-02-11T23:44:02"/>
    <x v="12"/>
    <n v="17"/>
    <s v="MACEA MATEO"/>
    <x v="6"/>
    <x v="0"/>
    <n v="145"/>
    <n v="18.125"/>
    <n v="142.23095823095801"/>
    <m/>
    <n v="73827.027000000002"/>
    <x v="0"/>
    <n v="11869.565199999999"/>
    <x v="922"/>
    <x v="0"/>
    <m/>
  </r>
  <r>
    <d v="2024-02-11T23:44:03"/>
    <x v="12"/>
    <n v="18"/>
    <s v="ECHAVARRIA JOSE"/>
    <x v="0"/>
    <x v="1"/>
    <n v="166"/>
    <n v="18.4444444444444"/>
    <n v="160.009828009828"/>
    <m/>
    <n v="83055.405400000003"/>
    <x v="0"/>
    <n v="11869.565199999999"/>
    <x v="922"/>
    <x v="0"/>
    <m/>
  </r>
  <r>
    <d v="2024-02-11T23:44:03"/>
    <x v="12"/>
    <n v="19"/>
    <s v="BARRANTES GALLEGO DANIEL CAMILO"/>
    <x v="0"/>
    <x v="0"/>
    <n v="191"/>
    <n v="21.2222222222222"/>
    <n v="160.009828009828"/>
    <m/>
    <n v="83055.405400000003"/>
    <x v="0"/>
    <n v="11869.565199999999"/>
    <x v="922"/>
    <x v="0"/>
    <m/>
  </r>
  <r>
    <d v="2024-02-11T23:44:03"/>
    <x v="12"/>
    <n v="20"/>
    <s v="VERENZUELA MARTINEZ ALEXANDER"/>
    <x v="0"/>
    <x v="0"/>
    <n v="176"/>
    <n v="19.5555555555556"/>
    <n v="160.009828009828"/>
    <s v="1 Descuento (Conduct) "/>
    <n v="83055.405400000003"/>
    <x v="0"/>
    <n v="11869.565199999999"/>
    <x v="922"/>
    <x v="0"/>
    <m/>
  </r>
  <r>
    <d v="2024-02-11T23:44:03"/>
    <x v="12"/>
    <n v="31"/>
    <s v="GARCES ANDRES FELIPE"/>
    <x v="2"/>
    <x v="0"/>
    <n v="89"/>
    <n v="14.8333333333333"/>
    <n v="106.673218673219"/>
    <m/>
    <n v="55370.270299999996"/>
    <x v="0"/>
    <n v="11869.565199999999"/>
    <x v="922"/>
    <x v="0"/>
    <m/>
  </r>
  <r>
    <d v="2024-02-11T23:44:04"/>
    <x v="12"/>
    <n v="37"/>
    <s v="TABORDA ROJAS DIEGO ALEJANDRO"/>
    <x v="2"/>
    <x v="1"/>
    <n v="100"/>
    <n v="16.6666666666667"/>
    <n v="106.673218673219"/>
    <m/>
    <n v="55370.270299999996"/>
    <x v="1"/>
    <n v="11869.565199999999"/>
    <x v="922"/>
    <x v="0"/>
    <m/>
  </r>
  <r>
    <d v="2024-02-11T23:44:04"/>
    <x v="12"/>
    <n v="38"/>
    <s v="AGUDELO KEVIN ANDRES"/>
    <x v="6"/>
    <x v="0"/>
    <n v="148"/>
    <n v="18.5"/>
    <n v="142.23095823095801"/>
    <m/>
    <n v="73827.027000000002"/>
    <x v="0"/>
    <n v="11869.565199999999"/>
    <x v="922"/>
    <x v="0"/>
    <m/>
  </r>
  <r>
    <d v="2024-02-11T23:44:04"/>
    <x v="12"/>
    <n v="42"/>
    <s v="LOPERA ALVAREZ ESTIVEN"/>
    <x v="0"/>
    <x v="0"/>
    <n v="149"/>
    <n v="16.5555555555556"/>
    <n v="160.009828009828"/>
    <m/>
    <n v="83055.405400000003"/>
    <x v="0"/>
    <n v="11869.565199999999"/>
    <x v="922"/>
    <x v="0"/>
    <m/>
  </r>
  <r>
    <d v="2024-02-13T01:17:34"/>
    <x v="9"/>
    <n v="1"/>
    <s v="PALMAR PANA EDIXON JOSUE"/>
    <x v="3"/>
    <x v="0"/>
    <n v="191"/>
    <n v="19.100000000000001"/>
    <n v="210.29069767441899"/>
    <m/>
    <n v="110159.88370000001"/>
    <x v="0"/>
    <n v="13735.1351"/>
    <x v="923"/>
    <x v="0"/>
    <m/>
  </r>
  <r>
    <d v="2024-02-13T01:17:35"/>
    <x v="9"/>
    <n v="2"/>
    <s v="GRAJALES JORGE HERNAN"/>
    <x v="3"/>
    <x v="0"/>
    <n v="201"/>
    <n v="20.100000000000001"/>
    <n v="210.29069767441899"/>
    <m/>
    <n v="110159.88370000001"/>
    <x v="1"/>
    <n v="13735.1351"/>
    <x v="923"/>
    <x v="0"/>
    <m/>
  </r>
  <r>
    <d v="2024-02-13T01:17:35"/>
    <x v="9"/>
    <n v="3"/>
    <s v="AGUIRRE ANDRES"/>
    <x v="0"/>
    <x v="0"/>
    <n v="172"/>
    <n v="19.1111111111111"/>
    <n v="189.261627906977"/>
    <s v="4 Descuentos (Conducts y propietario) "/>
    <n v="99143.895300000004"/>
    <x v="0"/>
    <n v="13735.1351"/>
    <x v="923"/>
    <x v="0"/>
    <m/>
  </r>
  <r>
    <d v="2024-02-13T01:17:36"/>
    <x v="9"/>
    <n v="4"/>
    <s v="LOPEZ ISRAEL"/>
    <x v="3"/>
    <x v="0"/>
    <n v="189"/>
    <n v="18.899999999999999"/>
    <n v="210.29069767441899"/>
    <m/>
    <n v="110159.88370000001"/>
    <x v="0"/>
    <n v="13735.1351"/>
    <x v="923"/>
    <x v="0"/>
    <m/>
  </r>
  <r>
    <d v="2024-02-13T01:17:36"/>
    <x v="9"/>
    <n v="5"/>
    <s v="ECHAVARRIA JOSE"/>
    <x v="3"/>
    <x v="0"/>
    <n v="202"/>
    <n v="20.2"/>
    <n v="210.29069767441899"/>
    <m/>
    <n v="110159.88370000001"/>
    <x v="1"/>
    <n v="13735.1351"/>
    <x v="923"/>
    <x v="0"/>
    <m/>
  </r>
  <r>
    <d v="2024-02-13T01:17:37"/>
    <x v="9"/>
    <n v="6"/>
    <s v="GONZALEZ PEREZ RAFAEL JOSE"/>
    <x v="0"/>
    <x v="3"/>
    <n v="164"/>
    <n v="18.2222222222222"/>
    <n v="189.261627906977"/>
    <m/>
    <n v="99143.895300000004"/>
    <x v="0"/>
    <n v="13735.1351"/>
    <x v="923"/>
    <x v="0"/>
    <m/>
  </r>
  <r>
    <d v="2024-02-13T01:17:38"/>
    <x v="9"/>
    <n v="7"/>
    <s v="YEPES JORGE"/>
    <x v="0"/>
    <x v="0"/>
    <n v="213"/>
    <n v="23.6666666666667"/>
    <n v="189.261627906977"/>
    <m/>
    <n v="99143.895300000004"/>
    <x v="1"/>
    <n v="13735.1351"/>
    <x v="923"/>
    <x v="0"/>
    <m/>
  </r>
  <r>
    <d v="2024-02-13T01:17:38"/>
    <x v="9"/>
    <n v="8"/>
    <s v="VACA FIERRO ROBINSON"/>
    <x v="9"/>
    <x v="0"/>
    <n v="205"/>
    <n v="17.0833333333333"/>
    <n v="252.34883720930199"/>
    <s v="2 Descuentos (Despachador fernando) "/>
    <n v="132191.86050000001"/>
    <x v="1"/>
    <n v="13735.1351"/>
    <x v="923"/>
    <x v="0"/>
    <m/>
  </r>
  <r>
    <d v="2024-02-13T01:17:39"/>
    <x v="9"/>
    <n v="10"/>
    <s v="MARULANDA JARAMILLO DAWER ANDRES"/>
    <x v="10"/>
    <x v="0"/>
    <n v="102"/>
    <n v="22.6666666666667"/>
    <n v="94.630813953488399"/>
    <m/>
    <n v="49571.947699999997"/>
    <x v="0"/>
    <n v="13735.1351"/>
    <x v="923"/>
    <x v="0"/>
    <m/>
  </r>
  <r>
    <d v="2024-02-13T01:17:39"/>
    <x v="1"/>
    <n v="11"/>
    <s v="BELTRAN JUAN SIMON"/>
    <x v="3"/>
    <x v="0"/>
    <n v="230"/>
    <n v="23"/>
    <n v="210.29069767441899"/>
    <m/>
    <n v="110159.88370000001"/>
    <x v="0"/>
    <n v="13735.1351"/>
    <x v="923"/>
    <x v="0"/>
    <m/>
  </r>
  <r>
    <d v="2024-02-13T01:17:40"/>
    <x v="1"/>
    <n v="12"/>
    <s v="VALENCIA MENDOZA JHON"/>
    <x v="1"/>
    <x v="0"/>
    <n v="240"/>
    <n v="21.818181818181799"/>
    <n v="231.31976744185999"/>
    <m/>
    <n v="121175.87209999999"/>
    <x v="0"/>
    <n v="13735.1351"/>
    <x v="923"/>
    <x v="0"/>
    <m/>
  </r>
  <r>
    <d v="2024-02-13T01:17:40"/>
    <x v="1"/>
    <n v="14"/>
    <s v="JIMENEZ JIMENEZ OMAR DAVID"/>
    <x v="9"/>
    <x v="0"/>
    <n v="267"/>
    <n v="22.25"/>
    <n v="252.34883720930199"/>
    <s v="HECTOR SALAZAR Realiz 4 viajes donde moviliz 78 Usuarios "/>
    <n v="132191.86050000001"/>
    <x v="1"/>
    <n v="13735.1351"/>
    <x v="923"/>
    <x v="0"/>
    <m/>
  </r>
  <r>
    <d v="2024-02-13T01:17:41"/>
    <x v="1"/>
    <n v="15"/>
    <s v="LONDOO LOPERA DUVAN ANDRES"/>
    <x v="0"/>
    <x v="0"/>
    <n v="236"/>
    <n v="26.2222222222222"/>
    <n v="189.261627906977"/>
    <m/>
    <n v="99143.895300000004"/>
    <x v="1"/>
    <n v="13735.1351"/>
    <x v="923"/>
    <x v="0"/>
    <m/>
  </r>
  <r>
    <d v="2024-02-13T01:17:41"/>
    <x v="1"/>
    <n v="16"/>
    <s v="HURTADO MADRID JUAN ESTEBAN"/>
    <x v="1"/>
    <x v="0"/>
    <n v="205"/>
    <n v="18.636363636363601"/>
    <n v="231.31976744185999"/>
    <s v="3 Descuentos (Conducts y despachador gustavo) "/>
    <n v="121175.87209999999"/>
    <x v="0"/>
    <n v="13735.1351"/>
    <x v="923"/>
    <x v="0"/>
    <m/>
  </r>
  <r>
    <d v="2024-02-13T01:17:42"/>
    <x v="1"/>
    <n v="17"/>
    <s v="RAMIREZ JARAMILLO WILSON"/>
    <x v="1"/>
    <x v="0"/>
    <n v="232"/>
    <n v="21.090909090909101"/>
    <n v="231.31976744185999"/>
    <m/>
    <n v="121175.87209999999"/>
    <x v="0"/>
    <n v="13735.1351"/>
    <x v="923"/>
    <x v="0"/>
    <m/>
  </r>
  <r>
    <d v="2024-02-13T01:17:42"/>
    <x v="1"/>
    <n v="19"/>
    <s v="BARRANTES GALLEGO DANIEL CAMILO"/>
    <x v="0"/>
    <x v="0"/>
    <n v="192"/>
    <n v="21.3333333333333"/>
    <n v="189.261627906977"/>
    <m/>
    <n v="99143.895300000004"/>
    <x v="0"/>
    <n v="13735.1351"/>
    <x v="923"/>
    <x v="0"/>
    <m/>
  </r>
  <r>
    <d v="2024-02-13T01:17:43"/>
    <x v="1"/>
    <n v="20"/>
    <s v="SOTO WALTER"/>
    <x v="3"/>
    <x v="0"/>
    <n v="249"/>
    <n v="24.9"/>
    <n v="210.29069767441899"/>
    <s v="3 Descuentos (Conducts) "/>
    <n v="110159.88370000001"/>
    <x v="0"/>
    <n v="13735.1351"/>
    <x v="923"/>
    <x v="0"/>
    <m/>
  </r>
  <r>
    <d v="2024-02-13T01:17:43"/>
    <x v="1"/>
    <n v="21"/>
    <s v="CIRO ALEXANDER"/>
    <x v="0"/>
    <x v="0"/>
    <n v="222"/>
    <n v="24.6666666666667"/>
    <n v="189.261627906977"/>
    <m/>
    <n v="99143.895300000004"/>
    <x v="0"/>
    <n v="13735.1351"/>
    <x v="923"/>
    <x v="0"/>
    <m/>
  </r>
  <r>
    <d v="2024-02-13T01:17:44"/>
    <x v="1"/>
    <n v="22"/>
    <s v="QUIRAMA CASTAEDA JHON JADER"/>
    <x v="6"/>
    <x v="0"/>
    <n v="148"/>
    <n v="18.5"/>
    <n v="168.232558139535"/>
    <m/>
    <n v="88127.907000000007"/>
    <x v="1"/>
    <n v="13735.1351"/>
    <x v="923"/>
    <x v="0"/>
    <m/>
  </r>
  <r>
    <d v="2024-02-13T01:17:44"/>
    <x v="1"/>
    <n v="23"/>
    <s v="RODRIGUEZ LUBIN"/>
    <x v="10"/>
    <x v="0"/>
    <n v="65"/>
    <n v="18.571428571428601"/>
    <n v="73.601744186046503"/>
    <m/>
    <n v="38555.959300000002"/>
    <x v="2"/>
    <n v="13735.1351"/>
    <x v="923"/>
    <x v="0"/>
    <m/>
  </r>
  <r>
    <d v="2024-02-13T01:17:45"/>
    <x v="1"/>
    <n v="24"/>
    <s v="URIEL SALAZAR FREDY"/>
    <x v="0"/>
    <x v="0"/>
    <n v="176"/>
    <n v="19.5555555555556"/>
    <n v="189.261627906977"/>
    <m/>
    <n v="99143.895300000004"/>
    <x v="0"/>
    <n v="13735.1351"/>
    <x v="923"/>
    <x v="0"/>
    <m/>
  </r>
  <r>
    <d v="2024-02-13T01:17:45"/>
    <x v="1"/>
    <n v="25"/>
    <s v="MADRID HERNANDEZ JHONATAN SMITH"/>
    <x v="3"/>
    <x v="0"/>
    <n v="239"/>
    <n v="23.9"/>
    <n v="210.29069767441899"/>
    <s v="2 Descuentos (Jefe de ruta, usuario desubicado y conduct) "/>
    <n v="110159.88370000001"/>
    <x v="1"/>
    <n v="13735.1351"/>
    <x v="923"/>
    <x v="0"/>
    <m/>
  </r>
  <r>
    <d v="2024-02-13T01:17:46"/>
    <x v="1"/>
    <n v="26"/>
    <s v="CIRO MARIN RODRIGO ALBERTO"/>
    <x v="3"/>
    <x v="0"/>
    <n v="215"/>
    <n v="21.5"/>
    <n v="210.29069767441899"/>
    <m/>
    <n v="110159.88370000001"/>
    <x v="0"/>
    <n v="13735.1351"/>
    <x v="923"/>
    <x v="0"/>
    <m/>
  </r>
  <r>
    <d v="2024-02-13T01:17:46"/>
    <x v="1"/>
    <n v="27"/>
    <s v="HOYOS HENAO SANTIAGO"/>
    <x v="1"/>
    <x v="0"/>
    <n v="275"/>
    <n v="25"/>
    <n v="231.31976744185999"/>
    <m/>
    <n v="121175.87209999999"/>
    <x v="0"/>
    <n v="13735.1351"/>
    <x v="923"/>
    <x v="0"/>
    <m/>
  </r>
  <r>
    <d v="2024-02-13T01:17:47"/>
    <x v="1"/>
    <n v="28"/>
    <s v="ARANGO DIEGO"/>
    <x v="0"/>
    <x v="3"/>
    <n v="207"/>
    <n v="23"/>
    <n v="189.261627906977"/>
    <s v="1 Descuento (Conduct) "/>
    <n v="99143.895300000004"/>
    <x v="0"/>
    <n v="13735.1351"/>
    <x v="923"/>
    <x v="0"/>
    <m/>
  </r>
  <r>
    <d v="2024-02-13T01:17:47"/>
    <x v="1"/>
    <n v="29"/>
    <s v="ESCOBAR IVAN DARIO"/>
    <x v="3"/>
    <x v="0"/>
    <n v="172"/>
    <n v="17.2"/>
    <n v="210.29069767441899"/>
    <s v="8 Descuentos (Incidente con Usuarios) "/>
    <n v="110159.88370000001"/>
    <x v="0"/>
    <n v="13735.1351"/>
    <x v="923"/>
    <x v="0"/>
    <m/>
  </r>
  <r>
    <d v="2024-02-13T01:17:48"/>
    <x v="9"/>
    <n v="31"/>
    <s v="GARCES ANDRES FELIPE"/>
    <x v="3"/>
    <x v="0"/>
    <n v="236"/>
    <n v="23.6"/>
    <n v="210.29069767441899"/>
    <m/>
    <n v="110159.88370000001"/>
    <x v="0"/>
    <n v="13735.1351"/>
    <x v="923"/>
    <x v="0"/>
    <m/>
  </r>
  <r>
    <d v="2024-02-13T01:17:48"/>
    <x v="9"/>
    <n v="32"/>
    <s v="PUERTA BOJANERO JUAN CARLOS"/>
    <x v="0"/>
    <x v="0"/>
    <n v="223"/>
    <n v="24.7777777777778"/>
    <n v="189.261627906977"/>
    <s v="1 Descuento (Despachador gustavo) "/>
    <n v="99143.895300000004"/>
    <x v="0"/>
    <n v="13735.1351"/>
    <x v="923"/>
    <x v="0"/>
    <m/>
  </r>
  <r>
    <d v="2024-02-13T01:17:49"/>
    <x v="9"/>
    <n v="33"/>
    <s v="RUA CHAVARRIA JEFERSON ANDREY"/>
    <x v="3"/>
    <x v="0"/>
    <n v="172"/>
    <n v="17.2"/>
    <n v="210.29069767441899"/>
    <m/>
    <n v="110159.88370000001"/>
    <x v="0"/>
    <n v="13735.1351"/>
    <x v="923"/>
    <x v="0"/>
    <m/>
  </r>
  <r>
    <d v="2024-02-13T01:17:49"/>
    <x v="9"/>
    <n v="34"/>
    <s v="MONTOYA OSPINA GILBERTO ANTONIO"/>
    <x v="3"/>
    <x v="0"/>
    <n v="218"/>
    <n v="21.8"/>
    <n v="210.29069767441899"/>
    <m/>
    <n v="110159.88370000001"/>
    <x v="0"/>
    <n v="13735.1351"/>
    <x v="923"/>
    <x v="0"/>
    <m/>
  </r>
  <r>
    <d v="2024-02-13T01:17:50"/>
    <x v="9"/>
    <n v="35"/>
    <s v="HERNANDEZ MACIAS GILBERTO"/>
    <x v="0"/>
    <x v="0"/>
    <n v="203"/>
    <n v="22.5555555555556"/>
    <n v="189.261627906977"/>
    <m/>
    <n v="99143.895300000004"/>
    <x v="1"/>
    <n v="13735.1351"/>
    <x v="923"/>
    <x v="0"/>
    <m/>
  </r>
  <r>
    <d v="2024-02-13T01:17:50"/>
    <x v="9"/>
    <n v="36"/>
    <s v="LONDOO CADAVID DAVID SANTIAGO"/>
    <x v="0"/>
    <x v="0"/>
    <n v="141"/>
    <n v="15.6666666666667"/>
    <n v="189.261627906977"/>
    <m/>
    <n v="99143.895300000004"/>
    <x v="0"/>
    <n v="13735.1351"/>
    <x v="923"/>
    <x v="0"/>
    <m/>
  </r>
  <r>
    <d v="2024-02-13T01:17:51"/>
    <x v="9"/>
    <n v="37"/>
    <s v="TABORDA ROJAS DIEGO ALEJANDRO"/>
    <x v="6"/>
    <x v="0"/>
    <n v="173"/>
    <n v="21.625"/>
    <n v="168.232558139535"/>
    <s v="1 Descuento (Conduct) "/>
    <n v="88127.907000000007"/>
    <x v="1"/>
    <n v="13735.1351"/>
    <x v="923"/>
    <x v="0"/>
    <m/>
  </r>
  <r>
    <d v="2024-02-13T01:17:51"/>
    <x v="9"/>
    <n v="38"/>
    <s v="AGUDELO KEVIN ANDRES"/>
    <x v="6"/>
    <x v="0"/>
    <n v="172"/>
    <n v="21.5"/>
    <n v="168.232558139535"/>
    <m/>
    <n v="88127.907000000007"/>
    <x v="0"/>
    <n v="13735.1351"/>
    <x v="923"/>
    <x v="0"/>
    <m/>
  </r>
  <r>
    <d v="2024-02-13T01:17:52"/>
    <x v="9"/>
    <n v="39"/>
    <s v="QUINTERO ANDRES FELIPE"/>
    <x v="6"/>
    <x v="0"/>
    <n v="160"/>
    <n v="20"/>
    <n v="168.232558139535"/>
    <m/>
    <n v="88127.907000000007"/>
    <x v="0"/>
    <n v="13735.1351"/>
    <x v="923"/>
    <x v="0"/>
    <m/>
  </r>
  <r>
    <d v="2024-02-13T01:17:52"/>
    <x v="9"/>
    <n v="40"/>
    <s v="QUINTERO  ALVARO ANTONIO"/>
    <x v="2"/>
    <x v="0"/>
    <n v="96"/>
    <n v="16"/>
    <n v="126.174418604651"/>
    <s v="2 Descuentos (Conducts) "/>
    <n v="66095.930200000003"/>
    <x v="0"/>
    <n v="13735.1351"/>
    <x v="923"/>
    <x v="0"/>
    <m/>
  </r>
  <r>
    <d v="2024-02-13T01:17:53"/>
    <x v="9"/>
    <n v="42"/>
    <s v="LOPERA ALVAREZ ESTIVEN"/>
    <x v="1"/>
    <x v="0"/>
    <n v="231"/>
    <n v="21"/>
    <n v="231.31976744185999"/>
    <m/>
    <n v="121175.87209999999"/>
    <x v="0"/>
    <n v="13735.1351"/>
    <x v="923"/>
    <x v="0"/>
    <m/>
  </r>
  <r>
    <d v="2024-02-14T00:51:02"/>
    <x v="1"/>
    <n v="1"/>
    <s v="PALMAR PANA EDIXON JOSUE"/>
    <x v="3"/>
    <x v="0"/>
    <n v="208"/>
    <n v="20.8"/>
    <n v="203.876404494382"/>
    <m/>
    <n v="106632.02250000001"/>
    <x v="0"/>
    <n v="12907.894700000001"/>
    <x v="924"/>
    <x v="0"/>
    <m/>
  </r>
  <r>
    <d v="2024-02-14T00:51:02"/>
    <x v="1"/>
    <n v="2"/>
    <s v="GRAJALES JORGE HERNAN"/>
    <x v="0"/>
    <x v="0"/>
    <n v="200"/>
    <n v="22.2222222222222"/>
    <n v="183.48876404494399"/>
    <m/>
    <n v="95968.820200000002"/>
    <x v="1"/>
    <n v="12907.894700000001"/>
    <x v="924"/>
    <x v="0"/>
    <m/>
  </r>
  <r>
    <d v="2024-02-14T00:51:03"/>
    <x v="1"/>
    <n v="3"/>
    <s v="MACEA MATEO"/>
    <x v="3"/>
    <x v="3"/>
    <n v="160"/>
    <n v="16"/>
    <n v="203.876404494382"/>
    <m/>
    <n v="106632.02250000001"/>
    <x v="0"/>
    <n v="12907.894700000001"/>
    <x v="924"/>
    <x v="0"/>
    <m/>
  </r>
  <r>
    <d v="2024-02-14T00:51:03"/>
    <x v="1"/>
    <n v="4"/>
    <s v="LOPEZ ISRAEL"/>
    <x v="3"/>
    <x v="0"/>
    <n v="177"/>
    <n v="17.7"/>
    <n v="203.876404494382"/>
    <m/>
    <n v="106632.02250000001"/>
    <x v="0"/>
    <n v="12907.894700000001"/>
    <x v="924"/>
    <x v="0"/>
    <m/>
  </r>
  <r>
    <d v="2024-02-14T00:51:03"/>
    <x v="1"/>
    <n v="5"/>
    <s v="BERRIO POSADA ANGELA"/>
    <x v="13"/>
    <x v="0"/>
    <n v="282"/>
    <n v="20.1428571428571"/>
    <n v="285.42696629213498"/>
    <m/>
    <n v="149284.8315"/>
    <x v="1"/>
    <n v="12907.894700000001"/>
    <x v="924"/>
    <x v="0"/>
    <m/>
  </r>
  <r>
    <d v="2024-02-14T00:51:04"/>
    <x v="1"/>
    <n v="6"/>
    <s v="GONZALEZ PEREZ RAFAEL JOSE"/>
    <x v="0"/>
    <x v="0"/>
    <n v="152"/>
    <n v="16.8888888888889"/>
    <n v="183.48876404494399"/>
    <m/>
    <n v="95968.820200000002"/>
    <x v="0"/>
    <n v="12907.894700000001"/>
    <x v="924"/>
    <x v="0"/>
    <m/>
  </r>
  <r>
    <d v="2024-02-14T00:51:04"/>
    <x v="1"/>
    <n v="7"/>
    <s v="YEPES JORGE"/>
    <x v="3"/>
    <x v="0"/>
    <n v="229"/>
    <n v="22.9"/>
    <n v="203.876404494382"/>
    <m/>
    <n v="106632.02250000001"/>
    <x v="1"/>
    <n v="12907.894700000001"/>
    <x v="924"/>
    <x v="0"/>
    <m/>
  </r>
  <r>
    <d v="2024-02-14T00:51:04"/>
    <x v="1"/>
    <n v="8"/>
    <s v="VACA FIERRO ROBINSON"/>
    <x v="1"/>
    <x v="3"/>
    <n v="241"/>
    <n v="21.909090909090899"/>
    <n v="224.26404494382001"/>
    <s v="1 Descuento (Despachadora angela) "/>
    <n v="117295.22470000001"/>
    <x v="1"/>
    <n v="12907.894700000001"/>
    <x v="924"/>
    <x v="0"/>
    <m/>
  </r>
  <r>
    <d v="2024-02-14T00:51:05"/>
    <x v="1"/>
    <n v="10"/>
    <s v="PIEDRAHITA MADRID SANTIAGO"/>
    <x v="0"/>
    <x v="0"/>
    <n v="174"/>
    <n v="19.3333333333333"/>
    <n v="183.48876404494399"/>
    <m/>
    <n v="95968.820200000002"/>
    <x v="0"/>
    <n v="12907.894700000001"/>
    <x v="924"/>
    <x v="0"/>
    <m/>
  </r>
  <r>
    <d v="2024-02-14T00:51:05"/>
    <x v="9"/>
    <n v="11"/>
    <s v="BELTRAN JUAN SIMON"/>
    <x v="3"/>
    <x v="0"/>
    <n v="206"/>
    <n v="20.6"/>
    <n v="203.876404494382"/>
    <s v="1 Descuento (Despachador gustavo) "/>
    <n v="106632.02250000001"/>
    <x v="0"/>
    <n v="12907.894700000001"/>
    <x v="924"/>
    <x v="0"/>
    <m/>
  </r>
  <r>
    <d v="2024-02-14T00:51:05"/>
    <x v="9"/>
    <n v="12"/>
    <s v="VALENCIA MENDOZA JHON"/>
    <x v="6"/>
    <x v="0"/>
    <n v="183"/>
    <n v="22.875"/>
    <n v="163.10112359550601"/>
    <m/>
    <n v="85305.618000000002"/>
    <x v="0"/>
    <n v="12907.894700000001"/>
    <x v="924"/>
    <x v="0"/>
    <m/>
  </r>
  <r>
    <d v="2024-02-14T00:51:06"/>
    <x v="9"/>
    <n v="13"/>
    <s v="RODRIGUEZ LUBIN"/>
    <x v="2"/>
    <x v="0"/>
    <n v="135"/>
    <n v="20.769230769230798"/>
    <n v="132.51966292134799"/>
    <s v="3 Descuentos (Conducts y jefe de ruta) "/>
    <n v="69310.814599999998"/>
    <x v="0"/>
    <n v="12907.894700000001"/>
    <x v="924"/>
    <x v="0"/>
    <m/>
  </r>
  <r>
    <d v="2024-02-14T00:51:06"/>
    <x v="9"/>
    <n v="14"/>
    <s v="JIMENEZ JIMENEZ OMAR DAVID"/>
    <x v="0"/>
    <x v="3"/>
    <n v="203"/>
    <n v="22.5555555555556"/>
    <n v="183.48876404494399"/>
    <m/>
    <n v="95968.820200000002"/>
    <x v="1"/>
    <n v="12907.894700000001"/>
    <x v="924"/>
    <x v="0"/>
    <m/>
  </r>
  <r>
    <d v="2024-02-14T00:51:06"/>
    <x v="9"/>
    <n v="15"/>
    <s v="LONDOO LOPERA DUVAN ANDRES"/>
    <x v="3"/>
    <x v="0"/>
    <n v="212"/>
    <n v="21.2"/>
    <n v="203.876404494382"/>
    <m/>
    <n v="106632.02250000001"/>
    <x v="1"/>
    <n v="12907.894700000001"/>
    <x v="924"/>
    <x v="0"/>
    <m/>
  </r>
  <r>
    <d v="2024-02-14T00:51:07"/>
    <x v="9"/>
    <n v="16"/>
    <s v="SOTO WALTER"/>
    <x v="0"/>
    <x v="3"/>
    <n v="181"/>
    <n v="20.1111111111111"/>
    <n v="183.48876404494399"/>
    <m/>
    <n v="95968.820200000002"/>
    <x v="0"/>
    <n v="12907.894700000001"/>
    <x v="924"/>
    <x v="0"/>
    <m/>
  </r>
  <r>
    <d v="2024-02-14T00:51:07"/>
    <x v="9"/>
    <n v="17"/>
    <s v="RAMIREZ JARAMILLO WILSON"/>
    <x v="6"/>
    <x v="3"/>
    <n v="184"/>
    <n v="23"/>
    <n v="163.10112359550601"/>
    <m/>
    <n v="85305.618000000002"/>
    <x v="0"/>
    <n v="12907.894700000001"/>
    <x v="924"/>
    <x v="0"/>
    <m/>
  </r>
  <r>
    <d v="2024-02-14T00:51:07"/>
    <x v="9"/>
    <n v="18"/>
    <s v="RENDON VIANA HUMBERTO DE JESUS"/>
    <x v="3"/>
    <x v="0"/>
    <n v="193"/>
    <n v="19.3"/>
    <n v="203.876404494382"/>
    <s v="1 Descuento (Despachador fernando) "/>
    <n v="106632.02250000001"/>
    <x v="0"/>
    <n v="12907.894700000001"/>
    <x v="924"/>
    <x v="0"/>
    <m/>
  </r>
  <r>
    <d v="2024-02-14T00:51:07"/>
    <x v="9"/>
    <n v="19"/>
    <s v="MEJIA JUAN CARLOS"/>
    <x v="3"/>
    <x v="0"/>
    <n v="202"/>
    <n v="20.2"/>
    <n v="203.876404494382"/>
    <s v="3 Descuentos (Jefe de ruta y transbordo) "/>
    <n v="106632.02250000001"/>
    <x v="0"/>
    <n v="12907.894700000001"/>
    <x v="924"/>
    <x v="0"/>
    <m/>
  </r>
  <r>
    <d v="2024-02-14T00:51:08"/>
    <x v="9"/>
    <n v="20"/>
    <s v="VERENZUELA MARTINEZ ALEXANDER"/>
    <x v="9"/>
    <x v="0"/>
    <n v="233"/>
    <n v="19.4166666666667"/>
    <n v="244.65168539325799"/>
    <s v="1 Descuento (Despachador gustavo) "/>
    <n v="127958.427"/>
    <x v="0"/>
    <n v="12907.894700000001"/>
    <x v="924"/>
    <x v="0"/>
    <m/>
  </r>
  <r>
    <d v="2024-02-14T00:51:08"/>
    <x v="9"/>
    <n v="21"/>
    <s v="CIRO ALEXANDER"/>
    <x v="3"/>
    <x v="0"/>
    <n v="226"/>
    <n v="22.6"/>
    <n v="203.876404494382"/>
    <m/>
    <n v="106632.02250000001"/>
    <x v="0"/>
    <n v="12907.894700000001"/>
    <x v="924"/>
    <x v="0"/>
    <m/>
  </r>
  <r>
    <d v="2024-02-14T00:51:08"/>
    <x v="9"/>
    <n v="22"/>
    <s v="QUIRAMA CASTAEDA JHON JADER"/>
    <x v="3"/>
    <x v="0"/>
    <n v="160"/>
    <n v="16"/>
    <n v="203.876404494382"/>
    <m/>
    <n v="106632.02250000001"/>
    <x v="1"/>
    <n v="12907.894700000001"/>
    <x v="924"/>
    <x v="0"/>
    <m/>
  </r>
  <r>
    <d v="2024-02-14T00:51:09"/>
    <x v="9"/>
    <n v="23"/>
    <s v="SALDARRIAGA PARRA LUIS ALBERTO"/>
    <x v="0"/>
    <x v="0"/>
    <n v="181"/>
    <n v="20.1111111111111"/>
    <n v="183.48876404494399"/>
    <s v="4 Descuentos (Conduct, propietario, despachador fernando y jefe de ruta) "/>
    <n v="95968.820200000002"/>
    <x v="2"/>
    <n v="12907.894700000001"/>
    <x v="924"/>
    <x v="0"/>
    <m/>
  </r>
  <r>
    <d v="2024-02-14T00:51:09"/>
    <x v="9"/>
    <n v="26"/>
    <s v="CIRO MARIN RODRIGO ALBERTO"/>
    <x v="0"/>
    <x v="0"/>
    <n v="196"/>
    <n v="21.7777777777778"/>
    <n v="183.48876404494399"/>
    <m/>
    <n v="95968.820200000002"/>
    <x v="0"/>
    <n v="12907.894700000001"/>
    <x v="924"/>
    <x v="0"/>
    <m/>
  </r>
  <r>
    <d v="2024-02-14T00:51:09"/>
    <x v="9"/>
    <n v="27"/>
    <s v="DURANGO DAVID JOSE"/>
    <x v="4"/>
    <x v="0"/>
    <n v="132"/>
    <n v="18.8571428571429"/>
    <n v="142.71348314606701"/>
    <m/>
    <n v="74642.415699999998"/>
    <x v="0"/>
    <n v="12907.894700000001"/>
    <x v="924"/>
    <x v="0"/>
    <m/>
  </r>
  <r>
    <d v="2024-02-14T00:51:10"/>
    <x v="9"/>
    <n v="28"/>
    <s v="ARANGO DIEGO"/>
    <x v="0"/>
    <x v="0"/>
    <n v="163"/>
    <n v="18.1111111111111"/>
    <n v="183.48876404494399"/>
    <m/>
    <n v="95968.820200000002"/>
    <x v="0"/>
    <n v="12907.894700000001"/>
    <x v="924"/>
    <x v="0"/>
    <m/>
  </r>
  <r>
    <d v="2024-02-14T00:51:10"/>
    <x v="9"/>
    <n v="29"/>
    <s v="LONDOO CADAVID DAVID SANTIAGO"/>
    <x v="0"/>
    <x v="0"/>
    <n v="181"/>
    <n v="20.1111111111111"/>
    <n v="183.48876404494399"/>
    <m/>
    <n v="95968.820200000002"/>
    <x v="0"/>
    <n v="12907.894700000001"/>
    <x v="924"/>
    <x v="0"/>
    <m/>
  </r>
  <r>
    <d v="2024-02-14T00:51:10"/>
    <x v="1"/>
    <n v="31"/>
    <s v="GARCES ANDRES FELIPE"/>
    <x v="6"/>
    <x v="0"/>
    <n v="193"/>
    <n v="25.733333333333299"/>
    <n v="152.90730337078699"/>
    <s v="1 Descuento (Despachadora angela) "/>
    <n v="79974.016900000002"/>
    <x v="0"/>
    <n v="12907.894700000001"/>
    <x v="924"/>
    <x v="0"/>
    <m/>
  </r>
  <r>
    <d v="2024-02-14T00:51:11"/>
    <x v="1"/>
    <n v="32"/>
    <s v="PUERTA BOJANERO JUAN CARLOS"/>
    <x v="0"/>
    <x v="0"/>
    <n v="164"/>
    <n v="18.2222222222222"/>
    <n v="183.48876404494399"/>
    <m/>
    <n v="95968.820200000002"/>
    <x v="0"/>
    <n v="12907.894700000001"/>
    <x v="924"/>
    <x v="0"/>
    <m/>
  </r>
  <r>
    <d v="2024-02-14T00:51:11"/>
    <x v="1"/>
    <n v="33"/>
    <s v="RUA CHAVARRIA JEFERSON ANDREY"/>
    <x v="0"/>
    <x v="0"/>
    <n v="173"/>
    <n v="19.2222222222222"/>
    <n v="183.48876404494399"/>
    <s v="6 Descuentos (Transbordo) "/>
    <n v="95968.820200000002"/>
    <x v="0"/>
    <n v="12907.894700000001"/>
    <x v="924"/>
    <x v="0"/>
    <m/>
  </r>
  <r>
    <d v="2024-02-14T00:51:11"/>
    <x v="1"/>
    <n v="34"/>
    <s v="PINO JUAN ESTEBAN"/>
    <x v="0"/>
    <x v="0"/>
    <n v="186"/>
    <n v="20.6666666666667"/>
    <n v="183.48876404494399"/>
    <s v="2 Descuentos (Conduct y jefe de ruta) "/>
    <n v="95968.820200000002"/>
    <x v="0"/>
    <n v="12907.894700000001"/>
    <x v="924"/>
    <x v="0"/>
    <m/>
  </r>
  <r>
    <d v="2024-02-14T00:51:12"/>
    <x v="1"/>
    <n v="35"/>
    <s v="HERNANDEZ MACIAS GILBERTO"/>
    <x v="3"/>
    <x v="0"/>
    <n v="181"/>
    <n v="18.100000000000001"/>
    <n v="203.876404494382"/>
    <m/>
    <n v="106632.02250000001"/>
    <x v="1"/>
    <n v="12907.894700000001"/>
    <x v="924"/>
    <x v="0"/>
    <m/>
  </r>
  <r>
    <d v="2024-02-14T00:51:12"/>
    <x v="1"/>
    <n v="36"/>
    <s v="MARTINEZ CHAVERRA LUIS NORBERTO"/>
    <x v="3"/>
    <x v="0"/>
    <n v="199"/>
    <n v="19.899999999999999"/>
    <n v="203.876404494382"/>
    <s v="1 Descuento (Conduct) "/>
    <n v="106632.02250000001"/>
    <x v="0"/>
    <n v="12907.894700000001"/>
    <x v="924"/>
    <x v="0"/>
    <m/>
  </r>
  <r>
    <d v="2024-02-14T00:51:12"/>
    <x v="1"/>
    <n v="37"/>
    <s v="TABORDA ROJAS DIEGO ALEJANDRO"/>
    <x v="3"/>
    <x v="0"/>
    <n v="268"/>
    <n v="26.8"/>
    <n v="203.876404494382"/>
    <s v="11 Descuentos (Transbordo) "/>
    <n v="106632.02250000001"/>
    <x v="1"/>
    <n v="12907.894700000001"/>
    <x v="924"/>
    <x v="0"/>
    <m/>
  </r>
  <r>
    <d v="2024-02-14T00:51:13"/>
    <x v="1"/>
    <n v="38"/>
    <s v="AGUDELO KEVIN ANDRES"/>
    <x v="3"/>
    <x v="0"/>
    <n v="210"/>
    <n v="21"/>
    <n v="203.876404494382"/>
    <m/>
    <n v="106632.02250000001"/>
    <x v="0"/>
    <n v="12907.894700000001"/>
    <x v="924"/>
    <x v="0"/>
    <m/>
  </r>
  <r>
    <d v="2024-02-14T00:51:13"/>
    <x v="1"/>
    <n v="39"/>
    <s v="QUINTERO ANDRES FELIPE"/>
    <x v="6"/>
    <x v="0"/>
    <n v="163"/>
    <n v="20.375"/>
    <n v="163.10112359550601"/>
    <m/>
    <n v="85305.618000000002"/>
    <x v="0"/>
    <n v="12907.894700000001"/>
    <x v="924"/>
    <x v="0"/>
    <m/>
  </r>
  <r>
    <d v="2024-02-14T00:51:13"/>
    <x v="1"/>
    <n v="40"/>
    <s v="ESPINOZA CHAVARRIA GUILLERMO LEON"/>
    <x v="0"/>
    <x v="0"/>
    <n v="169"/>
    <n v="18.7777777777778"/>
    <n v="183.48876404494399"/>
    <m/>
    <n v="95968.820200000002"/>
    <x v="0"/>
    <n v="12907.894700000001"/>
    <x v="924"/>
    <x v="0"/>
    <m/>
  </r>
  <r>
    <d v="2024-02-14T00:51:13"/>
    <x v="1"/>
    <n v="41"/>
    <s v="GARCIA DAVID WILSON ALBERTO"/>
    <x v="0"/>
    <x v="0"/>
    <n v="196"/>
    <n v="21.7777777777778"/>
    <n v="183.48876404494399"/>
    <m/>
    <n v="95968.820200000002"/>
    <x v="1"/>
    <n v="12907.894700000001"/>
    <x v="924"/>
    <x v="0"/>
    <m/>
  </r>
  <r>
    <d v="2024-02-14T00:51:14"/>
    <x v="9"/>
    <n v="42"/>
    <s v="LOPERA ALVAREZ ESTIVEN"/>
    <x v="6"/>
    <x v="3"/>
    <n v="162"/>
    <n v="20.25"/>
    <n v="163.10112359550601"/>
    <m/>
    <n v="85305.618000000002"/>
    <x v="0"/>
    <n v="12907.894700000001"/>
    <x v="924"/>
    <x v="0"/>
    <m/>
  </r>
  <r>
    <d v="2024-02-15T00:53:34"/>
    <x v="9"/>
    <n v="1"/>
    <s v="MACEA MATEO"/>
    <x v="0"/>
    <x v="0"/>
    <n v="150"/>
    <n v="16.6666666666667"/>
    <n v="191.88427299703301"/>
    <s v="1 Descuento (Conduct)"/>
    <n v="100586.3501"/>
    <x v="0"/>
    <n v="13023.6842"/>
    <x v="925"/>
    <x v="0"/>
    <m/>
  </r>
  <r>
    <d v="2024-02-15T00:53:34"/>
    <x v="9"/>
    <n v="2"/>
    <s v="GRAJALES JORGE HERNAN"/>
    <x v="0"/>
    <x v="1"/>
    <n v="214"/>
    <n v="23.7777777777778"/>
    <n v="191.88427299703301"/>
    <s v="Se descuenta el viaje de 11 47 am ya que abandona ruta sin autorizacin (Placita zea), 1 Descuento (Despachador gustavo) "/>
    <n v="100586.3501"/>
    <x v="1"/>
    <n v="13023.6842"/>
    <x v="925"/>
    <x v="0"/>
    <m/>
  </r>
  <r>
    <d v="2024-02-15T00:53:35"/>
    <x v="9"/>
    <n v="3"/>
    <s v="AGUIRRE ANDRES"/>
    <x v="0"/>
    <x v="3"/>
    <n v="167"/>
    <n v="18.5555555555556"/>
    <n v="191.88427299703301"/>
    <s v="1 Descuento (Propietario) "/>
    <n v="100586.3501"/>
    <x v="0"/>
    <n v="13023.6842"/>
    <x v="925"/>
    <x v="0"/>
    <m/>
  </r>
  <r>
    <d v="2024-02-15T00:53:35"/>
    <x v="9"/>
    <n v="4"/>
    <s v="PINO JUAN ESTEBAN"/>
    <x v="0"/>
    <x v="0"/>
    <n v="223"/>
    <n v="24.7777777777778"/>
    <n v="191.88427299703301"/>
    <m/>
    <n v="100586.3501"/>
    <x v="0"/>
    <n v="13023.6842"/>
    <x v="925"/>
    <x v="0"/>
    <m/>
  </r>
  <r>
    <d v="2024-02-15T00:53:35"/>
    <x v="9"/>
    <n v="5"/>
    <s v="BERRIO POSADA ANGELA"/>
    <x v="4"/>
    <x v="0"/>
    <n v="140"/>
    <n v="20"/>
    <n v="149.24332344213701"/>
    <m/>
    <n v="78233.827900000004"/>
    <x v="1"/>
    <n v="13023.6842"/>
    <x v="925"/>
    <x v="0"/>
    <m/>
  </r>
  <r>
    <d v="2024-02-15T00:53:36"/>
    <x v="9"/>
    <n v="6"/>
    <s v="GOMEZ CARLOS"/>
    <x v="12"/>
    <x v="0"/>
    <n v="264"/>
    <n v="20.307692307692299"/>
    <n v="277.166172106825"/>
    <s v="2 Descuentos (Despachador fernando y conduct) "/>
    <n v="145291.3947"/>
    <x v="0"/>
    <n v="13023.6842"/>
    <x v="925"/>
    <x v="0"/>
    <m/>
  </r>
  <r>
    <d v="2024-02-15T00:53:36"/>
    <x v="9"/>
    <n v="7"/>
    <s v="YEPES JORGE"/>
    <x v="2"/>
    <x v="0"/>
    <n v="177"/>
    <n v="29.5"/>
    <n v="127.922848664688"/>
    <m/>
    <n v="67057.566800000001"/>
    <x v="1"/>
    <n v="13023.6842"/>
    <x v="925"/>
    <x v="0"/>
    <m/>
  </r>
  <r>
    <d v="2024-02-15T00:53:36"/>
    <x v="9"/>
    <n v="8"/>
    <s v="VACA FIERRO ROBINSON"/>
    <x v="1"/>
    <x v="3"/>
    <n v="222"/>
    <n v="20.181818181818201"/>
    <n v="234.52522255192901"/>
    <m/>
    <n v="122938.87239999999"/>
    <x v="1"/>
    <n v="13023.6842"/>
    <x v="925"/>
    <x v="0"/>
    <m/>
  </r>
  <r>
    <d v="2024-02-15T00:53:37"/>
    <x v="1"/>
    <n v="11"/>
    <s v="BELTRAN JUAN SIMON"/>
    <x v="3"/>
    <x v="3"/>
    <n v="220"/>
    <n v="22"/>
    <n v="213.20474777448101"/>
    <m/>
    <n v="111762.6113"/>
    <x v="0"/>
    <n v="13023.6842"/>
    <x v="925"/>
    <x v="0"/>
    <m/>
  </r>
  <r>
    <d v="2024-02-15T00:53:37"/>
    <x v="1"/>
    <n v="12"/>
    <s v="VALENCIA MENDOZA JHON"/>
    <x v="1"/>
    <x v="0"/>
    <n v="220"/>
    <n v="20"/>
    <n v="234.52522255192901"/>
    <m/>
    <n v="122938.87239999999"/>
    <x v="0"/>
    <n v="13023.6842"/>
    <x v="925"/>
    <x v="0"/>
    <m/>
  </r>
  <r>
    <d v="2024-02-15T00:53:37"/>
    <x v="1"/>
    <n v="14"/>
    <s v="JIMENEZ JIMENEZ OMAR DAVID"/>
    <x v="12"/>
    <x v="3"/>
    <n v="315"/>
    <n v="24.230769230769202"/>
    <n v="277.166172106825"/>
    <s v="HECTOR SALAZAR Realiz 4 viajes donde moviliz 59 Usuarios"/>
    <n v="145291.3947"/>
    <x v="1"/>
    <n v="13023.6842"/>
    <x v="925"/>
    <x v="0"/>
    <m/>
  </r>
  <r>
    <d v="2024-02-15T00:53:38"/>
    <x v="1"/>
    <n v="15"/>
    <s v="HOYOS HENAO SANTIAGO"/>
    <x v="6"/>
    <x v="0"/>
    <n v="203"/>
    <n v="25.375"/>
    <n v="170.56379821958501"/>
    <m/>
    <n v="89410.089000000007"/>
    <x v="1"/>
    <n v="13023.6842"/>
    <x v="925"/>
    <x v="0"/>
    <m/>
  </r>
  <r>
    <d v="2024-02-15T00:53:38"/>
    <x v="1"/>
    <n v="16"/>
    <s v="HURTADO MADRID JUAN ESTEBAN"/>
    <x v="9"/>
    <x v="0"/>
    <n v="257"/>
    <n v="21.4166666666667"/>
    <n v="255.845697329377"/>
    <m/>
    <n v="134115.1335"/>
    <x v="0"/>
    <n v="13023.6842"/>
    <x v="925"/>
    <x v="0"/>
    <m/>
  </r>
  <r>
    <d v="2024-02-15T00:53:38"/>
    <x v="1"/>
    <n v="17"/>
    <s v="RAMIREZ JARAMILLO WILSON"/>
    <x v="0"/>
    <x v="3"/>
    <n v="178"/>
    <n v="19.7777777777778"/>
    <n v="191.88427299703301"/>
    <m/>
    <n v="100586.3501"/>
    <x v="0"/>
    <n v="13023.6842"/>
    <x v="925"/>
    <x v="0"/>
    <m/>
  </r>
  <r>
    <d v="2024-02-15T00:53:39"/>
    <x v="1"/>
    <n v="18"/>
    <s v="RENDON VIANA HUMBERTO DE JESUS"/>
    <x v="3"/>
    <x v="0"/>
    <n v="230"/>
    <n v="23"/>
    <n v="213.20474777448101"/>
    <m/>
    <n v="111762.6113"/>
    <x v="0"/>
    <n v="13023.6842"/>
    <x v="925"/>
    <x v="0"/>
    <m/>
  </r>
  <r>
    <d v="2024-02-15T00:53:39"/>
    <x v="1"/>
    <n v="19"/>
    <s v="MEJIA JUAN CARLOS"/>
    <x v="3"/>
    <x v="0"/>
    <n v="195"/>
    <n v="19.5"/>
    <n v="213.20474777448101"/>
    <s v="1 Descuento (Conduct)"/>
    <n v="111762.6113"/>
    <x v="0"/>
    <n v="13023.6842"/>
    <x v="925"/>
    <x v="0"/>
    <m/>
  </r>
  <r>
    <d v="2024-02-15T00:53:39"/>
    <x v="1"/>
    <n v="20"/>
    <s v="VERENZUELA MARTINEZ ALEXANDER"/>
    <x v="3"/>
    <x v="0"/>
    <n v="217"/>
    <n v="21.7"/>
    <n v="213.20474777448101"/>
    <m/>
    <n v="111762.6113"/>
    <x v="0"/>
    <n v="13023.6842"/>
    <x v="925"/>
    <x v="0"/>
    <m/>
  </r>
  <r>
    <d v="2024-02-15T00:53:40"/>
    <x v="1"/>
    <n v="21"/>
    <s v="CIRO ALEXANDER"/>
    <x v="1"/>
    <x v="0"/>
    <n v="266"/>
    <n v="24.181818181818201"/>
    <n v="234.52522255192901"/>
    <m/>
    <n v="122938.87239999999"/>
    <x v="0"/>
    <n v="13023.6842"/>
    <x v="925"/>
    <x v="0"/>
    <m/>
  </r>
  <r>
    <d v="2024-02-15T00:53:40"/>
    <x v="1"/>
    <n v="22"/>
    <s v="QUIRAMA CASTAEDA JHON JADER"/>
    <x v="7"/>
    <x v="0"/>
    <n v="45"/>
    <n v="15"/>
    <n v="63.961424332344201"/>
    <m/>
    <n v="33528.7834"/>
    <x v="1"/>
    <n v="13023.6842"/>
    <x v="925"/>
    <x v="0"/>
    <m/>
  </r>
  <r>
    <d v="2024-02-15T00:53:40"/>
    <x v="1"/>
    <n v="23"/>
    <s v="SALDARRIAGA PARRA LUIS ALBERTO"/>
    <x v="0"/>
    <x v="0"/>
    <n v="189"/>
    <n v="21"/>
    <n v="191.88427299703301"/>
    <m/>
    <n v="100586.3501"/>
    <x v="2"/>
    <n v="13023.6842"/>
    <x v="925"/>
    <x v="0"/>
    <m/>
  </r>
  <r>
    <d v="2024-02-15T00:53:40"/>
    <x v="1"/>
    <n v="25"/>
    <s v="JIMENEZ HURTADO CARLOS ESTIVEN"/>
    <x v="0"/>
    <x v="0"/>
    <n v="201"/>
    <n v="22.3333333333333"/>
    <n v="191.88427299703301"/>
    <m/>
    <n v="100586.3501"/>
    <x v="1"/>
    <n v="13023.6842"/>
    <x v="925"/>
    <x v="0"/>
    <m/>
  </r>
  <r>
    <d v="2024-02-15T00:53:41"/>
    <x v="1"/>
    <n v="26"/>
    <s v="CIRO MARIN RODRIGO ALBERTO"/>
    <x v="0"/>
    <x v="0"/>
    <n v="156"/>
    <n v="17.3333333333333"/>
    <n v="191.88427299703301"/>
    <m/>
    <n v="100586.3501"/>
    <x v="0"/>
    <n v="13023.6842"/>
    <x v="925"/>
    <x v="0"/>
    <m/>
  </r>
  <r>
    <d v="2024-02-15T00:53:41"/>
    <x v="1"/>
    <n v="27"/>
    <s v="DURANGO DAVID JOSE"/>
    <x v="0"/>
    <x v="0"/>
    <n v="185"/>
    <n v="20.5555555555556"/>
    <n v="191.88427299703301"/>
    <m/>
    <n v="100586.3501"/>
    <x v="0"/>
    <n v="13023.6842"/>
    <x v="925"/>
    <x v="0"/>
    <m/>
  </r>
  <r>
    <d v="2024-02-15T00:53:41"/>
    <x v="1"/>
    <n v="28"/>
    <s v="ARANGO DIEGO"/>
    <x v="0"/>
    <x v="0"/>
    <n v="196"/>
    <n v="21.7777777777778"/>
    <n v="191.88427299703301"/>
    <m/>
    <n v="100586.3501"/>
    <x v="0"/>
    <n v="13023.6842"/>
    <x v="925"/>
    <x v="0"/>
    <m/>
  </r>
  <r>
    <d v="2024-02-15T00:53:42"/>
    <x v="1"/>
    <n v="29"/>
    <s v="ESCOBAR IVAN DARIO"/>
    <x v="6"/>
    <x v="0"/>
    <n v="143"/>
    <n v="17.875"/>
    <n v="170.56379821958501"/>
    <m/>
    <n v="89410.089000000007"/>
    <x v="0"/>
    <n v="13023.6842"/>
    <x v="925"/>
    <x v="0"/>
    <m/>
  </r>
  <r>
    <d v="2024-02-15T00:53:42"/>
    <x v="1"/>
    <n v="31"/>
    <s v="GARCES ANDRES FELIPE"/>
    <x v="0"/>
    <x v="0"/>
    <n v="175"/>
    <n v="19.4444444444444"/>
    <n v="191.88427299703301"/>
    <s v="1 Descuento (Despachador gustavo) "/>
    <n v="100586.3501"/>
    <x v="0"/>
    <n v="13023.6842"/>
    <x v="925"/>
    <x v="0"/>
    <m/>
  </r>
  <r>
    <d v="2024-02-15T00:53:42"/>
    <x v="9"/>
    <n v="32"/>
    <s v="PUERTA BOJANERO JUAN CARLOS"/>
    <x v="0"/>
    <x v="0"/>
    <n v="192"/>
    <n v="21.3333333333333"/>
    <n v="191.88427299703301"/>
    <m/>
    <n v="100586.3501"/>
    <x v="0"/>
    <n v="13023.6842"/>
    <x v="925"/>
    <x v="0"/>
    <m/>
  </r>
  <r>
    <d v="2024-02-15T00:53:43"/>
    <x v="9"/>
    <n v="33"/>
    <s v="RUA CHAVARRIA JEFERSON ANDREY"/>
    <x v="6"/>
    <x v="0"/>
    <n v="195"/>
    <n v="24.375"/>
    <n v="170.56379821958501"/>
    <m/>
    <n v="89410.089000000007"/>
    <x v="0"/>
    <n v="13023.6842"/>
    <x v="925"/>
    <x v="0"/>
    <m/>
  </r>
  <r>
    <d v="2024-02-15T00:53:43"/>
    <x v="9"/>
    <n v="34"/>
    <s v="MONTOYA OSPINA GILBERTO ANTONIO"/>
    <x v="4"/>
    <x v="0"/>
    <n v="152"/>
    <n v="21.714285714285701"/>
    <n v="149.24332344213701"/>
    <s v="2 Descuentos (Despachador fernando y propietario) "/>
    <n v="78233.827900000004"/>
    <x v="0"/>
    <n v="13023.6842"/>
    <x v="925"/>
    <x v="0"/>
    <m/>
  </r>
  <r>
    <d v="2024-02-15T00:53:43"/>
    <x v="9"/>
    <n v="35"/>
    <s v="HERNANDEZ MACIAS GILBERTO"/>
    <x v="0"/>
    <x v="0"/>
    <n v="166"/>
    <n v="18.4444444444444"/>
    <n v="191.88427299703301"/>
    <m/>
    <n v="100586.3501"/>
    <x v="1"/>
    <n v="13023.6842"/>
    <x v="925"/>
    <x v="0"/>
    <m/>
  </r>
  <r>
    <d v="2024-02-15T00:53:44"/>
    <x v="9"/>
    <n v="36"/>
    <s v="MARTINEZ CHAVERRA LUIS NORBERTO"/>
    <x v="6"/>
    <x v="0"/>
    <n v="188"/>
    <n v="23.5"/>
    <n v="170.56379821958501"/>
    <m/>
    <n v="89410.089000000007"/>
    <x v="0"/>
    <n v="13023.6842"/>
    <x v="925"/>
    <x v="0"/>
    <m/>
  </r>
  <r>
    <d v="2024-02-15T00:53:44"/>
    <x v="9"/>
    <n v="37"/>
    <s v="TABORDA ROJAS DIEGO ALEJANDRO"/>
    <x v="6"/>
    <x v="3"/>
    <n v="177"/>
    <n v="22.125"/>
    <n v="170.56379821958501"/>
    <s v="4 Descuentos (Incidente con Usuarios) "/>
    <n v="89410.089000000007"/>
    <x v="1"/>
    <n v="13023.6842"/>
    <x v="925"/>
    <x v="0"/>
    <m/>
  </r>
  <r>
    <d v="2024-02-15T00:53:44"/>
    <x v="9"/>
    <n v="38"/>
    <s v="AGUDELO KEVIN ANDRES"/>
    <x v="4"/>
    <x v="0"/>
    <n v="143"/>
    <n v="20.428571428571399"/>
    <n v="149.24332344213701"/>
    <m/>
    <n v="78233.827900000004"/>
    <x v="0"/>
    <n v="13023.6842"/>
    <x v="925"/>
    <x v="0"/>
    <m/>
  </r>
  <r>
    <d v="2024-02-15T00:53:44"/>
    <x v="9"/>
    <n v="39"/>
    <s v="QUINTERO ANDRES FELIPE"/>
    <x v="3"/>
    <x v="0"/>
    <n v="229"/>
    <n v="22.9"/>
    <n v="213.20474777448101"/>
    <s v="1 Descuento (Conduct)"/>
    <n v="111762.6113"/>
    <x v="0"/>
    <n v="13023.6842"/>
    <x v="925"/>
    <x v="0"/>
    <m/>
  </r>
  <r>
    <d v="2024-02-15T00:53:45"/>
    <x v="9"/>
    <n v="40"/>
    <s v="QUINTERO  ALVARO ANTONIO"/>
    <x v="4"/>
    <x v="0"/>
    <n v="130"/>
    <n v="18.571428571428601"/>
    <n v="149.24332344213701"/>
    <s v="1 Descuento (Conduct)"/>
    <n v="78233.827900000004"/>
    <x v="0"/>
    <n v="13023.6842"/>
    <x v="925"/>
    <x v="0"/>
    <m/>
  </r>
  <r>
    <d v="2024-02-15T00:53:45"/>
    <x v="1"/>
    <n v="41"/>
    <s v="GARCIA DAVID WILSON ALBERTO"/>
    <x v="3"/>
    <x v="0"/>
    <n v="187"/>
    <n v="18.7"/>
    <n v="213.20474777448101"/>
    <s v="2 Descuentos (Incidente con Usuario y conduct)"/>
    <n v="111762.6113"/>
    <x v="1"/>
    <n v="13023.6842"/>
    <x v="925"/>
    <x v="0"/>
    <m/>
  </r>
  <r>
    <d v="2024-02-15T00:53:45"/>
    <x v="1"/>
    <n v="42"/>
    <s v="LOPERA ALVAREZ ESTIVEN"/>
    <x v="9"/>
    <x v="3"/>
    <n v="278"/>
    <n v="23.1666666666667"/>
    <n v="255.845697329377"/>
    <m/>
    <n v="134115.1335"/>
    <x v="0"/>
    <n v="13023.6842"/>
    <x v="925"/>
    <x v="0"/>
    <m/>
  </r>
  <r>
    <d v="2024-02-16T00:50:01"/>
    <x v="1"/>
    <n v="1"/>
    <s v="PALMAR PANA EDIXON JOSUE"/>
    <x v="1"/>
    <x v="3"/>
    <n v="222"/>
    <n v="20.181818181818201"/>
    <n v="239.021834061135"/>
    <m/>
    <n v="125412.00870000001"/>
    <x v="0"/>
    <n v="13826.3158"/>
    <x v="926"/>
    <x v="0"/>
    <m/>
  </r>
  <r>
    <d v="2024-02-16T00:50:01"/>
    <x v="1"/>
    <n v="2"/>
    <s v="GRAJALES JORGE HERNAN"/>
    <x v="3"/>
    <x v="3"/>
    <n v="228"/>
    <n v="22.8"/>
    <n v="217.29257641921399"/>
    <m/>
    <n v="114010.917"/>
    <x v="1"/>
    <n v="13826.3158"/>
    <x v="926"/>
    <x v="0"/>
    <m/>
  </r>
  <r>
    <d v="2024-02-16T00:50:02"/>
    <x v="1"/>
    <n v="3"/>
    <s v="AGUIRRE ANDRES"/>
    <x v="3"/>
    <x v="3"/>
    <n v="180"/>
    <n v="18"/>
    <n v="217.29257641921399"/>
    <m/>
    <n v="114010.917"/>
    <x v="0"/>
    <n v="13826.3158"/>
    <x v="926"/>
    <x v="0"/>
    <m/>
  </r>
  <r>
    <d v="2024-02-16T00:50:02"/>
    <x v="1"/>
    <n v="4"/>
    <s v="LOPEZ ISRAEL"/>
    <x v="0"/>
    <x v="3"/>
    <n v="208"/>
    <n v="23.1111111111111"/>
    <n v="195.56331877729301"/>
    <s v="1 Descuento (Conduct) "/>
    <n v="102609.8253"/>
    <x v="0"/>
    <n v="13826.3158"/>
    <x v="926"/>
    <x v="0"/>
    <m/>
  </r>
  <r>
    <d v="2024-02-16T00:50:02"/>
    <x v="1"/>
    <n v="6"/>
    <s v="GONZALEZ PEREZ RAFAEL JOSE"/>
    <x v="0"/>
    <x v="0"/>
    <n v="199"/>
    <n v="22.1111111111111"/>
    <n v="195.56331877729301"/>
    <m/>
    <n v="102609.8253"/>
    <x v="0"/>
    <n v="13826.3158"/>
    <x v="926"/>
    <x v="0"/>
    <m/>
  </r>
  <r>
    <d v="2024-02-16T00:50:03"/>
    <x v="1"/>
    <n v="7"/>
    <s v="YEPES JORGE"/>
    <x v="3"/>
    <x v="3"/>
    <n v="258"/>
    <n v="25.8"/>
    <n v="217.29257641921399"/>
    <m/>
    <n v="114010.917"/>
    <x v="1"/>
    <n v="13826.3158"/>
    <x v="926"/>
    <x v="0"/>
    <m/>
  </r>
  <r>
    <d v="2024-02-16T00:50:03"/>
    <x v="1"/>
    <n v="8"/>
    <s v="VACA FIERRO ROBINSON"/>
    <x v="1"/>
    <x v="3"/>
    <n v="276"/>
    <n v="25.090909090909101"/>
    <n v="239.021834061135"/>
    <s v="1 Descuento (Propietario) "/>
    <n v="125412.00870000001"/>
    <x v="1"/>
    <n v="13826.3158"/>
    <x v="926"/>
    <x v="0"/>
    <m/>
  </r>
  <r>
    <d v="2024-02-16T00:50:03"/>
    <x v="1"/>
    <n v="10"/>
    <s v="MARULANDA JARAMILLO DAWER ANDRES"/>
    <x v="3"/>
    <x v="0"/>
    <n v="264"/>
    <n v="26.4"/>
    <n v="217.29257641921399"/>
    <m/>
    <n v="114010.917"/>
    <x v="0"/>
    <n v="13826.3158"/>
    <x v="926"/>
    <x v="0"/>
    <m/>
  </r>
  <r>
    <d v="2024-02-16T00:50:03"/>
    <x v="9"/>
    <n v="11"/>
    <s v="BELTRAN JUAN SIMON"/>
    <x v="6"/>
    <x v="0"/>
    <n v="149"/>
    <n v="18.625"/>
    <n v="173.834061135371"/>
    <m/>
    <n v="91208.733600000007"/>
    <x v="0"/>
    <n v="13826.3158"/>
    <x v="926"/>
    <x v="0"/>
    <m/>
  </r>
  <r>
    <d v="2024-02-16T00:50:04"/>
    <x v="9"/>
    <n v="12"/>
    <s v="PINO JUAN ESTEBAN"/>
    <x v="4"/>
    <x v="3"/>
    <n v="164"/>
    <n v="23.428571428571399"/>
    <n v="152.10480349344999"/>
    <s v="1 Descuento (Despachador gustavo) "/>
    <n v="79807.641900000002"/>
    <x v="0"/>
    <n v="13826.3158"/>
    <x v="926"/>
    <x v="0"/>
    <m/>
  </r>
  <r>
    <d v="2024-02-16T00:50:04"/>
    <x v="9"/>
    <n v="14"/>
    <s v="JIMENEZ JIMENEZ OMAR DAVID"/>
    <x v="9"/>
    <x v="3"/>
    <n v="242"/>
    <n v="20.1666666666667"/>
    <n v="260.751091703057"/>
    <m/>
    <n v="136813.1004"/>
    <x v="1"/>
    <n v="13826.3158"/>
    <x v="926"/>
    <x v="0"/>
    <m/>
  </r>
  <r>
    <d v="2024-02-16T00:50:04"/>
    <x v="9"/>
    <n v="15"/>
    <s v="SOTO WALTER"/>
    <x v="7"/>
    <x v="0"/>
    <n v="61"/>
    <n v="20.3333333333333"/>
    <n v="65.187772925764193"/>
    <s v="ALVARO QUINTERO Realiz 1 viaje donde moviliz 16 Usuarios "/>
    <n v="34203.275099999999"/>
    <x v="1"/>
    <n v="13826.3158"/>
    <x v="926"/>
    <x v="0"/>
    <m/>
  </r>
  <r>
    <d v="2024-02-16T00:50:05"/>
    <x v="9"/>
    <n v="16"/>
    <s v="HURTADO MADRID JUAN ESTEBAN"/>
    <x v="0"/>
    <x v="0"/>
    <n v="162"/>
    <n v="18"/>
    <n v="195.56331877729301"/>
    <m/>
    <n v="102609.8253"/>
    <x v="0"/>
    <n v="13826.3158"/>
    <x v="926"/>
    <x v="0"/>
    <m/>
  </r>
  <r>
    <d v="2024-02-16T00:50:05"/>
    <x v="9"/>
    <n v="17"/>
    <s v="ESPINOZA CHAVARRIA GUILLERMO LEON"/>
    <x v="0"/>
    <x v="3"/>
    <n v="189"/>
    <n v="21"/>
    <n v="195.56331877729301"/>
    <m/>
    <n v="102609.8253"/>
    <x v="0"/>
    <n v="13826.3158"/>
    <x v="926"/>
    <x v="0"/>
    <m/>
  </r>
  <r>
    <d v="2024-02-16T00:50:05"/>
    <x v="9"/>
    <n v="18"/>
    <s v="RENDON VIANA HUMBERTO DE JESUS"/>
    <x v="0"/>
    <x v="0"/>
    <n v="261"/>
    <n v="29"/>
    <n v="195.56331877729301"/>
    <s v="5 Descuentos (Transbordo) "/>
    <n v="102609.8253"/>
    <x v="0"/>
    <n v="13826.3158"/>
    <x v="926"/>
    <x v="0"/>
    <m/>
  </r>
  <r>
    <d v="2024-02-16T00:50:05"/>
    <x v="9"/>
    <n v="19"/>
    <s v="BARRANTES GALLEGO DANIEL CAMILO"/>
    <x v="0"/>
    <x v="0"/>
    <n v="211"/>
    <n v="23.4444444444444"/>
    <n v="195.56331877729301"/>
    <m/>
    <n v="102609.8253"/>
    <x v="0"/>
    <n v="13826.3158"/>
    <x v="926"/>
    <x v="0"/>
    <m/>
  </r>
  <r>
    <d v="2024-02-16T00:50:06"/>
    <x v="9"/>
    <n v="20"/>
    <s v="VERENZUELA MARTINEZ ALEXANDER"/>
    <x v="9"/>
    <x v="3"/>
    <n v="306"/>
    <n v="25.5"/>
    <n v="260.751091703057"/>
    <s v="1 Descuento (Despachador fernando) "/>
    <n v="136813.1004"/>
    <x v="0"/>
    <n v="13826.3158"/>
    <x v="926"/>
    <x v="0"/>
    <m/>
  </r>
  <r>
    <d v="2024-02-16T00:50:06"/>
    <x v="9"/>
    <n v="21"/>
    <s v="HOYOS HENAO SANTIAGO"/>
    <x v="3"/>
    <x v="0"/>
    <n v="225"/>
    <n v="22.5"/>
    <n v="217.29257641921399"/>
    <s v="8 Descuentos (Transbordo) "/>
    <n v="114010.917"/>
    <x v="0"/>
    <n v="13826.3158"/>
    <x v="926"/>
    <x v="0"/>
    <m/>
  </r>
  <r>
    <d v="2024-02-16T00:50:06"/>
    <x v="9"/>
    <n v="22"/>
    <s v="QUIRAMA CASTAEDA JHON JADER"/>
    <x v="3"/>
    <x v="0"/>
    <n v="247"/>
    <n v="24.7"/>
    <n v="217.29257641921399"/>
    <m/>
    <n v="114010.917"/>
    <x v="1"/>
    <n v="13826.3158"/>
    <x v="926"/>
    <x v="0"/>
    <m/>
  </r>
  <r>
    <d v="2024-02-16T00:50:07"/>
    <x v="9"/>
    <n v="23"/>
    <s v="SALDARRIAGA PARRA LUIS ALBERTO"/>
    <x v="0"/>
    <x v="0"/>
    <n v="181"/>
    <n v="20.1111111111111"/>
    <n v="195.56331877729301"/>
    <s v="1 Descuento (Conduct) "/>
    <n v="102609.8253"/>
    <x v="2"/>
    <n v="13826.3158"/>
    <x v="926"/>
    <x v="0"/>
    <m/>
  </r>
  <r>
    <d v="2024-02-16T00:50:07"/>
    <x v="9"/>
    <n v="24"/>
    <s v="RODRIGUEZ LUBIN"/>
    <x v="6"/>
    <x v="0"/>
    <n v="178"/>
    <n v="22.25"/>
    <n v="173.834061135371"/>
    <s v="1 Descuento (Incidente con Usuario) "/>
    <n v="91208.733600000007"/>
    <x v="0"/>
    <n v="13826.3158"/>
    <x v="926"/>
    <x v="0"/>
    <m/>
  </r>
  <r>
    <d v="2024-02-16T00:50:07"/>
    <x v="9"/>
    <n v="25"/>
    <s v="MADRID HERNANDEZ JHONATAN SMITH"/>
    <x v="10"/>
    <x v="0"/>
    <n v="130"/>
    <n v="28.8888888888889"/>
    <n v="97.781659388646304"/>
    <m/>
    <n v="51304.912700000001"/>
    <x v="1"/>
    <n v="13826.3158"/>
    <x v="926"/>
    <x v="0"/>
    <m/>
  </r>
  <r>
    <d v="2024-02-16T00:50:07"/>
    <x v="9"/>
    <n v="26"/>
    <s v="CIRO MARIN RODRIGO ALBERTO"/>
    <x v="0"/>
    <x v="0"/>
    <n v="172"/>
    <n v="19.1111111111111"/>
    <n v="195.56331877729301"/>
    <s v="2 Descuentos (Conduct y propietario) "/>
    <n v="102609.8253"/>
    <x v="0"/>
    <n v="13826.3158"/>
    <x v="926"/>
    <x v="0"/>
    <m/>
  </r>
  <r>
    <d v="2024-02-16T00:50:08"/>
    <x v="9"/>
    <n v="27"/>
    <s v="DURANGO DAVID JOSE"/>
    <x v="0"/>
    <x v="0"/>
    <n v="171"/>
    <n v="19"/>
    <n v="195.56331877729301"/>
    <s v="2 descuentos (Despachador fernando) "/>
    <n v="102609.8253"/>
    <x v="0"/>
    <n v="13826.3158"/>
    <x v="926"/>
    <x v="0"/>
    <m/>
  </r>
  <r>
    <d v="2024-02-16T00:50:08"/>
    <x v="9"/>
    <n v="28"/>
    <s v="GOMEZ CARLOS"/>
    <x v="3"/>
    <x v="0"/>
    <n v="208"/>
    <n v="20.8"/>
    <n v="217.29257641921399"/>
    <m/>
    <n v="114010.917"/>
    <x v="0"/>
    <n v="13826.3158"/>
    <x v="926"/>
    <x v="0"/>
    <m/>
  </r>
  <r>
    <d v="2024-02-16T00:50:08"/>
    <x v="9"/>
    <n v="29"/>
    <s v="ESCOBAR IVAN DARIO"/>
    <x v="0"/>
    <x v="0"/>
    <n v="156"/>
    <n v="17.3333333333333"/>
    <n v="195.56331877729301"/>
    <m/>
    <n v="102609.8253"/>
    <x v="0"/>
    <n v="13826.3158"/>
    <x v="926"/>
    <x v="0"/>
    <m/>
  </r>
  <r>
    <d v="2024-02-16T00:50:09"/>
    <x v="1"/>
    <n v="31"/>
    <s v="GARCES ANDRES FELIPE"/>
    <x v="6"/>
    <x v="0"/>
    <n v="160"/>
    <n v="20"/>
    <n v="173.834061135371"/>
    <m/>
    <n v="91208.733600000007"/>
    <x v="0"/>
    <n v="13826.3158"/>
    <x v="926"/>
    <x v="0"/>
    <m/>
  </r>
  <r>
    <d v="2024-02-16T00:50:09"/>
    <x v="1"/>
    <n v="32"/>
    <s v="PUERTA BOJANERO JUAN CARLOS"/>
    <x v="0"/>
    <x v="0"/>
    <n v="167"/>
    <n v="18.5555555555556"/>
    <n v="195.56331877729301"/>
    <s v="2 descuentos (Despachador fernando) "/>
    <n v="102609.8253"/>
    <x v="0"/>
    <n v="13826.3158"/>
    <x v="926"/>
    <x v="0"/>
    <m/>
  </r>
  <r>
    <d v="2024-02-16T00:50:09"/>
    <x v="1"/>
    <n v="33"/>
    <s v="RUA CHAVARRIA JEFERSON ANDREY"/>
    <x v="3"/>
    <x v="0"/>
    <n v="189"/>
    <n v="18.899999999999999"/>
    <n v="217.29257641921399"/>
    <m/>
    <n v="114010.917"/>
    <x v="0"/>
    <n v="13826.3158"/>
    <x v="926"/>
    <x v="0"/>
    <m/>
  </r>
  <r>
    <d v="2024-02-16T00:50:09"/>
    <x v="1"/>
    <n v="34"/>
    <s v="MONTOYA OSPINA GILBERTO ANTONIO"/>
    <x v="3"/>
    <x v="0"/>
    <n v="218"/>
    <n v="21.8"/>
    <n v="217.29257641921399"/>
    <s v="2 Descuentos (Conducts) "/>
    <n v="114010.917"/>
    <x v="0"/>
    <n v="13826.3158"/>
    <x v="926"/>
    <x v="0"/>
    <m/>
  </r>
  <r>
    <d v="2024-02-16T00:50:10"/>
    <x v="1"/>
    <n v="35"/>
    <s v="HERNANDEZ MACIAS GILBERTO"/>
    <x v="0"/>
    <x v="0"/>
    <n v="204"/>
    <n v="22.6666666666667"/>
    <n v="195.56331877729301"/>
    <m/>
    <n v="102609.8253"/>
    <x v="1"/>
    <n v="13826.3158"/>
    <x v="926"/>
    <x v="0"/>
    <m/>
  </r>
  <r>
    <d v="2024-02-16T00:50:10"/>
    <x v="1"/>
    <n v="36"/>
    <s v="MARTINEZ CHAVERRA LUIS NORBERTO"/>
    <x v="6"/>
    <x v="0"/>
    <n v="191"/>
    <n v="23.875"/>
    <n v="173.834061135371"/>
    <m/>
    <n v="91208.733600000007"/>
    <x v="0"/>
    <n v="13826.3158"/>
    <x v="926"/>
    <x v="0"/>
    <m/>
  </r>
  <r>
    <d v="2024-02-16T00:50:10"/>
    <x v="1"/>
    <n v="37"/>
    <s v="PIEDRAHITA MADRID SANTIAGO"/>
    <x v="3"/>
    <x v="0"/>
    <n v="159"/>
    <n v="15.9"/>
    <n v="217.29257641921399"/>
    <m/>
    <n v="114010.917"/>
    <x v="1"/>
    <n v="13826.3158"/>
    <x v="926"/>
    <x v="0"/>
    <m/>
  </r>
  <r>
    <d v="2024-02-16T00:50:10"/>
    <x v="1"/>
    <n v="38"/>
    <s v="AGUDELO KEVIN ANDRES"/>
    <x v="3"/>
    <x v="3"/>
    <n v="209"/>
    <n v="20.9"/>
    <n v="217.29257641921399"/>
    <m/>
    <n v="114010.917"/>
    <x v="0"/>
    <n v="13826.3158"/>
    <x v="926"/>
    <x v="0"/>
    <m/>
  </r>
  <r>
    <d v="2024-02-16T00:50:11"/>
    <x v="1"/>
    <n v="39"/>
    <s v="QUINTERO ANDRES FELIPE"/>
    <x v="0"/>
    <x v="0"/>
    <n v="163"/>
    <n v="18.1111111111111"/>
    <n v="195.56331877729301"/>
    <s v="2 Descuentos (Propietario) "/>
    <n v="102609.8253"/>
    <x v="0"/>
    <n v="13826.3158"/>
    <x v="926"/>
    <x v="0"/>
    <m/>
  </r>
  <r>
    <d v="2024-02-16T00:50:11"/>
    <x v="1"/>
    <n v="40"/>
    <s v="QUINTERO  ALVARO ANTONIO"/>
    <x v="4"/>
    <x v="0"/>
    <n v="141"/>
    <n v="20.1428571428571"/>
    <n v="152.10480349344999"/>
    <s v="WALTER SOTO Realiz 3 viajes donde moviliz 62 Usuarios "/>
    <n v="79807.641900000002"/>
    <x v="0"/>
    <n v="13826.3158"/>
    <x v="926"/>
    <x v="0"/>
    <m/>
  </r>
  <r>
    <d v="2024-02-16T00:50:11"/>
    <x v="9"/>
    <n v="41"/>
    <s v="GARCIA DAVID WILSON ALBERTO"/>
    <x v="0"/>
    <x v="0"/>
    <n v="224"/>
    <n v="24.8888888888889"/>
    <n v="195.56331877729301"/>
    <s v="2 Descuentos (Despachador gustavo y conduct) "/>
    <n v="102609.8253"/>
    <x v="1"/>
    <n v="13826.3158"/>
    <x v="926"/>
    <x v="0"/>
    <m/>
  </r>
  <r>
    <d v="2024-02-16T00:50:11"/>
    <x v="9"/>
    <n v="42"/>
    <s v="ECHAVARRIA JOSE"/>
    <x v="6"/>
    <x v="3"/>
    <n v="191"/>
    <n v="23.875"/>
    <n v="173.834061135371"/>
    <m/>
    <n v="91208.733600000007"/>
    <x v="0"/>
    <n v="13826.3158"/>
    <x v="926"/>
    <x v="0"/>
    <m/>
  </r>
  <r>
    <d v="2024-02-17T00:30:10"/>
    <x v="9"/>
    <n v="1"/>
    <s v="PALMAR PANA EDIXON JOSUE"/>
    <x v="3"/>
    <x v="0"/>
    <n v="158"/>
    <n v="15.8"/>
    <n v="225.00754147813001"/>
    <m/>
    <n v="118254.14780000001"/>
    <x v="0"/>
    <n v="13989.4737"/>
    <x v="927"/>
    <x v="0"/>
    <m/>
  </r>
  <r>
    <d v="2024-02-17T00:30:10"/>
    <x v="9"/>
    <n v="2"/>
    <s v="GRAJALES JORGE HERNAN"/>
    <x v="3"/>
    <x v="0"/>
    <n v="212"/>
    <n v="21.2"/>
    <n v="225.00754147813001"/>
    <s v="1 Descuento (Conduct) "/>
    <n v="118254.14780000001"/>
    <x v="1"/>
    <n v="13989.4737"/>
    <x v="927"/>
    <x v="0"/>
    <m/>
  </r>
  <r>
    <d v="2024-02-17T00:30:10"/>
    <x v="9"/>
    <n v="3"/>
    <s v="AGUIRRE ANDRES"/>
    <x v="0"/>
    <x v="0"/>
    <n v="227"/>
    <n v="25.2222222222222"/>
    <n v="202.506787330317"/>
    <m/>
    <n v="106428.73299999999"/>
    <x v="0"/>
    <n v="13989.4737"/>
    <x v="927"/>
    <x v="0"/>
    <m/>
  </r>
  <r>
    <d v="2024-02-17T00:30:10"/>
    <x v="9"/>
    <n v="4"/>
    <s v="LOPEZ ISRAEL"/>
    <x v="2"/>
    <x v="0"/>
    <n v="138"/>
    <n v="25.090909090909101"/>
    <n v="123.754147812971"/>
    <m/>
    <n v="65039.781300000002"/>
    <x v="0"/>
    <n v="13989.4737"/>
    <x v="927"/>
    <x v="0"/>
    <m/>
  </r>
  <r>
    <d v="2024-02-17T00:30:11"/>
    <x v="9"/>
    <n v="5"/>
    <s v="BERRIO POSADA ANGELA"/>
    <x v="3"/>
    <x v="0"/>
    <n v="293"/>
    <n v="29.3"/>
    <n v="225.00754147813001"/>
    <m/>
    <n v="118254.14780000001"/>
    <x v="1"/>
    <n v="13989.4737"/>
    <x v="927"/>
    <x v="0"/>
    <m/>
  </r>
  <r>
    <d v="2024-02-17T00:30:11"/>
    <x v="9"/>
    <n v="6"/>
    <s v="GONZALEZ PEREZ RAFAEL JOSE"/>
    <x v="0"/>
    <x v="0"/>
    <n v="191"/>
    <n v="21.2222222222222"/>
    <n v="202.506787330317"/>
    <s v="1 Descuento (Jefe de ruta) "/>
    <n v="106428.73299999999"/>
    <x v="0"/>
    <n v="13989.4737"/>
    <x v="927"/>
    <x v="0"/>
    <m/>
  </r>
  <r>
    <d v="2024-02-17T00:30:11"/>
    <x v="9"/>
    <n v="7"/>
    <s v="YEPES JORGE"/>
    <x v="0"/>
    <x v="3"/>
    <n v="206"/>
    <n v="22.8888888888889"/>
    <n v="202.506787330317"/>
    <m/>
    <n v="106428.73299999999"/>
    <x v="1"/>
    <n v="13989.4737"/>
    <x v="927"/>
    <x v="0"/>
    <m/>
  </r>
  <r>
    <d v="2024-02-17T00:30:12"/>
    <x v="9"/>
    <n v="8"/>
    <s v="LONDOO CADAVID DAVID SANTIAGO"/>
    <x v="6"/>
    <x v="0"/>
    <n v="145"/>
    <n v="18.125"/>
    <n v="180.00603318250401"/>
    <s v="10 Descuentos (Incidente con Usuarios) "/>
    <n v="94603.318299999999"/>
    <x v="1"/>
    <n v="13989.4737"/>
    <x v="927"/>
    <x v="0"/>
    <m/>
  </r>
  <r>
    <d v="2024-02-17T00:30:12"/>
    <x v="9"/>
    <n v="10"/>
    <s v="MARULANDA JARAMILLO DAWER ANDRES"/>
    <x v="2"/>
    <x v="0"/>
    <n v="120"/>
    <n v="20"/>
    <n v="135.00452488687799"/>
    <m/>
    <n v="70952.488700000002"/>
    <x v="0"/>
    <n v="13989.4737"/>
    <x v="927"/>
    <x v="0"/>
    <m/>
  </r>
  <r>
    <d v="2024-02-17T00:30:12"/>
    <x v="1"/>
    <n v="11"/>
    <s v="BELTRAN JUAN SIMON"/>
    <x v="4"/>
    <x v="0"/>
    <n v="159"/>
    <n v="22.714285714285701"/>
    <n v="157.505279034691"/>
    <m/>
    <n v="82777.9035"/>
    <x v="0"/>
    <n v="13989.4737"/>
    <x v="927"/>
    <x v="0"/>
    <m/>
  </r>
  <r>
    <d v="2024-02-17T00:30:12"/>
    <x v="1"/>
    <n v="12"/>
    <s v="VALENCIA MENDOZA JHON"/>
    <x v="0"/>
    <x v="0"/>
    <n v="187"/>
    <n v="20.7777777777778"/>
    <n v="202.506787330317"/>
    <s v="2 Descuentos (Incidente con Usuario y despachador) "/>
    <n v="106428.73299999999"/>
    <x v="0"/>
    <n v="13989.4737"/>
    <x v="927"/>
    <x v="0"/>
    <m/>
  </r>
  <r>
    <d v="2024-02-17T00:30:13"/>
    <x v="1"/>
    <n v="13"/>
    <s v="URIEL SALAZAR FREDY"/>
    <x v="0"/>
    <x v="0"/>
    <n v="210"/>
    <n v="23.3333333333333"/>
    <n v="202.506787330317"/>
    <m/>
    <n v="106428.73299999999"/>
    <x v="0"/>
    <n v="13989.4737"/>
    <x v="927"/>
    <x v="0"/>
    <m/>
  </r>
  <r>
    <d v="2024-02-17T00:30:13"/>
    <x v="1"/>
    <n v="14"/>
    <s v="JIMENEZ JIMENEZ OMAR DAVID"/>
    <x v="0"/>
    <x v="0"/>
    <n v="217"/>
    <n v="24.1111111111111"/>
    <n v="202.506787330317"/>
    <m/>
    <n v="106428.73299999999"/>
    <x v="1"/>
    <n v="13989.4737"/>
    <x v="927"/>
    <x v="0"/>
    <m/>
  </r>
  <r>
    <d v="2024-02-17T00:30:13"/>
    <x v="1"/>
    <n v="15"/>
    <s v="LONDOO LOPERA DUVAN ANDRES"/>
    <x v="0"/>
    <x v="0"/>
    <n v="202"/>
    <n v="22.4444444444444"/>
    <n v="202.506787330317"/>
    <m/>
    <n v="106428.73299999999"/>
    <x v="1"/>
    <n v="13989.4737"/>
    <x v="927"/>
    <x v="0"/>
    <m/>
  </r>
  <r>
    <d v="2024-02-17T00:30:13"/>
    <x v="1"/>
    <n v="16"/>
    <s v="HURTADO MADRID JUAN ESTEBAN"/>
    <x v="6"/>
    <x v="0"/>
    <n v="152"/>
    <n v="17.882352941176499"/>
    <n v="191.25641025640999"/>
    <s v="1 Descuento (Despachadora angela) "/>
    <n v="100516.02559999999"/>
    <x v="0"/>
    <n v="13989.4737"/>
    <x v="927"/>
    <x v="0"/>
    <m/>
  </r>
  <r>
    <d v="2024-02-17T00:30:14"/>
    <x v="1"/>
    <n v="17"/>
    <s v="RAMIREZ JARAMILLO WILSON"/>
    <x v="3"/>
    <x v="0"/>
    <n v="224"/>
    <n v="22.4"/>
    <n v="225.00754147813001"/>
    <s v="5 Descuentos (Incidente con Usuarios, despachadora angela y conducts) "/>
    <n v="118254.14780000001"/>
    <x v="0"/>
    <n v="13989.4737"/>
    <x v="927"/>
    <x v="0"/>
    <m/>
  </r>
  <r>
    <d v="2024-02-17T00:30:14"/>
    <x v="1"/>
    <n v="18"/>
    <s v="RENDON VIANA HUMBERTO DE JESUS"/>
    <x v="3"/>
    <x v="0"/>
    <n v="205"/>
    <n v="20.5"/>
    <n v="225.00754147813001"/>
    <s v="2 Descuentos (Conduct y despachadora angela) "/>
    <n v="118254.14780000001"/>
    <x v="0"/>
    <n v="13989.4737"/>
    <x v="927"/>
    <x v="0"/>
    <m/>
  </r>
  <r>
    <d v="2024-02-17T00:30:14"/>
    <x v="1"/>
    <n v="19"/>
    <s v="BARRANTES GALLEGO DANIEL CAMILO"/>
    <x v="0"/>
    <x v="0"/>
    <n v="221"/>
    <n v="24.5555555555556"/>
    <n v="202.506787330317"/>
    <m/>
    <n v="106428.73299999999"/>
    <x v="0"/>
    <n v="13989.4737"/>
    <x v="927"/>
    <x v="0"/>
    <m/>
  </r>
  <r>
    <d v="2024-02-17T00:30:15"/>
    <x v="1"/>
    <n v="20"/>
    <s v="VERENZUELA MARTINEZ ALEXANDER"/>
    <x v="11"/>
    <x v="0"/>
    <n v="70"/>
    <n v="35"/>
    <n v="45.001508295625896"/>
    <m/>
    <n v="23650.829600000001"/>
    <x v="0"/>
    <n v="13989.4737"/>
    <x v="927"/>
    <x v="0"/>
    <m/>
  </r>
  <r>
    <d v="2024-02-17T00:30:15"/>
    <x v="1"/>
    <n v="21"/>
    <s v="CIRO ALEXANDER"/>
    <x v="0"/>
    <x v="0"/>
    <n v="234"/>
    <n v="26"/>
    <n v="202.506787330317"/>
    <m/>
    <n v="106428.73299999999"/>
    <x v="0"/>
    <n v="13989.4737"/>
    <x v="927"/>
    <x v="0"/>
    <m/>
  </r>
  <r>
    <d v="2024-02-17T00:30:15"/>
    <x v="1"/>
    <n v="22"/>
    <s v="QUIRAMA CASTAEDA JHON JADER"/>
    <x v="6"/>
    <x v="0"/>
    <n v="158"/>
    <n v="19.75"/>
    <n v="180.00603318250401"/>
    <m/>
    <n v="94603.318299999999"/>
    <x v="1"/>
    <n v="13989.4737"/>
    <x v="927"/>
    <x v="0"/>
    <m/>
  </r>
  <r>
    <d v="2024-02-17T00:30:15"/>
    <x v="1"/>
    <n v="23"/>
    <s v="SALDARRIAGA PARRA LUIS ALBERTO"/>
    <x v="10"/>
    <x v="0"/>
    <n v="67"/>
    <n v="19.1428571428571"/>
    <n v="78.752639517345401"/>
    <m/>
    <n v="41388.951699999998"/>
    <x v="2"/>
    <n v="13989.4737"/>
    <x v="927"/>
    <x v="0"/>
    <m/>
  </r>
  <r>
    <d v="2024-02-17T00:30:16"/>
    <x v="1"/>
    <n v="24"/>
    <s v="RODRIGUEZ LUBIN"/>
    <x v="0"/>
    <x v="0"/>
    <n v="203"/>
    <n v="22.5555555555556"/>
    <n v="202.506787330317"/>
    <m/>
    <n v="106428.73299999999"/>
    <x v="0"/>
    <n v="13989.4737"/>
    <x v="927"/>
    <x v="0"/>
    <m/>
  </r>
  <r>
    <d v="2024-02-17T00:30:16"/>
    <x v="1"/>
    <n v="25"/>
    <s v="MADRID HERNANDEZ JHONATAN SMITH"/>
    <x v="0"/>
    <x v="0"/>
    <n v="217"/>
    <n v="24.1111111111111"/>
    <n v="202.506787330317"/>
    <s v="4 Descuentos (Jefe de ruta y conduct) "/>
    <n v="106428.73299999999"/>
    <x v="1"/>
    <n v="13989.4737"/>
    <x v="927"/>
    <x v="0"/>
    <m/>
  </r>
  <r>
    <d v="2024-02-17T00:30:16"/>
    <x v="1"/>
    <n v="26"/>
    <s v="ESPINOZA CHAVARRIA GUILLERMO LEON"/>
    <x v="0"/>
    <x v="0"/>
    <n v="197"/>
    <n v="21.8888888888889"/>
    <n v="202.506787330317"/>
    <s v="2 Descuentos (Conduct y propietario) "/>
    <n v="106428.73299999999"/>
    <x v="0"/>
    <n v="13989.4737"/>
    <x v="927"/>
    <x v="0"/>
    <m/>
  </r>
  <r>
    <d v="2024-02-17T00:30:16"/>
    <x v="1"/>
    <n v="27"/>
    <s v="DURANGO DAVID JOSE"/>
    <x v="6"/>
    <x v="0"/>
    <n v="175"/>
    <n v="21.875"/>
    <n v="180.00603318250401"/>
    <m/>
    <n v="94603.318299999999"/>
    <x v="0"/>
    <n v="13989.4737"/>
    <x v="927"/>
    <x v="0"/>
    <m/>
  </r>
  <r>
    <d v="2024-02-17T00:30:17"/>
    <x v="1"/>
    <n v="28"/>
    <s v="ARANGO DIEGO"/>
    <x v="0"/>
    <x v="0"/>
    <n v="195"/>
    <n v="21.6666666666667"/>
    <n v="202.506787330317"/>
    <m/>
    <n v="106428.73299999999"/>
    <x v="0"/>
    <n v="13989.4737"/>
    <x v="927"/>
    <x v="0"/>
    <m/>
  </r>
  <r>
    <d v="2024-02-17T00:30:17"/>
    <x v="1"/>
    <n v="29"/>
    <s v="ESCOBAR IVAN DARIO"/>
    <x v="0"/>
    <x v="3"/>
    <n v="154"/>
    <n v="17.1111111111111"/>
    <n v="202.506787330317"/>
    <m/>
    <n v="106428.73299999999"/>
    <x v="0"/>
    <n v="13989.4737"/>
    <x v="927"/>
    <x v="0"/>
    <m/>
  </r>
  <r>
    <d v="2024-02-17T00:30:17"/>
    <x v="9"/>
    <n v="31"/>
    <s v="GARCES ANDRES FELIPE"/>
    <x v="0"/>
    <x v="0"/>
    <n v="253"/>
    <n v="28.1111111111111"/>
    <n v="202.506787330317"/>
    <m/>
    <n v="106428.73299999999"/>
    <x v="0"/>
    <n v="13989.4737"/>
    <x v="927"/>
    <x v="0"/>
    <m/>
  </r>
  <r>
    <d v="2024-02-17T00:30:17"/>
    <x v="9"/>
    <n v="32"/>
    <s v="PUERTA BOJANERO JUAN CARLOS"/>
    <x v="2"/>
    <x v="0"/>
    <n v="142"/>
    <n v="23.6666666666667"/>
    <n v="135.00452488687799"/>
    <m/>
    <n v="70952.488700000002"/>
    <x v="0"/>
    <n v="13989.4737"/>
    <x v="927"/>
    <x v="0"/>
    <m/>
  </r>
  <r>
    <d v="2024-02-17T00:30:18"/>
    <x v="9"/>
    <n v="33"/>
    <s v="RUA CHAVARRIA JEFERSON ANDREY"/>
    <x v="3"/>
    <x v="0"/>
    <n v="241"/>
    <n v="24.1"/>
    <n v="225.00754147813001"/>
    <s v="1 Descuento (Conduct) "/>
    <n v="118254.14780000001"/>
    <x v="0"/>
    <n v="13989.4737"/>
    <x v="927"/>
    <x v="0"/>
    <m/>
  </r>
  <r>
    <d v="2024-02-17T00:30:18"/>
    <x v="9"/>
    <n v="34"/>
    <s v="MONTOYA OSPINA GILBERTO ANTONIO"/>
    <x v="0"/>
    <x v="0"/>
    <n v="206"/>
    <n v="22.8888888888889"/>
    <n v="202.506787330317"/>
    <m/>
    <n v="106428.73299999999"/>
    <x v="0"/>
    <n v="13989.4737"/>
    <x v="927"/>
    <x v="0"/>
    <m/>
  </r>
  <r>
    <d v="2024-02-17T00:30:18"/>
    <x v="9"/>
    <n v="35"/>
    <s v="HERNANDEZ MACIAS GILBERTO"/>
    <x v="0"/>
    <x v="0"/>
    <n v="203"/>
    <n v="22.5555555555556"/>
    <n v="202.506787330317"/>
    <m/>
    <n v="106428.73299999999"/>
    <x v="1"/>
    <n v="13989.4737"/>
    <x v="927"/>
    <x v="0"/>
    <m/>
  </r>
  <r>
    <d v="2024-02-17T00:30:18"/>
    <x v="9"/>
    <n v="36"/>
    <s v="MARTINEZ CHAVERRA LUIS NORBERTO"/>
    <x v="0"/>
    <x v="0"/>
    <n v="198"/>
    <n v="22"/>
    <n v="202.506787330317"/>
    <s v="1 Descuento (Transbordo) "/>
    <n v="106428.73299999999"/>
    <x v="0"/>
    <n v="13989.4737"/>
    <x v="927"/>
    <x v="0"/>
    <m/>
  </r>
  <r>
    <d v="2024-02-17T00:30:19"/>
    <x v="9"/>
    <n v="38"/>
    <s v="AGUDELO KEVIN ANDRES"/>
    <x v="3"/>
    <x v="0"/>
    <n v="221"/>
    <n v="22.1"/>
    <n v="225.00754147813001"/>
    <m/>
    <n v="118254.14780000001"/>
    <x v="0"/>
    <n v="13989.4737"/>
    <x v="927"/>
    <x v="0"/>
    <m/>
  </r>
  <r>
    <d v="2024-02-17T00:30:19"/>
    <x v="9"/>
    <n v="39"/>
    <s v="QUINTERO ANDRES FELIPE"/>
    <x v="0"/>
    <x v="0"/>
    <n v="218"/>
    <n v="24.2222222222222"/>
    <n v="202.506787330317"/>
    <s v="1 Descuento (Usuario desubicado) "/>
    <n v="106428.73299999999"/>
    <x v="0"/>
    <n v="13989.4737"/>
    <x v="927"/>
    <x v="0"/>
    <m/>
  </r>
  <r>
    <d v="2024-02-17T00:30:19"/>
    <x v="9"/>
    <n v="40"/>
    <s v="QUINTERO  ALVARO ANTONIO"/>
    <x v="0"/>
    <x v="0"/>
    <n v="195"/>
    <n v="21.6666666666667"/>
    <n v="202.506787330317"/>
    <m/>
    <n v="106428.73299999999"/>
    <x v="0"/>
    <n v="13989.4737"/>
    <x v="927"/>
    <x v="0"/>
    <m/>
  </r>
  <r>
    <d v="2024-02-17T00:30:20"/>
    <x v="1"/>
    <n v="41"/>
    <s v="GARCIA DAVID WILSON ALBERTO"/>
    <x v="3"/>
    <x v="0"/>
    <n v="223"/>
    <n v="22.3"/>
    <n v="225.00754147813001"/>
    <s v="2 Descuentos (Conduct y propietario) "/>
    <n v="118254.14780000001"/>
    <x v="1"/>
    <n v="13989.4737"/>
    <x v="927"/>
    <x v="0"/>
    <m/>
  </r>
  <r>
    <d v="2024-02-17T00:30:20"/>
    <x v="1"/>
    <n v="42"/>
    <s v="ECHAVARRIA JOSE"/>
    <x v="0"/>
    <x v="0"/>
    <n v="222"/>
    <n v="24.6666666666667"/>
    <n v="202.506787330317"/>
    <m/>
    <n v="106428.73299999999"/>
    <x v="0"/>
    <n v="13989.4737"/>
    <x v="927"/>
    <x v="0"/>
    <m/>
  </r>
  <r>
    <d v="2024-02-18T02:11:38"/>
    <x v="1"/>
    <n v="1"/>
    <s v="PALMAR PANA EDIXON JOSUE"/>
    <x v="1"/>
    <x v="3"/>
    <n v="230"/>
    <n v="20.909090909090899"/>
    <n v="231.91811023622"/>
    <s v="2 Descuentos (Usuarios desubicados) "/>
    <n v="121504.96060000001"/>
    <x v="0"/>
    <n v="11887.1795"/>
    <x v="928"/>
    <x v="0"/>
    <m/>
  </r>
  <r>
    <d v="2024-02-18T02:11:38"/>
    <x v="1"/>
    <n v="2"/>
    <s v="GRAJALES JORGE HERNAN"/>
    <x v="0"/>
    <x v="3"/>
    <n v="233"/>
    <n v="25.8888888888889"/>
    <n v="189.75118110236201"/>
    <s v="1 Descuento (Usuario desubicado) "/>
    <n v="99413.149600000004"/>
    <x v="1"/>
    <n v="11887.1795"/>
    <x v="928"/>
    <x v="0"/>
    <m/>
  </r>
  <r>
    <d v="2024-02-18T02:11:39"/>
    <x v="1"/>
    <n v="3"/>
    <s v="AGUIRRE ANDRES"/>
    <x v="8"/>
    <x v="0"/>
    <n v="88"/>
    <n v="17.600000000000001"/>
    <n v="105.417322834646"/>
    <m/>
    <n v="55229.527600000001"/>
    <x v="0"/>
    <n v="11887.1795"/>
    <x v="928"/>
    <x v="0"/>
    <m/>
  </r>
  <r>
    <d v="2024-02-18T02:11:39"/>
    <x v="1"/>
    <n v="4"/>
    <s v="LOPEZ ISRAEL"/>
    <x v="4"/>
    <x v="1"/>
    <n v="133"/>
    <n v="19"/>
    <n v="147.58425196850399"/>
    <m/>
    <n v="77321.338600000003"/>
    <x v="0"/>
    <n v="11887.1795"/>
    <x v="928"/>
    <x v="0"/>
    <m/>
  </r>
  <r>
    <d v="2024-02-18T02:11:39"/>
    <x v="1"/>
    <n v="6"/>
    <s v="GONZALEZ PEREZ RAFAEL JOSE"/>
    <x v="4"/>
    <x v="3"/>
    <n v="143"/>
    <n v="20.428571428571399"/>
    <n v="147.58425196850399"/>
    <s v="1 Descuento (Despachadora Angela) "/>
    <n v="77321.338600000003"/>
    <x v="0"/>
    <n v="11887.1795"/>
    <x v="928"/>
    <x v="0"/>
    <m/>
  </r>
  <r>
    <d v="2024-02-18T02:11:40"/>
    <x v="1"/>
    <n v="7"/>
    <s v="YEPES JORGE"/>
    <x v="0"/>
    <x v="3"/>
    <n v="223"/>
    <n v="24.7777777777778"/>
    <n v="189.75118110236201"/>
    <s v="1 Descuento (Despachadora Angela) "/>
    <n v="99413.149600000004"/>
    <x v="1"/>
    <n v="11887.1795"/>
    <x v="928"/>
    <x v="0"/>
    <m/>
  </r>
  <r>
    <d v="2024-02-18T02:11:40"/>
    <x v="1"/>
    <n v="8"/>
    <s v="LONDOO CADAVID DAVID SANTIAGO"/>
    <x v="0"/>
    <x v="3"/>
    <n v="209"/>
    <n v="23.2222222222222"/>
    <n v="189.75118110236201"/>
    <m/>
    <n v="99413.149600000004"/>
    <x v="1"/>
    <n v="11887.1795"/>
    <x v="928"/>
    <x v="0"/>
    <m/>
  </r>
  <r>
    <d v="2024-02-18T02:11:40"/>
    <x v="1"/>
    <n v="10"/>
    <s v="MARULANDA JARAMILLO DAWER ANDRES"/>
    <x v="10"/>
    <x v="3"/>
    <n v="67"/>
    <n v="16.75"/>
    <n v="84.333858267716494"/>
    <m/>
    <n v="44183.622000000003"/>
    <x v="0"/>
    <n v="11887.1795"/>
    <x v="928"/>
    <x v="0"/>
    <m/>
  </r>
  <r>
    <d v="2024-02-18T02:11:41"/>
    <x v="9"/>
    <n v="11"/>
    <s v="BELTRAN JUAN SIMON"/>
    <x v="6"/>
    <x v="3"/>
    <n v="198"/>
    <n v="24.75"/>
    <n v="168.66771653543299"/>
    <m/>
    <n v="88367.244099999996"/>
    <x v="0"/>
    <n v="11887.1795"/>
    <x v="928"/>
    <x v="0"/>
    <m/>
  </r>
  <r>
    <d v="2024-02-18T02:11:41"/>
    <x v="9"/>
    <n v="12"/>
    <s v="VALENCIA MENDOZA JHON"/>
    <x v="3"/>
    <x v="3"/>
    <n v="234"/>
    <n v="23.4"/>
    <n v="210.83464566929101"/>
    <m/>
    <n v="110459.0551"/>
    <x v="0"/>
    <n v="11887.1795"/>
    <x v="928"/>
    <x v="0"/>
    <m/>
  </r>
  <r>
    <d v="2024-02-18T02:11:41"/>
    <x v="9"/>
    <n v="13"/>
    <s v="URIEL SALAZAR FREDY"/>
    <x v="0"/>
    <x v="3"/>
    <n v="201"/>
    <n v="22.3333333333333"/>
    <n v="189.75118110236201"/>
    <m/>
    <n v="99413.149600000004"/>
    <x v="0"/>
    <n v="11887.1795"/>
    <x v="928"/>
    <x v="0"/>
    <m/>
  </r>
  <r>
    <d v="2024-02-18T02:11:42"/>
    <x v="9"/>
    <n v="14"/>
    <s v="JIMENEZ JIMENEZ OMAR DAVID"/>
    <x v="3"/>
    <x v="0"/>
    <n v="231"/>
    <n v="23.1"/>
    <n v="210.83464566929101"/>
    <m/>
    <n v="110459.0551"/>
    <x v="1"/>
    <n v="11887.1795"/>
    <x v="928"/>
    <x v="0"/>
    <m/>
  </r>
  <r>
    <d v="2024-02-18T02:11:42"/>
    <x v="9"/>
    <n v="15"/>
    <s v="LONDOO LOPERA DUVAN ANDRES"/>
    <x v="8"/>
    <x v="3"/>
    <n v="134"/>
    <n v="26.8"/>
    <n v="105.417322834646"/>
    <m/>
    <n v="55229.527600000001"/>
    <x v="1"/>
    <n v="11887.1795"/>
    <x v="928"/>
    <x v="0"/>
    <m/>
  </r>
  <r>
    <d v="2024-02-18T02:11:42"/>
    <x v="9"/>
    <n v="16"/>
    <s v="HURTADO MADRID JUAN ESTEBAN"/>
    <x v="3"/>
    <x v="3"/>
    <n v="199"/>
    <n v="19.899999999999999"/>
    <n v="210.83464566929101"/>
    <s v="2 Descuentos (Transbordo) "/>
    <n v="110459.0551"/>
    <x v="0"/>
    <n v="11887.1795"/>
    <x v="928"/>
    <x v="0"/>
    <m/>
  </r>
  <r>
    <d v="2024-02-18T02:11:42"/>
    <x v="9"/>
    <n v="17"/>
    <s v="RAMIREZ JARAMILLO WILSON"/>
    <x v="2"/>
    <x v="0"/>
    <n v="122"/>
    <n v="22.181818181818201"/>
    <n v="115.95905511811"/>
    <s v="4 Descuentos (Incidente conn el veh) "/>
    <n v="60752.480300000003"/>
    <x v="0"/>
    <n v="11887.1795"/>
    <x v="928"/>
    <x v="0"/>
    <m/>
  </r>
  <r>
    <d v="2024-02-18T02:11:43"/>
    <x v="9"/>
    <n v="18"/>
    <s v="RENDON VIANA HUMBERTO DE JESUS"/>
    <x v="0"/>
    <x v="3"/>
    <n v="230"/>
    <n v="25.5555555555556"/>
    <n v="189.75118110236201"/>
    <s v="8 Descuentos (Transbordo) "/>
    <n v="99413.149600000004"/>
    <x v="0"/>
    <n v="11887.1795"/>
    <x v="928"/>
    <x v="0"/>
    <m/>
  </r>
  <r>
    <d v="2024-02-18T02:11:43"/>
    <x v="9"/>
    <n v="19"/>
    <s v="MEJIA JUAN CARLOS"/>
    <x v="0"/>
    <x v="3"/>
    <n v="170"/>
    <n v="18.8888888888889"/>
    <n v="189.75118110236201"/>
    <m/>
    <n v="99413.149600000004"/>
    <x v="0"/>
    <n v="11887.1795"/>
    <x v="928"/>
    <x v="0"/>
    <m/>
  </r>
  <r>
    <d v="2024-02-18T02:11:43"/>
    <x v="9"/>
    <n v="20"/>
    <s v="VERENZUELA MARTINEZ ALEXANDER"/>
    <x v="6"/>
    <x v="0"/>
    <n v="202"/>
    <n v="25.25"/>
    <n v="168.66771653543299"/>
    <m/>
    <n v="88367.244099999996"/>
    <x v="0"/>
    <n v="11887.1795"/>
    <x v="928"/>
    <x v="0"/>
    <m/>
  </r>
  <r>
    <d v="2024-02-18T02:11:44"/>
    <x v="9"/>
    <n v="21"/>
    <s v="CIRO ALEXANDER"/>
    <x v="2"/>
    <x v="0"/>
    <n v="123"/>
    <n v="20.5"/>
    <n v="126.500787401575"/>
    <m/>
    <n v="66275.433099999995"/>
    <x v="0"/>
    <n v="11887.1795"/>
    <x v="928"/>
    <x v="0"/>
    <m/>
  </r>
  <r>
    <d v="2024-02-18T02:11:44"/>
    <x v="9"/>
    <n v="22"/>
    <s v="QUIRAMA CASTAEDA JHON JADER"/>
    <x v="0"/>
    <x v="0"/>
    <n v="173"/>
    <n v="19.2222222222222"/>
    <n v="189.75118110236201"/>
    <m/>
    <n v="99413.149600000004"/>
    <x v="1"/>
    <n v="11887.1795"/>
    <x v="928"/>
    <x v="0"/>
    <m/>
  </r>
  <r>
    <d v="2024-02-18T02:11:44"/>
    <x v="9"/>
    <n v="23"/>
    <s v="SALDARRIAGA PARRA LUIS ALBERTO"/>
    <x v="0"/>
    <x v="0"/>
    <n v="166"/>
    <n v="18.4444444444444"/>
    <n v="189.75118110236201"/>
    <m/>
    <n v="99413.149600000004"/>
    <x v="2"/>
    <n v="11887.1795"/>
    <x v="928"/>
    <x v="0"/>
    <m/>
  </r>
  <r>
    <d v="2024-02-18T02:11:44"/>
    <x v="9"/>
    <n v="24"/>
    <s v="RODRIGUEZ LUBIN"/>
    <x v="6"/>
    <x v="0"/>
    <n v="167"/>
    <n v="20.875"/>
    <n v="168.66771653543299"/>
    <s v="1 Descuento (Usuario desubicado) "/>
    <n v="88367.244099999996"/>
    <x v="0"/>
    <n v="11887.1795"/>
    <x v="928"/>
    <x v="0"/>
    <m/>
  </r>
  <r>
    <d v="2024-02-18T02:11:45"/>
    <x v="9"/>
    <n v="25"/>
    <s v="MADRID HERNANDEZ JHONATAN SMITH"/>
    <x v="6"/>
    <x v="0"/>
    <n v="154"/>
    <n v="19.25"/>
    <n v="168.66771653543299"/>
    <s v="1 Descuento (Despachador gustavo) "/>
    <n v="88367.244099999996"/>
    <x v="1"/>
    <n v="11887.1795"/>
    <x v="928"/>
    <x v="0"/>
    <m/>
  </r>
  <r>
    <d v="2024-02-18T02:11:45"/>
    <x v="9"/>
    <n v="26"/>
    <s v="CIRO MARIN RODRIGO ALBERTO"/>
    <x v="0"/>
    <x v="3"/>
    <n v="196"/>
    <n v="21.7777777777778"/>
    <n v="189.75118110236201"/>
    <s v="2 Descuentos (Usuario desubicado y propietario) "/>
    <n v="99413.149600000004"/>
    <x v="0"/>
    <n v="11887.1795"/>
    <x v="928"/>
    <x v="0"/>
    <m/>
  </r>
  <r>
    <d v="2024-02-18T02:11:45"/>
    <x v="9"/>
    <n v="27"/>
    <s v="DURANGO DAVID JOSE"/>
    <x v="6"/>
    <x v="0"/>
    <n v="169"/>
    <n v="21.125"/>
    <n v="168.66771653543299"/>
    <m/>
    <n v="88367.244099999996"/>
    <x v="0"/>
    <n v="11887.1795"/>
    <x v="928"/>
    <x v="0"/>
    <m/>
  </r>
  <r>
    <d v="2024-02-18T02:11:45"/>
    <x v="9"/>
    <n v="28"/>
    <s v="ARANGO DIEGO"/>
    <x v="0"/>
    <x v="0"/>
    <n v="183"/>
    <n v="20.3333333333333"/>
    <n v="189.75118110236201"/>
    <s v="2 Descuentos (Conduct y propietario) "/>
    <n v="99413.149600000004"/>
    <x v="0"/>
    <n v="11887.1795"/>
    <x v="928"/>
    <x v="0"/>
    <m/>
  </r>
  <r>
    <d v="2024-02-18T02:11:46"/>
    <x v="9"/>
    <n v="29"/>
    <s v="ESCOBAR IVAN DARIO"/>
    <x v="0"/>
    <x v="0"/>
    <n v="144"/>
    <n v="16"/>
    <n v="189.75118110236201"/>
    <m/>
    <n v="99413.149600000004"/>
    <x v="0"/>
    <n v="11887.1795"/>
    <x v="928"/>
    <x v="0"/>
    <m/>
  </r>
  <r>
    <d v="2024-02-18T02:11:46"/>
    <x v="1"/>
    <n v="31"/>
    <s v="GARCES ANDRES FELIPE"/>
    <x v="0"/>
    <x v="0"/>
    <n v="185"/>
    <n v="20.5555555555556"/>
    <n v="189.75118110236201"/>
    <m/>
    <n v="99413.149600000004"/>
    <x v="0"/>
    <n v="11887.1795"/>
    <x v="928"/>
    <x v="0"/>
    <m/>
  </r>
  <r>
    <d v="2024-02-18T02:11:46"/>
    <x v="1"/>
    <n v="32"/>
    <s v="PINO JUAN ESTEBAN"/>
    <x v="6"/>
    <x v="0"/>
    <n v="206"/>
    <n v="25.75"/>
    <n v="168.66771653543299"/>
    <m/>
    <n v="88367.244099999996"/>
    <x v="0"/>
    <n v="11887.1795"/>
    <x v="928"/>
    <x v="0"/>
    <m/>
  </r>
  <r>
    <d v="2024-02-18T02:11:46"/>
    <x v="1"/>
    <n v="33"/>
    <s v="RUA CHAVARRIA JEFERSON ANDREY"/>
    <x v="0"/>
    <x v="0"/>
    <n v="162"/>
    <n v="18"/>
    <n v="189.75118110236201"/>
    <m/>
    <n v="99413.149600000004"/>
    <x v="0"/>
    <n v="11887.1795"/>
    <x v="928"/>
    <x v="0"/>
    <m/>
  </r>
  <r>
    <d v="2024-02-18T02:11:47"/>
    <x v="1"/>
    <n v="34"/>
    <s v="MONTOYA OSPINA GILBERTO ANTONIO"/>
    <x v="0"/>
    <x v="0"/>
    <n v="190"/>
    <n v="21.1111111111111"/>
    <n v="189.75118110236201"/>
    <s v="2 Descuentos (Propietario) "/>
    <n v="99413.149600000004"/>
    <x v="0"/>
    <n v="11887.1795"/>
    <x v="928"/>
    <x v="0"/>
    <m/>
  </r>
  <r>
    <d v="2024-02-18T02:11:47"/>
    <x v="1"/>
    <n v="35"/>
    <s v="HERNANDEZ MACIAS GILBERTO"/>
    <x v="6"/>
    <x v="0"/>
    <n v="176"/>
    <n v="22"/>
    <n v="168.66771653543299"/>
    <m/>
    <n v="88367.244099999996"/>
    <x v="1"/>
    <n v="11887.1795"/>
    <x v="928"/>
    <x v="0"/>
    <m/>
  </r>
  <r>
    <d v="2024-02-18T02:11:47"/>
    <x v="1"/>
    <n v="36"/>
    <s v="MARTINEZ CHAVERRA LUIS NORBERTO"/>
    <x v="0"/>
    <x v="0"/>
    <n v="169"/>
    <n v="18.7777777777778"/>
    <n v="189.75118110236201"/>
    <m/>
    <n v="99413.149600000004"/>
    <x v="0"/>
    <n v="11887.1795"/>
    <x v="928"/>
    <x v="0"/>
    <m/>
  </r>
  <r>
    <d v="2024-02-18T02:11:47"/>
    <x v="1"/>
    <n v="37"/>
    <s v="TABORDA ROJAS DIEGO ALEJANDRO"/>
    <x v="0"/>
    <x v="1"/>
    <n v="143"/>
    <n v="15.8888888888889"/>
    <n v="189.75118110236201"/>
    <m/>
    <n v="99413.149600000004"/>
    <x v="1"/>
    <n v="11887.1795"/>
    <x v="928"/>
    <x v="0"/>
    <m/>
  </r>
  <r>
    <d v="2024-02-18T02:11:48"/>
    <x v="1"/>
    <n v="38"/>
    <s v="AGUDELO KEVIN ANDRES"/>
    <x v="3"/>
    <x v="0"/>
    <n v="206"/>
    <n v="20.6"/>
    <n v="210.83464566929101"/>
    <m/>
    <n v="110459.0551"/>
    <x v="0"/>
    <n v="11887.1795"/>
    <x v="928"/>
    <x v="0"/>
    <m/>
  </r>
  <r>
    <d v="2024-02-18T02:11:48"/>
    <x v="1"/>
    <n v="40"/>
    <s v="MACEA MATEO"/>
    <x v="0"/>
    <x v="0"/>
    <n v="160"/>
    <n v="17.7777777777778"/>
    <n v="189.75118110236201"/>
    <m/>
    <n v="99413.149600000004"/>
    <x v="0"/>
    <n v="11887.1795"/>
    <x v="928"/>
    <x v="0"/>
    <m/>
  </r>
  <r>
    <d v="2024-02-18T02:11:48"/>
    <x v="9"/>
    <n v="41"/>
    <s v="GARCIA DAVID WILSON ALBERTO"/>
    <x v="0"/>
    <x v="0"/>
    <n v="216"/>
    <n v="24"/>
    <n v="189.75118110236201"/>
    <m/>
    <n v="99413.149600000004"/>
    <x v="1"/>
    <n v="11887.1795"/>
    <x v="928"/>
    <x v="0"/>
    <m/>
  </r>
  <r>
    <d v="2024-02-18T02:11:48"/>
    <x v="9"/>
    <n v="42"/>
    <s v="ECHAVARRIA JOSE"/>
    <x v="0"/>
    <x v="0"/>
    <n v="159"/>
    <n v="17.6666666666667"/>
    <n v="189.75118110236201"/>
    <m/>
    <n v="99413.149600000004"/>
    <x v="0"/>
    <n v="11887.1795"/>
    <x v="928"/>
    <x v="0"/>
    <m/>
  </r>
  <r>
    <d v="2024-02-19T00:24:57"/>
    <x v="12"/>
    <n v="11"/>
    <s v="BELTRAN JUAN SIMON"/>
    <x v="6"/>
    <x v="0"/>
    <n v="150"/>
    <n v="18.75"/>
    <n v="149.71428571428601"/>
    <m/>
    <n v="77942.857099999994"/>
    <x v="0"/>
    <n v="10690.909100000001"/>
    <x v="929"/>
    <x v="0"/>
    <m/>
  </r>
  <r>
    <d v="2024-02-19T00:24:57"/>
    <x v="12"/>
    <n v="14"/>
    <s v="JIMENEZ JIMENEZ OMAR DAVID"/>
    <x v="4"/>
    <x v="1"/>
    <n v="152"/>
    <n v="21.714285714285701"/>
    <n v="131"/>
    <m/>
    <n v="68200"/>
    <x v="1"/>
    <n v="10690.909100000001"/>
    <x v="929"/>
    <x v="0"/>
    <m/>
  </r>
  <r>
    <d v="2024-02-19T00:24:58"/>
    <x v="12"/>
    <n v="20"/>
    <s v="MARTINEZ CHAVERRA LUIS NORBERTO"/>
    <x v="0"/>
    <x v="0"/>
    <n v="201"/>
    <n v="22.3333333333333"/>
    <n v="168.42857142857099"/>
    <m/>
    <n v="87685.714300000007"/>
    <x v="0"/>
    <n v="10690.909100000001"/>
    <x v="929"/>
    <x v="0"/>
    <m/>
  </r>
  <r>
    <d v="2024-02-19T00:24:58"/>
    <x v="12"/>
    <n v="21"/>
    <s v="CIRO ALEXANDER"/>
    <x v="3"/>
    <x v="0"/>
    <n v="200"/>
    <n v="20"/>
    <n v="187.142857142857"/>
    <m/>
    <n v="97428.571400000001"/>
    <x v="0"/>
    <n v="10690.909100000001"/>
    <x v="929"/>
    <x v="0"/>
    <m/>
  </r>
  <r>
    <d v="2024-02-19T00:24:58"/>
    <x v="12"/>
    <n v="22"/>
    <s v="QUIRAMA CASTAEDA JHON JADER"/>
    <x v="3"/>
    <x v="0"/>
    <n v="173"/>
    <n v="17.3"/>
    <n v="187.142857142857"/>
    <m/>
    <n v="97428.571400000001"/>
    <x v="1"/>
    <n v="10690.909100000001"/>
    <x v="929"/>
    <x v="0"/>
    <m/>
  </r>
  <r>
    <d v="2024-02-19T00:24:58"/>
    <x v="12"/>
    <n v="23"/>
    <s v="SALDARRIAGA PARRA LUIS ALBERTO"/>
    <x v="1"/>
    <x v="0"/>
    <n v="215"/>
    <n v="19.545454545454501"/>
    <n v="205.857142857143"/>
    <m/>
    <n v="107171.4286"/>
    <x v="2"/>
    <n v="10690.909100000001"/>
    <x v="929"/>
    <x v="0"/>
    <m/>
  </r>
  <r>
    <d v="2024-02-19T00:24:59"/>
    <x v="12"/>
    <n v="25"/>
    <s v="MADRID HERNANDEZ JHONATAN SMITH"/>
    <x v="0"/>
    <x v="0"/>
    <n v="200"/>
    <n v="22.2222222222222"/>
    <n v="168.42857142857099"/>
    <m/>
    <n v="87685.714300000007"/>
    <x v="1"/>
    <n v="10690.909100000001"/>
    <x v="929"/>
    <x v="0"/>
    <m/>
  </r>
  <r>
    <d v="2024-02-19T00:24:59"/>
    <x v="12"/>
    <n v="26"/>
    <s v="CIRO MARIN RODRIGO ALBERTO"/>
    <x v="6"/>
    <x v="0"/>
    <n v="150"/>
    <n v="18.75"/>
    <n v="149.71428571428601"/>
    <s v="2 Descuentos (Propietario y conduct) "/>
    <n v="77942.857099999994"/>
    <x v="0"/>
    <n v="10690.909100000001"/>
    <x v="929"/>
    <x v="0"/>
    <m/>
  </r>
  <r>
    <d v="2024-02-19T00:24:59"/>
    <x v="12"/>
    <n v="27"/>
    <s v="DURANGO DAVID JOSE"/>
    <x v="1"/>
    <x v="0"/>
    <n v="150"/>
    <n v="13.636363636363599"/>
    <n v="205.857142857143"/>
    <m/>
    <n v="107171.4286"/>
    <x v="0"/>
    <n v="10690.909100000001"/>
    <x v="929"/>
    <x v="0"/>
    <m/>
  </r>
  <r>
    <d v="2024-02-19T00:24:59"/>
    <x v="12"/>
    <n v="28"/>
    <s v="ARANGO DIEGO"/>
    <x v="0"/>
    <x v="0"/>
    <n v="184"/>
    <n v="20.4444444444444"/>
    <n v="168.42857142857099"/>
    <m/>
    <n v="87685.714300000007"/>
    <x v="0"/>
    <n v="10690.909100000001"/>
    <x v="929"/>
    <x v="0"/>
    <m/>
  </r>
  <r>
    <d v="2024-02-19T00:25:00"/>
    <x v="12"/>
    <n v="29"/>
    <s v="ESCOBAR IVAN DARIO"/>
    <x v="3"/>
    <x v="0"/>
    <n v="149"/>
    <n v="14.9"/>
    <n v="187.142857142857"/>
    <m/>
    <n v="97428.571400000001"/>
    <x v="0"/>
    <n v="10690.909100000001"/>
    <x v="929"/>
    <x v="0"/>
    <m/>
  </r>
  <r>
    <d v="2024-02-19T00:25:00"/>
    <x v="12"/>
    <n v="31"/>
    <s v="GARCES ANDRES FELIPE"/>
    <x v="0"/>
    <x v="0"/>
    <n v="176"/>
    <n v="19.5555555555556"/>
    <n v="168.42857142857099"/>
    <m/>
    <n v="87685.714300000007"/>
    <x v="0"/>
    <n v="10690.909100000001"/>
    <x v="929"/>
    <x v="0"/>
    <m/>
  </r>
  <r>
    <d v="2024-02-19T00:25:00"/>
    <x v="12"/>
    <n v="32"/>
    <s v="PUERTA BOJANERO JUAN CARLOS"/>
    <x v="0"/>
    <x v="0"/>
    <n v="177"/>
    <n v="19.6666666666667"/>
    <n v="168.42857142857099"/>
    <s v="1 Descuento (Conduct) "/>
    <n v="87685.714300000007"/>
    <x v="0"/>
    <n v="10690.909100000001"/>
    <x v="929"/>
    <x v="0"/>
    <m/>
  </r>
  <r>
    <d v="2024-02-19T00:25:00"/>
    <x v="12"/>
    <n v="33"/>
    <s v="RUA CHAVARRIA JEFERSON ANDREY"/>
    <x v="0"/>
    <x v="0"/>
    <n v="163"/>
    <n v="18.1111111111111"/>
    <n v="168.42857142857099"/>
    <m/>
    <n v="87685.714300000007"/>
    <x v="0"/>
    <n v="10690.909100000001"/>
    <x v="929"/>
    <x v="0"/>
    <m/>
  </r>
  <r>
    <d v="2024-02-19T00:25:01"/>
    <x v="12"/>
    <n v="34"/>
    <s v="PINO JUAN ESTEBAN"/>
    <x v="0"/>
    <x v="0"/>
    <n v="162"/>
    <n v="18"/>
    <n v="168.42857142857099"/>
    <s v="1 Descuento (Despachador gustavo) "/>
    <n v="87685.714300000007"/>
    <x v="0"/>
    <n v="10690.909100000001"/>
    <x v="929"/>
    <x v="0"/>
    <m/>
  </r>
  <r>
    <d v="2024-02-19T00:25:01"/>
    <x v="12"/>
    <n v="35"/>
    <s v="HERNANDEZ MACIAS GILBERTO"/>
    <x v="1"/>
    <x v="0"/>
    <n v="171"/>
    <n v="15.545454545454501"/>
    <n v="205.857142857143"/>
    <m/>
    <n v="107171.4286"/>
    <x v="1"/>
    <n v="10690.909100000001"/>
    <x v="929"/>
    <x v="0"/>
    <m/>
  </r>
  <r>
    <d v="2024-02-19T00:25:01"/>
    <x v="12"/>
    <n v="37"/>
    <s v="TABORDA ROJAS DIEGO ALEJANDRO"/>
    <x v="3"/>
    <x v="0"/>
    <n v="190"/>
    <n v="19"/>
    <n v="187.142857142857"/>
    <m/>
    <n v="97428.571400000001"/>
    <x v="1"/>
    <n v="10690.909100000001"/>
    <x v="929"/>
    <x v="0"/>
    <m/>
  </r>
  <r>
    <d v="2024-02-19T00:25:01"/>
    <x v="12"/>
    <n v="38"/>
    <s v="AGUDELO KEVIN ANDRES"/>
    <x v="0"/>
    <x v="0"/>
    <n v="185"/>
    <n v="20.5555555555556"/>
    <n v="168.42857142857099"/>
    <s v="1 Descuento (Incidente con Usuario) "/>
    <n v="87685.714300000007"/>
    <x v="0"/>
    <n v="10690.909100000001"/>
    <x v="929"/>
    <x v="0"/>
    <m/>
  </r>
  <r>
    <d v="2024-02-19T00:25:02"/>
    <x v="12"/>
    <n v="39"/>
    <s v="QUINTERO ANDRES FELIPE"/>
    <x v="0"/>
    <x v="0"/>
    <n v="158"/>
    <n v="17.5555555555556"/>
    <n v="168.42857142857099"/>
    <m/>
    <n v="87685.714300000007"/>
    <x v="0"/>
    <n v="10690.909100000001"/>
    <x v="929"/>
    <x v="0"/>
    <m/>
  </r>
  <r>
    <d v="2024-02-19T00:25:02"/>
    <x v="12"/>
    <n v="40"/>
    <s v="MACEA MATEO"/>
    <x v="0"/>
    <x v="0"/>
    <n v="147"/>
    <n v="16.3333333333333"/>
    <n v="168.42857142857099"/>
    <s v="1 Descuento (Conduct) "/>
    <n v="87685.714300000007"/>
    <x v="0"/>
    <n v="10690.909100000001"/>
    <x v="929"/>
    <x v="0"/>
    <m/>
  </r>
  <r>
    <d v="2024-02-19T00:25:02"/>
    <x v="12"/>
    <n v="41"/>
    <s v="GARCIA DAVID WILSON ALBERTO"/>
    <x v="3"/>
    <x v="0"/>
    <n v="215"/>
    <n v="21.5"/>
    <n v="187.142857142857"/>
    <s v="1 Descuento (Conduct) "/>
    <n v="97428.571400000001"/>
    <x v="1"/>
    <n v="10690.909100000001"/>
    <x v="929"/>
    <x v="0"/>
    <m/>
  </r>
  <r>
    <d v="2024-02-20T01:09:07"/>
    <x v="9"/>
    <n v="1"/>
    <s v="PALMAR PANA EDIXON JOSUE"/>
    <x v="3"/>
    <x v="0"/>
    <n v="175"/>
    <n v="17.5"/>
    <n v="226.6875"/>
    <s v="1 Descuento (Despachadora angela) "/>
    <n v="119178.125"/>
    <x v="0"/>
    <n v="14656.756799999999"/>
    <x v="930"/>
    <x v="0"/>
    <m/>
  </r>
  <r>
    <d v="2024-02-20T01:09:07"/>
    <x v="9"/>
    <n v="2"/>
    <s v="GRAJALES JORGE HERNAN"/>
    <x v="3"/>
    <x v="0"/>
    <n v="254"/>
    <n v="25.4"/>
    <n v="226.6875"/>
    <m/>
    <n v="119178.125"/>
    <x v="1"/>
    <n v="14656.756799999999"/>
    <x v="930"/>
    <x v="0"/>
    <m/>
  </r>
  <r>
    <d v="2024-02-20T01:09:08"/>
    <x v="9"/>
    <n v="3"/>
    <s v="MACEA MATEO"/>
    <x v="3"/>
    <x v="0"/>
    <n v="233"/>
    <n v="23.3"/>
    <n v="226.6875"/>
    <m/>
    <n v="119178.125"/>
    <x v="0"/>
    <n v="14656.756799999999"/>
    <x v="930"/>
    <x v="0"/>
    <m/>
  </r>
  <r>
    <d v="2024-02-20T01:09:08"/>
    <x v="9"/>
    <n v="4"/>
    <s v="LOPEZ ISRAEL"/>
    <x v="10"/>
    <x v="1"/>
    <n v="55"/>
    <n v="13.75"/>
    <n v="90.674999999999997"/>
    <m/>
    <n v="47671.25"/>
    <x v="0"/>
    <n v="14656.756799999999"/>
    <x v="930"/>
    <x v="0"/>
    <m/>
  </r>
  <r>
    <d v="2024-02-20T01:09:09"/>
    <x v="9"/>
    <n v="6"/>
    <s v="GONZALEZ PEREZ RAFAEL JOSE"/>
    <x v="0"/>
    <x v="0"/>
    <n v="186"/>
    <n v="20.6666666666667"/>
    <n v="204.01875000000001"/>
    <s v="2 Descuentos (Conducts) "/>
    <n v="107260.3125"/>
    <x v="0"/>
    <n v="14656.756799999999"/>
    <x v="930"/>
    <x v="0"/>
    <m/>
  </r>
  <r>
    <d v="2024-02-20T01:09:09"/>
    <x v="9"/>
    <n v="7"/>
    <s v="YEPES JORGE"/>
    <x v="0"/>
    <x v="0"/>
    <n v="198"/>
    <n v="22"/>
    <n v="204.01875000000001"/>
    <m/>
    <n v="107260.3125"/>
    <x v="1"/>
    <n v="14656.756799999999"/>
    <x v="930"/>
    <x v="0"/>
    <m/>
  </r>
  <r>
    <d v="2024-02-20T01:09:10"/>
    <x v="9"/>
    <n v="8"/>
    <s v="LONDOO CADAVID DAVID SANTIAGO"/>
    <x v="6"/>
    <x v="0"/>
    <n v="142"/>
    <n v="16.705882352941199"/>
    <n v="192.68437499999999"/>
    <s v="10 Descuentos (Incidente con Usuarios) "/>
    <n v="101301.4062"/>
    <x v="1"/>
    <n v="14656.756799999999"/>
    <x v="930"/>
    <x v="0"/>
    <m/>
  </r>
  <r>
    <d v="2024-02-20T01:09:10"/>
    <x v="9"/>
    <n v="10"/>
    <s v="MARULANDA JARAMILLO DAWER ANDRES"/>
    <x v="4"/>
    <x v="0"/>
    <n v="185"/>
    <n v="26.428571428571399"/>
    <n v="158.68125000000001"/>
    <m/>
    <n v="83424.6875"/>
    <x v="0"/>
    <n v="14656.756799999999"/>
    <x v="930"/>
    <x v="0"/>
    <m/>
  </r>
  <r>
    <d v="2024-02-20T01:09:10"/>
    <x v="1"/>
    <n v="11"/>
    <s v="BELTRAN JUAN SIMON"/>
    <x v="0"/>
    <x v="0"/>
    <n v="202"/>
    <n v="22.4444444444444"/>
    <n v="204.01875000000001"/>
    <m/>
    <n v="107260.3125"/>
    <x v="0"/>
    <n v="14656.756799999999"/>
    <x v="930"/>
    <x v="0"/>
    <m/>
  </r>
  <r>
    <d v="2024-02-20T01:09:11"/>
    <x v="1"/>
    <n v="12"/>
    <s v="VALENCIA MENDOZA JHON"/>
    <x v="3"/>
    <x v="0"/>
    <n v="231"/>
    <n v="23.1"/>
    <n v="226.6875"/>
    <s v="1 Descuento (Despachadora angela) "/>
    <n v="119178.125"/>
    <x v="0"/>
    <n v="14656.756799999999"/>
    <x v="930"/>
    <x v="0"/>
    <m/>
  </r>
  <r>
    <d v="2024-02-20T01:09:11"/>
    <x v="1"/>
    <n v="14"/>
    <s v="CARVAJAL SALAZAR HECTOR MARINO"/>
    <x v="2"/>
    <x v="0"/>
    <n v="139"/>
    <n v="23.1666666666667"/>
    <n v="136.01249999999999"/>
    <s v="1 Descuento (Obras) "/>
    <n v="71506.875"/>
    <x v="1"/>
    <n v="14656.756799999999"/>
    <x v="930"/>
    <x v="0"/>
    <m/>
  </r>
  <r>
    <d v="2024-02-20T01:09:12"/>
    <x v="1"/>
    <n v="15"/>
    <s v="LONDOO LOPERA DUVAN ANDRES"/>
    <x v="0"/>
    <x v="0"/>
    <n v="178"/>
    <n v="19.7777777777778"/>
    <n v="204.01875000000001"/>
    <s v="1 Descuento (Despachadora angela) "/>
    <n v="107260.3125"/>
    <x v="1"/>
    <n v="14656.756799999999"/>
    <x v="930"/>
    <x v="0"/>
    <m/>
  </r>
  <r>
    <d v="2024-02-20T01:09:12"/>
    <x v="1"/>
    <n v="16"/>
    <s v="HURTADO MADRID JUAN ESTEBAN"/>
    <x v="3"/>
    <x v="0"/>
    <n v="218"/>
    <n v="21.8"/>
    <n v="226.6875"/>
    <m/>
    <n v="119178.125"/>
    <x v="0"/>
    <n v="14656.756799999999"/>
    <x v="930"/>
    <x v="0"/>
    <m/>
  </r>
  <r>
    <d v="2024-02-20T01:09:12"/>
    <x v="1"/>
    <n v="17"/>
    <s v="RAMIREZ JARAMILLO WILSON"/>
    <x v="6"/>
    <x v="0"/>
    <n v="226"/>
    <n v="28.25"/>
    <n v="181.35"/>
    <s v="3 Descuentos (Conduct y propietario) "/>
    <n v="95342.5"/>
    <x v="0"/>
    <n v="14656.756799999999"/>
    <x v="930"/>
    <x v="0"/>
    <m/>
  </r>
  <r>
    <d v="2024-02-20T01:09:13"/>
    <x v="1"/>
    <n v="18"/>
    <s v="ECHAVARRIA JOSE"/>
    <x v="6"/>
    <x v="0"/>
    <n v="167"/>
    <n v="20.875"/>
    <n v="181.35"/>
    <m/>
    <n v="95342.5"/>
    <x v="0"/>
    <n v="14656.756799999999"/>
    <x v="930"/>
    <x v="0"/>
    <m/>
  </r>
  <r>
    <d v="2024-02-20T01:09:13"/>
    <x v="1"/>
    <n v="19"/>
    <s v="BARRANTES GALLEGO DANIEL CAMILO"/>
    <x v="0"/>
    <x v="0"/>
    <n v="183"/>
    <n v="20.3333333333333"/>
    <n v="204.01875000000001"/>
    <m/>
    <n v="107260.3125"/>
    <x v="0"/>
    <n v="14656.756799999999"/>
    <x v="930"/>
    <x v="0"/>
    <m/>
  </r>
  <r>
    <d v="2024-02-20T01:09:14"/>
    <x v="1"/>
    <n v="20"/>
    <s v="VERENZUELA MARTINEZ ALEXANDER"/>
    <x v="1"/>
    <x v="0"/>
    <n v="275"/>
    <n v="25"/>
    <n v="249.35624999999999"/>
    <m/>
    <n v="131095.9375"/>
    <x v="0"/>
    <n v="14656.756799999999"/>
    <x v="930"/>
    <x v="0"/>
    <m/>
  </r>
  <r>
    <d v="2024-02-20T01:09:14"/>
    <x v="1"/>
    <n v="21"/>
    <s v="CIRO ALEXANDER"/>
    <x v="6"/>
    <x v="0"/>
    <n v="217"/>
    <n v="27.125"/>
    <n v="181.35"/>
    <m/>
    <n v="95342.5"/>
    <x v="0"/>
    <n v="14656.756799999999"/>
    <x v="930"/>
    <x v="0"/>
    <m/>
  </r>
  <r>
    <d v="2024-02-20T01:09:15"/>
    <x v="1"/>
    <n v="22"/>
    <s v="QUIRAMA CASTAEDA JHON JADER"/>
    <x v="9"/>
    <x v="0"/>
    <n v="305"/>
    <n v="25.4166666666667"/>
    <n v="272.02499999999998"/>
    <m/>
    <n v="143013.75"/>
    <x v="1"/>
    <n v="14656.756799999999"/>
    <x v="930"/>
    <x v="0"/>
    <m/>
  </r>
  <r>
    <d v="2024-02-20T01:09:15"/>
    <x v="1"/>
    <n v="24"/>
    <s v="RODRIGUEZ LUBIN"/>
    <x v="1"/>
    <x v="0"/>
    <n v="255"/>
    <n v="23.181818181818201"/>
    <n v="249.35624999999999"/>
    <m/>
    <n v="131095.9375"/>
    <x v="0"/>
    <n v="14656.756799999999"/>
    <x v="930"/>
    <x v="0"/>
    <m/>
  </r>
  <r>
    <d v="2024-02-20T01:09:15"/>
    <x v="1"/>
    <n v="25"/>
    <s v="MADRID HERNANDEZ JHONATAN SMITH"/>
    <x v="14"/>
    <x v="0"/>
    <n v="27"/>
    <n v="54"/>
    <n v="11.334375"/>
    <m/>
    <n v="5958.9062000000004"/>
    <x v="1"/>
    <n v="14656.756799999999"/>
    <x v="930"/>
    <x v="0"/>
    <m/>
  </r>
  <r>
    <d v="2024-02-20T01:09:16"/>
    <x v="1"/>
    <n v="26"/>
    <s v="MEJIA JUAN CARLOS"/>
    <x v="1"/>
    <x v="0"/>
    <n v="269"/>
    <n v="24.454545454545499"/>
    <n v="249.35624999999999"/>
    <s v="3 Descuentos (Conduct y propietario) "/>
    <n v="131095.9375"/>
    <x v="0"/>
    <n v="14656.756799999999"/>
    <x v="930"/>
    <x v="0"/>
    <m/>
  </r>
  <r>
    <d v="2024-02-20T01:09:16"/>
    <x v="1"/>
    <n v="27"/>
    <s v="HOYOS HENAO SANTIAGO"/>
    <x v="9"/>
    <x v="0"/>
    <n v="328"/>
    <n v="27.3333333333333"/>
    <n v="272.02499999999998"/>
    <m/>
    <n v="143013.75"/>
    <x v="0"/>
    <n v="14656.756799999999"/>
    <x v="930"/>
    <x v="0"/>
    <m/>
  </r>
  <r>
    <d v="2024-02-20T01:09:16"/>
    <x v="1"/>
    <n v="28"/>
    <s v="ARANGO DIEGO"/>
    <x v="3"/>
    <x v="0"/>
    <n v="190"/>
    <n v="19"/>
    <n v="226.6875"/>
    <s v="2 Descuentos (Despachadora angela y conduct) "/>
    <n v="119178.125"/>
    <x v="0"/>
    <n v="14656.756799999999"/>
    <x v="930"/>
    <x v="0"/>
    <m/>
  </r>
  <r>
    <d v="2024-02-20T01:09:17"/>
    <x v="1"/>
    <n v="29"/>
    <s v="ESCOBAR IVAN DARIO"/>
    <x v="7"/>
    <x v="0"/>
    <n v="42"/>
    <n v="14"/>
    <n v="68.006249999999994"/>
    <m/>
    <n v="35753.4375"/>
    <x v="0"/>
    <n v="14656.756799999999"/>
    <x v="930"/>
    <x v="0"/>
    <m/>
  </r>
  <r>
    <d v="2024-02-20T01:09:17"/>
    <x v="1"/>
    <n v="30"/>
    <s v="JIMENEZ HURTADO CARLOS ESTIVEN"/>
    <x v="2"/>
    <x v="0"/>
    <n v="165"/>
    <n v="27.5"/>
    <n v="136.01249999999999"/>
    <m/>
    <n v="71506.875"/>
    <x v="0"/>
    <n v="14656.756799999999"/>
    <x v="930"/>
    <x v="0"/>
    <m/>
  </r>
  <r>
    <d v="2024-02-20T01:09:17"/>
    <x v="9"/>
    <n v="32"/>
    <s v="PUERTA BOJANERO JUAN CARLOS"/>
    <x v="3"/>
    <x v="0"/>
    <n v="229"/>
    <n v="22.9"/>
    <n v="226.6875"/>
    <m/>
    <n v="119178.125"/>
    <x v="0"/>
    <n v="14656.756799999999"/>
    <x v="930"/>
    <x v="0"/>
    <m/>
  </r>
  <r>
    <d v="2024-02-20T01:09:17"/>
    <x v="9"/>
    <n v="33"/>
    <s v="RUA CHAVARRIA JEFERSON ANDREY"/>
    <x v="0"/>
    <x v="0"/>
    <n v="176"/>
    <n v="19.5555555555556"/>
    <n v="204.01875000000001"/>
    <s v="2 Descuentos (Conduct y despachador gustavo) "/>
    <n v="107260.3125"/>
    <x v="0"/>
    <n v="14656.756799999999"/>
    <x v="930"/>
    <x v="0"/>
    <m/>
  </r>
  <r>
    <d v="2024-02-20T01:09:18"/>
    <x v="9"/>
    <n v="34"/>
    <s v="MONTOYA OSPINA GILBERTO ANTONIO"/>
    <x v="3"/>
    <x v="0"/>
    <n v="241"/>
    <n v="24.1"/>
    <n v="226.6875"/>
    <m/>
    <n v="119178.125"/>
    <x v="0"/>
    <n v="14656.756799999999"/>
    <x v="930"/>
    <x v="0"/>
    <m/>
  </r>
  <r>
    <d v="2024-02-20T01:09:18"/>
    <x v="9"/>
    <n v="35"/>
    <s v="HERNANDEZ MACIAS GILBERTO"/>
    <x v="0"/>
    <x v="0"/>
    <n v="168"/>
    <n v="18.6666666666667"/>
    <n v="204.01875000000001"/>
    <m/>
    <n v="107260.3125"/>
    <x v="1"/>
    <n v="14656.756799999999"/>
    <x v="930"/>
    <x v="0"/>
    <m/>
  </r>
  <r>
    <d v="2024-02-20T01:09:18"/>
    <x v="9"/>
    <n v="37"/>
    <s v="TABORDA ROJAS DIEGO ALEJANDRO"/>
    <x v="4"/>
    <x v="0"/>
    <n v="184"/>
    <n v="26.285714285714299"/>
    <n v="158.68125000000001"/>
    <s v="14 Descuentos (Transbordo) "/>
    <n v="83424.6875"/>
    <x v="1"/>
    <n v="14656.756799999999"/>
    <x v="930"/>
    <x v="0"/>
    <m/>
  </r>
  <r>
    <d v="2024-02-20T01:09:19"/>
    <x v="9"/>
    <n v="38"/>
    <s v="AGUDELO KEVIN ANDRES"/>
    <x v="12"/>
    <x v="0"/>
    <n v="331"/>
    <n v="25.461538461538499"/>
    <n v="294.69375000000002"/>
    <m/>
    <n v="154931.5625"/>
    <x v="0"/>
    <n v="14656.756799999999"/>
    <x v="930"/>
    <x v="0"/>
    <m/>
  </r>
  <r>
    <d v="2024-02-20T01:09:19"/>
    <x v="9"/>
    <n v="39"/>
    <s v="QUINTERO ANDRES FELIPE"/>
    <x v="3"/>
    <x v="0"/>
    <n v="193"/>
    <n v="19.3"/>
    <n v="226.6875"/>
    <m/>
    <n v="119178.125"/>
    <x v="0"/>
    <n v="14656.756799999999"/>
    <x v="930"/>
    <x v="0"/>
    <m/>
  </r>
  <r>
    <d v="2024-02-20T01:09:19"/>
    <x v="9"/>
    <n v="40"/>
    <s v="OCAMPO OCAMPO ANTONIO JOSE"/>
    <x v="1"/>
    <x v="3"/>
    <n v="261"/>
    <n v="23.727272727272702"/>
    <n v="249.35624999999999"/>
    <m/>
    <n v="131095.9375"/>
    <x v="0"/>
    <n v="14656.756799999999"/>
    <x v="930"/>
    <x v="0"/>
    <m/>
  </r>
  <r>
    <d v="2024-02-20T01:09:20"/>
    <x v="1"/>
    <n v="41"/>
    <s v="GARCIA DAVID WILSON ALBERTO"/>
    <x v="1"/>
    <x v="0"/>
    <n v="236"/>
    <n v="21.454545454545499"/>
    <n v="249.35624999999999"/>
    <s v="1 Descuento (Conduct) "/>
    <n v="131095.9375"/>
    <x v="1"/>
    <n v="14656.756799999999"/>
    <x v="930"/>
    <x v="0"/>
    <m/>
  </r>
  <r>
    <d v="2024-02-20T01:09:20"/>
    <x v="1"/>
    <n v="42"/>
    <s v="LOPERA ALVAREZ ESTIVEN"/>
    <x v="0"/>
    <x v="3"/>
    <n v="190"/>
    <n v="21.1111111111111"/>
    <n v="204.01875000000001"/>
    <m/>
    <n v="107260.3125"/>
    <x v="0"/>
    <n v="14656.756799999999"/>
    <x v="930"/>
    <x v="0"/>
    <m/>
  </r>
  <r>
    <d v="2024-02-21T01:52:57"/>
    <x v="1"/>
    <n v="1"/>
    <s v="PALMAR PANA EDIXON JOSUE"/>
    <x v="3"/>
    <x v="0"/>
    <n v="211"/>
    <n v="21.1"/>
    <n v="206.74094707520899"/>
    <s v="1 Descuento (Jefe de ruta) "/>
    <n v="108207.5209"/>
    <x v="0"/>
    <n v="14031.5789"/>
    <x v="931"/>
    <x v="0"/>
    <m/>
  </r>
  <r>
    <d v="2024-02-21T01:52:58"/>
    <x v="1"/>
    <n v="2"/>
    <s v="GRAJALES JORGE HERNAN"/>
    <x v="0"/>
    <x v="0"/>
    <n v="165"/>
    <n v="18.3333333333333"/>
    <n v="186.066852367688"/>
    <m/>
    <n v="88533.426200000002"/>
    <x v="1"/>
    <n v="14031.5789"/>
    <x v="931"/>
    <x v="0"/>
    <m/>
  </r>
  <r>
    <d v="2024-02-21T01:52:58"/>
    <x v="1"/>
    <n v="3"/>
    <s v="AGUIRRE ANDRES"/>
    <x v="6"/>
    <x v="0"/>
    <n v="128"/>
    <n v="16"/>
    <n v="165.39275766016701"/>
    <m/>
    <n v="78696.378800000006"/>
    <x v="0"/>
    <n v="14031.5789"/>
    <x v="931"/>
    <x v="0"/>
    <m/>
  </r>
  <r>
    <d v="2024-02-21T01:52:58"/>
    <x v="1"/>
    <n v="4"/>
    <s v="LOPEZ ISRAEL"/>
    <x v="3"/>
    <x v="0"/>
    <n v="165"/>
    <n v="16.5"/>
    <n v="206.74094707520899"/>
    <s v="1 Descuento (Despachador gustavo) "/>
    <n v="98370.473499999993"/>
    <x v="0"/>
    <n v="14031.5789"/>
    <x v="931"/>
    <x v="0"/>
    <m/>
  </r>
  <r>
    <d v="2024-02-21T01:52:59"/>
    <x v="1"/>
    <n v="5"/>
    <s v="BERRIO POSADA ANGELA"/>
    <x v="8"/>
    <x v="0"/>
    <n v="114"/>
    <n v="22.8"/>
    <n v="103.370473537604"/>
    <m/>
    <n v="49185.236799999999"/>
    <x v="1"/>
    <n v="14031.5789"/>
    <x v="931"/>
    <x v="0"/>
    <m/>
  </r>
  <r>
    <d v="2024-02-21T01:52:59"/>
    <x v="1"/>
    <n v="6"/>
    <s v="GONZALEZ PEREZ RAFAEL JOSE"/>
    <x v="3"/>
    <x v="0"/>
    <n v="209"/>
    <n v="20.9"/>
    <n v="206.74094707520899"/>
    <s v="2 Descuentos (Conduct y jefe de ruta) "/>
    <n v="98370.473499999993"/>
    <x v="0"/>
    <n v="14031.5789"/>
    <x v="931"/>
    <x v="0"/>
    <m/>
  </r>
  <r>
    <d v="2024-02-21T01:53:00"/>
    <x v="1"/>
    <n v="7"/>
    <s v="YEPES JORGE"/>
    <x v="0"/>
    <x v="0"/>
    <n v="262"/>
    <n v="29.1111111111111"/>
    <n v="186.066852367688"/>
    <m/>
    <n v="88533.426200000002"/>
    <x v="1"/>
    <n v="14031.5789"/>
    <x v="931"/>
    <x v="0"/>
    <m/>
  </r>
  <r>
    <d v="2024-02-21T01:53:00"/>
    <x v="1"/>
    <n v="8"/>
    <s v="LONDOO CADAVID DAVID SANTIAGO"/>
    <x v="3"/>
    <x v="0"/>
    <n v="190"/>
    <n v="19"/>
    <n v="206.74094707520899"/>
    <s v="16 Descuentos (Incidente con Usuarios) "/>
    <n v="98370.473499999993"/>
    <x v="1"/>
    <n v="14031.5789"/>
    <x v="931"/>
    <x v="0"/>
    <m/>
  </r>
  <r>
    <d v="2024-02-21T01:53:00"/>
    <x v="1"/>
    <n v="10"/>
    <s v="PIEDRAHITA MADRID SANTIAGO"/>
    <x v="6"/>
    <x v="0"/>
    <n v="152"/>
    <n v="19"/>
    <n v="165.39275766016701"/>
    <m/>
    <n v="78696.378800000006"/>
    <x v="0"/>
    <n v="14031.5789"/>
    <x v="931"/>
    <x v="0"/>
    <m/>
  </r>
  <r>
    <d v="2024-02-21T01:53:01"/>
    <x v="9"/>
    <n v="11"/>
    <s v="ECHAVARRIA JOSE"/>
    <x v="3"/>
    <x v="0"/>
    <n v="197"/>
    <n v="19.7"/>
    <n v="206.74094707520899"/>
    <m/>
    <n v="98370.473499999993"/>
    <x v="0"/>
    <n v="14031.5789"/>
    <x v="931"/>
    <x v="0"/>
    <m/>
  </r>
  <r>
    <d v="2024-02-21T01:53:01"/>
    <x v="9"/>
    <n v="12"/>
    <s v="VALENCIA MENDOZA JHON"/>
    <x v="1"/>
    <x v="0"/>
    <n v="198"/>
    <n v="18"/>
    <n v="227.41504178272999"/>
    <m/>
    <n v="108207.5209"/>
    <x v="0"/>
    <n v="14031.5789"/>
    <x v="931"/>
    <x v="0"/>
    <m/>
  </r>
  <r>
    <d v="2024-02-21T01:53:01"/>
    <x v="9"/>
    <n v="13"/>
    <s v="URIEL SALAZAR FREDY"/>
    <x v="0"/>
    <x v="0"/>
    <n v="162"/>
    <n v="18"/>
    <n v="186.066852367688"/>
    <m/>
    <n v="88533.426200000002"/>
    <x v="0"/>
    <n v="14031.5789"/>
    <x v="931"/>
    <x v="0"/>
    <m/>
  </r>
  <r>
    <d v="2024-02-21T01:53:02"/>
    <x v="9"/>
    <n v="14"/>
    <s v="CARVAJAL SALAZAR HECTOR MARINO"/>
    <x v="1"/>
    <x v="0"/>
    <n v="197"/>
    <n v="17.909090909090899"/>
    <n v="227.41504178272999"/>
    <m/>
    <n v="108207.5209"/>
    <x v="1"/>
    <n v="14031.5789"/>
    <x v="931"/>
    <x v="0"/>
    <m/>
  </r>
  <r>
    <d v="2024-02-21T01:53:02"/>
    <x v="9"/>
    <n v="15"/>
    <s v="LONDOO LOPERA DUVAN ANDRES"/>
    <x v="0"/>
    <x v="0"/>
    <n v="195"/>
    <n v="21.6666666666667"/>
    <n v="186.066852367688"/>
    <m/>
    <n v="88533.426200000002"/>
    <x v="1"/>
    <n v="14031.5789"/>
    <x v="931"/>
    <x v="0"/>
    <m/>
  </r>
  <r>
    <d v="2024-02-21T01:53:03"/>
    <x v="9"/>
    <n v="16"/>
    <s v="HURTADO MADRID JUAN ESTEBAN"/>
    <x v="0"/>
    <x v="0"/>
    <n v="149"/>
    <n v="16.5555555555556"/>
    <n v="186.066852367688"/>
    <m/>
    <n v="88533.426200000002"/>
    <x v="0"/>
    <n v="14031.5789"/>
    <x v="931"/>
    <x v="0"/>
    <m/>
  </r>
  <r>
    <d v="2024-02-21T01:53:03"/>
    <x v="9"/>
    <n v="17"/>
    <s v="RAMIREZ JARAMILLO WILSON"/>
    <x v="0"/>
    <x v="0"/>
    <n v="186"/>
    <n v="20.6666666666667"/>
    <n v="186.066852367688"/>
    <m/>
    <n v="88533.426200000002"/>
    <x v="0"/>
    <n v="14031.5789"/>
    <x v="931"/>
    <x v="0"/>
    <m/>
  </r>
  <r>
    <d v="2024-02-21T01:53:03"/>
    <x v="9"/>
    <n v="18"/>
    <s v="RENDON VIANA HUMBERTO DE JESUS"/>
    <x v="4"/>
    <x v="0"/>
    <n v="146"/>
    <n v="20.8571428571429"/>
    <n v="144.71866295264601"/>
    <m/>
    <n v="68859.3315"/>
    <x v="0"/>
    <n v="14031.5789"/>
    <x v="931"/>
    <x v="0"/>
    <m/>
  </r>
  <r>
    <d v="2024-02-21T01:53:04"/>
    <x v="9"/>
    <n v="19"/>
    <s v="BARRANTES GALLEGO DANIEL CAMILO"/>
    <x v="1"/>
    <x v="0"/>
    <n v="236"/>
    <n v="21.454545454545499"/>
    <n v="227.41504178272999"/>
    <m/>
    <n v="108207.5209"/>
    <x v="0"/>
    <n v="14031.5789"/>
    <x v="931"/>
    <x v="0"/>
    <m/>
  </r>
  <r>
    <d v="2024-02-21T01:53:04"/>
    <x v="9"/>
    <n v="20"/>
    <s v="VERENZUELA MARTINEZ ALEXANDER"/>
    <x v="1"/>
    <x v="0"/>
    <n v="264"/>
    <n v="24"/>
    <n v="227.41504178272999"/>
    <s v="2 Descuentos (Jefe de ruta y conduct) "/>
    <n v="108207.5209"/>
    <x v="0"/>
    <n v="14031.5789"/>
    <x v="931"/>
    <x v="0"/>
    <m/>
  </r>
  <r>
    <d v="2024-02-21T01:53:04"/>
    <x v="9"/>
    <n v="21"/>
    <s v="HOYOS HENAO SANTIAGO"/>
    <x v="0"/>
    <x v="0"/>
    <n v="214"/>
    <n v="23.7777777777778"/>
    <n v="186.066852367688"/>
    <m/>
    <n v="88533.426200000002"/>
    <x v="0"/>
    <n v="14031.5789"/>
    <x v="931"/>
    <x v="0"/>
    <m/>
  </r>
  <r>
    <d v="2024-02-21T01:53:05"/>
    <x v="9"/>
    <n v="22"/>
    <s v="QUIRAMA CASTAEDA JHON JADER"/>
    <x v="6"/>
    <x v="3"/>
    <n v="157"/>
    <n v="18.470588235294102"/>
    <n v="175.729805013928"/>
    <m/>
    <n v="83614.902499999997"/>
    <x v="1"/>
    <n v="14031.5789"/>
    <x v="931"/>
    <x v="0"/>
    <m/>
  </r>
  <r>
    <d v="2024-02-21T01:53:05"/>
    <x v="9"/>
    <n v="23"/>
    <s v="SALDARRIAGA PARRA LUIS ALBERTO"/>
    <x v="0"/>
    <x v="0"/>
    <n v="168"/>
    <n v="18.6666666666667"/>
    <n v="186.066852367688"/>
    <m/>
    <n v="88533.426200000002"/>
    <x v="2"/>
    <n v="14031.5789"/>
    <x v="931"/>
    <x v="0"/>
    <m/>
  </r>
  <r>
    <d v="2024-02-21T01:53:05"/>
    <x v="9"/>
    <n v="24"/>
    <s v="RODRIGUEZ LUBIN"/>
    <x v="1"/>
    <x v="0"/>
    <n v="234"/>
    <n v="21.272727272727298"/>
    <n v="227.41504178272999"/>
    <s v="1 Descuento (Usuario desubicado) "/>
    <n v="108207.5209"/>
    <x v="0"/>
    <n v="14031.5789"/>
    <x v="931"/>
    <x v="0"/>
    <m/>
  </r>
  <r>
    <d v="2024-02-21T01:53:06"/>
    <x v="9"/>
    <n v="25"/>
    <s v="MADRID HERNANDEZ JHONATAN SMITH"/>
    <x v="10"/>
    <x v="0"/>
    <n v="117"/>
    <n v="26"/>
    <n v="93.033426183844"/>
    <m/>
    <n v="44266.713100000001"/>
    <x v="1"/>
    <n v="14031.5789"/>
    <x v="931"/>
    <x v="0"/>
    <m/>
  </r>
  <r>
    <d v="2024-02-21T01:53:06"/>
    <x v="9"/>
    <n v="26"/>
    <s v="CIRO MARIN RODRIGO ALBERTO"/>
    <x v="3"/>
    <x v="0"/>
    <n v="206"/>
    <n v="20.6"/>
    <n v="206.74094707520899"/>
    <s v="2 Descuentos (Conduct y propietario) "/>
    <n v="98370.473499999993"/>
    <x v="0"/>
    <n v="14031.5789"/>
    <x v="931"/>
    <x v="0"/>
    <m/>
  </r>
  <r>
    <d v="2024-02-21T01:53:06"/>
    <x v="9"/>
    <n v="27"/>
    <s v="DURANGO DAVID JOSE"/>
    <x v="11"/>
    <x v="3"/>
    <n v="44"/>
    <n v="29.3333333333333"/>
    <n v="31.011142061281301"/>
    <m/>
    <n v="14755.571"/>
    <x v="0"/>
    <n v="14031.5789"/>
    <x v="931"/>
    <x v="0"/>
    <m/>
  </r>
  <r>
    <d v="2024-02-21T01:53:07"/>
    <x v="9"/>
    <n v="28"/>
    <s v="GONZALEZ CARLOS EDUARDO"/>
    <x v="3"/>
    <x v="0"/>
    <n v="199"/>
    <n v="19.899999999999999"/>
    <n v="206.74094707520899"/>
    <s v="1 Descuento (Usuario desubicado) "/>
    <n v="98370.473499999993"/>
    <x v="0"/>
    <n v="14031.5789"/>
    <x v="931"/>
    <x v="0"/>
    <m/>
  </r>
  <r>
    <d v="2024-02-21T01:53:07"/>
    <x v="9"/>
    <n v="29"/>
    <s v="ESCOBAR IVAN DARIO"/>
    <x v="8"/>
    <x v="0"/>
    <n v="80"/>
    <n v="16"/>
    <n v="103.370473537604"/>
    <m/>
    <n v="49185.236799999999"/>
    <x v="0"/>
    <n v="14031.5789"/>
    <x v="931"/>
    <x v="0"/>
    <m/>
  </r>
  <r>
    <d v="2024-02-21T01:53:08"/>
    <x v="9"/>
    <n v="30"/>
    <s v="JIMENEZ HURTADO CARLOS ESTIVEN"/>
    <x v="4"/>
    <x v="0"/>
    <n v="160"/>
    <n v="22.8571428571429"/>
    <n v="144.71866295264601"/>
    <s v="2 Descuentos (Conducts) "/>
    <n v="68859.3315"/>
    <x v="0"/>
    <n v="14031.5789"/>
    <x v="931"/>
    <x v="0"/>
    <m/>
  </r>
  <r>
    <d v="2024-02-21T01:53:08"/>
    <x v="1"/>
    <n v="31"/>
    <s v="GARCES ANDRES FELIPE"/>
    <x v="2"/>
    <x v="0"/>
    <n v="160"/>
    <n v="24.615384615384599"/>
    <n v="134.38161559888599"/>
    <m/>
    <n v="63940.807800000002"/>
    <x v="0"/>
    <n v="14031.5789"/>
    <x v="931"/>
    <x v="0"/>
    <m/>
  </r>
  <r>
    <d v="2024-02-21T01:53:08"/>
    <x v="1"/>
    <n v="32"/>
    <s v="PUERTA BOJANERO JUAN CARLOS"/>
    <x v="6"/>
    <x v="1"/>
    <n v="194"/>
    <n v="24.25"/>
    <n v="165.39275766016701"/>
    <m/>
    <n v="78696.378800000006"/>
    <x v="0"/>
    <n v="14031.5789"/>
    <x v="931"/>
    <x v="0"/>
    <m/>
  </r>
  <r>
    <d v="2024-02-21T01:53:09"/>
    <x v="1"/>
    <n v="33"/>
    <s v="FLORES RINCON JORGE ALBERTO"/>
    <x v="12"/>
    <x v="0"/>
    <n v="254"/>
    <n v="19.538461538461501"/>
    <n v="268.76323119777197"/>
    <m/>
    <n v="127881.6156"/>
    <x v="0"/>
    <n v="14031.5789"/>
    <x v="931"/>
    <x v="0"/>
    <m/>
  </r>
  <r>
    <d v="2024-02-21T01:53:09"/>
    <x v="1"/>
    <n v="34"/>
    <s v="PINO JUAN ESTEBAN"/>
    <x v="1"/>
    <x v="0"/>
    <n v="231"/>
    <n v="21"/>
    <n v="227.41504178272999"/>
    <m/>
    <n v="108207.5209"/>
    <x v="0"/>
    <n v="14031.5789"/>
    <x v="931"/>
    <x v="0"/>
    <m/>
  </r>
  <r>
    <d v="2024-02-21T01:53:09"/>
    <x v="1"/>
    <n v="35"/>
    <s v="HERNANDEZ MACIAS GILBERTO"/>
    <x v="8"/>
    <x v="3"/>
    <n v="82"/>
    <n v="16.399999999999999"/>
    <n v="103.370473537604"/>
    <m/>
    <n v="49185.236799999999"/>
    <x v="1"/>
    <n v="14031.5789"/>
    <x v="931"/>
    <x v="0"/>
    <m/>
  </r>
  <r>
    <d v="2024-02-21T01:53:10"/>
    <x v="1"/>
    <n v="36"/>
    <s v="MEJIA JUAN CARLOS"/>
    <x v="3"/>
    <x v="0"/>
    <n v="221"/>
    <n v="22.1"/>
    <n v="206.74094707520899"/>
    <s v="3 Descuentos (Conduct y propietario) "/>
    <n v="98370.473499999993"/>
    <x v="0"/>
    <n v="14031.5789"/>
    <x v="931"/>
    <x v="0"/>
    <m/>
  </r>
  <r>
    <d v="2024-02-21T01:53:10"/>
    <x v="1"/>
    <n v="37"/>
    <s v="TABORDA ROJAS DIEGO ALEJANDRO"/>
    <x v="1"/>
    <x v="3"/>
    <n v="264"/>
    <n v="24"/>
    <n v="227.41504178272999"/>
    <s v="1 Descuento (despachadora Angela) "/>
    <n v="108207.5209"/>
    <x v="1"/>
    <n v="14031.5789"/>
    <x v="931"/>
    <x v="0"/>
    <m/>
  </r>
  <r>
    <d v="2024-02-21T01:53:10"/>
    <x v="1"/>
    <n v="38"/>
    <s v="AGUDELO KEVIN ANDRES"/>
    <x v="0"/>
    <x v="0"/>
    <n v="170"/>
    <n v="18.8888888888889"/>
    <n v="186.066852367688"/>
    <m/>
    <n v="88533.426200000002"/>
    <x v="0"/>
    <n v="14031.5789"/>
    <x v="931"/>
    <x v="0"/>
    <m/>
  </r>
  <r>
    <d v="2024-02-21T01:53:10"/>
    <x v="1"/>
    <n v="39"/>
    <s v="QUINTERO ANDRES FELIPE"/>
    <x v="6"/>
    <x v="0"/>
    <n v="177"/>
    <n v="22.125"/>
    <n v="165.39275766016701"/>
    <s v="1 Descuento (Usuario desubicado) "/>
    <n v="78696.378800000006"/>
    <x v="0"/>
    <n v="14031.5789"/>
    <x v="931"/>
    <x v="0"/>
    <m/>
  </r>
  <r>
    <d v="2024-02-21T01:53:11"/>
    <x v="1"/>
    <n v="40"/>
    <s v="OCAMPO OCAMPO ANTONIO JOSE"/>
    <x v="1"/>
    <x v="0"/>
    <n v="257"/>
    <n v="23.363636363636399"/>
    <n v="227.41504178272999"/>
    <s v="1 Descuento (despachadora Angela) "/>
    <n v="108207.5209"/>
    <x v="0"/>
    <n v="14031.5789"/>
    <x v="931"/>
    <x v="0"/>
    <m/>
  </r>
  <r>
    <d v="2024-02-21T01:53:11"/>
    <x v="9"/>
    <n v="41"/>
    <s v="GARCIA DAVID WILSON ALBERTO"/>
    <x v="0"/>
    <x v="0"/>
    <n v="179"/>
    <n v="19.8888888888889"/>
    <n v="186.066852367688"/>
    <m/>
    <n v="88533.426200000002"/>
    <x v="1"/>
    <n v="14031.5789"/>
    <x v="931"/>
    <x v="0"/>
    <m/>
  </r>
  <r>
    <d v="2024-02-21T01:53:11"/>
    <x v="9"/>
    <n v="42"/>
    <s v="LOPERA ALVAREZ ESTIVEN"/>
    <x v="2"/>
    <x v="0"/>
    <n v="128"/>
    <n v="21.3333333333333"/>
    <n v="124.04456824512501"/>
    <m/>
    <n v="59022.284099999997"/>
    <x v="0"/>
    <n v="14031.5789"/>
    <x v="931"/>
    <x v="0"/>
    <m/>
  </r>
  <r>
    <d v="2024-02-22T01:30:48"/>
    <x v="9"/>
    <n v="1"/>
    <s v="PALMAR PANA EDIXON JOSUE"/>
    <x v="6"/>
    <x v="0"/>
    <n v="147"/>
    <n v="19.600000000000001"/>
    <n v="163.27981651376101"/>
    <m/>
    <n v="85678.899099999995"/>
    <x v="0"/>
    <n v="11936.5854"/>
    <x v="932"/>
    <x v="0"/>
    <m/>
  </r>
  <r>
    <d v="2024-02-22T01:30:49"/>
    <x v="9"/>
    <n v="2"/>
    <s v="GRAJALES JORGE HERNAN"/>
    <x v="0"/>
    <x v="0"/>
    <n v="222"/>
    <n v="24.6666666666667"/>
    <n v="195.93577981651401"/>
    <m/>
    <n v="102814.6789"/>
    <x v="1"/>
    <n v="11936.5854"/>
    <x v="932"/>
    <x v="0"/>
    <m/>
  </r>
  <r>
    <d v="2024-02-22T01:30:49"/>
    <x v="9"/>
    <n v="3"/>
    <s v="AGUIRRE ANDRES"/>
    <x v="6"/>
    <x v="0"/>
    <n v="130"/>
    <n v="16.25"/>
    <n v="174.165137614679"/>
    <m/>
    <n v="91390.825700000001"/>
    <x v="0"/>
    <n v="11936.5854"/>
    <x v="932"/>
    <x v="0"/>
    <m/>
  </r>
  <r>
    <d v="2024-02-22T01:30:50"/>
    <x v="9"/>
    <n v="4"/>
    <s v="LOPEZ ISRAEL"/>
    <x v="2"/>
    <x v="0"/>
    <n v="85"/>
    <n v="14.1666666666667"/>
    <n v="130.62385321100899"/>
    <s v="1 Descuento (Despachador gustavo) "/>
    <n v="68543.119300000006"/>
    <x v="0"/>
    <n v="11936.5854"/>
    <x v="932"/>
    <x v="0"/>
    <m/>
  </r>
  <r>
    <d v="2024-02-22T01:30:51"/>
    <x v="9"/>
    <n v="5"/>
    <s v="BERRIO POSADA ANGELA"/>
    <x v="0"/>
    <x v="0"/>
    <n v="265"/>
    <n v="29.4444444444444"/>
    <n v="195.93577981651401"/>
    <m/>
    <n v="102814.6789"/>
    <x v="1"/>
    <n v="11936.5854"/>
    <x v="932"/>
    <x v="0"/>
    <m/>
  </r>
  <r>
    <d v="2024-02-22T01:30:51"/>
    <x v="9"/>
    <n v="6"/>
    <s v="GONZALEZ PEREZ RAFAEL JOSE"/>
    <x v="0"/>
    <x v="0"/>
    <n v="165"/>
    <n v="18.3333333333333"/>
    <n v="195.93577981651401"/>
    <m/>
    <n v="102814.6789"/>
    <x v="0"/>
    <n v="11936.5854"/>
    <x v="932"/>
    <x v="0"/>
    <m/>
  </r>
  <r>
    <d v="2024-02-22T01:30:52"/>
    <x v="9"/>
    <n v="7"/>
    <s v="YEPES JORGE"/>
    <x v="0"/>
    <x v="0"/>
    <n v="230"/>
    <n v="25.5555555555556"/>
    <n v="195.93577981651401"/>
    <m/>
    <n v="102814.6789"/>
    <x v="1"/>
    <n v="11936.5854"/>
    <x v="932"/>
    <x v="0"/>
    <m/>
  </r>
  <r>
    <d v="2024-02-22T01:30:52"/>
    <x v="9"/>
    <n v="8"/>
    <s v="VACA FIERRO ROBINSON"/>
    <x v="0"/>
    <x v="0"/>
    <n v="209"/>
    <n v="23.2222222222222"/>
    <n v="195.93577981651401"/>
    <m/>
    <n v="102814.6789"/>
    <x v="1"/>
    <n v="11936.5854"/>
    <x v="932"/>
    <x v="0"/>
    <m/>
  </r>
  <r>
    <d v="2024-02-22T01:30:53"/>
    <x v="9"/>
    <n v="10"/>
    <s v="PIEDRAHITA MADRID SANTIAGO"/>
    <x v="0"/>
    <x v="0"/>
    <n v="182"/>
    <n v="20.2222222222222"/>
    <n v="195.93577981651401"/>
    <m/>
    <n v="102814.6789"/>
    <x v="0"/>
    <n v="11936.5854"/>
    <x v="932"/>
    <x v="0"/>
    <m/>
  </r>
  <r>
    <d v="2024-02-22T01:30:53"/>
    <x v="1"/>
    <n v="11"/>
    <s v="BELTRAN JUAN SIMON"/>
    <x v="3"/>
    <x v="0"/>
    <n v="194"/>
    <n v="19.399999999999999"/>
    <n v="217.706422018349"/>
    <s v="1 Descuento (Conduct) "/>
    <n v="114238.5321"/>
    <x v="0"/>
    <n v="11936.5854"/>
    <x v="932"/>
    <x v="0"/>
    <m/>
  </r>
  <r>
    <d v="2024-02-22T01:30:54"/>
    <x v="1"/>
    <n v="12"/>
    <s v="VALENCIA MENDOZA JHON"/>
    <x v="0"/>
    <x v="0"/>
    <n v="184"/>
    <n v="20.4444444444444"/>
    <n v="195.93577981651401"/>
    <m/>
    <n v="102814.6789"/>
    <x v="0"/>
    <n v="11936.5854"/>
    <x v="932"/>
    <x v="0"/>
    <m/>
  </r>
  <r>
    <d v="2024-02-22T01:30:54"/>
    <x v="1"/>
    <n v="13"/>
    <s v="URIEL SALAZAR FREDY"/>
    <x v="6"/>
    <x v="0"/>
    <n v="188"/>
    <n v="23.5"/>
    <n v="174.165137614679"/>
    <m/>
    <n v="91390.825700000001"/>
    <x v="0"/>
    <n v="11936.5854"/>
    <x v="932"/>
    <x v="0"/>
    <m/>
  </r>
  <r>
    <d v="2024-02-22T01:30:55"/>
    <x v="1"/>
    <n v="14"/>
    <s v="CARVAJAL SALAZAR HECTOR MARINO"/>
    <x v="6"/>
    <x v="0"/>
    <n v="164"/>
    <n v="20.5"/>
    <n v="174.165137614679"/>
    <s v="2 Descuentos (Usuario con movilidad reducida) "/>
    <n v="91390.825700000001"/>
    <x v="1"/>
    <n v="11936.5854"/>
    <x v="932"/>
    <x v="0"/>
    <m/>
  </r>
  <r>
    <d v="2024-02-22T01:30:55"/>
    <x v="1"/>
    <n v="15"/>
    <s v="LONDOO LOPERA DUVAN ANDRES"/>
    <x v="6"/>
    <x v="0"/>
    <n v="203"/>
    <n v="23.882352941176499"/>
    <n v="185.05045871559599"/>
    <m/>
    <n v="97102.752299999993"/>
    <x v="1"/>
    <n v="11936.5854"/>
    <x v="932"/>
    <x v="0"/>
    <m/>
  </r>
  <r>
    <d v="2024-02-22T01:30:55"/>
    <x v="1"/>
    <n v="16"/>
    <s v="HURTADO MADRID JUAN ESTEBAN"/>
    <x v="3"/>
    <x v="3"/>
    <n v="205"/>
    <n v="20.5"/>
    <n v="217.706422018349"/>
    <s v="2 Descuentos (Despachador fernando y transbordo) "/>
    <n v="114238.5321"/>
    <x v="0"/>
    <n v="11936.5854"/>
    <x v="932"/>
    <x v="0"/>
    <m/>
  </r>
  <r>
    <d v="2024-02-22T01:30:56"/>
    <x v="1"/>
    <n v="17"/>
    <s v="RAMIREZ JARAMILLO WILSON"/>
    <x v="4"/>
    <x v="0"/>
    <n v="111"/>
    <n v="15.8571428571429"/>
    <n v="152.39449541284401"/>
    <m/>
    <n v="79966.972500000003"/>
    <x v="0"/>
    <n v="11936.5854"/>
    <x v="932"/>
    <x v="0"/>
    <m/>
  </r>
  <r>
    <d v="2024-02-22T01:30:56"/>
    <x v="1"/>
    <n v="18"/>
    <s v="RENDON VIANA HUMBERTO DE JESUS"/>
    <x v="3"/>
    <x v="0"/>
    <n v="184"/>
    <n v="18.399999999999999"/>
    <n v="217.706422018349"/>
    <m/>
    <n v="114238.5321"/>
    <x v="0"/>
    <n v="11936.5854"/>
    <x v="932"/>
    <x v="0"/>
    <m/>
  </r>
  <r>
    <d v="2024-02-22T01:30:56"/>
    <x v="1"/>
    <n v="19"/>
    <s v="BARRANTES GALLEGO DANIEL CAMILO"/>
    <x v="6"/>
    <x v="0"/>
    <n v="183"/>
    <n v="22.875"/>
    <n v="174.165137614679"/>
    <m/>
    <n v="91390.825700000001"/>
    <x v="0"/>
    <n v="11936.5854"/>
    <x v="932"/>
    <x v="0"/>
    <m/>
  </r>
  <r>
    <d v="2024-02-22T01:30:57"/>
    <x v="1"/>
    <n v="20"/>
    <s v="VERENZUELA MARTINEZ ALEXANDER"/>
    <x v="8"/>
    <x v="0"/>
    <n v="92"/>
    <n v="18.399999999999999"/>
    <n v="108.853211009174"/>
    <m/>
    <n v="57119.266100000001"/>
    <x v="0"/>
    <n v="11936.5854"/>
    <x v="932"/>
    <x v="0"/>
    <m/>
  </r>
  <r>
    <d v="2024-02-22T01:30:57"/>
    <x v="1"/>
    <n v="21"/>
    <s v="CIRO ALEXANDER"/>
    <x v="6"/>
    <x v="0"/>
    <n v="197"/>
    <n v="23.176470588235301"/>
    <n v="185.05045871559599"/>
    <m/>
    <n v="97102.752299999993"/>
    <x v="0"/>
    <n v="11936.5854"/>
    <x v="932"/>
    <x v="0"/>
    <m/>
  </r>
  <r>
    <d v="2024-02-22T01:30:57"/>
    <x v="1"/>
    <n v="22"/>
    <s v="QUIRAMA CASTAEDA JHON JADER"/>
    <x v="0"/>
    <x v="3"/>
    <n v="243"/>
    <n v="27"/>
    <n v="195.93577981651401"/>
    <m/>
    <n v="102814.6789"/>
    <x v="1"/>
    <n v="11936.5854"/>
    <x v="932"/>
    <x v="0"/>
    <m/>
  </r>
  <r>
    <d v="2024-02-22T01:30:58"/>
    <x v="1"/>
    <n v="23"/>
    <s v="SALDARRIAGA PARRA LUIS ALBERTO"/>
    <x v="7"/>
    <x v="0"/>
    <n v="45"/>
    <n v="15"/>
    <n v="65.311926605504595"/>
    <m/>
    <n v="34271.559600000001"/>
    <x v="2"/>
    <n v="11936.5854"/>
    <x v="932"/>
    <x v="0"/>
    <m/>
  </r>
  <r>
    <d v="2024-02-22T01:30:58"/>
    <x v="1"/>
    <n v="24"/>
    <s v="FLORES RINCON JORGE ALBERTO"/>
    <x v="6"/>
    <x v="0"/>
    <n v="152"/>
    <n v="17.882352941176499"/>
    <n v="185.05045871559599"/>
    <s v="1 Descuento (Despachadora angela) "/>
    <n v="97102.752299999993"/>
    <x v="0"/>
    <n v="11936.5854"/>
    <x v="932"/>
    <x v="0"/>
    <m/>
  </r>
  <r>
    <d v="2024-02-22T01:30:58"/>
    <x v="1"/>
    <n v="25"/>
    <s v="MADRID HERNANDEZ JHONATAN SMITH"/>
    <x v="0"/>
    <x v="0"/>
    <n v="201"/>
    <n v="22.3333333333333"/>
    <n v="195.93577981651401"/>
    <m/>
    <n v="102814.6789"/>
    <x v="1"/>
    <n v="11936.5854"/>
    <x v="932"/>
    <x v="0"/>
    <m/>
  </r>
  <r>
    <d v="2024-02-22T01:30:59"/>
    <x v="1"/>
    <n v="26"/>
    <s v="ESPINOZA CHAVARRIA GUILLERMO LEON"/>
    <x v="4"/>
    <x v="3"/>
    <n v="150"/>
    <n v="21.428571428571399"/>
    <n v="152.39449541284401"/>
    <m/>
    <n v="79966.972500000003"/>
    <x v="0"/>
    <n v="11936.5854"/>
    <x v="932"/>
    <x v="0"/>
    <m/>
  </r>
  <r>
    <d v="2024-02-22T01:30:59"/>
    <x v="1"/>
    <n v="27"/>
    <s v="HOYOS HENAO SANTIAGO"/>
    <x v="2"/>
    <x v="0"/>
    <n v="154"/>
    <n v="25.6666666666667"/>
    <n v="130.62385321100899"/>
    <m/>
    <n v="68543.119300000006"/>
    <x v="0"/>
    <n v="11936.5854"/>
    <x v="932"/>
    <x v="0"/>
    <m/>
  </r>
  <r>
    <d v="2024-02-22T01:30:59"/>
    <x v="1"/>
    <n v="28"/>
    <s v="ARANGO DIEGO"/>
    <x v="2"/>
    <x v="3"/>
    <n v="170"/>
    <n v="26.153846153846199"/>
    <n v="141.50917431192701"/>
    <s v="1 Descuento (Despachadora angela) "/>
    <n v="74255.045899999997"/>
    <x v="0"/>
    <n v="11936.5854"/>
    <x v="932"/>
    <x v="0"/>
    <m/>
  </r>
  <r>
    <d v="2024-02-22T01:30:59"/>
    <x v="1"/>
    <n v="29"/>
    <s v="ESCOBAR IVAN DARIO"/>
    <x v="4"/>
    <x v="0"/>
    <n v="113"/>
    <n v="16.1428571428571"/>
    <n v="152.39449541284401"/>
    <m/>
    <n v="79966.972500000003"/>
    <x v="0"/>
    <n v="11936.5854"/>
    <x v="932"/>
    <x v="0"/>
    <m/>
  </r>
  <r>
    <d v="2024-02-22T01:31:00"/>
    <x v="9"/>
    <n v="30"/>
    <s v="JIMENEZ HURTADO CARLOS ESTIVEN"/>
    <x v="6"/>
    <x v="0"/>
    <n v="182"/>
    <n v="22.75"/>
    <n v="174.165137614679"/>
    <s v="MAICO TUBERQUIA Realiz 4 viajes donde moviliz 83 Usuarios, 1 Descuento (Propietario) "/>
    <n v="91390.825700000001"/>
    <x v="0"/>
    <n v="11936.5854"/>
    <x v="932"/>
    <x v="0"/>
    <m/>
  </r>
  <r>
    <d v="2024-02-22T01:31:00"/>
    <x v="9"/>
    <n v="31"/>
    <s v="GARCES ANDRES FELIPE"/>
    <x v="4"/>
    <x v="0"/>
    <n v="167"/>
    <n v="23.8571428571429"/>
    <n v="152.39449541284401"/>
    <m/>
    <n v="79966.972500000003"/>
    <x v="0"/>
    <n v="11936.5854"/>
    <x v="932"/>
    <x v="0"/>
    <m/>
  </r>
  <r>
    <d v="2024-02-22T01:31:01"/>
    <x v="9"/>
    <n v="32"/>
    <s v="GONZALEZ CARLOS EDUARDO"/>
    <x v="4"/>
    <x v="3"/>
    <n v="174"/>
    <n v="24.8571428571429"/>
    <n v="152.39449541284401"/>
    <m/>
    <n v="79966.972500000003"/>
    <x v="0"/>
    <n v="11936.5854"/>
    <x v="932"/>
    <x v="0"/>
    <m/>
  </r>
  <r>
    <d v="2024-02-22T01:31:01"/>
    <x v="9"/>
    <n v="33"/>
    <s v="RUA CHAVARRIA JEFERSON ANDREY"/>
    <x v="6"/>
    <x v="0"/>
    <n v="165"/>
    <n v="20.625"/>
    <n v="174.165137614679"/>
    <m/>
    <n v="91390.825700000001"/>
    <x v="0"/>
    <n v="11936.5854"/>
    <x v="932"/>
    <x v="0"/>
    <m/>
  </r>
  <r>
    <d v="2024-02-22T01:31:02"/>
    <x v="9"/>
    <n v="34"/>
    <s v="MONTOYA OSPINA GILBERTO ANTONIO"/>
    <x v="3"/>
    <x v="3"/>
    <n v="219"/>
    <n v="21.9"/>
    <n v="217.706422018349"/>
    <m/>
    <n v="114238.5321"/>
    <x v="0"/>
    <n v="11936.5854"/>
    <x v="932"/>
    <x v="0"/>
    <m/>
  </r>
  <r>
    <d v="2024-02-22T01:31:02"/>
    <x v="9"/>
    <n v="35"/>
    <s v="HERNANDEZ MACIAS GILBERTO"/>
    <x v="8"/>
    <x v="0"/>
    <n v="107"/>
    <n v="21.4"/>
    <n v="108.853211009174"/>
    <m/>
    <n v="57119.266100000001"/>
    <x v="1"/>
    <n v="11936.5854"/>
    <x v="932"/>
    <x v="0"/>
    <m/>
  </r>
  <r>
    <d v="2024-02-22T01:31:03"/>
    <x v="9"/>
    <n v="36"/>
    <s v="MARTINEZ CHAVERRA LUIS NORBERTO"/>
    <x v="3"/>
    <x v="0"/>
    <n v="189"/>
    <n v="18.899999999999999"/>
    <n v="217.706422018349"/>
    <m/>
    <n v="114238.5321"/>
    <x v="0"/>
    <n v="11936.5854"/>
    <x v="932"/>
    <x v="0"/>
    <m/>
  </r>
  <r>
    <d v="2024-02-22T01:31:03"/>
    <x v="9"/>
    <n v="37"/>
    <s v="TABORDA ROJAS DIEGO ALEJANDRO"/>
    <x v="8"/>
    <x v="1"/>
    <n v="103"/>
    <n v="20.6"/>
    <n v="108.853211009174"/>
    <m/>
    <n v="57119.266100000001"/>
    <x v="1"/>
    <n v="11936.5854"/>
    <x v="932"/>
    <x v="0"/>
    <m/>
  </r>
  <r>
    <d v="2024-02-22T01:31:04"/>
    <x v="9"/>
    <n v="38"/>
    <s v="MACEA MATEO"/>
    <x v="6"/>
    <x v="0"/>
    <n v="162"/>
    <n v="20.25"/>
    <n v="174.165137614679"/>
    <m/>
    <n v="91390.825700000001"/>
    <x v="0"/>
    <n v="11936.5854"/>
    <x v="932"/>
    <x v="0"/>
    <m/>
  </r>
  <r>
    <d v="2024-02-22T01:31:04"/>
    <x v="9"/>
    <n v="39"/>
    <s v="QUINTERO ANDRES FELIPE"/>
    <x v="6"/>
    <x v="0"/>
    <n v="185"/>
    <n v="24.6666666666667"/>
    <n v="163.27981651376101"/>
    <s v="3 Descuentos (Incidente con Usuarios) "/>
    <n v="85678.899099999995"/>
    <x v="0"/>
    <n v="11936.5854"/>
    <x v="932"/>
    <x v="0"/>
    <m/>
  </r>
  <r>
    <d v="2024-02-22T01:31:04"/>
    <x v="9"/>
    <n v="40"/>
    <s v="OCAMPO OCAMPO ANTONIO JOSE"/>
    <x v="0"/>
    <x v="0"/>
    <n v="198"/>
    <n v="22"/>
    <n v="195.93577981651401"/>
    <s v="1 Descuento (Despachador fernando) "/>
    <n v="102814.6789"/>
    <x v="0"/>
    <n v="11936.5854"/>
    <x v="932"/>
    <x v="0"/>
    <m/>
  </r>
  <r>
    <d v="2024-02-22T01:31:05"/>
    <x v="1"/>
    <n v="41"/>
    <s v="ECHAVARRIA JOSE"/>
    <x v="0"/>
    <x v="0"/>
    <n v="233"/>
    <n v="25.8888888888889"/>
    <n v="195.93577981651401"/>
    <m/>
    <n v="102814.6789"/>
    <x v="1"/>
    <n v="11936.5854"/>
    <x v="932"/>
    <x v="0"/>
    <m/>
  </r>
  <r>
    <d v="2024-02-22T01:31:05"/>
    <x v="1"/>
    <n v="42"/>
    <s v="LOPERA ALVAREZ ESTIVEN"/>
    <x v="3"/>
    <x v="3"/>
    <n v="267"/>
    <n v="26.7"/>
    <n v="217.706422018349"/>
    <m/>
    <n v="114238.5321"/>
    <x v="0"/>
    <n v="11936.5854"/>
    <x v="932"/>
    <x v="0"/>
    <m/>
  </r>
  <r>
    <d v="2024-02-23T02:14:54"/>
    <x v="1"/>
    <n v="1"/>
    <s v="PALMAR PANA EDIXON JOSUE"/>
    <x v="3"/>
    <x v="0"/>
    <n v="214"/>
    <n v="21.4"/>
    <n v="215.82966226138001"/>
    <m/>
    <n v="113206.31419999999"/>
    <x v="0"/>
    <n v="13015.384599999999"/>
    <x v="933"/>
    <x v="0"/>
    <m/>
  </r>
  <r>
    <d v="2024-02-23T02:14:54"/>
    <x v="1"/>
    <n v="2"/>
    <s v="GRAJALES JORGE HERNAN"/>
    <x v="0"/>
    <x v="0"/>
    <n v="247"/>
    <n v="27.4444444444444"/>
    <n v="194.246696035242"/>
    <s v="1 Descuento (Conduct) "/>
    <n v="101885.6828"/>
    <x v="1"/>
    <n v="13015.384599999999"/>
    <x v="933"/>
    <x v="0"/>
    <m/>
  </r>
  <r>
    <d v="2024-02-23T02:14:54"/>
    <x v="1"/>
    <n v="3"/>
    <s v="AGUIRRE ANDRES"/>
    <x v="0"/>
    <x v="0"/>
    <n v="142"/>
    <n v="15.7777777777778"/>
    <n v="194.246696035242"/>
    <m/>
    <n v="101885.6828"/>
    <x v="0"/>
    <n v="13015.384599999999"/>
    <x v="933"/>
    <x v="0"/>
    <m/>
  </r>
  <r>
    <d v="2024-02-23T02:14:55"/>
    <x v="1"/>
    <n v="5"/>
    <s v="BERRIO POSADA ANGELA"/>
    <x v="10"/>
    <x v="0"/>
    <n v="99"/>
    <n v="24.75"/>
    <n v="86.331864904552106"/>
    <m/>
    <n v="45282.525699999998"/>
    <x v="1"/>
    <n v="13015.384599999999"/>
    <x v="933"/>
    <x v="0"/>
    <m/>
  </r>
  <r>
    <d v="2024-02-23T02:14:55"/>
    <x v="1"/>
    <n v="6"/>
    <s v="PINO JUAN ESTEBAN"/>
    <x v="4"/>
    <x v="0"/>
    <n v="205"/>
    <n v="29.285714285714299"/>
    <n v="151.080763582966"/>
    <m/>
    <n v="79244.42"/>
    <x v="0"/>
    <n v="13015.384599999999"/>
    <x v="933"/>
    <x v="0"/>
    <m/>
  </r>
  <r>
    <d v="2024-02-23T02:14:55"/>
    <x v="1"/>
    <n v="7"/>
    <s v="YEPES JORGE"/>
    <x v="0"/>
    <x v="0"/>
    <n v="190"/>
    <n v="21.1111111111111"/>
    <n v="194.246696035242"/>
    <m/>
    <n v="101885.6828"/>
    <x v="1"/>
    <n v="13015.384599999999"/>
    <x v="933"/>
    <x v="0"/>
    <m/>
  </r>
  <r>
    <d v="2024-02-23T02:14:55"/>
    <x v="1"/>
    <n v="8"/>
    <s v="VACA FIERRO ROBINSON"/>
    <x v="3"/>
    <x v="0"/>
    <n v="231"/>
    <n v="23.1"/>
    <n v="215.82966226138001"/>
    <s v="5 Descuentos (Conducts y jefe de ruta) "/>
    <n v="113206.31419999999"/>
    <x v="1"/>
    <n v="13015.384599999999"/>
    <x v="933"/>
    <x v="0"/>
    <m/>
  </r>
  <r>
    <d v="2024-02-23T02:14:56"/>
    <x v="1"/>
    <n v="10"/>
    <s v="MARULANDA JARAMILLO DAWER ANDRES"/>
    <x v="0"/>
    <x v="0"/>
    <n v="217"/>
    <n v="24.1111111111111"/>
    <n v="194.246696035242"/>
    <m/>
    <n v="101885.6828"/>
    <x v="0"/>
    <n v="13015.384599999999"/>
    <x v="933"/>
    <x v="0"/>
    <m/>
  </r>
  <r>
    <d v="2024-02-23T02:14:56"/>
    <x v="9"/>
    <n v="11"/>
    <s v="BELTRAN JUAN SIMON"/>
    <x v="4"/>
    <x v="1"/>
    <n v="124"/>
    <n v="17.714285714285701"/>
    <n v="151.080763582966"/>
    <m/>
    <n v="79244.42"/>
    <x v="0"/>
    <n v="13015.384599999999"/>
    <x v="933"/>
    <x v="0"/>
    <m/>
  </r>
  <r>
    <d v="2024-02-23T02:14:56"/>
    <x v="9"/>
    <n v="12"/>
    <s v="VALENCIA MENDOZA JHON"/>
    <x v="8"/>
    <x v="0"/>
    <n v="100"/>
    <n v="20"/>
    <n v="107.91483113069"/>
    <m/>
    <n v="56603.157099999997"/>
    <x v="0"/>
    <n v="13015.384599999999"/>
    <x v="933"/>
    <x v="0"/>
    <m/>
  </r>
  <r>
    <d v="2024-02-23T02:14:56"/>
    <x v="9"/>
    <n v="13"/>
    <s v="URIEL SALAZAR FREDY"/>
    <x v="4"/>
    <x v="0"/>
    <n v="117"/>
    <n v="16.714285714285701"/>
    <n v="151.080763582966"/>
    <m/>
    <n v="79244.42"/>
    <x v="0"/>
    <n v="13015.384599999999"/>
    <x v="933"/>
    <x v="0"/>
    <m/>
  </r>
  <r>
    <d v="2024-02-23T02:14:57"/>
    <x v="9"/>
    <n v="14"/>
    <s v="CARVAJAL SALAZAR HECTOR MARINO"/>
    <x v="1"/>
    <x v="0"/>
    <n v="205"/>
    <n v="18.636363636363601"/>
    <n v="237.41262848751799"/>
    <m/>
    <n v="124526.9457"/>
    <x v="1"/>
    <n v="13015.384599999999"/>
    <x v="933"/>
    <x v="0"/>
    <m/>
  </r>
  <r>
    <d v="2024-02-23T02:14:57"/>
    <x v="9"/>
    <n v="15"/>
    <s v="LONDOO LOPERA DUVAN ANDRES"/>
    <x v="0"/>
    <x v="0"/>
    <n v="180"/>
    <n v="20"/>
    <n v="194.246696035242"/>
    <m/>
    <n v="101885.6828"/>
    <x v="1"/>
    <n v="13015.384599999999"/>
    <x v="933"/>
    <x v="0"/>
    <m/>
  </r>
  <r>
    <d v="2024-02-23T02:14:57"/>
    <x v="9"/>
    <n v="16"/>
    <s v="HURTADO MADRID JUAN ESTEBAN"/>
    <x v="4"/>
    <x v="0"/>
    <n v="114"/>
    <n v="16.285714285714299"/>
    <n v="151.080763582966"/>
    <s v="1 Descuento (Incidente con Usuario) "/>
    <n v="79244.42"/>
    <x v="0"/>
    <n v="13015.384599999999"/>
    <x v="933"/>
    <x v="0"/>
    <m/>
  </r>
  <r>
    <d v="2024-02-23T02:14:58"/>
    <x v="9"/>
    <n v="17"/>
    <s v="RAMIREZ JARAMILLO WILSON"/>
    <x v="7"/>
    <x v="0"/>
    <n v="63"/>
    <n v="21"/>
    <n v="64.748898678414093"/>
    <m/>
    <n v="33961.8943"/>
    <x v="0"/>
    <n v="13015.384599999999"/>
    <x v="933"/>
    <x v="0"/>
    <m/>
  </r>
  <r>
    <d v="2024-02-23T02:14:58"/>
    <x v="9"/>
    <n v="18"/>
    <s v="RENDON VIANA HUMBERTO DE JESUS"/>
    <x v="3"/>
    <x v="0"/>
    <n v="222"/>
    <n v="22.2"/>
    <n v="215.82966226138001"/>
    <m/>
    <n v="113206.31419999999"/>
    <x v="0"/>
    <n v="13015.384599999999"/>
    <x v="933"/>
    <x v="0"/>
    <m/>
  </r>
  <r>
    <d v="2024-02-23T02:14:58"/>
    <x v="9"/>
    <n v="19"/>
    <s v="MEJIA JUAN CARLOS"/>
    <x v="3"/>
    <x v="0"/>
    <n v="202"/>
    <n v="20.2"/>
    <n v="215.82966226138001"/>
    <s v="2 Descuentos (Conducts) "/>
    <n v="113206.31419999999"/>
    <x v="0"/>
    <n v="13015.384599999999"/>
    <x v="933"/>
    <x v="0"/>
    <m/>
  </r>
  <r>
    <d v="2024-02-23T02:14:58"/>
    <x v="9"/>
    <n v="20"/>
    <s v="LONDOO CADAVID DAVID SANTIAGO"/>
    <x v="0"/>
    <x v="0"/>
    <n v="192"/>
    <n v="21.3333333333333"/>
    <n v="194.246696035242"/>
    <m/>
    <n v="101885.6828"/>
    <x v="0"/>
    <n v="13015.384599999999"/>
    <x v="933"/>
    <x v="0"/>
    <m/>
  </r>
  <r>
    <d v="2024-02-23T02:14:59"/>
    <x v="9"/>
    <n v="21"/>
    <s v="CIRO ALEXANDER"/>
    <x v="4"/>
    <x v="0"/>
    <n v="164"/>
    <n v="23.428571428571399"/>
    <n v="151.080763582966"/>
    <m/>
    <n v="79244.42"/>
    <x v="0"/>
    <n v="13015.384599999999"/>
    <x v="933"/>
    <x v="0"/>
    <m/>
  </r>
  <r>
    <d v="2024-02-23T02:14:59"/>
    <x v="9"/>
    <n v="22"/>
    <s v="ECHAVARRIA JOSE"/>
    <x v="0"/>
    <x v="0"/>
    <n v="216"/>
    <n v="24"/>
    <n v="194.246696035242"/>
    <m/>
    <n v="101885.6828"/>
    <x v="1"/>
    <n v="13015.384599999999"/>
    <x v="933"/>
    <x v="0"/>
    <m/>
  </r>
  <r>
    <d v="2024-02-23T02:14:59"/>
    <x v="9"/>
    <n v="23"/>
    <s v="SALDARRIAGA PARRA LUIS ALBERTO"/>
    <x v="0"/>
    <x v="0"/>
    <n v="178"/>
    <n v="19.7777777777778"/>
    <n v="194.246696035242"/>
    <m/>
    <n v="101885.6828"/>
    <x v="2"/>
    <n v="13015.384599999999"/>
    <x v="933"/>
    <x v="0"/>
    <m/>
  </r>
  <r>
    <d v="2024-02-23T02:14:59"/>
    <x v="9"/>
    <n v="24"/>
    <s v="FLORES RINCON JORGE ALBERTO"/>
    <x v="0"/>
    <x v="0"/>
    <n v="220"/>
    <n v="24.4444444444444"/>
    <n v="194.246696035242"/>
    <m/>
    <n v="101885.6828"/>
    <x v="0"/>
    <n v="13015.384599999999"/>
    <x v="933"/>
    <x v="0"/>
    <m/>
  </r>
  <r>
    <d v="2024-02-23T02:15:00"/>
    <x v="9"/>
    <n v="25"/>
    <s v="MADRID HERNANDEZ JHONATAN SMITH"/>
    <x v="0"/>
    <x v="0"/>
    <n v="204"/>
    <n v="22.6666666666667"/>
    <n v="194.246696035242"/>
    <s v="13 Descuentos (Transbordo y jefe de ruta) "/>
    <n v="101885.6828"/>
    <x v="1"/>
    <n v="13015.384599999999"/>
    <x v="933"/>
    <x v="0"/>
    <m/>
  </r>
  <r>
    <d v="2024-02-23T02:15:00"/>
    <x v="9"/>
    <n v="26"/>
    <s v="CIRO MARIN RODRIGO ALBERTO"/>
    <x v="1"/>
    <x v="0"/>
    <n v="200"/>
    <n v="18.181818181818201"/>
    <n v="237.41262848751799"/>
    <m/>
    <n v="124526.9457"/>
    <x v="0"/>
    <n v="13015.384599999999"/>
    <x v="933"/>
    <x v="0"/>
    <m/>
  </r>
  <r>
    <d v="2024-02-23T02:15:00"/>
    <x v="9"/>
    <n v="27"/>
    <s v="DURANGO DAVID JOSE"/>
    <x v="6"/>
    <x v="0"/>
    <n v="205"/>
    <n v="25.625"/>
    <n v="172.66372980910401"/>
    <m/>
    <n v="90565.051399999997"/>
    <x v="0"/>
    <n v="13015.384599999999"/>
    <x v="933"/>
    <x v="0"/>
    <m/>
  </r>
  <r>
    <d v="2024-02-23T02:15:00"/>
    <x v="9"/>
    <n v="28"/>
    <s v="ARANGO DIEGO"/>
    <x v="3"/>
    <x v="0"/>
    <n v="177"/>
    <n v="18.6315789473684"/>
    <n v="205.038179148311"/>
    <m/>
    <n v="107545.9985"/>
    <x v="0"/>
    <n v="13015.384599999999"/>
    <x v="933"/>
    <x v="0"/>
    <m/>
  </r>
  <r>
    <d v="2024-02-23T02:15:01"/>
    <x v="9"/>
    <n v="29"/>
    <s v="ESCOBAR IVAN DARIO"/>
    <x v="8"/>
    <x v="0"/>
    <n v="92"/>
    <n v="18.399999999999999"/>
    <n v="107.91483113069"/>
    <m/>
    <n v="56603.157099999997"/>
    <x v="0"/>
    <n v="13015.384599999999"/>
    <x v="933"/>
    <x v="0"/>
    <m/>
  </r>
  <r>
    <d v="2024-02-23T02:15:01"/>
    <x v="1"/>
    <n v="30"/>
    <s v="RODRIGUEZ MAICOL ESTIVEN"/>
    <x v="0"/>
    <x v="0"/>
    <n v="205"/>
    <n v="22.7777777777778"/>
    <n v="194.246696035242"/>
    <s v="1 Descuento (Transbordo) "/>
    <n v="101885.6828"/>
    <x v="0"/>
    <n v="13015.384599999999"/>
    <x v="933"/>
    <x v="0"/>
    <m/>
  </r>
  <r>
    <d v="2024-02-23T02:15:01"/>
    <x v="1"/>
    <n v="31"/>
    <s v="GARCES ANDRES FELIPE"/>
    <x v="0"/>
    <x v="0"/>
    <n v="206"/>
    <n v="22.8888888888889"/>
    <n v="194.246696035242"/>
    <m/>
    <n v="101885.6828"/>
    <x v="0"/>
    <n v="13015.384599999999"/>
    <x v="933"/>
    <x v="0"/>
    <m/>
  </r>
  <r>
    <d v="2024-02-23T02:15:01"/>
    <x v="1"/>
    <n v="32"/>
    <s v="PUERTA BOJANERO JUAN CARLOS"/>
    <x v="6"/>
    <x v="0"/>
    <n v="184"/>
    <n v="23"/>
    <n v="172.66372980910401"/>
    <m/>
    <n v="90565.051399999997"/>
    <x v="0"/>
    <n v="13015.384599999999"/>
    <x v="933"/>
    <x v="0"/>
    <m/>
  </r>
  <r>
    <d v="2024-02-23T02:15:02"/>
    <x v="1"/>
    <n v="33"/>
    <s v="RUA CHAVARRIA JEFERSON ANDREY"/>
    <x v="4"/>
    <x v="0"/>
    <n v="155"/>
    <n v="22.1428571428571"/>
    <n v="151.080763582966"/>
    <m/>
    <n v="79244.42"/>
    <x v="0"/>
    <n v="13015.384599999999"/>
    <x v="933"/>
    <x v="0"/>
    <m/>
  </r>
  <r>
    <d v="2024-02-23T02:15:02"/>
    <x v="1"/>
    <n v="34"/>
    <s v="MONTOYA OSPINA GILBERTO ANTONIO"/>
    <x v="1"/>
    <x v="0"/>
    <n v="245"/>
    <n v="22.272727272727298"/>
    <n v="237.41262848751799"/>
    <s v="1 Descuento (Despachador gustavo) "/>
    <n v="124526.9457"/>
    <x v="0"/>
    <n v="13015.384599999999"/>
    <x v="933"/>
    <x v="0"/>
    <m/>
  </r>
  <r>
    <d v="2024-02-23T02:15:02"/>
    <x v="1"/>
    <n v="35"/>
    <s v="HERNANDEZ MACIAS GILBERTO"/>
    <x v="6"/>
    <x v="0"/>
    <n v="155"/>
    <n v="19.375"/>
    <n v="172.66372980910401"/>
    <m/>
    <n v="90565.051399999997"/>
    <x v="1"/>
    <n v="13015.384599999999"/>
    <x v="933"/>
    <x v="0"/>
    <m/>
  </r>
  <r>
    <d v="2024-02-23T02:15:03"/>
    <x v="1"/>
    <n v="36"/>
    <s v="MARTINEZ CHAVERRA LUIS NORBERTO"/>
    <x v="3"/>
    <x v="0"/>
    <n v="252"/>
    <n v="25.2"/>
    <n v="215.82966226138001"/>
    <m/>
    <n v="113206.31419999999"/>
    <x v="0"/>
    <n v="13015.384599999999"/>
    <x v="933"/>
    <x v="0"/>
    <m/>
  </r>
  <r>
    <d v="2024-02-23T02:15:03"/>
    <x v="1"/>
    <n v="37"/>
    <s v="PIEDRAHITA MADRID SANTIAGO"/>
    <x v="6"/>
    <x v="0"/>
    <n v="165"/>
    <n v="20.625"/>
    <n v="172.66372980910401"/>
    <s v="1 Descuento (Despachadora angela) "/>
    <n v="90565.051399999997"/>
    <x v="1"/>
    <n v="13015.384599999999"/>
    <x v="933"/>
    <x v="0"/>
    <m/>
  </r>
  <r>
    <d v="2024-02-23T02:15:03"/>
    <x v="1"/>
    <n v="38"/>
    <s v="AGUDELO KEVIN ANDRES"/>
    <x v="1"/>
    <x v="0"/>
    <n v="226"/>
    <n v="20.545454545454501"/>
    <n v="237.41262848751799"/>
    <s v="2 Descuentos (Conduct y despachadora angela) "/>
    <n v="124526.9457"/>
    <x v="0"/>
    <n v="13015.384599999999"/>
    <x v="933"/>
    <x v="0"/>
    <m/>
  </r>
  <r>
    <d v="2024-02-23T02:15:04"/>
    <x v="1"/>
    <n v="39"/>
    <s v="QUINTERO ANDRES FELIPE"/>
    <x v="0"/>
    <x v="0"/>
    <n v="203"/>
    <n v="22.5555555555556"/>
    <n v="194.246696035242"/>
    <m/>
    <n v="101885.6828"/>
    <x v="0"/>
    <n v="13015.384599999999"/>
    <x v="933"/>
    <x v="0"/>
    <m/>
  </r>
  <r>
    <d v="2024-02-23T02:15:04"/>
    <x v="1"/>
    <n v="40"/>
    <s v="OCAMPO OCAMPO ANTONIO JOSE"/>
    <x v="1"/>
    <x v="0"/>
    <n v="217"/>
    <n v="19.727272727272702"/>
    <n v="237.41262848751799"/>
    <s v="1 Descuento (Despachadora angela) "/>
    <n v="124526.9457"/>
    <x v="0"/>
    <n v="13015.384599999999"/>
    <x v="933"/>
    <x v="0"/>
    <m/>
  </r>
  <r>
    <d v="2024-02-23T02:15:05"/>
    <x v="9"/>
    <n v="41"/>
    <s v="GARCIA DAVID WILSON ALBERTO"/>
    <x v="0"/>
    <x v="0"/>
    <n v="203"/>
    <n v="22.5555555555556"/>
    <n v="194.246696035242"/>
    <m/>
    <n v="101885.6828"/>
    <x v="1"/>
    <n v="13015.384599999999"/>
    <x v="933"/>
    <x v="0"/>
    <m/>
  </r>
  <r>
    <d v="2024-02-23T02:15:05"/>
    <x v="9"/>
    <n v="42"/>
    <s v="LOPERA ALVAREZ ESTIVEN"/>
    <x v="0"/>
    <x v="0"/>
    <n v="213"/>
    <n v="23.6666666666667"/>
    <n v="194.246696035242"/>
    <s v="13 Descuentos (Transbordo y jefe de ruta) "/>
    <n v="101885.6828"/>
    <x v="0"/>
    <n v="13015.384599999999"/>
    <x v="933"/>
    <x v="0"/>
    <m/>
  </r>
  <r>
    <d v="2024-02-24T01:00:05"/>
    <x v="9"/>
    <n v="1"/>
    <s v="MACEA MATEO"/>
    <x v="8"/>
    <x v="0"/>
    <n v="67"/>
    <n v="13.4"/>
    <n v="110.824427480916"/>
    <m/>
    <n v="58203.435100000002"/>
    <x v="0"/>
    <n v="12802.5641"/>
    <x v="934"/>
    <x v="0"/>
    <m/>
  </r>
  <r>
    <d v="2024-02-24T01:00:05"/>
    <x v="9"/>
    <n v="2"/>
    <s v="GRAJALES JORGE HERNAN"/>
    <x v="4"/>
    <x v="0"/>
    <n v="186"/>
    <n v="26.571428571428601"/>
    <n v="155.15419847328201"/>
    <m/>
    <n v="81484.809200000003"/>
    <x v="1"/>
    <n v="12802.5641"/>
    <x v="934"/>
    <x v="0"/>
    <m/>
  </r>
  <r>
    <d v="2024-02-24T01:00:06"/>
    <x v="9"/>
    <n v="3"/>
    <s v="AGUIRRE ANDRES"/>
    <x v="6"/>
    <x v="0"/>
    <n v="161"/>
    <n v="18.9411764705882"/>
    <n v="188.401526717557"/>
    <m/>
    <n v="98945.839699999997"/>
    <x v="0"/>
    <n v="12802.5641"/>
    <x v="934"/>
    <x v="0"/>
    <m/>
  </r>
  <r>
    <d v="2024-02-24T01:00:06"/>
    <x v="9"/>
    <n v="4"/>
    <s v="LOPEZ ISRAEL"/>
    <x v="3"/>
    <x v="0"/>
    <n v="192"/>
    <n v="20.210526315789501"/>
    <n v="210.56641221373999"/>
    <m/>
    <n v="110586.5267"/>
    <x v="0"/>
    <n v="12802.5641"/>
    <x v="934"/>
    <x v="0"/>
    <m/>
  </r>
  <r>
    <d v="2024-02-24T01:00:06"/>
    <x v="9"/>
    <n v="5"/>
    <s v="BERRIO POSADA ANGELA"/>
    <x v="3"/>
    <x v="0"/>
    <n v="220"/>
    <n v="22"/>
    <n v="221.648854961832"/>
    <m/>
    <n v="116406.8702"/>
    <x v="1"/>
    <n v="12802.5641"/>
    <x v="934"/>
    <x v="0"/>
    <m/>
  </r>
  <r>
    <d v="2024-02-24T01:00:06"/>
    <x v="9"/>
    <n v="6"/>
    <s v="GONZALEZ PEREZ RAFAEL JOSE"/>
    <x v="0"/>
    <x v="0"/>
    <n v="149"/>
    <n v="16.5555555555556"/>
    <n v="199.48396946564901"/>
    <m/>
    <n v="104766.1832"/>
    <x v="0"/>
    <n v="12802.5641"/>
    <x v="934"/>
    <x v="0"/>
    <m/>
  </r>
  <r>
    <d v="2024-02-24T01:00:07"/>
    <x v="9"/>
    <n v="7"/>
    <s v="YEPES JORGE"/>
    <x v="0"/>
    <x v="0"/>
    <n v="188"/>
    <n v="20.8888888888889"/>
    <n v="199.48396946564901"/>
    <m/>
    <n v="104766.1832"/>
    <x v="1"/>
    <n v="12802.5641"/>
    <x v="934"/>
    <x v="0"/>
    <m/>
  </r>
  <r>
    <d v="2024-02-24T01:00:07"/>
    <x v="9"/>
    <n v="8"/>
    <s v="VACA FIERRO ROBINSON"/>
    <x v="8"/>
    <x v="0"/>
    <n v="141"/>
    <n v="28.2"/>
    <n v="110.824427480916"/>
    <m/>
    <n v="58203.435100000002"/>
    <x v="1"/>
    <n v="12802.5641"/>
    <x v="934"/>
    <x v="0"/>
    <m/>
  </r>
  <r>
    <d v="2024-02-24T01:00:07"/>
    <x v="9"/>
    <n v="10"/>
    <s v="MARULANDA JARAMILLO DAWER ANDRES"/>
    <x v="6"/>
    <x v="0"/>
    <n v="158"/>
    <n v="19.75"/>
    <n v="177.31908396946599"/>
    <m/>
    <n v="93125.496199999994"/>
    <x v="0"/>
    <n v="12802.5641"/>
    <x v="934"/>
    <x v="0"/>
    <m/>
  </r>
  <r>
    <d v="2024-02-24T01:00:07"/>
    <x v="1"/>
    <n v="11"/>
    <s v="BELTRAN JUAN SIMON"/>
    <x v="6"/>
    <x v="0"/>
    <n v="201"/>
    <n v="25.125"/>
    <n v="177.31908396946599"/>
    <m/>
    <n v="93125.496199999994"/>
    <x v="0"/>
    <n v="12802.5641"/>
    <x v="934"/>
    <x v="0"/>
    <m/>
  </r>
  <r>
    <d v="2024-02-24T01:00:08"/>
    <x v="1"/>
    <n v="12"/>
    <s v="VALENCIA MENDOZA JHON"/>
    <x v="5"/>
    <x v="0"/>
    <n v="2"/>
    <n v="2"/>
    <n v="22.164885496183199"/>
    <m/>
    <n v="11640.687"/>
    <x v="0"/>
    <n v="12802.5641"/>
    <x v="934"/>
    <x v="0"/>
    <m/>
  </r>
  <r>
    <d v="2024-02-24T01:00:08"/>
    <x v="1"/>
    <n v="13"/>
    <s v="URIEL SALAZAR FREDY"/>
    <x v="6"/>
    <x v="0"/>
    <n v="176"/>
    <n v="22"/>
    <n v="177.31908396946599"/>
    <m/>
    <n v="93125.496199999994"/>
    <x v="0"/>
    <n v="12802.5641"/>
    <x v="934"/>
    <x v="0"/>
    <m/>
  </r>
  <r>
    <d v="2024-02-24T01:00:08"/>
    <x v="1"/>
    <n v="14"/>
    <s v="LONDOO CADAVID DAVID SANTIAGO"/>
    <x v="0"/>
    <x v="0"/>
    <n v="199"/>
    <n v="22.1111111111111"/>
    <n v="199.48396946564901"/>
    <m/>
    <n v="104766.1832"/>
    <x v="1"/>
    <n v="12802.5641"/>
    <x v="934"/>
    <x v="0"/>
    <m/>
  </r>
  <r>
    <d v="2024-02-24T01:00:08"/>
    <x v="1"/>
    <n v="15"/>
    <s v="LONDOO LOPERA DUVAN ANDRES"/>
    <x v="0"/>
    <x v="0"/>
    <n v="249"/>
    <n v="27.6666666666667"/>
    <n v="199.48396946564901"/>
    <m/>
    <n v="104766.1832"/>
    <x v="1"/>
    <n v="12802.5641"/>
    <x v="934"/>
    <x v="0"/>
    <m/>
  </r>
  <r>
    <d v="2024-02-24T01:00:09"/>
    <x v="1"/>
    <n v="17"/>
    <s v="ESPINOZA CHAVARRIA GUILLERMO LEON"/>
    <x v="0"/>
    <x v="0"/>
    <n v="199"/>
    <n v="22.1111111111111"/>
    <n v="199.48396946564901"/>
    <m/>
    <n v="104766.1832"/>
    <x v="0"/>
    <n v="12802.5641"/>
    <x v="934"/>
    <x v="0"/>
    <m/>
  </r>
  <r>
    <d v="2024-02-24T01:00:09"/>
    <x v="1"/>
    <n v="18"/>
    <s v="RENDON VIANA HUMBERTO DE JESUS"/>
    <x v="3"/>
    <x v="0"/>
    <n v="235"/>
    <n v="23.5"/>
    <n v="221.648854961832"/>
    <m/>
    <n v="116406.8702"/>
    <x v="0"/>
    <n v="12802.5641"/>
    <x v="934"/>
    <x v="0"/>
    <m/>
  </r>
  <r>
    <d v="2024-02-24T01:00:09"/>
    <x v="1"/>
    <n v="19"/>
    <s v="MEJIA JUAN CARLOS"/>
    <x v="1"/>
    <x v="0"/>
    <n v="219"/>
    <n v="19.909090909090899"/>
    <n v="243.81374045801499"/>
    <m/>
    <n v="128047.5573"/>
    <x v="0"/>
    <n v="12802.5641"/>
    <x v="934"/>
    <x v="0"/>
    <m/>
  </r>
  <r>
    <d v="2024-02-24T01:00:10"/>
    <x v="1"/>
    <n v="20"/>
    <s v="VERENZUELA MARTINEZ ALEXANDER"/>
    <x v="0"/>
    <x v="1"/>
    <n v="179"/>
    <n v="19.8888888888889"/>
    <n v="199.48396946564901"/>
    <m/>
    <n v="104766.1832"/>
    <x v="0"/>
    <n v="12802.5641"/>
    <x v="934"/>
    <x v="0"/>
    <m/>
  </r>
  <r>
    <d v="2024-02-24T01:00:10"/>
    <x v="1"/>
    <n v="21"/>
    <s v="CIRO ALEXANDER"/>
    <x v="3"/>
    <x v="0"/>
    <n v="215"/>
    <n v="21.5"/>
    <n v="221.648854961832"/>
    <m/>
    <n v="116406.8702"/>
    <x v="0"/>
    <n v="12802.5641"/>
    <x v="934"/>
    <x v="0"/>
    <m/>
  </r>
  <r>
    <d v="2024-02-24T01:00:10"/>
    <x v="1"/>
    <n v="22"/>
    <s v="QUIRAMA CASTAEDA JHON JADER"/>
    <x v="3"/>
    <x v="3"/>
    <n v="234"/>
    <n v="23.4"/>
    <n v="221.648854961832"/>
    <m/>
    <n v="116406.8702"/>
    <x v="1"/>
    <n v="12802.5641"/>
    <x v="934"/>
    <x v="0"/>
    <m/>
  </r>
  <r>
    <d v="2024-02-24T01:00:11"/>
    <x v="1"/>
    <n v="23"/>
    <s v="SALDARRIAGA PARRA LUIS ALBERTO"/>
    <x v="3"/>
    <x v="0"/>
    <n v="196"/>
    <n v="19.600000000000001"/>
    <n v="221.648854961832"/>
    <m/>
    <n v="116406.8702"/>
    <x v="2"/>
    <n v="12802.5641"/>
    <x v="934"/>
    <x v="0"/>
    <m/>
  </r>
  <r>
    <d v="2024-02-24T01:00:11"/>
    <x v="1"/>
    <n v="24"/>
    <s v="FLORES RINCON JORGE ALBERTO"/>
    <x v="0"/>
    <x v="1"/>
    <n v="241"/>
    <n v="26.7777777777778"/>
    <n v="199.48396946564901"/>
    <s v="Se descuenta el viaje de 8 53 am ya que NO ingresa al paradero sin autorizacin"/>
    <n v="104766.1832"/>
    <x v="0"/>
    <n v="12802.5641"/>
    <x v="934"/>
    <x v="0"/>
    <m/>
  </r>
  <r>
    <d v="2024-02-24T01:00:11"/>
    <x v="1"/>
    <n v="25"/>
    <s v="MADRID HERNANDEZ JHONATAN SMITH"/>
    <x v="5"/>
    <x v="3"/>
    <n v="79"/>
    <n v="79"/>
    <n v="22.164885496183199"/>
    <m/>
    <n v="11640.687"/>
    <x v="1"/>
    <n v="12802.5641"/>
    <x v="934"/>
    <x v="0"/>
    <m/>
  </r>
  <r>
    <d v="2024-02-24T01:00:11"/>
    <x v="1"/>
    <n v="26"/>
    <s v="CIRO MARIN RODRIGO ALBERTO"/>
    <x v="6"/>
    <x v="0"/>
    <n v="143"/>
    <n v="19.066666666666698"/>
    <n v="166.23664122137399"/>
    <m/>
    <n v="87305.152700000006"/>
    <x v="0"/>
    <n v="12802.5641"/>
    <x v="934"/>
    <x v="0"/>
    <m/>
  </r>
  <r>
    <d v="2024-02-24T01:00:12"/>
    <x v="1"/>
    <n v="27"/>
    <s v="HOYOS HENAO SANTIAGO"/>
    <x v="0"/>
    <x v="0"/>
    <n v="231"/>
    <n v="25.6666666666667"/>
    <n v="199.48396946564901"/>
    <s v="1 Descuento (Despachador gustavo) "/>
    <n v="104766.1832"/>
    <x v="0"/>
    <n v="12802.5641"/>
    <x v="934"/>
    <x v="0"/>
    <m/>
  </r>
  <r>
    <d v="2024-02-24T01:00:12"/>
    <x v="1"/>
    <n v="28"/>
    <s v="GONZALEZ CARLOS EDUARDO"/>
    <x v="9"/>
    <x v="0"/>
    <n v="274"/>
    <n v="22.8333333333333"/>
    <n v="265.97862595419798"/>
    <s v="2 Descuentos (despachadora angela y usuario movilidad reducida) "/>
    <n v="139688.24429999999"/>
    <x v="0"/>
    <n v="12802.5641"/>
    <x v="934"/>
    <x v="0"/>
    <m/>
  </r>
  <r>
    <d v="2024-02-24T01:00:12"/>
    <x v="1"/>
    <n v="29"/>
    <s v="ESCOBAR IVAN DARIO"/>
    <x v="3"/>
    <x v="0"/>
    <n v="188"/>
    <n v="18.8"/>
    <n v="221.648854961832"/>
    <m/>
    <n v="116406.8702"/>
    <x v="0"/>
    <n v="12802.5641"/>
    <x v="934"/>
    <x v="0"/>
    <m/>
  </r>
  <r>
    <d v="2024-02-24T01:00:12"/>
    <x v="9"/>
    <n v="30"/>
    <s v="RODRIGUEZ MAICOL ESTIVEN"/>
    <x v="4"/>
    <x v="0"/>
    <n v="164"/>
    <n v="23.428571428571399"/>
    <n v="155.15419847328201"/>
    <m/>
    <n v="81484.809200000003"/>
    <x v="0"/>
    <n v="12802.5641"/>
    <x v="934"/>
    <x v="0"/>
    <m/>
  </r>
  <r>
    <d v="2024-02-24T01:00:13"/>
    <x v="9"/>
    <n v="32"/>
    <s v="PUERTA BOJANERO JUAN CARLOS"/>
    <x v="3"/>
    <x v="0"/>
    <n v="230"/>
    <n v="23"/>
    <n v="221.648854961832"/>
    <m/>
    <n v="116406.8702"/>
    <x v="0"/>
    <n v="12802.5641"/>
    <x v="934"/>
    <x v="0"/>
    <m/>
  </r>
  <r>
    <d v="2024-02-24T01:00:13"/>
    <x v="9"/>
    <n v="33"/>
    <s v="RUA CHAVARRIA JEFERSON ANDREY"/>
    <x v="0"/>
    <x v="0"/>
    <n v="231"/>
    <n v="25.6666666666667"/>
    <n v="199.48396946564901"/>
    <m/>
    <n v="104766.1832"/>
    <x v="0"/>
    <n v="12802.5641"/>
    <x v="934"/>
    <x v="0"/>
    <m/>
  </r>
  <r>
    <d v="2024-02-24T01:00:13"/>
    <x v="9"/>
    <n v="34"/>
    <s v="PINO JUAN ESTEBAN"/>
    <x v="3"/>
    <x v="0"/>
    <n v="224"/>
    <n v="22.4"/>
    <n v="221.648854961832"/>
    <m/>
    <n v="116406.8702"/>
    <x v="0"/>
    <n v="12802.5641"/>
    <x v="934"/>
    <x v="0"/>
    <m/>
  </r>
  <r>
    <d v="2024-02-24T01:00:13"/>
    <x v="9"/>
    <n v="35"/>
    <s v="RODRIGUEZ LUBIN"/>
    <x v="2"/>
    <x v="0"/>
    <n v="142"/>
    <n v="23.6666666666667"/>
    <n v="132.98931297709899"/>
    <m/>
    <n v="69844.122099999993"/>
    <x v="1"/>
    <n v="12802.5641"/>
    <x v="934"/>
    <x v="0"/>
    <m/>
  </r>
  <r>
    <d v="2024-02-24T01:00:14"/>
    <x v="9"/>
    <n v="36"/>
    <s v="MARTINEZ CHAVERRA LUIS NORBERTO"/>
    <x v="0"/>
    <x v="0"/>
    <n v="181"/>
    <n v="20.1111111111111"/>
    <n v="199.48396946564901"/>
    <m/>
    <n v="104766.1832"/>
    <x v="0"/>
    <n v="12802.5641"/>
    <x v="934"/>
    <x v="0"/>
    <m/>
  </r>
  <r>
    <d v="2024-02-24T01:00:14"/>
    <x v="9"/>
    <n v="37"/>
    <s v="PIEDRAHITA MADRID SANTIAGO"/>
    <x v="6"/>
    <x v="0"/>
    <n v="169"/>
    <n v="21.125"/>
    <n v="177.31908396946599"/>
    <m/>
    <n v="93125.496199999994"/>
    <x v="1"/>
    <n v="12802.5641"/>
    <x v="934"/>
    <x v="0"/>
    <m/>
  </r>
  <r>
    <d v="2024-02-24T01:00:14"/>
    <x v="9"/>
    <n v="38"/>
    <s v="AGUDELO KEVIN ANDRES"/>
    <x v="3"/>
    <x v="0"/>
    <n v="229"/>
    <n v="22.9"/>
    <n v="221.648854961832"/>
    <m/>
    <n v="116406.8702"/>
    <x v="0"/>
    <n v="12802.5641"/>
    <x v="934"/>
    <x v="0"/>
    <m/>
  </r>
  <r>
    <d v="2024-02-24T01:00:14"/>
    <x v="9"/>
    <n v="39"/>
    <s v="QUINTERO ANDRES FELIPE"/>
    <x v="0"/>
    <x v="0"/>
    <n v="194"/>
    <n v="21.5555555555556"/>
    <n v="199.48396946564901"/>
    <m/>
    <n v="104766.1832"/>
    <x v="0"/>
    <n v="12802.5641"/>
    <x v="934"/>
    <x v="0"/>
    <m/>
  </r>
  <r>
    <d v="2024-02-24T01:00:15"/>
    <x v="9"/>
    <n v="40"/>
    <s v="OCAMPO OCAMPO ANTONIO JOSE"/>
    <x v="8"/>
    <x v="0"/>
    <n v="128"/>
    <n v="25.6"/>
    <n v="110.824427480916"/>
    <m/>
    <n v="58203.435100000002"/>
    <x v="0"/>
    <n v="12802.5641"/>
    <x v="934"/>
    <x v="0"/>
    <m/>
  </r>
  <r>
    <d v="2024-02-24T01:00:15"/>
    <x v="1"/>
    <n v="41"/>
    <s v="GARCIA DAVID WILSON ALBERTO"/>
    <x v="9"/>
    <x v="0"/>
    <n v="263"/>
    <n v="21.9166666666667"/>
    <n v="265.97862595419798"/>
    <m/>
    <n v="139688.24429999999"/>
    <x v="1"/>
    <n v="12802.5641"/>
    <x v="934"/>
    <x v="0"/>
    <m/>
  </r>
  <r>
    <d v="2024-02-24T01:00:15"/>
    <x v="1"/>
    <n v="42"/>
    <s v="ECHAVARRIA JOSE"/>
    <x v="0"/>
    <x v="0"/>
    <n v="182"/>
    <n v="20.2222222222222"/>
    <n v="199.48396946564901"/>
    <s v="1 Descuento (Despachadora angela) "/>
    <n v="104766.1832"/>
    <x v="0"/>
    <n v="12802.5641"/>
    <x v="934"/>
    <x v="0"/>
    <m/>
  </r>
  <r>
    <d v="2024-02-25T01:19:46"/>
    <x v="1"/>
    <n v="1"/>
    <s v="PALMAR PANA EDIXON JOSUE"/>
    <x v="3"/>
    <x v="0"/>
    <n v="186"/>
    <n v="18.600000000000001"/>
    <n v="196.51234567901199"/>
    <m/>
    <n v="102581.7901"/>
    <x v="0"/>
    <n v="12391.891900000001"/>
    <x v="935"/>
    <x v="0"/>
    <m/>
  </r>
  <r>
    <d v="2024-02-25T01:19:46"/>
    <x v="1"/>
    <n v="2"/>
    <s v="GRAJALES JORGE HERNAN"/>
    <x v="0"/>
    <x v="0"/>
    <n v="170"/>
    <n v="18.8888888888889"/>
    <n v="176.861111111111"/>
    <m/>
    <n v="92323.611099999995"/>
    <x v="1"/>
    <n v="12391.891900000001"/>
    <x v="935"/>
    <x v="0"/>
    <m/>
  </r>
  <r>
    <d v="2024-02-25T01:19:47"/>
    <x v="1"/>
    <n v="3"/>
    <s v="AGUIRRE ANDRES"/>
    <x v="0"/>
    <x v="0"/>
    <n v="148"/>
    <n v="16.4444444444444"/>
    <n v="176.861111111111"/>
    <m/>
    <n v="92323.611099999995"/>
    <x v="0"/>
    <n v="12391.891900000001"/>
    <x v="935"/>
    <x v="0"/>
    <m/>
  </r>
  <r>
    <d v="2024-02-25T01:19:47"/>
    <x v="1"/>
    <n v="4"/>
    <s v="GONZALEZ CARLOS EDUARDO"/>
    <x v="9"/>
    <x v="0"/>
    <n v="220"/>
    <n v="18.3333333333333"/>
    <n v="235.81481481481501"/>
    <s v="1 Descuento (Usuario movilidad reducida) "/>
    <n v="123098.14810000001"/>
    <x v="0"/>
    <n v="12391.891900000001"/>
    <x v="935"/>
    <x v="0"/>
    <m/>
  </r>
  <r>
    <d v="2024-02-25T01:19:47"/>
    <x v="1"/>
    <n v="6"/>
    <s v="GONZALEZ PEREZ RAFAEL JOSE"/>
    <x v="0"/>
    <x v="0"/>
    <n v="147"/>
    <n v="16.3333333333333"/>
    <n v="176.861111111111"/>
    <m/>
    <n v="92323.611099999995"/>
    <x v="0"/>
    <n v="12391.891900000001"/>
    <x v="935"/>
    <x v="0"/>
    <m/>
  </r>
  <r>
    <d v="2024-02-25T01:19:47"/>
    <x v="1"/>
    <n v="7"/>
    <s v="YEPES JORGE"/>
    <x v="0"/>
    <x v="0"/>
    <n v="182"/>
    <n v="20.2222222222222"/>
    <n v="176.861111111111"/>
    <m/>
    <n v="92323.611099999995"/>
    <x v="1"/>
    <n v="12391.891900000001"/>
    <x v="935"/>
    <x v="0"/>
    <m/>
  </r>
  <r>
    <d v="2024-02-25T01:19:48"/>
    <x v="1"/>
    <n v="8"/>
    <s v="VACA FIERRO ROBINSON"/>
    <x v="0"/>
    <x v="0"/>
    <n v="150"/>
    <n v="16.6666666666667"/>
    <n v="176.861111111111"/>
    <s v="1 Descuento (Conduct) "/>
    <n v="92323.611099999995"/>
    <x v="1"/>
    <n v="12391.891900000001"/>
    <x v="935"/>
    <x v="0"/>
    <m/>
  </r>
  <r>
    <d v="2024-02-25T01:19:48"/>
    <x v="1"/>
    <n v="10"/>
    <s v="MARULANDA JARAMILLO DAWER ANDRES"/>
    <x v="4"/>
    <x v="0"/>
    <n v="158"/>
    <n v="22.571428571428601"/>
    <n v="137.558641975309"/>
    <m/>
    <n v="71807.253100000002"/>
    <x v="0"/>
    <n v="12391.891900000001"/>
    <x v="935"/>
    <x v="0"/>
    <m/>
  </r>
  <r>
    <d v="2024-02-25T01:19:49"/>
    <x v="9"/>
    <n v="11"/>
    <s v="BELTRAN JUAN SIMON"/>
    <x v="4"/>
    <x v="0"/>
    <n v="110"/>
    <n v="15.714285714285699"/>
    <n v="137.558641975309"/>
    <s v="3 Descuentos (Conduct, usuario desubicado y propietario) "/>
    <n v="71807.253100000002"/>
    <x v="0"/>
    <n v="12391.891900000001"/>
    <x v="935"/>
    <x v="0"/>
    <m/>
  </r>
  <r>
    <d v="2024-02-25T01:19:49"/>
    <x v="9"/>
    <n v="13"/>
    <s v="URIEL SALAZAR FREDY"/>
    <x v="0"/>
    <x v="0"/>
    <n v="191"/>
    <n v="21.2222222222222"/>
    <n v="176.861111111111"/>
    <m/>
    <n v="92323.611099999995"/>
    <x v="0"/>
    <n v="12391.891900000001"/>
    <x v="935"/>
    <x v="0"/>
    <m/>
  </r>
  <r>
    <d v="2024-02-25T01:19:49"/>
    <x v="9"/>
    <n v="14"/>
    <s v="LONDOO CADAVID DAVID SANTIAGO"/>
    <x v="0"/>
    <x v="0"/>
    <n v="95"/>
    <n v="10.5555555555556"/>
    <n v="176.861111111111"/>
    <m/>
    <n v="92323.611099999995"/>
    <x v="1"/>
    <n v="12391.891900000001"/>
    <x v="935"/>
    <x v="0"/>
    <m/>
  </r>
  <r>
    <d v="2024-02-25T01:19:50"/>
    <x v="9"/>
    <n v="15"/>
    <s v="QUINTERO  ALVARO ANTONIO"/>
    <x v="6"/>
    <x v="0"/>
    <n v="189"/>
    <n v="23.625"/>
    <n v="157.20987654320999"/>
    <m/>
    <n v="82065.432100000005"/>
    <x v="1"/>
    <n v="12391.891900000001"/>
    <x v="935"/>
    <x v="0"/>
    <m/>
  </r>
  <r>
    <d v="2024-02-25T01:19:50"/>
    <x v="9"/>
    <n v="16"/>
    <s v="HURTADO MADRID JUAN ESTEBAN"/>
    <x v="0"/>
    <x v="0"/>
    <n v="165"/>
    <n v="18.3333333333333"/>
    <n v="176.861111111111"/>
    <m/>
    <n v="92323.611099999995"/>
    <x v="0"/>
    <n v="12391.891900000001"/>
    <x v="935"/>
    <x v="0"/>
    <m/>
  </r>
  <r>
    <d v="2024-02-25T01:19:50"/>
    <x v="9"/>
    <n v="17"/>
    <s v="RAMIREZ JARAMILLO WILSON"/>
    <x v="0"/>
    <x v="0"/>
    <n v="226"/>
    <n v="25.1111111111111"/>
    <n v="176.861111111111"/>
    <s v="2 Descuentos (Propietario y Usuario desubicado) "/>
    <n v="92323.611099999995"/>
    <x v="0"/>
    <n v="12391.891900000001"/>
    <x v="935"/>
    <x v="0"/>
    <m/>
  </r>
  <r>
    <d v="2024-02-25T01:19:51"/>
    <x v="9"/>
    <n v="18"/>
    <s v="RENDON VIANA HUMBERTO DE JESUS"/>
    <x v="6"/>
    <x v="0"/>
    <n v="212"/>
    <n v="26.5"/>
    <n v="157.20987654320999"/>
    <m/>
    <n v="82065.432100000005"/>
    <x v="0"/>
    <n v="12391.891900000001"/>
    <x v="935"/>
    <x v="0"/>
    <m/>
  </r>
  <r>
    <d v="2024-02-25T01:19:51"/>
    <x v="9"/>
    <n v="19"/>
    <s v="BARRANTES GALLEGO DANIEL CAMILO"/>
    <x v="0"/>
    <x v="0"/>
    <n v="185"/>
    <n v="20.5555555555556"/>
    <n v="176.861111111111"/>
    <m/>
    <n v="92323.611099999995"/>
    <x v="0"/>
    <n v="12391.891900000001"/>
    <x v="935"/>
    <x v="0"/>
    <m/>
  </r>
  <r>
    <d v="2024-02-25T01:19:51"/>
    <x v="9"/>
    <n v="21"/>
    <s v="CIRO ALEXANDER"/>
    <x v="0"/>
    <x v="0"/>
    <n v="208"/>
    <n v="23.1111111111111"/>
    <n v="176.861111111111"/>
    <m/>
    <n v="92323.611099999995"/>
    <x v="0"/>
    <n v="12391.891900000001"/>
    <x v="935"/>
    <x v="0"/>
    <m/>
  </r>
  <r>
    <d v="2024-02-25T01:19:52"/>
    <x v="9"/>
    <n v="22"/>
    <s v="QUIRAMA CASTAEDA JHON JADER"/>
    <x v="0"/>
    <x v="3"/>
    <n v="151"/>
    <n v="16.7777777777778"/>
    <n v="176.861111111111"/>
    <m/>
    <n v="92323.611099999995"/>
    <x v="1"/>
    <n v="12391.891900000001"/>
    <x v="935"/>
    <x v="0"/>
    <m/>
  </r>
  <r>
    <d v="2024-02-25T01:19:52"/>
    <x v="9"/>
    <n v="23"/>
    <s v="RODRIGUEZ LUBIN"/>
    <x v="6"/>
    <x v="0"/>
    <n v="169"/>
    <n v="21.125"/>
    <n v="157.20987654320999"/>
    <m/>
    <n v="82065.432100000005"/>
    <x v="2"/>
    <n v="12391.891900000001"/>
    <x v="935"/>
    <x v="0"/>
    <m/>
  </r>
  <r>
    <d v="2024-02-25T01:19:52"/>
    <x v="9"/>
    <n v="24"/>
    <s v="FLORES RINCON JORGE ALBERTO"/>
    <x v="9"/>
    <x v="0"/>
    <n v="250"/>
    <n v="20.8333333333333"/>
    <n v="235.81481481481501"/>
    <s v="1 Descuento (Usuario desubicado) "/>
    <n v="123098.14810000001"/>
    <x v="0"/>
    <n v="12391.891900000001"/>
    <x v="935"/>
    <x v="0"/>
    <m/>
  </r>
  <r>
    <d v="2024-02-25T01:19:53"/>
    <x v="9"/>
    <n v="25"/>
    <s v="MADRID HERNANDEZ JHONATAN SMITH"/>
    <x v="6"/>
    <x v="0"/>
    <n v="131"/>
    <n v="16.375"/>
    <n v="157.20987654320999"/>
    <s v="1 Descuento (Conduct) "/>
    <n v="82065.432100000005"/>
    <x v="1"/>
    <n v="12391.891900000001"/>
    <x v="935"/>
    <x v="0"/>
    <m/>
  </r>
  <r>
    <d v="2024-02-25T01:19:53"/>
    <x v="9"/>
    <n v="26"/>
    <s v="MEJIA JUAN CARLOS"/>
    <x v="3"/>
    <x v="0"/>
    <n v="202"/>
    <n v="20.2"/>
    <n v="196.51234567901199"/>
    <s v="2 Descuentos (Conduct y propietario) "/>
    <n v="102581.7901"/>
    <x v="0"/>
    <n v="12391.891900000001"/>
    <x v="935"/>
    <x v="0"/>
    <m/>
  </r>
  <r>
    <d v="2024-02-25T01:19:54"/>
    <x v="9"/>
    <n v="27"/>
    <s v="HOYOS HENAO SANTIAGO"/>
    <x v="3"/>
    <x v="0"/>
    <n v="214"/>
    <n v="21.4"/>
    <n v="196.51234567901199"/>
    <m/>
    <n v="102581.7901"/>
    <x v="0"/>
    <n v="12391.891900000001"/>
    <x v="935"/>
    <x v="0"/>
    <m/>
  </r>
  <r>
    <d v="2024-02-25T01:19:54"/>
    <x v="9"/>
    <n v="28"/>
    <s v="ARANGO DIEGO"/>
    <x v="0"/>
    <x v="0"/>
    <n v="163"/>
    <n v="18.1111111111111"/>
    <n v="176.861111111111"/>
    <m/>
    <n v="92323.611099999995"/>
    <x v="0"/>
    <n v="12391.891900000001"/>
    <x v="935"/>
    <x v="0"/>
    <m/>
  </r>
  <r>
    <d v="2024-02-25T01:19:54"/>
    <x v="9"/>
    <n v="29"/>
    <s v="ESCOBAR IVAN DARIO"/>
    <x v="3"/>
    <x v="0"/>
    <n v="148"/>
    <n v="14.8"/>
    <n v="196.51234567901199"/>
    <m/>
    <n v="102581.7901"/>
    <x v="0"/>
    <n v="12391.891900000001"/>
    <x v="935"/>
    <x v="0"/>
    <m/>
  </r>
  <r>
    <d v="2024-02-25T01:19:54"/>
    <x v="1"/>
    <n v="30"/>
    <s v="RODRIGUEZ MAICOL ESTIVEN"/>
    <x v="0"/>
    <x v="0"/>
    <n v="192"/>
    <n v="21.3333333333333"/>
    <n v="176.861111111111"/>
    <m/>
    <n v="92323.611099999995"/>
    <x v="0"/>
    <n v="12391.891900000001"/>
    <x v="935"/>
    <x v="0"/>
    <m/>
  </r>
  <r>
    <d v="2024-02-25T01:19:55"/>
    <x v="1"/>
    <n v="31"/>
    <s v="GARCES ANDRES FELIPE"/>
    <x v="0"/>
    <x v="0"/>
    <n v="192"/>
    <n v="21.3333333333333"/>
    <n v="176.861111111111"/>
    <s v="1 Descuento (Conduct) "/>
    <n v="92323.611099999995"/>
    <x v="0"/>
    <n v="12391.891900000001"/>
    <x v="935"/>
    <x v="0"/>
    <m/>
  </r>
  <r>
    <d v="2024-02-25T01:19:55"/>
    <x v="1"/>
    <n v="32"/>
    <s v="PUERTA BOJANERO JUAN CARLOS"/>
    <x v="6"/>
    <x v="0"/>
    <n v="153"/>
    <n v="19.125"/>
    <n v="157.20987654320999"/>
    <m/>
    <n v="82065.432100000005"/>
    <x v="0"/>
    <n v="12391.891900000001"/>
    <x v="935"/>
    <x v="0"/>
    <m/>
  </r>
  <r>
    <d v="2024-02-25T01:19:55"/>
    <x v="1"/>
    <n v="33"/>
    <s v="RUA CHAVARRIA JEFERSON ANDREY"/>
    <x v="3"/>
    <x v="0"/>
    <n v="190"/>
    <n v="19"/>
    <n v="196.51234567901199"/>
    <s v="2 Descuentos (Despachador gustavo y angela) "/>
    <n v="102581.7901"/>
    <x v="0"/>
    <n v="12391.891900000001"/>
    <x v="935"/>
    <x v="0"/>
    <m/>
  </r>
  <r>
    <d v="2024-02-25T01:19:56"/>
    <x v="1"/>
    <n v="34"/>
    <s v="MONTOYA OSPINA GILBERTO ANTONIO"/>
    <x v="3"/>
    <x v="0"/>
    <n v="194"/>
    <n v="19.399999999999999"/>
    <n v="196.51234567901199"/>
    <m/>
    <n v="102581.7901"/>
    <x v="0"/>
    <n v="12391.891900000001"/>
    <x v="935"/>
    <x v="0"/>
    <m/>
  </r>
  <r>
    <d v="2024-02-25T01:19:56"/>
    <x v="1"/>
    <n v="35"/>
    <s v="HERNANDEZ MACIAS GILBERTO"/>
    <x v="6"/>
    <x v="0"/>
    <n v="156"/>
    <n v="19.5"/>
    <n v="157.20987654320999"/>
    <m/>
    <n v="82065.432100000005"/>
    <x v="1"/>
    <n v="12391.891900000001"/>
    <x v="935"/>
    <x v="0"/>
    <m/>
  </r>
  <r>
    <d v="2024-02-25T01:19:56"/>
    <x v="1"/>
    <n v="36"/>
    <s v="MARTINEZ CHAVERRA LUIS NORBERTO"/>
    <x v="10"/>
    <x v="0"/>
    <n v="119"/>
    <n v="29.75"/>
    <n v="78.604938271604894"/>
    <m/>
    <n v="41032.716"/>
    <x v="0"/>
    <n v="12391.891900000001"/>
    <x v="935"/>
    <x v="0"/>
    <m/>
  </r>
  <r>
    <d v="2024-02-25T01:19:56"/>
    <x v="1"/>
    <n v="37"/>
    <s v="TABORDA ROJAS DIEGO ALEJANDRO"/>
    <x v="3"/>
    <x v="0"/>
    <n v="157"/>
    <n v="15.7"/>
    <n v="196.51234567901199"/>
    <m/>
    <n v="102581.7901"/>
    <x v="1"/>
    <n v="12391.891900000001"/>
    <x v="935"/>
    <x v="0"/>
    <m/>
  </r>
  <r>
    <d v="2024-02-25T01:19:57"/>
    <x v="1"/>
    <n v="38"/>
    <s v="AGUDELO KEVIN ANDRES"/>
    <x v="3"/>
    <x v="0"/>
    <n v="228"/>
    <n v="22.8"/>
    <n v="196.51234567901199"/>
    <s v="1 Descuento (Despachadora angela) "/>
    <n v="102581.7901"/>
    <x v="0"/>
    <n v="12391.891900000001"/>
    <x v="935"/>
    <x v="0"/>
    <m/>
  </r>
  <r>
    <d v="2024-02-25T01:19:57"/>
    <x v="1"/>
    <n v="40"/>
    <s v="MACEA MATEO"/>
    <x v="0"/>
    <x v="0"/>
    <n v="184"/>
    <n v="20.4444444444444"/>
    <n v="176.861111111111"/>
    <s v="1 Descuento (Conduct) "/>
    <n v="92323.611099999995"/>
    <x v="0"/>
    <n v="12391.891900000001"/>
    <x v="935"/>
    <x v="0"/>
    <m/>
  </r>
  <r>
    <d v="2024-02-25T01:19:57"/>
    <x v="9"/>
    <n v="41"/>
    <s v="GARCIA DAVID WILSON ALBERTO"/>
    <x v="3"/>
    <x v="0"/>
    <n v="232"/>
    <n v="23.2"/>
    <n v="196.51234567901199"/>
    <s v="1 Descuento (Propietario) "/>
    <n v="102581.7901"/>
    <x v="1"/>
    <n v="12391.891900000001"/>
    <x v="935"/>
    <x v="0"/>
    <m/>
  </r>
  <r>
    <d v="2024-02-27T00:13:32"/>
    <x v="1"/>
    <n v="1"/>
    <s v="PALMAR PANA EDIXON JOSUE"/>
    <x v="0"/>
    <x v="0"/>
    <n v="189"/>
    <n v="21"/>
    <n v="186.10084033613401"/>
    <s v="1 Descuento (Despachadora angela) "/>
    <n v="97405.462199999994"/>
    <x v="0"/>
    <n v="13294.871800000001"/>
    <x v="936"/>
    <x v="0"/>
    <m/>
  </r>
  <r>
    <d v="2024-02-27T00:13:32"/>
    <x v="1"/>
    <n v="2"/>
    <s v="GRAJALES JORGE HERNAN"/>
    <x v="6"/>
    <x v="0"/>
    <n v="189"/>
    <n v="23.625"/>
    <n v="165.42296918767499"/>
    <m/>
    <n v="86582.633100000006"/>
    <x v="1"/>
    <n v="13294.871800000001"/>
    <x v="936"/>
    <x v="0"/>
    <m/>
  </r>
  <r>
    <d v="2024-02-27T00:13:33"/>
    <x v="1"/>
    <n v="3"/>
    <s v="MACEA MATEO"/>
    <x v="1"/>
    <x v="0"/>
    <n v="211"/>
    <n v="19.181818181818201"/>
    <n v="227.45658263305299"/>
    <m/>
    <n v="119051.1204"/>
    <x v="0"/>
    <n v="13294.871800000001"/>
    <x v="936"/>
    <x v="0"/>
    <m/>
  </r>
  <r>
    <d v="2024-02-27T00:13:33"/>
    <x v="1"/>
    <n v="4"/>
    <s v="LOPEZ ISRAEL"/>
    <x v="6"/>
    <x v="0"/>
    <n v="163"/>
    <n v="20.375"/>
    <n v="165.42296918767499"/>
    <m/>
    <n v="86582.633100000006"/>
    <x v="0"/>
    <n v="13294.871800000001"/>
    <x v="936"/>
    <x v="0"/>
    <m/>
  </r>
  <r>
    <d v="2024-02-27T00:13:34"/>
    <x v="1"/>
    <n v="5"/>
    <s v="BERRIO POSADA ANGELA"/>
    <x v="0"/>
    <x v="0"/>
    <n v="139"/>
    <n v="15.4444444444444"/>
    <n v="186.10084033613401"/>
    <s v="6 Descuentos (Incidente con Usuarios) "/>
    <n v="97405.462199999994"/>
    <x v="1"/>
    <n v="13294.871800000001"/>
    <x v="936"/>
    <x v="0"/>
    <m/>
  </r>
  <r>
    <d v="2024-02-27T00:13:34"/>
    <x v="1"/>
    <n v="6"/>
    <s v="PINO JUAN ESTEBAN"/>
    <x v="3"/>
    <x v="0"/>
    <n v="216"/>
    <n v="21.6"/>
    <n v="206.778711484594"/>
    <m/>
    <n v="108228.2913"/>
    <x v="0"/>
    <n v="13294.871800000001"/>
    <x v="936"/>
    <x v="0"/>
    <m/>
  </r>
  <r>
    <d v="2024-02-27T00:13:35"/>
    <x v="1"/>
    <n v="7"/>
    <s v="YEPES JORGE"/>
    <x v="3"/>
    <x v="0"/>
    <n v="209"/>
    <n v="20.9"/>
    <n v="206.778711484594"/>
    <m/>
    <n v="108228.2913"/>
    <x v="1"/>
    <n v="13294.871800000001"/>
    <x v="936"/>
    <x v="0"/>
    <m/>
  </r>
  <r>
    <d v="2024-02-27T00:13:35"/>
    <x v="1"/>
    <n v="8"/>
    <s v="VACA FIERRO ROBINSON"/>
    <x v="0"/>
    <x v="0"/>
    <n v="186"/>
    <n v="20.6666666666667"/>
    <n v="186.10084033613401"/>
    <m/>
    <n v="97405.462199999994"/>
    <x v="1"/>
    <n v="13294.871800000001"/>
    <x v="936"/>
    <x v="0"/>
    <m/>
  </r>
  <r>
    <d v="2024-02-27T00:13:36"/>
    <x v="1"/>
    <n v="9"/>
    <s v="GONZALEZ CARLOS EDUARDO"/>
    <x v="2"/>
    <x v="3"/>
    <n v="127"/>
    <n v="21.1666666666667"/>
    <n v="124.067226890756"/>
    <m/>
    <n v="64936.974800000004"/>
    <x v="0"/>
    <n v="13294.871800000001"/>
    <x v="936"/>
    <x v="0"/>
    <m/>
  </r>
  <r>
    <d v="2024-02-27T00:13:36"/>
    <x v="1"/>
    <n v="10"/>
    <s v="MARULANDA JARAMILLO DAWER ANDRES"/>
    <x v="4"/>
    <x v="1"/>
    <n v="172"/>
    <n v="24.571428571428601"/>
    <n v="144.745098039216"/>
    <m/>
    <n v="75759.803899999999"/>
    <x v="0"/>
    <n v="13294.871800000001"/>
    <x v="936"/>
    <x v="0"/>
    <m/>
  </r>
  <r>
    <d v="2024-02-27T00:13:36"/>
    <x v="9"/>
    <n v="11"/>
    <s v="BELTRAN JUAN SIMON"/>
    <x v="0"/>
    <x v="0"/>
    <n v="196"/>
    <n v="21.7777777777778"/>
    <n v="186.10084033613401"/>
    <s v="1 Descuento (Usuario desubicado) "/>
    <n v="97405.462199999994"/>
    <x v="0"/>
    <n v="13294.871800000001"/>
    <x v="936"/>
    <x v="0"/>
    <m/>
  </r>
  <r>
    <d v="2024-02-27T00:13:37"/>
    <x v="9"/>
    <n v="13"/>
    <s v="RODRIGUEZ LUBIN"/>
    <x v="8"/>
    <x v="0"/>
    <n v="75"/>
    <n v="15"/>
    <n v="103.389355742297"/>
    <m/>
    <n v="54114.145700000001"/>
    <x v="0"/>
    <n v="13294.871800000001"/>
    <x v="936"/>
    <x v="0"/>
    <m/>
  </r>
  <r>
    <d v="2024-02-27T00:13:37"/>
    <x v="9"/>
    <n v="14"/>
    <s v="CARVAJAL SALAZAR HECTOR MARINO"/>
    <x v="4"/>
    <x v="0"/>
    <n v="187"/>
    <n v="26.714285714285701"/>
    <n v="144.745098039216"/>
    <m/>
    <n v="75759.803899999999"/>
    <x v="1"/>
    <n v="13294.871800000001"/>
    <x v="936"/>
    <x v="0"/>
    <m/>
  </r>
  <r>
    <d v="2024-02-27T00:13:37"/>
    <x v="9"/>
    <n v="15"/>
    <s v="LONDOO LOPERA DUVAN ANDRES"/>
    <x v="8"/>
    <x v="1"/>
    <n v="134"/>
    <n v="26.8"/>
    <n v="103.389355742297"/>
    <m/>
    <n v="54114.145700000001"/>
    <x v="1"/>
    <n v="13294.871800000001"/>
    <x v="936"/>
    <x v="0"/>
    <m/>
  </r>
  <r>
    <d v="2024-02-27T00:13:38"/>
    <x v="9"/>
    <n v="16"/>
    <s v="HURTADO MADRID JUAN ESTEBAN"/>
    <x v="3"/>
    <x v="0"/>
    <n v="158"/>
    <n v="15.8"/>
    <n v="206.778711484594"/>
    <s v="1 Descuento (Usuario desubicado) "/>
    <n v="108228.2913"/>
    <x v="0"/>
    <n v="13294.871800000001"/>
    <x v="936"/>
    <x v="0"/>
    <m/>
  </r>
  <r>
    <d v="2024-02-27T00:13:38"/>
    <x v="9"/>
    <n v="17"/>
    <s v="RAMIREZ JARAMILLO WILSON"/>
    <x v="0"/>
    <x v="0"/>
    <n v="185"/>
    <n v="20.5555555555556"/>
    <n v="186.10084033613401"/>
    <m/>
    <n v="97405.462199999994"/>
    <x v="0"/>
    <n v="13294.871800000001"/>
    <x v="936"/>
    <x v="0"/>
    <m/>
  </r>
  <r>
    <d v="2024-02-27T00:13:39"/>
    <x v="9"/>
    <n v="18"/>
    <s v="ECHAVARRIA JOSE"/>
    <x v="3"/>
    <x v="0"/>
    <n v="205"/>
    <n v="20.5"/>
    <n v="206.778711484594"/>
    <s v="1 Descuento (Conduct) "/>
    <n v="108228.2913"/>
    <x v="0"/>
    <n v="13294.871800000001"/>
    <x v="936"/>
    <x v="0"/>
    <m/>
  </r>
  <r>
    <d v="2024-02-27T00:13:39"/>
    <x v="9"/>
    <n v="19"/>
    <s v="BARRANTES GALLEGO DANIEL CAMILO"/>
    <x v="0"/>
    <x v="0"/>
    <n v="202"/>
    <n v="22.4444444444444"/>
    <n v="186.10084033613401"/>
    <m/>
    <n v="97405.462199999994"/>
    <x v="0"/>
    <n v="13294.871800000001"/>
    <x v="936"/>
    <x v="0"/>
    <m/>
  </r>
  <r>
    <d v="2024-02-27T00:13:39"/>
    <x v="9"/>
    <n v="20"/>
    <s v="VERENZUELA MARTINEZ ALEXANDER"/>
    <x v="3"/>
    <x v="0"/>
    <n v="214"/>
    <n v="21.4"/>
    <n v="206.778711484594"/>
    <m/>
    <n v="108228.2913"/>
    <x v="0"/>
    <n v="13294.871800000001"/>
    <x v="936"/>
    <x v="0"/>
    <m/>
  </r>
  <r>
    <d v="2024-02-27T00:13:40"/>
    <x v="9"/>
    <n v="21"/>
    <s v="CIRO ALEXANDER"/>
    <x v="0"/>
    <x v="0"/>
    <n v="189"/>
    <n v="21"/>
    <n v="186.10084033613401"/>
    <m/>
    <n v="97405.462199999994"/>
    <x v="0"/>
    <n v="13294.871800000001"/>
    <x v="936"/>
    <x v="0"/>
    <m/>
  </r>
  <r>
    <d v="2024-02-27T00:13:40"/>
    <x v="9"/>
    <n v="22"/>
    <s v="QUIRAMA CASTAEDA JHON JADER"/>
    <x v="6"/>
    <x v="0"/>
    <n v="186"/>
    <n v="23.25"/>
    <n v="165.42296918767499"/>
    <m/>
    <n v="86582.633100000006"/>
    <x v="1"/>
    <n v="13294.871800000001"/>
    <x v="936"/>
    <x v="0"/>
    <m/>
  </r>
  <r>
    <d v="2024-02-27T00:13:40"/>
    <x v="9"/>
    <n v="23"/>
    <s v="SALDARRIAGA PARRA LUIS ALBERTO"/>
    <x v="1"/>
    <x v="0"/>
    <n v="202"/>
    <n v="18.363636363636399"/>
    <n v="227.45658263305299"/>
    <s v="1 Descuento (Conduct) "/>
    <n v="119051.1204"/>
    <x v="2"/>
    <n v="13294.871800000001"/>
    <x v="936"/>
    <x v="0"/>
    <m/>
  </r>
  <r>
    <d v="2024-02-27T00:13:41"/>
    <x v="9"/>
    <n v="24"/>
    <s v="FLORES RINCON JORGE ALBERTO"/>
    <x v="0"/>
    <x v="0"/>
    <n v="171"/>
    <n v="19"/>
    <n v="186.10084033613401"/>
    <s v="2 Descuentos (Incidente con Usuario y propietario) "/>
    <n v="97405.462199999994"/>
    <x v="0"/>
    <n v="13294.871800000001"/>
    <x v="936"/>
    <x v="0"/>
    <m/>
  </r>
  <r>
    <d v="2024-02-27T00:13:41"/>
    <x v="9"/>
    <n v="25"/>
    <s v="MADRID HERNANDEZ JHONATAN SMITH"/>
    <x v="0"/>
    <x v="0"/>
    <n v="202"/>
    <n v="22.4444444444444"/>
    <n v="186.10084033613401"/>
    <s v="2 Descuentos (Usuario movilidad reducida)"/>
    <n v="97405.462199999994"/>
    <x v="1"/>
    <n v="13294.871800000001"/>
    <x v="936"/>
    <x v="0"/>
    <m/>
  </r>
  <r>
    <d v="2024-02-27T00:13:42"/>
    <x v="9"/>
    <n v="26"/>
    <s v="CIRO MARIN RODRIGO ALBERTO"/>
    <x v="0"/>
    <x v="0"/>
    <n v="181"/>
    <n v="20.1111111111111"/>
    <n v="186.10084033613401"/>
    <m/>
    <n v="97405.462199999994"/>
    <x v="0"/>
    <n v="13294.871800000001"/>
    <x v="936"/>
    <x v="0"/>
    <m/>
  </r>
  <r>
    <d v="2024-02-27T00:13:42"/>
    <x v="9"/>
    <n v="27"/>
    <s v="HOYOS HENAO SANTIAGO"/>
    <x v="0"/>
    <x v="0"/>
    <n v="261"/>
    <n v="29"/>
    <n v="186.10084033613401"/>
    <s v="1 Descuento (Usuario desubicado) "/>
    <n v="97405.462199999994"/>
    <x v="0"/>
    <n v="13294.871800000001"/>
    <x v="936"/>
    <x v="0"/>
    <m/>
  </r>
  <r>
    <d v="2024-02-27T00:13:42"/>
    <x v="9"/>
    <n v="28"/>
    <s v="ARANGO DIEGO"/>
    <x v="6"/>
    <x v="0"/>
    <n v="120"/>
    <n v="15"/>
    <n v="165.42296918767499"/>
    <m/>
    <n v="86582.633100000006"/>
    <x v="0"/>
    <n v="13294.871800000001"/>
    <x v="936"/>
    <x v="0"/>
    <m/>
  </r>
  <r>
    <d v="2024-02-27T00:13:43"/>
    <x v="9"/>
    <n v="29"/>
    <s v="LONDOO CADAVID DAVID SANTIAGO"/>
    <x v="6"/>
    <x v="0"/>
    <n v="104"/>
    <n v="13"/>
    <n v="165.42296918767499"/>
    <m/>
    <n v="86582.633100000006"/>
    <x v="0"/>
    <n v="13294.871800000001"/>
    <x v="936"/>
    <x v="0"/>
    <m/>
  </r>
  <r>
    <d v="2024-02-27T00:13:43"/>
    <x v="1"/>
    <n v="30"/>
    <s v="RODRIGUEZ MAICOL ESTIVEN"/>
    <x v="3"/>
    <x v="0"/>
    <n v="185"/>
    <n v="18.5"/>
    <n v="206.778711484594"/>
    <m/>
    <n v="108228.2913"/>
    <x v="0"/>
    <n v="13294.871800000001"/>
    <x v="936"/>
    <x v="0"/>
    <m/>
  </r>
  <r>
    <d v="2024-02-27T00:13:43"/>
    <x v="1"/>
    <n v="31"/>
    <s v="GARCES ANDRES FELIPE"/>
    <x v="0"/>
    <x v="0"/>
    <n v="195"/>
    <n v="21.6666666666667"/>
    <n v="186.10084033613401"/>
    <m/>
    <n v="97405.462199999994"/>
    <x v="0"/>
    <n v="13294.871800000001"/>
    <x v="936"/>
    <x v="0"/>
    <m/>
  </r>
  <r>
    <d v="2024-02-27T00:13:44"/>
    <x v="1"/>
    <n v="32"/>
    <s v="PUERTA BOJANERO JUAN CARLOS"/>
    <x v="3"/>
    <x v="0"/>
    <n v="221"/>
    <n v="22.1"/>
    <n v="206.778711484594"/>
    <m/>
    <n v="108228.2913"/>
    <x v="0"/>
    <n v="13294.871800000001"/>
    <x v="936"/>
    <x v="0"/>
    <m/>
  </r>
  <r>
    <d v="2024-02-27T00:13:44"/>
    <x v="1"/>
    <n v="34"/>
    <s v="MONTOYA OSPINA GILBERTO ANTONIO"/>
    <x v="3"/>
    <x v="0"/>
    <n v="218"/>
    <n v="21.8"/>
    <n v="206.778711484594"/>
    <m/>
    <n v="108228.2913"/>
    <x v="0"/>
    <n v="13294.871800000001"/>
    <x v="936"/>
    <x v="0"/>
    <m/>
  </r>
  <r>
    <d v="2024-02-27T00:13:44"/>
    <x v="1"/>
    <n v="35"/>
    <s v="HERNANDEZ MACIAS GILBERT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6"/>
    <s v="MARTINEZ CHAVERRA LUIS NORBERTO"/>
    <x v="3"/>
    <x v="0"/>
    <n v="181"/>
    <n v="18.100000000000001"/>
    <n v="206.778711484594"/>
    <s v="2 Descuentos (Despachador gustavo y angela) "/>
    <n v="108228.2913"/>
    <x v="0"/>
    <n v="13294.871800000001"/>
    <x v="936"/>
    <x v="0"/>
    <m/>
  </r>
  <r>
    <d v="2024-02-27T00:13:45"/>
    <x v="1"/>
    <n v="37"/>
    <s v="TABORDA ROJAS DIEGO ALEJANDR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8"/>
    <s v="AGUDELO KEVIN ANDRES"/>
    <x v="3"/>
    <x v="0"/>
    <n v="239"/>
    <n v="23.9"/>
    <n v="206.778711484594"/>
    <m/>
    <n v="108228.2913"/>
    <x v="0"/>
    <n v="13294.871800000001"/>
    <x v="936"/>
    <x v="0"/>
    <m/>
  </r>
  <r>
    <d v="2024-02-27T00:13:45"/>
    <x v="1"/>
    <n v="39"/>
    <s v="QUINTERO ANDRES FELIPE"/>
    <x v="0"/>
    <x v="0"/>
    <n v="177"/>
    <n v="19.6666666666667"/>
    <n v="186.10084033613401"/>
    <s v="15 Descuentos (Transbordo e incidente con usuarios) "/>
    <n v="97405.462199999994"/>
    <x v="0"/>
    <n v="13294.871800000001"/>
    <x v="936"/>
    <x v="0"/>
    <m/>
  </r>
  <r>
    <d v="2024-02-27T00:13:46"/>
    <x v="1"/>
    <n v="40"/>
    <s v="OCAMPO OCAMPO ANTONIO JOSE"/>
    <x v="0"/>
    <x v="0"/>
    <n v="196"/>
    <n v="21.7777777777778"/>
    <n v="186.10084033613401"/>
    <m/>
    <n v="97405.462199999994"/>
    <x v="0"/>
    <n v="13294.871800000001"/>
    <x v="936"/>
    <x v="0"/>
    <m/>
  </r>
  <r>
    <d v="2024-02-27T00:13:46"/>
    <x v="9"/>
    <n v="41"/>
    <s v="GARCIA DAVID WILSON ALBERTO"/>
    <x v="3"/>
    <x v="0"/>
    <n v="227"/>
    <n v="22.7"/>
    <n v="206.778711484594"/>
    <m/>
    <n v="108228.2913"/>
    <x v="1"/>
    <n v="13294.871800000001"/>
    <x v="936"/>
    <x v="0"/>
    <m/>
  </r>
  <r>
    <d v="2024-02-27T00:13:47"/>
    <x v="9"/>
    <n v="42"/>
    <s v="VALENCIA MENDOZA JHON"/>
    <x v="1"/>
    <x v="0"/>
    <n v="234"/>
    <n v="21.272727272727298"/>
    <n v="227.45658263305299"/>
    <m/>
    <n v="119051.1204"/>
    <x v="0"/>
    <n v="13294.871800000001"/>
    <x v="936"/>
    <x v="0"/>
    <m/>
  </r>
  <r>
    <d v="2024-02-28T00:42:02"/>
    <x v="9"/>
    <n v="1"/>
    <s v="PALMAR PANA EDIXON JOSUE"/>
    <x v="6"/>
    <x v="3"/>
    <n v="149"/>
    <n v="19.866666666666699"/>
    <n v="155.97475455820501"/>
    <m/>
    <n v="81661.115000000005"/>
    <x v="0"/>
    <n v="12792.5"/>
    <x v="937"/>
    <x v="0"/>
    <m/>
  </r>
  <r>
    <d v="2024-02-28T00:42:03"/>
    <x v="9"/>
    <n v="2"/>
    <s v="GRAJALES JORGE HERNAN"/>
    <x v="6"/>
    <x v="3"/>
    <n v="173"/>
    <n v="20.352941176470601"/>
    <n v="176.77138849929901"/>
    <s v="6 Descuentos (Transbordo) "/>
    <n v="92549.263699999996"/>
    <x v="1"/>
    <n v="12792.5"/>
    <x v="937"/>
    <x v="0"/>
    <m/>
  </r>
  <r>
    <d v="2024-02-28T00:42:03"/>
    <x v="9"/>
    <n v="3"/>
    <s v="AGUIRRE ANDRES"/>
    <x v="4"/>
    <x v="3"/>
    <n v="132"/>
    <n v="18.8571428571429"/>
    <n v="145.57643758765801"/>
    <m/>
    <n v="76217.040699999998"/>
    <x v="0"/>
    <n v="12792.5"/>
    <x v="937"/>
    <x v="0"/>
    <m/>
  </r>
  <r>
    <d v="2024-02-28T00:42:04"/>
    <x v="9"/>
    <n v="4"/>
    <s v="LOPEZ ISRAEL"/>
    <x v="3"/>
    <x v="3"/>
    <n v="200"/>
    <n v="20"/>
    <n v="207.96633941094001"/>
    <s v="1 Descuento (Usuario desubicado) "/>
    <n v="108881.48669999999"/>
    <x v="0"/>
    <n v="12792.5"/>
    <x v="937"/>
    <x v="0"/>
    <m/>
  </r>
  <r>
    <d v="2024-02-28T00:42:04"/>
    <x v="9"/>
    <n v="5"/>
    <s v="BERRIO POSADA ANGELA"/>
    <x v="6"/>
    <x v="0"/>
    <n v="125"/>
    <n v="14.705882352941201"/>
    <n v="176.77138849929901"/>
    <s v="2 Descuentos (Despachador gustavo y propietario) "/>
    <n v="92549.263699999996"/>
    <x v="1"/>
    <n v="12792.5"/>
    <x v="937"/>
    <x v="0"/>
    <m/>
  </r>
  <r>
    <d v="2024-02-28T00:42:05"/>
    <x v="9"/>
    <n v="6"/>
    <s v="HOYOS HENAO SANTIAGO"/>
    <x v="0"/>
    <x v="0"/>
    <n v="152"/>
    <n v="16.8888888888889"/>
    <n v="187.16970546984601"/>
    <s v="1 Descuento (Conduct) "/>
    <n v="97993.338000000003"/>
    <x v="0"/>
    <n v="12792.5"/>
    <x v="937"/>
    <x v="0"/>
    <m/>
  </r>
  <r>
    <d v="2024-02-28T00:42:05"/>
    <x v="9"/>
    <n v="7"/>
    <s v="YEPES JORGE"/>
    <x v="0"/>
    <x v="0"/>
    <n v="253"/>
    <n v="28.1111111111111"/>
    <n v="187.16970546984601"/>
    <m/>
    <n v="97993.338000000003"/>
    <x v="1"/>
    <n v="12792.5"/>
    <x v="937"/>
    <x v="0"/>
    <m/>
  </r>
  <r>
    <d v="2024-02-28T00:42:05"/>
    <x v="9"/>
    <n v="8"/>
    <s v="VACA FIERRO ROBINSON"/>
    <x v="4"/>
    <x v="3"/>
    <n v="161"/>
    <n v="23"/>
    <n v="145.57643758765801"/>
    <m/>
    <n v="76217.040699999998"/>
    <x v="1"/>
    <n v="12792.5"/>
    <x v="937"/>
    <x v="0"/>
    <m/>
  </r>
  <r>
    <d v="2024-02-28T00:42:06"/>
    <x v="9"/>
    <n v="9"/>
    <s v="GONZALEZ CARLOS EDUARDO"/>
    <x v="3"/>
    <x v="3"/>
    <n v="207"/>
    <n v="20.7"/>
    <n v="207.96633941094001"/>
    <m/>
    <n v="108881.48669999999"/>
    <x v="0"/>
    <n v="12792.5"/>
    <x v="937"/>
    <x v="0"/>
    <m/>
  </r>
  <r>
    <d v="2024-02-28T00:42:06"/>
    <x v="9"/>
    <n v="10"/>
    <s v="VALENCIA MENDOZA JHON"/>
    <x v="0"/>
    <x v="3"/>
    <n v="221"/>
    <n v="24.5555555555556"/>
    <n v="187.16970546984601"/>
    <m/>
    <n v="97993.338000000003"/>
    <x v="0"/>
    <n v="12792.5"/>
    <x v="937"/>
    <x v="0"/>
    <m/>
  </r>
  <r>
    <d v="2024-02-28T00:42:06"/>
    <x v="1"/>
    <n v="11"/>
    <s v="ECHAVARRIA JOSE"/>
    <x v="0"/>
    <x v="3"/>
    <n v="214"/>
    <n v="23.7777777777778"/>
    <n v="187.16970546984601"/>
    <s v="1 Descuento (Despachadora angela) "/>
    <n v="97993.338000000003"/>
    <x v="0"/>
    <n v="12792.5"/>
    <x v="937"/>
    <x v="0"/>
    <m/>
  </r>
  <r>
    <d v="2024-02-28T00:42:07"/>
    <x v="1"/>
    <n v="13"/>
    <s v="URIEL SALAZAR FREDY"/>
    <x v="6"/>
    <x v="3"/>
    <n v="154"/>
    <n v="20.533333333333299"/>
    <n v="155.97475455820501"/>
    <s v="1 Descuento (Conduct) "/>
    <n v="81661.115000000005"/>
    <x v="0"/>
    <n v="12792.5"/>
    <x v="937"/>
    <x v="0"/>
    <m/>
  </r>
  <r>
    <d v="2024-02-28T00:42:07"/>
    <x v="1"/>
    <n v="14"/>
    <s v="QUINTERO  ALVARO ANTONIO"/>
    <x v="1"/>
    <x v="3"/>
    <n v="245"/>
    <n v="22.272727272727298"/>
    <n v="228.76297335203401"/>
    <m/>
    <n v="119769.63529999999"/>
    <x v="1"/>
    <n v="12792.5"/>
    <x v="937"/>
    <x v="0"/>
    <m/>
  </r>
  <r>
    <d v="2024-02-28T00:42:08"/>
    <x v="1"/>
    <n v="15"/>
    <s v="LONDOO LOPERA DUVAN ANDRES"/>
    <x v="0"/>
    <x v="3"/>
    <n v="178"/>
    <n v="19.7777777777778"/>
    <n v="187.16970546984601"/>
    <m/>
    <n v="97993.338000000003"/>
    <x v="1"/>
    <n v="12792.5"/>
    <x v="937"/>
    <x v="0"/>
    <m/>
  </r>
  <r>
    <d v="2024-02-28T00:42:08"/>
    <x v="1"/>
    <n v="16"/>
    <s v="HURTADO MADRID JUAN ESTEBAN"/>
    <x v="3"/>
    <x v="3"/>
    <n v="174"/>
    <n v="17.399999999999999"/>
    <n v="207.96633941094001"/>
    <m/>
    <n v="108881.48669999999"/>
    <x v="0"/>
    <n v="12792.5"/>
    <x v="937"/>
    <x v="0"/>
    <m/>
  </r>
  <r>
    <d v="2024-02-28T00:42:09"/>
    <x v="1"/>
    <n v="17"/>
    <s v="ESPINOZA CHAVARRIA GUILLERMO LEON"/>
    <x v="4"/>
    <x v="0"/>
    <n v="152"/>
    <n v="21.714285714285701"/>
    <n v="145.57643758765801"/>
    <s v="1 Descuento (Conduct) "/>
    <n v="76217.040699999998"/>
    <x v="0"/>
    <n v="12792.5"/>
    <x v="937"/>
    <x v="0"/>
    <m/>
  </r>
  <r>
    <d v="2024-02-28T00:42:09"/>
    <x v="1"/>
    <n v="18"/>
    <s v="RENDON VIANA HUMBERTO DE JESUS"/>
    <x v="6"/>
    <x v="0"/>
    <n v="184"/>
    <n v="23"/>
    <n v="166.37307152875201"/>
    <m/>
    <n v="87105.189299999998"/>
    <x v="0"/>
    <n v="12792.5"/>
    <x v="937"/>
    <x v="0"/>
    <m/>
  </r>
  <r>
    <d v="2024-02-28T00:42:09"/>
    <x v="1"/>
    <n v="19"/>
    <s v="BARRANTES GALLEGO DANIEL CAMILO"/>
    <x v="6"/>
    <x v="0"/>
    <n v="191"/>
    <n v="23.875"/>
    <n v="166.37307152875201"/>
    <s v="1 Descuento (Conduct) "/>
    <n v="87105.189299999998"/>
    <x v="0"/>
    <n v="12792.5"/>
    <x v="937"/>
    <x v="0"/>
    <m/>
  </r>
  <r>
    <d v="2024-02-28T00:42:10"/>
    <x v="1"/>
    <n v="20"/>
    <s v="VERENZUELA MARTINEZ ALEXANDER"/>
    <x v="3"/>
    <x v="0"/>
    <n v="259"/>
    <n v="25.9"/>
    <n v="207.96633941094001"/>
    <m/>
    <n v="108881.48669999999"/>
    <x v="0"/>
    <n v="12792.5"/>
    <x v="937"/>
    <x v="0"/>
    <m/>
  </r>
  <r>
    <d v="2024-02-28T00:42:10"/>
    <x v="1"/>
    <n v="21"/>
    <s v="CIRO ALEXANDER"/>
    <x v="3"/>
    <x v="0"/>
    <n v="243"/>
    <n v="24.3"/>
    <n v="207.96633941094001"/>
    <m/>
    <n v="108881.48669999999"/>
    <x v="0"/>
    <n v="12792.5"/>
    <x v="937"/>
    <x v="0"/>
    <m/>
  </r>
  <r>
    <d v="2024-02-28T00:42:11"/>
    <x v="1"/>
    <n v="22"/>
    <s v="QUIRAMA CASTAEDA JHON JADER"/>
    <x v="3"/>
    <x v="3"/>
    <n v="216"/>
    <n v="21.6"/>
    <n v="207.96633941094001"/>
    <m/>
    <n v="108881.48669999999"/>
    <x v="1"/>
    <n v="12792.5"/>
    <x v="937"/>
    <x v="0"/>
    <m/>
  </r>
  <r>
    <d v="2024-02-28T00:42:11"/>
    <x v="1"/>
    <n v="23"/>
    <s v="SALDARRIAGA PARRA LUIS ALBERTO"/>
    <x v="4"/>
    <x v="0"/>
    <n v="110"/>
    <n v="15.714285714285699"/>
    <n v="145.57643758765801"/>
    <m/>
    <n v="76217.040699999998"/>
    <x v="2"/>
    <n v="12792.5"/>
    <x v="937"/>
    <x v="0"/>
    <m/>
  </r>
  <r>
    <d v="2024-02-28T00:42:11"/>
    <x v="1"/>
    <n v="24"/>
    <s v="FLORES RINCON JORGE ALBERTO"/>
    <x v="3"/>
    <x v="0"/>
    <n v="235"/>
    <n v="23.5"/>
    <n v="207.96633941094001"/>
    <m/>
    <n v="108881.48669999999"/>
    <x v="0"/>
    <n v="12792.5"/>
    <x v="937"/>
    <x v="0"/>
    <m/>
  </r>
  <r>
    <d v="2024-02-28T00:42:12"/>
    <x v="1"/>
    <n v="25"/>
    <s v="MADRID HERNANDEZ JHONATAN SMITH"/>
    <x v="0"/>
    <x v="0"/>
    <n v="238"/>
    <n v="26.4444444444444"/>
    <n v="187.16970546984601"/>
    <m/>
    <n v="97993.338000000003"/>
    <x v="1"/>
    <n v="12792.5"/>
    <x v="937"/>
    <x v="0"/>
    <m/>
  </r>
  <r>
    <d v="2024-02-28T00:42:12"/>
    <x v="1"/>
    <n v="26"/>
    <s v="CIRO MARIN RODRIGO ALBERTO"/>
    <x v="3"/>
    <x v="0"/>
    <n v="192"/>
    <n v="19.2"/>
    <n v="207.96633941094001"/>
    <s v="1 Descuento (Despachadora angela) "/>
    <n v="108881.48669999999"/>
    <x v="0"/>
    <n v="12792.5"/>
    <x v="937"/>
    <x v="0"/>
    <m/>
  </r>
  <r>
    <d v="2024-02-28T00:42:12"/>
    <x v="1"/>
    <n v="27"/>
    <s v="HOYOS HENAO SANTIAGO"/>
    <x v="6"/>
    <x v="0"/>
    <n v="153"/>
    <n v="19.125"/>
    <n v="166.37307152875201"/>
    <m/>
    <n v="87105.189299999998"/>
    <x v="0"/>
    <n v="12792.5"/>
    <x v="937"/>
    <x v="0"/>
    <m/>
  </r>
  <r>
    <d v="2024-02-28T00:42:13"/>
    <x v="1"/>
    <n v="28"/>
    <s v="ARANGO DIEGO"/>
    <x v="4"/>
    <x v="0"/>
    <n v="117"/>
    <n v="16.714285714285701"/>
    <n v="145.57643758765801"/>
    <m/>
    <n v="76217.040699999998"/>
    <x v="0"/>
    <n v="12792.5"/>
    <x v="937"/>
    <x v="0"/>
    <m/>
  </r>
  <r>
    <d v="2024-02-28T00:42:13"/>
    <x v="1"/>
    <n v="29"/>
    <s v="ESCOBAR IVAN DARIO"/>
    <x v="0"/>
    <x v="1"/>
    <n v="141"/>
    <n v="15.6666666666667"/>
    <n v="187.16970546984601"/>
    <m/>
    <n v="97993.338000000003"/>
    <x v="0"/>
    <n v="12792.5"/>
    <x v="937"/>
    <x v="0"/>
    <m/>
  </r>
  <r>
    <d v="2024-02-28T00:42:14"/>
    <x v="9"/>
    <n v="30"/>
    <s v="RODRIGUEZ MAICOL ESTIVEN"/>
    <x v="6"/>
    <x v="0"/>
    <n v="187"/>
    <n v="23.375"/>
    <n v="166.37307152875201"/>
    <s v="1 Descuento (Conduct) "/>
    <n v="87105.189299999998"/>
    <x v="0"/>
    <n v="12792.5"/>
    <x v="937"/>
    <x v="0"/>
    <m/>
  </r>
  <r>
    <d v="2024-02-28T00:42:14"/>
    <x v="9"/>
    <n v="31"/>
    <s v="GARCES ANDRES FELIPE"/>
    <x v="6"/>
    <x v="0"/>
    <n v="158"/>
    <n v="19.75"/>
    <n v="166.37307152875201"/>
    <m/>
    <n v="87105.189299999998"/>
    <x v="0"/>
    <n v="12792.5"/>
    <x v="937"/>
    <x v="0"/>
    <m/>
  </r>
  <r>
    <d v="2024-02-28T00:42:14"/>
    <x v="9"/>
    <n v="32"/>
    <s v="PUERTA BOJANERO JUAN CARLOS"/>
    <x v="0"/>
    <x v="0"/>
    <n v="162"/>
    <n v="18"/>
    <n v="187.16970546984601"/>
    <m/>
    <n v="97993.338000000003"/>
    <x v="0"/>
    <n v="12792.5"/>
    <x v="937"/>
    <x v="0"/>
    <m/>
  </r>
  <r>
    <d v="2024-02-28T00:42:15"/>
    <x v="9"/>
    <n v="33"/>
    <s v="MACEA MATEO"/>
    <x v="4"/>
    <x v="0"/>
    <n v="82"/>
    <n v="11.714285714285699"/>
    <n v="145.57643758765801"/>
    <s v="8 Descuentos (Transbordo) "/>
    <n v="76217.040699999998"/>
    <x v="0"/>
    <n v="12792.5"/>
    <x v="937"/>
    <x v="0"/>
    <m/>
  </r>
  <r>
    <d v="2024-02-28T00:42:15"/>
    <x v="9"/>
    <n v="34"/>
    <s v="MONTOYA OSPINA GILBERTO ANTONIO"/>
    <x v="3"/>
    <x v="0"/>
    <n v="218"/>
    <n v="21.8"/>
    <n v="207.96633941094001"/>
    <m/>
    <n v="108881.48669999999"/>
    <x v="0"/>
    <n v="12792.5"/>
    <x v="937"/>
    <x v="0"/>
    <m/>
  </r>
  <r>
    <d v="2024-02-28T00:42:15"/>
    <x v="9"/>
    <n v="35"/>
    <s v="HERNANDEZ MACIAS GILBERTO"/>
    <x v="0"/>
    <x v="0"/>
    <n v="173"/>
    <n v="19.2222222222222"/>
    <n v="187.16970546984601"/>
    <m/>
    <n v="97993.338000000003"/>
    <x v="1"/>
    <n v="12792.5"/>
    <x v="937"/>
    <x v="0"/>
    <m/>
  </r>
  <r>
    <d v="2024-02-28T00:42:16"/>
    <x v="9"/>
    <n v="36"/>
    <s v="LONDOO CADAVID DAVID SANTIAGO"/>
    <x v="4"/>
    <x v="0"/>
    <n v="123"/>
    <n v="17.571428571428601"/>
    <n v="145.57643758765801"/>
    <m/>
    <n v="76217.040699999998"/>
    <x v="0"/>
    <n v="12792.5"/>
    <x v="937"/>
    <x v="0"/>
    <m/>
  </r>
  <r>
    <d v="2024-02-28T00:42:16"/>
    <x v="9"/>
    <n v="37"/>
    <s v="TABORDA ROJAS DIEGO ALEJANDRO"/>
    <x v="1"/>
    <x v="0"/>
    <n v="224"/>
    <n v="20.363636363636399"/>
    <n v="228.76297335203401"/>
    <m/>
    <n v="119769.63529999999"/>
    <x v="1"/>
    <n v="12792.5"/>
    <x v="937"/>
    <x v="0"/>
    <m/>
  </r>
  <r>
    <d v="2024-02-28T00:42:17"/>
    <x v="9"/>
    <n v="38"/>
    <s v="AGUDELO KEVIN ANDRES"/>
    <x v="1"/>
    <x v="3"/>
    <n v="236"/>
    <n v="21.454545454545499"/>
    <n v="228.76297335203401"/>
    <m/>
    <n v="119769.63529999999"/>
    <x v="0"/>
    <n v="12792.5"/>
    <x v="937"/>
    <x v="0"/>
    <m/>
  </r>
  <r>
    <d v="2024-02-28T00:42:17"/>
    <x v="9"/>
    <n v="39"/>
    <s v="QUINTERO ANDRES FELIPE"/>
    <x v="6"/>
    <x v="0"/>
    <n v="159"/>
    <n v="19.875"/>
    <n v="166.37307152875201"/>
    <s v="1 Descuento (Conduct) "/>
    <n v="87105.189299999998"/>
    <x v="0"/>
    <n v="12792.5"/>
    <x v="937"/>
    <x v="0"/>
    <m/>
  </r>
  <r>
    <d v="2024-02-28T00:42:17"/>
    <x v="9"/>
    <n v="40"/>
    <s v="OCAMPO OCAMPO ANTONIO JOSE"/>
    <x v="10"/>
    <x v="0"/>
    <n v="73"/>
    <n v="20.8571428571429"/>
    <n v="72.788218793828904"/>
    <m/>
    <n v="38108.520299999996"/>
    <x v="0"/>
    <n v="12792.5"/>
    <x v="937"/>
    <x v="0"/>
    <m/>
  </r>
  <r>
    <d v="2024-02-28T00:42:18"/>
    <x v="1"/>
    <n v="41"/>
    <s v="GARCIA DAVID WILSON ALBERTO"/>
    <x v="3"/>
    <x v="0"/>
    <n v="201"/>
    <n v="20.100000000000001"/>
    <n v="207.96633941094001"/>
    <s v="1 Descuento (Propietario)"/>
    <n v="108881.48669999999"/>
    <x v="1"/>
    <n v="12792.5"/>
    <x v="937"/>
    <x v="0"/>
    <m/>
  </r>
  <r>
    <d v="2024-02-28T00:42:18"/>
    <x v="1"/>
    <n v="42"/>
    <s v="LOPERA ALVAREZ ESTIVEN"/>
    <x v="3"/>
    <x v="3"/>
    <n v="249"/>
    <n v="24.9"/>
    <n v="207.96633941094001"/>
    <m/>
    <n v="108881.48669999999"/>
    <x v="0"/>
    <n v="12792.5"/>
    <x v="937"/>
    <x v="0"/>
    <m/>
  </r>
  <r>
    <d v="2024-02-29T00:45:57"/>
    <x v="1"/>
    <n v="1"/>
    <s v="PALMAR PANA EDIXON JOSUE"/>
    <x v="3"/>
    <x v="0"/>
    <n v="199"/>
    <n v="19.899999999999999"/>
    <n v="223.37941628264201"/>
    <s v="1 Descuento (Usuario desubicado) "/>
    <n v="117358.679"/>
    <x v="0"/>
    <n v="13368.4211"/>
    <x v="938"/>
    <x v="0"/>
    <m/>
  </r>
  <r>
    <d v="2024-02-29T00:45:58"/>
    <x v="1"/>
    <n v="2"/>
    <s v="GRAJALES JORGE HERNAN"/>
    <x v="0"/>
    <x v="0"/>
    <n v="230"/>
    <n v="25.5555555555556"/>
    <n v="201.04147465437799"/>
    <m/>
    <n v="105622.81110000001"/>
    <x v="1"/>
    <n v="13368.4211"/>
    <x v="938"/>
    <x v="0"/>
    <m/>
  </r>
  <r>
    <d v="2024-02-29T00:45:58"/>
    <x v="1"/>
    <n v="3"/>
    <s v="AGUIRRE ANDRES"/>
    <x v="0"/>
    <x v="0"/>
    <n v="169"/>
    <n v="18.7777777777778"/>
    <n v="201.04147465437799"/>
    <s v="3 Descuentos (Incidente con Usuarios) "/>
    <n v="105622.81110000001"/>
    <x v="0"/>
    <n v="13368.4211"/>
    <x v="938"/>
    <x v="0"/>
    <m/>
  </r>
  <r>
    <d v="2024-02-29T00:45:58"/>
    <x v="1"/>
    <n v="4"/>
    <s v="LOPEZ ISRAEL"/>
    <x v="0"/>
    <x v="0"/>
    <n v="195"/>
    <n v="21.6666666666667"/>
    <n v="201.04147465437799"/>
    <s v="1 Descuento (Despachador gustavo) "/>
    <n v="105622.81110000001"/>
    <x v="0"/>
    <n v="13368.4211"/>
    <x v="938"/>
    <x v="0"/>
    <m/>
  </r>
  <r>
    <d v="2024-02-29T00:45:59"/>
    <x v="1"/>
    <n v="6"/>
    <s v="GONZALEZ PEREZ RAFAEL JOSE"/>
    <x v="1"/>
    <x v="0"/>
    <n v="230"/>
    <n v="20.909090909090899"/>
    <n v="245.717357910906"/>
    <s v="2 Descuentos (Conduct y despachadora angela) "/>
    <n v="129094.5469"/>
    <x v="0"/>
    <n v="13368.4211"/>
    <x v="938"/>
    <x v="0"/>
    <m/>
  </r>
  <r>
    <d v="2024-02-29T00:45:59"/>
    <x v="1"/>
    <n v="7"/>
    <s v="YEPES JORGE"/>
    <x v="0"/>
    <x v="0"/>
    <n v="233"/>
    <n v="25.8888888888889"/>
    <n v="201.04147465437799"/>
    <m/>
    <n v="105622.81110000001"/>
    <x v="1"/>
    <n v="13368.4211"/>
    <x v="938"/>
    <x v="0"/>
    <m/>
  </r>
  <r>
    <d v="2024-02-29T00:45:59"/>
    <x v="1"/>
    <n v="8"/>
    <s v="VACA FIERRO ROBINSON"/>
    <x v="0"/>
    <x v="0"/>
    <n v="227"/>
    <n v="25.2222222222222"/>
    <n v="201.04147465437799"/>
    <m/>
    <n v="105622.81110000001"/>
    <x v="1"/>
    <n v="13368.4211"/>
    <x v="938"/>
    <x v="0"/>
    <m/>
  </r>
  <r>
    <d v="2024-02-29T00:46:00"/>
    <x v="1"/>
    <n v="9"/>
    <s v="GONZALEZ CARLOS EDUARDO"/>
    <x v="2"/>
    <x v="0"/>
    <n v="144"/>
    <n v="24"/>
    <n v="134.027649769585"/>
    <m/>
    <n v="70415.207399999999"/>
    <x v="0"/>
    <n v="13368.4211"/>
    <x v="938"/>
    <x v="0"/>
    <m/>
  </r>
  <r>
    <d v="2024-02-29T00:46:00"/>
    <x v="9"/>
    <n v="10"/>
    <s v="PIEDRAHITA MADRID SANTIAGO"/>
    <x v="3"/>
    <x v="0"/>
    <n v="189"/>
    <n v="18.899999999999999"/>
    <n v="223.37941628264201"/>
    <m/>
    <n v="117358.679"/>
    <x v="0"/>
    <n v="13368.4211"/>
    <x v="938"/>
    <x v="0"/>
    <m/>
  </r>
  <r>
    <d v="2024-02-29T00:46:00"/>
    <x v="9"/>
    <n v="11"/>
    <s v="BELTRAN JUAN SIMON"/>
    <x v="3"/>
    <x v="0"/>
    <n v="189"/>
    <n v="18.899999999999999"/>
    <n v="223.37941628264201"/>
    <s v="2 Descuentos (conducts) "/>
    <n v="117358.679"/>
    <x v="0"/>
    <n v="13368.4211"/>
    <x v="938"/>
    <x v="0"/>
    <m/>
  </r>
  <r>
    <d v="2024-02-29T00:46:01"/>
    <x v="9"/>
    <n v="13"/>
    <s v="URIEL SALAZAR FREDY"/>
    <x v="0"/>
    <x v="0"/>
    <n v="214"/>
    <n v="23.7777777777778"/>
    <n v="201.04147465437799"/>
    <s v="1 Descuento (Transbordo) "/>
    <n v="105622.81110000001"/>
    <x v="0"/>
    <n v="13368.4211"/>
    <x v="938"/>
    <x v="0"/>
    <m/>
  </r>
  <r>
    <d v="2024-02-29T00:46:01"/>
    <x v="9"/>
    <n v="14"/>
    <s v="VALENCIA MENDOZA JHON"/>
    <x v="10"/>
    <x v="3"/>
    <n v="101"/>
    <n v="22.4444444444444"/>
    <n v="100.520737327189"/>
    <m/>
    <n v="52811.405500000001"/>
    <x v="1"/>
    <n v="13368.4211"/>
    <x v="938"/>
    <x v="0"/>
    <m/>
  </r>
  <r>
    <d v="2024-02-29T00:46:01"/>
    <x v="9"/>
    <n v="15"/>
    <s v="BARRANTES GALLEGO DANIEL CAMILO"/>
    <x v="3"/>
    <x v="0"/>
    <n v="266"/>
    <n v="26.6"/>
    <n v="223.37941628264201"/>
    <s v="2 Descuentos (Conduct y propietario) "/>
    <n v="117358.679"/>
    <x v="1"/>
    <n v="13368.4211"/>
    <x v="938"/>
    <x v="0"/>
    <m/>
  </r>
  <r>
    <d v="2024-02-29T00:46:02"/>
    <x v="9"/>
    <n v="16"/>
    <s v="HURTADO MADRID JUAN ESTEBAN"/>
    <x v="0"/>
    <x v="0"/>
    <n v="203"/>
    <n v="22.5555555555556"/>
    <n v="201.04147465437799"/>
    <s v="2 Descuentos (conducts) "/>
    <n v="105622.81110000001"/>
    <x v="0"/>
    <n v="13368.4211"/>
    <x v="938"/>
    <x v="0"/>
    <m/>
  </r>
  <r>
    <d v="2024-02-29T00:46:02"/>
    <x v="9"/>
    <n v="18"/>
    <s v="RENDON VIANA HUMBERTO DE JESUS"/>
    <x v="4"/>
    <x v="0"/>
    <n v="190"/>
    <n v="27.1428571428571"/>
    <n v="156.36559139784899"/>
    <m/>
    <n v="82151.075299999997"/>
    <x v="0"/>
    <n v="13368.4211"/>
    <x v="938"/>
    <x v="0"/>
    <m/>
  </r>
  <r>
    <d v="2024-02-29T00:46:03"/>
    <x v="9"/>
    <n v="19"/>
    <s v="MEJIA JUAN CARLOS"/>
    <x v="4"/>
    <x v="0"/>
    <n v="172"/>
    <n v="24.571428571428601"/>
    <n v="156.36559139784899"/>
    <m/>
    <n v="82151.075299999997"/>
    <x v="0"/>
    <n v="13368.4211"/>
    <x v="938"/>
    <x v="0"/>
    <m/>
  </r>
  <r>
    <d v="2024-02-29T00:46:03"/>
    <x v="9"/>
    <n v="20"/>
    <s v="VERENZUELA MARTINEZ ALEXANDER"/>
    <x v="0"/>
    <x v="0"/>
    <n v="290"/>
    <n v="32.2222222222222"/>
    <n v="201.04147465437799"/>
    <s v="1 Descuento (Despachadora angela) "/>
    <n v="105622.81110000001"/>
    <x v="0"/>
    <n v="13368.4211"/>
    <x v="938"/>
    <x v="0"/>
    <m/>
  </r>
  <r>
    <d v="2024-02-29T00:46:03"/>
    <x v="9"/>
    <n v="21"/>
    <s v="CIRO ALEXANDER"/>
    <x v="2"/>
    <x v="0"/>
    <n v="142"/>
    <n v="23.6666666666667"/>
    <n v="134.027649769585"/>
    <m/>
    <n v="70415.207399999999"/>
    <x v="0"/>
    <n v="13368.4211"/>
    <x v="938"/>
    <x v="0"/>
    <m/>
  </r>
  <r>
    <d v="2024-02-29T00:46:04"/>
    <x v="9"/>
    <n v="22"/>
    <s v="QUIRAMA CASTAEDA JHON JADER"/>
    <x v="6"/>
    <x v="0"/>
    <n v="135"/>
    <n v="16.875"/>
    <n v="178.703533026114"/>
    <s v="1 Descuento (Despachadora angela) "/>
    <n v="93886.943199999994"/>
    <x v="1"/>
    <n v="13368.4211"/>
    <x v="938"/>
    <x v="0"/>
    <m/>
  </r>
  <r>
    <d v="2024-02-29T00:46:04"/>
    <x v="9"/>
    <n v="23"/>
    <s v="SALDARRIAGA PARRA LUIS ALBERTO"/>
    <x v="0"/>
    <x v="0"/>
    <n v="180"/>
    <n v="20"/>
    <n v="201.04147465437799"/>
    <m/>
    <n v="105622.81110000001"/>
    <x v="2"/>
    <n v="13368.4211"/>
    <x v="938"/>
    <x v="0"/>
    <m/>
  </r>
  <r>
    <d v="2024-02-29T00:46:04"/>
    <x v="9"/>
    <n v="24"/>
    <s v="FLORES RINCON JORGE ALBERTO"/>
    <x v="1"/>
    <x v="0"/>
    <n v="279"/>
    <n v="25.363636363636399"/>
    <n v="245.717357910906"/>
    <m/>
    <n v="129094.5469"/>
    <x v="0"/>
    <n v="13368.4211"/>
    <x v="938"/>
    <x v="0"/>
    <m/>
  </r>
  <r>
    <d v="2024-02-29T00:46:05"/>
    <x v="9"/>
    <n v="25"/>
    <s v="JIMENEZ HURTADO CARLOS ESTIVEN"/>
    <x v="0"/>
    <x v="0"/>
    <n v="196"/>
    <n v="21.7777777777778"/>
    <n v="201.04147465437799"/>
    <s v="2 Descuentos (Jefe de ruta y conduct) "/>
    <n v="105622.81110000001"/>
    <x v="1"/>
    <n v="13368.4211"/>
    <x v="938"/>
    <x v="0"/>
    <m/>
  </r>
  <r>
    <d v="2024-02-29T00:46:05"/>
    <x v="9"/>
    <n v="26"/>
    <s v="CIRO MARIN RODRIGO ALBERTO"/>
    <x v="0"/>
    <x v="0"/>
    <n v="200"/>
    <n v="22.2222222222222"/>
    <n v="201.04147465437799"/>
    <m/>
    <n v="105622.81110000001"/>
    <x v="0"/>
    <n v="13368.4211"/>
    <x v="938"/>
    <x v="0"/>
    <m/>
  </r>
  <r>
    <d v="2024-02-29T00:46:05"/>
    <x v="9"/>
    <n v="28"/>
    <s v="MADRID HERNANDEZ JHONATAN SMITH"/>
    <x v="0"/>
    <x v="0"/>
    <n v="169"/>
    <n v="18.7777777777778"/>
    <n v="201.04147465437799"/>
    <m/>
    <n v="105622.81110000001"/>
    <x v="0"/>
    <n v="13368.4211"/>
    <x v="938"/>
    <x v="0"/>
    <m/>
  </r>
  <r>
    <d v="2024-02-29T00:46:06"/>
    <x v="9"/>
    <n v="29"/>
    <s v="ESCOBAR IVAN DARIO"/>
    <x v="4"/>
    <x v="0"/>
    <n v="123"/>
    <n v="17.571428571428601"/>
    <n v="156.36559139784899"/>
    <s v="1 Descuento (Conduct) "/>
    <n v="82151.075299999997"/>
    <x v="0"/>
    <n v="13368.4211"/>
    <x v="938"/>
    <x v="0"/>
    <m/>
  </r>
  <r>
    <d v="2024-02-29T00:46:06"/>
    <x v="9"/>
    <n v="30"/>
    <s v="RODRIGUEZ MAICOL ESTIVEN"/>
    <x v="0"/>
    <x v="0"/>
    <n v="193"/>
    <n v="21.4444444444444"/>
    <n v="201.04147465437799"/>
    <m/>
    <n v="105622.81110000001"/>
    <x v="0"/>
    <n v="13368.4211"/>
    <x v="938"/>
    <x v="0"/>
    <m/>
  </r>
  <r>
    <d v="2024-02-29T00:46:06"/>
    <x v="1"/>
    <n v="31"/>
    <s v="GARCES ANDRES FELIPE"/>
    <x v="2"/>
    <x v="0"/>
    <n v="121"/>
    <n v="20.1666666666667"/>
    <n v="134.027649769585"/>
    <m/>
    <n v="70415.207399999999"/>
    <x v="0"/>
    <n v="13368.4211"/>
    <x v="938"/>
    <x v="0"/>
    <m/>
  </r>
  <r>
    <d v="2024-02-29T00:46:07"/>
    <x v="1"/>
    <n v="32"/>
    <s v="PUERTA BOJANERO JUAN CARLOS"/>
    <x v="4"/>
    <x v="0"/>
    <n v="161"/>
    <n v="23"/>
    <n v="156.36559139784899"/>
    <m/>
    <n v="82151.075299999997"/>
    <x v="0"/>
    <n v="13368.4211"/>
    <x v="938"/>
    <x v="0"/>
    <m/>
  </r>
  <r>
    <d v="2024-02-29T00:46:07"/>
    <x v="1"/>
    <n v="34"/>
    <s v="MONTOYA OSPINA GILBERTO ANTONIO"/>
    <x v="3"/>
    <x v="0"/>
    <n v="232"/>
    <n v="23.2"/>
    <n v="223.37941628264201"/>
    <s v="2 Descuentos (Conducts) "/>
    <n v="117358.679"/>
    <x v="0"/>
    <n v="13368.4211"/>
    <x v="938"/>
    <x v="0"/>
    <m/>
  </r>
  <r>
    <d v="2024-02-29T00:46:07"/>
    <x v="1"/>
    <n v="35"/>
    <s v="HERNANDEZ MACIAS GILBERTO"/>
    <x v="0"/>
    <x v="0"/>
    <n v="185"/>
    <n v="20.5555555555556"/>
    <n v="201.04147465437799"/>
    <m/>
    <n v="105622.81110000001"/>
    <x v="1"/>
    <n v="13368.4211"/>
    <x v="938"/>
    <x v="0"/>
    <m/>
  </r>
  <r>
    <d v="2024-02-29T00:46:08"/>
    <x v="1"/>
    <n v="36"/>
    <s v="MARTINEZ CHAVERRA LUIS NORBERTO"/>
    <x v="0"/>
    <x v="0"/>
    <n v="186"/>
    <n v="20.6666666666667"/>
    <n v="201.04147465437799"/>
    <m/>
    <n v="105622.81110000001"/>
    <x v="0"/>
    <n v="13368.4211"/>
    <x v="938"/>
    <x v="0"/>
    <m/>
  </r>
  <r>
    <d v="2024-02-29T00:46:08"/>
    <x v="1"/>
    <n v="37"/>
    <s v="TABORDA ROJAS DIEGO ALEJANDRO"/>
    <x v="1"/>
    <x v="3"/>
    <n v="255"/>
    <n v="23.181818181818201"/>
    <n v="245.717357910906"/>
    <m/>
    <n v="129094.5469"/>
    <x v="1"/>
    <n v="13368.4211"/>
    <x v="938"/>
    <x v="0"/>
    <m/>
  </r>
  <r>
    <d v="2024-02-29T00:46:08"/>
    <x v="1"/>
    <n v="38"/>
    <s v="AGUDELO KEVIN ANDRES"/>
    <x v="0"/>
    <x v="0"/>
    <n v="207"/>
    <n v="23"/>
    <n v="201.04147465437799"/>
    <s v="1 Descuento (Despachadora angela) "/>
    <n v="105622.81110000001"/>
    <x v="0"/>
    <n v="13368.4211"/>
    <x v="938"/>
    <x v="0"/>
    <m/>
  </r>
  <r>
    <d v="2024-02-29T00:46:09"/>
    <x v="1"/>
    <n v="39"/>
    <s v="PINO JUAN ESTEBAN"/>
    <x v="3"/>
    <x v="0"/>
    <n v="206"/>
    <n v="20.6"/>
    <n v="223.37941628264201"/>
    <m/>
    <n v="117358.679"/>
    <x v="0"/>
    <n v="13368.4211"/>
    <x v="938"/>
    <x v="0"/>
    <m/>
  </r>
  <r>
    <d v="2024-02-29T00:46:09"/>
    <x v="1"/>
    <n v="40"/>
    <s v="OCAMPO OCAMPO ANTONIO JOSE"/>
    <x v="1"/>
    <x v="0"/>
    <n v="246"/>
    <n v="22.363636363636399"/>
    <n v="245.717357910906"/>
    <m/>
    <n v="129094.5469"/>
    <x v="0"/>
    <n v="13368.4211"/>
    <x v="938"/>
    <x v="0"/>
    <m/>
  </r>
  <r>
    <d v="2024-02-29T00:46:09"/>
    <x v="9"/>
    <n v="41"/>
    <s v="ECHAVARRIA JOSE"/>
    <x v="6"/>
    <x v="0"/>
    <n v="183"/>
    <n v="22.875"/>
    <n v="178.703533026114"/>
    <m/>
    <n v="93886.943199999994"/>
    <x v="1"/>
    <n v="13368.4211"/>
    <x v="938"/>
    <x v="0"/>
    <m/>
  </r>
  <r>
    <d v="2024-02-29T00:46:10"/>
    <x v="9"/>
    <n v="42"/>
    <s v="LOPERA ALVAREZ ESTIVEN"/>
    <x v="1"/>
    <x v="3"/>
    <n v="231"/>
    <n v="21"/>
    <n v="245.717357910906"/>
    <m/>
    <n v="129094.5469"/>
    <x v="0"/>
    <n v="13368.4211"/>
    <x v="938"/>
    <x v="0"/>
    <m/>
  </r>
  <r>
    <d v="2024-03-01T01:57:10"/>
    <x v="9"/>
    <n v="1"/>
    <s v="MACEA MATEO"/>
    <x v="5"/>
    <x v="1"/>
    <n v="20"/>
    <n v="20"/>
    <n v="21.887573964497001"/>
    <m/>
    <n v="11488.1657"/>
    <x v="0"/>
    <n v="13000"/>
    <x v="939"/>
    <x v="0"/>
    <m/>
  </r>
  <r>
    <d v="2024-03-01T01:57:10"/>
    <x v="9"/>
    <n v="2"/>
    <s v="GRAJALES JORGE HERNAN"/>
    <x v="0"/>
    <x v="3"/>
    <n v="250"/>
    <n v="27.7777777777778"/>
    <n v="196.988165680473"/>
    <m/>
    <n v="103393.4911"/>
    <x v="1"/>
    <n v="13000"/>
    <x v="939"/>
    <x v="0"/>
    <m/>
  </r>
  <r>
    <d v="2024-03-01T01:57:10"/>
    <x v="9"/>
    <n v="3"/>
    <s v="AGUIRRE ANDRES"/>
    <x v="6"/>
    <x v="0"/>
    <n v="135"/>
    <n v="16.875"/>
    <n v="175.10059171597601"/>
    <m/>
    <n v="91905.325400000002"/>
    <x v="0"/>
    <n v="13000"/>
    <x v="939"/>
    <x v="0"/>
    <m/>
  </r>
  <r>
    <d v="2024-03-01T01:57:10"/>
    <x v="9"/>
    <n v="4"/>
    <s v="LOPEZ ISRAEL"/>
    <x v="3"/>
    <x v="0"/>
    <n v="174"/>
    <n v="18.315789473684202"/>
    <n v="207.93195266272201"/>
    <m/>
    <n v="109137.57399999999"/>
    <x v="0"/>
    <n v="13000"/>
    <x v="939"/>
    <x v="0"/>
    <m/>
  </r>
  <r>
    <d v="2024-03-01T01:57:11"/>
    <x v="9"/>
    <n v="5"/>
    <s v="BERRIO POSADA ANGELA"/>
    <x v="2"/>
    <x v="0"/>
    <n v="149"/>
    <n v="22.923076923076898"/>
    <n v="142.269230769231"/>
    <m/>
    <n v="74673.0769"/>
    <x v="1"/>
    <n v="13000"/>
    <x v="939"/>
    <x v="0"/>
    <m/>
  </r>
  <r>
    <d v="2024-03-01T01:57:11"/>
    <x v="9"/>
    <n v="6"/>
    <s v="GONZALEZ PEREZ RAFAEL JOSE"/>
    <x v="6"/>
    <x v="0"/>
    <n v="179"/>
    <n v="22.375"/>
    <n v="175.10059171597601"/>
    <m/>
    <n v="91905.325400000002"/>
    <x v="0"/>
    <n v="13000"/>
    <x v="939"/>
    <x v="0"/>
    <m/>
  </r>
  <r>
    <d v="2024-03-01T01:57:11"/>
    <x v="9"/>
    <n v="7"/>
    <s v="YEPES JORGE"/>
    <x v="2"/>
    <x v="0"/>
    <n v="159"/>
    <n v="26.5"/>
    <n v="131.32544378698199"/>
    <m/>
    <n v="68928.994099999996"/>
    <x v="1"/>
    <n v="13000"/>
    <x v="939"/>
    <x v="0"/>
    <m/>
  </r>
  <r>
    <d v="2024-03-01T01:57:12"/>
    <x v="9"/>
    <n v="8"/>
    <s v="VACA FIERRO ROBINSON"/>
    <x v="12"/>
    <x v="0"/>
    <n v="248"/>
    <n v="19.076923076923102"/>
    <n v="284.538461538462"/>
    <m/>
    <n v="149346.1538"/>
    <x v="1"/>
    <n v="13000"/>
    <x v="939"/>
    <x v="0"/>
    <m/>
  </r>
  <r>
    <d v="2024-03-01T01:57:12"/>
    <x v="9"/>
    <n v="9"/>
    <s v="GONZALEZ CARLOS EDUARDO"/>
    <x v="2"/>
    <x v="3"/>
    <n v="173"/>
    <n v="28.8333333333333"/>
    <n v="131.32544378698199"/>
    <m/>
    <n v="68928.994099999996"/>
    <x v="0"/>
    <n v="13000"/>
    <x v="939"/>
    <x v="0"/>
    <m/>
  </r>
  <r>
    <d v="2024-03-01T01:57:12"/>
    <x v="9"/>
    <n v="10"/>
    <s v="MARULANDA JARAMILLO DAWER ANDRES"/>
    <x v="0"/>
    <x v="0"/>
    <n v="200"/>
    <n v="22.2222222222222"/>
    <n v="196.988165680473"/>
    <m/>
    <n v="103393.4911"/>
    <x v="0"/>
    <n v="13000"/>
    <x v="939"/>
    <x v="0"/>
    <m/>
  </r>
  <r>
    <d v="2024-03-01T01:57:12"/>
    <x v="1"/>
    <n v="11"/>
    <s v="BELTRAN JUAN SIMON"/>
    <x v="0"/>
    <x v="0"/>
    <n v="176"/>
    <n v="19.5555555555556"/>
    <n v="196.988165680473"/>
    <s v="1 Descuento (Usuario movilidad reducida) "/>
    <n v="103393.4911"/>
    <x v="0"/>
    <n v="13000"/>
    <x v="939"/>
    <x v="0"/>
    <m/>
  </r>
  <r>
    <d v="2024-03-01T01:57:13"/>
    <x v="1"/>
    <n v="13"/>
    <s v="URIEL SALAZAR FREDY"/>
    <x v="0"/>
    <x v="0"/>
    <n v="201"/>
    <n v="22.3333333333333"/>
    <n v="196.988165680473"/>
    <m/>
    <n v="103393.4911"/>
    <x v="0"/>
    <n v="13000"/>
    <x v="939"/>
    <x v="0"/>
    <m/>
  </r>
  <r>
    <d v="2024-03-01T01:57:13"/>
    <x v="1"/>
    <n v="14"/>
    <s v="VALENCIA MENDOZA JHON"/>
    <x v="6"/>
    <x v="0"/>
    <n v="200"/>
    <n v="25"/>
    <n v="175.10059171597601"/>
    <m/>
    <n v="91905.325400000002"/>
    <x v="1"/>
    <n v="13000"/>
    <x v="939"/>
    <x v="0"/>
    <m/>
  </r>
  <r>
    <d v="2024-03-01T01:57:13"/>
    <x v="1"/>
    <n v="15"/>
    <s v="BARRANTES GALLEGO DANIEL CAMILO"/>
    <x v="1"/>
    <x v="0"/>
    <n v="208"/>
    <n v="18.909090909090899"/>
    <n v="240.76331360946699"/>
    <s v="24 Descuentos (Transbordo vehs 14 y 05) "/>
    <n v="126369.82249999999"/>
    <x v="1"/>
    <n v="13000"/>
    <x v="939"/>
    <x v="0"/>
    <m/>
  </r>
  <r>
    <d v="2024-03-01T01:57:14"/>
    <x v="1"/>
    <n v="16"/>
    <s v="HURTADO MADRID JUAN ESTEBAN"/>
    <x v="1"/>
    <x v="0"/>
    <n v="229"/>
    <n v="20.818181818181799"/>
    <n v="240.76331360946699"/>
    <s v="2 Descuentos (Despachador gustavo y angela) "/>
    <n v="126369.82249999999"/>
    <x v="0"/>
    <n v="13000"/>
    <x v="939"/>
    <x v="0"/>
    <m/>
  </r>
  <r>
    <d v="2024-03-01T01:57:14"/>
    <x v="1"/>
    <n v="17"/>
    <s v="RAMIREZ JARAMILLO WILSON"/>
    <x v="0"/>
    <x v="3"/>
    <n v="203"/>
    <n v="22.5555555555556"/>
    <n v="196.988165680473"/>
    <m/>
    <n v="103393.4911"/>
    <x v="0"/>
    <n v="13000"/>
    <x v="939"/>
    <x v="0"/>
    <m/>
  </r>
  <r>
    <d v="2024-03-01T01:57:14"/>
    <x v="1"/>
    <n v="18"/>
    <s v="RENDON VIANA HUMBERTO DE JESUS"/>
    <x v="0"/>
    <x v="0"/>
    <n v="186"/>
    <n v="20.6666666666667"/>
    <n v="196.988165680473"/>
    <m/>
    <n v="103393.4911"/>
    <x v="0"/>
    <n v="13000"/>
    <x v="939"/>
    <x v="0"/>
    <m/>
  </r>
  <r>
    <d v="2024-03-01T01:57:14"/>
    <x v="1"/>
    <n v="19"/>
    <s v="MEJIA JUAN CARLOS"/>
    <x v="1"/>
    <x v="0"/>
    <n v="205"/>
    <n v="18.636363636363601"/>
    <n v="240.76331360946699"/>
    <m/>
    <n v="126369.82249999999"/>
    <x v="0"/>
    <n v="13000"/>
    <x v="939"/>
    <x v="0"/>
    <m/>
  </r>
  <r>
    <d v="2024-03-01T01:57:15"/>
    <x v="1"/>
    <n v="20"/>
    <s v="VERENZUELA MARTINEZ ALEXANDER"/>
    <x v="4"/>
    <x v="0"/>
    <n v="182"/>
    <n v="26"/>
    <n v="153.21301775147899"/>
    <s v="1 Descuento (Despachadora angela) "/>
    <n v="80417.159799999994"/>
    <x v="0"/>
    <n v="13000"/>
    <x v="939"/>
    <x v="0"/>
    <m/>
  </r>
  <r>
    <d v="2024-03-01T01:57:15"/>
    <x v="1"/>
    <n v="21"/>
    <s v="CIRO ALEXANDER"/>
    <x v="3"/>
    <x v="0"/>
    <n v="226"/>
    <n v="22.6"/>
    <n v="218.87573964497"/>
    <m/>
    <n v="114881.6568"/>
    <x v="0"/>
    <n v="13000"/>
    <x v="939"/>
    <x v="0"/>
    <m/>
  </r>
  <r>
    <d v="2024-03-01T01:57:15"/>
    <x v="1"/>
    <n v="22"/>
    <s v="QUIRAMA CASTAEDA JHON JADER"/>
    <x v="6"/>
    <x v="0"/>
    <n v="153"/>
    <n v="19.125"/>
    <n v="175.10059171597601"/>
    <m/>
    <n v="91905.325400000002"/>
    <x v="1"/>
    <n v="13000"/>
    <x v="939"/>
    <x v="0"/>
    <m/>
  </r>
  <r>
    <d v="2024-03-01T01:57:16"/>
    <x v="1"/>
    <n v="23"/>
    <s v="SALDARRIAGA PARRA LUIS ALBERTO"/>
    <x v="1"/>
    <x v="0"/>
    <n v="197"/>
    <n v="17.909090909090899"/>
    <n v="240.76331360946699"/>
    <m/>
    <n v="126369.82249999999"/>
    <x v="2"/>
    <n v="13000"/>
    <x v="939"/>
    <x v="0"/>
    <m/>
  </r>
  <r>
    <d v="2024-03-01T01:57:16"/>
    <x v="1"/>
    <n v="24"/>
    <s v="FLORES RINCON JORGE ALBERTO"/>
    <x v="1"/>
    <x v="0"/>
    <n v="259"/>
    <n v="23.545454545454501"/>
    <n v="240.76331360946699"/>
    <m/>
    <n v="126369.82249999999"/>
    <x v="0"/>
    <n v="13000"/>
    <x v="939"/>
    <x v="0"/>
    <m/>
  </r>
  <r>
    <d v="2024-03-01T01:57:16"/>
    <x v="1"/>
    <n v="25"/>
    <s v="JIMENEZ HURTADO CARLOS ESTIVEN"/>
    <x v="6"/>
    <x v="0"/>
    <n v="234"/>
    <n v="29.25"/>
    <n v="175.10059171597601"/>
    <m/>
    <n v="91905.325400000002"/>
    <x v="1"/>
    <n v="13000"/>
    <x v="939"/>
    <x v="0"/>
    <m/>
  </r>
  <r>
    <d v="2024-03-01T01:57:16"/>
    <x v="1"/>
    <n v="26"/>
    <s v="CIRO MARIN RODRIGO ALBERTO"/>
    <x v="6"/>
    <x v="1"/>
    <n v="151"/>
    <n v="18.875"/>
    <n v="175.10059171597601"/>
    <m/>
    <n v="91905.325400000002"/>
    <x v="0"/>
    <n v="13000"/>
    <x v="939"/>
    <x v="0"/>
    <m/>
  </r>
  <r>
    <d v="2024-03-01T01:57:17"/>
    <x v="1"/>
    <n v="27"/>
    <s v="HOYOS HENAO SANTIAGO"/>
    <x v="3"/>
    <x v="0"/>
    <n v="249"/>
    <n v="24.9"/>
    <n v="218.87573964497"/>
    <m/>
    <n v="114881.6568"/>
    <x v="0"/>
    <n v="13000"/>
    <x v="939"/>
    <x v="0"/>
    <m/>
  </r>
  <r>
    <d v="2024-03-01T01:57:17"/>
    <x v="1"/>
    <n v="28"/>
    <s v="MADRID HERNANDEZ JHONATAN SMITH"/>
    <x v="6"/>
    <x v="0"/>
    <n v="151"/>
    <n v="18.875"/>
    <n v="175.10059171597601"/>
    <m/>
    <n v="91905.325400000002"/>
    <x v="0"/>
    <n v="13000"/>
    <x v="939"/>
    <x v="0"/>
    <m/>
  </r>
  <r>
    <d v="2024-03-01T01:57:17"/>
    <x v="1"/>
    <n v="29"/>
    <s v="ESCOBAR IVAN DARIO"/>
    <x v="3"/>
    <x v="0"/>
    <n v="185"/>
    <n v="18.5"/>
    <n v="218.87573964497"/>
    <m/>
    <n v="114881.6568"/>
    <x v="0"/>
    <n v="13000"/>
    <x v="939"/>
    <x v="0"/>
    <m/>
  </r>
  <r>
    <d v="2024-03-01T01:57:17"/>
    <x v="9"/>
    <n v="30"/>
    <s v="TUBERQUIA MAICOL ESTIVEN"/>
    <x v="6"/>
    <x v="0"/>
    <n v="200"/>
    <n v="25"/>
    <n v="175.10059171597601"/>
    <m/>
    <n v="91905.325400000002"/>
    <x v="0"/>
    <n v="13000"/>
    <x v="939"/>
    <x v="0"/>
    <m/>
  </r>
  <r>
    <d v="2024-03-01T01:57:18"/>
    <x v="9"/>
    <n v="31"/>
    <s v="GARCES ANDRES FELIPE"/>
    <x v="8"/>
    <x v="0"/>
    <n v="130"/>
    <n v="26"/>
    <n v="109.437869822485"/>
    <m/>
    <n v="57440.828399999999"/>
    <x v="0"/>
    <n v="13000"/>
    <x v="939"/>
    <x v="0"/>
    <m/>
  </r>
  <r>
    <d v="2024-03-01T01:57:18"/>
    <x v="9"/>
    <n v="32"/>
    <s v="PUERTA BOJANERO JUAN CARLOS"/>
    <x v="7"/>
    <x v="0"/>
    <n v="77"/>
    <n v="25.6666666666667"/>
    <n v="65.662721893491096"/>
    <m/>
    <n v="34464.497000000003"/>
    <x v="0"/>
    <n v="13000"/>
    <x v="939"/>
    <x v="0"/>
    <m/>
  </r>
  <r>
    <d v="2024-03-01T01:57:18"/>
    <x v="9"/>
    <n v="34"/>
    <s v="PINO JUAN ESTEBAN"/>
    <x v="3"/>
    <x v="0"/>
    <n v="214"/>
    <n v="21.4"/>
    <n v="218.87573964497"/>
    <s v="7 Descuentos (Transbordo) "/>
    <n v="114881.6568"/>
    <x v="0"/>
    <n v="13000"/>
    <x v="939"/>
    <x v="0"/>
    <m/>
  </r>
  <r>
    <d v="2024-03-01T01:57:19"/>
    <x v="9"/>
    <n v="35"/>
    <s v="HERNANDEZ MACIAS GILBERTO"/>
    <x v="0"/>
    <x v="0"/>
    <n v="203"/>
    <n v="22.5555555555556"/>
    <n v="196.988165680473"/>
    <m/>
    <n v="103393.4911"/>
    <x v="1"/>
    <n v="13000"/>
    <x v="939"/>
    <x v="0"/>
    <m/>
  </r>
  <r>
    <d v="2024-03-01T01:57:19"/>
    <x v="9"/>
    <n v="36"/>
    <s v="LONDOO CADAVID DAVID SANTIAGO"/>
    <x v="0"/>
    <x v="0"/>
    <n v="179"/>
    <n v="19.8888888888889"/>
    <n v="196.988165680473"/>
    <m/>
    <n v="103393.4911"/>
    <x v="0"/>
    <n v="13000"/>
    <x v="939"/>
    <x v="0"/>
    <m/>
  </r>
  <r>
    <d v="2024-03-01T01:57:19"/>
    <x v="9"/>
    <n v="37"/>
    <s v="PIEDRAHITA MADRID SANTIAGO"/>
    <x v="4"/>
    <x v="1"/>
    <n v="149"/>
    <n v="21.285714285714299"/>
    <n v="153.21301775147899"/>
    <s v="Se descuenta el viaje de 3 31 pm ya que abandona ruta (placita zea) sin autorizacin 2 Descuentos (Propietario y usuario movilidad reducida) "/>
    <n v="80417.159799999994"/>
    <x v="1"/>
    <n v="13000"/>
    <x v="939"/>
    <x v="0"/>
    <m/>
  </r>
  <r>
    <d v="2024-03-01T01:57:19"/>
    <x v="9"/>
    <n v="38"/>
    <s v="AGUDELO KEVIN ANDRES"/>
    <x v="1"/>
    <x v="0"/>
    <n v="281"/>
    <n v="25.545454545454501"/>
    <n v="240.76331360946699"/>
    <m/>
    <n v="126369.82249999999"/>
    <x v="0"/>
    <n v="13000"/>
    <x v="939"/>
    <x v="0"/>
    <m/>
  </r>
  <r>
    <d v="2024-03-01T01:57:20"/>
    <x v="9"/>
    <n v="39"/>
    <s v="QUINTERO ANDRES FELIPE"/>
    <x v="6"/>
    <x v="0"/>
    <n v="147"/>
    <n v="18.375"/>
    <n v="175.10059171597601"/>
    <m/>
    <n v="91905.325400000002"/>
    <x v="0"/>
    <n v="13000"/>
    <x v="939"/>
    <x v="0"/>
    <m/>
  </r>
  <r>
    <d v="2024-03-01T01:57:20"/>
    <x v="9"/>
    <n v="40"/>
    <s v="OCAMPO OCAMPO ANTONIO JOSE"/>
    <x v="3"/>
    <x v="0"/>
    <n v="228"/>
    <n v="22.8"/>
    <n v="218.87573964497"/>
    <m/>
    <n v="114881.6568"/>
    <x v="0"/>
    <n v="13000"/>
    <x v="939"/>
    <x v="0"/>
    <m/>
  </r>
  <r>
    <d v="2024-03-01T01:57:20"/>
    <x v="1"/>
    <n v="41"/>
    <s v="GARCIA DAVID WILSON ALBERTO"/>
    <x v="0"/>
    <x v="0"/>
    <n v="178"/>
    <n v="19.7777777777778"/>
    <n v="196.988165680473"/>
    <m/>
    <n v="103393.4911"/>
    <x v="1"/>
    <n v="13000"/>
    <x v="939"/>
    <x v="0"/>
    <m/>
  </r>
  <r>
    <d v="2024-03-01T01:57:20"/>
    <x v="1"/>
    <n v="42"/>
    <s v="LOPERA ALVAREZ ESTIVEN "/>
    <x v="8"/>
    <x v="0"/>
    <n v="130"/>
    <n v="26"/>
    <n v="109.437869822485"/>
    <s v="JHON VALENCIA Realiz 1 viaje donde moviliz 8 Usuarios "/>
    <n v="57440.828399999999"/>
    <x v="0"/>
    <n v="13000"/>
    <x v="939"/>
    <x v="0"/>
    <m/>
  </r>
  <r>
    <d v="2024-03-02T01:35:40"/>
    <x v="1"/>
    <n v="1"/>
    <s v="PALMAR PANA EDIXON JOSUE"/>
    <x v="3"/>
    <x v="0"/>
    <n v="256"/>
    <n v="25.6"/>
    <n v="227.658959537572"/>
    <s v="2 Descuentos (conduct y Usuario movilidad reducida) "/>
    <n v="119712.4277"/>
    <x v="0"/>
    <n v="14407.894700000001"/>
    <x v="940"/>
    <x v="0"/>
    <m/>
  </r>
  <r>
    <d v="2024-03-02T01:35:40"/>
    <x v="1"/>
    <n v="2"/>
    <s v="GRAJALES JORGE HERNAN"/>
    <x v="0"/>
    <x v="0"/>
    <n v="252"/>
    <n v="28"/>
    <n v="204.89306358381501"/>
    <m/>
    <n v="107741.185"/>
    <x v="1"/>
    <n v="14407.894700000001"/>
    <x v="940"/>
    <x v="0"/>
    <m/>
  </r>
  <r>
    <d v="2024-03-02T01:35:40"/>
    <x v="1"/>
    <n v="3"/>
    <s v="MACEA MATEO"/>
    <x v="3"/>
    <x v="0"/>
    <n v="214"/>
    <n v="21.4"/>
    <n v="227.658959537572"/>
    <s v="1 Descuento (Conduct) "/>
    <n v="119712.4277"/>
    <x v="0"/>
    <n v="14407.894700000001"/>
    <x v="940"/>
    <x v="0"/>
    <m/>
  </r>
  <r>
    <d v="2024-03-02T01:35:41"/>
    <x v="1"/>
    <n v="4"/>
    <s v="LOPEZ ISRAEL"/>
    <x v="0"/>
    <x v="0"/>
    <n v="158"/>
    <n v="17.5555555555556"/>
    <n v="204.89306358381501"/>
    <m/>
    <n v="107741.185"/>
    <x v="0"/>
    <n v="14407.894700000001"/>
    <x v="940"/>
    <x v="0"/>
    <m/>
  </r>
  <r>
    <d v="2024-03-02T01:35:41"/>
    <x v="1"/>
    <n v="5"/>
    <s v="BERRIO POSADA ANGELA"/>
    <x v="0"/>
    <x v="0"/>
    <n v="221"/>
    <n v="24.5555555555556"/>
    <n v="204.89306358381501"/>
    <m/>
    <n v="107741.185"/>
    <x v="1"/>
    <n v="14407.894700000001"/>
    <x v="940"/>
    <x v="0"/>
    <m/>
  </r>
  <r>
    <d v="2024-03-02T01:35:41"/>
    <x v="1"/>
    <n v="6"/>
    <s v="GONZALEZ PEREZ RAFAEL JOSE"/>
    <x v="2"/>
    <x v="0"/>
    <n v="138"/>
    <n v="23"/>
    <n v="136.595375722543"/>
    <m/>
    <n v="71827.456600000005"/>
    <x v="0"/>
    <n v="14407.894700000001"/>
    <x v="940"/>
    <x v="0"/>
    <m/>
  </r>
  <r>
    <d v="2024-03-02T01:35:42"/>
    <x v="1"/>
    <n v="7"/>
    <s v="YEPES JORGE"/>
    <x v="3"/>
    <x v="0"/>
    <n v="235"/>
    <n v="23.5"/>
    <n v="227.658959537572"/>
    <m/>
    <n v="119712.4277"/>
    <x v="1"/>
    <n v="14407.894700000001"/>
    <x v="940"/>
    <x v="0"/>
    <m/>
  </r>
  <r>
    <d v="2024-03-02T01:35:42"/>
    <x v="1"/>
    <n v="8"/>
    <s v="LONDOO CADAVID DAVID SANTIAGO"/>
    <x v="3"/>
    <x v="0"/>
    <n v="188"/>
    <n v="18.8"/>
    <n v="227.658959537572"/>
    <m/>
    <n v="119712.4277"/>
    <x v="1"/>
    <n v="14407.894700000001"/>
    <x v="940"/>
    <x v="0"/>
    <m/>
  </r>
  <r>
    <d v="2024-03-02T01:35:42"/>
    <x v="1"/>
    <n v="10"/>
    <s v="MARULANDA JARAMILLO DAWER ANDRES"/>
    <x v="8"/>
    <x v="0"/>
    <n v="114"/>
    <n v="22.8"/>
    <n v="113.829479768786"/>
    <s v="2 Descuentos (Conducts) "/>
    <n v="59856.213900000002"/>
    <x v="0"/>
    <n v="14407.894700000001"/>
    <x v="940"/>
    <x v="0"/>
    <m/>
  </r>
  <r>
    <d v="2024-03-02T01:35:43"/>
    <x v="1"/>
    <n v="11"/>
    <s v="BELTRAN JUAN SIMON"/>
    <x v="0"/>
    <x v="0"/>
    <n v="191"/>
    <n v="21.2222222222222"/>
    <n v="204.89306358381501"/>
    <s v="1 Descuento (Usuario desubicado)"/>
    <n v="107741.185"/>
    <x v="0"/>
    <n v="14407.894700000001"/>
    <x v="940"/>
    <x v="0"/>
    <m/>
  </r>
  <r>
    <d v="2024-03-02T01:35:43"/>
    <x v="9"/>
    <n v="13"/>
    <s v="URIEL SALAZAR FREDY"/>
    <x v="0"/>
    <x v="3"/>
    <n v="209"/>
    <n v="23.2222222222222"/>
    <n v="204.89306358381501"/>
    <m/>
    <n v="107741.185"/>
    <x v="0"/>
    <n v="14407.894700000001"/>
    <x v="940"/>
    <x v="0"/>
    <m/>
  </r>
  <r>
    <d v="2024-03-02T01:35:43"/>
    <x v="9"/>
    <n v="14"/>
    <s v="VALENCIA MENDOZA JHON"/>
    <x v="0"/>
    <x v="0"/>
    <n v="221"/>
    <n v="24.5555555555556"/>
    <n v="204.89306358381501"/>
    <m/>
    <n v="107741.185"/>
    <x v="1"/>
    <n v="14407.894700000001"/>
    <x v="940"/>
    <x v="0"/>
    <m/>
  </r>
  <r>
    <d v="2024-03-02T01:35:43"/>
    <x v="9"/>
    <n v="15"/>
    <s v="LONDOO LOPERA DUVAN ANDRES"/>
    <x v="0"/>
    <x v="3"/>
    <n v="225"/>
    <n v="25"/>
    <n v="204.89306358381501"/>
    <s v="1 Descuento (Despachadora angela) "/>
    <n v="107741.185"/>
    <x v="1"/>
    <n v="14407.894700000001"/>
    <x v="940"/>
    <x v="0"/>
    <m/>
  </r>
  <r>
    <d v="2024-03-02T01:35:44"/>
    <x v="9"/>
    <n v="16"/>
    <s v="HURTADO MADRID JUAN ESTEBAN"/>
    <x v="6"/>
    <x v="3"/>
    <n v="175"/>
    <n v="21.875"/>
    <n v="182.12716763005801"/>
    <s v="1 Descuento (Despachadora angela) "/>
    <n v="95769.942200000005"/>
    <x v="0"/>
    <n v="14407.894700000001"/>
    <x v="940"/>
    <x v="0"/>
    <m/>
  </r>
  <r>
    <d v="2024-03-02T01:35:44"/>
    <x v="9"/>
    <n v="17"/>
    <s v="RAMIREZ JARAMILLO WILSON"/>
    <x v="4"/>
    <x v="0"/>
    <n v="181"/>
    <n v="25.8571428571429"/>
    <n v="159.36127167630099"/>
    <m/>
    <n v="83798.699399999998"/>
    <x v="0"/>
    <n v="14407.894700000001"/>
    <x v="940"/>
    <x v="0"/>
    <m/>
  </r>
  <r>
    <d v="2024-03-02T01:35:44"/>
    <x v="9"/>
    <n v="18"/>
    <s v="RENDON VIANA HUMBERTO DE JESUS"/>
    <x v="0"/>
    <x v="0"/>
    <n v="173"/>
    <n v="19.2222222222222"/>
    <n v="204.89306358381501"/>
    <m/>
    <n v="107741.185"/>
    <x v="0"/>
    <n v="14407.894700000001"/>
    <x v="940"/>
    <x v="0"/>
    <m/>
  </r>
  <r>
    <d v="2024-03-02T01:35:44"/>
    <x v="9"/>
    <n v="19"/>
    <s v="MEJIA JUAN CARLOS"/>
    <x v="1"/>
    <x v="0"/>
    <n v="221"/>
    <n v="20.090909090909101"/>
    <n v="250.424855491329"/>
    <m/>
    <n v="131683.67050000001"/>
    <x v="0"/>
    <n v="14407.894700000001"/>
    <x v="940"/>
    <x v="0"/>
    <m/>
  </r>
  <r>
    <d v="2024-03-02T01:35:45"/>
    <x v="9"/>
    <n v="20"/>
    <s v="VERENZUELA MARTINEZ ALEXANDER"/>
    <x v="2"/>
    <x v="0"/>
    <n v="155"/>
    <n v="25.8333333333333"/>
    <n v="136.595375722543"/>
    <s v="1 Descuento (Usuario movilidad reducida) "/>
    <n v="71827.456600000005"/>
    <x v="0"/>
    <n v="14407.894700000001"/>
    <x v="940"/>
    <x v="0"/>
    <m/>
  </r>
  <r>
    <d v="2024-03-02T01:35:45"/>
    <x v="9"/>
    <n v="21"/>
    <s v="CIRO ALEXANDER"/>
    <x v="3"/>
    <x v="0"/>
    <n v="238"/>
    <n v="23.8"/>
    <n v="227.658959537572"/>
    <m/>
    <n v="119712.4277"/>
    <x v="0"/>
    <n v="14407.894700000001"/>
    <x v="940"/>
    <x v="0"/>
    <m/>
  </r>
  <r>
    <d v="2024-03-02T01:35:45"/>
    <x v="9"/>
    <n v="22"/>
    <s v="ECHAVARRIA JOSE"/>
    <x v="0"/>
    <x v="0"/>
    <n v="156"/>
    <n v="17.3333333333333"/>
    <n v="204.89306358381501"/>
    <m/>
    <n v="107741.185"/>
    <x v="1"/>
    <n v="14407.894700000001"/>
    <x v="940"/>
    <x v="0"/>
    <m/>
  </r>
  <r>
    <d v="2024-03-02T01:35:46"/>
    <x v="9"/>
    <n v="23"/>
    <s v="SALDARRIAGA PARRA LUIS ALBERTO"/>
    <x v="6"/>
    <x v="0"/>
    <n v="165"/>
    <n v="20.625"/>
    <n v="182.12716763005801"/>
    <m/>
    <n v="95769.942200000005"/>
    <x v="2"/>
    <n v="14407.894700000001"/>
    <x v="940"/>
    <x v="0"/>
    <m/>
  </r>
  <r>
    <d v="2024-03-02T01:35:46"/>
    <x v="9"/>
    <n v="24"/>
    <s v="FLORES RINCON JORGE ALBERTO"/>
    <x v="0"/>
    <x v="1"/>
    <n v="240"/>
    <n v="26.6666666666667"/>
    <n v="204.89306358381501"/>
    <m/>
    <n v="107741.185"/>
    <x v="0"/>
    <n v="14407.894700000001"/>
    <x v="940"/>
    <x v="0"/>
    <m/>
  </r>
  <r>
    <d v="2024-03-02T01:35:46"/>
    <x v="9"/>
    <n v="25"/>
    <s v="JIMENEZ HURTADO CARLOS ESTIVEN"/>
    <x v="4"/>
    <x v="0"/>
    <n v="159"/>
    <n v="22.714285714285701"/>
    <n v="159.36127167630099"/>
    <m/>
    <n v="83798.699399999998"/>
    <x v="1"/>
    <n v="14407.894700000001"/>
    <x v="940"/>
    <x v="0"/>
    <m/>
  </r>
  <r>
    <d v="2024-03-02T01:35:46"/>
    <x v="9"/>
    <n v="26"/>
    <s v="ESPINOZA CHAVARRIA GUILLERMO LEON"/>
    <x v="6"/>
    <x v="0"/>
    <n v="181"/>
    <n v="22.625"/>
    <n v="182.12716763005801"/>
    <m/>
    <n v="95769.942200000005"/>
    <x v="0"/>
    <n v="14407.894700000001"/>
    <x v="940"/>
    <x v="0"/>
    <m/>
  </r>
  <r>
    <d v="2024-03-02T01:35:47"/>
    <x v="9"/>
    <n v="27"/>
    <s v="HOYOS HENAO SANTIAGO"/>
    <x v="3"/>
    <x v="0"/>
    <n v="261"/>
    <n v="26.1"/>
    <n v="227.658959537572"/>
    <m/>
    <n v="119712.4277"/>
    <x v="0"/>
    <n v="14407.894700000001"/>
    <x v="940"/>
    <x v="0"/>
    <m/>
  </r>
  <r>
    <d v="2024-03-02T01:35:47"/>
    <x v="9"/>
    <n v="28"/>
    <s v="PINO JUAN ESTEBAN"/>
    <x v="0"/>
    <x v="0"/>
    <n v="180"/>
    <n v="20"/>
    <n v="204.89306358381501"/>
    <m/>
    <n v="107741.185"/>
    <x v="0"/>
    <n v="14407.894700000001"/>
    <x v="940"/>
    <x v="0"/>
    <m/>
  </r>
  <r>
    <d v="2024-03-02T01:35:47"/>
    <x v="9"/>
    <n v="29"/>
    <s v="ESCOBAR IVAN DARIO"/>
    <x v="0"/>
    <x v="0"/>
    <n v="167"/>
    <n v="18.5555555555556"/>
    <n v="204.89306358381501"/>
    <m/>
    <n v="107741.185"/>
    <x v="0"/>
    <n v="14407.894700000001"/>
    <x v="940"/>
    <x v="0"/>
    <m/>
  </r>
  <r>
    <d v="2024-03-02T01:35:47"/>
    <x v="1"/>
    <n v="30"/>
    <s v="TUBERQUIA MAICOL ESTIVEN"/>
    <x v="9"/>
    <x v="0"/>
    <n v="273"/>
    <n v="22.75"/>
    <n v="273.19075144508702"/>
    <m/>
    <n v="143654.91329999999"/>
    <x v="0"/>
    <n v="14407.894700000001"/>
    <x v="940"/>
    <x v="0"/>
    <m/>
  </r>
  <r>
    <d v="2024-03-02T01:35:48"/>
    <x v="1"/>
    <n v="31"/>
    <s v="GARCES ANDRES FELIPE"/>
    <x v="0"/>
    <x v="0"/>
    <n v="180"/>
    <n v="20"/>
    <n v="204.89306358381501"/>
    <m/>
    <n v="107741.185"/>
    <x v="0"/>
    <n v="14407.894700000001"/>
    <x v="940"/>
    <x v="0"/>
    <m/>
  </r>
  <r>
    <d v="2024-03-02T01:35:48"/>
    <x v="1"/>
    <n v="32"/>
    <s v="PUERTA BOJANERO JUAN CARLOS"/>
    <x v="3"/>
    <x v="0"/>
    <n v="236"/>
    <n v="23.6"/>
    <n v="227.658959537572"/>
    <s v="2 Descuentos (Conducts) "/>
    <n v="119712.4277"/>
    <x v="0"/>
    <n v="14407.894700000001"/>
    <x v="940"/>
    <x v="0"/>
    <m/>
  </r>
  <r>
    <d v="2024-03-02T01:35:48"/>
    <x v="1"/>
    <n v="34"/>
    <s v="MONTOYA OSPINA GILBERTO ANTONIO"/>
    <x v="3"/>
    <x v="0"/>
    <n v="238"/>
    <n v="23.8"/>
    <n v="227.658959537572"/>
    <m/>
    <n v="119712.4277"/>
    <x v="0"/>
    <n v="14407.894700000001"/>
    <x v="940"/>
    <x v="0"/>
    <m/>
  </r>
  <r>
    <d v="2024-03-02T01:35:48"/>
    <x v="1"/>
    <n v="35"/>
    <s v="HERNANDEZ MACIAS GILBERTO"/>
    <x v="0"/>
    <x v="0"/>
    <n v="180"/>
    <n v="20"/>
    <n v="204.89306358381501"/>
    <m/>
    <n v="107741.185"/>
    <x v="1"/>
    <n v="14407.894700000001"/>
    <x v="940"/>
    <x v="0"/>
    <m/>
  </r>
  <r>
    <d v="2024-03-02T01:35:49"/>
    <x v="1"/>
    <n v="36"/>
    <s v="MARTINEZ CHAVERRA LUIS NORBERTO"/>
    <x v="0"/>
    <x v="0"/>
    <n v="252"/>
    <n v="28"/>
    <n v="204.89306358381501"/>
    <m/>
    <n v="107741.185"/>
    <x v="0"/>
    <n v="14407.894700000001"/>
    <x v="940"/>
    <x v="0"/>
    <m/>
  </r>
  <r>
    <d v="2024-03-02T01:35:49"/>
    <x v="1"/>
    <n v="37"/>
    <s v="PIEDRAHITA MADRID SANTIAGO"/>
    <x v="3"/>
    <x v="0"/>
    <n v="171"/>
    <n v="17.100000000000001"/>
    <n v="227.658959537572"/>
    <s v="1 Descuento (Incidente con Usuarios) "/>
    <n v="119712.4277"/>
    <x v="1"/>
    <n v="14407.894700000001"/>
    <x v="940"/>
    <x v="0"/>
    <m/>
  </r>
  <r>
    <d v="2024-03-02T01:35:49"/>
    <x v="1"/>
    <n v="38"/>
    <s v="AGUDELO KEVIN ANDRES"/>
    <x v="0"/>
    <x v="0"/>
    <n v="221"/>
    <n v="24.5555555555556"/>
    <n v="204.89306358381501"/>
    <m/>
    <n v="107741.185"/>
    <x v="0"/>
    <n v="14407.894700000001"/>
    <x v="940"/>
    <x v="0"/>
    <m/>
  </r>
  <r>
    <d v="2024-03-02T01:35:50"/>
    <x v="1"/>
    <n v="39"/>
    <s v="QUINTERO ANDRES FELIPE"/>
    <x v="3"/>
    <x v="0"/>
    <n v="262"/>
    <n v="26.2"/>
    <n v="227.658959537572"/>
    <m/>
    <n v="119712.4277"/>
    <x v="0"/>
    <n v="14407.894700000001"/>
    <x v="940"/>
    <x v="0"/>
    <m/>
  </r>
  <r>
    <d v="2024-03-02T01:35:50"/>
    <x v="1"/>
    <n v="40"/>
    <s v="QUINTERO  ALVARO ANTONIO"/>
    <x v="6"/>
    <x v="0"/>
    <n v="182"/>
    <n v="22.75"/>
    <n v="182.12716763005801"/>
    <m/>
    <n v="95769.942200000005"/>
    <x v="0"/>
    <n v="14407.894700000001"/>
    <x v="940"/>
    <x v="0"/>
    <m/>
  </r>
  <r>
    <d v="2024-03-02T01:35:50"/>
    <x v="9"/>
    <n v="41"/>
    <s v="GARCIA DAVID WILSON ALBERTO"/>
    <x v="0"/>
    <x v="0"/>
    <n v="229"/>
    <n v="25.4444444444444"/>
    <n v="204.89306358381501"/>
    <m/>
    <n v="107741.185"/>
    <x v="1"/>
    <n v="14407.894700000001"/>
    <x v="940"/>
    <x v="0"/>
    <m/>
  </r>
  <r>
    <d v="2024-03-02T01:35:50"/>
    <x v="9"/>
    <n v="42"/>
    <s v="LOPERA ALVAREZ ESTIVEN"/>
    <x v="4"/>
    <x v="0"/>
    <n v="179"/>
    <n v="25.571428571428601"/>
    <n v="159.36127167630099"/>
    <m/>
    <n v="83798.699399999998"/>
    <x v="0"/>
    <n v="14407.894700000001"/>
    <x v="940"/>
    <x v="0"/>
    <m/>
  </r>
  <r>
    <d v="2024-03-03T01:43:44"/>
    <x v="9"/>
    <n v="1"/>
    <s v="PALMAR PANA EDIXON JOSUE"/>
    <x v="0"/>
    <x v="0"/>
    <n v="193"/>
    <n v="21.4444444444444"/>
    <n v="200.64114832535901"/>
    <m/>
    <n v="105402.63159999999"/>
    <x v="0"/>
    <n v="13444.736800000001"/>
    <x v="941"/>
    <x v="0"/>
    <m/>
  </r>
  <r>
    <d v="2024-03-03T01:43:45"/>
    <x v="9"/>
    <n v="2"/>
    <s v="GRAJALES JORGE HERNAN"/>
    <x v="7"/>
    <x v="0"/>
    <n v="61"/>
    <n v="20.3333333333333"/>
    <n v="66.8803827751196"/>
    <m/>
    <n v="35134.210500000001"/>
    <x v="1"/>
    <n v="13444.736800000001"/>
    <x v="941"/>
    <x v="0"/>
    <m/>
  </r>
  <r>
    <d v="2024-03-03T01:43:45"/>
    <x v="9"/>
    <n v="3"/>
    <s v="AGUIRRE ANDRES"/>
    <x v="6"/>
    <x v="0"/>
    <n v="169"/>
    <n v="21.125"/>
    <n v="178.34768740031899"/>
    <m/>
    <n v="93691.228099999993"/>
    <x v="0"/>
    <n v="13444.736800000001"/>
    <x v="941"/>
    <x v="0"/>
    <m/>
  </r>
  <r>
    <d v="2024-03-03T01:43:45"/>
    <x v="9"/>
    <n v="4"/>
    <s v="LOPEZ ISRAEL"/>
    <x v="0"/>
    <x v="0"/>
    <n v="226"/>
    <n v="25.1111111111111"/>
    <n v="200.64114832535901"/>
    <m/>
    <n v="105402.63159999999"/>
    <x v="0"/>
    <n v="13444.736800000001"/>
    <x v="941"/>
    <x v="0"/>
    <m/>
  </r>
  <r>
    <d v="2024-03-03T01:43:45"/>
    <x v="9"/>
    <n v="5"/>
    <s v="BERRIO POSADA ANGELA"/>
    <x v="4"/>
    <x v="0"/>
    <n v="154"/>
    <n v="22"/>
    <n v="156.05422647527899"/>
    <m/>
    <n v="81979.824600000007"/>
    <x v="1"/>
    <n v="13444.736800000001"/>
    <x v="941"/>
    <x v="0"/>
    <m/>
  </r>
  <r>
    <d v="2024-03-03T01:43:46"/>
    <x v="9"/>
    <n v="6"/>
    <s v="GONZALEZ PEREZ RAFAEL JOSE"/>
    <x v="0"/>
    <x v="0"/>
    <n v="154"/>
    <n v="17.1111111111111"/>
    <n v="200.64114832535901"/>
    <s v="1 Descuento (Despachadora angela) "/>
    <n v="105402.63159999999"/>
    <x v="0"/>
    <n v="13444.736800000001"/>
    <x v="941"/>
    <x v="0"/>
    <m/>
  </r>
  <r>
    <d v="2024-03-03T01:43:46"/>
    <x v="9"/>
    <n v="7"/>
    <s v="YEPES JORGE"/>
    <x v="0"/>
    <x v="0"/>
    <n v="242"/>
    <n v="26.8888888888889"/>
    <n v="200.64114832535901"/>
    <m/>
    <n v="105402.63159999999"/>
    <x v="1"/>
    <n v="13444.736800000001"/>
    <x v="941"/>
    <x v="0"/>
    <m/>
  </r>
  <r>
    <d v="2024-03-03T01:43:46"/>
    <x v="9"/>
    <n v="8"/>
    <s v="VACA FIERRO ROBINSON"/>
    <x v="3"/>
    <x v="0"/>
    <n v="161"/>
    <n v="16.100000000000001"/>
    <n v="222.93460925039901"/>
    <s v="1 Descuento (Despachadora angela) "/>
    <n v="117114.03509999999"/>
    <x v="1"/>
    <n v="13444.736800000001"/>
    <x v="941"/>
    <x v="0"/>
    <m/>
  </r>
  <r>
    <d v="2024-03-03T01:43:46"/>
    <x v="9"/>
    <n v="9"/>
    <s v="GOMEZ CARLOS"/>
    <x v="0"/>
    <x v="0"/>
    <n v="207"/>
    <n v="23"/>
    <n v="200.64114832535901"/>
    <m/>
    <n v="105402.63159999999"/>
    <x v="0"/>
    <n v="13444.736800000001"/>
    <x v="941"/>
    <x v="0"/>
    <m/>
  </r>
  <r>
    <d v="2024-03-03T01:43:47"/>
    <x v="9"/>
    <n v="10"/>
    <s v="MARULANDA JARAMILLO DAWER ANDRES"/>
    <x v="10"/>
    <x v="3"/>
    <n v="100"/>
    <n v="25"/>
    <n v="89.173843700159495"/>
    <m/>
    <n v="46845.614000000001"/>
    <x v="0"/>
    <n v="13444.736800000001"/>
    <x v="941"/>
    <x v="0"/>
    <m/>
  </r>
  <r>
    <d v="2024-03-03T01:43:47"/>
    <x v="1"/>
    <n v="11"/>
    <s v="BELTRAN JUAN SIMON"/>
    <x v="0"/>
    <x v="0"/>
    <n v="220"/>
    <n v="24.4444444444444"/>
    <n v="200.64114832535901"/>
    <s v="1 Descuento (Conduct) "/>
    <n v="105402.63159999999"/>
    <x v="0"/>
    <n v="13444.736800000001"/>
    <x v="941"/>
    <x v="0"/>
    <m/>
  </r>
  <r>
    <d v="2024-03-03T01:43:47"/>
    <x v="1"/>
    <n v="13"/>
    <s v="RODRIGUEZ LUBIN"/>
    <x v="0"/>
    <x v="0"/>
    <n v="218"/>
    <n v="24.2222222222222"/>
    <n v="200.64114832535901"/>
    <m/>
    <n v="105402.63159999999"/>
    <x v="0"/>
    <n v="13444.736800000001"/>
    <x v="941"/>
    <x v="0"/>
    <m/>
  </r>
  <r>
    <d v="2024-03-03T01:43:47"/>
    <x v="1"/>
    <n v="14"/>
    <s v="CARVAJAL SALAZAR HECTOR MARINO"/>
    <x v="9"/>
    <x v="3"/>
    <n v="198"/>
    <n v="16.5"/>
    <n v="267.521531100478"/>
    <m/>
    <n v="140536.84210000001"/>
    <x v="1"/>
    <n v="13444.736800000001"/>
    <x v="941"/>
    <x v="0"/>
    <m/>
  </r>
  <r>
    <d v="2024-03-03T01:43:48"/>
    <x v="1"/>
    <n v="15"/>
    <s v="LONDOO LOPERA DUVAN ANDRES"/>
    <x v="4"/>
    <x v="0"/>
    <n v="189"/>
    <n v="27"/>
    <n v="156.05422647527899"/>
    <s v="1 Descuento (Conduct) "/>
    <n v="81979.824600000007"/>
    <x v="1"/>
    <n v="13444.736800000001"/>
    <x v="941"/>
    <x v="0"/>
    <m/>
  </r>
  <r>
    <d v="2024-03-03T01:43:48"/>
    <x v="1"/>
    <n v="16"/>
    <s v="HURTADO MADRID JUAN ESTEBAN"/>
    <x v="6"/>
    <x v="3"/>
    <n v="179"/>
    <n v="22.375"/>
    <n v="178.34768740031899"/>
    <m/>
    <n v="93691.228099999993"/>
    <x v="0"/>
    <n v="13444.736800000001"/>
    <x v="941"/>
    <x v="0"/>
    <m/>
  </r>
  <r>
    <d v="2024-03-03T01:43:48"/>
    <x v="1"/>
    <n v="17"/>
    <s v="MACEA MATEO"/>
    <x v="6"/>
    <x v="0"/>
    <n v="192"/>
    <n v="24"/>
    <n v="178.34768740031899"/>
    <s v="3 Descuentos (Incidente con Usuarios y conduct) "/>
    <n v="93691.228099999993"/>
    <x v="0"/>
    <n v="13444.736800000001"/>
    <x v="941"/>
    <x v="0"/>
    <m/>
  </r>
  <r>
    <d v="2024-03-03T01:43:49"/>
    <x v="1"/>
    <n v="18"/>
    <s v="RENDON VIANA HUMBERTO DE JESUS"/>
    <x v="11"/>
    <x v="3"/>
    <n v="46"/>
    <n v="18.399999999999999"/>
    <n v="55.733652312599702"/>
    <m/>
    <n v="29278.5088"/>
    <x v="0"/>
    <n v="13444.736800000001"/>
    <x v="941"/>
    <x v="0"/>
    <m/>
  </r>
  <r>
    <d v="2024-03-03T01:43:49"/>
    <x v="1"/>
    <n v="19"/>
    <s v="MEJIA JUAN CARLOS"/>
    <x v="6"/>
    <x v="3"/>
    <n v="193"/>
    <n v="24.125"/>
    <n v="178.34768740031899"/>
    <m/>
    <n v="93691.228099999993"/>
    <x v="0"/>
    <n v="13444.736800000001"/>
    <x v="941"/>
    <x v="0"/>
    <m/>
  </r>
  <r>
    <d v="2024-03-03T01:43:49"/>
    <x v="1"/>
    <n v="20"/>
    <s v="LONDOO CADAVID DAVID SANTIAGO"/>
    <x v="6"/>
    <x v="3"/>
    <n v="168"/>
    <n v="21"/>
    <n v="178.34768740031899"/>
    <m/>
    <n v="93691.228099999993"/>
    <x v="0"/>
    <n v="13444.736800000001"/>
    <x v="941"/>
    <x v="0"/>
    <m/>
  </r>
  <r>
    <d v="2024-03-03T01:43:49"/>
    <x v="1"/>
    <n v="21"/>
    <s v="VALENCIA MENDOZA JHON"/>
    <x v="0"/>
    <x v="0"/>
    <n v="203"/>
    <n v="22.5555555555556"/>
    <n v="200.64114832535901"/>
    <m/>
    <n v="105402.63159999999"/>
    <x v="0"/>
    <n v="13444.736800000001"/>
    <x v="941"/>
    <x v="0"/>
    <m/>
  </r>
  <r>
    <d v="2024-03-03T01:43:50"/>
    <x v="1"/>
    <n v="22"/>
    <s v="QUIRAMA CASTAEDA JHON JADER"/>
    <x v="0"/>
    <x v="0"/>
    <n v="208"/>
    <n v="23.1111111111111"/>
    <n v="200.64114832535901"/>
    <m/>
    <n v="105402.63159999999"/>
    <x v="1"/>
    <n v="13444.736800000001"/>
    <x v="941"/>
    <x v="0"/>
    <m/>
  </r>
  <r>
    <d v="2024-03-03T01:43:50"/>
    <x v="1"/>
    <n v="23"/>
    <s v="SALDARRIAGA PARRA LUIS ALBERTO"/>
    <x v="0"/>
    <x v="0"/>
    <n v="168"/>
    <n v="18.6666666666667"/>
    <n v="200.64114832535901"/>
    <m/>
    <n v="105402.63159999999"/>
    <x v="2"/>
    <n v="13444.736800000001"/>
    <x v="941"/>
    <x v="0"/>
    <m/>
  </r>
  <r>
    <d v="2024-03-03T01:43:50"/>
    <x v="1"/>
    <n v="24"/>
    <s v="FLORES RINCON JORGE ALBERTO"/>
    <x v="3"/>
    <x v="0"/>
    <n v="270"/>
    <n v="27"/>
    <n v="222.93460925039901"/>
    <m/>
    <n v="117114.03509999999"/>
    <x v="0"/>
    <n v="13444.736800000001"/>
    <x v="941"/>
    <x v="0"/>
    <m/>
  </r>
  <r>
    <d v="2024-03-03T01:43:50"/>
    <x v="1"/>
    <n v="26"/>
    <s v="CIRO MARIN RODRIGO ALBERTO"/>
    <x v="6"/>
    <x v="0"/>
    <n v="179"/>
    <n v="22.375"/>
    <n v="178.34768740031899"/>
    <s v="1 Descuento (Conduct) "/>
    <n v="93691.228099999993"/>
    <x v="0"/>
    <n v="13444.736800000001"/>
    <x v="941"/>
    <x v="0"/>
    <m/>
  </r>
  <r>
    <d v="2024-03-03T01:43:51"/>
    <x v="1"/>
    <n v="27"/>
    <s v="HOYOS HENAO SANTIAGO"/>
    <x v="1"/>
    <x v="3"/>
    <n v="258"/>
    <n v="23.454545454545499"/>
    <n v="245.228070175439"/>
    <s v="1 Descuento (Despachadora angela) "/>
    <n v="128825.43859999999"/>
    <x v="0"/>
    <n v="13444.736800000001"/>
    <x v="941"/>
    <x v="0"/>
    <m/>
  </r>
  <r>
    <d v="2024-03-03T01:43:51"/>
    <x v="1"/>
    <n v="28"/>
    <s v="MADRID HERNANDEZ JHONATAN SMITH"/>
    <x v="6"/>
    <x v="0"/>
    <n v="170"/>
    <n v="21.25"/>
    <n v="178.34768740031899"/>
    <m/>
    <n v="93691.228099999993"/>
    <x v="0"/>
    <n v="13444.736800000001"/>
    <x v="941"/>
    <x v="0"/>
    <m/>
  </r>
  <r>
    <d v="2024-03-03T01:43:51"/>
    <x v="1"/>
    <n v="29"/>
    <s v="ESCOBAR IVAN DARIO"/>
    <x v="0"/>
    <x v="0"/>
    <n v="178"/>
    <n v="19.7777777777778"/>
    <n v="200.64114832535901"/>
    <m/>
    <n v="105402.63159999999"/>
    <x v="0"/>
    <n v="13444.736800000001"/>
    <x v="941"/>
    <x v="0"/>
    <m/>
  </r>
  <r>
    <d v="2024-03-03T01:43:51"/>
    <x v="9"/>
    <n v="30"/>
    <s v="TUBERQUIA MAICOL ESTIVEN"/>
    <x v="6"/>
    <x v="0"/>
    <n v="179"/>
    <n v="22.375"/>
    <n v="178.34768740031899"/>
    <s v="1 Descuento (Usuario desubicado) "/>
    <n v="93691.228099999993"/>
    <x v="0"/>
    <n v="13444.736800000001"/>
    <x v="941"/>
    <x v="0"/>
    <m/>
  </r>
  <r>
    <d v="2024-03-03T01:43:52"/>
    <x v="9"/>
    <n v="31"/>
    <s v="GARCES ANDRES FELIPE"/>
    <x v="0"/>
    <x v="0"/>
    <n v="197"/>
    <n v="21.8888888888889"/>
    <n v="200.64114832535901"/>
    <m/>
    <n v="105402.63159999999"/>
    <x v="0"/>
    <n v="13444.736800000001"/>
    <x v="941"/>
    <x v="0"/>
    <m/>
  </r>
  <r>
    <d v="2024-03-03T01:43:52"/>
    <x v="9"/>
    <n v="32"/>
    <s v="PINO JUAN ESTEBAN"/>
    <x v="0"/>
    <x v="0"/>
    <n v="246"/>
    <n v="27.3333333333333"/>
    <n v="200.64114832535901"/>
    <s v="1 Descuento (Despachadora angela) "/>
    <n v="105402.63159999999"/>
    <x v="0"/>
    <n v="13444.736800000001"/>
    <x v="941"/>
    <x v="0"/>
    <m/>
  </r>
  <r>
    <d v="2024-03-03T01:43:52"/>
    <x v="9"/>
    <n v="34"/>
    <s v="MONTOYA OSPINA GILBERTO ANTONIO"/>
    <x v="0"/>
    <x v="0"/>
    <n v="210"/>
    <n v="23.3333333333333"/>
    <n v="200.64114832535901"/>
    <s v="1 Descuento (Conduct) "/>
    <n v="105402.63159999999"/>
    <x v="0"/>
    <n v="13444.736800000001"/>
    <x v="941"/>
    <x v="0"/>
    <m/>
  </r>
  <r>
    <d v="2024-03-03T01:43:52"/>
    <x v="9"/>
    <n v="35"/>
    <s v="HERNANDEZ MACIAS GILBERTO"/>
    <x v="0"/>
    <x v="0"/>
    <n v="172"/>
    <n v="19.1111111111111"/>
    <n v="200.64114832535901"/>
    <m/>
    <n v="105402.63159999999"/>
    <x v="1"/>
    <n v="13444.736800000001"/>
    <x v="941"/>
    <x v="0"/>
    <m/>
  </r>
  <r>
    <d v="2024-03-03T01:43:53"/>
    <x v="9"/>
    <n v="36"/>
    <s v="MARTINEZ CHAVERRA LUIS NORBERTO"/>
    <x v="0"/>
    <x v="0"/>
    <n v="183"/>
    <n v="20.3333333333333"/>
    <n v="200.64114832535901"/>
    <s v="1 Descuento (Incidente con Usuario) "/>
    <n v="105402.63159999999"/>
    <x v="0"/>
    <n v="13444.736800000001"/>
    <x v="941"/>
    <x v="0"/>
    <m/>
  </r>
  <r>
    <d v="2024-03-03T01:43:53"/>
    <x v="9"/>
    <n v="37"/>
    <s v="TABORDA ROJAS DIEGO ALEJANDRO"/>
    <x v="8"/>
    <x v="0"/>
    <n v="114"/>
    <n v="22.8"/>
    <n v="111.46730462519901"/>
    <m/>
    <n v="58557.017500000002"/>
    <x v="1"/>
    <n v="13444.736800000001"/>
    <x v="941"/>
    <x v="0"/>
    <m/>
  </r>
  <r>
    <d v="2024-03-03T01:43:53"/>
    <x v="9"/>
    <n v="38"/>
    <s v="AGUDELO KEVIN ANDRES"/>
    <x v="0"/>
    <x v="0"/>
    <n v="190"/>
    <n v="21.1111111111111"/>
    <n v="200.64114832535901"/>
    <s v="1 Descuento (Conduct) "/>
    <n v="105402.63159999999"/>
    <x v="0"/>
    <n v="13444.736800000001"/>
    <x v="941"/>
    <x v="0"/>
    <m/>
  </r>
  <r>
    <d v="2024-03-03T01:43:53"/>
    <x v="9"/>
    <n v="40"/>
    <s v="OCAMPO OCAMPO ANTONIO JOSE"/>
    <x v="0"/>
    <x v="0"/>
    <n v="210"/>
    <n v="23.3333333333333"/>
    <n v="200.64114832535901"/>
    <m/>
    <n v="105402.63159999999"/>
    <x v="0"/>
    <n v="13444.736800000001"/>
    <x v="941"/>
    <x v="0"/>
    <m/>
  </r>
  <r>
    <d v="2024-03-03T01:43:54"/>
    <x v="1"/>
    <n v="41"/>
    <s v="GARCIA DAVID WILSON ALBERTO"/>
    <x v="0"/>
    <x v="0"/>
    <n v="213"/>
    <n v="23.6666666666667"/>
    <n v="200.64114832535901"/>
    <m/>
    <n v="105402.63159999999"/>
    <x v="1"/>
    <n v="13444.736800000001"/>
    <x v="941"/>
    <x v="0"/>
    <m/>
  </r>
  <r>
    <d v="2024-03-03T01:43:54"/>
    <x v="1"/>
    <n v="42"/>
    <s v="ECHAVARRIA JOSE"/>
    <x v="4"/>
    <x v="0"/>
    <n v="171"/>
    <n v="24.428571428571399"/>
    <n v="156.05422647527899"/>
    <m/>
    <n v="81979.824600000007"/>
    <x v="0"/>
    <n v="13444.736800000001"/>
    <x v="941"/>
    <x v="0"/>
    <m/>
  </r>
  <r>
    <d v="2024-03-03T22:58:53"/>
    <x v="12"/>
    <n v="1"/>
    <s v="PALMAR PANA EDIXON JOSUE"/>
    <x v="3"/>
    <x v="0"/>
    <n v="172"/>
    <n v="17.2"/>
    <n v="188.947368421053"/>
    <m/>
    <n v="98421.052599999995"/>
    <x v="0"/>
    <n v="12009.523800000001"/>
    <x v="942"/>
    <x v="0"/>
    <m/>
  </r>
  <r>
    <d v="2024-03-03T22:58:53"/>
    <x v="12"/>
    <n v="2"/>
    <s v="GRAJALES JORGE HERNAN"/>
    <x v="0"/>
    <x v="0"/>
    <n v="173"/>
    <n v="19.2222222222222"/>
    <n v="170.052631578947"/>
    <m/>
    <n v="88578.947400000005"/>
    <x v="1"/>
    <n v="12009.523800000001"/>
    <x v="942"/>
    <x v="0"/>
    <m/>
  </r>
  <r>
    <d v="2024-03-03T22:58:53"/>
    <x v="12"/>
    <n v="3"/>
    <s v="BERRIO POSADA ANGELA"/>
    <x v="6"/>
    <x v="0"/>
    <n v="109"/>
    <n v="13.625"/>
    <n v="151.157894736842"/>
    <m/>
    <n v="78736.842099999994"/>
    <x v="0"/>
    <n v="12009.523800000001"/>
    <x v="942"/>
    <x v="0"/>
    <m/>
  </r>
  <r>
    <d v="2024-03-03T22:58:54"/>
    <x v="12"/>
    <n v="4"/>
    <s v="LOPEZ ISRAEL"/>
    <x v="7"/>
    <x v="0"/>
    <n v="63"/>
    <n v="21"/>
    <n v="56.684210526315802"/>
    <m/>
    <n v="29526.3158"/>
    <x v="0"/>
    <n v="12009.523800000001"/>
    <x v="942"/>
    <x v="0"/>
    <m/>
  </r>
  <r>
    <d v="2024-03-03T22:58:54"/>
    <x v="12"/>
    <n v="5"/>
    <s v="BERRIO POSADA ANGELA"/>
    <x v="1"/>
    <x v="3"/>
    <n v="215"/>
    <n v="19.545454545454501"/>
    <n v="207.842105263158"/>
    <m/>
    <n v="108263.15790000001"/>
    <x v="1"/>
    <n v="12009.523800000001"/>
    <x v="942"/>
    <x v="0"/>
    <m/>
  </r>
  <r>
    <d v="2024-03-03T22:58:54"/>
    <x v="12"/>
    <n v="6"/>
    <s v="GONZALEZ PEREZ RAFAEL JOSE"/>
    <x v="3"/>
    <x v="3"/>
    <n v="184"/>
    <n v="18.399999999999999"/>
    <n v="188.947368421053"/>
    <m/>
    <n v="98421.052599999995"/>
    <x v="0"/>
    <n v="12009.523800000001"/>
    <x v="942"/>
    <x v="0"/>
    <m/>
  </r>
  <r>
    <d v="2024-03-03T22:58:55"/>
    <x v="12"/>
    <n v="7"/>
    <s v="YEPES JORGE"/>
    <x v="6"/>
    <x v="0"/>
    <n v="141"/>
    <n v="17.625"/>
    <n v="151.157894736842"/>
    <m/>
    <n v="78736.842099999994"/>
    <x v="1"/>
    <n v="12009.523800000001"/>
    <x v="942"/>
    <x v="0"/>
    <m/>
  </r>
  <r>
    <d v="2024-03-03T22:58:55"/>
    <x v="12"/>
    <n v="8"/>
    <s v="VACA FIERRO ROBINSON"/>
    <x v="3"/>
    <x v="0"/>
    <n v="185"/>
    <n v="18.5"/>
    <n v="188.947368421053"/>
    <m/>
    <n v="98421.052599999995"/>
    <x v="1"/>
    <n v="12009.523800000001"/>
    <x v="942"/>
    <x v="0"/>
    <m/>
  </r>
  <r>
    <d v="2024-03-03T22:58:55"/>
    <x v="12"/>
    <n v="9"/>
    <s v="GOMEZ CARLOS"/>
    <x v="0"/>
    <x v="3"/>
    <n v="157"/>
    <n v="17.4444444444444"/>
    <n v="170.052631578947"/>
    <m/>
    <n v="88578.947400000005"/>
    <x v="0"/>
    <n v="12009.523800000001"/>
    <x v="942"/>
    <x v="0"/>
    <m/>
  </r>
  <r>
    <d v="2024-03-03T22:58:56"/>
    <x v="12"/>
    <n v="11"/>
    <s v="BELTRAN JUAN SIMON"/>
    <x v="0"/>
    <x v="0"/>
    <n v="193"/>
    <n v="21.4444444444444"/>
    <n v="170.052631578947"/>
    <m/>
    <n v="88578.947400000005"/>
    <x v="0"/>
    <n v="12009.523800000001"/>
    <x v="942"/>
    <x v="0"/>
    <m/>
  </r>
  <r>
    <d v="2024-03-03T22:58:56"/>
    <x v="12"/>
    <n v="13"/>
    <s v="URIEL SALAZAR FREDY"/>
    <x v="3"/>
    <x v="0"/>
    <n v="193"/>
    <n v="19.3"/>
    <n v="188.947368421053"/>
    <m/>
    <n v="98421.052599999995"/>
    <x v="0"/>
    <n v="12009.523800000001"/>
    <x v="942"/>
    <x v="0"/>
    <m/>
  </r>
  <r>
    <d v="2024-03-03T22:58:56"/>
    <x v="12"/>
    <n v="14"/>
    <s v="CARVAJAL SALAZAR HECTOR MARINO"/>
    <x v="1"/>
    <x v="0"/>
    <n v="170"/>
    <n v="15.454545454545499"/>
    <n v="207.842105263158"/>
    <m/>
    <n v="108263.15790000001"/>
    <x v="1"/>
    <n v="12009.523800000001"/>
    <x v="942"/>
    <x v="0"/>
    <m/>
  </r>
  <r>
    <d v="2024-03-03T22:58:57"/>
    <x v="12"/>
    <n v="15"/>
    <s v="QUINTERO  ALVARO ANTONIO"/>
    <x v="1"/>
    <x v="0"/>
    <n v="184"/>
    <n v="16.727272727272702"/>
    <n v="207.842105263158"/>
    <m/>
    <n v="108263.15790000001"/>
    <x v="1"/>
    <n v="12009.523800000001"/>
    <x v="942"/>
    <x v="0"/>
    <m/>
  </r>
  <r>
    <d v="2024-03-03T22:58:57"/>
    <x v="12"/>
    <n v="16"/>
    <s v="HURTADO MADRID JUAN ESTEBAN"/>
    <x v="0"/>
    <x v="0"/>
    <n v="188"/>
    <n v="20.8888888888889"/>
    <n v="170.052631578947"/>
    <m/>
    <n v="88578.947400000005"/>
    <x v="0"/>
    <n v="12009.523800000001"/>
    <x v="942"/>
    <x v="0"/>
    <m/>
  </r>
  <r>
    <d v="2024-03-03T22:58:57"/>
    <x v="12"/>
    <n v="17"/>
    <s v="RAMIREZ JARAMILLO WILSON"/>
    <x v="4"/>
    <x v="0"/>
    <n v="155"/>
    <n v="22.1428571428571"/>
    <n v="132.26315789473699"/>
    <m/>
    <n v="68894.736799999999"/>
    <x v="0"/>
    <n v="12009.523800000001"/>
    <x v="942"/>
    <x v="0"/>
    <m/>
  </r>
  <r>
    <d v="2024-03-03T22:58:57"/>
    <x v="12"/>
    <n v="18"/>
    <s v="RENDON VIANA HUMBERTO DE JESUS"/>
    <x v="3"/>
    <x v="0"/>
    <n v="207"/>
    <n v="20.7"/>
    <n v="188.947368421053"/>
    <m/>
    <n v="98421.052599999995"/>
    <x v="0"/>
    <n v="12009.523800000001"/>
    <x v="942"/>
    <x v="0"/>
    <m/>
  </r>
  <r>
    <d v="2024-03-03T22:58:58"/>
    <x v="12"/>
    <n v="19"/>
    <s v="BARRANTES GALLEGO DANIEL CAMILO"/>
    <x v="1"/>
    <x v="0"/>
    <n v="209"/>
    <n v="19"/>
    <n v="207.842105263158"/>
    <m/>
    <n v="108263.15790000001"/>
    <x v="0"/>
    <n v="12009.523800000001"/>
    <x v="942"/>
    <x v="0"/>
    <m/>
  </r>
  <r>
    <d v="2024-03-03T22:58:58"/>
    <x v="12"/>
    <n v="20"/>
    <s v="VERENZUELA MARTINEZ ALEXANDER"/>
    <x v="3"/>
    <x v="0"/>
    <n v="182"/>
    <n v="18.2"/>
    <n v="188.947368421053"/>
    <m/>
    <n v="98421.052599999995"/>
    <x v="0"/>
    <n v="12009.523800000001"/>
    <x v="942"/>
    <x v="0"/>
    <m/>
  </r>
  <r>
    <d v="2024-03-03T22:58:58"/>
    <x v="12"/>
    <n v="28"/>
    <s v="LOPEZ ISRAEL"/>
    <x v="4"/>
    <x v="0"/>
    <n v="143"/>
    <n v="20.428571428571399"/>
    <n v="132.26315789473699"/>
    <m/>
    <n v="68894.736799999999"/>
    <x v="0"/>
    <n v="12009.523800000001"/>
    <x v="942"/>
    <x v="0"/>
    <m/>
  </r>
  <r>
    <d v="2024-03-03T22:58:59"/>
    <x v="12"/>
    <n v="32"/>
    <s v="PINO JUAN ESTEBAN"/>
    <x v="0"/>
    <x v="0"/>
    <n v="181"/>
    <n v="20.1111111111111"/>
    <n v="170.052631578947"/>
    <m/>
    <n v="88578.947400000005"/>
    <x v="0"/>
    <n v="12009.523800000001"/>
    <x v="942"/>
    <x v="0"/>
    <m/>
  </r>
  <r>
    <d v="2024-03-03T22:58:59"/>
    <x v="12"/>
    <n v="42"/>
    <s v="LOPERA ALVAREZ ESTIVEN"/>
    <x v="6"/>
    <x v="0"/>
    <n v="186"/>
    <n v="23.25"/>
    <n v="151.157894736842"/>
    <m/>
    <n v="78736.842099999994"/>
    <x v="0"/>
    <n v="12009.523800000001"/>
    <x v="942"/>
    <x v="0"/>
    <m/>
  </r>
  <r>
    <d v="2024-03-03T23:57:27"/>
    <x v="12"/>
    <n v="3"/>
    <s v="MACEA MATEO"/>
    <x v="3"/>
    <x v="0"/>
    <n v="193"/>
    <n v="19.3"/>
    <n v="199.43734015345299"/>
    <m/>
    <n v="104190.5371"/>
    <x v="0"/>
    <n v="13058.3333"/>
    <x v="943"/>
    <x v="0"/>
    <m/>
  </r>
  <r>
    <d v="2024-03-03T23:57:27"/>
    <x v="12"/>
    <n v="4"/>
    <s v="PINO JUAN ESTEBAN"/>
    <x v="6"/>
    <x v="0"/>
    <n v="156"/>
    <n v="19.5"/>
    <n v="159.549872122762"/>
    <m/>
    <n v="83352.429699999993"/>
    <x v="0"/>
    <n v="13058.3333"/>
    <x v="943"/>
    <x v="0"/>
    <m/>
  </r>
  <r>
    <d v="2024-03-03T23:57:27"/>
    <x v="12"/>
    <n v="9"/>
    <s v="GOMEZ CARLOS"/>
    <x v="0"/>
    <x v="3"/>
    <n v="166"/>
    <n v="18.4444444444444"/>
    <n v="179.493606138107"/>
    <m/>
    <n v="93771.483399999997"/>
    <x v="0"/>
    <n v="13058.3333"/>
    <x v="943"/>
    <x v="0"/>
    <m/>
  </r>
  <r>
    <d v="2024-03-03T23:57:28"/>
    <x v="12"/>
    <n v="11"/>
    <s v="BELTRAN JUAN SIMON"/>
    <x v="3"/>
    <x v="0"/>
    <n v="186"/>
    <n v="18.600000000000001"/>
    <n v="199.43734015345299"/>
    <s v="1 Descuento (Despachador gustavo) "/>
    <n v="104190.5371"/>
    <x v="0"/>
    <n v="13058.3333"/>
    <x v="943"/>
    <x v="0"/>
    <m/>
  </r>
  <r>
    <d v="2024-03-03T23:57:28"/>
    <x v="12"/>
    <n v="16"/>
    <s v="MARTINEZ CHAVERRA LUIS NORBERTO"/>
    <x v="0"/>
    <x v="0"/>
    <n v="178"/>
    <n v="19.7777777777778"/>
    <n v="179.493606138107"/>
    <m/>
    <n v="93771.483399999997"/>
    <x v="0"/>
    <n v="13058.3333"/>
    <x v="943"/>
    <x v="0"/>
    <m/>
  </r>
  <r>
    <d v="2024-03-03T23:57:29"/>
    <x v="12"/>
    <n v="19"/>
    <s v="MEJIA JUAN CARLOS"/>
    <x v="4"/>
    <x v="0"/>
    <n v="167"/>
    <n v="23.8571428571429"/>
    <n v="139.606138107417"/>
    <s v="1 Descuento (Despachador fernando) "/>
    <n v="72933.376000000004"/>
    <x v="0"/>
    <n v="13058.3333"/>
    <x v="943"/>
    <x v="0"/>
    <m/>
  </r>
  <r>
    <d v="2024-03-03T23:57:29"/>
    <x v="12"/>
    <n v="21"/>
    <s v="VALENCIA MENDOZA JHON"/>
    <x v="6"/>
    <x v="1"/>
    <n v="162"/>
    <n v="20.25"/>
    <n v="159.549872122762"/>
    <s v="Se descuenta el viaje de 6 38 pm ya que NO respeta el Tiempo del veh 29 "/>
    <n v="83352.429699999993"/>
    <x v="0"/>
    <n v="13058.3333"/>
    <x v="943"/>
    <x v="0"/>
    <m/>
  </r>
  <r>
    <d v="2024-03-03T23:57:29"/>
    <x v="12"/>
    <n v="22"/>
    <s v="QUIRAMA CASTAEDA JHON JADER"/>
    <x v="6"/>
    <x v="0"/>
    <n v="157"/>
    <n v="19.625"/>
    <n v="159.549872122762"/>
    <m/>
    <n v="83352.429699999993"/>
    <x v="1"/>
    <n v="13058.3333"/>
    <x v="943"/>
    <x v="0"/>
    <m/>
  </r>
  <r>
    <d v="2024-03-03T23:57:30"/>
    <x v="12"/>
    <n v="23"/>
    <s v="SALDARRIAGA PARRA LUIS ALBERTO"/>
    <x v="6"/>
    <x v="0"/>
    <n v="134"/>
    <n v="16.75"/>
    <n v="159.549872122762"/>
    <m/>
    <n v="83352.429699999993"/>
    <x v="2"/>
    <n v="13058.3333"/>
    <x v="943"/>
    <x v="0"/>
    <m/>
  </r>
  <r>
    <d v="2024-03-03T23:57:30"/>
    <x v="12"/>
    <n v="24"/>
    <s v="FLORES RINCON JORGE ALBERTO"/>
    <x v="1"/>
    <x v="0"/>
    <n v="226"/>
    <n v="20.545454545454501"/>
    <n v="219.38107416879799"/>
    <s v="16 Descuentos (Transbordo) "/>
    <n v="114609.59080000001"/>
    <x v="0"/>
    <n v="13058.3333"/>
    <x v="943"/>
    <x v="0"/>
    <m/>
  </r>
  <r>
    <d v="2024-03-03T23:57:30"/>
    <x v="12"/>
    <n v="27"/>
    <s v="HOYOS HENAO SANTIAGO"/>
    <x v="1"/>
    <x v="0"/>
    <n v="210"/>
    <n v="19.090909090909101"/>
    <n v="219.38107416879799"/>
    <m/>
    <n v="114609.59080000001"/>
    <x v="0"/>
    <n v="13058.3333"/>
    <x v="943"/>
    <x v="0"/>
    <m/>
  </r>
  <r>
    <d v="2024-03-03T23:57:31"/>
    <x v="12"/>
    <n v="28"/>
    <s v="MADRID HERNANDEZ JHONATAN SMITH"/>
    <x v="8"/>
    <x v="0"/>
    <n v="101"/>
    <n v="20.2"/>
    <n v="99.718670076726298"/>
    <m/>
    <n v="52095.268499999998"/>
    <x v="0"/>
    <n v="13058.3333"/>
    <x v="943"/>
    <x v="0"/>
    <m/>
  </r>
  <r>
    <d v="2024-03-03T23:57:31"/>
    <x v="12"/>
    <n v="29"/>
    <s v="ESCOBAR IVAN DARIO"/>
    <x v="3"/>
    <x v="0"/>
    <n v="122"/>
    <n v="12.2"/>
    <n v="199.43734015345299"/>
    <m/>
    <n v="104190.5371"/>
    <x v="0"/>
    <n v="13058.3333"/>
    <x v="943"/>
    <x v="0"/>
    <m/>
  </r>
  <r>
    <d v="2024-03-03T23:57:31"/>
    <x v="12"/>
    <n v="31"/>
    <s v="GARCES ANDRES FELIPE"/>
    <x v="3"/>
    <x v="0"/>
    <n v="198"/>
    <n v="19.8"/>
    <n v="199.43734015345299"/>
    <m/>
    <n v="104190.5371"/>
    <x v="0"/>
    <n v="13058.3333"/>
    <x v="943"/>
    <x v="0"/>
    <m/>
  </r>
  <r>
    <d v="2024-03-03T23:57:31"/>
    <x v="12"/>
    <n v="32"/>
    <s v="PUERTA BOJANERO JUAN CARLOS"/>
    <x v="6"/>
    <x v="1"/>
    <n v="178"/>
    <n v="22.25"/>
    <n v="159.549872122762"/>
    <s v="1 Descuento (Conduct) "/>
    <n v="83352.429699999993"/>
    <x v="0"/>
    <n v="13058.3333"/>
    <x v="943"/>
    <x v="0"/>
    <m/>
  </r>
  <r>
    <d v="2024-03-03T23:57:32"/>
    <x v="12"/>
    <n v="35"/>
    <s v="LONDOO CADAVID DAVID SANTIAGO"/>
    <x v="4"/>
    <x v="0"/>
    <n v="154"/>
    <n v="22"/>
    <n v="139.606138107417"/>
    <m/>
    <n v="72933.376000000004"/>
    <x v="1"/>
    <n v="13058.3333"/>
    <x v="943"/>
    <x v="0"/>
    <m/>
  </r>
  <r>
    <d v="2024-03-03T23:57:32"/>
    <x v="12"/>
    <n v="34"/>
    <s v="MONTOYA OSPINA GILBERTO ANTONIO"/>
    <x v="2"/>
    <x v="0"/>
    <n v="128"/>
    <n v="21.3333333333333"/>
    <n v="119.66240409207199"/>
    <s v="1 Descuento (Conduct) "/>
    <n v="62514.3223"/>
    <x v="0"/>
    <n v="13058.3333"/>
    <x v="943"/>
    <x v="0"/>
    <m/>
  </r>
  <r>
    <d v="2024-03-03T23:57:32"/>
    <x v="12"/>
    <n v="37"/>
    <s v="TABORDA ROJAS DIEGO ALEJANDRO"/>
    <x v="3"/>
    <x v="0"/>
    <n v="208"/>
    <n v="20.8"/>
    <n v="199.43734015345299"/>
    <m/>
    <n v="104190.5371"/>
    <x v="1"/>
    <n v="13058.3333"/>
    <x v="943"/>
    <x v="0"/>
    <m/>
  </r>
  <r>
    <d v="2024-03-03T23:57:33"/>
    <x v="12"/>
    <n v="38"/>
    <s v="AGUDELO KEVIN ANDRES"/>
    <x v="6"/>
    <x v="0"/>
    <n v="185"/>
    <n v="24.6666666666667"/>
    <n v="149.57800511508901"/>
    <s v="1 Descuento (Despachador gustavo) "/>
    <n v="78142.902799999996"/>
    <x v="0"/>
    <n v="13058.3333"/>
    <x v="943"/>
    <x v="0"/>
    <m/>
  </r>
  <r>
    <d v="2024-03-03T23:57:33"/>
    <x v="12"/>
    <n v="39"/>
    <s v="QUINTERO ANDRES FELIPE"/>
    <x v="3"/>
    <x v="0"/>
    <n v="218"/>
    <n v="21.8"/>
    <n v="199.43734015345299"/>
    <s v="3 Descuentos (Despachador fernando y conducts) "/>
    <n v="104190.5371"/>
    <x v="0"/>
    <n v="13058.3333"/>
    <x v="943"/>
    <x v="0"/>
    <m/>
  </r>
  <r>
    <d v="2024-03-03T23:57:33"/>
    <x v="12"/>
    <n v="40"/>
    <s v="OCAMPO OCAMPO ANTONIO JOSE"/>
    <x v="0"/>
    <x v="0"/>
    <n v="220"/>
    <n v="24.4444444444444"/>
    <n v="179.493606138107"/>
    <m/>
    <n v="93771.483399999997"/>
    <x v="0"/>
    <n v="13058.3333"/>
    <x v="943"/>
    <x v="0"/>
    <m/>
  </r>
  <r>
    <d v="2024-03-03T23:57:34"/>
    <x v="12"/>
    <n v="41"/>
    <s v="GARCIA DAVID WILSON ALBERTO"/>
    <x v="4"/>
    <x v="0"/>
    <n v="112"/>
    <n v="16"/>
    <n v="139.606138107417"/>
    <m/>
    <n v="72933.376000000004"/>
    <x v="1"/>
    <n v="13058.3333"/>
    <x v="943"/>
    <x v="0"/>
    <m/>
  </r>
  <r>
    <d v="2024-03-03T23:57:34"/>
    <x v="12"/>
    <n v="42"/>
    <s v="ECHAVARRIA JOSE"/>
    <x v="4"/>
    <x v="0"/>
    <n v="140"/>
    <n v="20"/>
    <n v="139.606138107417"/>
    <s v="13 Descuentos (Transbordo y Conducts) "/>
    <n v="72933.376000000004"/>
    <x v="0"/>
    <n v="13058.3333"/>
    <x v="943"/>
    <x v="0"/>
    <m/>
  </r>
  <r>
    <d v="2024-03-05T01:41:07"/>
    <x v="1"/>
    <n v="1"/>
    <s v="PALMAR PANA EDIXON JOSUE"/>
    <x v="3"/>
    <x v="0"/>
    <n v="186"/>
    <n v="18.600000000000001"/>
    <n v="227.417417417417"/>
    <m/>
    <n v="119579.5796"/>
    <x v="0"/>
    <n v="14991.6667"/>
    <x v="944"/>
    <x v="0"/>
    <m/>
  </r>
  <r>
    <d v="2024-03-05T01:41:07"/>
    <x v="1"/>
    <n v="2"/>
    <s v="BARRANTES GALLEGO DANIEL CAMILO"/>
    <x v="3"/>
    <x v="0"/>
    <n v="223"/>
    <n v="22.3"/>
    <n v="227.417417417417"/>
    <s v="3 Descuentos (Transbordo) "/>
    <n v="119579.5796"/>
    <x v="1"/>
    <n v="14991.6667"/>
    <x v="944"/>
    <x v="0"/>
    <m/>
  </r>
  <r>
    <d v="2024-03-05T01:41:07"/>
    <x v="1"/>
    <n v="3"/>
    <s v="AGUIRRE ANDRES"/>
    <x v="6"/>
    <x v="0"/>
    <n v="139"/>
    <n v="17.375"/>
    <n v="181.93393393393399"/>
    <m/>
    <n v="95663.663700000005"/>
    <x v="0"/>
    <n v="14991.6667"/>
    <x v="944"/>
    <x v="0"/>
    <m/>
  </r>
  <r>
    <d v="2024-03-05T01:41:08"/>
    <x v="1"/>
    <n v="4"/>
    <s v="PINO JUAN ESTEBAN"/>
    <x v="0"/>
    <x v="0"/>
    <n v="189"/>
    <n v="21"/>
    <n v="204.67567567567599"/>
    <m/>
    <n v="107621.6216"/>
    <x v="0"/>
    <n v="14991.6667"/>
    <x v="944"/>
    <x v="0"/>
    <m/>
  </r>
  <r>
    <d v="2024-03-05T01:41:08"/>
    <x v="1"/>
    <n v="5"/>
    <s v="QUINTERO  ALVARO ANTONIO"/>
    <x v="1"/>
    <x v="0"/>
    <n v="268"/>
    <n v="24.363636363636399"/>
    <n v="250.159159159159"/>
    <m/>
    <n v="131537.53750000001"/>
    <x v="1"/>
    <n v="14991.6667"/>
    <x v="944"/>
    <x v="0"/>
    <m/>
  </r>
  <r>
    <d v="2024-03-05T01:41:08"/>
    <x v="1"/>
    <n v="6"/>
    <s v="GONZALEZ PEREZ RAFAEL JOSE"/>
    <x v="3"/>
    <x v="0"/>
    <n v="200"/>
    <n v="20"/>
    <n v="227.417417417417"/>
    <m/>
    <n v="119579.5796"/>
    <x v="0"/>
    <n v="14991.6667"/>
    <x v="944"/>
    <x v="0"/>
    <m/>
  </r>
  <r>
    <d v="2024-03-05T01:41:08"/>
    <x v="1"/>
    <n v="7"/>
    <s v="YEPES JORGE"/>
    <x v="3"/>
    <x v="0"/>
    <n v="287"/>
    <n v="28.7"/>
    <n v="227.417417417417"/>
    <m/>
    <n v="119579.5796"/>
    <x v="1"/>
    <n v="14991.6667"/>
    <x v="944"/>
    <x v="0"/>
    <m/>
  </r>
  <r>
    <d v="2024-03-05T01:41:09"/>
    <x v="1"/>
    <n v="8"/>
    <s v="VACA FIERRO ROBINSON"/>
    <x v="3"/>
    <x v="0"/>
    <n v="227"/>
    <n v="22.7"/>
    <n v="227.417417417417"/>
    <m/>
    <n v="119579.5796"/>
    <x v="1"/>
    <n v="14991.6667"/>
    <x v="944"/>
    <x v="0"/>
    <m/>
  </r>
  <r>
    <d v="2024-03-05T01:41:09"/>
    <x v="1"/>
    <n v="9"/>
    <s v="MADRID HERNANDEZ JHONATAN SMITH"/>
    <x v="3"/>
    <x v="0"/>
    <n v="231"/>
    <n v="23.1"/>
    <n v="227.417417417417"/>
    <s v="3 Descuentos (Conduct y despachadora angela) "/>
    <n v="119579.5796"/>
    <x v="0"/>
    <n v="14991.6667"/>
    <x v="944"/>
    <x v="0"/>
    <m/>
  </r>
  <r>
    <d v="2024-03-05T01:41:09"/>
    <x v="1"/>
    <n v="10"/>
    <s v="MARULANDA JARAMILLO DAWER ANDRES"/>
    <x v="0"/>
    <x v="0"/>
    <n v="197"/>
    <n v="21.8888888888889"/>
    <n v="204.67567567567599"/>
    <m/>
    <n v="107621.6216"/>
    <x v="0"/>
    <n v="14991.6667"/>
    <x v="944"/>
    <x v="0"/>
    <m/>
  </r>
  <r>
    <d v="2024-03-05T01:41:09"/>
    <x v="9"/>
    <n v="13"/>
    <s v="URIEL SALAZAR FREDY"/>
    <x v="3"/>
    <x v="0"/>
    <n v="225"/>
    <n v="22.5"/>
    <n v="227.417417417417"/>
    <m/>
    <n v="119579.5796"/>
    <x v="0"/>
    <n v="14991.6667"/>
    <x v="944"/>
    <x v="0"/>
    <m/>
  </r>
  <r>
    <d v="2024-03-05T01:41:10"/>
    <x v="9"/>
    <n v="15"/>
    <s v="LONDOO LOPERA DUVAN ANDRES"/>
    <x v="0"/>
    <x v="0"/>
    <n v="223"/>
    <n v="24.7777777777778"/>
    <n v="204.67567567567599"/>
    <m/>
    <n v="107621.6216"/>
    <x v="1"/>
    <n v="14991.6667"/>
    <x v="944"/>
    <x v="0"/>
    <m/>
  </r>
  <r>
    <d v="2024-03-05T01:41:10"/>
    <x v="9"/>
    <n v="16"/>
    <s v="HURTADO MADRID JUAN ESTEBAN"/>
    <x v="3"/>
    <x v="0"/>
    <n v="213"/>
    <n v="21.3"/>
    <n v="227.417417417417"/>
    <m/>
    <n v="119579.5796"/>
    <x v="0"/>
    <n v="14991.6667"/>
    <x v="944"/>
    <x v="0"/>
    <m/>
  </r>
  <r>
    <d v="2024-03-05T01:41:10"/>
    <x v="9"/>
    <n v="17"/>
    <s v="RAMIREZ JARAMILLO WILSON"/>
    <x v="0"/>
    <x v="0"/>
    <n v="195"/>
    <n v="21.6666666666667"/>
    <n v="204.67567567567599"/>
    <s v="2 Descuentos (Conducts) "/>
    <n v="107621.6216"/>
    <x v="0"/>
    <n v="14991.6667"/>
    <x v="944"/>
    <x v="0"/>
    <m/>
  </r>
  <r>
    <d v="2024-03-05T01:41:10"/>
    <x v="9"/>
    <n v="19"/>
    <s v="MEJIA JUAN CARLOS"/>
    <x v="1"/>
    <x v="0"/>
    <n v="217"/>
    <n v="19.727272727272702"/>
    <n v="250.159159159159"/>
    <s v="1 Descuento (Conduct) "/>
    <n v="131537.53750000001"/>
    <x v="0"/>
    <n v="14991.6667"/>
    <x v="944"/>
    <x v="0"/>
    <m/>
  </r>
  <r>
    <d v="2024-03-05T01:41:11"/>
    <x v="9"/>
    <n v="20"/>
    <s v="VERENZUELA MARTINEZ ALEXANDER"/>
    <x v="0"/>
    <x v="0"/>
    <n v="221"/>
    <n v="24.5555555555556"/>
    <n v="204.67567567567599"/>
    <m/>
    <n v="107621.6216"/>
    <x v="0"/>
    <n v="14991.6667"/>
    <x v="944"/>
    <x v="0"/>
    <m/>
  </r>
  <r>
    <d v="2024-03-05T01:41:11"/>
    <x v="9"/>
    <n v="21"/>
    <s v="VALENCIA MENDOZA JHON"/>
    <x v="3"/>
    <x v="0"/>
    <n v="224"/>
    <n v="22.4"/>
    <n v="227.417417417417"/>
    <m/>
    <n v="119579.5796"/>
    <x v="0"/>
    <n v="14991.6667"/>
    <x v="944"/>
    <x v="0"/>
    <m/>
  </r>
  <r>
    <d v="2024-03-05T01:41:11"/>
    <x v="9"/>
    <n v="22"/>
    <s v="QUIRAMA CASTAEDA JHON JADER"/>
    <x v="3"/>
    <x v="0"/>
    <n v="244"/>
    <n v="24.4"/>
    <n v="227.417417417417"/>
    <s v="1 Descuento (Conduct) "/>
    <n v="119579.5796"/>
    <x v="1"/>
    <n v="14991.6667"/>
    <x v="944"/>
    <x v="0"/>
    <m/>
  </r>
  <r>
    <d v="2024-03-05T01:41:12"/>
    <x v="9"/>
    <n v="23"/>
    <s v="SALDARRIAGA PARRA LUIS ALBERTO"/>
    <x v="3"/>
    <x v="0"/>
    <n v="260"/>
    <n v="26"/>
    <n v="227.417417417417"/>
    <s v="1 Descuento (Conduct) "/>
    <n v="119579.5796"/>
    <x v="2"/>
    <n v="14991.6667"/>
    <x v="944"/>
    <x v="0"/>
    <m/>
  </r>
  <r>
    <d v="2024-03-05T01:41:12"/>
    <x v="9"/>
    <n v="24"/>
    <s v="FLORES RINCON JORGE ALBERTO"/>
    <x v="1"/>
    <x v="0"/>
    <n v="274"/>
    <n v="24.909090909090899"/>
    <n v="250.159159159159"/>
    <s v="1 Descuento (Conduct) "/>
    <n v="131537.53750000001"/>
    <x v="0"/>
    <n v="14991.6667"/>
    <x v="944"/>
    <x v="0"/>
    <m/>
  </r>
  <r>
    <d v="2024-03-05T01:41:12"/>
    <x v="9"/>
    <n v="26"/>
    <s v="CIRO MARIN RODRIGO ALBERTO"/>
    <x v="3"/>
    <x v="3"/>
    <n v="228"/>
    <n v="22.8"/>
    <n v="227.417417417417"/>
    <m/>
    <n v="119579.5796"/>
    <x v="0"/>
    <n v="14991.6667"/>
    <x v="944"/>
    <x v="0"/>
    <m/>
  </r>
  <r>
    <d v="2024-03-05T01:41:12"/>
    <x v="9"/>
    <n v="27"/>
    <s v="HOYOS HENAO SANTIAGO"/>
    <x v="2"/>
    <x v="0"/>
    <n v="153"/>
    <n v="25.5"/>
    <n v="136.45045045045001"/>
    <s v="1 Descuento (Usuario desubicado) "/>
    <n v="71747.747700000007"/>
    <x v="0"/>
    <n v="14991.6667"/>
    <x v="944"/>
    <x v="0"/>
    <m/>
  </r>
  <r>
    <d v="2024-03-05T01:41:13"/>
    <x v="9"/>
    <n v="28"/>
    <s v="GOMEZ CARLOS"/>
    <x v="3"/>
    <x v="0"/>
    <n v="226"/>
    <n v="22.6"/>
    <n v="227.417417417417"/>
    <s v="2 Descuentos (Propietario y conduct) "/>
    <n v="119579.5796"/>
    <x v="0"/>
    <n v="14991.6667"/>
    <x v="944"/>
    <x v="0"/>
    <m/>
  </r>
  <r>
    <d v="2024-03-05T01:41:13"/>
    <x v="9"/>
    <n v="29"/>
    <s v="LONDOO CADAVID DAVID SANTIAGO"/>
    <x v="0"/>
    <x v="0"/>
    <n v="139"/>
    <n v="15.4444444444444"/>
    <n v="204.67567567567599"/>
    <m/>
    <n v="107621.6216"/>
    <x v="0"/>
    <n v="14991.6667"/>
    <x v="944"/>
    <x v="0"/>
    <m/>
  </r>
  <r>
    <d v="2024-03-05T01:41:13"/>
    <x v="1"/>
    <n v="30"/>
    <s v="TUBERQUIA MAICOL ESTIVEN"/>
    <x v="0"/>
    <x v="0"/>
    <n v="205"/>
    <n v="22.7777777777778"/>
    <n v="204.67567567567599"/>
    <s v="1 Descuento (Conduct) "/>
    <n v="107621.6216"/>
    <x v="0"/>
    <n v="14991.6667"/>
    <x v="944"/>
    <x v="0"/>
    <m/>
  </r>
  <r>
    <d v="2024-03-05T01:41:13"/>
    <x v="1"/>
    <n v="31"/>
    <s v="GARCES ANDRES FELIPE"/>
    <x v="3"/>
    <x v="1"/>
    <n v="239"/>
    <n v="23.9"/>
    <n v="227.417417417417"/>
    <m/>
    <n v="119579.5796"/>
    <x v="0"/>
    <n v="14991.6667"/>
    <x v="944"/>
    <x v="0"/>
    <m/>
  </r>
  <r>
    <d v="2024-03-05T01:41:14"/>
    <x v="1"/>
    <n v="32"/>
    <s v="PUERTA BOJANERO JUAN CARLOS"/>
    <x v="0"/>
    <x v="0"/>
    <n v="224"/>
    <n v="24.8888888888889"/>
    <n v="204.67567567567599"/>
    <m/>
    <n v="107621.6216"/>
    <x v="0"/>
    <n v="14991.6667"/>
    <x v="944"/>
    <x v="0"/>
    <m/>
  </r>
  <r>
    <d v="2024-03-05T01:41:14"/>
    <x v="1"/>
    <n v="33"/>
    <s v="AGUDELO KEVIN ANDRES"/>
    <x v="2"/>
    <x v="0"/>
    <n v="106"/>
    <n v="17.6666666666667"/>
    <n v="136.45045045045001"/>
    <m/>
    <n v="71747.747700000007"/>
    <x v="0"/>
    <n v="14991.6667"/>
    <x v="944"/>
    <x v="0"/>
    <m/>
  </r>
  <r>
    <d v="2024-03-05T01:41:14"/>
    <x v="1"/>
    <n v="34"/>
    <s v="MONTOYA OSPINA GILBERTO ANTONIO"/>
    <x v="0"/>
    <x v="3"/>
    <n v="214"/>
    <n v="23.7777777777778"/>
    <n v="204.67567567567599"/>
    <s v="1 Descuento (Conduct) "/>
    <n v="107621.6216"/>
    <x v="0"/>
    <n v="14991.6667"/>
    <x v="944"/>
    <x v="0"/>
    <m/>
  </r>
  <r>
    <d v="2024-03-05T01:41:14"/>
    <x v="1"/>
    <n v="35"/>
    <s v="HERNANDEZ MACIAS GILBERTO"/>
    <x v="0"/>
    <x v="0"/>
    <n v="206"/>
    <n v="22.8888888888889"/>
    <n v="204.67567567567599"/>
    <s v="1 Descuento (Conduct) "/>
    <n v="107621.6216"/>
    <x v="1"/>
    <n v="14991.6667"/>
    <x v="944"/>
    <x v="0"/>
    <m/>
  </r>
  <r>
    <d v="2024-03-05T01:41:15"/>
    <x v="1"/>
    <n v="36"/>
    <s v="MARTINEZ CHAVERRA LUIS NORBERTO"/>
    <x v="1"/>
    <x v="3"/>
    <n v="215"/>
    <n v="19.545454545454501"/>
    <n v="250.159159159159"/>
    <s v="1 Descuento (Conduct) "/>
    <n v="131537.53750000001"/>
    <x v="0"/>
    <n v="14991.6667"/>
    <x v="944"/>
    <x v="0"/>
    <m/>
  </r>
  <r>
    <d v="2024-03-05T01:41:15"/>
    <x v="1"/>
    <n v="37"/>
    <s v="TABORDA ROJAS DIEGO ALEJANDRO"/>
    <x v="0"/>
    <x v="3"/>
    <n v="238"/>
    <n v="26.4444444444444"/>
    <n v="204.67567567567599"/>
    <m/>
    <n v="107621.6216"/>
    <x v="1"/>
    <n v="14991.6667"/>
    <x v="944"/>
    <x v="0"/>
    <m/>
  </r>
  <r>
    <d v="2024-03-05T01:41:15"/>
    <x v="1"/>
    <n v="39"/>
    <s v="QUINTERO ANDRES FELIPE"/>
    <x v="0"/>
    <x v="0"/>
    <n v="251"/>
    <n v="27.8888888888889"/>
    <n v="204.67567567567599"/>
    <m/>
    <n v="107621.6216"/>
    <x v="0"/>
    <n v="14991.6667"/>
    <x v="944"/>
    <x v="0"/>
    <m/>
  </r>
  <r>
    <d v="2024-03-05T01:41:15"/>
    <x v="1"/>
    <n v="40"/>
    <s v="OCAMPO OCAMPO ANTONIO JOSE"/>
    <x v="9"/>
    <x v="0"/>
    <n v="270"/>
    <n v="22.5"/>
    <n v="272.90090090090098"/>
    <m/>
    <n v="143495.49549999999"/>
    <x v="0"/>
    <n v="14991.6667"/>
    <x v="944"/>
    <x v="0"/>
    <m/>
  </r>
  <r>
    <d v="2024-03-05T01:41:16"/>
    <x v="9"/>
    <n v="42"/>
    <s v="LOPERA ALVAREZ ESTIVEN"/>
    <x v="0"/>
    <x v="3"/>
    <n v="216"/>
    <n v="24"/>
    <n v="204.67567567567599"/>
    <m/>
    <n v="107621.6216"/>
    <x v="0"/>
    <n v="14991.6667"/>
    <x v="944"/>
    <x v="0"/>
    <m/>
  </r>
  <r>
    <d v="2024-03-06T02:47:56"/>
    <x v="9"/>
    <n v="1"/>
    <s v="PALMAR PANA EDIXON JOSUE"/>
    <x v="3"/>
    <x v="0"/>
    <n v="174"/>
    <n v="17.399999999999999"/>
    <n v="208.829071332436"/>
    <m/>
    <n v="109355.9892"/>
    <x v="0"/>
    <n v="13317.5"/>
    <x v="945"/>
    <x v="0"/>
    <m/>
  </r>
  <r>
    <d v="2024-03-06T02:47:56"/>
    <x v="9"/>
    <n v="2"/>
    <s v="RODRIGUEZ LUBIN"/>
    <x v="0"/>
    <x v="0"/>
    <n v="179"/>
    <n v="19.8888888888889"/>
    <n v="187.946164199192"/>
    <s v="1 Descuento (Conduct) "/>
    <n v="98420.390299999999"/>
    <x v="1"/>
    <n v="13317.5"/>
    <x v="945"/>
    <x v="0"/>
    <m/>
  </r>
  <r>
    <d v="2024-03-06T02:47:57"/>
    <x v="9"/>
    <n v="3"/>
    <s v="AGUIRRE ANDRES"/>
    <x v="0"/>
    <x v="0"/>
    <n v="163"/>
    <n v="18.1111111111111"/>
    <n v="187.946164199192"/>
    <s v="1 Descuento (Conduct) "/>
    <n v="98420.390299999999"/>
    <x v="0"/>
    <n v="13317.5"/>
    <x v="945"/>
    <x v="0"/>
    <m/>
  </r>
  <r>
    <d v="2024-03-06T02:47:57"/>
    <x v="9"/>
    <n v="4"/>
    <s v="LOPEZ ISRAEL"/>
    <x v="0"/>
    <x v="0"/>
    <n v="116"/>
    <n v="12.8888888888889"/>
    <n v="187.946164199192"/>
    <m/>
    <n v="98420.390299999999"/>
    <x v="0"/>
    <n v="13317.5"/>
    <x v="945"/>
    <x v="0"/>
    <m/>
  </r>
  <r>
    <d v="2024-03-06T02:47:57"/>
    <x v="9"/>
    <n v="5"/>
    <s v="BERRIO POSADA ANGELA"/>
    <x v="6"/>
    <x v="0"/>
    <n v="161"/>
    <n v="20.125"/>
    <n v="167.06325706594899"/>
    <s v="1 Descuento (Despachadora Angela) "/>
    <n v="87484.791400000002"/>
    <x v="1"/>
    <n v="13317.5"/>
    <x v="945"/>
    <x v="0"/>
    <m/>
  </r>
  <r>
    <d v="2024-03-06T02:47:57"/>
    <x v="9"/>
    <n v="6"/>
    <s v="GONZALEZ PEREZ RAFAEL JOSE"/>
    <x v="0"/>
    <x v="0"/>
    <n v="174"/>
    <n v="19.3333333333333"/>
    <n v="187.946164199192"/>
    <m/>
    <n v="98420.390299999999"/>
    <x v="0"/>
    <n v="13317.5"/>
    <x v="945"/>
    <x v="0"/>
    <m/>
  </r>
  <r>
    <d v="2024-03-06T02:47:58"/>
    <x v="9"/>
    <n v="7"/>
    <s v="YEPES JORGE"/>
    <x v="0"/>
    <x v="0"/>
    <n v="220"/>
    <n v="24.4444444444444"/>
    <n v="187.946164199192"/>
    <m/>
    <n v="98420.390299999999"/>
    <x v="1"/>
    <n v="13317.5"/>
    <x v="945"/>
    <x v="0"/>
    <m/>
  </r>
  <r>
    <d v="2024-03-06T02:47:58"/>
    <x v="9"/>
    <n v="8"/>
    <s v="VACA FIERRO ROBINSON"/>
    <x v="3"/>
    <x v="0"/>
    <n v="208"/>
    <n v="20.8"/>
    <n v="208.829071332436"/>
    <m/>
    <n v="109355.9892"/>
    <x v="1"/>
    <n v="13317.5"/>
    <x v="945"/>
    <x v="0"/>
    <m/>
  </r>
  <r>
    <d v="2024-03-06T02:47:58"/>
    <x v="9"/>
    <n v="9"/>
    <s v="MADRID HERNANDEZ JHONATAN SMITH"/>
    <x v="6"/>
    <x v="0"/>
    <n v="202"/>
    <n v="25.25"/>
    <n v="167.06325706594899"/>
    <s v="3 Descuentos (Jefe de ruta y conduct) "/>
    <n v="87484.791400000002"/>
    <x v="0"/>
    <n v="13317.5"/>
    <x v="945"/>
    <x v="0"/>
    <m/>
  </r>
  <r>
    <d v="2024-03-06T02:47:58"/>
    <x v="9"/>
    <n v="10"/>
    <s v="PIEDRAHITA MADRID SANTIAGO"/>
    <x v="8"/>
    <x v="1"/>
    <n v="86"/>
    <n v="17.2"/>
    <n v="104.414535666218"/>
    <m/>
    <n v="54677.994599999998"/>
    <x v="0"/>
    <n v="13317.5"/>
    <x v="945"/>
    <x v="0"/>
    <m/>
  </r>
  <r>
    <d v="2024-03-06T02:47:59"/>
    <x v="1"/>
    <n v="11"/>
    <s v="BELTRAN JUAN SIMON"/>
    <x v="3"/>
    <x v="0"/>
    <n v="210"/>
    <n v="21"/>
    <n v="208.829071332436"/>
    <m/>
    <n v="109355.9892"/>
    <x v="0"/>
    <n v="13317.5"/>
    <x v="945"/>
    <x v="0"/>
    <m/>
  </r>
  <r>
    <d v="2024-03-06T02:47:59"/>
    <x v="1"/>
    <n v="13"/>
    <s v="URIEL SALAZAR FREDY"/>
    <x v="3"/>
    <x v="0"/>
    <n v="186"/>
    <n v="18.600000000000001"/>
    <n v="208.829071332436"/>
    <m/>
    <n v="109355.9892"/>
    <x v="0"/>
    <n v="13317.5"/>
    <x v="945"/>
    <x v="0"/>
    <m/>
  </r>
  <r>
    <d v="2024-03-06T02:47:59"/>
    <x v="1"/>
    <n v="14"/>
    <s v="CARVAJAL SALAZAR HECTOR MARINO"/>
    <x v="1"/>
    <x v="0"/>
    <n v="225"/>
    <n v="20.454545454545499"/>
    <n v="229.71197846568001"/>
    <s v="2 Descuentos (Conduct y Propietario) "/>
    <n v="120291.5882"/>
    <x v="1"/>
    <n v="13317.5"/>
    <x v="945"/>
    <x v="0"/>
    <m/>
  </r>
  <r>
    <d v="2024-03-06T02:48:00"/>
    <x v="1"/>
    <n v="15"/>
    <s v="LONDOO LOPERA DUVAN ANDRES"/>
    <x v="0"/>
    <x v="0"/>
    <n v="193"/>
    <n v="21.4444444444444"/>
    <n v="187.946164199192"/>
    <m/>
    <n v="98420.390299999999"/>
    <x v="1"/>
    <n v="13317.5"/>
    <x v="945"/>
    <x v="0"/>
    <m/>
  </r>
  <r>
    <d v="2024-03-06T02:48:00"/>
    <x v="1"/>
    <n v="16"/>
    <s v="HURTADO MADRID JUAN ESTEBAN"/>
    <x v="3"/>
    <x v="0"/>
    <n v="192"/>
    <n v="19.2"/>
    <n v="208.829071332436"/>
    <m/>
    <n v="109355.9892"/>
    <x v="0"/>
    <n v="13317.5"/>
    <x v="945"/>
    <x v="0"/>
    <m/>
  </r>
  <r>
    <d v="2024-03-06T02:48:00"/>
    <x v="1"/>
    <n v="17"/>
    <s v="RAMIREZ JARAMILLO WILSON"/>
    <x v="0"/>
    <x v="0"/>
    <n v="186"/>
    <n v="20.6666666666667"/>
    <n v="187.946164199192"/>
    <m/>
    <n v="98420.390299999999"/>
    <x v="0"/>
    <n v="13317.5"/>
    <x v="945"/>
    <x v="0"/>
    <m/>
  </r>
  <r>
    <d v="2024-03-06T02:48:00"/>
    <x v="1"/>
    <n v="18"/>
    <s v="RENDON VIANA HUMBERTO DE JESUS"/>
    <x v="4"/>
    <x v="0"/>
    <n v="176"/>
    <n v="25.1428571428571"/>
    <n v="146.18034993270501"/>
    <m/>
    <n v="76549.192500000005"/>
    <x v="0"/>
    <n v="13317.5"/>
    <x v="945"/>
    <x v="0"/>
    <m/>
  </r>
  <r>
    <d v="2024-03-06T02:48:01"/>
    <x v="1"/>
    <n v="19"/>
    <s v="BARRANTES GALLEGO DANIEL CAMILO"/>
    <x v="6"/>
    <x v="0"/>
    <n v="178"/>
    <n v="22.25"/>
    <n v="167.06325706594899"/>
    <m/>
    <n v="87484.791400000002"/>
    <x v="0"/>
    <n v="13317.5"/>
    <x v="945"/>
    <x v="0"/>
    <m/>
  </r>
  <r>
    <d v="2024-03-06T02:48:01"/>
    <x v="1"/>
    <n v="20"/>
    <s v="VERENZUELA MARTINEZ ALEXANDER"/>
    <x v="3"/>
    <x v="1"/>
    <n v="183"/>
    <n v="18.3"/>
    <n v="208.829071332436"/>
    <s v="3 Descuentos (Conducts y jefe de ruta) "/>
    <n v="109355.9892"/>
    <x v="0"/>
    <n v="13317.5"/>
    <x v="945"/>
    <x v="0"/>
    <m/>
  </r>
  <r>
    <d v="2024-03-06T02:48:01"/>
    <x v="1"/>
    <n v="21"/>
    <s v="CIRO ALEXANDER"/>
    <x v="3"/>
    <x v="0"/>
    <n v="214"/>
    <n v="21.4"/>
    <n v="208.829071332436"/>
    <m/>
    <n v="109355.9892"/>
    <x v="0"/>
    <n v="13317.5"/>
    <x v="945"/>
    <x v="0"/>
    <m/>
  </r>
  <r>
    <d v="2024-03-06T02:48:02"/>
    <x v="1"/>
    <n v="22"/>
    <s v="QUIRAMA CASTAEDA JHON JADER"/>
    <x v="1"/>
    <x v="0"/>
    <n v="315"/>
    <n v="28.636363636363601"/>
    <n v="229.71197846568001"/>
    <m/>
    <n v="120291.5882"/>
    <x v="1"/>
    <n v="13317.5"/>
    <x v="945"/>
    <x v="0"/>
    <m/>
  </r>
  <r>
    <d v="2024-03-06T02:48:02"/>
    <x v="1"/>
    <n v="23"/>
    <s v="SALDARRIAGA PARRA LUIS ALBERTO"/>
    <x v="3"/>
    <x v="0"/>
    <n v="188"/>
    <n v="18.8"/>
    <n v="208.829071332436"/>
    <m/>
    <n v="109355.9892"/>
    <x v="2"/>
    <n v="13317.5"/>
    <x v="945"/>
    <x v="0"/>
    <m/>
  </r>
  <r>
    <d v="2024-03-06T02:48:02"/>
    <x v="1"/>
    <n v="24"/>
    <s v="GARCES ANDRES FELIPE"/>
    <x v="3"/>
    <x v="0"/>
    <n v="254"/>
    <n v="25.4"/>
    <n v="208.829071332436"/>
    <m/>
    <n v="109355.9892"/>
    <x v="0"/>
    <n v="13317.5"/>
    <x v="945"/>
    <x v="0"/>
    <m/>
  </r>
  <r>
    <d v="2024-03-06T02:48:02"/>
    <x v="1"/>
    <n v="26"/>
    <s v="CIRO MARIN RODRIGO ALBERTO"/>
    <x v="1"/>
    <x v="0"/>
    <n v="256"/>
    <n v="23.272727272727298"/>
    <n v="229.71197846568001"/>
    <s v="2 Descuentos (Conduct y usuario desubicado) "/>
    <n v="120291.5882"/>
    <x v="0"/>
    <n v="13317.5"/>
    <x v="945"/>
    <x v="0"/>
    <m/>
  </r>
  <r>
    <d v="2024-03-06T02:48:03"/>
    <x v="1"/>
    <n v="27"/>
    <s v="HOYOS HENAO SANTIAGO"/>
    <x v="6"/>
    <x v="0"/>
    <n v="208"/>
    <n v="26"/>
    <n v="167.06325706594899"/>
    <m/>
    <n v="87484.791400000002"/>
    <x v="0"/>
    <n v="13317.5"/>
    <x v="945"/>
    <x v="0"/>
    <m/>
  </r>
  <r>
    <d v="2024-03-06T02:48:03"/>
    <x v="1"/>
    <n v="28"/>
    <s v="GOMEZ CARLOS"/>
    <x v="1"/>
    <x v="3"/>
    <n v="192"/>
    <n v="17.454545454545499"/>
    <n v="229.71197846568001"/>
    <s v="2 Descuentos (Conducts) "/>
    <n v="120291.5882"/>
    <x v="0"/>
    <n v="13317.5"/>
    <x v="945"/>
    <x v="0"/>
    <m/>
  </r>
  <r>
    <d v="2024-03-06T02:48:03"/>
    <x v="1"/>
    <n v="29"/>
    <s v="LONDOO CADAVID DAVID SANTIAGO"/>
    <x v="3"/>
    <x v="0"/>
    <n v="153"/>
    <n v="15.3"/>
    <n v="208.829071332436"/>
    <m/>
    <n v="109355.9892"/>
    <x v="0"/>
    <n v="13317.5"/>
    <x v="945"/>
    <x v="0"/>
    <m/>
  </r>
  <r>
    <d v="2024-03-06T02:48:03"/>
    <x v="9"/>
    <n v="30"/>
    <s v="TUBERQUIA MAICOL ESTIVEN"/>
    <x v="3"/>
    <x v="0"/>
    <n v="202"/>
    <n v="20.2"/>
    <n v="208.829071332436"/>
    <m/>
    <n v="109355.9892"/>
    <x v="0"/>
    <n v="13317.5"/>
    <x v="945"/>
    <x v="0"/>
    <m/>
  </r>
  <r>
    <d v="2024-03-06T02:48:04"/>
    <x v="9"/>
    <n v="31"/>
    <s v="MACEA MATEO"/>
    <x v="2"/>
    <x v="0"/>
    <n v="105"/>
    <n v="19.090909090909101"/>
    <n v="114.85598923284"/>
    <m/>
    <n v="60145.794099999999"/>
    <x v="0"/>
    <n v="13317.5"/>
    <x v="945"/>
    <x v="0"/>
    <m/>
  </r>
  <r>
    <d v="2024-03-06T02:48:04"/>
    <x v="9"/>
    <n v="32"/>
    <s v="PUERTA BOJANERO JUAN CARLOS"/>
    <x v="6"/>
    <x v="0"/>
    <n v="162"/>
    <n v="20.25"/>
    <n v="167.06325706594899"/>
    <m/>
    <n v="87484.791400000002"/>
    <x v="0"/>
    <n v="13317.5"/>
    <x v="945"/>
    <x v="0"/>
    <m/>
  </r>
  <r>
    <d v="2024-03-06T02:48:04"/>
    <x v="9"/>
    <n v="33"/>
    <s v="QUIROZ BRAYAN"/>
    <x v="0"/>
    <x v="0"/>
    <n v="157"/>
    <n v="17.4444444444444"/>
    <n v="187.946164199192"/>
    <s v="3 Descuentos (Jefe de ruta y despachadora angela) "/>
    <n v="98420.390299999999"/>
    <x v="0"/>
    <n v="13317.5"/>
    <x v="945"/>
    <x v="0"/>
    <m/>
  </r>
  <r>
    <d v="2024-03-06T02:48:05"/>
    <x v="9"/>
    <n v="34"/>
    <s v="MONTOYA OSPINA GILBERTO ANTONIO"/>
    <x v="3"/>
    <x v="3"/>
    <n v="217"/>
    <n v="21.7"/>
    <n v="208.829071332436"/>
    <m/>
    <n v="109355.9892"/>
    <x v="0"/>
    <n v="13317.5"/>
    <x v="945"/>
    <x v="0"/>
    <m/>
  </r>
  <r>
    <d v="2024-03-06T02:48:05"/>
    <x v="9"/>
    <n v="35"/>
    <s v="HERNANDEZ MACIAS GILBERTO"/>
    <x v="0"/>
    <x v="0"/>
    <n v="192"/>
    <n v="21.3333333333333"/>
    <n v="187.946164199192"/>
    <m/>
    <n v="98420.390299999999"/>
    <x v="1"/>
    <n v="13317.5"/>
    <x v="945"/>
    <x v="0"/>
    <m/>
  </r>
  <r>
    <d v="2024-03-06T02:48:05"/>
    <x v="9"/>
    <n v="36"/>
    <s v="MARTINEZ CHAVERRA LUIS NORBERTO"/>
    <x v="0"/>
    <x v="0"/>
    <n v="194"/>
    <n v="21.5555555555556"/>
    <n v="187.946164199192"/>
    <m/>
    <n v="98420.390299999999"/>
    <x v="0"/>
    <n v="13317.5"/>
    <x v="945"/>
    <x v="0"/>
    <m/>
  </r>
  <r>
    <d v="2024-03-06T02:48:05"/>
    <x v="9"/>
    <n v="37"/>
    <s v="TABORDA ROJAS DIEGO ALEJANDRO"/>
    <x v="1"/>
    <x v="0"/>
    <n v="205"/>
    <n v="18.636363636363601"/>
    <n v="229.71197846568001"/>
    <m/>
    <n v="120291.5882"/>
    <x v="1"/>
    <n v="13317.5"/>
    <x v="945"/>
    <x v="0"/>
    <m/>
  </r>
  <r>
    <d v="2024-03-06T02:48:06"/>
    <x v="9"/>
    <n v="38"/>
    <s v="AGUDELO KEVIN ANDRES"/>
    <x v="0"/>
    <x v="0"/>
    <n v="192"/>
    <n v="21.3333333333333"/>
    <n v="187.946164199192"/>
    <m/>
    <n v="98420.390299999999"/>
    <x v="0"/>
    <n v="13317.5"/>
    <x v="945"/>
    <x v="0"/>
    <m/>
  </r>
  <r>
    <d v="2024-03-06T02:48:06"/>
    <x v="9"/>
    <n v="39"/>
    <s v="QUINTERO ANDRES FELIPE"/>
    <x v="3"/>
    <x v="0"/>
    <n v="185"/>
    <n v="18.5"/>
    <n v="208.829071332436"/>
    <s v="1 Descuento (Incidente con Usuario) "/>
    <n v="109355.9892"/>
    <x v="0"/>
    <n v="13317.5"/>
    <x v="945"/>
    <x v="0"/>
    <m/>
  </r>
  <r>
    <d v="2024-03-06T02:48:06"/>
    <x v="9"/>
    <n v="40"/>
    <s v="OCAMPO OCAMPO ANTONIO JOSE"/>
    <x v="3"/>
    <x v="0"/>
    <n v="239"/>
    <n v="23.9"/>
    <n v="208.829071332436"/>
    <m/>
    <n v="109355.9892"/>
    <x v="0"/>
    <n v="13317.5"/>
    <x v="945"/>
    <x v="0"/>
    <m/>
  </r>
  <r>
    <d v="2024-03-06T02:48:06"/>
    <x v="9"/>
    <n v="41"/>
    <s v="FLORES RINCON JORGE ALBERTO"/>
    <x v="9"/>
    <x v="0"/>
    <n v="345"/>
    <n v="28.75"/>
    <n v="250.59488559892301"/>
    <m/>
    <n v="131227.18710000001"/>
    <x v="1"/>
    <n v="13317.5"/>
    <x v="945"/>
    <x v="0"/>
    <m/>
  </r>
  <r>
    <d v="2024-03-06T02:48:07"/>
    <x v="9"/>
    <n v="42"/>
    <s v="LOPERA ALVAREZ ESTIVEN"/>
    <x v="6"/>
    <x v="0"/>
    <n v="171"/>
    <n v="21.375"/>
    <n v="167.06325706594899"/>
    <m/>
    <n v="87484.791400000002"/>
    <x v="0"/>
    <n v="13317.5"/>
    <x v="945"/>
    <x v="0"/>
    <m/>
  </r>
  <r>
    <d v="2024-03-07T00:50:35"/>
    <x v="1"/>
    <n v="1"/>
    <s v="PALMAR PANA EDIXON JOSUE"/>
    <x v="3"/>
    <x v="0"/>
    <n v="195"/>
    <n v="19.5"/>
    <n v="219.68299711815601"/>
    <s v="1 Descuento (Jefe de ruta) "/>
    <n v="115325.64840000001"/>
    <x v="0"/>
    <n v="14470.2703"/>
    <x v="946"/>
    <x v="0"/>
    <m/>
  </r>
  <r>
    <d v="2024-03-07T00:50:35"/>
    <x v="1"/>
    <n v="2"/>
    <s v="FLORES RINCON JORGE ALBERTO"/>
    <x v="1"/>
    <x v="0"/>
    <n v="268"/>
    <n v="24.363636363636399"/>
    <n v="241.65129682997099"/>
    <m/>
    <n v="126858.2133"/>
    <x v="1"/>
    <n v="14470.2703"/>
    <x v="946"/>
    <x v="0"/>
    <m/>
  </r>
  <r>
    <d v="2024-03-07T00:50:36"/>
    <x v="1"/>
    <n v="3"/>
    <s v="AGUIRRE ANDRES"/>
    <x v="3"/>
    <x v="3"/>
    <n v="213"/>
    <n v="21.3"/>
    <n v="219.68299711815601"/>
    <m/>
    <n v="115325.64840000001"/>
    <x v="0"/>
    <n v="14470.2703"/>
    <x v="946"/>
    <x v="0"/>
    <m/>
  </r>
  <r>
    <d v="2024-03-07T00:50:36"/>
    <x v="1"/>
    <n v="4"/>
    <s v="LOPEZ ISRAEL"/>
    <x v="3"/>
    <x v="0"/>
    <n v="189"/>
    <n v="18.899999999999999"/>
    <n v="219.68299711815601"/>
    <m/>
    <n v="115325.64840000001"/>
    <x v="0"/>
    <n v="14470.2703"/>
    <x v="946"/>
    <x v="0"/>
    <m/>
  </r>
  <r>
    <d v="2024-03-07T00:50:36"/>
    <x v="1"/>
    <n v="5"/>
    <s v="BERRIO POSADA ANGELA"/>
    <x v="3"/>
    <x v="0"/>
    <n v="287"/>
    <n v="28.7"/>
    <n v="219.68299711815601"/>
    <m/>
    <n v="115325.64840000001"/>
    <x v="1"/>
    <n v="14470.2703"/>
    <x v="946"/>
    <x v="0"/>
    <m/>
  </r>
  <r>
    <d v="2024-03-07T00:50:36"/>
    <x v="1"/>
    <n v="6"/>
    <s v="GONZALEZ PEREZ RAFAEL JOSE"/>
    <x v="6"/>
    <x v="1"/>
    <n v="129"/>
    <n v="16.125"/>
    <n v="175.74639769452401"/>
    <s v="1 Descuento (Transbordo)"/>
    <n v="92260.518700000001"/>
    <x v="0"/>
    <n v="14470.2703"/>
    <x v="946"/>
    <x v="0"/>
    <m/>
  </r>
  <r>
    <d v="2024-03-07T00:50:37"/>
    <x v="1"/>
    <n v="7"/>
    <s v="YEPES JORGE"/>
    <x v="0"/>
    <x v="0"/>
    <n v="200"/>
    <n v="22.2222222222222"/>
    <n v="197.71469740634001"/>
    <m/>
    <n v="103793.0836"/>
    <x v="1"/>
    <n v="14470.2703"/>
    <x v="946"/>
    <x v="0"/>
    <m/>
  </r>
  <r>
    <d v="2024-03-07T00:50:37"/>
    <x v="1"/>
    <n v="8"/>
    <s v="VACA FIERRO ROBINSON"/>
    <x v="3"/>
    <x v="0"/>
    <n v="219"/>
    <n v="21.9"/>
    <n v="219.68299711815601"/>
    <m/>
    <n v="115325.64840000001"/>
    <x v="1"/>
    <n v="14470.2703"/>
    <x v="946"/>
    <x v="0"/>
    <m/>
  </r>
  <r>
    <d v="2024-03-07T00:50:37"/>
    <x v="1"/>
    <n v="9"/>
    <s v="MADRID HERNANDEZ JHONATAN SMITH"/>
    <x v="3"/>
    <x v="3"/>
    <n v="193"/>
    <n v="19.3"/>
    <n v="219.68299711815601"/>
    <s v="5 Descuentos (despachadora angela, incidente con usuarios, Jefe de ruta y conduct) "/>
    <n v="115325.64840000001"/>
    <x v="0"/>
    <n v="14470.2703"/>
    <x v="946"/>
    <x v="0"/>
    <m/>
  </r>
  <r>
    <d v="2024-03-07T00:50:37"/>
    <x v="1"/>
    <n v="10"/>
    <s v="PIEDRAHITA MADRID SANTIAGO"/>
    <x v="3"/>
    <x v="0"/>
    <n v="229"/>
    <n v="22.9"/>
    <n v="219.68299711815601"/>
    <m/>
    <n v="115325.64840000001"/>
    <x v="0"/>
    <n v="14470.2703"/>
    <x v="946"/>
    <x v="0"/>
    <m/>
  </r>
  <r>
    <d v="2024-03-07T00:50:38"/>
    <x v="9"/>
    <n v="11"/>
    <s v="BELTRAN JUAN SIMON"/>
    <x v="0"/>
    <x v="0"/>
    <n v="181"/>
    <n v="20.1111111111111"/>
    <n v="197.71469740634001"/>
    <s v="2 Descuentos (Conducts) "/>
    <n v="103793.0836"/>
    <x v="0"/>
    <n v="14470.2703"/>
    <x v="946"/>
    <x v="0"/>
    <m/>
  </r>
  <r>
    <d v="2024-03-07T00:50:38"/>
    <x v="9"/>
    <n v="13"/>
    <s v="URIEL SALAZAR FREDY"/>
    <x v="6"/>
    <x v="0"/>
    <n v="187"/>
    <n v="23.375"/>
    <n v="175.74639769452401"/>
    <s v="1 Descuento (Usuario desubicado) "/>
    <n v="92260.518700000001"/>
    <x v="0"/>
    <n v="14470.2703"/>
    <x v="946"/>
    <x v="0"/>
    <m/>
  </r>
  <r>
    <d v="2024-03-07T00:50:38"/>
    <x v="9"/>
    <n v="14"/>
    <s v="VALENCIA MENDOZA JHON"/>
    <x v="6"/>
    <x v="0"/>
    <n v="153"/>
    <n v="19.125"/>
    <n v="175.74639769452401"/>
    <m/>
    <n v="92260.518700000001"/>
    <x v="1"/>
    <n v="14470.2703"/>
    <x v="946"/>
    <x v="0"/>
    <m/>
  </r>
  <r>
    <d v="2024-03-07T00:50:39"/>
    <x v="9"/>
    <n v="15"/>
    <s v="LONDOO LOPERA DUVAN ANDRES"/>
    <x v="0"/>
    <x v="0"/>
    <n v="198"/>
    <n v="22"/>
    <n v="197.71469740634001"/>
    <m/>
    <n v="103793.0836"/>
    <x v="1"/>
    <n v="14470.2703"/>
    <x v="946"/>
    <x v="0"/>
    <m/>
  </r>
  <r>
    <d v="2024-03-07T00:50:39"/>
    <x v="9"/>
    <n v="16"/>
    <s v="HURTADO MADRID JUAN ESTEBAN"/>
    <x v="0"/>
    <x v="0"/>
    <n v="200"/>
    <n v="22.2222222222222"/>
    <n v="197.71469740634001"/>
    <m/>
    <n v="103793.0836"/>
    <x v="0"/>
    <n v="14470.2703"/>
    <x v="946"/>
    <x v="0"/>
    <m/>
  </r>
  <r>
    <d v="2024-03-07T00:50:39"/>
    <x v="9"/>
    <n v="17"/>
    <s v="RAMIREZ JARAMILLO WILSON"/>
    <x v="0"/>
    <x v="0"/>
    <n v="165"/>
    <n v="18.3333333333333"/>
    <n v="197.71469740634001"/>
    <m/>
    <n v="103793.0836"/>
    <x v="0"/>
    <n v="14470.2703"/>
    <x v="946"/>
    <x v="0"/>
    <m/>
  </r>
  <r>
    <d v="2024-03-07T00:50:39"/>
    <x v="9"/>
    <n v="18"/>
    <s v="RENDON VIANA HUMBERTO DE JESUS"/>
    <x v="0"/>
    <x v="0"/>
    <n v="198"/>
    <n v="22"/>
    <n v="197.71469740634001"/>
    <s v="1 Descuento (Jefe de ruta) "/>
    <n v="103793.0836"/>
    <x v="0"/>
    <n v="14470.2703"/>
    <x v="946"/>
    <x v="0"/>
    <m/>
  </r>
  <r>
    <d v="2024-03-07T00:50:40"/>
    <x v="9"/>
    <n v="19"/>
    <s v="BARRANTES GALLEGO DANIEL CAMILO"/>
    <x v="4"/>
    <x v="0"/>
    <n v="143"/>
    <n v="20.428571428571399"/>
    <n v="153.778097982709"/>
    <s v="1 Descuento (Propietario) "/>
    <n v="80727.953899999993"/>
    <x v="0"/>
    <n v="14470.2703"/>
    <x v="946"/>
    <x v="0"/>
    <m/>
  </r>
  <r>
    <d v="2024-03-07T00:50:40"/>
    <x v="9"/>
    <n v="20"/>
    <s v="VERENZUELA MARTINEZ ALEXANDER"/>
    <x v="3"/>
    <x v="0"/>
    <n v="236"/>
    <n v="23.6"/>
    <n v="219.68299711815601"/>
    <m/>
    <n v="115325.64840000001"/>
    <x v="0"/>
    <n v="14470.2703"/>
    <x v="946"/>
    <x v="0"/>
    <m/>
  </r>
  <r>
    <d v="2024-03-07T00:50:40"/>
    <x v="9"/>
    <n v="21"/>
    <s v="CIRO ALEXANDER"/>
    <x v="0"/>
    <x v="3"/>
    <n v="227"/>
    <n v="25.2222222222222"/>
    <n v="197.71469740634001"/>
    <m/>
    <n v="103793.0836"/>
    <x v="0"/>
    <n v="14470.2703"/>
    <x v="946"/>
    <x v="0"/>
    <m/>
  </r>
  <r>
    <d v="2024-03-07T00:50:40"/>
    <x v="9"/>
    <n v="22"/>
    <s v="QUIRAMA CASTAEDA JHON JADER"/>
    <x v="6"/>
    <x v="0"/>
    <n v="164"/>
    <n v="20.5"/>
    <n v="175.74639769452401"/>
    <m/>
    <n v="92260.518700000001"/>
    <x v="1"/>
    <n v="14470.2703"/>
    <x v="946"/>
    <x v="0"/>
    <m/>
  </r>
  <r>
    <d v="2024-03-07T00:50:41"/>
    <x v="9"/>
    <n v="23"/>
    <s v="SALDARRIAGA PARRA LUIS ALBERTO"/>
    <x v="6"/>
    <x v="0"/>
    <n v="163"/>
    <n v="20.375"/>
    <n v="175.74639769452401"/>
    <m/>
    <n v="92260.518700000001"/>
    <x v="2"/>
    <n v="14470.2703"/>
    <x v="946"/>
    <x v="0"/>
    <m/>
  </r>
  <r>
    <d v="2024-03-07T00:50:41"/>
    <x v="9"/>
    <n v="24"/>
    <s v="GARCES ANDRES FELIPE"/>
    <x v="3"/>
    <x v="0"/>
    <n v="208"/>
    <n v="20.8"/>
    <n v="219.68299711815601"/>
    <m/>
    <n v="115325.64840000001"/>
    <x v="0"/>
    <n v="14470.2703"/>
    <x v="946"/>
    <x v="0"/>
    <m/>
  </r>
  <r>
    <d v="2024-03-07T00:50:41"/>
    <x v="9"/>
    <n v="26"/>
    <s v="MACEA MATEO"/>
    <x v="0"/>
    <x v="0"/>
    <n v="186"/>
    <n v="20.6666666666667"/>
    <n v="197.71469740634001"/>
    <m/>
    <n v="103793.0836"/>
    <x v="0"/>
    <n v="14470.2703"/>
    <x v="946"/>
    <x v="0"/>
    <m/>
  </r>
  <r>
    <d v="2024-03-07T00:50:41"/>
    <x v="9"/>
    <n v="27"/>
    <s v="HOYOS HENAO SANTIAGO"/>
    <x v="6"/>
    <x v="0"/>
    <n v="184"/>
    <n v="23"/>
    <n v="175.74639769452401"/>
    <m/>
    <n v="92260.518700000001"/>
    <x v="0"/>
    <n v="14470.2703"/>
    <x v="946"/>
    <x v="0"/>
    <m/>
  </r>
  <r>
    <d v="2024-03-07T00:50:42"/>
    <x v="9"/>
    <n v="29"/>
    <s v="ESCOBAR IVAN DARIO"/>
    <x v="0"/>
    <x v="0"/>
    <n v="168"/>
    <n v="18.6666666666667"/>
    <n v="197.71469740634001"/>
    <m/>
    <n v="103793.0836"/>
    <x v="0"/>
    <n v="14470.2703"/>
    <x v="946"/>
    <x v="0"/>
    <m/>
  </r>
  <r>
    <d v="2024-03-07T00:50:42"/>
    <x v="1"/>
    <n v="30"/>
    <s v="TUBERQUIA MAICOL ESTIVEN"/>
    <x v="1"/>
    <x v="0"/>
    <n v="294"/>
    <n v="26.727272727272702"/>
    <n v="241.65129682997099"/>
    <m/>
    <n v="126858.2133"/>
    <x v="0"/>
    <n v="14470.2703"/>
    <x v="946"/>
    <x v="0"/>
    <m/>
  </r>
  <r>
    <d v="2024-03-07T00:50:42"/>
    <x v="1"/>
    <n v="32"/>
    <s v="PUERTA BOJANERO JUAN CARLOS"/>
    <x v="0"/>
    <x v="0"/>
    <n v="208"/>
    <n v="23.1111111111111"/>
    <n v="197.71469740634001"/>
    <s v="3 Descuentos (Despachador gustavo y conducts) "/>
    <n v="103793.0836"/>
    <x v="0"/>
    <n v="14470.2703"/>
    <x v="946"/>
    <x v="0"/>
    <m/>
  </r>
  <r>
    <d v="2024-03-07T00:50:42"/>
    <x v="1"/>
    <n v="33"/>
    <s v="QUIROZ BRAYAN"/>
    <x v="0"/>
    <x v="3"/>
    <n v="200"/>
    <n v="22.2222222222222"/>
    <n v="197.71469740634001"/>
    <m/>
    <n v="103793.0836"/>
    <x v="0"/>
    <n v="14470.2703"/>
    <x v="946"/>
    <x v="0"/>
    <m/>
  </r>
  <r>
    <d v="2024-03-07T00:50:43"/>
    <x v="1"/>
    <n v="34"/>
    <s v="PINO JUAN PABLO"/>
    <x v="3"/>
    <x v="0"/>
    <n v="224"/>
    <n v="22.4"/>
    <n v="219.68299711815601"/>
    <m/>
    <n v="115325.64840000001"/>
    <x v="0"/>
    <n v="14470.2703"/>
    <x v="946"/>
    <x v="0"/>
    <m/>
  </r>
  <r>
    <d v="2024-03-07T00:50:43"/>
    <x v="1"/>
    <n v="35"/>
    <s v="HERNANDEZ MACIAS GILBERTO"/>
    <x v="3"/>
    <x v="0"/>
    <n v="194"/>
    <n v="19.399999999999999"/>
    <n v="219.68299711815601"/>
    <s v="1 Descuento (Conduct) "/>
    <n v="115325.64840000001"/>
    <x v="1"/>
    <n v="14470.2703"/>
    <x v="946"/>
    <x v="0"/>
    <m/>
  </r>
  <r>
    <d v="2024-03-07T00:50:43"/>
    <x v="1"/>
    <n v="36"/>
    <s v="LONDOO WILDER"/>
    <x v="3"/>
    <x v="0"/>
    <n v="232"/>
    <n v="23.2"/>
    <n v="219.68299711815601"/>
    <m/>
    <n v="115325.64840000001"/>
    <x v="0"/>
    <n v="14470.2703"/>
    <x v="946"/>
    <x v="0"/>
    <m/>
  </r>
  <r>
    <d v="2024-03-07T00:50:44"/>
    <x v="1"/>
    <n v="37"/>
    <s v="TABORDA ROJAS DIEGO ALEJANDRO"/>
    <x v="0"/>
    <x v="0"/>
    <n v="196"/>
    <n v="21.7777777777778"/>
    <n v="197.71469740634001"/>
    <m/>
    <n v="103793.0836"/>
    <x v="1"/>
    <n v="14470.2703"/>
    <x v="946"/>
    <x v="0"/>
    <m/>
  </r>
  <r>
    <d v="2024-03-07T00:50:44"/>
    <x v="1"/>
    <n v="38"/>
    <s v="CERVANTES MARTINEZ FELIX ENRIQUE"/>
    <x v="6"/>
    <x v="0"/>
    <n v="201"/>
    <n v="25.125"/>
    <n v="175.74639769452401"/>
    <m/>
    <n v="92260.518700000001"/>
    <x v="0"/>
    <n v="14470.2703"/>
    <x v="946"/>
    <x v="0"/>
    <m/>
  </r>
  <r>
    <d v="2024-03-07T00:50:44"/>
    <x v="1"/>
    <n v="39"/>
    <s v="QUINTERO ANDRES FELIPE"/>
    <x v="2"/>
    <x v="0"/>
    <n v="135"/>
    <n v="20.769230769230798"/>
    <n v="142.79394812680101"/>
    <s v="8 Descuentos (Transbordo) "/>
    <n v="74961.671499999997"/>
    <x v="0"/>
    <n v="14470.2703"/>
    <x v="946"/>
    <x v="0"/>
    <m/>
  </r>
  <r>
    <d v="2024-03-07T00:50:44"/>
    <x v="1"/>
    <n v="40"/>
    <s v="OCAMPO OCAMPO ANTONIO JOSE"/>
    <x v="6"/>
    <x v="0"/>
    <n v="198"/>
    <n v="26.4"/>
    <n v="164.76224783861699"/>
    <m/>
    <n v="86494.236300000004"/>
    <x v="0"/>
    <n v="14470.2703"/>
    <x v="946"/>
    <x v="0"/>
    <m/>
  </r>
  <r>
    <d v="2024-03-07T00:50:45"/>
    <x v="9"/>
    <n v="41"/>
    <s v="GARCIA DAVID WILSON ALBERTO"/>
    <x v="1"/>
    <x v="0"/>
    <n v="227"/>
    <n v="20.636363636363601"/>
    <n v="241.65129682997099"/>
    <m/>
    <n v="126858.2133"/>
    <x v="1"/>
    <n v="14470.2703"/>
    <x v="946"/>
    <x v="0"/>
    <m/>
  </r>
  <r>
    <d v="2024-03-07T00:50:45"/>
    <x v="9"/>
    <n v="42"/>
    <s v="ECHAVARRIA JOSE"/>
    <x v="0"/>
    <x v="3"/>
    <n v="231"/>
    <n v="25.6666666666667"/>
    <n v="197.71469740634001"/>
    <s v="3 Descuentos (Conducts y Propietario)"/>
    <n v="103793.0836"/>
    <x v="0"/>
    <n v="14470.2703"/>
    <x v="946"/>
    <x v="0"/>
    <m/>
  </r>
  <r>
    <d v="2024-03-08T01:53:31"/>
    <x v="9"/>
    <n v="1"/>
    <s v="PALMAR PANA EDIXON JOSUE"/>
    <x v="3"/>
    <x v="0"/>
    <n v="173"/>
    <n v="17.3"/>
    <n v="211.94029850746301"/>
    <s v="1 Descuento (Conduct) "/>
    <n v="111067.1642"/>
    <x v="0"/>
    <n v="13620.5128"/>
    <x v="947"/>
    <x v="0"/>
    <m/>
  </r>
  <r>
    <d v="2024-03-08T01:53:32"/>
    <x v="9"/>
    <n v="2"/>
    <s v="GRAJALES JORGE HERNAN"/>
    <x v="0"/>
    <x v="0"/>
    <n v="200"/>
    <n v="22.2222222222222"/>
    <n v="190.74626865671601"/>
    <m/>
    <n v="99960.447799999994"/>
    <x v="1"/>
    <n v="13620.5128"/>
    <x v="947"/>
    <x v="0"/>
    <m/>
  </r>
  <r>
    <d v="2024-03-08T01:53:32"/>
    <x v="9"/>
    <n v="3"/>
    <s v="AGUIRRE ANDRES"/>
    <x v="0"/>
    <x v="0"/>
    <n v="168"/>
    <n v="18.6666666666667"/>
    <n v="190.74626865671601"/>
    <s v="2 Descuentos (Conducts) "/>
    <n v="99960.447799999994"/>
    <x v="0"/>
    <n v="13620.5128"/>
    <x v="947"/>
    <x v="0"/>
    <m/>
  </r>
  <r>
    <d v="2024-03-08T01:53:32"/>
    <x v="9"/>
    <n v="4"/>
    <s v="LOPEZ ISRAEL"/>
    <x v="6"/>
    <x v="0"/>
    <n v="127"/>
    <n v="16.933333333333302"/>
    <n v="158.955223880597"/>
    <m/>
    <n v="83300.373099999997"/>
    <x v="0"/>
    <n v="13620.5128"/>
    <x v="947"/>
    <x v="0"/>
    <m/>
  </r>
  <r>
    <d v="2024-03-08T01:53:32"/>
    <x v="9"/>
    <n v="5"/>
    <s v="BERRIO POSADA ANGELA"/>
    <x v="6"/>
    <x v="0"/>
    <n v="184"/>
    <n v="23"/>
    <n v="169.55223880597001"/>
    <s v="5 Descuentos (Incidente con Usuarios) "/>
    <n v="88853.731299999999"/>
    <x v="1"/>
    <n v="13620.5128"/>
    <x v="947"/>
    <x v="0"/>
    <m/>
  </r>
  <r>
    <d v="2024-03-08T01:53:33"/>
    <x v="9"/>
    <n v="6"/>
    <s v="GONZALEZ PEREZ RAFAEL JOSE"/>
    <x v="0"/>
    <x v="0"/>
    <n v="175"/>
    <n v="19.4444444444444"/>
    <n v="190.74626865671601"/>
    <m/>
    <n v="99960.447799999994"/>
    <x v="0"/>
    <n v="13620.5128"/>
    <x v="947"/>
    <x v="0"/>
    <m/>
  </r>
  <r>
    <d v="2024-03-08T01:53:33"/>
    <x v="9"/>
    <n v="7"/>
    <s v="YEPES JORGE"/>
    <x v="0"/>
    <x v="3"/>
    <n v="231"/>
    <n v="25.6666666666667"/>
    <n v="190.74626865671601"/>
    <m/>
    <n v="99960.447799999994"/>
    <x v="1"/>
    <n v="13620.5128"/>
    <x v="947"/>
    <x v="0"/>
    <m/>
  </r>
  <r>
    <d v="2024-03-08T01:53:33"/>
    <x v="9"/>
    <n v="8"/>
    <s v="VACA FIERRO ROBINSON"/>
    <x v="3"/>
    <x v="0"/>
    <n v="182"/>
    <n v="18.2"/>
    <n v="211.94029850746301"/>
    <s v="2 Descuentos (Conducts) "/>
    <n v="111067.1642"/>
    <x v="1"/>
    <n v="13620.5128"/>
    <x v="947"/>
    <x v="0"/>
    <m/>
  </r>
  <r>
    <d v="2024-03-08T01:53:34"/>
    <x v="9"/>
    <n v="9"/>
    <s v="ECHAVARRIA JOSE"/>
    <x v="0"/>
    <x v="0"/>
    <n v="211"/>
    <n v="23.4444444444444"/>
    <n v="190.74626865671601"/>
    <s v="1 Descuento (Conduct) "/>
    <n v="99960.447799999994"/>
    <x v="0"/>
    <n v="13620.5128"/>
    <x v="947"/>
    <x v="0"/>
    <m/>
  </r>
  <r>
    <d v="2024-03-08T01:53:34"/>
    <x v="9"/>
    <n v="10"/>
    <s v="PIEDRAHITA MADRID SANTIAGO"/>
    <x v="2"/>
    <x v="0"/>
    <n v="127"/>
    <n v="21.1666666666667"/>
    <n v="127.16417910447799"/>
    <s v="DAWER MARULANDA Realiz 1 viaje donde moviliz 23 Usuarios, 1 Descuento (Usuario desubicado)"/>
    <n v="66640.298500000004"/>
    <x v="0"/>
    <n v="13620.5128"/>
    <x v="947"/>
    <x v="0"/>
    <m/>
  </r>
  <r>
    <d v="2024-03-08T01:53:34"/>
    <x v="1"/>
    <n v="11"/>
    <s v="BELTRAN JUAN SIMON"/>
    <x v="6"/>
    <x v="0"/>
    <n v="189"/>
    <n v="22.235294117647101"/>
    <n v="180.14925373134301"/>
    <m/>
    <n v="94407.089600000007"/>
    <x v="0"/>
    <n v="13620.5128"/>
    <x v="947"/>
    <x v="0"/>
    <m/>
  </r>
  <r>
    <d v="2024-03-08T01:53:35"/>
    <x v="1"/>
    <n v="13"/>
    <s v="URIEL SALAZAR FREDY"/>
    <x v="6"/>
    <x v="0"/>
    <n v="195"/>
    <n v="24.375"/>
    <n v="169.55223880597001"/>
    <m/>
    <n v="88853.731299999999"/>
    <x v="0"/>
    <n v="13620.5128"/>
    <x v="947"/>
    <x v="0"/>
    <m/>
  </r>
  <r>
    <d v="2024-03-08T01:53:35"/>
    <x v="1"/>
    <n v="14"/>
    <s v="CARVAJAL SALAZAR HECTOR MARINO"/>
    <x v="3"/>
    <x v="0"/>
    <n v="254"/>
    <n v="25.4"/>
    <n v="211.94029850746301"/>
    <s v="2 Descuentos (Usuario movilidad reducida) "/>
    <n v="111067.1642"/>
    <x v="1"/>
    <n v="13620.5128"/>
    <x v="947"/>
    <x v="0"/>
    <m/>
  </r>
  <r>
    <d v="2024-03-08T01:53:35"/>
    <x v="1"/>
    <n v="15"/>
    <s v="QUINTERO  ALVARO ANTONIO"/>
    <x v="0"/>
    <x v="0"/>
    <n v="237"/>
    <n v="26.3333333333333"/>
    <n v="190.74626865671601"/>
    <m/>
    <n v="99960.447799999994"/>
    <x v="1"/>
    <n v="13620.5128"/>
    <x v="947"/>
    <x v="0"/>
    <m/>
  </r>
  <r>
    <d v="2024-03-08T01:53:36"/>
    <x v="1"/>
    <n v="16"/>
    <s v="HURTADO MADRID JUAN ESTEBAN"/>
    <x v="4"/>
    <x v="0"/>
    <n v="149"/>
    <n v="21.285714285714299"/>
    <n v="148.358208955224"/>
    <m/>
    <n v="77747.014899999995"/>
    <x v="0"/>
    <n v="13620.5128"/>
    <x v="947"/>
    <x v="0"/>
    <m/>
  </r>
  <r>
    <d v="2024-03-08T01:53:36"/>
    <x v="1"/>
    <n v="17"/>
    <s v="ESPINOZA CHAVARRIA GUILLERMO LEON"/>
    <x v="0"/>
    <x v="0"/>
    <n v="197"/>
    <n v="21.8888888888889"/>
    <n v="190.74626865671601"/>
    <m/>
    <n v="99960.447799999994"/>
    <x v="0"/>
    <n v="13620.5128"/>
    <x v="947"/>
    <x v="0"/>
    <m/>
  </r>
  <r>
    <d v="2024-03-08T01:53:36"/>
    <x v="1"/>
    <n v="18"/>
    <s v="RENDON VIANA HUMBERTO DE JESUS"/>
    <x v="0"/>
    <x v="0"/>
    <n v="177"/>
    <n v="19.6666666666667"/>
    <n v="190.74626865671601"/>
    <m/>
    <n v="99960.447799999994"/>
    <x v="0"/>
    <n v="13620.5128"/>
    <x v="947"/>
    <x v="0"/>
    <m/>
  </r>
  <r>
    <d v="2024-03-08T01:53:36"/>
    <x v="1"/>
    <n v="19"/>
    <s v="MEJIA JUAN CARLOS"/>
    <x v="3"/>
    <x v="0"/>
    <n v="174"/>
    <n v="17.399999999999999"/>
    <n v="211.94029850746301"/>
    <m/>
    <n v="111067.1642"/>
    <x v="0"/>
    <n v="13620.5128"/>
    <x v="947"/>
    <x v="0"/>
    <m/>
  </r>
  <r>
    <d v="2024-03-08T01:53:37"/>
    <x v="1"/>
    <n v="20"/>
    <s v="VERENZUELA MARTINEZ ALEXANDER"/>
    <x v="3"/>
    <x v="0"/>
    <n v="206"/>
    <n v="20.6"/>
    <n v="211.94029850746301"/>
    <m/>
    <n v="111067.1642"/>
    <x v="0"/>
    <n v="13620.5128"/>
    <x v="947"/>
    <x v="0"/>
    <m/>
  </r>
  <r>
    <d v="2024-03-08T01:53:37"/>
    <x v="1"/>
    <n v="21"/>
    <s v="CIRO ALEXANDER"/>
    <x v="6"/>
    <x v="0"/>
    <n v="200"/>
    <n v="26.6666666666667"/>
    <n v="158.955223880597"/>
    <m/>
    <n v="83300.373099999997"/>
    <x v="0"/>
    <n v="13620.5128"/>
    <x v="947"/>
    <x v="0"/>
    <m/>
  </r>
  <r>
    <d v="2024-03-08T01:53:37"/>
    <x v="1"/>
    <n v="22"/>
    <s v="QUIRAMA CASTAEDA JHON JADER"/>
    <x v="1"/>
    <x v="3"/>
    <n v="213"/>
    <n v="19.363636363636399"/>
    <n v="233.13432835820899"/>
    <m/>
    <n v="122173.8806"/>
    <x v="1"/>
    <n v="13620.5128"/>
    <x v="947"/>
    <x v="0"/>
    <m/>
  </r>
  <r>
    <d v="2024-03-08T01:53:38"/>
    <x v="1"/>
    <n v="23"/>
    <s v="SALDARRIAGA PARRA LUIS ALBERTO"/>
    <x v="0"/>
    <x v="0"/>
    <n v="183"/>
    <n v="20.3333333333333"/>
    <n v="190.74626865671601"/>
    <s v="1 Descuento (Conduct) "/>
    <n v="99960.447799999994"/>
    <x v="2"/>
    <n v="13620.5128"/>
    <x v="947"/>
    <x v="0"/>
    <m/>
  </r>
  <r>
    <d v="2024-03-08T01:53:38"/>
    <x v="1"/>
    <n v="24"/>
    <s v="FLORES RINCON JORGE ALBERTO"/>
    <x v="9"/>
    <x v="0"/>
    <n v="252"/>
    <n v="21"/>
    <n v="254.328358208955"/>
    <m/>
    <n v="133280.59700000001"/>
    <x v="0"/>
    <n v="13620.5128"/>
    <x v="947"/>
    <x v="0"/>
    <m/>
  </r>
  <r>
    <d v="2024-03-08T01:53:38"/>
    <x v="1"/>
    <n v="25"/>
    <s v="JIMENEZ HURTADO CARLOS ESTIVEN"/>
    <x v="3"/>
    <x v="0"/>
    <n v="235"/>
    <n v="23.5"/>
    <n v="211.94029850746301"/>
    <m/>
    <n v="111067.1642"/>
    <x v="1"/>
    <n v="13620.5128"/>
    <x v="947"/>
    <x v="0"/>
    <m/>
  </r>
  <r>
    <d v="2024-03-08T01:53:39"/>
    <x v="1"/>
    <n v="26"/>
    <s v="CIRO MARIN RODRIGO ALBERTO"/>
    <x v="3"/>
    <x v="0"/>
    <n v="200"/>
    <n v="20"/>
    <n v="211.94029850746301"/>
    <m/>
    <n v="111067.1642"/>
    <x v="0"/>
    <n v="13620.5128"/>
    <x v="947"/>
    <x v="0"/>
    <m/>
  </r>
  <r>
    <d v="2024-03-08T01:53:39"/>
    <x v="1"/>
    <n v="27"/>
    <s v="HOYOS HENAO SANTIAGO"/>
    <x v="3"/>
    <x v="0"/>
    <n v="222"/>
    <n v="22.2"/>
    <n v="211.94029850746301"/>
    <m/>
    <n v="111067.1642"/>
    <x v="0"/>
    <n v="13620.5128"/>
    <x v="947"/>
    <x v="0"/>
    <m/>
  </r>
  <r>
    <d v="2024-03-08T01:53:39"/>
    <x v="1"/>
    <n v="28"/>
    <s v="GOMEZ CARLOS"/>
    <x v="1"/>
    <x v="0"/>
    <n v="208"/>
    <n v="18.909090909090899"/>
    <n v="233.13432835820899"/>
    <s v="1 Descuento (Conduct) "/>
    <n v="122173.8806"/>
    <x v="0"/>
    <n v="13620.5128"/>
    <x v="947"/>
    <x v="0"/>
    <m/>
  </r>
  <r>
    <d v="2024-03-08T01:53:39"/>
    <x v="1"/>
    <n v="29"/>
    <s v="ESCOBAR IVAN DARIO"/>
    <x v="6"/>
    <x v="0"/>
    <n v="130"/>
    <n v="16.25"/>
    <n v="169.55223880597001"/>
    <m/>
    <n v="88853.731299999999"/>
    <x v="0"/>
    <n v="13620.5128"/>
    <x v="947"/>
    <x v="0"/>
    <m/>
  </r>
  <r>
    <d v="2024-03-08T01:53:40"/>
    <x v="1"/>
    <n v="30"/>
    <s v="TUBERQUIA MAICOL ESTIVEN"/>
    <x v="0"/>
    <x v="0"/>
    <n v="160"/>
    <n v="17.7777777777778"/>
    <n v="190.74626865671601"/>
    <m/>
    <n v="99960.447799999994"/>
    <x v="0"/>
    <n v="13620.5128"/>
    <x v="947"/>
    <x v="0"/>
    <m/>
  </r>
  <r>
    <d v="2024-03-08T01:53:40"/>
    <x v="9"/>
    <n v="31"/>
    <s v="CERVANTES MARTINEZ FELIX ENRIQUE"/>
    <x v="6"/>
    <x v="3"/>
    <n v="177"/>
    <n v="22.125"/>
    <n v="169.55223880597001"/>
    <m/>
    <n v="88853.731299999999"/>
    <x v="0"/>
    <n v="13620.5128"/>
    <x v="947"/>
    <x v="0"/>
    <m/>
  </r>
  <r>
    <d v="2024-03-08T01:53:40"/>
    <x v="9"/>
    <n v="32"/>
    <s v="PUERTA BOJANERO JUAN CARLOS"/>
    <x v="6"/>
    <x v="0"/>
    <n v="201"/>
    <n v="25.125"/>
    <n v="169.55223880597001"/>
    <m/>
    <n v="88853.731299999999"/>
    <x v="0"/>
    <n v="13620.5128"/>
    <x v="947"/>
    <x v="0"/>
    <m/>
  </r>
  <r>
    <d v="2024-03-08T01:53:41"/>
    <x v="9"/>
    <n v="33"/>
    <s v="QUIROZ BRAYAN"/>
    <x v="0"/>
    <x v="0"/>
    <n v="173"/>
    <n v="19.2222222222222"/>
    <n v="190.74626865671601"/>
    <m/>
    <n v="99960.447799999994"/>
    <x v="0"/>
    <n v="13620.5128"/>
    <x v="947"/>
    <x v="0"/>
    <m/>
  </r>
  <r>
    <d v="2024-03-08T01:53:41"/>
    <x v="9"/>
    <n v="34"/>
    <s v="MONTOYA OSPINA GILBERTO ANTONIO"/>
    <x v="0"/>
    <x v="0"/>
    <n v="215"/>
    <n v="23.8888888888889"/>
    <n v="190.74626865671601"/>
    <s v="1 Descuento (Conduct) "/>
    <n v="99960.447799999994"/>
    <x v="0"/>
    <n v="13620.5128"/>
    <x v="947"/>
    <x v="0"/>
    <m/>
  </r>
  <r>
    <d v="2024-03-08T01:53:41"/>
    <x v="9"/>
    <n v="35"/>
    <s v="HERNANDEZ MACIAS GILBERTO"/>
    <x v="0"/>
    <x v="3"/>
    <n v="177"/>
    <n v="19.6666666666667"/>
    <n v="190.74626865671601"/>
    <m/>
    <n v="99960.447799999994"/>
    <x v="1"/>
    <n v="13620.5128"/>
    <x v="947"/>
    <x v="0"/>
    <m/>
  </r>
  <r>
    <d v="2024-03-08T01:53:41"/>
    <x v="9"/>
    <n v="36"/>
    <s v="MARTINEZ CHAVERRA LUIS NORBERTO"/>
    <x v="6"/>
    <x v="0"/>
    <n v="179"/>
    <n v="22.375"/>
    <n v="169.55223880597001"/>
    <s v="1 Descuento (Transbordo) "/>
    <n v="88853.731299999999"/>
    <x v="0"/>
    <n v="13620.5128"/>
    <x v="947"/>
    <x v="0"/>
    <m/>
  </r>
  <r>
    <d v="2024-03-08T01:53:42"/>
    <x v="9"/>
    <n v="37"/>
    <s v="TABORDA ROJAS DIEGO ALEJANDRO"/>
    <x v="0"/>
    <x v="0"/>
    <n v="170"/>
    <n v="18.8888888888889"/>
    <n v="190.74626865671601"/>
    <s v="SANTIAGO PIEDRAHITA Realiz 1 viaje donde moviliz 6 Usuarios, 2 Descuentos (Despachadora angela)  "/>
    <n v="99960.447799999994"/>
    <x v="1"/>
    <n v="13620.5128"/>
    <x v="947"/>
    <x v="0"/>
    <m/>
  </r>
  <r>
    <d v="2024-03-08T01:53:42"/>
    <x v="9"/>
    <n v="38"/>
    <s v="AGUDELO KEVIN ANDRES"/>
    <x v="0"/>
    <x v="0"/>
    <n v="175"/>
    <n v="19.4444444444444"/>
    <n v="190.74626865671601"/>
    <m/>
    <n v="99960.447799999994"/>
    <x v="0"/>
    <n v="13620.5128"/>
    <x v="947"/>
    <x v="0"/>
    <m/>
  </r>
  <r>
    <d v="2024-03-08T01:53:42"/>
    <x v="9"/>
    <n v="39"/>
    <s v="QUINTERO ANDRES FELIPE"/>
    <x v="6"/>
    <x v="0"/>
    <n v="195"/>
    <n v="24.375"/>
    <n v="169.55223880597001"/>
    <m/>
    <n v="88853.731299999999"/>
    <x v="0"/>
    <n v="13620.5128"/>
    <x v="947"/>
    <x v="0"/>
    <m/>
  </r>
  <r>
    <d v="2024-03-08T01:53:43"/>
    <x v="9"/>
    <n v="40"/>
    <s v="MACEA MATEO"/>
    <x v="0"/>
    <x v="0"/>
    <n v="171"/>
    <n v="19"/>
    <n v="190.74626865671601"/>
    <m/>
    <n v="99960.447799999994"/>
    <x v="0"/>
    <n v="13620.5128"/>
    <x v="947"/>
    <x v="0"/>
    <m/>
  </r>
  <r>
    <d v="2024-03-08T01:53:43"/>
    <x v="9"/>
    <n v="41"/>
    <s v="GARCIA DAVID WILSON ALBERTO"/>
    <x v="0"/>
    <x v="3"/>
    <n v="232"/>
    <n v="25.7777777777778"/>
    <n v="190.74626865671601"/>
    <s v="1 Descuento (Conduct) "/>
    <n v="99960.447799999994"/>
    <x v="1"/>
    <n v="13620.5128"/>
    <x v="947"/>
    <x v="0"/>
    <m/>
  </r>
  <r>
    <d v="2024-03-08T01:53:43"/>
    <x v="1"/>
    <n v="42"/>
    <s v="LOPERA ALVAREZ ESTIVEN"/>
    <x v="0"/>
    <x v="3"/>
    <n v="186"/>
    <n v="20.6666666666667"/>
    <n v="190.74626865671601"/>
    <m/>
    <n v="99960.447799999994"/>
    <x v="0"/>
    <n v="13620.5128"/>
    <x v="947"/>
    <x v="0"/>
    <m/>
  </r>
  <r>
    <d v="2024-03-09T01:04:07"/>
    <x v="1"/>
    <n v="1"/>
    <s v="MACEA MATEO"/>
    <x v="3"/>
    <x v="0"/>
    <n v="214"/>
    <n v="21.4"/>
    <n v="220.232558139535"/>
    <m/>
    <n v="115627.90700000001"/>
    <x v="0"/>
    <n v="14254.054099999999"/>
    <x v="948"/>
    <x v="0"/>
    <m/>
  </r>
  <r>
    <d v="2024-03-09T01:04:08"/>
    <x v="1"/>
    <n v="2"/>
    <s v="GRAJALES JORGE HERNAN"/>
    <x v="2"/>
    <x v="0"/>
    <n v="164"/>
    <n v="27.3333333333333"/>
    <n v="132.13953488372101"/>
    <m/>
    <n v="69376.744200000001"/>
    <x v="1"/>
    <n v="14254.054099999999"/>
    <x v="948"/>
    <x v="0"/>
    <m/>
  </r>
  <r>
    <d v="2024-03-09T01:04:08"/>
    <x v="1"/>
    <n v="3"/>
    <s v="AGUIRRE ANDRES"/>
    <x v="3"/>
    <x v="0"/>
    <n v="231"/>
    <n v="23.1"/>
    <n v="220.232558139535"/>
    <s v="5 Descuentos (Incidente con Usuarios y conduct) "/>
    <n v="115627.90700000001"/>
    <x v="0"/>
    <n v="14254.054099999999"/>
    <x v="948"/>
    <x v="0"/>
    <m/>
  </r>
  <r>
    <d v="2024-03-09T01:04:08"/>
    <x v="1"/>
    <n v="4"/>
    <s v="PINO JUAN ESTEBAN"/>
    <x v="10"/>
    <x v="0"/>
    <n v="69"/>
    <n v="17.25"/>
    <n v="88.093023255813904"/>
    <m/>
    <n v="46251.162799999998"/>
    <x v="0"/>
    <n v="14254.054099999999"/>
    <x v="948"/>
    <x v="0"/>
    <m/>
  </r>
  <r>
    <d v="2024-03-09T01:04:09"/>
    <x v="1"/>
    <n v="5"/>
    <s v="BERRIO POSADA ANGELA"/>
    <x v="0"/>
    <x v="0"/>
    <n v="162"/>
    <n v="18"/>
    <n v="198.20930232558101"/>
    <m/>
    <n v="104065.11629999999"/>
    <x v="1"/>
    <n v="14254.054099999999"/>
    <x v="948"/>
    <x v="0"/>
    <m/>
  </r>
  <r>
    <d v="2024-03-09T01:04:09"/>
    <x v="1"/>
    <n v="7"/>
    <s v="YEPES JORGE"/>
    <x v="0"/>
    <x v="0"/>
    <n v="199"/>
    <n v="22.1111111111111"/>
    <n v="198.20930232558101"/>
    <m/>
    <n v="104065.11629999999"/>
    <x v="1"/>
    <n v="14254.054099999999"/>
    <x v="948"/>
    <x v="0"/>
    <m/>
  </r>
  <r>
    <d v="2024-03-09T01:04:09"/>
    <x v="1"/>
    <n v="8"/>
    <s v="VACA FIERRO ROBINSON"/>
    <x v="3"/>
    <x v="0"/>
    <n v="190"/>
    <n v="19"/>
    <n v="220.232558139535"/>
    <m/>
    <n v="115627.90700000001"/>
    <x v="1"/>
    <n v="14254.054099999999"/>
    <x v="948"/>
    <x v="0"/>
    <m/>
  </r>
  <r>
    <d v="2024-03-09T01:04:10"/>
    <x v="1"/>
    <n v="9"/>
    <s v="PINO JUAN ESTEBAN"/>
    <x v="2"/>
    <x v="0"/>
    <n v="110"/>
    <n v="18.3333333333333"/>
    <n v="132.13953488372101"/>
    <m/>
    <n v="69376.744200000001"/>
    <x v="0"/>
    <n v="14254.054099999999"/>
    <x v="948"/>
    <x v="0"/>
    <m/>
  </r>
  <r>
    <d v="2024-03-09T01:04:10"/>
    <x v="1"/>
    <n v="10"/>
    <s v="MARULANDA JARAMILLO DAWER ANDRES"/>
    <x v="10"/>
    <x v="0"/>
    <n v="77"/>
    <n v="19.25"/>
    <n v="88.093023255813904"/>
    <m/>
    <n v="46251.162799999998"/>
    <x v="0"/>
    <n v="14254.054099999999"/>
    <x v="948"/>
    <x v="0"/>
    <m/>
  </r>
  <r>
    <d v="2024-03-09T01:04:10"/>
    <x v="9"/>
    <n v="11"/>
    <s v="BELTRAN JUAN SIMON"/>
    <x v="6"/>
    <x v="0"/>
    <n v="160"/>
    <n v="20"/>
    <n v="176.18604651162801"/>
    <s v="2 Descuentos (Conducts) "/>
    <n v="92502.325599999996"/>
    <x v="0"/>
    <n v="14254.054099999999"/>
    <x v="948"/>
    <x v="0"/>
    <m/>
  </r>
  <r>
    <d v="2024-03-09T01:04:10"/>
    <x v="9"/>
    <n v="13"/>
    <s v="URIEL SALAZAR FREDY"/>
    <x v="2"/>
    <x v="0"/>
    <n v="119"/>
    <n v="19.8333333333333"/>
    <n v="132.13953488372101"/>
    <m/>
    <n v="69376.744200000001"/>
    <x v="0"/>
    <n v="14254.054099999999"/>
    <x v="948"/>
    <x v="0"/>
    <m/>
  </r>
  <r>
    <d v="2024-03-09T01:04:11"/>
    <x v="9"/>
    <n v="14"/>
    <s v="DURANGO DAVID JOSE"/>
    <x v="0"/>
    <x v="0"/>
    <n v="196"/>
    <n v="21.7777777777778"/>
    <n v="198.20930232558101"/>
    <m/>
    <n v="104065.11629999999"/>
    <x v="1"/>
    <n v="14254.054099999999"/>
    <x v="948"/>
    <x v="0"/>
    <m/>
  </r>
  <r>
    <d v="2024-03-09T01:04:11"/>
    <x v="9"/>
    <n v="15"/>
    <s v="QUINTERO  ALVARO ANTONIO"/>
    <x v="6"/>
    <x v="0"/>
    <n v="193"/>
    <n v="24.125"/>
    <n v="176.18604651162801"/>
    <s v="3 Descuentos (Despachadora angela y conducts) "/>
    <n v="92502.325599999996"/>
    <x v="1"/>
    <n v="14254.054099999999"/>
    <x v="948"/>
    <x v="0"/>
    <m/>
  </r>
  <r>
    <d v="2024-03-09T01:04:11"/>
    <x v="9"/>
    <n v="16"/>
    <s v="HURTADO MADRID JUAN ESTEBAN"/>
    <x v="6"/>
    <x v="0"/>
    <n v="120"/>
    <n v="15"/>
    <n v="176.18604651162801"/>
    <m/>
    <n v="92502.325599999996"/>
    <x v="0"/>
    <n v="14254.054099999999"/>
    <x v="948"/>
    <x v="0"/>
    <m/>
  </r>
  <r>
    <d v="2024-03-09T01:04:11"/>
    <x v="9"/>
    <n v="17"/>
    <s v="RAMIREZ JARAMILLO WILSON"/>
    <x v="6"/>
    <x v="0"/>
    <n v="187"/>
    <n v="23.375"/>
    <n v="176.18604651162801"/>
    <s v="1 Descuento (Usuario desubicado) "/>
    <n v="92502.325599999996"/>
    <x v="0"/>
    <n v="14254.054099999999"/>
    <x v="948"/>
    <x v="0"/>
    <m/>
  </r>
  <r>
    <d v="2024-03-09T01:04:12"/>
    <x v="9"/>
    <n v="18"/>
    <s v="RENDON VIANA HUMBERTO DE JESUS"/>
    <x v="6"/>
    <x v="0"/>
    <n v="159"/>
    <n v="19.875"/>
    <n v="176.18604651162801"/>
    <m/>
    <n v="92502.325599999996"/>
    <x v="0"/>
    <n v="14254.054099999999"/>
    <x v="948"/>
    <x v="0"/>
    <m/>
  </r>
  <r>
    <d v="2024-03-09T01:04:12"/>
    <x v="9"/>
    <n v="19"/>
    <s v="BARRANTES GALLEGO DANIEL CAMILO"/>
    <x v="10"/>
    <x v="0"/>
    <n v="103"/>
    <n v="25.75"/>
    <n v="88.093023255813904"/>
    <s v="1 Descuento (Propietario) "/>
    <n v="46251.162799999998"/>
    <x v="0"/>
    <n v="14254.054099999999"/>
    <x v="948"/>
    <x v="0"/>
    <m/>
  </r>
  <r>
    <d v="2024-03-09T01:04:12"/>
    <x v="9"/>
    <n v="20"/>
    <s v="VERENZUELA MARTINEZ ALEXANDER"/>
    <x v="3"/>
    <x v="0"/>
    <n v="228"/>
    <n v="22.8"/>
    <n v="220.232558139535"/>
    <m/>
    <n v="115627.90700000001"/>
    <x v="0"/>
    <n v="14254.054099999999"/>
    <x v="948"/>
    <x v="0"/>
    <m/>
  </r>
  <r>
    <d v="2024-03-09T01:04:12"/>
    <x v="9"/>
    <n v="21"/>
    <s v="CIRO ALEXANDER"/>
    <x v="3"/>
    <x v="0"/>
    <n v="268"/>
    <n v="26.8"/>
    <n v="220.232558139535"/>
    <s v="4 Descuentos (Conducts) "/>
    <n v="115627.90700000001"/>
    <x v="0"/>
    <n v="14254.054099999999"/>
    <x v="948"/>
    <x v="0"/>
    <m/>
  </r>
  <r>
    <d v="2024-03-09T01:04:13"/>
    <x v="9"/>
    <n v="22"/>
    <s v="QUIRAMA CASTAEDA JHON JADER"/>
    <x v="0"/>
    <x v="0"/>
    <n v="218"/>
    <n v="24.2222222222222"/>
    <n v="198.20930232558101"/>
    <m/>
    <n v="104065.11629999999"/>
    <x v="1"/>
    <n v="14254.054099999999"/>
    <x v="948"/>
    <x v="0"/>
    <m/>
  </r>
  <r>
    <d v="2024-03-09T01:04:13"/>
    <x v="9"/>
    <n v="23"/>
    <s v="RODRIGUEZ LUBIN"/>
    <x v="6"/>
    <x v="0"/>
    <n v="204"/>
    <n v="25.5"/>
    <n v="176.18604651162801"/>
    <m/>
    <n v="92502.325599999996"/>
    <x v="2"/>
    <n v="14254.054099999999"/>
    <x v="948"/>
    <x v="0"/>
    <m/>
  </r>
  <r>
    <d v="2024-03-09T01:04:13"/>
    <x v="9"/>
    <n v="24"/>
    <s v="CERVANTES MARTINEZ FELIX ENRIQUE"/>
    <x v="3"/>
    <x v="0"/>
    <n v="242"/>
    <n v="24.2"/>
    <n v="220.232558139535"/>
    <s v="1 Descuento (Despachadora angela) "/>
    <n v="115627.90700000001"/>
    <x v="0"/>
    <n v="14254.054099999999"/>
    <x v="948"/>
    <x v="0"/>
    <m/>
  </r>
  <r>
    <d v="2024-03-09T01:04:14"/>
    <x v="9"/>
    <n v="25"/>
    <s v="JIMENEZ HURTADO CARLOS ESTIVEN"/>
    <x v="0"/>
    <x v="0"/>
    <n v="200"/>
    <n v="22.2222222222222"/>
    <n v="198.20930232558101"/>
    <m/>
    <n v="104065.11629999999"/>
    <x v="1"/>
    <n v="14254.054099999999"/>
    <x v="948"/>
    <x v="0"/>
    <m/>
  </r>
  <r>
    <d v="2024-03-09T01:04:14"/>
    <x v="9"/>
    <n v="26"/>
    <s v="CIRO MARIN RODRIGO ALBERTO"/>
    <x v="0"/>
    <x v="0"/>
    <n v="172"/>
    <n v="19.1111111111111"/>
    <n v="198.20930232558101"/>
    <s v="2 Descuentos (Conduct y propietario) "/>
    <n v="104065.11629999999"/>
    <x v="0"/>
    <n v="14254.054099999999"/>
    <x v="948"/>
    <x v="0"/>
    <m/>
  </r>
  <r>
    <d v="2024-03-09T01:04:14"/>
    <x v="9"/>
    <n v="27"/>
    <s v="HOYOS HENAO SANTIAGO"/>
    <x v="4"/>
    <x v="0"/>
    <n v="182"/>
    <n v="26"/>
    <n v="154.16279069767401"/>
    <m/>
    <n v="80939.534899999999"/>
    <x v="0"/>
    <n v="14254.054099999999"/>
    <x v="948"/>
    <x v="0"/>
    <m/>
  </r>
  <r>
    <d v="2024-03-09T01:04:14"/>
    <x v="9"/>
    <n v="28"/>
    <s v="GOMEZ CARLOS"/>
    <x v="4"/>
    <x v="0"/>
    <n v="115"/>
    <n v="16.428571428571399"/>
    <n v="154.16279069767401"/>
    <s v="1 Descuento (Conduct) "/>
    <n v="80939.534899999999"/>
    <x v="0"/>
    <n v="14254.054099999999"/>
    <x v="948"/>
    <x v="0"/>
    <m/>
  </r>
  <r>
    <d v="2024-03-09T01:04:15"/>
    <x v="9"/>
    <n v="29"/>
    <s v="ESCOBAR IVAN DARIO"/>
    <x v="0"/>
    <x v="0"/>
    <n v="142"/>
    <n v="15.7777777777778"/>
    <n v="198.20930232558101"/>
    <m/>
    <n v="104065.11629999999"/>
    <x v="0"/>
    <n v="14254.054099999999"/>
    <x v="948"/>
    <x v="0"/>
    <m/>
  </r>
  <r>
    <d v="2024-03-09T01:04:15"/>
    <x v="1"/>
    <n v="30"/>
    <s v="TUBERQUIA MAICOL ESTIVEN"/>
    <x v="3"/>
    <x v="0"/>
    <n v="274"/>
    <n v="27.4"/>
    <n v="220.232558139535"/>
    <m/>
    <n v="115627.90700000001"/>
    <x v="0"/>
    <n v="14254.054099999999"/>
    <x v="948"/>
    <x v="0"/>
    <m/>
  </r>
  <r>
    <d v="2024-03-09T01:04:15"/>
    <x v="1"/>
    <n v="31"/>
    <s v="GARCES ANDRES FELIPE"/>
    <x v="1"/>
    <x v="0"/>
    <n v="226"/>
    <n v="20.545454545454501"/>
    <n v="242.255813953488"/>
    <m/>
    <n v="127190.6977"/>
    <x v="0"/>
    <n v="14254.054099999999"/>
    <x v="948"/>
    <x v="0"/>
    <m/>
  </r>
  <r>
    <d v="2024-03-09T01:04:15"/>
    <x v="1"/>
    <n v="32"/>
    <s v="PUERTA BOJANERO JUAN CARLOS"/>
    <x v="0"/>
    <x v="0"/>
    <n v="203"/>
    <n v="22.5555555555556"/>
    <n v="198.20930232558101"/>
    <s v="1 Descuento (Conduct) "/>
    <n v="104065.11629999999"/>
    <x v="0"/>
    <n v="14254.054099999999"/>
    <x v="948"/>
    <x v="0"/>
    <m/>
  </r>
  <r>
    <d v="2024-03-09T01:04:16"/>
    <x v="1"/>
    <n v="33"/>
    <s v="QUIROZ BRAYAN"/>
    <x v="0"/>
    <x v="0"/>
    <n v="215"/>
    <n v="23.8888888888889"/>
    <n v="198.20930232558101"/>
    <m/>
    <n v="104065.11629999999"/>
    <x v="0"/>
    <n v="14254.054099999999"/>
    <x v="948"/>
    <x v="0"/>
    <m/>
  </r>
  <r>
    <d v="2024-03-09T01:04:16"/>
    <x v="1"/>
    <n v="34"/>
    <s v="MONTOYA OSPINA GILBERTO ANTONIO"/>
    <x v="3"/>
    <x v="0"/>
    <n v="237"/>
    <n v="23.7"/>
    <n v="220.232558139535"/>
    <m/>
    <n v="115627.90700000001"/>
    <x v="0"/>
    <n v="14254.054099999999"/>
    <x v="948"/>
    <x v="0"/>
    <m/>
  </r>
  <r>
    <d v="2024-03-09T01:04:16"/>
    <x v="1"/>
    <n v="35"/>
    <s v="HERNANDEZ MACIAS GILBERTO"/>
    <x v="0"/>
    <x v="0"/>
    <n v="169"/>
    <n v="18.7777777777778"/>
    <n v="198.20930232558101"/>
    <s v="1 Descuento (Controlador) "/>
    <n v="104065.11629999999"/>
    <x v="1"/>
    <n v="14254.054099999999"/>
    <x v="948"/>
    <x v="0"/>
    <m/>
  </r>
  <r>
    <d v="2024-03-09T01:04:16"/>
    <x v="1"/>
    <n v="36"/>
    <s v="MARTINEZ CHAVERRA LUIS NORBERTO"/>
    <x v="3"/>
    <x v="3"/>
    <n v="258"/>
    <n v="25.8"/>
    <n v="220.232558139535"/>
    <s v="1 Descuento (Transbordo) "/>
    <n v="115627.90700000001"/>
    <x v="0"/>
    <n v="14254.054099999999"/>
    <x v="948"/>
    <x v="0"/>
    <m/>
  </r>
  <r>
    <d v="2024-03-09T01:04:17"/>
    <x v="1"/>
    <n v="37"/>
    <s v="PIEDRAHITA MADRID SANTIAGO"/>
    <x v="3"/>
    <x v="0"/>
    <n v="209"/>
    <n v="20.9"/>
    <n v="220.232558139535"/>
    <s v="3 Descuentos (Transbordo) "/>
    <n v="115627.90700000001"/>
    <x v="1"/>
    <n v="14254.054099999999"/>
    <x v="948"/>
    <x v="0"/>
    <m/>
  </r>
  <r>
    <d v="2024-03-09T01:04:17"/>
    <x v="1"/>
    <n v="38"/>
    <s v="AGUDELO KEVIN ANDRES"/>
    <x v="1"/>
    <x v="0"/>
    <n v="245"/>
    <n v="22.272727272727298"/>
    <n v="242.255813953488"/>
    <m/>
    <n v="127190.6977"/>
    <x v="0"/>
    <n v="14254.054099999999"/>
    <x v="948"/>
    <x v="0"/>
    <m/>
  </r>
  <r>
    <d v="2024-03-09T01:04:17"/>
    <x v="1"/>
    <n v="39"/>
    <s v="QUINTERO ANDRES FELIPE"/>
    <x v="0"/>
    <x v="0"/>
    <n v="219"/>
    <n v="24.3333333333333"/>
    <n v="198.20930232558101"/>
    <m/>
    <n v="104065.11629999999"/>
    <x v="0"/>
    <n v="14254.054099999999"/>
    <x v="948"/>
    <x v="0"/>
    <m/>
  </r>
  <r>
    <d v="2024-03-09T01:04:17"/>
    <x v="1"/>
    <n v="40"/>
    <s v="OCAMPO OCAMPO ANTONIO JOSE"/>
    <x v="1"/>
    <x v="0"/>
    <n v="257"/>
    <n v="23.363636363636399"/>
    <n v="242.255813953488"/>
    <m/>
    <n v="127190.6977"/>
    <x v="0"/>
    <n v="14254.054099999999"/>
    <x v="948"/>
    <x v="0"/>
    <m/>
  </r>
  <r>
    <d v="2024-03-09T01:04:18"/>
    <x v="9"/>
    <n v="41"/>
    <s v="GARCIA DAVID WILSON ALBERTO"/>
    <x v="0"/>
    <x v="0"/>
    <n v="198"/>
    <n v="22"/>
    <n v="198.20930232558101"/>
    <m/>
    <n v="104065.11629999999"/>
    <x v="1"/>
    <n v="14254.054099999999"/>
    <x v="948"/>
    <x v="0"/>
    <m/>
  </r>
  <r>
    <d v="2024-03-09T01:04:18"/>
    <x v="9"/>
    <n v="42"/>
    <s v="LOPERA ALVAREZ ESTIVEN"/>
    <x v="1"/>
    <x v="0"/>
    <n v="242"/>
    <n v="22"/>
    <n v="242.255813953488"/>
    <s v="JOSE ECHAVARRIA Realiz 4 viajes donde moviliz 113 Usuarios"/>
    <n v="127190.6977"/>
    <x v="0"/>
    <n v="14254.054099999999"/>
    <x v="948"/>
    <x v="0"/>
    <m/>
  </r>
  <r>
    <d v="2024-03-10T03:01:07"/>
    <x v="9"/>
    <n v="1"/>
    <s v="PALMAR PANA EDIXON JOSUE"/>
    <x v="0"/>
    <x v="0"/>
    <n v="163"/>
    <n v="18.1111111111111"/>
    <n v="181.05714285714299"/>
    <s v="1 Descuento (Conduct) "/>
    <n v="94631.428599999999"/>
    <x v="0"/>
    <n v="12045.945900000001"/>
    <x v="949"/>
    <x v="0"/>
    <m/>
  </r>
  <r>
    <d v="2024-03-10T03:01:07"/>
    <x v="9"/>
    <n v="2"/>
    <s v="FLORES RINCON JORGE ALBERTO"/>
    <x v="12"/>
    <x v="0"/>
    <n v="318"/>
    <n v="24.461538461538499"/>
    <n v="261.52698412698402"/>
    <m/>
    <n v="136689.8413"/>
    <x v="1"/>
    <n v="12045.945900000001"/>
    <x v="949"/>
    <x v="0"/>
    <m/>
  </r>
  <r>
    <d v="2024-03-10T03:01:07"/>
    <x v="9"/>
    <n v="3"/>
    <s v="MACEA MATEO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08"/>
    <x v="9"/>
    <n v="4"/>
    <s v="LOPEZ ISRAEL"/>
    <x v="0"/>
    <x v="0"/>
    <n v="128"/>
    <n v="14.2222222222222"/>
    <n v="181.05714285714299"/>
    <m/>
    <n v="94631.428599999999"/>
    <x v="0"/>
    <n v="12045.945900000001"/>
    <x v="949"/>
    <x v="0"/>
    <m/>
  </r>
  <r>
    <d v="2024-03-10T03:01:08"/>
    <x v="9"/>
    <n v="5"/>
    <s v="BERRIO POSADA ANGELA"/>
    <x v="6"/>
    <x v="0"/>
    <n v="146"/>
    <n v="18.25"/>
    <n v="160.93968253968299"/>
    <s v="ALVARO QUINTERO Realiz 4 viajes donde movilliz 67 Usuarios"/>
    <n v="84116.825400000002"/>
    <x v="1"/>
    <n v="12045.945900000001"/>
    <x v="949"/>
    <x v="0"/>
    <m/>
  </r>
  <r>
    <d v="2024-03-10T03:01:08"/>
    <x v="9"/>
    <n v="7"/>
    <s v="YEPES JORGE"/>
    <x v="7"/>
    <x v="0"/>
    <n v="41"/>
    <n v="13.6666666666667"/>
    <n v="60.352380952380997"/>
    <m/>
    <n v="31543.809499999999"/>
    <x v="1"/>
    <n v="12045.945900000001"/>
    <x v="949"/>
    <x v="0"/>
    <m/>
  </r>
  <r>
    <d v="2024-03-10T03:01:09"/>
    <x v="9"/>
    <n v="8"/>
    <s v="VACA FIERRO ROBINSON"/>
    <x v="0"/>
    <x v="0"/>
    <n v="180"/>
    <n v="20"/>
    <n v="181.05714285714299"/>
    <m/>
    <n v="94631.428599999999"/>
    <x v="1"/>
    <n v="12045.945900000001"/>
    <x v="949"/>
    <x v="0"/>
    <m/>
  </r>
  <r>
    <d v="2024-03-10T03:01:09"/>
    <x v="9"/>
    <n v="9"/>
    <s v="PINO JUAN ESTEBAN"/>
    <x v="0"/>
    <x v="0"/>
    <n v="174"/>
    <n v="19.3333333333333"/>
    <n v="181.05714285714299"/>
    <m/>
    <n v="94631.428599999999"/>
    <x v="0"/>
    <n v="12045.945900000001"/>
    <x v="949"/>
    <x v="0"/>
    <m/>
  </r>
  <r>
    <d v="2024-03-10T03:01:10"/>
    <x v="9"/>
    <n v="10"/>
    <s v="VALENCIA MENDOZA JHON"/>
    <x v="0"/>
    <x v="0"/>
    <n v="159"/>
    <n v="17.6666666666667"/>
    <n v="181.05714285714299"/>
    <m/>
    <n v="94631.428599999999"/>
    <x v="0"/>
    <n v="12045.945900000001"/>
    <x v="949"/>
    <x v="0"/>
    <m/>
  </r>
  <r>
    <d v="2024-03-10T03:01:10"/>
    <x v="1"/>
    <n v="11"/>
    <s v="BELTRAN JUAN SIMON"/>
    <x v="0"/>
    <x v="0"/>
    <n v="158"/>
    <n v="17.5555555555556"/>
    <n v="181.05714285714299"/>
    <m/>
    <n v="94631.428599999999"/>
    <x v="0"/>
    <n v="12045.945900000001"/>
    <x v="949"/>
    <x v="0"/>
    <m/>
  </r>
  <r>
    <d v="2024-03-10T03:01:10"/>
    <x v="1"/>
    <n v="13"/>
    <s v="URIEL SALAZAR FREDY"/>
    <x v="0"/>
    <x v="0"/>
    <n v="168"/>
    <n v="18.6666666666667"/>
    <n v="181.05714285714299"/>
    <m/>
    <n v="94631.428599999999"/>
    <x v="0"/>
    <n v="12045.945900000001"/>
    <x v="949"/>
    <x v="0"/>
    <m/>
  </r>
  <r>
    <d v="2024-03-10T03:01:10"/>
    <x v="1"/>
    <n v="14"/>
    <s v="CARVAJAL SALAZAR HECTOR MARINO"/>
    <x v="3"/>
    <x v="0"/>
    <n v="150"/>
    <n v="15"/>
    <n v="201.17460317460299"/>
    <s v="2 Descuentos (Propietario y conduct) "/>
    <n v="105146.03170000001"/>
    <x v="1"/>
    <n v="12045.945900000001"/>
    <x v="949"/>
    <x v="0"/>
    <m/>
  </r>
  <r>
    <d v="2024-03-10T03:01:11"/>
    <x v="1"/>
    <n v="15"/>
    <s v="LONDOO LOPERA DUVAN ANDRES"/>
    <x v="0"/>
    <x v="0"/>
    <n v="183"/>
    <n v="20.3333333333333"/>
    <n v="181.05714285714299"/>
    <m/>
    <n v="94631.428599999999"/>
    <x v="1"/>
    <n v="12045.945900000001"/>
    <x v="949"/>
    <x v="0"/>
    <m/>
  </r>
  <r>
    <d v="2024-03-10T03:01:11"/>
    <x v="1"/>
    <n v="16"/>
    <s v="HURTADO MADRID JUAN ESTEBAN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11"/>
    <x v="1"/>
    <n v="17"/>
    <s v="RAMIREZ JARAMILLO WILSON"/>
    <x v="0"/>
    <x v="0"/>
    <n v="213"/>
    <n v="23.6666666666667"/>
    <n v="181.05714285714299"/>
    <s v="1 Descuento (Conduct) "/>
    <n v="94631.428599999999"/>
    <x v="0"/>
    <n v="12045.945900000001"/>
    <x v="949"/>
    <x v="0"/>
    <m/>
  </r>
  <r>
    <d v="2024-03-10T03:01:12"/>
    <x v="1"/>
    <n v="18"/>
    <s v="RENDON VIANA HUMBERTO DE JESUS"/>
    <x v="0"/>
    <x v="0"/>
    <n v="209"/>
    <n v="23.2222222222222"/>
    <n v="181.05714285714299"/>
    <m/>
    <n v="94631.428599999999"/>
    <x v="0"/>
    <n v="12045.945900000001"/>
    <x v="949"/>
    <x v="0"/>
    <m/>
  </r>
  <r>
    <d v="2024-03-10T03:01:12"/>
    <x v="1"/>
    <n v="20"/>
    <s v="VERENZUELA MARTINEZ ALEXANDER"/>
    <x v="0"/>
    <x v="0"/>
    <n v="180"/>
    <n v="20"/>
    <n v="181.05714285714299"/>
    <m/>
    <n v="94631.428599999999"/>
    <x v="0"/>
    <n v="12045.945900000001"/>
    <x v="949"/>
    <x v="0"/>
    <m/>
  </r>
  <r>
    <d v="2024-03-10T03:01:12"/>
    <x v="1"/>
    <n v="21"/>
    <s v="CIRO ALEXANDER"/>
    <x v="0"/>
    <x v="0"/>
    <n v="210"/>
    <n v="23.3333333333333"/>
    <n v="181.05714285714299"/>
    <m/>
    <n v="94631.428599999999"/>
    <x v="0"/>
    <n v="12045.945900000001"/>
    <x v="949"/>
    <x v="0"/>
    <m/>
  </r>
  <r>
    <d v="2024-03-10T03:01:13"/>
    <x v="1"/>
    <n v="22"/>
    <s v="QUIRAMA CASTAEDA JHON JADER"/>
    <x v="0"/>
    <x v="0"/>
    <n v="187"/>
    <n v="20.7777777777778"/>
    <n v="181.05714285714299"/>
    <s v="2 Descuentos (Conducts) "/>
    <n v="94631.428599999999"/>
    <x v="1"/>
    <n v="12045.945900000001"/>
    <x v="949"/>
    <x v="0"/>
    <m/>
  </r>
  <r>
    <d v="2024-03-10T03:01:13"/>
    <x v="1"/>
    <n v="23"/>
    <s v="RODRIGUEZ LUBIN"/>
    <x v="6"/>
    <x v="0"/>
    <n v="153"/>
    <n v="19.125"/>
    <n v="160.93968253968299"/>
    <s v="2 Descuentos (conduct y propietario)"/>
    <n v="84116.825400000002"/>
    <x v="2"/>
    <n v="12045.945900000001"/>
    <x v="949"/>
    <x v="0"/>
    <m/>
  </r>
  <r>
    <d v="2024-03-10T03:01:13"/>
    <x v="1"/>
    <n v="24"/>
    <s v="CERVANTES MARTINEZ FELIX ENRIQUE"/>
    <x v="6"/>
    <x v="0"/>
    <n v="179"/>
    <n v="22.375"/>
    <n v="160.93968253968299"/>
    <m/>
    <n v="84116.825400000002"/>
    <x v="0"/>
    <n v="12045.945900000001"/>
    <x v="949"/>
    <x v="0"/>
    <m/>
  </r>
  <r>
    <d v="2024-03-10T03:01:13"/>
    <x v="1"/>
    <n v="26"/>
    <s v="ESPINOZA CHAVARRIA GUILLERMO LEON"/>
    <x v="4"/>
    <x v="0"/>
    <n v="158"/>
    <n v="22.571428571428601"/>
    <n v="140.822222222222"/>
    <s v="RODRIGO CIRO Realiz 3 viajes donde moviliz 47 Usuarios "/>
    <n v="73602.222200000004"/>
    <x v="0"/>
    <n v="12045.945900000001"/>
    <x v="949"/>
    <x v="0"/>
    <m/>
  </r>
  <r>
    <d v="2024-03-10T03:01:14"/>
    <x v="1"/>
    <n v="27"/>
    <s v="HOYOS HENAO SANTIAGO"/>
    <x v="6"/>
    <x v="0"/>
    <n v="151"/>
    <n v="18.875"/>
    <n v="160.93968253968299"/>
    <m/>
    <n v="84116.825400000002"/>
    <x v="0"/>
    <n v="12045.945900000001"/>
    <x v="949"/>
    <x v="0"/>
    <m/>
  </r>
  <r>
    <d v="2024-03-10T03:01:14"/>
    <x v="1"/>
    <n v="29"/>
    <s v="ESCOBAR IVAN DARIO"/>
    <x v="0"/>
    <x v="0"/>
    <n v="150"/>
    <n v="16.6666666666667"/>
    <n v="181.05714285714299"/>
    <s v="1 Descuento (Despachadora angela)"/>
    <n v="94631.428599999999"/>
    <x v="0"/>
    <n v="12045.945900000001"/>
    <x v="949"/>
    <x v="0"/>
    <m/>
  </r>
  <r>
    <d v="2024-03-10T03:01:15"/>
    <x v="9"/>
    <n v="30"/>
    <s v="TUBERQUIA MAICOL ESTIVEN"/>
    <x v="6"/>
    <x v="0"/>
    <n v="180"/>
    <n v="22.5"/>
    <n v="160.93968253968299"/>
    <m/>
    <n v="84116.825400000002"/>
    <x v="0"/>
    <n v="12045.945900000001"/>
    <x v="949"/>
    <x v="0"/>
    <m/>
  </r>
  <r>
    <d v="2024-03-10T03:01:15"/>
    <x v="9"/>
    <n v="31"/>
    <s v="GARCES ANDRES FELIPE"/>
    <x v="6"/>
    <x v="0"/>
    <n v="199"/>
    <n v="24.875"/>
    <n v="160.93968253968299"/>
    <s v="2 Descuentos (Usuarios desubicados) "/>
    <n v="84116.825400000002"/>
    <x v="0"/>
    <n v="12045.945900000001"/>
    <x v="949"/>
    <x v="0"/>
    <m/>
  </r>
  <r>
    <d v="2024-03-10T03:01:15"/>
    <x v="9"/>
    <n v="32"/>
    <s v="PUERTA BOJANERO JUAN CARLOS"/>
    <x v="0"/>
    <x v="0"/>
    <n v="158"/>
    <n v="17.5555555555556"/>
    <n v="181.05714285714299"/>
    <s v="3 Descuentos (Propietario, conduct e incidente con Usuario) "/>
    <n v="94631.428599999999"/>
    <x v="0"/>
    <n v="12045.945900000001"/>
    <x v="949"/>
    <x v="0"/>
    <m/>
  </r>
  <r>
    <d v="2024-03-10T03:01:16"/>
    <x v="9"/>
    <n v="33"/>
    <s v="QUIROZ BRAYAN"/>
    <x v="6"/>
    <x v="0"/>
    <n v="169"/>
    <n v="21.125"/>
    <n v="160.93968253968299"/>
    <m/>
    <n v="84116.825400000002"/>
    <x v="0"/>
    <n v="12045.945900000001"/>
    <x v="949"/>
    <x v="0"/>
    <m/>
  </r>
  <r>
    <d v="2024-03-10T03:01:16"/>
    <x v="9"/>
    <n v="34"/>
    <s v="MONTOYA OSPINA GILBERTO ANTONIO"/>
    <x v="3"/>
    <x v="0"/>
    <n v="237"/>
    <n v="23.7"/>
    <n v="201.17460317460299"/>
    <m/>
    <n v="105146.03170000001"/>
    <x v="0"/>
    <n v="12045.945900000001"/>
    <x v="949"/>
    <x v="0"/>
    <m/>
  </r>
  <r>
    <d v="2024-03-10T03:01:16"/>
    <x v="9"/>
    <n v="35"/>
    <s v="LONDOO CADAVID DAVID SANTIAGO"/>
    <x v="3"/>
    <x v="0"/>
    <n v="210"/>
    <n v="21"/>
    <n v="201.17460317460299"/>
    <s v="1 Descuento (Despachadora angela)"/>
    <n v="105146.03170000001"/>
    <x v="1"/>
    <n v="12045.945900000001"/>
    <x v="949"/>
    <x v="0"/>
    <m/>
  </r>
  <r>
    <d v="2024-03-10T03:01:16"/>
    <x v="9"/>
    <n v="36"/>
    <s v="LONDOO WILDER"/>
    <x v="3"/>
    <x v="0"/>
    <n v="206"/>
    <n v="20.6"/>
    <n v="201.17460317460299"/>
    <m/>
    <n v="105146.03170000001"/>
    <x v="0"/>
    <n v="12045.945900000001"/>
    <x v="949"/>
    <x v="0"/>
    <m/>
  </r>
  <r>
    <d v="2024-03-10T03:01:17"/>
    <x v="9"/>
    <n v="37"/>
    <s v="TABORDA ROJAS DIEGO ALEJANDRO"/>
    <x v="0"/>
    <x v="0"/>
    <n v="170"/>
    <n v="18.8888888888889"/>
    <n v="181.05714285714299"/>
    <m/>
    <n v="94631.428599999999"/>
    <x v="1"/>
    <n v="12045.945900000001"/>
    <x v="949"/>
    <x v="0"/>
    <m/>
  </r>
  <r>
    <d v="2024-03-10T03:01:17"/>
    <x v="9"/>
    <n v="38"/>
    <s v="AGUDELO KEVIN ANDRES"/>
    <x v="3"/>
    <x v="0"/>
    <n v="196"/>
    <n v="19.600000000000001"/>
    <n v="201.17460317460299"/>
    <m/>
    <n v="105146.03170000001"/>
    <x v="0"/>
    <n v="12045.945900000001"/>
    <x v="949"/>
    <x v="0"/>
    <m/>
  </r>
  <r>
    <d v="2024-03-10T03:01:17"/>
    <x v="9"/>
    <n v="40"/>
    <s v="OCAMPO OCAMPO ANTONIO JOSE"/>
    <x v="0"/>
    <x v="0"/>
    <n v="212"/>
    <n v="23.5555555555556"/>
    <n v="181.05714285714299"/>
    <m/>
    <n v="94631.428599999999"/>
    <x v="0"/>
    <n v="12045.945900000001"/>
    <x v="949"/>
    <x v="0"/>
    <m/>
  </r>
  <r>
    <d v="2024-03-10T03:01:18"/>
    <x v="1"/>
    <n v="41"/>
    <s v="GARCIA DAVID WILSON ALBERTO"/>
    <x v="2"/>
    <x v="0"/>
    <n v="142"/>
    <n v="23.6666666666667"/>
    <n v="120.70476190476199"/>
    <m/>
    <n v="63087.618999999999"/>
    <x v="1"/>
    <n v="12045.945900000001"/>
    <x v="949"/>
    <x v="0"/>
    <m/>
  </r>
  <r>
    <d v="2024-03-10T03:01:18"/>
    <x v="1"/>
    <n v="42"/>
    <s v="ECHAVARRIA JOSE"/>
    <x v="0"/>
    <x v="0"/>
    <n v="200"/>
    <n v="22.2222222222222"/>
    <n v="181.05714285714299"/>
    <s v="1 Descuento (Conduct) "/>
    <n v="94631.428599999999"/>
    <x v="0"/>
    <n v="12045.945900000001"/>
    <x v="949"/>
    <x v="0"/>
    <m/>
  </r>
  <r>
    <d v="2024-03-11T01:54:33"/>
    <x v="12"/>
    <n v="1"/>
    <s v="PALMAR PANA EDIXON JOSUE"/>
    <x v="9"/>
    <x v="0"/>
    <n v="204"/>
    <n v="17"/>
    <n v="215.507692307692"/>
    <m/>
    <n v="111929.2308"/>
    <x v="0"/>
    <n v="12390.476199999999"/>
    <x v="950"/>
    <x v="0"/>
    <m/>
  </r>
  <r>
    <d v="2024-03-11T01:54:34"/>
    <x v="12"/>
    <n v="2"/>
    <s v="GRAJALES JORGE HERNAN"/>
    <x v="3"/>
    <x v="0"/>
    <n v="191"/>
    <n v="19.100000000000001"/>
    <n v="179.58974358974399"/>
    <m/>
    <n v="93274.358999999997"/>
    <x v="1"/>
    <n v="12390.476199999999"/>
    <x v="950"/>
    <x v="0"/>
    <m/>
  </r>
  <r>
    <d v="2024-03-11T01:54:34"/>
    <x v="12"/>
    <n v="3"/>
    <s v="MACEA MATEO"/>
    <x v="9"/>
    <x v="0"/>
    <n v="179"/>
    <n v="14.9166666666667"/>
    <n v="215.507692307692"/>
    <s v="2 Descuentos (Despachador gabriel) "/>
    <n v="111929.2308"/>
    <x v="0"/>
    <n v="12390.476199999999"/>
    <x v="950"/>
    <x v="0"/>
    <m/>
  </r>
  <r>
    <d v="2024-03-11T01:54:34"/>
    <x v="12"/>
    <n v="4"/>
    <s v="LOPEZ ISRAEL"/>
    <x v="1"/>
    <x v="0"/>
    <n v="192"/>
    <n v="17.454545454545499"/>
    <n v="197.54871794871801"/>
    <m/>
    <n v="102601.79489999999"/>
    <x v="0"/>
    <n v="12390.476199999999"/>
    <x v="950"/>
    <x v="0"/>
    <m/>
  </r>
  <r>
    <d v="2024-03-11T01:54:35"/>
    <x v="12"/>
    <n v="5"/>
    <s v="QUINTERO  ALVARO ANTONIO"/>
    <x v="3"/>
    <x v="0"/>
    <n v="141"/>
    <n v="14.1"/>
    <n v="179.58974358974399"/>
    <m/>
    <n v="93274.358999999997"/>
    <x v="1"/>
    <n v="12390.476199999999"/>
    <x v="950"/>
    <x v="0"/>
    <m/>
  </r>
  <r>
    <d v="2024-03-11T01:54:35"/>
    <x v="12"/>
    <n v="6"/>
    <s v="GONZALEZ PEREZ RAFAEL JOSE"/>
    <x v="3"/>
    <x v="1"/>
    <n v="147"/>
    <n v="14.7"/>
    <n v="179.58974358974399"/>
    <s v="2 Descuentos (Conduct y propietario) "/>
    <n v="93274.358999999997"/>
    <x v="0"/>
    <n v="12390.476199999999"/>
    <x v="950"/>
    <x v="0"/>
    <m/>
  </r>
  <r>
    <d v="2024-03-11T01:54:35"/>
    <x v="12"/>
    <n v="8"/>
    <s v="VACA FIERRO ROBINSON"/>
    <x v="1"/>
    <x v="0"/>
    <n v="215"/>
    <n v="19.545454545454501"/>
    <n v="197.54871794871801"/>
    <m/>
    <n v="102601.79489999999"/>
    <x v="1"/>
    <n v="12390.476199999999"/>
    <x v="950"/>
    <x v="0"/>
    <m/>
  </r>
  <r>
    <d v="2024-03-11T01:54:35"/>
    <x v="12"/>
    <n v="9"/>
    <s v="PINO JUAN PABLO"/>
    <x v="0"/>
    <x v="0"/>
    <n v="170"/>
    <n v="18.8888888888889"/>
    <n v="161.630769230769"/>
    <m/>
    <n v="83946.9231"/>
    <x v="0"/>
    <n v="12390.476199999999"/>
    <x v="950"/>
    <x v="0"/>
    <m/>
  </r>
  <r>
    <d v="2024-03-11T01:54:36"/>
    <x v="12"/>
    <n v="10"/>
    <s v="MARULANDA JARAMILLO DAWER ANDRES"/>
    <x v="3"/>
    <x v="0"/>
    <n v="169"/>
    <n v="16.899999999999999"/>
    <n v="179.58974358974399"/>
    <m/>
    <n v="93274.358999999997"/>
    <x v="0"/>
    <n v="12390.476199999999"/>
    <x v="950"/>
    <x v="0"/>
    <m/>
  </r>
  <r>
    <d v="2024-03-11T01:54:36"/>
    <x v="12"/>
    <n v="11"/>
    <s v="ECHAVARRIA JOSE"/>
    <x v="7"/>
    <x v="0"/>
    <n v="46"/>
    <n v="15.3333333333333"/>
    <n v="53.876923076923099"/>
    <m/>
    <n v="27982.307700000001"/>
    <x v="0"/>
    <n v="12390.476199999999"/>
    <x v="950"/>
    <x v="0"/>
    <m/>
  </r>
  <r>
    <d v="2024-03-11T01:54:36"/>
    <x v="12"/>
    <n v="13"/>
    <s v="URIEL SALAZAR FREDY"/>
    <x v="9"/>
    <x v="0"/>
    <n v="226"/>
    <n v="18.8333333333333"/>
    <n v="215.507692307692"/>
    <m/>
    <n v="111929.2308"/>
    <x v="0"/>
    <n v="12390.476199999999"/>
    <x v="950"/>
    <x v="0"/>
    <m/>
  </r>
  <r>
    <d v="2024-03-11T01:54:37"/>
    <x v="12"/>
    <n v="14"/>
    <s v="LONDOO CADAVID DAVID SANTIAGO"/>
    <x v="3"/>
    <x v="0"/>
    <n v="187"/>
    <n v="18.7"/>
    <n v="179.58974358974399"/>
    <s v="1 Descuento (Transbordo) "/>
    <n v="93274.358999999997"/>
    <x v="1"/>
    <n v="12390.476199999999"/>
    <x v="950"/>
    <x v="0"/>
    <m/>
  </r>
  <r>
    <d v="2024-03-11T01:54:37"/>
    <x v="12"/>
    <n v="15"/>
    <s v="LONDOO LOPERA DUVAN ANDRES"/>
    <x v="3"/>
    <x v="0"/>
    <n v="166"/>
    <n v="16.600000000000001"/>
    <n v="179.58974358974399"/>
    <m/>
    <n v="93274.358999999997"/>
    <x v="1"/>
    <n v="12390.476199999999"/>
    <x v="950"/>
    <x v="0"/>
    <m/>
  </r>
  <r>
    <d v="2024-03-11T01:54:37"/>
    <x v="12"/>
    <n v="16"/>
    <s v="HURTADO MADRID JUAN ESTEBAN"/>
    <x v="3"/>
    <x v="0"/>
    <n v="221"/>
    <n v="22.1"/>
    <n v="179.58974358974399"/>
    <m/>
    <n v="93274.358999999997"/>
    <x v="0"/>
    <n v="12390.476199999999"/>
    <x v="950"/>
    <x v="0"/>
    <m/>
  </r>
  <r>
    <d v="2024-03-11T01:54:37"/>
    <x v="12"/>
    <n v="17"/>
    <s v="RAMIREZ JARAMILLO WILSON"/>
    <x v="4"/>
    <x v="0"/>
    <n v="144"/>
    <n v="20.571428571428601"/>
    <n v="125.712820512821"/>
    <m/>
    <n v="65292.051299999999"/>
    <x v="0"/>
    <n v="12390.476199999999"/>
    <x v="950"/>
    <x v="0"/>
    <m/>
  </r>
  <r>
    <d v="2024-03-11T01:54:38"/>
    <x v="12"/>
    <n v="18"/>
    <s v="RENDON VIANA HUMBERTO DE JESUS"/>
    <x v="0"/>
    <x v="0"/>
    <n v="200"/>
    <n v="22.2222222222222"/>
    <n v="161.630769230769"/>
    <m/>
    <n v="83946.9231"/>
    <x v="0"/>
    <n v="12390.476199999999"/>
    <x v="950"/>
    <x v="0"/>
    <m/>
  </r>
  <r>
    <d v="2024-03-11T01:54:38"/>
    <x v="12"/>
    <n v="19"/>
    <s v="BARRANTES GALLEGO DANIEL CAMILO"/>
    <x v="3"/>
    <x v="0"/>
    <n v="182"/>
    <n v="18.2"/>
    <n v="179.58974358974399"/>
    <s v="1 Descuento (Transbordo) "/>
    <n v="93274.358999999997"/>
    <x v="0"/>
    <n v="12390.476199999999"/>
    <x v="950"/>
    <x v="0"/>
    <m/>
  </r>
  <r>
    <d v="2024-03-11T01:54:38"/>
    <x v="12"/>
    <n v="21"/>
    <s v="VALENCIA MENDOZA JHON"/>
    <x v="3"/>
    <x v="0"/>
    <n v="163"/>
    <n v="16.3"/>
    <n v="179.58974358974399"/>
    <m/>
    <n v="93274.358999999997"/>
    <x v="0"/>
    <n v="12390.476199999999"/>
    <x v="950"/>
    <x v="0"/>
    <m/>
  </r>
  <r>
    <d v="2024-03-11T01:54:38"/>
    <x v="12"/>
    <n v="36"/>
    <s v="LONDOO WILDER"/>
    <x v="3"/>
    <x v="0"/>
    <n v="201"/>
    <n v="20.100000000000001"/>
    <n v="179.58974358974399"/>
    <m/>
    <n v="93274.358999999997"/>
    <x v="0"/>
    <n v="12390.476199999999"/>
    <x v="950"/>
    <x v="0"/>
    <m/>
  </r>
  <r>
    <d v="2024-03-11T01:54:39"/>
    <x v="12"/>
    <n v="42"/>
    <s v="LOPERA ALVAREZ ESTIVEN"/>
    <x v="0"/>
    <x v="0"/>
    <n v="158"/>
    <n v="17.5555555555556"/>
    <n v="161.630769230769"/>
    <m/>
    <n v="83946.9231"/>
    <x v="0"/>
    <n v="12390.476199999999"/>
    <x v="950"/>
    <x v="0"/>
    <m/>
  </r>
  <r>
    <d v="2024-03-12T02:17:59"/>
    <x v="9"/>
    <n v="1"/>
    <s v="PALMAR PANA EDIXON JOSUE"/>
    <x v="0"/>
    <x v="0"/>
    <n v="187"/>
    <n v="20.7777777777778"/>
    <n v="185.61878453038699"/>
    <s v="2 Descuentos (Conduct y jefe de ruta) "/>
    <n v="97140.3315"/>
    <x v="0"/>
    <n v="12784.615400000001"/>
    <x v="951"/>
    <x v="0"/>
    <m/>
  </r>
  <r>
    <d v="2024-03-12T02:18:00"/>
    <x v="9"/>
    <n v="2"/>
    <s v="GRAJALES JORGE HERNAN"/>
    <x v="6"/>
    <x v="0"/>
    <n v="180"/>
    <n v="22.5"/>
    <n v="164.994475138122"/>
    <m/>
    <n v="86346.961299999995"/>
    <x v="1"/>
    <n v="12784.615400000001"/>
    <x v="951"/>
    <x v="0"/>
    <m/>
  </r>
  <r>
    <d v="2024-03-12T02:18:00"/>
    <x v="9"/>
    <n v="3"/>
    <s v="AGUIRRE ANDRES"/>
    <x v="2"/>
    <x v="0"/>
    <n v="119"/>
    <n v="19.8333333333333"/>
    <n v="123.74585635359099"/>
    <m/>
    <n v="64760.220999999998"/>
    <x v="0"/>
    <n v="12784.615400000001"/>
    <x v="951"/>
    <x v="0"/>
    <m/>
  </r>
  <r>
    <d v="2024-03-12T02:18:00"/>
    <x v="9"/>
    <n v="4"/>
    <s v="LOPEZ ISRAEL"/>
    <x v="0"/>
    <x v="0"/>
    <n v="138"/>
    <n v="15.3333333333333"/>
    <n v="185.61878453038699"/>
    <m/>
    <n v="97140.3315"/>
    <x v="0"/>
    <n v="12784.615400000001"/>
    <x v="951"/>
    <x v="0"/>
    <m/>
  </r>
  <r>
    <d v="2024-03-12T02:18:01"/>
    <x v="9"/>
    <n v="5"/>
    <s v="QUINTERO  ALVARO ANTONIO"/>
    <x v="0"/>
    <x v="0"/>
    <n v="222"/>
    <n v="24.6666666666667"/>
    <n v="185.61878453038699"/>
    <m/>
    <n v="97140.3315"/>
    <x v="1"/>
    <n v="12784.615400000001"/>
    <x v="951"/>
    <x v="0"/>
    <m/>
  </r>
  <r>
    <d v="2024-03-12T02:18:01"/>
    <x v="9"/>
    <n v="6"/>
    <s v="GONZALEZ PEREZ RAFAEL JOSE"/>
    <x v="0"/>
    <x v="3"/>
    <n v="156"/>
    <n v="17.3333333333333"/>
    <n v="185.61878453038699"/>
    <m/>
    <n v="97140.3315"/>
    <x v="0"/>
    <n v="12784.615400000001"/>
    <x v="951"/>
    <x v="0"/>
    <m/>
  </r>
  <r>
    <d v="2024-03-12T02:18:01"/>
    <x v="9"/>
    <n v="7"/>
    <s v="FLORES RINCON JORGE ALBERTO"/>
    <x v="9"/>
    <x v="0"/>
    <n v="276"/>
    <n v="23"/>
    <n v="247.49171270718199"/>
    <s v="2 Descuentos (Jefe de ruta y conduct) "/>
    <n v="129520.442"/>
    <x v="1"/>
    <n v="12784.615400000001"/>
    <x v="951"/>
    <x v="0"/>
    <m/>
  </r>
  <r>
    <d v="2024-03-12T02:18:02"/>
    <x v="9"/>
    <n v="8"/>
    <s v="VACA FIERRO ROBINSON"/>
    <x v="12"/>
    <x v="3"/>
    <n v="240"/>
    <n v="18.461538461538499"/>
    <n v="268.11602209944698"/>
    <s v="2 Descuentos (Despachadora angela) "/>
    <n v="140313.81219999999"/>
    <x v="1"/>
    <n v="12784.615400000001"/>
    <x v="951"/>
    <x v="0"/>
    <m/>
  </r>
  <r>
    <d v="2024-03-12T02:18:02"/>
    <x v="9"/>
    <n v="9"/>
    <s v="PINO JUAN ESTEBAN"/>
    <x v="3"/>
    <x v="0"/>
    <n v="246"/>
    <n v="24.6"/>
    <n v="206.24309392265201"/>
    <m/>
    <n v="107933.70170000001"/>
    <x v="0"/>
    <n v="12784.615400000001"/>
    <x v="951"/>
    <x v="0"/>
    <m/>
  </r>
  <r>
    <d v="2024-03-12T02:18:02"/>
    <x v="1"/>
    <n v="13"/>
    <s v="VALENCIA MENDOZA JHON"/>
    <x v="3"/>
    <x v="3"/>
    <n v="219"/>
    <n v="21.9"/>
    <n v="206.24309392265201"/>
    <s v="1 Descuento (Jefe de ruta) "/>
    <n v="107933.70170000001"/>
    <x v="0"/>
    <n v="12784.615400000001"/>
    <x v="951"/>
    <x v="0"/>
    <m/>
  </r>
  <r>
    <d v="2024-03-12T02:18:03"/>
    <x v="1"/>
    <n v="14"/>
    <s v="CARVAJAL SALAZAR HECTOR MARINO"/>
    <x v="9"/>
    <x v="0"/>
    <n v="211"/>
    <n v="17.5833333333333"/>
    <n v="247.49171270718199"/>
    <m/>
    <n v="129520.442"/>
    <x v="1"/>
    <n v="12784.615400000001"/>
    <x v="951"/>
    <x v="0"/>
    <m/>
  </r>
  <r>
    <d v="2024-03-12T02:18:03"/>
    <x v="1"/>
    <n v="15"/>
    <s v="LONDOO LOPERA DUVAN ANDRES"/>
    <x v="3"/>
    <x v="3"/>
    <n v="185"/>
    <n v="18.5"/>
    <n v="206.24309392265201"/>
    <s v="1 Descuento (Jefe de ruta) "/>
    <n v="107933.70170000001"/>
    <x v="1"/>
    <n v="12784.615400000001"/>
    <x v="951"/>
    <x v="0"/>
    <m/>
  </r>
  <r>
    <d v="2024-03-12T02:18:04"/>
    <x v="1"/>
    <n v="16"/>
    <s v="HURTADO MADRID JUAN ESTEBAN"/>
    <x v="1"/>
    <x v="0"/>
    <n v="207"/>
    <n v="18.818181818181799"/>
    <n v="226.867403314917"/>
    <m/>
    <n v="118727.07180000001"/>
    <x v="0"/>
    <n v="12784.615400000001"/>
    <x v="951"/>
    <x v="0"/>
    <m/>
  </r>
  <r>
    <d v="2024-03-12T02:18:04"/>
    <x v="1"/>
    <n v="17"/>
    <s v="ESPINOZA CHAVARRIA GUILLERMO LEON"/>
    <x v="0"/>
    <x v="0"/>
    <n v="215"/>
    <n v="23.8888888888889"/>
    <n v="185.61878453038699"/>
    <m/>
    <n v="97140.3315"/>
    <x v="0"/>
    <n v="12784.615400000001"/>
    <x v="951"/>
    <x v="0"/>
    <m/>
  </r>
  <r>
    <d v="2024-03-12T02:18:04"/>
    <x v="1"/>
    <n v="18"/>
    <s v="ECHAVARRIA JOSE"/>
    <x v="1"/>
    <x v="0"/>
    <n v="235"/>
    <n v="21.363636363636399"/>
    <n v="226.867403314917"/>
    <m/>
    <n v="118727.07180000001"/>
    <x v="0"/>
    <n v="12784.615400000001"/>
    <x v="951"/>
    <x v="0"/>
    <m/>
  </r>
  <r>
    <d v="2024-03-12T02:18:05"/>
    <x v="1"/>
    <n v="19"/>
    <s v="BARRANTES GALLEGO DANIEL CAMILO"/>
    <x v="0"/>
    <x v="0"/>
    <n v="175"/>
    <n v="19.4444444444444"/>
    <n v="185.61878453038699"/>
    <m/>
    <n v="97140.3315"/>
    <x v="0"/>
    <n v="12784.615400000001"/>
    <x v="951"/>
    <x v="0"/>
    <m/>
  </r>
  <r>
    <d v="2024-03-12T02:18:05"/>
    <x v="1"/>
    <n v="20"/>
    <s v="VERENZUELA MARTINEZ ALEXANDER"/>
    <x v="9"/>
    <x v="3"/>
    <n v="277"/>
    <n v="23.0833333333333"/>
    <n v="247.49171270718199"/>
    <m/>
    <n v="129520.442"/>
    <x v="0"/>
    <n v="12784.615400000001"/>
    <x v="951"/>
    <x v="0"/>
    <m/>
  </r>
  <r>
    <d v="2024-03-12T02:18:05"/>
    <x v="1"/>
    <n v="21"/>
    <s v="CIRO ALEXANDER"/>
    <x v="3"/>
    <x v="0"/>
    <n v="212"/>
    <n v="21.2"/>
    <n v="206.24309392265201"/>
    <m/>
    <n v="107933.70170000001"/>
    <x v="0"/>
    <n v="12784.615400000001"/>
    <x v="951"/>
    <x v="0"/>
    <m/>
  </r>
  <r>
    <d v="2024-03-12T02:18:06"/>
    <x v="1"/>
    <n v="22"/>
    <s v="QUIRAMA CASTAEDA JHON JADER"/>
    <x v="3"/>
    <x v="0"/>
    <n v="212"/>
    <n v="21.2"/>
    <n v="206.24309392265201"/>
    <m/>
    <n v="107933.70170000001"/>
    <x v="1"/>
    <n v="12784.615400000001"/>
    <x v="951"/>
    <x v="0"/>
    <m/>
  </r>
  <r>
    <d v="2024-03-12T02:18:07"/>
    <x v="1"/>
    <n v="23"/>
    <s v="SALDARRIAGA PARRA LUIS ALBERTO"/>
    <x v="3"/>
    <x v="0"/>
    <n v="195"/>
    <n v="19.5"/>
    <n v="206.24309392265201"/>
    <m/>
    <n v="107933.70170000001"/>
    <x v="2"/>
    <n v="12784.615400000001"/>
    <x v="951"/>
    <x v="0"/>
    <m/>
  </r>
  <r>
    <d v="2024-03-12T02:18:07"/>
    <x v="1"/>
    <n v="24"/>
    <s v="GARCES ANDRES FELIPE"/>
    <x v="3"/>
    <x v="0"/>
    <n v="196"/>
    <n v="19.600000000000001"/>
    <n v="206.24309392265201"/>
    <m/>
    <n v="107933.70170000001"/>
    <x v="0"/>
    <n v="12784.615400000001"/>
    <x v="951"/>
    <x v="0"/>
    <m/>
  </r>
  <r>
    <d v="2024-03-12T02:18:07"/>
    <x v="1"/>
    <n v="25"/>
    <s v="JIMENEZ HURTADO CARLOS ESTIVEN"/>
    <x v="0"/>
    <x v="0"/>
    <n v="261"/>
    <n v="29"/>
    <n v="185.61878453038699"/>
    <s v="11 Descuentos (Transbordo) "/>
    <n v="97140.3315"/>
    <x v="1"/>
    <n v="12784.615400000001"/>
    <x v="951"/>
    <x v="0"/>
    <m/>
  </r>
  <r>
    <d v="2024-03-12T02:18:08"/>
    <x v="1"/>
    <n v="26"/>
    <s v="CIRO MARIN RODRIGO ALBERTO"/>
    <x v="6"/>
    <x v="0"/>
    <n v="154"/>
    <n v="19.25"/>
    <n v="164.994475138122"/>
    <m/>
    <n v="86346.961299999995"/>
    <x v="0"/>
    <n v="12784.615400000001"/>
    <x v="951"/>
    <x v="0"/>
    <m/>
  </r>
  <r>
    <d v="2024-03-12T02:18:08"/>
    <x v="1"/>
    <n v="27"/>
    <s v="HOYOS HENAO SANTIAGO"/>
    <x v="6"/>
    <x v="0"/>
    <n v="164"/>
    <n v="20.5"/>
    <n v="164.994475138122"/>
    <m/>
    <n v="86346.961299999995"/>
    <x v="0"/>
    <n v="12784.615400000001"/>
    <x v="951"/>
    <x v="0"/>
    <m/>
  </r>
  <r>
    <d v="2024-03-12T02:18:09"/>
    <x v="1"/>
    <n v="28"/>
    <s v="GOMEZ CARLOS"/>
    <x v="1"/>
    <x v="0"/>
    <n v="209"/>
    <n v="19"/>
    <n v="226.867403314917"/>
    <s v="2 Descuentos (Conducts) "/>
    <n v="118727.07180000001"/>
    <x v="0"/>
    <n v="12784.615400000001"/>
    <x v="951"/>
    <x v="0"/>
    <m/>
  </r>
  <r>
    <d v="2024-03-12T02:18:09"/>
    <x v="1"/>
    <n v="29"/>
    <s v="LONDOO CADAVID DAVID SANTIAGO"/>
    <x v="3"/>
    <x v="0"/>
    <n v="151"/>
    <n v="15.1"/>
    <n v="206.24309392265201"/>
    <m/>
    <n v="107933.70170000001"/>
    <x v="0"/>
    <n v="12784.615400000001"/>
    <x v="951"/>
    <x v="0"/>
    <m/>
  </r>
  <r>
    <d v="2024-03-12T02:18:09"/>
    <x v="1"/>
    <n v="30"/>
    <s v="TUBERQUIA MAICOL ESTIVEN"/>
    <x v="3"/>
    <x v="0"/>
    <n v="224"/>
    <n v="22.4"/>
    <n v="206.24309392265201"/>
    <m/>
    <n v="107933.70170000001"/>
    <x v="0"/>
    <n v="12784.615400000001"/>
    <x v="951"/>
    <x v="0"/>
    <m/>
  </r>
  <r>
    <d v="2024-03-12T02:18:10"/>
    <x v="9"/>
    <n v="31"/>
    <s v="CERVANTES MARTINEZ FELIX ENRIQUE"/>
    <x v="6"/>
    <x v="0"/>
    <n v="161"/>
    <n v="20.125"/>
    <n v="164.994475138122"/>
    <s v="1 Descuento (Conduct)"/>
    <n v="86346.961299999995"/>
    <x v="0"/>
    <n v="12784.615400000001"/>
    <x v="951"/>
    <x v="0"/>
    <m/>
  </r>
  <r>
    <d v="2024-03-12T02:18:10"/>
    <x v="9"/>
    <n v="32"/>
    <s v="PUERTA BOJANERO JUAN CARLOS"/>
    <x v="6"/>
    <x v="0"/>
    <n v="180"/>
    <n v="22.5"/>
    <n v="164.994475138122"/>
    <s v="2 Descuentos (Conduct y Propietario) "/>
    <n v="86346.961299999995"/>
    <x v="0"/>
    <n v="12784.615400000001"/>
    <x v="951"/>
    <x v="0"/>
    <m/>
  </r>
  <r>
    <d v="2024-03-12T02:18:11"/>
    <x v="9"/>
    <n v="33"/>
    <s v="QUIROZ BRAYAN"/>
    <x v="0"/>
    <x v="0"/>
    <n v="200"/>
    <n v="22.2222222222222"/>
    <n v="185.61878453038699"/>
    <s v="1 Descuento (Jefe de ruta) "/>
    <n v="97140.3315"/>
    <x v="0"/>
    <n v="12784.615400000001"/>
    <x v="951"/>
    <x v="0"/>
    <m/>
  </r>
  <r>
    <d v="2024-03-12T02:18:11"/>
    <x v="9"/>
    <n v="34"/>
    <s v="MONTOYA OSPINA GILBERTO ANTONIO"/>
    <x v="0"/>
    <x v="0"/>
    <n v="205"/>
    <n v="22.7777777777778"/>
    <n v="185.61878453038699"/>
    <s v="2 Descuentos (Conducts) "/>
    <n v="97140.3315"/>
    <x v="0"/>
    <n v="12784.615400000001"/>
    <x v="951"/>
    <x v="0"/>
    <m/>
  </r>
  <r>
    <d v="2024-03-12T02:18:11"/>
    <x v="9"/>
    <n v="35"/>
    <s v="HERNANDEZ MACIAS GILBERTO"/>
    <x v="0"/>
    <x v="0"/>
    <n v="142"/>
    <n v="15.7777777777778"/>
    <n v="185.61878453038699"/>
    <m/>
    <n v="97140.3315"/>
    <x v="1"/>
    <n v="12784.615400000001"/>
    <x v="951"/>
    <x v="0"/>
    <m/>
  </r>
  <r>
    <d v="2024-03-12T02:18:12"/>
    <x v="9"/>
    <n v="36"/>
    <s v="LONDOO WILDER"/>
    <x v="0"/>
    <x v="0"/>
    <n v="190"/>
    <n v="21.1111111111111"/>
    <n v="185.61878453038699"/>
    <s v="1 Descuento (Despachadora angela) "/>
    <n v="97140.3315"/>
    <x v="0"/>
    <n v="12784.615400000001"/>
    <x v="951"/>
    <x v="0"/>
    <m/>
  </r>
  <r>
    <d v="2024-03-12T02:18:12"/>
    <x v="9"/>
    <n v="37"/>
    <s v="TABORDA ROJAS DIEGO ALEJANDRO"/>
    <x v="6"/>
    <x v="1"/>
    <n v="159"/>
    <n v="19.875"/>
    <n v="164.994475138122"/>
    <m/>
    <n v="86346.961299999995"/>
    <x v="1"/>
    <n v="12784.615400000001"/>
    <x v="951"/>
    <x v="0"/>
    <m/>
  </r>
  <r>
    <d v="2024-03-12T02:18:12"/>
    <x v="9"/>
    <n v="38"/>
    <s v="AGUDELO KEVIN ANDRES"/>
    <x v="6"/>
    <x v="0"/>
    <n v="146"/>
    <n v="18.25"/>
    <n v="164.994475138122"/>
    <m/>
    <n v="86346.961299999995"/>
    <x v="0"/>
    <n v="12784.615400000001"/>
    <x v="951"/>
    <x v="0"/>
    <m/>
  </r>
  <r>
    <d v="2024-03-12T02:18:13"/>
    <x v="9"/>
    <n v="39"/>
    <s v="QUINTERO ANDRES FELIPE"/>
    <x v="0"/>
    <x v="0"/>
    <n v="217"/>
    <n v="24.1111111111111"/>
    <n v="185.61878453038699"/>
    <m/>
    <n v="97140.3315"/>
    <x v="0"/>
    <n v="12784.615400000001"/>
    <x v="951"/>
    <x v="0"/>
    <m/>
  </r>
  <r>
    <d v="2024-03-12T02:18:13"/>
    <x v="9"/>
    <n v="40"/>
    <s v="OCAMPO OCAMPO ANTONIO JOSE"/>
    <x v="3"/>
    <x v="0"/>
    <n v="203"/>
    <n v="20.3"/>
    <n v="206.24309392265201"/>
    <m/>
    <n v="107933.70170000001"/>
    <x v="0"/>
    <n v="12784.615400000001"/>
    <x v="951"/>
    <x v="0"/>
    <m/>
  </r>
  <r>
    <d v="2024-03-12T02:18:13"/>
    <x v="9"/>
    <n v="41"/>
    <s v="GARCIA DAVID WILSON ALBERTO"/>
    <x v="3"/>
    <x v="0"/>
    <n v="197"/>
    <n v="19.7"/>
    <n v="206.24309392265201"/>
    <m/>
    <n v="107933.70170000001"/>
    <x v="1"/>
    <n v="12784.615400000001"/>
    <x v="951"/>
    <x v="0"/>
    <m/>
  </r>
  <r>
    <d v="2024-03-13T02:41:54"/>
    <x v="1"/>
    <n v="1"/>
    <s v="PALMAR PANA EDIXON JOSUE"/>
    <x v="0"/>
    <x v="0"/>
    <n v="161"/>
    <n v="17.8888888888889"/>
    <n v="184.84033613445399"/>
    <s v="2 Descuentos (Incidente con Usuarios) "/>
    <n v="96712.184899999993"/>
    <x v="0"/>
    <n v="12979.4872"/>
    <x v="952"/>
    <x v="0"/>
    <m/>
  </r>
  <r>
    <d v="2024-03-13T02:41:54"/>
    <x v="1"/>
    <n v="2"/>
    <s v="GRAJALES JORGE HERNAN"/>
    <x v="0"/>
    <x v="0"/>
    <n v="211"/>
    <n v="23.4444444444444"/>
    <n v="184.84033613445399"/>
    <m/>
    <n v="96712.184899999993"/>
    <x v="1"/>
    <n v="12979.4872"/>
    <x v="952"/>
    <x v="0"/>
    <m/>
  </r>
  <r>
    <d v="2024-03-13T02:41:54"/>
    <x v="1"/>
    <n v="3"/>
    <s v="AGUIRRE ANDRES"/>
    <x v="0"/>
    <x v="0"/>
    <n v="177"/>
    <n v="19.6666666666667"/>
    <n v="184.84033613445399"/>
    <m/>
    <n v="96712.184899999993"/>
    <x v="0"/>
    <n v="12979.4872"/>
    <x v="952"/>
    <x v="0"/>
    <m/>
  </r>
  <r>
    <d v="2024-03-13T02:41:54"/>
    <x v="1"/>
    <n v="4"/>
    <s v="LOPEZ ISRAEL"/>
    <x v="6"/>
    <x v="0"/>
    <n v="135"/>
    <n v="16.875"/>
    <n v="164.302521008403"/>
    <m/>
    <n v="85966.386599999998"/>
    <x v="0"/>
    <n v="12979.4872"/>
    <x v="952"/>
    <x v="0"/>
    <m/>
  </r>
  <r>
    <d v="2024-03-13T02:41:55"/>
    <x v="1"/>
    <n v="5"/>
    <s v="QUINTERO  ALVARO ANTONIO"/>
    <x v="9"/>
    <x v="0"/>
    <n v="247"/>
    <n v="20.5833333333333"/>
    <n v="246.45378151260499"/>
    <m/>
    <n v="128949.57980000001"/>
    <x v="1"/>
    <n v="12979.4872"/>
    <x v="952"/>
    <x v="0"/>
    <m/>
  </r>
  <r>
    <d v="2024-03-13T02:41:55"/>
    <x v="1"/>
    <n v="6"/>
    <s v="GONZALEZ PEREZ RAFAEL JOSE"/>
    <x v="3"/>
    <x v="0"/>
    <n v="210"/>
    <n v="21"/>
    <n v="205.37815126050401"/>
    <m/>
    <n v="107457.9832"/>
    <x v="0"/>
    <n v="12979.4872"/>
    <x v="952"/>
    <x v="0"/>
    <m/>
  </r>
  <r>
    <d v="2024-03-13T02:41:55"/>
    <x v="1"/>
    <n v="7"/>
    <s v="FLORES RINCON JORGE ALBERTO"/>
    <x v="9"/>
    <x v="0"/>
    <n v="270"/>
    <n v="22.5"/>
    <n v="246.45378151260499"/>
    <m/>
    <n v="128949.57980000001"/>
    <x v="1"/>
    <n v="12979.4872"/>
    <x v="952"/>
    <x v="0"/>
    <m/>
  </r>
  <r>
    <d v="2024-03-13T02:41:56"/>
    <x v="1"/>
    <n v="8"/>
    <s v="LONDOO CADAVID DAVID SANTIAGO"/>
    <x v="0"/>
    <x v="0"/>
    <n v="196"/>
    <n v="21.7777777777778"/>
    <n v="184.84033613445399"/>
    <m/>
    <n v="96712.184899999993"/>
    <x v="1"/>
    <n v="12979.4872"/>
    <x v="952"/>
    <x v="0"/>
    <m/>
  </r>
  <r>
    <d v="2024-03-13T02:41:56"/>
    <x v="1"/>
    <n v="9"/>
    <s v="RODRIGUEZ LUBIN"/>
    <x v="0"/>
    <x v="0"/>
    <n v="191"/>
    <n v="21.2222222222222"/>
    <n v="184.84033613445399"/>
    <m/>
    <n v="96712.184899999993"/>
    <x v="0"/>
    <n v="12979.4872"/>
    <x v="952"/>
    <x v="0"/>
    <m/>
  </r>
  <r>
    <d v="2024-03-13T02:41:56"/>
    <x v="1"/>
    <n v="10"/>
    <s v="MARULANDA JARAMILLO DAWER ANDRES"/>
    <x v="3"/>
    <x v="0"/>
    <n v="178"/>
    <n v="17.8"/>
    <n v="205.37815126050401"/>
    <m/>
    <n v="107457.9832"/>
    <x v="0"/>
    <n v="12979.4872"/>
    <x v="952"/>
    <x v="0"/>
    <m/>
  </r>
  <r>
    <d v="2024-03-13T02:41:56"/>
    <x v="9"/>
    <n v="11"/>
    <s v="BELTRAN JUAN SIMON"/>
    <x v="3"/>
    <x v="0"/>
    <n v="196"/>
    <n v="19.600000000000001"/>
    <n v="205.37815126050401"/>
    <s v="1 Descuento (Despachadora angela) "/>
    <n v="107457.9832"/>
    <x v="0"/>
    <n v="12979.4872"/>
    <x v="952"/>
    <x v="0"/>
    <m/>
  </r>
  <r>
    <d v="2024-03-13T02:41:57"/>
    <x v="9"/>
    <n v="13"/>
    <s v="URIEL SALAZAR FREDY"/>
    <x v="0"/>
    <x v="0"/>
    <n v="186"/>
    <n v="20.6666666666667"/>
    <n v="184.84033613445399"/>
    <m/>
    <n v="96712.184899999993"/>
    <x v="0"/>
    <n v="12979.4872"/>
    <x v="952"/>
    <x v="0"/>
    <m/>
  </r>
  <r>
    <d v="2024-03-13T02:41:57"/>
    <x v="9"/>
    <n v="14"/>
    <s v="DURANGO DAVID JOSE"/>
    <x v="3"/>
    <x v="0"/>
    <n v="219"/>
    <n v="21.9"/>
    <n v="205.37815126050401"/>
    <m/>
    <n v="107457.9832"/>
    <x v="1"/>
    <n v="12979.4872"/>
    <x v="952"/>
    <x v="0"/>
    <m/>
  </r>
  <r>
    <d v="2024-03-13T02:41:57"/>
    <x v="9"/>
    <n v="15"/>
    <s v="LONDOO LOPERA DUVAN ANDRES"/>
    <x v="3"/>
    <x v="0"/>
    <n v="185"/>
    <n v="18.5"/>
    <n v="205.37815126050401"/>
    <s v="3 Descuentos (Propietario y despachadora angela)"/>
    <n v="107457.9832"/>
    <x v="1"/>
    <n v="12979.4872"/>
    <x v="952"/>
    <x v="0"/>
    <m/>
  </r>
  <r>
    <d v="2024-03-13T02:41:58"/>
    <x v="9"/>
    <n v="16"/>
    <s v="HURTADO MADRID JUAN ESTEBAN"/>
    <x v="3"/>
    <x v="0"/>
    <n v="231"/>
    <n v="23.1"/>
    <n v="205.37815126050401"/>
    <m/>
    <n v="107457.9832"/>
    <x v="0"/>
    <n v="12979.4872"/>
    <x v="952"/>
    <x v="0"/>
    <m/>
  </r>
  <r>
    <d v="2024-03-13T02:41:58"/>
    <x v="9"/>
    <n v="17"/>
    <s v="RAMIREZ JARAMILLO WILSON"/>
    <x v="11"/>
    <x v="0"/>
    <n v="68"/>
    <n v="34"/>
    <n v="41.075630252100801"/>
    <m/>
    <n v="21491.596600000001"/>
    <x v="0"/>
    <n v="12979.4872"/>
    <x v="952"/>
    <x v="0"/>
    <m/>
  </r>
  <r>
    <d v="2024-03-13T02:41:58"/>
    <x v="9"/>
    <n v="19"/>
    <s v="MEJIA JUAN CARLOS"/>
    <x v="1"/>
    <x v="0"/>
    <n v="222"/>
    <n v="20.181818181818201"/>
    <n v="225.915966386555"/>
    <m/>
    <n v="118203.7815"/>
    <x v="0"/>
    <n v="12979.4872"/>
    <x v="952"/>
    <x v="0"/>
    <m/>
  </r>
  <r>
    <d v="2024-03-13T02:41:58"/>
    <x v="9"/>
    <n v="20"/>
    <s v="VERENZUELA MARTINEZ ALEXANDER"/>
    <x v="0"/>
    <x v="0"/>
    <n v="205"/>
    <n v="22.7777777777778"/>
    <n v="184.84033613445399"/>
    <m/>
    <n v="96712.184899999993"/>
    <x v="0"/>
    <n v="12979.4872"/>
    <x v="952"/>
    <x v="0"/>
    <m/>
  </r>
  <r>
    <d v="2024-03-13T02:41:59"/>
    <x v="9"/>
    <n v="21"/>
    <s v="CIRO ALEXANDER"/>
    <x v="3"/>
    <x v="0"/>
    <n v="243"/>
    <n v="24.3"/>
    <n v="205.37815126050401"/>
    <m/>
    <n v="107457.9832"/>
    <x v="0"/>
    <n v="12979.4872"/>
    <x v="952"/>
    <x v="0"/>
    <m/>
  </r>
  <r>
    <d v="2024-03-13T02:41:59"/>
    <x v="9"/>
    <n v="22"/>
    <s v="QUIRAMA CASTAEDA JHON JADER"/>
    <x v="10"/>
    <x v="0"/>
    <n v="85"/>
    <n v="21.25"/>
    <n v="82.151260504201701"/>
    <m/>
    <n v="42983.193299999999"/>
    <x v="1"/>
    <n v="12979.4872"/>
    <x v="952"/>
    <x v="0"/>
    <m/>
  </r>
  <r>
    <d v="2024-03-13T02:41:59"/>
    <x v="9"/>
    <n v="23"/>
    <s v="SALDARRIAGA PARRA LUIS ALBERTO"/>
    <x v="0"/>
    <x v="0"/>
    <n v="160"/>
    <n v="17.7777777777778"/>
    <n v="184.84033613445399"/>
    <s v="4 Descuentos (Incidente con Usuarios) "/>
    <n v="96712.184899999993"/>
    <x v="2"/>
    <n v="12979.4872"/>
    <x v="952"/>
    <x v="0"/>
    <m/>
  </r>
  <r>
    <d v="2024-03-13T02:41:59"/>
    <x v="9"/>
    <n v="24"/>
    <s v="GARCES ANDRES FELIPE"/>
    <x v="0"/>
    <x v="0"/>
    <n v="190"/>
    <n v="21.1111111111111"/>
    <n v="184.84033613445399"/>
    <m/>
    <n v="96712.184899999993"/>
    <x v="0"/>
    <n v="12979.4872"/>
    <x v="952"/>
    <x v="0"/>
    <m/>
  </r>
  <r>
    <d v="2024-03-13T02:42:00"/>
    <x v="9"/>
    <n v="25"/>
    <s v="JIMENEZ HURTADO CARLOS ESTIVEN"/>
    <x v="0"/>
    <x v="0"/>
    <n v="197"/>
    <n v="21.8888888888889"/>
    <n v="184.84033613445399"/>
    <s v="2 Descuentos (Usuario movilidad reducida) "/>
    <n v="96712.184899999993"/>
    <x v="1"/>
    <n v="12979.4872"/>
    <x v="952"/>
    <x v="0"/>
    <m/>
  </r>
  <r>
    <d v="2024-03-13T02:42:00"/>
    <x v="9"/>
    <n v="26"/>
    <s v="CIRO MARIN RODRIGO ALBERTO"/>
    <x v="0"/>
    <x v="0"/>
    <n v="192"/>
    <n v="21.3333333333333"/>
    <n v="184.84033613445399"/>
    <s v="4 Descuentos (Transbordo) "/>
    <n v="96712.184899999993"/>
    <x v="0"/>
    <n v="12979.4872"/>
    <x v="952"/>
    <x v="0"/>
    <m/>
  </r>
  <r>
    <d v="2024-03-13T02:42:00"/>
    <x v="9"/>
    <n v="27"/>
    <s v="VALENCIA MENDOZA JHON"/>
    <x v="2"/>
    <x v="0"/>
    <n v="123"/>
    <n v="20.5"/>
    <n v="123.22689075630301"/>
    <m/>
    <n v="64474.789900000003"/>
    <x v="0"/>
    <n v="12979.4872"/>
    <x v="952"/>
    <x v="0"/>
    <m/>
  </r>
  <r>
    <d v="2024-03-13T02:42:00"/>
    <x v="9"/>
    <n v="28"/>
    <s v="GOMEZ CARLOS"/>
    <x v="3"/>
    <x v="0"/>
    <n v="201"/>
    <n v="20.100000000000001"/>
    <n v="205.37815126050401"/>
    <s v="1 Descuento (Conduct) "/>
    <n v="107457.9832"/>
    <x v="0"/>
    <n v="12979.4872"/>
    <x v="952"/>
    <x v="0"/>
    <m/>
  </r>
  <r>
    <d v="2024-03-13T02:42:01"/>
    <x v="9"/>
    <n v="29"/>
    <s v="ESCOBAR IVAN DARIO"/>
    <x v="0"/>
    <x v="0"/>
    <n v="126"/>
    <n v="14"/>
    <n v="184.84033613445399"/>
    <m/>
    <n v="96712.184899999993"/>
    <x v="0"/>
    <n v="12979.4872"/>
    <x v="952"/>
    <x v="0"/>
    <m/>
  </r>
  <r>
    <d v="2024-03-13T02:42:01"/>
    <x v="9"/>
    <n v="30"/>
    <s v="TUBERQUIA MAICOL ESTIVEN"/>
    <x v="3"/>
    <x v="0"/>
    <n v="219"/>
    <n v="21.9"/>
    <n v="205.37815126050401"/>
    <s v="2 Descuentos (Conduct y propietario) "/>
    <n v="107457.9832"/>
    <x v="0"/>
    <n v="12979.4872"/>
    <x v="952"/>
    <x v="0"/>
    <m/>
  </r>
  <r>
    <d v="2024-03-13T02:42:01"/>
    <x v="1"/>
    <n v="31"/>
    <s v="CERVANTES MARTINEZ FELIX ENRIQUE"/>
    <x v="2"/>
    <x v="0"/>
    <n v="98"/>
    <n v="16.3333333333333"/>
    <n v="123.22689075630301"/>
    <m/>
    <n v="64474.789900000003"/>
    <x v="0"/>
    <n v="12979.4872"/>
    <x v="952"/>
    <x v="0"/>
    <m/>
  </r>
  <r>
    <d v="2024-03-13T02:42:01"/>
    <x v="1"/>
    <n v="32"/>
    <s v="PUERTA BOJANERO JUAN CARLOS"/>
    <x v="0"/>
    <x v="0"/>
    <n v="164"/>
    <n v="18.2222222222222"/>
    <n v="184.84033613445399"/>
    <s v="1 Descuento (Conduct) "/>
    <n v="96712.184899999993"/>
    <x v="0"/>
    <n v="12979.4872"/>
    <x v="952"/>
    <x v="0"/>
    <m/>
  </r>
  <r>
    <d v="2024-03-13T02:42:02"/>
    <x v="1"/>
    <n v="33"/>
    <s v="QUIROZ BRAYAN"/>
    <x v="3"/>
    <x v="0"/>
    <n v="189"/>
    <n v="18.899999999999999"/>
    <n v="205.37815126050401"/>
    <m/>
    <n v="107457.9832"/>
    <x v="0"/>
    <n v="12979.4872"/>
    <x v="952"/>
    <x v="0"/>
    <m/>
  </r>
  <r>
    <d v="2024-03-13T02:42:02"/>
    <x v="1"/>
    <n v="34"/>
    <s v="MONTOYA OSPINA GILBERTO ANTONIO"/>
    <x v="3"/>
    <x v="0"/>
    <n v="186"/>
    <n v="18.600000000000001"/>
    <n v="205.37815126050401"/>
    <s v="12 Descuentos (Transbordo) "/>
    <n v="107457.9832"/>
    <x v="0"/>
    <n v="12979.4872"/>
    <x v="952"/>
    <x v="0"/>
    <m/>
  </r>
  <r>
    <d v="2024-03-13T02:42:02"/>
    <x v="1"/>
    <n v="35"/>
    <s v="HERNANDEZ MACIAS GILBERTO"/>
    <x v="6"/>
    <x v="0"/>
    <n v="137"/>
    <n v="17.125"/>
    <n v="164.302521008403"/>
    <m/>
    <n v="85966.386599999998"/>
    <x v="1"/>
    <n v="12979.4872"/>
    <x v="952"/>
    <x v="0"/>
    <m/>
  </r>
  <r>
    <d v="2024-03-13T02:42:02"/>
    <x v="1"/>
    <n v="36"/>
    <s v="LONDOO WILDER"/>
    <x v="0"/>
    <x v="0"/>
    <n v="169"/>
    <n v="18.7777777777778"/>
    <n v="184.84033613445399"/>
    <m/>
    <n v="96712.184899999993"/>
    <x v="0"/>
    <n v="12979.4872"/>
    <x v="952"/>
    <x v="0"/>
    <m/>
  </r>
  <r>
    <d v="2024-03-13T02:42:03"/>
    <x v="1"/>
    <n v="37"/>
    <s v="TABORDA ROJAS DIEGO ALEJANDRO"/>
    <x v="3"/>
    <x v="0"/>
    <n v="188"/>
    <n v="18.8"/>
    <n v="205.37815126050401"/>
    <m/>
    <n v="107457.9832"/>
    <x v="1"/>
    <n v="12979.4872"/>
    <x v="952"/>
    <x v="0"/>
    <m/>
  </r>
  <r>
    <d v="2024-03-13T02:42:03"/>
    <x v="1"/>
    <n v="38"/>
    <s v="AGUDELO KEVIN ANDRES"/>
    <x v="1"/>
    <x v="0"/>
    <n v="210"/>
    <n v="19.090909090909101"/>
    <n v="225.915966386555"/>
    <m/>
    <n v="118203.7815"/>
    <x v="0"/>
    <n v="12979.4872"/>
    <x v="952"/>
    <x v="0"/>
    <m/>
  </r>
  <r>
    <d v="2024-03-13T02:42:03"/>
    <x v="1"/>
    <n v="39"/>
    <s v="QUINTERO ANDRES FELIPE"/>
    <x v="4"/>
    <x v="0"/>
    <n v="178"/>
    <n v="25.428571428571399"/>
    <n v="143.76470588235301"/>
    <m/>
    <n v="75220.588199999998"/>
    <x v="0"/>
    <n v="12979.4872"/>
    <x v="952"/>
    <x v="0"/>
    <m/>
  </r>
  <r>
    <d v="2024-03-13T02:42:03"/>
    <x v="1"/>
    <n v="40"/>
    <s v="OCAMPO OCAMPO ANTONIO JOSE"/>
    <x v="3"/>
    <x v="1"/>
    <n v="264"/>
    <n v="26.4"/>
    <n v="205.37815126050401"/>
    <s v="Se descuenta el viaje de 11 19 am ya que NO ingresa al paradero sin Autorizacin, 4 Descuentos (Propietarios y conducts) "/>
    <n v="107457.9832"/>
    <x v="0"/>
    <n v="12979.4872"/>
    <x v="952"/>
    <x v="0"/>
    <m/>
  </r>
  <r>
    <d v="2024-03-13T02:42:04"/>
    <x v="9"/>
    <n v="41"/>
    <s v="GARCIA DAVID WILSON ALBERTO"/>
    <x v="6"/>
    <x v="0"/>
    <n v="175"/>
    <n v="21.875"/>
    <n v="164.302521008403"/>
    <m/>
    <n v="85966.386599999998"/>
    <x v="1"/>
    <n v="12979.4872"/>
    <x v="952"/>
    <x v="0"/>
    <m/>
  </r>
  <r>
    <d v="2024-03-13T02:42:04"/>
    <x v="9"/>
    <n v="42"/>
    <s v="LOPERA ALVAREZ ESTIVEN"/>
    <x v="2"/>
    <x v="3"/>
    <n v="150"/>
    <n v="25"/>
    <n v="123.22689075630301"/>
    <m/>
    <n v="64474.789900000003"/>
    <x v="0"/>
    <n v="12979.4872"/>
    <x v="952"/>
    <x v="0"/>
    <m/>
  </r>
  <r>
    <d v="2024-03-14T01:34:31"/>
    <x v="9"/>
    <n v="1"/>
    <s v="PALMAR PANA EDIXON JOSUE"/>
    <x v="6"/>
    <x v="0"/>
    <n v="178"/>
    <n v="22.25"/>
    <n v="163.447887323944"/>
    <s v="2 Descuentos (jefe de ruta y conduct) "/>
    <n v="85496.338000000003"/>
    <x v="0"/>
    <n v="13334.210499999999"/>
    <x v="953"/>
    <x v="0"/>
    <m/>
  </r>
  <r>
    <d v="2024-03-14T01:34:31"/>
    <x v="9"/>
    <n v="2"/>
    <s v="MADRID HERNANDEZ JHONATAN SMITH"/>
    <x v="6"/>
    <x v="0"/>
    <n v="148"/>
    <n v="18.5"/>
    <n v="163.447887323944"/>
    <s v="2 Descuentos (jefe de ruta y conduct) "/>
    <n v="85496.338000000003"/>
    <x v="1"/>
    <n v="13334.210499999999"/>
    <x v="953"/>
    <x v="0"/>
    <m/>
  </r>
  <r>
    <d v="2024-03-14T01:34:32"/>
    <x v="9"/>
    <n v="3"/>
    <s v="AGUIRRE ANDRES"/>
    <x v="3"/>
    <x v="0"/>
    <n v="206"/>
    <n v="20.6"/>
    <n v="204.30985915493"/>
    <m/>
    <n v="106870.4225"/>
    <x v="0"/>
    <n v="13334.210499999999"/>
    <x v="953"/>
    <x v="0"/>
    <m/>
  </r>
  <r>
    <d v="2024-03-14T01:34:32"/>
    <x v="9"/>
    <n v="4"/>
    <s v="RODRIGUEZ LUBIN"/>
    <x v="8"/>
    <x v="0"/>
    <n v="134"/>
    <n v="26.8"/>
    <n v="102.154929577465"/>
    <m/>
    <n v="53435.211300000003"/>
    <x v="0"/>
    <n v="13334.210499999999"/>
    <x v="953"/>
    <x v="0"/>
    <m/>
  </r>
  <r>
    <d v="2024-03-14T01:34:32"/>
    <x v="9"/>
    <n v="5"/>
    <s v="BERRIO POSADA ANGELA"/>
    <x v="1"/>
    <x v="3"/>
    <n v="290"/>
    <n v="26.363636363636399"/>
    <n v="224.74084507042301"/>
    <m/>
    <n v="117557.4648"/>
    <x v="1"/>
    <n v="13334.210499999999"/>
    <x v="953"/>
    <x v="0"/>
    <m/>
  </r>
  <r>
    <d v="2024-03-14T01:34:33"/>
    <x v="9"/>
    <n v="6"/>
    <s v="GONZALEZ PEREZ RAFAEL JOSE"/>
    <x v="0"/>
    <x v="0"/>
    <n v="139"/>
    <n v="15.4444444444444"/>
    <n v="183.87887323943701"/>
    <s v="1 Descuento (despachadora angela) "/>
    <n v="96183.380300000004"/>
    <x v="0"/>
    <n v="13334.210499999999"/>
    <x v="953"/>
    <x v="0"/>
    <m/>
  </r>
  <r>
    <d v="2024-03-14T01:34:33"/>
    <x v="9"/>
    <n v="7"/>
    <s v="FLORES RINCON JORGE ALBERTO"/>
    <x v="3"/>
    <x v="0"/>
    <n v="230"/>
    <n v="23"/>
    <n v="204.30985915493"/>
    <m/>
    <n v="106870.4225"/>
    <x v="1"/>
    <n v="13334.210499999999"/>
    <x v="953"/>
    <x v="0"/>
    <m/>
  </r>
  <r>
    <d v="2024-03-14T01:34:33"/>
    <x v="9"/>
    <n v="8"/>
    <s v="VACA FIERRO ROBINSON"/>
    <x v="3"/>
    <x v="0"/>
    <n v="194"/>
    <n v="19.399999999999999"/>
    <n v="204.30985915493"/>
    <m/>
    <n v="106870.4225"/>
    <x v="1"/>
    <n v="13334.210499999999"/>
    <x v="953"/>
    <x v="0"/>
    <m/>
  </r>
  <r>
    <d v="2024-03-14T01:34:34"/>
    <x v="9"/>
    <n v="9"/>
    <s v="PINO JUAN ESTEBAN"/>
    <x v="0"/>
    <x v="0"/>
    <n v="179"/>
    <n v="19.8888888888889"/>
    <n v="183.87887323943701"/>
    <m/>
    <n v="96183.380300000004"/>
    <x v="0"/>
    <n v="13334.210499999999"/>
    <x v="953"/>
    <x v="0"/>
    <m/>
  </r>
  <r>
    <d v="2024-03-14T01:34:34"/>
    <x v="9"/>
    <n v="10"/>
    <s v="MARULANDA JARAMILLO DAWER ANDRES"/>
    <x v="6"/>
    <x v="3"/>
    <n v="115"/>
    <n v="14.375"/>
    <n v="163.447887323944"/>
    <m/>
    <n v="85496.338000000003"/>
    <x v="0"/>
    <n v="13334.210499999999"/>
    <x v="953"/>
    <x v="0"/>
    <m/>
  </r>
  <r>
    <d v="2024-03-14T01:34:34"/>
    <x v="1"/>
    <n v="11"/>
    <s v="BELTRAN JUAN SIMON"/>
    <x v="3"/>
    <x v="0"/>
    <n v="207"/>
    <n v="20.7"/>
    <n v="204.30985915493"/>
    <m/>
    <n v="106870.4225"/>
    <x v="0"/>
    <n v="13334.210499999999"/>
    <x v="953"/>
    <x v="0"/>
    <m/>
  </r>
  <r>
    <d v="2024-03-14T01:34:34"/>
    <x v="1"/>
    <n v="13"/>
    <s v="URIEL SALAZAR FREDY"/>
    <x v="3"/>
    <x v="0"/>
    <n v="235"/>
    <n v="23.5"/>
    <n v="204.30985915493"/>
    <s v="2 Descuentos (conduct y propietario) "/>
    <n v="106870.4225"/>
    <x v="0"/>
    <n v="13334.210499999999"/>
    <x v="953"/>
    <x v="0"/>
    <m/>
  </r>
  <r>
    <d v="2024-03-14T01:34:35"/>
    <x v="1"/>
    <n v="14"/>
    <s v="DURANGO DAVID JOSE"/>
    <x v="0"/>
    <x v="0"/>
    <n v="215"/>
    <n v="23.8888888888889"/>
    <n v="183.87887323943701"/>
    <m/>
    <n v="96183.380300000004"/>
    <x v="1"/>
    <n v="13334.210499999999"/>
    <x v="953"/>
    <x v="0"/>
    <m/>
  </r>
  <r>
    <d v="2024-03-14T01:34:35"/>
    <x v="1"/>
    <n v="15"/>
    <s v="LONDOO LOPERA DUVAN ANDRES"/>
    <x v="6"/>
    <x v="3"/>
    <n v="197"/>
    <n v="26.266666666666701"/>
    <n v="153.23239436619701"/>
    <s v="1 Descuento (despachadora angela) "/>
    <n v="80152.816900000005"/>
    <x v="1"/>
    <n v="13334.210499999999"/>
    <x v="953"/>
    <x v="0"/>
    <m/>
  </r>
  <r>
    <d v="2024-03-14T01:34:35"/>
    <x v="1"/>
    <n v="16"/>
    <s v="HURTADO MADRID JUAN ESTEBAN"/>
    <x v="3"/>
    <x v="0"/>
    <n v="219"/>
    <n v="21.9"/>
    <n v="204.30985915493"/>
    <m/>
    <n v="106870.4225"/>
    <x v="0"/>
    <n v="13334.210499999999"/>
    <x v="953"/>
    <x v="0"/>
    <m/>
  </r>
  <r>
    <d v="2024-03-14T01:34:35"/>
    <x v="1"/>
    <n v="17"/>
    <s v="MACEA MATEO"/>
    <x v="1"/>
    <x v="0"/>
    <n v="217"/>
    <n v="19.727272727272702"/>
    <n v="224.74084507042301"/>
    <s v="5 Descuentos (Incidente con Usuarios, conduct y propietario) "/>
    <n v="117557.4648"/>
    <x v="0"/>
    <n v="13334.210499999999"/>
    <x v="953"/>
    <x v="0"/>
    <m/>
  </r>
  <r>
    <d v="2024-03-14T01:34:36"/>
    <x v="1"/>
    <n v="18"/>
    <s v="RENDON VIANA HUMBERTO DE JESUS"/>
    <x v="0"/>
    <x v="0"/>
    <n v="212"/>
    <n v="23.5555555555556"/>
    <n v="183.87887323943701"/>
    <m/>
    <n v="96183.380300000004"/>
    <x v="0"/>
    <n v="13334.210499999999"/>
    <x v="953"/>
    <x v="0"/>
    <m/>
  </r>
  <r>
    <d v="2024-03-14T01:34:36"/>
    <x v="1"/>
    <n v="19"/>
    <s v="MEJIA JUAN CARLOS"/>
    <x v="3"/>
    <x v="0"/>
    <n v="171"/>
    <n v="17.100000000000001"/>
    <n v="204.30985915493"/>
    <s v="2 Descuentos (Conducts) "/>
    <n v="106870.4225"/>
    <x v="0"/>
    <n v="13334.210499999999"/>
    <x v="953"/>
    <x v="0"/>
    <m/>
  </r>
  <r>
    <d v="2024-03-14T01:34:36"/>
    <x v="1"/>
    <n v="20"/>
    <s v="VERENZUELA MARTINEZ ALEXANDER"/>
    <x v="1"/>
    <x v="0"/>
    <n v="260"/>
    <n v="23.636363636363601"/>
    <n v="224.74084507042301"/>
    <m/>
    <n v="117557.4648"/>
    <x v="0"/>
    <n v="13334.210499999999"/>
    <x v="953"/>
    <x v="0"/>
    <m/>
  </r>
  <r>
    <d v="2024-03-14T01:34:37"/>
    <x v="1"/>
    <n v="21"/>
    <s v="VALENCIA MENDOZA JHON"/>
    <x v="6"/>
    <x v="0"/>
    <n v="173"/>
    <n v="21.625"/>
    <n v="163.447887323944"/>
    <s v="2 Descuentos (conduct y propietario) "/>
    <n v="85496.338000000003"/>
    <x v="0"/>
    <n v="13334.210499999999"/>
    <x v="953"/>
    <x v="0"/>
    <m/>
  </r>
  <r>
    <d v="2024-03-14T01:34:37"/>
    <x v="1"/>
    <n v="23"/>
    <s v="SALDARRIAGA PARRA LUIS ALBERTO"/>
    <x v="3"/>
    <x v="0"/>
    <n v="157"/>
    <n v="15.7"/>
    <n v="204.30985915493"/>
    <m/>
    <n v="106870.4225"/>
    <x v="2"/>
    <n v="13334.210499999999"/>
    <x v="953"/>
    <x v="0"/>
    <m/>
  </r>
  <r>
    <d v="2024-03-14T01:34:37"/>
    <x v="1"/>
    <n v="24"/>
    <s v="GARCES ANDRES FELIPE"/>
    <x v="3"/>
    <x v="0"/>
    <n v="199"/>
    <n v="19.899999999999999"/>
    <n v="204.30985915493"/>
    <m/>
    <n v="106870.4225"/>
    <x v="0"/>
    <n v="13334.210499999999"/>
    <x v="953"/>
    <x v="0"/>
    <m/>
  </r>
  <r>
    <d v="2024-03-14T01:34:37"/>
    <x v="1"/>
    <n v="25"/>
    <s v="JIMENEZ HURTADO CARLOS ESTIVEN"/>
    <x v="0"/>
    <x v="0"/>
    <n v="192"/>
    <n v="21.3333333333333"/>
    <n v="183.87887323943701"/>
    <m/>
    <n v="96183.380300000004"/>
    <x v="1"/>
    <n v="13334.210499999999"/>
    <x v="953"/>
    <x v="0"/>
    <m/>
  </r>
  <r>
    <d v="2024-03-14T01:34:38"/>
    <x v="1"/>
    <n v="26"/>
    <s v="CIRO MARIN RODRIGO ALBERTO"/>
    <x v="3"/>
    <x v="0"/>
    <n v="210"/>
    <n v="21"/>
    <n v="204.30985915493"/>
    <m/>
    <n v="106870.4225"/>
    <x v="0"/>
    <n v="13334.210499999999"/>
    <x v="953"/>
    <x v="0"/>
    <m/>
  </r>
  <r>
    <d v="2024-03-14T01:34:38"/>
    <x v="1"/>
    <n v="27"/>
    <s v="HOYOS HENAO SANTIAGO"/>
    <x v="0"/>
    <x v="0"/>
    <n v="189"/>
    <n v="21"/>
    <n v="183.87887323943701"/>
    <s v="1 Descuento (Despachador fernando) "/>
    <n v="96183.380300000004"/>
    <x v="0"/>
    <n v="13334.210499999999"/>
    <x v="953"/>
    <x v="0"/>
    <m/>
  </r>
  <r>
    <d v="2024-03-14T01:34:38"/>
    <x v="1"/>
    <n v="28"/>
    <s v="GOMEZ CARLOS"/>
    <x v="4"/>
    <x v="0"/>
    <n v="122"/>
    <n v="17.428571428571399"/>
    <n v="143.01690140845099"/>
    <m/>
    <n v="74809.295800000007"/>
    <x v="0"/>
    <n v="13334.210499999999"/>
    <x v="953"/>
    <x v="0"/>
    <m/>
  </r>
  <r>
    <d v="2024-03-14T01:34:39"/>
    <x v="1"/>
    <n v="29"/>
    <s v="ESCOBAR IVAN DARIO"/>
    <x v="0"/>
    <x v="0"/>
    <n v="150"/>
    <n v="16.6666666666667"/>
    <n v="183.87887323943701"/>
    <m/>
    <n v="96183.380300000004"/>
    <x v="0"/>
    <n v="13334.210499999999"/>
    <x v="953"/>
    <x v="0"/>
    <m/>
  </r>
  <r>
    <d v="2024-03-14T01:34:39"/>
    <x v="9"/>
    <n v="30"/>
    <s v="TUBERQUIA MAICOL ESTIVEN"/>
    <x v="0"/>
    <x v="0"/>
    <n v="184"/>
    <n v="20.4444444444444"/>
    <n v="183.87887323943701"/>
    <s v="3 Descuentos (Despachador fernando y conduct) "/>
    <n v="96183.380300000004"/>
    <x v="0"/>
    <n v="13334.210499999999"/>
    <x v="953"/>
    <x v="0"/>
    <m/>
  </r>
  <r>
    <d v="2024-03-14T01:34:39"/>
    <x v="9"/>
    <n v="31"/>
    <s v="CERVANTES MARTINEZ FELIX ENRIQUE"/>
    <x v="2"/>
    <x v="0"/>
    <n v="102"/>
    <n v="18.545454545454501"/>
    <n v="112.37042253521101"/>
    <m/>
    <n v="58778.732400000001"/>
    <x v="0"/>
    <n v="13334.210499999999"/>
    <x v="953"/>
    <x v="0"/>
    <m/>
  </r>
  <r>
    <d v="2024-03-14T01:34:39"/>
    <x v="9"/>
    <n v="32"/>
    <s v="PUERTA BOJANERO JUAN CARLOS"/>
    <x v="0"/>
    <x v="0"/>
    <n v="211"/>
    <n v="23.4444444444444"/>
    <n v="183.87887323943701"/>
    <s v="1 Descuento (incidente con Usuario) "/>
    <n v="96183.380300000004"/>
    <x v="0"/>
    <n v="13334.210499999999"/>
    <x v="953"/>
    <x v="0"/>
    <m/>
  </r>
  <r>
    <d v="2024-03-14T01:34:40"/>
    <x v="9"/>
    <n v="33"/>
    <s v="QUIROZ BRAYAN"/>
    <x v="0"/>
    <x v="0"/>
    <n v="138"/>
    <n v="15.3333333333333"/>
    <n v="183.87887323943701"/>
    <m/>
    <n v="96183.380300000004"/>
    <x v="0"/>
    <n v="13334.210499999999"/>
    <x v="953"/>
    <x v="0"/>
    <m/>
  </r>
  <r>
    <d v="2024-03-14T01:34:40"/>
    <x v="9"/>
    <n v="34"/>
    <s v="MONTOYA OSPINA GILBERTO ANTONIO"/>
    <x v="3"/>
    <x v="0"/>
    <n v="182"/>
    <n v="18.2"/>
    <n v="204.30985915493"/>
    <s v="15 Descuentos (Incidente con Usuarios, conduct, propietario y usuario movilidad reducida) "/>
    <n v="106870.4225"/>
    <x v="0"/>
    <n v="13334.210499999999"/>
    <x v="953"/>
    <x v="0"/>
    <m/>
  </r>
  <r>
    <d v="2024-03-14T01:34:40"/>
    <x v="9"/>
    <n v="35"/>
    <s v="HERNANDEZ MACIAS GILBERTO"/>
    <x v="0"/>
    <x v="0"/>
    <n v="198"/>
    <n v="22"/>
    <n v="183.87887323943701"/>
    <m/>
    <n v="96183.380300000004"/>
    <x v="1"/>
    <n v="13334.210499999999"/>
    <x v="953"/>
    <x v="0"/>
    <m/>
  </r>
  <r>
    <d v="2024-03-14T01:34:40"/>
    <x v="9"/>
    <n v="36"/>
    <s v="LONDOO WILDER"/>
    <x v="4"/>
    <x v="0"/>
    <n v="125"/>
    <n v="17.8571428571429"/>
    <n v="143.01690140845099"/>
    <m/>
    <n v="74809.295800000007"/>
    <x v="0"/>
    <n v="13334.210499999999"/>
    <x v="953"/>
    <x v="0"/>
    <m/>
  </r>
  <r>
    <d v="2024-03-14T01:34:41"/>
    <x v="9"/>
    <n v="37"/>
    <s v="TABORDA ROJAS DIEGO ALEJANDRO"/>
    <x v="6"/>
    <x v="0"/>
    <n v="173"/>
    <n v="21.625"/>
    <n v="163.447887323944"/>
    <m/>
    <n v="85496.338000000003"/>
    <x v="1"/>
    <n v="13334.210499999999"/>
    <x v="953"/>
    <x v="0"/>
    <m/>
  </r>
  <r>
    <d v="2024-03-14T01:34:41"/>
    <x v="9"/>
    <n v="38"/>
    <s v="AGUDELO KEVIN ANDRES"/>
    <x v="0"/>
    <x v="0"/>
    <n v="169"/>
    <n v="18.7777777777778"/>
    <n v="183.87887323943701"/>
    <m/>
    <n v="96183.380300000004"/>
    <x v="0"/>
    <n v="13334.210499999999"/>
    <x v="953"/>
    <x v="0"/>
    <m/>
  </r>
  <r>
    <d v="2024-03-14T01:34:41"/>
    <x v="9"/>
    <n v="39"/>
    <s v="QUINTERO ANDRES FELIPE"/>
    <x v="10"/>
    <x v="0"/>
    <n v="75"/>
    <n v="18.75"/>
    <n v="81.723943661971802"/>
    <m/>
    <n v="42748.169000000002"/>
    <x v="0"/>
    <n v="13334.210499999999"/>
    <x v="953"/>
    <x v="0"/>
    <m/>
  </r>
  <r>
    <d v="2024-03-14T01:34:42"/>
    <x v="9"/>
    <n v="40"/>
    <s v="OCAMPO OCAMPO ANTONIO JOSE"/>
    <x v="0"/>
    <x v="0"/>
    <n v="182"/>
    <n v="20.2222222222222"/>
    <n v="183.87887323943701"/>
    <m/>
    <n v="96183.380300000004"/>
    <x v="0"/>
    <n v="13334.210499999999"/>
    <x v="953"/>
    <x v="0"/>
    <m/>
  </r>
  <r>
    <d v="2024-03-14T01:34:42"/>
    <x v="1"/>
    <n v="41"/>
    <s v="GARCIA DAVID WILSON ALBERTO"/>
    <x v="3"/>
    <x v="0"/>
    <n v="192"/>
    <n v="19.2"/>
    <n v="204.30985915493"/>
    <s v="1 Descuento (Conduct)"/>
    <n v="106870.4225"/>
    <x v="1"/>
    <n v="13334.210499999999"/>
    <x v="953"/>
    <x v="0"/>
    <m/>
  </r>
  <r>
    <d v="2024-03-14T01:34:42"/>
    <x v="1"/>
    <n v="42"/>
    <s v="BARRANTES GALLEGO DANIEL CAMILO"/>
    <x v="0"/>
    <x v="0"/>
    <n v="184"/>
    <n v="20.4444444444444"/>
    <n v="183.87887323943701"/>
    <s v="1 Descuento (Conduct)"/>
    <n v="96183.380300000004"/>
    <x v="0"/>
    <n v="13334.210499999999"/>
    <x v="953"/>
    <x v="0"/>
    <m/>
  </r>
  <r>
    <d v="2024-03-15T01:29:38"/>
    <x v="1"/>
    <n v="1"/>
    <s v="PALMAR PANA EDIXON JOSUE"/>
    <x v="2"/>
    <x v="3"/>
    <n v="129"/>
    <n v="19.846153846153801"/>
    <n v="135.03586800573899"/>
    <m/>
    <n v="70694.727400000003"/>
    <x v="0"/>
    <n v="13289.4737"/>
    <x v="954"/>
    <x v="0"/>
    <m/>
  </r>
  <r>
    <d v="2024-03-15T01:29:39"/>
    <x v="1"/>
    <n v="2"/>
    <s v="GRAJALES JORGE HERNAN"/>
    <x v="0"/>
    <x v="3"/>
    <n v="214"/>
    <n v="23.7777777777778"/>
    <n v="186.97274031563799"/>
    <m/>
    <n v="97885.007199999993"/>
    <x v="1"/>
    <n v="13289.4737"/>
    <x v="954"/>
    <x v="0"/>
    <m/>
  </r>
  <r>
    <d v="2024-03-15T01:29:39"/>
    <x v="1"/>
    <n v="3"/>
    <s v="AGUIRRE ANDRES"/>
    <x v="0"/>
    <x v="0"/>
    <n v="157"/>
    <n v="17.4444444444444"/>
    <n v="186.97274031563799"/>
    <s v="1 Descuento (Jefe de ruta) "/>
    <n v="97885.007199999993"/>
    <x v="0"/>
    <n v="13289.4737"/>
    <x v="954"/>
    <x v="0"/>
    <m/>
  </r>
  <r>
    <d v="2024-03-15T01:29:39"/>
    <x v="1"/>
    <n v="4"/>
    <s v="LOPEZ ISRAEL"/>
    <x v="3"/>
    <x v="0"/>
    <n v="175"/>
    <n v="16.6666666666667"/>
    <n v="218.13486370157801"/>
    <s v="1 Descuento (Conduct) "/>
    <n v="114199.175"/>
    <x v="0"/>
    <n v="13289.4737"/>
    <x v="954"/>
    <x v="0"/>
    <m/>
  </r>
  <r>
    <d v="2024-03-15T01:29:40"/>
    <x v="1"/>
    <n v="5"/>
    <s v="BERRIO POSADA ANGELA"/>
    <x v="3"/>
    <x v="3"/>
    <n v="214"/>
    <n v="21.4"/>
    <n v="207.747489239598"/>
    <s v="3 Descuentos (Usuarios desubicados y conduct) "/>
    <n v="108761.1191"/>
    <x v="1"/>
    <n v="13289.4737"/>
    <x v="954"/>
    <x v="0"/>
    <m/>
  </r>
  <r>
    <d v="2024-03-15T01:29:40"/>
    <x v="1"/>
    <n v="6"/>
    <s v="RODRIGUEZ LUBIN"/>
    <x v="3"/>
    <x v="3"/>
    <n v="221"/>
    <n v="22.1"/>
    <n v="207.747489239598"/>
    <s v="1 Descuento (Usuario movilidad reducida) "/>
    <n v="108761.1191"/>
    <x v="0"/>
    <n v="13289.4737"/>
    <x v="954"/>
    <x v="0"/>
    <m/>
  </r>
  <r>
    <d v="2024-03-15T01:29:41"/>
    <x v="1"/>
    <n v="7"/>
    <s v="MADRID HERNANDEZ JHONATAN SMITH"/>
    <x v="0"/>
    <x v="0"/>
    <n v="191"/>
    <n v="21.2222222222222"/>
    <n v="186.97274031563799"/>
    <s v="1 Descuento (Usuario movilidad reducida) "/>
    <n v="97885.007199999993"/>
    <x v="1"/>
    <n v="13289.4737"/>
    <x v="954"/>
    <x v="0"/>
    <m/>
  </r>
  <r>
    <d v="2024-03-15T01:29:41"/>
    <x v="1"/>
    <n v="8"/>
    <s v="VACA FIERRO ROBINSON"/>
    <x v="1"/>
    <x v="0"/>
    <n v="226"/>
    <n v="20.545454545454501"/>
    <n v="228.522238163558"/>
    <m/>
    <n v="119637.231"/>
    <x v="1"/>
    <n v="13289.4737"/>
    <x v="954"/>
    <x v="0"/>
    <m/>
  </r>
  <r>
    <d v="2024-03-15T01:29:42"/>
    <x v="1"/>
    <n v="9"/>
    <s v="PINO JUAN ESTEBAN"/>
    <x v="0"/>
    <x v="0"/>
    <n v="174"/>
    <n v="19.3333333333333"/>
    <n v="186.97274031563799"/>
    <m/>
    <n v="97885.007199999993"/>
    <x v="0"/>
    <n v="13289.4737"/>
    <x v="954"/>
    <x v="0"/>
    <m/>
  </r>
  <r>
    <d v="2024-03-15T01:29:42"/>
    <x v="9"/>
    <n v="10"/>
    <s v="MARULANDA JARAMILLO DAWER ANDRES"/>
    <x v="8"/>
    <x v="0"/>
    <n v="104"/>
    <n v="20.8"/>
    <n v="103.873744619799"/>
    <s v="1 Descuento (Conduct) "/>
    <n v="54380.559500000003"/>
    <x v="0"/>
    <n v="13289.4737"/>
    <x v="954"/>
    <x v="0"/>
    <m/>
  </r>
  <r>
    <d v="2024-03-15T01:29:42"/>
    <x v="9"/>
    <n v="11"/>
    <s v="BELTRAN JUAN SIMON"/>
    <x v="6"/>
    <x v="0"/>
    <n v="177"/>
    <n v="22.125"/>
    <n v="166.19799139167901"/>
    <s v="1 Descuento (Conduct) "/>
    <n v="87008.895300000004"/>
    <x v="0"/>
    <n v="13289.4737"/>
    <x v="954"/>
    <x v="0"/>
    <m/>
  </r>
  <r>
    <d v="2024-03-15T01:29:43"/>
    <x v="9"/>
    <n v="13"/>
    <s v="URIEL SALAZAR FREDY"/>
    <x v="6"/>
    <x v="1"/>
    <n v="165"/>
    <n v="20.625"/>
    <n v="166.19799139167901"/>
    <m/>
    <n v="87008.895300000004"/>
    <x v="0"/>
    <n v="13289.4737"/>
    <x v="954"/>
    <x v="0"/>
    <m/>
  </r>
  <r>
    <d v="2024-03-15T01:29:43"/>
    <x v="9"/>
    <n v="14"/>
    <s v="CARVAJAL SALAZAR HECTOR MARINO"/>
    <x v="1"/>
    <x v="3"/>
    <n v="229"/>
    <n v="20.818181818181799"/>
    <n v="228.522238163558"/>
    <s v="2 Descuentos (Propietarios) "/>
    <n v="119637.231"/>
    <x v="1"/>
    <n v="13289.4737"/>
    <x v="954"/>
    <x v="0"/>
    <m/>
  </r>
  <r>
    <d v="2024-03-15T01:29:44"/>
    <x v="9"/>
    <n v="15"/>
    <s v="LONDOO LOPERA DUVAN ANDRES"/>
    <x v="6"/>
    <x v="3"/>
    <n v="175"/>
    <n v="21.875"/>
    <n v="166.19799139167901"/>
    <m/>
    <n v="87008.895300000004"/>
    <x v="1"/>
    <n v="13289.4737"/>
    <x v="954"/>
    <x v="0"/>
    <m/>
  </r>
  <r>
    <d v="2024-03-15T01:29:44"/>
    <x v="9"/>
    <n v="16"/>
    <s v="HURTADO MADRID JUAN ESTEBAN"/>
    <x v="3"/>
    <x v="0"/>
    <n v="213"/>
    <n v="21.3"/>
    <n v="207.747489239598"/>
    <s v="1 Descuento (Despachadora angela) "/>
    <n v="108761.1191"/>
    <x v="0"/>
    <n v="13289.4737"/>
    <x v="954"/>
    <x v="0"/>
    <m/>
  </r>
  <r>
    <d v="2024-03-15T01:29:44"/>
    <x v="9"/>
    <n v="17"/>
    <s v="MACEA MATEO"/>
    <x v="3"/>
    <x v="3"/>
    <n v="210"/>
    <n v="21"/>
    <n v="207.747489239598"/>
    <s v="3 Descuentos (Conducts) "/>
    <n v="108761.1191"/>
    <x v="0"/>
    <n v="13289.4737"/>
    <x v="954"/>
    <x v="0"/>
    <m/>
  </r>
  <r>
    <d v="2024-03-15T01:29:45"/>
    <x v="9"/>
    <n v="18"/>
    <s v="RENDON VIANA HUMBERTO DE JESUS"/>
    <x v="0"/>
    <x v="0"/>
    <n v="201"/>
    <n v="22.3333333333333"/>
    <n v="186.97274031563799"/>
    <m/>
    <n v="97885.007199999993"/>
    <x v="0"/>
    <n v="13289.4737"/>
    <x v="954"/>
    <x v="0"/>
    <m/>
  </r>
  <r>
    <d v="2024-03-15T01:29:45"/>
    <x v="9"/>
    <n v="19"/>
    <s v="MEJIA JUAN CARLOS"/>
    <x v="3"/>
    <x v="0"/>
    <n v="221"/>
    <n v="22.1"/>
    <n v="207.747489239598"/>
    <s v="1 Descuento (Despachadora angela) "/>
    <n v="108761.1191"/>
    <x v="0"/>
    <n v="13289.4737"/>
    <x v="954"/>
    <x v="0"/>
    <m/>
  </r>
  <r>
    <d v="2024-03-15T01:29:46"/>
    <x v="9"/>
    <n v="20"/>
    <s v="VERENZUELA MARTINEZ ALEXANDER"/>
    <x v="9"/>
    <x v="0"/>
    <n v="283"/>
    <n v="23.5833333333333"/>
    <n v="249.296987087518"/>
    <m/>
    <n v="130513.3429"/>
    <x v="0"/>
    <n v="13289.4737"/>
    <x v="954"/>
    <x v="0"/>
    <m/>
  </r>
  <r>
    <d v="2024-03-15T01:29:46"/>
    <x v="9"/>
    <n v="21"/>
    <s v="VALENCIA MENDOZA JHON"/>
    <x v="11"/>
    <x v="0"/>
    <n v="33"/>
    <n v="16.5"/>
    <n v="41.549497847919703"/>
    <m/>
    <n v="21752.2238"/>
    <x v="0"/>
    <n v="13289.4737"/>
    <x v="954"/>
    <x v="0"/>
    <m/>
  </r>
  <r>
    <d v="2024-03-15T01:29:47"/>
    <x v="9"/>
    <n v="23"/>
    <s v="SALDARRIAGA PARRA LUIS ALBERTO"/>
    <x v="0"/>
    <x v="0"/>
    <n v="168"/>
    <n v="18.6666666666667"/>
    <n v="186.97274031563799"/>
    <m/>
    <n v="97885.007199999993"/>
    <x v="2"/>
    <n v="13289.4737"/>
    <x v="954"/>
    <x v="0"/>
    <m/>
  </r>
  <r>
    <d v="2024-03-15T01:29:47"/>
    <x v="9"/>
    <n v="24"/>
    <s v="GARCES ANDRES FELIPE"/>
    <x v="0"/>
    <x v="0"/>
    <n v="200"/>
    <n v="22.2222222222222"/>
    <n v="186.97274031563799"/>
    <m/>
    <n v="97885.007199999993"/>
    <x v="0"/>
    <n v="13289.4737"/>
    <x v="954"/>
    <x v="0"/>
    <m/>
  </r>
  <r>
    <d v="2024-03-15T01:29:47"/>
    <x v="9"/>
    <n v="25"/>
    <s v="JIMENEZ HURTADO CARLOS ESTIVEN"/>
    <x v="6"/>
    <x v="0"/>
    <n v="176"/>
    <n v="22"/>
    <n v="166.19799139167901"/>
    <m/>
    <n v="87008.895300000004"/>
    <x v="1"/>
    <n v="13289.4737"/>
    <x v="954"/>
    <x v="0"/>
    <m/>
  </r>
  <r>
    <d v="2024-03-15T01:29:48"/>
    <x v="9"/>
    <n v="26"/>
    <s v="ESPINOZA CHAVARRIA GUILLERMO LEON"/>
    <x v="0"/>
    <x v="0"/>
    <n v="173"/>
    <n v="19.2222222222222"/>
    <n v="186.97274031563799"/>
    <m/>
    <n v="97885.007199999993"/>
    <x v="0"/>
    <n v="13289.4737"/>
    <x v="954"/>
    <x v="0"/>
    <m/>
  </r>
  <r>
    <d v="2024-03-15T01:29:48"/>
    <x v="9"/>
    <n v="27"/>
    <s v="HOYOS HENAO SANTIAGO"/>
    <x v="10"/>
    <x v="0"/>
    <n v="81"/>
    <n v="20.25"/>
    <n v="83.098995695839307"/>
    <m/>
    <n v="43504.4476"/>
    <x v="0"/>
    <n v="13289.4737"/>
    <x v="954"/>
    <x v="0"/>
    <m/>
  </r>
  <r>
    <d v="2024-03-15T01:29:48"/>
    <x v="9"/>
    <n v="28"/>
    <s v="GOMEZ CARLOS"/>
    <x v="0"/>
    <x v="0"/>
    <n v="184"/>
    <n v="20.4444444444444"/>
    <n v="186.97274031563799"/>
    <m/>
    <n v="97885.007199999993"/>
    <x v="0"/>
    <n v="13289.4737"/>
    <x v="954"/>
    <x v="0"/>
    <m/>
  </r>
  <r>
    <d v="2024-03-15T01:29:48"/>
    <x v="9"/>
    <n v="29"/>
    <s v="ESCOBAR IVAN DARIO"/>
    <x v="0"/>
    <x v="0"/>
    <n v="162"/>
    <n v="18"/>
    <n v="186.97274031563799"/>
    <m/>
    <n v="97885.007199999993"/>
    <x v="0"/>
    <n v="13289.4737"/>
    <x v="954"/>
    <x v="0"/>
    <m/>
  </r>
  <r>
    <d v="2024-03-15T01:29:49"/>
    <x v="1"/>
    <n v="30"/>
    <s v="TUBERQUIA MAICOL ESTIVEN"/>
    <x v="2"/>
    <x v="0"/>
    <n v="158"/>
    <n v="24.307692307692299"/>
    <n v="135.03586800573899"/>
    <s v="2 Descuentos (Conduct y propietario) "/>
    <n v="70694.727400000003"/>
    <x v="0"/>
    <n v="13289.4737"/>
    <x v="954"/>
    <x v="0"/>
    <m/>
  </r>
  <r>
    <d v="2024-03-15T01:29:49"/>
    <x v="1"/>
    <n v="31"/>
    <s v="CERVANTES MARTINEZ FELIX ENRIQUE"/>
    <x v="0"/>
    <x v="0"/>
    <n v="236"/>
    <n v="26.2222222222222"/>
    <n v="186.97274031563799"/>
    <s v="1 Descuento (Conduct) "/>
    <n v="97885.007199999993"/>
    <x v="0"/>
    <n v="13289.4737"/>
    <x v="954"/>
    <x v="0"/>
    <m/>
  </r>
  <r>
    <d v="2024-03-15T01:29:49"/>
    <x v="1"/>
    <n v="32"/>
    <s v="PUERTA BOJANERO JUAN CARLOS"/>
    <x v="6"/>
    <x v="0"/>
    <n v="186"/>
    <n v="23.25"/>
    <n v="166.19799139167901"/>
    <s v="2 Descuentos (Conduct y usuario movilidad reducida) "/>
    <n v="87008.895300000004"/>
    <x v="0"/>
    <n v="13289.4737"/>
    <x v="954"/>
    <x v="0"/>
    <m/>
  </r>
  <r>
    <d v="2024-03-15T01:29:50"/>
    <x v="1"/>
    <n v="33"/>
    <s v="QUIROZ BRAYAN"/>
    <x v="0"/>
    <x v="0"/>
    <n v="178"/>
    <n v="19.7777777777778"/>
    <n v="186.97274031563799"/>
    <m/>
    <n v="97885.007199999993"/>
    <x v="0"/>
    <n v="13289.4737"/>
    <x v="954"/>
    <x v="0"/>
    <m/>
  </r>
  <r>
    <d v="2024-03-15T01:29:50"/>
    <x v="1"/>
    <n v="34"/>
    <s v="MONTOYA OSPINA GILBERTO ANTONIO"/>
    <x v="1"/>
    <x v="0"/>
    <n v="211"/>
    <n v="19.181818181818201"/>
    <n v="228.522238163558"/>
    <s v="14 Descuentos (Incidente con Usuarios) "/>
    <n v="119637.231"/>
    <x v="0"/>
    <n v="13289.4737"/>
    <x v="954"/>
    <x v="0"/>
    <m/>
  </r>
  <r>
    <d v="2024-03-15T01:29:51"/>
    <x v="1"/>
    <n v="35"/>
    <s v="HERNANDEZ MACIAS GILBERTO"/>
    <x v="0"/>
    <x v="0"/>
    <n v="209"/>
    <n v="23.2222222222222"/>
    <n v="186.97274031563799"/>
    <m/>
    <n v="97885.007199999993"/>
    <x v="1"/>
    <n v="13289.4737"/>
    <x v="954"/>
    <x v="0"/>
    <m/>
  </r>
  <r>
    <d v="2024-03-15T01:29:51"/>
    <x v="1"/>
    <n v="36"/>
    <s v="LONDOO WILDER"/>
    <x v="0"/>
    <x v="0"/>
    <n v="150"/>
    <n v="16.6666666666667"/>
    <n v="186.97274031563799"/>
    <m/>
    <n v="97885.007199999993"/>
    <x v="0"/>
    <n v="13289.4737"/>
    <x v="954"/>
    <x v="0"/>
    <m/>
  </r>
  <r>
    <d v="2024-03-15T01:29:51"/>
    <x v="1"/>
    <n v="37"/>
    <s v="TABORDA ROJAS DIEGO ALEJANDRO"/>
    <x v="3"/>
    <x v="0"/>
    <n v="213"/>
    <n v="21.3"/>
    <n v="207.747489239598"/>
    <m/>
    <n v="108761.1191"/>
    <x v="1"/>
    <n v="13289.4737"/>
    <x v="954"/>
    <x v="0"/>
    <m/>
  </r>
  <r>
    <d v="2024-03-15T01:29:52"/>
    <x v="1"/>
    <n v="38"/>
    <s v="AGUDELO KEVIN ANDRES"/>
    <x v="0"/>
    <x v="0"/>
    <n v="176"/>
    <n v="19.5555555555556"/>
    <n v="186.97274031563799"/>
    <m/>
    <n v="97885.007199999993"/>
    <x v="0"/>
    <n v="13289.4737"/>
    <x v="954"/>
    <x v="0"/>
    <m/>
  </r>
  <r>
    <d v="2024-03-15T01:29:52"/>
    <x v="1"/>
    <n v="39"/>
    <s v="DURANGO DAVID JOSE"/>
    <x v="6"/>
    <x v="0"/>
    <n v="135"/>
    <n v="16.875"/>
    <n v="166.19799139167901"/>
    <m/>
    <n v="87008.895300000004"/>
    <x v="0"/>
    <n v="13289.4737"/>
    <x v="954"/>
    <x v="0"/>
    <m/>
  </r>
  <r>
    <d v="2024-03-15T01:29:52"/>
    <x v="1"/>
    <n v="40"/>
    <s v="OCAMPO OCAMPO ANTONIO JOSE"/>
    <x v="3"/>
    <x v="0"/>
    <n v="209"/>
    <n v="20.9"/>
    <n v="207.747489239598"/>
    <m/>
    <n v="108761.1191"/>
    <x v="0"/>
    <n v="13289.4737"/>
    <x v="954"/>
    <x v="0"/>
    <m/>
  </r>
  <r>
    <d v="2024-03-15T01:29:53"/>
    <x v="9"/>
    <n v="41"/>
    <s v="QUIRAMA CASTAEDA JHON JADER"/>
    <x v="0"/>
    <x v="0"/>
    <n v="175"/>
    <n v="19.4444444444444"/>
    <n v="186.97274031563799"/>
    <m/>
    <n v="97885.007199999993"/>
    <x v="1"/>
    <n v="13289.4737"/>
    <x v="954"/>
    <x v="0"/>
    <m/>
  </r>
  <r>
    <d v="2024-03-15T01:29:53"/>
    <x v="9"/>
    <n v="42"/>
    <s v="LOPERA ALVAREZ ESTIVEN"/>
    <x v="4"/>
    <x v="0"/>
    <n v="148"/>
    <n v="21.1428571428571"/>
    <n v="145.42324246771901"/>
    <m/>
    <n v="76132.7834"/>
    <x v="0"/>
    <n v="13289.4737"/>
    <x v="954"/>
    <x v="0"/>
    <m/>
  </r>
  <r>
    <d v="2024-03-16T01:41:36"/>
    <x v="9"/>
    <n v="1"/>
    <s v="MACEA MATEO"/>
    <x v="3"/>
    <x v="0"/>
    <n v="202"/>
    <n v="20.2"/>
    <n v="219.619326500732"/>
    <s v="2 Descuentos (Conducts) "/>
    <n v="115290.6296"/>
    <x v="0"/>
    <n v="13592.105299999999"/>
    <x v="955"/>
    <x v="0"/>
    <m/>
  </r>
  <r>
    <d v="2024-03-16T01:41:37"/>
    <x v="9"/>
    <n v="2"/>
    <s v="GRAJALES JORGE HERNAN"/>
    <x v="4"/>
    <x v="0"/>
    <n v="175"/>
    <n v="25"/>
    <n v="153.73352855051201"/>
    <m/>
    <n v="80703.440700000006"/>
    <x v="1"/>
    <n v="13592.105299999999"/>
    <x v="955"/>
    <x v="0"/>
    <m/>
  </r>
  <r>
    <d v="2024-03-16T01:41:37"/>
    <x v="9"/>
    <n v="3"/>
    <s v="AGUIRRE ANDRES"/>
    <x v="6"/>
    <x v="0"/>
    <n v="159"/>
    <n v="19.875"/>
    <n v="175.69546120058601"/>
    <m/>
    <n v="92232.503700000001"/>
    <x v="0"/>
    <n v="13592.105299999999"/>
    <x v="955"/>
    <x v="0"/>
    <m/>
  </r>
  <r>
    <d v="2024-03-16T01:41:37"/>
    <x v="9"/>
    <n v="4"/>
    <s v="LOPEZ ISRAEL"/>
    <x v="6"/>
    <x v="3"/>
    <n v="143"/>
    <n v="17.875"/>
    <n v="175.69546120058601"/>
    <m/>
    <n v="92232.503700000001"/>
    <x v="0"/>
    <n v="13592.105299999999"/>
    <x v="955"/>
    <x v="0"/>
    <m/>
  </r>
  <r>
    <d v="2024-03-16T01:41:37"/>
    <x v="9"/>
    <n v="5"/>
    <s v="BERRIO POSADA ANGELA"/>
    <x v="0"/>
    <x v="3"/>
    <n v="208"/>
    <n v="23.1111111111111"/>
    <n v="197.65739385065899"/>
    <m/>
    <n v="103761.56660000001"/>
    <x v="1"/>
    <n v="13592.105299999999"/>
    <x v="955"/>
    <x v="0"/>
    <m/>
  </r>
  <r>
    <d v="2024-03-16T01:41:38"/>
    <x v="9"/>
    <n v="6"/>
    <s v="GONZALEZ PEREZ RAFAEL JOSE"/>
    <x v="2"/>
    <x v="0"/>
    <n v="150"/>
    <n v="25"/>
    <n v="131.771595900439"/>
    <s v="3 Descuentos (Despachadora angela y conduct)"/>
    <n v="69174.377699999997"/>
    <x v="0"/>
    <n v="13592.105299999999"/>
    <x v="955"/>
    <x v="0"/>
    <m/>
  </r>
  <r>
    <d v="2024-03-16T01:41:38"/>
    <x v="9"/>
    <n v="7"/>
    <s v="FLORES RINCON JORGE ALBERTO"/>
    <x v="1"/>
    <x v="0"/>
    <n v="269"/>
    <n v="24.454545454545499"/>
    <n v="241.58125915080501"/>
    <m/>
    <n v="126819.6925"/>
    <x v="1"/>
    <n v="13592.105299999999"/>
    <x v="955"/>
    <x v="0"/>
    <m/>
  </r>
  <r>
    <d v="2024-03-16T01:41:38"/>
    <x v="9"/>
    <n v="8"/>
    <s v="LONDOO CADAVID DAVID SANTIAGO"/>
    <x v="6"/>
    <x v="3"/>
    <n v="157"/>
    <n v="19.625"/>
    <n v="175.69546120058601"/>
    <s v="1 Descuento (Transbordo) "/>
    <n v="92232.503700000001"/>
    <x v="1"/>
    <n v="13592.105299999999"/>
    <x v="955"/>
    <x v="0"/>
    <m/>
  </r>
  <r>
    <d v="2024-03-16T01:41:39"/>
    <x v="9"/>
    <n v="9"/>
    <s v="PINO JUAN ESTEBAN"/>
    <x v="0"/>
    <x v="0"/>
    <n v="170"/>
    <n v="18.8888888888889"/>
    <n v="197.65739385065899"/>
    <m/>
    <n v="103761.56660000001"/>
    <x v="0"/>
    <n v="13592.105299999999"/>
    <x v="955"/>
    <x v="0"/>
    <m/>
  </r>
  <r>
    <d v="2024-03-16T01:41:39"/>
    <x v="9"/>
    <n v="10"/>
    <s v="MARULANDA JARAMILLO DAWER ANDRES"/>
    <x v="10"/>
    <x v="3"/>
    <n v="105"/>
    <n v="26.25"/>
    <n v="87.847730600292806"/>
    <m/>
    <n v="46116.251799999998"/>
    <x v="0"/>
    <n v="13592.105299999999"/>
    <x v="955"/>
    <x v="0"/>
    <m/>
  </r>
  <r>
    <d v="2024-03-16T01:41:39"/>
    <x v="1"/>
    <n v="11"/>
    <s v="ECHAVARRIA JOSE"/>
    <x v="0"/>
    <x v="0"/>
    <n v="165"/>
    <n v="18.3333333333333"/>
    <n v="197.65739385065899"/>
    <m/>
    <n v="103761.56660000001"/>
    <x v="0"/>
    <n v="13592.105299999999"/>
    <x v="955"/>
    <x v="0"/>
    <m/>
  </r>
  <r>
    <d v="2024-03-16T01:41:40"/>
    <x v="1"/>
    <n v="13"/>
    <s v="URIEL SALAZAR FREDY"/>
    <x v="0"/>
    <x v="0"/>
    <n v="189"/>
    <n v="21"/>
    <n v="197.65739385065899"/>
    <m/>
    <n v="103761.56660000001"/>
    <x v="0"/>
    <n v="13592.105299999999"/>
    <x v="955"/>
    <x v="0"/>
    <m/>
  </r>
  <r>
    <d v="2024-03-16T01:41:40"/>
    <x v="1"/>
    <n v="14"/>
    <s v="MADRID HERNANDEZ JHONATAN SMITH"/>
    <x v="3"/>
    <x v="0"/>
    <n v="236"/>
    <n v="23.6"/>
    <n v="219.619326500732"/>
    <s v="3 Descuentos (conduct, jefe de ruta y propietario) "/>
    <n v="115290.6296"/>
    <x v="1"/>
    <n v="13592.105299999999"/>
    <x v="955"/>
    <x v="0"/>
    <m/>
  </r>
  <r>
    <d v="2024-03-16T01:41:40"/>
    <x v="1"/>
    <n v="15"/>
    <s v="QUINTERO  ALVARO ANTONIO"/>
    <x v="1"/>
    <x v="0"/>
    <n v="269"/>
    <n v="24.454545454545499"/>
    <n v="241.58125915080501"/>
    <s v="3 Descuentos (Conducts y jefe de ruta) "/>
    <n v="126819.6925"/>
    <x v="1"/>
    <n v="13592.105299999999"/>
    <x v="955"/>
    <x v="0"/>
    <m/>
  </r>
  <r>
    <d v="2024-03-16T01:41:40"/>
    <x v="1"/>
    <n v="16"/>
    <s v="HURTADO MADRID JUAN ESTEBAN"/>
    <x v="4"/>
    <x v="0"/>
    <n v="156"/>
    <n v="22.285714285714299"/>
    <n v="153.73352855051201"/>
    <m/>
    <n v="80703.440700000006"/>
    <x v="0"/>
    <n v="13592.105299999999"/>
    <x v="955"/>
    <x v="0"/>
    <m/>
  </r>
  <r>
    <d v="2024-03-16T01:41:41"/>
    <x v="1"/>
    <n v="17"/>
    <s v="RAMIREZ JARAMILLO WILSON"/>
    <x v="0"/>
    <x v="3"/>
    <n v="223"/>
    <n v="24.7777777777778"/>
    <n v="197.65739385065899"/>
    <m/>
    <n v="103761.56660000001"/>
    <x v="0"/>
    <n v="13592.105299999999"/>
    <x v="955"/>
    <x v="0"/>
    <m/>
  </r>
  <r>
    <d v="2024-03-16T01:41:41"/>
    <x v="1"/>
    <n v="18"/>
    <s v="RENDON VIANA HUMBERTO DE JESUS"/>
    <x v="0"/>
    <x v="0"/>
    <n v="208"/>
    <n v="23.1111111111111"/>
    <n v="197.65739385065899"/>
    <m/>
    <n v="103761.56660000001"/>
    <x v="0"/>
    <n v="13592.105299999999"/>
    <x v="955"/>
    <x v="0"/>
    <m/>
  </r>
  <r>
    <d v="2024-03-16T01:41:41"/>
    <x v="1"/>
    <n v="19"/>
    <s v="MEJIA JUAN CARLOS"/>
    <x v="4"/>
    <x v="0"/>
    <n v="161"/>
    <n v="23"/>
    <n v="153.73352855051201"/>
    <s v="2 Descuentos (Propietarios) "/>
    <n v="80703.440700000006"/>
    <x v="0"/>
    <n v="13592.105299999999"/>
    <x v="955"/>
    <x v="0"/>
    <m/>
  </r>
  <r>
    <d v="2024-03-16T01:41:41"/>
    <x v="1"/>
    <n v="20"/>
    <s v="VERENZUELA MARTINEZ ALEXANDER"/>
    <x v="3"/>
    <x v="0"/>
    <n v="226"/>
    <n v="22.6"/>
    <n v="219.619326500732"/>
    <s v="3 Descuentos (conduct, jefe de ruta y propietario) "/>
    <n v="115290.6296"/>
    <x v="0"/>
    <n v="13592.105299999999"/>
    <x v="955"/>
    <x v="0"/>
    <m/>
  </r>
  <r>
    <d v="2024-03-16T01:41:42"/>
    <x v="1"/>
    <n v="21"/>
    <s v="CASTRO BERMUDEZ RICHARD STIWARD"/>
    <x v="3"/>
    <x v="0"/>
    <n v="189"/>
    <n v="19.894736842105299"/>
    <n v="208.638360175695"/>
    <m/>
    <n v="109526.0981"/>
    <x v="0"/>
    <n v="13592.105299999999"/>
    <x v="955"/>
    <x v="0"/>
    <m/>
  </r>
  <r>
    <d v="2024-03-16T01:41:42"/>
    <x v="1"/>
    <n v="23"/>
    <s v="SALDARRIAGA PARRA LUIS ALBERTO"/>
    <x v="3"/>
    <x v="0"/>
    <n v="209"/>
    <n v="20.9"/>
    <n v="219.619326500732"/>
    <m/>
    <n v="115290.6296"/>
    <x v="2"/>
    <n v="13592.105299999999"/>
    <x v="955"/>
    <x v="0"/>
    <m/>
  </r>
  <r>
    <d v="2024-03-16T01:41:42"/>
    <x v="1"/>
    <n v="24"/>
    <s v="GARCES ANDRES FELIPE"/>
    <x v="0"/>
    <x v="0"/>
    <n v="188"/>
    <n v="20.8888888888889"/>
    <n v="197.65739385065899"/>
    <m/>
    <n v="103761.56660000001"/>
    <x v="0"/>
    <n v="13592.105299999999"/>
    <x v="955"/>
    <x v="0"/>
    <m/>
  </r>
  <r>
    <d v="2024-03-16T01:41:43"/>
    <x v="1"/>
    <n v="25"/>
    <s v="JIMENEZ HURTADO CARLOS ESTIVEN"/>
    <x v="6"/>
    <x v="0"/>
    <n v="161"/>
    <n v="20.125"/>
    <n v="175.69546120058601"/>
    <s v="1 Descuento (Conduct) "/>
    <n v="92232.503700000001"/>
    <x v="1"/>
    <n v="13592.105299999999"/>
    <x v="955"/>
    <x v="0"/>
    <m/>
  </r>
  <r>
    <d v="2024-03-16T01:41:43"/>
    <x v="1"/>
    <n v="27"/>
    <s v="HOYOS HENAO SANTIAGO"/>
    <x v="0"/>
    <x v="3"/>
    <n v="211"/>
    <n v="23.4444444444444"/>
    <n v="197.65739385065899"/>
    <m/>
    <n v="103761.56660000001"/>
    <x v="0"/>
    <n v="13592.105299999999"/>
    <x v="955"/>
    <x v="0"/>
    <m/>
  </r>
  <r>
    <d v="2024-03-16T01:41:43"/>
    <x v="1"/>
    <n v="28"/>
    <s v="GOMEZ CARLOS"/>
    <x v="3"/>
    <x v="0"/>
    <n v="208"/>
    <n v="20.8"/>
    <n v="219.619326500732"/>
    <m/>
    <n v="115290.6296"/>
    <x v="0"/>
    <n v="13592.105299999999"/>
    <x v="955"/>
    <x v="0"/>
    <m/>
  </r>
  <r>
    <d v="2024-03-16T01:41:44"/>
    <x v="1"/>
    <n v="29"/>
    <s v="ESCOBAR IVAN DARIO"/>
    <x v="0"/>
    <x v="0"/>
    <n v="202"/>
    <n v="22.4444444444444"/>
    <n v="197.65739385065899"/>
    <m/>
    <n v="103761.56660000001"/>
    <x v="0"/>
    <n v="13592.105299999999"/>
    <x v="955"/>
    <x v="0"/>
    <m/>
  </r>
  <r>
    <d v="2024-03-16T01:41:44"/>
    <x v="9"/>
    <n v="30"/>
    <s v="TUBERQUIA MAICOL ESTIVEN"/>
    <x v="0"/>
    <x v="0"/>
    <n v="199"/>
    <n v="22.1111111111111"/>
    <n v="197.65739385065899"/>
    <m/>
    <n v="103761.56660000001"/>
    <x v="0"/>
    <n v="13592.105299999999"/>
    <x v="955"/>
    <x v="0"/>
    <m/>
  </r>
  <r>
    <d v="2024-03-16T01:41:44"/>
    <x v="9"/>
    <n v="31"/>
    <s v="CERVANTES MARTINEZ FELIX ENRIQUE"/>
    <x v="4"/>
    <x v="0"/>
    <n v="141"/>
    <n v="20.1428571428571"/>
    <n v="153.73352855051201"/>
    <s v="1 Descuento (Conduct) "/>
    <n v="80703.440700000006"/>
    <x v="0"/>
    <n v="13592.105299999999"/>
    <x v="955"/>
    <x v="0"/>
    <m/>
  </r>
  <r>
    <d v="2024-03-16T01:41:44"/>
    <x v="9"/>
    <n v="32"/>
    <s v="DURANGO DAVID JOSE"/>
    <x v="0"/>
    <x v="0"/>
    <n v="176"/>
    <n v="19.5555555555556"/>
    <n v="197.65739385065899"/>
    <m/>
    <n v="103761.56660000001"/>
    <x v="0"/>
    <n v="13592.105299999999"/>
    <x v="955"/>
    <x v="0"/>
    <m/>
  </r>
  <r>
    <d v="2024-03-16T01:41:45"/>
    <x v="9"/>
    <n v="33"/>
    <s v="QUIROZ BRAYAN"/>
    <x v="0"/>
    <x v="0"/>
    <n v="175"/>
    <n v="19.4444444444444"/>
    <n v="197.65739385065899"/>
    <m/>
    <n v="103761.56660000001"/>
    <x v="0"/>
    <n v="13592.105299999999"/>
    <x v="955"/>
    <x v="0"/>
    <m/>
  </r>
  <r>
    <d v="2024-03-16T01:41:45"/>
    <x v="9"/>
    <n v="34"/>
    <s v="MONTOYA OSPINA GILBERTO ANTONIO"/>
    <x v="0"/>
    <x v="0"/>
    <n v="205"/>
    <n v="22.7777777777778"/>
    <n v="197.65739385065899"/>
    <m/>
    <n v="103761.56660000001"/>
    <x v="0"/>
    <n v="13592.105299999999"/>
    <x v="955"/>
    <x v="0"/>
    <m/>
  </r>
  <r>
    <d v="2024-03-16T01:41:45"/>
    <x v="9"/>
    <n v="35"/>
    <s v="HERNANDEZ MACIAS GILBERTO"/>
    <x v="0"/>
    <x v="0"/>
    <n v="158"/>
    <n v="17.5555555555556"/>
    <n v="197.65739385065899"/>
    <s v="1 Descuento (Conduct) "/>
    <n v="103761.56660000001"/>
    <x v="1"/>
    <n v="13592.105299999999"/>
    <x v="955"/>
    <x v="0"/>
    <m/>
  </r>
  <r>
    <d v="2024-03-16T01:41:46"/>
    <x v="9"/>
    <n v="36"/>
    <s v="LONDOO WILDER"/>
    <x v="6"/>
    <x v="0"/>
    <n v="181"/>
    <n v="22.625"/>
    <n v="175.69546120058601"/>
    <m/>
    <n v="92232.503700000001"/>
    <x v="0"/>
    <n v="13592.105299999999"/>
    <x v="955"/>
    <x v="0"/>
    <m/>
  </r>
  <r>
    <d v="2024-03-16T01:41:46"/>
    <x v="9"/>
    <n v="37"/>
    <s v="TABORDA ROJAS DIEGO ALEJANDRO"/>
    <x v="0"/>
    <x v="0"/>
    <n v="217"/>
    <n v="24.1111111111111"/>
    <n v="197.65739385065899"/>
    <m/>
    <n v="103761.56660000001"/>
    <x v="1"/>
    <n v="13592.105299999999"/>
    <x v="955"/>
    <x v="0"/>
    <m/>
  </r>
  <r>
    <d v="2024-03-16T01:41:46"/>
    <x v="9"/>
    <n v="38"/>
    <s v="AGUDELO KEVIN ANDRES"/>
    <x v="6"/>
    <x v="3"/>
    <n v="192"/>
    <n v="24"/>
    <n v="175.69546120058601"/>
    <m/>
    <n v="92232.503700000001"/>
    <x v="0"/>
    <n v="13592.105299999999"/>
    <x v="955"/>
    <x v="0"/>
    <m/>
  </r>
  <r>
    <d v="2024-03-16T01:41:46"/>
    <x v="9"/>
    <n v="39"/>
    <s v="QUINTERO ANDRES FELIPE"/>
    <x v="0"/>
    <x v="0"/>
    <n v="164"/>
    <n v="18.2222222222222"/>
    <n v="197.65739385065899"/>
    <m/>
    <n v="103761.56660000001"/>
    <x v="0"/>
    <n v="13592.105299999999"/>
    <x v="955"/>
    <x v="0"/>
    <m/>
  </r>
  <r>
    <d v="2024-03-16T01:41:47"/>
    <x v="9"/>
    <n v="40"/>
    <s v="OCAMPO OCAMPO ANTONIO JOSE"/>
    <x v="3"/>
    <x v="0"/>
    <n v="247"/>
    <n v="24.7"/>
    <n v="219.619326500732"/>
    <m/>
    <n v="115290.6296"/>
    <x v="0"/>
    <n v="13592.105299999999"/>
    <x v="955"/>
    <x v="0"/>
    <m/>
  </r>
  <r>
    <d v="2024-03-16T01:41:47"/>
    <x v="1"/>
    <n v="41"/>
    <s v="QUIRAMA CASTAEDA JHON JADER"/>
    <x v="3"/>
    <x v="0"/>
    <n v="276"/>
    <n v="27.6"/>
    <n v="219.619326500732"/>
    <m/>
    <n v="115290.6296"/>
    <x v="1"/>
    <n v="13592.105299999999"/>
    <x v="955"/>
    <x v="0"/>
    <m/>
  </r>
  <r>
    <d v="2024-03-16T01:41:47"/>
    <x v="1"/>
    <n v="42"/>
    <s v="LOPERA ALVAREZ ESTIVEN"/>
    <x v="3"/>
    <x v="0"/>
    <n v="230"/>
    <n v="23"/>
    <n v="219.619326500732"/>
    <m/>
    <n v="115290.6296"/>
    <x v="0"/>
    <n v="13592.105299999999"/>
    <x v="955"/>
    <x v="0"/>
    <m/>
  </r>
  <r>
    <d v="2024-03-17T02:37:35"/>
    <x v="1"/>
    <n v="1"/>
    <s v="PALMAR PANA EDIXON JOSUE"/>
    <x v="3"/>
    <x v="0"/>
    <n v="218"/>
    <n v="21.8"/>
    <n v="208.93553223388301"/>
    <m/>
    <n v="109414.54270000001"/>
    <x v="0"/>
    <n v="13176.3158"/>
    <x v="956"/>
    <x v="0"/>
    <m/>
  </r>
  <r>
    <d v="2024-03-17T02:37:36"/>
    <x v="1"/>
    <n v="2"/>
    <s v="GRAJALES JORGE HERNAN"/>
    <x v="0"/>
    <x v="0"/>
    <n v="180"/>
    <n v="20"/>
    <n v="188.041979010495"/>
    <m/>
    <n v="98473.088499999998"/>
    <x v="1"/>
    <n v="13176.3158"/>
    <x v="956"/>
    <x v="0"/>
    <m/>
  </r>
  <r>
    <d v="2024-03-17T02:37:36"/>
    <x v="1"/>
    <n v="3"/>
    <s v="AGUIRRE ANDRES"/>
    <x v="0"/>
    <x v="0"/>
    <n v="177"/>
    <n v="19.6666666666667"/>
    <n v="188.041979010495"/>
    <m/>
    <n v="98473.088499999998"/>
    <x v="0"/>
    <n v="13176.3158"/>
    <x v="956"/>
    <x v="0"/>
    <m/>
  </r>
  <r>
    <d v="2024-03-17T02:37:36"/>
    <x v="1"/>
    <n v="4"/>
    <s v="LOPEZ ISRAEL"/>
    <x v="3"/>
    <x v="0"/>
    <n v="180"/>
    <n v="18"/>
    <n v="208.93553223388301"/>
    <s v="2 Descuentos (Conducts)"/>
    <n v="109414.54270000001"/>
    <x v="0"/>
    <n v="13176.3158"/>
    <x v="956"/>
    <x v="0"/>
    <m/>
  </r>
  <r>
    <d v="2024-03-17T02:37:36"/>
    <x v="1"/>
    <n v="5"/>
    <s v="BERRIO POSADA ANGELA"/>
    <x v="3"/>
    <x v="0"/>
    <n v="211"/>
    <n v="21.1"/>
    <n v="208.93553223388301"/>
    <m/>
    <n v="109414.54270000001"/>
    <x v="1"/>
    <n v="13176.3158"/>
    <x v="956"/>
    <x v="0"/>
    <m/>
  </r>
  <r>
    <d v="2024-03-17T02:37:37"/>
    <x v="1"/>
    <n v="6"/>
    <s v="GONZALEZ PEREZ RAFAEL JOSE"/>
    <x v="6"/>
    <x v="0"/>
    <n v="164"/>
    <n v="20.5"/>
    <n v="167.14842578710599"/>
    <m/>
    <n v="87531.6342"/>
    <x v="0"/>
    <n v="13176.3158"/>
    <x v="956"/>
    <x v="0"/>
    <m/>
  </r>
  <r>
    <d v="2024-03-17T02:37:37"/>
    <x v="1"/>
    <n v="7"/>
    <s v="FLORES RINCON JORGE ALBERTO"/>
    <x v="1"/>
    <x v="0"/>
    <n v="297"/>
    <n v="27"/>
    <n v="229.82908545727099"/>
    <m/>
    <n v="120355.997"/>
    <x v="1"/>
    <n v="13176.3158"/>
    <x v="956"/>
    <x v="0"/>
    <m/>
  </r>
  <r>
    <d v="2024-03-17T02:37:37"/>
    <x v="1"/>
    <n v="8"/>
    <s v="VACA FIERRO ROBINSON"/>
    <x v="0"/>
    <x v="0"/>
    <n v="195"/>
    <n v="21.6666666666667"/>
    <n v="188.041979010495"/>
    <m/>
    <n v="98473.088499999998"/>
    <x v="1"/>
    <n v="13176.3158"/>
    <x v="956"/>
    <x v="0"/>
    <m/>
  </r>
  <r>
    <d v="2024-03-17T02:37:38"/>
    <x v="1"/>
    <n v="9"/>
    <s v="ARANGO DIEGO"/>
    <x v="6"/>
    <x v="1"/>
    <n v="188"/>
    <n v="23.5"/>
    <n v="167.14842578710599"/>
    <m/>
    <n v="87531.6342"/>
    <x v="0"/>
    <n v="13176.3158"/>
    <x v="956"/>
    <x v="0"/>
    <m/>
  </r>
  <r>
    <d v="2024-03-17T02:37:38"/>
    <x v="1"/>
    <n v="10"/>
    <s v="MARULANDA JARAMILLO DAWER ANDRES"/>
    <x v="10"/>
    <x v="0"/>
    <n v="35"/>
    <n v="10"/>
    <n v="73.127436281859104"/>
    <m/>
    <n v="38295.089999999997"/>
    <x v="0"/>
    <n v="13176.3158"/>
    <x v="956"/>
    <x v="0"/>
    <m/>
  </r>
  <r>
    <d v="2024-03-17T02:37:38"/>
    <x v="9"/>
    <n v="11"/>
    <s v="BELTRAN JUAN SIMON"/>
    <x v="0"/>
    <x v="0"/>
    <n v="194"/>
    <n v="21.5555555555556"/>
    <n v="188.041979010495"/>
    <s v="2 Descuentos (Despachador fernando y conduct) "/>
    <n v="98473.088499999998"/>
    <x v="0"/>
    <n v="13176.3158"/>
    <x v="956"/>
    <x v="0"/>
    <m/>
  </r>
  <r>
    <d v="2024-03-17T02:37:39"/>
    <x v="9"/>
    <n v="13"/>
    <s v="URIEL SALAZAR FREDY"/>
    <x v="3"/>
    <x v="0"/>
    <n v="208"/>
    <n v="20.8"/>
    <n v="208.93553223388301"/>
    <s v="2 Descuentos (Conducts)"/>
    <n v="109414.54270000001"/>
    <x v="0"/>
    <n v="13176.3158"/>
    <x v="956"/>
    <x v="0"/>
    <m/>
  </r>
  <r>
    <d v="2024-03-17T02:37:39"/>
    <x v="9"/>
    <n v="14"/>
    <s v="MADRID HERNANDEZ JHONATAN SMITH"/>
    <x v="6"/>
    <x v="0"/>
    <n v="163"/>
    <n v="20.375"/>
    <n v="167.14842578710599"/>
    <s v="1 Descuento (Usuario desubicado) "/>
    <n v="87531.6342"/>
    <x v="1"/>
    <n v="13176.3158"/>
    <x v="956"/>
    <x v="0"/>
    <m/>
  </r>
  <r>
    <d v="2024-03-17T02:37:39"/>
    <x v="9"/>
    <n v="15"/>
    <s v="BARRANTES GALLEGO DANIEL CAMILO"/>
    <x v="3"/>
    <x v="0"/>
    <n v="228"/>
    <n v="22.8"/>
    <n v="208.93553223388301"/>
    <m/>
    <n v="109414.54270000001"/>
    <x v="1"/>
    <n v="13176.3158"/>
    <x v="956"/>
    <x v="0"/>
    <m/>
  </r>
  <r>
    <d v="2024-03-17T02:37:40"/>
    <x v="9"/>
    <n v="16"/>
    <s v="HURTADO MADRID JUAN ESTEBAN"/>
    <x v="0"/>
    <x v="3"/>
    <n v="163"/>
    <n v="18.1111111111111"/>
    <n v="188.041979010495"/>
    <m/>
    <n v="98473.088499999998"/>
    <x v="0"/>
    <n v="13176.3158"/>
    <x v="956"/>
    <x v="0"/>
    <m/>
  </r>
  <r>
    <d v="2024-03-17T02:37:40"/>
    <x v="9"/>
    <n v="17"/>
    <s v="RAMIREZ JARAMILLO WILSON"/>
    <x v="11"/>
    <x v="0"/>
    <n v="50"/>
    <n v="25"/>
    <n v="41.787106446776598"/>
    <m/>
    <n v="21882.908500000001"/>
    <x v="0"/>
    <n v="13176.3158"/>
    <x v="956"/>
    <x v="0"/>
    <m/>
  </r>
  <r>
    <d v="2024-03-17T02:37:40"/>
    <x v="9"/>
    <n v="18"/>
    <s v="RENDON VIANA HUMBERTO DE JESUS"/>
    <x v="0"/>
    <x v="0"/>
    <n v="187"/>
    <n v="20.7777777777778"/>
    <n v="188.041979010495"/>
    <m/>
    <n v="98473.088499999998"/>
    <x v="0"/>
    <n v="13176.3158"/>
    <x v="956"/>
    <x v="0"/>
    <m/>
  </r>
  <r>
    <d v="2024-03-17T02:37:41"/>
    <x v="9"/>
    <n v="19"/>
    <s v="MEJIA JUAN CARLOS"/>
    <x v="6"/>
    <x v="0"/>
    <n v="195"/>
    <n v="24.375"/>
    <n v="167.14842578710599"/>
    <s v="4 Descuentos (Propietario) "/>
    <n v="87531.6342"/>
    <x v="0"/>
    <n v="13176.3158"/>
    <x v="956"/>
    <x v="0"/>
    <m/>
  </r>
  <r>
    <d v="2024-03-17T02:37:41"/>
    <x v="9"/>
    <n v="20"/>
    <s v="VERENZUELA MARTINEZ ALEXANDER"/>
    <x v="3"/>
    <x v="0"/>
    <n v="189"/>
    <n v="18.899999999999999"/>
    <n v="208.93553223388301"/>
    <m/>
    <n v="109414.54270000001"/>
    <x v="0"/>
    <n v="13176.3158"/>
    <x v="956"/>
    <x v="0"/>
    <m/>
  </r>
  <r>
    <d v="2024-03-17T02:37:41"/>
    <x v="9"/>
    <n v="21"/>
    <s v="CASTRO BERMUDEZ RICHARD STIWARD"/>
    <x v="0"/>
    <x v="0"/>
    <n v="184"/>
    <n v="20.4444444444444"/>
    <n v="188.041979010495"/>
    <m/>
    <n v="98473.088499999998"/>
    <x v="0"/>
    <n v="13176.3158"/>
    <x v="956"/>
    <x v="0"/>
    <m/>
  </r>
  <r>
    <d v="2024-03-17T02:37:41"/>
    <x v="9"/>
    <n v="23"/>
    <s v="RODRIGUEZ LUBIN"/>
    <x v="6"/>
    <x v="0"/>
    <n v="170"/>
    <n v="21.25"/>
    <n v="167.14842578710599"/>
    <m/>
    <n v="87531.6342"/>
    <x v="2"/>
    <n v="13176.3158"/>
    <x v="956"/>
    <x v="0"/>
    <m/>
  </r>
  <r>
    <d v="2024-03-17T02:37:42"/>
    <x v="9"/>
    <n v="24"/>
    <s v="GARCES ANDRES FELIPE"/>
    <x v="4"/>
    <x v="0"/>
    <n v="163"/>
    <n v="23.285714285714299"/>
    <n v="146.25487256371801"/>
    <m/>
    <n v="76590.179900000003"/>
    <x v="0"/>
    <n v="13176.3158"/>
    <x v="956"/>
    <x v="0"/>
    <m/>
  </r>
  <r>
    <d v="2024-03-17T02:37:42"/>
    <x v="9"/>
    <n v="26"/>
    <s v="CIRO MARIN RODRIGO ALBERTO"/>
    <x v="0"/>
    <x v="0"/>
    <n v="181"/>
    <n v="20.1111111111111"/>
    <n v="188.041979010495"/>
    <s v="2 Descuentos (Conduct y propietario) "/>
    <n v="98473.088499999998"/>
    <x v="0"/>
    <n v="13176.3158"/>
    <x v="956"/>
    <x v="0"/>
    <m/>
  </r>
  <r>
    <d v="2024-03-17T02:37:42"/>
    <x v="9"/>
    <n v="27"/>
    <s v="HOYOS HENAO SANTIAGO"/>
    <x v="4"/>
    <x v="0"/>
    <n v="130"/>
    <n v="18.571428571428601"/>
    <n v="146.25487256371801"/>
    <m/>
    <n v="76590.179900000003"/>
    <x v="0"/>
    <n v="13176.3158"/>
    <x v="956"/>
    <x v="0"/>
    <m/>
  </r>
  <r>
    <d v="2024-03-17T02:37:43"/>
    <x v="9"/>
    <n v="28"/>
    <s v="GOMEZ CARLOS"/>
    <x v="4"/>
    <x v="0"/>
    <n v="145"/>
    <n v="20.714285714285701"/>
    <n v="146.25487256371801"/>
    <m/>
    <n v="76590.179900000003"/>
    <x v="0"/>
    <n v="13176.3158"/>
    <x v="956"/>
    <x v="0"/>
    <m/>
  </r>
  <r>
    <d v="2024-03-17T02:37:43"/>
    <x v="9"/>
    <n v="29"/>
    <s v="ESCOBAR IVAN DARIO"/>
    <x v="0"/>
    <x v="0"/>
    <n v="180"/>
    <n v="20"/>
    <n v="188.041979010495"/>
    <m/>
    <n v="98473.088499999998"/>
    <x v="0"/>
    <n v="13176.3158"/>
    <x v="956"/>
    <x v="0"/>
    <m/>
  </r>
  <r>
    <d v="2024-03-17T02:37:43"/>
    <x v="1"/>
    <n v="30"/>
    <s v="TUBERQUIA MAICOL ESTIVEN"/>
    <x v="3"/>
    <x v="0"/>
    <n v="193"/>
    <n v="19.3"/>
    <n v="208.93553223388301"/>
    <m/>
    <n v="109414.54270000001"/>
    <x v="0"/>
    <n v="13176.3158"/>
    <x v="956"/>
    <x v="0"/>
    <m/>
  </r>
  <r>
    <d v="2024-03-17T02:37:44"/>
    <x v="1"/>
    <n v="31"/>
    <s v="CERVANTES MARTINEZ FELIX ENRIQUE"/>
    <x v="6"/>
    <x v="0"/>
    <n v="173"/>
    <n v="21.625"/>
    <n v="167.14842578710599"/>
    <s v="2 Descuentos (Conducts)"/>
    <n v="87531.6342"/>
    <x v="0"/>
    <n v="13176.3158"/>
    <x v="956"/>
    <x v="0"/>
    <m/>
  </r>
  <r>
    <d v="2024-03-17T02:37:44"/>
    <x v="1"/>
    <n v="32"/>
    <s v="DURANGO DAVID JOSE"/>
    <x v="6"/>
    <x v="0"/>
    <n v="173"/>
    <n v="21.625"/>
    <n v="167.14842578710599"/>
    <m/>
    <n v="87531.6342"/>
    <x v="0"/>
    <n v="13176.3158"/>
    <x v="956"/>
    <x v="0"/>
    <m/>
  </r>
  <r>
    <d v="2024-03-17T02:37:44"/>
    <x v="1"/>
    <n v="33"/>
    <s v="QUIROZ BRAYAN"/>
    <x v="0"/>
    <x v="0"/>
    <n v="205"/>
    <n v="22.7777777777778"/>
    <n v="188.041979010495"/>
    <m/>
    <n v="98473.088499999998"/>
    <x v="0"/>
    <n v="13176.3158"/>
    <x v="956"/>
    <x v="0"/>
    <m/>
  </r>
  <r>
    <d v="2024-03-17T02:37:44"/>
    <x v="1"/>
    <n v="34"/>
    <s v="PINO JUAN PABLO"/>
    <x v="0"/>
    <x v="0"/>
    <n v="190"/>
    <n v="21.1111111111111"/>
    <n v="188.041979010495"/>
    <m/>
    <n v="98473.088499999998"/>
    <x v="0"/>
    <n v="13176.3158"/>
    <x v="956"/>
    <x v="0"/>
    <m/>
  </r>
  <r>
    <d v="2024-03-17T02:37:45"/>
    <x v="1"/>
    <n v="35"/>
    <s v="LONDOO CADAVID DAVID SANTIAGO"/>
    <x v="0"/>
    <x v="0"/>
    <n v="177"/>
    <n v="19.6666666666667"/>
    <n v="188.041979010495"/>
    <m/>
    <n v="98473.088499999998"/>
    <x v="1"/>
    <n v="13176.3158"/>
    <x v="956"/>
    <x v="0"/>
    <m/>
  </r>
  <r>
    <d v="2024-03-17T02:37:45"/>
    <x v="1"/>
    <n v="36"/>
    <s v="LONDOO WILDER"/>
    <x v="0"/>
    <x v="0"/>
    <n v="155"/>
    <n v="17.2222222222222"/>
    <n v="188.041979010495"/>
    <m/>
    <n v="98473.088499999998"/>
    <x v="0"/>
    <n v="13176.3158"/>
    <x v="956"/>
    <x v="0"/>
    <m/>
  </r>
  <r>
    <d v="2024-03-17T02:37:45"/>
    <x v="1"/>
    <n v="37"/>
    <s v="VALENCIA MENDOZA JHON"/>
    <x v="6"/>
    <x v="0"/>
    <n v="152"/>
    <n v="19"/>
    <n v="167.14842578710599"/>
    <s v="1 Descuento (Despachador fernando) "/>
    <n v="87531.6342"/>
    <x v="1"/>
    <n v="13176.3158"/>
    <x v="956"/>
    <x v="0"/>
    <m/>
  </r>
  <r>
    <d v="2024-03-17T02:37:45"/>
    <x v="1"/>
    <n v="38"/>
    <s v="AGUDELO KEVIN ANDRES"/>
    <x v="0"/>
    <x v="1"/>
    <n v="194"/>
    <n v="21.5555555555556"/>
    <n v="188.041979010495"/>
    <m/>
    <n v="98473.088499999998"/>
    <x v="0"/>
    <n v="13176.3158"/>
    <x v="956"/>
    <x v="0"/>
    <m/>
  </r>
  <r>
    <d v="2024-03-17T02:37:46"/>
    <x v="1"/>
    <n v="39"/>
    <s v="QUINTERO ANDRES FELIPE"/>
    <x v="0"/>
    <x v="0"/>
    <n v="174"/>
    <n v="19.3333333333333"/>
    <n v="188.041979010495"/>
    <m/>
    <n v="98473.088499999998"/>
    <x v="0"/>
    <n v="13176.3158"/>
    <x v="956"/>
    <x v="0"/>
    <m/>
  </r>
  <r>
    <d v="2024-03-17T02:37:46"/>
    <x v="1"/>
    <n v="40"/>
    <s v="OCAMPO OCAMPO ANTONIO JOSE"/>
    <x v="0"/>
    <x v="0"/>
    <n v="191"/>
    <n v="21.2222222222222"/>
    <n v="188.041979010495"/>
    <s v="8 Descuentos (Despachador fernando y transbordo) "/>
    <n v="98473.088499999998"/>
    <x v="0"/>
    <n v="13176.3158"/>
    <x v="956"/>
    <x v="0"/>
    <m/>
  </r>
  <r>
    <d v="2024-03-17T02:37:46"/>
    <x v="9"/>
    <n v="41"/>
    <s v="QUIRAMA CASTAEDA JHON JADER"/>
    <x v="6"/>
    <x v="1"/>
    <n v="188"/>
    <n v="23.5"/>
    <n v="167.14842578710599"/>
    <s v="se descuenta el viaje de 10 12 am ya que NO ingresa a la minorista sin autorizacion, 1 Descuento (Despachadora angela) "/>
    <n v="87531.6342"/>
    <x v="1"/>
    <n v="13176.3158"/>
    <x v="956"/>
    <x v="0"/>
    <m/>
  </r>
  <r>
    <d v="2024-03-17T02:37:47"/>
    <x v="9"/>
    <n v="42"/>
    <s v="ECHAVARRIA JOSE"/>
    <x v="3"/>
    <x v="0"/>
    <n v="228"/>
    <n v="22.8"/>
    <n v="208.93553223388301"/>
    <s v="4 Descuentos (Propietario, conduct y despachador fernando) "/>
    <n v="109414.54270000001"/>
    <x v="0"/>
    <n v="13176.3158"/>
    <x v="956"/>
    <x v="0"/>
    <m/>
  </r>
  <r>
    <d v="2024-03-18T00:30:31"/>
    <x v="12"/>
    <n v="8"/>
    <s v="VACA FIERRO ROBINSON"/>
    <x v="0"/>
    <x v="0"/>
    <n v="170"/>
    <n v="18.8888888888889"/>
    <n v="157.34070796460199"/>
    <m/>
    <n v="81587.3894"/>
    <x v="1"/>
    <n v="12300"/>
    <x v="957"/>
    <x v="0"/>
    <m/>
  </r>
  <r>
    <d v="2024-03-18T00:30:32"/>
    <x v="12"/>
    <n v="9"/>
    <s v="ARANGO DIEGO"/>
    <x v="1"/>
    <x v="0"/>
    <n v="209"/>
    <n v="19"/>
    <n v="192.305309734513"/>
    <s v="2 Descuentos (Despachador gustavo) "/>
    <n v="99717.920400000003"/>
    <x v="0"/>
    <n v="12300"/>
    <x v="957"/>
    <x v="0"/>
    <m/>
  </r>
  <r>
    <d v="2024-03-18T00:30:32"/>
    <x v="12"/>
    <n v="11"/>
    <s v="BELTRAN JUAN SIMON"/>
    <x v="3"/>
    <x v="0"/>
    <n v="209"/>
    <n v="20.9"/>
    <n v="174.82300884955799"/>
    <s v="2 Descuentos (Conduct y usuario movilidad reducida) "/>
    <n v="90652.654899999994"/>
    <x v="0"/>
    <n v="12300"/>
    <x v="957"/>
    <x v="0"/>
    <m/>
  </r>
  <r>
    <d v="2024-03-18T00:30:32"/>
    <x v="12"/>
    <n v="14"/>
    <s v="MADRID HERNANDEZ JHONATAN SMITH"/>
    <x v="0"/>
    <x v="0"/>
    <n v="165"/>
    <n v="18.3333333333333"/>
    <n v="157.34070796460199"/>
    <m/>
    <n v="81587.3894"/>
    <x v="1"/>
    <n v="12300"/>
    <x v="957"/>
    <x v="0"/>
    <m/>
  </r>
  <r>
    <d v="2024-03-18T00:30:32"/>
    <x v="12"/>
    <n v="19"/>
    <s v="MEJIA JUAN CARLOS"/>
    <x v="1"/>
    <x v="0"/>
    <n v="201"/>
    <n v="18.272727272727298"/>
    <n v="192.305309734513"/>
    <s v="3 Descuentos (Incidente con Usuarios)"/>
    <n v="99717.920400000003"/>
    <x v="0"/>
    <n v="12300"/>
    <x v="957"/>
    <x v="0"/>
    <m/>
  </r>
  <r>
    <d v="2024-03-18T00:30:33"/>
    <x v="12"/>
    <n v="21"/>
    <s v="CASTRO BERMUDEZ RICHARD STIWARD"/>
    <x v="1"/>
    <x v="0"/>
    <n v="192"/>
    <n v="17.454545454545499"/>
    <n v="192.305309734513"/>
    <m/>
    <n v="99717.920400000003"/>
    <x v="0"/>
    <n v="12300"/>
    <x v="957"/>
    <x v="0"/>
    <m/>
  </r>
  <r>
    <d v="2024-03-18T00:30:33"/>
    <x v="12"/>
    <n v="23"/>
    <s v="SALDARRIAGA PARRA LUIS ALBERTO"/>
    <x v="3"/>
    <x v="0"/>
    <n v="209"/>
    <n v="20.9"/>
    <n v="174.82300884955799"/>
    <m/>
    <n v="90652.654899999994"/>
    <x v="2"/>
    <n v="12300"/>
    <x v="957"/>
    <x v="0"/>
    <m/>
  </r>
  <r>
    <d v="2024-03-18T00:30:33"/>
    <x v="12"/>
    <n v="24"/>
    <s v="MACEA MATEO"/>
    <x v="3"/>
    <x v="1"/>
    <n v="194"/>
    <n v="19.399999999999999"/>
    <n v="174.82300884955799"/>
    <m/>
    <n v="90652.654899999994"/>
    <x v="0"/>
    <n v="12300"/>
    <x v="957"/>
    <x v="0"/>
    <m/>
  </r>
  <r>
    <d v="2024-03-18T00:30:34"/>
    <x v="12"/>
    <n v="26"/>
    <s v="CIRO MARIN RODRIGO ALBERTO"/>
    <x v="6"/>
    <x v="0"/>
    <n v="129"/>
    <n v="16.125"/>
    <n v="139.85840707964601"/>
    <m/>
    <n v="72522.123900000006"/>
    <x v="0"/>
    <n v="12300"/>
    <x v="957"/>
    <x v="0"/>
    <m/>
  </r>
  <r>
    <d v="2024-03-18T00:30:34"/>
    <x v="12"/>
    <n v="27"/>
    <s v="HOYOS HENAO SANTIAGO"/>
    <x v="1"/>
    <x v="0"/>
    <n v="187"/>
    <n v="17"/>
    <n v="192.305309734513"/>
    <m/>
    <n v="99717.920400000003"/>
    <x v="0"/>
    <n v="12300"/>
    <x v="957"/>
    <x v="0"/>
    <m/>
  </r>
  <r>
    <d v="2024-03-18T00:30:34"/>
    <x v="12"/>
    <n v="29"/>
    <s v="LONDOO CADAVID DAVID SANTIAGO"/>
    <x v="1"/>
    <x v="0"/>
    <n v="130"/>
    <n v="11.818181818181801"/>
    <n v="192.305309734513"/>
    <s v="1 Descuento (Conduct) "/>
    <n v="99717.920400000003"/>
    <x v="0"/>
    <n v="12300"/>
    <x v="957"/>
    <x v="0"/>
    <m/>
  </r>
  <r>
    <d v="2024-03-18T00:30:34"/>
    <x v="12"/>
    <n v="30"/>
    <s v="TUBERQUIA MAICOL ESTIVEN"/>
    <x v="0"/>
    <x v="0"/>
    <n v="169"/>
    <n v="18.7777777777778"/>
    <n v="157.34070796460199"/>
    <m/>
    <n v="81587.3894"/>
    <x v="0"/>
    <n v="12300"/>
    <x v="957"/>
    <x v="0"/>
    <m/>
  </r>
  <r>
    <d v="2024-03-18T00:30:35"/>
    <x v="12"/>
    <n v="31"/>
    <s v="ARANGO CESAR"/>
    <x v="1"/>
    <x v="0"/>
    <n v="223"/>
    <n v="20.272727272727298"/>
    <n v="192.305309734513"/>
    <m/>
    <n v="99717.920400000003"/>
    <x v="0"/>
    <n v="12300"/>
    <x v="957"/>
    <x v="0"/>
    <m/>
  </r>
  <r>
    <d v="2024-03-18T00:30:35"/>
    <x v="12"/>
    <n v="32"/>
    <s v="PUERTA BOJANERO JUAN CARLOS"/>
    <x v="1"/>
    <x v="0"/>
    <n v="194"/>
    <n v="17.636363636363601"/>
    <n v="192.305309734513"/>
    <m/>
    <n v="99717.920400000003"/>
    <x v="0"/>
    <n v="12300"/>
    <x v="957"/>
    <x v="0"/>
    <m/>
  </r>
  <r>
    <d v="2024-03-18T00:30:35"/>
    <x v="12"/>
    <n v="33"/>
    <s v="QUIROZ BRAYAN"/>
    <x v="3"/>
    <x v="0"/>
    <n v="125"/>
    <n v="12.5"/>
    <n v="174.82300884955799"/>
    <m/>
    <n v="90652.654899999994"/>
    <x v="0"/>
    <n v="12300"/>
    <x v="957"/>
    <x v="0"/>
    <m/>
  </r>
  <r>
    <d v="2024-03-18T00:30:35"/>
    <x v="12"/>
    <n v="34"/>
    <s v="PINO JUAN ESTEBAN"/>
    <x v="3"/>
    <x v="0"/>
    <n v="179"/>
    <n v="17.899999999999999"/>
    <n v="174.82300884955799"/>
    <m/>
    <n v="90652.654899999994"/>
    <x v="0"/>
    <n v="12300"/>
    <x v="957"/>
    <x v="0"/>
    <m/>
  </r>
  <r>
    <d v="2024-03-18T00:30:36"/>
    <x v="12"/>
    <n v="35"/>
    <s v="HERNANDEZ MACIAS GILBERTO"/>
    <x v="0"/>
    <x v="0"/>
    <n v="129"/>
    <n v="14.3333333333333"/>
    <n v="157.34070796460199"/>
    <m/>
    <n v="81587.3894"/>
    <x v="1"/>
    <n v="12300"/>
    <x v="957"/>
    <x v="0"/>
    <m/>
  </r>
  <r>
    <d v="2024-03-18T00:30:36"/>
    <x v="12"/>
    <n v="36"/>
    <s v="LONDOO WILDER"/>
    <x v="0"/>
    <x v="0"/>
    <n v="141"/>
    <n v="15.6666666666667"/>
    <n v="157.34070796460199"/>
    <m/>
    <n v="81587.3894"/>
    <x v="0"/>
    <n v="12300"/>
    <x v="957"/>
    <x v="0"/>
    <m/>
  </r>
  <r>
    <d v="2024-03-18T00:30:36"/>
    <x v="12"/>
    <n v="37"/>
    <s v="VALENCIA MENDOZA JHON"/>
    <x v="3"/>
    <x v="0"/>
    <n v="182"/>
    <n v="18.2"/>
    <n v="174.82300884955799"/>
    <m/>
    <n v="90652.654899999994"/>
    <x v="1"/>
    <n v="12300"/>
    <x v="957"/>
    <x v="0"/>
    <m/>
  </r>
  <r>
    <d v="2024-03-18T00:30:36"/>
    <x v="12"/>
    <n v="38"/>
    <s v="AGUDELO KEVIN ANDRES"/>
    <x v="0"/>
    <x v="0"/>
    <n v="177"/>
    <n v="19.6666666666667"/>
    <n v="157.34070796460199"/>
    <m/>
    <n v="81587.3894"/>
    <x v="0"/>
    <n v="12300"/>
    <x v="957"/>
    <x v="0"/>
    <m/>
  </r>
  <r>
    <d v="2024-03-18T00:30:37"/>
    <x v="12"/>
    <n v="39"/>
    <s v="QUINTERO ANDRES FELIPE"/>
    <x v="6"/>
    <x v="0"/>
    <n v="135"/>
    <n v="16.875"/>
    <n v="139.85840707964601"/>
    <m/>
    <n v="72522.123900000006"/>
    <x v="0"/>
    <n v="12300"/>
    <x v="957"/>
    <x v="0"/>
    <m/>
  </r>
  <r>
    <d v="2024-03-18T00:30:37"/>
    <x v="12"/>
    <n v="40"/>
    <s v="OCAMPO OCAMPO ANTONIO JOSE"/>
    <x v="3"/>
    <x v="0"/>
    <n v="158"/>
    <n v="15.8"/>
    <n v="174.82300884955799"/>
    <m/>
    <n v="90652.654899999994"/>
    <x v="0"/>
    <n v="12300"/>
    <x v="957"/>
    <x v="0"/>
    <m/>
  </r>
  <r>
    <d v="2024-03-18T00:30:37"/>
    <x v="12"/>
    <n v="41"/>
    <s v="QUIRAMA CASTAEDA JHON JADER"/>
    <x v="0"/>
    <x v="0"/>
    <n v="144"/>
    <n v="16"/>
    <n v="157.34070796460199"/>
    <s v="1 Descuento (Usuario desubicado) "/>
    <n v="81587.3894"/>
    <x v="1"/>
    <n v="12300"/>
    <x v="957"/>
    <x v="0"/>
    <m/>
  </r>
  <r>
    <d v="2024-03-19T02:01:42"/>
    <x v="1"/>
    <n v="1"/>
    <s v="PALMAR PANA EDIXON JOSUE"/>
    <x v="3"/>
    <x v="0"/>
    <n v="207"/>
    <n v="20.7"/>
    <n v="212.663877266388"/>
    <m/>
    <n v="111465.13250000001"/>
    <x v="0"/>
    <n v="13135.8974"/>
    <x v="958"/>
    <x v="0"/>
    <m/>
  </r>
  <r>
    <d v="2024-03-19T02:01:43"/>
    <x v="1"/>
    <n v="2"/>
    <s v="GRAJALES JORGE HERNAN"/>
    <x v="3"/>
    <x v="0"/>
    <n v="232"/>
    <n v="23.2"/>
    <n v="212.663877266388"/>
    <m/>
    <n v="111465.13250000001"/>
    <x v="1"/>
    <n v="13135.8974"/>
    <x v="958"/>
    <x v="0"/>
    <m/>
  </r>
  <r>
    <d v="2024-03-19T02:01:43"/>
    <x v="1"/>
    <n v="3"/>
    <s v="MACEA MATEO"/>
    <x v="0"/>
    <x v="0"/>
    <n v="179"/>
    <n v="19.8888888888889"/>
    <n v="191.39748953974899"/>
    <m/>
    <n v="100318.6192"/>
    <x v="0"/>
    <n v="13135.8974"/>
    <x v="958"/>
    <x v="0"/>
    <m/>
  </r>
  <r>
    <d v="2024-03-19T02:01:44"/>
    <x v="1"/>
    <n v="4"/>
    <s v="LOPEZ ISRAEL"/>
    <x v="0"/>
    <x v="0"/>
    <n v="139"/>
    <n v="15.4444444444444"/>
    <n v="191.39748953974899"/>
    <s v="2 Descuentos (Conduct y despachadora angela) "/>
    <n v="100318.6192"/>
    <x v="0"/>
    <n v="13135.8974"/>
    <x v="958"/>
    <x v="0"/>
    <m/>
  </r>
  <r>
    <d v="2024-03-19T02:01:44"/>
    <x v="1"/>
    <n v="5"/>
    <s v="BERRIO POSADA ANGELA"/>
    <x v="3"/>
    <x v="0"/>
    <n v="204"/>
    <n v="20.399999999999999"/>
    <n v="212.663877266388"/>
    <m/>
    <n v="111465.13250000001"/>
    <x v="1"/>
    <n v="13135.8974"/>
    <x v="958"/>
    <x v="0"/>
    <m/>
  </r>
  <r>
    <d v="2024-03-19T02:01:44"/>
    <x v="1"/>
    <n v="6"/>
    <s v="GONZALEZ PEREZ RAFAEL JOSE"/>
    <x v="0"/>
    <x v="0"/>
    <n v="162"/>
    <n v="18"/>
    <n v="191.39748953974899"/>
    <m/>
    <n v="100318.6192"/>
    <x v="0"/>
    <n v="13135.8974"/>
    <x v="958"/>
    <x v="0"/>
    <m/>
  </r>
  <r>
    <d v="2024-03-19T02:01:45"/>
    <x v="1"/>
    <n v="7"/>
    <s v="FLORES RINCON JORGE ALBERTO"/>
    <x v="0"/>
    <x v="0"/>
    <n v="240"/>
    <n v="26.6666666666667"/>
    <n v="191.39748953974899"/>
    <m/>
    <n v="100318.6192"/>
    <x v="1"/>
    <n v="13135.8974"/>
    <x v="958"/>
    <x v="0"/>
    <m/>
  </r>
  <r>
    <d v="2024-03-19T02:01:45"/>
    <x v="1"/>
    <n v="8"/>
    <s v="VACA FIERRO ROBINSON"/>
    <x v="1"/>
    <x v="0"/>
    <n v="212"/>
    <n v="19.272727272727298"/>
    <n v="233.93026499302599"/>
    <s v="1 Descuento (Despachadora angela) "/>
    <n v="122611.64569999999"/>
    <x v="1"/>
    <n v="13135.8974"/>
    <x v="958"/>
    <x v="0"/>
    <m/>
  </r>
  <r>
    <d v="2024-03-19T02:01:45"/>
    <x v="1"/>
    <n v="9"/>
    <s v="AGUDELO GARCIA DENIN ANGELO"/>
    <x v="3"/>
    <x v="0"/>
    <n v="187"/>
    <n v="18.7"/>
    <n v="212.663877266388"/>
    <s v="1 Descuento (Despachadora angela) "/>
    <n v="111465.13250000001"/>
    <x v="0"/>
    <n v="13135.8974"/>
    <x v="958"/>
    <x v="0"/>
    <m/>
  </r>
  <r>
    <d v="2024-03-19T02:01:45"/>
    <x v="1"/>
    <n v="10"/>
    <s v="MARULANDA JARAMILLO DAWER ANDRES"/>
    <x v="8"/>
    <x v="0"/>
    <n v="94"/>
    <n v="18.8"/>
    <n v="106.331938633194"/>
    <m/>
    <n v="55732.566200000001"/>
    <x v="0"/>
    <n v="13135.8974"/>
    <x v="958"/>
    <x v="0"/>
    <m/>
  </r>
  <r>
    <d v="2024-03-19T02:01:46"/>
    <x v="9"/>
    <n v="11"/>
    <s v="BELTRAN JUAN SIMON"/>
    <x v="10"/>
    <x v="0"/>
    <n v="64"/>
    <n v="16"/>
    <n v="85.065550906555103"/>
    <m/>
    <n v="44586.053"/>
    <x v="0"/>
    <n v="13135.8974"/>
    <x v="958"/>
    <x v="0"/>
    <m/>
  </r>
  <r>
    <d v="2024-03-19T02:01:46"/>
    <x v="9"/>
    <n v="13"/>
    <s v="URIEL SALAZAR FREDY"/>
    <x v="0"/>
    <x v="0"/>
    <n v="187"/>
    <n v="20.7777777777778"/>
    <n v="191.39748953974899"/>
    <m/>
    <n v="100318.6192"/>
    <x v="0"/>
    <n v="13135.8974"/>
    <x v="958"/>
    <x v="0"/>
    <m/>
  </r>
  <r>
    <d v="2024-03-19T02:01:46"/>
    <x v="9"/>
    <n v="14"/>
    <s v="CARVAJAL SALAZAR HECTOR MARINO"/>
    <x v="1"/>
    <x v="0"/>
    <n v="232"/>
    <n v="21.090909090909101"/>
    <n v="233.93026499302599"/>
    <s v="2 Descuentos (Usuario con movilidad reducida) "/>
    <n v="122611.64569999999"/>
    <x v="1"/>
    <n v="13135.8974"/>
    <x v="958"/>
    <x v="0"/>
    <m/>
  </r>
  <r>
    <d v="2024-03-19T02:01:47"/>
    <x v="9"/>
    <n v="15"/>
    <s v="LONDOO LOPERA DUVAN ANDRES"/>
    <x v="0"/>
    <x v="0"/>
    <n v="218"/>
    <n v="24.2222222222222"/>
    <n v="191.39748953974899"/>
    <m/>
    <n v="100318.6192"/>
    <x v="1"/>
    <n v="13135.8974"/>
    <x v="958"/>
    <x v="0"/>
    <m/>
  </r>
  <r>
    <d v="2024-03-19T02:01:47"/>
    <x v="9"/>
    <n v="16"/>
    <s v="HURTADO MADRID JUAN ESTEBAN"/>
    <x v="0"/>
    <x v="0"/>
    <n v="185"/>
    <n v="20.5555555555556"/>
    <n v="191.39748953974899"/>
    <s v="1 Descuento (Despachadora angela) "/>
    <n v="100318.6192"/>
    <x v="0"/>
    <n v="13135.8974"/>
    <x v="958"/>
    <x v="0"/>
    <m/>
  </r>
  <r>
    <d v="2024-03-19T02:01:47"/>
    <x v="9"/>
    <n v="17"/>
    <s v="RAMIREZ JARAMILLO WILSON"/>
    <x v="0"/>
    <x v="0"/>
    <n v="184"/>
    <n v="20.4444444444444"/>
    <n v="191.39748953974899"/>
    <m/>
    <n v="100318.6192"/>
    <x v="0"/>
    <n v="13135.8974"/>
    <x v="958"/>
    <x v="0"/>
    <m/>
  </r>
  <r>
    <d v="2024-03-19T02:01:48"/>
    <x v="9"/>
    <n v="19"/>
    <s v="BARRANTES GALLEGO DANIEL CAMILO"/>
    <x v="3"/>
    <x v="0"/>
    <n v="186"/>
    <n v="18.600000000000001"/>
    <n v="212.663877266388"/>
    <m/>
    <n v="111465.13250000001"/>
    <x v="0"/>
    <n v="13135.8974"/>
    <x v="958"/>
    <x v="0"/>
    <m/>
  </r>
  <r>
    <d v="2024-03-19T02:01:48"/>
    <x v="9"/>
    <n v="20"/>
    <s v="LONDOO CADAVID DAVID SANTIAGO"/>
    <x v="11"/>
    <x v="3"/>
    <n v="48"/>
    <n v="19.2"/>
    <n v="53.1659693165969"/>
    <m/>
    <n v="27866.283100000001"/>
    <x v="0"/>
    <n v="13135.8974"/>
    <x v="958"/>
    <x v="0"/>
    <m/>
  </r>
  <r>
    <d v="2024-03-19T02:01:48"/>
    <x v="9"/>
    <n v="21"/>
    <s v="CIRO ALEXANDER"/>
    <x v="6"/>
    <x v="0"/>
    <n v="203"/>
    <n v="25.375"/>
    <n v="170.13110181311001"/>
    <m/>
    <n v="89172.106"/>
    <x v="0"/>
    <n v="13135.8974"/>
    <x v="958"/>
    <x v="0"/>
    <m/>
  </r>
  <r>
    <d v="2024-03-19T02:01:48"/>
    <x v="9"/>
    <n v="23"/>
    <s v="SALDARRIAGA PARRA LUIS ALBERTO"/>
    <x v="3"/>
    <x v="0"/>
    <n v="197"/>
    <n v="19.7"/>
    <n v="212.663877266388"/>
    <m/>
    <n v="111465.13250000001"/>
    <x v="2"/>
    <n v="13135.8974"/>
    <x v="958"/>
    <x v="0"/>
    <m/>
  </r>
  <r>
    <d v="2024-03-19T02:01:49"/>
    <x v="9"/>
    <n v="24"/>
    <s v="GARCES ANDRES FELIPE"/>
    <x v="0"/>
    <x v="1"/>
    <n v="167"/>
    <n v="18.5555555555556"/>
    <n v="191.39748953974899"/>
    <s v="2 Descuentos (Conducts) "/>
    <n v="100318.6192"/>
    <x v="0"/>
    <n v="13135.8974"/>
    <x v="958"/>
    <x v="0"/>
    <m/>
  </r>
  <r>
    <d v="2024-03-19T02:01:49"/>
    <x v="9"/>
    <n v="25"/>
    <s v="JIMENEZ HURTADO CARLOS ESTIVEN"/>
    <x v="0"/>
    <x v="0"/>
    <n v="251"/>
    <n v="27.8888888888889"/>
    <n v="191.39748953974899"/>
    <m/>
    <n v="100318.6192"/>
    <x v="1"/>
    <n v="13135.8974"/>
    <x v="958"/>
    <x v="0"/>
    <m/>
  </r>
  <r>
    <d v="2024-03-19T02:01:50"/>
    <x v="9"/>
    <n v="26"/>
    <s v="CIRO MARIN RODRIGO ALBERTO"/>
    <x v="0"/>
    <x v="0"/>
    <n v="196"/>
    <n v="21.7777777777778"/>
    <n v="191.39748953974899"/>
    <m/>
    <n v="100318.6192"/>
    <x v="0"/>
    <n v="13135.8974"/>
    <x v="958"/>
    <x v="0"/>
    <m/>
  </r>
  <r>
    <d v="2024-03-19T02:01:50"/>
    <x v="9"/>
    <n v="27"/>
    <s v="HENAO MUOZ FERNEY"/>
    <x v="3"/>
    <x v="0"/>
    <n v="270"/>
    <n v="27"/>
    <n v="212.663877266388"/>
    <s v="1 Descuento (Usuario desubicado) "/>
    <n v="111465.13250000001"/>
    <x v="0"/>
    <n v="13135.8974"/>
    <x v="958"/>
    <x v="0"/>
    <m/>
  </r>
  <r>
    <d v="2024-03-19T02:01:50"/>
    <x v="9"/>
    <n v="28"/>
    <s v="DURANGO DAVID JOSE"/>
    <x v="0"/>
    <x v="0"/>
    <n v="183"/>
    <n v="20.3333333333333"/>
    <n v="191.39748953974899"/>
    <s v="2 Descuentos (Conduct y propietario) "/>
    <n v="100318.6192"/>
    <x v="0"/>
    <n v="13135.8974"/>
    <x v="958"/>
    <x v="0"/>
    <m/>
  </r>
  <r>
    <d v="2024-03-19T02:01:51"/>
    <x v="9"/>
    <n v="29"/>
    <s v="ESCOBAR IVAN DARIO"/>
    <x v="1"/>
    <x v="0"/>
    <n v="175"/>
    <n v="15.909090909090899"/>
    <n v="233.93026499302599"/>
    <m/>
    <n v="122611.64569999999"/>
    <x v="0"/>
    <n v="13135.8974"/>
    <x v="958"/>
    <x v="0"/>
    <m/>
  </r>
  <r>
    <d v="2024-03-19T02:01:51"/>
    <x v="1"/>
    <n v="30"/>
    <s v="TUBERQUIA MAICOL ESTIVEN"/>
    <x v="3"/>
    <x v="0"/>
    <n v="228"/>
    <n v="22.8"/>
    <n v="212.663877266388"/>
    <m/>
    <n v="111465.13250000001"/>
    <x v="0"/>
    <n v="13135.8974"/>
    <x v="958"/>
    <x v="0"/>
    <m/>
  </r>
  <r>
    <d v="2024-03-19T02:01:51"/>
    <x v="1"/>
    <n v="31"/>
    <s v="CERVANTES MARTINEZ FELIX ENRIQUE"/>
    <x v="3"/>
    <x v="0"/>
    <n v="186"/>
    <n v="18.600000000000001"/>
    <n v="212.663877266388"/>
    <m/>
    <n v="111465.13250000001"/>
    <x v="0"/>
    <n v="13135.8974"/>
    <x v="958"/>
    <x v="0"/>
    <m/>
  </r>
  <r>
    <d v="2024-03-19T02:01:52"/>
    <x v="1"/>
    <n v="32"/>
    <s v="PUERTA BOJANERO JUAN CARLOS"/>
    <x v="0"/>
    <x v="0"/>
    <n v="217"/>
    <n v="24.1111111111111"/>
    <n v="191.39748953974899"/>
    <m/>
    <n v="100318.6192"/>
    <x v="0"/>
    <n v="13135.8974"/>
    <x v="958"/>
    <x v="0"/>
    <m/>
  </r>
  <r>
    <d v="2024-03-19T02:01:52"/>
    <x v="1"/>
    <n v="33"/>
    <s v="QUIROZ BRAYAN"/>
    <x v="3"/>
    <x v="0"/>
    <n v="191"/>
    <n v="19.100000000000001"/>
    <n v="212.663877266388"/>
    <m/>
    <n v="111465.13250000001"/>
    <x v="0"/>
    <n v="13135.8974"/>
    <x v="958"/>
    <x v="0"/>
    <m/>
  </r>
  <r>
    <d v="2024-03-19T02:01:52"/>
    <x v="1"/>
    <n v="34"/>
    <s v="PINO JUAN PABLO"/>
    <x v="0"/>
    <x v="0"/>
    <n v="202"/>
    <n v="22.4444444444444"/>
    <n v="191.39748953974899"/>
    <m/>
    <n v="100318.6192"/>
    <x v="0"/>
    <n v="13135.8974"/>
    <x v="958"/>
    <x v="0"/>
    <m/>
  </r>
  <r>
    <d v="2024-03-19T02:01:53"/>
    <x v="1"/>
    <n v="35"/>
    <s v="HERNANDEZ MACIAS GILBERTO"/>
    <x v="1"/>
    <x v="3"/>
    <n v="207"/>
    <n v="18.818181818181799"/>
    <n v="233.93026499302599"/>
    <s v="1 Descuento (Usuario movilidad reducida) "/>
    <n v="122611.64569999999"/>
    <x v="1"/>
    <n v="13135.8974"/>
    <x v="958"/>
    <x v="0"/>
    <m/>
  </r>
  <r>
    <d v="2024-03-19T02:01:53"/>
    <x v="1"/>
    <n v="36"/>
    <s v="LONDOO WILDER"/>
    <x v="1"/>
    <x v="0"/>
    <n v="243"/>
    <n v="22.090909090909101"/>
    <n v="233.93026499302599"/>
    <m/>
    <n v="122611.64569999999"/>
    <x v="0"/>
    <n v="13135.8974"/>
    <x v="958"/>
    <x v="0"/>
    <m/>
  </r>
  <r>
    <d v="2024-03-19T02:01:53"/>
    <x v="1"/>
    <n v="37"/>
    <s v="TABORDA ROJAS DIEGO ALEJANDRO"/>
    <x v="1"/>
    <x v="0"/>
    <n v="288"/>
    <n v="26.181818181818201"/>
    <n v="233.93026499302599"/>
    <s v="2 Descuentos (Conduct y propietario) "/>
    <n v="122611.64569999999"/>
    <x v="1"/>
    <n v="13135.8974"/>
    <x v="958"/>
    <x v="0"/>
    <m/>
  </r>
  <r>
    <d v="2024-03-19T02:01:54"/>
    <x v="1"/>
    <n v="38"/>
    <s v="AGUDELO KEVIN ANDRES"/>
    <x v="0"/>
    <x v="0"/>
    <n v="218"/>
    <n v="24.2222222222222"/>
    <n v="191.39748953974899"/>
    <s v="1 Descuento (Conduct) "/>
    <n v="100318.6192"/>
    <x v="0"/>
    <n v="13135.8974"/>
    <x v="958"/>
    <x v="0"/>
    <m/>
  </r>
  <r>
    <d v="2024-03-19T02:01:54"/>
    <x v="1"/>
    <n v="39"/>
    <s v="QUINTERO ANDRES FELIPE"/>
    <x v="0"/>
    <x v="0"/>
    <n v="184"/>
    <n v="20.4444444444444"/>
    <n v="191.39748953974899"/>
    <s v="2 Descuentos (Conduct y usuario desubicado) "/>
    <n v="100318.6192"/>
    <x v="0"/>
    <n v="13135.8974"/>
    <x v="958"/>
    <x v="0"/>
    <m/>
  </r>
  <r>
    <d v="2024-03-19T02:01:54"/>
    <x v="1"/>
    <n v="40"/>
    <s v="OCAMPO OCAMPO ANTONIO JOSE"/>
    <x v="1"/>
    <x v="0"/>
    <n v="244"/>
    <n v="22.181818181818201"/>
    <n v="233.93026499302599"/>
    <m/>
    <n v="122611.64569999999"/>
    <x v="0"/>
    <n v="13135.8974"/>
    <x v="958"/>
    <x v="0"/>
    <m/>
  </r>
  <r>
    <d v="2024-03-19T02:01:54"/>
    <x v="9"/>
    <n v="41"/>
    <s v="QUIRAMA CASTAEDA JHON JADER"/>
    <x v="0"/>
    <x v="0"/>
    <n v="220"/>
    <n v="24.4444444444444"/>
    <n v="191.39748953974899"/>
    <s v="2 Descuentos (Conducts) "/>
    <n v="100318.6192"/>
    <x v="1"/>
    <n v="13135.8974"/>
    <x v="958"/>
    <x v="0"/>
    <m/>
  </r>
  <r>
    <d v="2024-03-19T02:01:55"/>
    <x v="9"/>
    <n v="42"/>
    <s v="LOPERA ALVAREZ ESTIVEN"/>
    <x v="0"/>
    <x v="0"/>
    <n v="194"/>
    <n v="21.5555555555556"/>
    <n v="191.39748953974899"/>
    <m/>
    <n v="100318.6192"/>
    <x v="0"/>
    <n v="13135.8974"/>
    <x v="958"/>
    <x v="0"/>
    <m/>
  </r>
  <r>
    <d v="2024-03-20T16:19:23"/>
    <x v="9"/>
    <n v="1"/>
    <s v="PALMAR PANA EDIXON JOSUE"/>
    <x v="0"/>
    <x v="0"/>
    <n v="141"/>
    <n v="15.6666666666667"/>
    <n v="188.04735376044599"/>
    <s v="1 Descuento (Jefe de ruta) "/>
    <n v="98476.044599999994"/>
    <x v="0"/>
    <n v="13741.025600000001"/>
    <x v="959"/>
    <x v="0"/>
    <m/>
  </r>
  <r>
    <d v="2024-03-20T16:19:24"/>
    <x v="9"/>
    <n v="2"/>
    <s v="GRAJALES JORGE HERNAN"/>
    <x v="6"/>
    <x v="0"/>
    <n v="150"/>
    <n v="18.75"/>
    <n v="167.15320334261801"/>
    <m/>
    <n v="87534.261799999993"/>
    <x v="1"/>
    <n v="13741.025600000001"/>
    <x v="959"/>
    <x v="0"/>
    <m/>
  </r>
  <r>
    <d v="2024-03-20T16:19:24"/>
    <x v="9"/>
    <n v="3"/>
    <s v="AGUIRRE ANDRES"/>
    <x v="0"/>
    <x v="0"/>
    <n v="160"/>
    <n v="17.7777777777778"/>
    <n v="188.04735376044599"/>
    <m/>
    <n v="98476.044599999994"/>
    <x v="0"/>
    <n v="13741.025600000001"/>
    <x v="959"/>
    <x v="0"/>
    <m/>
  </r>
  <r>
    <d v="2024-03-20T16:19:24"/>
    <x v="9"/>
    <n v="4"/>
    <s v="LOPEZ ISRAEL"/>
    <x v="0"/>
    <x v="0"/>
    <n v="128"/>
    <n v="14.2222222222222"/>
    <n v="188.04735376044599"/>
    <m/>
    <n v="98476.044599999994"/>
    <x v="0"/>
    <n v="13741.025600000001"/>
    <x v="959"/>
    <x v="0"/>
    <m/>
  </r>
  <r>
    <d v="2024-03-20T16:19:25"/>
    <x v="9"/>
    <n v="5"/>
    <s v="BERRIO POSADA ANGELA"/>
    <x v="0"/>
    <x v="0"/>
    <n v="152"/>
    <n v="16.8888888888889"/>
    <n v="188.04735376044599"/>
    <m/>
    <n v="98476.044599999994"/>
    <x v="1"/>
    <n v="13741.025600000001"/>
    <x v="959"/>
    <x v="0"/>
    <m/>
  </r>
  <r>
    <d v="2024-03-20T16:19:25"/>
    <x v="9"/>
    <n v="6"/>
    <s v="GONZALEZ PEREZ RAFAEL JOSE"/>
    <x v="6"/>
    <x v="0"/>
    <n v="146"/>
    <n v="18.25"/>
    <n v="167.15320334261801"/>
    <m/>
    <n v="87534.261799999993"/>
    <x v="0"/>
    <n v="13741.025600000001"/>
    <x v="959"/>
    <x v="0"/>
    <m/>
  </r>
  <r>
    <d v="2024-03-20T16:19:25"/>
    <x v="9"/>
    <n v="7"/>
    <s v="FLORES RINCON JORGE ALBERTO"/>
    <x v="3"/>
    <x v="0"/>
    <n v="295"/>
    <n v="29.5"/>
    <n v="208.94150417827299"/>
    <m/>
    <n v="109417.8273"/>
    <x v="1"/>
    <n v="13741.025600000001"/>
    <x v="959"/>
    <x v="0"/>
    <m/>
  </r>
  <r>
    <d v="2024-03-20T16:19:26"/>
    <x v="9"/>
    <n v="8"/>
    <s v="VACA FIERRO ROBINSON"/>
    <x v="0"/>
    <x v="0"/>
    <n v="209"/>
    <n v="23.2222222222222"/>
    <n v="188.04735376044599"/>
    <s v="2 Descuentos (Conducts) "/>
    <n v="98476.044599999994"/>
    <x v="1"/>
    <n v="13741.025600000001"/>
    <x v="959"/>
    <x v="0"/>
    <m/>
  </r>
  <r>
    <d v="2024-03-20T16:19:26"/>
    <x v="9"/>
    <n v="9"/>
    <s v="ARANGO DIEGO"/>
    <x v="3"/>
    <x v="0"/>
    <n v="197"/>
    <n v="19.7"/>
    <n v="208.94150417827299"/>
    <m/>
    <n v="109417.8273"/>
    <x v="0"/>
    <n v="13741.025600000001"/>
    <x v="959"/>
    <x v="0"/>
    <m/>
  </r>
  <r>
    <d v="2024-03-20T16:19:26"/>
    <x v="9"/>
    <n v="10"/>
    <s v="VALENCIA MENDOZA JHON"/>
    <x v="3"/>
    <x v="3"/>
    <n v="236"/>
    <n v="23.6"/>
    <n v="208.94150417827299"/>
    <m/>
    <n v="109417.8273"/>
    <x v="0"/>
    <n v="13741.025600000001"/>
    <x v="959"/>
    <x v="0"/>
    <m/>
  </r>
  <r>
    <d v="2024-03-20T16:19:27"/>
    <x v="1"/>
    <n v="11"/>
    <s v="BELTRAN JUAN SIMON"/>
    <x v="6"/>
    <x v="0"/>
    <n v="172"/>
    <n v="21.5"/>
    <n v="167.15320334261801"/>
    <m/>
    <n v="87534.261799999993"/>
    <x v="0"/>
    <n v="13741.025600000001"/>
    <x v="959"/>
    <x v="0"/>
    <m/>
  </r>
  <r>
    <d v="2024-03-20T16:19:27"/>
    <x v="1"/>
    <n v="13"/>
    <s v="RODRIGUEZ LUBIN"/>
    <x v="0"/>
    <x v="0"/>
    <n v="164"/>
    <n v="18.2222222222222"/>
    <n v="188.04735376044599"/>
    <m/>
    <n v="98476.044599999994"/>
    <x v="0"/>
    <n v="13741.025600000001"/>
    <x v="959"/>
    <x v="0"/>
    <m/>
  </r>
  <r>
    <d v="2024-03-20T16:19:27"/>
    <x v="1"/>
    <n v="14"/>
    <s v="MADRID HERNANDEZ JHONATAN SMITH"/>
    <x v="3"/>
    <x v="0"/>
    <n v="245"/>
    <n v="24.5"/>
    <n v="208.94150417827299"/>
    <s v="2 Descuentos (Despachador gustavo y conduct) "/>
    <n v="109417.8273"/>
    <x v="1"/>
    <n v="13741.025600000001"/>
    <x v="959"/>
    <x v="0"/>
    <m/>
  </r>
  <r>
    <d v="2024-03-20T16:19:27"/>
    <x v="1"/>
    <n v="15"/>
    <s v="LONDOO LOPERA DUVAN ANDRES"/>
    <x v="0"/>
    <x v="0"/>
    <n v="189"/>
    <n v="21"/>
    <n v="188.04735376044599"/>
    <s v="1 Descuento (conduct)"/>
    <n v="98476.044599999994"/>
    <x v="1"/>
    <n v="13741.025600000001"/>
    <x v="959"/>
    <x v="0"/>
    <m/>
  </r>
  <r>
    <d v="2024-03-20T16:19:28"/>
    <x v="1"/>
    <n v="16"/>
    <s v="HURTADO MADRID JUAN ESTEBAN"/>
    <x v="0"/>
    <x v="0"/>
    <n v="168"/>
    <n v="18.6666666666667"/>
    <n v="188.04735376044599"/>
    <m/>
    <n v="98476.044599999994"/>
    <x v="0"/>
    <n v="13741.025600000001"/>
    <x v="959"/>
    <x v="0"/>
    <m/>
  </r>
  <r>
    <d v="2024-03-20T16:19:28"/>
    <x v="1"/>
    <n v="17"/>
    <s v="RAMIREZ JARAMILLO WILSON"/>
    <x v="0"/>
    <x v="0"/>
    <n v="218"/>
    <n v="24.2222222222222"/>
    <n v="188.04735376044599"/>
    <m/>
    <n v="98476.044599999994"/>
    <x v="0"/>
    <n v="13741.025600000001"/>
    <x v="959"/>
    <x v="0"/>
    <m/>
  </r>
  <r>
    <d v="2024-03-20T16:19:28"/>
    <x v="1"/>
    <n v="18"/>
    <s v="MEJIA JUAN CARLOS"/>
    <x v="3"/>
    <x v="0"/>
    <n v="216"/>
    <n v="21.6"/>
    <n v="208.94150417827299"/>
    <m/>
    <n v="109417.8273"/>
    <x v="0"/>
    <n v="13741.025600000001"/>
    <x v="959"/>
    <x v="0"/>
    <m/>
  </r>
  <r>
    <d v="2024-03-20T16:19:29"/>
    <x v="1"/>
    <n v="19"/>
    <s v="BARRANTES GALLEGO DANIEL CAMILO"/>
    <x v="3"/>
    <x v="3"/>
    <n v="183"/>
    <n v="18.3"/>
    <n v="208.94150417827299"/>
    <m/>
    <n v="109417.8273"/>
    <x v="0"/>
    <n v="13741.025600000001"/>
    <x v="959"/>
    <x v="0"/>
    <m/>
  </r>
  <r>
    <d v="2024-03-20T16:19:29"/>
    <x v="1"/>
    <n v="21"/>
    <s v="CIRO ALEXANDER"/>
    <x v="9"/>
    <x v="0"/>
    <n v="259"/>
    <n v="21.5833333333333"/>
    <n v="250.729805013928"/>
    <m/>
    <n v="131301.3928"/>
    <x v="0"/>
    <n v="13741.025600000001"/>
    <x v="959"/>
    <x v="0"/>
    <m/>
  </r>
  <r>
    <d v="2024-03-20T16:19:29"/>
    <x v="1"/>
    <n v="23"/>
    <s v="SALDARRIAGA PARRA LUIS ALBERTO"/>
    <x v="8"/>
    <x v="0"/>
    <n v="125"/>
    <n v="25"/>
    <n v="104.470752089136"/>
    <s v="1 Descuento (Despachador gustavo) "/>
    <n v="54708.9136"/>
    <x v="2"/>
    <n v="13741.025600000001"/>
    <x v="959"/>
    <x v="0"/>
    <m/>
  </r>
  <r>
    <d v="2024-03-20T16:19:30"/>
    <x v="1"/>
    <n v="24"/>
    <s v="ARANGO CESAR"/>
    <x v="0"/>
    <x v="3"/>
    <n v="242"/>
    <n v="26.8888888888889"/>
    <n v="188.04735376044599"/>
    <s v="1 Descuento (conduct)"/>
    <n v="98476.044599999994"/>
    <x v="0"/>
    <n v="13741.025600000001"/>
    <x v="959"/>
    <x v="0"/>
    <m/>
  </r>
  <r>
    <d v="2024-03-20T16:19:30"/>
    <x v="1"/>
    <n v="25"/>
    <s v="JIMENEZ HURTADO CARLOS ESTIVEN"/>
    <x v="6"/>
    <x v="3"/>
    <n v="178"/>
    <n v="22.25"/>
    <n v="167.15320334261801"/>
    <m/>
    <n v="87534.261799999993"/>
    <x v="1"/>
    <n v="13741.025600000001"/>
    <x v="959"/>
    <x v="0"/>
    <m/>
  </r>
  <r>
    <d v="2024-03-20T16:19:30"/>
    <x v="1"/>
    <n v="26"/>
    <s v="ESPINOZA CHAVARRIA GUILLERMO LEON"/>
    <x v="3"/>
    <x v="0"/>
    <n v="219"/>
    <n v="21.9"/>
    <n v="208.94150417827299"/>
    <m/>
    <n v="109417.8273"/>
    <x v="0"/>
    <n v="13741.025600000001"/>
    <x v="959"/>
    <x v="0"/>
    <m/>
  </r>
  <r>
    <d v="2024-03-20T16:19:31"/>
    <x v="1"/>
    <n v="27"/>
    <s v="HOYOS HENAO SANTIAGO"/>
    <x v="6"/>
    <x v="0"/>
    <n v="207"/>
    <n v="25.875"/>
    <n v="167.15320334261801"/>
    <s v="1 Descuento (Jefe de ruta) "/>
    <n v="87534.261799999993"/>
    <x v="0"/>
    <n v="13741.025600000001"/>
    <x v="959"/>
    <x v="0"/>
    <m/>
  </r>
  <r>
    <d v="2024-03-20T16:19:31"/>
    <x v="1"/>
    <n v="28"/>
    <s v="DURANGO DAVID JOSE"/>
    <x v="3"/>
    <x v="0"/>
    <n v="194"/>
    <n v="19.399999999999999"/>
    <n v="208.94150417827299"/>
    <m/>
    <n v="109417.8273"/>
    <x v="0"/>
    <n v="13741.025600000001"/>
    <x v="959"/>
    <x v="0"/>
    <m/>
  </r>
  <r>
    <d v="2024-03-20T16:19:31"/>
    <x v="1"/>
    <n v="29"/>
    <s v="ESCOBAR IVAN DARIO"/>
    <x v="3"/>
    <x v="0"/>
    <n v="179"/>
    <n v="17.899999999999999"/>
    <n v="208.94150417827299"/>
    <s v="1 Descuento (Usuario movilidad reducida)"/>
    <n v="109417.8273"/>
    <x v="0"/>
    <n v="13741.025600000001"/>
    <x v="959"/>
    <x v="0"/>
    <m/>
  </r>
  <r>
    <d v="2024-03-20T16:19:32"/>
    <x v="9"/>
    <n v="30"/>
    <s v="TUBERQUIA MAICOL ESTIVEN"/>
    <x v="3"/>
    <x v="0"/>
    <n v="190"/>
    <n v="19"/>
    <n v="208.94150417827299"/>
    <s v="1 Descuento (conduct)"/>
    <n v="109417.8273"/>
    <x v="0"/>
    <n v="13741.025600000001"/>
    <x v="959"/>
    <x v="0"/>
    <m/>
  </r>
  <r>
    <d v="2024-03-20T16:19:32"/>
    <x v="9"/>
    <n v="31"/>
    <s v="CERVANTES MARTINEZ FELIX ENRIQUE"/>
    <x v="0"/>
    <x v="0"/>
    <n v="175"/>
    <n v="19.4444444444444"/>
    <n v="188.04735376044599"/>
    <m/>
    <n v="98476.044599999994"/>
    <x v="0"/>
    <n v="13741.025600000001"/>
    <x v="959"/>
    <x v="0"/>
    <m/>
  </r>
  <r>
    <d v="2024-03-20T16:19:32"/>
    <x v="9"/>
    <n v="32"/>
    <s v="PUERTA BOJANERO JUAN CARLOS"/>
    <x v="3"/>
    <x v="3"/>
    <n v="206"/>
    <n v="20.6"/>
    <n v="208.94150417827299"/>
    <s v="2 Descuentos (Propietario y conduct) "/>
    <n v="109417.8273"/>
    <x v="0"/>
    <n v="13741.025600000001"/>
    <x v="959"/>
    <x v="0"/>
    <m/>
  </r>
  <r>
    <d v="2024-03-20T16:19:33"/>
    <x v="9"/>
    <n v="33"/>
    <s v="QUIROZ BRAYAN"/>
    <x v="0"/>
    <x v="0"/>
    <n v="194"/>
    <n v="21.5555555555556"/>
    <n v="188.04735376044599"/>
    <m/>
    <n v="98476.044599999994"/>
    <x v="0"/>
    <n v="13741.025600000001"/>
    <x v="959"/>
    <x v="0"/>
    <m/>
  </r>
  <r>
    <d v="2024-03-20T16:19:33"/>
    <x v="9"/>
    <n v="34"/>
    <s v="MONTOYA OSPINA GILBERTO ANTONIO"/>
    <x v="0"/>
    <x v="0"/>
    <n v="202"/>
    <n v="22.4444444444444"/>
    <n v="188.04735376044599"/>
    <s v="1 Descuento (Despachador fernando) "/>
    <n v="98476.044599999994"/>
    <x v="0"/>
    <n v="13741.025600000001"/>
    <x v="959"/>
    <x v="0"/>
    <m/>
  </r>
  <r>
    <d v="2024-03-20T16:19:33"/>
    <x v="9"/>
    <n v="35"/>
    <s v="HERNANDEZ MACIAS GILBERTO"/>
    <x v="0"/>
    <x v="3"/>
    <n v="167"/>
    <n v="18.5555555555556"/>
    <n v="188.04735376044599"/>
    <m/>
    <n v="98476.044599999994"/>
    <x v="1"/>
    <n v="13741.025600000001"/>
    <x v="959"/>
    <x v="0"/>
    <m/>
  </r>
  <r>
    <d v="2024-03-20T16:19:34"/>
    <x v="9"/>
    <n v="36"/>
    <s v="LONDOO WILDER"/>
    <x v="3"/>
    <x v="3"/>
    <n v="204"/>
    <n v="20.399999999999999"/>
    <n v="208.94150417827299"/>
    <s v="5 Descuentos (Despachador fernando y transbordo) "/>
    <n v="109417.8273"/>
    <x v="0"/>
    <n v="13741.025600000001"/>
    <x v="959"/>
    <x v="0"/>
    <m/>
  </r>
  <r>
    <d v="2024-03-20T16:19:34"/>
    <x v="9"/>
    <n v="37"/>
    <s v="TABORDA ROJAS DIEGO ALEJANDRO"/>
    <x v="0"/>
    <x v="0"/>
    <n v="215"/>
    <n v="23.8888888888889"/>
    <n v="188.04735376044599"/>
    <m/>
    <n v="98476.044599999994"/>
    <x v="1"/>
    <n v="13741.025600000001"/>
    <x v="959"/>
    <x v="0"/>
    <m/>
  </r>
  <r>
    <d v="2024-03-20T16:19:34"/>
    <x v="9"/>
    <n v="38"/>
    <s v="AGUDELO KEVIN ANDRES"/>
    <x v="0"/>
    <x v="0"/>
    <n v="177"/>
    <n v="19.6666666666667"/>
    <n v="188.04735376044599"/>
    <s v="1 Descuento (Propietario) "/>
    <n v="98476.044599999994"/>
    <x v="0"/>
    <n v="13741.025600000001"/>
    <x v="959"/>
    <x v="0"/>
    <m/>
  </r>
  <r>
    <d v="2024-03-20T16:19:34"/>
    <x v="9"/>
    <n v="39"/>
    <s v="QUINTERO ANDRES FELIPE"/>
    <x v="3"/>
    <x v="0"/>
    <n v="189"/>
    <n v="18.899999999999999"/>
    <n v="208.94150417827299"/>
    <m/>
    <n v="109417.8273"/>
    <x v="0"/>
    <n v="13741.025600000001"/>
    <x v="959"/>
    <x v="0"/>
    <m/>
  </r>
  <r>
    <d v="2024-03-20T16:19:35"/>
    <x v="9"/>
    <n v="40"/>
    <s v="MACEA MATEO"/>
    <x v="0"/>
    <x v="3"/>
    <n v="198"/>
    <n v="22"/>
    <n v="188.04735376044599"/>
    <m/>
    <n v="98476.044599999994"/>
    <x v="0"/>
    <n v="13741.025600000001"/>
    <x v="959"/>
    <x v="0"/>
    <m/>
  </r>
  <r>
    <d v="2024-03-20T16:19:35"/>
    <x v="1"/>
    <n v="41"/>
    <s v="QUIRAMA CASTAEDA JHON JADER"/>
    <x v="3"/>
    <x v="0"/>
    <n v="217"/>
    <n v="21.7"/>
    <n v="208.94150417827299"/>
    <m/>
    <n v="109417.8273"/>
    <x v="1"/>
    <n v="13741.025600000001"/>
    <x v="959"/>
    <x v="0"/>
    <m/>
  </r>
  <r>
    <d v="2024-03-20T16:19:35"/>
    <x v="1"/>
    <n v="42"/>
    <s v="LOPERA ALVAREZ ESTIVEN"/>
    <x v="0"/>
    <x v="0"/>
    <n v="195"/>
    <n v="21.6666666666667"/>
    <n v="188.04735376044599"/>
    <m/>
    <n v="98476.044599999994"/>
    <x v="0"/>
    <n v="13741.025600000001"/>
    <x v="959"/>
    <x v="0"/>
    <m/>
  </r>
  <r>
    <d v="2024-03-21T02:53:00"/>
    <x v="1"/>
    <n v="1"/>
    <s v="PALMAR PANA EDIXON JOSUE"/>
    <x v="3"/>
    <x v="0"/>
    <n v="175"/>
    <n v="17.5"/>
    <n v="201.86301369863"/>
    <s v="1 Descuento (Incidente con Usuario) "/>
    <n v="105524.6575"/>
    <x v="0"/>
    <n v="13410.2564"/>
    <x v="960"/>
    <x v="0"/>
    <m/>
  </r>
  <r>
    <d v="2024-03-21T02:53:01"/>
    <x v="1"/>
    <n v="2"/>
    <s v="GRAJALES JORGE HERNAN"/>
    <x v="0"/>
    <x v="0"/>
    <n v="154"/>
    <n v="17.1111111111111"/>
    <n v="181.676712328767"/>
    <m/>
    <n v="94972.191800000001"/>
    <x v="1"/>
    <n v="13410.2564"/>
    <x v="960"/>
    <x v="0"/>
    <m/>
  </r>
  <r>
    <d v="2024-03-21T02:53:01"/>
    <x v="1"/>
    <n v="3"/>
    <s v="AGUIRRE ANDRES"/>
    <x v="0"/>
    <x v="0"/>
    <n v="178"/>
    <n v="19.7777777777778"/>
    <n v="181.676712328767"/>
    <m/>
    <n v="94972.191800000001"/>
    <x v="0"/>
    <n v="13410.2564"/>
    <x v="960"/>
    <x v="0"/>
    <m/>
  </r>
  <r>
    <d v="2024-03-21T02:53:02"/>
    <x v="1"/>
    <n v="4"/>
    <s v="LOPEZ ISRAEL"/>
    <x v="0"/>
    <x v="0"/>
    <n v="145"/>
    <n v="16.1111111111111"/>
    <n v="181.676712328767"/>
    <m/>
    <n v="94972.191800000001"/>
    <x v="0"/>
    <n v="13410.2564"/>
    <x v="960"/>
    <x v="0"/>
    <m/>
  </r>
  <r>
    <d v="2024-03-21T02:53:02"/>
    <x v="1"/>
    <n v="5"/>
    <s v="BERRIO POSADA ANGELA"/>
    <x v="3"/>
    <x v="0"/>
    <n v="252"/>
    <n v="25.2"/>
    <n v="201.86301369863"/>
    <m/>
    <n v="105524.6575"/>
    <x v="1"/>
    <n v="13410.2564"/>
    <x v="960"/>
    <x v="0"/>
    <m/>
  </r>
  <r>
    <d v="2024-03-21T02:53:02"/>
    <x v="1"/>
    <n v="6"/>
    <s v="PUERTA BOJANERO JUAN CARLOS"/>
    <x v="0"/>
    <x v="0"/>
    <n v="222"/>
    <n v="24.6666666666667"/>
    <n v="181.676712328767"/>
    <m/>
    <n v="94972.191800000001"/>
    <x v="0"/>
    <n v="13410.2564"/>
    <x v="960"/>
    <x v="0"/>
    <m/>
  </r>
  <r>
    <d v="2024-03-21T02:53:03"/>
    <x v="1"/>
    <n v="7"/>
    <s v="FLORES RINCON JORGE ALBERTO"/>
    <x v="1"/>
    <x v="0"/>
    <n v="216"/>
    <n v="19.636363636363601"/>
    <n v="222.049315068493"/>
    <s v="4 Descuentos (Jefe de ruta y conducts) "/>
    <n v="116077.12330000001"/>
    <x v="1"/>
    <n v="13410.2564"/>
    <x v="960"/>
    <x v="0"/>
    <m/>
  </r>
  <r>
    <d v="2024-03-21T02:53:03"/>
    <x v="1"/>
    <n v="8"/>
    <s v="VACA FIERRO ROBINSON"/>
    <x v="9"/>
    <x v="0"/>
    <n v="255"/>
    <n v="21.25"/>
    <n v="242.235616438356"/>
    <s v="6 Descuentos (Conducts y despachador fernando)"/>
    <n v="126629.58900000001"/>
    <x v="1"/>
    <n v="13410.2564"/>
    <x v="960"/>
    <x v="0"/>
    <m/>
  </r>
  <r>
    <d v="2024-03-21T02:53:04"/>
    <x v="1"/>
    <n v="9"/>
    <s v="AGUDELO GARCIA DENIN ANGELO"/>
    <x v="0"/>
    <x v="0"/>
    <n v="164"/>
    <n v="18.2222222222222"/>
    <n v="181.676712328767"/>
    <m/>
    <n v="94972.191800000001"/>
    <x v="0"/>
    <n v="13410.2564"/>
    <x v="960"/>
    <x v="0"/>
    <m/>
  </r>
  <r>
    <d v="2024-03-21T02:53:04"/>
    <x v="1"/>
    <n v="10"/>
    <s v="VALENCIA MENDOZA JHON"/>
    <x v="6"/>
    <x v="0"/>
    <n v="194"/>
    <n v="24.25"/>
    <n v="161.49041095890399"/>
    <s v="1 Descuento (Conduct) "/>
    <n v="84419.725999999995"/>
    <x v="0"/>
    <n v="13410.2564"/>
    <x v="960"/>
    <x v="0"/>
    <m/>
  </r>
  <r>
    <d v="2024-03-21T02:53:04"/>
    <x v="9"/>
    <n v="11"/>
    <s v="BELTRAN JUAN SIMON"/>
    <x v="6"/>
    <x v="0"/>
    <n v="158"/>
    <n v="19.75"/>
    <n v="161.49041095890399"/>
    <s v="2 Descuentos (Conduct y despachador fernando) "/>
    <n v="84419.725999999995"/>
    <x v="0"/>
    <n v="13410.2564"/>
    <x v="960"/>
    <x v="0"/>
    <m/>
  </r>
  <r>
    <d v="2024-03-21T02:53:05"/>
    <x v="9"/>
    <n v="13"/>
    <s v="URIEL SALAZAR FREDY"/>
    <x v="4"/>
    <x v="0"/>
    <n v="148"/>
    <n v="21.1428571428571"/>
    <n v="141.30410958904099"/>
    <m/>
    <n v="73867.260299999994"/>
    <x v="0"/>
    <n v="13410.2564"/>
    <x v="960"/>
    <x v="0"/>
    <m/>
  </r>
  <r>
    <d v="2024-03-21T02:53:05"/>
    <x v="9"/>
    <n v="14"/>
    <s v="MADRID HERNANDEZ JHONATAN SMITH"/>
    <x v="0"/>
    <x v="0"/>
    <n v="200"/>
    <n v="22.2222222222222"/>
    <n v="181.676712328767"/>
    <s v="2 Descuentos (Jefe de ruta y conduct) "/>
    <n v="94972.191800000001"/>
    <x v="1"/>
    <n v="13410.2564"/>
    <x v="960"/>
    <x v="0"/>
    <m/>
  </r>
  <r>
    <d v="2024-03-21T02:53:05"/>
    <x v="9"/>
    <n v="15"/>
    <s v="LONDOO LOPERA DUVAN ANDRES"/>
    <x v="0"/>
    <x v="0"/>
    <n v="179"/>
    <n v="19.8888888888889"/>
    <n v="181.676712328767"/>
    <s v="2 Descuentos (Usuarios desubicados) "/>
    <n v="94972.191800000001"/>
    <x v="1"/>
    <n v="13410.2564"/>
    <x v="960"/>
    <x v="0"/>
    <m/>
  </r>
  <r>
    <d v="2024-03-21T02:53:06"/>
    <x v="9"/>
    <n v="16"/>
    <s v="HURTADO MADRID JUAN ESTEBAN"/>
    <x v="0"/>
    <x v="0"/>
    <n v="195"/>
    <n v="21.6666666666667"/>
    <n v="181.676712328767"/>
    <m/>
    <n v="94972.191800000001"/>
    <x v="0"/>
    <n v="13410.2564"/>
    <x v="960"/>
    <x v="0"/>
    <m/>
  </r>
  <r>
    <d v="2024-03-21T02:53:06"/>
    <x v="9"/>
    <n v="17"/>
    <s v="RAMIREZ JARAMILLO WILSON"/>
    <x v="6"/>
    <x v="0"/>
    <n v="203"/>
    <n v="25.375"/>
    <n v="161.49041095890399"/>
    <m/>
    <n v="84419.725999999995"/>
    <x v="0"/>
    <n v="13410.2564"/>
    <x v="960"/>
    <x v="0"/>
    <m/>
  </r>
  <r>
    <d v="2024-03-21T02:53:06"/>
    <x v="9"/>
    <n v="18"/>
    <s v="ECHAVARRIA JOSE"/>
    <x v="3"/>
    <x v="0"/>
    <n v="215"/>
    <n v="21.5"/>
    <n v="201.86301369863"/>
    <m/>
    <n v="105524.6575"/>
    <x v="0"/>
    <n v="13410.2564"/>
    <x v="960"/>
    <x v="0"/>
    <m/>
  </r>
  <r>
    <d v="2024-03-21T02:53:07"/>
    <x v="9"/>
    <n v="19"/>
    <s v="BARRANTES GALLEGO DANIEL CAMILO"/>
    <x v="0"/>
    <x v="0"/>
    <n v="174"/>
    <n v="19.3333333333333"/>
    <n v="181.676712328767"/>
    <s v="5 Descuentos (Conducts y despachador gabriel)"/>
    <n v="94972.191800000001"/>
    <x v="0"/>
    <n v="13410.2564"/>
    <x v="960"/>
    <x v="0"/>
    <m/>
  </r>
  <r>
    <d v="2024-03-21T02:53:07"/>
    <x v="9"/>
    <n v="21"/>
    <s v="CIRO ALEXANDER"/>
    <x v="0"/>
    <x v="0"/>
    <n v="231"/>
    <n v="25.6666666666667"/>
    <n v="181.676712328767"/>
    <s v="1 Descuento (Conduct) "/>
    <n v="94972.191800000001"/>
    <x v="0"/>
    <n v="13410.2564"/>
    <x v="960"/>
    <x v="0"/>
    <m/>
  </r>
  <r>
    <d v="2024-03-21T02:53:08"/>
    <x v="9"/>
    <n v="23"/>
    <s v="SALDARRIAGA PARRA LUIS ALBERTO"/>
    <x v="0"/>
    <x v="0"/>
    <n v="161"/>
    <n v="17.8888888888889"/>
    <n v="181.676712328767"/>
    <s v="1 Descuento (Conduct) "/>
    <n v="94972.191800000001"/>
    <x v="2"/>
    <n v="13410.2564"/>
    <x v="960"/>
    <x v="0"/>
    <m/>
  </r>
  <r>
    <d v="2024-03-21T02:53:08"/>
    <x v="9"/>
    <n v="24"/>
    <s v="ARANGO CESAR"/>
    <x v="0"/>
    <x v="3"/>
    <n v="175"/>
    <n v="19.4444444444444"/>
    <n v="181.676712328767"/>
    <s v="1 Descuento (Conduct) "/>
    <n v="94972.191800000001"/>
    <x v="0"/>
    <n v="13410.2564"/>
    <x v="960"/>
    <x v="0"/>
    <m/>
  </r>
  <r>
    <d v="2024-03-21T02:53:08"/>
    <x v="9"/>
    <n v="25"/>
    <s v="JIMENEZ HURTADO CARLOS ESTIVEN"/>
    <x v="6"/>
    <x v="3"/>
    <n v="177"/>
    <n v="22.125"/>
    <n v="161.49041095890399"/>
    <s v="2 Descuentos (Conducts) "/>
    <n v="84419.725999999995"/>
    <x v="1"/>
    <n v="13410.2564"/>
    <x v="960"/>
    <x v="0"/>
    <m/>
  </r>
  <r>
    <d v="2024-03-21T02:53:09"/>
    <x v="9"/>
    <n v="26"/>
    <s v="CIRO MARIN RODRIGO ALBERTO"/>
    <x v="0"/>
    <x v="0"/>
    <n v="197"/>
    <n v="21.8888888888889"/>
    <n v="181.676712328767"/>
    <m/>
    <n v="94972.191800000001"/>
    <x v="0"/>
    <n v="13410.2564"/>
    <x v="960"/>
    <x v="0"/>
    <m/>
  </r>
  <r>
    <d v="2024-03-21T02:53:09"/>
    <x v="9"/>
    <n v="27"/>
    <s v="HENAO MUOZ FERNEY"/>
    <x v="3"/>
    <x v="0"/>
    <n v="264"/>
    <n v="26.4"/>
    <n v="201.86301369863"/>
    <s v="SANTIAGO HOYOS Realiz 5 viajes donde moviliz 136 Usuarios "/>
    <n v="105524.6575"/>
    <x v="0"/>
    <n v="13410.2564"/>
    <x v="960"/>
    <x v="0"/>
    <m/>
  </r>
  <r>
    <d v="2024-03-21T02:53:09"/>
    <x v="9"/>
    <n v="28"/>
    <s v="VERENZUELA MARTINEZ ALEXANDER"/>
    <x v="9"/>
    <x v="0"/>
    <n v="224"/>
    <n v="18.6666666666667"/>
    <n v="242.235616438356"/>
    <s v="2 Descuentos (Despachador fernando y conduct) "/>
    <n v="126629.58900000001"/>
    <x v="0"/>
    <n v="13410.2564"/>
    <x v="960"/>
    <x v="0"/>
    <m/>
  </r>
  <r>
    <d v="2024-03-21T02:53:10"/>
    <x v="9"/>
    <n v="29"/>
    <s v="ESCOBAR IVAN DARIO"/>
    <x v="0"/>
    <x v="0"/>
    <n v="151"/>
    <n v="16.7777777777778"/>
    <n v="181.676712328767"/>
    <m/>
    <n v="94972.191800000001"/>
    <x v="0"/>
    <n v="13410.2564"/>
    <x v="960"/>
    <x v="0"/>
    <m/>
  </r>
  <r>
    <d v="2024-03-21T02:53:10"/>
    <x v="9"/>
    <n v="30"/>
    <s v="TUBERQUIA MAICOL ESTIVEN"/>
    <x v="1"/>
    <x v="3"/>
    <n v="219"/>
    <n v="19.909090909090899"/>
    <n v="222.049315068493"/>
    <s v="2 Descuentos (Conduct y usuario desubicado) "/>
    <n v="116077.12330000001"/>
    <x v="0"/>
    <n v="13410.2564"/>
    <x v="960"/>
    <x v="0"/>
    <m/>
  </r>
  <r>
    <d v="2024-03-21T02:53:10"/>
    <x v="1"/>
    <n v="31"/>
    <s v="CERVANTES MARTINEZ FELIX ENRIQUE"/>
    <x v="0"/>
    <x v="3"/>
    <n v="190"/>
    <n v="21.1111111111111"/>
    <n v="181.676712328767"/>
    <m/>
    <n v="94972.191800000001"/>
    <x v="0"/>
    <n v="13410.2564"/>
    <x v="960"/>
    <x v="0"/>
    <m/>
  </r>
  <r>
    <d v="2024-03-21T02:53:11"/>
    <x v="1"/>
    <n v="32"/>
    <s v="PUERTA BOJANERO JUAN CARLOS"/>
    <x v="6"/>
    <x v="0"/>
    <n v="162"/>
    <n v="20.25"/>
    <n v="161.49041095890399"/>
    <s v="6 Descuentos (Incidente con Usuario y conduct) "/>
    <n v="84419.725999999995"/>
    <x v="0"/>
    <n v="13410.2564"/>
    <x v="960"/>
    <x v="0"/>
    <m/>
  </r>
  <r>
    <d v="2024-03-21T02:53:11"/>
    <x v="1"/>
    <n v="33"/>
    <s v="QUIROZ BRAYAN"/>
    <x v="0"/>
    <x v="0"/>
    <n v="177"/>
    <n v="19.6666666666667"/>
    <n v="181.676712328767"/>
    <m/>
    <n v="94972.191800000001"/>
    <x v="0"/>
    <n v="13410.2564"/>
    <x v="960"/>
    <x v="0"/>
    <m/>
  </r>
  <r>
    <d v="2024-03-21T02:53:12"/>
    <x v="1"/>
    <n v="34"/>
    <s v="MONTOYA OSPINA GILBERTO ANTONIO"/>
    <x v="0"/>
    <x v="0"/>
    <n v="198"/>
    <n v="22"/>
    <n v="181.676712328767"/>
    <s v="2 Descuentos (Jefe de ruta y conduct) "/>
    <n v="94972.191800000001"/>
    <x v="0"/>
    <n v="13410.2564"/>
    <x v="960"/>
    <x v="0"/>
    <m/>
  </r>
  <r>
    <d v="2024-03-21T02:53:12"/>
    <x v="1"/>
    <n v="35"/>
    <s v="HERNANDEZ MACIAS GILBERTO"/>
    <x v="1"/>
    <x v="3"/>
    <n v="187"/>
    <n v="17"/>
    <n v="222.049315068493"/>
    <m/>
    <n v="116077.12330000001"/>
    <x v="1"/>
    <n v="13410.2564"/>
    <x v="960"/>
    <x v="0"/>
    <m/>
  </r>
  <r>
    <d v="2024-03-21T02:53:12"/>
    <x v="1"/>
    <n v="36"/>
    <s v="LONDOO CADAVID DAVID SANTIAGO"/>
    <x v="1"/>
    <x v="0"/>
    <n v="174"/>
    <n v="15.818181818181801"/>
    <n v="222.049315068493"/>
    <s v="2 Descuentos (Despachador gabriel) "/>
    <n v="116077.12330000001"/>
    <x v="0"/>
    <n v="13410.2564"/>
    <x v="960"/>
    <x v="0"/>
    <m/>
  </r>
  <r>
    <d v="2024-03-21T02:53:12"/>
    <x v="1"/>
    <n v="37"/>
    <s v="TABORDA ROJAS DIEGO ALEJANDRO"/>
    <x v="0"/>
    <x v="0"/>
    <n v="201"/>
    <n v="22.3333333333333"/>
    <n v="181.676712328767"/>
    <m/>
    <n v="94972.191800000001"/>
    <x v="1"/>
    <n v="13410.2564"/>
    <x v="960"/>
    <x v="0"/>
    <m/>
  </r>
  <r>
    <d v="2024-03-21T02:53:13"/>
    <x v="1"/>
    <n v="38"/>
    <s v="AGUDELO KEVIN ANDRES"/>
    <x v="3"/>
    <x v="0"/>
    <n v="223"/>
    <n v="22.3"/>
    <n v="201.86301369863"/>
    <m/>
    <n v="105524.6575"/>
    <x v="0"/>
    <n v="13410.2564"/>
    <x v="960"/>
    <x v="0"/>
    <m/>
  </r>
  <r>
    <d v="2024-03-21T02:53:13"/>
    <x v="1"/>
    <n v="39"/>
    <s v="QUINTERO ANDRES FELIPE"/>
    <x v="3"/>
    <x v="0"/>
    <n v="157"/>
    <n v="15.7"/>
    <n v="201.86301369863"/>
    <s v="1 Descuento (Propietario)"/>
    <n v="105524.6575"/>
    <x v="0"/>
    <n v="13410.2564"/>
    <x v="960"/>
    <x v="0"/>
    <m/>
  </r>
  <r>
    <d v="2024-03-21T02:53:13"/>
    <x v="1"/>
    <n v="40"/>
    <s v="MACEA MATEO"/>
    <x v="3"/>
    <x v="3"/>
    <n v="160"/>
    <n v="16"/>
    <n v="201.86301369863"/>
    <s v="4 Descuento (Conduct, usuario movilidad reducida y usuarios desubicados) "/>
    <n v="105524.6575"/>
    <x v="0"/>
    <n v="13410.2564"/>
    <x v="960"/>
    <x v="0"/>
    <m/>
  </r>
  <r>
    <d v="2024-03-21T02:53:14"/>
    <x v="9"/>
    <n v="41"/>
    <s v="QUIRAMA CASTAEDA JHON JADER"/>
    <x v="0"/>
    <x v="3"/>
    <n v="156"/>
    <n v="17.3333333333333"/>
    <n v="181.676712328767"/>
    <m/>
    <n v="94972.191800000001"/>
    <x v="1"/>
    <n v="13410.2564"/>
    <x v="960"/>
    <x v="0"/>
    <m/>
  </r>
  <r>
    <d v="2024-03-21T02:53:15"/>
    <x v="9"/>
    <n v="42"/>
    <s v="LOPERA ALVAREZ ESTIVEN"/>
    <x v="0"/>
    <x v="0"/>
    <n v="157"/>
    <n v="17.4444444444444"/>
    <n v="181.676712328767"/>
    <m/>
    <n v="94972.191800000001"/>
    <x v="0"/>
    <n v="13410.2564"/>
    <x v="960"/>
    <x v="0"/>
    <m/>
  </r>
  <r>
    <d v="2024-03-22T03:42:48"/>
    <x v="9"/>
    <n v="1"/>
    <s v="MACEA MATEO"/>
    <x v="3"/>
    <x v="0"/>
    <n v="204"/>
    <n v="20.399999999999999"/>
    <n v="212.11188811188799"/>
    <m/>
    <n v="111161.5385"/>
    <x v="0"/>
    <n v="13828.205099999999"/>
    <x v="961"/>
    <x v="0"/>
    <m/>
  </r>
  <r>
    <d v="2024-03-22T03:42:48"/>
    <x v="9"/>
    <n v="2"/>
    <s v="GRAJALES JORGE HERNAN"/>
    <x v="6"/>
    <x v="0"/>
    <n v="185"/>
    <n v="23.125"/>
    <n v="169.68951048951001"/>
    <m/>
    <n v="88929.230800000005"/>
    <x v="1"/>
    <n v="13828.205099999999"/>
    <x v="961"/>
    <x v="0"/>
    <m/>
  </r>
  <r>
    <d v="2024-03-22T03:42:49"/>
    <x v="9"/>
    <n v="3"/>
    <s v="AGUIRRE ANDRES"/>
    <x v="4"/>
    <x v="0"/>
    <n v="161"/>
    <n v="23"/>
    <n v="148.478321678322"/>
    <s v="10 Descuentos (Jefe de ruta, transbordo y conduct) "/>
    <n v="77813.0769"/>
    <x v="0"/>
    <n v="13828.205099999999"/>
    <x v="961"/>
    <x v="0"/>
    <m/>
  </r>
  <r>
    <d v="2024-03-22T03:42:49"/>
    <x v="9"/>
    <n v="4"/>
    <s v="LOPEZ ISRAEL"/>
    <x v="2"/>
    <x v="0"/>
    <n v="115"/>
    <n v="19.1666666666667"/>
    <n v="127.267132867133"/>
    <m/>
    <n v="66696.9231"/>
    <x v="0"/>
    <n v="13828.205099999999"/>
    <x v="961"/>
    <x v="0"/>
    <m/>
  </r>
  <r>
    <d v="2024-03-22T03:42:49"/>
    <x v="9"/>
    <n v="5"/>
    <s v="BERRIO POSADA ANGELA"/>
    <x v="1"/>
    <x v="0"/>
    <n v="236"/>
    <n v="21.454545454545499"/>
    <n v="233.323076923077"/>
    <m/>
    <n v="122277.6923"/>
    <x v="1"/>
    <n v="13828.205099999999"/>
    <x v="961"/>
    <x v="0"/>
    <m/>
  </r>
  <r>
    <d v="2024-03-22T03:42:50"/>
    <x v="9"/>
    <n v="6"/>
    <s v="GONZALEZ PEREZ RAFAEL JOSE"/>
    <x v="0"/>
    <x v="0"/>
    <n v="170"/>
    <n v="18.8888888888889"/>
    <n v="190.90069930069899"/>
    <s v="1 Descuento (Conduct) "/>
    <n v="100045.3846"/>
    <x v="0"/>
    <n v="13828.205099999999"/>
    <x v="961"/>
    <x v="0"/>
    <m/>
  </r>
  <r>
    <d v="2024-03-22T03:42:50"/>
    <x v="9"/>
    <n v="7"/>
    <s v="FLORES RINCON JORGE ALBERTO"/>
    <x v="1"/>
    <x v="0"/>
    <n v="249"/>
    <n v="22.636363636363601"/>
    <n v="233.323076923077"/>
    <m/>
    <n v="122277.6923"/>
    <x v="1"/>
    <n v="13828.205099999999"/>
    <x v="961"/>
    <x v="0"/>
    <m/>
  </r>
  <r>
    <d v="2024-03-22T03:42:50"/>
    <x v="9"/>
    <n v="8"/>
    <s v="VACA FIERRO ROBINSON"/>
    <x v="3"/>
    <x v="0"/>
    <n v="172"/>
    <n v="17.2"/>
    <n v="212.11188811188799"/>
    <m/>
    <n v="111161.5385"/>
    <x v="1"/>
    <n v="13828.205099999999"/>
    <x v="961"/>
    <x v="0"/>
    <m/>
  </r>
  <r>
    <d v="2024-03-22T03:42:50"/>
    <x v="9"/>
    <n v="9"/>
    <s v="RODRIGUEZ LUBIN"/>
    <x v="0"/>
    <x v="0"/>
    <n v="240"/>
    <n v="26.6666666666667"/>
    <n v="190.90069930069899"/>
    <s v="2 Descuentos (Usuario desubicado y conduct) "/>
    <n v="100045.3846"/>
    <x v="0"/>
    <n v="13828.205099999999"/>
    <x v="961"/>
    <x v="0"/>
    <m/>
  </r>
  <r>
    <d v="2024-03-22T03:42:51"/>
    <x v="9"/>
    <n v="10"/>
    <s v="MARULANDA JARAMILLO DAWER ANDRES"/>
    <x v="6"/>
    <x v="0"/>
    <n v="176"/>
    <n v="22"/>
    <n v="169.68951048951001"/>
    <s v="1 Descuento (Conduct) "/>
    <n v="88929.230800000005"/>
    <x v="0"/>
    <n v="13828.205099999999"/>
    <x v="961"/>
    <x v="0"/>
    <m/>
  </r>
  <r>
    <d v="2024-03-22T03:42:51"/>
    <x v="1"/>
    <n v="11"/>
    <s v="BELTRAN JUAN SIMON"/>
    <x v="0"/>
    <x v="0"/>
    <n v="174"/>
    <n v="19.3333333333333"/>
    <n v="190.90069930069899"/>
    <m/>
    <n v="100045.3846"/>
    <x v="0"/>
    <n v="13828.205099999999"/>
    <x v="961"/>
    <x v="0"/>
    <m/>
  </r>
  <r>
    <d v="2024-03-22T03:42:51"/>
    <x v="1"/>
    <n v="13"/>
    <s v="GIL ARBOLEDA ARLEX"/>
    <x v="8"/>
    <x v="0"/>
    <n v="111"/>
    <n v="22.2"/>
    <n v="106.055944055944"/>
    <m/>
    <n v="55580.769200000002"/>
    <x v="0"/>
    <n v="13828.205099999999"/>
    <x v="961"/>
    <x v="0"/>
    <m/>
  </r>
  <r>
    <d v="2024-03-22T03:42:52"/>
    <x v="1"/>
    <n v="14"/>
    <s v="MADRID HERNANDEZ JHONATAN SMITH"/>
    <x v="1"/>
    <x v="0"/>
    <n v="230"/>
    <n v="20.909090909090899"/>
    <n v="233.323076923077"/>
    <m/>
    <n v="122277.6923"/>
    <x v="1"/>
    <n v="13828.205099999999"/>
    <x v="961"/>
    <x v="0"/>
    <m/>
  </r>
  <r>
    <d v="2024-03-22T03:42:52"/>
    <x v="1"/>
    <n v="15"/>
    <s v="BARRANTES GALLEGO DANIEL CAMILO"/>
    <x v="6"/>
    <x v="0"/>
    <n v="184"/>
    <n v="21.647058823529399"/>
    <n v="180.295104895105"/>
    <s v="1 Descuento (Usuario desubicado) "/>
    <n v="94487.307700000005"/>
    <x v="1"/>
    <n v="13828.205099999999"/>
    <x v="961"/>
    <x v="0"/>
    <m/>
  </r>
  <r>
    <d v="2024-03-22T03:42:52"/>
    <x v="1"/>
    <n v="16"/>
    <s v="LONDOO CADAVID DAVID SANTIAGO"/>
    <x v="3"/>
    <x v="0"/>
    <n v="172"/>
    <n v="17.2"/>
    <n v="212.11188811188799"/>
    <m/>
    <n v="111161.5385"/>
    <x v="0"/>
    <n v="13828.205099999999"/>
    <x v="961"/>
    <x v="0"/>
    <m/>
  </r>
  <r>
    <d v="2024-03-22T03:42:52"/>
    <x v="1"/>
    <n v="17"/>
    <s v="GARCIA DAVID WILSON ALBERTO"/>
    <x v="4"/>
    <x v="0"/>
    <n v="168"/>
    <n v="24"/>
    <n v="148.478321678322"/>
    <m/>
    <n v="77813.0769"/>
    <x v="0"/>
    <n v="13828.205099999999"/>
    <x v="961"/>
    <x v="0"/>
    <m/>
  </r>
  <r>
    <d v="2024-03-22T03:42:53"/>
    <x v="1"/>
    <n v="18"/>
    <s v="RENDON VIANA HUMBERTO DE JESUS"/>
    <x v="1"/>
    <x v="0"/>
    <n v="221"/>
    <n v="20.090909090909101"/>
    <n v="233.323076923077"/>
    <m/>
    <n v="122277.6923"/>
    <x v="0"/>
    <n v="13828.205099999999"/>
    <x v="961"/>
    <x v="0"/>
    <m/>
  </r>
  <r>
    <d v="2024-03-22T03:42:53"/>
    <x v="1"/>
    <n v="19"/>
    <s v="MEJIA JUAN CARLOS"/>
    <x v="1"/>
    <x v="0"/>
    <n v="228"/>
    <n v="20.727272727272702"/>
    <n v="233.323076923077"/>
    <m/>
    <n v="122277.6923"/>
    <x v="0"/>
    <n v="13828.205099999999"/>
    <x v="961"/>
    <x v="0"/>
    <m/>
  </r>
  <r>
    <d v="2024-03-22T03:42:53"/>
    <x v="1"/>
    <n v="21"/>
    <s v="CASTRO BERMUDEZ RICHARD STIWARD"/>
    <x v="3"/>
    <x v="0"/>
    <n v="247"/>
    <n v="24.7"/>
    <n v="212.11188811188799"/>
    <s v="FERNEY CIRO Realiz 3 viajes donde moviliz 77 Usuarios 1 Descuento (Usuario movilidad reducida) "/>
    <n v="111161.5385"/>
    <x v="0"/>
    <n v="13828.205099999999"/>
    <x v="961"/>
    <x v="0"/>
    <m/>
  </r>
  <r>
    <d v="2024-03-22T03:42:54"/>
    <x v="1"/>
    <n v="23"/>
    <s v="SALDARRIAGA PARRA LUIS ALBERTO"/>
    <x v="0"/>
    <x v="0"/>
    <n v="199"/>
    <n v="22.1111111111111"/>
    <n v="190.90069930069899"/>
    <m/>
    <n v="100045.3846"/>
    <x v="2"/>
    <n v="13828.205099999999"/>
    <x v="961"/>
    <x v="0"/>
    <m/>
  </r>
  <r>
    <d v="2024-03-22T03:42:54"/>
    <x v="1"/>
    <n v="24"/>
    <s v="ARANGO CESAR"/>
    <x v="6"/>
    <x v="1"/>
    <n v="179"/>
    <n v="22.375"/>
    <n v="169.68951048951001"/>
    <m/>
    <n v="88929.230800000005"/>
    <x v="0"/>
    <n v="13828.205099999999"/>
    <x v="961"/>
    <x v="0"/>
    <m/>
  </r>
  <r>
    <d v="2024-03-22T03:42:54"/>
    <x v="1"/>
    <n v="25"/>
    <s v="JIMENEZ HURTADO CARLOS ESTIVEN"/>
    <x v="6"/>
    <x v="0"/>
    <n v="192"/>
    <n v="24"/>
    <n v="169.68951048951001"/>
    <m/>
    <n v="88929.230800000005"/>
    <x v="1"/>
    <n v="13828.205099999999"/>
    <x v="961"/>
    <x v="0"/>
    <m/>
  </r>
  <r>
    <d v="2024-03-22T03:42:55"/>
    <x v="1"/>
    <n v="26"/>
    <s v="ESPINOZA CHAVARRIA GUILLERMO LEON"/>
    <x v="1"/>
    <x v="0"/>
    <n v="210"/>
    <n v="19.090909090909101"/>
    <n v="233.323076923077"/>
    <m/>
    <n v="122277.6923"/>
    <x v="0"/>
    <n v="13828.205099999999"/>
    <x v="961"/>
    <x v="0"/>
    <m/>
  </r>
  <r>
    <d v="2024-03-22T03:42:55"/>
    <x v="1"/>
    <n v="27"/>
    <s v="VERENZUELA MARTINEZ ALEXANDER"/>
    <x v="1"/>
    <x v="0"/>
    <n v="263"/>
    <n v="23.909090909090899"/>
    <n v="233.323076923077"/>
    <s v="1 Descuento (Conduct) "/>
    <n v="122277.6923"/>
    <x v="0"/>
    <n v="13828.205099999999"/>
    <x v="961"/>
    <x v="0"/>
    <m/>
  </r>
  <r>
    <d v="2024-03-22T03:42:55"/>
    <x v="1"/>
    <n v="28"/>
    <s v="PINO JUAN PABLO"/>
    <x v="1"/>
    <x v="0"/>
    <n v="220"/>
    <n v="20"/>
    <n v="233.323076923077"/>
    <m/>
    <n v="122277.6923"/>
    <x v="0"/>
    <n v="13828.205099999999"/>
    <x v="961"/>
    <x v="0"/>
    <m/>
  </r>
  <r>
    <d v="2024-03-22T03:42:55"/>
    <x v="1"/>
    <n v="29"/>
    <s v="ESCOBAR IVAN DARIO"/>
    <x v="1"/>
    <x v="0"/>
    <n v="180"/>
    <n v="16.363636363636399"/>
    <n v="233.323076923077"/>
    <m/>
    <n v="122277.6923"/>
    <x v="0"/>
    <n v="13828.205099999999"/>
    <x v="961"/>
    <x v="0"/>
    <m/>
  </r>
  <r>
    <d v="2024-03-22T03:42:56"/>
    <x v="9"/>
    <n v="30"/>
    <s v="TUBERQUIA MAICOL ESTIVEN"/>
    <x v="3"/>
    <x v="0"/>
    <n v="247"/>
    <n v="24.7"/>
    <n v="212.11188811188799"/>
    <s v="1 Descuento (Usuario desubicado) "/>
    <n v="111161.5385"/>
    <x v="0"/>
    <n v="13828.205099999999"/>
    <x v="961"/>
    <x v="0"/>
    <m/>
  </r>
  <r>
    <d v="2024-03-22T03:42:56"/>
    <x v="9"/>
    <n v="31"/>
    <s v="CERVANTES MARTINEZ FELIX ENRIQUE"/>
    <x v="1"/>
    <x v="0"/>
    <n v="216"/>
    <n v="19.636363636363601"/>
    <n v="233.323076923077"/>
    <s v="6 Descuentos (Usuario desubicado, conducts, despachador fernando y transbordo) "/>
    <n v="122277.6923"/>
    <x v="0"/>
    <n v="13828.205099999999"/>
    <x v="961"/>
    <x v="0"/>
    <m/>
  </r>
  <r>
    <d v="2024-03-22T03:42:56"/>
    <x v="9"/>
    <n v="32"/>
    <s v="DURANGO DAVID JOSE"/>
    <x v="4"/>
    <x v="0"/>
    <n v="134"/>
    <n v="19.1428571428571"/>
    <n v="148.478321678322"/>
    <m/>
    <n v="77813.0769"/>
    <x v="0"/>
    <n v="13828.205099999999"/>
    <x v="961"/>
    <x v="0"/>
    <m/>
  </r>
  <r>
    <d v="2024-03-22T03:42:57"/>
    <x v="9"/>
    <n v="33"/>
    <s v="QUIROZ BRAYAN"/>
    <x v="3"/>
    <x v="3"/>
    <n v="213"/>
    <n v="21.3"/>
    <n v="212.11188811188799"/>
    <m/>
    <n v="111161.5385"/>
    <x v="0"/>
    <n v="13828.205099999999"/>
    <x v="961"/>
    <x v="0"/>
    <m/>
  </r>
  <r>
    <d v="2024-03-22T03:42:57"/>
    <x v="9"/>
    <n v="34"/>
    <s v="MONTOYA OSPINA GILBERTO ANTONIO"/>
    <x v="3"/>
    <x v="0"/>
    <n v="218"/>
    <n v="21.8"/>
    <n v="212.11188811188799"/>
    <s v="2 Descuentos (Despachador fernando y conduct) "/>
    <n v="111161.5385"/>
    <x v="0"/>
    <n v="13828.205099999999"/>
    <x v="961"/>
    <x v="0"/>
    <m/>
  </r>
  <r>
    <d v="2024-03-22T03:42:57"/>
    <x v="9"/>
    <n v="35"/>
    <s v="HERNANDEZ MACIAS GILBERTO"/>
    <x v="6"/>
    <x v="0"/>
    <n v="173"/>
    <n v="21.625"/>
    <n v="169.68951048951001"/>
    <m/>
    <n v="88929.230800000005"/>
    <x v="1"/>
    <n v="13828.205099999999"/>
    <x v="961"/>
    <x v="0"/>
    <m/>
  </r>
  <r>
    <d v="2024-03-22T03:42:57"/>
    <x v="9"/>
    <n v="36"/>
    <s v="LONDOO WILDER"/>
    <x v="3"/>
    <x v="0"/>
    <n v="218"/>
    <n v="21.8"/>
    <n v="212.11188811188799"/>
    <m/>
    <n v="111161.5385"/>
    <x v="0"/>
    <n v="13828.205099999999"/>
    <x v="961"/>
    <x v="0"/>
    <m/>
  </r>
  <r>
    <d v="2024-03-22T03:42:58"/>
    <x v="9"/>
    <n v="37"/>
    <s v="PIEDRAHITA MADRID SANTIAGO"/>
    <x v="0"/>
    <x v="0"/>
    <n v="168"/>
    <n v="18.6666666666667"/>
    <n v="190.90069930069899"/>
    <m/>
    <n v="100045.3846"/>
    <x v="1"/>
    <n v="13828.205099999999"/>
    <x v="961"/>
    <x v="0"/>
    <m/>
  </r>
  <r>
    <d v="2024-03-22T03:42:58"/>
    <x v="9"/>
    <n v="38"/>
    <s v="GARCES ANDRES FELIPE"/>
    <x v="6"/>
    <x v="0"/>
    <n v="127"/>
    <n v="15.875"/>
    <n v="169.68951048951001"/>
    <s v="2 Descuentos (Transbordo)"/>
    <n v="88929.230800000005"/>
    <x v="0"/>
    <n v="13828.205099999999"/>
    <x v="961"/>
    <x v="0"/>
    <m/>
  </r>
  <r>
    <d v="2024-03-22T03:42:58"/>
    <x v="9"/>
    <n v="39"/>
    <s v="QUINTERO ANDRES FELIPE"/>
    <x v="0"/>
    <x v="0"/>
    <n v="221"/>
    <n v="24.5555555555556"/>
    <n v="190.90069930069899"/>
    <m/>
    <n v="100045.3846"/>
    <x v="0"/>
    <n v="13828.205099999999"/>
    <x v="961"/>
    <x v="0"/>
    <m/>
  </r>
  <r>
    <d v="2024-03-22T03:42:59"/>
    <x v="9"/>
    <n v="40"/>
    <s v="OCAMPO OCAMPO ANTONIO JOSE"/>
    <x v="4"/>
    <x v="0"/>
    <n v="164"/>
    <n v="23.428571428571399"/>
    <n v="148.478321678322"/>
    <m/>
    <n v="77813.0769"/>
    <x v="0"/>
    <n v="13828.205099999999"/>
    <x v="961"/>
    <x v="0"/>
    <m/>
  </r>
  <r>
    <d v="2024-03-22T03:42:59"/>
    <x v="1"/>
    <n v="41"/>
    <s v="QUIRAMA CASTAEDA JHON JADER"/>
    <x v="0"/>
    <x v="3"/>
    <n v="202"/>
    <n v="22.4444444444444"/>
    <n v="190.90069930069899"/>
    <m/>
    <n v="100045.3846"/>
    <x v="1"/>
    <n v="13828.205099999999"/>
    <x v="961"/>
    <x v="0"/>
    <m/>
  </r>
  <r>
    <d v="2024-03-22T03:42:59"/>
    <x v="1"/>
    <n v="42"/>
    <s v="LOPERA ALVAREZ ESTIVEN"/>
    <x v="0"/>
    <x v="0"/>
    <n v="196"/>
    <n v="21.7777777777778"/>
    <n v="190.90069930069899"/>
    <m/>
    <n v="100045.3846"/>
    <x v="0"/>
    <n v="13828.205099999999"/>
    <x v="961"/>
    <x v="0"/>
    <m/>
  </r>
  <r>
    <d v="2024-03-24T00:00:35"/>
    <x v="1"/>
    <n v="1"/>
    <s v="PALMAR PANA EDIXON JOSUE"/>
    <x v="1"/>
    <x v="0"/>
    <n v="203"/>
    <n v="18.454545454545499"/>
    <n v="236.76040172166401"/>
    <m/>
    <n v="124168.2209"/>
    <x v="0"/>
    <n v="14310.5263"/>
    <x v="962"/>
    <x v="0"/>
    <m/>
  </r>
  <r>
    <d v="2024-03-24T00:00:36"/>
    <x v="1"/>
    <n v="2"/>
    <s v="GRAJALES JORGE HERNAN"/>
    <x v="3"/>
    <x v="0"/>
    <n v="222"/>
    <n v="22.2"/>
    <n v="215.236728837877"/>
    <m/>
    <n v="112880.2009"/>
    <x v="1"/>
    <n v="14310.5263"/>
    <x v="962"/>
    <x v="0"/>
    <m/>
  </r>
  <r>
    <d v="2024-03-24T00:00:36"/>
    <x v="1"/>
    <n v="3"/>
    <s v="AGUIRRE ANDRES"/>
    <x v="0"/>
    <x v="0"/>
    <n v="172"/>
    <n v="19.1111111111111"/>
    <n v="193.71305595408899"/>
    <m/>
    <n v="101592.1808"/>
    <x v="0"/>
    <n v="14310.5263"/>
    <x v="962"/>
    <x v="0"/>
    <m/>
  </r>
  <r>
    <d v="2024-03-24T00:00:36"/>
    <x v="1"/>
    <n v="4"/>
    <s v="PINO JUAN ESTEBAN"/>
    <x v="0"/>
    <x v="0"/>
    <n v="180"/>
    <n v="20"/>
    <n v="193.71305595408899"/>
    <m/>
    <n v="101592.1808"/>
    <x v="0"/>
    <n v="14310.5263"/>
    <x v="962"/>
    <x v="0"/>
    <m/>
  </r>
  <r>
    <d v="2024-03-24T00:00:37"/>
    <x v="1"/>
    <n v="5"/>
    <s v="DURANGO DAVID JOSE"/>
    <x v="0"/>
    <x v="0"/>
    <n v="180"/>
    <n v="20"/>
    <n v="193.71305595408899"/>
    <m/>
    <n v="101592.1808"/>
    <x v="1"/>
    <n v="14310.5263"/>
    <x v="962"/>
    <x v="0"/>
    <m/>
  </r>
  <r>
    <d v="2024-03-24T00:00:37"/>
    <x v="1"/>
    <n v="6"/>
    <s v="GONZALEZ PEREZ RAFAEL JOSE"/>
    <x v="0"/>
    <x v="0"/>
    <n v="164"/>
    <n v="18.2222222222222"/>
    <n v="193.71305595408899"/>
    <m/>
    <n v="101592.1808"/>
    <x v="0"/>
    <n v="14310.5263"/>
    <x v="962"/>
    <x v="0"/>
    <m/>
  </r>
  <r>
    <d v="2024-03-24T00:00:37"/>
    <x v="1"/>
    <n v="7"/>
    <s v="FLORES RINCON JORGE ALBERTO"/>
    <x v="9"/>
    <x v="0"/>
    <n v="254"/>
    <n v="21.1666666666667"/>
    <n v="258.28407460545202"/>
    <m/>
    <n v="135456.24100000001"/>
    <x v="1"/>
    <n v="14310.5263"/>
    <x v="962"/>
    <x v="0"/>
    <m/>
  </r>
  <r>
    <d v="2024-03-24T00:00:38"/>
    <x v="1"/>
    <n v="8"/>
    <s v="LONDOO CADAVID DAVID SANTIAGO"/>
    <x v="3"/>
    <x v="0"/>
    <n v="146"/>
    <n v="14.6"/>
    <n v="215.236728837877"/>
    <m/>
    <n v="112880.2009"/>
    <x v="1"/>
    <n v="14310.5263"/>
    <x v="962"/>
    <x v="0"/>
    <m/>
  </r>
  <r>
    <d v="2024-03-24T00:00:38"/>
    <x v="1"/>
    <n v="9"/>
    <s v="AGUDELO GARCIA DENIN ANGELO"/>
    <x v="3"/>
    <x v="0"/>
    <n v="205"/>
    <n v="20.5"/>
    <n v="215.236728837877"/>
    <m/>
    <n v="112880.2009"/>
    <x v="0"/>
    <n v="14310.5263"/>
    <x v="962"/>
    <x v="0"/>
    <m/>
  </r>
  <r>
    <d v="2024-03-24T00:00:39"/>
    <x v="1"/>
    <n v="10"/>
    <s v="MARULANDA JARAMILLO DAWER ANDRES"/>
    <x v="0"/>
    <x v="0"/>
    <n v="189"/>
    <n v="21"/>
    <n v="193.71305595408899"/>
    <m/>
    <n v="101592.1808"/>
    <x v="0"/>
    <n v="14310.5263"/>
    <x v="962"/>
    <x v="0"/>
    <m/>
  </r>
  <r>
    <d v="2024-03-24T00:00:39"/>
    <x v="9"/>
    <n v="11"/>
    <s v="BELTRAN JUAN SIMON"/>
    <x v="6"/>
    <x v="0"/>
    <n v="203"/>
    <n v="25.375"/>
    <n v="172.18938307030101"/>
    <m/>
    <n v="90304.160699999993"/>
    <x v="0"/>
    <n v="14310.5263"/>
    <x v="962"/>
    <x v="0"/>
    <m/>
  </r>
  <r>
    <d v="2024-03-24T00:00:39"/>
    <x v="9"/>
    <n v="13"/>
    <s v="GIL ARBOLEDA ARLEX"/>
    <x v="2"/>
    <x v="0"/>
    <n v="133"/>
    <n v="22.1666666666667"/>
    <n v="129.14203730272601"/>
    <s v="1 Descuento (Usuario desubicado) "/>
    <n v="67728.120500000005"/>
    <x v="0"/>
    <n v="14310.5263"/>
    <x v="962"/>
    <x v="0"/>
    <m/>
  </r>
  <r>
    <d v="2024-03-24T00:00:40"/>
    <x v="9"/>
    <n v="14"/>
    <s v="VALENCIA MENDOZA JHON"/>
    <x v="1"/>
    <x v="0"/>
    <n v="252"/>
    <n v="22.909090909090899"/>
    <n v="236.76040172166401"/>
    <s v="2 Descuentos (Usuario movilidad reducida) "/>
    <n v="124168.2209"/>
    <x v="1"/>
    <n v="14310.5263"/>
    <x v="962"/>
    <x v="0"/>
    <m/>
  </r>
  <r>
    <d v="2024-03-24T00:00:40"/>
    <x v="9"/>
    <n v="15"/>
    <s v="LONDOO LOPERA DUVAN ANDRES"/>
    <x v="0"/>
    <x v="0"/>
    <n v="181"/>
    <n v="20.1111111111111"/>
    <n v="193.71305595408899"/>
    <s v="1 Descuento (Conduct) "/>
    <n v="101592.1808"/>
    <x v="1"/>
    <n v="14310.5263"/>
    <x v="962"/>
    <x v="0"/>
    <m/>
  </r>
  <r>
    <d v="2024-03-24T00:00:40"/>
    <x v="9"/>
    <n v="16"/>
    <s v="HURTADO MADRID JUAN ESTEBAN"/>
    <x v="6"/>
    <x v="0"/>
    <n v="127"/>
    <n v="15.875"/>
    <n v="172.18938307030101"/>
    <m/>
    <n v="90304.160699999993"/>
    <x v="0"/>
    <n v="14310.5263"/>
    <x v="962"/>
    <x v="0"/>
    <m/>
  </r>
  <r>
    <d v="2024-03-24T00:00:40"/>
    <x v="9"/>
    <n v="17"/>
    <s v="ESPINOZA CHAVARRIA GUILLERMO LEON"/>
    <x v="6"/>
    <x v="0"/>
    <n v="179"/>
    <n v="22.375"/>
    <n v="172.18938307030101"/>
    <m/>
    <n v="90304.160699999993"/>
    <x v="0"/>
    <n v="14310.5263"/>
    <x v="962"/>
    <x v="0"/>
    <m/>
  </r>
  <r>
    <d v="2024-03-24T00:00:41"/>
    <x v="9"/>
    <n v="18"/>
    <s v="RENDON VIANA HUMBERTO DE JESUS"/>
    <x v="6"/>
    <x v="0"/>
    <n v="189"/>
    <n v="23.625"/>
    <n v="172.18938307030101"/>
    <m/>
    <n v="90304.160699999993"/>
    <x v="0"/>
    <n v="14310.5263"/>
    <x v="962"/>
    <x v="0"/>
    <m/>
  </r>
  <r>
    <d v="2024-03-24T00:00:41"/>
    <x v="9"/>
    <n v="19"/>
    <s v="MEJIA JUAN CARLOS"/>
    <x v="1"/>
    <x v="0"/>
    <n v="246"/>
    <n v="22.363636363636399"/>
    <n v="236.76040172166401"/>
    <m/>
    <n v="124168.2209"/>
    <x v="0"/>
    <n v="14310.5263"/>
    <x v="962"/>
    <x v="0"/>
    <m/>
  </r>
  <r>
    <d v="2024-03-24T00:00:42"/>
    <x v="9"/>
    <n v="21"/>
    <s v="CASTRO BERMUDEZ RICHARD STIWARD"/>
    <x v="1"/>
    <x v="0"/>
    <n v="205"/>
    <n v="18.636363636363601"/>
    <n v="236.76040172166401"/>
    <m/>
    <n v="124168.2209"/>
    <x v="0"/>
    <n v="14310.5263"/>
    <x v="962"/>
    <x v="0"/>
    <m/>
  </r>
  <r>
    <d v="2024-03-24T00:00:42"/>
    <x v="9"/>
    <n v="23"/>
    <s v="SALDARRIAGA PARRA LUIS ALBERTO"/>
    <x v="3"/>
    <x v="0"/>
    <n v="194"/>
    <n v="19.399999999999999"/>
    <n v="215.236728837877"/>
    <s v="2 Descuentos (Despachador fernando) "/>
    <n v="112880.2009"/>
    <x v="2"/>
    <n v="14310.5263"/>
    <x v="962"/>
    <x v="0"/>
    <m/>
  </r>
  <r>
    <d v="2024-03-24T00:00:42"/>
    <x v="9"/>
    <n v="24"/>
    <s v="ARANGO CESAR"/>
    <x v="0"/>
    <x v="0"/>
    <n v="255"/>
    <n v="28.3333333333333"/>
    <n v="193.71305595408899"/>
    <m/>
    <n v="101592.1808"/>
    <x v="0"/>
    <n v="14310.5263"/>
    <x v="962"/>
    <x v="0"/>
    <m/>
  </r>
  <r>
    <d v="2024-03-24T00:00:43"/>
    <x v="9"/>
    <n v="25"/>
    <s v="JIMENEZ HURTADO CARLOS ESTIVEN"/>
    <x v="0"/>
    <x v="0"/>
    <n v="201"/>
    <n v="22.3333333333333"/>
    <n v="193.71305595408899"/>
    <m/>
    <n v="101592.1808"/>
    <x v="1"/>
    <n v="14310.5263"/>
    <x v="962"/>
    <x v="0"/>
    <m/>
  </r>
  <r>
    <d v="2024-03-24T00:00:43"/>
    <x v="9"/>
    <n v="26"/>
    <s v="CIRO MARIN RODRIGO ALBERTO"/>
    <x v="0"/>
    <x v="0"/>
    <n v="227"/>
    <n v="25.2222222222222"/>
    <n v="193.71305595408899"/>
    <s v="2 Descuentos (Conduct y propietario) "/>
    <n v="101592.1808"/>
    <x v="0"/>
    <n v="14310.5263"/>
    <x v="962"/>
    <x v="0"/>
    <m/>
  </r>
  <r>
    <d v="2024-03-24T00:00:43"/>
    <x v="9"/>
    <n v="27"/>
    <s v="HOYOS HENAO SANTIAGO"/>
    <x v="3"/>
    <x v="0"/>
    <n v="257"/>
    <n v="25.7"/>
    <n v="215.236728837877"/>
    <m/>
    <n v="112880.2009"/>
    <x v="0"/>
    <n v="14310.5263"/>
    <x v="962"/>
    <x v="0"/>
    <m/>
  </r>
  <r>
    <d v="2024-03-24T00:00:43"/>
    <x v="9"/>
    <n v="28"/>
    <s v="URIEL SALAZAR FREDY"/>
    <x v="0"/>
    <x v="0"/>
    <n v="180"/>
    <n v="20"/>
    <n v="193.71305595408899"/>
    <m/>
    <n v="101592.1808"/>
    <x v="0"/>
    <n v="14310.5263"/>
    <x v="962"/>
    <x v="0"/>
    <m/>
  </r>
  <r>
    <d v="2024-03-24T00:00:44"/>
    <x v="9"/>
    <n v="29"/>
    <s v="ESCOBAR IVAN DARIO"/>
    <x v="0"/>
    <x v="0"/>
    <n v="150"/>
    <n v="16.6666666666667"/>
    <n v="193.71305595408899"/>
    <m/>
    <n v="101592.1808"/>
    <x v="0"/>
    <n v="14310.5263"/>
    <x v="962"/>
    <x v="0"/>
    <m/>
  </r>
  <r>
    <d v="2024-03-24T00:00:44"/>
    <x v="1"/>
    <n v="30"/>
    <s v="TUBERQUIA MAICOL ESTIVEN"/>
    <x v="3"/>
    <x v="0"/>
    <n v="232"/>
    <n v="23.2"/>
    <n v="215.236728837877"/>
    <s v="3 Descuentos (Conducts y controlador) "/>
    <n v="112880.2009"/>
    <x v="0"/>
    <n v="14310.5263"/>
    <x v="962"/>
    <x v="0"/>
    <m/>
  </r>
  <r>
    <d v="2024-03-24T00:00:44"/>
    <x v="1"/>
    <n v="31"/>
    <s v="CERVANTES MARTINEZ FELIX ENRIQUE"/>
    <x v="1"/>
    <x v="0"/>
    <n v="259"/>
    <n v="23.545454545454501"/>
    <n v="236.76040172166401"/>
    <m/>
    <n v="124168.2209"/>
    <x v="0"/>
    <n v="14310.5263"/>
    <x v="962"/>
    <x v="0"/>
    <m/>
  </r>
  <r>
    <d v="2024-03-24T00:00:45"/>
    <x v="1"/>
    <n v="32"/>
    <s v="PUERTA BOJANERO JUAN CARLOS"/>
    <x v="10"/>
    <x v="0"/>
    <n v="86"/>
    <n v="19.1111111111111"/>
    <n v="96.856527977044493"/>
    <m/>
    <n v="50796.090400000001"/>
    <x v="0"/>
    <n v="14310.5263"/>
    <x v="962"/>
    <x v="0"/>
    <m/>
  </r>
  <r>
    <d v="2024-03-24T00:00:45"/>
    <x v="1"/>
    <n v="33"/>
    <s v="GARCES ANDRES FELIPE"/>
    <x v="3"/>
    <x v="0"/>
    <n v="244"/>
    <n v="24.4"/>
    <n v="215.236728837877"/>
    <s v="1 Descuento (Conduct) "/>
    <n v="112880.2009"/>
    <x v="0"/>
    <n v="14310.5263"/>
    <x v="962"/>
    <x v="0"/>
    <m/>
  </r>
  <r>
    <d v="2024-03-24T00:00:45"/>
    <x v="1"/>
    <n v="34"/>
    <s v="MONTOYA OSPINA GILBERTO ANTONIO"/>
    <x v="1"/>
    <x v="0"/>
    <n v="234"/>
    <n v="21.272727272727298"/>
    <n v="236.76040172166401"/>
    <s v="2 Descuentos (Usuario movilidad reducida) "/>
    <n v="124168.2209"/>
    <x v="0"/>
    <n v="14310.5263"/>
    <x v="962"/>
    <x v="0"/>
    <m/>
  </r>
  <r>
    <d v="2024-03-24T00:00:46"/>
    <x v="1"/>
    <n v="35"/>
    <s v="HERNANDEZ MACIAS GILBERTO"/>
    <x v="3"/>
    <x v="0"/>
    <n v="223"/>
    <n v="22.3"/>
    <n v="215.236728837877"/>
    <s v="1 Descuento (Conduct) "/>
    <n v="112880.2009"/>
    <x v="1"/>
    <n v="14310.5263"/>
    <x v="962"/>
    <x v="0"/>
    <m/>
  </r>
  <r>
    <d v="2024-03-24T00:00:46"/>
    <x v="1"/>
    <n v="36"/>
    <s v="LONDOO WILDER"/>
    <x v="5"/>
    <x v="0"/>
    <n v="36"/>
    <n v="36"/>
    <n v="21.5236728837877"/>
    <m/>
    <n v="11288.0201"/>
    <x v="0"/>
    <n v="14310.5263"/>
    <x v="962"/>
    <x v="0"/>
    <m/>
  </r>
  <r>
    <d v="2024-03-24T00:00:46"/>
    <x v="1"/>
    <n v="38"/>
    <s v="AGUDELO KEVIN ANDRES"/>
    <x v="0"/>
    <x v="0"/>
    <n v="215"/>
    <n v="23.8888888888889"/>
    <n v="193.71305595408899"/>
    <m/>
    <n v="101592.1808"/>
    <x v="0"/>
    <n v="14310.5263"/>
    <x v="962"/>
    <x v="0"/>
    <m/>
  </r>
  <r>
    <d v="2024-03-24T00:00:47"/>
    <x v="1"/>
    <n v="39"/>
    <s v="QUINTERO ANDRES FELIPE"/>
    <x v="0"/>
    <x v="0"/>
    <n v="193"/>
    <n v="21.4444444444444"/>
    <n v="193.71305595408899"/>
    <s v="1 Descuento (Transbordo) "/>
    <n v="101592.1808"/>
    <x v="0"/>
    <n v="14310.5263"/>
    <x v="962"/>
    <x v="0"/>
    <m/>
  </r>
  <r>
    <d v="2024-03-24T00:00:47"/>
    <x v="1"/>
    <n v="40"/>
    <s v="OCAMPO OCAMPO ANTONIO JOSE"/>
    <x v="1"/>
    <x v="0"/>
    <n v="267"/>
    <n v="24.272727272727298"/>
    <n v="236.76040172166401"/>
    <s v="1 Descuento (Conduct) "/>
    <n v="124168.2209"/>
    <x v="0"/>
    <n v="14310.5263"/>
    <x v="962"/>
    <x v="0"/>
    <m/>
  </r>
  <r>
    <d v="2024-03-24T00:00:47"/>
    <x v="9"/>
    <n v="41"/>
    <s v="BARRANTES GALLEGO DANIEL CAMILO"/>
    <x v="3"/>
    <x v="0"/>
    <n v="210"/>
    <n v="21"/>
    <n v="215.236728837877"/>
    <s v="1 Descuento (Usuario desubicado) "/>
    <n v="112880.2009"/>
    <x v="1"/>
    <n v="14310.5263"/>
    <x v="962"/>
    <x v="0"/>
    <m/>
  </r>
  <r>
    <d v="2024-03-24T00:00:48"/>
    <x v="9"/>
    <n v="42"/>
    <s v="ECHAVARRIA JOSE"/>
    <x v="0"/>
    <x v="0"/>
    <n v="208"/>
    <n v="23.1111111111111"/>
    <n v="193.71305595408899"/>
    <m/>
    <n v="101592.1808"/>
    <x v="0"/>
    <n v="14310.5263"/>
    <x v="962"/>
    <x v="0"/>
    <m/>
  </r>
  <r>
    <d v="2024-03-24T02:25:49"/>
    <x v="9"/>
    <n v="1"/>
    <s v="PALMAR PANA EDIXON JOSUE"/>
    <x v="3"/>
    <x v="0"/>
    <n v="179"/>
    <n v="17.899999999999999"/>
    <n v="201.70015455950499"/>
    <m/>
    <n v="105435.08500000001"/>
    <x v="0"/>
    <n v="12876.3158"/>
    <x v="963"/>
    <x v="0"/>
    <m/>
  </r>
  <r>
    <d v="2024-03-24T02:25:49"/>
    <x v="9"/>
    <n v="2"/>
    <s v="GRAJALES JORGE HERNAN"/>
    <x v="6"/>
    <x v="0"/>
    <n v="124"/>
    <n v="15.5"/>
    <n v="161.36012364760401"/>
    <m/>
    <n v="84348.067999999999"/>
    <x v="1"/>
    <n v="12876.3158"/>
    <x v="963"/>
    <x v="0"/>
    <m/>
  </r>
  <r>
    <d v="2024-03-24T02:25:49"/>
    <x v="9"/>
    <n v="3"/>
    <s v="AGUIRRE ANDRES"/>
    <x v="0"/>
    <x v="0"/>
    <n v="171"/>
    <n v="19"/>
    <n v="181.530139103555"/>
    <m/>
    <n v="94891.576499999996"/>
    <x v="0"/>
    <n v="12876.3158"/>
    <x v="963"/>
    <x v="0"/>
    <m/>
  </r>
  <r>
    <d v="2024-03-24T02:25:50"/>
    <x v="9"/>
    <n v="4"/>
    <s v="LOPEZ ISRAEL"/>
    <x v="10"/>
    <x v="0"/>
    <n v="67"/>
    <n v="14.8888888888889"/>
    <n v="90.765069551777401"/>
    <m/>
    <n v="47445.7883"/>
    <x v="0"/>
    <n v="12876.3158"/>
    <x v="963"/>
    <x v="0"/>
    <m/>
  </r>
  <r>
    <d v="2024-03-24T02:25:50"/>
    <x v="9"/>
    <n v="5"/>
    <s v="BERRIO POSADA ANGELA"/>
    <x v="3"/>
    <x v="0"/>
    <n v="160"/>
    <n v="16"/>
    <n v="201.70015455950499"/>
    <m/>
    <n v="105435.08500000001"/>
    <x v="1"/>
    <n v="12876.3158"/>
    <x v="963"/>
    <x v="0"/>
    <m/>
  </r>
  <r>
    <d v="2024-03-24T02:25:50"/>
    <x v="9"/>
    <n v="6"/>
    <s v="GONZALEZ PEREZ RAFAEL JOSE"/>
    <x v="2"/>
    <x v="0"/>
    <n v="87"/>
    <n v="14.5"/>
    <n v="121.020092735703"/>
    <m/>
    <n v="63261.050999999999"/>
    <x v="0"/>
    <n v="12876.3158"/>
    <x v="963"/>
    <x v="0"/>
    <m/>
  </r>
  <r>
    <d v="2024-03-24T02:25:51"/>
    <x v="9"/>
    <n v="7"/>
    <s v="FLORES RINCON JORGE ALBERTO"/>
    <x v="9"/>
    <x v="0"/>
    <n v="228"/>
    <n v="19"/>
    <n v="242.04018547140601"/>
    <s v="2 Descuentos (Usuario movilidad reducida)"/>
    <n v="126522.102"/>
    <x v="1"/>
    <n v="12876.3158"/>
    <x v="963"/>
    <x v="0"/>
    <m/>
  </r>
  <r>
    <d v="2024-03-24T02:25:51"/>
    <x v="9"/>
    <n v="8"/>
    <s v="LONDOO CADAVID DAVID SANTIAGO"/>
    <x v="2"/>
    <x v="0"/>
    <n v="91"/>
    <n v="15.1666666666667"/>
    <n v="121.020092735703"/>
    <m/>
    <n v="63261.050999999999"/>
    <x v="1"/>
    <n v="12876.3158"/>
    <x v="963"/>
    <x v="0"/>
    <m/>
  </r>
  <r>
    <d v="2024-03-24T02:25:51"/>
    <x v="9"/>
    <n v="9"/>
    <s v="AGUDELO GARCIA DENIN ANGELO"/>
    <x v="6"/>
    <x v="0"/>
    <n v="207"/>
    <n v="25.875"/>
    <n v="161.36012364760401"/>
    <m/>
    <n v="84348.067999999999"/>
    <x v="0"/>
    <n v="12876.3158"/>
    <x v="963"/>
    <x v="0"/>
    <m/>
  </r>
  <r>
    <d v="2024-03-24T02:25:51"/>
    <x v="9"/>
    <n v="10"/>
    <s v="MARULANDA JARAMILLO DAWER ANDRES"/>
    <x v="6"/>
    <x v="0"/>
    <n v="181"/>
    <n v="22.625"/>
    <n v="161.36012364760401"/>
    <m/>
    <n v="84348.067999999999"/>
    <x v="0"/>
    <n v="12876.3158"/>
    <x v="963"/>
    <x v="0"/>
    <m/>
  </r>
  <r>
    <d v="2024-03-24T02:25:52"/>
    <x v="1"/>
    <n v="11"/>
    <s v="BELTRAN JUAN SIMON"/>
    <x v="3"/>
    <x v="0"/>
    <n v="189"/>
    <n v="18.899999999999999"/>
    <n v="201.70015455950499"/>
    <s v="1 Descuento (Conduct) "/>
    <n v="105435.08500000001"/>
    <x v="0"/>
    <n v="12876.3158"/>
    <x v="963"/>
    <x v="0"/>
    <m/>
  </r>
  <r>
    <d v="2024-03-24T02:25:52"/>
    <x v="1"/>
    <n v="12"/>
    <s v="CASTRO BERMUDEZ RICHARD STIWARD"/>
    <x v="11"/>
    <x v="0"/>
    <n v="19"/>
    <n v="12.6666666666667"/>
    <n v="30.2550231839258"/>
    <m/>
    <n v="15815.2628"/>
    <x v="0"/>
    <n v="12876.3158"/>
    <x v="963"/>
    <x v="0"/>
    <m/>
  </r>
  <r>
    <d v="2024-03-24T02:25:52"/>
    <x v="1"/>
    <n v="13"/>
    <s v="GIL ARBOLEDA ARLEX"/>
    <x v="0"/>
    <x v="0"/>
    <n v="169"/>
    <n v="18.7777777777778"/>
    <n v="181.530139103555"/>
    <m/>
    <n v="94891.576499999996"/>
    <x v="0"/>
    <n v="12876.3158"/>
    <x v="963"/>
    <x v="0"/>
    <m/>
  </r>
  <r>
    <d v="2024-03-24T02:25:53"/>
    <x v="1"/>
    <n v="14"/>
    <s v="MADRID HERNANDEZ JHONATAN SMITH"/>
    <x v="4"/>
    <x v="0"/>
    <n v="154"/>
    <n v="22"/>
    <n v="141.19010819165399"/>
    <m/>
    <n v="73804.559500000003"/>
    <x v="1"/>
    <n v="12876.3158"/>
    <x v="963"/>
    <x v="0"/>
    <m/>
  </r>
  <r>
    <d v="2024-03-24T02:25:53"/>
    <x v="1"/>
    <n v="15"/>
    <s v="LONDOO LOPERA DUVAN ANDRES"/>
    <x v="0"/>
    <x v="0"/>
    <n v="192"/>
    <n v="21.3333333333333"/>
    <n v="181.530139103555"/>
    <m/>
    <n v="94891.576499999996"/>
    <x v="1"/>
    <n v="12876.3158"/>
    <x v="963"/>
    <x v="0"/>
    <m/>
  </r>
  <r>
    <d v="2024-03-24T02:25:53"/>
    <x v="1"/>
    <n v="16"/>
    <s v="HURTADO MADRID JUAN ESTEBAN"/>
    <x v="3"/>
    <x v="0"/>
    <n v="175"/>
    <n v="17.5"/>
    <n v="201.70015455950499"/>
    <m/>
    <n v="105435.08500000001"/>
    <x v="0"/>
    <n v="12876.3158"/>
    <x v="963"/>
    <x v="0"/>
    <m/>
  </r>
  <r>
    <d v="2024-03-24T02:25:54"/>
    <x v="1"/>
    <n v="17"/>
    <s v="RAMIREZ JARAMILLO WILSON"/>
    <x v="3"/>
    <x v="0"/>
    <n v="159"/>
    <n v="15.9"/>
    <n v="201.70015455950499"/>
    <s v="MATEO MACEA Realiz 5 viajes donde moviliz 99 Usuarios "/>
    <n v="105435.08500000001"/>
    <x v="0"/>
    <n v="12876.3158"/>
    <x v="963"/>
    <x v="0"/>
    <m/>
  </r>
  <r>
    <d v="2024-03-24T02:25:54"/>
    <x v="1"/>
    <n v="18"/>
    <s v="RENDON VIANA HUMBERTO DE JESUS"/>
    <x v="6"/>
    <x v="0"/>
    <n v="183"/>
    <n v="22.875"/>
    <n v="161.36012364760401"/>
    <m/>
    <n v="84348.067999999999"/>
    <x v="0"/>
    <n v="12876.3158"/>
    <x v="963"/>
    <x v="0"/>
    <m/>
  </r>
  <r>
    <d v="2024-03-24T02:25:54"/>
    <x v="1"/>
    <n v="19"/>
    <s v="MEJIA JUAN CARLOS"/>
    <x v="0"/>
    <x v="0"/>
    <n v="167"/>
    <n v="18.5555555555556"/>
    <n v="181.530139103555"/>
    <m/>
    <n v="94891.576499999996"/>
    <x v="0"/>
    <n v="12876.3158"/>
    <x v="963"/>
    <x v="0"/>
    <m/>
  </r>
  <r>
    <d v="2024-03-24T02:25:55"/>
    <x v="1"/>
    <n v="20"/>
    <s v="VERENZUELA MARTINEZ ALEXANDER"/>
    <x v="6"/>
    <x v="0"/>
    <n v="190"/>
    <n v="23.75"/>
    <n v="161.36012364760401"/>
    <m/>
    <n v="84348.067999999999"/>
    <x v="0"/>
    <n v="12876.3158"/>
    <x v="963"/>
    <x v="0"/>
    <m/>
  </r>
  <r>
    <d v="2024-03-24T02:25:55"/>
    <x v="1"/>
    <n v="21"/>
    <s v="VALENCIA MENDOZA JHON"/>
    <x v="0"/>
    <x v="0"/>
    <n v="193"/>
    <n v="21.4444444444444"/>
    <n v="181.530139103555"/>
    <s v="1 Descuento (Conduct) "/>
    <n v="94891.576499999996"/>
    <x v="0"/>
    <n v="12876.3158"/>
    <x v="963"/>
    <x v="0"/>
    <m/>
  </r>
  <r>
    <d v="2024-03-24T02:25:55"/>
    <x v="1"/>
    <n v="23"/>
    <s v="RODRIGUEZ LUBIN"/>
    <x v="4"/>
    <x v="0"/>
    <n v="150"/>
    <n v="21.428571428571399"/>
    <n v="141.19010819165399"/>
    <m/>
    <n v="73804.559500000003"/>
    <x v="2"/>
    <n v="12876.3158"/>
    <x v="963"/>
    <x v="0"/>
    <m/>
  </r>
  <r>
    <d v="2024-03-24T02:25:56"/>
    <x v="1"/>
    <n v="24"/>
    <s v="ARANGO CESAR"/>
    <x v="6"/>
    <x v="0"/>
    <n v="161"/>
    <n v="20.125"/>
    <n v="161.36012364760401"/>
    <m/>
    <n v="84348.067999999999"/>
    <x v="0"/>
    <n v="12876.3158"/>
    <x v="963"/>
    <x v="0"/>
    <m/>
  </r>
  <r>
    <d v="2024-03-24T02:25:56"/>
    <x v="1"/>
    <n v="26"/>
    <s v="CIRO MARIN RODRIGO ALBERTO"/>
    <x v="3"/>
    <x v="0"/>
    <n v="196"/>
    <n v="19.600000000000001"/>
    <n v="201.70015455950499"/>
    <s v="1 Descuento (Usuario desubicado) "/>
    <n v="105435.08500000001"/>
    <x v="0"/>
    <n v="12876.3158"/>
    <x v="963"/>
    <x v="0"/>
    <m/>
  </r>
  <r>
    <d v="2024-03-24T02:25:56"/>
    <x v="1"/>
    <n v="27"/>
    <s v="HOYOS HENAO SANTIAGO"/>
    <x v="0"/>
    <x v="0"/>
    <n v="196"/>
    <n v="21.7777777777778"/>
    <n v="181.530139103555"/>
    <s v="2 Descuentos (Usuario movilidad reducida y conduct)"/>
    <n v="94891.576499999996"/>
    <x v="0"/>
    <n v="12876.3158"/>
    <x v="963"/>
    <x v="0"/>
    <m/>
  </r>
  <r>
    <d v="2024-03-24T02:25:57"/>
    <x v="1"/>
    <n v="28"/>
    <s v="URIEL SALAZAR FREDY"/>
    <x v="0"/>
    <x v="0"/>
    <n v="172"/>
    <n v="19.1111111111111"/>
    <n v="181.530139103555"/>
    <m/>
    <n v="94891.576499999996"/>
    <x v="0"/>
    <n v="12876.3158"/>
    <x v="963"/>
    <x v="0"/>
    <m/>
  </r>
  <r>
    <d v="2024-03-24T02:25:57"/>
    <x v="1"/>
    <n v="29"/>
    <s v="ESCOBAR IVAN DARIO"/>
    <x v="6"/>
    <x v="0"/>
    <n v="131"/>
    <n v="16.375"/>
    <n v="161.36012364760401"/>
    <m/>
    <n v="84348.067999999999"/>
    <x v="0"/>
    <n v="12876.3158"/>
    <x v="963"/>
    <x v="0"/>
    <m/>
  </r>
  <r>
    <d v="2024-03-24T02:25:57"/>
    <x v="9"/>
    <n v="30"/>
    <s v="PINO JUAN ESTEBAN"/>
    <x v="11"/>
    <x v="0"/>
    <n v="35"/>
    <n v="17.5"/>
    <n v="40.340030911901103"/>
    <m/>
    <n v="21087.017"/>
    <x v="0"/>
    <n v="12876.3158"/>
    <x v="963"/>
    <x v="0"/>
    <m/>
  </r>
  <r>
    <d v="2024-03-24T02:25:57"/>
    <x v="9"/>
    <n v="31"/>
    <s v="GARCES ANDRES FELIPE"/>
    <x v="6"/>
    <x v="0"/>
    <n v="197"/>
    <n v="24.625"/>
    <n v="161.36012364760401"/>
    <m/>
    <n v="84348.067999999999"/>
    <x v="0"/>
    <n v="12876.3158"/>
    <x v="963"/>
    <x v="0"/>
    <m/>
  </r>
  <r>
    <d v="2024-03-24T02:25:58"/>
    <x v="9"/>
    <n v="32"/>
    <s v="PUERTA BOJANERO JUAN CARLOS"/>
    <x v="6"/>
    <x v="0"/>
    <n v="170"/>
    <n v="21.25"/>
    <n v="161.36012364760401"/>
    <s v="1 Descuento (Despachador fernando) "/>
    <n v="84348.067999999999"/>
    <x v="0"/>
    <n v="12876.3158"/>
    <x v="963"/>
    <x v="0"/>
    <m/>
  </r>
  <r>
    <d v="2024-03-24T02:25:58"/>
    <x v="9"/>
    <n v="33"/>
    <s v="QUIROZ BRAYAN"/>
    <x v="0"/>
    <x v="0"/>
    <n v="185"/>
    <n v="20.5555555555556"/>
    <n v="181.530139103555"/>
    <m/>
    <n v="94891.576499999996"/>
    <x v="0"/>
    <n v="12876.3158"/>
    <x v="963"/>
    <x v="0"/>
    <m/>
  </r>
  <r>
    <d v="2024-03-24T02:25:58"/>
    <x v="9"/>
    <n v="34"/>
    <s v="PINO JUAN ESTEBAN"/>
    <x v="0"/>
    <x v="0"/>
    <n v="184"/>
    <n v="20.4444444444444"/>
    <n v="181.530139103555"/>
    <s v="GILBERTO MONTOYA Realiz 2 viajes donde moviliz 32 Usuarios "/>
    <n v="94891.576499999996"/>
    <x v="0"/>
    <n v="12876.3158"/>
    <x v="963"/>
    <x v="0"/>
    <m/>
  </r>
  <r>
    <d v="2024-03-24T02:25:59"/>
    <x v="9"/>
    <n v="35"/>
    <s v="HERNANDEZ MACIAS GILBERTO"/>
    <x v="6"/>
    <x v="0"/>
    <n v="180"/>
    <n v="22.5"/>
    <n v="161.36012364760401"/>
    <m/>
    <n v="84348.067999999999"/>
    <x v="1"/>
    <n v="12876.3158"/>
    <x v="963"/>
    <x v="0"/>
    <m/>
  </r>
  <r>
    <d v="2024-03-24T02:25:59"/>
    <x v="9"/>
    <n v="36"/>
    <s v="LONDOO WILDER"/>
    <x v="1"/>
    <x v="0"/>
    <n v="277"/>
    <n v="25.181818181818201"/>
    <n v="221.87017001545601"/>
    <m/>
    <n v="115978.5935"/>
    <x v="0"/>
    <n v="12876.3158"/>
    <x v="963"/>
    <x v="0"/>
    <m/>
  </r>
  <r>
    <d v="2024-03-24T02:25:59"/>
    <x v="9"/>
    <n v="37"/>
    <s v="TABORDA ROJAS DIEGO ALEJANDRO"/>
    <x v="2"/>
    <x v="0"/>
    <n v="145"/>
    <n v="24.1666666666667"/>
    <n v="121.020092735703"/>
    <m/>
    <n v="63261.050999999999"/>
    <x v="1"/>
    <n v="12876.3158"/>
    <x v="963"/>
    <x v="0"/>
    <m/>
  </r>
  <r>
    <d v="2024-03-24T02:26:00"/>
    <x v="9"/>
    <n v="38"/>
    <s v="AGUDELO KEVIN ANDRES"/>
    <x v="3"/>
    <x v="0"/>
    <n v="213"/>
    <n v="21.3"/>
    <n v="201.70015455950499"/>
    <m/>
    <n v="105435.08500000001"/>
    <x v="0"/>
    <n v="12876.3158"/>
    <x v="963"/>
    <x v="0"/>
    <m/>
  </r>
  <r>
    <d v="2024-03-24T02:26:00"/>
    <x v="9"/>
    <n v="39"/>
    <s v="DURANGO DAVID JOSE"/>
    <x v="8"/>
    <x v="0"/>
    <n v="82"/>
    <n v="16.399999999999999"/>
    <n v="100.85007727975299"/>
    <m/>
    <n v="52717.542500000003"/>
    <x v="0"/>
    <n v="12876.3158"/>
    <x v="963"/>
    <x v="0"/>
    <m/>
  </r>
  <r>
    <d v="2024-03-24T02:26:00"/>
    <x v="9"/>
    <n v="40"/>
    <s v="OCAMPO OCAMPO ANTONIO JOSE"/>
    <x v="6"/>
    <x v="0"/>
    <n v="170"/>
    <n v="20"/>
    <n v="171.44513137557999"/>
    <s v="2 Descuentos (Despachador fernando) "/>
    <n v="89619.8223"/>
    <x v="0"/>
    <n v="12876.3158"/>
    <x v="963"/>
    <x v="0"/>
    <m/>
  </r>
  <r>
    <d v="2024-03-24T02:26:00"/>
    <x v="1"/>
    <n v="41"/>
    <s v="GARCIA DAVID WILSON ALBERTO"/>
    <x v="0"/>
    <x v="0"/>
    <n v="208"/>
    <n v="23.1111111111111"/>
    <n v="181.530139103555"/>
    <m/>
    <n v="94891.576499999996"/>
    <x v="1"/>
    <n v="12876.3158"/>
    <x v="963"/>
    <x v="0"/>
    <m/>
  </r>
  <r>
    <d v="2024-03-24T02:26:01"/>
    <x v="1"/>
    <n v="42"/>
    <s v="MONTOYA OSPINA GILBERTO ANTONIO"/>
    <x v="4"/>
    <x v="0"/>
    <n v="188"/>
    <n v="26.8571428571429"/>
    <n v="141.19010819165399"/>
    <m/>
    <n v="73804.559500000003"/>
    <x v="0"/>
    <n v="12876.3158"/>
    <x v="963"/>
    <x v="0"/>
    <m/>
  </r>
  <r>
    <d v="2024-03-25T00:07:57"/>
    <x v="12"/>
    <n v="1"/>
    <s v="PALMAR PANA EDIXON JOSUE"/>
    <x v="1"/>
    <x v="0"/>
    <n v="220"/>
    <n v="20"/>
    <n v="189.29850746268701"/>
    <m/>
    <n v="98064.179099999994"/>
    <x v="0"/>
    <n v="12022.7273"/>
    <x v="964"/>
    <x v="0"/>
    <m/>
  </r>
  <r>
    <d v="2024-03-25T00:07:57"/>
    <x v="12"/>
    <n v="2"/>
    <s v="DURANGO DAVID JOSE"/>
    <x v="6"/>
    <x v="0"/>
    <n v="143"/>
    <n v="17.875"/>
    <n v="137.671641791045"/>
    <m/>
    <n v="71319.403000000006"/>
    <x v="1"/>
    <n v="12022.7273"/>
    <x v="964"/>
    <x v="0"/>
    <m/>
  </r>
  <r>
    <d v="2024-03-25T00:07:58"/>
    <x v="12"/>
    <n v="3"/>
    <s v="AGUIRRE ANDRES"/>
    <x v="6"/>
    <x v="0"/>
    <n v="114"/>
    <n v="14.25"/>
    <n v="137.671641791045"/>
    <m/>
    <n v="71319.403000000006"/>
    <x v="0"/>
    <n v="12022.7273"/>
    <x v="964"/>
    <x v="0"/>
    <m/>
  </r>
  <r>
    <d v="2024-03-25T00:07:58"/>
    <x v="12"/>
    <n v="5"/>
    <s v="BERRIO POSADA ANGELA"/>
    <x v="12"/>
    <x v="0"/>
    <n v="214"/>
    <n v="16.461538461538499"/>
    <n v="223.716417910448"/>
    <s v="ALVARO QUINTERO Realiz 4 viajes donde moviliz 43 Usuarios "/>
    <n v="115894.02989999999"/>
    <x v="1"/>
    <n v="12022.7273"/>
    <x v="964"/>
    <x v="0"/>
    <m/>
  </r>
  <r>
    <d v="2024-03-25T00:07:59"/>
    <x v="12"/>
    <n v="6"/>
    <s v="GONZALEZ PEREZ RAFAEL JOSE"/>
    <x v="9"/>
    <x v="0"/>
    <n v="196"/>
    <n v="16.3333333333333"/>
    <n v="206.50746268656701"/>
    <s v="1 Descuento (Conduct) "/>
    <n v="106979.1045"/>
    <x v="0"/>
    <n v="12022.7273"/>
    <x v="964"/>
    <x v="0"/>
    <m/>
  </r>
  <r>
    <d v="2024-03-25T00:07:59"/>
    <x v="12"/>
    <n v="8"/>
    <s v="LONDOO CADAVID DAVID SANTIAGO"/>
    <x v="3"/>
    <x v="0"/>
    <n v="176"/>
    <n v="17.600000000000001"/>
    <n v="172.08955223880599"/>
    <m/>
    <n v="89149.253700000001"/>
    <x v="1"/>
    <n v="12022.7273"/>
    <x v="964"/>
    <x v="0"/>
    <m/>
  </r>
  <r>
    <d v="2024-03-25T00:07:59"/>
    <x v="12"/>
    <n v="10"/>
    <s v="MARULANDA JARAMILLO DAWER ANDRES"/>
    <x v="4"/>
    <x v="0"/>
    <n v="159"/>
    <n v="22.714285714285701"/>
    <n v="120.462686567164"/>
    <m/>
    <n v="62404.477599999998"/>
    <x v="0"/>
    <n v="12022.7273"/>
    <x v="964"/>
    <x v="0"/>
    <m/>
  </r>
  <r>
    <d v="2024-03-25T00:08:00"/>
    <x v="12"/>
    <n v="11"/>
    <s v="BELTRAN JUAN SIMON"/>
    <x v="0"/>
    <x v="0"/>
    <n v="173"/>
    <n v="19.2222222222222"/>
    <n v="154.880597014925"/>
    <m/>
    <n v="80234.328399999999"/>
    <x v="0"/>
    <n v="12022.7273"/>
    <x v="964"/>
    <x v="0"/>
    <m/>
  </r>
  <r>
    <d v="2024-03-25T00:08:00"/>
    <x v="12"/>
    <n v="12"/>
    <s v="CASTRO BERMUDEZ RICHARD STIWARD"/>
    <x v="1"/>
    <x v="0"/>
    <n v="185"/>
    <n v="16.818181818181799"/>
    <n v="189.29850746268701"/>
    <m/>
    <n v="98064.179099999994"/>
    <x v="0"/>
    <n v="12022.7273"/>
    <x v="964"/>
    <x v="0"/>
    <m/>
  </r>
  <r>
    <d v="2024-03-25T00:08:01"/>
    <x v="12"/>
    <n v="13"/>
    <s v="GIL ARBOLEDA ARLEX"/>
    <x v="6"/>
    <x v="0"/>
    <n v="146"/>
    <n v="18.25"/>
    <n v="137.671641791045"/>
    <m/>
    <n v="71319.403000000006"/>
    <x v="0"/>
    <n v="12022.7273"/>
    <x v="964"/>
    <x v="0"/>
    <m/>
  </r>
  <r>
    <d v="2024-03-25T00:08:01"/>
    <x v="12"/>
    <n v="15"/>
    <s v="QUINTERO  ALVARO ANTONIO"/>
    <x v="0"/>
    <x v="0"/>
    <n v="140"/>
    <n v="15.5555555555556"/>
    <n v="154.880597014925"/>
    <s v="1 Descuento (Usuario movilidad reducida)"/>
    <n v="80234.328399999999"/>
    <x v="1"/>
    <n v="12022.7273"/>
    <x v="964"/>
    <x v="0"/>
    <m/>
  </r>
  <r>
    <d v="2024-03-25T00:08:01"/>
    <x v="12"/>
    <n v="16"/>
    <s v="HURTADO MADRID JUAN ESTEBAN"/>
    <x v="9"/>
    <x v="0"/>
    <n v="190"/>
    <n v="15.8333333333333"/>
    <n v="206.50746268656701"/>
    <s v="1 Descuento (Despachador gustavo) "/>
    <n v="106979.1045"/>
    <x v="0"/>
    <n v="12022.7273"/>
    <x v="964"/>
    <x v="0"/>
    <m/>
  </r>
  <r>
    <d v="2024-03-25T00:08:01"/>
    <x v="12"/>
    <n v="17"/>
    <s v="MACEA MATEO"/>
    <x v="9"/>
    <x v="0"/>
    <n v="159"/>
    <n v="13.25"/>
    <n v="206.50746268656701"/>
    <m/>
    <n v="106979.1045"/>
    <x v="0"/>
    <n v="12022.7273"/>
    <x v="964"/>
    <x v="0"/>
    <m/>
  </r>
  <r>
    <d v="2024-03-25T00:08:02"/>
    <x v="12"/>
    <n v="18"/>
    <s v="RENDON VIANA HUMBERTO DE JESUS"/>
    <x v="3"/>
    <x v="0"/>
    <n v="211"/>
    <n v="21.1"/>
    <n v="172.08955223880599"/>
    <m/>
    <n v="89149.253700000001"/>
    <x v="0"/>
    <n v="12022.7273"/>
    <x v="964"/>
    <x v="0"/>
    <m/>
  </r>
  <r>
    <d v="2024-03-25T00:08:02"/>
    <x v="12"/>
    <n v="19"/>
    <s v="BARRANTES GALLEGO DANIEL CAMILO"/>
    <x v="1"/>
    <x v="0"/>
    <n v="193"/>
    <n v="17.545454545454501"/>
    <n v="189.29850746268701"/>
    <m/>
    <n v="98064.179099999994"/>
    <x v="0"/>
    <n v="12022.7273"/>
    <x v="964"/>
    <x v="0"/>
    <m/>
  </r>
  <r>
    <d v="2024-03-25T00:08:02"/>
    <x v="12"/>
    <n v="20"/>
    <s v="VERENZUELA MARTINEZ ALEXANDER"/>
    <x v="3"/>
    <x v="0"/>
    <n v="188"/>
    <n v="18.8"/>
    <n v="172.08955223880599"/>
    <s v="5 Descuentos (Conducts e Incidente con Usuarios) "/>
    <n v="89149.253700000001"/>
    <x v="0"/>
    <n v="12022.7273"/>
    <x v="964"/>
    <x v="0"/>
    <m/>
  </r>
  <r>
    <d v="2024-03-25T00:08:03"/>
    <x v="12"/>
    <n v="28"/>
    <s v="AGUDELO GARCIA DENIN ANGELO"/>
    <x v="1"/>
    <x v="0"/>
    <n v="211"/>
    <n v="19.181818181818201"/>
    <n v="189.29850746268701"/>
    <m/>
    <n v="98064.179099999994"/>
    <x v="0"/>
    <n v="12022.7273"/>
    <x v="964"/>
    <x v="0"/>
    <m/>
  </r>
  <r>
    <d v="2024-03-25T00:08:03"/>
    <x v="12"/>
    <n v="30"/>
    <s v="LOPEZ ISRAEL"/>
    <x v="6"/>
    <x v="0"/>
    <n v="92"/>
    <n v="11.5"/>
    <n v="137.671641791045"/>
    <m/>
    <n v="71319.403000000006"/>
    <x v="0"/>
    <n v="12022.7273"/>
    <x v="964"/>
    <x v="0"/>
    <m/>
  </r>
  <r>
    <d v="2024-03-25T00:08:04"/>
    <x v="12"/>
    <n v="32"/>
    <s v="LOPEZ ISRAEL"/>
    <x v="5"/>
    <x v="0"/>
    <n v="9"/>
    <n v="9"/>
    <n v="17.208955223880601"/>
    <m/>
    <n v="8914.9254000000001"/>
    <x v="0"/>
    <n v="12022.7273"/>
    <x v="964"/>
    <x v="0"/>
    <m/>
  </r>
  <r>
    <d v="2024-03-25T00:08:04"/>
    <x v="12"/>
    <n v="37"/>
    <s v="TABORDA ROJAS DIEGO ALEJANDRO"/>
    <x v="6"/>
    <x v="0"/>
    <n v="141"/>
    <n v="17.625"/>
    <n v="137.671641791045"/>
    <m/>
    <n v="71319.403000000006"/>
    <x v="1"/>
    <n v="12022.7273"/>
    <x v="964"/>
    <x v="0"/>
    <m/>
  </r>
  <r>
    <d v="2024-03-25T00:08:04"/>
    <x v="12"/>
    <n v="42"/>
    <s v="LOPERA ALVAREZ ESTIVEN"/>
    <x v="9"/>
    <x v="0"/>
    <n v="199"/>
    <n v="16.5833333333333"/>
    <n v="206.50746268656701"/>
    <m/>
    <n v="106979.1045"/>
    <x v="0"/>
    <n v="12022.7273"/>
    <x v="964"/>
    <x v="0"/>
    <m/>
  </r>
  <r>
    <d v="2024-03-26T02:11:51"/>
    <x v="12"/>
    <n v="7"/>
    <s v="QUIRAMA CASTAEDA JHON JADER"/>
    <x v="1"/>
    <x v="0"/>
    <n v="150"/>
    <n v="13.636363636363599"/>
    <n v="166.54773869346701"/>
    <m/>
    <n v="85551.256299999994"/>
    <x v="1"/>
    <n v="11347.619000000001"/>
    <x v="965"/>
    <x v="0"/>
    <m/>
  </r>
  <r>
    <d v="2024-03-26T02:11:52"/>
    <x v="12"/>
    <n v="9"/>
    <s v="AGUDELO GARCIA DENIN ANGELO"/>
    <x v="0"/>
    <x v="0"/>
    <n v="130"/>
    <n v="14.4444444444444"/>
    <n v="136.26633165829099"/>
    <m/>
    <n v="69996.482399999994"/>
    <x v="0"/>
    <n v="11347.619000000001"/>
    <x v="965"/>
    <x v="0"/>
    <m/>
  </r>
  <r>
    <d v="2024-03-26T02:11:52"/>
    <x v="12"/>
    <n v="21"/>
    <s v="CIRO ALEXANDER"/>
    <x v="6"/>
    <x v="0"/>
    <n v="163"/>
    <n v="20.375"/>
    <n v="121.12562814070399"/>
    <m/>
    <n v="62219.095500000003"/>
    <x v="0"/>
    <n v="11347.619000000001"/>
    <x v="965"/>
    <x v="0"/>
    <m/>
  </r>
  <r>
    <d v="2024-03-26T02:11:53"/>
    <x v="12"/>
    <n v="23"/>
    <s v="SALDARRIAGA PARRA LUIS ALBERTO"/>
    <x v="3"/>
    <x v="0"/>
    <n v="185"/>
    <n v="18.5"/>
    <n v="151.407035175879"/>
    <m/>
    <n v="77773.869300000006"/>
    <x v="2"/>
    <n v="11347.619000000001"/>
    <x v="965"/>
    <x v="0"/>
    <m/>
  </r>
  <r>
    <d v="2024-03-26T02:11:53"/>
    <x v="12"/>
    <n v="24"/>
    <s v="ARANGO CESAR"/>
    <x v="3"/>
    <x v="0"/>
    <n v="114"/>
    <n v="11.4"/>
    <n v="151.407035175879"/>
    <s v="1 Descuento (Conduct) "/>
    <n v="77773.869300000006"/>
    <x v="0"/>
    <n v="11347.619000000001"/>
    <x v="965"/>
    <x v="0"/>
    <m/>
  </r>
  <r>
    <d v="2024-03-26T02:11:53"/>
    <x v="12"/>
    <n v="26"/>
    <s v="CIRO MARIN RODRIGO ALBERTO"/>
    <x v="6"/>
    <x v="0"/>
    <n v="109"/>
    <n v="13.625"/>
    <n v="121.12562814070399"/>
    <s v="2 Descuentos (Conduct y propietario) "/>
    <n v="62219.095500000003"/>
    <x v="0"/>
    <n v="11347.619000000001"/>
    <x v="965"/>
    <x v="0"/>
    <m/>
  </r>
  <r>
    <d v="2024-03-26T02:11:54"/>
    <x v="12"/>
    <n v="27"/>
    <s v="HENAO MUOZ FERNEY"/>
    <x v="1"/>
    <x v="0"/>
    <n v="204"/>
    <n v="18.545454545454501"/>
    <n v="166.54773869346701"/>
    <m/>
    <n v="85551.256299999994"/>
    <x v="0"/>
    <n v="11347.619000000001"/>
    <x v="965"/>
    <x v="0"/>
    <m/>
  </r>
  <r>
    <d v="2024-03-26T02:11:54"/>
    <x v="12"/>
    <n v="28"/>
    <s v="URIEL SALAZAR FREDY"/>
    <x v="3"/>
    <x v="0"/>
    <n v="121"/>
    <n v="12.1"/>
    <n v="151.407035175879"/>
    <m/>
    <n v="77773.869300000006"/>
    <x v="0"/>
    <n v="11347.619000000001"/>
    <x v="965"/>
    <x v="0"/>
    <m/>
  </r>
  <r>
    <d v="2024-03-26T02:11:54"/>
    <x v="12"/>
    <n v="29"/>
    <s v="LONDOO CADAVID DAVID SANTIAGO"/>
    <x v="3"/>
    <x v="0"/>
    <m/>
    <n v="0"/>
    <n v="151.407035175879"/>
    <m/>
    <n v="77773.869300000006"/>
    <x v="0"/>
    <n v="11347.619000000001"/>
    <x v="965"/>
    <x v="0"/>
    <m/>
  </r>
  <r>
    <d v="2024-03-26T02:11:55"/>
    <x v="12"/>
    <n v="30"/>
    <s v="TUBERQUIA MAICOL ESTIVEN"/>
    <x v="3"/>
    <x v="0"/>
    <n v="166"/>
    <n v="16.600000000000001"/>
    <n v="151.407035175879"/>
    <m/>
    <n v="77773.869300000006"/>
    <x v="0"/>
    <n v="11347.619000000001"/>
    <x v="965"/>
    <x v="0"/>
    <m/>
  </r>
  <r>
    <d v="2024-03-26T02:11:55"/>
    <x v="12"/>
    <n v="31"/>
    <s v="CERVANTES MARTINEZ FELIX ENRIQUE"/>
    <x v="1"/>
    <x v="0"/>
    <n v="181"/>
    <n v="16.454545454545499"/>
    <n v="166.54773869346701"/>
    <m/>
    <n v="85551.256299999994"/>
    <x v="0"/>
    <n v="11347.619000000001"/>
    <x v="965"/>
    <x v="0"/>
    <m/>
  </r>
  <r>
    <d v="2024-03-26T02:11:55"/>
    <x v="12"/>
    <n v="32"/>
    <s v="PUERTA BOJANERO JUAN CARLOS"/>
    <x v="3"/>
    <x v="0"/>
    <n v="177"/>
    <n v="17.7"/>
    <n v="151.407035175879"/>
    <m/>
    <n v="77773.869300000006"/>
    <x v="0"/>
    <n v="11347.619000000001"/>
    <x v="965"/>
    <x v="0"/>
    <m/>
  </r>
  <r>
    <d v="2024-03-26T02:11:56"/>
    <x v="12"/>
    <n v="33"/>
    <s v="QUIROZ BRAYAN"/>
    <x v="3"/>
    <x v="0"/>
    <n v="189"/>
    <n v="18.899999999999999"/>
    <n v="151.407035175879"/>
    <m/>
    <n v="77773.869300000006"/>
    <x v="0"/>
    <n v="11347.619000000001"/>
    <x v="965"/>
    <x v="0"/>
    <m/>
  </r>
  <r>
    <d v="2024-03-26T02:11:56"/>
    <x v="12"/>
    <n v="34"/>
    <s v="PINO JUAN PABLO"/>
    <x v="3"/>
    <x v="0"/>
    <n v="160"/>
    <n v="16"/>
    <n v="151.407035175879"/>
    <m/>
    <n v="77773.869300000006"/>
    <x v="0"/>
    <n v="11347.619000000001"/>
    <x v="965"/>
    <x v="0"/>
    <m/>
  </r>
  <r>
    <d v="2024-03-26T02:11:56"/>
    <x v="12"/>
    <n v="35"/>
    <s v="HERNANDEZ MACIAS GILBERTO"/>
    <x v="1"/>
    <x v="0"/>
    <n v="162"/>
    <n v="14.7272727272727"/>
    <n v="166.54773869346701"/>
    <m/>
    <n v="85551.256299999994"/>
    <x v="1"/>
    <n v="11347.619000000001"/>
    <x v="965"/>
    <x v="0"/>
    <m/>
  </r>
  <r>
    <d v="2024-03-26T02:11:57"/>
    <x v="12"/>
    <n v="36"/>
    <s v="MARTINEZ CHAVERRA LUIS NORBERTO"/>
    <x v="3"/>
    <x v="0"/>
    <n v="195"/>
    <n v="19.5"/>
    <n v="151.407035175879"/>
    <m/>
    <n v="77773.869300000006"/>
    <x v="0"/>
    <n v="11347.619000000001"/>
    <x v="965"/>
    <x v="0"/>
    <m/>
  </r>
  <r>
    <d v="2024-03-26T02:11:57"/>
    <x v="12"/>
    <n v="37"/>
    <s v="TABORDA ROJAS DIEGO ALEJANDRO"/>
    <x v="6"/>
    <x v="0"/>
    <n v="133"/>
    <n v="16.625"/>
    <n v="121.12562814070399"/>
    <m/>
    <n v="62219.095500000003"/>
    <x v="1"/>
    <n v="11347.619000000001"/>
    <x v="965"/>
    <x v="0"/>
    <m/>
  </r>
  <r>
    <d v="2024-03-26T02:11:57"/>
    <x v="12"/>
    <n v="38"/>
    <s v="AGUDELO KEVIN ANDRES"/>
    <x v="1"/>
    <x v="0"/>
    <n v="164"/>
    <n v="14.909090909090899"/>
    <n v="166.54773869346701"/>
    <m/>
    <n v="85551.256299999994"/>
    <x v="0"/>
    <n v="11347.619000000001"/>
    <x v="965"/>
    <x v="0"/>
    <m/>
  </r>
  <r>
    <d v="2024-03-26T02:11:58"/>
    <x v="12"/>
    <n v="39"/>
    <s v="QUINTERO ANDRES FELIPE"/>
    <x v="3"/>
    <x v="0"/>
    <n v="138"/>
    <n v="13.8"/>
    <n v="151.407035175879"/>
    <m/>
    <n v="77773.869300000006"/>
    <x v="0"/>
    <n v="11347.619000000001"/>
    <x v="965"/>
    <x v="0"/>
    <m/>
  </r>
  <r>
    <d v="2024-03-26T02:11:58"/>
    <x v="12"/>
    <n v="40"/>
    <s v="OCAMPO OCAMPO ANTONIO JOSE"/>
    <x v="1"/>
    <x v="0"/>
    <n v="172"/>
    <n v="15.636363636363599"/>
    <n v="166.54773869346701"/>
    <m/>
    <n v="85551.256299999994"/>
    <x v="0"/>
    <n v="11347.619000000001"/>
    <x v="965"/>
    <x v="0"/>
    <m/>
  </r>
  <r>
    <d v="2024-03-28T03:28:29"/>
    <x v="1"/>
    <n v="1"/>
    <s v="MACEA MATEO"/>
    <x v="1"/>
    <x v="0"/>
    <n v="237"/>
    <n v="21.545454545454501"/>
    <n v="219.461773700306"/>
    <s v="2 Descuentos (Conducts) "/>
    <n v="114653.9755"/>
    <x v="0"/>
    <n v="12292.105299999999"/>
    <x v="966"/>
    <x v="0"/>
    <m/>
  </r>
  <r>
    <d v="2024-03-28T03:28:30"/>
    <x v="1"/>
    <n v="2"/>
    <s v="DURANGO DAVID JOSE"/>
    <x v="2"/>
    <x v="0"/>
    <n v="127"/>
    <n v="21.1666666666667"/>
    <n v="119.706422018349"/>
    <m/>
    <n v="62538.532099999997"/>
    <x v="1"/>
    <n v="12292.105299999999"/>
    <x v="966"/>
    <x v="0"/>
    <m/>
  </r>
  <r>
    <d v="2024-03-28T03:28:30"/>
    <x v="1"/>
    <n v="3"/>
    <s v="AGUIRRE ANDRES"/>
    <x v="0"/>
    <x v="0"/>
    <n v="177"/>
    <n v="19.6666666666667"/>
    <n v="179.55963302752301"/>
    <m/>
    <n v="93807.798200000005"/>
    <x v="0"/>
    <n v="12292.105299999999"/>
    <x v="966"/>
    <x v="0"/>
    <m/>
  </r>
  <r>
    <d v="2024-03-28T03:28:31"/>
    <x v="1"/>
    <n v="6"/>
    <s v="GONZALEZ PEREZ RAFAEL JOSE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1"/>
    <x v="1"/>
    <n v="7"/>
    <s v="FLORES RINCON JORGE ALBERTO"/>
    <x v="1"/>
    <x v="0"/>
    <n v="266"/>
    <n v="24.181818181818201"/>
    <n v="219.461773700306"/>
    <s v="1 Descuento (Usuario movilidad reducida) "/>
    <n v="114653.9755"/>
    <x v="1"/>
    <n v="12292.105299999999"/>
    <x v="966"/>
    <x v="0"/>
    <m/>
  </r>
  <r>
    <d v="2024-03-28T03:28:31"/>
    <x v="1"/>
    <n v="8"/>
    <s v="VACA FIERRO ROBINSON"/>
    <x v="9"/>
    <x v="0"/>
    <n v="232"/>
    <n v="19.3333333333333"/>
    <n v="239.41284403669701"/>
    <s v="1 Descuento (Propietario) "/>
    <n v="125077.06419999999"/>
    <x v="1"/>
    <n v="12292.105299999999"/>
    <x v="966"/>
    <x v="0"/>
    <m/>
  </r>
  <r>
    <d v="2024-03-28T03:28:32"/>
    <x v="1"/>
    <n v="9"/>
    <s v="AGUDELO GARCIA DENIN ANGELO"/>
    <x v="6"/>
    <x v="0"/>
    <n v="146"/>
    <n v="18.25"/>
    <n v="159.60856269113199"/>
    <m/>
    <n v="83384.709499999997"/>
    <x v="0"/>
    <n v="12292.105299999999"/>
    <x v="966"/>
    <x v="0"/>
    <m/>
  </r>
  <r>
    <d v="2024-03-28T03:28:32"/>
    <x v="1"/>
    <n v="10"/>
    <s v="VALENCIA MENDOZA JHON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3"/>
    <x v="9"/>
    <n v="11"/>
    <s v="BELTRAN JUAN SIMON"/>
    <x v="6"/>
    <x v="0"/>
    <n v="139"/>
    <n v="17.375"/>
    <n v="159.60856269113199"/>
    <m/>
    <n v="83384.709499999997"/>
    <x v="0"/>
    <n v="12292.105299999999"/>
    <x v="966"/>
    <x v="0"/>
    <m/>
  </r>
  <r>
    <d v="2024-03-28T03:28:33"/>
    <x v="9"/>
    <n v="12"/>
    <s v="CASTRO BERMUDEZ RICHARD STIWARD"/>
    <x v="0"/>
    <x v="0"/>
    <n v="140"/>
    <n v="15.5555555555556"/>
    <n v="179.55963302752301"/>
    <s v="1 Descuento (conduct) "/>
    <n v="93807.798200000005"/>
    <x v="0"/>
    <n v="12292.105299999999"/>
    <x v="966"/>
    <x v="0"/>
    <m/>
  </r>
  <r>
    <d v="2024-03-28T03:28:33"/>
    <x v="9"/>
    <n v="13"/>
    <s v="GIL ARBOLEDA ARLEX"/>
    <x v="0"/>
    <x v="1"/>
    <n v="197"/>
    <n v="21.8888888888889"/>
    <n v="179.55963302752301"/>
    <s v="Se descuenta el viaje de 1:56 pm ya que NO ingresa a placita zea sin autorizacin 2 Descuentos (Conduct y propeitario) "/>
    <n v="93807.798200000005"/>
    <x v="0"/>
    <n v="12292.105299999999"/>
    <x v="966"/>
    <x v="0"/>
    <m/>
  </r>
  <r>
    <d v="2024-03-28T03:28:34"/>
    <x v="9"/>
    <n v="14"/>
    <s v="MADRID HERNANDEZ JHONATAN SMITH"/>
    <x v="1"/>
    <x v="0"/>
    <n v="174"/>
    <n v="15.818181818181801"/>
    <n v="219.461773700306"/>
    <s v="2 Descuentos (Conducts), HECTOR CARVAJAL Realizpo 4 viajes donde moviliz 65 Usuarios "/>
    <n v="114653.9755"/>
    <x v="1"/>
    <n v="12292.105299999999"/>
    <x v="966"/>
    <x v="0"/>
    <m/>
  </r>
  <r>
    <d v="2024-03-28T03:28:34"/>
    <x v="9"/>
    <n v="15"/>
    <s v="QUINTERO  ALVARO ANTONIO"/>
    <x v="6"/>
    <x v="0"/>
    <n v="263"/>
    <n v="32.875"/>
    <n v="159.60856269113199"/>
    <s v="1 Descuento (conduct) "/>
    <n v="83384.709499999997"/>
    <x v="1"/>
    <n v="12292.105299999999"/>
    <x v="966"/>
    <x v="0"/>
    <m/>
  </r>
  <r>
    <d v="2024-03-28T03:28:35"/>
    <x v="9"/>
    <n v="16"/>
    <s v="HURTADO MADRID JUAN ESTEBAN"/>
    <x v="6"/>
    <x v="3"/>
    <n v="179"/>
    <n v="22.375"/>
    <n v="159.60856269113199"/>
    <m/>
    <n v="83384.709499999997"/>
    <x v="0"/>
    <n v="12292.105299999999"/>
    <x v="966"/>
    <x v="0"/>
    <m/>
  </r>
  <r>
    <d v="2024-03-28T03:28:35"/>
    <x v="9"/>
    <n v="17"/>
    <s v="RAMIREZ JARAMILLO WILSON"/>
    <x v="2"/>
    <x v="0"/>
    <n v="115"/>
    <n v="19.1666666666667"/>
    <n v="119.706422018349"/>
    <s v="2 Descuentos (Conduct y jefe de ruta) "/>
    <n v="62538.532099999997"/>
    <x v="0"/>
    <n v="12292.105299999999"/>
    <x v="966"/>
    <x v="0"/>
    <m/>
  </r>
  <r>
    <d v="2024-03-28T03:28:35"/>
    <x v="9"/>
    <n v="18"/>
    <s v="LONDOO WILDER"/>
    <x v="7"/>
    <x v="0"/>
    <n v="81"/>
    <n v="27"/>
    <n v="59.853211009174302"/>
    <m/>
    <n v="31269.266100000001"/>
    <x v="0"/>
    <n v="12292.105299999999"/>
    <x v="966"/>
    <x v="0"/>
    <m/>
  </r>
  <r>
    <d v="2024-03-28T03:28:36"/>
    <x v="9"/>
    <n v="19"/>
    <s v="MEJIA JUAN CARLOS"/>
    <x v="8"/>
    <x v="0"/>
    <n v="83"/>
    <n v="16.600000000000001"/>
    <n v="99.755351681957194"/>
    <m/>
    <n v="52115.443399999996"/>
    <x v="0"/>
    <n v="12292.105299999999"/>
    <x v="966"/>
    <x v="0"/>
    <m/>
  </r>
  <r>
    <d v="2024-03-28T03:28:36"/>
    <x v="9"/>
    <n v="20"/>
    <s v="VERENZUELA MARTINEZ ALEXANDER"/>
    <x v="1"/>
    <x v="0"/>
    <n v="234"/>
    <n v="21.272727272727298"/>
    <n v="219.461773700306"/>
    <s v="2 Descuentos (Despachador fernando y conduct) "/>
    <n v="114653.9755"/>
    <x v="0"/>
    <n v="12292.105299999999"/>
    <x v="966"/>
    <x v="0"/>
    <m/>
  </r>
  <r>
    <d v="2024-03-28T03:28:37"/>
    <x v="1"/>
    <n v="21"/>
    <s v="CIRO ALEXANDER"/>
    <x v="6"/>
    <x v="0"/>
    <n v="159"/>
    <n v="19.875"/>
    <n v="159.60856269113199"/>
    <m/>
    <n v="83384.709499999997"/>
    <x v="0"/>
    <n v="12292.105299999999"/>
    <x v="966"/>
    <x v="0"/>
    <m/>
  </r>
  <r>
    <d v="2024-03-28T03:28:37"/>
    <x v="1"/>
    <n v="23"/>
    <s v="SALDARRIAGA PARRA LUIS ALBERTO"/>
    <x v="2"/>
    <x v="0"/>
    <n v="120"/>
    <n v="20"/>
    <n v="119.706422018349"/>
    <s v="12 Descuentos (Transbordo) "/>
    <n v="62538.532099999997"/>
    <x v="2"/>
    <n v="12292.105299999999"/>
    <x v="966"/>
    <x v="0"/>
    <m/>
  </r>
  <r>
    <d v="2024-03-28T03:28:37"/>
    <x v="1"/>
    <n v="24"/>
    <s v="ARANGO CESAR"/>
    <x v="6"/>
    <x v="0"/>
    <n v="127"/>
    <n v="15.875"/>
    <n v="159.60856269113199"/>
    <m/>
    <n v="83384.709499999997"/>
    <x v="0"/>
    <n v="12292.105299999999"/>
    <x v="966"/>
    <x v="0"/>
    <m/>
  </r>
  <r>
    <d v="2024-03-28T03:28:38"/>
    <x v="1"/>
    <n v="25"/>
    <s v="JIMENEZ HURTADO CARLOS ESTIVEN"/>
    <x v="4"/>
    <x v="0"/>
    <n v="159"/>
    <n v="22.714285714285701"/>
    <n v="139.65749235473999"/>
    <m/>
    <n v="72961.620800000004"/>
    <x v="1"/>
    <n v="12292.105299999999"/>
    <x v="966"/>
    <x v="0"/>
    <m/>
  </r>
  <r>
    <d v="2024-03-28T03:28:38"/>
    <x v="1"/>
    <n v="26"/>
    <s v="CIRO MARIN RODRIGO ALBERTO"/>
    <x v="3"/>
    <x v="0"/>
    <n v="168"/>
    <n v="16.8"/>
    <n v="199.51070336391399"/>
    <m/>
    <n v="104230.8869"/>
    <x v="0"/>
    <n v="12292.105299999999"/>
    <x v="966"/>
    <x v="0"/>
    <m/>
  </r>
  <r>
    <d v="2024-03-28T03:28:39"/>
    <x v="1"/>
    <n v="27"/>
    <s v="HOYOS HENAO SANTIAGO"/>
    <x v="0"/>
    <x v="0"/>
    <n v="190"/>
    <n v="21.1111111111111"/>
    <n v="179.55963302752301"/>
    <s v="1 Descuento (Propietario) "/>
    <n v="93807.798200000005"/>
    <x v="0"/>
    <n v="12292.105299999999"/>
    <x v="966"/>
    <x v="0"/>
    <m/>
  </r>
  <r>
    <d v="2024-03-28T03:28:39"/>
    <x v="1"/>
    <n v="28"/>
    <s v="URIEL SALAZAR FREDY"/>
    <x v="0"/>
    <x v="0"/>
    <n v="121"/>
    <n v="13.4444444444444"/>
    <n v="179.55963302752301"/>
    <m/>
    <n v="93807.798200000005"/>
    <x v="0"/>
    <n v="12292.105299999999"/>
    <x v="966"/>
    <x v="0"/>
    <m/>
  </r>
  <r>
    <d v="2024-03-28T03:28:39"/>
    <x v="1"/>
    <n v="29"/>
    <s v="ESCOBAR IVAN DARIO"/>
    <x v="0"/>
    <x v="3"/>
    <n v="152"/>
    <n v="16.8888888888889"/>
    <n v="179.55963302752301"/>
    <m/>
    <n v="93807.798200000005"/>
    <x v="0"/>
    <n v="12292.105299999999"/>
    <x v="966"/>
    <x v="0"/>
    <m/>
  </r>
  <r>
    <d v="2024-03-28T03:28:39"/>
    <x v="9"/>
    <n v="30"/>
    <s v="TUBERQUIA MAICOL ESTIVEN"/>
    <x v="0"/>
    <x v="0"/>
    <n v="153"/>
    <n v="17"/>
    <n v="179.55963302752301"/>
    <m/>
    <n v="93807.798200000005"/>
    <x v="0"/>
    <n v="12292.105299999999"/>
    <x v="966"/>
    <x v="0"/>
    <m/>
  </r>
  <r>
    <d v="2024-03-28T03:28:40"/>
    <x v="9"/>
    <n v="31"/>
    <s v="CERVANTES MARTINEZ FELIX ENRIQUE"/>
    <x v="6"/>
    <x v="0"/>
    <n v="143"/>
    <n v="17.875"/>
    <n v="159.60856269113199"/>
    <s v="1 Descuento (Incidente con Usuario) "/>
    <n v="83384.709499999997"/>
    <x v="0"/>
    <n v="12292.105299999999"/>
    <x v="966"/>
    <x v="0"/>
    <m/>
  </r>
  <r>
    <d v="2024-03-28T03:28:40"/>
    <x v="9"/>
    <n v="32"/>
    <s v="PUERTA BOJANERO JUAN CARLOS"/>
    <x v="0"/>
    <x v="0"/>
    <n v="151"/>
    <n v="16.7777777777778"/>
    <n v="179.55963302752301"/>
    <s v="1 Descuento (conduct) "/>
    <n v="93807.798200000005"/>
    <x v="0"/>
    <n v="12292.105299999999"/>
    <x v="966"/>
    <x v="0"/>
    <m/>
  </r>
  <r>
    <d v="2024-03-28T03:28:41"/>
    <x v="9"/>
    <n v="33"/>
    <s v="QUIROZ BRAYAN"/>
    <x v="6"/>
    <x v="0"/>
    <n v="156"/>
    <n v="19.5"/>
    <n v="159.60856269113199"/>
    <m/>
    <n v="83384.709499999997"/>
    <x v="0"/>
    <n v="12292.105299999999"/>
    <x v="966"/>
    <x v="0"/>
    <m/>
  </r>
  <r>
    <d v="2024-03-28T03:28:41"/>
    <x v="9"/>
    <n v="34"/>
    <s v="PINO JUAN PABLO"/>
    <x v="3"/>
    <x v="0"/>
    <n v="217"/>
    <n v="21.7"/>
    <n v="199.51070336391399"/>
    <m/>
    <n v="104230.8869"/>
    <x v="0"/>
    <n v="12292.105299999999"/>
    <x v="966"/>
    <x v="0"/>
    <m/>
  </r>
  <r>
    <d v="2024-03-28T03:28:42"/>
    <x v="9"/>
    <n v="35"/>
    <s v="HERNANDEZ MACIAS GILBERTO"/>
    <x v="4"/>
    <x v="0"/>
    <n v="143"/>
    <n v="20.428571428571399"/>
    <n v="139.65749235473999"/>
    <s v="2 Descuentos (Despachador fernando y oficina) "/>
    <n v="72961.620800000004"/>
    <x v="1"/>
    <n v="12292.105299999999"/>
    <x v="966"/>
    <x v="0"/>
    <m/>
  </r>
  <r>
    <d v="2024-03-28T03:28:42"/>
    <x v="9"/>
    <n v="36"/>
    <s v="MARTINEZ CHAVERRA LUIS NORBERTO"/>
    <x v="6"/>
    <x v="0"/>
    <n v="155"/>
    <n v="19.375"/>
    <n v="159.60856269113199"/>
    <s v="1 Descuento (conduct) "/>
    <n v="83384.709499999997"/>
    <x v="0"/>
    <n v="12292.105299999999"/>
    <x v="966"/>
    <x v="0"/>
    <m/>
  </r>
  <r>
    <d v="2024-03-28T03:28:42"/>
    <x v="9"/>
    <n v="37"/>
    <s v="TABORDA ROJAS DIEGO ALEJANDRO"/>
    <x v="6"/>
    <x v="0"/>
    <n v="161"/>
    <n v="20.125"/>
    <n v="159.60856269113199"/>
    <m/>
    <n v="83384.709499999997"/>
    <x v="1"/>
    <n v="12292.105299999999"/>
    <x v="966"/>
    <x v="0"/>
    <m/>
  </r>
  <r>
    <d v="2024-03-28T03:28:43"/>
    <x v="9"/>
    <n v="38"/>
    <s v="AGUDELO KEVIN ANDRES"/>
    <x v="2"/>
    <x v="1"/>
    <n v="126"/>
    <n v="21"/>
    <n v="119.706422018349"/>
    <s v="Se descuenta el viaje de 1:08 pm ya que NO ingresa a placita zea sin autorizacin "/>
    <n v="62538.532099999997"/>
    <x v="0"/>
    <n v="12292.105299999999"/>
    <x v="966"/>
    <x v="0"/>
    <m/>
  </r>
  <r>
    <d v="2024-03-28T03:28:43"/>
    <x v="9"/>
    <n v="39"/>
    <s v="QUINTERO ANDRES FELIPE"/>
    <x v="6"/>
    <x v="0"/>
    <n v="183"/>
    <n v="22.875"/>
    <n v="159.60856269113199"/>
    <m/>
    <n v="83384.709499999997"/>
    <x v="0"/>
    <n v="12292.105299999999"/>
    <x v="966"/>
    <x v="0"/>
    <m/>
  </r>
  <r>
    <d v="2024-03-28T03:28:43"/>
    <x v="9"/>
    <n v="40"/>
    <s v="OCAMPO OCAMPO ANTONIO JOSE"/>
    <x v="6"/>
    <x v="0"/>
    <n v="147"/>
    <n v="18.375"/>
    <n v="159.60856269113199"/>
    <m/>
    <n v="83384.709499999997"/>
    <x v="0"/>
    <n v="12292.105299999999"/>
    <x v="966"/>
    <x v="0"/>
    <m/>
  </r>
  <r>
    <d v="2024-03-28T03:28:44"/>
    <x v="1"/>
    <n v="41"/>
    <s v="GARCIA DAVID WILSON ALBERTO"/>
    <x v="0"/>
    <x v="0"/>
    <n v="208"/>
    <n v="23.1111111111111"/>
    <n v="179.55963302752301"/>
    <s v="2 Descuentos (Conducts) "/>
    <n v="93807.798200000005"/>
    <x v="1"/>
    <n v="12292.105299999999"/>
    <x v="966"/>
    <x v="0"/>
    <m/>
  </r>
  <r>
    <d v="2024-03-28T03:28:44"/>
    <x v="9"/>
    <n v="42"/>
    <s v="MONTOYA OSPINA GILBERTO ANTONIO"/>
    <x v="3"/>
    <x v="0"/>
    <n v="243"/>
    <n v="24.3"/>
    <n v="199.51070336391399"/>
    <s v="2 Descuentos (conduct y propietario) "/>
    <n v="104230.8869"/>
    <x v="0"/>
    <n v="12292.105299999999"/>
    <x v="966"/>
    <x v="0"/>
    <m/>
  </r>
  <r>
    <d v="2024-03-29T00:56:49"/>
    <x v="12"/>
    <n v="1"/>
    <s v="PALMAR PANA EDIXON JOSUE"/>
    <x v="12"/>
    <x v="0"/>
    <n v="218"/>
    <n v="16.769230769230798"/>
    <n v="233.93048128342201"/>
    <s v="1 Descuento (Usuario desubicado) "/>
    <n v="121511.7647"/>
    <x v="0"/>
    <n v="12170"/>
    <x v="967"/>
    <x v="0"/>
    <m/>
  </r>
  <r>
    <d v="2024-03-29T00:56:49"/>
    <x v="12"/>
    <n v="2"/>
    <s v="DURANGO DAVID JOSE"/>
    <x v="3"/>
    <x v="0"/>
    <n v="170"/>
    <n v="17"/>
    <n v="179.946524064171"/>
    <m/>
    <n v="93470.588199999998"/>
    <x v="1"/>
    <n v="12170"/>
    <x v="967"/>
    <x v="0"/>
    <m/>
  </r>
  <r>
    <d v="2024-03-29T00:56:50"/>
    <x v="12"/>
    <n v="3"/>
    <s v="AGUIRRE ANDRES"/>
    <x v="6"/>
    <x v="0"/>
    <n v="110"/>
    <n v="13.75"/>
    <n v="143.95721925133699"/>
    <m/>
    <n v="74776.470600000001"/>
    <x v="0"/>
    <n v="12170"/>
    <x v="967"/>
    <x v="0"/>
    <m/>
  </r>
  <r>
    <d v="2024-03-29T00:56:50"/>
    <x v="12"/>
    <n v="6"/>
    <s v="GONZALEZ PEREZ RAFAEL JOSE"/>
    <x v="0"/>
    <x v="0"/>
    <n v="165"/>
    <n v="18.3333333333333"/>
    <n v="161.951871657754"/>
    <m/>
    <n v="84123.529399999999"/>
    <x v="0"/>
    <n v="12170"/>
    <x v="967"/>
    <x v="0"/>
    <m/>
  </r>
  <r>
    <d v="2024-03-29T00:56:50"/>
    <x v="12"/>
    <n v="7"/>
    <s v="FLORES RINCON JORGE ALBERTO"/>
    <x v="3"/>
    <x v="0"/>
    <n v="228"/>
    <n v="22.8"/>
    <n v="179.946524064171"/>
    <m/>
    <n v="93470.588199999998"/>
    <x v="1"/>
    <n v="12170"/>
    <x v="967"/>
    <x v="0"/>
    <m/>
  </r>
  <r>
    <d v="2024-03-29T00:56:50"/>
    <x v="12"/>
    <n v="8"/>
    <s v="VACA FIERRO ROBINSON"/>
    <x v="9"/>
    <x v="0"/>
    <n v="202"/>
    <n v="16.8333333333333"/>
    <n v="215.93582887700501"/>
    <s v="1 Descuento (Propietario) "/>
    <n v="112164.7059"/>
    <x v="1"/>
    <n v="12170"/>
    <x v="967"/>
    <x v="0"/>
    <m/>
  </r>
  <r>
    <d v="2024-03-29T00:56:51"/>
    <x v="12"/>
    <n v="10"/>
    <s v="MARULANDA JARAMILLO DAWER ANDRES"/>
    <x v="3"/>
    <x v="0"/>
    <n v="196"/>
    <n v="19.600000000000001"/>
    <n v="179.946524064171"/>
    <s v="1 Descuento (Conduct)"/>
    <n v="93470.588199999998"/>
    <x v="0"/>
    <n v="12170"/>
    <x v="967"/>
    <x v="0"/>
    <m/>
  </r>
  <r>
    <d v="2024-03-29T00:56:51"/>
    <x v="12"/>
    <n v="11"/>
    <s v="BELTRAN JUAN SIMON"/>
    <x v="6"/>
    <x v="0"/>
    <n v="160"/>
    <n v="20"/>
    <n v="143.95721925133699"/>
    <m/>
    <n v="74776.470600000001"/>
    <x v="0"/>
    <n v="12170"/>
    <x v="967"/>
    <x v="0"/>
    <m/>
  </r>
  <r>
    <d v="2024-03-29T00:56:51"/>
    <x v="12"/>
    <n v="12"/>
    <s v="CASTRO BERMUDEZ RICHARD STIWARD"/>
    <x v="0"/>
    <x v="0"/>
    <n v="195"/>
    <n v="21.6666666666667"/>
    <n v="161.951871657754"/>
    <m/>
    <n v="84123.529399999999"/>
    <x v="0"/>
    <n v="12170"/>
    <x v="967"/>
    <x v="0"/>
    <m/>
  </r>
  <r>
    <d v="2024-03-29T00:56:52"/>
    <x v="12"/>
    <n v="14"/>
    <s v="MADRID HERNANDEZ JHONATAN SMITH"/>
    <x v="3"/>
    <x v="0"/>
    <n v="154"/>
    <n v="15.4"/>
    <n v="179.946524064171"/>
    <m/>
    <n v="93470.588199999998"/>
    <x v="1"/>
    <n v="12170"/>
    <x v="967"/>
    <x v="0"/>
    <m/>
  </r>
  <r>
    <d v="2024-03-29T00:56:52"/>
    <x v="12"/>
    <n v="15"/>
    <s v="LONDOO LOPERA DUVAN ANDRES"/>
    <x v="1"/>
    <x v="0"/>
    <n v="177"/>
    <n v="16.090909090909101"/>
    <n v="197.941176470588"/>
    <m/>
    <n v="102817.6471"/>
    <x v="1"/>
    <n v="12170"/>
    <x v="967"/>
    <x v="0"/>
    <m/>
  </r>
  <r>
    <d v="2024-03-29T00:56:52"/>
    <x v="12"/>
    <n v="16"/>
    <s v="MEJIA JUAN CARLOS"/>
    <x v="3"/>
    <x v="0"/>
    <n v="182"/>
    <n v="18.2"/>
    <n v="179.946524064171"/>
    <m/>
    <n v="93470.588199999998"/>
    <x v="0"/>
    <n v="12170"/>
    <x v="967"/>
    <x v="0"/>
    <m/>
  </r>
  <r>
    <d v="2024-03-29T00:56:52"/>
    <x v="12"/>
    <n v="17"/>
    <s v="RAMIREZ JARAMILLO WILSON"/>
    <x v="3"/>
    <x v="0"/>
    <n v="169"/>
    <n v="16.899999999999999"/>
    <n v="179.946524064171"/>
    <s v="3 Descuentos (Conducts e incidente con Usuarios) "/>
    <n v="93470.588199999998"/>
    <x v="0"/>
    <n v="12170"/>
    <x v="967"/>
    <x v="0"/>
    <m/>
  </r>
  <r>
    <d v="2024-03-29T00:56:53"/>
    <x v="12"/>
    <n v="18"/>
    <s v="LONDOO WILDER"/>
    <x v="6"/>
    <x v="0"/>
    <n v="141"/>
    <n v="17.625"/>
    <n v="143.95721925133699"/>
    <m/>
    <n v="74776.470600000001"/>
    <x v="0"/>
    <n v="12170"/>
    <x v="967"/>
    <x v="0"/>
    <m/>
  </r>
  <r>
    <d v="2024-03-29T00:56:53"/>
    <x v="12"/>
    <n v="20"/>
    <s v="VERENZUELA MARTINEZ ALEXANDER"/>
    <x v="3"/>
    <x v="0"/>
    <n v="188"/>
    <n v="18.8"/>
    <n v="179.946524064171"/>
    <s v="1 Descuento (Despachador gabriel) "/>
    <n v="93470.588199999998"/>
    <x v="0"/>
    <n v="12170"/>
    <x v="967"/>
    <x v="0"/>
    <m/>
  </r>
  <r>
    <d v="2024-03-29T00:56:53"/>
    <x v="12"/>
    <n v="28"/>
    <s v="LOPEZ ISRAEL"/>
    <x v="1"/>
    <x v="0"/>
    <n v="147"/>
    <n v="13.363636363636401"/>
    <n v="197.941176470588"/>
    <m/>
    <n v="102817.6471"/>
    <x v="0"/>
    <n v="12170"/>
    <x v="967"/>
    <x v="0"/>
    <m/>
  </r>
  <r>
    <d v="2024-03-29T00:56:54"/>
    <x v="12"/>
    <n v="32"/>
    <s v="PUERTA BOJANERO JUAN CARLOS"/>
    <x v="0"/>
    <x v="0"/>
    <n v="169"/>
    <n v="18.7777777777778"/>
    <n v="161.951871657754"/>
    <s v="3 Descuentos (Conducts)"/>
    <n v="84123.529399999999"/>
    <x v="0"/>
    <n v="12170"/>
    <x v="967"/>
    <x v="0"/>
    <m/>
  </r>
  <r>
    <d v="2024-03-29T00:56:54"/>
    <x v="12"/>
    <n v="38"/>
    <s v="AGUDELO KEVIN ANDRES"/>
    <x v="0"/>
    <x v="0"/>
    <n v="165"/>
    <n v="18.3333333333333"/>
    <n v="161.951871657754"/>
    <m/>
    <n v="84123.529399999999"/>
    <x v="0"/>
    <n v="12170"/>
    <x v="967"/>
    <x v="0"/>
    <m/>
  </r>
  <r>
    <d v="2024-03-29T00:56:54"/>
    <x v="12"/>
    <n v="42"/>
    <s v="MONTOYA OSPINA GILBERTO ANTONIO"/>
    <x v="3"/>
    <x v="0"/>
    <n v="229"/>
    <n v="22.9"/>
    <n v="179.946524064171"/>
    <s v="1 Descuento (Usuario movilidad reducida) "/>
    <n v="93470.588199999998"/>
    <x v="0"/>
    <n v="12170"/>
    <x v="967"/>
    <x v="0"/>
    <m/>
  </r>
  <r>
    <d v="2024-03-30T00:06:14"/>
    <x v="12"/>
    <n v="6"/>
    <s v="AGUDELO GARCIA DENIN ANGELO"/>
    <x v="2"/>
    <x v="0"/>
    <n v="96"/>
    <n v="16"/>
    <n v="65.883495145631102"/>
    <m/>
    <n v="32935.922299999998"/>
    <x v="0"/>
    <n v="7369.5652"/>
    <x v="968"/>
    <x v="0"/>
    <m/>
  </r>
  <r>
    <d v="2024-03-30T00:06:14"/>
    <x v="12"/>
    <n v="9"/>
    <s v="AGUDELO GARCIA DENIN ANGELO"/>
    <x v="7"/>
    <x v="0"/>
    <n v="11"/>
    <n v="3.6666666666666701"/>
    <n v="32.941747572815501"/>
    <m/>
    <n v="16467.961200000002"/>
    <x v="0"/>
    <n v="7369.5652"/>
    <x v="968"/>
    <x v="0"/>
    <m/>
  </r>
  <r>
    <d v="2024-03-30T00:06:15"/>
    <x v="12"/>
    <n v="11"/>
    <s v="BELTRAN JUAN SIMON"/>
    <x v="0"/>
    <x v="0"/>
    <n v="106"/>
    <n v="11.7777777777778"/>
    <n v="98.825242718446603"/>
    <s v="2 Descuentos (conduct y propietario) "/>
    <n v="49403.883500000004"/>
    <x v="0"/>
    <n v="7369.5652"/>
    <x v="968"/>
    <x v="0"/>
    <m/>
  </r>
  <r>
    <d v="2024-03-30T00:06:15"/>
    <x v="12"/>
    <n v="15"/>
    <s v="QUINTERO  ALVARO ANTONIO"/>
    <x v="6"/>
    <x v="0"/>
    <n v="67"/>
    <n v="8.375"/>
    <n v="87.844660194174807"/>
    <m/>
    <n v="43914.563099999999"/>
    <x v="1"/>
    <n v="7369.5652"/>
    <x v="968"/>
    <x v="0"/>
    <m/>
  </r>
  <r>
    <d v="2024-03-30T00:06:15"/>
    <x v="12"/>
    <n v="21"/>
    <s v="MACEA MATEO"/>
    <x v="0"/>
    <x v="0"/>
    <n v="101"/>
    <n v="11.2222222222222"/>
    <n v="98.825242718446603"/>
    <s v="1 Descuento (Conduct)"/>
    <n v="49403.883500000004"/>
    <x v="0"/>
    <n v="7369.5652"/>
    <x v="968"/>
    <x v="0"/>
    <m/>
  </r>
  <r>
    <d v="2024-03-30T00:06:15"/>
    <x v="12"/>
    <n v="23"/>
    <s v="SALDARRIAGA PARRA LUIS ALBERTO"/>
    <x v="1"/>
    <x v="0"/>
    <n v="135"/>
    <n v="12.2727272727273"/>
    <n v="120.78640776699"/>
    <m/>
    <n v="60382.524299999997"/>
    <x v="2"/>
    <n v="7369.5652"/>
    <x v="968"/>
    <x v="0"/>
    <m/>
  </r>
  <r>
    <d v="2024-03-30T00:06:16"/>
    <x v="12"/>
    <n v="24"/>
    <s v="ARANGO CESAR"/>
    <x v="1"/>
    <x v="0"/>
    <n v="104"/>
    <n v="9.4545454545454604"/>
    <n v="120.78640776699"/>
    <m/>
    <n v="60382.524299999997"/>
    <x v="0"/>
    <n v="7369.5652"/>
    <x v="968"/>
    <x v="0"/>
    <m/>
  </r>
  <r>
    <d v="2024-03-30T00:06:16"/>
    <x v="12"/>
    <n v="26"/>
    <s v="LONDOO WILDER"/>
    <x v="1"/>
    <x v="0"/>
    <n v="110"/>
    <n v="10"/>
    <n v="120.78640776699"/>
    <m/>
    <n v="60382.524299999997"/>
    <x v="0"/>
    <n v="7369.5652"/>
    <x v="968"/>
    <x v="0"/>
    <m/>
  </r>
  <r>
    <d v="2024-03-30T00:06:16"/>
    <x v="12"/>
    <n v="27"/>
    <s v="HENAO MUOZ FERNEY"/>
    <x v="0"/>
    <x v="0"/>
    <n v="102"/>
    <n v="11.3333333333333"/>
    <n v="98.825242718446603"/>
    <s v="2 Descuentos (Propietario y usuario desubicado)"/>
    <n v="49403.883500000004"/>
    <x v="0"/>
    <n v="7369.5652"/>
    <x v="968"/>
    <x v="0"/>
    <m/>
  </r>
  <r>
    <d v="2024-03-30T00:06:16"/>
    <x v="12"/>
    <n v="28"/>
    <s v="URIEL SALAZAR FREDY"/>
    <x v="3"/>
    <x v="0"/>
    <n v="100"/>
    <n v="10"/>
    <n v="109.805825242718"/>
    <m/>
    <n v="54893.2039"/>
    <x v="0"/>
    <n v="7369.5652"/>
    <x v="968"/>
    <x v="0"/>
    <m/>
  </r>
  <r>
    <d v="2024-03-30T00:06:16"/>
    <x v="12"/>
    <n v="29"/>
    <s v="ESCOBAR IVAN DARIO"/>
    <x v="3"/>
    <x v="0"/>
    <n v="84"/>
    <n v="8.4"/>
    <n v="109.805825242718"/>
    <m/>
    <n v="54893.2039"/>
    <x v="0"/>
    <n v="7369.5652"/>
    <x v="968"/>
    <x v="0"/>
    <m/>
  </r>
  <r>
    <d v="2024-03-30T00:06:17"/>
    <x v="12"/>
    <n v="30"/>
    <s v="TUBERQUIA MAICOL ESTIVEN"/>
    <x v="3"/>
    <x v="0"/>
    <n v="130"/>
    <n v="13"/>
    <n v="109.805825242718"/>
    <m/>
    <n v="54893.2039"/>
    <x v="0"/>
    <n v="7369.5652"/>
    <x v="968"/>
    <x v="0"/>
    <m/>
  </r>
  <r>
    <d v="2024-03-30T00:06:17"/>
    <x v="12"/>
    <n v="31"/>
    <s v="CERVANTES MARTINEZ FELIX ENRIQUE"/>
    <x v="3"/>
    <x v="0"/>
    <n v="119"/>
    <n v="11.9"/>
    <n v="109.805825242718"/>
    <s v="1 Descuento (Propietario)"/>
    <n v="54893.2039"/>
    <x v="0"/>
    <n v="7369.5652"/>
    <x v="968"/>
    <x v="0"/>
    <m/>
  </r>
  <r>
    <d v="2024-03-30T00:06:17"/>
    <x v="12"/>
    <n v="32"/>
    <s v="LOPEZ ISRAEL"/>
    <x v="3"/>
    <x v="0"/>
    <n v="132"/>
    <n v="13.2"/>
    <n v="109.805825242718"/>
    <s v="1 Descuento (Conduct)"/>
    <n v="54893.2039"/>
    <x v="0"/>
    <n v="7369.5652"/>
    <x v="968"/>
    <x v="0"/>
    <m/>
  </r>
  <r>
    <d v="2024-03-30T00:06:17"/>
    <x v="12"/>
    <n v="33"/>
    <s v="QUIROZ BRAYAN"/>
    <x v="3"/>
    <x v="0"/>
    <n v="116"/>
    <n v="11.6"/>
    <n v="109.805825242718"/>
    <m/>
    <n v="54893.2039"/>
    <x v="0"/>
    <n v="7369.5652"/>
    <x v="968"/>
    <x v="0"/>
    <m/>
  </r>
  <r>
    <d v="2024-03-30T00:06:18"/>
    <x v="12"/>
    <n v="34"/>
    <s v="PINO JUAN PABLO"/>
    <x v="0"/>
    <x v="0"/>
    <n v="64"/>
    <n v="7.1111111111111098"/>
    <n v="98.825242718446603"/>
    <s v="36 Descuentos (Incidente con Usuarios) "/>
    <n v="49403.883500000004"/>
    <x v="0"/>
    <n v="7369.5652"/>
    <x v="968"/>
    <x v="0"/>
    <m/>
  </r>
  <r>
    <d v="2024-03-30T00:06:18"/>
    <x v="12"/>
    <n v="35"/>
    <s v="HERNANDEZ MACIAS GILBERTO"/>
    <x v="3"/>
    <x v="0"/>
    <n v="115"/>
    <n v="11.5"/>
    <n v="109.805825242718"/>
    <m/>
    <n v="54893.2039"/>
    <x v="1"/>
    <n v="7369.5652"/>
    <x v="968"/>
    <x v="0"/>
    <m/>
  </r>
  <r>
    <d v="2024-03-30T00:06:18"/>
    <x v="12"/>
    <n v="36"/>
    <s v="MARTINEZ CHAVERRA LUIS NORBERTO"/>
    <x v="0"/>
    <x v="0"/>
    <n v="108"/>
    <n v="12"/>
    <n v="98.825242718446603"/>
    <m/>
    <n v="49403.883500000004"/>
    <x v="0"/>
    <n v="7369.5652"/>
    <x v="968"/>
    <x v="0"/>
    <m/>
  </r>
  <r>
    <d v="2024-03-30T00:06:18"/>
    <x v="12"/>
    <n v="37"/>
    <s v="VALENCIA MENDOZA JHON"/>
    <x v="1"/>
    <x v="0"/>
    <n v="123"/>
    <n v="11.181818181818199"/>
    <n v="120.78640776699"/>
    <m/>
    <n v="60382.524299999997"/>
    <x v="1"/>
    <n v="7369.5652"/>
    <x v="968"/>
    <x v="0"/>
    <m/>
  </r>
  <r>
    <d v="2024-03-30T00:06:18"/>
    <x v="12"/>
    <n v="38"/>
    <s v="AGUDELO KEVIN ANDRES"/>
    <x v="0"/>
    <x v="0"/>
    <n v="90"/>
    <n v="10"/>
    <n v="98.825242718446603"/>
    <m/>
    <n v="49403.883500000004"/>
    <x v="0"/>
    <n v="7369.5652"/>
    <x v="968"/>
    <x v="0"/>
    <m/>
  </r>
  <r>
    <d v="2024-03-30T00:06:19"/>
    <x v="12"/>
    <n v="40"/>
    <s v="OCAMPO OCAMPO ANTONIO JOSE"/>
    <x v="3"/>
    <x v="0"/>
    <n v="122"/>
    <n v="12.2"/>
    <n v="109.805825242718"/>
    <m/>
    <n v="54893.2039"/>
    <x v="0"/>
    <n v="7369.5652"/>
    <x v="968"/>
    <x v="0"/>
    <m/>
  </r>
  <r>
    <d v="2024-03-30T00:06:19"/>
    <x v="12"/>
    <n v="41"/>
    <s v="FLORES RINCON JORGE ALBERTO"/>
    <x v="1"/>
    <x v="0"/>
    <n v="127"/>
    <n v="11.545454545454501"/>
    <n v="120.78640776699"/>
    <s v="1 Descuento (Conduct)"/>
    <n v="60382.524299999997"/>
    <x v="1"/>
    <n v="7369.5652"/>
    <x v="968"/>
    <x v="0"/>
    <m/>
  </r>
  <r>
    <d v="2024-03-31T04:29:34"/>
    <x v="9"/>
    <n v="1"/>
    <s v="PALMAR PANA EDIXON JOSUE"/>
    <x v="12"/>
    <x v="0"/>
    <n v="197"/>
    <n v="15.153846153846199"/>
    <n v="200.78233438485799"/>
    <m/>
    <n v="103280.28389999999"/>
    <x v="0"/>
    <n v="10251.428599999999"/>
    <x v="969"/>
    <x v="0"/>
    <m/>
  </r>
  <r>
    <d v="2024-03-31T04:29:34"/>
    <x v="9"/>
    <n v="3"/>
    <s v="MACEA MATEO"/>
    <x v="1"/>
    <x v="0"/>
    <n v="169"/>
    <n v="15.363636363636401"/>
    <n v="169.89274447949501"/>
    <s v="2 Descuentos (Conduct y contolador) "/>
    <n v="87391.0095"/>
    <x v="0"/>
    <n v="10251.428599999999"/>
    <x v="969"/>
    <x v="0"/>
    <m/>
  </r>
  <r>
    <d v="2024-03-31T04:29:35"/>
    <x v="9"/>
    <n v="6"/>
    <s v="GONZALEZ PEREZ RAFAEL JOSE"/>
    <x v="3"/>
    <x v="0"/>
    <n v="145"/>
    <n v="14.5"/>
    <n v="154.447949526814"/>
    <m/>
    <n v="79446.372199999998"/>
    <x v="0"/>
    <n v="10251.428599999999"/>
    <x v="969"/>
    <x v="0"/>
    <m/>
  </r>
  <r>
    <d v="2024-03-31T04:29:35"/>
    <x v="9"/>
    <n v="7"/>
    <s v="FLORES RINCON JORGE ALBERTO"/>
    <x v="12"/>
    <x v="0"/>
    <n v="276"/>
    <n v="21.230769230769202"/>
    <n v="200.78233438485799"/>
    <s v="3 Descuentos (Analista despachador fernando y conduct)"/>
    <n v="103280.28389999999"/>
    <x v="1"/>
    <n v="10251.428599999999"/>
    <x v="969"/>
    <x v="0"/>
    <m/>
  </r>
  <r>
    <d v="2024-03-31T04:29:35"/>
    <x v="9"/>
    <n v="8"/>
    <s v="VACA FIERRO ROBINSON"/>
    <x v="8"/>
    <x v="0"/>
    <n v="98"/>
    <n v="19.600000000000001"/>
    <n v="77.2239747634069"/>
    <s v="1 Descuento (Conduct) "/>
    <n v="39723.186099999999"/>
    <x v="1"/>
    <n v="10251.428599999999"/>
    <x v="969"/>
    <x v="0"/>
    <m/>
  </r>
  <r>
    <d v="2024-03-31T04:29:35"/>
    <x v="9"/>
    <n v="10"/>
    <s v="MARULANDA JARAMILLO DAWER ANDRES"/>
    <x v="6"/>
    <x v="0"/>
    <n v="113"/>
    <n v="14.125"/>
    <n v="123.558359621451"/>
    <s v="1 Descuento (Conduct) "/>
    <n v="63557.097800000003"/>
    <x v="0"/>
    <n v="10251.428599999999"/>
    <x v="969"/>
    <x v="0"/>
    <m/>
  </r>
  <r>
    <d v="2024-03-31T04:29:36"/>
    <x v="9"/>
    <n v="11"/>
    <s v="BELTRAN JUAN SIMON"/>
    <x v="3"/>
    <x v="0"/>
    <n v="159"/>
    <n v="15.9"/>
    <n v="154.447949526814"/>
    <m/>
    <n v="79446.372199999998"/>
    <x v="0"/>
    <n v="10251.428599999999"/>
    <x v="969"/>
    <x v="0"/>
    <m/>
  </r>
  <r>
    <d v="2024-03-31T04:29:36"/>
    <x v="9"/>
    <n v="12"/>
    <s v="CASTRO BERMUDEZ RICHARD STIWARD"/>
    <x v="0"/>
    <x v="0"/>
    <n v="154"/>
    <n v="17.1111111111111"/>
    <n v="139.003154574132"/>
    <s v="1 Descuento (Conduct) "/>
    <n v="71501.735000000001"/>
    <x v="0"/>
    <n v="10251.428599999999"/>
    <x v="969"/>
    <x v="0"/>
    <m/>
  </r>
  <r>
    <d v="2024-03-31T04:29:36"/>
    <x v="9"/>
    <n v="13"/>
    <s v="GIL ARBOLEDA ARLEX"/>
    <x v="2"/>
    <x v="0"/>
    <n v="74"/>
    <n v="12.3333333333333"/>
    <n v="92.668769716088306"/>
    <s v="1 Descuento (Analista) "/>
    <n v="47667.823299999996"/>
    <x v="0"/>
    <n v="10251.428599999999"/>
    <x v="969"/>
    <x v="0"/>
    <m/>
  </r>
  <r>
    <d v="2024-03-31T04:29:36"/>
    <x v="9"/>
    <n v="14"/>
    <s v="MADRID HERNANDEZ JHONATAN SMITH"/>
    <x v="15"/>
    <x v="0"/>
    <n v="205"/>
    <n v="13.6666666666667"/>
    <n v="231.671924290221"/>
    <s v="HECTOR SALAZAR Realiz 5 viajes donde moviliz 39 Usuarios,  1 Descuento (Despachador fernando) "/>
    <n v="119169.55839999999"/>
    <x v="1"/>
    <n v="10251.428599999999"/>
    <x v="969"/>
    <x v="0"/>
    <m/>
  </r>
  <r>
    <d v="2024-03-31T04:29:37"/>
    <x v="9"/>
    <n v="15"/>
    <s v="LONDOO LOPERA DUVAN ANDRES"/>
    <x v="1"/>
    <x v="0"/>
    <n v="169"/>
    <n v="15.363636363636401"/>
    <n v="169.89274447949501"/>
    <m/>
    <n v="87391.0095"/>
    <x v="1"/>
    <n v="10251.428599999999"/>
    <x v="969"/>
    <x v="0"/>
    <m/>
  </r>
  <r>
    <d v="2024-03-31T04:29:37"/>
    <x v="9"/>
    <n v="16"/>
    <s v="HURTADO MADRID JUAN ESTEBAN"/>
    <x v="0"/>
    <x v="0"/>
    <n v="150"/>
    <n v="16.6666666666667"/>
    <n v="139.003154574132"/>
    <m/>
    <n v="71501.735000000001"/>
    <x v="0"/>
    <n v="10251.428599999999"/>
    <x v="969"/>
    <x v="0"/>
    <m/>
  </r>
  <r>
    <d v="2024-03-31T04:29:37"/>
    <x v="9"/>
    <n v="17"/>
    <s v="RAMIREZ JARAMILLO WILSON"/>
    <x v="11"/>
    <x v="0"/>
    <n v="26"/>
    <n v="13"/>
    <n v="30.889589905362801"/>
    <m/>
    <n v="15889.2744"/>
    <x v="0"/>
    <n v="10251.428599999999"/>
    <x v="969"/>
    <x v="0"/>
    <m/>
  </r>
  <r>
    <d v="2024-03-31T04:29:37"/>
    <x v="9"/>
    <n v="19"/>
    <s v="MEJIA JUAN CARLOS"/>
    <x v="1"/>
    <x v="0"/>
    <n v="154"/>
    <n v="14"/>
    <n v="169.89274447949501"/>
    <m/>
    <n v="87391.0095"/>
    <x v="0"/>
    <n v="10251.428599999999"/>
    <x v="969"/>
    <x v="0"/>
    <m/>
  </r>
  <r>
    <d v="2024-03-31T04:29:38"/>
    <x v="9"/>
    <n v="20"/>
    <s v="VERENZUELA MARTINEZ ALEXANDER"/>
    <x v="0"/>
    <x v="0"/>
    <n v="148"/>
    <n v="16.4444444444444"/>
    <n v="139.003154574132"/>
    <m/>
    <n v="71501.735000000001"/>
    <x v="0"/>
    <n v="10251.428599999999"/>
    <x v="969"/>
    <x v="0"/>
    <m/>
  </r>
  <r>
    <d v="2024-03-31T04:29:38"/>
    <x v="1"/>
    <n v="21"/>
    <s v="CIRO ALEXANDER"/>
    <x v="10"/>
    <x v="0"/>
    <n v="85"/>
    <n v="21.25"/>
    <n v="61.779179810725601"/>
    <m/>
    <n v="31778.548900000002"/>
    <x v="0"/>
    <n v="10251.428599999999"/>
    <x v="969"/>
    <x v="0"/>
    <m/>
  </r>
  <r>
    <d v="2024-03-31T04:29:38"/>
    <x v="1"/>
    <n v="23"/>
    <s v="SALDARRIAGA PARRA LUIS ALBERTO"/>
    <x v="4"/>
    <x v="0"/>
    <n v="107"/>
    <n v="15.285714285714301"/>
    <n v="108.11356466877"/>
    <m/>
    <n v="55612.460599999999"/>
    <x v="2"/>
    <n v="10251.428599999999"/>
    <x v="969"/>
    <x v="0"/>
    <m/>
  </r>
  <r>
    <d v="2024-03-31T04:29:38"/>
    <x v="1"/>
    <n v="24"/>
    <s v="ARANGO CESAR"/>
    <x v="0"/>
    <x v="0"/>
    <n v="132"/>
    <n v="14.6666666666667"/>
    <n v="139.003154574132"/>
    <m/>
    <n v="71501.735000000001"/>
    <x v="0"/>
    <n v="10251.428599999999"/>
    <x v="969"/>
    <x v="0"/>
    <m/>
  </r>
  <r>
    <d v="2024-03-31T04:29:39"/>
    <x v="1"/>
    <n v="26"/>
    <s v="CIRO MARIN RODRIGO ALBERTO"/>
    <x v="3"/>
    <x v="0"/>
    <n v="147"/>
    <n v="14.7"/>
    <n v="154.447949526814"/>
    <m/>
    <n v="79446.372199999998"/>
    <x v="0"/>
    <n v="10251.428599999999"/>
    <x v="969"/>
    <x v="0"/>
    <m/>
  </r>
  <r>
    <d v="2024-03-31T04:29:39"/>
    <x v="1"/>
    <n v="27"/>
    <s v="HOYOS HENAO SANTIAGO"/>
    <x v="1"/>
    <x v="0"/>
    <n v="199"/>
    <n v="18.090909090909101"/>
    <n v="169.89274447949501"/>
    <s v="3 Descuentos (Propietarios y conducts)"/>
    <n v="87391.0095"/>
    <x v="0"/>
    <n v="10251.428599999999"/>
    <x v="969"/>
    <x v="0"/>
    <m/>
  </r>
  <r>
    <d v="2024-03-31T04:29:39"/>
    <x v="1"/>
    <n v="28"/>
    <s v="URIEL SALAZAR FREDY"/>
    <x v="3"/>
    <x v="0"/>
    <n v="166"/>
    <n v="16.600000000000001"/>
    <n v="154.447949526814"/>
    <s v="1 Descuento (Conduct) "/>
    <n v="79446.372199999998"/>
    <x v="0"/>
    <n v="10251.428599999999"/>
    <x v="969"/>
    <x v="0"/>
    <m/>
  </r>
  <r>
    <d v="2024-03-31T04:29:40"/>
    <x v="1"/>
    <n v="29"/>
    <s v="ESCOBAR IVAN DARIO"/>
    <x v="0"/>
    <x v="0"/>
    <n v="116"/>
    <n v="12.8888888888889"/>
    <n v="139.003154574132"/>
    <m/>
    <n v="71501.735000000001"/>
    <x v="0"/>
    <n v="10251.428599999999"/>
    <x v="969"/>
    <x v="0"/>
    <m/>
  </r>
  <r>
    <d v="2024-03-31T04:29:40"/>
    <x v="1"/>
    <n v="30"/>
    <s v="TUBERQUIA MAICOL ESTIVEN"/>
    <x v="3"/>
    <x v="0"/>
    <n v="154"/>
    <n v="15.4"/>
    <n v="154.447949526814"/>
    <m/>
    <n v="79446.372199999998"/>
    <x v="0"/>
    <n v="10251.428599999999"/>
    <x v="969"/>
    <x v="0"/>
    <m/>
  </r>
  <r>
    <d v="2024-03-31T04:29:40"/>
    <x v="1"/>
    <n v="31"/>
    <s v="CERVANTES MARTINEZ FELIX ENRIQUE"/>
    <x v="3"/>
    <x v="0"/>
    <n v="160"/>
    <n v="16"/>
    <n v="154.447949526814"/>
    <m/>
    <n v="79446.372199999998"/>
    <x v="0"/>
    <n v="10251.428599999999"/>
    <x v="969"/>
    <x v="0"/>
    <m/>
  </r>
  <r>
    <d v="2024-03-31T04:29:40"/>
    <x v="1"/>
    <n v="32"/>
    <s v="LOPEZ ISRAEL"/>
    <x v="0"/>
    <x v="0"/>
    <n v="105"/>
    <n v="11.6666666666667"/>
    <n v="139.003154574132"/>
    <m/>
    <n v="71501.735000000001"/>
    <x v="0"/>
    <n v="10251.428599999999"/>
    <x v="969"/>
    <x v="0"/>
    <m/>
  </r>
  <r>
    <d v="2024-03-31T04:29:41"/>
    <x v="1"/>
    <n v="33"/>
    <s v="QUIROZ BRAYAN"/>
    <x v="1"/>
    <x v="0"/>
    <n v="142"/>
    <n v="12.909090909090899"/>
    <n v="169.89274447949501"/>
    <s v="2 Descuentos (Analista y propietario) "/>
    <n v="87391.0095"/>
    <x v="0"/>
    <n v="10251.428599999999"/>
    <x v="969"/>
    <x v="0"/>
    <m/>
  </r>
  <r>
    <d v="2024-03-31T04:29:41"/>
    <x v="1"/>
    <n v="34"/>
    <s v="MONTOYA OSPINA GILBERTO ANTONIO"/>
    <x v="3"/>
    <x v="0"/>
    <n v="160"/>
    <n v="16"/>
    <n v="154.447949526814"/>
    <m/>
    <n v="79446.372199999998"/>
    <x v="0"/>
    <n v="10251.428599999999"/>
    <x v="969"/>
    <x v="0"/>
    <m/>
  </r>
  <r>
    <d v="2024-03-31T04:29:41"/>
    <x v="1"/>
    <n v="35"/>
    <s v="HERNANDEZ MACIAS GILBERTO"/>
    <x v="0"/>
    <x v="0"/>
    <n v="99"/>
    <n v="11"/>
    <n v="139.003154574132"/>
    <m/>
    <n v="71501.735000000001"/>
    <x v="1"/>
    <n v="10251.428599999999"/>
    <x v="969"/>
    <x v="0"/>
    <m/>
  </r>
  <r>
    <d v="2024-03-31T04:29:41"/>
    <x v="1"/>
    <n v="36"/>
    <s v="MARTINEZ CHAVERRA LUIS NORBERTO"/>
    <x v="0"/>
    <x v="0"/>
    <n v="154"/>
    <n v="17.1111111111111"/>
    <n v="139.003154574132"/>
    <m/>
    <n v="71501.735000000001"/>
    <x v="0"/>
    <n v="10251.428599999999"/>
    <x v="969"/>
    <x v="0"/>
    <m/>
  </r>
  <r>
    <d v="2024-03-31T04:29:42"/>
    <x v="1"/>
    <n v="37"/>
    <s v="VALENCIA MENDOZA JHON"/>
    <x v="3"/>
    <x v="0"/>
    <n v="170"/>
    <n v="17"/>
    <n v="154.447949526814"/>
    <m/>
    <n v="79446.372199999998"/>
    <x v="1"/>
    <n v="10251.428599999999"/>
    <x v="969"/>
    <x v="0"/>
    <m/>
  </r>
  <r>
    <d v="2024-03-31T04:29:42"/>
    <x v="1"/>
    <n v="38"/>
    <s v="AGUDELO KEVIN ANDRES"/>
    <x v="0"/>
    <x v="0"/>
    <n v="123"/>
    <n v="13.6666666666667"/>
    <n v="139.003154574132"/>
    <m/>
    <n v="71501.735000000001"/>
    <x v="0"/>
    <n v="10251.428599999999"/>
    <x v="969"/>
    <x v="0"/>
    <m/>
  </r>
  <r>
    <d v="2024-03-31T04:29:42"/>
    <x v="1"/>
    <n v="40"/>
    <s v="OCAMPO OCAMPO ANTONIO JOSE"/>
    <x v="2"/>
    <x v="0"/>
    <n v="99"/>
    <n v="16.5"/>
    <n v="92.668769716088306"/>
    <m/>
    <n v="47667.823299999996"/>
    <x v="0"/>
    <n v="10251.428599999999"/>
    <x v="969"/>
    <x v="0"/>
    <m/>
  </r>
  <r>
    <d v="2024-03-31T04:29:43"/>
    <x v="1"/>
    <n v="41"/>
    <s v="GARCIA DAVID WILSON ALBERTO"/>
    <x v="3"/>
    <x v="0"/>
    <n v="184"/>
    <n v="18.399999999999999"/>
    <n v="154.447949526814"/>
    <m/>
    <n v="79446.372199999998"/>
    <x v="1"/>
    <n v="10251.428599999999"/>
    <x v="969"/>
    <x v="0"/>
    <m/>
  </r>
  <r>
    <d v="2024-03-31T04:29:43"/>
    <x v="1"/>
    <n v="42"/>
    <s v="BARRANTES GALLEGO DANIEL CAMILO"/>
    <x v="9"/>
    <x v="0"/>
    <n v="157"/>
    <n v="13.0833333333333"/>
    <n v="185.33753943217701"/>
    <m/>
    <n v="95335.646699999998"/>
    <x v="0"/>
    <n v="10251.428599999999"/>
    <x v="969"/>
    <x v="0"/>
    <m/>
  </r>
  <r>
    <d v="2024-03-31T23:06:56"/>
    <x v="9"/>
    <n v="1"/>
    <s v="PALMAR PANA EDIXON JOSUE"/>
    <x v="3"/>
    <x v="0"/>
    <n v="232"/>
    <n v="23.2"/>
    <n v="194.42278860569701"/>
    <m/>
    <n v="101432.5337"/>
    <x v="0"/>
    <n v="12597.368399999999"/>
    <x v="970"/>
    <x v="0"/>
    <m/>
  </r>
  <r>
    <d v="2024-03-31T23:06:57"/>
    <x v="9"/>
    <n v="2"/>
    <s v="DURANGO DAVID JOSE"/>
    <x v="3"/>
    <x v="0"/>
    <n v="196"/>
    <n v="19.600000000000001"/>
    <n v="194.42278860569701"/>
    <s v="3 Descuentos (Conduct y despachador fernando) "/>
    <n v="101432.5337"/>
    <x v="1"/>
    <n v="12597.368399999999"/>
    <x v="970"/>
    <x v="0"/>
    <m/>
  </r>
  <r>
    <d v="2024-03-31T23:06:57"/>
    <x v="9"/>
    <n v="3"/>
    <s v="AGUIRRE ANDRES"/>
    <x v="0"/>
    <x v="1"/>
    <n v="160"/>
    <n v="17.7777777777778"/>
    <n v="174.98050974512699"/>
    <s v="Se descuenta el viaje de 2:35 pm ya que NO ingresa a la minorista sin autorizacin, 3 Descuentos (Conduct y despachador fernando) "/>
    <n v="91289.280400000003"/>
    <x v="0"/>
    <n v="12597.368399999999"/>
    <x v="970"/>
    <x v="0"/>
    <m/>
  </r>
  <r>
    <d v="2024-03-31T23:06:58"/>
    <x v="9"/>
    <n v="6"/>
    <s v="GONZALEZ PEREZ RAFAEL JOSE"/>
    <x v="0"/>
    <x v="0"/>
    <n v="169"/>
    <n v="18.7777777777778"/>
    <n v="174.98050974512699"/>
    <s v="1 Descuento (Conduct) "/>
    <n v="91289.280400000003"/>
    <x v="0"/>
    <n v="12597.368399999999"/>
    <x v="970"/>
    <x v="0"/>
    <m/>
  </r>
  <r>
    <d v="2024-03-31T23:06:58"/>
    <x v="9"/>
    <n v="7"/>
    <s v="FLORES RINCON JORGE ALBERTO"/>
    <x v="1"/>
    <x v="0"/>
    <n v="278"/>
    <n v="25.272727272727298"/>
    <n v="213.86506746626699"/>
    <s v="3 Descuentos (Conducts) "/>
    <n v="111575.7871"/>
    <x v="1"/>
    <n v="12597.368399999999"/>
    <x v="970"/>
    <x v="0"/>
    <m/>
  </r>
  <r>
    <d v="2024-03-31T23:06:58"/>
    <x v="9"/>
    <n v="8"/>
    <s v="VACA FIERRO ROBINSON"/>
    <x v="0"/>
    <x v="0"/>
    <n v="199"/>
    <n v="22.1111111111111"/>
    <n v="174.98050974512699"/>
    <s v="1 Descuento (Usuario movilidad reducida) "/>
    <n v="91289.280400000003"/>
    <x v="1"/>
    <n v="12597.368399999999"/>
    <x v="970"/>
    <x v="0"/>
    <m/>
  </r>
  <r>
    <d v="2024-03-31T23:06:59"/>
    <x v="9"/>
    <n v="9"/>
    <s v="AGUDELO GARCIA DENIN ANGELO"/>
    <x v="6"/>
    <x v="0"/>
    <n v="152"/>
    <n v="19"/>
    <n v="155.538230884558"/>
    <m/>
    <n v="81146.027000000002"/>
    <x v="0"/>
    <n v="12597.368399999999"/>
    <x v="970"/>
    <x v="0"/>
    <m/>
  </r>
  <r>
    <d v="2024-03-31T23:06:59"/>
    <x v="9"/>
    <n v="10"/>
    <s v="VALENCIA MENDOZA JHON"/>
    <x v="2"/>
    <x v="0"/>
    <n v="89"/>
    <n v="14.8333333333333"/>
    <n v="116.65367316341801"/>
    <s v="DAWER MARULANDA Realiz 2 viajes donde moviliz 15 Usuarios"/>
    <n v="60859.520199999999"/>
    <x v="0"/>
    <n v="12597.368399999999"/>
    <x v="970"/>
    <x v="0"/>
    <m/>
  </r>
  <r>
    <d v="2024-03-31T23:06:59"/>
    <x v="1"/>
    <n v="11"/>
    <s v="BELTRAN JUAN SIMON"/>
    <x v="6"/>
    <x v="0"/>
    <n v="155"/>
    <n v="19.375"/>
    <n v="155.538230884558"/>
    <s v="2 Descuentos (Conduct y usuario desubicado) "/>
    <n v="81146.027000000002"/>
    <x v="0"/>
    <n v="12597.368399999999"/>
    <x v="970"/>
    <x v="0"/>
    <m/>
  </r>
  <r>
    <d v="2024-03-31T23:07:00"/>
    <x v="1"/>
    <n v="12"/>
    <s v="CASTRO BERMUDEZ RICHARD STIWARD"/>
    <x v="6"/>
    <x v="0"/>
    <n v="159"/>
    <n v="19.875"/>
    <n v="155.538230884558"/>
    <m/>
    <n v="81146.027000000002"/>
    <x v="0"/>
    <n v="12597.368399999999"/>
    <x v="970"/>
    <x v="0"/>
    <m/>
  </r>
  <r>
    <d v="2024-03-31T23:07:00"/>
    <x v="1"/>
    <n v="13"/>
    <s v="GIL ARBOLEDA ARLEX"/>
    <x v="0"/>
    <x v="0"/>
    <n v="162"/>
    <n v="18"/>
    <n v="174.98050974512699"/>
    <m/>
    <n v="91289.280400000003"/>
    <x v="0"/>
    <n v="12597.368399999999"/>
    <x v="970"/>
    <x v="0"/>
    <m/>
  </r>
  <r>
    <d v="2024-03-31T23:07:00"/>
    <x v="1"/>
    <n v="14"/>
    <s v="MADRID HERNANDEZ JHONATAN SMITH"/>
    <x v="4"/>
    <x v="3"/>
    <n v="151"/>
    <n v="21.571428571428601"/>
    <n v="136.09595202398799"/>
    <m/>
    <n v="71002.7736"/>
    <x v="1"/>
    <n v="12597.368399999999"/>
    <x v="970"/>
    <x v="0"/>
    <m/>
  </r>
  <r>
    <d v="2024-03-31T23:07:01"/>
    <x v="1"/>
    <n v="15"/>
    <s v="QUINTERO  ALVARO ANTONIO"/>
    <x v="0"/>
    <x v="0"/>
    <n v="195"/>
    <n v="21.6666666666667"/>
    <n v="174.98050974512699"/>
    <m/>
    <n v="91289.280400000003"/>
    <x v="1"/>
    <n v="12597.368399999999"/>
    <x v="970"/>
    <x v="0"/>
    <m/>
  </r>
  <r>
    <d v="2024-03-31T23:07:01"/>
    <x v="1"/>
    <n v="16"/>
    <s v="HURTADO MADRID JUAN ESTEBAN"/>
    <x v="6"/>
    <x v="0"/>
    <n v="137"/>
    <n v="17.125"/>
    <n v="155.538230884558"/>
    <s v="1 Descuento (Conduct) "/>
    <n v="81146.027000000002"/>
    <x v="0"/>
    <n v="12597.368399999999"/>
    <x v="970"/>
    <x v="0"/>
    <m/>
  </r>
  <r>
    <d v="2024-03-31T23:07:01"/>
    <x v="1"/>
    <n v="17"/>
    <s v="RAMIREZ JARAMILLO WILSON"/>
    <x v="0"/>
    <x v="0"/>
    <n v="147"/>
    <n v="16.3333333333333"/>
    <n v="174.98050974512699"/>
    <m/>
    <n v="91289.280400000003"/>
    <x v="0"/>
    <n v="12597.368399999999"/>
    <x v="970"/>
    <x v="0"/>
    <m/>
  </r>
  <r>
    <d v="2024-03-31T23:07:02"/>
    <x v="1"/>
    <n v="18"/>
    <s v="LONDOO WILDER"/>
    <x v="9"/>
    <x v="3"/>
    <n v="201"/>
    <n v="16.75"/>
    <n v="233.30734632683701"/>
    <m/>
    <n v="121719.0405"/>
    <x v="0"/>
    <n v="12597.368399999999"/>
    <x v="970"/>
    <x v="0"/>
    <m/>
  </r>
  <r>
    <d v="2024-03-31T23:07:02"/>
    <x v="1"/>
    <n v="19"/>
    <s v="BARRANTES GALLEGO DANIEL CAMILO"/>
    <x v="0"/>
    <x v="1"/>
    <n v="210"/>
    <n v="23.3333333333333"/>
    <n v="174.98050974512699"/>
    <s v="1 Descuento (Conduct) "/>
    <n v="91289.280400000003"/>
    <x v="0"/>
    <n v="12597.368399999999"/>
    <x v="970"/>
    <x v="0"/>
    <m/>
  </r>
  <r>
    <d v="2024-03-31T23:07:02"/>
    <x v="9"/>
    <n v="20"/>
    <s v="VERENZUELA MARTINEZ ALEXANDER"/>
    <x v="0"/>
    <x v="0"/>
    <n v="212"/>
    <n v="23.5555555555556"/>
    <n v="174.98050974512699"/>
    <m/>
    <n v="91289.280400000003"/>
    <x v="0"/>
    <n v="12597.368399999999"/>
    <x v="970"/>
    <x v="0"/>
    <m/>
  </r>
  <r>
    <d v="2024-03-31T23:07:02"/>
    <x v="9"/>
    <n v="21"/>
    <s v="CIRO ALEXANDER"/>
    <x v="4"/>
    <x v="0"/>
    <n v="140"/>
    <n v="20"/>
    <n v="136.09595202398799"/>
    <m/>
    <n v="71002.7736"/>
    <x v="0"/>
    <n v="12597.368399999999"/>
    <x v="970"/>
    <x v="0"/>
    <m/>
  </r>
  <r>
    <d v="2024-03-31T23:07:03"/>
    <x v="9"/>
    <n v="23"/>
    <s v="SALDARRIAGA PARRA LUIS ALBERTO"/>
    <x v="2"/>
    <x v="0"/>
    <n v="106"/>
    <n v="17.6666666666667"/>
    <n v="116.65367316341801"/>
    <m/>
    <n v="60859.520199999999"/>
    <x v="2"/>
    <n v="12597.368399999999"/>
    <x v="970"/>
    <x v="0"/>
    <m/>
  </r>
  <r>
    <d v="2024-03-31T23:07:03"/>
    <x v="9"/>
    <n v="24"/>
    <s v="ARANGO CESAR"/>
    <x v="6"/>
    <x v="0"/>
    <n v="178"/>
    <n v="22.25"/>
    <n v="155.538230884558"/>
    <m/>
    <n v="81146.027000000002"/>
    <x v="0"/>
    <n v="12597.368399999999"/>
    <x v="970"/>
    <x v="0"/>
    <m/>
  </r>
  <r>
    <d v="2024-03-31T23:07:03"/>
    <x v="9"/>
    <n v="25"/>
    <s v="JIMENEZ HURTADO CARLOS ESTIVEN"/>
    <x v="0"/>
    <x v="0"/>
    <n v="168"/>
    <n v="18.6666666666667"/>
    <n v="174.98050974512699"/>
    <m/>
    <n v="91289.280400000003"/>
    <x v="1"/>
    <n v="12597.368399999999"/>
    <x v="970"/>
    <x v="0"/>
    <m/>
  </r>
  <r>
    <d v="2024-03-31T23:07:04"/>
    <x v="9"/>
    <n v="26"/>
    <s v="CIRO MARIN RODRIGO ALBERTO"/>
    <x v="2"/>
    <x v="3"/>
    <n v="146"/>
    <n v="24.3333333333333"/>
    <n v="116.65367316341801"/>
    <m/>
    <n v="60859.520199999999"/>
    <x v="0"/>
    <n v="12597.368399999999"/>
    <x v="970"/>
    <x v="0"/>
    <m/>
  </r>
  <r>
    <d v="2024-03-31T23:07:04"/>
    <x v="9"/>
    <n v="27"/>
    <s v="HENAO MUOZ FERNEY"/>
    <x v="3"/>
    <x v="0"/>
    <n v="215"/>
    <n v="21.5"/>
    <n v="194.42278860569701"/>
    <s v="SANTIAGO HOYOS Realiz 3 viajes donde moviliz 80 Usuarios "/>
    <n v="101432.5337"/>
    <x v="0"/>
    <n v="12597.368399999999"/>
    <x v="970"/>
    <x v="0"/>
    <m/>
  </r>
  <r>
    <d v="2024-03-31T23:07:04"/>
    <x v="9"/>
    <n v="28"/>
    <s v="URIEL SALAZAR FREDY"/>
    <x v="0"/>
    <x v="0"/>
    <n v="170"/>
    <n v="18.8888888888889"/>
    <n v="174.98050974512699"/>
    <s v="1 Descuento (Propietario) "/>
    <n v="91289.280400000003"/>
    <x v="0"/>
    <n v="12597.368399999999"/>
    <x v="970"/>
    <x v="0"/>
    <m/>
  </r>
  <r>
    <d v="2024-03-31T23:07:05"/>
    <x v="9"/>
    <n v="29"/>
    <s v="ESCOBAR IVAN DARIO"/>
    <x v="0"/>
    <x v="0"/>
    <n v="131"/>
    <n v="14.5555555555556"/>
    <n v="174.98050974512699"/>
    <m/>
    <n v="91289.280400000003"/>
    <x v="0"/>
    <n v="12597.368399999999"/>
    <x v="970"/>
    <x v="0"/>
    <m/>
  </r>
  <r>
    <d v="2024-03-31T23:07:05"/>
    <x v="1"/>
    <n v="30"/>
    <s v="TUBERQUIA MAICOL ESTIVEN"/>
    <x v="0"/>
    <x v="0"/>
    <n v="184"/>
    <n v="20.4444444444444"/>
    <n v="174.98050974512699"/>
    <s v="1 Descuento (Propietario) "/>
    <n v="91289.280400000003"/>
    <x v="0"/>
    <n v="12597.368399999999"/>
    <x v="970"/>
    <x v="0"/>
    <m/>
  </r>
  <r>
    <d v="2024-03-31T23:07:05"/>
    <x v="1"/>
    <n v="31"/>
    <s v="CERVANTES MARTINEZ FELIX ENRIQUE"/>
    <x v="0"/>
    <x v="0"/>
    <n v="148"/>
    <n v="16.4444444444444"/>
    <n v="174.98050974512699"/>
    <s v="2 Descuentos (Despachador fernando) "/>
    <n v="91289.280400000003"/>
    <x v="0"/>
    <n v="12597.368399999999"/>
    <x v="970"/>
    <x v="0"/>
    <m/>
  </r>
  <r>
    <d v="2024-03-31T23:07:06"/>
    <x v="1"/>
    <n v="32"/>
    <s v="PUERTA BOJANERO JUAN CARLOS"/>
    <x v="2"/>
    <x v="0"/>
    <n v="128"/>
    <n v="21.3333333333333"/>
    <n v="116.65367316341801"/>
    <m/>
    <n v="60859.520199999999"/>
    <x v="0"/>
    <n v="12597.368399999999"/>
    <x v="970"/>
    <x v="0"/>
    <m/>
  </r>
  <r>
    <d v="2024-03-31T23:07:06"/>
    <x v="1"/>
    <n v="33"/>
    <s v="QUIROZ BRAYAN"/>
    <x v="3"/>
    <x v="0"/>
    <n v="173"/>
    <n v="17.3"/>
    <n v="194.42278860569701"/>
    <s v="1 Descuento (Conduct) "/>
    <n v="101432.5337"/>
    <x v="0"/>
    <n v="12597.368399999999"/>
    <x v="970"/>
    <x v="0"/>
    <m/>
  </r>
  <r>
    <d v="2024-03-31T23:07:06"/>
    <x v="1"/>
    <n v="34"/>
    <s v="MONTOYA OSPINA GILBERTO ANTONIO"/>
    <x v="6"/>
    <x v="0"/>
    <n v="152"/>
    <n v="20.266666666666701"/>
    <n v="145.817091454273"/>
    <m/>
    <n v="76074.400299999994"/>
    <x v="0"/>
    <n v="12597.368399999999"/>
    <x v="970"/>
    <x v="0"/>
    <m/>
  </r>
  <r>
    <d v="2024-03-31T23:07:06"/>
    <x v="1"/>
    <n v="35"/>
    <s v="QUIRAMA CASTAEDA JHON JADER"/>
    <x v="3"/>
    <x v="3"/>
    <n v="172"/>
    <n v="17.2"/>
    <n v="194.42278860569701"/>
    <s v="7 Descuentos (Transbordo) "/>
    <n v="101432.5337"/>
    <x v="1"/>
    <n v="12597.368399999999"/>
    <x v="970"/>
    <x v="0"/>
    <m/>
  </r>
  <r>
    <d v="2024-03-31T23:07:07"/>
    <x v="1"/>
    <n v="36"/>
    <s v="MARTINEZ CHAVERRA LUIS NORBERTO"/>
    <x v="0"/>
    <x v="0"/>
    <n v="183"/>
    <n v="20.3333333333333"/>
    <n v="174.98050974512699"/>
    <m/>
    <n v="91289.280400000003"/>
    <x v="0"/>
    <n v="12597.368399999999"/>
    <x v="970"/>
    <x v="0"/>
    <m/>
  </r>
  <r>
    <d v="2024-03-31T23:07:07"/>
    <x v="1"/>
    <n v="37"/>
    <s v="TABORDA ROJAS DIEGO ALEJANDRO"/>
    <x v="7"/>
    <x v="3"/>
    <n v="52"/>
    <n v="17.3333333333333"/>
    <n v="58.326836581709102"/>
    <m/>
    <n v="30429.7601"/>
    <x v="1"/>
    <n v="12597.368399999999"/>
    <x v="970"/>
    <x v="0"/>
    <m/>
  </r>
  <r>
    <d v="2024-03-31T23:07:07"/>
    <x v="1"/>
    <n v="38"/>
    <s v="AGUDELO KEVIN ANDRES"/>
    <x v="6"/>
    <x v="1"/>
    <n v="108"/>
    <n v="13.5"/>
    <n v="155.538230884558"/>
    <s v="Se descuenta el viaje de 10:49 am ya que NO espera el tiempo indicado en el paradero "/>
    <n v="81146.027000000002"/>
    <x v="0"/>
    <n v="12597.368399999999"/>
    <x v="970"/>
    <x v="0"/>
    <m/>
  </r>
  <r>
    <d v="2024-03-31T23:07:07"/>
    <x v="1"/>
    <n v="39"/>
    <s v="QUINTERO ANDRES FELIPE"/>
    <x v="0"/>
    <x v="0"/>
    <n v="151"/>
    <n v="16.7777777777778"/>
    <n v="174.98050974512699"/>
    <s v="5 Descuentos (Incidente con Usuarios conducts, y Jefe de ruta) "/>
    <n v="91289.280400000003"/>
    <x v="0"/>
    <n v="12597.368399999999"/>
    <x v="970"/>
    <x v="0"/>
    <m/>
  </r>
  <r>
    <d v="2024-03-31T23:07:08"/>
    <x v="1"/>
    <n v="40"/>
    <s v="OCAMPO OCAMPO ANTONIO JOSE"/>
    <x v="0"/>
    <x v="0"/>
    <n v="196"/>
    <n v="21.7777777777778"/>
    <n v="174.98050974512699"/>
    <m/>
    <n v="91289.280400000003"/>
    <x v="0"/>
    <n v="12597.368399999999"/>
    <x v="970"/>
    <x v="0"/>
    <m/>
  </r>
  <r>
    <d v="2024-03-31T23:07:08"/>
    <x v="9"/>
    <n v="41"/>
    <s v="GARCIA DAVID WILSON ALBERTO"/>
    <x v="3"/>
    <x v="0"/>
    <n v="180"/>
    <n v="18"/>
    <n v="194.42278860569701"/>
    <m/>
    <n v="101432.5337"/>
    <x v="1"/>
    <n v="12597.368399999999"/>
    <x v="970"/>
    <x v="0"/>
    <m/>
  </r>
  <r>
    <d v="2024-03-31T23:07:08"/>
    <x v="1"/>
    <n v="42"/>
    <s v="LOPERA ALVAREZ ESTIVEN"/>
    <x v="3"/>
    <x v="0"/>
    <n v="199"/>
    <n v="19.899999999999999"/>
    <n v="194.42278860569701"/>
    <m/>
    <n v="101432.5337"/>
    <x v="0"/>
    <n v="12597.368399999999"/>
    <x v="970"/>
    <x v="0"/>
    <m/>
  </r>
  <r>
    <d v="2024-04-01T01:41:48"/>
    <x v="12"/>
    <n v="1"/>
    <s v="MACEA MATEO"/>
    <x v="11"/>
    <x v="0"/>
    <n v="8"/>
    <n v="4"/>
    <n v="30.877358490565999"/>
    <m/>
    <n v="15882.547200000001"/>
    <x v="0"/>
    <n v="10886.9565"/>
    <x v="971"/>
    <x v="0"/>
    <m/>
  </r>
  <r>
    <d v="2024-04-01T01:41:48"/>
    <x v="12"/>
    <n v="3"/>
    <s v="AGUIRRE ANDRES"/>
    <x v="3"/>
    <x v="0"/>
    <n v="169"/>
    <n v="16.899999999999999"/>
    <n v="154.38679245283001"/>
    <s v="1 Descuento (Conduct)"/>
    <n v="79412.735799999995"/>
    <x v="0"/>
    <n v="10886.9565"/>
    <x v="971"/>
    <x v="0"/>
    <m/>
  </r>
  <r>
    <d v="2024-04-01T01:41:48"/>
    <x v="12"/>
    <n v="5"/>
    <s v="BERRIO POSADA ANGELA"/>
    <x v="3"/>
    <x v="0"/>
    <n v="155"/>
    <n v="15.5"/>
    <n v="154.38679245283001"/>
    <m/>
    <n v="79412.735799999995"/>
    <x v="1"/>
    <n v="10886.9565"/>
    <x v="971"/>
    <x v="0"/>
    <m/>
  </r>
  <r>
    <d v="2024-04-01T01:41:48"/>
    <x v="12"/>
    <n v="6"/>
    <s v="GONZALEZ PEREZ RAFAEL JOSE"/>
    <x v="9"/>
    <x v="0"/>
    <n v="184"/>
    <n v="15.3333333333333"/>
    <n v="185.264150943396"/>
    <s v="2 Descuentos (Despachador gustavo y conduct)"/>
    <n v="95295.282999999996"/>
    <x v="0"/>
    <n v="10886.9565"/>
    <x v="971"/>
    <x v="0"/>
    <m/>
  </r>
  <r>
    <d v="2024-04-01T01:41:49"/>
    <x v="12"/>
    <n v="8"/>
    <s v="LONDOO WILDER"/>
    <x v="3"/>
    <x v="0"/>
    <n v="129"/>
    <n v="12.9"/>
    <n v="154.38679245283001"/>
    <m/>
    <n v="79412.735799999995"/>
    <x v="1"/>
    <n v="10886.9565"/>
    <x v="971"/>
    <x v="0"/>
    <m/>
  </r>
  <r>
    <d v="2024-04-01T01:41:49"/>
    <x v="12"/>
    <n v="10"/>
    <s v="MARULANDA JARAMILLO DAWER ANDRES"/>
    <x v="6"/>
    <x v="0"/>
    <n v="125"/>
    <n v="15.625"/>
    <n v="123.509433962264"/>
    <m/>
    <n v="63530.188699999999"/>
    <x v="0"/>
    <n v="10886.9565"/>
    <x v="971"/>
    <x v="0"/>
    <m/>
  </r>
  <r>
    <d v="2024-04-01T01:41:49"/>
    <x v="12"/>
    <n v="11"/>
    <s v="BELTRAN JUAN SIMON"/>
    <x v="3"/>
    <x v="0"/>
    <n v="116"/>
    <n v="11.6"/>
    <n v="154.38679245283001"/>
    <s v="2 Descuentos (Conduct y usuario desubicado) "/>
    <n v="79412.735799999995"/>
    <x v="0"/>
    <n v="10886.9565"/>
    <x v="971"/>
    <x v="0"/>
    <m/>
  </r>
  <r>
    <d v="2024-04-01T01:41:50"/>
    <x v="12"/>
    <n v="12"/>
    <s v="CASTRO BERMUDEZ RICHARD STIWARD"/>
    <x v="9"/>
    <x v="0"/>
    <n v="178"/>
    <n v="14.8333333333333"/>
    <n v="185.264150943396"/>
    <m/>
    <n v="95295.282999999996"/>
    <x v="0"/>
    <n v="10886.9565"/>
    <x v="971"/>
    <x v="0"/>
    <m/>
  </r>
  <r>
    <d v="2024-04-01T01:41:50"/>
    <x v="12"/>
    <n v="14"/>
    <s v="MADRID HERNANDEZ JHONATAN SMITH"/>
    <x v="12"/>
    <x v="0"/>
    <n v="184"/>
    <n v="14.153846153846199"/>
    <n v="200.702830188679"/>
    <m/>
    <n v="103236.5566"/>
    <x v="1"/>
    <n v="10886.9565"/>
    <x v="971"/>
    <x v="0"/>
    <m/>
  </r>
  <r>
    <d v="2024-04-01T01:41:50"/>
    <x v="12"/>
    <n v="15"/>
    <s v="LONDOO LOPERA DUVAN ANDRES"/>
    <x v="3"/>
    <x v="0"/>
    <n v="123"/>
    <n v="12.3"/>
    <n v="154.38679245283001"/>
    <m/>
    <n v="79412.735799999995"/>
    <x v="1"/>
    <n v="10886.9565"/>
    <x v="971"/>
    <x v="0"/>
    <m/>
  </r>
  <r>
    <d v="2024-04-01T01:41:50"/>
    <x v="12"/>
    <n v="16"/>
    <s v="LONDOO WILDER"/>
    <x v="1"/>
    <x v="0"/>
    <n v="215"/>
    <n v="19.545454545454501"/>
    <n v="169.82547169811301"/>
    <m/>
    <n v="87354.009399999995"/>
    <x v="0"/>
    <n v="10886.9565"/>
    <x v="971"/>
    <x v="0"/>
    <m/>
  </r>
  <r>
    <d v="2024-04-01T01:41:51"/>
    <x v="12"/>
    <n v="17"/>
    <s v="ESPINOZA CHAVARRIA GUILLERMO LEON"/>
    <x v="0"/>
    <x v="0"/>
    <n v="140"/>
    <n v="15.5555555555556"/>
    <n v="138.94811320754701"/>
    <m/>
    <n v="71471.462299999999"/>
    <x v="0"/>
    <n v="10886.9565"/>
    <x v="971"/>
    <x v="0"/>
    <m/>
  </r>
  <r>
    <d v="2024-04-01T01:41:51"/>
    <x v="12"/>
    <n v="19"/>
    <s v="MEJIA JUAN CARLOS"/>
    <x v="4"/>
    <x v="0"/>
    <n v="95"/>
    <n v="13.5714285714286"/>
    <n v="108.070754716981"/>
    <m/>
    <n v="55588.915099999998"/>
    <x v="0"/>
    <n v="10886.9565"/>
    <x v="971"/>
    <x v="0"/>
    <m/>
  </r>
  <r>
    <d v="2024-04-01T01:41:51"/>
    <x v="12"/>
    <n v="20"/>
    <s v="VERENZUELA MARTINEZ ALEXANDER"/>
    <x v="9"/>
    <x v="0"/>
    <n v="234"/>
    <n v="19.5"/>
    <n v="185.264150943396"/>
    <s v="1 Descuento (Despachador gustavo) "/>
    <n v="95295.282999999996"/>
    <x v="0"/>
    <n v="10886.9565"/>
    <x v="971"/>
    <x v="0"/>
    <m/>
  </r>
  <r>
    <d v="2024-04-01T01:41:51"/>
    <x v="12"/>
    <n v="27"/>
    <s v="HOYOS HENAO SANTIAGO"/>
    <x v="0"/>
    <x v="3"/>
    <n v="150"/>
    <n v="16.6666666666667"/>
    <n v="138.94811320754701"/>
    <s v="1 Descuento (Conduct)"/>
    <n v="71471.462299999999"/>
    <x v="0"/>
    <n v="10886.9565"/>
    <x v="971"/>
    <x v="0"/>
    <m/>
  </r>
  <r>
    <d v="2024-04-01T01:41:52"/>
    <x v="12"/>
    <n v="28"/>
    <s v="AGUDELO GARCIA DENIN ANGELO"/>
    <x v="0"/>
    <x v="0"/>
    <n v="128"/>
    <n v="14.2222222222222"/>
    <n v="138.94811320754701"/>
    <m/>
    <n v="71471.462299999999"/>
    <x v="0"/>
    <n v="10886.9565"/>
    <x v="971"/>
    <x v="0"/>
    <m/>
  </r>
  <r>
    <d v="2024-04-01T01:41:52"/>
    <x v="12"/>
    <n v="31"/>
    <s v="CERVANTES MARTINEZ FELIX ENRIQUE"/>
    <x v="3"/>
    <x v="0"/>
    <n v="118"/>
    <n v="11.8"/>
    <n v="154.38679245283001"/>
    <m/>
    <n v="79412.735799999995"/>
    <x v="0"/>
    <n v="10886.9565"/>
    <x v="971"/>
    <x v="0"/>
    <m/>
  </r>
  <r>
    <d v="2024-04-01T01:41:52"/>
    <x v="12"/>
    <n v="32"/>
    <s v="LOPEZ ISRAEL"/>
    <x v="0"/>
    <x v="0"/>
    <n v="154"/>
    <n v="17.1111111111111"/>
    <n v="138.94811320754701"/>
    <m/>
    <n v="71471.462299999999"/>
    <x v="0"/>
    <n v="10886.9565"/>
    <x v="971"/>
    <x v="0"/>
    <m/>
  </r>
  <r>
    <d v="2024-04-01T01:41:52"/>
    <x v="12"/>
    <n v="37"/>
    <s v="VALENCIA MENDOZA JHON"/>
    <x v="0"/>
    <x v="0"/>
    <n v="178"/>
    <n v="19.7777777777778"/>
    <n v="138.94811320754701"/>
    <m/>
    <n v="71471.462299999999"/>
    <x v="1"/>
    <n v="10886.9565"/>
    <x v="971"/>
    <x v="0"/>
    <m/>
  </r>
  <r>
    <d v="2024-04-01T01:41:53"/>
    <x v="12"/>
    <n v="38"/>
    <s v="AGUDELO KEVIN ANDRES"/>
    <x v="1"/>
    <x v="0"/>
    <n v="187"/>
    <n v="17"/>
    <n v="169.82547169811301"/>
    <m/>
    <n v="87354.009399999995"/>
    <x v="0"/>
    <n v="10886.9565"/>
    <x v="971"/>
    <x v="0"/>
    <m/>
  </r>
  <r>
    <d v="2024-04-01T01:41:53"/>
    <x v="12"/>
    <n v="39"/>
    <s v="QUINTERO ANDRES FELIPE"/>
    <x v="4"/>
    <x v="0"/>
    <n v="112"/>
    <n v="16"/>
    <n v="108.070754716981"/>
    <m/>
    <n v="55588.915099999998"/>
    <x v="0"/>
    <n v="10886.9565"/>
    <x v="971"/>
    <x v="0"/>
    <m/>
  </r>
  <r>
    <d v="2024-04-01T01:41:53"/>
    <x v="12"/>
    <n v="42"/>
    <s v="BARRANTES GALLEGO DANIEL CAMILO"/>
    <x v="9"/>
    <x v="0"/>
    <n v="191"/>
    <n v="15.9166666666667"/>
    <n v="185.264150943396"/>
    <s v="3 Descuentos (Conducts y Usuario desubicado) "/>
    <n v="95295.282999999996"/>
    <x v="0"/>
    <n v="10886.9565"/>
    <x v="971"/>
    <x v="0"/>
    <m/>
  </r>
  <r>
    <d v="2024-04-02T02:19:14"/>
    <x v="1"/>
    <n v="1"/>
    <s v="PALMAR PANA EDIXON JOSUE"/>
    <x v="2"/>
    <x v="0"/>
    <n v="140"/>
    <n v="23.3333333333333"/>
    <n v="126.085714285714"/>
    <m/>
    <n v="66047.142900000006"/>
    <x v="0"/>
    <n v="13594.736800000001"/>
    <x v="972"/>
    <x v="0"/>
    <m/>
  </r>
  <r>
    <d v="2024-04-02T02:19:14"/>
    <x v="1"/>
    <n v="2"/>
    <s v="DURANGO DAVID JOSE"/>
    <x v="0"/>
    <x v="0"/>
    <n v="163"/>
    <n v="18.1111111111111"/>
    <n v="189.12857142857101"/>
    <m/>
    <n v="99070.714300000007"/>
    <x v="1"/>
    <n v="13594.736800000001"/>
    <x v="972"/>
    <x v="0"/>
    <m/>
  </r>
  <r>
    <d v="2024-04-02T02:19:15"/>
    <x v="1"/>
    <n v="3"/>
    <s v="AGUIRRE ANDRES"/>
    <x v="0"/>
    <x v="0"/>
    <n v="208"/>
    <n v="23.1111111111111"/>
    <n v="189.12857142857101"/>
    <m/>
    <n v="99070.714300000007"/>
    <x v="0"/>
    <n v="13594.736800000001"/>
    <x v="972"/>
    <x v="0"/>
    <m/>
  </r>
  <r>
    <d v="2024-04-02T02:19:15"/>
    <x v="1"/>
    <n v="5"/>
    <s v="BERRIO POSADA ANGELA"/>
    <x v="3"/>
    <x v="0"/>
    <n v="245"/>
    <n v="24.5"/>
    <n v="210.142857142857"/>
    <m/>
    <n v="110078.5714"/>
    <x v="1"/>
    <n v="13594.736800000001"/>
    <x v="972"/>
    <x v="0"/>
    <m/>
  </r>
  <r>
    <d v="2024-04-02T02:19:15"/>
    <x v="1"/>
    <n v="6"/>
    <s v="GONZALEZ PEREZ RAFAEL JOSE"/>
    <x v="6"/>
    <x v="0"/>
    <n v="147"/>
    <n v="18.375"/>
    <n v="168.11428571428601"/>
    <m/>
    <n v="88062.857099999994"/>
    <x v="0"/>
    <n v="13594.736800000001"/>
    <x v="972"/>
    <x v="0"/>
    <m/>
  </r>
  <r>
    <d v="2024-04-02T02:19:15"/>
    <x v="1"/>
    <n v="7"/>
    <s v="FLORES RINCON JORGE ALBERTO"/>
    <x v="0"/>
    <x v="0"/>
    <n v="220"/>
    <n v="24.4444444444444"/>
    <n v="189.12857142857101"/>
    <m/>
    <n v="99070.714300000007"/>
    <x v="1"/>
    <n v="13594.736800000001"/>
    <x v="972"/>
    <x v="0"/>
    <m/>
  </r>
  <r>
    <d v="2024-04-02T02:19:16"/>
    <x v="1"/>
    <n v="8"/>
    <s v="VACA FIERRO ROBINSON"/>
    <x v="0"/>
    <x v="0"/>
    <n v="179"/>
    <n v="19.8888888888889"/>
    <n v="189.12857142857101"/>
    <m/>
    <n v="99070.714300000007"/>
    <x v="1"/>
    <n v="13594.736800000001"/>
    <x v="972"/>
    <x v="0"/>
    <m/>
  </r>
  <r>
    <d v="2024-04-02T02:19:16"/>
    <x v="1"/>
    <n v="9"/>
    <s v="AGUDELO GARCIA DENIN ANGELO"/>
    <x v="3"/>
    <x v="0"/>
    <n v="172"/>
    <n v="17.2"/>
    <n v="210.142857142857"/>
    <m/>
    <n v="110078.5714"/>
    <x v="0"/>
    <n v="13594.736800000001"/>
    <x v="972"/>
    <x v="0"/>
    <m/>
  </r>
  <r>
    <d v="2024-04-02T02:19:16"/>
    <x v="1"/>
    <n v="10"/>
    <s v="PIEDRAHITA MADRID SANTIAGO"/>
    <x v="0"/>
    <x v="0"/>
    <n v="187"/>
    <n v="20.7777777777778"/>
    <n v="189.12857142857101"/>
    <m/>
    <n v="99070.714300000007"/>
    <x v="0"/>
    <n v="13594.736800000001"/>
    <x v="972"/>
    <x v="0"/>
    <m/>
  </r>
  <r>
    <d v="2024-04-02T02:19:16"/>
    <x v="9"/>
    <n v="11"/>
    <s v="BELTRAN JUAN SIMON"/>
    <x v="6"/>
    <x v="0"/>
    <n v="184"/>
    <n v="23"/>
    <n v="168.11428571428601"/>
    <s v="3 Descuentos (Conducts) "/>
    <n v="88062.857099999994"/>
    <x v="0"/>
    <n v="13594.736800000001"/>
    <x v="972"/>
    <x v="0"/>
    <m/>
  </r>
  <r>
    <d v="2024-04-02T02:19:16"/>
    <x v="9"/>
    <n v="12"/>
    <s v="VALENCIA MENDOZA JHON"/>
    <x v="0"/>
    <x v="0"/>
    <n v="166"/>
    <n v="18.4444444444444"/>
    <n v="189.12857142857101"/>
    <m/>
    <n v="99070.714300000007"/>
    <x v="0"/>
    <n v="13594.736800000001"/>
    <x v="972"/>
    <x v="0"/>
    <m/>
  </r>
  <r>
    <d v="2024-04-02T02:19:17"/>
    <x v="9"/>
    <n v="13"/>
    <s v="GIL ARBOLEDA ARLEX"/>
    <x v="0"/>
    <x v="0"/>
    <n v="178"/>
    <n v="19.7777777777778"/>
    <n v="189.12857142857101"/>
    <s v="2 Descuentos (Usuario movilidad reducida y usuario desubicado) "/>
    <n v="99070.714300000007"/>
    <x v="0"/>
    <n v="13594.736800000001"/>
    <x v="972"/>
    <x v="0"/>
    <m/>
  </r>
  <r>
    <d v="2024-04-02T02:19:17"/>
    <x v="9"/>
    <n v="14"/>
    <s v="MADRID HERNANDEZ JHONATAN SMITH"/>
    <x v="0"/>
    <x v="0"/>
    <n v="187"/>
    <n v="20.7777777777778"/>
    <n v="189.12857142857101"/>
    <s v="HECTOR SALAZAR Realiz 4 viajes donde moviliz 73 Usuarios 1 Descuento (Monitoreo) "/>
    <n v="99070.714300000007"/>
    <x v="1"/>
    <n v="13594.736800000001"/>
    <x v="972"/>
    <x v="0"/>
    <m/>
  </r>
  <r>
    <d v="2024-04-02T02:19:17"/>
    <x v="9"/>
    <n v="15"/>
    <s v="LONDOO LOPERA DUVAN ANDRES"/>
    <x v="0"/>
    <x v="0"/>
    <n v="179"/>
    <n v="19.8888888888889"/>
    <n v="189.12857142857101"/>
    <s v="1 Descuento (Usuario desubicado)"/>
    <n v="99070.714300000007"/>
    <x v="1"/>
    <n v="13594.736800000001"/>
    <x v="972"/>
    <x v="0"/>
    <m/>
  </r>
  <r>
    <d v="2024-04-02T02:19:17"/>
    <x v="9"/>
    <n v="16"/>
    <s v="HURTADO MADRID JUAN ESTEBAN"/>
    <x v="0"/>
    <x v="0"/>
    <n v="132"/>
    <n v="14.6666666666667"/>
    <n v="189.12857142857101"/>
    <m/>
    <n v="99070.714300000007"/>
    <x v="0"/>
    <n v="13594.736800000001"/>
    <x v="972"/>
    <x v="0"/>
    <m/>
  </r>
  <r>
    <d v="2024-04-02T02:19:18"/>
    <x v="9"/>
    <n v="17"/>
    <s v="MACEA MATEO"/>
    <x v="3"/>
    <x v="0"/>
    <n v="181"/>
    <n v="18.100000000000001"/>
    <n v="210.142857142857"/>
    <m/>
    <n v="110078.5714"/>
    <x v="0"/>
    <n v="13594.736800000001"/>
    <x v="972"/>
    <x v="0"/>
    <m/>
  </r>
  <r>
    <d v="2024-04-02T02:19:18"/>
    <x v="9"/>
    <n v="18"/>
    <s v="LONDOO WILDER"/>
    <x v="10"/>
    <x v="0"/>
    <n v="103"/>
    <n v="22.8888888888889"/>
    <n v="94.564285714285703"/>
    <m/>
    <n v="49535.357100000001"/>
    <x v="0"/>
    <n v="13594.736800000001"/>
    <x v="972"/>
    <x v="0"/>
    <m/>
  </r>
  <r>
    <d v="2024-04-02T02:19:18"/>
    <x v="9"/>
    <n v="19"/>
    <s v="MEJIA JUAN CARLOS"/>
    <x v="10"/>
    <x v="0"/>
    <n v="85"/>
    <n v="21.25"/>
    <n v="84.057142857142907"/>
    <m/>
    <n v="44031.428599999999"/>
    <x v="0"/>
    <n v="13594.736800000001"/>
    <x v="972"/>
    <x v="0"/>
    <m/>
  </r>
  <r>
    <d v="2024-04-02T02:19:18"/>
    <x v="9"/>
    <n v="20"/>
    <s v="VERENZUELA MARTINEZ ALEXANDER"/>
    <x v="0"/>
    <x v="0"/>
    <n v="212"/>
    <n v="23.5555555555556"/>
    <n v="189.12857142857101"/>
    <m/>
    <n v="99070.714300000007"/>
    <x v="0"/>
    <n v="13594.736800000001"/>
    <x v="972"/>
    <x v="0"/>
    <m/>
  </r>
  <r>
    <d v="2024-04-02T02:19:19"/>
    <x v="1"/>
    <n v="21"/>
    <s v="CIRO ALEXANDER"/>
    <x v="3"/>
    <x v="0"/>
    <n v="239"/>
    <n v="23.9"/>
    <n v="210.142857142857"/>
    <m/>
    <n v="110078.5714"/>
    <x v="0"/>
    <n v="13594.736800000001"/>
    <x v="972"/>
    <x v="0"/>
    <m/>
  </r>
  <r>
    <d v="2024-04-02T02:19:19"/>
    <x v="1"/>
    <n v="22"/>
    <s v="QUIRAMA CASTAEDA JHON JADER"/>
    <x v="0"/>
    <x v="0"/>
    <n v="188"/>
    <n v="20.8888888888889"/>
    <n v="189.12857142857101"/>
    <s v="1 Descuento (Usuario desubicado)"/>
    <n v="99070.714300000007"/>
    <x v="1"/>
    <n v="13594.736800000001"/>
    <x v="972"/>
    <x v="0"/>
    <m/>
  </r>
  <r>
    <d v="2024-04-02T02:19:19"/>
    <x v="1"/>
    <n v="23"/>
    <s v="SALDARRIAGA PARRA LUIS ALBERTO"/>
    <x v="3"/>
    <x v="0"/>
    <n v="189"/>
    <n v="18.899999999999999"/>
    <n v="210.142857142857"/>
    <m/>
    <n v="110078.5714"/>
    <x v="2"/>
    <n v="13594.736800000001"/>
    <x v="972"/>
    <x v="0"/>
    <m/>
  </r>
  <r>
    <d v="2024-04-02T02:19:19"/>
    <x v="1"/>
    <n v="24"/>
    <s v="ARANGO CESAR"/>
    <x v="0"/>
    <x v="0"/>
    <n v="183"/>
    <n v="20.3333333333333"/>
    <n v="189.12857142857101"/>
    <s v="1 Descuento (Monitoreo) "/>
    <n v="99070.714300000007"/>
    <x v="0"/>
    <n v="13594.736800000001"/>
    <x v="972"/>
    <x v="0"/>
    <m/>
  </r>
  <r>
    <d v="2024-04-02T02:19:19"/>
    <x v="1"/>
    <n v="25"/>
    <s v="JIMENEZ HURTADO CARLOS ESTIVEN"/>
    <x v="6"/>
    <x v="0"/>
    <n v="176"/>
    <n v="22"/>
    <n v="168.11428571428601"/>
    <m/>
    <n v="88062.857099999994"/>
    <x v="1"/>
    <n v="13594.736800000001"/>
    <x v="972"/>
    <x v="0"/>
    <m/>
  </r>
  <r>
    <d v="2024-04-02T02:19:20"/>
    <x v="1"/>
    <n v="26"/>
    <s v="CIRO MARIN RODRIGO ALBERTO"/>
    <x v="0"/>
    <x v="0"/>
    <n v="168"/>
    <n v="18.6666666666667"/>
    <n v="189.12857142857101"/>
    <s v="2 Descuentos (Conduct y propietario)"/>
    <n v="99070.714300000007"/>
    <x v="0"/>
    <n v="13594.736800000001"/>
    <x v="972"/>
    <x v="0"/>
    <m/>
  </r>
  <r>
    <d v="2024-04-02T02:19:20"/>
    <x v="1"/>
    <n v="27"/>
    <s v="HENAO MUOZ FERNEY"/>
    <x v="0"/>
    <x v="0"/>
    <n v="239"/>
    <n v="26.5555555555556"/>
    <n v="189.12857142857101"/>
    <s v="3 Descuentos (Conducts y Usuario movilidad reducida) "/>
    <n v="99070.714300000007"/>
    <x v="0"/>
    <n v="13594.736800000001"/>
    <x v="972"/>
    <x v="0"/>
    <m/>
  </r>
  <r>
    <d v="2024-04-02T02:19:20"/>
    <x v="1"/>
    <n v="28"/>
    <s v="URIEL SALAZAR FREDY"/>
    <x v="2"/>
    <x v="0"/>
    <n v="125"/>
    <n v="20.8333333333333"/>
    <n v="126.085714285714"/>
    <s v="1 Descuento (Usuario desubicado)"/>
    <n v="66047.142900000006"/>
    <x v="0"/>
    <n v="13594.736800000001"/>
    <x v="972"/>
    <x v="0"/>
    <m/>
  </r>
  <r>
    <d v="2024-04-02T02:19:20"/>
    <x v="1"/>
    <n v="29"/>
    <s v="LONDOO CADAVID DAVID SANTIAGO"/>
    <x v="3"/>
    <x v="0"/>
    <n v="132"/>
    <n v="13.2"/>
    <n v="210.142857142857"/>
    <m/>
    <n v="110078.5714"/>
    <x v="0"/>
    <n v="13594.736800000001"/>
    <x v="972"/>
    <x v="0"/>
    <m/>
  </r>
  <r>
    <d v="2024-04-02T02:19:21"/>
    <x v="9"/>
    <n v="30"/>
    <s v="TUBERQUIA MAICOL ESTIVEN"/>
    <x v="0"/>
    <x v="0"/>
    <n v="173"/>
    <n v="19.2222222222222"/>
    <n v="189.12857142857101"/>
    <s v="5 Descuentos (Jefe de ruta, usuario desubicado, propietario y conducts) "/>
    <n v="99070.714300000007"/>
    <x v="0"/>
    <n v="13594.736800000001"/>
    <x v="972"/>
    <x v="0"/>
    <m/>
  </r>
  <r>
    <d v="2024-04-02T02:19:21"/>
    <x v="9"/>
    <n v="31"/>
    <s v="PINO JUAN ESTEBAN"/>
    <x v="6"/>
    <x v="0"/>
    <n v="243"/>
    <n v="30.375"/>
    <n v="168.11428571428601"/>
    <s v="1 Descuento (Conduct) "/>
    <n v="88062.857099999994"/>
    <x v="0"/>
    <n v="13594.736800000001"/>
    <x v="972"/>
    <x v="0"/>
    <m/>
  </r>
  <r>
    <d v="2024-04-02T02:19:21"/>
    <x v="9"/>
    <n v="32"/>
    <s v="PUERTA BOJANERO JUAN CARLOS"/>
    <x v="3"/>
    <x v="0"/>
    <n v="213"/>
    <n v="21.3"/>
    <n v="210.142857142857"/>
    <m/>
    <n v="110078.5714"/>
    <x v="0"/>
    <n v="13594.736800000001"/>
    <x v="972"/>
    <x v="0"/>
    <m/>
  </r>
  <r>
    <d v="2024-04-02T02:19:21"/>
    <x v="9"/>
    <n v="33"/>
    <s v="QUIROZ BRAYAN"/>
    <x v="6"/>
    <x v="0"/>
    <n v="193"/>
    <n v="25.733333333333299"/>
    <n v="157.607142857143"/>
    <s v="1 Descuento (Monitoreo) "/>
    <n v="82558.928599999999"/>
    <x v="0"/>
    <n v="13594.736800000001"/>
    <x v="972"/>
    <x v="0"/>
    <m/>
  </r>
  <r>
    <d v="2024-04-02T02:19:22"/>
    <x v="9"/>
    <n v="34"/>
    <s v="MONTOYA OSPINA GILBERTO ANTONIO"/>
    <x v="0"/>
    <x v="0"/>
    <n v="192"/>
    <n v="21.3333333333333"/>
    <n v="189.12857142857101"/>
    <s v="1 Descuento (Monitoreo) "/>
    <n v="99070.714300000007"/>
    <x v="0"/>
    <n v="13594.736800000001"/>
    <x v="972"/>
    <x v="0"/>
    <m/>
  </r>
  <r>
    <d v="2024-04-02T02:19:22"/>
    <x v="9"/>
    <n v="35"/>
    <s v="HERNANDEZ MACIAS GILBERTO"/>
    <x v="6"/>
    <x v="0"/>
    <n v="142"/>
    <n v="17.75"/>
    <n v="168.11428571428601"/>
    <m/>
    <n v="88062.857099999994"/>
    <x v="1"/>
    <n v="13594.736800000001"/>
    <x v="972"/>
    <x v="0"/>
    <m/>
  </r>
  <r>
    <d v="2024-04-02T02:19:22"/>
    <x v="9"/>
    <n v="36"/>
    <s v="MARTINEZ CHAVERRA LUIS NORBERTO"/>
    <x v="0"/>
    <x v="0"/>
    <n v="196"/>
    <n v="21.7777777777778"/>
    <n v="189.12857142857101"/>
    <m/>
    <n v="99070.714300000007"/>
    <x v="0"/>
    <n v="13594.736800000001"/>
    <x v="972"/>
    <x v="0"/>
    <m/>
  </r>
  <r>
    <d v="2024-04-02T02:19:22"/>
    <x v="9"/>
    <n v="37"/>
    <s v="TABORDA ROJAS DIEGO ALEJANDRO"/>
    <x v="6"/>
    <x v="0"/>
    <n v="145"/>
    <n v="18.125"/>
    <n v="168.11428571428601"/>
    <m/>
    <n v="88062.857099999994"/>
    <x v="1"/>
    <n v="13594.736800000001"/>
    <x v="972"/>
    <x v="0"/>
    <m/>
  </r>
  <r>
    <d v="2024-04-02T02:19:23"/>
    <x v="9"/>
    <n v="38"/>
    <s v="AGUDELO KEVIN ANDRES"/>
    <x v="0"/>
    <x v="0"/>
    <n v="249"/>
    <n v="27.6666666666667"/>
    <n v="189.12857142857101"/>
    <m/>
    <n v="99070.714300000007"/>
    <x v="0"/>
    <n v="13594.736800000001"/>
    <x v="972"/>
    <x v="0"/>
    <m/>
  </r>
  <r>
    <d v="2024-04-02T02:19:23"/>
    <x v="9"/>
    <n v="39"/>
    <s v="QUINTERO ANDRES FELIPE"/>
    <x v="0"/>
    <x v="0"/>
    <n v="171"/>
    <n v="19"/>
    <n v="189.12857142857101"/>
    <s v="1 Descuento (Propietario) "/>
    <n v="99070.714300000007"/>
    <x v="0"/>
    <n v="13594.736800000001"/>
    <x v="972"/>
    <x v="0"/>
    <m/>
  </r>
  <r>
    <d v="2024-04-02T02:19:23"/>
    <x v="9"/>
    <n v="40"/>
    <s v="OCAMPO OCAMPO ANTONIO JOSE"/>
    <x v="6"/>
    <x v="0"/>
    <n v="155"/>
    <n v="19.375"/>
    <n v="168.11428571428601"/>
    <m/>
    <n v="88062.857099999994"/>
    <x v="0"/>
    <n v="13594.736800000001"/>
    <x v="972"/>
    <x v="0"/>
    <m/>
  </r>
  <r>
    <d v="2024-04-02T02:19:23"/>
    <x v="1"/>
    <n v="41"/>
    <s v="GARCIA DAVID WILSON ALBERTO"/>
    <x v="6"/>
    <x v="0"/>
    <n v="176"/>
    <n v="22"/>
    <n v="168.11428571428601"/>
    <s v="2 Descuentos (Conducts) "/>
    <n v="88062.857099999994"/>
    <x v="1"/>
    <n v="13594.736800000001"/>
    <x v="972"/>
    <x v="0"/>
    <m/>
  </r>
  <r>
    <d v="2024-04-02T02:19:24"/>
    <x v="9"/>
    <n v="42"/>
    <s v="LOPERA ALVAREZ ESTIVEN"/>
    <x v="6"/>
    <x v="3"/>
    <n v="200"/>
    <n v="25"/>
    <n v="168.11428571428601"/>
    <m/>
    <n v="88062.857099999994"/>
    <x v="0"/>
    <n v="13594.736800000001"/>
    <x v="972"/>
    <x v="0"/>
    <m/>
  </r>
  <r>
    <d v="2024-04-03T03:36:04"/>
    <x v="9"/>
    <n v="1"/>
    <s v="PALMAR PANA EDIXON JOSUE"/>
    <x v="0"/>
    <x v="0"/>
    <n v="215"/>
    <n v="23.8888888888889"/>
    <n v="192.80918220946899"/>
    <m/>
    <n v="101095.0502"/>
    <x v="0"/>
    <n v="12509.756100000001"/>
    <x v="973"/>
    <x v="0"/>
    <m/>
  </r>
  <r>
    <d v="2024-04-03T03:36:04"/>
    <x v="9"/>
    <n v="2"/>
    <s v="DURANGO DAVID JOSE"/>
    <x v="6"/>
    <x v="0"/>
    <n v="168"/>
    <n v="21"/>
    <n v="171.38593974175001"/>
    <m/>
    <n v="89862.266900000002"/>
    <x v="1"/>
    <n v="12509.756100000001"/>
    <x v="973"/>
    <x v="0"/>
    <m/>
  </r>
  <r>
    <d v="2024-04-03T03:36:05"/>
    <x v="9"/>
    <n v="3"/>
    <s v="AGUIRRE ANDRES"/>
    <x v="6"/>
    <x v="0"/>
    <n v="161"/>
    <n v="20.125"/>
    <n v="171.38593974175001"/>
    <s v="2 Descuentos (Conduct y propietario) "/>
    <n v="89862.266900000002"/>
    <x v="0"/>
    <n v="12509.756100000001"/>
    <x v="973"/>
    <x v="0"/>
    <m/>
  </r>
  <r>
    <d v="2024-04-03T03:36:05"/>
    <x v="9"/>
    <n v="4"/>
    <s v="LOPEZ ISRAEL"/>
    <x v="6"/>
    <x v="0"/>
    <n v="144"/>
    <n v="18"/>
    <n v="171.38593974175001"/>
    <m/>
    <n v="89862.266900000002"/>
    <x v="0"/>
    <n v="12509.756100000001"/>
    <x v="973"/>
    <x v="0"/>
    <m/>
  </r>
  <r>
    <d v="2024-04-03T03:36:05"/>
    <x v="9"/>
    <n v="5"/>
    <s v="BERRIO POSADA ANGELA"/>
    <x v="0"/>
    <x v="0"/>
    <n v="170"/>
    <n v="18.8888888888889"/>
    <n v="192.80918220946899"/>
    <m/>
    <n v="101095.0502"/>
    <x v="1"/>
    <n v="12509.756100000001"/>
    <x v="973"/>
    <x v="0"/>
    <m/>
  </r>
  <r>
    <d v="2024-04-03T03:36:05"/>
    <x v="9"/>
    <n v="6"/>
    <s v="RODRIGUEZ LUBIN"/>
    <x v="6"/>
    <x v="0"/>
    <n v="148"/>
    <n v="18.5"/>
    <n v="171.38593974175001"/>
    <m/>
    <n v="89862.266900000002"/>
    <x v="0"/>
    <n v="12509.756100000001"/>
    <x v="973"/>
    <x v="0"/>
    <m/>
  </r>
  <r>
    <d v="2024-04-03T03:36:06"/>
    <x v="9"/>
    <n v="7"/>
    <s v="FLORES RINCON JORGE ALBERTO"/>
    <x v="3"/>
    <x v="0"/>
    <n v="250"/>
    <n v="25"/>
    <n v="214.23242467718799"/>
    <m/>
    <n v="112327.8336"/>
    <x v="1"/>
    <n v="12509.756100000001"/>
    <x v="973"/>
    <x v="0"/>
    <m/>
  </r>
  <r>
    <d v="2024-04-03T03:36:06"/>
    <x v="9"/>
    <n v="8"/>
    <s v="VACA FIERRO ROBINSON"/>
    <x v="0"/>
    <x v="0"/>
    <n v="161"/>
    <n v="17.8888888888889"/>
    <n v="192.80918220946899"/>
    <m/>
    <n v="101095.0502"/>
    <x v="1"/>
    <n v="12509.756100000001"/>
    <x v="973"/>
    <x v="0"/>
    <m/>
  </r>
  <r>
    <d v="2024-04-03T03:36:06"/>
    <x v="9"/>
    <n v="9"/>
    <s v="AGUDELO GARCIA DENIN ANGELO"/>
    <x v="6"/>
    <x v="0"/>
    <n v="182"/>
    <n v="22.75"/>
    <n v="171.38593974175001"/>
    <s v="1 Descuento (Conduct) "/>
    <n v="89862.266900000002"/>
    <x v="0"/>
    <n v="12509.756100000001"/>
    <x v="973"/>
    <x v="0"/>
    <m/>
  </r>
  <r>
    <d v="2024-04-03T03:36:06"/>
    <x v="1"/>
    <n v="11"/>
    <s v="BELTRAN JUAN SIMON"/>
    <x v="6"/>
    <x v="0"/>
    <n v="169"/>
    <n v="21.125"/>
    <n v="171.38593974175001"/>
    <s v="2 Descuentos (Transbordo) "/>
    <n v="89862.266900000002"/>
    <x v="0"/>
    <n v="12509.756100000001"/>
    <x v="973"/>
    <x v="0"/>
    <m/>
  </r>
  <r>
    <d v="2024-04-03T03:36:07"/>
    <x v="1"/>
    <n v="12"/>
    <s v="VALENCIA MENDOZA JHON"/>
    <x v="1"/>
    <x v="0"/>
    <n v="190"/>
    <n v="17.272727272727298"/>
    <n v="235.655667144907"/>
    <s v="16 Descuentos (Transbordo) "/>
    <n v="123560.61689999999"/>
    <x v="0"/>
    <n v="12509.756100000001"/>
    <x v="973"/>
    <x v="0"/>
    <m/>
  </r>
  <r>
    <d v="2024-04-03T03:36:07"/>
    <x v="1"/>
    <n v="13"/>
    <s v="GIL ARBOLEDA ARLEX"/>
    <x v="1"/>
    <x v="0"/>
    <n v="223"/>
    <n v="20.272727272727298"/>
    <n v="235.655667144907"/>
    <s v="1 Descuento (Usuario desubicado) "/>
    <n v="123560.61689999999"/>
    <x v="0"/>
    <n v="12509.756100000001"/>
    <x v="973"/>
    <x v="0"/>
    <m/>
  </r>
  <r>
    <d v="2024-04-03T03:36:07"/>
    <x v="1"/>
    <n v="14"/>
    <s v="MADRID HERNANDEZ JHONATAN SMITH"/>
    <x v="3"/>
    <x v="0"/>
    <n v="214"/>
    <n v="21.4"/>
    <n v="214.23242467718799"/>
    <s v="HECTOR SALAZAR Realiz 2 viajes donde moviliz 30 Usuarios "/>
    <n v="112327.8336"/>
    <x v="1"/>
    <n v="12509.756100000001"/>
    <x v="973"/>
    <x v="0"/>
    <m/>
  </r>
  <r>
    <d v="2024-04-03T03:36:08"/>
    <x v="1"/>
    <n v="15"/>
    <s v="LONDOO LOPERA DUVAN ANDRES"/>
    <x v="6"/>
    <x v="0"/>
    <n v="199"/>
    <n v="24.875"/>
    <n v="171.38593974175001"/>
    <s v="1 Descuento (Usuario desubicado) "/>
    <n v="89862.266900000002"/>
    <x v="1"/>
    <n v="12509.756100000001"/>
    <x v="973"/>
    <x v="0"/>
    <m/>
  </r>
  <r>
    <d v="2024-04-03T03:36:08"/>
    <x v="1"/>
    <n v="16"/>
    <s v="HURTADO MADRID JUAN ESTEBAN"/>
    <x v="0"/>
    <x v="0"/>
    <n v="189"/>
    <n v="21"/>
    <n v="192.80918220946899"/>
    <s v="1 Descuento (Conduct) "/>
    <n v="101095.0502"/>
    <x v="0"/>
    <n v="12509.756100000001"/>
    <x v="973"/>
    <x v="0"/>
    <m/>
  </r>
  <r>
    <d v="2024-04-03T03:36:08"/>
    <x v="1"/>
    <n v="17"/>
    <s v="MACEA MATEO"/>
    <x v="6"/>
    <x v="0"/>
    <n v="147"/>
    <n v="19.600000000000001"/>
    <n v="160.674318507891"/>
    <m/>
    <n v="84245.875199999995"/>
    <x v="0"/>
    <n v="12509.756100000001"/>
    <x v="973"/>
    <x v="0"/>
    <m/>
  </r>
  <r>
    <d v="2024-04-03T03:36:08"/>
    <x v="1"/>
    <n v="18"/>
    <s v="LONDOO WILDER"/>
    <x v="2"/>
    <x v="0"/>
    <n v="108"/>
    <n v="18"/>
    <n v="128.53945480631299"/>
    <m/>
    <n v="67396.700100000002"/>
    <x v="0"/>
    <n v="12509.756100000001"/>
    <x v="973"/>
    <x v="0"/>
    <m/>
  </r>
  <r>
    <d v="2024-04-03T03:36:09"/>
    <x v="1"/>
    <n v="19"/>
    <s v="MEJIA JUAN CARLOS"/>
    <x v="0"/>
    <x v="0"/>
    <n v="182"/>
    <n v="20.2222222222222"/>
    <n v="192.80918220946899"/>
    <m/>
    <n v="101095.0502"/>
    <x v="0"/>
    <n v="12509.756100000001"/>
    <x v="973"/>
    <x v="0"/>
    <m/>
  </r>
  <r>
    <d v="2024-04-03T03:36:09"/>
    <x v="1"/>
    <n v="20"/>
    <s v="VERENZUELA MARTINEZ ALEXANDER"/>
    <x v="6"/>
    <x v="0"/>
    <n v="196"/>
    <n v="24.5"/>
    <n v="171.38593974175001"/>
    <s v="5 Descuentos (jefe de ruta, conducts y usuario desubicado) "/>
    <n v="89862.266900000002"/>
    <x v="0"/>
    <n v="12509.756100000001"/>
    <x v="973"/>
    <x v="0"/>
    <m/>
  </r>
  <r>
    <d v="2024-04-03T03:36:09"/>
    <x v="9"/>
    <n v="21"/>
    <s v="CIRO ALEXANDER"/>
    <x v="4"/>
    <x v="0"/>
    <n v="148"/>
    <n v="21.1428571428571"/>
    <n v="149.962697274032"/>
    <m/>
    <n v="78629.483500000002"/>
    <x v="0"/>
    <n v="12509.756100000001"/>
    <x v="973"/>
    <x v="0"/>
    <m/>
  </r>
  <r>
    <d v="2024-04-03T03:36:09"/>
    <x v="9"/>
    <n v="22"/>
    <s v="QUIRAMA CASTAEDA JHON JADER"/>
    <x v="6"/>
    <x v="0"/>
    <n v="148"/>
    <n v="18.5"/>
    <n v="171.38593974175001"/>
    <m/>
    <n v="89862.266900000002"/>
    <x v="1"/>
    <n v="12509.756100000001"/>
    <x v="973"/>
    <x v="0"/>
    <m/>
  </r>
  <r>
    <d v="2024-04-03T03:36:10"/>
    <x v="9"/>
    <n v="23"/>
    <s v="SALDARRIAGA PARRA LUIS ALBERTO"/>
    <x v="0"/>
    <x v="0"/>
    <n v="212"/>
    <n v="23.5555555555556"/>
    <n v="192.80918220946899"/>
    <m/>
    <n v="101095.0502"/>
    <x v="2"/>
    <n v="12509.756100000001"/>
    <x v="973"/>
    <x v="0"/>
    <m/>
  </r>
  <r>
    <d v="2024-04-03T03:36:10"/>
    <x v="9"/>
    <n v="24"/>
    <s v="ARANGO CESAR"/>
    <x v="10"/>
    <x v="0"/>
    <n v="113"/>
    <n v="28.25"/>
    <n v="85.692969870875203"/>
    <s v="1 Descuento (Usuario desubicado) "/>
    <n v="44931.133399999999"/>
    <x v="0"/>
    <n v="12509.756100000001"/>
    <x v="973"/>
    <x v="0"/>
    <m/>
  </r>
  <r>
    <d v="2024-04-03T03:36:10"/>
    <x v="9"/>
    <n v="25"/>
    <s v="JIMENEZ HURTADO CARLOS ESTIVEN"/>
    <x v="2"/>
    <x v="0"/>
    <n v="152"/>
    <n v="25.3333333333333"/>
    <n v="128.53945480631299"/>
    <m/>
    <n v="67396.700100000002"/>
    <x v="1"/>
    <n v="12509.756100000001"/>
    <x v="973"/>
    <x v="0"/>
    <m/>
  </r>
  <r>
    <d v="2024-04-03T03:36:10"/>
    <x v="9"/>
    <n v="26"/>
    <s v="ESPINOZA CHAVARRIA GUILLERMO LEON"/>
    <x v="10"/>
    <x v="0"/>
    <n v="101"/>
    <n v="25.25"/>
    <n v="85.692969870875203"/>
    <m/>
    <n v="44931.133399999999"/>
    <x v="0"/>
    <n v="12509.756100000001"/>
    <x v="973"/>
    <x v="0"/>
    <m/>
  </r>
  <r>
    <d v="2024-04-03T03:36:11"/>
    <x v="9"/>
    <n v="27"/>
    <s v="HOYOS HENAO SANTIAGO"/>
    <x v="3"/>
    <x v="0"/>
    <n v="233"/>
    <n v="23.3"/>
    <n v="214.23242467718799"/>
    <m/>
    <n v="112327.8336"/>
    <x v="0"/>
    <n v="12509.756100000001"/>
    <x v="973"/>
    <x v="0"/>
    <m/>
  </r>
  <r>
    <d v="2024-04-03T03:36:11"/>
    <x v="9"/>
    <n v="28"/>
    <s v="URIEL SALAZAR FREDY"/>
    <x v="4"/>
    <x v="0"/>
    <n v="140"/>
    <n v="20"/>
    <n v="149.962697274032"/>
    <s v="1 Descuento (Despachadora angela) "/>
    <n v="78629.483500000002"/>
    <x v="0"/>
    <n v="12509.756100000001"/>
    <x v="973"/>
    <x v="0"/>
    <m/>
  </r>
  <r>
    <d v="2024-04-03T03:36:11"/>
    <x v="9"/>
    <n v="29"/>
    <s v="ESCOBAR IVAN DARIO"/>
    <x v="0"/>
    <x v="0"/>
    <n v="137"/>
    <n v="15.2222222222222"/>
    <n v="192.80918220946899"/>
    <s v="2 Descuentos (Despachador fernando y conduct) "/>
    <n v="101095.0502"/>
    <x v="0"/>
    <n v="12509.756100000001"/>
    <x v="973"/>
    <x v="0"/>
    <m/>
  </r>
  <r>
    <d v="2024-04-03T03:36:12"/>
    <x v="9"/>
    <n v="30"/>
    <s v="TUBERQUIA MAICOL ESTIVEN"/>
    <x v="3"/>
    <x v="0"/>
    <n v="180"/>
    <n v="18"/>
    <n v="214.23242467718799"/>
    <s v="10 Descuentos (Transbordo y conducts) "/>
    <n v="112327.8336"/>
    <x v="0"/>
    <n v="12509.756100000001"/>
    <x v="973"/>
    <x v="0"/>
    <m/>
  </r>
  <r>
    <d v="2024-04-03T03:36:12"/>
    <x v="1"/>
    <n v="31"/>
    <s v="CERVANTES MARTINEZ FELIX ENRIQUE"/>
    <x v="0"/>
    <x v="0"/>
    <n v="199"/>
    <n v="22.1111111111111"/>
    <n v="192.80918220946899"/>
    <s v="1 Descuento (Conduct) "/>
    <n v="101095.0502"/>
    <x v="0"/>
    <n v="12509.756100000001"/>
    <x v="973"/>
    <x v="0"/>
    <m/>
  </r>
  <r>
    <d v="2024-04-03T03:36:12"/>
    <x v="1"/>
    <n v="32"/>
    <s v="PUERTA BOJANERO JUAN CARLOS"/>
    <x v="3"/>
    <x v="0"/>
    <n v="240"/>
    <n v="24"/>
    <n v="214.23242467718799"/>
    <s v="1 Descuento (Monitoreo) "/>
    <n v="112327.8336"/>
    <x v="0"/>
    <n v="12509.756100000001"/>
    <x v="973"/>
    <x v="0"/>
    <m/>
  </r>
  <r>
    <d v="2024-04-03T03:36:12"/>
    <x v="1"/>
    <n v="33"/>
    <s v="QUIROZ BRAYAN"/>
    <x v="0"/>
    <x v="0"/>
    <n v="219"/>
    <n v="24.3333333333333"/>
    <n v="192.80918220946899"/>
    <m/>
    <n v="101095.0502"/>
    <x v="0"/>
    <n v="12509.756100000001"/>
    <x v="973"/>
    <x v="0"/>
    <m/>
  </r>
  <r>
    <d v="2024-04-03T03:36:13"/>
    <x v="1"/>
    <n v="34"/>
    <s v="PINO JUAN ESTEBAN"/>
    <x v="3"/>
    <x v="0"/>
    <n v="202"/>
    <n v="20.2"/>
    <n v="214.23242467718799"/>
    <s v="GILBERTO MONTOYA Realiz 2 viajes donde moviliz 42 Usuarios, 14 Descuentos (Transbordo y Conducts) "/>
    <n v="112327.8336"/>
    <x v="0"/>
    <n v="12509.756100000001"/>
    <x v="973"/>
    <x v="0"/>
    <m/>
  </r>
  <r>
    <d v="2024-04-03T03:36:13"/>
    <x v="1"/>
    <n v="35"/>
    <s v="HERNANDEZ MACIAS GILBERTO"/>
    <x v="0"/>
    <x v="0"/>
    <n v="235"/>
    <n v="26.1111111111111"/>
    <n v="192.80918220946899"/>
    <m/>
    <n v="101095.0502"/>
    <x v="1"/>
    <n v="12509.756100000001"/>
    <x v="973"/>
    <x v="0"/>
    <m/>
  </r>
  <r>
    <d v="2024-04-03T03:36:13"/>
    <x v="1"/>
    <n v="36"/>
    <s v="MARTINEZ CHAVERRA LUIS NORBERTO"/>
    <x v="1"/>
    <x v="0"/>
    <n v="218"/>
    <n v="19.818181818181799"/>
    <n v="235.655667144907"/>
    <m/>
    <n v="123560.61689999999"/>
    <x v="0"/>
    <n v="12509.756100000001"/>
    <x v="973"/>
    <x v="0"/>
    <m/>
  </r>
  <r>
    <d v="2024-04-03T03:36:14"/>
    <x v="1"/>
    <n v="37"/>
    <s v="TABORDA ROJAS DIEGO ALEJANDRO"/>
    <x v="0"/>
    <x v="3"/>
    <n v="235"/>
    <n v="26.1111111111111"/>
    <n v="192.80918220946899"/>
    <m/>
    <n v="101095.0502"/>
    <x v="1"/>
    <n v="12509.756100000001"/>
    <x v="973"/>
    <x v="0"/>
    <m/>
  </r>
  <r>
    <d v="2024-04-03T03:36:14"/>
    <x v="1"/>
    <n v="38"/>
    <s v="PINO JUAN ESTEBAN"/>
    <x v="0"/>
    <x v="0"/>
    <n v="181"/>
    <n v="20.1111111111111"/>
    <n v="192.80918220946899"/>
    <s v="JUAN ESTEBAN PINO Realiz 3 viajes donde moviliz 49 Usuarios "/>
    <n v="101095.0502"/>
    <x v="0"/>
    <n v="12509.756100000001"/>
    <x v="973"/>
    <x v="0"/>
    <m/>
  </r>
  <r>
    <d v="2024-04-03T03:36:14"/>
    <x v="1"/>
    <n v="39"/>
    <s v="QUINTERO ANDRES FELIPE"/>
    <x v="0"/>
    <x v="0"/>
    <n v="179"/>
    <n v="19.8888888888889"/>
    <n v="192.80918220946899"/>
    <m/>
    <n v="101095.0502"/>
    <x v="0"/>
    <n v="12509.756100000001"/>
    <x v="973"/>
    <x v="0"/>
    <m/>
  </r>
  <r>
    <d v="2024-04-03T03:36:14"/>
    <x v="1"/>
    <n v="40"/>
    <s v="OCAMPO OCAMPO ANTONIO JOSE"/>
    <x v="6"/>
    <x v="3"/>
    <n v="179"/>
    <n v="22.375"/>
    <n v="171.38593974175001"/>
    <m/>
    <n v="89862.266900000002"/>
    <x v="0"/>
    <n v="12509.756100000001"/>
    <x v="973"/>
    <x v="0"/>
    <m/>
  </r>
  <r>
    <d v="2024-04-03T03:36:15"/>
    <x v="1"/>
    <n v="41"/>
    <s v="GARCIA DAVID WILSON ALBERTO"/>
    <x v="0"/>
    <x v="0"/>
    <n v="193"/>
    <n v="21.4444444444444"/>
    <n v="192.80918220946899"/>
    <s v="1 Descuento (Monitoreo) "/>
    <n v="101095.0502"/>
    <x v="1"/>
    <n v="12509.756100000001"/>
    <x v="973"/>
    <x v="0"/>
    <m/>
  </r>
  <r>
    <d v="2024-04-03T03:36:15"/>
    <x v="1"/>
    <n v="42"/>
    <s v="MONTOYA OSPINA GILBERTO ANTONIO"/>
    <x v="6"/>
    <x v="0"/>
    <n v="206"/>
    <n v="25.75"/>
    <n v="171.38593974175001"/>
    <s v="ESTIVEN LOPERA Realiz 2 viajes donde moviliz 51 Usuarios "/>
    <n v="89862.266900000002"/>
    <x v="0"/>
    <n v="12509.756100000001"/>
    <x v="973"/>
    <x v="0"/>
    <m/>
  </r>
  <r>
    <d v="2024-04-04T04:03:07"/>
    <x v="1"/>
    <n v="1"/>
    <s v="PALMAR PANA EDIXON JOSUE"/>
    <x v="0"/>
    <x v="0"/>
    <n v="191"/>
    <n v="21.2222222222222"/>
    <n v="188.85877318116999"/>
    <s v="1 Descuento (Transbordo) "/>
    <n v="98922.325200000007"/>
    <x v="0"/>
    <n v="12828.947399999999"/>
    <x v="974"/>
    <x v="0"/>
    <m/>
  </r>
  <r>
    <d v="2024-04-04T04:03:08"/>
    <x v="1"/>
    <n v="2"/>
    <s v="DURANGO DAVID JOSE"/>
    <x v="0"/>
    <x v="0"/>
    <n v="189"/>
    <n v="21"/>
    <n v="188.85877318116999"/>
    <m/>
    <n v="98922.325200000007"/>
    <x v="1"/>
    <n v="12828.947399999999"/>
    <x v="974"/>
    <x v="0"/>
    <m/>
  </r>
  <r>
    <d v="2024-04-04T04:03:08"/>
    <x v="1"/>
    <n v="3"/>
    <s v="AGUIRRE ANDRES"/>
    <x v="0"/>
    <x v="0"/>
    <n v="187"/>
    <n v="20.7777777777778"/>
    <n v="188.85877318116999"/>
    <s v="1 Descuento (Despachadora angela) "/>
    <n v="98922.325200000007"/>
    <x v="0"/>
    <n v="12828.947399999999"/>
    <x v="974"/>
    <x v="0"/>
    <m/>
  </r>
  <r>
    <d v="2024-04-04T04:03:08"/>
    <x v="1"/>
    <n v="4"/>
    <s v="LOPEZ ISRAEL"/>
    <x v="2"/>
    <x v="0"/>
    <n v="113"/>
    <n v="18.8333333333333"/>
    <n v="125.905848787447"/>
    <m/>
    <n v="65948.216799999995"/>
    <x v="0"/>
    <n v="12828.947399999999"/>
    <x v="974"/>
    <x v="0"/>
    <m/>
  </r>
  <r>
    <d v="2024-04-04T04:03:09"/>
    <x v="1"/>
    <n v="5"/>
    <s v="BERRIO POSADA ANGELA"/>
    <x v="3"/>
    <x v="0"/>
    <n v="249"/>
    <n v="24.9"/>
    <n v="209.84308131241099"/>
    <s v="FERNEY HENAO Realiz 4 viajes donde moviliz 115 Usuarios "/>
    <n v="109913.69469999999"/>
    <x v="1"/>
    <n v="12828.947399999999"/>
    <x v="974"/>
    <x v="0"/>
    <m/>
  </r>
  <r>
    <d v="2024-04-04T04:03:09"/>
    <x v="1"/>
    <n v="6"/>
    <s v="GONZALEZ PEREZ RAFAEL JOSE"/>
    <x v="0"/>
    <x v="0"/>
    <n v="153"/>
    <n v="17"/>
    <n v="188.85877318116999"/>
    <s v="1 Descuento (Conduct) "/>
    <n v="98922.325200000007"/>
    <x v="0"/>
    <n v="12828.947399999999"/>
    <x v="974"/>
    <x v="0"/>
    <m/>
  </r>
  <r>
    <d v="2024-04-04T04:03:09"/>
    <x v="1"/>
    <n v="7"/>
    <s v="FLORES RINCON JORGE ALBERTO"/>
    <x v="3"/>
    <x v="0"/>
    <n v="288"/>
    <n v="28.8"/>
    <n v="209.84308131241099"/>
    <m/>
    <n v="109913.69469999999"/>
    <x v="1"/>
    <n v="12828.947399999999"/>
    <x v="974"/>
    <x v="0"/>
    <m/>
  </r>
  <r>
    <d v="2024-04-04T04:03:09"/>
    <x v="1"/>
    <n v="8"/>
    <s v="VACA FIERRO ROBINSON"/>
    <x v="3"/>
    <x v="0"/>
    <n v="187"/>
    <n v="18.7"/>
    <n v="209.84308131241099"/>
    <m/>
    <n v="109913.69469999999"/>
    <x v="1"/>
    <n v="12828.947399999999"/>
    <x v="974"/>
    <x v="0"/>
    <m/>
  </r>
  <r>
    <d v="2024-04-04T04:03:10"/>
    <x v="1"/>
    <n v="9"/>
    <s v="AGUDELO GARCIA DENIN ANGELO"/>
    <x v="2"/>
    <x v="0"/>
    <n v="119"/>
    <n v="18.307692307692299"/>
    <n v="136.398002853067"/>
    <m/>
    <n v="71443.901599999997"/>
    <x v="0"/>
    <n v="12828.947399999999"/>
    <x v="974"/>
    <x v="0"/>
    <m/>
  </r>
  <r>
    <d v="2024-04-04T04:03:10"/>
    <x v="1"/>
    <n v="10"/>
    <s v="PIEDRAHITA MADRID SANTIAGO"/>
    <x v="2"/>
    <x v="0"/>
    <n v="102"/>
    <n v="17"/>
    <n v="125.905848787447"/>
    <m/>
    <n v="65948.216799999995"/>
    <x v="0"/>
    <n v="12828.947399999999"/>
    <x v="974"/>
    <x v="0"/>
    <m/>
  </r>
  <r>
    <d v="2024-04-04T04:03:10"/>
    <x v="9"/>
    <n v="11"/>
    <s v="BELTRAN JUAN SIMON"/>
    <x v="3"/>
    <x v="0"/>
    <n v="173"/>
    <n v="17.3"/>
    <n v="209.84308131241099"/>
    <m/>
    <n v="109913.69469999999"/>
    <x v="0"/>
    <n v="12828.947399999999"/>
    <x v="974"/>
    <x v="0"/>
    <m/>
  </r>
  <r>
    <d v="2024-04-04T04:03:10"/>
    <x v="9"/>
    <n v="12"/>
    <s v="CASTRO BERMUDEZ RICHARD STIWARD"/>
    <x v="2"/>
    <x v="0"/>
    <n v="96"/>
    <n v="16"/>
    <n v="125.905848787447"/>
    <m/>
    <n v="65948.216799999995"/>
    <x v="0"/>
    <n v="12828.947399999999"/>
    <x v="974"/>
    <x v="0"/>
    <m/>
  </r>
  <r>
    <d v="2024-04-04T04:03:11"/>
    <x v="9"/>
    <n v="13"/>
    <s v="GIL ARBOLEDA ARLEX"/>
    <x v="2"/>
    <x v="0"/>
    <n v="119"/>
    <n v="19.8333333333333"/>
    <n v="125.905848787447"/>
    <m/>
    <n v="65948.216799999995"/>
    <x v="0"/>
    <n v="12828.947399999999"/>
    <x v="974"/>
    <x v="0"/>
    <m/>
  </r>
  <r>
    <d v="2024-04-04T04:03:11"/>
    <x v="9"/>
    <n v="14"/>
    <s v="CARVAJAL SALAZAR HECTOR MARINO"/>
    <x v="3"/>
    <x v="0"/>
    <n v="210"/>
    <n v="21"/>
    <n v="209.84308131241099"/>
    <s v="2 Descuentos (Conducts) "/>
    <n v="109913.69469999999"/>
    <x v="1"/>
    <n v="12828.947399999999"/>
    <x v="974"/>
    <x v="0"/>
    <m/>
  </r>
  <r>
    <d v="2024-04-04T04:03:11"/>
    <x v="9"/>
    <n v="15"/>
    <s v="LONDOO LOPERA DUVAN ANDRES"/>
    <x v="6"/>
    <x v="0"/>
    <n v="179"/>
    <n v="22.375"/>
    <n v="167.874465049929"/>
    <s v="1 Descuento (Monitoreo)"/>
    <n v="87930.955799999996"/>
    <x v="1"/>
    <n v="12828.947399999999"/>
    <x v="974"/>
    <x v="0"/>
    <m/>
  </r>
  <r>
    <d v="2024-04-04T04:03:12"/>
    <x v="9"/>
    <n v="16"/>
    <s v="HURTADO MADRID JUAN ESTEBAN"/>
    <x v="0"/>
    <x v="3"/>
    <n v="170"/>
    <n v="18.8888888888889"/>
    <n v="188.85877318116999"/>
    <m/>
    <n v="98922.325200000007"/>
    <x v="0"/>
    <n v="12828.947399999999"/>
    <x v="974"/>
    <x v="0"/>
    <m/>
  </r>
  <r>
    <d v="2024-04-04T04:03:12"/>
    <x v="9"/>
    <n v="19"/>
    <s v="MEJIA JUAN CARLOS"/>
    <x v="3"/>
    <x v="0"/>
    <n v="200"/>
    <n v="20"/>
    <n v="209.84308131241099"/>
    <m/>
    <n v="109913.69469999999"/>
    <x v="0"/>
    <n v="12828.947399999999"/>
    <x v="974"/>
    <x v="0"/>
    <m/>
  </r>
  <r>
    <d v="2024-04-04T04:03:12"/>
    <x v="9"/>
    <n v="20"/>
    <s v="LONDOO CADAVID DAVID SANTIAGO"/>
    <x v="0"/>
    <x v="0"/>
    <n v="201"/>
    <n v="22.3333333333333"/>
    <n v="188.85877318116999"/>
    <m/>
    <n v="98922.325200000007"/>
    <x v="0"/>
    <n v="12828.947399999999"/>
    <x v="974"/>
    <x v="0"/>
    <m/>
  </r>
  <r>
    <d v="2024-04-04T04:03:12"/>
    <x v="1"/>
    <n v="21"/>
    <s v="CIRO ALEXANDER"/>
    <x v="3"/>
    <x v="0"/>
    <n v="245"/>
    <n v="24.5"/>
    <n v="209.84308131241099"/>
    <m/>
    <n v="109913.69469999999"/>
    <x v="0"/>
    <n v="12828.947399999999"/>
    <x v="974"/>
    <x v="0"/>
    <m/>
  </r>
  <r>
    <d v="2024-04-04T04:03:13"/>
    <x v="1"/>
    <n v="22"/>
    <s v="QUIRAMA CASTAEDA JHON JADER"/>
    <x v="3"/>
    <x v="3"/>
    <n v="183"/>
    <n v="18.3"/>
    <n v="209.84308131241099"/>
    <m/>
    <n v="109913.69469999999"/>
    <x v="1"/>
    <n v="12828.947399999999"/>
    <x v="974"/>
    <x v="0"/>
    <m/>
  </r>
  <r>
    <d v="2024-04-04T04:03:13"/>
    <x v="1"/>
    <n v="23"/>
    <s v="SALDARRIAGA PARRA LUIS ALBERTO"/>
    <x v="0"/>
    <x v="0"/>
    <n v="208"/>
    <n v="23.1111111111111"/>
    <n v="188.85877318116999"/>
    <s v="1 Descuento (Conduct) "/>
    <n v="98922.325200000007"/>
    <x v="2"/>
    <n v="12828.947399999999"/>
    <x v="974"/>
    <x v="0"/>
    <m/>
  </r>
  <r>
    <d v="2024-04-04T04:03:13"/>
    <x v="1"/>
    <n v="24"/>
    <s v="ARANGO CESAR"/>
    <x v="6"/>
    <x v="0"/>
    <n v="177"/>
    <n v="22.125"/>
    <n v="167.874465049929"/>
    <m/>
    <n v="87930.955799999996"/>
    <x v="0"/>
    <n v="12828.947399999999"/>
    <x v="974"/>
    <x v="0"/>
    <m/>
  </r>
  <r>
    <d v="2024-04-04T04:03:13"/>
    <x v="1"/>
    <n v="25"/>
    <s v="JIMENEZ HURTADO CARLOS ESTIVEN"/>
    <x v="6"/>
    <x v="0"/>
    <n v="217"/>
    <n v="27.125"/>
    <n v="167.874465049929"/>
    <m/>
    <n v="87930.955799999996"/>
    <x v="1"/>
    <n v="12828.947399999999"/>
    <x v="974"/>
    <x v="0"/>
    <m/>
  </r>
  <r>
    <d v="2024-04-04T04:03:14"/>
    <x v="1"/>
    <n v="26"/>
    <s v="CIRO MARIN RODRIGO ALBERTO"/>
    <x v="6"/>
    <x v="0"/>
    <n v="163"/>
    <n v="20.375"/>
    <n v="167.874465049929"/>
    <s v="1 Descuento (Conduct) "/>
    <n v="87930.955799999996"/>
    <x v="0"/>
    <n v="12828.947399999999"/>
    <x v="974"/>
    <x v="0"/>
    <m/>
  </r>
  <r>
    <d v="2024-04-04T04:03:14"/>
    <x v="1"/>
    <n v="27"/>
    <s v="HOYOS HENAO SANTIAGO"/>
    <x v="3"/>
    <x v="0"/>
    <n v="192"/>
    <n v="19.2"/>
    <n v="209.84308131241099"/>
    <s v="2 Descuentos (Usuario desubicado y Monitoreo) "/>
    <n v="109913.69469999999"/>
    <x v="0"/>
    <n v="12828.947399999999"/>
    <x v="974"/>
    <x v="0"/>
    <m/>
  </r>
  <r>
    <d v="2024-04-04T04:03:14"/>
    <x v="1"/>
    <n v="28"/>
    <s v="URIEL SALAZAR FREDY"/>
    <x v="2"/>
    <x v="0"/>
    <n v="128"/>
    <n v="23.272727272727298"/>
    <n v="115.413694721826"/>
    <s v="14 Descuentos (Transbordo) "/>
    <n v="60452.532099999997"/>
    <x v="0"/>
    <n v="12828.947399999999"/>
    <x v="974"/>
    <x v="0"/>
    <m/>
  </r>
  <r>
    <d v="2024-04-04T04:03:15"/>
    <x v="1"/>
    <n v="29"/>
    <s v="ESCOBAR IVAN DARIO"/>
    <x v="3"/>
    <x v="0"/>
    <n v="148"/>
    <n v="14.8"/>
    <n v="209.84308131241099"/>
    <s v="2 Descuentos (Conducts) "/>
    <n v="109913.69469999999"/>
    <x v="0"/>
    <n v="12828.947399999999"/>
    <x v="974"/>
    <x v="0"/>
    <m/>
  </r>
  <r>
    <d v="2024-04-04T04:03:15"/>
    <x v="1"/>
    <n v="30"/>
    <s v="TUBERQUIA MAICOL ESTIVEN"/>
    <x v="3"/>
    <x v="0"/>
    <n v="182"/>
    <n v="18.2"/>
    <n v="209.84308131241099"/>
    <s v="1 Descuento (Conduct) "/>
    <n v="109913.69469999999"/>
    <x v="0"/>
    <n v="12828.947399999999"/>
    <x v="974"/>
    <x v="0"/>
    <m/>
  </r>
  <r>
    <d v="2024-04-04T04:03:15"/>
    <x v="9"/>
    <n v="31"/>
    <s v="CERVANTES MARTINEZ FELIX ENRIQUE"/>
    <x v="0"/>
    <x v="0"/>
    <n v="211"/>
    <n v="23.4444444444444"/>
    <n v="188.85877318116999"/>
    <s v="1 Descuento (Usuario desubicado) "/>
    <n v="98922.325200000007"/>
    <x v="0"/>
    <n v="12828.947399999999"/>
    <x v="974"/>
    <x v="0"/>
    <m/>
  </r>
  <r>
    <d v="2024-04-04T04:03:15"/>
    <x v="9"/>
    <n v="32"/>
    <s v="PUERTA BOJANERO JUAN CARLOS"/>
    <x v="0"/>
    <x v="0"/>
    <n v="190"/>
    <n v="21.1111111111111"/>
    <n v="188.85877318116999"/>
    <s v="3 Descuentos (Conducts y despachadora angela) "/>
    <n v="98922.325200000007"/>
    <x v="0"/>
    <n v="12828.947399999999"/>
    <x v="974"/>
    <x v="0"/>
    <m/>
  </r>
  <r>
    <d v="2024-04-04T04:03:16"/>
    <x v="9"/>
    <n v="33"/>
    <s v="QUIROZ BRAYAN"/>
    <x v="3"/>
    <x v="0"/>
    <n v="191"/>
    <n v="19.100000000000001"/>
    <n v="209.84308131241099"/>
    <m/>
    <n v="109913.69469999999"/>
    <x v="0"/>
    <n v="12828.947399999999"/>
    <x v="974"/>
    <x v="0"/>
    <m/>
  </r>
  <r>
    <d v="2024-04-04T04:03:16"/>
    <x v="9"/>
    <n v="34"/>
    <s v="PINO JUAN ESTEBAN"/>
    <x v="6"/>
    <x v="0"/>
    <n v="156"/>
    <n v="20.8"/>
    <n v="157.38231098430799"/>
    <m/>
    <n v="82435.270999999993"/>
    <x v="0"/>
    <n v="12828.947399999999"/>
    <x v="974"/>
    <x v="0"/>
    <m/>
  </r>
  <r>
    <d v="2024-04-04T04:03:16"/>
    <x v="9"/>
    <n v="35"/>
    <s v="HERNANDEZ MACIAS GILBERTO"/>
    <x v="0"/>
    <x v="0"/>
    <n v="168"/>
    <n v="18.6666666666667"/>
    <n v="188.85877318116999"/>
    <m/>
    <n v="98922.325200000007"/>
    <x v="1"/>
    <n v="12828.947399999999"/>
    <x v="974"/>
    <x v="0"/>
    <m/>
  </r>
  <r>
    <d v="2024-04-04T04:03:17"/>
    <x v="9"/>
    <n v="36"/>
    <s v="MARTINEZ CHAVERRA LUIS NORBERTO"/>
    <x v="0"/>
    <x v="0"/>
    <n v="202"/>
    <n v="22.4444444444444"/>
    <n v="188.85877318116999"/>
    <s v="1 Descuento (Conduct) "/>
    <n v="98922.325200000007"/>
    <x v="0"/>
    <n v="12828.947399999999"/>
    <x v="974"/>
    <x v="0"/>
    <m/>
  </r>
  <r>
    <d v="2024-04-04T04:03:17"/>
    <x v="9"/>
    <n v="37"/>
    <s v="TABORDA ROJAS DIEGO ALEJANDRO"/>
    <x v="0"/>
    <x v="3"/>
    <n v="196"/>
    <n v="21.7777777777778"/>
    <n v="188.85877318116999"/>
    <m/>
    <n v="98922.325200000007"/>
    <x v="1"/>
    <n v="12828.947399999999"/>
    <x v="974"/>
    <x v="0"/>
    <m/>
  </r>
  <r>
    <d v="2024-04-04T04:03:17"/>
    <x v="9"/>
    <n v="38"/>
    <s v="BARRANTES GALLEGO DANIEL CAMILO"/>
    <x v="6"/>
    <x v="0"/>
    <n v="170"/>
    <n v="21.25"/>
    <n v="167.874465049929"/>
    <s v="2 Descuentos (Conducts) "/>
    <n v="87930.955799999996"/>
    <x v="0"/>
    <n v="12828.947399999999"/>
    <x v="974"/>
    <x v="0"/>
    <m/>
  </r>
  <r>
    <d v="2024-04-04T04:03:17"/>
    <x v="9"/>
    <n v="39"/>
    <s v="QUINTERO ANDRES FELIPE"/>
    <x v="0"/>
    <x v="0"/>
    <n v="192"/>
    <n v="21.3333333333333"/>
    <n v="188.85877318116999"/>
    <s v="1 Descuento (Monitoreo)"/>
    <n v="98922.325200000007"/>
    <x v="0"/>
    <n v="12828.947399999999"/>
    <x v="974"/>
    <x v="0"/>
    <m/>
  </r>
  <r>
    <d v="2024-04-04T04:03:18"/>
    <x v="9"/>
    <n v="40"/>
    <s v="OCAMPO OCAMPO ANTONIO JOSE"/>
    <x v="3"/>
    <x v="0"/>
    <n v="231"/>
    <n v="23.1"/>
    <n v="209.84308131241099"/>
    <s v="11 Descuentos (Transbordo y despachadora angela) "/>
    <n v="109913.69469999999"/>
    <x v="0"/>
    <n v="12828.947399999999"/>
    <x v="974"/>
    <x v="0"/>
    <m/>
  </r>
  <r>
    <d v="2024-04-04T04:03:18"/>
    <x v="1"/>
    <n v="41"/>
    <s v="GARCIA DAVID WILSON ALBERTO"/>
    <x v="3"/>
    <x v="0"/>
    <n v="206"/>
    <n v="20.6"/>
    <n v="209.84308131241099"/>
    <s v="1 Descuento (Conduct) "/>
    <n v="109913.69469999999"/>
    <x v="1"/>
    <n v="12828.947399999999"/>
    <x v="974"/>
    <x v="0"/>
    <m/>
  </r>
  <r>
    <d v="2024-04-04T04:03:18"/>
    <x v="9"/>
    <n v="42"/>
    <s v="MONTOYA OSPINA GILBERTO ANTONIO"/>
    <x v="3"/>
    <x v="0"/>
    <n v="273"/>
    <n v="27.3"/>
    <n v="209.84308131241099"/>
    <m/>
    <n v="109913.69469999999"/>
    <x v="0"/>
    <n v="12828.947399999999"/>
    <x v="974"/>
    <x v="0"/>
    <m/>
  </r>
  <r>
    <d v="2024-04-05T03:37:30"/>
    <x v="9"/>
    <n v="1"/>
    <s v="PALMAR PANA EDIXON JOSUE"/>
    <x v="3"/>
    <x v="0"/>
    <n v="188"/>
    <n v="18.8"/>
    <n v="208.42998585572801"/>
    <m/>
    <n v="97916.492199999993"/>
    <x v="0"/>
    <n v="13346.1538"/>
    <x v="975"/>
    <x v="1"/>
    <n v="21.4"/>
  </r>
  <r>
    <d v="2024-04-05T03:37:31"/>
    <x v="9"/>
    <n v="2"/>
    <s v="DURANGO DAVID JOSE"/>
    <x v="6"/>
    <x v="0"/>
    <n v="163"/>
    <n v="20.375"/>
    <n v="166.743988684583"/>
    <m/>
    <n v="87309.193799999994"/>
    <x v="1"/>
    <n v="13346.1538"/>
    <x v="975"/>
    <x v="0"/>
    <m/>
  </r>
  <r>
    <d v="2024-04-05T03:37:31"/>
    <x v="9"/>
    <n v="3"/>
    <s v="AGUIRRE ANDRES"/>
    <x v="2"/>
    <x v="0"/>
    <n v="124"/>
    <n v="20.6666666666667"/>
    <n v="125.057991513437"/>
    <m/>
    <n v="65481.895299999996"/>
    <x v="0"/>
    <n v="13346.1538"/>
    <x v="975"/>
    <x v="0"/>
    <m/>
  </r>
  <r>
    <d v="2024-04-05T03:37:31"/>
    <x v="9"/>
    <n v="4"/>
    <s v="LOPEZ ISRAEL"/>
    <x v="0"/>
    <x v="0"/>
    <n v="147"/>
    <n v="16.3333333333333"/>
    <n v="187.58698727015599"/>
    <m/>
    <n v="98222.842999999993"/>
    <x v="0"/>
    <n v="13346.1538"/>
    <x v="975"/>
    <x v="0"/>
    <m/>
  </r>
  <r>
    <d v="2024-04-05T03:37:31"/>
    <x v="9"/>
    <n v="5"/>
    <s v="BERRIO POSADA ANGELA"/>
    <x v="6"/>
    <x v="0"/>
    <n v="175"/>
    <n v="21.875"/>
    <n v="166.743988684583"/>
    <m/>
    <n v="87309.193799999994"/>
    <x v="1"/>
    <n v="13346.1538"/>
    <x v="975"/>
    <x v="0"/>
    <m/>
  </r>
  <r>
    <d v="2024-04-05T03:37:31"/>
    <x v="9"/>
    <n v="6"/>
    <s v="GONZALEZ PEREZ RAFAEL JOSE"/>
    <x v="0"/>
    <x v="0"/>
    <n v="163"/>
    <n v="18.1111111111111"/>
    <n v="187.58698727015599"/>
    <s v="1 Descuento (Conduct) "/>
    <n v="98222.842999999993"/>
    <x v="0"/>
    <n v="13346.1538"/>
    <x v="975"/>
    <x v="0"/>
    <m/>
  </r>
  <r>
    <d v="2024-04-05T03:37:32"/>
    <x v="9"/>
    <n v="7"/>
    <s v="FLORES RINCON JORGE ALBERTO"/>
    <x v="9"/>
    <x v="0"/>
    <n v="212"/>
    <n v="17.6666666666667"/>
    <n v="250.11598302687401"/>
    <m/>
    <n v="130963.7907"/>
    <x v="1"/>
    <n v="13346.1538"/>
    <x v="975"/>
    <x v="0"/>
    <m/>
  </r>
  <r>
    <d v="2024-04-05T03:37:32"/>
    <x v="9"/>
    <n v="8"/>
    <s v="VACA FIERRO ROBINSON"/>
    <x v="0"/>
    <x v="0"/>
    <n v="163"/>
    <n v="18.1111111111111"/>
    <n v="187.58698727015599"/>
    <m/>
    <n v="98222.842999999993"/>
    <x v="1"/>
    <n v="13346.1538"/>
    <x v="975"/>
    <x v="0"/>
    <m/>
  </r>
  <r>
    <d v="2024-04-05T03:37:32"/>
    <x v="9"/>
    <n v="10"/>
    <s v="PIEDRAHITA MADRID SANTIAGO"/>
    <x v="6"/>
    <x v="0"/>
    <n v="147"/>
    <n v="17.294117647058801"/>
    <n v="177.165487977369"/>
    <m/>
    <n v="92766.018400000001"/>
    <x v="0"/>
    <n v="13346.1538"/>
    <x v="975"/>
    <x v="0"/>
    <m/>
  </r>
  <r>
    <d v="2024-04-05T03:37:32"/>
    <x v="1"/>
    <n v="11"/>
    <s v="BELTRAN JUAN SIMON"/>
    <x v="0"/>
    <x v="0"/>
    <n v="198"/>
    <n v="22"/>
    <n v="187.58698727015599"/>
    <m/>
    <n v="98222.842999999993"/>
    <x v="0"/>
    <n v="13346.1538"/>
    <x v="975"/>
    <x v="0"/>
    <m/>
  </r>
  <r>
    <d v="2024-04-05T03:37:33"/>
    <x v="1"/>
    <n v="12"/>
    <s v="CASTRO BERMUDEZ RICHARD STIWARD"/>
    <x v="0"/>
    <x v="0"/>
    <n v="171"/>
    <n v="19"/>
    <n v="187.58698727015599"/>
    <m/>
    <n v="98222.842999999993"/>
    <x v="0"/>
    <n v="13346.1538"/>
    <x v="975"/>
    <x v="0"/>
    <m/>
  </r>
  <r>
    <d v="2024-04-05T03:37:33"/>
    <x v="1"/>
    <n v="13"/>
    <s v="RODRIGUEZ LUBIN"/>
    <x v="0"/>
    <x v="0"/>
    <n v="140"/>
    <n v="15.5555555555556"/>
    <n v="187.58698727015599"/>
    <m/>
    <n v="98222.842999999993"/>
    <x v="0"/>
    <n v="13346.1538"/>
    <x v="975"/>
    <x v="0"/>
    <m/>
  </r>
  <r>
    <d v="2024-04-05T03:37:33"/>
    <x v="1"/>
    <n v="14"/>
    <s v="MADRID HERNANDEZ JHONATAN SMITH"/>
    <x v="3"/>
    <x v="0"/>
    <n v="210"/>
    <n v="21"/>
    <n v="208.42998585572801"/>
    <s v="2 Descuentos (Jefe de ruta y conduct) "/>
    <n v="109136.49219999999"/>
    <x v="1"/>
    <n v="13346.1538"/>
    <x v="975"/>
    <x v="0"/>
    <m/>
  </r>
  <r>
    <d v="2024-04-05T03:37:33"/>
    <x v="1"/>
    <n v="15"/>
    <s v="QUINTERO  ALVARO ANTONIO"/>
    <x v="0"/>
    <x v="0"/>
    <n v="224"/>
    <n v="24.8888888888889"/>
    <n v="187.58698727015599"/>
    <s v="1 Descuento (Conduct) "/>
    <n v="98222.842999999993"/>
    <x v="1"/>
    <n v="13346.1538"/>
    <x v="975"/>
    <x v="0"/>
    <m/>
  </r>
  <r>
    <d v="2024-04-05T03:37:33"/>
    <x v="1"/>
    <n v="16"/>
    <s v="HURTADO MADRID JUAN ESTEBAN"/>
    <x v="0"/>
    <x v="0"/>
    <n v="143"/>
    <n v="15.8888888888889"/>
    <n v="187.58698727015599"/>
    <s v="2 Descuentos (Despachadora angela) "/>
    <n v="98222.842999999993"/>
    <x v="0"/>
    <n v="13346.1538"/>
    <x v="975"/>
    <x v="0"/>
    <m/>
  </r>
  <r>
    <d v="2024-04-05T03:37:34"/>
    <x v="1"/>
    <n v="17"/>
    <s v="MACEA MATEO"/>
    <x v="1"/>
    <x v="0"/>
    <n v="227"/>
    <n v="20.636363636363601"/>
    <n v="229.27298444130099"/>
    <m/>
    <n v="120050.14139999999"/>
    <x v="0"/>
    <n v="13346.1538"/>
    <x v="975"/>
    <x v="0"/>
    <m/>
  </r>
  <r>
    <d v="2024-04-05T03:37:34"/>
    <x v="1"/>
    <n v="18"/>
    <s v="LONDOO WILDER"/>
    <x v="4"/>
    <x v="0"/>
    <n v="128"/>
    <n v="18.285714285714299"/>
    <n v="145.90099009900999"/>
    <m/>
    <n v="76395.544599999994"/>
    <x v="0"/>
    <n v="13346.1538"/>
    <x v="975"/>
    <x v="0"/>
    <m/>
  </r>
  <r>
    <d v="2024-04-05T03:37:34"/>
    <x v="1"/>
    <n v="19"/>
    <s v="MEJIA JUAN CARLOS"/>
    <x v="6"/>
    <x v="0"/>
    <n v="144"/>
    <n v="18"/>
    <n v="166.743988684583"/>
    <s v="3 Descuentos (Propietario y conducts) "/>
    <n v="87309.193799999994"/>
    <x v="0"/>
    <n v="13346.1538"/>
    <x v="975"/>
    <x v="0"/>
    <m/>
  </r>
  <r>
    <d v="2024-04-05T03:37:34"/>
    <x v="1"/>
    <n v="20"/>
    <s v="LONDOO CADAVID DAVID SANTIAGO"/>
    <x v="0"/>
    <x v="0"/>
    <n v="170"/>
    <n v="18.8888888888889"/>
    <n v="187.58698727015599"/>
    <m/>
    <n v="98222.842999999993"/>
    <x v="0"/>
    <n v="13346.1538"/>
    <x v="975"/>
    <x v="0"/>
    <m/>
  </r>
  <r>
    <d v="2024-04-05T03:37:34"/>
    <x v="9"/>
    <n v="21"/>
    <s v="VALENCIA MENDOZA JHON"/>
    <x v="0"/>
    <x v="0"/>
    <n v="199"/>
    <n v="22.1111111111111"/>
    <n v="187.58698727015599"/>
    <m/>
    <n v="98222.842999999993"/>
    <x v="0"/>
    <n v="13346.1538"/>
    <x v="975"/>
    <x v="0"/>
    <m/>
  </r>
  <r>
    <d v="2024-04-05T03:37:35"/>
    <x v="9"/>
    <n v="22"/>
    <s v="QUIRAMA CASTAEDA JHON JADER"/>
    <x v="3"/>
    <x v="3"/>
    <n v="185"/>
    <n v="18.5"/>
    <n v="208.42998585572801"/>
    <m/>
    <n v="109136.49219999999"/>
    <x v="1"/>
    <n v="13346.1538"/>
    <x v="975"/>
    <x v="0"/>
    <m/>
  </r>
  <r>
    <d v="2024-04-05T03:37:35"/>
    <x v="9"/>
    <n v="23"/>
    <s v="SALDARRIAGA PARRA LUIS ALBERTO"/>
    <x v="0"/>
    <x v="0"/>
    <n v="200"/>
    <n v="22.2222222222222"/>
    <n v="187.58698727015599"/>
    <s v="1 Descuento (Conduct) "/>
    <n v="98222.842999999993"/>
    <x v="2"/>
    <n v="13346.1538"/>
    <x v="975"/>
    <x v="0"/>
    <m/>
  </r>
  <r>
    <d v="2024-04-05T03:37:35"/>
    <x v="9"/>
    <n v="24"/>
    <s v="RAMIREZ ADRIAN"/>
    <x v="2"/>
    <x v="0"/>
    <n v="150"/>
    <n v="25"/>
    <n v="125.057991513437"/>
    <m/>
    <n v="65481.895299999996"/>
    <x v="0"/>
    <n v="13346.1538"/>
    <x v="975"/>
    <x v="0"/>
    <m/>
  </r>
  <r>
    <d v="2024-04-05T03:37:35"/>
    <x v="9"/>
    <n v="25"/>
    <s v="JIMENEZ HURTADO CARLOS ESTIVEN"/>
    <x v="2"/>
    <x v="0"/>
    <n v="160"/>
    <n v="26.6666666666667"/>
    <n v="125.057991513437"/>
    <s v="1 Descuento (Propietario)"/>
    <n v="65481.895299999996"/>
    <x v="1"/>
    <n v="13346.1538"/>
    <x v="975"/>
    <x v="0"/>
    <m/>
  </r>
  <r>
    <d v="2024-04-05T03:37:35"/>
    <x v="9"/>
    <n v="26"/>
    <s v="CIRO MARIN RODRIGO ALBERTO"/>
    <x v="0"/>
    <x v="0"/>
    <n v="202"/>
    <n v="22.4444444444444"/>
    <n v="187.58698727015599"/>
    <m/>
    <n v="98222.842999999993"/>
    <x v="0"/>
    <n v="13346.1538"/>
    <x v="975"/>
    <x v="0"/>
    <m/>
  </r>
  <r>
    <d v="2024-04-05T03:37:36"/>
    <x v="9"/>
    <n v="27"/>
    <s v="HOYOS HENAO SANTIAGO"/>
    <x v="4"/>
    <x v="0"/>
    <n v="193"/>
    <n v="27.571428571428601"/>
    <n v="145.90099009900999"/>
    <s v="FERNEY HENAO Realiz 3 viajes donde moviliz 65 Usuarios"/>
    <n v="76395.544599999994"/>
    <x v="0"/>
    <n v="13346.1538"/>
    <x v="975"/>
    <x v="0"/>
    <m/>
  </r>
  <r>
    <d v="2024-04-05T03:37:36"/>
    <x v="9"/>
    <n v="28"/>
    <s v="URIEL SALAZAR FREDY"/>
    <x v="0"/>
    <x v="0"/>
    <n v="164"/>
    <n v="18.2222222222222"/>
    <n v="187.58698727015599"/>
    <m/>
    <n v="98222.842999999993"/>
    <x v="0"/>
    <n v="13346.1538"/>
    <x v="975"/>
    <x v="0"/>
    <m/>
  </r>
  <r>
    <d v="2024-04-05T03:37:36"/>
    <x v="9"/>
    <n v="29"/>
    <s v="ESCOBAR IVAN DARIO"/>
    <x v="0"/>
    <x v="0"/>
    <n v="143"/>
    <n v="15.8888888888889"/>
    <n v="187.58698727015599"/>
    <s v="2 Descuentos (Conducts) "/>
    <n v="98222.842999999993"/>
    <x v="0"/>
    <n v="13346.1538"/>
    <x v="975"/>
    <x v="0"/>
    <m/>
  </r>
  <r>
    <d v="2024-04-05T03:37:36"/>
    <x v="1"/>
    <n v="30"/>
    <s v="TUBERQUIA MAICOL ESTIVEN"/>
    <x v="0"/>
    <x v="0"/>
    <n v="215"/>
    <n v="23.8888888888889"/>
    <n v="187.58698727015599"/>
    <s v="2 Descuentos (Propietarios) "/>
    <n v="98222.842999999993"/>
    <x v="0"/>
    <n v="13346.1538"/>
    <x v="975"/>
    <x v="0"/>
    <m/>
  </r>
  <r>
    <d v="2024-04-05T03:37:37"/>
    <x v="1"/>
    <n v="31"/>
    <s v="CERVANTES MARTINEZ FELIX ENRIQUE"/>
    <x v="0"/>
    <x v="0"/>
    <n v="200"/>
    <n v="22.2222222222222"/>
    <n v="187.58698727015599"/>
    <s v="2 Descuentos (Usuarios desubicados) "/>
    <n v="98222.842999999993"/>
    <x v="0"/>
    <n v="13346.1538"/>
    <x v="975"/>
    <x v="0"/>
    <m/>
  </r>
  <r>
    <d v="2024-04-05T03:37:37"/>
    <x v="1"/>
    <n v="32"/>
    <s v="PUERTA BOJANERO JUAN CARLOS"/>
    <x v="6"/>
    <x v="0"/>
    <n v="203"/>
    <n v="25.375"/>
    <n v="166.743988684583"/>
    <s v="4 Descuentos (conducts y despachadora angela) "/>
    <n v="87309.193799999994"/>
    <x v="0"/>
    <n v="13346.1538"/>
    <x v="975"/>
    <x v="0"/>
    <m/>
  </r>
  <r>
    <d v="2024-04-05T03:37:37"/>
    <x v="1"/>
    <n v="33"/>
    <s v="QUIROZ BRAYAN"/>
    <x v="0"/>
    <x v="0"/>
    <n v="176"/>
    <n v="19.5555555555556"/>
    <n v="187.58698727015599"/>
    <m/>
    <n v="98222.842999999993"/>
    <x v="0"/>
    <n v="13346.1538"/>
    <x v="975"/>
    <x v="0"/>
    <m/>
  </r>
  <r>
    <d v="2024-04-05T03:37:37"/>
    <x v="1"/>
    <n v="34"/>
    <s v="PINO JUAN ESTEBAN"/>
    <x v="2"/>
    <x v="0"/>
    <n v="132"/>
    <n v="22"/>
    <n v="125.057991513437"/>
    <m/>
    <n v="65481.895299999996"/>
    <x v="0"/>
    <n v="13346.1538"/>
    <x v="975"/>
    <x v="0"/>
    <m/>
  </r>
  <r>
    <d v="2024-04-05T03:37:37"/>
    <x v="1"/>
    <n v="35"/>
    <s v="HERNANDEZ MACIAS GILBERTO"/>
    <x v="10"/>
    <x v="0"/>
    <n v="60"/>
    <n v="15"/>
    <n v="83.371994342291401"/>
    <m/>
    <n v="43654.596899999997"/>
    <x v="1"/>
    <n v="13346.1538"/>
    <x v="975"/>
    <x v="0"/>
    <m/>
  </r>
  <r>
    <d v="2024-04-05T03:37:38"/>
    <x v="1"/>
    <n v="36"/>
    <s v="MARTINEZ CHAVERRA LUIS NORBERTO"/>
    <x v="1"/>
    <x v="0"/>
    <n v="278"/>
    <n v="25.272727272727298"/>
    <n v="229.27298444130099"/>
    <s v="1 Descuento (Conduct) "/>
    <n v="120050.14139999999"/>
    <x v="0"/>
    <n v="13346.1538"/>
    <x v="975"/>
    <x v="0"/>
    <m/>
  </r>
  <r>
    <d v="2024-04-05T03:37:38"/>
    <x v="1"/>
    <n v="37"/>
    <s v="TABORDA ROJAS DIEGO ALEJANDRO"/>
    <x v="6"/>
    <x v="3"/>
    <n v="251"/>
    <n v="31.375"/>
    <n v="166.743988684583"/>
    <m/>
    <n v="87309.193799999994"/>
    <x v="1"/>
    <n v="13346.1538"/>
    <x v="975"/>
    <x v="0"/>
    <m/>
  </r>
  <r>
    <d v="2024-04-05T03:37:38"/>
    <x v="1"/>
    <n v="38"/>
    <s v="AGUDELO KEVIN ANDRES"/>
    <x v="3"/>
    <x v="3"/>
    <n v="186"/>
    <n v="18.600000000000001"/>
    <n v="208.42998585572801"/>
    <s v="1 Descuento (Usuario desubicado) "/>
    <n v="109136.49219999999"/>
    <x v="0"/>
    <n v="13346.1538"/>
    <x v="975"/>
    <x v="0"/>
    <m/>
  </r>
  <r>
    <d v="2024-04-05T03:37:38"/>
    <x v="1"/>
    <n v="39"/>
    <s v="QUINTERO ANDRES FELIPE"/>
    <x v="3"/>
    <x v="0"/>
    <n v="203"/>
    <n v="20.3"/>
    <n v="208.42998585572801"/>
    <m/>
    <n v="109136.49219999999"/>
    <x v="0"/>
    <n v="13346.1538"/>
    <x v="975"/>
    <x v="0"/>
    <m/>
  </r>
  <r>
    <d v="2024-04-05T03:37:38"/>
    <x v="1"/>
    <n v="40"/>
    <s v="OCAMPO OCAMPO ANTONIO JOSE"/>
    <x v="6"/>
    <x v="0"/>
    <n v="203"/>
    <n v="25.375"/>
    <n v="166.743988684583"/>
    <s v="2 Descuentos (conduct y propietario) "/>
    <n v="87309.193799999994"/>
    <x v="0"/>
    <n v="13346.1538"/>
    <x v="975"/>
    <x v="0"/>
    <m/>
  </r>
  <r>
    <d v="2024-04-05T03:37:39"/>
    <x v="9"/>
    <n v="41"/>
    <s v="BARRANTES GALLEGO DANIEL CAMILO"/>
    <x v="6"/>
    <x v="0"/>
    <n v="160"/>
    <n v="20"/>
    <n v="166.743988684583"/>
    <s v="1 Descuento (Conduct) "/>
    <n v="87309.193799999994"/>
    <x v="1"/>
    <n v="13346.1538"/>
    <x v="975"/>
    <x v="0"/>
    <m/>
  </r>
  <r>
    <d v="2024-04-05T03:37:39"/>
    <x v="9"/>
    <n v="42"/>
    <s v="MONTOYA OSPINA GILBERTO ANTONIO"/>
    <x v="3"/>
    <x v="0"/>
    <n v="268"/>
    <n v="26.8"/>
    <n v="208.42998585572801"/>
    <s v="2 Descuentos (conduct y propietario) "/>
    <n v="109136.49219999999"/>
    <x v="0"/>
    <n v="13346.1538"/>
    <x v="975"/>
    <x v="0"/>
    <m/>
  </r>
  <r>
    <d v="2024-04-06T02:24:30"/>
    <x v="1"/>
    <n v="1"/>
    <s v="PALMAR PANA EDIXON JOSUE"/>
    <x v="0"/>
    <x v="0"/>
    <n v="208"/>
    <n v="23.1111111111111"/>
    <n v="193.355685131195"/>
    <m/>
    <n v="101395.6268"/>
    <x v="0"/>
    <n v="13565.789500000001"/>
    <x v="976"/>
    <x v="0"/>
    <m/>
  </r>
  <r>
    <d v="2024-04-06T02:24:30"/>
    <x v="1"/>
    <n v="2"/>
    <s v="RAMIREZ ADRIAN"/>
    <x v="2"/>
    <x v="0"/>
    <n v="161"/>
    <n v="26.8333333333333"/>
    <n v="128.90379008746399"/>
    <m/>
    <n v="67597.084499999997"/>
    <x v="1"/>
    <n v="13565.789500000001"/>
    <x v="976"/>
    <x v="0"/>
    <m/>
  </r>
  <r>
    <d v="2024-04-06T02:24:31"/>
    <x v="1"/>
    <n v="3"/>
    <s v="ESPINOZA CHAVARRIA GUILLERMO LEON"/>
    <x v="0"/>
    <x v="0"/>
    <n v="165"/>
    <n v="18.3333333333333"/>
    <n v="193.355685131195"/>
    <m/>
    <n v="101395.6268"/>
    <x v="0"/>
    <n v="13565.789500000001"/>
    <x v="976"/>
    <x v="0"/>
    <m/>
  </r>
  <r>
    <d v="2024-04-06T02:24:31"/>
    <x v="1"/>
    <n v="4"/>
    <s v="LOPEZ ISRAEL"/>
    <x v="0"/>
    <x v="0"/>
    <n v="140"/>
    <n v="15.5555555555556"/>
    <n v="193.355685131195"/>
    <m/>
    <n v="101395.6268"/>
    <x v="0"/>
    <n v="13565.789500000001"/>
    <x v="976"/>
    <x v="0"/>
    <m/>
  </r>
  <r>
    <d v="2024-04-06T02:24:32"/>
    <x v="1"/>
    <n v="5"/>
    <s v="BERRIO POSADA ANGELA"/>
    <x v="4"/>
    <x v="0"/>
    <n v="101"/>
    <n v="14.4285714285714"/>
    <n v="150.38775510204101"/>
    <m/>
    <n v="78863.265299999999"/>
    <x v="1"/>
    <n v="13565.789500000001"/>
    <x v="976"/>
    <x v="0"/>
    <m/>
  </r>
  <r>
    <d v="2024-04-06T02:24:32"/>
    <x v="1"/>
    <n v="6"/>
    <s v="GONZALEZ PEREZ RAFAEL JOSE"/>
    <x v="0"/>
    <x v="0"/>
    <n v="147"/>
    <n v="16.3333333333333"/>
    <n v="193.355685131195"/>
    <m/>
    <n v="101395.6268"/>
    <x v="0"/>
    <n v="13565.789500000001"/>
    <x v="976"/>
    <x v="0"/>
    <m/>
  </r>
  <r>
    <d v="2024-04-06T02:24:32"/>
    <x v="1"/>
    <n v="7"/>
    <s v="HENAO MUOZ FERNEY"/>
    <x v="3"/>
    <x v="0"/>
    <n v="249"/>
    <n v="24.9"/>
    <n v="214.83965014577299"/>
    <m/>
    <n v="112661.8076"/>
    <x v="1"/>
    <n v="13565.789500000001"/>
    <x v="976"/>
    <x v="0"/>
    <m/>
  </r>
  <r>
    <d v="2024-04-06T02:24:33"/>
    <x v="1"/>
    <n v="8"/>
    <s v="LONDOO CADAVID DAVID SANTIAGO"/>
    <x v="0"/>
    <x v="0"/>
    <n v="172"/>
    <n v="19.1111111111111"/>
    <n v="193.355685131195"/>
    <m/>
    <n v="101395.6268"/>
    <x v="1"/>
    <n v="13565.789500000001"/>
    <x v="976"/>
    <x v="0"/>
    <m/>
  </r>
  <r>
    <d v="2024-04-06T02:24:34"/>
    <x v="1"/>
    <n v="9"/>
    <s v="AGUDELO GARCIA DENIN ANGELO"/>
    <x v="0"/>
    <x v="0"/>
    <n v="221"/>
    <n v="24.5555555555556"/>
    <n v="193.355685131195"/>
    <m/>
    <n v="101395.6268"/>
    <x v="0"/>
    <n v="13565.789500000001"/>
    <x v="976"/>
    <x v="0"/>
    <m/>
  </r>
  <r>
    <d v="2024-04-06T02:24:34"/>
    <x v="1"/>
    <n v="10"/>
    <s v="MARULANDA JARAMILLO DAWER ANDRES"/>
    <x v="6"/>
    <x v="0"/>
    <n v="173"/>
    <n v="21.625"/>
    <n v="171.87172011661801"/>
    <m/>
    <n v="90129.446100000001"/>
    <x v="0"/>
    <n v="13565.789500000001"/>
    <x v="976"/>
    <x v="0"/>
    <m/>
  </r>
  <r>
    <d v="2024-04-06T02:24:34"/>
    <x v="9"/>
    <n v="11"/>
    <s v="BELTRAN JUAN SIMON"/>
    <x v="0"/>
    <x v="0"/>
    <n v="183"/>
    <n v="20.3333333333333"/>
    <n v="193.355685131195"/>
    <s v="1 Descuento (Conduct) "/>
    <n v="101395.6268"/>
    <x v="0"/>
    <n v="13565.789500000001"/>
    <x v="976"/>
    <x v="0"/>
    <m/>
  </r>
  <r>
    <d v="2024-04-06T02:24:35"/>
    <x v="9"/>
    <n v="12"/>
    <s v="CASTRO BERMUDEZ RICHARD STIWARD"/>
    <x v="4"/>
    <x v="0"/>
    <n v="148"/>
    <n v="21.1428571428571"/>
    <n v="150.38775510204101"/>
    <s v="9 Descuentos (Transbordo) "/>
    <n v="78863.265299999999"/>
    <x v="0"/>
    <n v="13565.789500000001"/>
    <x v="976"/>
    <x v="0"/>
    <m/>
  </r>
  <r>
    <d v="2024-04-06T02:24:35"/>
    <x v="9"/>
    <n v="13"/>
    <s v="GIL ARBOLEDA ARLEX"/>
    <x v="3"/>
    <x v="0"/>
    <n v="172"/>
    <n v="17.2"/>
    <n v="214.83965014577299"/>
    <s v="1 Descuento (Usuario desubicado) "/>
    <n v="112661.8076"/>
    <x v="0"/>
    <n v="13565.789500000001"/>
    <x v="976"/>
    <x v="0"/>
    <m/>
  </r>
  <r>
    <d v="2024-04-06T02:24:36"/>
    <x v="9"/>
    <n v="14"/>
    <s v="MADRID HERNANDEZ JHONATAN SMITH"/>
    <x v="0"/>
    <x v="0"/>
    <n v="205"/>
    <n v="22.7777777777778"/>
    <n v="193.355685131195"/>
    <s v="4 Descuentos (Jefe de ruta, propietarios)"/>
    <n v="101395.6268"/>
    <x v="1"/>
    <n v="13565.789500000001"/>
    <x v="976"/>
    <x v="0"/>
    <m/>
  </r>
  <r>
    <d v="2024-04-06T02:24:36"/>
    <x v="9"/>
    <n v="15"/>
    <s v="QUINTERO  ALVARO ANTONIO"/>
    <x v="6"/>
    <x v="0"/>
    <n v="169"/>
    <n v="21.125"/>
    <n v="171.87172011661801"/>
    <s v="2 Descuentos (Conducts) "/>
    <n v="90129.446100000001"/>
    <x v="1"/>
    <n v="13565.789500000001"/>
    <x v="976"/>
    <x v="0"/>
    <m/>
  </r>
  <r>
    <d v="2024-04-06T02:24:37"/>
    <x v="9"/>
    <n v="16"/>
    <s v="LONDOO WILDER"/>
    <x v="4"/>
    <x v="0"/>
    <n v="165"/>
    <n v="23.571428571428601"/>
    <n v="150.38775510204101"/>
    <m/>
    <n v="78863.265299999999"/>
    <x v="0"/>
    <n v="13565.789500000001"/>
    <x v="976"/>
    <x v="0"/>
    <m/>
  </r>
  <r>
    <d v="2024-04-06T02:24:37"/>
    <x v="9"/>
    <n v="17"/>
    <s v="MACEA MATEO"/>
    <x v="8"/>
    <x v="0"/>
    <n v="81"/>
    <n v="16.2"/>
    <n v="107.419825072886"/>
    <m/>
    <n v="56330.9038"/>
    <x v="0"/>
    <n v="13565.789500000001"/>
    <x v="976"/>
    <x v="0"/>
    <m/>
  </r>
  <r>
    <d v="2024-04-06T02:24:38"/>
    <x v="9"/>
    <n v="19"/>
    <s v="MEJIA JUAN CARLOS"/>
    <x v="0"/>
    <x v="0"/>
    <n v="176"/>
    <n v="19.5555555555556"/>
    <n v="193.355685131195"/>
    <s v="1 Descuento (Conduct) "/>
    <n v="101395.6268"/>
    <x v="0"/>
    <n v="13565.789500000001"/>
    <x v="976"/>
    <x v="0"/>
    <m/>
  </r>
  <r>
    <d v="2024-04-06T02:24:38"/>
    <x v="9"/>
    <n v="20"/>
    <s v="VERENZUELA MARTINEZ ALEXANDER"/>
    <x v="0"/>
    <x v="0"/>
    <n v="216"/>
    <n v="24"/>
    <n v="193.355685131195"/>
    <s v="1 Descuento (Conduct) "/>
    <n v="101395.6268"/>
    <x v="0"/>
    <n v="13565.789500000001"/>
    <x v="976"/>
    <x v="0"/>
    <m/>
  </r>
  <r>
    <d v="2024-04-06T02:24:39"/>
    <x v="1"/>
    <n v="21"/>
    <s v="VALENCIA MENDOZA JHON"/>
    <x v="3"/>
    <x v="3"/>
    <n v="198"/>
    <n v="19.8"/>
    <n v="214.83965014577299"/>
    <s v="2 Descuentos (Conducts) "/>
    <n v="112661.8076"/>
    <x v="0"/>
    <n v="13565.789500000001"/>
    <x v="976"/>
    <x v="0"/>
    <m/>
  </r>
  <r>
    <d v="2024-04-06T02:24:39"/>
    <x v="1"/>
    <n v="22"/>
    <s v="QUIRAMA CASTAEDA JHON JADER"/>
    <x v="6"/>
    <x v="0"/>
    <n v="182"/>
    <n v="22.75"/>
    <n v="171.87172011661801"/>
    <m/>
    <n v="90129.446100000001"/>
    <x v="1"/>
    <n v="13565.789500000001"/>
    <x v="976"/>
    <x v="0"/>
    <m/>
  </r>
  <r>
    <d v="2024-04-06T02:24:40"/>
    <x v="1"/>
    <n v="23"/>
    <s v="RODRIGUEZ LUBIN"/>
    <x v="0"/>
    <x v="0"/>
    <n v="183"/>
    <n v="20.3333333333333"/>
    <n v="193.355685131195"/>
    <s v="2 Descuentos (Conduct y propietario) "/>
    <n v="101395.6268"/>
    <x v="2"/>
    <n v="13565.789500000001"/>
    <x v="976"/>
    <x v="0"/>
    <m/>
  </r>
  <r>
    <d v="2024-04-06T02:24:40"/>
    <x v="1"/>
    <n v="24"/>
    <s v="ARANGO CESAR"/>
    <x v="4"/>
    <x v="0"/>
    <n v="160"/>
    <n v="22.8571428571429"/>
    <n v="150.38775510204101"/>
    <m/>
    <n v="78863.265299999999"/>
    <x v="0"/>
    <n v="13565.789500000001"/>
    <x v="976"/>
    <x v="0"/>
    <m/>
  </r>
  <r>
    <d v="2024-04-06T02:24:40"/>
    <x v="1"/>
    <n v="25"/>
    <s v="JIMENEZ HURTADO CARLOS ESTIVEN"/>
    <x v="4"/>
    <x v="0"/>
    <n v="181"/>
    <n v="25.8571428571429"/>
    <n v="150.38775510204101"/>
    <m/>
    <n v="78863.265299999999"/>
    <x v="1"/>
    <n v="13565.789500000001"/>
    <x v="976"/>
    <x v="0"/>
    <m/>
  </r>
  <r>
    <d v="2024-04-06T02:24:41"/>
    <x v="1"/>
    <n v="26"/>
    <s v="CIRO MARIN RODRIGO ALBERTO"/>
    <x v="2"/>
    <x v="0"/>
    <n v="90"/>
    <n v="15"/>
    <n v="128.90379008746399"/>
    <m/>
    <n v="67597.084499999997"/>
    <x v="0"/>
    <n v="13565.789500000001"/>
    <x v="976"/>
    <x v="0"/>
    <m/>
  </r>
  <r>
    <d v="2024-04-06T02:24:41"/>
    <x v="1"/>
    <n v="27"/>
    <s v="HOYOS HENAO SANTIAGO"/>
    <x v="3"/>
    <x v="3"/>
    <n v="237"/>
    <n v="23.7"/>
    <n v="214.83965014577299"/>
    <m/>
    <n v="112661.8076"/>
    <x v="0"/>
    <n v="13565.789500000001"/>
    <x v="976"/>
    <x v="0"/>
    <m/>
  </r>
  <r>
    <d v="2024-04-06T02:24:41"/>
    <x v="1"/>
    <n v="28"/>
    <s v="URIEL SALAZAR FREDY"/>
    <x v="0"/>
    <x v="0"/>
    <n v="185"/>
    <n v="20.5555555555556"/>
    <n v="193.355685131195"/>
    <m/>
    <n v="101395.6268"/>
    <x v="0"/>
    <n v="13565.789500000001"/>
    <x v="976"/>
    <x v="0"/>
    <m/>
  </r>
  <r>
    <d v="2024-04-06T02:24:41"/>
    <x v="1"/>
    <n v="29"/>
    <s v="ESCOBAR IVAN DARIO"/>
    <x v="0"/>
    <x v="0"/>
    <n v="161"/>
    <n v="17.8888888888889"/>
    <n v="193.355685131195"/>
    <m/>
    <n v="101395.6268"/>
    <x v="0"/>
    <n v="13565.789500000001"/>
    <x v="976"/>
    <x v="0"/>
    <m/>
  </r>
  <r>
    <d v="2024-04-06T02:24:42"/>
    <x v="1"/>
    <n v="30"/>
    <s v="TUBERQUIA MAICOL ESTIVEN"/>
    <x v="6"/>
    <x v="3"/>
    <n v="158"/>
    <n v="19.75"/>
    <n v="171.87172011661801"/>
    <m/>
    <n v="90129.446100000001"/>
    <x v="0"/>
    <n v="13565.789500000001"/>
    <x v="976"/>
    <x v="0"/>
    <m/>
  </r>
  <r>
    <d v="2024-04-06T02:24:42"/>
    <x v="9"/>
    <n v="31"/>
    <s v="CERVANTES MARTINEZ FELIX ENRIQUE"/>
    <x v="0"/>
    <x v="0"/>
    <n v="211"/>
    <n v="23.4444444444444"/>
    <n v="193.355685131195"/>
    <s v="1 Descuento (Monitoreo) "/>
    <n v="101395.6268"/>
    <x v="0"/>
    <n v="13565.789500000001"/>
    <x v="976"/>
    <x v="0"/>
    <m/>
  </r>
  <r>
    <d v="2024-04-06T02:24:42"/>
    <x v="9"/>
    <n v="32"/>
    <s v="PUERTA BOJANERO JUAN CARLOS"/>
    <x v="4"/>
    <x v="0"/>
    <n v="155"/>
    <n v="22.1428571428571"/>
    <n v="150.38775510204101"/>
    <s v="1 Descuento (Monitoreo) "/>
    <n v="78863.265299999999"/>
    <x v="0"/>
    <n v="13565.789500000001"/>
    <x v="976"/>
    <x v="0"/>
    <m/>
  </r>
  <r>
    <d v="2024-04-06T02:24:42"/>
    <x v="9"/>
    <n v="33"/>
    <s v="QUIROZ BRAYAN"/>
    <x v="0"/>
    <x v="0"/>
    <n v="171"/>
    <n v="19"/>
    <n v="193.355685131195"/>
    <m/>
    <n v="101395.6268"/>
    <x v="0"/>
    <n v="13565.789500000001"/>
    <x v="976"/>
    <x v="0"/>
    <m/>
  </r>
  <r>
    <d v="2024-04-06T02:24:43"/>
    <x v="9"/>
    <n v="34"/>
    <s v="PINO JUAN ESTEBAN"/>
    <x v="4"/>
    <x v="0"/>
    <n v="158"/>
    <n v="22.571428571428601"/>
    <n v="150.38775510204101"/>
    <m/>
    <n v="78863.265299999999"/>
    <x v="0"/>
    <n v="13565.789500000001"/>
    <x v="976"/>
    <x v="0"/>
    <m/>
  </r>
  <r>
    <d v="2024-04-06T02:24:43"/>
    <x v="9"/>
    <n v="35"/>
    <s v="HERNANDEZ MACIAS GILBERTO"/>
    <x v="4"/>
    <x v="0"/>
    <n v="238"/>
    <n v="34"/>
    <n v="150.38775510204101"/>
    <s v="se adicionan 74 Usuarios del da 05/04 "/>
    <n v="78863.265299999999"/>
    <x v="1"/>
    <n v="13565.789500000001"/>
    <x v="976"/>
    <x v="0"/>
    <m/>
  </r>
  <r>
    <d v="2024-04-06T02:24:43"/>
    <x v="9"/>
    <n v="36"/>
    <s v="MARTINEZ CHAVERRA LUIS NORBERTO"/>
    <x v="6"/>
    <x v="3"/>
    <n v="227"/>
    <n v="28.375"/>
    <n v="171.87172011661801"/>
    <m/>
    <n v="90129.446100000001"/>
    <x v="0"/>
    <n v="13565.789500000001"/>
    <x v="976"/>
    <x v="0"/>
    <m/>
  </r>
  <r>
    <d v="2024-04-06T02:24:44"/>
    <x v="9"/>
    <n v="37"/>
    <s v="PIEDRAHITA MADRID SANTIAGO"/>
    <x v="4"/>
    <x v="1"/>
    <n v="153"/>
    <n v="21.8571428571429"/>
    <n v="150.38775510204101"/>
    <s v="se descuenta el viaje de 2 40 pm ya que NO ingresa a la minorista sin autorizacin "/>
    <n v="67533.265299999999"/>
    <x v="1"/>
    <n v="13565.789500000001"/>
    <x v="976"/>
    <x v="1"/>
    <n v="21.6"/>
  </r>
  <r>
    <d v="2024-04-06T02:24:44"/>
    <x v="9"/>
    <n v="38"/>
    <s v="AGUDELO KEVIN ANDRES"/>
    <x v="0"/>
    <x v="0"/>
    <n v="172"/>
    <n v="19.1111111111111"/>
    <n v="193.355685131195"/>
    <m/>
    <n v="101395.6268"/>
    <x v="0"/>
    <n v="13565.789500000001"/>
    <x v="976"/>
    <x v="0"/>
    <m/>
  </r>
  <r>
    <d v="2024-04-06T02:24:44"/>
    <x v="9"/>
    <n v="39"/>
    <s v="QUINTERO ANDRES FELIPE"/>
    <x v="0"/>
    <x v="0"/>
    <n v="216"/>
    <n v="24"/>
    <n v="193.355685131195"/>
    <m/>
    <n v="101395.6268"/>
    <x v="0"/>
    <n v="13565.789500000001"/>
    <x v="976"/>
    <x v="0"/>
    <m/>
  </r>
  <r>
    <d v="2024-04-06T02:24:44"/>
    <x v="9"/>
    <n v="40"/>
    <s v="OCAMPO OCAMPO ANTONIO JOSE"/>
    <x v="1"/>
    <x v="3"/>
    <n v="254"/>
    <n v="23.090909090909101"/>
    <n v="236.32361516034999"/>
    <s v="2 Descuentos (Conducts) "/>
    <n v="123927.9883"/>
    <x v="0"/>
    <n v="13565.789500000001"/>
    <x v="976"/>
    <x v="0"/>
    <m/>
  </r>
  <r>
    <d v="2024-04-06T02:24:45"/>
    <x v="9"/>
    <n v="41"/>
    <s v="GARCIA DAVID WILSON ALBERTO"/>
    <x v="3"/>
    <x v="0"/>
    <n v="220"/>
    <n v="22"/>
    <n v="214.83965014577299"/>
    <s v="1 Descuento (Monitoreo) "/>
    <n v="112661.8076"/>
    <x v="1"/>
    <n v="13565.789500000001"/>
    <x v="976"/>
    <x v="0"/>
    <m/>
  </r>
  <r>
    <d v="2024-04-06T02:24:45"/>
    <x v="9"/>
    <n v="42"/>
    <s v="MONTOYA OSPINA GILBERTO ANTONIO"/>
    <x v="0"/>
    <x v="0"/>
    <n v="207"/>
    <n v="23"/>
    <n v="193.355685131195"/>
    <m/>
    <n v="101395.6268"/>
    <x v="0"/>
    <n v="13565.789500000001"/>
    <x v="976"/>
    <x v="0"/>
    <m/>
  </r>
  <r>
    <d v="2024-04-07T01:24:27"/>
    <x v="9"/>
    <n v="1"/>
    <s v="PALMAR PANA EDIXON JOSUE"/>
    <x v="3"/>
    <x v="0"/>
    <n v="144"/>
    <n v="14.4"/>
    <n v="202.32771822358299"/>
    <m/>
    <n v="105780.245"/>
    <x v="0"/>
    <n v="12541.025600000001"/>
    <x v="977"/>
    <x v="0"/>
    <m/>
  </r>
  <r>
    <d v="2024-04-07T01:24:27"/>
    <x v="9"/>
    <n v="2"/>
    <s v="DURANGO DAVID JOSE"/>
    <x v="6"/>
    <x v="0"/>
    <n v="167"/>
    <n v="20.875"/>
    <n v="161.86217457886701"/>
    <m/>
    <n v="84624.195999999996"/>
    <x v="1"/>
    <n v="12541.025600000001"/>
    <x v="977"/>
    <x v="0"/>
    <m/>
  </r>
  <r>
    <d v="2024-04-07T01:24:28"/>
    <x v="9"/>
    <n v="3"/>
    <s v="AGUIRRE ANDRES"/>
    <x v="0"/>
    <x v="0"/>
    <n v="173"/>
    <n v="19.2222222222222"/>
    <n v="182.094946401225"/>
    <m/>
    <n v="95202.220499999996"/>
    <x v="0"/>
    <n v="12541.025600000001"/>
    <x v="977"/>
    <x v="0"/>
    <m/>
  </r>
  <r>
    <d v="2024-04-07T01:24:28"/>
    <x v="9"/>
    <n v="4"/>
    <s v="LOPEZ ISRAEL"/>
    <x v="0"/>
    <x v="0"/>
    <n v="118"/>
    <n v="13.1111111111111"/>
    <n v="182.094946401225"/>
    <m/>
    <n v="95202.220499999996"/>
    <x v="0"/>
    <n v="12541.025600000001"/>
    <x v="977"/>
    <x v="0"/>
    <m/>
  </r>
  <r>
    <d v="2024-04-07T01:24:28"/>
    <x v="9"/>
    <n v="5"/>
    <s v="BERRIO POSADA ANGELA"/>
    <x v="11"/>
    <x v="0"/>
    <n v="40"/>
    <n v="20"/>
    <n v="40.465543644716703"/>
    <m/>
    <n v="21156.048999999999"/>
    <x v="1"/>
    <n v="12541.025600000001"/>
    <x v="977"/>
    <x v="0"/>
    <m/>
  </r>
  <r>
    <d v="2024-04-07T01:24:29"/>
    <x v="9"/>
    <n v="6"/>
    <s v="GONZALEZ PEREZ RAFAEL JOSE"/>
    <x v="0"/>
    <x v="0"/>
    <n v="148"/>
    <n v="16.4444444444444"/>
    <n v="182.094946401225"/>
    <m/>
    <n v="95202.220499999996"/>
    <x v="0"/>
    <n v="12541.025600000001"/>
    <x v="977"/>
    <x v="0"/>
    <m/>
  </r>
  <r>
    <d v="2024-04-07T01:24:29"/>
    <x v="9"/>
    <n v="7"/>
    <s v="FLORES RINCON JORGE ALBERTO"/>
    <x v="3"/>
    <x v="0"/>
    <n v="143"/>
    <n v="14.3"/>
    <n v="202.32771822358299"/>
    <s v="1 Descuento (Conduct) "/>
    <n v="105780.245"/>
    <x v="1"/>
    <n v="12541.025600000001"/>
    <x v="977"/>
    <x v="0"/>
    <m/>
  </r>
  <r>
    <d v="2024-04-07T01:24:30"/>
    <x v="9"/>
    <n v="8"/>
    <s v="VACA FIERRO ROBINSON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0"/>
    <x v="9"/>
    <n v="9"/>
    <s v="AGUDELO GARCIA DENIN ANGELO"/>
    <x v="0"/>
    <x v="3"/>
    <n v="184"/>
    <n v="20.4444444444444"/>
    <n v="182.094946401225"/>
    <m/>
    <n v="95202.220499999996"/>
    <x v="0"/>
    <n v="12541.025600000001"/>
    <x v="977"/>
    <x v="0"/>
    <m/>
  </r>
  <r>
    <d v="2024-04-07T01:24:30"/>
    <x v="9"/>
    <n v="10"/>
    <s v="MARULANDA JARAMILLO DAWER ANDRES"/>
    <x v="4"/>
    <x v="0"/>
    <n v="139"/>
    <n v="19.8571428571429"/>
    <n v="141.629402756508"/>
    <m/>
    <n v="74046.171499999997"/>
    <x v="0"/>
    <n v="12541.025600000001"/>
    <x v="977"/>
    <x v="0"/>
    <m/>
  </r>
  <r>
    <d v="2024-04-07T01:24:31"/>
    <x v="1"/>
    <n v="11"/>
    <s v="BELTRAN JUAN SIMON"/>
    <x v="3"/>
    <x v="0"/>
    <n v="187"/>
    <n v="18.7"/>
    <n v="202.32771822358299"/>
    <m/>
    <n v="105780.245"/>
    <x v="0"/>
    <n v="12541.025600000001"/>
    <x v="977"/>
    <x v="0"/>
    <m/>
  </r>
  <r>
    <d v="2024-04-07T01:24:31"/>
    <x v="1"/>
    <n v="12"/>
    <s v="CASTRO BERMUDEZ RICHARD STIWARD"/>
    <x v="6"/>
    <x v="0"/>
    <n v="160"/>
    <n v="20"/>
    <n v="161.86217457886701"/>
    <m/>
    <n v="84624.195999999996"/>
    <x v="0"/>
    <n v="12541.025600000001"/>
    <x v="977"/>
    <x v="0"/>
    <m/>
  </r>
  <r>
    <d v="2024-04-07T01:24:32"/>
    <x v="1"/>
    <n v="13"/>
    <s v="GIL ARBOLEDA ARLEX"/>
    <x v="3"/>
    <x v="0"/>
    <n v="188"/>
    <n v="18.8"/>
    <n v="202.32771822358299"/>
    <m/>
    <n v="105780.245"/>
    <x v="0"/>
    <n v="12541.025600000001"/>
    <x v="977"/>
    <x v="0"/>
    <m/>
  </r>
  <r>
    <d v="2024-04-07T01:24:32"/>
    <x v="1"/>
    <n v="14"/>
    <s v="MADRID HERNANDEZ JHONATAN SMITH"/>
    <x v="8"/>
    <x v="3"/>
    <n v="118"/>
    <n v="23.6"/>
    <n v="101.16385911179199"/>
    <m/>
    <n v="52890.122499999998"/>
    <x v="1"/>
    <n v="12541.025600000001"/>
    <x v="977"/>
    <x v="0"/>
    <m/>
  </r>
  <r>
    <d v="2024-04-07T01:24:33"/>
    <x v="1"/>
    <n v="15"/>
    <s v="LONDOO LOPERA DUVAN ANDRES"/>
    <x v="6"/>
    <x v="0"/>
    <n v="165"/>
    <n v="22"/>
    <n v="151.745788667688"/>
    <s v="1 Descuento (Conduct) "/>
    <n v="79335.183799999999"/>
    <x v="1"/>
    <n v="12541.025600000001"/>
    <x v="977"/>
    <x v="0"/>
    <m/>
  </r>
  <r>
    <d v="2024-04-07T01:24:33"/>
    <x v="1"/>
    <n v="16"/>
    <s v="LONDOO WILDER"/>
    <x v="3"/>
    <x v="0"/>
    <n v="195"/>
    <n v="19.5"/>
    <n v="202.32771822358299"/>
    <m/>
    <n v="105780.245"/>
    <x v="0"/>
    <n v="12541.025600000001"/>
    <x v="977"/>
    <x v="0"/>
    <m/>
  </r>
  <r>
    <d v="2024-04-07T01:24:33"/>
    <x v="1"/>
    <n v="17"/>
    <s v="MACEA MATEO"/>
    <x v="4"/>
    <x v="0"/>
    <n v="109"/>
    <n v="15.5714285714286"/>
    <n v="141.629402756508"/>
    <m/>
    <n v="74046.171499999997"/>
    <x v="0"/>
    <n v="12541.025600000001"/>
    <x v="977"/>
    <x v="0"/>
    <m/>
  </r>
  <r>
    <d v="2024-04-07T01:24:34"/>
    <x v="1"/>
    <n v="19"/>
    <s v="BARRANTES GALLEGO DANIEL CAMILO"/>
    <x v="3"/>
    <x v="0"/>
    <n v="241"/>
    <n v="24.1"/>
    <n v="202.32771822358299"/>
    <s v="1 Descuento (Conduct) "/>
    <n v="105780.245"/>
    <x v="0"/>
    <n v="12541.025600000001"/>
    <x v="977"/>
    <x v="0"/>
    <m/>
  </r>
  <r>
    <d v="2024-04-07T01:24:34"/>
    <x v="1"/>
    <n v="20"/>
    <s v="VERENZUELA MARTINEZ ALEXANDER"/>
    <x v="0"/>
    <x v="0"/>
    <n v="199"/>
    <n v="22.1111111111111"/>
    <n v="182.094946401225"/>
    <m/>
    <n v="95202.220499999996"/>
    <x v="0"/>
    <n v="12541.025600000001"/>
    <x v="977"/>
    <x v="0"/>
    <m/>
  </r>
  <r>
    <d v="2024-04-07T01:24:35"/>
    <x v="9"/>
    <n v="21"/>
    <s v="CIRO ALEXANDER"/>
    <x v="0"/>
    <x v="0"/>
    <n v="210"/>
    <n v="23.3333333333333"/>
    <n v="182.094946401225"/>
    <m/>
    <n v="95202.220499999996"/>
    <x v="0"/>
    <n v="12541.025600000001"/>
    <x v="977"/>
    <x v="0"/>
    <m/>
  </r>
  <r>
    <d v="2024-04-07T01:24:35"/>
    <x v="9"/>
    <n v="22"/>
    <s v="QUIRAMA CASTAEDA JHON JADER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6"/>
    <x v="9"/>
    <n v="23"/>
    <s v="RODRIGUEZ LUBIN"/>
    <x v="8"/>
    <x v="0"/>
    <n v="96"/>
    <n v="19.2"/>
    <n v="101.16385911179199"/>
    <m/>
    <n v="52890.122499999998"/>
    <x v="2"/>
    <n v="12541.025600000001"/>
    <x v="977"/>
    <x v="0"/>
    <m/>
  </r>
  <r>
    <d v="2024-04-07T01:24:36"/>
    <x v="9"/>
    <n v="24"/>
    <s v="ARANGO CESAR"/>
    <x v="3"/>
    <x v="0"/>
    <n v="214"/>
    <n v="21.4"/>
    <n v="202.32771822358299"/>
    <s v="1 Descuento (Usuario desubicado) "/>
    <n v="105780.245"/>
    <x v="0"/>
    <n v="12541.025600000001"/>
    <x v="977"/>
    <x v="0"/>
    <m/>
  </r>
  <r>
    <d v="2024-04-07T01:24:36"/>
    <x v="9"/>
    <n v="27"/>
    <s v="HOYOS HENAO SANTIAGO"/>
    <x v="6"/>
    <x v="0"/>
    <n v="210"/>
    <n v="26.25"/>
    <n v="161.86217457886701"/>
    <m/>
    <n v="84624.195999999996"/>
    <x v="0"/>
    <n v="12541.025600000001"/>
    <x v="977"/>
    <x v="0"/>
    <m/>
  </r>
  <r>
    <d v="2024-04-07T01:24:37"/>
    <x v="9"/>
    <n v="28"/>
    <s v="URIEL SALAZAR FREDY"/>
    <x v="0"/>
    <x v="3"/>
    <n v="157"/>
    <n v="17.4444444444444"/>
    <n v="182.094946401225"/>
    <m/>
    <n v="95202.220499999996"/>
    <x v="0"/>
    <n v="12541.025600000001"/>
    <x v="977"/>
    <x v="0"/>
    <m/>
  </r>
  <r>
    <d v="2024-04-07T01:24:37"/>
    <x v="9"/>
    <n v="29"/>
    <s v="ESCOBAR IVAN DARIO"/>
    <x v="3"/>
    <x v="0"/>
    <n v="130"/>
    <n v="13"/>
    <n v="202.32771822358299"/>
    <s v="3 Descuentos (Conducts y propietario) "/>
    <n v="105780.245"/>
    <x v="0"/>
    <n v="12541.025600000001"/>
    <x v="977"/>
    <x v="0"/>
    <m/>
  </r>
  <r>
    <d v="2024-04-07T01:24:37"/>
    <x v="9"/>
    <n v="30"/>
    <s v="TUBERQUIA MAICOL ESTIVEN"/>
    <x v="1"/>
    <x v="0"/>
    <n v="269"/>
    <n v="24.454545454545499"/>
    <n v="222.560490045942"/>
    <s v="1 Descuento (Usuario desubicado) "/>
    <n v="116358.26949999999"/>
    <x v="0"/>
    <n v="12541.025600000001"/>
    <x v="977"/>
    <x v="0"/>
    <m/>
  </r>
  <r>
    <d v="2024-04-07T01:24:37"/>
    <x v="1"/>
    <n v="31"/>
    <s v="RAMIREZ ADRIAN"/>
    <x v="0"/>
    <x v="3"/>
    <n v="205"/>
    <n v="22.7777777777778"/>
    <n v="182.094946401225"/>
    <m/>
    <n v="95202.220499999996"/>
    <x v="0"/>
    <n v="12541.025600000001"/>
    <x v="977"/>
    <x v="0"/>
    <m/>
  </r>
  <r>
    <d v="2024-04-07T01:24:38"/>
    <x v="1"/>
    <n v="32"/>
    <s v="PUERTA BOJANERO JUAN CARLOS"/>
    <x v="3"/>
    <x v="0"/>
    <n v="219"/>
    <n v="21.9"/>
    <n v="202.32771822358299"/>
    <s v="2 Descuentos (Conduct y despachador gabriel)"/>
    <n v="105780.245"/>
    <x v="0"/>
    <n v="12541.025600000001"/>
    <x v="977"/>
    <x v="0"/>
    <m/>
  </r>
  <r>
    <d v="2024-04-07T01:24:38"/>
    <x v="1"/>
    <n v="33"/>
    <s v="QUIROZ BRAYAN"/>
    <x v="6"/>
    <x v="0"/>
    <n v="156"/>
    <n v="19.5"/>
    <n v="161.86217457886701"/>
    <m/>
    <n v="84624.195999999996"/>
    <x v="0"/>
    <n v="12541.025600000001"/>
    <x v="977"/>
    <x v="0"/>
    <m/>
  </r>
  <r>
    <d v="2024-04-07T01:24:38"/>
    <x v="1"/>
    <n v="35"/>
    <s v="HERNANDEZ MACIAS GILBERTO"/>
    <x v="0"/>
    <x v="0"/>
    <n v="202"/>
    <n v="22.4444444444444"/>
    <n v="182.094946401225"/>
    <m/>
    <n v="95202.220499999996"/>
    <x v="1"/>
    <n v="12541.025600000001"/>
    <x v="977"/>
    <x v="0"/>
    <m/>
  </r>
  <r>
    <d v="2024-04-07T01:24:39"/>
    <x v="1"/>
    <n v="36"/>
    <s v="MARTINEZ CHAVERRA LUIS NORBERTO"/>
    <x v="3"/>
    <x v="0"/>
    <n v="228"/>
    <n v="22.8"/>
    <n v="202.32771822358299"/>
    <m/>
    <n v="105780.245"/>
    <x v="0"/>
    <n v="12541.025600000001"/>
    <x v="977"/>
    <x v="0"/>
    <m/>
  </r>
  <r>
    <d v="2024-04-07T01:24:39"/>
    <x v="1"/>
    <n v="37"/>
    <s v="VALENCIA MENDOZA JHON"/>
    <x v="0"/>
    <x v="3"/>
    <n v="206"/>
    <n v="22.8888888888889"/>
    <n v="182.094946401225"/>
    <m/>
    <n v="95202.220499999996"/>
    <x v="1"/>
    <n v="12541.025600000001"/>
    <x v="977"/>
    <x v="0"/>
    <m/>
  </r>
  <r>
    <d v="2024-04-07T01:24:39"/>
    <x v="1"/>
    <n v="38"/>
    <s v="AGUDELO KEVIN ANDRES"/>
    <x v="0"/>
    <x v="0"/>
    <n v="191"/>
    <n v="21.2222222222222"/>
    <n v="182.094946401225"/>
    <m/>
    <n v="95202.220499999996"/>
    <x v="0"/>
    <n v="12541.025600000001"/>
    <x v="977"/>
    <x v="0"/>
    <m/>
  </r>
  <r>
    <d v="2024-04-07T01:24:39"/>
    <x v="1"/>
    <n v="39"/>
    <s v="HENAO MUOZ FERNEY"/>
    <x v="0"/>
    <x v="0"/>
    <n v="196"/>
    <n v="21.7777777777778"/>
    <n v="182.094946401225"/>
    <s v="2 Descuentos (Propietario) "/>
    <n v="95202.220499999996"/>
    <x v="0"/>
    <n v="12541.025600000001"/>
    <x v="977"/>
    <x v="0"/>
    <m/>
  </r>
  <r>
    <d v="2024-04-07T01:24:40"/>
    <x v="1"/>
    <n v="40"/>
    <s v="OCAMPO OCAMPO ANTONIO JOSE"/>
    <x v="10"/>
    <x v="0"/>
    <n v="98"/>
    <n v="24.5"/>
    <n v="80.931087289433407"/>
    <s v="1 Descuento (Conduct) "/>
    <n v="42312.097999999998"/>
    <x v="0"/>
    <n v="12541.025600000001"/>
    <x v="977"/>
    <x v="0"/>
    <m/>
  </r>
  <r>
    <d v="2024-04-07T01:24:40"/>
    <x v="9"/>
    <n v="41"/>
    <s v="GARCIA DAVID WILSON ALBERTO"/>
    <x v="3"/>
    <x v="0"/>
    <n v="198"/>
    <n v="19.8"/>
    <n v="202.32771822358299"/>
    <s v="2 Descuentos (Transbordo) "/>
    <n v="105780.245"/>
    <x v="1"/>
    <n v="12541.025600000001"/>
    <x v="977"/>
    <x v="0"/>
    <m/>
  </r>
  <r>
    <d v="2024-04-07T01:24:40"/>
    <x v="1"/>
    <n v="42"/>
    <s v="MONTOYA OSPINA GILBERTO ANTONIO"/>
    <x v="3"/>
    <x v="0"/>
    <n v="223"/>
    <n v="22.3"/>
    <n v="202.32771822358299"/>
    <s v="4 Descuentos (Conducts y jefe de ruta) "/>
    <n v="105780.245"/>
    <x v="0"/>
    <n v="12541.025600000001"/>
    <x v="977"/>
    <x v="0"/>
    <m/>
  </r>
  <r>
    <d v="2024-04-08T00:34:13"/>
    <x v="12"/>
    <n v="5"/>
    <s v="QUINTERO  ALVARO ANTONIO"/>
    <x v="2"/>
    <x v="0"/>
    <n v="119"/>
    <n v="19.8333333333333"/>
    <n v="112.483516483516"/>
    <s v="4 Descuentos (Jefe de ruta e incidente) "/>
    <n v="58565.934099999999"/>
    <x v="1"/>
    <n v="10500"/>
    <x v="978"/>
    <x v="0"/>
    <m/>
  </r>
  <r>
    <d v="2024-04-08T00:34:13"/>
    <x v="12"/>
    <n v="7"/>
    <s v="FLORES RINCON JORGE ALBERTO"/>
    <x v="1"/>
    <x v="0"/>
    <n v="243"/>
    <n v="22.090909090909101"/>
    <n v="206.21978021978001"/>
    <m/>
    <n v="107370.87910000001"/>
    <x v="1"/>
    <n v="10500"/>
    <x v="978"/>
    <x v="0"/>
    <m/>
  </r>
  <r>
    <d v="2024-04-08T00:34:13"/>
    <x v="12"/>
    <n v="9"/>
    <s v="AGUDELO GARCIA DENIN ANGELO"/>
    <x v="1"/>
    <x v="0"/>
    <n v="221"/>
    <n v="20.090909090909101"/>
    <n v="206.21978021978001"/>
    <m/>
    <n v="107370.87910000001"/>
    <x v="0"/>
    <n v="10500"/>
    <x v="978"/>
    <x v="0"/>
    <m/>
  </r>
  <r>
    <d v="2024-04-08T00:34:14"/>
    <x v="12"/>
    <n v="14"/>
    <s v="MADRID HERNANDEZ JHONATAN SMITH"/>
    <x v="3"/>
    <x v="0"/>
    <n v="192"/>
    <n v="19.2"/>
    <n v="187.47252747252699"/>
    <s v="1 Descuento (Usuario movilidad reducida) "/>
    <n v="97609.890100000004"/>
    <x v="1"/>
    <n v="10500"/>
    <x v="978"/>
    <x v="0"/>
    <m/>
  </r>
  <r>
    <d v="2024-04-08T00:34:14"/>
    <x v="12"/>
    <n v="21"/>
    <s v="CIRO ALEXANDER"/>
    <x v="2"/>
    <x v="0"/>
    <n v="104"/>
    <n v="17.3333333333333"/>
    <n v="112.483516483516"/>
    <s v="3 Descuentos (Jefe de ruta e incidente) "/>
    <n v="58565.934099999999"/>
    <x v="0"/>
    <n v="10500"/>
    <x v="978"/>
    <x v="0"/>
    <m/>
  </r>
  <r>
    <d v="2024-04-08T00:34:14"/>
    <x v="12"/>
    <n v="22"/>
    <s v="QUIRAMA CASTAEDA JHON JADER"/>
    <x v="6"/>
    <x v="0"/>
    <n v="151"/>
    <n v="18.875"/>
    <n v="149.97802197802201"/>
    <m/>
    <n v="78087.912100000001"/>
    <x v="1"/>
    <n v="10500"/>
    <x v="978"/>
    <x v="0"/>
    <m/>
  </r>
  <r>
    <d v="2024-04-08T00:34:14"/>
    <x v="12"/>
    <n v="24"/>
    <s v="ARANGO CESAR"/>
    <x v="6"/>
    <x v="0"/>
    <n v="140"/>
    <n v="17.5"/>
    <n v="149.97802197802201"/>
    <m/>
    <n v="78087.912100000001"/>
    <x v="0"/>
    <n v="10500"/>
    <x v="978"/>
    <x v="0"/>
    <m/>
  </r>
  <r>
    <d v="2024-04-08T00:34:15"/>
    <x v="12"/>
    <n v="26"/>
    <s v="CIRO MARIN RODRIGO ALBERTO"/>
    <x v="2"/>
    <x v="0"/>
    <n v="92"/>
    <n v="15.3333333333333"/>
    <n v="112.483516483516"/>
    <m/>
    <n v="58565.934099999999"/>
    <x v="0"/>
    <n v="10500"/>
    <x v="978"/>
    <x v="0"/>
    <m/>
  </r>
  <r>
    <d v="2024-04-08T00:34:15"/>
    <x v="12"/>
    <n v="27"/>
    <s v="HOYOS HENAO SANTIAGO"/>
    <x v="2"/>
    <x v="0"/>
    <n v="125"/>
    <n v="20.8333333333333"/>
    <n v="112.483516483516"/>
    <m/>
    <n v="58565.934099999999"/>
    <x v="0"/>
    <n v="10500"/>
    <x v="978"/>
    <x v="0"/>
    <m/>
  </r>
  <r>
    <d v="2024-04-08T00:34:15"/>
    <x v="12"/>
    <n v="28"/>
    <s v="URIEL SALAZAR FREDY"/>
    <x v="6"/>
    <x v="0"/>
    <n v="144"/>
    <n v="18"/>
    <n v="149.97802197802201"/>
    <m/>
    <n v="78087.912100000001"/>
    <x v="0"/>
    <n v="10500"/>
    <x v="978"/>
    <x v="0"/>
    <m/>
  </r>
  <r>
    <d v="2024-04-08T00:34:15"/>
    <x v="12"/>
    <n v="29"/>
    <s v="ESCOBAR IVAN DARIO"/>
    <x v="0"/>
    <x v="0"/>
    <n v="125"/>
    <n v="13.8888888888889"/>
    <n v="168.725274725275"/>
    <m/>
    <n v="87848.901100000003"/>
    <x v="0"/>
    <n v="10500"/>
    <x v="978"/>
    <x v="0"/>
    <m/>
  </r>
  <r>
    <d v="2024-04-08T00:34:16"/>
    <x v="12"/>
    <n v="30"/>
    <s v="RODRIGUEZ LUBIN"/>
    <x v="0"/>
    <x v="0"/>
    <n v="189"/>
    <n v="21"/>
    <n v="168.725274725275"/>
    <m/>
    <n v="87848.901100000003"/>
    <x v="0"/>
    <n v="10500"/>
    <x v="978"/>
    <x v="0"/>
    <m/>
  </r>
  <r>
    <d v="2024-04-08T00:34:16"/>
    <x v="12"/>
    <n v="31"/>
    <s v="CERVANTES MARTINEZ FELIX ENRIQUE"/>
    <x v="4"/>
    <x v="3"/>
    <n v="126"/>
    <n v="18"/>
    <n v="131.230769230769"/>
    <m/>
    <n v="68326.9231"/>
    <x v="0"/>
    <n v="10500"/>
    <x v="978"/>
    <x v="0"/>
    <m/>
  </r>
  <r>
    <d v="2024-04-08T00:34:16"/>
    <x v="12"/>
    <n v="32"/>
    <s v="PUERTA BOJANERO JUAN CARLOS"/>
    <x v="6"/>
    <x v="0"/>
    <n v="170"/>
    <n v="21.25"/>
    <n v="149.97802197802201"/>
    <m/>
    <n v="78087.912100000001"/>
    <x v="0"/>
    <n v="10500"/>
    <x v="978"/>
    <x v="0"/>
    <m/>
  </r>
  <r>
    <d v="2024-04-08T00:34:17"/>
    <x v="12"/>
    <n v="33"/>
    <s v="RAMIREZ ADRIAN"/>
    <x v="0"/>
    <x v="0"/>
    <n v="167"/>
    <n v="18.5555555555556"/>
    <n v="168.725274725275"/>
    <m/>
    <n v="87848.901100000003"/>
    <x v="0"/>
    <n v="10500"/>
    <x v="978"/>
    <x v="0"/>
    <m/>
  </r>
  <r>
    <d v="2024-04-08T00:34:17"/>
    <x v="12"/>
    <n v="34"/>
    <s v="PINO JUAN PABLO"/>
    <x v="3"/>
    <x v="0"/>
    <n v="195"/>
    <n v="19.5"/>
    <n v="187.47252747252699"/>
    <m/>
    <n v="97609.890100000004"/>
    <x v="0"/>
    <n v="10500"/>
    <x v="978"/>
    <x v="0"/>
    <m/>
  </r>
  <r>
    <d v="2024-04-08T00:34:17"/>
    <x v="12"/>
    <n v="35"/>
    <s v="HERNANDEZ MACIAS GILBERTO"/>
    <x v="6"/>
    <x v="0"/>
    <n v="133"/>
    <n v="16.625"/>
    <n v="149.97802197802201"/>
    <m/>
    <n v="78087.912100000001"/>
    <x v="1"/>
    <n v="10500"/>
    <x v="978"/>
    <x v="0"/>
    <m/>
  </r>
  <r>
    <d v="2024-04-08T00:34:17"/>
    <x v="12"/>
    <n v="36"/>
    <s v="LONDOO CADAVID DAVID SANTIAGO"/>
    <x v="3"/>
    <x v="0"/>
    <n v="199"/>
    <n v="19.899999999999999"/>
    <n v="187.47252747252699"/>
    <m/>
    <n v="97609.890100000004"/>
    <x v="0"/>
    <n v="10500"/>
    <x v="978"/>
    <x v="0"/>
    <m/>
  </r>
  <r>
    <d v="2024-04-08T00:34:18"/>
    <x v="12"/>
    <n v="37"/>
    <s v="TABORDA ROJAS DIEGO ALEJANDRO"/>
    <x v="0"/>
    <x v="0"/>
    <n v="159"/>
    <n v="17.6666666666667"/>
    <n v="168.725274725275"/>
    <m/>
    <n v="87848.901100000003"/>
    <x v="1"/>
    <n v="10500"/>
    <x v="978"/>
    <x v="0"/>
    <m/>
  </r>
  <r>
    <d v="2024-04-08T00:34:18"/>
    <x v="12"/>
    <n v="38"/>
    <s v="AGUDELO KEVIN ANDRES"/>
    <x v="6"/>
    <x v="0"/>
    <n v="132"/>
    <n v="16.5"/>
    <n v="149.97802197802201"/>
    <m/>
    <n v="78087.912100000001"/>
    <x v="0"/>
    <n v="10500"/>
    <x v="978"/>
    <x v="0"/>
    <m/>
  </r>
  <r>
    <d v="2024-04-08T00:34:18"/>
    <x v="12"/>
    <n v="39"/>
    <s v="QUINTERO ANDRES FELIPE"/>
    <x v="4"/>
    <x v="0"/>
    <n v="102"/>
    <n v="14.5714285714286"/>
    <n v="131.230769230769"/>
    <s v="3 Desucuentos (Conduct, propietario y usuario desubicado) "/>
    <n v="68326.9231"/>
    <x v="0"/>
    <n v="10500"/>
    <x v="978"/>
    <x v="0"/>
    <m/>
  </r>
  <r>
    <d v="2024-04-08T00:34:19"/>
    <x v="12"/>
    <n v="40"/>
    <s v="OCAMPO OCAMPO ANTONIO JOSE"/>
    <x v="6"/>
    <x v="0"/>
    <n v="184"/>
    <n v="23"/>
    <n v="149.97802197802201"/>
    <m/>
    <n v="78087.912100000001"/>
    <x v="0"/>
    <n v="10500"/>
    <x v="978"/>
    <x v="0"/>
    <m/>
  </r>
  <r>
    <d v="2024-04-09T03:30:05"/>
    <x v="9"/>
    <n v="1"/>
    <s v="PALMAR PANA EDIXON JOSUE"/>
    <x v="1"/>
    <x v="0"/>
    <n v="179"/>
    <n v="16.272727272727298"/>
    <n v="214.09756097561001"/>
    <m/>
    <n v="111703.65850000001"/>
    <x v="0"/>
    <n v="13094.736800000001"/>
    <x v="979"/>
    <x v="0"/>
    <m/>
  </r>
  <r>
    <d v="2024-04-09T03:30:05"/>
    <x v="9"/>
    <n v="2"/>
    <s v="DURANGO DAVID JOSE"/>
    <x v="3"/>
    <x v="0"/>
    <n v="234"/>
    <n v="23.4"/>
    <n v="194.63414634146301"/>
    <m/>
    <n v="101548.78049999999"/>
    <x v="1"/>
    <n v="13094.736800000001"/>
    <x v="979"/>
    <x v="0"/>
    <m/>
  </r>
  <r>
    <d v="2024-04-09T03:30:05"/>
    <x v="9"/>
    <n v="3"/>
    <s v="AGUIRRE ANDRES"/>
    <x v="0"/>
    <x v="0"/>
    <n v="157"/>
    <n v="17.4444444444444"/>
    <n v="175.170731707317"/>
    <s v="2 Descuentos (Conducts) "/>
    <n v="91393.902400000006"/>
    <x v="0"/>
    <n v="13094.736800000001"/>
    <x v="979"/>
    <x v="0"/>
    <m/>
  </r>
  <r>
    <d v="2024-04-09T03:30:05"/>
    <x v="9"/>
    <n v="4"/>
    <s v="LOPEZ ISRAEL"/>
    <x v="3"/>
    <x v="0"/>
    <n v="149"/>
    <n v="14.9"/>
    <n v="194.63414634146301"/>
    <m/>
    <n v="101548.78049999999"/>
    <x v="0"/>
    <n v="13094.736800000001"/>
    <x v="979"/>
    <x v="0"/>
    <m/>
  </r>
  <r>
    <d v="2024-04-09T03:30:06"/>
    <x v="9"/>
    <n v="5"/>
    <s v="BERRIO POSADA ANGELA"/>
    <x v="3"/>
    <x v="0"/>
    <n v="179"/>
    <n v="17.899999999999999"/>
    <n v="194.63414634146301"/>
    <m/>
    <n v="101548.78049999999"/>
    <x v="1"/>
    <n v="13094.736800000001"/>
    <x v="979"/>
    <x v="0"/>
    <m/>
  </r>
  <r>
    <d v="2024-04-09T03:30:06"/>
    <x v="9"/>
    <n v="6"/>
    <s v="GONZALEZ PEREZ RAFAEL JOSE"/>
    <x v="0"/>
    <x v="0"/>
    <n v="158"/>
    <n v="17.5555555555556"/>
    <n v="175.170731707317"/>
    <s v="2 Descuentos (Conducts) "/>
    <n v="91393.902400000006"/>
    <x v="0"/>
    <n v="13094.736800000001"/>
    <x v="979"/>
    <x v="0"/>
    <m/>
  </r>
  <r>
    <d v="2024-04-09T03:30:06"/>
    <x v="9"/>
    <n v="7"/>
    <s v="FLORES RINCON JORGE ALBERTO"/>
    <x v="3"/>
    <x v="0"/>
    <n v="253"/>
    <n v="25.3"/>
    <n v="194.63414634146301"/>
    <s v="1 Descuento (Despachador fernando) "/>
    <n v="101548.78049999999"/>
    <x v="1"/>
    <n v="13094.736800000001"/>
    <x v="979"/>
    <x v="0"/>
    <m/>
  </r>
  <r>
    <d v="2024-04-09T03:30:07"/>
    <x v="9"/>
    <n v="8"/>
    <s v="VACA FIERRO ROBINSON"/>
    <x v="3"/>
    <x v="0"/>
    <n v="181"/>
    <n v="18.100000000000001"/>
    <n v="194.63414634146301"/>
    <m/>
    <n v="101548.78049999999"/>
    <x v="1"/>
    <n v="13094.736800000001"/>
    <x v="979"/>
    <x v="0"/>
    <m/>
  </r>
  <r>
    <d v="2024-04-09T03:30:07"/>
    <x v="9"/>
    <n v="9"/>
    <s v="AGUDELO GARCIA DENIN ANGELO"/>
    <x v="0"/>
    <x v="0"/>
    <n v="184"/>
    <n v="20.4444444444444"/>
    <n v="175.170731707317"/>
    <m/>
    <n v="91393.902400000006"/>
    <x v="0"/>
    <n v="13094.736800000001"/>
    <x v="979"/>
    <x v="0"/>
    <m/>
  </r>
  <r>
    <d v="2024-04-09T03:30:07"/>
    <x v="9"/>
    <n v="10"/>
    <s v="MARULANDA JARAMILLO DAWER ANDRES"/>
    <x v="2"/>
    <x v="0"/>
    <n v="107"/>
    <n v="17.8333333333333"/>
    <n v="116.78048780487801"/>
    <m/>
    <n v="60929.268300000003"/>
    <x v="0"/>
    <n v="13094.736800000001"/>
    <x v="979"/>
    <x v="0"/>
    <m/>
  </r>
  <r>
    <d v="2024-04-09T03:30:07"/>
    <x v="1"/>
    <n v="11"/>
    <s v="BELTRAN JUAN SIMON"/>
    <x v="2"/>
    <x v="0"/>
    <n v="114"/>
    <n v="19"/>
    <n v="116.78048780487801"/>
    <s v="1 Descuento (Usuario movilidad reducida) "/>
    <n v="60929.268300000003"/>
    <x v="0"/>
    <n v="13094.736800000001"/>
    <x v="979"/>
    <x v="0"/>
    <m/>
  </r>
  <r>
    <d v="2024-04-09T03:30:08"/>
    <x v="1"/>
    <n v="12"/>
    <s v="CASTRO BERMUDEZ RICHARD STIWARD"/>
    <x v="1"/>
    <x v="0"/>
    <n v="221"/>
    <n v="20.090909090909101"/>
    <n v="214.09756097561001"/>
    <m/>
    <n v="111703.65850000001"/>
    <x v="0"/>
    <n v="13094.736800000001"/>
    <x v="979"/>
    <x v="0"/>
    <m/>
  </r>
  <r>
    <d v="2024-04-09T03:30:08"/>
    <x v="1"/>
    <n v="13"/>
    <s v="GIL ARBOLEDA ARLEX"/>
    <x v="1"/>
    <x v="3"/>
    <n v="211"/>
    <n v="19.181818181818201"/>
    <n v="214.09756097561001"/>
    <s v="2 Descuentos (Propietario) "/>
    <n v="111703.65850000001"/>
    <x v="0"/>
    <n v="13094.736800000001"/>
    <x v="979"/>
    <x v="0"/>
    <m/>
  </r>
  <r>
    <d v="2024-04-09T03:30:08"/>
    <x v="1"/>
    <n v="14"/>
    <s v="MADRID HERNANDEZ JHONATAN SMITH"/>
    <x v="9"/>
    <x v="0"/>
    <n v="249"/>
    <n v="20.75"/>
    <n v="233.56097560975601"/>
    <s v="2 Descuentos (Conducts), HECTOR SALAZAR Realiz 4 viajes donde moviliz 94 Usuarios"/>
    <n v="121858.53660000001"/>
    <x v="1"/>
    <n v="13094.736800000001"/>
    <x v="979"/>
    <x v="0"/>
    <m/>
  </r>
  <r>
    <d v="2024-04-09T03:30:08"/>
    <x v="1"/>
    <n v="15"/>
    <s v="LONDOO LOPERA DUVAN ANDRES"/>
    <x v="3"/>
    <x v="0"/>
    <n v="218"/>
    <n v="21.8"/>
    <n v="194.63414634146301"/>
    <m/>
    <n v="101548.78049999999"/>
    <x v="1"/>
    <n v="13094.736800000001"/>
    <x v="979"/>
    <x v="0"/>
    <m/>
  </r>
  <r>
    <d v="2024-04-09T03:30:09"/>
    <x v="1"/>
    <n v="16"/>
    <s v="HURTADO MADRID JUAN ESTEBAN"/>
    <x v="3"/>
    <x v="0"/>
    <n v="173"/>
    <n v="17.3"/>
    <n v="194.63414634146301"/>
    <m/>
    <n v="101548.78049999999"/>
    <x v="0"/>
    <n v="13094.736800000001"/>
    <x v="979"/>
    <x v="0"/>
    <m/>
  </r>
  <r>
    <d v="2024-04-09T03:30:09"/>
    <x v="1"/>
    <n v="18"/>
    <s v="LONDOO WILDER"/>
    <x v="4"/>
    <x v="0"/>
    <n v="122"/>
    <n v="17.428571428571399"/>
    <n v="136.243902439024"/>
    <m/>
    <n v="71084.146299999993"/>
    <x v="0"/>
    <n v="13094.736800000001"/>
    <x v="979"/>
    <x v="0"/>
    <m/>
  </r>
  <r>
    <d v="2024-04-09T03:30:09"/>
    <x v="1"/>
    <n v="19"/>
    <s v="BARRANTES GALLEGO DANIEL CAMILO"/>
    <x v="6"/>
    <x v="0"/>
    <n v="143"/>
    <n v="17.875"/>
    <n v="155.707317073171"/>
    <m/>
    <n v="81239.024399999995"/>
    <x v="0"/>
    <n v="13094.736800000001"/>
    <x v="979"/>
    <x v="0"/>
    <m/>
  </r>
  <r>
    <d v="2024-04-09T03:30:09"/>
    <x v="1"/>
    <n v="20"/>
    <s v="VERENZUELA MARTINEZ ALEXANDER"/>
    <x v="3"/>
    <x v="0"/>
    <n v="225"/>
    <n v="22.5"/>
    <n v="194.63414634146301"/>
    <m/>
    <n v="101548.78049999999"/>
    <x v="0"/>
    <n v="13094.736800000001"/>
    <x v="979"/>
    <x v="0"/>
    <m/>
  </r>
  <r>
    <d v="2024-04-09T03:30:10"/>
    <x v="9"/>
    <n v="21"/>
    <s v="VALENCIA MENDOZA JHON"/>
    <x v="3"/>
    <x v="0"/>
    <n v="170"/>
    <n v="17"/>
    <n v="194.63414634146301"/>
    <s v="Se descuenta el viaje de 5 20 pm ya que NO ingresa a la minorista "/>
    <n v="91428.780499999993"/>
    <x v="0"/>
    <n v="13094.736800000001"/>
    <x v="979"/>
    <x v="1"/>
    <n v="19.399999999999999"/>
  </r>
  <r>
    <d v="2024-04-09T03:30:10"/>
    <x v="9"/>
    <n v="22"/>
    <s v="QUIRAMA CASTAEDA JHON JADER"/>
    <x v="2"/>
    <x v="0"/>
    <n v="121"/>
    <n v="20.1666666666667"/>
    <n v="116.78048780487801"/>
    <m/>
    <n v="60929.268300000003"/>
    <x v="1"/>
    <n v="13094.736800000001"/>
    <x v="979"/>
    <x v="0"/>
    <m/>
  </r>
  <r>
    <d v="2024-04-09T03:30:10"/>
    <x v="9"/>
    <n v="23"/>
    <s v="SALDARRIAGA PARRA LUIS ALBERTO"/>
    <x v="2"/>
    <x v="0"/>
    <n v="122"/>
    <n v="20.3333333333333"/>
    <n v="116.78048780487801"/>
    <m/>
    <n v="60929.268300000003"/>
    <x v="2"/>
    <n v="13094.736800000001"/>
    <x v="979"/>
    <x v="0"/>
    <m/>
  </r>
  <r>
    <d v="2024-04-09T03:30:10"/>
    <x v="9"/>
    <n v="24"/>
    <s v="RAMIREZ ADRIAN"/>
    <x v="0"/>
    <x v="0"/>
    <n v="160"/>
    <n v="17.7777777777778"/>
    <n v="175.170731707317"/>
    <m/>
    <n v="91393.902400000006"/>
    <x v="0"/>
    <n v="13094.736800000001"/>
    <x v="979"/>
    <x v="0"/>
    <m/>
  </r>
  <r>
    <d v="2024-04-09T03:30:11"/>
    <x v="9"/>
    <n v="25"/>
    <s v="JIMENEZ HURTADO CARLOS ESTIVEN"/>
    <x v="0"/>
    <x v="0"/>
    <n v="210"/>
    <n v="23.3333333333333"/>
    <n v="175.170731707317"/>
    <m/>
    <n v="91393.902400000006"/>
    <x v="1"/>
    <n v="13094.736800000001"/>
    <x v="979"/>
    <x v="0"/>
    <m/>
  </r>
  <r>
    <d v="2024-04-09T03:30:11"/>
    <x v="9"/>
    <n v="26"/>
    <s v="CIRO MARIN RODRIGO ALBERTO"/>
    <x v="0"/>
    <x v="0"/>
    <n v="160"/>
    <n v="17.7777777777778"/>
    <n v="175.170731707317"/>
    <s v="3 Descuentos (Conducts y despachador fernando), se descuenta el viaje de 5 05 pm ya que NO ingresa a la minorista "/>
    <n v="81273.902400000006"/>
    <x v="0"/>
    <n v="13094.736800000001"/>
    <x v="979"/>
    <x v="1"/>
    <n v="19.399999999999999"/>
  </r>
  <r>
    <d v="2024-04-09T03:30:11"/>
    <x v="9"/>
    <n v="27"/>
    <s v="HENAO MUOZ FERNEY"/>
    <x v="0"/>
    <x v="0"/>
    <n v="210"/>
    <n v="23.3333333333333"/>
    <n v="175.170731707317"/>
    <s v="3 Descuentos (Conducts) "/>
    <n v="91393.902400000006"/>
    <x v="0"/>
    <n v="13094.736800000001"/>
    <x v="979"/>
    <x v="0"/>
    <m/>
  </r>
  <r>
    <d v="2024-04-09T03:30:11"/>
    <x v="9"/>
    <n v="28"/>
    <s v="URIEL SALAZAR FREDY"/>
    <x v="0"/>
    <x v="0"/>
    <n v="176"/>
    <n v="19.5555555555556"/>
    <n v="175.170731707317"/>
    <m/>
    <n v="91393.902400000006"/>
    <x v="0"/>
    <n v="13094.736800000001"/>
    <x v="979"/>
    <x v="0"/>
    <m/>
  </r>
  <r>
    <d v="2024-04-09T03:30:12"/>
    <x v="9"/>
    <n v="29"/>
    <s v="LONDOO CADAVID DAVID SANTIAGO"/>
    <x v="0"/>
    <x v="0"/>
    <n v="112"/>
    <n v="12.4444444444444"/>
    <n v="175.170731707317"/>
    <s v="2 Descuentos (Conducts) "/>
    <n v="91393.902400000006"/>
    <x v="0"/>
    <n v="13094.736800000001"/>
    <x v="979"/>
    <x v="0"/>
    <m/>
  </r>
  <r>
    <d v="2024-04-09T03:30:12"/>
    <x v="9"/>
    <n v="30"/>
    <s v="TUBERQUIA MAICOL ESTIVEN"/>
    <x v="1"/>
    <x v="0"/>
    <n v="197"/>
    <n v="17.909090909090899"/>
    <n v="214.09756097561001"/>
    <s v="2 Descuentos (Conduct y propietario) "/>
    <n v="111703.65850000001"/>
    <x v="0"/>
    <n v="13094.736800000001"/>
    <x v="979"/>
    <x v="0"/>
    <m/>
  </r>
  <r>
    <d v="2024-04-09T03:30:12"/>
    <x v="1"/>
    <n v="31"/>
    <s v="CERVANTES MARTINEZ FELIX ENRIQUE"/>
    <x v="4"/>
    <x v="0"/>
    <n v="142"/>
    <n v="20.285714285714299"/>
    <n v="136.243902439024"/>
    <m/>
    <n v="71084.146299999993"/>
    <x v="0"/>
    <n v="13094.736800000001"/>
    <x v="979"/>
    <x v="0"/>
    <m/>
  </r>
  <r>
    <d v="2024-04-09T03:30:12"/>
    <x v="1"/>
    <n v="32"/>
    <s v="PUERTA BOJANERO JUAN CARLOS"/>
    <x v="6"/>
    <x v="0"/>
    <n v="188"/>
    <n v="23.5"/>
    <n v="155.707317073171"/>
    <s v="2 Descuentos (conduct y usuario desubicado) "/>
    <n v="81239.024399999995"/>
    <x v="0"/>
    <n v="13094.736800000001"/>
    <x v="979"/>
    <x v="0"/>
    <m/>
  </r>
  <r>
    <d v="2024-04-09T03:30:13"/>
    <x v="1"/>
    <n v="33"/>
    <s v="QUIROZ BRAYAN"/>
    <x v="3"/>
    <x v="0"/>
    <n v="184"/>
    <n v="18.399999999999999"/>
    <n v="194.63414634146301"/>
    <m/>
    <n v="101548.78049999999"/>
    <x v="0"/>
    <n v="13094.736800000001"/>
    <x v="979"/>
    <x v="0"/>
    <m/>
  </r>
  <r>
    <d v="2024-04-09T03:30:13"/>
    <x v="1"/>
    <n v="34"/>
    <s v="PINO JUAN ESTEBAN"/>
    <x v="6"/>
    <x v="0"/>
    <n v="165"/>
    <n v="20.625"/>
    <n v="155.707317073171"/>
    <m/>
    <n v="81239.024399999995"/>
    <x v="0"/>
    <n v="13094.736800000001"/>
    <x v="979"/>
    <x v="0"/>
    <m/>
  </r>
  <r>
    <d v="2024-04-09T03:30:13"/>
    <x v="1"/>
    <n v="35"/>
    <s v="HERNANDEZ MACIAS GILBERTO"/>
    <x v="0"/>
    <x v="0"/>
    <n v="154"/>
    <n v="17.1111111111111"/>
    <n v="175.170731707317"/>
    <m/>
    <n v="91393.902400000006"/>
    <x v="1"/>
    <n v="13094.736800000001"/>
    <x v="979"/>
    <x v="0"/>
    <m/>
  </r>
  <r>
    <d v="2024-04-09T03:30:13"/>
    <x v="1"/>
    <n v="36"/>
    <s v="MARTINEZ CHAVERRA LUIS NORBERTO"/>
    <x v="0"/>
    <x v="0"/>
    <n v="205"/>
    <n v="22.7777777777778"/>
    <n v="175.170731707317"/>
    <m/>
    <n v="91393.902400000006"/>
    <x v="0"/>
    <n v="13094.736800000001"/>
    <x v="979"/>
    <x v="0"/>
    <m/>
  </r>
  <r>
    <d v="2024-04-09T03:30:14"/>
    <x v="1"/>
    <n v="37"/>
    <s v="TABORDA ROJAS DIEGO ALEJANDRO"/>
    <x v="4"/>
    <x v="0"/>
    <n v="128"/>
    <n v="18.285714285714299"/>
    <n v="136.243902439024"/>
    <s v="12 Descuentos (Incidente con Usuarios) "/>
    <n v="71084.146299999993"/>
    <x v="1"/>
    <n v="13094.736800000001"/>
    <x v="979"/>
    <x v="0"/>
    <m/>
  </r>
  <r>
    <d v="2024-04-09T03:30:14"/>
    <x v="1"/>
    <n v="38"/>
    <s v="AGUDELO KEVIN ANDRES"/>
    <x v="3"/>
    <x v="0"/>
    <n v="177"/>
    <n v="17.7"/>
    <n v="194.63414634146301"/>
    <m/>
    <n v="101548.78049999999"/>
    <x v="0"/>
    <n v="13094.736800000001"/>
    <x v="979"/>
    <x v="0"/>
    <m/>
  </r>
  <r>
    <d v="2024-04-09T03:30:14"/>
    <x v="1"/>
    <n v="39"/>
    <s v="QUINTERO ANDRES FELIPE"/>
    <x v="2"/>
    <x v="0"/>
    <n v="122"/>
    <n v="20.3333333333333"/>
    <n v="116.78048780487801"/>
    <m/>
    <n v="60929.268300000003"/>
    <x v="0"/>
    <n v="13094.736800000001"/>
    <x v="979"/>
    <x v="0"/>
    <m/>
  </r>
  <r>
    <d v="2024-04-09T03:30:14"/>
    <x v="1"/>
    <n v="40"/>
    <s v="OCAMPO OCAMPO ANTONIO JOSE"/>
    <x v="1"/>
    <x v="0"/>
    <n v="219"/>
    <n v="19.909090909090899"/>
    <n v="214.09756097561001"/>
    <m/>
    <n v="111703.65850000001"/>
    <x v="0"/>
    <n v="13094.736800000001"/>
    <x v="979"/>
    <x v="0"/>
    <m/>
  </r>
  <r>
    <d v="2024-04-09T03:30:15"/>
    <x v="9"/>
    <n v="41"/>
    <s v="GARCIA DAVID WILSON ALBERTO"/>
    <x v="0"/>
    <x v="0"/>
    <n v="157"/>
    <n v="17.4444444444444"/>
    <n v="175.170731707317"/>
    <s v="2 Descuentos (Conducts) "/>
    <n v="91393.902400000006"/>
    <x v="1"/>
    <n v="13094.736800000001"/>
    <x v="979"/>
    <x v="0"/>
    <m/>
  </r>
  <r>
    <d v="2024-04-09T03:30:15"/>
    <x v="1"/>
    <n v="42"/>
    <s v="MONTOYA OSPINA GILBERTO ANTONIO"/>
    <x v="0"/>
    <x v="0"/>
    <n v="246"/>
    <n v="27.3333333333333"/>
    <n v="175.170731707317"/>
    <s v="2 Descuentos (Propietario y conduct), DANIEL BARRANTES Realiz 1 viaje donde moviliz 22 Usuarios"/>
    <n v="91393.902400000006"/>
    <x v="0"/>
    <n v="13094.736800000001"/>
    <x v="979"/>
    <x v="0"/>
    <m/>
  </r>
  <r>
    <d v="2024-04-10T02:19:19"/>
    <x v="1"/>
    <n v="1"/>
    <s v="PALMAR PANA EDIXON JOSUE"/>
    <x v="3"/>
    <x v="0"/>
    <n v="186"/>
    <n v="18.600000000000001"/>
    <n v="203.455056179775"/>
    <s v="1 Descuento (Conduct) "/>
    <n v="106400.2809"/>
    <x v="0"/>
    <n v="13063.1579"/>
    <x v="980"/>
    <x v="0"/>
    <m/>
  </r>
  <r>
    <d v="2024-04-10T02:19:19"/>
    <x v="1"/>
    <n v="2"/>
    <s v="PARIAS MURIEL JHON FREDY"/>
    <x v="3"/>
    <x v="0"/>
    <n v="238"/>
    <n v="23.8"/>
    <n v="203.455056179775"/>
    <m/>
    <n v="106400.2809"/>
    <x v="1"/>
    <n v="13063.1579"/>
    <x v="980"/>
    <x v="0"/>
    <m/>
  </r>
  <r>
    <d v="2024-04-10T02:19:20"/>
    <x v="1"/>
    <n v="3"/>
    <s v="AGUIRRE ANDRES"/>
    <x v="0"/>
    <x v="0"/>
    <n v="148"/>
    <n v="16.4444444444444"/>
    <n v="183.10955056179799"/>
    <s v="2 Descuentos (Conducts) "/>
    <n v="95760.252800000002"/>
    <x v="0"/>
    <n v="13063.1579"/>
    <x v="980"/>
    <x v="0"/>
    <m/>
  </r>
  <r>
    <d v="2024-04-10T02:19:20"/>
    <x v="1"/>
    <n v="4"/>
    <s v="LOPEZ ISRAEL"/>
    <x v="3"/>
    <x v="0"/>
    <n v="165"/>
    <n v="16.5"/>
    <n v="203.455056179775"/>
    <s v="3 Descuentos (Controlador y conduct) "/>
    <n v="106400.2809"/>
    <x v="0"/>
    <n v="13063.1579"/>
    <x v="980"/>
    <x v="0"/>
    <m/>
  </r>
  <r>
    <d v="2024-04-10T02:19:20"/>
    <x v="1"/>
    <n v="5"/>
    <s v="BERRIO POSADA ANGELA"/>
    <x v="1"/>
    <x v="0"/>
    <n v="228"/>
    <n v="20.727272727272702"/>
    <n v="223.80056179775301"/>
    <m/>
    <n v="117040.30899999999"/>
    <x v="1"/>
    <n v="13063.1579"/>
    <x v="980"/>
    <x v="0"/>
    <m/>
  </r>
  <r>
    <d v="2024-04-10T02:19:20"/>
    <x v="1"/>
    <n v="6"/>
    <s v="GONZALEZ PEREZ RAFAEL JOSE"/>
    <x v="10"/>
    <x v="0"/>
    <n v="67"/>
    <n v="16.75"/>
    <n v="81.382022471910105"/>
    <m/>
    <n v="42560.112399999998"/>
    <x v="0"/>
    <n v="13063.1579"/>
    <x v="980"/>
    <x v="0"/>
    <m/>
  </r>
  <r>
    <d v="2024-04-10T02:19:21"/>
    <x v="1"/>
    <n v="7"/>
    <s v="FLORES RINCON JORGE ALBERTO"/>
    <x v="0"/>
    <x v="0"/>
    <n v="251"/>
    <n v="27.8888888888889"/>
    <n v="183.10955056179799"/>
    <m/>
    <n v="95760.252800000002"/>
    <x v="1"/>
    <n v="13063.1579"/>
    <x v="980"/>
    <x v="0"/>
    <m/>
  </r>
  <r>
    <d v="2024-04-10T02:19:21"/>
    <x v="1"/>
    <n v="8"/>
    <s v="VACA FIERRO ROBINSON"/>
    <x v="1"/>
    <x v="0"/>
    <n v="243"/>
    <n v="22.090909090909101"/>
    <n v="223.80056179775301"/>
    <m/>
    <n v="117040.30899999999"/>
    <x v="1"/>
    <n v="13063.1579"/>
    <x v="980"/>
    <x v="0"/>
    <m/>
  </r>
  <r>
    <d v="2024-04-10T02:19:21"/>
    <x v="1"/>
    <n v="9"/>
    <s v="AGUDELO GARCIA DENIN ANGELO"/>
    <x v="0"/>
    <x v="0"/>
    <n v="195"/>
    <n v="21.6666666666667"/>
    <n v="183.10955056179799"/>
    <m/>
    <n v="95760.252800000002"/>
    <x v="0"/>
    <n v="13063.1579"/>
    <x v="980"/>
    <x v="0"/>
    <m/>
  </r>
  <r>
    <d v="2024-04-10T02:19:21"/>
    <x v="1"/>
    <n v="10"/>
    <s v="MARULANDA JARAMILLO DAWER ANDRES"/>
    <x v="0"/>
    <x v="0"/>
    <n v="132"/>
    <n v="14.6666666666667"/>
    <n v="183.10955056179799"/>
    <s v="19 Descuentos (Transbordo) "/>
    <n v="95760.252800000002"/>
    <x v="0"/>
    <n v="13063.1579"/>
    <x v="980"/>
    <x v="0"/>
    <m/>
  </r>
  <r>
    <d v="2024-04-10T02:19:22"/>
    <x v="9"/>
    <n v="11"/>
    <s v="BELTRAN JUAN SIMON"/>
    <x v="0"/>
    <x v="0"/>
    <n v="154"/>
    <n v="17.1111111111111"/>
    <n v="183.10955056179799"/>
    <s v="2 Descuentos (Conducts) "/>
    <n v="95760.252800000002"/>
    <x v="0"/>
    <n v="13063.1579"/>
    <x v="980"/>
    <x v="0"/>
    <m/>
  </r>
  <r>
    <d v="2024-04-10T02:19:22"/>
    <x v="9"/>
    <n v="12"/>
    <s v="CASTRO BERMUDEZ RICHARD STIWARD"/>
    <x v="3"/>
    <x v="0"/>
    <n v="201"/>
    <n v="20.100000000000001"/>
    <n v="203.455056179775"/>
    <s v="1 Descuento (Conduct) "/>
    <n v="106400.2809"/>
    <x v="0"/>
    <n v="13063.1579"/>
    <x v="980"/>
    <x v="0"/>
    <m/>
  </r>
  <r>
    <d v="2024-04-10T02:19:22"/>
    <x v="9"/>
    <n v="13"/>
    <s v="GIL ARBOLEDA ARLEX"/>
    <x v="4"/>
    <x v="0"/>
    <n v="154"/>
    <n v="22"/>
    <n v="142.418539325843"/>
    <m/>
    <n v="74480.196599999996"/>
    <x v="0"/>
    <n v="13063.1579"/>
    <x v="980"/>
    <x v="0"/>
    <m/>
  </r>
  <r>
    <d v="2024-04-10T02:19:22"/>
    <x v="9"/>
    <n v="14"/>
    <s v="MADRID HERNANDEZ JHONATAN SMITH"/>
    <x v="3"/>
    <x v="0"/>
    <n v="209"/>
    <n v="20.9"/>
    <n v="203.455056179775"/>
    <s v="1 Descuento (Conduct), HECTOR SALAZAR Realiz 3 viajes donde moviliz 86 usuarios"/>
    <n v="106400.2809"/>
    <x v="1"/>
    <n v="13063.1579"/>
    <x v="980"/>
    <x v="0"/>
    <m/>
  </r>
  <r>
    <d v="2024-04-10T02:19:22"/>
    <x v="9"/>
    <n v="15"/>
    <s v="LONDOO LOPERA DUVAN ANDRES"/>
    <x v="0"/>
    <x v="0"/>
    <n v="177"/>
    <n v="19.6666666666667"/>
    <n v="183.10955056179799"/>
    <s v="3 Descuentos (Conducts) "/>
    <n v="95760.252800000002"/>
    <x v="1"/>
    <n v="13063.1579"/>
    <x v="980"/>
    <x v="0"/>
    <m/>
  </r>
  <r>
    <d v="2024-04-10T02:19:23"/>
    <x v="9"/>
    <n v="16"/>
    <s v="HURTADO MADRID JUAN ESTEBAN"/>
    <x v="6"/>
    <x v="0"/>
    <n v="179"/>
    <n v="22.375"/>
    <n v="162.76404494382001"/>
    <m/>
    <n v="85120.224700000006"/>
    <x v="0"/>
    <n v="13063.1579"/>
    <x v="980"/>
    <x v="0"/>
    <m/>
  </r>
  <r>
    <d v="2024-04-10T02:19:23"/>
    <x v="9"/>
    <n v="17"/>
    <s v="RAMIREZ JARAMILLO WILSON"/>
    <x v="2"/>
    <x v="0"/>
    <n v="127"/>
    <n v="21.1666666666667"/>
    <n v="122.07303370786499"/>
    <m/>
    <n v="63840.1685"/>
    <x v="0"/>
    <n v="13063.1579"/>
    <x v="980"/>
    <x v="0"/>
    <m/>
  </r>
  <r>
    <d v="2024-04-10T02:19:23"/>
    <x v="9"/>
    <n v="19"/>
    <s v="MEJIA JUAN CARLOS"/>
    <x v="0"/>
    <x v="0"/>
    <n v="184"/>
    <n v="20.4444444444444"/>
    <n v="183.10955056179799"/>
    <m/>
    <n v="95760.252800000002"/>
    <x v="0"/>
    <n v="13063.1579"/>
    <x v="980"/>
    <x v="0"/>
    <m/>
  </r>
  <r>
    <d v="2024-04-10T02:19:23"/>
    <x v="9"/>
    <n v="20"/>
    <s v="VERENZUELA MARTINEZ ALEXANDER"/>
    <x v="3"/>
    <x v="0"/>
    <n v="232"/>
    <n v="23.2"/>
    <n v="203.455056179775"/>
    <s v="1 Descuento (Jefe de ruta) "/>
    <n v="106400.2809"/>
    <x v="0"/>
    <n v="13063.1579"/>
    <x v="980"/>
    <x v="0"/>
    <m/>
  </r>
  <r>
    <d v="2024-04-10T02:19:24"/>
    <x v="1"/>
    <n v="21"/>
    <s v="CIRO ALEXANDER"/>
    <x v="0"/>
    <x v="0"/>
    <n v="224"/>
    <n v="24.8888888888889"/>
    <n v="183.10955056179799"/>
    <m/>
    <n v="95760.252800000002"/>
    <x v="0"/>
    <n v="13063.1579"/>
    <x v="980"/>
    <x v="0"/>
    <m/>
  </r>
  <r>
    <d v="2024-04-10T02:19:24"/>
    <x v="1"/>
    <n v="22"/>
    <s v="QUIRAMA CASTAEDA JHON JADER"/>
    <x v="0"/>
    <x v="0"/>
    <n v="162"/>
    <n v="18"/>
    <n v="183.10955056179799"/>
    <m/>
    <n v="95760.252800000002"/>
    <x v="1"/>
    <n v="13063.1579"/>
    <x v="980"/>
    <x v="0"/>
    <m/>
  </r>
  <r>
    <d v="2024-04-10T02:19:24"/>
    <x v="1"/>
    <n v="23"/>
    <s v="SALDARRIAGA PARRA LUIS ALBERTO"/>
    <x v="2"/>
    <x v="0"/>
    <n v="125"/>
    <n v="20.8333333333333"/>
    <n v="122.07303370786499"/>
    <m/>
    <n v="63840.1685"/>
    <x v="2"/>
    <n v="13063.1579"/>
    <x v="980"/>
    <x v="0"/>
    <m/>
  </r>
  <r>
    <d v="2024-04-10T02:19:24"/>
    <x v="1"/>
    <n v="24"/>
    <s v="ARANGO CESAR"/>
    <x v="0"/>
    <x v="0"/>
    <n v="209"/>
    <n v="23.2222222222222"/>
    <n v="183.10955056179799"/>
    <m/>
    <n v="95760.252800000002"/>
    <x v="0"/>
    <n v="13063.1579"/>
    <x v="980"/>
    <x v="0"/>
    <m/>
  </r>
  <r>
    <d v="2024-04-10T02:19:25"/>
    <x v="1"/>
    <n v="25"/>
    <s v="JIMENEZ HURTADO CARLOS ESTIVEN"/>
    <x v="0"/>
    <x v="0"/>
    <n v="172"/>
    <n v="19.1111111111111"/>
    <n v="183.10955056179799"/>
    <m/>
    <n v="95760.252800000002"/>
    <x v="1"/>
    <n v="13063.1579"/>
    <x v="980"/>
    <x v="0"/>
    <m/>
  </r>
  <r>
    <d v="2024-04-10T02:19:25"/>
    <x v="1"/>
    <n v="26"/>
    <s v="CIRO MARIN RODRIGO ALBERTO"/>
    <x v="0"/>
    <x v="0"/>
    <n v="179"/>
    <n v="19.8888888888889"/>
    <n v="183.10955056179799"/>
    <m/>
    <n v="95760.252800000002"/>
    <x v="0"/>
    <n v="13063.1579"/>
    <x v="980"/>
    <x v="0"/>
    <m/>
  </r>
  <r>
    <d v="2024-04-10T02:19:25"/>
    <x v="1"/>
    <n v="27"/>
    <s v="HENAO MUOZ FERNEY"/>
    <x v="0"/>
    <x v="0"/>
    <n v="207"/>
    <n v="23"/>
    <n v="183.10955056179799"/>
    <m/>
    <n v="95760.252800000002"/>
    <x v="0"/>
    <n v="13063.1579"/>
    <x v="980"/>
    <x v="0"/>
    <m/>
  </r>
  <r>
    <d v="2024-04-10T02:19:25"/>
    <x v="1"/>
    <n v="28"/>
    <s v="URIEL SALAZAR FREDY"/>
    <x v="6"/>
    <x v="0"/>
    <n v="136"/>
    <n v="17"/>
    <n v="162.76404494382001"/>
    <m/>
    <n v="85120.224700000006"/>
    <x v="0"/>
    <n v="13063.1579"/>
    <x v="980"/>
    <x v="0"/>
    <m/>
  </r>
  <r>
    <d v="2024-04-10T02:19:25"/>
    <x v="1"/>
    <n v="29"/>
    <s v="LONDOO CADAVID DAVID SANTIAGO"/>
    <x v="0"/>
    <x v="0"/>
    <n v="147"/>
    <n v="16.3333333333333"/>
    <n v="183.10955056179799"/>
    <m/>
    <n v="95760.252800000002"/>
    <x v="0"/>
    <n v="13063.1579"/>
    <x v="980"/>
    <x v="0"/>
    <m/>
  </r>
  <r>
    <d v="2024-04-10T02:19:26"/>
    <x v="1"/>
    <n v="30"/>
    <s v="TUBERQUIA MAICOL ESTIVEN"/>
    <x v="0"/>
    <x v="0"/>
    <n v="187"/>
    <n v="20.7777777777778"/>
    <n v="183.10955056179799"/>
    <s v="3 Descuentos (Transbordo) "/>
    <n v="95760.252800000002"/>
    <x v="0"/>
    <n v="13063.1579"/>
    <x v="980"/>
    <x v="0"/>
    <m/>
  </r>
  <r>
    <d v="2024-04-10T02:19:26"/>
    <x v="9"/>
    <n v="31"/>
    <s v="CERVANTES MARTINEZ FELIX ENRIQUE"/>
    <x v="6"/>
    <x v="0"/>
    <n v="156"/>
    <n v="19.5"/>
    <n v="162.76404494382001"/>
    <s v="1 Descuento (Conduct) "/>
    <n v="85120.224700000006"/>
    <x v="0"/>
    <n v="13063.1579"/>
    <x v="980"/>
    <x v="0"/>
    <m/>
  </r>
  <r>
    <d v="2024-04-10T02:19:26"/>
    <x v="9"/>
    <n v="32"/>
    <s v="RODRIGUEZ LUBIN"/>
    <x v="0"/>
    <x v="0"/>
    <n v="180"/>
    <n v="20"/>
    <n v="183.10955056179799"/>
    <m/>
    <n v="95760.252800000002"/>
    <x v="0"/>
    <n v="13063.1579"/>
    <x v="980"/>
    <x v="0"/>
    <m/>
  </r>
  <r>
    <d v="2024-04-10T02:19:26"/>
    <x v="9"/>
    <n v="33"/>
    <s v="QUIROZ BRAYAN"/>
    <x v="4"/>
    <x v="0"/>
    <n v="144"/>
    <n v="20.571428571428601"/>
    <n v="142.418539325843"/>
    <m/>
    <n v="74480.196599999996"/>
    <x v="0"/>
    <n v="13063.1579"/>
    <x v="980"/>
    <x v="0"/>
    <m/>
  </r>
  <r>
    <d v="2024-04-10T02:19:27"/>
    <x v="9"/>
    <n v="34"/>
    <s v="PINO JUAN ESTEBAN"/>
    <x v="6"/>
    <x v="0"/>
    <n v="165"/>
    <n v="20.625"/>
    <n v="162.76404494382001"/>
    <m/>
    <n v="85120.224700000006"/>
    <x v="0"/>
    <n v="13063.1579"/>
    <x v="980"/>
    <x v="0"/>
    <m/>
  </r>
  <r>
    <d v="2024-04-10T02:19:27"/>
    <x v="9"/>
    <n v="35"/>
    <s v="BARRANTES GALLEGO DANIEL CAMILO"/>
    <x v="6"/>
    <x v="0"/>
    <n v="150"/>
    <n v="18.75"/>
    <n v="162.76404494382001"/>
    <m/>
    <n v="85120.224700000006"/>
    <x v="1"/>
    <n v="13063.1579"/>
    <x v="980"/>
    <x v="0"/>
    <m/>
  </r>
  <r>
    <d v="2024-04-10T02:19:27"/>
    <x v="9"/>
    <n v="36"/>
    <s v="MARTINEZ CHAVERRA LUIS NORBERTO"/>
    <x v="0"/>
    <x v="0"/>
    <n v="188"/>
    <n v="20.8888888888889"/>
    <n v="183.10955056179799"/>
    <s v="3 Descuentos (Despachadora Angela y conducts) "/>
    <n v="95760.252800000002"/>
    <x v="0"/>
    <n v="13063.1579"/>
    <x v="980"/>
    <x v="0"/>
    <m/>
  </r>
  <r>
    <d v="2024-04-10T02:19:27"/>
    <x v="9"/>
    <n v="37"/>
    <s v="TABORDA ROJAS DIEGO ALEJANDRO"/>
    <x v="6"/>
    <x v="0"/>
    <n v="159"/>
    <n v="19.875"/>
    <n v="162.76404494382001"/>
    <m/>
    <n v="85120.224700000006"/>
    <x v="1"/>
    <n v="13063.1579"/>
    <x v="980"/>
    <x v="0"/>
    <m/>
  </r>
  <r>
    <d v="2024-04-10T02:19:28"/>
    <x v="9"/>
    <n v="38"/>
    <s v="RAMIREZ ADRIAN"/>
    <x v="6"/>
    <x v="0"/>
    <n v="161"/>
    <n v="20.125"/>
    <n v="162.76404494382001"/>
    <m/>
    <n v="85120.224700000006"/>
    <x v="0"/>
    <n v="13063.1579"/>
    <x v="980"/>
    <x v="0"/>
    <m/>
  </r>
  <r>
    <d v="2024-04-10T02:19:28"/>
    <x v="9"/>
    <n v="39"/>
    <s v="QUINTERO ANDRES FELIPE"/>
    <x v="6"/>
    <x v="0"/>
    <n v="195"/>
    <n v="24.375"/>
    <n v="162.76404494382001"/>
    <m/>
    <n v="85120.224700000006"/>
    <x v="0"/>
    <n v="13063.1579"/>
    <x v="980"/>
    <x v="0"/>
    <m/>
  </r>
  <r>
    <d v="2024-04-10T02:19:28"/>
    <x v="9"/>
    <n v="40"/>
    <s v="OCAMPO OCAMPO ANTONIO JOSE"/>
    <x v="6"/>
    <x v="0"/>
    <n v="165"/>
    <n v="20.625"/>
    <n v="162.76404494382001"/>
    <m/>
    <n v="85120.224700000006"/>
    <x v="0"/>
    <n v="13063.1579"/>
    <x v="980"/>
    <x v="0"/>
    <m/>
  </r>
  <r>
    <d v="2024-04-10T02:19:28"/>
    <x v="1"/>
    <n v="41"/>
    <s v="GARCIA DAVID WILSON ALBERTO"/>
    <x v="0"/>
    <x v="0"/>
    <n v="165"/>
    <n v="18.3333333333333"/>
    <n v="183.10955056179799"/>
    <s v="1 Descuento (Conduct) "/>
    <n v="95760.252800000002"/>
    <x v="1"/>
    <n v="13063.1579"/>
    <x v="980"/>
    <x v="0"/>
    <m/>
  </r>
  <r>
    <d v="2024-04-10T02:19:29"/>
    <x v="1"/>
    <n v="42"/>
    <s v="MONTOYA OSPINA GILBERTO ANTONIO"/>
    <x v="3"/>
    <x v="0"/>
    <n v="197"/>
    <n v="19.7"/>
    <n v="203.455056179775"/>
    <s v="2 Descuentos (Propietario y Usuario movilidad reducida) "/>
    <n v="106400.2809"/>
    <x v="0"/>
    <n v="13063.1579"/>
    <x v="980"/>
    <x v="0"/>
    <m/>
  </r>
  <r>
    <d v="2024-04-11T01:41:06"/>
    <x v="9"/>
    <n v="1"/>
    <s v="PALMAR PANA EDIXON JOSUE"/>
    <x v="1"/>
    <x v="0"/>
    <n v="149"/>
    <n v="13.545454545454501"/>
    <n v="218.39942938659101"/>
    <s v="1 Descuento (Conduct) "/>
    <n v="114069.6862"/>
    <x v="0"/>
    <n v="12787.1795"/>
    <x v="981"/>
    <x v="0"/>
    <m/>
  </r>
  <r>
    <d v="2024-04-11T01:41:06"/>
    <x v="9"/>
    <n v="2"/>
    <s v="PARIAS MURIEL JHON FREDY"/>
    <x v="5"/>
    <x v="0"/>
    <n v="9"/>
    <n v="9"/>
    <n v="19.854493580599101"/>
    <m/>
    <n v="10369.9715"/>
    <x v="1"/>
    <n v="12787.1795"/>
    <x v="981"/>
    <x v="0"/>
    <m/>
  </r>
  <r>
    <d v="2024-04-11T01:41:07"/>
    <x v="9"/>
    <n v="3"/>
    <s v="ESPINOZA CHAVARRIA GUILLERMO LEON"/>
    <x v="6"/>
    <x v="0"/>
    <n v="170"/>
    <n v="21.25"/>
    <n v="158.83594864479301"/>
    <s v="2 Descuentos (Conduct y propietario) "/>
    <n v="82959.771800000002"/>
    <x v="0"/>
    <n v="12787.1795"/>
    <x v="981"/>
    <x v="0"/>
    <m/>
  </r>
  <r>
    <d v="2024-04-11T01:41:07"/>
    <x v="9"/>
    <n v="4"/>
    <s v="LOPEZ ISRAEL"/>
    <x v="3"/>
    <x v="0"/>
    <n v="202"/>
    <n v="20.2"/>
    <n v="198.544935805991"/>
    <s v="1 Descuento (Usuario desubicado) "/>
    <n v="103699.7147"/>
    <x v="0"/>
    <n v="12787.1795"/>
    <x v="981"/>
    <x v="0"/>
    <m/>
  </r>
  <r>
    <d v="2024-04-11T01:41:07"/>
    <x v="9"/>
    <n v="5"/>
    <s v="BERRIO POSADA ANGELA"/>
    <x v="0"/>
    <x v="0"/>
    <n v="206"/>
    <n v="22.8888888888889"/>
    <n v="178.69044222539199"/>
    <m/>
    <n v="93329.743199999997"/>
    <x v="1"/>
    <n v="12787.1795"/>
    <x v="981"/>
    <x v="0"/>
    <m/>
  </r>
  <r>
    <d v="2024-04-11T01:41:07"/>
    <x v="9"/>
    <n v="7"/>
    <s v="BARRANTES GALLEGO DANIEL CAMILO"/>
    <x v="1"/>
    <x v="0"/>
    <n v="230"/>
    <n v="20.909090909090899"/>
    <n v="218.39942938659101"/>
    <s v="2 Descuentos (Conducts)"/>
    <n v="114069.6862"/>
    <x v="1"/>
    <n v="12787.1795"/>
    <x v="981"/>
    <x v="0"/>
    <m/>
  </r>
  <r>
    <d v="2024-04-11T01:41:07"/>
    <x v="9"/>
    <n v="8"/>
    <s v="VACA FIERRO ROBINSON"/>
    <x v="2"/>
    <x v="3"/>
    <n v="105"/>
    <n v="17.5"/>
    <n v="119.126961483595"/>
    <s v="1 Descuento (Monitoreo) "/>
    <n v="62219.828800000003"/>
    <x v="1"/>
    <n v="12787.1795"/>
    <x v="981"/>
    <x v="0"/>
    <m/>
  </r>
  <r>
    <d v="2024-04-11T01:41:08"/>
    <x v="9"/>
    <n v="9"/>
    <s v="AGUDELO GARCIA DENIN ANGELO"/>
    <x v="6"/>
    <x v="0"/>
    <n v="149"/>
    <n v="18.625"/>
    <n v="158.83594864479301"/>
    <m/>
    <n v="82959.771800000002"/>
    <x v="0"/>
    <n v="12787.1795"/>
    <x v="981"/>
    <x v="0"/>
    <m/>
  </r>
  <r>
    <d v="2024-04-11T01:41:08"/>
    <x v="9"/>
    <n v="10"/>
    <s v="PIEDRAHITA MADRID SANTIAGO"/>
    <x v="3"/>
    <x v="0"/>
    <n v="177"/>
    <n v="17.7"/>
    <n v="198.544935805991"/>
    <s v="2 Descuentos (Conducts)"/>
    <n v="103699.7147"/>
    <x v="0"/>
    <n v="12787.1795"/>
    <x v="981"/>
    <x v="0"/>
    <m/>
  </r>
  <r>
    <d v="2024-04-11T01:41:08"/>
    <x v="1"/>
    <n v="12"/>
    <s v="CASTRO BERMUDEZ RICHARD STIWARD"/>
    <x v="0"/>
    <x v="0"/>
    <n v="204"/>
    <n v="22.6666666666667"/>
    <n v="178.69044222539199"/>
    <s v="1 Descuento (Conduct) "/>
    <n v="93329.743199999997"/>
    <x v="0"/>
    <n v="12787.1795"/>
    <x v="981"/>
    <x v="0"/>
    <m/>
  </r>
  <r>
    <d v="2024-04-11T01:41:09"/>
    <x v="1"/>
    <n v="13"/>
    <s v="GIL ARBOLEDA ARLEX"/>
    <x v="1"/>
    <x v="3"/>
    <n v="186"/>
    <n v="16.909090909090899"/>
    <n v="218.39942938659101"/>
    <s v="2 Descuentos (Controlador y usuario desubicado)"/>
    <n v="114069.6862"/>
    <x v="0"/>
    <n v="12787.1795"/>
    <x v="981"/>
    <x v="0"/>
    <m/>
  </r>
  <r>
    <d v="2024-04-11T01:41:09"/>
    <x v="1"/>
    <n v="14"/>
    <s v="MADRID HERNANDEZ JHONATAN SMITH"/>
    <x v="1"/>
    <x v="0"/>
    <n v="244"/>
    <n v="22.181818181818201"/>
    <n v="218.39942938659101"/>
    <s v="HECTOR SALAZAR Realiz 3 viajes donde moviliz 50 Usuarios "/>
    <n v="114069.6862"/>
    <x v="1"/>
    <n v="12787.1795"/>
    <x v="981"/>
    <x v="0"/>
    <m/>
  </r>
  <r>
    <d v="2024-04-11T01:41:09"/>
    <x v="1"/>
    <n v="15"/>
    <s v="LONDOO LOPERA DUVAN ANDRES"/>
    <x v="0"/>
    <x v="0"/>
    <n v="234"/>
    <n v="26"/>
    <n v="178.69044222539199"/>
    <m/>
    <n v="93329.743199999997"/>
    <x v="1"/>
    <n v="12787.1795"/>
    <x v="981"/>
    <x v="0"/>
    <m/>
  </r>
  <r>
    <d v="2024-04-11T01:41:09"/>
    <x v="1"/>
    <n v="16"/>
    <s v="HURTADO MADRID JUAN ESTEBAN"/>
    <x v="1"/>
    <x v="0"/>
    <n v="176"/>
    <n v="16"/>
    <n v="218.39942938659101"/>
    <s v="1 Descuento (Usuario movilidad reducida) "/>
    <n v="114069.6862"/>
    <x v="0"/>
    <n v="12787.1795"/>
    <x v="981"/>
    <x v="0"/>
    <m/>
  </r>
  <r>
    <d v="2024-04-11T01:41:09"/>
    <x v="1"/>
    <n v="17"/>
    <s v="MACEA MATEO"/>
    <x v="3"/>
    <x v="0"/>
    <n v="190"/>
    <n v="19"/>
    <n v="198.544935805991"/>
    <m/>
    <n v="103699.7147"/>
    <x v="0"/>
    <n v="12787.1795"/>
    <x v="981"/>
    <x v="0"/>
    <m/>
  </r>
  <r>
    <d v="2024-04-11T01:41:10"/>
    <x v="1"/>
    <n v="18"/>
    <s v="LONDOO WILDER"/>
    <x v="11"/>
    <x v="0"/>
    <n v="53"/>
    <n v="26.5"/>
    <n v="39.708987161198301"/>
    <m/>
    <n v="20739.942899999998"/>
    <x v="0"/>
    <n v="12787.1795"/>
    <x v="981"/>
    <x v="0"/>
    <m/>
  </r>
  <r>
    <d v="2024-04-11T01:41:10"/>
    <x v="1"/>
    <n v="19"/>
    <s v="MEJIA JUAN CARLOS"/>
    <x v="1"/>
    <x v="3"/>
    <n v="195"/>
    <n v="17.727272727272702"/>
    <n v="218.39942938659101"/>
    <m/>
    <n v="114069.6862"/>
    <x v="0"/>
    <n v="12787.1795"/>
    <x v="981"/>
    <x v="0"/>
    <m/>
  </r>
  <r>
    <d v="2024-04-11T01:41:10"/>
    <x v="9"/>
    <n v="20"/>
    <s v="VERENZUELA MARTINEZ ALEXANDER"/>
    <x v="9"/>
    <x v="0"/>
    <n v="246"/>
    <n v="20.5"/>
    <n v="238.25392296718999"/>
    <s v="2 Descuentos (Jefe de ruta y conduct) "/>
    <n v="124439.65760000001"/>
    <x v="0"/>
    <n v="12787.1795"/>
    <x v="981"/>
    <x v="0"/>
    <m/>
  </r>
  <r>
    <d v="2024-04-11T01:41:10"/>
    <x v="9"/>
    <n v="21"/>
    <s v="CIRO ALEXANDER"/>
    <x v="4"/>
    <x v="0"/>
    <n v="182"/>
    <n v="26"/>
    <n v="138.98145506419399"/>
    <s v="1 Descuento (Conduct) "/>
    <n v="72589.800300000003"/>
    <x v="0"/>
    <n v="12787.1795"/>
    <x v="981"/>
    <x v="0"/>
    <m/>
  </r>
  <r>
    <d v="2024-04-11T01:41:11"/>
    <x v="9"/>
    <n v="22"/>
    <s v="QUIRAMA CASTAEDA JHON JADER"/>
    <x v="6"/>
    <x v="1"/>
    <n v="172"/>
    <n v="21.5"/>
    <n v="158.83594864479301"/>
    <s v="2 Descuentos (Monitoreo y propietario), se descuenta el viaje de 1 25 pm ya que NO espera el tiempo indicado en el paradero"/>
    <n v="72619.771800000002"/>
    <x v="1"/>
    <n v="12787.1795"/>
    <x v="981"/>
    <x v="1"/>
    <n v="19.8"/>
  </r>
  <r>
    <d v="2024-04-11T01:41:11"/>
    <x v="9"/>
    <n v="23"/>
    <s v="SALDARRIAGA PARRA LUIS ALBERTO"/>
    <x v="0"/>
    <x v="0"/>
    <n v="176"/>
    <n v="19.5555555555556"/>
    <n v="178.69044222539199"/>
    <m/>
    <n v="93329.743199999997"/>
    <x v="2"/>
    <n v="12787.1795"/>
    <x v="981"/>
    <x v="0"/>
    <m/>
  </r>
  <r>
    <d v="2024-04-11T01:41:11"/>
    <x v="9"/>
    <n v="24"/>
    <s v="ARANGO CESAR"/>
    <x v="6"/>
    <x v="0"/>
    <n v="127"/>
    <n v="15.875"/>
    <n v="158.83594864479301"/>
    <m/>
    <n v="82959.771800000002"/>
    <x v="0"/>
    <n v="12787.1795"/>
    <x v="981"/>
    <x v="0"/>
    <m/>
  </r>
  <r>
    <d v="2024-04-11T01:41:11"/>
    <x v="9"/>
    <n v="25"/>
    <s v="JIMENEZ HURTADO CARLOS ESTIVEN"/>
    <x v="4"/>
    <x v="0"/>
    <n v="131"/>
    <n v="18.714285714285701"/>
    <n v="138.98145506419399"/>
    <m/>
    <n v="72589.800300000003"/>
    <x v="1"/>
    <n v="12787.1795"/>
    <x v="981"/>
    <x v="0"/>
    <m/>
  </r>
  <r>
    <d v="2024-04-11T01:41:12"/>
    <x v="9"/>
    <n v="26"/>
    <s v="CIRO MARIN RODRIGO ALBERTO"/>
    <x v="6"/>
    <x v="0"/>
    <n v="179"/>
    <n v="22.375"/>
    <n v="158.83594864479301"/>
    <s v="2 Descuentos (Monitoreo y propietario) "/>
    <n v="82959.771800000002"/>
    <x v="0"/>
    <n v="12787.1795"/>
    <x v="981"/>
    <x v="0"/>
    <m/>
  </r>
  <r>
    <d v="2024-04-11T01:41:12"/>
    <x v="9"/>
    <n v="27"/>
    <s v="HOYOS HENAO SANTIAGO"/>
    <x v="3"/>
    <x v="0"/>
    <n v="178"/>
    <n v="17.8"/>
    <n v="198.544935805991"/>
    <m/>
    <n v="103699.7147"/>
    <x v="0"/>
    <n v="12787.1795"/>
    <x v="981"/>
    <x v="0"/>
    <m/>
  </r>
  <r>
    <d v="2024-04-11T01:41:12"/>
    <x v="9"/>
    <n v="28"/>
    <s v="URIEL SALAZAR FREDY"/>
    <x v="6"/>
    <x v="3"/>
    <n v="194"/>
    <n v="22.823529411764699"/>
    <n v="168.763195435093"/>
    <m/>
    <n v="88144.757500000007"/>
    <x v="0"/>
    <n v="12787.1795"/>
    <x v="981"/>
    <x v="0"/>
    <m/>
  </r>
  <r>
    <d v="2024-04-11T01:41:13"/>
    <x v="9"/>
    <n v="29"/>
    <s v="LONDOO CADAVID DAVID SANTIAGO"/>
    <x v="0"/>
    <x v="0"/>
    <n v="140"/>
    <n v="15.5555555555556"/>
    <n v="178.69044222539199"/>
    <m/>
    <n v="93329.743199999997"/>
    <x v="0"/>
    <n v="12787.1795"/>
    <x v="981"/>
    <x v="0"/>
    <m/>
  </r>
  <r>
    <d v="2024-04-11T01:41:13"/>
    <x v="9"/>
    <n v="30"/>
    <s v="TUBERQUIA MAICOL ESTIVEN"/>
    <x v="3"/>
    <x v="0"/>
    <n v="201"/>
    <n v="20.100000000000001"/>
    <n v="198.544935805991"/>
    <s v="1 Descuento (Usuario desubicado) "/>
    <n v="103699.7147"/>
    <x v="0"/>
    <n v="12787.1795"/>
    <x v="981"/>
    <x v="0"/>
    <m/>
  </r>
  <r>
    <d v="2024-04-11T01:41:13"/>
    <x v="1"/>
    <n v="31"/>
    <s v="CERVANTES MARTINEZ FELIX ENRIQUE"/>
    <x v="6"/>
    <x v="0"/>
    <n v="160"/>
    <n v="20"/>
    <n v="158.83594864479301"/>
    <s v="1 Descuento (Usuario movilidad reducida) "/>
    <n v="82959.771800000002"/>
    <x v="0"/>
    <n v="12787.1795"/>
    <x v="981"/>
    <x v="0"/>
    <m/>
  </r>
  <r>
    <d v="2024-04-11T01:41:13"/>
    <x v="1"/>
    <n v="32"/>
    <s v="PUERTA BOJANERO JUAN CARLOS"/>
    <x v="0"/>
    <x v="0"/>
    <n v="199"/>
    <n v="22.1111111111111"/>
    <n v="178.69044222539199"/>
    <m/>
    <n v="93329.743199999997"/>
    <x v="0"/>
    <n v="12787.1795"/>
    <x v="981"/>
    <x v="0"/>
    <m/>
  </r>
  <r>
    <d v="2024-04-11T01:41:14"/>
    <x v="1"/>
    <n v="33"/>
    <s v="QUIROZ BRAYAN"/>
    <x v="0"/>
    <x v="0"/>
    <n v="174"/>
    <n v="19.3333333333333"/>
    <n v="178.69044222539199"/>
    <m/>
    <n v="93329.743199999997"/>
    <x v="0"/>
    <n v="12787.1795"/>
    <x v="981"/>
    <x v="0"/>
    <m/>
  </r>
  <r>
    <d v="2024-04-11T01:41:14"/>
    <x v="1"/>
    <n v="34"/>
    <s v="PINO JUAN PABLO"/>
    <x v="0"/>
    <x v="0"/>
    <n v="123"/>
    <n v="13.6666666666667"/>
    <n v="178.69044222539199"/>
    <s v="40 Descuentos (Incidente con Usuarios) "/>
    <n v="93329.743199999997"/>
    <x v="0"/>
    <n v="12787.1795"/>
    <x v="981"/>
    <x v="0"/>
    <m/>
  </r>
  <r>
    <d v="2024-04-11T01:41:14"/>
    <x v="1"/>
    <n v="35"/>
    <s v="HERNANDEZ MACIAS GILBERTO"/>
    <x v="8"/>
    <x v="0"/>
    <n v="101"/>
    <n v="20.2"/>
    <n v="99.2724679029957"/>
    <m/>
    <n v="51849.857300000003"/>
    <x v="1"/>
    <n v="12787.1795"/>
    <x v="981"/>
    <x v="0"/>
    <m/>
  </r>
  <r>
    <d v="2024-04-11T01:41:14"/>
    <x v="1"/>
    <n v="36"/>
    <s v="MARTINEZ CHAVERRA LUIS NORBERTO"/>
    <x v="3"/>
    <x v="0"/>
    <n v="185"/>
    <n v="18.5"/>
    <n v="198.544935805991"/>
    <m/>
    <n v="103699.7147"/>
    <x v="0"/>
    <n v="12787.1795"/>
    <x v="981"/>
    <x v="0"/>
    <m/>
  </r>
  <r>
    <d v="2024-04-11T01:41:15"/>
    <x v="1"/>
    <n v="37"/>
    <s v="TABORDA ROJAS DIEGO ALEJANDRO"/>
    <x v="3"/>
    <x v="3"/>
    <n v="198"/>
    <n v="19.8"/>
    <n v="198.544935805991"/>
    <m/>
    <n v="103699.7147"/>
    <x v="1"/>
    <n v="12787.1795"/>
    <x v="981"/>
    <x v="0"/>
    <m/>
  </r>
  <r>
    <d v="2024-04-11T01:41:15"/>
    <x v="1"/>
    <n v="38"/>
    <s v="AGUDELO KEVIN ANDRES"/>
    <x v="0"/>
    <x v="0"/>
    <n v="172"/>
    <n v="19.1111111111111"/>
    <n v="178.69044222539199"/>
    <m/>
    <n v="93329.743199999997"/>
    <x v="0"/>
    <n v="12787.1795"/>
    <x v="981"/>
    <x v="0"/>
    <m/>
  </r>
  <r>
    <d v="2024-04-11T01:41:15"/>
    <x v="1"/>
    <n v="39"/>
    <s v="QUINTERO ANDRES FELIPE"/>
    <x v="6"/>
    <x v="0"/>
    <n v="178"/>
    <n v="22.25"/>
    <n v="158.83594864479301"/>
    <m/>
    <n v="82959.771800000002"/>
    <x v="0"/>
    <n v="12787.1795"/>
    <x v="981"/>
    <x v="0"/>
    <m/>
  </r>
  <r>
    <d v="2024-04-11T01:41:15"/>
    <x v="1"/>
    <n v="40"/>
    <s v="OCAMPO OCAMPO ANTONIO JOSE"/>
    <x v="3"/>
    <x v="0"/>
    <n v="227"/>
    <n v="22.7"/>
    <n v="198.544935805991"/>
    <s v="1 Descuento (Usuario desubicado) "/>
    <n v="103699.7147"/>
    <x v="0"/>
    <n v="12787.1795"/>
    <x v="981"/>
    <x v="0"/>
    <m/>
  </r>
  <r>
    <d v="2024-04-11T01:41:16"/>
    <x v="9"/>
    <n v="41"/>
    <s v="GARCIA DAVID WILSON ALBERTO"/>
    <x v="0"/>
    <x v="0"/>
    <n v="166"/>
    <n v="18.4444444444444"/>
    <n v="178.69044222539199"/>
    <m/>
    <n v="93329.743199999997"/>
    <x v="1"/>
    <n v="12787.1795"/>
    <x v="981"/>
    <x v="0"/>
    <m/>
  </r>
  <r>
    <d v="2024-04-11T01:41:16"/>
    <x v="1"/>
    <n v="42"/>
    <s v="MONTOYA OSPINA GILBERTO ANTONIO"/>
    <x v="3"/>
    <x v="0"/>
    <n v="271"/>
    <n v="27.1"/>
    <n v="198.544935805991"/>
    <m/>
    <n v="103699.7147"/>
    <x v="0"/>
    <n v="12787.1795"/>
    <x v="981"/>
    <x v="0"/>
    <m/>
  </r>
  <r>
    <d v="2024-04-12T02:17:58"/>
    <x v="1"/>
    <n v="1"/>
    <s v="MACEA MATEO"/>
    <x v="3"/>
    <x v="3"/>
    <n v="153"/>
    <n v="15.3"/>
    <n v="207.35598227474199"/>
    <m/>
    <n v="108545.79029999999"/>
    <x v="0"/>
    <n v="12536.8421"/>
    <x v="982"/>
    <x v="0"/>
    <m/>
  </r>
  <r>
    <d v="2024-04-12T02:17:58"/>
    <x v="1"/>
    <n v="2"/>
    <s v="PARIAS MURIEL JHON FREDY"/>
    <x v="0"/>
    <x v="0"/>
    <n v="190"/>
    <n v="21.1111111111111"/>
    <n v="186.62038404726701"/>
    <s v="2 Descuentos (Conducts) "/>
    <n v="97691.211200000005"/>
    <x v="1"/>
    <n v="12536.8421"/>
    <x v="982"/>
    <x v="0"/>
    <m/>
  </r>
  <r>
    <d v="2024-04-12T02:17:58"/>
    <x v="1"/>
    <n v="3"/>
    <s v="AGUIRRE ANDRES"/>
    <x v="0"/>
    <x v="0"/>
    <n v="157"/>
    <n v="17.4444444444444"/>
    <n v="186.62038404726701"/>
    <m/>
    <n v="97691.211200000005"/>
    <x v="0"/>
    <n v="12536.8421"/>
    <x v="982"/>
    <x v="0"/>
    <m/>
  </r>
  <r>
    <d v="2024-04-12T02:17:58"/>
    <x v="1"/>
    <n v="4"/>
    <s v="LOPEZ ISRAEL"/>
    <x v="10"/>
    <x v="0"/>
    <n v="98"/>
    <n v="24.5"/>
    <n v="82.942392909896597"/>
    <m/>
    <n v="43418.316099999996"/>
    <x v="0"/>
    <n v="12536.8421"/>
    <x v="982"/>
    <x v="0"/>
    <m/>
  </r>
  <r>
    <d v="2024-04-12T02:17:59"/>
    <x v="1"/>
    <n v="5"/>
    <s v="BERRIO POSADA ANGELA"/>
    <x v="9"/>
    <x v="0"/>
    <n v="279"/>
    <n v="23.25"/>
    <n v="248.82717872968999"/>
    <m/>
    <n v="130254.9483"/>
    <x v="1"/>
    <n v="12536.8421"/>
    <x v="982"/>
    <x v="0"/>
    <m/>
  </r>
  <r>
    <d v="2024-04-12T02:17:59"/>
    <x v="1"/>
    <n v="6"/>
    <s v="RODRIGUEZ LUBIN"/>
    <x v="4"/>
    <x v="0"/>
    <n v="165"/>
    <n v="23.571428571428601"/>
    <n v="145.14918759231901"/>
    <s v="1 Descuento (Usuario desubicado) "/>
    <n v="75982.053199999995"/>
    <x v="0"/>
    <n v="12536.8421"/>
    <x v="982"/>
    <x v="0"/>
    <m/>
  </r>
  <r>
    <d v="2024-04-12T02:17:59"/>
    <x v="1"/>
    <n v="7"/>
    <s v="FLORES RINCON JORGE ALBERTO"/>
    <x v="1"/>
    <x v="0"/>
    <n v="292"/>
    <n v="26.545454545454501"/>
    <n v="228.091580502216"/>
    <m/>
    <n v="119400.36930000001"/>
    <x v="1"/>
    <n v="12536.8421"/>
    <x v="982"/>
    <x v="0"/>
    <m/>
  </r>
  <r>
    <d v="2024-04-12T02:17:59"/>
    <x v="1"/>
    <n v="8"/>
    <s v="LONDOO CADAVID DAVID SANTIAGO"/>
    <x v="1"/>
    <x v="3"/>
    <n v="216"/>
    <n v="19.636363636363601"/>
    <n v="228.091580502216"/>
    <s v="1 Descuento (Usuario movilidad reducida) "/>
    <n v="119400.36930000001"/>
    <x v="1"/>
    <n v="12536.8421"/>
    <x v="982"/>
    <x v="0"/>
    <m/>
  </r>
  <r>
    <d v="2024-04-12T02:18:00"/>
    <x v="1"/>
    <n v="9"/>
    <s v="AGUDELO GARCIA DENIN ANGELO"/>
    <x v="0"/>
    <x v="0"/>
    <n v="189"/>
    <n v="21"/>
    <n v="186.62038404726701"/>
    <m/>
    <n v="97691.211200000005"/>
    <x v="0"/>
    <n v="12536.8421"/>
    <x v="982"/>
    <x v="0"/>
    <m/>
  </r>
  <r>
    <d v="2024-04-12T02:18:00"/>
    <x v="1"/>
    <n v="10"/>
    <s v="MARULANDA JARAMILLO DAWER ANDRES"/>
    <x v="0"/>
    <x v="0"/>
    <n v="213"/>
    <n v="23.6666666666667"/>
    <n v="186.62038404726701"/>
    <m/>
    <n v="97691.211200000005"/>
    <x v="0"/>
    <n v="12536.8421"/>
    <x v="982"/>
    <x v="0"/>
    <m/>
  </r>
  <r>
    <d v="2024-04-12T02:18:00"/>
    <x v="9"/>
    <n v="11"/>
    <s v="BELTRAN JUAN SIMON"/>
    <x v="0"/>
    <x v="0"/>
    <n v="164"/>
    <n v="18.2222222222222"/>
    <n v="186.62038404726701"/>
    <s v="3 Descuentos (conducts) "/>
    <n v="97691.211200000005"/>
    <x v="0"/>
    <n v="12536.8421"/>
    <x v="982"/>
    <x v="0"/>
    <m/>
  </r>
  <r>
    <d v="2024-04-12T02:18:00"/>
    <x v="9"/>
    <n v="12"/>
    <s v="VALENCIA MENDOZA JHON"/>
    <x v="6"/>
    <x v="0"/>
    <n v="155"/>
    <n v="19.375"/>
    <n v="165.884785819793"/>
    <m/>
    <n v="86836.632199999993"/>
    <x v="0"/>
    <n v="12536.8421"/>
    <x v="982"/>
    <x v="0"/>
    <m/>
  </r>
  <r>
    <d v="2024-04-12T02:18:01"/>
    <x v="9"/>
    <n v="13"/>
    <s v="RAMIREZ ADRIAN"/>
    <x v="0"/>
    <x v="0"/>
    <n v="187"/>
    <n v="20.7777777777778"/>
    <n v="186.62038404726701"/>
    <s v="2 Descuentos (Conducts) "/>
    <n v="97691.211200000005"/>
    <x v="0"/>
    <n v="12536.8421"/>
    <x v="982"/>
    <x v="0"/>
    <m/>
  </r>
  <r>
    <d v="2024-04-12T02:18:01"/>
    <x v="9"/>
    <n v="14"/>
    <s v="MADRID HERNANDEZ JHONATAN SMITH"/>
    <x v="9"/>
    <x v="0"/>
    <n v="214"/>
    <n v="17.8333333333333"/>
    <n v="248.82717872968999"/>
    <s v="HECTOR SALAZAR Realiz 4 viajes donde moviliz 37 Usuarios"/>
    <n v="130254.9483"/>
    <x v="1"/>
    <n v="12536.8421"/>
    <x v="982"/>
    <x v="0"/>
    <m/>
  </r>
  <r>
    <d v="2024-04-12T02:18:01"/>
    <x v="9"/>
    <n v="15"/>
    <s v="QUINTERO  ALVARO ANTONIO"/>
    <x v="0"/>
    <x v="0"/>
    <n v="233"/>
    <n v="25.8888888888889"/>
    <n v="186.62038404726701"/>
    <m/>
    <n v="97691.211200000005"/>
    <x v="1"/>
    <n v="12536.8421"/>
    <x v="982"/>
    <x v="0"/>
    <m/>
  </r>
  <r>
    <d v="2024-04-12T02:18:01"/>
    <x v="9"/>
    <n v="16"/>
    <s v="PALMAR PANA EDIXON JOSUE"/>
    <x v="3"/>
    <x v="0"/>
    <n v="207"/>
    <n v="20.7"/>
    <n v="207.35598227474199"/>
    <m/>
    <n v="108545.79029999999"/>
    <x v="0"/>
    <n v="12536.8421"/>
    <x v="982"/>
    <x v="0"/>
    <m/>
  </r>
  <r>
    <d v="2024-04-12T02:18:02"/>
    <x v="9"/>
    <n v="17"/>
    <s v="RAMIREZ JARAMILLO WILSON"/>
    <x v="6"/>
    <x v="0"/>
    <n v="154"/>
    <n v="19.25"/>
    <n v="165.884785819793"/>
    <m/>
    <n v="86836.632199999993"/>
    <x v="0"/>
    <n v="12536.8421"/>
    <x v="982"/>
    <x v="0"/>
    <m/>
  </r>
  <r>
    <d v="2024-04-12T02:18:02"/>
    <x v="9"/>
    <n v="19"/>
    <s v="MEJIA JUAN CARLOS"/>
    <x v="0"/>
    <x v="0"/>
    <n v="195"/>
    <n v="21.6666666666667"/>
    <n v="186.62038404726701"/>
    <m/>
    <n v="97691.211200000005"/>
    <x v="0"/>
    <n v="12536.8421"/>
    <x v="982"/>
    <x v="0"/>
    <m/>
  </r>
  <r>
    <d v="2024-04-12T02:18:02"/>
    <x v="9"/>
    <n v="20"/>
    <s v="VERENZUELA MARTINEZ ALEXANDER"/>
    <x v="0"/>
    <x v="0"/>
    <n v="193"/>
    <n v="21.4444444444444"/>
    <n v="186.62038404726701"/>
    <m/>
    <n v="97691.211200000005"/>
    <x v="0"/>
    <n v="12536.8421"/>
    <x v="982"/>
    <x v="0"/>
    <m/>
  </r>
  <r>
    <d v="2024-04-12T02:18:02"/>
    <x v="1"/>
    <n v="21"/>
    <s v="CIRO ALEXANDER"/>
    <x v="0"/>
    <x v="0"/>
    <n v="228"/>
    <n v="25.3333333333333"/>
    <n v="186.62038404726701"/>
    <m/>
    <n v="97691.211200000005"/>
    <x v="0"/>
    <n v="12536.8421"/>
    <x v="982"/>
    <x v="0"/>
    <m/>
  </r>
  <r>
    <d v="2024-04-12T02:18:03"/>
    <x v="1"/>
    <n v="22"/>
    <s v="QUIRAMA CASTAEDA JHON JADER"/>
    <x v="0"/>
    <x v="0"/>
    <n v="193"/>
    <n v="21.4444444444444"/>
    <n v="186.62038404726701"/>
    <s v="1 Descuento (Usuario desubicado) "/>
    <n v="97691.211200000005"/>
    <x v="1"/>
    <n v="12536.8421"/>
    <x v="982"/>
    <x v="0"/>
    <m/>
  </r>
  <r>
    <d v="2024-04-12T02:18:03"/>
    <x v="1"/>
    <n v="23"/>
    <s v="SALDARRIAGA PARRA LUIS ALBERTO"/>
    <x v="0"/>
    <x v="0"/>
    <n v="167"/>
    <n v="18.5555555555556"/>
    <n v="186.62038404726701"/>
    <m/>
    <n v="97691.211200000005"/>
    <x v="2"/>
    <n v="12536.8421"/>
    <x v="982"/>
    <x v="0"/>
    <m/>
  </r>
  <r>
    <d v="2024-04-12T02:18:03"/>
    <x v="1"/>
    <n v="24"/>
    <s v="ARANGO CESAR"/>
    <x v="7"/>
    <x v="0"/>
    <n v="58"/>
    <n v="19.3333333333333"/>
    <n v="62.206794682422398"/>
    <m/>
    <n v="32563.737099999998"/>
    <x v="0"/>
    <n v="12536.8421"/>
    <x v="982"/>
    <x v="0"/>
    <m/>
  </r>
  <r>
    <d v="2024-04-12T02:18:03"/>
    <x v="1"/>
    <n v="26"/>
    <s v="ESPINOZA CHAVARRIA GUILLERMO LEON"/>
    <x v="0"/>
    <x v="0"/>
    <n v="166"/>
    <n v="18.4444444444444"/>
    <n v="186.62038404726701"/>
    <m/>
    <n v="97691.211200000005"/>
    <x v="0"/>
    <n v="12536.8421"/>
    <x v="982"/>
    <x v="0"/>
    <m/>
  </r>
  <r>
    <d v="2024-04-12T02:18:04"/>
    <x v="1"/>
    <n v="27"/>
    <s v="HOYOS HENAO SANTIAGO"/>
    <x v="3"/>
    <x v="0"/>
    <n v="221"/>
    <n v="22.1"/>
    <n v="207.35598227474199"/>
    <m/>
    <n v="108545.79029999999"/>
    <x v="0"/>
    <n v="12536.8421"/>
    <x v="982"/>
    <x v="0"/>
    <m/>
  </r>
  <r>
    <d v="2024-04-12T02:18:04"/>
    <x v="1"/>
    <n v="29"/>
    <s v="ESCOBAR IVAN DARIO"/>
    <x v="3"/>
    <x v="0"/>
    <n v="164"/>
    <n v="16.399999999999999"/>
    <n v="207.35598227474199"/>
    <m/>
    <n v="108545.79029999999"/>
    <x v="0"/>
    <n v="12536.8421"/>
    <x v="982"/>
    <x v="0"/>
    <m/>
  </r>
  <r>
    <d v="2024-04-12T02:18:04"/>
    <x v="1"/>
    <n v="30"/>
    <s v="TUBERQUIA MAICOL ESTIVEN"/>
    <x v="0"/>
    <x v="0"/>
    <n v="144"/>
    <n v="16"/>
    <n v="186.62038404726701"/>
    <m/>
    <n v="97691.211200000005"/>
    <x v="0"/>
    <n v="12536.8421"/>
    <x v="982"/>
    <x v="0"/>
    <m/>
  </r>
  <r>
    <d v="2024-04-12T02:18:05"/>
    <x v="9"/>
    <n v="31"/>
    <s v="CERVANTES MARTINEZ FELIX ENRIQUE"/>
    <x v="0"/>
    <x v="0"/>
    <n v="180"/>
    <n v="20"/>
    <n v="186.62038404726701"/>
    <m/>
    <n v="97691.211200000005"/>
    <x v="0"/>
    <n v="12536.8421"/>
    <x v="982"/>
    <x v="0"/>
    <m/>
  </r>
  <r>
    <d v="2024-04-12T02:18:05"/>
    <x v="9"/>
    <n v="32"/>
    <s v="PUERTA BOJANERO JUAN CARLOS"/>
    <x v="6"/>
    <x v="0"/>
    <n v="178"/>
    <n v="22.25"/>
    <n v="165.884785819793"/>
    <s v="1 Descuento (Conduct)"/>
    <n v="86836.632199999993"/>
    <x v="0"/>
    <n v="12536.8421"/>
    <x v="982"/>
    <x v="0"/>
    <m/>
  </r>
  <r>
    <d v="2024-04-12T02:18:05"/>
    <x v="9"/>
    <n v="33"/>
    <s v="QUIROZ BRAYAN"/>
    <x v="0"/>
    <x v="0"/>
    <n v="189"/>
    <n v="21"/>
    <n v="186.62038404726701"/>
    <m/>
    <n v="97691.211200000005"/>
    <x v="0"/>
    <n v="12536.8421"/>
    <x v="982"/>
    <x v="0"/>
    <m/>
  </r>
  <r>
    <d v="2024-04-12T02:18:05"/>
    <x v="9"/>
    <n v="34"/>
    <s v="PINO JUAN ESTEBAN"/>
    <x v="6"/>
    <x v="0"/>
    <n v="171"/>
    <n v="21.375"/>
    <n v="165.884785819793"/>
    <m/>
    <n v="86836.632199999993"/>
    <x v="0"/>
    <n v="12536.8421"/>
    <x v="982"/>
    <x v="0"/>
    <m/>
  </r>
  <r>
    <d v="2024-04-12T02:18:06"/>
    <x v="9"/>
    <n v="35"/>
    <s v="HERNANDEZ MACIAS GILBERTO"/>
    <x v="0"/>
    <x v="0"/>
    <n v="170"/>
    <n v="18.8888888888889"/>
    <n v="186.62038404726701"/>
    <m/>
    <n v="97691.211200000005"/>
    <x v="1"/>
    <n v="12536.8421"/>
    <x v="982"/>
    <x v="0"/>
    <m/>
  </r>
  <r>
    <d v="2024-04-12T02:18:06"/>
    <x v="9"/>
    <n v="36"/>
    <s v="LONDOO WILDER"/>
    <x v="2"/>
    <x v="0"/>
    <n v="128"/>
    <n v="23.272727272727298"/>
    <n v="114.045790251108"/>
    <m/>
    <n v="59700.184600000001"/>
    <x v="0"/>
    <n v="12536.8421"/>
    <x v="982"/>
    <x v="0"/>
    <m/>
  </r>
  <r>
    <d v="2024-04-12T02:18:06"/>
    <x v="9"/>
    <n v="37"/>
    <s v="PIEDRAHITA MADRID SANTIAGO"/>
    <x v="2"/>
    <x v="0"/>
    <n v="149"/>
    <n v="24.8333333333333"/>
    <n v="124.413589364845"/>
    <m/>
    <n v="65127.474199999997"/>
    <x v="1"/>
    <n v="12536.8421"/>
    <x v="982"/>
    <x v="0"/>
    <m/>
  </r>
  <r>
    <d v="2024-04-12T02:18:06"/>
    <x v="9"/>
    <n v="38"/>
    <s v="AGUDELO KEVIN ANDRES"/>
    <x v="3"/>
    <x v="0"/>
    <n v="196"/>
    <n v="19.600000000000001"/>
    <n v="207.35598227474199"/>
    <m/>
    <n v="108545.79029999999"/>
    <x v="0"/>
    <n v="12536.8421"/>
    <x v="982"/>
    <x v="0"/>
    <m/>
  </r>
  <r>
    <d v="2024-04-12T02:18:06"/>
    <x v="9"/>
    <n v="39"/>
    <s v="QUINTERO ANDRES FELIPE"/>
    <x v="0"/>
    <x v="0"/>
    <n v="172"/>
    <n v="19.1111111111111"/>
    <n v="186.62038404726701"/>
    <m/>
    <n v="97691.211200000005"/>
    <x v="0"/>
    <n v="12536.8421"/>
    <x v="982"/>
    <x v="0"/>
    <m/>
  </r>
  <r>
    <d v="2024-04-12T02:18:07"/>
    <x v="9"/>
    <n v="40"/>
    <s v="OCAMPO OCAMPO ANTONIO JOSE"/>
    <x v="6"/>
    <x v="0"/>
    <n v="177"/>
    <n v="22.125"/>
    <n v="165.884785819793"/>
    <m/>
    <n v="86836.632199999993"/>
    <x v="0"/>
    <n v="12536.8421"/>
    <x v="982"/>
    <x v="0"/>
    <m/>
  </r>
  <r>
    <d v="2024-04-12T02:18:07"/>
    <x v="1"/>
    <n v="41"/>
    <s v="GARCIA DAVID WILSON ALBERTO"/>
    <x v="4"/>
    <x v="0"/>
    <n v="152"/>
    <n v="21.714285714285701"/>
    <n v="145.14918759231901"/>
    <m/>
    <n v="75982.053199999995"/>
    <x v="1"/>
    <n v="12536.8421"/>
    <x v="982"/>
    <x v="0"/>
    <m/>
  </r>
  <r>
    <d v="2024-04-12T02:18:07"/>
    <x v="9"/>
    <n v="42"/>
    <s v="BARRANTES GALLEGO DANIEL CAMILO"/>
    <x v="6"/>
    <x v="0"/>
    <n v="162"/>
    <n v="20.25"/>
    <n v="165.884785819793"/>
    <m/>
    <n v="86836.632199999993"/>
    <x v="0"/>
    <n v="12536.8421"/>
    <x v="982"/>
    <x v="0"/>
    <m/>
  </r>
  <r>
    <d v="2024-04-13T03:56:07"/>
    <x v="9"/>
    <n v="1"/>
    <s v="PALMAR PANA EDIXON JOSUE"/>
    <x v="3"/>
    <x v="3"/>
    <n v="194"/>
    <n v="19.399999999999999"/>
    <n v="206.77466863033899"/>
    <s v="4 Descuentos (Transbordo y Usuarios desubicados) "/>
    <n v="108226.0677"/>
    <x v="0"/>
    <n v="12197.4359"/>
    <x v="983"/>
    <x v="0"/>
    <m/>
  </r>
  <r>
    <d v="2024-04-13T03:56:07"/>
    <x v="9"/>
    <n v="2"/>
    <s v="PARIAS MURIEL JHON FREDY"/>
    <x v="8"/>
    <x v="0"/>
    <n v="102"/>
    <n v="20.399999999999999"/>
    <n v="103.387334315169"/>
    <m/>
    <n v="54113.033900000002"/>
    <x v="1"/>
    <n v="12197.4359"/>
    <x v="983"/>
    <x v="0"/>
    <m/>
  </r>
  <r>
    <d v="2024-04-13T03:56:07"/>
    <x v="9"/>
    <n v="3"/>
    <s v="AGUIRRE ANDRES"/>
    <x v="0"/>
    <x v="0"/>
    <n v="137"/>
    <n v="15.2222222222222"/>
    <n v="186.09720176730499"/>
    <s v="2 Descuentos (Usuario desubicado y conduct) "/>
    <n v="97403.460999999996"/>
    <x v="0"/>
    <n v="12197.4359"/>
    <x v="983"/>
    <x v="0"/>
    <m/>
  </r>
  <r>
    <d v="2024-04-13T03:56:07"/>
    <x v="9"/>
    <n v="4"/>
    <s v="LOPEZ ISRAEL"/>
    <x v="4"/>
    <x v="0"/>
    <n v="154"/>
    <n v="22"/>
    <n v="144.742268041237"/>
    <m/>
    <n v="75758.247399999993"/>
    <x v="0"/>
    <n v="12197.4359"/>
    <x v="983"/>
    <x v="0"/>
    <m/>
  </r>
  <r>
    <d v="2024-04-13T03:56:08"/>
    <x v="9"/>
    <n v="5"/>
    <s v="DURANGO DAVID JOSE"/>
    <x v="0"/>
    <x v="0"/>
    <n v="219"/>
    <n v="24.3333333333333"/>
    <n v="186.09720176730499"/>
    <m/>
    <n v="97403.460999999996"/>
    <x v="1"/>
    <n v="12197.4359"/>
    <x v="983"/>
    <x v="0"/>
    <m/>
  </r>
  <r>
    <d v="2024-04-13T03:56:08"/>
    <x v="9"/>
    <n v="6"/>
    <s v="URIEL SALAZAR FREDY"/>
    <x v="0"/>
    <x v="0"/>
    <n v="196"/>
    <n v="21.7777777777778"/>
    <n v="186.09720176730499"/>
    <m/>
    <n v="97403.460999999996"/>
    <x v="0"/>
    <n v="12197.4359"/>
    <x v="983"/>
    <x v="0"/>
    <m/>
  </r>
  <r>
    <d v="2024-04-13T03:56:08"/>
    <x v="9"/>
    <n v="7"/>
    <s v="FLORES RINCON JORGE ALBERTO"/>
    <x v="9"/>
    <x v="0"/>
    <n v="303"/>
    <n v="25.25"/>
    <n v="248.12960235640699"/>
    <m/>
    <n v="129871.2813"/>
    <x v="1"/>
    <n v="12197.4359"/>
    <x v="983"/>
    <x v="0"/>
    <m/>
  </r>
  <r>
    <d v="2024-04-13T03:56:08"/>
    <x v="9"/>
    <n v="8"/>
    <s v="LONDOO CADAVID DAVID SANTIAGO"/>
    <x v="0"/>
    <x v="0"/>
    <n v="180"/>
    <n v="20"/>
    <n v="186.09720176730499"/>
    <m/>
    <n v="97403.460999999996"/>
    <x v="1"/>
    <n v="12197.4359"/>
    <x v="983"/>
    <x v="0"/>
    <m/>
  </r>
  <r>
    <d v="2024-04-13T03:56:09"/>
    <x v="9"/>
    <n v="9"/>
    <s v="AGUDELO GARCIA DENIN ANGELO"/>
    <x v="6"/>
    <x v="3"/>
    <n v="191"/>
    <n v="23.875"/>
    <n v="165.419734904271"/>
    <m/>
    <n v="86580.854200000002"/>
    <x v="0"/>
    <n v="12197.4359"/>
    <x v="983"/>
    <x v="0"/>
    <m/>
  </r>
  <r>
    <d v="2024-04-13T03:56:09"/>
    <x v="9"/>
    <n v="10"/>
    <s v="MARULANDA JARAMILLO DAWER ANDRES"/>
    <x v="3"/>
    <x v="0"/>
    <n v="151"/>
    <n v="15.1"/>
    <n v="206.77466863033899"/>
    <m/>
    <n v="108226.0677"/>
    <x v="0"/>
    <n v="12197.4359"/>
    <x v="983"/>
    <x v="0"/>
    <m/>
  </r>
  <r>
    <d v="2024-04-13T03:56:09"/>
    <x v="1"/>
    <n v="11"/>
    <s v="BELTRAN JUAN SIMON"/>
    <x v="3"/>
    <x v="0"/>
    <n v="186"/>
    <n v="18.600000000000001"/>
    <n v="206.77466863033899"/>
    <m/>
    <n v="108226.0677"/>
    <x v="0"/>
    <n v="12197.4359"/>
    <x v="983"/>
    <x v="0"/>
    <m/>
  </r>
  <r>
    <d v="2024-04-13T03:56:09"/>
    <x v="1"/>
    <n v="12"/>
    <s v="VALENCIA MENDOZA JHON"/>
    <x v="6"/>
    <x v="3"/>
    <n v="170"/>
    <n v="21.25"/>
    <n v="165.419734904271"/>
    <m/>
    <n v="86580.854200000002"/>
    <x v="0"/>
    <n v="12197.4359"/>
    <x v="983"/>
    <x v="0"/>
    <m/>
  </r>
  <r>
    <d v="2024-04-13T03:56:10"/>
    <x v="1"/>
    <n v="13"/>
    <s v="GIL ARBOLEDA ARLEX"/>
    <x v="1"/>
    <x v="0"/>
    <n v="211"/>
    <n v="19.181818181818201"/>
    <n v="227.45213549337299"/>
    <s v="1 Descuento (Conduct) "/>
    <n v="119048.67449999999"/>
    <x v="0"/>
    <n v="12197.4359"/>
    <x v="983"/>
    <x v="0"/>
    <m/>
  </r>
  <r>
    <d v="2024-04-13T03:56:10"/>
    <x v="1"/>
    <n v="14"/>
    <s v="MADRID HERNANDEZ JHONATAN SMITH"/>
    <x v="3"/>
    <x v="0"/>
    <n v="181"/>
    <n v="18.100000000000001"/>
    <n v="206.77466863033899"/>
    <m/>
    <n v="108226.0677"/>
    <x v="1"/>
    <n v="12197.4359"/>
    <x v="983"/>
    <x v="0"/>
    <m/>
  </r>
  <r>
    <d v="2024-04-13T03:56:10"/>
    <x v="1"/>
    <n v="15"/>
    <s v="QUINTERO  ALVARO ANTONIO"/>
    <x v="1"/>
    <x v="0"/>
    <n v="243"/>
    <n v="22.090909090909101"/>
    <n v="227.45213549337299"/>
    <s v="2 Descuentos (Conduct y usuario desubicado) "/>
    <n v="119048.67449999999"/>
    <x v="1"/>
    <n v="12197.4359"/>
    <x v="983"/>
    <x v="0"/>
    <m/>
  </r>
  <r>
    <d v="2024-04-13T03:56:10"/>
    <x v="1"/>
    <n v="16"/>
    <s v="LONDOO WILDER"/>
    <x v="3"/>
    <x v="0"/>
    <n v="219"/>
    <n v="21.9"/>
    <n v="206.77466863033899"/>
    <m/>
    <n v="108226.0677"/>
    <x v="0"/>
    <n v="12197.4359"/>
    <x v="983"/>
    <x v="0"/>
    <m/>
  </r>
  <r>
    <d v="2024-04-13T03:56:11"/>
    <x v="1"/>
    <n v="17"/>
    <s v="RAMIREZ JARAMILLO WILSON"/>
    <x v="0"/>
    <x v="0"/>
    <n v="190"/>
    <n v="21.1111111111111"/>
    <n v="186.09720176730499"/>
    <s v="5 Descuentos (Conducts y transbordo) "/>
    <n v="97403.460999999996"/>
    <x v="0"/>
    <n v="12197.4359"/>
    <x v="983"/>
    <x v="0"/>
    <m/>
  </r>
  <r>
    <d v="2024-04-13T03:56:11"/>
    <x v="1"/>
    <n v="19"/>
    <s v="MEJIA JUAN CARLOS"/>
    <x v="7"/>
    <x v="0"/>
    <n v="54"/>
    <n v="18"/>
    <n v="62.032400589101599"/>
    <m/>
    <n v="32467.820299999999"/>
    <x v="0"/>
    <n v="12197.4359"/>
    <x v="983"/>
    <x v="0"/>
    <m/>
  </r>
  <r>
    <d v="2024-04-13T03:56:11"/>
    <x v="1"/>
    <n v="20"/>
    <s v="VERENZUELA MARTINEZ ALEXANDER"/>
    <x v="3"/>
    <x v="0"/>
    <n v="200"/>
    <n v="20"/>
    <n v="206.77466863033899"/>
    <s v="5 Descuentos (Conducts, usuario movilidad reducida y jefe de ruta) "/>
    <n v="108226.0677"/>
    <x v="0"/>
    <n v="12197.4359"/>
    <x v="983"/>
    <x v="0"/>
    <m/>
  </r>
  <r>
    <d v="2024-04-13T03:56:11"/>
    <x v="9"/>
    <n v="21"/>
    <s v="CIRO ALEXANDER"/>
    <x v="0"/>
    <x v="0"/>
    <n v="267"/>
    <n v="29.6666666666667"/>
    <n v="186.09720176730499"/>
    <m/>
    <n v="97403.460999999996"/>
    <x v="0"/>
    <n v="12197.4359"/>
    <x v="983"/>
    <x v="0"/>
    <m/>
  </r>
  <r>
    <d v="2024-04-13T03:56:12"/>
    <x v="9"/>
    <n v="22"/>
    <s v="QUIRAMA CASTAEDA JHON JADER"/>
    <x v="0"/>
    <x v="3"/>
    <n v="177"/>
    <n v="19.6666666666667"/>
    <n v="186.09720176730499"/>
    <s v="2 Descuentos (Conducts) "/>
    <n v="97403.460999999996"/>
    <x v="1"/>
    <n v="12197.4359"/>
    <x v="983"/>
    <x v="0"/>
    <m/>
  </r>
  <r>
    <d v="2024-04-13T03:56:12"/>
    <x v="9"/>
    <n v="23"/>
    <s v="SALDARRIAGA PARRA LUIS ALBERTO"/>
    <x v="10"/>
    <x v="0"/>
    <n v="110"/>
    <n v="27.5"/>
    <n v="82.709867452135498"/>
    <m/>
    <n v="43290.427100000001"/>
    <x v="2"/>
    <n v="12197.4359"/>
    <x v="983"/>
    <x v="0"/>
    <m/>
  </r>
  <r>
    <d v="2024-04-13T03:56:12"/>
    <x v="9"/>
    <n v="24"/>
    <s v="RAMIREZ ADRIAN"/>
    <x v="0"/>
    <x v="0"/>
    <n v="174"/>
    <n v="19.3333333333333"/>
    <n v="186.09720176730499"/>
    <m/>
    <n v="97403.460999999996"/>
    <x v="0"/>
    <n v="12197.4359"/>
    <x v="983"/>
    <x v="0"/>
    <m/>
  </r>
  <r>
    <d v="2024-04-13T03:56:12"/>
    <x v="9"/>
    <n v="25"/>
    <s v="JIMENEZ HURTADO CARLOS ESTIVEN"/>
    <x v="4"/>
    <x v="3"/>
    <n v="144"/>
    <n v="20.571428571428601"/>
    <n v="144.742268041237"/>
    <m/>
    <n v="75758.247399999993"/>
    <x v="1"/>
    <n v="12197.4359"/>
    <x v="983"/>
    <x v="0"/>
    <m/>
  </r>
  <r>
    <d v="2024-04-13T03:56:13"/>
    <x v="9"/>
    <n v="26"/>
    <s v="CIRO MARIN RODRIGO ALBERTO"/>
    <x v="0"/>
    <x v="0"/>
    <n v="179"/>
    <n v="19.8888888888889"/>
    <n v="186.09720176730499"/>
    <m/>
    <n v="97403.460999999996"/>
    <x v="0"/>
    <n v="12197.4359"/>
    <x v="983"/>
    <x v="0"/>
    <m/>
  </r>
  <r>
    <d v="2024-04-13T03:56:13"/>
    <x v="9"/>
    <n v="27"/>
    <s v="HENAO MUOZ FERNEY"/>
    <x v="0"/>
    <x v="0"/>
    <n v="200"/>
    <n v="22.2222222222222"/>
    <n v="186.09720176730499"/>
    <s v="4 Descuentos (Conducts y Propietarios)"/>
    <n v="97403.460999999996"/>
    <x v="0"/>
    <n v="12197.4359"/>
    <x v="983"/>
    <x v="0"/>
    <m/>
  </r>
  <r>
    <d v="2024-04-13T03:56:13"/>
    <x v="9"/>
    <n v="29"/>
    <s v="ESCOBAR IVAN DARIO"/>
    <x v="0"/>
    <x v="0"/>
    <n v="151"/>
    <n v="16.7777777777778"/>
    <n v="186.09720176730499"/>
    <m/>
    <n v="97403.460999999996"/>
    <x v="0"/>
    <n v="12197.4359"/>
    <x v="983"/>
    <x v="0"/>
    <m/>
  </r>
  <r>
    <d v="2024-04-13T03:56:13"/>
    <x v="9"/>
    <n v="30"/>
    <s v="TUBERQUIA MAICOL ESTIVEN"/>
    <x v="3"/>
    <x v="0"/>
    <n v="169"/>
    <n v="16.899999999999999"/>
    <n v="206.77466863033899"/>
    <s v="2 Descuentos (Propietario y conduct) "/>
    <n v="108226.0677"/>
    <x v="0"/>
    <n v="12197.4359"/>
    <x v="983"/>
    <x v="0"/>
    <m/>
  </r>
  <r>
    <d v="2024-04-13T03:56:14"/>
    <x v="1"/>
    <n v="31"/>
    <s v="CERVANTES MARTINEZ FELIX ENRIQUE"/>
    <x v="0"/>
    <x v="0"/>
    <n v="166"/>
    <n v="18.4444444444444"/>
    <n v="186.09720176730499"/>
    <s v="1 Descuento (Usuario desubicado) "/>
    <n v="97403.460999999996"/>
    <x v="0"/>
    <n v="12197.4359"/>
    <x v="983"/>
    <x v="0"/>
    <m/>
  </r>
  <r>
    <d v="2024-04-13T03:56:14"/>
    <x v="1"/>
    <n v="32"/>
    <s v="PUERTA BOJANERO JUAN CARLOS"/>
    <x v="6"/>
    <x v="0"/>
    <n v="182"/>
    <n v="22.75"/>
    <n v="165.419734904271"/>
    <m/>
    <n v="86580.854200000002"/>
    <x v="0"/>
    <n v="12197.4359"/>
    <x v="983"/>
    <x v="0"/>
    <m/>
  </r>
  <r>
    <d v="2024-04-13T03:56:14"/>
    <x v="1"/>
    <n v="33"/>
    <s v="QUIROZ BRAYAN"/>
    <x v="0"/>
    <x v="0"/>
    <n v="153"/>
    <n v="17"/>
    <n v="186.09720176730499"/>
    <s v="3 Descuentos (Usuario movilidad reducida, conduct y monitoreo) "/>
    <n v="97403.460999999996"/>
    <x v="0"/>
    <n v="12197.4359"/>
    <x v="983"/>
    <x v="0"/>
    <m/>
  </r>
  <r>
    <d v="2024-04-13T03:56:14"/>
    <x v="1"/>
    <n v="34"/>
    <s v="MONTOYA OSPINA GILBERTO ANTONIO"/>
    <x v="7"/>
    <x v="0"/>
    <n v="58"/>
    <n v="19.3333333333333"/>
    <n v="62.032400589101599"/>
    <m/>
    <n v="32467.820299999999"/>
    <x v="0"/>
    <n v="12197.4359"/>
    <x v="983"/>
    <x v="0"/>
    <m/>
  </r>
  <r>
    <d v="2024-04-13T03:56:15"/>
    <x v="1"/>
    <n v="35"/>
    <s v="HERNANDEZ MACIAS GILBERTO"/>
    <x v="0"/>
    <x v="0"/>
    <n v="226"/>
    <n v="25.1111111111111"/>
    <n v="186.09720176730499"/>
    <m/>
    <n v="97403.460999999996"/>
    <x v="1"/>
    <n v="12197.4359"/>
    <x v="983"/>
    <x v="0"/>
    <m/>
  </r>
  <r>
    <d v="2024-04-13T03:56:15"/>
    <x v="1"/>
    <n v="36"/>
    <s v="MARTINEZ CHAVERRA LUIS NORBERTO"/>
    <x v="0"/>
    <x v="0"/>
    <n v="185"/>
    <n v="20.5555555555556"/>
    <n v="186.09720176730499"/>
    <m/>
    <n v="97403.460999999996"/>
    <x v="0"/>
    <n v="12197.4359"/>
    <x v="983"/>
    <x v="0"/>
    <m/>
  </r>
  <r>
    <d v="2024-04-13T03:56:15"/>
    <x v="1"/>
    <n v="37"/>
    <s v="HOYOS HENAO SANTIAGO"/>
    <x v="0"/>
    <x v="0"/>
    <n v="183"/>
    <n v="20.3333333333333"/>
    <n v="186.09720176730499"/>
    <m/>
    <n v="97403.460999999996"/>
    <x v="1"/>
    <n v="12197.4359"/>
    <x v="983"/>
    <x v="0"/>
    <m/>
  </r>
  <r>
    <d v="2024-04-13T03:56:15"/>
    <x v="1"/>
    <n v="38"/>
    <s v="AGUDELO KEVIN ANDRES"/>
    <x v="4"/>
    <x v="0"/>
    <n v="138"/>
    <n v="19.714285714285701"/>
    <n v="144.742268041237"/>
    <m/>
    <n v="75758.247399999993"/>
    <x v="0"/>
    <n v="12197.4359"/>
    <x v="983"/>
    <x v="0"/>
    <m/>
  </r>
  <r>
    <d v="2024-04-13T03:56:16"/>
    <x v="1"/>
    <n v="39"/>
    <s v="QUINTERO ANDRES FELIPE"/>
    <x v="10"/>
    <x v="0"/>
    <n v="76"/>
    <n v="21.714285714285701"/>
    <n v="72.371134020618598"/>
    <m/>
    <n v="37879.123699999996"/>
    <x v="0"/>
    <n v="12197.4359"/>
    <x v="983"/>
    <x v="0"/>
    <m/>
  </r>
  <r>
    <d v="2024-04-13T03:56:16"/>
    <x v="1"/>
    <n v="40"/>
    <s v="OCAMPO OCAMPO ANTONIO JOSE"/>
    <x v="0"/>
    <x v="3"/>
    <n v="194"/>
    <n v="21.5555555555556"/>
    <n v="186.09720176730499"/>
    <m/>
    <n v="97403.460999999996"/>
    <x v="0"/>
    <n v="12197.4359"/>
    <x v="983"/>
    <x v="0"/>
    <m/>
  </r>
  <r>
    <d v="2024-04-13T03:56:16"/>
    <x v="9"/>
    <n v="41"/>
    <s v="GARCIA DAVID WILSON ALBERTO"/>
    <x v="3"/>
    <x v="0"/>
    <n v="195"/>
    <n v="19.5"/>
    <n v="206.77466863033899"/>
    <s v="1 Descuento (Transbordo) "/>
    <n v="108226.0677"/>
    <x v="1"/>
    <n v="12197.4359"/>
    <x v="983"/>
    <x v="0"/>
    <m/>
  </r>
  <r>
    <d v="2024-04-13T03:56:16"/>
    <x v="1"/>
    <n v="42"/>
    <s v="BARRANTES GALLEGO DANIEL CAMILO"/>
    <x v="0"/>
    <x v="0"/>
    <n v="212"/>
    <n v="23.5555555555556"/>
    <n v="186.09720176730499"/>
    <s v="2 Descuentos (Conducts) "/>
    <n v="97403.460999999996"/>
    <x v="0"/>
    <n v="12197.4359"/>
    <x v="983"/>
    <x v="0"/>
    <m/>
  </r>
  <r>
    <d v="2024-04-14T02:33:06"/>
    <x v="1"/>
    <n v="1"/>
    <s v="PALMAR PANA EDIXON JOSUE"/>
    <x v="0"/>
    <x v="0"/>
    <n v="181"/>
    <n v="20.1111111111111"/>
    <n v="181.460949464012"/>
    <m/>
    <n v="94853.522200000007"/>
    <x v="0"/>
    <n v="12052.631600000001"/>
    <x v="984"/>
    <x v="0"/>
    <m/>
  </r>
  <r>
    <d v="2024-04-14T02:33:07"/>
    <x v="1"/>
    <n v="2"/>
    <s v="PARIAS MURIEL JHON FREDY"/>
    <x v="6"/>
    <x v="0"/>
    <n v="174"/>
    <n v="21.75"/>
    <n v="161.29862174578901"/>
    <m/>
    <n v="84314.241999999998"/>
    <x v="1"/>
    <n v="12052.631600000001"/>
    <x v="984"/>
    <x v="0"/>
    <m/>
  </r>
  <r>
    <d v="2024-04-14T02:33:07"/>
    <x v="1"/>
    <n v="3"/>
    <s v="AGUIRRE ANDRES"/>
    <x v="0"/>
    <x v="0"/>
    <n v="154"/>
    <n v="17.1111111111111"/>
    <n v="181.460949464012"/>
    <m/>
    <n v="94853.522200000007"/>
    <x v="0"/>
    <n v="12052.631600000001"/>
    <x v="984"/>
    <x v="0"/>
    <m/>
  </r>
  <r>
    <d v="2024-04-14T02:33:07"/>
    <x v="1"/>
    <n v="4"/>
    <s v="VELEZ ANGELO"/>
    <x v="10"/>
    <x v="0"/>
    <n v="89"/>
    <n v="22.25"/>
    <n v="80.649310872894304"/>
    <m/>
    <n v="42157.120999999999"/>
    <x v="0"/>
    <n v="12052.631600000001"/>
    <x v="984"/>
    <x v="0"/>
    <m/>
  </r>
  <r>
    <d v="2024-04-14T02:33:07"/>
    <x v="1"/>
    <n v="5"/>
    <s v="QUINTERO  ALVARO ANTONIO"/>
    <x v="6"/>
    <x v="0"/>
    <n v="226"/>
    <n v="28.25"/>
    <n v="161.29862174578901"/>
    <m/>
    <n v="84314.241999999998"/>
    <x v="1"/>
    <n v="12052.631600000001"/>
    <x v="984"/>
    <x v="0"/>
    <m/>
  </r>
  <r>
    <d v="2024-04-14T02:33:08"/>
    <x v="1"/>
    <n v="6"/>
    <s v="URIEL SALAZAR FREDY"/>
    <x v="6"/>
    <x v="3"/>
    <n v="151"/>
    <n v="18.875"/>
    <n v="161.29862174578901"/>
    <s v="2 Descuentos (Conducts) "/>
    <n v="84314.241999999998"/>
    <x v="0"/>
    <n v="12052.631600000001"/>
    <x v="984"/>
    <x v="0"/>
    <m/>
  </r>
  <r>
    <d v="2024-04-14T02:33:08"/>
    <x v="1"/>
    <n v="7"/>
    <s v="FLORES RINCON JORGE ALBERTO"/>
    <x v="0"/>
    <x v="3"/>
    <n v="216"/>
    <n v="24"/>
    <n v="181.460949464012"/>
    <m/>
    <n v="94853.522200000007"/>
    <x v="1"/>
    <n v="12052.631600000001"/>
    <x v="984"/>
    <x v="0"/>
    <m/>
  </r>
  <r>
    <d v="2024-04-14T02:33:08"/>
    <x v="1"/>
    <n v="8"/>
    <s v="MARTINEZ CHAVERRA LUIS NORBERTO"/>
    <x v="6"/>
    <x v="0"/>
    <n v="114"/>
    <n v="14.25"/>
    <n v="161.29862174578901"/>
    <m/>
    <n v="84314.241999999998"/>
    <x v="1"/>
    <n v="12052.631600000001"/>
    <x v="984"/>
    <x v="0"/>
    <m/>
  </r>
  <r>
    <d v="2024-04-14T02:33:08"/>
    <x v="1"/>
    <n v="9"/>
    <s v="AGUDELO GARCIA DENIN ANGELO"/>
    <x v="6"/>
    <x v="0"/>
    <n v="137"/>
    <n v="17.125"/>
    <n v="161.29862174578901"/>
    <s v="1 Descuento (Propietario) "/>
    <n v="84314.241999999998"/>
    <x v="0"/>
    <n v="12052.631600000001"/>
    <x v="984"/>
    <x v="0"/>
    <m/>
  </r>
  <r>
    <d v="2024-04-14T02:33:09"/>
    <x v="1"/>
    <n v="10"/>
    <s v="MARULANDA JARAMILLO DAWER ANDRES"/>
    <x v="0"/>
    <x v="0"/>
    <n v="168"/>
    <n v="18.6666666666667"/>
    <n v="181.460949464012"/>
    <s v="2 Descuentos (Conduct y Usuario movilidad reducida) "/>
    <n v="94853.522200000007"/>
    <x v="0"/>
    <n v="12052.631600000001"/>
    <x v="984"/>
    <x v="0"/>
    <m/>
  </r>
  <r>
    <d v="2024-04-14T02:33:09"/>
    <x v="9"/>
    <n v="11"/>
    <s v="BELTRAN JUAN SIMON"/>
    <x v="4"/>
    <x v="0"/>
    <n v="126"/>
    <n v="18"/>
    <n v="141.13629402756499"/>
    <m/>
    <n v="73774.9617"/>
    <x v="0"/>
    <n v="12052.631600000001"/>
    <x v="984"/>
    <x v="0"/>
    <m/>
  </r>
  <r>
    <d v="2024-04-14T02:33:09"/>
    <x v="9"/>
    <n v="12"/>
    <s v="CASTRO BERMUDEZ RICHARD STIWARD"/>
    <x v="0"/>
    <x v="0"/>
    <n v="173"/>
    <n v="19.2222222222222"/>
    <n v="181.460949464012"/>
    <s v="1 Descuento (Conduct) "/>
    <n v="94853.522200000007"/>
    <x v="0"/>
    <n v="12052.631600000001"/>
    <x v="984"/>
    <x v="0"/>
    <m/>
  </r>
  <r>
    <d v="2024-04-14T02:33:09"/>
    <x v="9"/>
    <n v="13"/>
    <s v="GIL ARBOLEDA ARLEX"/>
    <x v="2"/>
    <x v="0"/>
    <n v="132"/>
    <n v="22"/>
    <n v="120.973966309342"/>
    <s v="2 Descuentos (Usuarios desubicados) "/>
    <n v="63235.681499999999"/>
    <x v="0"/>
    <n v="12052.631600000001"/>
    <x v="984"/>
    <x v="0"/>
    <m/>
  </r>
  <r>
    <d v="2024-04-14T02:33:10"/>
    <x v="9"/>
    <n v="14"/>
    <s v="MADRID HERNANDEZ JHONATAN SMITH"/>
    <x v="0"/>
    <x v="0"/>
    <n v="173"/>
    <n v="19.2222222222222"/>
    <n v="181.460949464012"/>
    <s v="JOSE DURANGO Realiz 4 viajes donde moviliz 71 Usuarios"/>
    <n v="94853.522200000007"/>
    <x v="1"/>
    <n v="12052.631600000001"/>
    <x v="984"/>
    <x v="0"/>
    <m/>
  </r>
  <r>
    <d v="2024-04-14T02:33:10"/>
    <x v="9"/>
    <n v="15"/>
    <s v="LONDOO LOPERA DUVAN ANDRES"/>
    <x v="6"/>
    <x v="0"/>
    <n v="181"/>
    <n v="22.625"/>
    <n v="161.29862174578901"/>
    <m/>
    <n v="84314.241999999998"/>
    <x v="1"/>
    <n v="12052.631600000001"/>
    <x v="984"/>
    <x v="0"/>
    <m/>
  </r>
  <r>
    <d v="2024-04-14T02:33:10"/>
    <x v="9"/>
    <n v="16"/>
    <s v="HURTADO MADRID JUAN ESTEBAN"/>
    <x v="1"/>
    <x v="0"/>
    <n v="160"/>
    <n v="14.545454545454501"/>
    <n v="221.78560490045899"/>
    <m/>
    <n v="115932.0827"/>
    <x v="0"/>
    <n v="12052.631600000001"/>
    <x v="984"/>
    <x v="0"/>
    <m/>
  </r>
  <r>
    <d v="2024-04-14T02:33:10"/>
    <x v="9"/>
    <n v="17"/>
    <s v="RAMIREZ JARAMILLO WILSON"/>
    <x v="4"/>
    <x v="0"/>
    <n v="157"/>
    <n v="22.428571428571399"/>
    <n v="141.13629402756499"/>
    <m/>
    <n v="73774.9617"/>
    <x v="0"/>
    <n v="12052.631600000001"/>
    <x v="984"/>
    <x v="0"/>
    <m/>
  </r>
  <r>
    <d v="2024-04-14T02:33:11"/>
    <x v="9"/>
    <n v="18"/>
    <s v="MACEA MATEO"/>
    <x v="5"/>
    <x v="0"/>
    <n v="8"/>
    <n v="8"/>
    <n v="20.162327718223601"/>
    <m/>
    <n v="10539.280199999999"/>
    <x v="0"/>
    <n v="12052.631600000001"/>
    <x v="984"/>
    <x v="0"/>
    <m/>
  </r>
  <r>
    <d v="2024-04-14T02:33:11"/>
    <x v="9"/>
    <n v="19"/>
    <s v="MEJIA JUAN CARLOS"/>
    <x v="3"/>
    <x v="0"/>
    <n v="194"/>
    <n v="19.399999999999999"/>
    <n v="201.623277182236"/>
    <s v="1 Descuento (Usuario desubicado) "/>
    <n v="105392.80250000001"/>
    <x v="0"/>
    <n v="12052.631600000001"/>
    <x v="984"/>
    <x v="0"/>
    <m/>
  </r>
  <r>
    <d v="2024-04-14T02:33:11"/>
    <x v="9"/>
    <n v="20"/>
    <s v="VERENZUELA MARTINEZ ALEXANDER"/>
    <x v="0"/>
    <x v="0"/>
    <n v="192"/>
    <n v="21.3333333333333"/>
    <n v="181.460949464012"/>
    <m/>
    <n v="94853.522200000007"/>
    <x v="0"/>
    <n v="12052.631600000001"/>
    <x v="984"/>
    <x v="0"/>
    <m/>
  </r>
  <r>
    <d v="2024-04-14T02:33:12"/>
    <x v="1"/>
    <n v="21"/>
    <s v="VALENCIA MENDOZA JHON"/>
    <x v="0"/>
    <x v="0"/>
    <n v="150"/>
    <n v="16.6666666666667"/>
    <n v="181.460949464012"/>
    <m/>
    <n v="94853.522200000007"/>
    <x v="0"/>
    <n v="12052.631600000001"/>
    <x v="984"/>
    <x v="0"/>
    <m/>
  </r>
  <r>
    <d v="2024-04-14T02:33:12"/>
    <x v="1"/>
    <n v="22"/>
    <s v="QUIRAMA CASTAEDA JHON JADER"/>
    <x v="0"/>
    <x v="0"/>
    <n v="168"/>
    <n v="18.6666666666667"/>
    <n v="181.460949464012"/>
    <m/>
    <n v="94853.522200000007"/>
    <x v="1"/>
    <n v="12052.631600000001"/>
    <x v="984"/>
    <x v="0"/>
    <m/>
  </r>
  <r>
    <d v="2024-04-14T02:33:12"/>
    <x v="1"/>
    <n v="23"/>
    <s v="RODRIGUEZ LUBIN"/>
    <x v="0"/>
    <x v="0"/>
    <n v="166"/>
    <n v="18.4444444444444"/>
    <n v="181.460949464012"/>
    <m/>
    <n v="94853.522200000007"/>
    <x v="2"/>
    <n v="12052.631600000001"/>
    <x v="984"/>
    <x v="0"/>
    <m/>
  </r>
  <r>
    <d v="2024-04-14T02:33:12"/>
    <x v="1"/>
    <n v="24"/>
    <s v="RAMIREZ ADRIAN"/>
    <x v="0"/>
    <x v="0"/>
    <n v="174"/>
    <n v="19.3333333333333"/>
    <n v="181.460949464012"/>
    <m/>
    <n v="94853.522200000007"/>
    <x v="0"/>
    <n v="12052.631600000001"/>
    <x v="984"/>
    <x v="0"/>
    <m/>
  </r>
  <r>
    <d v="2024-04-14T02:33:12"/>
    <x v="1"/>
    <n v="25"/>
    <s v="JIMENEZ HURTADO CARLOS ESTIVEN"/>
    <x v="0"/>
    <x v="0"/>
    <n v="195"/>
    <n v="21.6666666666667"/>
    <n v="181.460949464012"/>
    <s v="DAVID VELEZ Realiz 3 viajes donde moviliz 81 Usuarios "/>
    <n v="94853.522200000007"/>
    <x v="1"/>
    <n v="12052.631600000001"/>
    <x v="984"/>
    <x v="0"/>
    <m/>
  </r>
  <r>
    <d v="2024-04-14T02:33:13"/>
    <x v="1"/>
    <n v="26"/>
    <s v="CIRO MARIN RODRIGO ALBERTO"/>
    <x v="6"/>
    <x v="0"/>
    <n v="169"/>
    <n v="21.125"/>
    <n v="161.29862174578901"/>
    <m/>
    <n v="84314.241999999998"/>
    <x v="0"/>
    <n v="12052.631600000001"/>
    <x v="984"/>
    <x v="0"/>
    <m/>
  </r>
  <r>
    <d v="2024-04-14T02:33:13"/>
    <x v="1"/>
    <n v="27"/>
    <s v="HOYOS HENAO SANTIAGO"/>
    <x v="3"/>
    <x v="0"/>
    <n v="192"/>
    <n v="19.2"/>
    <n v="201.623277182236"/>
    <m/>
    <n v="105392.80250000001"/>
    <x v="0"/>
    <n v="12052.631600000001"/>
    <x v="984"/>
    <x v="0"/>
    <m/>
  </r>
  <r>
    <d v="2024-04-14T02:33:13"/>
    <x v="1"/>
    <n v="29"/>
    <s v="ESCOBAR IVAN DARIO"/>
    <x v="2"/>
    <x v="0"/>
    <n v="210"/>
    <n v="35"/>
    <n v="120.973966309342"/>
    <s v="(Se adicionan 70 Usuarios) "/>
    <n v="63235.681499999999"/>
    <x v="0"/>
    <n v="12052.631600000001"/>
    <x v="984"/>
    <x v="0"/>
    <m/>
  </r>
  <r>
    <d v="2024-04-14T02:33:13"/>
    <x v="9"/>
    <n v="30"/>
    <s v="TUBERQUIA MAICOL ESTIVEN"/>
    <x v="0"/>
    <x v="0"/>
    <n v="180"/>
    <n v="20"/>
    <n v="181.460949464012"/>
    <m/>
    <n v="94853.522200000007"/>
    <x v="0"/>
    <n v="12052.631600000001"/>
    <x v="984"/>
    <x v="0"/>
    <m/>
  </r>
  <r>
    <d v="2024-04-14T02:33:14"/>
    <x v="9"/>
    <n v="31"/>
    <s v="CERVANTES MARTINEZ FELIX ENRIQUE"/>
    <x v="3"/>
    <x v="0"/>
    <n v="185"/>
    <n v="18.5"/>
    <n v="201.623277182236"/>
    <s v="1 Descuento (Transbordo) "/>
    <n v="105392.80250000001"/>
    <x v="0"/>
    <n v="12052.631600000001"/>
    <x v="984"/>
    <x v="0"/>
    <m/>
  </r>
  <r>
    <d v="2024-04-14T02:33:14"/>
    <x v="9"/>
    <n v="32"/>
    <s v="PUERTA BOJANERO JUAN CARLOS"/>
    <x v="2"/>
    <x v="0"/>
    <n v="102"/>
    <n v="17"/>
    <n v="120.973966309342"/>
    <m/>
    <n v="63235.681499999999"/>
    <x v="0"/>
    <n v="12052.631600000001"/>
    <x v="984"/>
    <x v="0"/>
    <m/>
  </r>
  <r>
    <d v="2024-04-14T02:33:14"/>
    <x v="9"/>
    <n v="33"/>
    <s v="QUIROZ BRAYAN"/>
    <x v="0"/>
    <x v="0"/>
    <n v="190"/>
    <n v="21.1111111111111"/>
    <n v="181.460949464012"/>
    <m/>
    <n v="94853.522200000007"/>
    <x v="0"/>
    <n v="12052.631600000001"/>
    <x v="984"/>
    <x v="0"/>
    <m/>
  </r>
  <r>
    <d v="2024-04-14T02:33:14"/>
    <x v="9"/>
    <n v="34"/>
    <s v="PINO JUAN ESTEBAN"/>
    <x v="0"/>
    <x v="0"/>
    <n v="188"/>
    <n v="20.8888888888889"/>
    <n v="181.460949464012"/>
    <s v="1 Descuento (Transbordo) "/>
    <n v="94853.522200000007"/>
    <x v="0"/>
    <n v="12052.631600000001"/>
    <x v="984"/>
    <x v="0"/>
    <m/>
  </r>
  <r>
    <d v="2024-04-14T02:33:15"/>
    <x v="9"/>
    <n v="35"/>
    <s v="HERNANDEZ MACIAS GILBERTO"/>
    <x v="0"/>
    <x v="0"/>
    <n v="183"/>
    <n v="20.3333333333333"/>
    <n v="181.460949464012"/>
    <m/>
    <n v="94853.522200000007"/>
    <x v="1"/>
    <n v="12052.631600000001"/>
    <x v="984"/>
    <x v="0"/>
    <m/>
  </r>
  <r>
    <d v="2024-04-14T02:33:15"/>
    <x v="9"/>
    <n v="36"/>
    <s v="LONDOO WILDER"/>
    <x v="6"/>
    <x v="0"/>
    <n v="193"/>
    <n v="24.125"/>
    <n v="161.29862174578901"/>
    <m/>
    <n v="84314.241999999998"/>
    <x v="0"/>
    <n v="12052.631600000001"/>
    <x v="984"/>
    <x v="0"/>
    <m/>
  </r>
  <r>
    <d v="2024-04-14T02:33:15"/>
    <x v="9"/>
    <n v="37"/>
    <s v="TABORDA ROJAS DIEGO ALEJANDRO"/>
    <x v="7"/>
    <x v="0"/>
    <n v="59"/>
    <n v="19.6666666666667"/>
    <n v="60.486983154670803"/>
    <m/>
    <n v="31617.840700000001"/>
    <x v="1"/>
    <n v="12052.631600000001"/>
    <x v="984"/>
    <x v="0"/>
    <m/>
  </r>
  <r>
    <d v="2024-04-14T02:33:15"/>
    <x v="9"/>
    <n v="38"/>
    <s v="AGUDELO KEVIN ANDRES"/>
    <x v="0"/>
    <x v="0"/>
    <n v="165"/>
    <n v="18.3333333333333"/>
    <n v="181.460949464012"/>
    <s v="1 Descuento (Monitoreo) "/>
    <n v="94853.522200000007"/>
    <x v="0"/>
    <n v="12052.631600000001"/>
    <x v="984"/>
    <x v="0"/>
    <m/>
  </r>
  <r>
    <d v="2024-04-14T02:33:16"/>
    <x v="9"/>
    <n v="39"/>
    <s v="HENAO MUOZ FERNEY"/>
    <x v="10"/>
    <x v="0"/>
    <n v="79"/>
    <n v="22.571428571428601"/>
    <n v="70.568147013782493"/>
    <s v="2 Descuentos (Propietario) "/>
    <n v="36887.480900000002"/>
    <x v="0"/>
    <n v="12052.631600000001"/>
    <x v="984"/>
    <x v="0"/>
    <m/>
  </r>
  <r>
    <d v="2024-04-14T02:33:16"/>
    <x v="9"/>
    <n v="40"/>
    <s v="OCAMPO OCAMPO ANTONIO JOSE"/>
    <x v="0"/>
    <x v="0"/>
    <n v="216"/>
    <n v="24"/>
    <n v="181.460949464012"/>
    <m/>
    <n v="94853.522200000007"/>
    <x v="0"/>
    <n v="12052.631600000001"/>
    <x v="984"/>
    <x v="0"/>
    <m/>
  </r>
  <r>
    <d v="2024-04-14T02:33:16"/>
    <x v="1"/>
    <n v="41"/>
    <s v="BARRANTES GALLEGO DANIEL CAMILO"/>
    <x v="6"/>
    <x v="0"/>
    <n v="148"/>
    <n v="18.5"/>
    <n v="161.29862174578901"/>
    <m/>
    <n v="84314.241999999998"/>
    <x v="1"/>
    <n v="12052.631600000001"/>
    <x v="984"/>
    <x v="0"/>
    <m/>
  </r>
  <r>
    <d v="2024-04-14T02:33:16"/>
    <x v="1"/>
    <n v="42"/>
    <s v="MONTOYA OSPINA GILBERTO ANTONIO"/>
    <x v="6"/>
    <x v="0"/>
    <n v="165"/>
    <n v="20.625"/>
    <n v="161.29862174578901"/>
    <s v="2 Descuentos (Conduct y Propietario) "/>
    <n v="84314.241999999998"/>
    <x v="0"/>
    <n v="12052.631600000001"/>
    <x v="984"/>
    <x v="0"/>
    <m/>
  </r>
  <r>
    <d v="2024-04-15T02:49:07"/>
    <x v="12"/>
    <n v="1"/>
    <s v="MACEA MATEO"/>
    <x v="9"/>
    <x v="0"/>
    <n v="173"/>
    <n v="14.4166666666667"/>
    <n v="196.96350364963499"/>
    <m/>
    <n v="101729.927"/>
    <x v="0"/>
    <n v="9369.5651999999991"/>
    <x v="985"/>
    <x v="0"/>
    <m/>
  </r>
  <r>
    <d v="2024-04-15T02:49:07"/>
    <x v="12"/>
    <n v="2"/>
    <s v="PARIAS MURIEL JHON FREDY"/>
    <x v="3"/>
    <x v="0"/>
    <n v="172"/>
    <n v="17.2"/>
    <n v="164.13625304136301"/>
    <s v="2 Descuentos (Conducts)"/>
    <n v="84774.939199999993"/>
    <x v="1"/>
    <n v="9369.5651999999991"/>
    <x v="985"/>
    <x v="0"/>
    <m/>
  </r>
  <r>
    <d v="2024-04-15T02:49:07"/>
    <x v="12"/>
    <n v="3"/>
    <s v="AGUIRRE ANDRES"/>
    <x v="8"/>
    <x v="0"/>
    <n v="81"/>
    <n v="16.2"/>
    <n v="82.068126520681304"/>
    <s v="2 Descuentos (Usuarios desubicados) "/>
    <n v="42387.469599999997"/>
    <x v="0"/>
    <n v="9369.5651999999991"/>
    <x v="985"/>
    <x v="0"/>
    <m/>
  </r>
  <r>
    <d v="2024-04-15T02:49:08"/>
    <x v="12"/>
    <n v="5"/>
    <s v="QUINTERO  ALVARO ANTONIO"/>
    <x v="9"/>
    <x v="3"/>
    <n v="128"/>
    <n v="10.6666666666667"/>
    <n v="196.96350364963499"/>
    <m/>
    <n v="101729.927"/>
    <x v="1"/>
    <n v="9369.5651999999991"/>
    <x v="985"/>
    <x v="0"/>
    <m/>
  </r>
  <r>
    <d v="2024-04-15T02:49:08"/>
    <x v="12"/>
    <n v="6"/>
    <s v="AGUDELO GARCIA DENIN ANGELO"/>
    <x v="1"/>
    <x v="0"/>
    <n v="183"/>
    <n v="16.636363636363601"/>
    <n v="180.549878345499"/>
    <m/>
    <n v="93252.433099999995"/>
    <x v="0"/>
    <n v="9369.5651999999991"/>
    <x v="985"/>
    <x v="0"/>
    <m/>
  </r>
  <r>
    <d v="2024-04-15T02:49:08"/>
    <x v="12"/>
    <n v="7"/>
    <s v="FLORES RINCON JORGE ALBERTO"/>
    <x v="1"/>
    <x v="0"/>
    <n v="215"/>
    <n v="19.545454545454501"/>
    <n v="180.549878345499"/>
    <s v="1 Descuento (Propietario) "/>
    <n v="93252.433099999995"/>
    <x v="1"/>
    <n v="9369.5651999999991"/>
    <x v="985"/>
    <x v="0"/>
    <m/>
  </r>
  <r>
    <d v="2024-04-15T02:49:08"/>
    <x v="12"/>
    <n v="8"/>
    <s v="LONDOO WILDER"/>
    <x v="1"/>
    <x v="0"/>
    <n v="196"/>
    <n v="17.818181818181799"/>
    <n v="180.549878345499"/>
    <s v="1 Descuento (Despachador gustavo) "/>
    <n v="93252.433099999995"/>
    <x v="1"/>
    <n v="9369.5651999999991"/>
    <x v="985"/>
    <x v="0"/>
    <m/>
  </r>
  <r>
    <d v="2024-04-15T02:49:09"/>
    <x v="12"/>
    <n v="10"/>
    <s v="MARULANDA JARAMILLO DAWER ANDRES"/>
    <x v="0"/>
    <x v="0"/>
    <n v="122"/>
    <n v="13.5555555555556"/>
    <n v="147.72262773722599"/>
    <m/>
    <n v="76297.445300000007"/>
    <x v="0"/>
    <n v="9369.5651999999991"/>
    <x v="985"/>
    <x v="0"/>
    <m/>
  </r>
  <r>
    <d v="2024-04-15T02:49:09"/>
    <x v="12"/>
    <n v="11"/>
    <s v="BELTRAN JUAN SIMON"/>
    <x v="4"/>
    <x v="0"/>
    <n v="115"/>
    <n v="16.428571428571399"/>
    <n v="114.895377128954"/>
    <m/>
    <n v="59342.457399999999"/>
    <x v="0"/>
    <n v="9369.5651999999991"/>
    <x v="985"/>
    <x v="0"/>
    <m/>
  </r>
  <r>
    <d v="2024-04-15T02:49:09"/>
    <x v="12"/>
    <n v="12"/>
    <s v="VALENCIA MENDOZA JHON"/>
    <x v="4"/>
    <x v="0"/>
    <n v="126"/>
    <n v="18"/>
    <n v="114.895377128954"/>
    <m/>
    <n v="59342.457399999999"/>
    <x v="0"/>
    <n v="9369.5651999999991"/>
    <x v="985"/>
    <x v="0"/>
    <m/>
  </r>
  <r>
    <d v="2024-04-15T02:49:09"/>
    <x v="12"/>
    <n v="13"/>
    <s v="GIL ARBOLEDA ARLEX"/>
    <x v="9"/>
    <x v="0"/>
    <n v="181"/>
    <n v="15.0833333333333"/>
    <n v="196.96350364963499"/>
    <m/>
    <n v="101729.927"/>
    <x v="0"/>
    <n v="9369.5651999999991"/>
    <x v="985"/>
    <x v="0"/>
    <m/>
  </r>
  <r>
    <d v="2024-04-15T02:49:10"/>
    <x v="12"/>
    <n v="14"/>
    <s v="DURANGO DAVID JOSE"/>
    <x v="3"/>
    <x v="0"/>
    <n v="149"/>
    <n v="14.9"/>
    <n v="164.13625304136301"/>
    <m/>
    <n v="84774.939199999993"/>
    <x v="1"/>
    <n v="9369.5651999999991"/>
    <x v="985"/>
    <x v="0"/>
    <m/>
  </r>
  <r>
    <d v="2024-04-15T02:49:10"/>
    <x v="12"/>
    <n v="15"/>
    <s v="LONDOO LOPERA DUVAN ANDRES"/>
    <x v="1"/>
    <x v="0"/>
    <n v="214"/>
    <n v="19.454545454545499"/>
    <n v="180.549878345499"/>
    <s v="1 Descuento (Conduct) "/>
    <n v="93252.433099999995"/>
    <x v="1"/>
    <n v="9369.5651999999991"/>
    <x v="985"/>
    <x v="0"/>
    <m/>
  </r>
  <r>
    <d v="2024-04-15T02:49:10"/>
    <x v="12"/>
    <n v="16"/>
    <s v="HURTADO MADRID JUAN ESTEBAN"/>
    <x v="0"/>
    <x v="0"/>
    <n v="161"/>
    <n v="17.8888888888889"/>
    <n v="147.72262773722599"/>
    <m/>
    <n v="76297.445300000007"/>
    <x v="0"/>
    <n v="9369.5651999999991"/>
    <x v="985"/>
    <x v="0"/>
    <m/>
  </r>
  <r>
    <d v="2024-04-15T02:49:11"/>
    <x v="12"/>
    <n v="17"/>
    <s v="RAMIREZ JARAMILLO WILSON"/>
    <x v="2"/>
    <x v="0"/>
    <n v="90"/>
    <n v="15"/>
    <n v="98.481751824817493"/>
    <m/>
    <n v="50864.963499999998"/>
    <x v="0"/>
    <n v="9369.5651999999991"/>
    <x v="985"/>
    <x v="0"/>
    <m/>
  </r>
  <r>
    <d v="2024-04-15T02:49:11"/>
    <x v="12"/>
    <n v="19"/>
    <s v="MEJIA JUAN CARLOS"/>
    <x v="3"/>
    <x v="0"/>
    <n v="120"/>
    <n v="12"/>
    <n v="164.13625304136301"/>
    <m/>
    <n v="84774.939199999993"/>
    <x v="0"/>
    <n v="9369.5651999999991"/>
    <x v="985"/>
    <x v="0"/>
    <m/>
  </r>
  <r>
    <d v="2024-04-15T02:49:11"/>
    <x v="12"/>
    <n v="20"/>
    <s v="LONDOO CADAVID DAVID SANTIAGO"/>
    <x v="0"/>
    <x v="0"/>
    <n v="152"/>
    <n v="16.8888888888889"/>
    <n v="147.72262773722599"/>
    <m/>
    <n v="76297.445300000007"/>
    <x v="0"/>
    <n v="9369.5651999999991"/>
    <x v="985"/>
    <x v="0"/>
    <m/>
  </r>
  <r>
    <d v="2024-04-15T02:49:11"/>
    <x v="12"/>
    <n v="31"/>
    <s v="MARTINEZ  WILMAR"/>
    <x v="0"/>
    <x v="0"/>
    <n v="174"/>
    <n v="19.3333333333333"/>
    <n v="147.72262773722599"/>
    <m/>
    <n v="76297.445300000007"/>
    <x v="0"/>
    <n v="9369.5651999999991"/>
    <x v="985"/>
    <x v="0"/>
    <m/>
  </r>
  <r>
    <d v="2024-04-15T02:49:12"/>
    <x v="12"/>
    <n v="32"/>
    <s v="URIEL SALAZAR FREDY"/>
    <x v="3"/>
    <x v="0"/>
    <n v="177"/>
    <n v="17.7"/>
    <n v="164.13625304136301"/>
    <m/>
    <n v="84774.939199999993"/>
    <x v="0"/>
    <n v="9369.5651999999991"/>
    <x v="985"/>
    <x v="0"/>
    <m/>
  </r>
  <r>
    <d v="2024-04-15T02:49:12"/>
    <x v="12"/>
    <n v="37"/>
    <s v="TABORDA ROJAS DIEGO ALEJANDRO"/>
    <x v="4"/>
    <x v="0"/>
    <n v="144"/>
    <n v="20.571428571428601"/>
    <n v="114.895377128954"/>
    <s v="1 Descuento (Despachador gustavo) "/>
    <n v="59342.457399999999"/>
    <x v="1"/>
    <n v="9369.5651999999991"/>
    <x v="985"/>
    <x v="0"/>
    <m/>
  </r>
  <r>
    <d v="2024-04-15T02:49:12"/>
    <x v="12"/>
    <n v="38"/>
    <s v="AGUDELO KEVIN ANDRES"/>
    <x v="0"/>
    <x v="0"/>
    <n v="121"/>
    <n v="13.4444444444444"/>
    <n v="147.72262773722599"/>
    <m/>
    <n v="76297.445300000007"/>
    <x v="0"/>
    <n v="9369.5651999999991"/>
    <x v="985"/>
    <x v="0"/>
    <m/>
  </r>
  <r>
    <d v="2024-04-15T02:49:12"/>
    <x v="12"/>
    <n v="42"/>
    <s v="MONTOYA OSPINA GILBERTO ANTONIO"/>
    <x v="6"/>
    <x v="0"/>
    <n v="179"/>
    <n v="21.0588235294118"/>
    <n v="139.51581508515801"/>
    <m/>
    <n v="72058.698300000004"/>
    <x v="0"/>
    <n v="9369.5651999999991"/>
    <x v="985"/>
    <x v="0"/>
    <m/>
  </r>
  <r>
    <d v="2024-04-16T02:44:51"/>
    <x v="1"/>
    <n v="1"/>
    <s v="PALMAR PANA EDIXON JOSUE"/>
    <x v="6"/>
    <x v="0"/>
    <n v="156"/>
    <n v="19.5"/>
    <n v="166.79483500717399"/>
    <m/>
    <n v="87337.159299999999"/>
    <x v="0"/>
    <n v="11887.5"/>
    <x v="986"/>
    <x v="0"/>
    <m/>
  </r>
  <r>
    <d v="2024-04-16T02:44:51"/>
    <x v="1"/>
    <n v="2"/>
    <s v="MARTINEZ  WILMAR"/>
    <x v="0"/>
    <x v="0"/>
    <n v="208"/>
    <n v="23.1111111111111"/>
    <n v="187.64418938307"/>
    <s v="1 Descuento (Conduct) "/>
    <n v="98254.304199999999"/>
    <x v="1"/>
    <n v="11887.5"/>
    <x v="986"/>
    <x v="0"/>
    <m/>
  </r>
  <r>
    <d v="2024-04-16T02:44:51"/>
    <x v="1"/>
    <n v="3"/>
    <s v="AGUIRRE ANDRES"/>
    <x v="3"/>
    <x v="0"/>
    <n v="175"/>
    <n v="17.5"/>
    <n v="208.49354375896701"/>
    <m/>
    <n v="109171.4491"/>
    <x v="0"/>
    <n v="11887.5"/>
    <x v="986"/>
    <x v="0"/>
    <m/>
  </r>
  <r>
    <d v="2024-04-16T02:44:52"/>
    <x v="1"/>
    <n v="5"/>
    <s v="BERRIO POSADA ANGELA"/>
    <x v="3"/>
    <x v="0"/>
    <n v="161"/>
    <n v="16.100000000000001"/>
    <n v="208.49354375896701"/>
    <m/>
    <n v="109171.4491"/>
    <x v="1"/>
    <n v="11887.5"/>
    <x v="986"/>
    <x v="0"/>
    <m/>
  </r>
  <r>
    <d v="2024-04-16T02:44:52"/>
    <x v="1"/>
    <n v="6"/>
    <s v="URIEL SALAZAR FREDY"/>
    <x v="6"/>
    <x v="0"/>
    <n v="169"/>
    <n v="21.125"/>
    <n v="166.79483500717399"/>
    <m/>
    <n v="87337.159299999999"/>
    <x v="0"/>
    <n v="11887.5"/>
    <x v="986"/>
    <x v="0"/>
    <m/>
  </r>
  <r>
    <d v="2024-04-16T02:44:52"/>
    <x v="1"/>
    <n v="7"/>
    <s v="FLORES RINCON JORGE ALBERTO"/>
    <x v="3"/>
    <x v="0"/>
    <n v="267"/>
    <n v="26.7"/>
    <n v="208.49354375896701"/>
    <s v="2 Descuentos (Despachador fernando) "/>
    <n v="109171.4491"/>
    <x v="1"/>
    <n v="11887.5"/>
    <x v="986"/>
    <x v="0"/>
    <m/>
  </r>
  <r>
    <d v="2024-04-16T02:44:52"/>
    <x v="1"/>
    <n v="8"/>
    <s v="VACA FIERRO ROBINSON"/>
    <x v="0"/>
    <x v="0"/>
    <n v="162"/>
    <n v="18"/>
    <n v="187.64418938307"/>
    <s v="2 Descuentos (Conducts) "/>
    <n v="98254.304199999999"/>
    <x v="1"/>
    <n v="11887.5"/>
    <x v="986"/>
    <x v="0"/>
    <m/>
  </r>
  <r>
    <d v="2024-04-16T02:44:53"/>
    <x v="1"/>
    <n v="9"/>
    <s v="RODRIGUEZ LUBIN"/>
    <x v="4"/>
    <x v="0"/>
    <n v="168"/>
    <n v="24"/>
    <n v="145.94548063127701"/>
    <m/>
    <n v="76420.014299999995"/>
    <x v="0"/>
    <n v="11887.5"/>
    <x v="986"/>
    <x v="0"/>
    <m/>
  </r>
  <r>
    <d v="2024-04-16T02:44:53"/>
    <x v="1"/>
    <n v="10"/>
    <s v="MARULANDA JARAMILLO DAWER ANDRES"/>
    <x v="6"/>
    <x v="0"/>
    <n v="184"/>
    <n v="23"/>
    <n v="166.79483500717399"/>
    <m/>
    <n v="87337.159299999999"/>
    <x v="0"/>
    <n v="11887.5"/>
    <x v="986"/>
    <x v="0"/>
    <m/>
  </r>
  <r>
    <d v="2024-04-16T02:44:53"/>
    <x v="9"/>
    <n v="11"/>
    <s v="BELTRAN JUAN SIMON"/>
    <x v="0"/>
    <x v="0"/>
    <n v="190"/>
    <n v="21.1111111111111"/>
    <n v="187.64418938307"/>
    <m/>
    <n v="98254.304199999999"/>
    <x v="0"/>
    <n v="11887.5"/>
    <x v="986"/>
    <x v="0"/>
    <m/>
  </r>
  <r>
    <d v="2024-04-16T02:44:53"/>
    <x v="9"/>
    <n v="12"/>
    <s v="CASTRO BERMUDEZ RICHARD STIWARD"/>
    <x v="2"/>
    <x v="0"/>
    <n v="143"/>
    <n v="23.8333333333333"/>
    <n v="125.09612625538"/>
    <m/>
    <n v="65502.869400000003"/>
    <x v="0"/>
    <n v="11887.5"/>
    <x v="986"/>
    <x v="0"/>
    <m/>
  </r>
  <r>
    <d v="2024-04-16T02:44:54"/>
    <x v="9"/>
    <n v="13"/>
    <s v="GIL ARBOLEDA ARLEX"/>
    <x v="0"/>
    <x v="0"/>
    <n v="157"/>
    <n v="17.4444444444444"/>
    <n v="187.64418938307"/>
    <m/>
    <n v="98254.304199999999"/>
    <x v="0"/>
    <n v="11887.5"/>
    <x v="986"/>
    <x v="0"/>
    <m/>
  </r>
  <r>
    <d v="2024-04-16T02:44:54"/>
    <x v="9"/>
    <n v="14"/>
    <s v="MADRID HERNANDEZ JHONATAN SMITH"/>
    <x v="3"/>
    <x v="0"/>
    <n v="187"/>
    <n v="18.7"/>
    <n v="208.49354375896701"/>
    <s v="HECTOR SALAZAR Realiz 5 viajes donde moviliz 90 Usuarios "/>
    <n v="109171.4491"/>
    <x v="1"/>
    <n v="11887.5"/>
    <x v="986"/>
    <x v="0"/>
    <m/>
  </r>
  <r>
    <d v="2024-04-16T02:44:54"/>
    <x v="9"/>
    <n v="15"/>
    <s v="LONDOO LOPERA DUVAN ANDRES"/>
    <x v="0"/>
    <x v="0"/>
    <n v="204"/>
    <n v="22.6666666666667"/>
    <n v="187.64418938307"/>
    <m/>
    <n v="98254.304199999999"/>
    <x v="1"/>
    <n v="11887.5"/>
    <x v="986"/>
    <x v="0"/>
    <m/>
  </r>
  <r>
    <d v="2024-04-16T02:44:54"/>
    <x v="9"/>
    <n v="16"/>
    <s v="HURTADO MADRID JUAN ESTEBAN"/>
    <x v="6"/>
    <x v="0"/>
    <n v="174"/>
    <n v="21.75"/>
    <n v="166.79483500717399"/>
    <m/>
    <n v="87337.159299999999"/>
    <x v="0"/>
    <n v="11887.5"/>
    <x v="986"/>
    <x v="0"/>
    <m/>
  </r>
  <r>
    <d v="2024-04-16T02:44:55"/>
    <x v="9"/>
    <n v="17"/>
    <s v="RAMIREZ JARAMILLO WILSON"/>
    <x v="6"/>
    <x v="0"/>
    <n v="180"/>
    <n v="22.5"/>
    <n v="166.79483500717399"/>
    <m/>
    <n v="87337.159299999999"/>
    <x v="0"/>
    <n v="11887.5"/>
    <x v="986"/>
    <x v="0"/>
    <m/>
  </r>
  <r>
    <d v="2024-04-16T02:44:55"/>
    <x v="9"/>
    <n v="19"/>
    <s v="MEJIA JUAN CARLOS"/>
    <x v="0"/>
    <x v="0"/>
    <n v="163"/>
    <n v="18.1111111111111"/>
    <n v="187.64418938307"/>
    <s v="1 Descuento (Transbordo) "/>
    <n v="98254.304199999999"/>
    <x v="0"/>
    <n v="11887.5"/>
    <x v="986"/>
    <x v="0"/>
    <m/>
  </r>
  <r>
    <d v="2024-04-16T02:44:55"/>
    <x v="9"/>
    <n v="20"/>
    <s v="VERENZUELA MARTINEZ ALEXANDER"/>
    <x v="0"/>
    <x v="0"/>
    <n v="149"/>
    <n v="16.5555555555556"/>
    <n v="187.64418938307"/>
    <s v="1 Descuento (Despachadora angela) "/>
    <n v="98254.304199999999"/>
    <x v="0"/>
    <n v="11887.5"/>
    <x v="986"/>
    <x v="0"/>
    <m/>
  </r>
  <r>
    <d v="2024-04-16T02:44:55"/>
    <x v="1"/>
    <n v="21"/>
    <s v="CIRO ALEXANDER"/>
    <x v="0"/>
    <x v="0"/>
    <n v="194"/>
    <n v="21.5555555555556"/>
    <n v="187.64418938307"/>
    <s v="1 Descuento (Despachador fernando) "/>
    <n v="98254.304199999999"/>
    <x v="0"/>
    <n v="11887.5"/>
    <x v="986"/>
    <x v="0"/>
    <m/>
  </r>
  <r>
    <d v="2024-04-16T02:44:55"/>
    <x v="1"/>
    <n v="22"/>
    <s v="BARRANTES GALLEGO DANIEL CAMILO"/>
    <x v="1"/>
    <x v="0"/>
    <n v="243"/>
    <n v="22.090909090909101"/>
    <n v="229.34289813486399"/>
    <m/>
    <n v="120088.594"/>
    <x v="1"/>
    <n v="11887.5"/>
    <x v="986"/>
    <x v="0"/>
    <m/>
  </r>
  <r>
    <d v="2024-04-16T02:44:56"/>
    <x v="1"/>
    <n v="23"/>
    <s v="SALDARRIAGA PARRA LUIS ALBERTO"/>
    <x v="0"/>
    <x v="0"/>
    <n v="181"/>
    <n v="20.1111111111111"/>
    <n v="187.64418938307"/>
    <m/>
    <n v="98254.304199999999"/>
    <x v="2"/>
    <n v="11887.5"/>
    <x v="986"/>
    <x v="0"/>
    <m/>
  </r>
  <r>
    <d v="2024-04-16T02:44:56"/>
    <x v="1"/>
    <n v="24"/>
    <s v="RAMIREZ ADRIAN"/>
    <x v="0"/>
    <x v="0"/>
    <n v="220"/>
    <n v="24.4444444444444"/>
    <n v="187.64418938307"/>
    <m/>
    <n v="98254.304199999999"/>
    <x v="0"/>
    <n v="11887.5"/>
    <x v="986"/>
    <x v="0"/>
    <m/>
  </r>
  <r>
    <d v="2024-04-16T02:44:56"/>
    <x v="1"/>
    <n v="25"/>
    <s v="JIMENEZ HURTADO CARLOS ESTIVEN"/>
    <x v="3"/>
    <x v="0"/>
    <n v="243"/>
    <n v="24.3"/>
    <n v="208.49354375896701"/>
    <s v="DAVID VELEZ Realiz 5 viajes donde moviliz 135 Usuarios "/>
    <n v="109171.4491"/>
    <x v="1"/>
    <n v="11887.5"/>
    <x v="986"/>
    <x v="0"/>
    <m/>
  </r>
  <r>
    <d v="2024-04-16T02:44:56"/>
    <x v="1"/>
    <n v="26"/>
    <s v="CIRO MARIN RODRIGO ALBERTO"/>
    <x v="0"/>
    <x v="0"/>
    <n v="203"/>
    <n v="22.5555555555556"/>
    <n v="187.64418938307"/>
    <m/>
    <n v="98254.304199999999"/>
    <x v="0"/>
    <n v="11887.5"/>
    <x v="986"/>
    <x v="0"/>
    <m/>
  </r>
  <r>
    <d v="2024-04-16T02:44:57"/>
    <x v="1"/>
    <n v="27"/>
    <s v="VALENCIA MENDOZA JHON"/>
    <x v="3"/>
    <x v="0"/>
    <n v="233"/>
    <n v="23.3"/>
    <n v="208.49354375896701"/>
    <m/>
    <n v="109171.4491"/>
    <x v="0"/>
    <n v="11887.5"/>
    <x v="986"/>
    <x v="0"/>
    <m/>
  </r>
  <r>
    <d v="2024-04-16T02:44:57"/>
    <x v="1"/>
    <n v="29"/>
    <s v="ESCOBAR IVAN DARIO"/>
    <x v="3"/>
    <x v="0"/>
    <n v="204"/>
    <n v="20.399999999999999"/>
    <n v="208.49354375896701"/>
    <m/>
    <n v="109171.4491"/>
    <x v="0"/>
    <n v="11887.5"/>
    <x v="986"/>
    <x v="0"/>
    <m/>
  </r>
  <r>
    <d v="2024-04-16T02:44:57"/>
    <x v="9"/>
    <n v="30"/>
    <s v="TUBERQUIA MAICOL ESTIVEN"/>
    <x v="0"/>
    <x v="0"/>
    <n v="169"/>
    <n v="18.7777777777778"/>
    <n v="187.64418938307"/>
    <m/>
    <n v="98254.304199999999"/>
    <x v="0"/>
    <n v="11887.5"/>
    <x v="986"/>
    <x v="0"/>
    <m/>
  </r>
  <r>
    <d v="2024-04-16T02:44:57"/>
    <x v="9"/>
    <n v="31"/>
    <s v="CERVANTES MARTINEZ FELIX ENRIQUE"/>
    <x v="0"/>
    <x v="0"/>
    <n v="158"/>
    <n v="17.5555555555556"/>
    <n v="187.64418938307"/>
    <m/>
    <n v="98254.304199999999"/>
    <x v="0"/>
    <n v="11887.5"/>
    <x v="986"/>
    <x v="0"/>
    <m/>
  </r>
  <r>
    <d v="2024-04-16T02:44:57"/>
    <x v="9"/>
    <n v="32"/>
    <s v="DURANGO DAVID JOSE"/>
    <x v="6"/>
    <x v="0"/>
    <n v="187"/>
    <n v="23.375"/>
    <n v="166.79483500717399"/>
    <m/>
    <n v="87337.159299999999"/>
    <x v="0"/>
    <n v="11887.5"/>
    <x v="986"/>
    <x v="0"/>
    <m/>
  </r>
  <r>
    <d v="2024-04-16T02:44:58"/>
    <x v="9"/>
    <n v="33"/>
    <s v="QUIROZ BRAYAN"/>
    <x v="3"/>
    <x v="0"/>
    <n v="154"/>
    <n v="15.4"/>
    <n v="208.49354375896701"/>
    <s v="2 Descuentos (Conducts) "/>
    <n v="109171.4491"/>
    <x v="0"/>
    <n v="11887.5"/>
    <x v="986"/>
    <x v="0"/>
    <m/>
  </r>
  <r>
    <d v="2024-04-16T02:44:58"/>
    <x v="9"/>
    <n v="34"/>
    <s v="PINO JUAN ESTEBAN"/>
    <x v="6"/>
    <x v="0"/>
    <n v="151"/>
    <n v="18.875"/>
    <n v="166.79483500717399"/>
    <s v="14 Descuentos (Incidente con Usuarios) "/>
    <n v="87337.159299999999"/>
    <x v="0"/>
    <n v="11887.5"/>
    <x v="986"/>
    <x v="0"/>
    <m/>
  </r>
  <r>
    <d v="2024-04-16T02:44:58"/>
    <x v="9"/>
    <n v="35"/>
    <s v="HERNANDEZ MACIAS GILBERTO"/>
    <x v="3"/>
    <x v="1"/>
    <n v="217"/>
    <n v="21.7"/>
    <n v="208.49354375896701"/>
    <s v="2 Descuentos (Conducts), se descuenta el viaje de 9 am ya que NO espera el tiempo indicado en el paradero "/>
    <n v="98254.499100000001"/>
    <x v="1"/>
    <n v="11887.5"/>
    <x v="986"/>
    <x v="1"/>
    <n v="20.849"/>
  </r>
  <r>
    <d v="2024-04-16T02:44:58"/>
    <x v="9"/>
    <n v="36"/>
    <s v="MARTINEZ CHAVERRA LUIS NORBERTO"/>
    <x v="3"/>
    <x v="0"/>
    <n v="202"/>
    <n v="20.2"/>
    <n v="208.49354375896701"/>
    <m/>
    <n v="109171.4491"/>
    <x v="0"/>
    <n v="11887.5"/>
    <x v="986"/>
    <x v="0"/>
    <m/>
  </r>
  <r>
    <d v="2024-04-16T02:44:59"/>
    <x v="9"/>
    <n v="37"/>
    <s v="TABORDA ROJAS DIEGO ALEJANDRO"/>
    <x v="0"/>
    <x v="0"/>
    <n v="214"/>
    <n v="23.7777777777778"/>
    <n v="187.64418938307"/>
    <m/>
    <n v="98254.304199999999"/>
    <x v="1"/>
    <n v="11887.5"/>
    <x v="986"/>
    <x v="0"/>
    <m/>
  </r>
  <r>
    <d v="2024-04-16T02:44:59"/>
    <x v="9"/>
    <n v="38"/>
    <s v="AGUDELO KEVIN ANDRES"/>
    <x v="10"/>
    <x v="0"/>
    <n v="87"/>
    <n v="21.75"/>
    <n v="83.397417503586794"/>
    <m/>
    <n v="43668.579599999997"/>
    <x v="0"/>
    <n v="11887.5"/>
    <x v="986"/>
    <x v="0"/>
    <m/>
  </r>
  <r>
    <d v="2024-04-16T02:44:59"/>
    <x v="9"/>
    <n v="39"/>
    <s v="QUINTERO ANDRES FELIPE"/>
    <x v="0"/>
    <x v="0"/>
    <n v="181"/>
    <n v="20.1111111111111"/>
    <n v="187.64418938307"/>
    <s v="2 Descuentos (Conduct y propietario) "/>
    <n v="98254.304199999999"/>
    <x v="0"/>
    <n v="11887.5"/>
    <x v="986"/>
    <x v="0"/>
    <m/>
  </r>
  <r>
    <d v="2024-04-16T02:44:59"/>
    <x v="9"/>
    <n v="40"/>
    <s v="MACEA MATEO"/>
    <x v="0"/>
    <x v="0"/>
    <n v="169"/>
    <n v="18.7777777777778"/>
    <n v="187.64418938307"/>
    <m/>
    <n v="98254.304199999999"/>
    <x v="0"/>
    <n v="11887.5"/>
    <x v="986"/>
    <x v="0"/>
    <m/>
  </r>
  <r>
    <d v="2024-04-16T02:45:00"/>
    <x v="1"/>
    <n v="41"/>
    <s v="GARCIA DAVID WILSON ALBERTO"/>
    <x v="3"/>
    <x v="0"/>
    <n v="224"/>
    <n v="22.4"/>
    <n v="208.49354375896701"/>
    <s v="1 Descuento (Despachador fernando) "/>
    <n v="109171.4491"/>
    <x v="1"/>
    <n v="11887.5"/>
    <x v="986"/>
    <x v="0"/>
    <m/>
  </r>
  <r>
    <d v="2024-04-16T02:45:00"/>
    <x v="9"/>
    <n v="42"/>
    <s v="MONTOYA OSPINA GILBERTO ANTONIO"/>
    <x v="3"/>
    <x v="0"/>
    <n v="235"/>
    <n v="22.380952380952401"/>
    <n v="218.918220946915"/>
    <m/>
    <n v="114630.0215"/>
    <x v="0"/>
    <n v="11887.5"/>
    <x v="986"/>
    <x v="0"/>
    <m/>
  </r>
  <r>
    <d v="2024-04-17T03:19:11"/>
    <x v="9"/>
    <n v="2"/>
    <s v="PARIAS MURIEL JHON FREDY"/>
    <x v="0"/>
    <x v="0"/>
    <n v="196"/>
    <n v="21.7777777777778"/>
    <n v="201.65255474452599"/>
    <m/>
    <n v="105958.9051"/>
    <x v="1"/>
    <n v="12994.871800000001"/>
    <x v="987"/>
    <x v="0"/>
    <m/>
  </r>
  <r>
    <d v="2024-04-17T03:19:12"/>
    <x v="9"/>
    <n v="3"/>
    <s v="AGUIRRE ANDRES"/>
    <x v="0"/>
    <x v="0"/>
    <n v="167"/>
    <n v="18.5555555555556"/>
    <n v="201.65255474452599"/>
    <m/>
    <n v="105958.9051"/>
    <x v="0"/>
    <n v="12994.871800000001"/>
    <x v="987"/>
    <x v="0"/>
    <m/>
  </r>
  <r>
    <d v="2024-04-17T03:19:12"/>
    <x v="9"/>
    <n v="5"/>
    <s v="BERRIO POSADA ANGELA"/>
    <x v="3"/>
    <x v="0"/>
    <n v="206"/>
    <n v="20.6"/>
    <n v="224.05839416058399"/>
    <m/>
    <n v="117732.1168"/>
    <x v="1"/>
    <n v="12994.871800000001"/>
    <x v="987"/>
    <x v="0"/>
    <m/>
  </r>
  <r>
    <d v="2024-04-17T03:19:12"/>
    <x v="9"/>
    <n v="6"/>
    <s v="URIEL SALAZAR FREDY"/>
    <x v="6"/>
    <x v="0"/>
    <n v="173"/>
    <n v="21.625"/>
    <n v="179.24671532846699"/>
    <m/>
    <n v="94185.693400000004"/>
    <x v="0"/>
    <n v="12994.871800000001"/>
    <x v="987"/>
    <x v="0"/>
    <m/>
  </r>
  <r>
    <d v="2024-04-17T03:19:13"/>
    <x v="9"/>
    <n v="7"/>
    <s v="FLORES RINCON JORGE ALBERTO"/>
    <x v="0"/>
    <x v="0"/>
    <n v="209"/>
    <n v="23.2222222222222"/>
    <n v="201.65255474452599"/>
    <m/>
    <n v="105958.9051"/>
    <x v="1"/>
    <n v="12994.871800000001"/>
    <x v="987"/>
    <x v="0"/>
    <m/>
  </r>
  <r>
    <d v="2024-04-17T03:19:13"/>
    <x v="9"/>
    <n v="8"/>
    <s v="VACA FIERRO ROBINSON"/>
    <x v="6"/>
    <x v="0"/>
    <n v="178"/>
    <n v="23.733333333333299"/>
    <n v="168.043795620438"/>
    <s v="2 Descuentos (Monitoreo y conduct) "/>
    <n v="88299.087599999999"/>
    <x v="1"/>
    <n v="12994.871800000001"/>
    <x v="987"/>
    <x v="0"/>
    <m/>
  </r>
  <r>
    <d v="2024-04-17T03:19:13"/>
    <x v="9"/>
    <n v="9"/>
    <s v="AGUDELO GARCIA DENIN ANGELO"/>
    <x v="6"/>
    <x v="0"/>
    <n v="190"/>
    <n v="23.75"/>
    <n v="179.24671532846699"/>
    <m/>
    <n v="94185.693400000004"/>
    <x v="0"/>
    <n v="12994.871800000001"/>
    <x v="987"/>
    <x v="0"/>
    <m/>
  </r>
  <r>
    <d v="2024-04-17T03:19:13"/>
    <x v="9"/>
    <n v="10"/>
    <s v="PIEDRAHITA MADRID SANTIAGO"/>
    <x v="0"/>
    <x v="0"/>
    <n v="168"/>
    <n v="18.6666666666667"/>
    <n v="201.65255474452599"/>
    <m/>
    <n v="105958.9051"/>
    <x v="0"/>
    <n v="12994.871800000001"/>
    <x v="987"/>
    <x v="0"/>
    <m/>
  </r>
  <r>
    <d v="2024-04-17T03:19:14"/>
    <x v="1"/>
    <n v="11"/>
    <s v="BELTRAN JUAN SIMON"/>
    <x v="6"/>
    <x v="0"/>
    <n v="180"/>
    <n v="22.5"/>
    <n v="179.24671532846699"/>
    <m/>
    <n v="94185.693400000004"/>
    <x v="0"/>
    <n v="12994.871800000001"/>
    <x v="987"/>
    <x v="0"/>
    <m/>
  </r>
  <r>
    <d v="2024-04-17T03:19:14"/>
    <x v="1"/>
    <n v="12"/>
    <s v="CASTRO BERMUDEZ RICHARD STIWARD"/>
    <x v="0"/>
    <x v="0"/>
    <n v="188"/>
    <n v="20.8888888888889"/>
    <n v="201.65255474452599"/>
    <m/>
    <n v="105958.9051"/>
    <x v="0"/>
    <n v="12994.871800000001"/>
    <x v="987"/>
    <x v="0"/>
    <m/>
  </r>
  <r>
    <d v="2024-04-17T03:19:14"/>
    <x v="1"/>
    <n v="13"/>
    <s v="GIL ARBOLEDA ARLEX"/>
    <x v="3"/>
    <x v="0"/>
    <n v="226"/>
    <n v="22.6"/>
    <n v="224.05839416058399"/>
    <s v="1 Descuento (Monitoreo) "/>
    <n v="117732.1168"/>
    <x v="0"/>
    <n v="12994.871800000001"/>
    <x v="987"/>
    <x v="0"/>
    <m/>
  </r>
  <r>
    <d v="2024-04-17T03:19:14"/>
    <x v="1"/>
    <n v="14"/>
    <s v="MADRID HERNANDEZ JHONATAN SMITH"/>
    <x v="3"/>
    <x v="0"/>
    <n v="255"/>
    <n v="25.5"/>
    <n v="224.05839416058399"/>
    <m/>
    <n v="117732.1168"/>
    <x v="1"/>
    <n v="12994.871800000001"/>
    <x v="987"/>
    <x v="0"/>
    <m/>
  </r>
  <r>
    <d v="2024-04-17T03:19:15"/>
    <x v="1"/>
    <n v="15"/>
    <s v="LONDOO LOPERA DUVAN ANDRES"/>
    <x v="0"/>
    <x v="0"/>
    <n v="259"/>
    <n v="28.7777777777778"/>
    <n v="201.65255474452599"/>
    <s v="1 Descuento (Conduct) "/>
    <n v="105958.9051"/>
    <x v="1"/>
    <n v="12994.871800000001"/>
    <x v="987"/>
    <x v="0"/>
    <m/>
  </r>
  <r>
    <d v="2024-04-17T03:19:15"/>
    <x v="1"/>
    <n v="16"/>
    <s v="HURTADO MADRID JUAN ESTEBAN"/>
    <x v="3"/>
    <x v="0"/>
    <n v="147"/>
    <n v="14.7"/>
    <n v="224.05839416058399"/>
    <m/>
    <n v="117732.1168"/>
    <x v="0"/>
    <n v="12994.871800000001"/>
    <x v="987"/>
    <x v="0"/>
    <m/>
  </r>
  <r>
    <d v="2024-04-17T03:19:15"/>
    <x v="1"/>
    <n v="17"/>
    <s v="ESPINOZA CHAVARRIA GUILLERMO LEON"/>
    <x v="6"/>
    <x v="0"/>
    <n v="181"/>
    <n v="22.625"/>
    <n v="179.24671532846699"/>
    <m/>
    <n v="94185.693400000004"/>
    <x v="0"/>
    <n v="12994.871800000001"/>
    <x v="987"/>
    <x v="0"/>
    <m/>
  </r>
  <r>
    <d v="2024-04-17T03:19:15"/>
    <x v="1"/>
    <n v="19"/>
    <s v="MEJIA JUAN CARLOS"/>
    <x v="6"/>
    <x v="0"/>
    <n v="142"/>
    <n v="17.75"/>
    <n v="179.24671532846699"/>
    <m/>
    <n v="94185.693400000004"/>
    <x v="0"/>
    <n v="12994.871800000001"/>
    <x v="987"/>
    <x v="0"/>
    <m/>
  </r>
  <r>
    <d v="2024-04-17T03:19:16"/>
    <x v="1"/>
    <n v="20"/>
    <s v="VERENZUELA MARTINEZ ALEXANDER"/>
    <x v="0"/>
    <x v="0"/>
    <n v="180"/>
    <n v="20"/>
    <n v="201.65255474452599"/>
    <s v="2 Descuentos (Usuario movilidad reducida y conduct) "/>
    <n v="105958.9051"/>
    <x v="0"/>
    <n v="12994.871800000001"/>
    <x v="987"/>
    <x v="0"/>
    <m/>
  </r>
  <r>
    <d v="2024-04-17T03:19:17"/>
    <x v="9"/>
    <n v="21"/>
    <s v="VALENCIA MENDOZA JHON"/>
    <x v="0"/>
    <x v="0"/>
    <n v="211"/>
    <n v="23.4444444444444"/>
    <n v="201.65255474452599"/>
    <m/>
    <n v="105958.9051"/>
    <x v="0"/>
    <n v="12994.871800000001"/>
    <x v="987"/>
    <x v="0"/>
    <m/>
  </r>
  <r>
    <d v="2024-04-17T03:19:17"/>
    <x v="9"/>
    <n v="22"/>
    <s v="QUIRAMA CASTAEDA JHON JADER"/>
    <x v="0"/>
    <x v="0"/>
    <n v="213"/>
    <n v="23.6666666666667"/>
    <n v="201.65255474452599"/>
    <s v="1 Descuento (Usuario desubicado)"/>
    <n v="105958.9051"/>
    <x v="1"/>
    <n v="12994.871800000001"/>
    <x v="987"/>
    <x v="0"/>
    <m/>
  </r>
  <r>
    <d v="2024-04-17T03:19:17"/>
    <x v="9"/>
    <n v="23"/>
    <s v="SALDARRIAGA PARRA LUIS ALBERTO"/>
    <x v="0"/>
    <x v="0"/>
    <n v="236"/>
    <n v="26.2222222222222"/>
    <n v="201.65255474452599"/>
    <m/>
    <n v="105958.9051"/>
    <x v="2"/>
    <n v="12994.871800000001"/>
    <x v="987"/>
    <x v="0"/>
    <m/>
  </r>
  <r>
    <d v="2024-04-17T03:19:18"/>
    <x v="9"/>
    <n v="24"/>
    <s v="RAMIREZ ADRIAN"/>
    <x v="3"/>
    <x v="0"/>
    <n v="253"/>
    <n v="25.3"/>
    <n v="224.05839416058399"/>
    <s v="2 Descuentos (Usuarios desubicados) "/>
    <n v="117732.1168"/>
    <x v="0"/>
    <n v="12994.871800000001"/>
    <x v="987"/>
    <x v="0"/>
    <m/>
  </r>
  <r>
    <d v="2024-04-17T03:19:18"/>
    <x v="9"/>
    <n v="25"/>
    <s v="VELEZ DAVID"/>
    <x v="0"/>
    <x v="0"/>
    <n v="223"/>
    <n v="24.7777777777778"/>
    <n v="201.65255474452599"/>
    <s v="1 Descuento (Conduct) "/>
    <n v="105958.9051"/>
    <x v="1"/>
    <n v="12994.871800000001"/>
    <x v="987"/>
    <x v="0"/>
    <m/>
  </r>
  <r>
    <d v="2024-04-17T03:19:19"/>
    <x v="9"/>
    <n v="26"/>
    <s v="CIRO MARIN RODRIGO ALBERTO"/>
    <x v="0"/>
    <x v="3"/>
    <n v="223"/>
    <n v="24.7777777777778"/>
    <n v="201.65255474452599"/>
    <s v="2 Descuentos (conduct y propietario) "/>
    <n v="105958.9051"/>
    <x v="0"/>
    <n v="12994.871800000001"/>
    <x v="987"/>
    <x v="0"/>
    <m/>
  </r>
  <r>
    <d v="2024-04-17T03:19:19"/>
    <x v="9"/>
    <n v="27"/>
    <s v="HOYOS HENAO SANTIAGO"/>
    <x v="12"/>
    <x v="0"/>
    <n v="300"/>
    <n v="23.076923076923102"/>
    <n v="291.27591240875898"/>
    <s v="FERNEY HENAO Realiz 5 viajes donde moviliz 148 Usuarios, 1 Descuento (Conduct) "/>
    <n v="153051.7518"/>
    <x v="0"/>
    <n v="12994.871800000001"/>
    <x v="987"/>
    <x v="0"/>
    <m/>
  </r>
  <r>
    <d v="2024-04-17T03:19:19"/>
    <x v="9"/>
    <n v="29"/>
    <s v="ESCOBAR IVAN DARIO"/>
    <x v="8"/>
    <x v="0"/>
    <n v="107"/>
    <n v="21.4"/>
    <n v="112.02919708029199"/>
    <s v="30 Descuentos (Incidente con Usuarios, Monitoreo y conduct) "/>
    <n v="58866.058400000002"/>
    <x v="0"/>
    <n v="12994.871800000001"/>
    <x v="987"/>
    <x v="0"/>
    <m/>
  </r>
  <r>
    <d v="2024-04-17T03:19:20"/>
    <x v="1"/>
    <n v="30"/>
    <s v="TUBERQUIA MAICOL ESTIVEN"/>
    <x v="3"/>
    <x v="0"/>
    <n v="245"/>
    <n v="24.5"/>
    <n v="224.05839416058399"/>
    <s v="1 Descuento (Despachadora angela) "/>
    <n v="117732.1168"/>
    <x v="0"/>
    <n v="12994.871800000001"/>
    <x v="987"/>
    <x v="0"/>
    <m/>
  </r>
  <r>
    <d v="2024-04-17T03:19:20"/>
    <x v="1"/>
    <n v="31"/>
    <s v="CERVANTES MARTINEZ FELIX ENRIQUE"/>
    <x v="0"/>
    <x v="0"/>
    <n v="204"/>
    <n v="22.6666666666667"/>
    <n v="201.65255474452599"/>
    <m/>
    <n v="105958.9051"/>
    <x v="0"/>
    <n v="12994.871800000001"/>
    <x v="987"/>
    <x v="0"/>
    <m/>
  </r>
  <r>
    <d v="2024-04-17T03:19:20"/>
    <x v="1"/>
    <n v="32"/>
    <s v="PUERTA BOJANERO JUAN CARLOS"/>
    <x v="9"/>
    <x v="0"/>
    <n v="275"/>
    <n v="22.9166666666667"/>
    <n v="268.87007299270101"/>
    <s v="3 Descuentos (Monitoreo, despachadora angela y conduct) "/>
    <n v="141278.54010000001"/>
    <x v="0"/>
    <n v="12994.871800000001"/>
    <x v="987"/>
    <x v="0"/>
    <m/>
  </r>
  <r>
    <d v="2024-04-17T03:19:21"/>
    <x v="1"/>
    <n v="33"/>
    <s v="QUIROZ BRAYAN"/>
    <x v="0"/>
    <x v="0"/>
    <n v="167"/>
    <n v="18.5555555555556"/>
    <n v="201.65255474452599"/>
    <m/>
    <n v="105958.9051"/>
    <x v="0"/>
    <n v="12994.871800000001"/>
    <x v="987"/>
    <x v="0"/>
    <m/>
  </r>
  <r>
    <d v="2024-04-17T03:19:21"/>
    <x v="1"/>
    <n v="34"/>
    <s v="PINO JUAN PABLO"/>
    <x v="0"/>
    <x v="0"/>
    <n v="198"/>
    <n v="22"/>
    <n v="201.65255474452599"/>
    <m/>
    <n v="105958.9051"/>
    <x v="0"/>
    <n v="12994.871800000001"/>
    <x v="987"/>
    <x v="0"/>
    <m/>
  </r>
  <r>
    <d v="2024-04-17T03:19:21"/>
    <x v="1"/>
    <n v="35"/>
    <s v="HERNANDEZ MACIAS GILBERTO"/>
    <x v="3"/>
    <x v="0"/>
    <n v="198"/>
    <n v="19.8"/>
    <n v="224.05839416058399"/>
    <m/>
    <n v="117732.1168"/>
    <x v="1"/>
    <n v="12994.871800000001"/>
    <x v="987"/>
    <x v="0"/>
    <m/>
  </r>
  <r>
    <d v="2024-04-17T03:19:21"/>
    <x v="1"/>
    <n v="36"/>
    <s v="MARTINEZ CHAVERRA LUIS NORBERTO"/>
    <x v="3"/>
    <x v="0"/>
    <n v="228"/>
    <n v="22.8"/>
    <n v="224.05839416058399"/>
    <m/>
    <n v="117732.1168"/>
    <x v="0"/>
    <n v="12994.871800000001"/>
    <x v="987"/>
    <x v="0"/>
    <m/>
  </r>
  <r>
    <d v="2024-04-17T03:19:22"/>
    <x v="1"/>
    <n v="37"/>
    <s v="TABORDA ROJAS DIEGO ALEJANDRO"/>
    <x v="3"/>
    <x v="0"/>
    <n v="222"/>
    <n v="22.2"/>
    <n v="224.05839416058399"/>
    <m/>
    <n v="117732.1168"/>
    <x v="1"/>
    <n v="12994.871800000001"/>
    <x v="987"/>
    <x v="0"/>
    <m/>
  </r>
  <r>
    <d v="2024-04-17T03:19:22"/>
    <x v="1"/>
    <n v="38"/>
    <s v="MARTINEZ  WILMAR"/>
    <x v="0"/>
    <x v="0"/>
    <n v="235"/>
    <n v="26.1111111111111"/>
    <n v="201.65255474452599"/>
    <m/>
    <n v="105958.9051"/>
    <x v="0"/>
    <n v="12994.871800000001"/>
    <x v="987"/>
    <x v="0"/>
    <m/>
  </r>
  <r>
    <d v="2024-04-17T03:19:22"/>
    <x v="1"/>
    <n v="39"/>
    <s v="QUINTERO ANDRES FELIPE"/>
    <x v="7"/>
    <x v="0"/>
    <n v="52"/>
    <n v="17.3333333333333"/>
    <n v="67.217518248175196"/>
    <m/>
    <n v="35319.635000000002"/>
    <x v="0"/>
    <n v="12994.871800000001"/>
    <x v="987"/>
    <x v="0"/>
    <m/>
  </r>
  <r>
    <d v="2024-04-17T03:19:22"/>
    <x v="1"/>
    <n v="40"/>
    <s v="OCAMPO OCAMPO ANTONIO JOSE"/>
    <x v="3"/>
    <x v="0"/>
    <n v="257"/>
    <n v="25.7"/>
    <n v="224.05839416058399"/>
    <s v="1 Descuento (Despachadora angela) "/>
    <n v="117732.1168"/>
    <x v="0"/>
    <n v="12994.871800000001"/>
    <x v="987"/>
    <x v="0"/>
    <m/>
  </r>
  <r>
    <d v="2024-04-17T03:19:23"/>
    <x v="9"/>
    <n v="41"/>
    <s v="GARCIA DAVID WILSON ALBERTO"/>
    <x v="0"/>
    <x v="0"/>
    <n v="211"/>
    <n v="23.4444444444444"/>
    <n v="201.65255474452599"/>
    <m/>
    <n v="105958.9051"/>
    <x v="1"/>
    <n v="12994.871800000001"/>
    <x v="987"/>
    <x v="0"/>
    <m/>
  </r>
  <r>
    <d v="2024-04-17T03:19:23"/>
    <x v="1"/>
    <n v="42"/>
    <s v="BARRANTES GALLEGO DANIEL CAMILO"/>
    <x v="0"/>
    <x v="0"/>
    <n v="171"/>
    <n v="19"/>
    <n v="201.65255474452599"/>
    <m/>
    <n v="105958.9051"/>
    <x v="0"/>
    <n v="12994.871800000001"/>
    <x v="987"/>
    <x v="0"/>
    <m/>
  </r>
  <r>
    <d v="2024-04-18T03:17:19"/>
    <x v="1"/>
    <n v="2"/>
    <s v="PARIAS MURIEL JHON FREDY"/>
    <x v="0"/>
    <x v="0"/>
    <n v="195"/>
    <n v="21.6666666666667"/>
    <n v="197.62275449101799"/>
    <m/>
    <n v="103742.515"/>
    <x v="1"/>
    <n v="12348.7179"/>
    <x v="988"/>
    <x v="0"/>
    <m/>
  </r>
  <r>
    <d v="2024-04-18T03:17:20"/>
    <x v="1"/>
    <n v="3"/>
    <s v="AGUIRRE ANDRES"/>
    <x v="0"/>
    <x v="0"/>
    <n v="160"/>
    <n v="17.7777777777778"/>
    <n v="197.62275449101799"/>
    <s v="2 Descuentos (Conduct y propietario) "/>
    <n v="103742.515"/>
    <x v="0"/>
    <n v="12348.7179"/>
    <x v="988"/>
    <x v="0"/>
    <m/>
  </r>
  <r>
    <d v="2024-04-18T03:17:20"/>
    <x v="1"/>
    <n v="5"/>
    <s v="QUINTERO  ALVARO ANTONIO"/>
    <x v="6"/>
    <x v="0"/>
    <n v="194"/>
    <n v="24.25"/>
    <n v="175.66467065868301"/>
    <s v="1 Descuento (Propietario) "/>
    <n v="92215.568899999998"/>
    <x v="1"/>
    <n v="12348.7179"/>
    <x v="988"/>
    <x v="0"/>
    <m/>
  </r>
  <r>
    <d v="2024-04-18T03:17:20"/>
    <x v="1"/>
    <n v="6"/>
    <s v="URIEL SALAZAR FREDY"/>
    <x v="6"/>
    <x v="0"/>
    <n v="177"/>
    <n v="22.125"/>
    <n v="175.66467065868301"/>
    <m/>
    <n v="92215.568899999998"/>
    <x v="0"/>
    <n v="12348.7179"/>
    <x v="988"/>
    <x v="0"/>
    <m/>
  </r>
  <r>
    <d v="2024-04-18T03:17:21"/>
    <x v="1"/>
    <n v="7"/>
    <s v="FLORES RINCON JORGE ALBERTO"/>
    <x v="0"/>
    <x v="0"/>
    <n v="240"/>
    <n v="26.6666666666667"/>
    <n v="197.62275449101799"/>
    <m/>
    <n v="103742.515"/>
    <x v="1"/>
    <n v="12348.7179"/>
    <x v="988"/>
    <x v="0"/>
    <m/>
  </r>
  <r>
    <d v="2024-04-18T03:17:21"/>
    <x v="1"/>
    <n v="8"/>
    <s v="VACA FIERRO ROBINSON"/>
    <x v="3"/>
    <x v="0"/>
    <n v="220"/>
    <n v="22"/>
    <n v="219.58083832335299"/>
    <s v="2 Descuentos (Despachadora angela y conduct) "/>
    <n v="115269.4611"/>
    <x v="1"/>
    <n v="12348.7179"/>
    <x v="988"/>
    <x v="0"/>
    <m/>
  </r>
  <r>
    <d v="2024-04-18T03:17:22"/>
    <x v="1"/>
    <n v="9"/>
    <s v="AGUDELO GARCIA DENIN ANGELO"/>
    <x v="6"/>
    <x v="0"/>
    <n v="188"/>
    <n v="23.5"/>
    <n v="175.66467065868301"/>
    <s v="1 Descuento (Usuario movilidad reducida y conduct) "/>
    <n v="92215.568899999998"/>
    <x v="0"/>
    <n v="12348.7179"/>
    <x v="988"/>
    <x v="0"/>
    <m/>
  </r>
  <r>
    <d v="2024-04-18T03:17:22"/>
    <x v="1"/>
    <n v="10"/>
    <s v="PIEDRAHITA MADRID SANTIAGO"/>
    <x v="6"/>
    <x v="0"/>
    <n v="143"/>
    <n v="17.875"/>
    <n v="175.66467065868301"/>
    <m/>
    <n v="92215.568899999998"/>
    <x v="0"/>
    <n v="12348.7179"/>
    <x v="988"/>
    <x v="0"/>
    <m/>
  </r>
  <r>
    <d v="2024-04-18T03:17:22"/>
    <x v="9"/>
    <n v="11"/>
    <s v="BELTRAN JUAN SIMON"/>
    <x v="6"/>
    <x v="0"/>
    <n v="167"/>
    <n v="20.875"/>
    <n v="175.66467065868301"/>
    <s v="2 Descuentos (Conduct y Usuario desubicado) "/>
    <n v="92215.568899999998"/>
    <x v="0"/>
    <n v="12348.7179"/>
    <x v="988"/>
    <x v="0"/>
    <m/>
  </r>
  <r>
    <d v="2024-04-18T03:17:23"/>
    <x v="9"/>
    <n v="12"/>
    <s v="CASTRO BERMUDEZ RICHARD STIWARD"/>
    <x v="6"/>
    <x v="0"/>
    <n v="170"/>
    <n v="21.25"/>
    <n v="175.66467065868301"/>
    <m/>
    <n v="92215.568899999998"/>
    <x v="0"/>
    <n v="12348.7179"/>
    <x v="988"/>
    <x v="0"/>
    <m/>
  </r>
  <r>
    <d v="2024-04-18T03:17:23"/>
    <x v="9"/>
    <n v="13"/>
    <s v="HENAO MUOZ FERNEY"/>
    <x v="0"/>
    <x v="0"/>
    <n v="196"/>
    <n v="21.7777777777778"/>
    <n v="197.62275449101799"/>
    <s v="1 Descuento (Despachador fernando) "/>
    <n v="103742.515"/>
    <x v="0"/>
    <n v="12348.7179"/>
    <x v="988"/>
    <x v="0"/>
    <m/>
  </r>
  <r>
    <d v="2024-04-18T03:17:24"/>
    <x v="9"/>
    <n v="14"/>
    <s v="MADRID HERNANDEZ JHONATAN SMITH"/>
    <x v="3"/>
    <x v="0"/>
    <n v="263"/>
    <n v="26.3"/>
    <n v="219.58083832335299"/>
    <s v="1 Descuento (Jefe de ruta) "/>
    <n v="115269.4611"/>
    <x v="1"/>
    <n v="12348.7179"/>
    <x v="988"/>
    <x v="0"/>
    <m/>
  </r>
  <r>
    <d v="2024-04-18T03:17:24"/>
    <x v="9"/>
    <n v="15"/>
    <s v="LONDOO LOPERA DUVAN ANDRES"/>
    <x v="6"/>
    <x v="0"/>
    <n v="176"/>
    <n v="22"/>
    <n v="175.66467065868301"/>
    <m/>
    <n v="92215.568899999998"/>
    <x v="1"/>
    <n v="12348.7179"/>
    <x v="988"/>
    <x v="0"/>
    <m/>
  </r>
  <r>
    <d v="2024-04-18T03:17:25"/>
    <x v="9"/>
    <n v="16"/>
    <s v="LONDOO CADAVID DAVID SANTIAGO"/>
    <x v="0"/>
    <x v="0"/>
    <n v="182"/>
    <n v="20.2222222222222"/>
    <n v="197.62275449101799"/>
    <s v="1 Descuento (Obras) "/>
    <n v="103742.515"/>
    <x v="0"/>
    <n v="12348.7179"/>
    <x v="988"/>
    <x v="0"/>
    <m/>
  </r>
  <r>
    <d v="2024-04-18T03:17:25"/>
    <x v="9"/>
    <n v="17"/>
    <s v="RAMIREZ JARAMILLO WILSON"/>
    <x v="4"/>
    <x v="0"/>
    <n v="164"/>
    <n v="23.428571428571399"/>
    <n v="153.70658682634701"/>
    <m/>
    <n v="80688.622799999997"/>
    <x v="0"/>
    <n v="12348.7179"/>
    <x v="988"/>
    <x v="0"/>
    <m/>
  </r>
  <r>
    <d v="2024-04-18T03:17:26"/>
    <x v="9"/>
    <n v="18"/>
    <s v="BETANCUR GUZMAN JHON FERNANDO"/>
    <x v="0"/>
    <x v="0"/>
    <n v="177"/>
    <n v="19.6666666666667"/>
    <n v="197.62275449101799"/>
    <s v="1 Descuento (conduct)"/>
    <n v="103742.515"/>
    <x v="0"/>
    <n v="12348.7179"/>
    <x v="988"/>
    <x v="0"/>
    <m/>
  </r>
  <r>
    <d v="2024-04-18T03:17:26"/>
    <x v="9"/>
    <n v="19"/>
    <s v="MEJIA JUAN CARLOS"/>
    <x v="3"/>
    <x v="0"/>
    <n v="190"/>
    <n v="19"/>
    <n v="219.58083832335299"/>
    <s v="3 Descuentos (Propietario) "/>
    <n v="115269.4611"/>
    <x v="0"/>
    <n v="12348.7179"/>
    <x v="988"/>
    <x v="0"/>
    <m/>
  </r>
  <r>
    <d v="2024-04-18T03:17:26"/>
    <x v="9"/>
    <n v="20"/>
    <s v="VERENZUELA MARTINEZ ALEXANDER"/>
    <x v="0"/>
    <x v="0"/>
    <n v="254"/>
    <n v="28.2222222222222"/>
    <n v="197.62275449101799"/>
    <m/>
    <n v="103742.515"/>
    <x v="0"/>
    <n v="12348.7179"/>
    <x v="988"/>
    <x v="0"/>
    <m/>
  </r>
  <r>
    <d v="2024-04-18T03:17:26"/>
    <x v="1"/>
    <n v="21"/>
    <s v="VALENCIA MENDOZA JHON"/>
    <x v="3"/>
    <x v="0"/>
    <n v="199"/>
    <n v="19.899999999999999"/>
    <n v="219.58083832335299"/>
    <m/>
    <n v="115269.4611"/>
    <x v="0"/>
    <n v="12348.7179"/>
    <x v="988"/>
    <x v="0"/>
    <m/>
  </r>
  <r>
    <d v="2024-04-18T03:17:27"/>
    <x v="1"/>
    <n v="22"/>
    <s v="QUIRAMA CASTAEDA JHON JADER"/>
    <x v="3"/>
    <x v="0"/>
    <n v="213"/>
    <n v="21.3"/>
    <n v="219.58083832335299"/>
    <m/>
    <n v="115269.4611"/>
    <x v="1"/>
    <n v="12348.7179"/>
    <x v="988"/>
    <x v="0"/>
    <m/>
  </r>
  <r>
    <d v="2024-04-18T03:17:27"/>
    <x v="1"/>
    <n v="23"/>
    <s v="SALDARRIAGA PARRA LUIS ALBERTO"/>
    <x v="3"/>
    <x v="0"/>
    <n v="187"/>
    <n v="18.7"/>
    <n v="219.58083832335299"/>
    <m/>
    <n v="115269.4611"/>
    <x v="2"/>
    <n v="12348.7179"/>
    <x v="988"/>
    <x v="0"/>
    <m/>
  </r>
  <r>
    <d v="2024-04-18T03:17:27"/>
    <x v="1"/>
    <n v="24"/>
    <s v="RAMIREZ ADRIAN"/>
    <x v="0"/>
    <x v="0"/>
    <n v="210"/>
    <n v="23.3333333333333"/>
    <n v="197.62275449101799"/>
    <m/>
    <n v="103742.515"/>
    <x v="0"/>
    <n v="12348.7179"/>
    <x v="988"/>
    <x v="0"/>
    <m/>
  </r>
  <r>
    <d v="2024-04-18T03:17:27"/>
    <x v="1"/>
    <n v="25"/>
    <s v="VELEZ DAVID"/>
    <x v="3"/>
    <x v="0"/>
    <n v="224"/>
    <n v="22.4"/>
    <n v="219.58083832335299"/>
    <s v="1 Descuento (Usuario movilidad reducida) "/>
    <n v="115269.4611"/>
    <x v="1"/>
    <n v="12348.7179"/>
    <x v="988"/>
    <x v="0"/>
    <m/>
  </r>
  <r>
    <d v="2024-04-18T03:17:28"/>
    <x v="1"/>
    <n v="26"/>
    <s v="ESPINOZA CHAVARRIA GUILLERMO LEON"/>
    <x v="6"/>
    <x v="0"/>
    <n v="182"/>
    <n v="22.75"/>
    <n v="175.66467065868301"/>
    <m/>
    <n v="92215.568899999998"/>
    <x v="0"/>
    <n v="12348.7179"/>
    <x v="988"/>
    <x v="0"/>
    <m/>
  </r>
  <r>
    <d v="2024-04-18T03:17:28"/>
    <x v="1"/>
    <n v="27"/>
    <s v="HOYOS HENAO SANTIAGO"/>
    <x v="3"/>
    <x v="0"/>
    <n v="204"/>
    <n v="20.399999999999999"/>
    <n v="219.58083832335299"/>
    <s v="1 Descuento (Jefe de ruta) "/>
    <n v="115269.4611"/>
    <x v="0"/>
    <n v="12348.7179"/>
    <x v="988"/>
    <x v="0"/>
    <m/>
  </r>
  <r>
    <d v="2024-04-18T03:17:28"/>
    <x v="1"/>
    <n v="29"/>
    <s v="ESCOBAR IVAN DARIO"/>
    <x v="4"/>
    <x v="0"/>
    <n v="145"/>
    <n v="20.714285714285701"/>
    <n v="153.70658682634701"/>
    <m/>
    <n v="80688.622799999997"/>
    <x v="0"/>
    <n v="12348.7179"/>
    <x v="988"/>
    <x v="0"/>
    <m/>
  </r>
  <r>
    <d v="2024-04-18T03:17:28"/>
    <x v="1"/>
    <n v="30"/>
    <s v="TUBERQUIA MAICOL ESTIVEN"/>
    <x v="3"/>
    <x v="3"/>
    <n v="201"/>
    <n v="20.100000000000001"/>
    <n v="219.58083832335299"/>
    <m/>
    <n v="115269.4611"/>
    <x v="0"/>
    <n v="12348.7179"/>
    <x v="988"/>
    <x v="0"/>
    <m/>
  </r>
  <r>
    <d v="2024-04-18T03:17:29"/>
    <x v="9"/>
    <n v="31"/>
    <s v="CERVANTES MARTINEZ FELIX ENRIQUE"/>
    <x v="0"/>
    <x v="0"/>
    <n v="197"/>
    <n v="21.8888888888889"/>
    <n v="197.62275449101799"/>
    <s v="4 Descuentos (Conduct y Transbordo) "/>
    <n v="103742.515"/>
    <x v="0"/>
    <n v="12348.7179"/>
    <x v="988"/>
    <x v="0"/>
    <m/>
  </r>
  <r>
    <d v="2024-04-18T03:17:29"/>
    <x v="9"/>
    <n v="32"/>
    <s v="PUERTA BOJANERO JUAN CARLOS"/>
    <x v="6"/>
    <x v="0"/>
    <n v="190"/>
    <n v="23.75"/>
    <n v="175.66467065868301"/>
    <m/>
    <n v="92215.568899999998"/>
    <x v="0"/>
    <n v="12348.7179"/>
    <x v="988"/>
    <x v="0"/>
    <m/>
  </r>
  <r>
    <d v="2024-04-18T03:17:29"/>
    <x v="9"/>
    <n v="33"/>
    <s v="QUIROZ BRAYAN"/>
    <x v="0"/>
    <x v="0"/>
    <n v="191"/>
    <n v="21.2222222222222"/>
    <n v="197.62275449101799"/>
    <m/>
    <n v="103742.515"/>
    <x v="0"/>
    <n v="12348.7179"/>
    <x v="988"/>
    <x v="0"/>
    <m/>
  </r>
  <r>
    <d v="2024-04-18T03:17:29"/>
    <x v="9"/>
    <n v="34"/>
    <s v="PINO JUAN ESTEBAN"/>
    <x v="3"/>
    <x v="0"/>
    <n v="211"/>
    <n v="21.1"/>
    <n v="219.58083832335299"/>
    <m/>
    <n v="115269.4611"/>
    <x v="0"/>
    <n v="12348.7179"/>
    <x v="988"/>
    <x v="0"/>
    <m/>
  </r>
  <r>
    <d v="2024-04-18T03:17:29"/>
    <x v="9"/>
    <n v="35"/>
    <s v="HERNANDEZ MACIAS GILBERTO"/>
    <x v="6"/>
    <x v="0"/>
    <n v="231"/>
    <n v="28.875"/>
    <n v="175.66467065868301"/>
    <s v="2 Descuentos (Conducts)"/>
    <n v="92215.568899999998"/>
    <x v="1"/>
    <n v="12348.7179"/>
    <x v="988"/>
    <x v="0"/>
    <m/>
  </r>
  <r>
    <d v="2024-04-18T03:17:30"/>
    <x v="9"/>
    <n v="36"/>
    <s v="MARTINEZ CHAVERRA LUIS NORBERTO"/>
    <x v="6"/>
    <x v="0"/>
    <n v="159"/>
    <n v="19.875"/>
    <n v="175.66467065868301"/>
    <m/>
    <n v="92215.568899999998"/>
    <x v="0"/>
    <n v="12348.7179"/>
    <x v="988"/>
    <x v="0"/>
    <m/>
  </r>
  <r>
    <d v="2024-04-18T03:17:30"/>
    <x v="9"/>
    <n v="37"/>
    <s v="TABORDA ROJAS DIEGO ALEJANDRO"/>
    <x v="4"/>
    <x v="3"/>
    <n v="156"/>
    <n v="22.285714285714299"/>
    <n v="153.70658682634701"/>
    <s v="1 Descuento (Monitoreo) "/>
    <n v="80688.622799999997"/>
    <x v="1"/>
    <n v="12348.7179"/>
    <x v="988"/>
    <x v="0"/>
    <m/>
  </r>
  <r>
    <d v="2024-04-18T03:17:30"/>
    <x v="9"/>
    <n v="38"/>
    <s v="MARTINEZ  WILMAR"/>
    <x v="0"/>
    <x v="0"/>
    <n v="177"/>
    <n v="19.6666666666667"/>
    <n v="197.62275449101799"/>
    <m/>
    <n v="103742.515"/>
    <x v="0"/>
    <n v="12348.7179"/>
    <x v="988"/>
    <x v="0"/>
    <m/>
  </r>
  <r>
    <d v="2024-04-18T03:17:30"/>
    <x v="9"/>
    <n v="40"/>
    <s v="OCAMPO OCAMPO ANTONIO JOSE"/>
    <x v="0"/>
    <x v="0"/>
    <n v="177"/>
    <n v="19.6666666666667"/>
    <n v="197.62275449101799"/>
    <s v="5 Descuentos (Monitoreo, conduct y propietarios) "/>
    <n v="103742.515"/>
    <x v="0"/>
    <n v="12348.7179"/>
    <x v="988"/>
    <x v="0"/>
    <m/>
  </r>
  <r>
    <d v="2024-04-18T03:17:31"/>
    <x v="1"/>
    <n v="41"/>
    <s v="GARCIA DAVID WILSON ALBERTO"/>
    <x v="6"/>
    <x v="0"/>
    <n v="219"/>
    <n v="27.375"/>
    <n v="175.66467065868301"/>
    <m/>
    <n v="92215.568899999998"/>
    <x v="1"/>
    <n v="12348.7179"/>
    <x v="988"/>
    <x v="0"/>
    <m/>
  </r>
  <r>
    <d v="2024-04-18T03:17:31"/>
    <x v="9"/>
    <n v="42"/>
    <s v="MONTOYA OSPINA GILBERTO ANTONIO"/>
    <x v="0"/>
    <x v="0"/>
    <n v="205"/>
    <n v="22.7777777777778"/>
    <n v="197.62275449101799"/>
    <m/>
    <n v="103742.515"/>
    <x v="0"/>
    <n v="12348.7179"/>
    <x v="988"/>
    <x v="0"/>
    <m/>
  </r>
  <r>
    <d v="2024-04-19T03:14:56"/>
    <x v="9"/>
    <n v="1"/>
    <s v="PALMAR PANA EDIXON JOSUE"/>
    <x v="4"/>
    <x v="0"/>
    <n v="127"/>
    <n v="18.1428571428571"/>
    <n v="157.1875"/>
    <s v="1 Descuento (Conduct) "/>
    <n v="82603.125"/>
    <x v="0"/>
    <n v="13007.894700000001"/>
    <x v="989"/>
    <x v="0"/>
    <m/>
  </r>
  <r>
    <d v="2024-04-19T03:14:57"/>
    <x v="9"/>
    <n v="2"/>
    <s v="PARIAS MURIEL JHON FREDY"/>
    <x v="2"/>
    <x v="0"/>
    <n v="156"/>
    <n v="26"/>
    <n v="134.732142857143"/>
    <s v="3 Descuentos (Incidente con Usuarios) "/>
    <n v="70802.678599999999"/>
    <x v="1"/>
    <n v="13007.894700000001"/>
    <x v="989"/>
    <x v="0"/>
    <m/>
  </r>
  <r>
    <d v="2024-04-19T03:14:57"/>
    <x v="9"/>
    <n v="3"/>
    <s v="MACEA MATEO"/>
    <x v="3"/>
    <x v="0"/>
    <n v="177"/>
    <n v="17.7"/>
    <n v="224.55357142857099"/>
    <m/>
    <n v="118004.46430000001"/>
    <x v="0"/>
    <n v="13007.894700000001"/>
    <x v="989"/>
    <x v="0"/>
    <m/>
  </r>
  <r>
    <d v="2024-04-19T03:14:57"/>
    <x v="9"/>
    <n v="4"/>
    <s v="MARTINEZ ORREGO ARLEISON"/>
    <x v="4"/>
    <x v="0"/>
    <n v="171"/>
    <n v="24.428571428571399"/>
    <n v="157.1875"/>
    <m/>
    <n v="82603.125"/>
    <x v="0"/>
    <n v="13007.894700000001"/>
    <x v="989"/>
    <x v="0"/>
    <m/>
  </r>
  <r>
    <d v="2024-04-19T03:14:57"/>
    <x v="9"/>
    <n v="5"/>
    <s v="BERRIO POSADA ANGELA"/>
    <x v="6"/>
    <x v="0"/>
    <n v="198"/>
    <n v="24.75"/>
    <n v="179.642857142857"/>
    <m/>
    <n v="94403.571400000001"/>
    <x v="1"/>
    <n v="13007.894700000001"/>
    <x v="989"/>
    <x v="0"/>
    <m/>
  </r>
  <r>
    <d v="2024-04-19T03:14:58"/>
    <x v="9"/>
    <n v="6"/>
    <s v="URIEL SALAZAR FREDY"/>
    <x v="0"/>
    <x v="0"/>
    <n v="208"/>
    <n v="23.1111111111111"/>
    <n v="202.09821428571399"/>
    <s v="2 Descuentos (Conducts) "/>
    <n v="106204.01790000001"/>
    <x v="0"/>
    <n v="13007.894700000001"/>
    <x v="989"/>
    <x v="0"/>
    <m/>
  </r>
  <r>
    <d v="2024-04-19T03:14:58"/>
    <x v="9"/>
    <n v="7"/>
    <s v="FLORES RINCON JORGE ALBERTO"/>
    <x v="1"/>
    <x v="0"/>
    <n v="288"/>
    <n v="26.181818181818201"/>
    <n v="247.00892857142901"/>
    <s v="1 Descuento (Conduct) "/>
    <n v="129804.91069999999"/>
    <x v="1"/>
    <n v="13007.894700000001"/>
    <x v="989"/>
    <x v="0"/>
    <m/>
  </r>
  <r>
    <d v="2024-04-19T03:14:58"/>
    <x v="9"/>
    <n v="8"/>
    <s v="VACA FIERRO ROBINSON"/>
    <x v="0"/>
    <x v="0"/>
    <n v="240"/>
    <n v="26.6666666666667"/>
    <n v="202.09821428571399"/>
    <s v="4 Descuentos (Despachador fernando, angela, propietario y conduct) "/>
    <n v="106204.01790000001"/>
    <x v="1"/>
    <n v="13007.894700000001"/>
    <x v="989"/>
    <x v="0"/>
    <m/>
  </r>
  <r>
    <d v="2024-04-19T03:14:58"/>
    <x v="9"/>
    <n v="9"/>
    <s v="AGUDELO GARCIA DENIN ANGELO"/>
    <x v="0"/>
    <x v="0"/>
    <n v="163"/>
    <n v="18.1111111111111"/>
    <n v="202.09821428571399"/>
    <s v="2 Descuentos (Conduct y despachador gabriel) "/>
    <n v="106204.01790000001"/>
    <x v="0"/>
    <n v="13007.894700000001"/>
    <x v="989"/>
    <x v="0"/>
    <m/>
  </r>
  <r>
    <d v="2024-04-19T03:14:59"/>
    <x v="9"/>
    <n v="10"/>
    <s v="MARULANDA JARAMILLO DAWER ANDRES"/>
    <x v="6"/>
    <x v="0"/>
    <n v="172"/>
    <n v="22.933333333333302"/>
    <n v="168.41517857142901"/>
    <m/>
    <n v="88503.348199999993"/>
    <x v="0"/>
    <n v="13007.894700000001"/>
    <x v="989"/>
    <x v="0"/>
    <m/>
  </r>
  <r>
    <d v="2024-04-19T03:14:59"/>
    <x v="1"/>
    <n v="11"/>
    <s v="BELTRAN JUAN SIMON"/>
    <x v="0"/>
    <x v="0"/>
    <n v="173"/>
    <n v="19.2222222222222"/>
    <n v="202.09821428571399"/>
    <s v="2 Descuentos (Conduct y propietario) "/>
    <n v="106204.01790000001"/>
    <x v="0"/>
    <n v="13007.894700000001"/>
    <x v="989"/>
    <x v="0"/>
    <m/>
  </r>
  <r>
    <d v="2024-04-19T03:14:59"/>
    <x v="1"/>
    <n v="12"/>
    <s v="VALENCIA MENDOZA JHON"/>
    <x v="1"/>
    <x v="0"/>
    <n v="211"/>
    <n v="19.181818181818201"/>
    <n v="247.00892857142901"/>
    <s v="1 Descuento (Conduct) "/>
    <n v="129804.91069999999"/>
    <x v="0"/>
    <n v="13007.894700000001"/>
    <x v="989"/>
    <x v="0"/>
    <m/>
  </r>
  <r>
    <d v="2024-04-19T03:14:59"/>
    <x v="1"/>
    <n v="13"/>
    <s v="GIL ARBOLEDA ARLEX"/>
    <x v="0"/>
    <x v="0"/>
    <n v="162"/>
    <n v="18"/>
    <n v="202.09821428571399"/>
    <s v="1 Descuento (Usuario desubicado) "/>
    <n v="106204.01790000001"/>
    <x v="0"/>
    <n v="13007.894700000001"/>
    <x v="989"/>
    <x v="0"/>
    <m/>
  </r>
  <r>
    <d v="2024-04-19T03:15:00"/>
    <x v="1"/>
    <n v="14"/>
    <s v="DURANGO DAVID JOSE"/>
    <x v="1"/>
    <x v="0"/>
    <n v="245"/>
    <n v="22.272727272727298"/>
    <n v="247.00892857142901"/>
    <s v="JHONATAN MADRID Realiz 5 viajes donde moviliz 131 Usuarios "/>
    <n v="129804.91069999999"/>
    <x v="1"/>
    <n v="13007.894700000001"/>
    <x v="989"/>
    <x v="0"/>
    <m/>
  </r>
  <r>
    <d v="2024-04-19T03:15:00"/>
    <x v="1"/>
    <n v="15"/>
    <s v="QUINTERO  ALVARO ANTONIO"/>
    <x v="0"/>
    <x v="0"/>
    <n v="248"/>
    <n v="27.5555555555556"/>
    <n v="202.09821428571399"/>
    <s v="2 Descuentos (Propietario) "/>
    <n v="106204.01790000001"/>
    <x v="1"/>
    <n v="13007.894700000001"/>
    <x v="989"/>
    <x v="0"/>
    <m/>
  </r>
  <r>
    <d v="2024-04-19T03:15:00"/>
    <x v="1"/>
    <n v="16"/>
    <s v="LONDOO CADAVID DAVID SANTIAGO"/>
    <x v="14"/>
    <x v="3"/>
    <n v="6"/>
    <n v="12"/>
    <n v="11.2276785714286"/>
    <m/>
    <n v="5900.2232000000004"/>
    <x v="0"/>
    <n v="13007.894700000001"/>
    <x v="989"/>
    <x v="0"/>
    <m/>
  </r>
  <r>
    <d v="2024-04-19T03:15:01"/>
    <x v="1"/>
    <n v="17"/>
    <s v="RAMIREZ JARAMILLO WILSON"/>
    <x v="5"/>
    <x v="0"/>
    <n v="10"/>
    <n v="10"/>
    <n v="22.4553571428571"/>
    <m/>
    <n v="11800.446400000001"/>
    <x v="0"/>
    <n v="13007.894700000001"/>
    <x v="989"/>
    <x v="0"/>
    <m/>
  </r>
  <r>
    <d v="2024-04-19T03:15:01"/>
    <x v="1"/>
    <n v="18"/>
    <s v="BETANCUR GUZMAN JHON FERNANDO"/>
    <x v="8"/>
    <x v="0"/>
    <n v="98"/>
    <n v="19.600000000000001"/>
    <n v="112.27678571428601"/>
    <m/>
    <n v="59002.232100000001"/>
    <x v="0"/>
    <n v="13007.894700000001"/>
    <x v="989"/>
    <x v="0"/>
    <m/>
  </r>
  <r>
    <d v="2024-04-19T03:15:01"/>
    <x v="1"/>
    <n v="19"/>
    <s v="MEJIA JUAN CARLOS"/>
    <x v="3"/>
    <x v="0"/>
    <n v="210"/>
    <n v="21"/>
    <n v="224.55357142857099"/>
    <m/>
    <n v="118004.46430000001"/>
    <x v="0"/>
    <n v="13007.894700000001"/>
    <x v="989"/>
    <x v="0"/>
    <m/>
  </r>
  <r>
    <d v="2024-04-19T03:15:01"/>
    <x v="1"/>
    <n v="20"/>
    <s v="VERENZUELA MARTINEZ ALEXANDER"/>
    <x v="0"/>
    <x v="0"/>
    <n v="192"/>
    <n v="21.3333333333333"/>
    <n v="202.09821428571399"/>
    <m/>
    <n v="106204.01790000001"/>
    <x v="0"/>
    <n v="13007.894700000001"/>
    <x v="989"/>
    <x v="0"/>
    <m/>
  </r>
  <r>
    <d v="2024-04-19T03:15:01"/>
    <x v="9"/>
    <n v="21"/>
    <s v="CIRO ALEXANDER"/>
    <x v="0"/>
    <x v="0"/>
    <n v="239"/>
    <n v="26.5555555555556"/>
    <n v="202.09821428571399"/>
    <m/>
    <n v="106204.01790000001"/>
    <x v="0"/>
    <n v="13007.894700000001"/>
    <x v="989"/>
    <x v="0"/>
    <m/>
  </r>
  <r>
    <d v="2024-04-19T03:15:02"/>
    <x v="9"/>
    <n v="22"/>
    <s v="QUIRAMA CASTAEDA JHON JADER"/>
    <x v="0"/>
    <x v="0"/>
    <n v="192"/>
    <n v="21.3333333333333"/>
    <n v="202.09821428571399"/>
    <m/>
    <n v="106204.01790000001"/>
    <x v="1"/>
    <n v="13007.894700000001"/>
    <x v="989"/>
    <x v="0"/>
    <m/>
  </r>
  <r>
    <d v="2024-04-19T03:15:02"/>
    <x v="9"/>
    <n v="23"/>
    <s v="SALDARRIAGA PARRA LUIS ALBERTO"/>
    <x v="6"/>
    <x v="0"/>
    <n v="188"/>
    <n v="23.5"/>
    <n v="179.642857142857"/>
    <m/>
    <n v="94403.571400000001"/>
    <x v="2"/>
    <n v="13007.894700000001"/>
    <x v="989"/>
    <x v="0"/>
    <m/>
  </r>
  <r>
    <d v="2024-04-19T03:15:02"/>
    <x v="9"/>
    <n v="24"/>
    <s v="RAMIREZ ADRIAN"/>
    <x v="2"/>
    <x v="0"/>
    <n v="134"/>
    <n v="22.3333333333333"/>
    <n v="134.732142857143"/>
    <s v="2 Descuentos (Transbordo) "/>
    <n v="70802.678599999999"/>
    <x v="0"/>
    <n v="13007.894700000001"/>
    <x v="989"/>
    <x v="0"/>
    <m/>
  </r>
  <r>
    <d v="2024-04-19T03:15:03"/>
    <x v="9"/>
    <n v="25"/>
    <s v="VELEZ DAVID"/>
    <x v="6"/>
    <x v="0"/>
    <n v="187"/>
    <n v="23.375"/>
    <n v="179.642857142857"/>
    <s v="1 Descuento (Conduct) "/>
    <n v="94403.571400000001"/>
    <x v="1"/>
    <n v="13007.894700000001"/>
    <x v="989"/>
    <x v="0"/>
    <m/>
  </r>
  <r>
    <d v="2024-04-19T03:15:03"/>
    <x v="9"/>
    <n v="26"/>
    <s v="LONDOO WILDER"/>
    <x v="2"/>
    <x v="0"/>
    <n v="116"/>
    <n v="19.3333333333333"/>
    <n v="134.732142857143"/>
    <m/>
    <n v="70802.678599999999"/>
    <x v="0"/>
    <n v="13007.894700000001"/>
    <x v="989"/>
    <x v="0"/>
    <m/>
  </r>
  <r>
    <d v="2024-04-19T03:15:03"/>
    <x v="9"/>
    <n v="27"/>
    <s v="HOYOS HENAO SANTIAGO"/>
    <x v="0"/>
    <x v="0"/>
    <n v="239"/>
    <n v="26.5555555555556"/>
    <n v="202.09821428571399"/>
    <s v="3 Descuentos (Conducts y usuario desubicado), FERNEY HENAO Realiz 4 viajes donde moviliz 99 Usuarios "/>
    <n v="106204.01790000001"/>
    <x v="0"/>
    <n v="13007.894700000001"/>
    <x v="989"/>
    <x v="0"/>
    <m/>
  </r>
  <r>
    <d v="2024-04-19T03:15:03"/>
    <x v="9"/>
    <n v="29"/>
    <s v="ESCOBAR IVAN DARIO"/>
    <x v="0"/>
    <x v="0"/>
    <n v="193"/>
    <n v="21.4444444444444"/>
    <n v="202.09821428571399"/>
    <m/>
    <n v="106204.01790000001"/>
    <x v="0"/>
    <n v="13007.894700000001"/>
    <x v="989"/>
    <x v="0"/>
    <m/>
  </r>
  <r>
    <d v="2024-04-19T03:15:04"/>
    <x v="9"/>
    <n v="30"/>
    <s v="RODRIGUEZ LUBIN"/>
    <x v="9"/>
    <x v="0"/>
    <n v="263"/>
    <n v="21.9166666666667"/>
    <n v="269.46428571428601"/>
    <s v="3 Descuentos (Propietario y despachadora angela) "/>
    <n v="141605.35709999999"/>
    <x v="0"/>
    <n v="13007.894700000001"/>
    <x v="989"/>
    <x v="0"/>
    <m/>
  </r>
  <r>
    <d v="2024-04-19T03:15:04"/>
    <x v="1"/>
    <n v="31"/>
    <s v="CERVANTES MARTINEZ FELIX ENRIQUE"/>
    <x v="1"/>
    <x v="0"/>
    <n v="229"/>
    <n v="20.818181818181799"/>
    <n v="247.00892857142901"/>
    <m/>
    <n v="129804.91069999999"/>
    <x v="0"/>
    <n v="13007.894700000001"/>
    <x v="989"/>
    <x v="0"/>
    <m/>
  </r>
  <r>
    <d v="2024-04-19T03:15:04"/>
    <x v="1"/>
    <n v="32"/>
    <s v="PUERTA BOJANERO JUAN CARLOS"/>
    <x v="8"/>
    <x v="3"/>
    <n v="113"/>
    <n v="22.6"/>
    <n v="112.27678571428601"/>
    <s v="2 Descuentos (Despachadora angela) "/>
    <n v="59002.232100000001"/>
    <x v="0"/>
    <n v="13007.894700000001"/>
    <x v="989"/>
    <x v="0"/>
    <m/>
  </r>
  <r>
    <d v="2024-04-19T03:15:04"/>
    <x v="1"/>
    <n v="33"/>
    <s v="QUIROZ BRAYAN"/>
    <x v="0"/>
    <x v="0"/>
    <n v="205"/>
    <n v="22.7777777777778"/>
    <n v="202.09821428571399"/>
    <m/>
    <n v="106204.01790000001"/>
    <x v="0"/>
    <n v="13007.894700000001"/>
    <x v="989"/>
    <x v="0"/>
    <m/>
  </r>
  <r>
    <d v="2024-04-19T03:15:05"/>
    <x v="1"/>
    <n v="34"/>
    <s v="MONTOYA OSPINA GILBERTO ANTONIO"/>
    <x v="0"/>
    <x v="0"/>
    <n v="202"/>
    <n v="22.4444444444444"/>
    <n v="202.09821428571399"/>
    <m/>
    <n v="106204.01790000001"/>
    <x v="0"/>
    <n v="13007.894700000001"/>
    <x v="989"/>
    <x v="0"/>
    <m/>
  </r>
  <r>
    <d v="2024-04-19T03:15:05"/>
    <x v="1"/>
    <n v="35"/>
    <s v="HERNANDEZ MACIAS GILBERTO"/>
    <x v="3"/>
    <x v="0"/>
    <n v="265"/>
    <n v="26.5"/>
    <n v="224.55357142857099"/>
    <m/>
    <n v="118004.46430000001"/>
    <x v="1"/>
    <n v="13007.894700000001"/>
    <x v="989"/>
    <x v="0"/>
    <m/>
  </r>
  <r>
    <d v="2024-04-19T03:15:05"/>
    <x v="1"/>
    <n v="36"/>
    <s v="MARTINEZ CHAVERRA LUIS NORBERTO"/>
    <x v="3"/>
    <x v="0"/>
    <n v="224"/>
    <n v="22.4"/>
    <n v="224.55357142857099"/>
    <s v="1 Descuento (Conduct) "/>
    <n v="118004.46430000001"/>
    <x v="0"/>
    <n v="13007.894700000001"/>
    <x v="989"/>
    <x v="0"/>
    <m/>
  </r>
  <r>
    <d v="2024-04-19T03:15:05"/>
    <x v="1"/>
    <n v="37"/>
    <s v="PIEDRAHITA MADRID SANTIAGO"/>
    <x v="0"/>
    <x v="0"/>
    <n v="179"/>
    <n v="19.8888888888889"/>
    <n v="202.09821428571399"/>
    <s v="5 Descuentos (Transbordo y usuario movilidad reducida) "/>
    <n v="106204.01790000001"/>
    <x v="1"/>
    <n v="13007.894700000001"/>
    <x v="989"/>
    <x v="0"/>
    <m/>
  </r>
  <r>
    <d v="2024-04-19T03:15:06"/>
    <x v="1"/>
    <n v="38"/>
    <s v="MARTINEZ  WILMAR"/>
    <x v="3"/>
    <x v="0"/>
    <n v="207"/>
    <n v="20.7"/>
    <n v="224.55357142857099"/>
    <s v="1 Descuento (Transbordo) "/>
    <n v="118004.46430000001"/>
    <x v="0"/>
    <n v="13007.894700000001"/>
    <x v="989"/>
    <x v="0"/>
    <m/>
  </r>
  <r>
    <d v="2024-04-19T03:15:06"/>
    <x v="1"/>
    <n v="40"/>
    <s v="OCAMPO OCAMPO ANTONIO JOSE"/>
    <x v="3"/>
    <x v="0"/>
    <n v="281"/>
    <n v="28.1"/>
    <n v="224.55357142857099"/>
    <s v="2 Descuentos (Conduct y propietario) "/>
    <n v="118004.46430000001"/>
    <x v="0"/>
    <n v="13007.894700000001"/>
    <x v="989"/>
    <x v="0"/>
    <m/>
  </r>
  <r>
    <d v="2024-04-19T03:15:06"/>
    <x v="9"/>
    <n v="41"/>
    <s v="GARCIA DAVID WILSON ALBERTO"/>
    <x v="0"/>
    <x v="1"/>
    <n v="216"/>
    <n v="24"/>
    <n v="202.09821428571399"/>
    <s v="Se descuenta el viaje de 7 12 pm ya que NO ingresa a la minorista sin autorizacin, 2 descuentos (Propietario y conduct) "/>
    <n v="94403.767900000006"/>
    <x v="1"/>
    <n v="13007.894700000001"/>
    <x v="989"/>
    <x v="1"/>
    <n v="22.454999999999998"/>
  </r>
  <r>
    <d v="2024-04-19T03:15:07"/>
    <x v="9"/>
    <n v="42"/>
    <s v="BARRANTES GALLEGO DANIEL CAMILO"/>
    <x v="3"/>
    <x v="0"/>
    <n v="218"/>
    <n v="21.8"/>
    <n v="224.55357142857099"/>
    <m/>
    <n v="118004.46430000001"/>
    <x v="0"/>
    <n v="13007.894700000001"/>
    <x v="989"/>
    <x v="0"/>
    <m/>
  </r>
  <r>
    <d v="2024-04-20T01:52:23"/>
    <x v="1"/>
    <n v="1"/>
    <s v="PALMAR PANA EDIXON JOSUE"/>
    <x v="0"/>
    <x v="0"/>
    <n v="184"/>
    <n v="20.4444444444444"/>
    <n v="189.351664254703"/>
    <m/>
    <n v="99193.415299999993"/>
    <x v="0"/>
    <n v="12135"/>
    <x v="990"/>
    <x v="0"/>
    <m/>
  </r>
  <r>
    <d v="2024-04-20T01:52:23"/>
    <x v="1"/>
    <n v="2"/>
    <s v="PARIAS MURIEL JHON FREDY"/>
    <x v="6"/>
    <x v="0"/>
    <n v="205"/>
    <n v="27.3333333333333"/>
    <n v="157.79305354558599"/>
    <s v="1 Descuento (Despachadora angela) "/>
    <n v="82661.179499999998"/>
    <x v="1"/>
    <n v="12135"/>
    <x v="990"/>
    <x v="0"/>
    <m/>
  </r>
  <r>
    <d v="2024-04-20T01:52:23"/>
    <x v="1"/>
    <n v="3"/>
    <s v="VALENCIA MENDOZA JHON"/>
    <x v="3"/>
    <x v="0"/>
    <n v="201"/>
    <n v="20.100000000000001"/>
    <n v="210.39073806078099"/>
    <s v="1 Descuento (Conduct)"/>
    <n v="110214.9059"/>
    <x v="0"/>
    <n v="12135"/>
    <x v="990"/>
    <x v="0"/>
    <m/>
  </r>
  <r>
    <d v="2024-04-20T01:52:24"/>
    <x v="1"/>
    <n v="4"/>
    <s v="MUOZ JEFERSON"/>
    <x v="0"/>
    <x v="0"/>
    <n v="209"/>
    <n v="23.2222222222222"/>
    <n v="189.351664254703"/>
    <m/>
    <n v="99193.415299999993"/>
    <x v="0"/>
    <n v="12135"/>
    <x v="990"/>
    <x v="0"/>
    <m/>
  </r>
  <r>
    <d v="2024-04-20T01:52:24"/>
    <x v="1"/>
    <n v="5"/>
    <s v="BERRIO POSADA ANGELA"/>
    <x v="3"/>
    <x v="0"/>
    <n v="200"/>
    <n v="20"/>
    <n v="210.39073806078099"/>
    <m/>
    <n v="110214.9059"/>
    <x v="1"/>
    <n v="12135"/>
    <x v="990"/>
    <x v="0"/>
    <m/>
  </r>
  <r>
    <d v="2024-04-20T01:52:24"/>
    <x v="1"/>
    <n v="6"/>
    <s v="URIEL SALAZAR FREDY"/>
    <x v="0"/>
    <x v="0"/>
    <n v="167"/>
    <n v="18.5555555555556"/>
    <n v="189.351664254703"/>
    <m/>
    <n v="99193.415299999993"/>
    <x v="0"/>
    <n v="12135"/>
    <x v="990"/>
    <x v="0"/>
    <m/>
  </r>
  <r>
    <d v="2024-04-20T01:52:24"/>
    <x v="1"/>
    <n v="7"/>
    <s v="HENAO MUOZ FERNEY"/>
    <x v="3"/>
    <x v="0"/>
    <n v="236"/>
    <n v="23.6"/>
    <n v="210.39073806078099"/>
    <m/>
    <n v="110214.9059"/>
    <x v="1"/>
    <n v="12135"/>
    <x v="990"/>
    <x v="0"/>
    <m/>
  </r>
  <r>
    <d v="2024-04-20T01:52:24"/>
    <x v="1"/>
    <n v="8"/>
    <s v="VACA FIERRO ROBINSON"/>
    <x v="0"/>
    <x v="0"/>
    <n v="197"/>
    <n v="21.8888888888889"/>
    <n v="189.351664254703"/>
    <m/>
    <n v="99193.415299999993"/>
    <x v="1"/>
    <n v="12135"/>
    <x v="990"/>
    <x v="0"/>
    <m/>
  </r>
  <r>
    <d v="2024-04-20T01:52:25"/>
    <x v="1"/>
    <n v="9"/>
    <s v="AGUDELO GARCIA DENIN ANGELO"/>
    <x v="0"/>
    <x v="0"/>
    <n v="188"/>
    <n v="20.8888888888889"/>
    <n v="189.351664254703"/>
    <s v="1 Descuento (Usuario desubicado) "/>
    <n v="99193.415299999993"/>
    <x v="0"/>
    <n v="12135"/>
    <x v="990"/>
    <x v="0"/>
    <m/>
  </r>
  <r>
    <d v="2024-04-20T01:52:25"/>
    <x v="1"/>
    <n v="10"/>
    <s v="MARULANDA JARAMILLO DAWER ANDRES"/>
    <x v="6"/>
    <x v="0"/>
    <n v="119"/>
    <n v="14.875"/>
    <n v="168.312590448625"/>
    <m/>
    <n v="88171.924700000003"/>
    <x v="0"/>
    <n v="12135"/>
    <x v="990"/>
    <x v="0"/>
    <m/>
  </r>
  <r>
    <d v="2024-04-20T01:52:25"/>
    <x v="9"/>
    <n v="11"/>
    <s v="BELTRAN JUAN SIMON"/>
    <x v="0"/>
    <x v="0"/>
    <n v="192"/>
    <n v="21.3333333333333"/>
    <n v="189.351664254703"/>
    <m/>
    <n v="99193.415299999993"/>
    <x v="0"/>
    <n v="12135"/>
    <x v="990"/>
    <x v="0"/>
    <m/>
  </r>
  <r>
    <d v="2024-04-20T01:52:25"/>
    <x v="9"/>
    <n v="12"/>
    <s v="CASTRO BERMUDEZ RICHARD STIWARD"/>
    <x v="0"/>
    <x v="0"/>
    <n v="151"/>
    <n v="16.7777777777778"/>
    <n v="189.351664254703"/>
    <s v="1 Descuento (Despachadora angela) "/>
    <n v="99193.415299999993"/>
    <x v="0"/>
    <n v="12135"/>
    <x v="990"/>
    <x v="0"/>
    <m/>
  </r>
  <r>
    <d v="2024-04-20T01:52:26"/>
    <x v="9"/>
    <n v="13"/>
    <s v="HURTADO MADRID JUAN ESTEBAN"/>
    <x v="6"/>
    <x v="0"/>
    <n v="151"/>
    <n v="18.875"/>
    <n v="168.312590448625"/>
    <s v="1 Descuento (Lorena recaudo) "/>
    <n v="88171.924700000003"/>
    <x v="0"/>
    <n v="12135"/>
    <x v="990"/>
    <x v="0"/>
    <m/>
  </r>
  <r>
    <d v="2024-04-20T01:52:26"/>
    <x v="9"/>
    <n v="14"/>
    <s v="MADRID HERNANDEZ JHONATAN SMITH"/>
    <x v="0"/>
    <x v="3"/>
    <n v="174"/>
    <n v="19.3333333333333"/>
    <n v="189.351664254703"/>
    <m/>
    <n v="99193.415299999993"/>
    <x v="1"/>
    <n v="12135"/>
    <x v="990"/>
    <x v="0"/>
    <m/>
  </r>
  <r>
    <d v="2024-04-20T01:52:26"/>
    <x v="9"/>
    <n v="15"/>
    <s v="QUINTERO  ALVARO ANTONIO"/>
    <x v="6"/>
    <x v="0"/>
    <n v="231"/>
    <n v="28.875"/>
    <n v="168.312590448625"/>
    <s v="1 Descuento (Conduct)"/>
    <n v="88171.924700000003"/>
    <x v="1"/>
    <n v="12135"/>
    <x v="990"/>
    <x v="0"/>
    <m/>
  </r>
  <r>
    <d v="2024-04-20T01:52:26"/>
    <x v="9"/>
    <n v="17"/>
    <s v="RAMIREZ JARAMILLO WILSON"/>
    <x v="0"/>
    <x v="0"/>
    <n v="168"/>
    <n v="18.6666666666667"/>
    <n v="189.351664254703"/>
    <m/>
    <n v="99193.415299999993"/>
    <x v="0"/>
    <n v="12135"/>
    <x v="990"/>
    <x v="0"/>
    <m/>
  </r>
  <r>
    <d v="2024-04-20T01:52:26"/>
    <x v="9"/>
    <n v="18"/>
    <s v="BETANCUR GUZMAN JHON FERNANDO"/>
    <x v="0"/>
    <x v="0"/>
    <n v="204"/>
    <n v="22.6666666666667"/>
    <n v="189.351664254703"/>
    <m/>
    <n v="99193.415299999993"/>
    <x v="0"/>
    <n v="12135"/>
    <x v="990"/>
    <x v="0"/>
    <m/>
  </r>
  <r>
    <d v="2024-04-20T01:52:27"/>
    <x v="9"/>
    <n v="19"/>
    <s v="MEJIA JUAN CARLOS"/>
    <x v="6"/>
    <x v="0"/>
    <n v="129"/>
    <n v="16.125"/>
    <n v="168.312590448625"/>
    <s v="1 Descuento (Conduct)"/>
    <n v="88171.924700000003"/>
    <x v="0"/>
    <n v="12135"/>
    <x v="990"/>
    <x v="0"/>
    <m/>
  </r>
  <r>
    <d v="2024-04-20T01:52:27"/>
    <x v="9"/>
    <n v="20"/>
    <s v="VERENZUELA MARTINEZ ALEXANDER"/>
    <x v="0"/>
    <x v="0"/>
    <n v="199"/>
    <n v="22.1111111111111"/>
    <n v="189.351664254703"/>
    <s v="1 Descuento (Monitoreo) "/>
    <n v="99193.415299999993"/>
    <x v="0"/>
    <n v="12135"/>
    <x v="990"/>
    <x v="0"/>
    <m/>
  </r>
  <r>
    <d v="2024-04-20T01:52:27"/>
    <x v="1"/>
    <n v="21"/>
    <s v="CIRO ALEXANDER"/>
    <x v="6"/>
    <x v="0"/>
    <n v="201"/>
    <n v="25.125"/>
    <n v="168.312590448625"/>
    <m/>
    <n v="88171.924700000003"/>
    <x v="0"/>
    <n v="12135"/>
    <x v="990"/>
    <x v="0"/>
    <m/>
  </r>
  <r>
    <d v="2024-04-20T01:52:28"/>
    <x v="1"/>
    <n v="22"/>
    <s v="QUIRAMA CASTAEDA JHON JADER"/>
    <x v="0"/>
    <x v="0"/>
    <n v="226"/>
    <n v="25.1111111111111"/>
    <n v="189.351664254703"/>
    <m/>
    <n v="99193.415299999993"/>
    <x v="1"/>
    <n v="12135"/>
    <x v="990"/>
    <x v="0"/>
    <m/>
  </r>
  <r>
    <d v="2024-04-20T01:52:28"/>
    <x v="1"/>
    <n v="23"/>
    <s v="RODRIGUEZ LUBIN"/>
    <x v="3"/>
    <x v="0"/>
    <n v="193"/>
    <n v="19.3"/>
    <n v="210.39073806078099"/>
    <s v="2 Descuentos (Despachadora angela y usuario desubicado)"/>
    <n v="110214.9059"/>
    <x v="2"/>
    <n v="12135"/>
    <x v="990"/>
    <x v="0"/>
    <m/>
  </r>
  <r>
    <d v="2024-04-20T01:52:28"/>
    <x v="1"/>
    <n v="24"/>
    <s v="RAMIREZ ADRIAN"/>
    <x v="6"/>
    <x v="0"/>
    <n v="199"/>
    <n v="24.875"/>
    <n v="168.312590448625"/>
    <m/>
    <n v="88171.924700000003"/>
    <x v="0"/>
    <n v="12135"/>
    <x v="990"/>
    <x v="0"/>
    <m/>
  </r>
  <r>
    <d v="2024-04-20T01:52:28"/>
    <x v="1"/>
    <n v="25"/>
    <s v="JIMENEZ HURTADO CARLOS ESTIVEN"/>
    <x v="0"/>
    <x v="0"/>
    <n v="213"/>
    <n v="23.6666666666667"/>
    <n v="189.351664254703"/>
    <m/>
    <n v="99193.415299999993"/>
    <x v="1"/>
    <n v="12135"/>
    <x v="990"/>
    <x v="0"/>
    <m/>
  </r>
  <r>
    <d v="2024-04-20T01:52:29"/>
    <x v="1"/>
    <n v="26"/>
    <s v="LONDOO WILDER"/>
    <x v="0"/>
    <x v="0"/>
    <n v="165"/>
    <n v="18.3333333333333"/>
    <n v="189.351664254703"/>
    <s v="2 Descuentos (Propietario y usuario movilidad reducida) "/>
    <n v="99193.415299999993"/>
    <x v="0"/>
    <n v="12135"/>
    <x v="990"/>
    <x v="0"/>
    <m/>
  </r>
  <r>
    <d v="2024-04-20T01:52:29"/>
    <x v="1"/>
    <n v="27"/>
    <s v="HOYOS HENAO SANTIAGO"/>
    <x v="3"/>
    <x v="0"/>
    <n v="204"/>
    <n v="20.399999999999999"/>
    <n v="210.39073806078099"/>
    <m/>
    <n v="110214.9059"/>
    <x v="0"/>
    <n v="12135"/>
    <x v="990"/>
    <x v="0"/>
    <m/>
  </r>
  <r>
    <d v="2024-04-20T01:52:29"/>
    <x v="1"/>
    <n v="29"/>
    <s v="LONDOO CADAVID DAVID SANTIAGO"/>
    <x v="0"/>
    <x v="3"/>
    <n v="145"/>
    <n v="16.1111111111111"/>
    <n v="189.351664254703"/>
    <m/>
    <n v="99193.415299999993"/>
    <x v="0"/>
    <n v="12135"/>
    <x v="990"/>
    <x v="0"/>
    <m/>
  </r>
  <r>
    <d v="2024-04-20T01:52:29"/>
    <x v="1"/>
    <n v="30"/>
    <s v="TUBERQUIA MAICOL ESTIVEN"/>
    <x v="0"/>
    <x v="3"/>
    <n v="150"/>
    <n v="16.6666666666667"/>
    <n v="189.351664254703"/>
    <m/>
    <n v="99193.415299999993"/>
    <x v="0"/>
    <n v="12135"/>
    <x v="990"/>
    <x v="0"/>
    <m/>
  </r>
  <r>
    <d v="2024-04-20T01:52:30"/>
    <x v="9"/>
    <n v="31"/>
    <s v="CERVANTES MARTINEZ FELIX ENRIQUE"/>
    <x v="0"/>
    <x v="0"/>
    <n v="178"/>
    <n v="19.7777777777778"/>
    <n v="189.351664254703"/>
    <s v="1 Descuento (Conduct)"/>
    <n v="99193.415299999993"/>
    <x v="0"/>
    <n v="12135"/>
    <x v="990"/>
    <x v="0"/>
    <m/>
  </r>
  <r>
    <d v="2024-04-20T01:52:30"/>
    <x v="9"/>
    <n v="32"/>
    <s v="PUERTA BOJANERO JUAN CARLOS"/>
    <x v="4"/>
    <x v="0"/>
    <n v="162"/>
    <n v="23.1428571428571"/>
    <n v="147.27351664254701"/>
    <s v="1 Descuento (Conduct)"/>
    <n v="77150.434200000003"/>
    <x v="0"/>
    <n v="12135"/>
    <x v="990"/>
    <x v="0"/>
    <m/>
  </r>
  <r>
    <d v="2024-04-20T01:52:30"/>
    <x v="9"/>
    <n v="33"/>
    <s v="QUIROZ BRAYAN"/>
    <x v="0"/>
    <x v="0"/>
    <n v="181"/>
    <n v="20.1111111111111"/>
    <n v="189.351664254703"/>
    <m/>
    <n v="99193.415299999993"/>
    <x v="0"/>
    <n v="12135"/>
    <x v="990"/>
    <x v="0"/>
    <m/>
  </r>
  <r>
    <d v="2024-04-20T01:52:30"/>
    <x v="9"/>
    <n v="34"/>
    <s v="MONTOYA OSPINA GILBERTO ANTONIO"/>
    <x v="1"/>
    <x v="0"/>
    <n v="234"/>
    <n v="21.272727272727298"/>
    <n v="231.42981186686001"/>
    <s v="2 Descuentos (Conducts)"/>
    <n v="121236.3965"/>
    <x v="0"/>
    <n v="12135"/>
    <x v="990"/>
    <x v="0"/>
    <m/>
  </r>
  <r>
    <d v="2024-04-20T01:52:31"/>
    <x v="9"/>
    <n v="35"/>
    <s v="DURANGO DAVID JOSE"/>
    <x v="0"/>
    <x v="0"/>
    <n v="223"/>
    <n v="24.7777777777778"/>
    <n v="189.351664254703"/>
    <s v="1 Descuento (Monitoreo) "/>
    <n v="99193.415299999993"/>
    <x v="1"/>
    <n v="12135"/>
    <x v="990"/>
    <x v="0"/>
    <m/>
  </r>
  <r>
    <d v="2024-04-20T01:52:31"/>
    <x v="9"/>
    <n v="36"/>
    <s v="MARTINEZ CHAVERRA LUIS NORBERTO"/>
    <x v="6"/>
    <x v="0"/>
    <n v="177"/>
    <n v="22.125"/>
    <n v="168.312590448625"/>
    <s v="1 Descuento (Monitoreo) "/>
    <n v="88171.924700000003"/>
    <x v="0"/>
    <n v="12135"/>
    <x v="990"/>
    <x v="0"/>
    <m/>
  </r>
  <r>
    <d v="2024-04-20T01:52:31"/>
    <x v="9"/>
    <n v="37"/>
    <s v="TABORDA ROJAS DIEGO ALEJANDRO"/>
    <x v="2"/>
    <x v="0"/>
    <n v="118"/>
    <n v="19.6666666666667"/>
    <n v="126.234442836469"/>
    <m/>
    <n v="66128.943599999999"/>
    <x v="1"/>
    <n v="12135"/>
    <x v="990"/>
    <x v="0"/>
    <m/>
  </r>
  <r>
    <d v="2024-04-20T01:52:31"/>
    <x v="9"/>
    <n v="38"/>
    <s v="MARTINEZ  WILMAR"/>
    <x v="3"/>
    <x v="0"/>
    <n v="189"/>
    <n v="18.899999999999999"/>
    <n v="210.39073806078099"/>
    <m/>
    <n v="110214.9059"/>
    <x v="0"/>
    <n v="12135"/>
    <x v="990"/>
    <x v="0"/>
    <m/>
  </r>
  <r>
    <d v="2024-04-20T01:52:32"/>
    <x v="9"/>
    <n v="40"/>
    <s v="OCAMPO OCAMPO ANTONIO JOSE"/>
    <x v="3"/>
    <x v="0"/>
    <n v="227"/>
    <n v="22.7"/>
    <n v="210.39073806078099"/>
    <m/>
    <n v="110214.9059"/>
    <x v="0"/>
    <n v="12135"/>
    <x v="990"/>
    <x v="0"/>
    <m/>
  </r>
  <r>
    <d v="2024-04-20T01:52:32"/>
    <x v="1"/>
    <n v="41"/>
    <s v="GARCIA DAVID WILSON ALBERTO"/>
    <x v="3"/>
    <x v="0"/>
    <n v="199"/>
    <n v="19.899999999999999"/>
    <n v="210.39073806078099"/>
    <m/>
    <n v="110214.9059"/>
    <x v="1"/>
    <n v="12135"/>
    <x v="990"/>
    <x v="0"/>
    <m/>
  </r>
  <r>
    <d v="2024-04-20T01:52:32"/>
    <x v="9"/>
    <n v="42"/>
    <s v="BARRANTES GALLEGO DANIEL CAMILO"/>
    <x v="4"/>
    <x v="0"/>
    <n v="180"/>
    <n v="25.714285714285701"/>
    <n v="147.27351664254701"/>
    <m/>
    <n v="77150.434200000003"/>
    <x v="0"/>
    <n v="12135"/>
    <x v="990"/>
    <x v="0"/>
    <m/>
  </r>
  <r>
    <d v="2024-04-21T02:13:46"/>
    <x v="9"/>
    <n v="1"/>
    <s v="HURTADO MADRID JUAN ESTEBAN"/>
    <x v="0"/>
    <x v="0"/>
    <n v="151"/>
    <n v="16.7777777777778"/>
    <n v="190.85046728972"/>
    <m/>
    <n v="100017.757"/>
    <x v="0"/>
    <n v="12523.0769"/>
    <x v="991"/>
    <x v="0"/>
    <m/>
  </r>
  <r>
    <d v="2024-04-21T02:13:47"/>
    <x v="9"/>
    <n v="2"/>
    <s v="PARIAS MURIEL JHON FREDY"/>
    <x v="0"/>
    <x v="0"/>
    <n v="217"/>
    <n v="24.1111111111111"/>
    <n v="190.85046728972"/>
    <m/>
    <n v="100017.757"/>
    <x v="1"/>
    <n v="12523.0769"/>
    <x v="991"/>
    <x v="0"/>
    <m/>
  </r>
  <r>
    <d v="2024-04-21T02:13:47"/>
    <x v="9"/>
    <n v="3"/>
    <s v="AGUIRRE ANDRES"/>
    <x v="0"/>
    <x v="0"/>
    <n v="183"/>
    <n v="20.3333333333333"/>
    <n v="190.85046728972"/>
    <s v="2 Descuentos (Conduct y propietario) "/>
    <n v="100017.757"/>
    <x v="0"/>
    <n v="12523.0769"/>
    <x v="991"/>
    <x v="0"/>
    <m/>
  </r>
  <r>
    <d v="2024-04-21T02:13:47"/>
    <x v="9"/>
    <n v="4"/>
    <s v="MARTINEZ ORREGO ARLEISON"/>
    <x v="0"/>
    <x v="0"/>
    <n v="164"/>
    <n v="18.2222222222222"/>
    <n v="190.85046728972"/>
    <m/>
    <n v="100017.757"/>
    <x v="0"/>
    <n v="12523.0769"/>
    <x v="991"/>
    <x v="0"/>
    <m/>
  </r>
  <r>
    <d v="2024-04-21T02:13:48"/>
    <x v="9"/>
    <n v="5"/>
    <s v="BERRIO POSADA ANGELA"/>
    <x v="2"/>
    <x v="0"/>
    <n v="101"/>
    <n v="16.8333333333333"/>
    <n v="127.233644859813"/>
    <m/>
    <n v="66678.504700000005"/>
    <x v="1"/>
    <n v="12523.0769"/>
    <x v="991"/>
    <x v="0"/>
    <m/>
  </r>
  <r>
    <d v="2024-04-21T02:13:48"/>
    <x v="9"/>
    <n v="6"/>
    <s v="PALMAR PANA EDIXON JOSUE"/>
    <x v="0"/>
    <x v="0"/>
    <n v="168"/>
    <n v="18.6666666666667"/>
    <n v="190.85046728972"/>
    <s v="2 Descuentos (Usuario movilidad reducida) "/>
    <n v="100017.757"/>
    <x v="0"/>
    <n v="12523.0769"/>
    <x v="991"/>
    <x v="0"/>
    <m/>
  </r>
  <r>
    <d v="2024-04-21T02:13:48"/>
    <x v="9"/>
    <n v="7"/>
    <s v="FLORES RINCON JORGE ALBERTO"/>
    <x v="3"/>
    <x v="3"/>
    <n v="212"/>
    <n v="21.2"/>
    <n v="212.05607476635501"/>
    <m/>
    <n v="111130.84110000001"/>
    <x v="1"/>
    <n v="12523.0769"/>
    <x v="991"/>
    <x v="0"/>
    <m/>
  </r>
  <r>
    <d v="2024-04-21T02:13:49"/>
    <x v="9"/>
    <n v="8"/>
    <s v="VACA FIERRO ROBINSON"/>
    <x v="4"/>
    <x v="3"/>
    <n v="140"/>
    <n v="20"/>
    <n v="148.43925233644899"/>
    <m/>
    <n v="77791.588799999998"/>
    <x v="1"/>
    <n v="12523.0769"/>
    <x v="991"/>
    <x v="0"/>
    <m/>
  </r>
  <r>
    <d v="2024-04-21T02:13:49"/>
    <x v="9"/>
    <n v="9"/>
    <s v="AGUDELO GARCIA DENIN ANGELO"/>
    <x v="0"/>
    <x v="0"/>
    <n v="155"/>
    <n v="17.2222222222222"/>
    <n v="190.85046728972"/>
    <m/>
    <n v="100017.757"/>
    <x v="0"/>
    <n v="12523.0769"/>
    <x v="991"/>
    <x v="0"/>
    <m/>
  </r>
  <r>
    <d v="2024-04-21T02:13:49"/>
    <x v="9"/>
    <n v="10"/>
    <s v="MARULANDA JARAMILLO DAWER ANDRES"/>
    <x v="8"/>
    <x v="3"/>
    <n v="90"/>
    <n v="18"/>
    <n v="106.028037383178"/>
    <m/>
    <n v="55565.420599999998"/>
    <x v="0"/>
    <n v="12523.0769"/>
    <x v="991"/>
    <x v="0"/>
    <m/>
  </r>
  <r>
    <d v="2024-04-21T02:13:49"/>
    <x v="1"/>
    <n v="11"/>
    <s v="MACEA MATEO"/>
    <x v="3"/>
    <x v="1"/>
    <n v="180"/>
    <n v="18"/>
    <n v="212.05607476635501"/>
    <s v="Se descuenta el viaje de 6 10 am ya que NO espera el tiempo indicado en el paradero "/>
    <n v="100017.5411"/>
    <x v="0"/>
    <n v="12523.0769"/>
    <x v="991"/>
    <x v="1"/>
    <n v="21.206"/>
  </r>
  <r>
    <d v="2024-04-21T02:13:50"/>
    <x v="1"/>
    <n v="12"/>
    <s v="CASTRO BERMUDEZ RICHARD STIWARD"/>
    <x v="0"/>
    <x v="0"/>
    <n v="192"/>
    <n v="21.3333333333333"/>
    <n v="190.85046728972"/>
    <m/>
    <n v="100017.757"/>
    <x v="0"/>
    <n v="12523.0769"/>
    <x v="991"/>
    <x v="0"/>
    <m/>
  </r>
  <r>
    <d v="2024-04-21T02:13:50"/>
    <x v="1"/>
    <n v="13"/>
    <s v="GIL ARBOLEDA ARLEX"/>
    <x v="0"/>
    <x v="0"/>
    <n v="151"/>
    <n v="16.7777777777778"/>
    <n v="190.85046728972"/>
    <m/>
    <n v="100017.757"/>
    <x v="0"/>
    <n v="12523.0769"/>
    <x v="991"/>
    <x v="0"/>
    <m/>
  </r>
  <r>
    <d v="2024-04-21T02:13:50"/>
    <x v="1"/>
    <n v="14"/>
    <s v="DURANGO DAVID JOSE"/>
    <x v="6"/>
    <x v="0"/>
    <n v="216"/>
    <n v="25.411764705882401"/>
    <n v="180.24766355140201"/>
    <s v="JHONATAN MADRID Realiz 3 viajes donde moviliz 100 Usuarios "/>
    <n v="94461.214999999997"/>
    <x v="1"/>
    <n v="12523.0769"/>
    <x v="991"/>
    <x v="0"/>
    <m/>
  </r>
  <r>
    <d v="2024-04-21T02:13:50"/>
    <x v="1"/>
    <n v="15"/>
    <s v="LONDOO LOPERA DUVAN ANDRES"/>
    <x v="4"/>
    <x v="3"/>
    <n v="147"/>
    <n v="21"/>
    <n v="148.43925233644899"/>
    <s v="3 Descuentos (Conduct y usuario desubicado)"/>
    <n v="77791.588799999998"/>
    <x v="1"/>
    <n v="12523.0769"/>
    <x v="991"/>
    <x v="0"/>
    <m/>
  </r>
  <r>
    <d v="2024-04-21T02:13:51"/>
    <x v="1"/>
    <n v="17"/>
    <s v="RAMIREZ JARAMILLO WILSON"/>
    <x v="6"/>
    <x v="0"/>
    <n v="196"/>
    <n v="23.0588235294118"/>
    <n v="180.24766355140201"/>
    <s v="1 Descuento (Conduct) "/>
    <n v="94461.214999999997"/>
    <x v="0"/>
    <n v="12523.0769"/>
    <x v="991"/>
    <x v="0"/>
    <m/>
  </r>
  <r>
    <d v="2024-04-21T02:13:51"/>
    <x v="1"/>
    <n v="18"/>
    <s v="BETANCUR GUZMAN JHON FERNANDO"/>
    <x v="6"/>
    <x v="0"/>
    <n v="164"/>
    <n v="20.5"/>
    <n v="169.644859813084"/>
    <s v="2 Descuentos (Conduct y usuario desubicado) "/>
    <n v="88904.672900000005"/>
    <x v="0"/>
    <n v="12523.0769"/>
    <x v="991"/>
    <x v="0"/>
    <m/>
  </r>
  <r>
    <d v="2024-04-21T02:13:51"/>
    <x v="1"/>
    <n v="19"/>
    <s v="BARRANTES GALLEGO DANIEL CAMILO"/>
    <x v="2"/>
    <x v="0"/>
    <n v="128"/>
    <n v="21.3333333333333"/>
    <n v="127.233644859813"/>
    <m/>
    <n v="66678.504700000005"/>
    <x v="0"/>
    <n v="12523.0769"/>
    <x v="991"/>
    <x v="0"/>
    <m/>
  </r>
  <r>
    <d v="2024-04-21T02:13:51"/>
    <x v="1"/>
    <n v="20"/>
    <s v="VERENZUELA MARTINEZ ALEXANDER"/>
    <x v="0"/>
    <x v="0"/>
    <n v="193"/>
    <n v="21.4444444444444"/>
    <n v="190.85046728972"/>
    <m/>
    <n v="100017.757"/>
    <x v="0"/>
    <n v="12523.0769"/>
    <x v="991"/>
    <x v="0"/>
    <m/>
  </r>
  <r>
    <d v="2024-04-21T02:13:52"/>
    <x v="9"/>
    <n v="21"/>
    <s v="CIRO ALEXANDER"/>
    <x v="0"/>
    <x v="0"/>
    <n v="235"/>
    <n v="26.1111111111111"/>
    <n v="190.85046728972"/>
    <s v="1 Descuento (Conduct) "/>
    <n v="100017.757"/>
    <x v="0"/>
    <n v="12523.0769"/>
    <x v="991"/>
    <x v="0"/>
    <m/>
  </r>
  <r>
    <d v="2024-04-21T02:13:52"/>
    <x v="9"/>
    <n v="22"/>
    <s v="QUIRAMA CASTAEDA JHON JADER"/>
    <x v="0"/>
    <x v="0"/>
    <n v="188"/>
    <n v="20.8888888888889"/>
    <n v="190.85046728972"/>
    <m/>
    <n v="100017.757"/>
    <x v="1"/>
    <n v="12523.0769"/>
    <x v="991"/>
    <x v="0"/>
    <m/>
  </r>
  <r>
    <d v="2024-04-21T02:13:52"/>
    <x v="9"/>
    <n v="23"/>
    <s v="RODRIGUEZ LUBIN"/>
    <x v="4"/>
    <x v="0"/>
    <n v="146"/>
    <n v="20.8571428571429"/>
    <n v="148.43925233644899"/>
    <s v="3 Descuentos (Conduct, usuario desubicado y propietario) "/>
    <n v="77791.588799999998"/>
    <x v="2"/>
    <n v="12523.0769"/>
    <x v="991"/>
    <x v="0"/>
    <m/>
  </r>
  <r>
    <d v="2024-04-21T02:13:52"/>
    <x v="9"/>
    <n v="24"/>
    <s v="RAMIREZ ADRIAN"/>
    <x v="3"/>
    <x v="0"/>
    <n v="245"/>
    <n v="24.5"/>
    <n v="212.05607476635501"/>
    <m/>
    <n v="111130.84110000001"/>
    <x v="0"/>
    <n v="12523.0769"/>
    <x v="991"/>
    <x v="0"/>
    <m/>
  </r>
  <r>
    <d v="2024-04-21T02:13:53"/>
    <x v="9"/>
    <n v="26"/>
    <s v="CIRO MARIN RODRIGO ALBERTO"/>
    <x v="6"/>
    <x v="0"/>
    <n v="165"/>
    <n v="20.625"/>
    <n v="169.644859813084"/>
    <m/>
    <n v="88904.672900000005"/>
    <x v="0"/>
    <n v="12523.0769"/>
    <x v="991"/>
    <x v="0"/>
    <m/>
  </r>
  <r>
    <d v="2024-04-21T02:13:53"/>
    <x v="9"/>
    <n v="27"/>
    <s v="HOYOS HENAO SANTIAGO"/>
    <x v="4"/>
    <x v="0"/>
    <n v="202"/>
    <n v="28.8571428571429"/>
    <n v="148.43925233644899"/>
    <s v="2 Descuentos (Monitoreo y conduct) "/>
    <n v="77791.588799999998"/>
    <x v="0"/>
    <n v="12523.0769"/>
    <x v="991"/>
    <x v="0"/>
    <m/>
  </r>
  <r>
    <d v="2024-04-21T02:13:53"/>
    <x v="9"/>
    <n v="29"/>
    <s v="ESCOBAR IVAN DARIO"/>
    <x v="0"/>
    <x v="0"/>
    <n v="188"/>
    <n v="20.8888888888889"/>
    <n v="190.85046728972"/>
    <m/>
    <n v="100017.757"/>
    <x v="0"/>
    <n v="12523.0769"/>
    <x v="991"/>
    <x v="0"/>
    <m/>
  </r>
  <r>
    <d v="2024-04-21T02:13:54"/>
    <x v="9"/>
    <n v="30"/>
    <s v="VELEZ DAVID"/>
    <x v="6"/>
    <x v="0"/>
    <n v="166"/>
    <n v="20.75"/>
    <n v="169.644859813084"/>
    <s v="2 Descuentos (Conducts)"/>
    <n v="88904.672900000005"/>
    <x v="0"/>
    <n v="12523.0769"/>
    <x v="991"/>
    <x v="0"/>
    <m/>
  </r>
  <r>
    <d v="2024-04-21T02:13:54"/>
    <x v="1"/>
    <n v="31"/>
    <s v="CERVANTES MARTINEZ FELIX ENRIQUE"/>
    <x v="3"/>
    <x v="0"/>
    <n v="271"/>
    <n v="27.1"/>
    <n v="212.05607476635501"/>
    <s v="2 Descuentos (Conduct y despachadora angela) "/>
    <n v="111130.84110000001"/>
    <x v="0"/>
    <n v="12523.0769"/>
    <x v="991"/>
    <x v="0"/>
    <m/>
  </r>
  <r>
    <d v="2024-04-21T02:13:54"/>
    <x v="1"/>
    <n v="32"/>
    <s v="PUERTA BOJANERO JUAN CARLOS"/>
    <x v="0"/>
    <x v="3"/>
    <n v="179"/>
    <n v="19.8888888888889"/>
    <n v="190.85046728972"/>
    <m/>
    <n v="100017.757"/>
    <x v="0"/>
    <n v="12523.0769"/>
    <x v="991"/>
    <x v="0"/>
    <m/>
  </r>
  <r>
    <d v="2024-04-21T02:13:54"/>
    <x v="1"/>
    <n v="33"/>
    <s v="QUIROZ BRAYAN"/>
    <x v="0"/>
    <x v="3"/>
    <n v="200"/>
    <n v="22.2222222222222"/>
    <n v="190.85046728972"/>
    <m/>
    <n v="100017.757"/>
    <x v="0"/>
    <n v="12523.0769"/>
    <x v="991"/>
    <x v="0"/>
    <m/>
  </r>
  <r>
    <d v="2024-04-21T02:13:55"/>
    <x v="1"/>
    <n v="34"/>
    <s v="MONTOYA OSPINA GILBERTO ANTONIO"/>
    <x v="4"/>
    <x v="0"/>
    <n v="151"/>
    <n v="21.571428571428601"/>
    <n v="148.43925233644899"/>
    <s v="2 Descuentos (Monitoreo y conduct) "/>
    <n v="77791.588799999998"/>
    <x v="0"/>
    <n v="12523.0769"/>
    <x v="991"/>
    <x v="0"/>
    <m/>
  </r>
  <r>
    <d v="2024-04-21T02:13:55"/>
    <x v="1"/>
    <n v="35"/>
    <s v="HERNANDEZ MACIAS GILBERTO"/>
    <x v="6"/>
    <x v="0"/>
    <n v="145"/>
    <n v="18.125"/>
    <n v="169.644859813084"/>
    <m/>
    <n v="88904.672900000005"/>
    <x v="1"/>
    <n v="12523.0769"/>
    <x v="991"/>
    <x v="0"/>
    <m/>
  </r>
  <r>
    <d v="2024-04-21T02:13:55"/>
    <x v="1"/>
    <n v="36"/>
    <s v="LONDOO WILDER"/>
    <x v="6"/>
    <x v="0"/>
    <n v="168"/>
    <n v="21"/>
    <n v="169.644859813084"/>
    <m/>
    <n v="88904.672900000005"/>
    <x v="0"/>
    <n v="12523.0769"/>
    <x v="991"/>
    <x v="0"/>
    <m/>
  </r>
  <r>
    <d v="2024-04-21T02:13:55"/>
    <x v="1"/>
    <n v="37"/>
    <s v="TABORDA ROJAS DIEGO ALEJANDRO"/>
    <x v="0"/>
    <x v="0"/>
    <n v="245"/>
    <n v="27.2222222222222"/>
    <n v="190.85046728972"/>
    <m/>
    <n v="100017.757"/>
    <x v="1"/>
    <n v="12523.0769"/>
    <x v="991"/>
    <x v="0"/>
    <m/>
  </r>
  <r>
    <d v="2024-04-21T02:13:56"/>
    <x v="1"/>
    <n v="38"/>
    <s v="AGUDELO KEVIN ANDRES"/>
    <x v="3"/>
    <x v="0"/>
    <n v="203"/>
    <n v="20.3"/>
    <n v="212.05607476635501"/>
    <m/>
    <n v="111130.84110000001"/>
    <x v="0"/>
    <n v="12523.0769"/>
    <x v="991"/>
    <x v="0"/>
    <m/>
  </r>
  <r>
    <d v="2024-04-21T02:13:56"/>
    <x v="1"/>
    <n v="40"/>
    <s v="OCAMPO OCAMPO ANTONIO JOSE"/>
    <x v="3"/>
    <x v="0"/>
    <n v="207"/>
    <n v="20.7"/>
    <n v="212.05607476635501"/>
    <m/>
    <n v="111130.84110000001"/>
    <x v="0"/>
    <n v="12523.0769"/>
    <x v="991"/>
    <x v="0"/>
    <m/>
  </r>
  <r>
    <d v="2024-04-21T02:13:56"/>
    <x v="9"/>
    <n v="41"/>
    <s v="GARCIA DAVID WILSON ALBERTO"/>
    <x v="0"/>
    <x v="3"/>
    <n v="166"/>
    <n v="18.4444444444444"/>
    <n v="190.85046728972"/>
    <s v="5 Descuentos (Transbordo) "/>
    <n v="100017.757"/>
    <x v="1"/>
    <n v="12523.0769"/>
    <x v="991"/>
    <x v="0"/>
    <m/>
  </r>
  <r>
    <d v="2024-04-21T02:13:56"/>
    <x v="9"/>
    <n v="42"/>
    <s v="HOYOS DAVID"/>
    <x v="6"/>
    <x v="0"/>
    <n v="189"/>
    <n v="23.625"/>
    <n v="169.644859813084"/>
    <s v="2 Descuentos (Monitoreo y Usuario desubicado) "/>
    <n v="88904.672900000005"/>
    <x v="0"/>
    <n v="12523.0769"/>
    <x v="991"/>
    <x v="0"/>
    <m/>
  </r>
  <r>
    <d v="2024-04-22T00:40:32"/>
    <x v="12"/>
    <n v="1"/>
    <s v="MACEA MATEO"/>
    <x v="2"/>
    <x v="0"/>
    <n v="132"/>
    <n v="22"/>
    <n v="112.743455497382"/>
    <m/>
    <n v="58708.900500000003"/>
    <x v="0"/>
    <n v="10579.1667"/>
    <x v="992"/>
    <x v="0"/>
    <m/>
  </r>
  <r>
    <d v="2024-04-22T00:40:32"/>
    <x v="12"/>
    <n v="2"/>
    <s v="MARTINEZ  WILMAR"/>
    <x v="1"/>
    <x v="0"/>
    <n v="205"/>
    <n v="18.636363636363601"/>
    <n v="206.69633507853399"/>
    <m/>
    <n v="107632.9843"/>
    <x v="1"/>
    <n v="10579.1667"/>
    <x v="992"/>
    <x v="0"/>
    <m/>
  </r>
  <r>
    <d v="2024-04-22T00:40:33"/>
    <x v="12"/>
    <n v="6"/>
    <s v="PALMAR PANA EDIXON JOSUE"/>
    <x v="1"/>
    <x v="0"/>
    <n v="178"/>
    <n v="16.181818181818201"/>
    <n v="206.69633507853399"/>
    <m/>
    <n v="107632.9843"/>
    <x v="0"/>
    <n v="10579.1667"/>
    <x v="992"/>
    <x v="0"/>
    <m/>
  </r>
  <r>
    <d v="2024-04-22T00:40:33"/>
    <x v="12"/>
    <n v="9"/>
    <s v="AGUDELO GARCIA DENIN ANGELO"/>
    <x v="3"/>
    <x v="0"/>
    <n v="152"/>
    <n v="15.2"/>
    <n v="187.90575916230401"/>
    <s v="1 Descuento (Conduct) "/>
    <n v="97848.167499999996"/>
    <x v="0"/>
    <n v="10579.1667"/>
    <x v="992"/>
    <x v="0"/>
    <m/>
  </r>
  <r>
    <d v="2024-04-22T00:40:33"/>
    <x v="12"/>
    <n v="14"/>
    <s v="DURANGO DAVID JOSE"/>
    <x v="3"/>
    <x v="0"/>
    <n v="162"/>
    <n v="16.2"/>
    <n v="187.90575916230401"/>
    <m/>
    <n v="97848.167499999996"/>
    <x v="1"/>
    <n v="10579.1667"/>
    <x v="992"/>
    <x v="0"/>
    <m/>
  </r>
  <r>
    <d v="2024-04-22T00:40:33"/>
    <x v="12"/>
    <n v="20"/>
    <s v="LONDOO CADAVID DAVID SANTIAGO"/>
    <x v="6"/>
    <x v="0"/>
    <n v="105"/>
    <n v="13.125"/>
    <n v="150.32460732984299"/>
    <m/>
    <n v="78278.534"/>
    <x v="0"/>
    <n v="10579.1667"/>
    <x v="992"/>
    <x v="0"/>
    <m/>
  </r>
  <r>
    <d v="2024-04-22T00:40:34"/>
    <x v="12"/>
    <n v="21"/>
    <s v="CIRO ALEXANDER"/>
    <x v="7"/>
    <x v="0"/>
    <n v="52"/>
    <n v="17.3333333333333"/>
    <n v="56.3717277486911"/>
    <m/>
    <n v="29354.4503"/>
    <x v="0"/>
    <n v="10579.1667"/>
    <x v="992"/>
    <x v="0"/>
    <m/>
  </r>
  <r>
    <d v="2024-04-22T00:40:34"/>
    <x v="12"/>
    <n v="22"/>
    <s v="QUIRAMA CASTAEDA JHON JADER"/>
    <x v="0"/>
    <x v="0"/>
    <n v="164"/>
    <n v="18.2222222222222"/>
    <n v="169.115183246073"/>
    <m/>
    <n v="88063.3508"/>
    <x v="1"/>
    <n v="10579.1667"/>
    <x v="992"/>
    <x v="0"/>
    <m/>
  </r>
  <r>
    <d v="2024-04-22T00:40:34"/>
    <x v="12"/>
    <n v="23"/>
    <s v="SALDARRIAGA PARRA LUIS ALBERTO"/>
    <x v="6"/>
    <x v="0"/>
    <n v="172"/>
    <n v="22.933333333333302"/>
    <n v="140.92931937172801"/>
    <m/>
    <n v="73386.125700000004"/>
    <x v="2"/>
    <n v="10579.1667"/>
    <x v="992"/>
    <x v="0"/>
    <m/>
  </r>
  <r>
    <d v="2024-04-22T00:40:34"/>
    <x v="12"/>
    <n v="24"/>
    <s v="RAMIREZ ADRIAN"/>
    <x v="3"/>
    <x v="0"/>
    <n v="189"/>
    <n v="18.899999999999999"/>
    <n v="187.90575916230401"/>
    <m/>
    <n v="97848.167499999996"/>
    <x v="0"/>
    <n v="10579.1667"/>
    <x v="992"/>
    <x v="0"/>
    <m/>
  </r>
  <r>
    <d v="2024-04-22T00:40:35"/>
    <x v="12"/>
    <n v="26"/>
    <s v="CIRO MARIN RODRIGO ALBERTO"/>
    <x v="0"/>
    <x v="0"/>
    <n v="156"/>
    <n v="17.3333333333333"/>
    <n v="169.115183246073"/>
    <s v="16 Descuentos (Transbordo y conducts) "/>
    <n v="88063.3508"/>
    <x v="0"/>
    <n v="10579.1667"/>
    <x v="992"/>
    <x v="0"/>
    <m/>
  </r>
  <r>
    <d v="2024-04-22T00:40:35"/>
    <x v="12"/>
    <n v="27"/>
    <s v="HOYOS HENAO SANTIAGO"/>
    <x v="4"/>
    <x v="0"/>
    <n v="150"/>
    <n v="21.428571428571399"/>
    <n v="131.53403141361301"/>
    <m/>
    <n v="68493.717300000004"/>
    <x v="0"/>
    <n v="10579.1667"/>
    <x v="992"/>
    <x v="0"/>
    <m/>
  </r>
  <r>
    <d v="2024-04-22T00:40:35"/>
    <x v="12"/>
    <n v="29"/>
    <s v="ESCOBAR IVAN DARIO"/>
    <x v="3"/>
    <x v="0"/>
    <n v="200"/>
    <n v="20"/>
    <n v="187.90575916230401"/>
    <m/>
    <n v="97848.167499999996"/>
    <x v="0"/>
    <n v="10579.1667"/>
    <x v="992"/>
    <x v="0"/>
    <m/>
  </r>
  <r>
    <d v="2024-04-22T00:40:35"/>
    <x v="12"/>
    <n v="30"/>
    <s v="TUBERQUIA MAICOL ESTIVEN"/>
    <x v="3"/>
    <x v="0"/>
    <n v="208"/>
    <n v="20.8"/>
    <n v="187.90575916230401"/>
    <m/>
    <n v="97848.167499999996"/>
    <x v="0"/>
    <n v="10579.1667"/>
    <x v="992"/>
    <x v="0"/>
    <m/>
  </r>
  <r>
    <d v="2024-04-22T00:40:35"/>
    <x v="12"/>
    <n v="31"/>
    <s v="CERVANTES MARTINEZ FELIX ENRIQUE"/>
    <x v="2"/>
    <x v="0"/>
    <n v="127"/>
    <n v="21.1666666666667"/>
    <n v="112.743455497382"/>
    <m/>
    <n v="58708.900500000003"/>
    <x v="0"/>
    <n v="10579.1667"/>
    <x v="992"/>
    <x v="0"/>
    <m/>
  </r>
  <r>
    <d v="2024-04-22T00:40:36"/>
    <x v="12"/>
    <n v="32"/>
    <s v="PUERTA BOJANERO JUAN CARLOS"/>
    <x v="4"/>
    <x v="0"/>
    <n v="138"/>
    <n v="19.714285714285701"/>
    <n v="131.53403141361301"/>
    <m/>
    <n v="68493.717300000004"/>
    <x v="0"/>
    <n v="10579.1667"/>
    <x v="992"/>
    <x v="0"/>
    <m/>
  </r>
  <r>
    <d v="2024-04-22T00:40:36"/>
    <x v="12"/>
    <n v="33"/>
    <s v="QUIROZ BRAYAN"/>
    <x v="0"/>
    <x v="0"/>
    <n v="181"/>
    <n v="20.1111111111111"/>
    <n v="169.115183246073"/>
    <s v="1 Descuento (Cristian Monitoreo) "/>
    <n v="88063.3508"/>
    <x v="0"/>
    <n v="10579.1667"/>
    <x v="992"/>
    <x v="0"/>
    <m/>
  </r>
  <r>
    <d v="2024-04-22T00:40:36"/>
    <x v="12"/>
    <n v="34"/>
    <s v="PINO JUAN PABLO"/>
    <x v="6"/>
    <x v="0"/>
    <n v="146"/>
    <n v="19.466666666666701"/>
    <n v="140.92931937172801"/>
    <m/>
    <n v="73386.125700000004"/>
    <x v="0"/>
    <n v="10579.1667"/>
    <x v="992"/>
    <x v="0"/>
    <m/>
  </r>
  <r>
    <d v="2024-04-22T00:40:36"/>
    <x v="12"/>
    <n v="35"/>
    <s v="HERNANDEZ MACIAS GILBERTO"/>
    <x v="3"/>
    <x v="0"/>
    <n v="174"/>
    <n v="17.399999999999999"/>
    <n v="187.90575916230401"/>
    <m/>
    <n v="97848.167499999996"/>
    <x v="1"/>
    <n v="10579.1667"/>
    <x v="992"/>
    <x v="0"/>
    <m/>
  </r>
  <r>
    <d v="2024-04-22T00:40:37"/>
    <x v="12"/>
    <n v="36"/>
    <s v="LONDOO WILDER"/>
    <x v="6"/>
    <x v="0"/>
    <n v="152"/>
    <n v="19"/>
    <n v="150.32460732984299"/>
    <m/>
    <n v="78278.534"/>
    <x v="0"/>
    <n v="10579.1667"/>
    <x v="992"/>
    <x v="0"/>
    <m/>
  </r>
  <r>
    <d v="2024-04-22T00:40:37"/>
    <x v="12"/>
    <n v="37"/>
    <s v="TABORDA ROJAS DIEGO ALEJANDRO"/>
    <x v="0"/>
    <x v="0"/>
    <n v="173"/>
    <n v="19.2222222222222"/>
    <n v="169.115183246073"/>
    <m/>
    <n v="88063.3508"/>
    <x v="1"/>
    <n v="10579.1667"/>
    <x v="992"/>
    <x v="0"/>
    <m/>
  </r>
  <r>
    <d v="2024-04-22T00:40:37"/>
    <x v="12"/>
    <n v="38"/>
    <s v="AGUDELO KEVIN ANDRES"/>
    <x v="0"/>
    <x v="0"/>
    <n v="175"/>
    <n v="19.4444444444444"/>
    <n v="169.115183246073"/>
    <m/>
    <n v="88063.3508"/>
    <x v="0"/>
    <n v="10579.1667"/>
    <x v="992"/>
    <x v="0"/>
    <m/>
  </r>
  <r>
    <d v="2024-04-22T00:40:37"/>
    <x v="12"/>
    <n v="40"/>
    <s v="OCAMPO OCAMPO ANTONIO JOSE"/>
    <x v="10"/>
    <x v="0"/>
    <n v="98"/>
    <n v="24.5"/>
    <n v="75.162303664921495"/>
    <m/>
    <n v="39139.267"/>
    <x v="0"/>
    <n v="10579.1667"/>
    <x v="992"/>
    <x v="0"/>
    <m/>
  </r>
  <r>
    <d v="2024-04-23T02:11:37"/>
    <x v="9"/>
    <n v="1"/>
    <s v="PALMAR PANA EDIXON JOSUE"/>
    <x v="1"/>
    <x v="0"/>
    <n v="221"/>
    <n v="20.090909090909101"/>
    <n v="238.82571428571401"/>
    <s v="2 Descuentos (Conducts) "/>
    <n v="125304.14290000001"/>
    <x v="0"/>
    <n v="13157.5"/>
    <x v="993"/>
    <x v="0"/>
    <m/>
  </r>
  <r>
    <d v="2024-04-23T02:11:37"/>
    <x v="9"/>
    <n v="2"/>
    <s v="PARIAS MURIEL JHON FREDY"/>
    <x v="0"/>
    <x v="3"/>
    <n v="184"/>
    <n v="20.4444444444444"/>
    <n v="195.40285714285699"/>
    <m/>
    <n v="102521.5714"/>
    <x v="1"/>
    <n v="13157.5"/>
    <x v="993"/>
    <x v="0"/>
    <m/>
  </r>
  <r>
    <d v="2024-04-23T02:11:37"/>
    <x v="9"/>
    <n v="3"/>
    <s v="AGUIRRE ANDRES"/>
    <x v="4"/>
    <x v="0"/>
    <n v="141"/>
    <n v="20.1428571428571"/>
    <n v="151.97999999999999"/>
    <s v="1 Descuento (Conduct) "/>
    <n v="79739"/>
    <x v="0"/>
    <n v="13157.5"/>
    <x v="993"/>
    <x v="0"/>
    <m/>
  </r>
  <r>
    <d v="2024-04-23T02:11:38"/>
    <x v="9"/>
    <n v="4"/>
    <s v="MUOZ JEFERSON"/>
    <x v="4"/>
    <x v="0"/>
    <n v="192"/>
    <n v="27.428571428571399"/>
    <n v="151.97999999999999"/>
    <s v="2 Descuentos (Monitoreo y conduct) "/>
    <n v="79739"/>
    <x v="0"/>
    <n v="13157.5"/>
    <x v="993"/>
    <x v="0"/>
    <m/>
  </r>
  <r>
    <d v="2024-04-23T02:11:38"/>
    <x v="9"/>
    <n v="5"/>
    <s v="QUINTERO  ALVARO ANTONIO"/>
    <x v="6"/>
    <x v="0"/>
    <n v="195"/>
    <n v="24.375"/>
    <n v="173.69142857142899"/>
    <m/>
    <n v="91130.285699999993"/>
    <x v="1"/>
    <n v="13157.5"/>
    <x v="993"/>
    <x v="0"/>
    <m/>
  </r>
  <r>
    <d v="2024-04-23T02:11:38"/>
    <x v="9"/>
    <n v="6"/>
    <s v="RODRIGUEZ LUBIN"/>
    <x v="3"/>
    <x v="0"/>
    <n v="239"/>
    <n v="23.9"/>
    <n v="217.11428571428601"/>
    <s v="2 Descuentos (Conduct y Usuario desubicado) "/>
    <n v="113912.85709999999"/>
    <x v="0"/>
    <n v="13157.5"/>
    <x v="993"/>
    <x v="0"/>
    <m/>
  </r>
  <r>
    <d v="2024-04-23T02:11:39"/>
    <x v="9"/>
    <n v="7"/>
    <s v="FLORES RINCON JORGE ALBERTO"/>
    <x v="3"/>
    <x v="0"/>
    <n v="226"/>
    <n v="22.6"/>
    <n v="217.11428571428601"/>
    <m/>
    <n v="113912.85709999999"/>
    <x v="1"/>
    <n v="13157.5"/>
    <x v="993"/>
    <x v="0"/>
    <m/>
  </r>
  <r>
    <d v="2024-04-23T02:11:39"/>
    <x v="9"/>
    <n v="8"/>
    <s v="VACA FIERRO ROBINSON"/>
    <x v="3"/>
    <x v="0"/>
    <n v="198"/>
    <n v="19.8"/>
    <n v="217.11428571428601"/>
    <s v="1 Descuento (Usuario desubicado) "/>
    <n v="113912.85709999999"/>
    <x v="1"/>
    <n v="13157.5"/>
    <x v="993"/>
    <x v="0"/>
    <m/>
  </r>
  <r>
    <d v="2024-04-23T02:11:39"/>
    <x v="9"/>
    <n v="9"/>
    <s v="AGUDELO GARCIA DENIN ANGELO"/>
    <x v="0"/>
    <x v="0"/>
    <n v="188"/>
    <n v="20.8888888888889"/>
    <n v="195.40285714285699"/>
    <m/>
    <n v="102521.5714"/>
    <x v="0"/>
    <n v="13157.5"/>
    <x v="993"/>
    <x v="0"/>
    <m/>
  </r>
  <r>
    <d v="2024-04-23T02:11:40"/>
    <x v="9"/>
    <n v="10"/>
    <s v="MARULANDA JARAMILLO DAWER ANDRES"/>
    <x v="1"/>
    <x v="0"/>
    <n v="248"/>
    <n v="22.545454545454501"/>
    <n v="238.82571428571401"/>
    <s v="1 Descuento (Conduct), JHON VALENCIA Realiz 4 viajes donde moviliz 102 Usuarios  "/>
    <n v="125304.14290000001"/>
    <x v="0"/>
    <n v="13157.5"/>
    <x v="993"/>
    <x v="0"/>
    <m/>
  </r>
  <r>
    <d v="2024-04-23T02:11:40"/>
    <x v="1"/>
    <n v="11"/>
    <s v="QUINTERO ANDRES FELIPE"/>
    <x v="0"/>
    <x v="0"/>
    <n v="197"/>
    <n v="21.8888888888889"/>
    <n v="195.40285714285699"/>
    <m/>
    <n v="102521.5714"/>
    <x v="0"/>
    <n v="13157.5"/>
    <x v="993"/>
    <x v="0"/>
    <m/>
  </r>
  <r>
    <d v="2024-04-23T02:11:40"/>
    <x v="1"/>
    <n v="12"/>
    <s v="CASTRO BERMUDEZ RICHARD STIWARD"/>
    <x v="0"/>
    <x v="0"/>
    <n v="204"/>
    <n v="22.6666666666667"/>
    <n v="195.40285714285699"/>
    <m/>
    <n v="102521.5714"/>
    <x v="0"/>
    <n v="13157.5"/>
    <x v="993"/>
    <x v="0"/>
    <m/>
  </r>
  <r>
    <d v="2024-04-23T02:11:40"/>
    <x v="1"/>
    <n v="13"/>
    <s v="GIL ARBOLEDA ARLEX"/>
    <x v="1"/>
    <x v="3"/>
    <n v="207"/>
    <n v="18.818181818181799"/>
    <n v="238.82571428571401"/>
    <s v="1 Descuento (Propietario) "/>
    <n v="125304.14290000001"/>
    <x v="0"/>
    <n v="13157.5"/>
    <x v="993"/>
    <x v="0"/>
    <m/>
  </r>
  <r>
    <d v="2024-04-23T02:11:41"/>
    <x v="1"/>
    <n v="14"/>
    <s v="DURANGO DAVID JOSE"/>
    <x v="3"/>
    <x v="0"/>
    <n v="216"/>
    <n v="21.6"/>
    <n v="217.11428571428601"/>
    <m/>
    <n v="113912.85709999999"/>
    <x v="1"/>
    <n v="13157.5"/>
    <x v="993"/>
    <x v="0"/>
    <m/>
  </r>
  <r>
    <d v="2024-04-23T02:11:41"/>
    <x v="1"/>
    <n v="15"/>
    <s v="LONDOO LOPERA DUVAN ANDRES"/>
    <x v="0"/>
    <x v="0"/>
    <n v="212"/>
    <n v="23.5555555555556"/>
    <n v="195.40285714285699"/>
    <m/>
    <n v="102521.5714"/>
    <x v="1"/>
    <n v="13157.5"/>
    <x v="993"/>
    <x v="0"/>
    <m/>
  </r>
  <r>
    <d v="2024-04-23T02:11:41"/>
    <x v="1"/>
    <n v="17"/>
    <s v="RAMIREZ JARAMILLO WILSON"/>
    <x v="6"/>
    <x v="3"/>
    <n v="202"/>
    <n v="25.25"/>
    <n v="173.69142857142899"/>
    <m/>
    <n v="91130.285699999993"/>
    <x v="0"/>
    <n v="13157.5"/>
    <x v="993"/>
    <x v="0"/>
    <m/>
  </r>
  <r>
    <d v="2024-04-23T02:11:41"/>
    <x v="1"/>
    <n v="18"/>
    <s v="BETANCUR GUZMAN JHON FERNANDO"/>
    <x v="3"/>
    <x v="0"/>
    <n v="176"/>
    <n v="17.600000000000001"/>
    <n v="217.11428571428601"/>
    <s v="1 Descuento (Usuario desubicado) "/>
    <n v="113912.85709999999"/>
    <x v="0"/>
    <n v="13157.5"/>
    <x v="993"/>
    <x v="0"/>
    <m/>
  </r>
  <r>
    <d v="2024-04-23T02:11:42"/>
    <x v="1"/>
    <n v="20"/>
    <s v="LONDOO CADAVID DAVID SANTIAGO"/>
    <x v="3"/>
    <x v="3"/>
    <n v="204"/>
    <n v="20.399999999999999"/>
    <n v="217.11428571428601"/>
    <m/>
    <n v="113912.85709999999"/>
    <x v="0"/>
    <n v="13157.5"/>
    <x v="993"/>
    <x v="0"/>
    <m/>
  </r>
  <r>
    <d v="2024-04-23T02:11:42"/>
    <x v="9"/>
    <n v="21"/>
    <s v="CIRO ALEXANDER"/>
    <x v="7"/>
    <x v="0"/>
    <n v="108"/>
    <n v="36"/>
    <n v="65.134285714285696"/>
    <m/>
    <n v="34173.857100000001"/>
    <x v="0"/>
    <n v="13157.5"/>
    <x v="993"/>
    <x v="0"/>
    <m/>
  </r>
  <r>
    <d v="2024-04-23T02:11:42"/>
    <x v="9"/>
    <n v="22"/>
    <s v="BARRANTES GALLEGO DANIEL CAMILO"/>
    <x v="0"/>
    <x v="0"/>
    <n v="179"/>
    <n v="19.8888888888889"/>
    <n v="195.40285714285699"/>
    <m/>
    <n v="102521.5714"/>
    <x v="1"/>
    <n v="13157.5"/>
    <x v="993"/>
    <x v="0"/>
    <m/>
  </r>
  <r>
    <d v="2024-04-23T02:11:42"/>
    <x v="9"/>
    <n v="23"/>
    <s v="SALDARRIAGA PARRA LUIS ALBERTO"/>
    <x v="4"/>
    <x v="0"/>
    <n v="106"/>
    <n v="15.1428571428571"/>
    <n v="151.97999999999999"/>
    <s v="1 Descuento (Conduct) "/>
    <n v="79739"/>
    <x v="2"/>
    <n v="13157.5"/>
    <x v="993"/>
    <x v="0"/>
    <m/>
  </r>
  <r>
    <d v="2024-04-23T02:11:43"/>
    <x v="9"/>
    <n v="24"/>
    <s v="RAMIREZ ADRIAN"/>
    <x v="0"/>
    <x v="0"/>
    <n v="200"/>
    <n v="22.2222222222222"/>
    <n v="195.40285714285699"/>
    <m/>
    <n v="102521.5714"/>
    <x v="0"/>
    <n v="13157.5"/>
    <x v="993"/>
    <x v="0"/>
    <m/>
  </r>
  <r>
    <d v="2024-04-23T02:11:43"/>
    <x v="9"/>
    <n v="25"/>
    <s v="JIMENEZ HURTADO CARLOS ESTIVEN"/>
    <x v="4"/>
    <x v="0"/>
    <n v="146"/>
    <n v="20.8571428571429"/>
    <n v="151.97999999999999"/>
    <s v="2 Descuentos (Monitoreo) "/>
    <n v="79739"/>
    <x v="1"/>
    <n v="13157.5"/>
    <x v="993"/>
    <x v="0"/>
    <m/>
  </r>
  <r>
    <d v="2024-04-23T02:11:43"/>
    <x v="9"/>
    <n v="26"/>
    <s v="CIRO MARIN RODRIGO ALBERTO"/>
    <x v="0"/>
    <x v="0"/>
    <n v="165"/>
    <n v="18.3333333333333"/>
    <n v="195.40285714285699"/>
    <m/>
    <n v="102521.5714"/>
    <x v="0"/>
    <n v="13157.5"/>
    <x v="993"/>
    <x v="0"/>
    <m/>
  </r>
  <r>
    <d v="2024-04-23T02:11:44"/>
    <x v="9"/>
    <n v="27"/>
    <s v="HENAO MUOZ FERNEY"/>
    <x v="3"/>
    <x v="0"/>
    <n v="253"/>
    <n v="25.3"/>
    <n v="217.11428571428601"/>
    <s v="2 Descuentos (Conduct y Usuario desubicado) "/>
    <n v="113912.85709999999"/>
    <x v="0"/>
    <n v="13157.5"/>
    <x v="993"/>
    <x v="0"/>
    <m/>
  </r>
  <r>
    <d v="2024-04-23T02:11:44"/>
    <x v="9"/>
    <n v="28"/>
    <s v="URIEL SALAZAR FREDY"/>
    <x v="6"/>
    <x v="0"/>
    <n v="151"/>
    <n v="18.875"/>
    <n v="173.69142857142899"/>
    <s v="1 Descuento (Conduct) "/>
    <n v="91130.285699999993"/>
    <x v="0"/>
    <n v="13157.5"/>
    <x v="993"/>
    <x v="0"/>
    <m/>
  </r>
  <r>
    <d v="2024-04-23T02:11:44"/>
    <x v="9"/>
    <n v="29"/>
    <s v="ESCOBAR IVAN DARIO"/>
    <x v="0"/>
    <x v="0"/>
    <n v="176"/>
    <n v="19.5555555555556"/>
    <n v="195.40285714285699"/>
    <m/>
    <n v="102521.5714"/>
    <x v="0"/>
    <n v="13157.5"/>
    <x v="993"/>
    <x v="0"/>
    <m/>
  </r>
  <r>
    <d v="2024-04-23T02:11:44"/>
    <x v="9"/>
    <n v="30"/>
    <s v="TUBERQUIA MAICOL ESTIVEN"/>
    <x v="1"/>
    <x v="0"/>
    <n v="229"/>
    <n v="20.818181818181799"/>
    <n v="238.82571428571401"/>
    <m/>
    <n v="125304.14290000001"/>
    <x v="0"/>
    <n v="13157.5"/>
    <x v="993"/>
    <x v="0"/>
    <m/>
  </r>
  <r>
    <d v="2024-04-23T02:11:45"/>
    <x v="1"/>
    <n v="31"/>
    <s v="CERVANTES MARTINEZ FELIX ENRIQUE"/>
    <x v="4"/>
    <x v="3"/>
    <n v="160"/>
    <n v="22.8571428571429"/>
    <n v="151.97999999999999"/>
    <m/>
    <n v="79739"/>
    <x v="0"/>
    <n v="13157.5"/>
    <x v="993"/>
    <x v="0"/>
    <m/>
  </r>
  <r>
    <d v="2024-04-23T02:11:45"/>
    <x v="1"/>
    <n v="32"/>
    <s v="PUERTA BOJANERO JUAN CARLOS"/>
    <x v="0"/>
    <x v="3"/>
    <n v="190"/>
    <n v="21.1111111111111"/>
    <n v="195.40285714285699"/>
    <s v="2 Descuentos (Conduct y Usuario desubicado) "/>
    <n v="102521.5714"/>
    <x v="0"/>
    <n v="13157.5"/>
    <x v="993"/>
    <x v="0"/>
    <m/>
  </r>
  <r>
    <d v="2024-04-23T02:11:45"/>
    <x v="1"/>
    <n v="33"/>
    <s v="QUIROZ BRAYAN"/>
    <x v="6"/>
    <x v="0"/>
    <n v="206"/>
    <n v="25.75"/>
    <n v="173.69142857142899"/>
    <m/>
    <n v="91130.285699999993"/>
    <x v="0"/>
    <n v="13157.5"/>
    <x v="993"/>
    <x v="0"/>
    <m/>
  </r>
  <r>
    <d v="2024-04-23T02:11:45"/>
    <x v="1"/>
    <n v="34"/>
    <s v="MONTOYA OSPINA GILBERTO ANTONIO"/>
    <x v="3"/>
    <x v="3"/>
    <n v="221"/>
    <n v="22.1"/>
    <n v="217.11428571428601"/>
    <m/>
    <n v="113912.85709999999"/>
    <x v="0"/>
    <n v="13157.5"/>
    <x v="993"/>
    <x v="0"/>
    <m/>
  </r>
  <r>
    <d v="2024-04-23T02:11:46"/>
    <x v="1"/>
    <n v="35"/>
    <s v="HERNANDEZ MACIAS GILBERTO"/>
    <x v="0"/>
    <x v="0"/>
    <n v="196"/>
    <n v="21.7777777777778"/>
    <n v="195.40285714285699"/>
    <m/>
    <n v="102521.5714"/>
    <x v="1"/>
    <n v="13157.5"/>
    <x v="993"/>
    <x v="0"/>
    <m/>
  </r>
  <r>
    <d v="2024-04-23T02:11:46"/>
    <x v="1"/>
    <n v="36"/>
    <s v="MARTINEZ CHAVERRA LUIS NORBERTO"/>
    <x v="6"/>
    <x v="0"/>
    <n v="178"/>
    <n v="22.25"/>
    <n v="173.69142857142899"/>
    <m/>
    <n v="91130.285699999993"/>
    <x v="0"/>
    <n v="13157.5"/>
    <x v="993"/>
    <x v="0"/>
    <m/>
  </r>
  <r>
    <d v="2024-04-23T02:11:46"/>
    <x v="1"/>
    <n v="37"/>
    <s v="TABORDA ROJAS DIEGO ALEJANDRO"/>
    <x v="1"/>
    <x v="0"/>
    <n v="266"/>
    <n v="24.181818181818201"/>
    <n v="238.82571428571401"/>
    <s v="JHON VALENCIA Realiz 5 viajes donde moviliz 132 Usuarios "/>
    <n v="125304.14290000001"/>
    <x v="1"/>
    <n v="13157.5"/>
    <x v="993"/>
    <x v="0"/>
    <m/>
  </r>
  <r>
    <d v="2024-04-23T02:11:46"/>
    <x v="1"/>
    <n v="38"/>
    <s v="AGUDELO KEVIN ANDRES"/>
    <x v="0"/>
    <x v="0"/>
    <n v="189"/>
    <n v="21"/>
    <n v="195.40285714285699"/>
    <m/>
    <n v="102521.5714"/>
    <x v="0"/>
    <n v="13157.5"/>
    <x v="993"/>
    <x v="0"/>
    <m/>
  </r>
  <r>
    <d v="2024-04-23T02:11:47"/>
    <x v="1"/>
    <n v="40"/>
    <s v="OCAMPO OCAMPO ANTONIO JOSE"/>
    <x v="3"/>
    <x v="0"/>
    <n v="206"/>
    <n v="20.6"/>
    <n v="217.11428571428601"/>
    <m/>
    <n v="113912.85709999999"/>
    <x v="0"/>
    <n v="13157.5"/>
    <x v="993"/>
    <x v="0"/>
    <m/>
  </r>
  <r>
    <d v="2024-04-23T02:11:47"/>
    <x v="1"/>
    <n v="41"/>
    <s v="MARTINEZ  WILMAR"/>
    <x v="0"/>
    <x v="0"/>
    <n v="212"/>
    <n v="23.5555555555556"/>
    <n v="195.40285714285699"/>
    <m/>
    <n v="102521.5714"/>
    <x v="1"/>
    <n v="13157.5"/>
    <x v="993"/>
    <x v="0"/>
    <m/>
  </r>
  <r>
    <d v="2024-04-23T02:11:47"/>
    <x v="1"/>
    <n v="42"/>
    <s v="HOYOS DAVID"/>
    <x v="3"/>
    <x v="0"/>
    <n v="212"/>
    <n v="21.2"/>
    <n v="217.11428571428601"/>
    <m/>
    <n v="113912.85709999999"/>
    <x v="0"/>
    <n v="13157.5"/>
    <x v="993"/>
    <x v="0"/>
    <m/>
  </r>
  <r>
    <d v="2024-04-24T03:01:54"/>
    <x v="1"/>
    <n v="1"/>
    <s v="PALMAR PANA EDIXON JOSUE"/>
    <x v="3"/>
    <x v="0"/>
    <n v="161"/>
    <n v="16.100000000000001"/>
    <n v="217.94500723588999"/>
    <m/>
    <n v="114369.754"/>
    <x v="0"/>
    <n v="13215.789500000001"/>
    <x v="994"/>
    <x v="0"/>
    <m/>
  </r>
  <r>
    <d v="2024-04-24T03:01:55"/>
    <x v="1"/>
    <n v="2"/>
    <s v="PARIAS MURIEL JHON FREDY"/>
    <x v="0"/>
    <x v="3"/>
    <n v="226"/>
    <n v="25.1111111111111"/>
    <n v="196.15050651230101"/>
    <m/>
    <n v="102932.77860000001"/>
    <x v="1"/>
    <n v="13215.789500000001"/>
    <x v="994"/>
    <x v="0"/>
    <m/>
  </r>
  <r>
    <d v="2024-04-24T03:01:55"/>
    <x v="1"/>
    <n v="3"/>
    <s v="AGUIRRE ANDRES"/>
    <x v="3"/>
    <x v="0"/>
    <n v="189"/>
    <n v="18.899999999999999"/>
    <n v="217.94500723588999"/>
    <s v="2 Descuentos (Usuario desubicado y despachadora angela)"/>
    <n v="114369.754"/>
    <x v="0"/>
    <n v="13215.789500000001"/>
    <x v="994"/>
    <x v="0"/>
    <m/>
  </r>
  <r>
    <d v="2024-04-24T03:01:55"/>
    <x v="1"/>
    <n v="4"/>
    <s v="MUOZ JEFERSON"/>
    <x v="6"/>
    <x v="0"/>
    <n v="183"/>
    <n v="21.529411764705898"/>
    <n v="185.25325615050701"/>
    <s v="2 Descuentos (Conduct y propietario) "/>
    <n v="97214.290900000007"/>
    <x v="0"/>
    <n v="13215.789500000001"/>
    <x v="994"/>
    <x v="0"/>
    <m/>
  </r>
  <r>
    <d v="2024-04-24T03:01:56"/>
    <x v="1"/>
    <n v="5"/>
    <s v="BERRIO POSADA ANGELA"/>
    <x v="3"/>
    <x v="0"/>
    <n v="239"/>
    <n v="23.9"/>
    <n v="217.94500723588999"/>
    <m/>
    <n v="114369.754"/>
    <x v="1"/>
    <n v="13215.789500000001"/>
    <x v="994"/>
    <x v="0"/>
    <m/>
  </r>
  <r>
    <d v="2024-04-24T03:01:56"/>
    <x v="1"/>
    <n v="6"/>
    <s v="PINO JUAN ESTEBAN"/>
    <x v="3"/>
    <x v="0"/>
    <n v="213"/>
    <n v="21.3"/>
    <n v="217.94500723588999"/>
    <m/>
    <n v="114369.754"/>
    <x v="0"/>
    <n v="13215.789500000001"/>
    <x v="994"/>
    <x v="0"/>
    <m/>
  </r>
  <r>
    <d v="2024-04-24T03:01:56"/>
    <x v="1"/>
    <n v="7"/>
    <s v="FLORES RINCON JORGE ALBERTO"/>
    <x v="1"/>
    <x v="0"/>
    <n v="243"/>
    <n v="22.090909090909101"/>
    <n v="239.739507959479"/>
    <m/>
    <n v="125806.7294"/>
    <x v="1"/>
    <n v="13215.789500000001"/>
    <x v="994"/>
    <x v="0"/>
    <m/>
  </r>
  <r>
    <d v="2024-04-24T03:01:56"/>
    <x v="1"/>
    <n v="8"/>
    <s v="VACA FIERRO ROBINSON"/>
    <x v="0"/>
    <x v="0"/>
    <n v="235"/>
    <n v="26.1111111111111"/>
    <n v="196.15050651230101"/>
    <s v="1 Descuento (Usuario desubicado) "/>
    <n v="102932.77860000001"/>
    <x v="1"/>
    <n v="13215.789500000001"/>
    <x v="994"/>
    <x v="0"/>
    <m/>
  </r>
  <r>
    <d v="2024-04-24T03:01:56"/>
    <x v="1"/>
    <n v="9"/>
    <s v="AGUDELO GARCIA DENIN ANGELO"/>
    <x v="6"/>
    <x v="0"/>
    <n v="130"/>
    <n v="16.25"/>
    <n v="174.356005788712"/>
    <m/>
    <n v="91495.803199999995"/>
    <x v="0"/>
    <n v="13215.789500000001"/>
    <x v="994"/>
    <x v="0"/>
    <m/>
  </r>
  <r>
    <d v="2024-04-24T03:01:57"/>
    <x v="1"/>
    <n v="10"/>
    <s v="VALENCIA MENDOZA JHON"/>
    <x v="1"/>
    <x v="0"/>
    <n v="228"/>
    <n v="20.727272727272702"/>
    <n v="239.739507959479"/>
    <s v="SANTIAGO PIEDRAHITA Realiz 5 viajes donde moviliz 104 Usuarios "/>
    <n v="125806.7294"/>
    <x v="0"/>
    <n v="13215.789500000001"/>
    <x v="994"/>
    <x v="0"/>
    <m/>
  </r>
  <r>
    <d v="2024-04-24T03:01:57"/>
    <x v="9"/>
    <n v="11"/>
    <s v="BELTRAN JUAN SIMON"/>
    <x v="2"/>
    <x v="0"/>
    <n v="126"/>
    <n v="21"/>
    <n v="130.767004341534"/>
    <m/>
    <n v="68621.852400000003"/>
    <x v="0"/>
    <n v="13215.789500000001"/>
    <x v="994"/>
    <x v="0"/>
    <m/>
  </r>
  <r>
    <d v="2024-04-24T03:01:57"/>
    <x v="9"/>
    <n v="12"/>
    <s v="CASTRO BERMUDEZ RICHARD STIWARD"/>
    <x v="0"/>
    <x v="0"/>
    <n v="186"/>
    <n v="20.6666666666667"/>
    <n v="196.15050651230101"/>
    <m/>
    <n v="102932.77860000001"/>
    <x v="0"/>
    <n v="13215.789500000001"/>
    <x v="994"/>
    <x v="0"/>
    <m/>
  </r>
  <r>
    <d v="2024-04-24T03:01:58"/>
    <x v="9"/>
    <n v="13"/>
    <s v="GIL ARBOLEDA ARLEX"/>
    <x v="6"/>
    <x v="1"/>
    <n v="171"/>
    <n v="21.375"/>
    <n v="174.356005788712"/>
    <s v="Se descuenta el viaje de 12 54 pm ya que NO ingresa al 13 sin autorizacion "/>
    <n v="80058.553199999995"/>
    <x v="0"/>
    <n v="13215.789500000001"/>
    <x v="994"/>
    <x v="1"/>
    <n v="21.795000000000002"/>
  </r>
  <r>
    <d v="2024-04-24T03:01:58"/>
    <x v="9"/>
    <n v="14"/>
    <s v="DURANGO DAVID JOSE"/>
    <x v="0"/>
    <x v="0"/>
    <n v="224"/>
    <n v="24.8888888888889"/>
    <n v="196.15050651230101"/>
    <m/>
    <n v="102932.77860000001"/>
    <x v="1"/>
    <n v="13215.789500000001"/>
    <x v="994"/>
    <x v="0"/>
    <m/>
  </r>
  <r>
    <d v="2024-04-24T03:01:58"/>
    <x v="9"/>
    <n v="15"/>
    <s v="LONDOO LOPERA DUVAN ANDRES"/>
    <x v="6"/>
    <x v="0"/>
    <n v="175"/>
    <n v="21.875"/>
    <n v="174.356005788712"/>
    <m/>
    <n v="91495.803199999995"/>
    <x v="1"/>
    <n v="13215.789500000001"/>
    <x v="994"/>
    <x v="0"/>
    <m/>
  </r>
  <r>
    <d v="2024-04-24T03:01:58"/>
    <x v="9"/>
    <n v="17"/>
    <s v="ESPINOZA CHAVARRIA GUILLERMO LEON"/>
    <x v="4"/>
    <x v="0"/>
    <n v="132"/>
    <n v="18.8571428571429"/>
    <n v="152.56150506512299"/>
    <m/>
    <n v="80058.827799999999"/>
    <x v="0"/>
    <n v="13215.789500000001"/>
    <x v="994"/>
    <x v="0"/>
    <m/>
  </r>
  <r>
    <d v="2024-04-24T03:01:59"/>
    <x v="9"/>
    <n v="18"/>
    <s v="BETANCUR GUZMAN JHON FERNAND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1:59"/>
    <x v="9"/>
    <n v="19"/>
    <s v="MEJIA JUAN CARLOS"/>
    <x v="0"/>
    <x v="0"/>
    <n v="213"/>
    <n v="23.6666666666667"/>
    <n v="196.15050651230101"/>
    <m/>
    <n v="102932.77860000001"/>
    <x v="0"/>
    <n v="13215.789500000001"/>
    <x v="994"/>
    <x v="0"/>
    <m/>
  </r>
  <r>
    <d v="2024-04-24T03:01:59"/>
    <x v="9"/>
    <n v="20"/>
    <s v="VERENZUELA MARTINEZ ALEXANDER"/>
    <x v="0"/>
    <x v="0"/>
    <n v="245"/>
    <n v="27.2222222222222"/>
    <n v="196.15050651230101"/>
    <s v="1 Descuento (Transbordo)"/>
    <n v="102932.77860000001"/>
    <x v="0"/>
    <n v="13215.789500000001"/>
    <x v="994"/>
    <x v="0"/>
    <m/>
  </r>
  <r>
    <d v="2024-04-24T03:01:59"/>
    <x v="9"/>
    <n v="21"/>
    <s v="CIRO ALEXANDER"/>
    <x v="10"/>
    <x v="0"/>
    <n v="85"/>
    <n v="21.25"/>
    <n v="87.178002894355998"/>
    <s v="7 Descuentos (Incidente con Usuarios y conducts) "/>
    <n v="45747.901599999997"/>
    <x v="0"/>
    <n v="13215.789500000001"/>
    <x v="994"/>
    <x v="0"/>
    <m/>
  </r>
  <r>
    <d v="2024-04-24T03:02:00"/>
    <x v="1"/>
    <n v="22"/>
    <s v="QUIRAMA CASTAEDA JHON JADER"/>
    <x v="0"/>
    <x v="0"/>
    <n v="202"/>
    <n v="22.4444444444444"/>
    <n v="196.15050651230101"/>
    <m/>
    <n v="102932.77860000001"/>
    <x v="1"/>
    <n v="13215.789500000001"/>
    <x v="994"/>
    <x v="0"/>
    <m/>
  </r>
  <r>
    <d v="2024-04-24T03:02:00"/>
    <x v="1"/>
    <n v="23"/>
    <s v="SALDARRIAGA PARRA LUIS ALBERTO"/>
    <x v="0"/>
    <x v="0"/>
    <n v="179"/>
    <n v="19.8888888888889"/>
    <n v="196.15050651230101"/>
    <m/>
    <n v="102932.77860000001"/>
    <x v="2"/>
    <n v="13215.789500000001"/>
    <x v="994"/>
    <x v="0"/>
    <m/>
  </r>
  <r>
    <d v="2024-04-24T03:02:00"/>
    <x v="1"/>
    <n v="24"/>
    <s v="MARTINEZ  WILMAR"/>
    <x v="0"/>
    <x v="0"/>
    <n v="225"/>
    <n v="25"/>
    <n v="196.15050651230101"/>
    <m/>
    <n v="102932.77860000001"/>
    <x v="0"/>
    <n v="13215.789500000001"/>
    <x v="994"/>
    <x v="0"/>
    <m/>
  </r>
  <r>
    <d v="2024-04-24T03:02:00"/>
    <x v="1"/>
    <n v="25"/>
    <s v="JIMENEZ HURTADO CARLOS ESTIVEN"/>
    <x v="6"/>
    <x v="0"/>
    <n v="202"/>
    <n v="25.25"/>
    <n v="174.356005788712"/>
    <m/>
    <n v="91495.803199999995"/>
    <x v="1"/>
    <n v="13215.789500000001"/>
    <x v="994"/>
    <x v="0"/>
    <m/>
  </r>
  <r>
    <d v="2024-04-24T03:02:01"/>
    <x v="1"/>
    <n v="26"/>
    <s v="CIRO MARIN RODRIGO ALBERTO"/>
    <x v="4"/>
    <x v="0"/>
    <n v="140"/>
    <n v="20"/>
    <n v="152.56150506512299"/>
    <m/>
    <n v="80058.827799999999"/>
    <x v="0"/>
    <n v="13215.789500000001"/>
    <x v="994"/>
    <x v="0"/>
    <m/>
  </r>
  <r>
    <d v="2024-04-24T03:02:01"/>
    <x v="1"/>
    <n v="27"/>
    <s v="HOYOS HENAO SANTIAG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2:01"/>
    <x v="1"/>
    <n v="28"/>
    <s v="URIEL SALAZAR FREDY"/>
    <x v="0"/>
    <x v="0"/>
    <n v="176"/>
    <n v="19.5555555555556"/>
    <n v="196.15050651230101"/>
    <m/>
    <n v="102932.77860000001"/>
    <x v="0"/>
    <n v="13215.789500000001"/>
    <x v="994"/>
    <x v="0"/>
    <m/>
  </r>
  <r>
    <d v="2024-04-24T03:02:01"/>
    <x v="1"/>
    <n v="29"/>
    <s v="ESCOBAR IVAN DARIO"/>
    <x v="6"/>
    <x v="0"/>
    <n v="184"/>
    <n v="23"/>
    <n v="174.356005788712"/>
    <m/>
    <n v="91495.803199999995"/>
    <x v="0"/>
    <n v="13215.789500000001"/>
    <x v="994"/>
    <x v="0"/>
    <m/>
  </r>
  <r>
    <d v="2024-04-24T03:02:02"/>
    <x v="1"/>
    <n v="30"/>
    <s v="TUBERQUIA MAICOL ESTIVEN"/>
    <x v="0"/>
    <x v="0"/>
    <n v="178"/>
    <n v="19.7777777777778"/>
    <n v="196.15050651230101"/>
    <m/>
    <n v="102932.77860000001"/>
    <x v="0"/>
    <n v="13215.789500000001"/>
    <x v="994"/>
    <x v="0"/>
    <m/>
  </r>
  <r>
    <d v="2024-04-24T03:02:02"/>
    <x v="1"/>
    <n v="31"/>
    <s v="QUINTERO ANDRES FELIPE"/>
    <x v="6"/>
    <x v="0"/>
    <n v="175"/>
    <n v="21.875"/>
    <n v="174.356005788712"/>
    <s v="1 Descuento (Usuario desubicado) "/>
    <n v="91495.803199999995"/>
    <x v="0"/>
    <n v="13215.789500000001"/>
    <x v="994"/>
    <x v="0"/>
    <m/>
  </r>
  <r>
    <d v="2024-04-24T03:02:02"/>
    <x v="9"/>
    <n v="32"/>
    <s v="PUERTA BOJANERO JUAN CARLOS"/>
    <x v="6"/>
    <x v="0"/>
    <n v="182"/>
    <n v="22.75"/>
    <n v="174.356005788712"/>
    <m/>
    <n v="91495.803199999995"/>
    <x v="0"/>
    <n v="13215.789500000001"/>
    <x v="994"/>
    <x v="0"/>
    <m/>
  </r>
  <r>
    <d v="2024-04-24T03:02:02"/>
    <x v="9"/>
    <n v="33"/>
    <s v="QUIROZ BRAYAN"/>
    <x v="0"/>
    <x v="0"/>
    <n v="189"/>
    <n v="21"/>
    <n v="196.15050651230101"/>
    <m/>
    <n v="102932.77860000001"/>
    <x v="0"/>
    <n v="13215.789500000001"/>
    <x v="994"/>
    <x v="0"/>
    <m/>
  </r>
  <r>
    <d v="2024-04-24T03:02:03"/>
    <x v="9"/>
    <n v="34"/>
    <s v="MONTOYA OSPINA GILBERTO ANTONIO"/>
    <x v="4"/>
    <x v="0"/>
    <n v="154"/>
    <n v="22"/>
    <n v="152.56150506512299"/>
    <m/>
    <n v="80058.827799999999"/>
    <x v="0"/>
    <n v="13215.789500000001"/>
    <x v="994"/>
    <x v="0"/>
    <m/>
  </r>
  <r>
    <d v="2024-04-24T03:02:03"/>
    <x v="9"/>
    <n v="35"/>
    <s v="HERNANDEZ MACIAS GILBERTO"/>
    <x v="0"/>
    <x v="0"/>
    <n v="211"/>
    <n v="23.4444444444444"/>
    <n v="196.15050651230101"/>
    <m/>
    <n v="102932.77860000001"/>
    <x v="1"/>
    <n v="13215.789500000001"/>
    <x v="994"/>
    <x v="0"/>
    <m/>
  </r>
  <r>
    <d v="2024-04-24T03:02:03"/>
    <x v="9"/>
    <n v="36"/>
    <s v="LONDOO WILDER"/>
    <x v="0"/>
    <x v="0"/>
    <n v="198"/>
    <n v="22"/>
    <n v="196.15050651230101"/>
    <s v="2 Descuentos (Despachador fernando) "/>
    <n v="102932.77860000001"/>
    <x v="0"/>
    <n v="13215.789500000001"/>
    <x v="994"/>
    <x v="0"/>
    <m/>
  </r>
  <r>
    <d v="2024-04-24T03:02:03"/>
    <x v="9"/>
    <n v="37"/>
    <s v="TABORDA ROJAS DIEGO ALEJANDRO"/>
    <x v="6"/>
    <x v="0"/>
    <n v="191"/>
    <n v="23.875"/>
    <n v="174.356005788712"/>
    <s v="1 Descuento (Conduct) "/>
    <n v="91495.803199999995"/>
    <x v="1"/>
    <n v="13215.789500000001"/>
    <x v="994"/>
    <x v="0"/>
    <m/>
  </r>
  <r>
    <d v="2024-04-24T03:02:04"/>
    <x v="9"/>
    <n v="38"/>
    <s v="AGUDELO KEVIN ANDRES"/>
    <x v="0"/>
    <x v="0"/>
    <n v="180"/>
    <n v="20"/>
    <n v="196.15050651230101"/>
    <m/>
    <n v="102932.77860000001"/>
    <x v="0"/>
    <n v="13215.789500000001"/>
    <x v="994"/>
    <x v="0"/>
    <m/>
  </r>
  <r>
    <d v="2024-04-24T03:02:04"/>
    <x v="9"/>
    <n v="40"/>
    <s v="OCAMPO OCAMPO ANTONIO JOSE"/>
    <x v="3"/>
    <x v="0"/>
    <n v="221"/>
    <n v="22.1"/>
    <n v="217.94500723588999"/>
    <m/>
    <n v="114369.754"/>
    <x v="0"/>
    <n v="13215.789500000001"/>
    <x v="994"/>
    <x v="0"/>
    <m/>
  </r>
  <r>
    <d v="2024-04-24T03:02:04"/>
    <x v="9"/>
    <n v="41"/>
    <s v="GARCIA DAVID WILSON ALBERTO"/>
    <x v="0"/>
    <x v="0"/>
    <n v="181"/>
    <n v="20.1111111111111"/>
    <n v="196.15050651230101"/>
    <s v="3 Descuentos (Despachadora angela y Usuario movilidad reducida) "/>
    <n v="102932.77860000001"/>
    <x v="1"/>
    <n v="13215.789500000001"/>
    <x v="994"/>
    <x v="0"/>
    <m/>
  </r>
  <r>
    <d v="2024-04-24T03:02:04"/>
    <x v="9"/>
    <n v="42"/>
    <s v="HOYOS DAVID"/>
    <x v="6"/>
    <x v="0"/>
    <n v="178"/>
    <n v="22.25"/>
    <n v="174.356005788712"/>
    <m/>
    <n v="91495.803199999995"/>
    <x v="0"/>
    <n v="13215.789500000001"/>
    <x v="994"/>
    <x v="0"/>
    <m/>
  </r>
  <r>
    <d v="2024-04-25T03:16:51"/>
    <x v="9"/>
    <n v="1"/>
    <s v="MACEA MATEO"/>
    <x v="3"/>
    <x v="3"/>
    <n v="190"/>
    <n v="19"/>
    <n v="204.460431654676"/>
    <s v="1 Descuento (Jefe de ruta) "/>
    <n v="106953.2374"/>
    <x v="0"/>
    <n v="12345"/>
    <x v="995"/>
    <x v="0"/>
    <m/>
  </r>
  <r>
    <d v="2024-04-25T03:16:52"/>
    <x v="9"/>
    <n v="2"/>
    <s v="PARIAS MURIEL JHON FREDY"/>
    <x v="6"/>
    <x v="0"/>
    <n v="202"/>
    <n v="25.25"/>
    <n v="163.568345323741"/>
    <m/>
    <n v="85562.589900000006"/>
    <x v="1"/>
    <n v="12345"/>
    <x v="995"/>
    <x v="0"/>
    <m/>
  </r>
  <r>
    <d v="2024-04-25T03:16:52"/>
    <x v="9"/>
    <n v="3"/>
    <s v="AGUIRRE ANDRES"/>
    <x v="0"/>
    <x v="0"/>
    <n v="156"/>
    <n v="17.3333333333333"/>
    <n v="184.01438848920901"/>
    <m/>
    <n v="96257.913700000005"/>
    <x v="0"/>
    <n v="12345"/>
    <x v="995"/>
    <x v="0"/>
    <m/>
  </r>
  <r>
    <d v="2024-04-25T03:16:52"/>
    <x v="9"/>
    <n v="4"/>
    <s v="VALENCIA MENDOZA JHON"/>
    <x v="4"/>
    <x v="0"/>
    <n v="157"/>
    <n v="22.428571428571399"/>
    <n v="143.12230215827299"/>
    <m/>
    <n v="74867.266199999998"/>
    <x v="0"/>
    <n v="12345"/>
    <x v="995"/>
    <x v="0"/>
    <m/>
  </r>
  <r>
    <d v="2024-04-25T03:16:53"/>
    <x v="9"/>
    <n v="5"/>
    <s v="BERRIO POSADA ANGELA"/>
    <x v="0"/>
    <x v="0"/>
    <n v="195"/>
    <n v="21.6666666666667"/>
    <n v="184.01438848920901"/>
    <m/>
    <n v="96257.913700000005"/>
    <x v="1"/>
    <n v="12345"/>
    <x v="995"/>
    <x v="0"/>
    <m/>
  </r>
  <r>
    <d v="2024-04-25T03:16:53"/>
    <x v="9"/>
    <n v="6"/>
    <s v="PINO JUAN ESTEBAN"/>
    <x v="6"/>
    <x v="3"/>
    <n v="168"/>
    <n v="21"/>
    <n v="163.568345323741"/>
    <m/>
    <n v="85562.589900000006"/>
    <x v="0"/>
    <n v="12345"/>
    <x v="995"/>
    <x v="0"/>
    <m/>
  </r>
  <r>
    <d v="2024-04-25T03:16:53"/>
    <x v="9"/>
    <n v="7"/>
    <s v="FLORES RINCON JORGE ALBERTO"/>
    <x v="3"/>
    <x v="0"/>
    <n v="244"/>
    <n v="24.4"/>
    <n v="204.460431654676"/>
    <s v="2 Descuentos (Conduct y Usuario desubicado) "/>
    <n v="106953.2374"/>
    <x v="1"/>
    <n v="12345"/>
    <x v="995"/>
    <x v="0"/>
    <m/>
  </r>
  <r>
    <d v="2024-04-25T03:16:53"/>
    <x v="9"/>
    <n v="8"/>
    <s v="VACA FIERRO ROBINSON"/>
    <x v="0"/>
    <x v="0"/>
    <n v="177"/>
    <n v="19.6666666666667"/>
    <n v="184.01438848920901"/>
    <m/>
    <n v="96257.913700000005"/>
    <x v="1"/>
    <n v="12345"/>
    <x v="995"/>
    <x v="0"/>
    <m/>
  </r>
  <r>
    <d v="2024-04-25T03:16:54"/>
    <x v="9"/>
    <n v="9"/>
    <s v="RODRIGUEZ LUBIN"/>
    <x v="4"/>
    <x v="0"/>
    <n v="161"/>
    <n v="23"/>
    <n v="143.12230215827299"/>
    <m/>
    <n v="74867.266199999998"/>
    <x v="0"/>
    <n v="12345"/>
    <x v="995"/>
    <x v="0"/>
    <m/>
  </r>
  <r>
    <d v="2024-04-25T03:16:54"/>
    <x v="9"/>
    <n v="10"/>
    <s v="PIEDRAHITA MADRID SANTIAGO"/>
    <x v="4"/>
    <x v="3"/>
    <n v="138"/>
    <n v="19.714285714285701"/>
    <n v="143.12230215827299"/>
    <m/>
    <n v="74867.266199999998"/>
    <x v="0"/>
    <n v="12345"/>
    <x v="995"/>
    <x v="0"/>
    <m/>
  </r>
  <r>
    <d v="2024-04-25T03:16:54"/>
    <x v="1"/>
    <n v="11"/>
    <s v="BELTRAN JUAN SIMON"/>
    <x v="3"/>
    <x v="0"/>
    <n v="185"/>
    <n v="18.5"/>
    <n v="204.460431654676"/>
    <m/>
    <n v="106953.2374"/>
    <x v="0"/>
    <n v="12345"/>
    <x v="995"/>
    <x v="0"/>
    <m/>
  </r>
  <r>
    <d v="2024-04-25T03:16:54"/>
    <x v="1"/>
    <n v="12"/>
    <s v="CASTRO BERMUDEZ RICHARD STIWARD"/>
    <x v="6"/>
    <x v="0"/>
    <n v="179"/>
    <n v="22.375"/>
    <n v="163.568345323741"/>
    <m/>
    <n v="85562.589900000006"/>
    <x v="0"/>
    <n v="12345"/>
    <x v="995"/>
    <x v="0"/>
    <m/>
  </r>
  <r>
    <d v="2024-04-25T03:16:55"/>
    <x v="1"/>
    <n v="13"/>
    <s v="GIL ARBOLEDA ARLEX"/>
    <x v="7"/>
    <x v="0"/>
    <n v="40"/>
    <n v="13.3333333333333"/>
    <n v="61.3381294964029"/>
    <m/>
    <n v="32085.9712"/>
    <x v="0"/>
    <n v="12345"/>
    <x v="995"/>
    <x v="0"/>
    <m/>
  </r>
  <r>
    <d v="2024-04-25T03:16:55"/>
    <x v="1"/>
    <n v="14"/>
    <s v="MADRID HERNANDEZ JHONATAN SMITH"/>
    <x v="3"/>
    <x v="0"/>
    <n v="200"/>
    <n v="20"/>
    <n v="204.460431654676"/>
    <s v="4 Descuentos (Conducts y Usuarios desubicados) "/>
    <n v="106953.2374"/>
    <x v="1"/>
    <n v="12345"/>
    <x v="995"/>
    <x v="0"/>
    <m/>
  </r>
  <r>
    <d v="2024-04-25T03:16:55"/>
    <x v="1"/>
    <n v="15"/>
    <s v="LONDOO LOPERA DUVAN ANDRES"/>
    <x v="3"/>
    <x v="0"/>
    <n v="211"/>
    <n v="21.1"/>
    <n v="204.460431654676"/>
    <m/>
    <n v="106953.2374"/>
    <x v="1"/>
    <n v="12345"/>
    <x v="995"/>
    <x v="0"/>
    <m/>
  </r>
  <r>
    <d v="2024-04-25T03:16:55"/>
    <x v="1"/>
    <n v="16"/>
    <s v="HURTADO MADRID JUAN ESTEBAN"/>
    <x v="1"/>
    <x v="0"/>
    <n v="184"/>
    <n v="16.727272727272702"/>
    <n v="224.90647482014401"/>
    <m/>
    <n v="117648.5612"/>
    <x v="0"/>
    <n v="12345"/>
    <x v="995"/>
    <x v="0"/>
    <m/>
  </r>
  <r>
    <d v="2024-04-25T03:16:56"/>
    <x v="1"/>
    <n v="17"/>
    <s v="RAMIREZ JARAMILLO WILSON"/>
    <x v="3"/>
    <x v="3"/>
    <n v="226"/>
    <n v="22.6"/>
    <n v="204.460431654676"/>
    <s v="2 Descuentos (Conducts) "/>
    <n v="106953.2374"/>
    <x v="0"/>
    <n v="12345"/>
    <x v="995"/>
    <x v="0"/>
    <m/>
  </r>
  <r>
    <d v="2024-04-25T03:16:56"/>
    <x v="1"/>
    <n v="18"/>
    <s v="BETANCUR GUZMAN JHON FERNANDO"/>
    <x v="3"/>
    <x v="0"/>
    <n v="169"/>
    <n v="16.899999999999999"/>
    <n v="204.460431654676"/>
    <s v="1 Descuento (Usuario desubicado) "/>
    <n v="106953.2374"/>
    <x v="0"/>
    <n v="12345"/>
    <x v="995"/>
    <x v="0"/>
    <m/>
  </r>
  <r>
    <d v="2024-04-25T03:16:56"/>
    <x v="1"/>
    <n v="19"/>
    <s v="MEJIA JUAN CARLOS"/>
    <x v="3"/>
    <x v="3"/>
    <n v="156"/>
    <n v="15.6"/>
    <n v="204.460431654676"/>
    <m/>
    <n v="106953.2374"/>
    <x v="0"/>
    <n v="12345"/>
    <x v="995"/>
    <x v="0"/>
    <m/>
  </r>
  <r>
    <d v="2024-04-25T03:16:56"/>
    <x v="1"/>
    <n v="20"/>
    <s v="VERENZUELA MARTINEZ ALEXANDER"/>
    <x v="0"/>
    <x v="0"/>
    <n v="200"/>
    <n v="22.2222222222222"/>
    <n v="184.01438848920901"/>
    <s v="3 Descuentos (conducts y Usuario movilidad reducida) "/>
    <n v="96257.913700000005"/>
    <x v="0"/>
    <n v="12345"/>
    <x v="995"/>
    <x v="0"/>
    <m/>
  </r>
  <r>
    <d v="2024-04-25T03:16:57"/>
    <x v="9"/>
    <n v="21"/>
    <s v="CIRO ALEXANDER"/>
    <x v="6"/>
    <x v="0"/>
    <n v="204"/>
    <n v="25.5"/>
    <n v="163.568345323741"/>
    <m/>
    <n v="85562.589900000006"/>
    <x v="0"/>
    <n v="12345"/>
    <x v="995"/>
    <x v="0"/>
    <m/>
  </r>
  <r>
    <d v="2024-04-25T03:16:57"/>
    <x v="9"/>
    <n v="22"/>
    <s v="QUIRAMA CASTAEDA JHON JADER"/>
    <x v="6"/>
    <x v="0"/>
    <n v="192"/>
    <n v="24"/>
    <n v="163.568345323741"/>
    <m/>
    <n v="85562.589900000006"/>
    <x v="1"/>
    <n v="12345"/>
    <x v="995"/>
    <x v="0"/>
    <m/>
  </r>
  <r>
    <d v="2024-04-25T03:16:57"/>
    <x v="9"/>
    <n v="23"/>
    <s v="SALDARRIAGA PARRA LUIS ALBERTO"/>
    <x v="2"/>
    <x v="0"/>
    <n v="87"/>
    <n v="14.5"/>
    <n v="122.676258992806"/>
    <m/>
    <n v="64171.9424"/>
    <x v="2"/>
    <n v="12345"/>
    <x v="995"/>
    <x v="0"/>
    <m/>
  </r>
  <r>
    <d v="2024-04-25T03:16:57"/>
    <x v="9"/>
    <n v="24"/>
    <s v="RAMIREZ ADRIAN"/>
    <x v="2"/>
    <x v="0"/>
    <n v="89"/>
    <n v="14.8333333333333"/>
    <n v="122.676258992806"/>
    <m/>
    <n v="64171.9424"/>
    <x v="0"/>
    <n v="12345"/>
    <x v="995"/>
    <x v="0"/>
    <m/>
  </r>
  <r>
    <d v="2024-04-25T03:16:58"/>
    <x v="9"/>
    <n v="25"/>
    <s v="JIMENEZ HURTADO CARLOS ESTIVEN"/>
    <x v="6"/>
    <x v="0"/>
    <n v="172"/>
    <n v="21.5"/>
    <n v="163.568345323741"/>
    <m/>
    <n v="85562.589900000006"/>
    <x v="1"/>
    <n v="12345"/>
    <x v="995"/>
    <x v="0"/>
    <m/>
  </r>
  <r>
    <d v="2024-04-25T03:16:58"/>
    <x v="9"/>
    <n v="26"/>
    <s v="ESPINOZA CHAVARRIA GUILLERMO LEON"/>
    <x v="6"/>
    <x v="0"/>
    <n v="165"/>
    <n v="20.625"/>
    <n v="163.568345323741"/>
    <s v="2 Descuentos (Conduct y Propietario) "/>
    <n v="85562.589900000006"/>
    <x v="0"/>
    <n v="12345"/>
    <x v="995"/>
    <x v="0"/>
    <m/>
  </r>
  <r>
    <d v="2024-04-25T03:16:58"/>
    <x v="9"/>
    <n v="27"/>
    <s v="HOYOS HENAO SANTIAGO"/>
    <x v="2"/>
    <x v="0"/>
    <n v="141"/>
    <n v="21.692307692307701"/>
    <n v="132.89928057553999"/>
    <m/>
    <n v="69519.604300000006"/>
    <x v="0"/>
    <n v="12345"/>
    <x v="995"/>
    <x v="0"/>
    <m/>
  </r>
  <r>
    <d v="2024-04-25T03:16:58"/>
    <x v="9"/>
    <n v="28"/>
    <s v="URIEL SALAZAR FREDY"/>
    <x v="0"/>
    <x v="0"/>
    <n v="183"/>
    <n v="20.3333333333333"/>
    <n v="184.01438848920901"/>
    <m/>
    <n v="96257.913700000005"/>
    <x v="0"/>
    <n v="12345"/>
    <x v="995"/>
    <x v="0"/>
    <m/>
  </r>
  <r>
    <d v="2024-04-25T03:16:59"/>
    <x v="9"/>
    <n v="29"/>
    <s v="ESCOBAR IVAN DARIO"/>
    <x v="6"/>
    <x v="1"/>
    <n v="157"/>
    <n v="19.625"/>
    <n v="163.568345323741"/>
    <s v="2 Descuentos (Conducts), se descuenta el viaje de 1 51 pm ya que NO ingresa a la minorista sin Autorizacin "/>
    <n v="74867.289900000003"/>
    <x v="0"/>
    <n v="12345"/>
    <x v="995"/>
    <x v="1"/>
    <n v="20.446000000000002"/>
  </r>
  <r>
    <d v="2024-04-25T03:16:59"/>
    <x v="9"/>
    <n v="30"/>
    <s v="TUBERQUIA MAICOL ESTIVEN"/>
    <x v="3"/>
    <x v="0"/>
    <n v="232"/>
    <n v="23.2"/>
    <n v="204.460431654676"/>
    <m/>
    <n v="106953.2374"/>
    <x v="0"/>
    <n v="12345"/>
    <x v="995"/>
    <x v="0"/>
    <m/>
  </r>
  <r>
    <d v="2024-04-25T03:16:59"/>
    <x v="1"/>
    <n v="31"/>
    <s v="CERVANTES MARTINEZ FELIX ENRIQUE"/>
    <x v="0"/>
    <x v="0"/>
    <n v="221"/>
    <n v="24.5555555555556"/>
    <n v="184.01438848920901"/>
    <m/>
    <n v="96257.913700000005"/>
    <x v="0"/>
    <n v="12345"/>
    <x v="995"/>
    <x v="0"/>
    <m/>
  </r>
  <r>
    <d v="2024-04-25T03:17:00"/>
    <x v="1"/>
    <n v="32"/>
    <s v="PUERTA BOJANERO JUAN CARLOS"/>
    <x v="0"/>
    <x v="0"/>
    <n v="171"/>
    <n v="19"/>
    <n v="184.01438848920901"/>
    <s v="18 Descuentos (Conduct y transbordo) "/>
    <n v="96257.913700000005"/>
    <x v="0"/>
    <n v="12345"/>
    <x v="995"/>
    <x v="0"/>
    <m/>
  </r>
  <r>
    <d v="2024-04-25T03:17:00"/>
    <x v="1"/>
    <n v="33"/>
    <s v="MARTINEZ  WILMAR"/>
    <x v="8"/>
    <x v="0"/>
    <n v="110"/>
    <n v="22"/>
    <n v="102.230215827338"/>
    <m/>
    <n v="53476.618699999999"/>
    <x v="0"/>
    <n v="12345"/>
    <x v="995"/>
    <x v="0"/>
    <m/>
  </r>
  <r>
    <d v="2024-04-25T03:17:00"/>
    <x v="1"/>
    <n v="34"/>
    <s v="MONTOYA OSPINA GILBERTO ANTONIO"/>
    <x v="3"/>
    <x v="0"/>
    <n v="171"/>
    <n v="17.100000000000001"/>
    <n v="204.460431654676"/>
    <s v="20 Descuentos (Incidente con Usuarios) "/>
    <n v="106953.2374"/>
    <x v="0"/>
    <n v="12345"/>
    <x v="995"/>
    <x v="0"/>
    <m/>
  </r>
  <r>
    <d v="2024-04-25T03:17:00"/>
    <x v="1"/>
    <n v="35"/>
    <s v="HERNANDEZ MACIAS GILBERTO"/>
    <x v="6"/>
    <x v="0"/>
    <n v="171"/>
    <n v="21.375"/>
    <n v="163.568345323741"/>
    <s v="4 Descuentos (Conducts y jefe de ruta) "/>
    <n v="85562.589900000006"/>
    <x v="1"/>
    <n v="12345"/>
    <x v="995"/>
    <x v="0"/>
    <m/>
  </r>
  <r>
    <d v="2024-04-25T03:17:00"/>
    <x v="1"/>
    <n v="36"/>
    <s v="LONDOO WILDER"/>
    <x v="0"/>
    <x v="0"/>
    <n v="190"/>
    <n v="21.1111111111111"/>
    <n v="184.01438848920901"/>
    <s v="1 Descuento (Conduct)"/>
    <n v="96257.913700000005"/>
    <x v="0"/>
    <n v="12345"/>
    <x v="995"/>
    <x v="0"/>
    <m/>
  </r>
  <r>
    <d v="2024-04-25T03:17:01"/>
    <x v="1"/>
    <n v="37"/>
    <s v="TABORDA ROJAS DIEGO ALEJANDRO"/>
    <x v="0"/>
    <x v="0"/>
    <n v="179"/>
    <n v="19.8888888888889"/>
    <n v="184.01438848920901"/>
    <m/>
    <n v="96257.913700000005"/>
    <x v="1"/>
    <n v="12345"/>
    <x v="995"/>
    <x v="0"/>
    <m/>
  </r>
  <r>
    <d v="2024-04-25T03:17:01"/>
    <x v="1"/>
    <n v="38"/>
    <s v="AGUDELO KEVIN ANDRES"/>
    <x v="1"/>
    <x v="0"/>
    <n v="203"/>
    <n v="18.454545454545499"/>
    <n v="224.90647482014401"/>
    <m/>
    <n v="117648.5612"/>
    <x v="0"/>
    <n v="12345"/>
    <x v="995"/>
    <x v="0"/>
    <m/>
  </r>
  <r>
    <d v="2024-04-25T03:17:01"/>
    <x v="1"/>
    <n v="40"/>
    <s v="OCAMPO OCAMPO ANTONIO JOSE"/>
    <x v="3"/>
    <x v="0"/>
    <n v="212"/>
    <n v="21.2"/>
    <n v="204.460431654676"/>
    <m/>
    <n v="106953.2374"/>
    <x v="0"/>
    <n v="12345"/>
    <x v="995"/>
    <x v="0"/>
    <m/>
  </r>
  <r>
    <d v="2024-04-25T03:17:01"/>
    <x v="9"/>
    <n v="41"/>
    <s v="GARCIA DAVID WILSON ALBERTO"/>
    <x v="2"/>
    <x v="0"/>
    <n v="137"/>
    <n v="22.8333333333333"/>
    <n v="122.676258992806"/>
    <m/>
    <n v="64171.9424"/>
    <x v="1"/>
    <n v="12345"/>
    <x v="995"/>
    <x v="0"/>
    <m/>
  </r>
  <r>
    <d v="2024-04-25T03:17:02"/>
    <x v="1"/>
    <n v="42"/>
    <s v="HOYOS DAVID"/>
    <x v="0"/>
    <x v="0"/>
    <n v="180"/>
    <n v="20"/>
    <n v="184.01438848920901"/>
    <s v="5 Descuentos (Usuario desubicados, despachadora angela y Conducts) "/>
    <n v="96257.913700000005"/>
    <x v="0"/>
    <n v="12345"/>
    <x v="995"/>
    <x v="0"/>
    <m/>
  </r>
  <r>
    <d v="2024-04-26T02:58:03"/>
    <x v="1"/>
    <n v="1"/>
    <s v="MACEA MATEO"/>
    <x v="3"/>
    <x v="3"/>
    <n v="194"/>
    <n v="19.399999999999999"/>
    <n v="209.07738095238099"/>
    <m/>
    <n v="109492.5595"/>
    <x v="0"/>
    <n v="11666.6667"/>
    <x v="996"/>
    <x v="0"/>
    <m/>
  </r>
  <r>
    <d v="2024-04-26T02:58:04"/>
    <x v="1"/>
    <n v="2"/>
    <s v="PARIAS MURIEL JHON FREDY"/>
    <x v="0"/>
    <x v="0"/>
    <n v="177"/>
    <n v="19.6666666666667"/>
    <n v="188.169642857143"/>
    <m/>
    <n v="98543.303599999999"/>
    <x v="1"/>
    <n v="11666.6667"/>
    <x v="996"/>
    <x v="0"/>
    <m/>
  </r>
  <r>
    <d v="2024-04-26T02:58:04"/>
    <x v="1"/>
    <n v="3"/>
    <s v="AGUIRRE ANDRES"/>
    <x v="2"/>
    <x v="0"/>
    <n v="119"/>
    <n v="19.8333333333333"/>
    <n v="125.446428571429"/>
    <m/>
    <n v="65695.535699999993"/>
    <x v="0"/>
    <n v="11666.6667"/>
    <x v="996"/>
    <x v="0"/>
    <m/>
  </r>
  <r>
    <d v="2024-04-26T02:58:04"/>
    <x v="1"/>
    <n v="4"/>
    <s v="DURANGO DAVID JOSE"/>
    <x v="0"/>
    <x v="3"/>
    <n v="188"/>
    <n v="20.8888888888889"/>
    <n v="188.169642857143"/>
    <m/>
    <n v="98543.303599999999"/>
    <x v="0"/>
    <n v="11666.6667"/>
    <x v="996"/>
    <x v="0"/>
    <m/>
  </r>
  <r>
    <d v="2024-04-26T02:58:05"/>
    <x v="1"/>
    <n v="5"/>
    <s v="BERRIO POSADA ANGELA"/>
    <x v="4"/>
    <x v="0"/>
    <n v="140"/>
    <n v="20"/>
    <n v="146.354166666667"/>
    <m/>
    <n v="76644.791700000002"/>
    <x v="1"/>
    <n v="11666.6667"/>
    <x v="996"/>
    <x v="0"/>
    <m/>
  </r>
  <r>
    <d v="2024-04-26T02:58:05"/>
    <x v="1"/>
    <n v="6"/>
    <s v="PINO JUAN ESTEBAN"/>
    <x v="0"/>
    <x v="0"/>
    <n v="173"/>
    <n v="19.2222222222222"/>
    <n v="188.169642857143"/>
    <m/>
    <n v="98543.303599999999"/>
    <x v="0"/>
    <n v="11666.6667"/>
    <x v="996"/>
    <x v="0"/>
    <m/>
  </r>
  <r>
    <d v="2024-04-26T02:58:05"/>
    <x v="1"/>
    <n v="7"/>
    <s v="MARTINEZ  WILMAR"/>
    <x v="3"/>
    <x v="0"/>
    <n v="228"/>
    <n v="22.8"/>
    <n v="209.07738095238099"/>
    <s v="1 Descuento (Conduct) "/>
    <n v="109492.5595"/>
    <x v="1"/>
    <n v="11666.6667"/>
    <x v="996"/>
    <x v="0"/>
    <m/>
  </r>
  <r>
    <d v="2024-04-26T02:58:05"/>
    <x v="1"/>
    <n v="8"/>
    <s v="VACA FIERRO ROBINSON"/>
    <x v="3"/>
    <x v="0"/>
    <n v="199"/>
    <n v="19.899999999999999"/>
    <n v="209.07738095238099"/>
    <s v="2 Descuentos (Despachadora angela y conduct) "/>
    <n v="109492.5595"/>
    <x v="1"/>
    <n v="11666.6667"/>
    <x v="996"/>
    <x v="0"/>
    <m/>
  </r>
  <r>
    <d v="2024-04-26T02:58:06"/>
    <x v="1"/>
    <n v="9"/>
    <s v="AGUDELO GARCIA DENIN ANGELO"/>
    <x v="0"/>
    <x v="0"/>
    <n v="181"/>
    <n v="20.1111111111111"/>
    <n v="188.169642857143"/>
    <m/>
    <n v="98543.303599999999"/>
    <x v="0"/>
    <n v="11666.6667"/>
    <x v="996"/>
    <x v="0"/>
    <m/>
  </r>
  <r>
    <d v="2024-04-26T02:58:06"/>
    <x v="1"/>
    <n v="10"/>
    <s v="MARULANDA JARAMILLO DAWER ANDRES"/>
    <x v="6"/>
    <x v="0"/>
    <n v="193"/>
    <n v="24.125"/>
    <n v="167.26190476190499"/>
    <s v="1 Descuento (Usuario desubicado) "/>
    <n v="87594.047600000005"/>
    <x v="0"/>
    <n v="11666.6667"/>
    <x v="996"/>
    <x v="0"/>
    <m/>
  </r>
  <r>
    <d v="2024-04-26T02:58:06"/>
    <x v="9"/>
    <n v="11"/>
    <s v="BELTRAN JUAN SIMON"/>
    <x v="0"/>
    <x v="0"/>
    <n v="158"/>
    <n v="17.5555555555556"/>
    <n v="188.169642857143"/>
    <m/>
    <n v="98543.303599999999"/>
    <x v="0"/>
    <n v="11666.6667"/>
    <x v="996"/>
    <x v="0"/>
    <m/>
  </r>
  <r>
    <d v="2024-04-26T02:58:06"/>
    <x v="9"/>
    <n v="12"/>
    <s v="CASTRO BERMUDEZ RICHARD STIWARD"/>
    <x v="0"/>
    <x v="0"/>
    <n v="161"/>
    <n v="17.8888888888889"/>
    <n v="188.169642857143"/>
    <m/>
    <n v="98543.303599999999"/>
    <x v="0"/>
    <n v="11666.6667"/>
    <x v="996"/>
    <x v="0"/>
    <m/>
  </r>
  <r>
    <d v="2024-04-26T02:58:06"/>
    <x v="9"/>
    <n v="13"/>
    <s v="VALENCIA MENDOZA JHON"/>
    <x v="6"/>
    <x v="3"/>
    <n v="147"/>
    <n v="18.375"/>
    <n v="167.26190476190499"/>
    <m/>
    <n v="87594.047600000005"/>
    <x v="0"/>
    <n v="11666.6667"/>
    <x v="996"/>
    <x v="0"/>
    <m/>
  </r>
  <r>
    <d v="2024-04-26T02:58:07"/>
    <x v="9"/>
    <n v="14"/>
    <s v="MADRID HERNANDEZ JHONATAN SMITH"/>
    <x v="0"/>
    <x v="0"/>
    <n v="225"/>
    <n v="25"/>
    <n v="188.169642857143"/>
    <m/>
    <n v="98543.303599999999"/>
    <x v="1"/>
    <n v="11666.6667"/>
    <x v="996"/>
    <x v="0"/>
    <m/>
  </r>
  <r>
    <d v="2024-04-26T02:58:07"/>
    <x v="9"/>
    <n v="15"/>
    <s v="QUINTERO  ALVARO ANTONIO"/>
    <x v="2"/>
    <x v="0"/>
    <n v="143"/>
    <n v="23.8333333333333"/>
    <n v="125.446428571429"/>
    <s v="2 Descuentos (Propietario) "/>
    <n v="65695.535699999993"/>
    <x v="1"/>
    <n v="11666.6667"/>
    <x v="996"/>
    <x v="0"/>
    <m/>
  </r>
  <r>
    <d v="2024-04-26T02:58:07"/>
    <x v="9"/>
    <n v="16"/>
    <s v="PALMAR PANA EDIXON JOSUE"/>
    <x v="0"/>
    <x v="0"/>
    <n v="208"/>
    <n v="23.1111111111111"/>
    <n v="188.169642857143"/>
    <m/>
    <n v="98543.303599999999"/>
    <x v="0"/>
    <n v="11666.6667"/>
    <x v="996"/>
    <x v="0"/>
    <m/>
  </r>
  <r>
    <d v="2024-04-26T02:58:08"/>
    <x v="9"/>
    <n v="17"/>
    <s v="RAMIREZ JARAMILLO WILSON"/>
    <x v="8"/>
    <x v="0"/>
    <n v="126"/>
    <n v="25.2"/>
    <n v="104.53869047619"/>
    <s v="GUILLERMO ESPINOZA Realiz 2 viajes donde moviliz 50 Usuarios "/>
    <n v="54746.279799999997"/>
    <x v="0"/>
    <n v="11666.6667"/>
    <x v="996"/>
    <x v="0"/>
    <m/>
  </r>
  <r>
    <d v="2024-04-26T02:58:08"/>
    <x v="9"/>
    <n v="18"/>
    <s v="BETANCUR GUZMAN JHON FERNANDO"/>
    <x v="6"/>
    <x v="0"/>
    <n v="172"/>
    <n v="21.5"/>
    <n v="167.26190476190499"/>
    <m/>
    <n v="87594.047600000005"/>
    <x v="0"/>
    <n v="11666.6667"/>
    <x v="996"/>
    <x v="0"/>
    <m/>
  </r>
  <r>
    <d v="2024-04-26T02:58:08"/>
    <x v="9"/>
    <n v="19"/>
    <s v="MEJIA JUAN CARLOS"/>
    <x v="3"/>
    <x v="0"/>
    <n v="159"/>
    <n v="15.9"/>
    <n v="209.07738095238099"/>
    <m/>
    <n v="109492.5595"/>
    <x v="0"/>
    <n v="11666.6667"/>
    <x v="996"/>
    <x v="0"/>
    <m/>
  </r>
  <r>
    <d v="2024-04-26T02:58:08"/>
    <x v="9"/>
    <n v="20"/>
    <s v="VERENZUELA MARTINEZ ALEXANDER"/>
    <x v="2"/>
    <x v="0"/>
    <n v="177"/>
    <n v="27.230769230769202"/>
    <n v="135.90029761904799"/>
    <m/>
    <n v="71170.163700000005"/>
    <x v="0"/>
    <n v="11666.6667"/>
    <x v="996"/>
    <x v="0"/>
    <m/>
  </r>
  <r>
    <d v="2024-04-26T02:58:08"/>
    <x v="1"/>
    <n v="21"/>
    <s v="CIRO ALEXANDER"/>
    <x v="0"/>
    <x v="0"/>
    <n v="235"/>
    <n v="26.1111111111111"/>
    <n v="188.169642857143"/>
    <m/>
    <n v="98543.303599999999"/>
    <x v="0"/>
    <n v="11666.6667"/>
    <x v="996"/>
    <x v="0"/>
    <m/>
  </r>
  <r>
    <d v="2024-04-26T02:58:09"/>
    <x v="1"/>
    <n v="22"/>
    <s v="QUIRAMA CASTAEDA JHON JADER"/>
    <x v="6"/>
    <x v="0"/>
    <n v="203"/>
    <n v="25.375"/>
    <n v="167.26190476190499"/>
    <m/>
    <n v="87594.047600000005"/>
    <x v="1"/>
    <n v="11666.6667"/>
    <x v="996"/>
    <x v="0"/>
    <m/>
  </r>
  <r>
    <d v="2024-04-26T02:58:09"/>
    <x v="1"/>
    <n v="23"/>
    <s v="SALDARRIAGA PARRA LUIS ALBERTO"/>
    <x v="4"/>
    <x v="0"/>
    <n v="139"/>
    <n v="19.8571428571429"/>
    <n v="146.354166666667"/>
    <m/>
    <n v="76644.791700000002"/>
    <x v="2"/>
    <n v="11666.6667"/>
    <x v="996"/>
    <x v="0"/>
    <m/>
  </r>
  <r>
    <d v="2024-04-26T02:58:09"/>
    <x v="1"/>
    <n v="24"/>
    <s v="RAMIREZ ADRIAN"/>
    <x v="0"/>
    <x v="0"/>
    <n v="205"/>
    <n v="22.7777777777778"/>
    <n v="188.169642857143"/>
    <m/>
    <n v="98543.303599999999"/>
    <x v="0"/>
    <n v="11666.6667"/>
    <x v="996"/>
    <x v="0"/>
    <m/>
  </r>
  <r>
    <d v="2024-04-26T02:58:09"/>
    <x v="1"/>
    <n v="25"/>
    <s v="JIMENEZ HURTADO CARLOS ESTIVEN"/>
    <x v="2"/>
    <x v="0"/>
    <n v="112"/>
    <n v="18.6666666666667"/>
    <n v="125.446428571429"/>
    <m/>
    <n v="65695.535699999993"/>
    <x v="1"/>
    <n v="11666.6667"/>
    <x v="996"/>
    <x v="0"/>
    <m/>
  </r>
  <r>
    <d v="2024-04-26T02:58:10"/>
    <x v="1"/>
    <n v="26"/>
    <s v="CIRO MARIN RODRIGO ALBERTO"/>
    <x v="0"/>
    <x v="0"/>
    <n v="163"/>
    <n v="18.1111111111111"/>
    <n v="188.169642857143"/>
    <m/>
    <n v="98543.303599999999"/>
    <x v="0"/>
    <n v="11666.6667"/>
    <x v="996"/>
    <x v="0"/>
    <m/>
  </r>
  <r>
    <d v="2024-04-26T02:58:10"/>
    <x v="1"/>
    <n v="27"/>
    <s v="HOYOS HENAO SANTIAGO"/>
    <x v="0"/>
    <x v="0"/>
    <n v="192"/>
    <n v="21.3333333333333"/>
    <n v="188.169642857143"/>
    <s v="DIEGO TABORDA Realiz 4 viajes donde moviliz 76 Usuarios, 1 Descuento (Usuario desubicado) "/>
    <n v="98543.303599999999"/>
    <x v="0"/>
    <n v="11666.6667"/>
    <x v="996"/>
    <x v="0"/>
    <m/>
  </r>
  <r>
    <d v="2024-04-26T02:58:10"/>
    <x v="1"/>
    <n v="28"/>
    <s v="URIEL SALAZAR FREDY"/>
    <x v="6"/>
    <x v="3"/>
    <n v="136"/>
    <n v="17"/>
    <n v="167.26190476190499"/>
    <m/>
    <n v="87594.047600000005"/>
    <x v="0"/>
    <n v="11666.6667"/>
    <x v="996"/>
    <x v="0"/>
    <m/>
  </r>
  <r>
    <d v="2024-04-26T02:58:10"/>
    <x v="1"/>
    <n v="29"/>
    <s v="ESCOBAR IVAN DARIO"/>
    <x v="0"/>
    <x v="0"/>
    <n v="182"/>
    <n v="20.2222222222222"/>
    <n v="188.169642857143"/>
    <m/>
    <n v="98543.303599999999"/>
    <x v="0"/>
    <n v="11666.6667"/>
    <x v="996"/>
    <x v="0"/>
    <m/>
  </r>
  <r>
    <d v="2024-04-26T02:58:11"/>
    <x v="9"/>
    <n v="30"/>
    <s v="TUBERQUIA MAICOL ESTIVEN"/>
    <x v="0"/>
    <x v="3"/>
    <n v="202"/>
    <n v="22.4444444444444"/>
    <n v="188.169642857143"/>
    <m/>
    <n v="98543.303599999999"/>
    <x v="0"/>
    <n v="11666.6667"/>
    <x v="996"/>
    <x v="0"/>
    <m/>
  </r>
  <r>
    <d v="2024-04-26T02:58:11"/>
    <x v="9"/>
    <n v="31"/>
    <s v="CERVANTES MARTINEZ FELIX ENRIQUE"/>
    <x v="10"/>
    <x v="0"/>
    <n v="106"/>
    <n v="23.5555555555556"/>
    <n v="94.084821428571402"/>
    <m/>
    <n v="49271.6518"/>
    <x v="0"/>
    <n v="11666.6667"/>
    <x v="996"/>
    <x v="0"/>
    <m/>
  </r>
  <r>
    <d v="2024-04-26T02:58:11"/>
    <x v="9"/>
    <n v="32"/>
    <s v="HENAO MUOZ FERNEY"/>
    <x v="4"/>
    <x v="0"/>
    <n v="146"/>
    <n v="20.8571428571429"/>
    <n v="146.354166666667"/>
    <s v="JUAN PUERTA Realiz 3 viajes donde moviliz 54 Usuarios"/>
    <n v="76644.791700000002"/>
    <x v="0"/>
    <n v="11666.6667"/>
    <x v="996"/>
    <x v="0"/>
    <m/>
  </r>
  <r>
    <d v="2024-04-26T02:58:11"/>
    <x v="9"/>
    <n v="33"/>
    <s v="QUIROZ BRAYAN"/>
    <x v="3"/>
    <x v="0"/>
    <n v="187"/>
    <n v="18.7"/>
    <n v="209.07738095238099"/>
    <m/>
    <n v="109492.5595"/>
    <x v="0"/>
    <n v="11666.6667"/>
    <x v="996"/>
    <x v="0"/>
    <m/>
  </r>
  <r>
    <d v="2024-04-26T02:58:12"/>
    <x v="9"/>
    <n v="34"/>
    <s v="MONTOYA OSPINA GILBERTO ANTONIO"/>
    <x v="0"/>
    <x v="0"/>
    <n v="182"/>
    <n v="20.2222222222222"/>
    <n v="188.169642857143"/>
    <m/>
    <n v="98543.303599999999"/>
    <x v="0"/>
    <n v="11666.6667"/>
    <x v="996"/>
    <x v="0"/>
    <m/>
  </r>
  <r>
    <d v="2024-04-26T02:58:12"/>
    <x v="9"/>
    <n v="35"/>
    <s v="BARRANTES GALLEGO DANIEL CAMILO"/>
    <x v="0"/>
    <x v="0"/>
    <n v="220"/>
    <n v="24.4444444444444"/>
    <n v="188.169642857143"/>
    <m/>
    <n v="98543.303599999999"/>
    <x v="1"/>
    <n v="11666.6667"/>
    <x v="996"/>
    <x v="0"/>
    <m/>
  </r>
  <r>
    <d v="2024-04-26T02:58:12"/>
    <x v="9"/>
    <n v="36"/>
    <s v="LONDOO WILDER"/>
    <x v="4"/>
    <x v="0"/>
    <n v="152"/>
    <n v="21.714285714285701"/>
    <n v="146.354166666667"/>
    <m/>
    <n v="76644.791700000002"/>
    <x v="0"/>
    <n v="11666.6667"/>
    <x v="996"/>
    <x v="0"/>
    <m/>
  </r>
  <r>
    <d v="2024-04-26T02:58:12"/>
    <x v="9"/>
    <n v="37"/>
    <s v="PIEDRAHITA MADRID SANTIAGO"/>
    <x v="0"/>
    <x v="0"/>
    <n v="161"/>
    <n v="17.8888888888889"/>
    <n v="188.169642857143"/>
    <m/>
    <n v="98543.303599999999"/>
    <x v="1"/>
    <n v="11666.6667"/>
    <x v="996"/>
    <x v="0"/>
    <m/>
  </r>
  <r>
    <d v="2024-04-26T02:58:13"/>
    <x v="9"/>
    <n v="38"/>
    <s v="AGUDELO KEVIN ANDRES"/>
    <x v="0"/>
    <x v="0"/>
    <n v="189"/>
    <n v="21"/>
    <n v="188.169642857143"/>
    <m/>
    <n v="98543.303599999999"/>
    <x v="0"/>
    <n v="11666.6667"/>
    <x v="996"/>
    <x v="0"/>
    <m/>
  </r>
  <r>
    <d v="2024-04-26T02:58:13"/>
    <x v="9"/>
    <n v="40"/>
    <s v="OCAMPO OCAMPO ANTONIO JOSE"/>
    <x v="0"/>
    <x v="0"/>
    <n v="185"/>
    <n v="20.5555555555556"/>
    <n v="188.169642857143"/>
    <m/>
    <n v="98543.303599999999"/>
    <x v="0"/>
    <n v="11666.6667"/>
    <x v="996"/>
    <x v="0"/>
    <m/>
  </r>
  <r>
    <d v="2024-04-26T02:58:13"/>
    <x v="1"/>
    <n v="41"/>
    <s v="GARCIA DAVID WILSON ALBERTO"/>
    <x v="0"/>
    <x v="0"/>
    <n v="178"/>
    <n v="19.7777777777778"/>
    <n v="188.169642857143"/>
    <m/>
    <n v="98543.303599999999"/>
    <x v="1"/>
    <n v="11666.6667"/>
    <x v="996"/>
    <x v="0"/>
    <m/>
  </r>
  <r>
    <d v="2024-04-26T02:58:13"/>
    <x v="9"/>
    <n v="42"/>
    <s v="HOYOS DAVID"/>
    <x v="10"/>
    <x v="0"/>
    <n v="82"/>
    <n v="20.5"/>
    <n v="83.630952380952394"/>
    <m/>
    <n v="43797.023800000003"/>
    <x v="0"/>
    <n v="11666.6667"/>
    <x v="996"/>
    <x v="0"/>
    <m/>
  </r>
  <r>
    <d v="2024-04-27T06:28:23"/>
    <x v="9"/>
    <n v="1"/>
    <s v="PALMAR PANA EDIXON JOSUE"/>
    <x v="3"/>
    <x v="0"/>
    <n v="203"/>
    <n v="20.3"/>
    <n v="211.651651651652"/>
    <s v="2 Descuentos (Conducts) "/>
    <n v="110908.4084"/>
    <x v="0"/>
    <n v="12589.7436"/>
    <x v="997"/>
    <x v="0"/>
    <m/>
  </r>
  <r>
    <d v="2024-04-27T06:28:23"/>
    <x v="9"/>
    <n v="2"/>
    <s v="PARIAS MURIEL JHON FREDY"/>
    <x v="3"/>
    <x v="0"/>
    <n v="215"/>
    <n v="21.5"/>
    <n v="211.651651651652"/>
    <s v="2 Descuentos (Conduct y monitoreo) "/>
    <n v="110908.4084"/>
    <x v="1"/>
    <n v="12589.7436"/>
    <x v="997"/>
    <x v="0"/>
    <m/>
  </r>
  <r>
    <d v="2024-04-27T06:28:23"/>
    <x v="9"/>
    <n v="3"/>
    <s v="AGUIRRE ANDRES"/>
    <x v="0"/>
    <x v="3"/>
    <n v="194"/>
    <n v="21.5555555555556"/>
    <n v="190.486486486487"/>
    <s v="1 Descuento (Usuario movilidad reducida) "/>
    <n v="99817.567599999995"/>
    <x v="0"/>
    <n v="12589.7436"/>
    <x v="997"/>
    <x v="0"/>
    <m/>
  </r>
  <r>
    <d v="2024-04-27T06:28:24"/>
    <x v="9"/>
    <n v="4"/>
    <s v="MARTINEZ ORREGO ARLEISON"/>
    <x v="0"/>
    <x v="0"/>
    <n v="181"/>
    <n v="20.1111111111111"/>
    <n v="190.486486486487"/>
    <m/>
    <n v="99817.567599999995"/>
    <x v="0"/>
    <n v="12589.7436"/>
    <x v="997"/>
    <x v="0"/>
    <m/>
  </r>
  <r>
    <d v="2024-04-27T06:28:24"/>
    <x v="9"/>
    <n v="5"/>
    <s v="BERRIO POSADA ANGELA"/>
    <x v="0"/>
    <x v="0"/>
    <n v="167"/>
    <n v="18.5555555555556"/>
    <n v="190.486486486487"/>
    <m/>
    <n v="99817.567599999995"/>
    <x v="1"/>
    <n v="12589.7436"/>
    <x v="997"/>
    <x v="0"/>
    <m/>
  </r>
  <r>
    <d v="2024-04-27T06:28:24"/>
    <x v="9"/>
    <n v="6"/>
    <s v="QUINTERO ANDRES FELIPE"/>
    <x v="6"/>
    <x v="0"/>
    <n v="197"/>
    <n v="24.625"/>
    <n v="169.32132132132099"/>
    <m/>
    <n v="88726.726699999999"/>
    <x v="0"/>
    <n v="12589.7436"/>
    <x v="997"/>
    <x v="0"/>
    <m/>
  </r>
  <r>
    <d v="2024-04-27T06:28:24"/>
    <x v="9"/>
    <n v="7"/>
    <s v="FLORES RINCON JORGE ALBERTO"/>
    <x v="9"/>
    <x v="0"/>
    <n v="265"/>
    <n v="22.0833333333333"/>
    <n v="253.98198198198199"/>
    <s v="3 Descuentos (Conducts) "/>
    <n v="133090.0901"/>
    <x v="1"/>
    <n v="12589.7436"/>
    <x v="997"/>
    <x v="0"/>
    <m/>
  </r>
  <r>
    <d v="2024-04-27T06:28:24"/>
    <x v="9"/>
    <n v="8"/>
    <s v="LONDOO CADAVID DAVID SANTIAGO"/>
    <x v="6"/>
    <x v="0"/>
    <n v="188"/>
    <n v="23.5"/>
    <n v="169.32132132132099"/>
    <m/>
    <n v="88726.726699999999"/>
    <x v="1"/>
    <n v="12589.7436"/>
    <x v="997"/>
    <x v="0"/>
    <m/>
  </r>
  <r>
    <d v="2024-04-27T06:28:25"/>
    <x v="9"/>
    <n v="9"/>
    <s v="AGUDELO GARCIA DENIN ANGELO"/>
    <x v="0"/>
    <x v="0"/>
    <n v="182"/>
    <n v="20.2222222222222"/>
    <n v="190.486486486487"/>
    <s v="1 Descuento (Monitoreo) "/>
    <n v="99817.567599999995"/>
    <x v="0"/>
    <n v="12589.7436"/>
    <x v="997"/>
    <x v="0"/>
    <m/>
  </r>
  <r>
    <d v="2024-04-27T06:28:25"/>
    <x v="9"/>
    <n v="10"/>
    <s v="MARULANDA JARAMILLO DAWER ANDRES"/>
    <x v="4"/>
    <x v="0"/>
    <n v="159"/>
    <n v="22.714285714285701"/>
    <n v="148.15615615615599"/>
    <s v="3 Descuentos (Monitoreo, conduct y usuario movilidad reducida) "/>
    <n v="77635.885899999994"/>
    <x v="0"/>
    <n v="12589.7436"/>
    <x v="997"/>
    <x v="0"/>
    <m/>
  </r>
  <r>
    <d v="2024-04-27T06:28:25"/>
    <x v="1"/>
    <n v="11"/>
    <s v="BELTRAN JUAN SIMON"/>
    <x v="0"/>
    <x v="0"/>
    <n v="194"/>
    <n v="21.5555555555556"/>
    <n v="190.486486486487"/>
    <s v="2 Descuentos (conduct y propietario) "/>
    <n v="99817.567599999995"/>
    <x v="0"/>
    <n v="12589.7436"/>
    <x v="997"/>
    <x v="0"/>
    <m/>
  </r>
  <r>
    <d v="2024-04-27T06:28:25"/>
    <x v="1"/>
    <n v="12"/>
    <s v="VALENCIA MENDOZA JHON"/>
    <x v="2"/>
    <x v="0"/>
    <n v="163"/>
    <n v="27.1666666666667"/>
    <n v="126.99099099099099"/>
    <m/>
    <n v="66545.044999999998"/>
    <x v="0"/>
    <n v="12589.7436"/>
    <x v="997"/>
    <x v="0"/>
    <m/>
  </r>
  <r>
    <d v="2024-04-27T06:28:26"/>
    <x v="1"/>
    <n v="13"/>
    <s v="GIL ARBOLEDA ARLEX"/>
    <x v="0"/>
    <x v="0"/>
    <n v="199"/>
    <n v="22.1111111111111"/>
    <n v="190.486486486487"/>
    <m/>
    <n v="99817.567599999995"/>
    <x v="0"/>
    <n v="12589.7436"/>
    <x v="997"/>
    <x v="0"/>
    <m/>
  </r>
  <r>
    <d v="2024-04-27T06:28:26"/>
    <x v="1"/>
    <n v="14"/>
    <s v="DURANGO DAVID JOSE"/>
    <x v="1"/>
    <x v="0"/>
    <n v="227"/>
    <n v="20.636363636363601"/>
    <n v="232.81681681681701"/>
    <s v="MADRID JHONATAN Realiz 5 viajes donde moviliz 118 Usuarios "/>
    <n v="121999.24920000001"/>
    <x v="1"/>
    <n v="12589.7436"/>
    <x v="997"/>
    <x v="0"/>
    <m/>
  </r>
  <r>
    <d v="2024-04-27T06:28:26"/>
    <x v="1"/>
    <n v="15"/>
    <s v="QUINTERO  ALVARO ANTONIO"/>
    <x v="3"/>
    <x v="0"/>
    <n v="202"/>
    <n v="20.2"/>
    <n v="211.651651651652"/>
    <m/>
    <n v="110908.4084"/>
    <x v="1"/>
    <n v="12589.7436"/>
    <x v="997"/>
    <x v="0"/>
    <m/>
  </r>
  <r>
    <d v="2024-04-27T06:28:26"/>
    <x v="1"/>
    <n v="16"/>
    <s v="HURTADO MADRID JUAN ESTEBAN"/>
    <x v="1"/>
    <x v="0"/>
    <n v="219"/>
    <n v="19.909090909090899"/>
    <n v="232.81681681681701"/>
    <m/>
    <n v="121999.24920000001"/>
    <x v="0"/>
    <n v="12589.7436"/>
    <x v="997"/>
    <x v="0"/>
    <m/>
  </r>
  <r>
    <d v="2024-04-27T06:28:27"/>
    <x v="1"/>
    <n v="17"/>
    <s v="MACEA MATEO"/>
    <x v="6"/>
    <x v="0"/>
    <n v="135"/>
    <n v="15.882352941176499"/>
    <n v="179.90390390390399"/>
    <s v="10 Descuentos (Incidente con Usuarios, despachador fernando y usuario desubicado) "/>
    <n v="94272.147100000002"/>
    <x v="0"/>
    <n v="12589.7436"/>
    <x v="997"/>
    <x v="0"/>
    <m/>
  </r>
  <r>
    <d v="2024-04-27T06:28:27"/>
    <x v="1"/>
    <n v="18"/>
    <s v="BETANCUR GUZMAN JHON FERNANDO"/>
    <x v="0"/>
    <x v="0"/>
    <n v="184"/>
    <n v="20.4444444444444"/>
    <n v="190.486486486487"/>
    <s v="1 Descuento (Monitoreo) "/>
    <n v="99817.567599999995"/>
    <x v="0"/>
    <n v="12589.7436"/>
    <x v="997"/>
    <x v="0"/>
    <m/>
  </r>
  <r>
    <d v="2024-04-27T06:28:27"/>
    <x v="1"/>
    <n v="19"/>
    <s v="BARRANTES GALLEGO DANIEL CAMILO"/>
    <x v="0"/>
    <x v="0"/>
    <n v="187"/>
    <n v="20.7777777777778"/>
    <n v="190.486486486487"/>
    <m/>
    <n v="99817.567599999995"/>
    <x v="0"/>
    <n v="12589.7436"/>
    <x v="997"/>
    <x v="0"/>
    <m/>
  </r>
  <r>
    <d v="2024-04-27T06:28:27"/>
    <x v="1"/>
    <n v="20"/>
    <s v="VERENZUELA MARTINEZ ALEXANDER"/>
    <x v="0"/>
    <x v="0"/>
    <n v="181"/>
    <n v="20.1111111111111"/>
    <n v="190.486486486487"/>
    <m/>
    <n v="99817.567599999995"/>
    <x v="0"/>
    <n v="12589.7436"/>
    <x v="997"/>
    <x v="0"/>
    <m/>
  </r>
  <r>
    <d v="2024-04-27T06:28:28"/>
    <x v="9"/>
    <n v="21"/>
    <s v="CIRO ALEXANDER"/>
    <x v="6"/>
    <x v="0"/>
    <n v="227"/>
    <n v="28.375"/>
    <n v="169.32132132132099"/>
    <s v="1 Descuento (Conduct) "/>
    <n v="88726.726699999999"/>
    <x v="0"/>
    <n v="12589.7436"/>
    <x v="997"/>
    <x v="0"/>
    <m/>
  </r>
  <r>
    <d v="2024-04-27T06:28:28"/>
    <x v="9"/>
    <n v="22"/>
    <s v="QUIRAMA CASTAEDA JHON JADER"/>
    <x v="4"/>
    <x v="3"/>
    <n v="155"/>
    <n v="22.1428571428571"/>
    <n v="148.15615615615599"/>
    <m/>
    <n v="77635.885899999994"/>
    <x v="1"/>
    <n v="12589.7436"/>
    <x v="997"/>
    <x v="0"/>
    <m/>
  </r>
  <r>
    <d v="2024-04-27T06:28:28"/>
    <x v="9"/>
    <n v="23"/>
    <s v="RODRIGUEZ LUBIN"/>
    <x v="8"/>
    <x v="0"/>
    <n v="107"/>
    <n v="21.4"/>
    <n v="105.825825825826"/>
    <m/>
    <n v="55454.2042"/>
    <x v="2"/>
    <n v="12589.7436"/>
    <x v="997"/>
    <x v="0"/>
    <m/>
  </r>
  <r>
    <d v="2024-04-27T06:28:28"/>
    <x v="9"/>
    <n v="24"/>
    <s v="RAMIREZ ADRIAN"/>
    <x v="0"/>
    <x v="0"/>
    <n v="194"/>
    <n v="21.5555555555556"/>
    <n v="190.486486486487"/>
    <s v="2 Descuentos (Conducts) "/>
    <n v="99817.567599999995"/>
    <x v="0"/>
    <n v="12589.7436"/>
    <x v="997"/>
    <x v="0"/>
    <m/>
  </r>
  <r>
    <d v="2024-04-27T06:28:28"/>
    <x v="9"/>
    <n v="25"/>
    <s v="JIMENEZ HURTADO CARLOS ESTIVEN"/>
    <x v="2"/>
    <x v="0"/>
    <n v="106"/>
    <n v="17.6666666666667"/>
    <n v="126.99099099099099"/>
    <s v="2 Descuentos (Conducts) "/>
    <n v="66545.044999999998"/>
    <x v="1"/>
    <n v="12589.7436"/>
    <x v="997"/>
    <x v="0"/>
    <m/>
  </r>
  <r>
    <d v="2024-04-27T06:28:29"/>
    <x v="9"/>
    <n v="26"/>
    <s v="CIRO MARIN RODRIGO ALBERTO"/>
    <x v="8"/>
    <x v="0"/>
    <n v="74"/>
    <n v="14.8"/>
    <n v="105.825825825826"/>
    <m/>
    <n v="55454.2042"/>
    <x v="0"/>
    <n v="12589.7436"/>
    <x v="997"/>
    <x v="0"/>
    <m/>
  </r>
  <r>
    <d v="2024-04-27T06:28:29"/>
    <x v="9"/>
    <n v="27"/>
    <s v="HOYOS HENAO SANTIAGO"/>
    <x v="2"/>
    <x v="0"/>
    <n v="122"/>
    <n v="18.769230769230798"/>
    <n v="137.57357357357401"/>
    <s v="FERNEY HENAO Realiz 3 viajes donde moviliz 56 Usuarios 1 Descuento (Usuario desubicado) "/>
    <n v="72090.465500000006"/>
    <x v="0"/>
    <n v="12589.7436"/>
    <x v="997"/>
    <x v="0"/>
    <m/>
  </r>
  <r>
    <d v="2024-04-27T06:28:29"/>
    <x v="9"/>
    <n v="28"/>
    <s v="URIEL SALAZAR FREDY"/>
    <x v="2"/>
    <x v="0"/>
    <n v="132"/>
    <n v="22"/>
    <n v="126.99099099099099"/>
    <m/>
    <n v="66545.044999999998"/>
    <x v="0"/>
    <n v="12589.7436"/>
    <x v="997"/>
    <x v="0"/>
    <m/>
  </r>
  <r>
    <d v="2024-04-27T06:28:29"/>
    <x v="9"/>
    <n v="29"/>
    <s v="ESCOBAR IVAN DARIO"/>
    <x v="6"/>
    <x v="0"/>
    <n v="184"/>
    <n v="23"/>
    <n v="169.32132132132099"/>
    <m/>
    <n v="88726.726699999999"/>
    <x v="0"/>
    <n v="12589.7436"/>
    <x v="997"/>
    <x v="0"/>
    <m/>
  </r>
  <r>
    <d v="2024-04-27T06:28:30"/>
    <x v="1"/>
    <n v="31"/>
    <s v="CERVANTES MARTINEZ FELIX ENRIQUE"/>
    <x v="0"/>
    <x v="0"/>
    <n v="224"/>
    <n v="24.8888888888889"/>
    <n v="190.486486486487"/>
    <m/>
    <n v="99817.567599999995"/>
    <x v="0"/>
    <n v="12589.7436"/>
    <x v="997"/>
    <x v="0"/>
    <m/>
  </r>
  <r>
    <d v="2024-04-27T06:28:30"/>
    <x v="1"/>
    <n v="32"/>
    <s v="PUERTA BOJANERO JUAN CARLOS"/>
    <x v="3"/>
    <x v="0"/>
    <n v="246"/>
    <n v="24.6"/>
    <n v="211.651651651652"/>
    <s v="3 Descuentos (Conducts y usuario movilidad reducida) "/>
    <n v="110908.4084"/>
    <x v="0"/>
    <n v="12589.7436"/>
    <x v="997"/>
    <x v="0"/>
    <m/>
  </r>
  <r>
    <d v="2024-04-27T06:28:30"/>
    <x v="1"/>
    <n v="33"/>
    <s v="QUIROZ BRAYAN"/>
    <x v="3"/>
    <x v="0"/>
    <n v="191"/>
    <n v="19.100000000000001"/>
    <n v="211.651651651652"/>
    <m/>
    <n v="110908.4084"/>
    <x v="0"/>
    <n v="12589.7436"/>
    <x v="997"/>
    <x v="0"/>
    <m/>
  </r>
  <r>
    <d v="2024-04-27T06:28:30"/>
    <x v="1"/>
    <n v="34"/>
    <s v="PINO JUAN PABLO"/>
    <x v="0"/>
    <x v="0"/>
    <n v="194"/>
    <n v="21.5555555555556"/>
    <n v="190.486486486487"/>
    <m/>
    <n v="99817.567599999995"/>
    <x v="0"/>
    <n v="12589.7436"/>
    <x v="997"/>
    <x v="0"/>
    <m/>
  </r>
  <r>
    <d v="2024-04-27T06:28:31"/>
    <x v="1"/>
    <n v="35"/>
    <s v="HERNANDEZ MACIAS GILBERTO"/>
    <x v="0"/>
    <x v="0"/>
    <n v="194"/>
    <n v="21.5555555555556"/>
    <n v="190.486486486487"/>
    <m/>
    <n v="99817.567599999995"/>
    <x v="1"/>
    <n v="12589.7436"/>
    <x v="997"/>
    <x v="0"/>
    <m/>
  </r>
  <r>
    <d v="2024-04-27T06:28:31"/>
    <x v="1"/>
    <n v="36"/>
    <s v="MARTINEZ CHAVERRA LUIS NORBERTO"/>
    <x v="0"/>
    <x v="0"/>
    <n v="167"/>
    <n v="18.5555555555556"/>
    <n v="190.486486486487"/>
    <m/>
    <n v="99817.567599999995"/>
    <x v="0"/>
    <n v="12589.7436"/>
    <x v="997"/>
    <x v="0"/>
    <m/>
  </r>
  <r>
    <d v="2024-04-27T06:28:31"/>
    <x v="1"/>
    <n v="37"/>
    <s v="PIEDRAHITA MADRID SANTIAGO"/>
    <x v="4"/>
    <x v="0"/>
    <n v="133"/>
    <n v="19"/>
    <n v="148.15615615615599"/>
    <m/>
    <n v="77635.885899999994"/>
    <x v="1"/>
    <n v="12589.7436"/>
    <x v="997"/>
    <x v="0"/>
    <m/>
  </r>
  <r>
    <d v="2024-04-27T06:28:31"/>
    <x v="1"/>
    <n v="38"/>
    <s v="AGUDELO KEVIN ANDRES"/>
    <x v="0"/>
    <x v="0"/>
    <n v="187"/>
    <n v="20.7777777777778"/>
    <n v="190.486486486487"/>
    <m/>
    <n v="99817.567599999995"/>
    <x v="0"/>
    <n v="12589.7436"/>
    <x v="997"/>
    <x v="0"/>
    <m/>
  </r>
  <r>
    <d v="2024-04-27T06:28:32"/>
    <x v="1"/>
    <n v="40"/>
    <s v="OCAMPO OCAMPO ANTONIO JOSE"/>
    <x v="0"/>
    <x v="0"/>
    <n v="190"/>
    <n v="21.1111111111111"/>
    <n v="190.486486486487"/>
    <s v="5 Descuentos (Transbordo, Propietario y conduct) "/>
    <n v="99817.567599999995"/>
    <x v="0"/>
    <n v="12589.7436"/>
    <x v="997"/>
    <x v="0"/>
    <m/>
  </r>
  <r>
    <d v="2024-04-27T06:28:32"/>
    <x v="1"/>
    <n v="41"/>
    <s v="GARCIA DAVID WILSON ALBERTO"/>
    <x v="0"/>
    <x v="0"/>
    <n v="179"/>
    <n v="19.8888888888889"/>
    <n v="190.486486486487"/>
    <m/>
    <n v="99817.567599999995"/>
    <x v="1"/>
    <n v="12589.7436"/>
    <x v="997"/>
    <x v="0"/>
    <m/>
  </r>
  <r>
    <d v="2024-04-29T01:58:15"/>
    <x v="12"/>
    <n v="1"/>
    <s v="PALMAR PANA EDIXON JOSUE"/>
    <x v="0"/>
    <x v="0"/>
    <n v="189"/>
    <n v="21"/>
    <n v="160.59375"/>
    <s v="1 Descuento (Usuario desubicado) "/>
    <n v="83376.5625"/>
    <x v="0"/>
    <n v="10723.809499999999"/>
    <x v="998"/>
    <x v="0"/>
    <m/>
  </r>
  <r>
    <d v="2024-04-29T01:58:16"/>
    <x v="12"/>
    <n v="2"/>
    <s v="MARTINEZ  WILMAR"/>
    <x v="0"/>
    <x v="0"/>
    <n v="176"/>
    <n v="19.5555555555556"/>
    <n v="160.59375"/>
    <m/>
    <n v="83376.5625"/>
    <x v="1"/>
    <n v="10723.809499999999"/>
    <x v="998"/>
    <x v="0"/>
    <m/>
  </r>
  <r>
    <d v="2024-04-29T01:58:17"/>
    <x v="12"/>
    <n v="4"/>
    <s v="MUOZ JEFERSON"/>
    <x v="3"/>
    <x v="0"/>
    <n v="126"/>
    <n v="12.6"/>
    <n v="178.4375"/>
    <m/>
    <n v="92640.625"/>
    <x v="0"/>
    <n v="10723.809499999999"/>
    <x v="998"/>
    <x v="0"/>
    <m/>
  </r>
  <r>
    <d v="2024-04-29T01:58:17"/>
    <x v="12"/>
    <n v="5"/>
    <s v="BERRIO POSADA ANGELA"/>
    <x v="3"/>
    <x v="0"/>
    <n v="163"/>
    <n v="16.3"/>
    <n v="178.4375"/>
    <m/>
    <n v="92640.625"/>
    <x v="1"/>
    <n v="10723.809499999999"/>
    <x v="998"/>
    <x v="0"/>
    <m/>
  </r>
  <r>
    <d v="2024-04-29T01:58:17"/>
    <x v="12"/>
    <n v="7"/>
    <s v="FLORES RINCON JORGE ALBERTO"/>
    <x v="9"/>
    <x v="0"/>
    <n v="217"/>
    <n v="18.0833333333333"/>
    <n v="214.125"/>
    <s v="1 Descuento (Despachador gustavo) "/>
    <n v="111168.75"/>
    <x v="1"/>
    <n v="10723.809499999999"/>
    <x v="998"/>
    <x v="0"/>
    <m/>
  </r>
  <r>
    <d v="2024-04-29T01:58:17"/>
    <x v="12"/>
    <n v="8"/>
    <s v="VACA FIERRO ROBINSON"/>
    <x v="0"/>
    <x v="0"/>
    <n v="104"/>
    <n v="11.5555555555556"/>
    <n v="160.59375"/>
    <s v="1 Descuento (Conduct) "/>
    <n v="83376.5625"/>
    <x v="1"/>
    <n v="10723.809499999999"/>
    <x v="998"/>
    <x v="0"/>
    <m/>
  </r>
  <r>
    <d v="2024-04-29T01:58:18"/>
    <x v="12"/>
    <n v="9"/>
    <s v="AGUDELO GARCIA DENIN ANGELO"/>
    <x v="3"/>
    <x v="0"/>
    <n v="185"/>
    <n v="18.5"/>
    <n v="178.4375"/>
    <s v="2 Descuentos (Conducts)"/>
    <n v="92640.625"/>
    <x v="0"/>
    <n v="10723.809499999999"/>
    <x v="998"/>
    <x v="0"/>
    <m/>
  </r>
  <r>
    <d v="2024-04-29T01:58:18"/>
    <x v="12"/>
    <n v="10"/>
    <s v="MARULANDA JARAMILLO DAWER ANDRES"/>
    <x v="4"/>
    <x v="0"/>
    <n v="118"/>
    <n v="16.8571428571429"/>
    <n v="124.90625"/>
    <m/>
    <n v="64848.4375"/>
    <x v="0"/>
    <n v="10723.809499999999"/>
    <x v="998"/>
    <x v="0"/>
    <m/>
  </r>
  <r>
    <d v="2024-04-29T01:58:18"/>
    <x v="12"/>
    <n v="11"/>
    <s v="BELTRAN JUAN SIMON"/>
    <x v="3"/>
    <x v="0"/>
    <n v="174"/>
    <n v="17.399999999999999"/>
    <n v="178.4375"/>
    <s v="2 Descuentos (Usuarios desubicados) "/>
    <n v="92640.625"/>
    <x v="0"/>
    <n v="10723.809499999999"/>
    <x v="998"/>
    <x v="0"/>
    <m/>
  </r>
  <r>
    <d v="2024-04-29T01:58:18"/>
    <x v="12"/>
    <n v="13"/>
    <s v="GIL ARBOLEDA ARLEX"/>
    <x v="0"/>
    <x v="0"/>
    <n v="148"/>
    <n v="16.4444444444444"/>
    <n v="160.59375"/>
    <m/>
    <n v="83376.5625"/>
    <x v="0"/>
    <n v="10723.809499999999"/>
    <x v="998"/>
    <x v="0"/>
    <m/>
  </r>
  <r>
    <d v="2024-04-29T01:58:19"/>
    <x v="12"/>
    <n v="14"/>
    <s v="DURANGO DAVID JOSE"/>
    <x v="1"/>
    <x v="0"/>
    <n v="195"/>
    <n v="17.727272727272702"/>
    <n v="196.28125"/>
    <s v="2 Descuentos (Conducts)"/>
    <n v="101904.6875"/>
    <x v="1"/>
    <n v="10723.809499999999"/>
    <x v="998"/>
    <x v="0"/>
    <m/>
  </r>
  <r>
    <d v="2024-04-29T01:58:19"/>
    <x v="12"/>
    <n v="15"/>
    <s v="LONDOO LOPERA DUVAN ANDRES"/>
    <x v="0"/>
    <x v="0"/>
    <n v="174"/>
    <n v="19.3333333333333"/>
    <n v="160.59375"/>
    <s v="3 Descuentos (Propietario)"/>
    <n v="83376.5625"/>
    <x v="1"/>
    <n v="10723.809499999999"/>
    <x v="998"/>
    <x v="0"/>
    <m/>
  </r>
  <r>
    <d v="2024-04-29T01:58:19"/>
    <x v="12"/>
    <n v="16"/>
    <s v="HURTADO MADRID JUAN ESTEBAN"/>
    <x v="9"/>
    <x v="0"/>
    <n v="185"/>
    <n v="15.4166666666667"/>
    <n v="214.125"/>
    <m/>
    <n v="111168.75"/>
    <x v="0"/>
    <n v="10723.809499999999"/>
    <x v="998"/>
    <x v="0"/>
    <m/>
  </r>
  <r>
    <d v="2024-04-29T01:58:19"/>
    <x v="12"/>
    <n v="18"/>
    <s v="BETANCUR GUZMAN JHON FERNANDO"/>
    <x v="1"/>
    <x v="0"/>
    <n v="240"/>
    <n v="21.818181818181799"/>
    <n v="196.28125"/>
    <s v="1 Descuento (Conduct) "/>
    <n v="101904.6875"/>
    <x v="0"/>
    <n v="10723.809499999999"/>
    <x v="998"/>
    <x v="0"/>
    <m/>
  </r>
  <r>
    <d v="2024-04-29T01:58:20"/>
    <x v="12"/>
    <n v="19"/>
    <s v="MEJIA JUAN CARLOS"/>
    <x v="0"/>
    <x v="0"/>
    <n v="131"/>
    <n v="14.5555555555556"/>
    <n v="160.59375"/>
    <m/>
    <n v="83376.5625"/>
    <x v="0"/>
    <n v="10723.809499999999"/>
    <x v="998"/>
    <x v="0"/>
    <m/>
  </r>
  <r>
    <d v="2024-04-29T01:58:20"/>
    <x v="12"/>
    <n v="20"/>
    <s v="LONDOO CADAVID DAVID SANTIAGO"/>
    <x v="4"/>
    <x v="0"/>
    <n v="132"/>
    <n v="18.8571428571429"/>
    <n v="124.90625"/>
    <m/>
    <n v="64848.4375"/>
    <x v="0"/>
    <n v="10723.809499999999"/>
    <x v="998"/>
    <x v="0"/>
    <m/>
  </r>
  <r>
    <d v="2024-04-29T01:58:20"/>
    <x v="12"/>
    <n v="21"/>
    <s v="CASTRO BERMUDEZ RICHARD STIWARD"/>
    <x v="1"/>
    <x v="0"/>
    <n v="194"/>
    <n v="17.636363636363601"/>
    <n v="196.28125"/>
    <s v="1 Descuento (Despachador gustavo) "/>
    <n v="101904.6875"/>
    <x v="0"/>
    <n v="10723.809499999999"/>
    <x v="998"/>
    <x v="0"/>
    <m/>
  </r>
  <r>
    <d v="2024-04-29T01:58:20"/>
    <x v="12"/>
    <n v="37"/>
    <s v="VALENCIA MENDOZA JHON"/>
    <x v="6"/>
    <x v="0"/>
    <n v="145"/>
    <n v="18.125"/>
    <n v="142.75"/>
    <m/>
    <n v="74112.5"/>
    <x v="1"/>
    <n v="10723.809499999999"/>
    <x v="998"/>
    <x v="0"/>
    <m/>
  </r>
  <r>
    <d v="2024-04-29T01:58:21"/>
    <x v="12"/>
    <n v="38"/>
    <s v="AGUDELO KEVIN ANDRES"/>
    <x v="6"/>
    <x v="0"/>
    <n v="185"/>
    <n v="23.125"/>
    <n v="142.75"/>
    <m/>
    <n v="74112.5"/>
    <x v="0"/>
    <n v="10723.809499999999"/>
    <x v="998"/>
    <x v="0"/>
    <m/>
  </r>
  <r>
    <d v="2024-04-29T01:58:21"/>
    <x v="12"/>
    <n v="42"/>
    <s v="MONTOYA OSPINA GILBERTO ANTONIO"/>
    <x v="1"/>
    <x v="0"/>
    <n v="245"/>
    <n v="22.272727272727298"/>
    <n v="196.28125"/>
    <m/>
    <n v="101904.6875"/>
    <x v="0"/>
    <n v="10723.809499999999"/>
    <x v="998"/>
    <x v="0"/>
    <m/>
  </r>
  <r>
    <d v="2024-04-30T02:18:26"/>
    <x v="9"/>
    <n v="1"/>
    <s v="PALMAR PANA EDIXON JOSUE"/>
    <x v="10"/>
    <x v="0"/>
    <n v="83"/>
    <n v="23.714285714285701"/>
    <n v="71.914705882352905"/>
    <m/>
    <n v="37628.088199999998"/>
    <x v="0"/>
    <n v="11805"/>
    <x v="999"/>
    <x v="0"/>
    <m/>
  </r>
  <r>
    <d v="2024-04-30T02:18:26"/>
    <x v="9"/>
    <n v="2"/>
    <s v="PARIAS MURIEL JHON FREDY"/>
    <x v="6"/>
    <x v="0"/>
    <n v="206"/>
    <n v="25.75"/>
    <n v="164.37647058823501"/>
    <s v="2 Descuentos (Conducts) "/>
    <n v="86007.058799999999"/>
    <x v="1"/>
    <n v="11805"/>
    <x v="999"/>
    <x v="0"/>
    <m/>
  </r>
  <r>
    <d v="2024-04-30T02:18:27"/>
    <x v="9"/>
    <n v="3"/>
    <s v="ESPINOZA CHAVARRIA GUILLERMO LEON"/>
    <x v="6"/>
    <x v="0"/>
    <n v="167"/>
    <n v="20.875"/>
    <n v="164.37647058823501"/>
    <m/>
    <n v="86007.058799999999"/>
    <x v="0"/>
    <n v="11805"/>
    <x v="999"/>
    <x v="0"/>
    <m/>
  </r>
  <r>
    <d v="2024-04-30T02:18:27"/>
    <x v="9"/>
    <n v="4"/>
    <s v="MUOZ JEFERSON"/>
    <x v="0"/>
    <x v="0"/>
    <n v="217"/>
    <n v="24.1111111111111"/>
    <n v="184.923529411765"/>
    <m/>
    <n v="96757.941200000001"/>
    <x v="0"/>
    <n v="11805"/>
    <x v="999"/>
    <x v="0"/>
    <m/>
  </r>
  <r>
    <d v="2024-04-30T02:18:27"/>
    <x v="9"/>
    <n v="5"/>
    <s v="BERRIO POSADA ANGELA"/>
    <x v="6"/>
    <x v="0"/>
    <n v="141"/>
    <n v="17.625"/>
    <n v="164.37647058823501"/>
    <s v="ALVARO QUINTERO Realiz 4 viajes donde moviliz 76 Usuarios "/>
    <n v="86007.058799999999"/>
    <x v="1"/>
    <n v="11805"/>
    <x v="999"/>
    <x v="0"/>
    <m/>
  </r>
  <r>
    <d v="2024-04-30T02:18:28"/>
    <x v="9"/>
    <n v="6"/>
    <s v="TUBERQUIA MAICOL ESTIVEN"/>
    <x v="0"/>
    <x v="0"/>
    <n v="186"/>
    <n v="20.6666666666667"/>
    <n v="184.923529411765"/>
    <s v="2 Descuentos (Conduct y propietario) "/>
    <n v="96757.941200000001"/>
    <x v="0"/>
    <n v="11805"/>
    <x v="999"/>
    <x v="0"/>
    <m/>
  </r>
  <r>
    <d v="2024-04-30T02:18:28"/>
    <x v="9"/>
    <n v="7"/>
    <s v="FLORES RINCON JORGE ALBERTO"/>
    <x v="0"/>
    <x v="0"/>
    <n v="241"/>
    <n v="26.7777777777778"/>
    <n v="184.923529411765"/>
    <m/>
    <n v="96757.941200000001"/>
    <x v="1"/>
    <n v="11805"/>
    <x v="999"/>
    <x v="0"/>
    <m/>
  </r>
  <r>
    <d v="2024-04-30T02:18:28"/>
    <x v="9"/>
    <n v="8"/>
    <s v="VACA FIERRO ROBINSON"/>
    <x v="3"/>
    <x v="0"/>
    <n v="196"/>
    <n v="19.600000000000001"/>
    <n v="205.470588235294"/>
    <s v="2 Descuentos (Conducts) "/>
    <n v="107508.8235"/>
    <x v="1"/>
    <n v="11805"/>
    <x v="999"/>
    <x v="0"/>
    <m/>
  </r>
  <r>
    <d v="2024-04-30T02:18:28"/>
    <x v="9"/>
    <n v="9"/>
    <s v="DURANGO DAVID JOSE"/>
    <x v="11"/>
    <x v="0"/>
    <n v="46"/>
    <n v="23"/>
    <n v="41.094117647058802"/>
    <m/>
    <n v="21501.7647"/>
    <x v="0"/>
    <n v="11805"/>
    <x v="999"/>
    <x v="0"/>
    <m/>
  </r>
  <r>
    <d v="2024-04-30T02:18:29"/>
    <x v="9"/>
    <n v="10"/>
    <s v="MARULANDA JARAMILLO DAWER ANDRES"/>
    <x v="4"/>
    <x v="0"/>
    <n v="146"/>
    <n v="20.8571428571429"/>
    <n v="143.82941176470601"/>
    <m/>
    <n v="75256.176500000001"/>
    <x v="0"/>
    <n v="11805"/>
    <x v="999"/>
    <x v="0"/>
    <m/>
  </r>
  <r>
    <d v="2024-04-30T02:18:29"/>
    <x v="1"/>
    <n v="11"/>
    <s v="BELTRAN JUAN SIMON"/>
    <x v="6"/>
    <x v="0"/>
    <n v="153"/>
    <n v="19.125"/>
    <n v="164.37647058823501"/>
    <s v="2 Descuentos (Conducts) "/>
    <n v="86007.058799999999"/>
    <x v="0"/>
    <n v="11805"/>
    <x v="999"/>
    <x v="0"/>
    <m/>
  </r>
  <r>
    <d v="2024-04-30T02:18:29"/>
    <x v="1"/>
    <n v="13"/>
    <s v="GIL ARBOLEDA ARLEX"/>
    <x v="6"/>
    <x v="0"/>
    <n v="150"/>
    <n v="18.75"/>
    <n v="164.37647058823501"/>
    <m/>
    <n v="86007.058799999999"/>
    <x v="0"/>
    <n v="11805"/>
    <x v="999"/>
    <x v="0"/>
    <m/>
  </r>
  <r>
    <d v="2024-04-30T02:18:29"/>
    <x v="1"/>
    <n v="14"/>
    <s v="MADRID HERNANDEZ JHONATAN SMITH"/>
    <x v="1"/>
    <x v="3"/>
    <n v="222"/>
    <n v="20.181818181818201"/>
    <n v="226.017647058824"/>
    <s v="2 Descuentos (Conduct y jefe de ruta) "/>
    <n v="118259.7059"/>
    <x v="1"/>
    <n v="11805"/>
    <x v="999"/>
    <x v="0"/>
    <m/>
  </r>
  <r>
    <d v="2024-04-30T02:18:30"/>
    <x v="1"/>
    <n v="15"/>
    <s v="LONDOO LOPERA DUVAN ANDRES"/>
    <x v="0"/>
    <x v="0"/>
    <n v="160"/>
    <n v="17.7777777777778"/>
    <n v="184.923529411765"/>
    <m/>
    <n v="96757.941200000001"/>
    <x v="1"/>
    <n v="11805"/>
    <x v="999"/>
    <x v="0"/>
    <m/>
  </r>
  <r>
    <d v="2024-04-30T02:18:30"/>
    <x v="1"/>
    <n v="16"/>
    <s v="HURTADO MADRID JUAN ESTEBAN"/>
    <x v="6"/>
    <x v="1"/>
    <n v="176"/>
    <n v="22"/>
    <n v="164.37647058823501"/>
    <s v="Se descuenta el viaje de 5 35 am ya que NO espera el tiempo indicado en el paradero "/>
    <n v="75256.208799999993"/>
    <x v="0"/>
    <n v="11805"/>
    <x v="999"/>
    <x v="1"/>
    <n v="20.547000000000001"/>
  </r>
  <r>
    <d v="2024-04-30T02:18:30"/>
    <x v="1"/>
    <n v="17"/>
    <s v="RAMIREZ JARAMILLO WILSON"/>
    <x v="0"/>
    <x v="0"/>
    <n v="214"/>
    <n v="23.7777777777778"/>
    <n v="184.923529411765"/>
    <m/>
    <n v="96757.941200000001"/>
    <x v="0"/>
    <n v="11805"/>
    <x v="999"/>
    <x v="0"/>
    <m/>
  </r>
  <r>
    <d v="2024-04-30T02:18:30"/>
    <x v="1"/>
    <n v="18"/>
    <s v="BETANCUR GUZMAN JHON FERNANDO"/>
    <x v="6"/>
    <x v="0"/>
    <n v="156"/>
    <n v="20.8"/>
    <n v="154.10294117647101"/>
    <m/>
    <n v="80631.617599999998"/>
    <x v="0"/>
    <n v="11805"/>
    <x v="999"/>
    <x v="0"/>
    <m/>
  </r>
  <r>
    <d v="2024-04-30T02:18:31"/>
    <x v="1"/>
    <n v="19"/>
    <s v="MEJIA JUAN CARLOS"/>
    <x v="2"/>
    <x v="0"/>
    <n v="121"/>
    <n v="20.1666666666667"/>
    <n v="123.282352941176"/>
    <m/>
    <n v="64505.294099999999"/>
    <x v="0"/>
    <n v="11805"/>
    <x v="999"/>
    <x v="0"/>
    <m/>
  </r>
  <r>
    <d v="2024-04-30T02:18:31"/>
    <x v="1"/>
    <n v="20"/>
    <s v="LONDOO CADAVID DAVID SANTIAGO"/>
    <x v="0"/>
    <x v="0"/>
    <n v="186"/>
    <n v="20.6666666666667"/>
    <n v="184.923529411765"/>
    <m/>
    <n v="96757.941200000001"/>
    <x v="0"/>
    <n v="11805"/>
    <x v="999"/>
    <x v="0"/>
    <m/>
  </r>
  <r>
    <d v="2024-04-30T02:18:31"/>
    <x v="9"/>
    <n v="21"/>
    <s v="CIRO ALEXANDER"/>
    <x v="2"/>
    <x v="3"/>
    <n v="171"/>
    <n v="28.5"/>
    <n v="123.282352941176"/>
    <m/>
    <n v="64505.294099999999"/>
    <x v="0"/>
    <n v="11805"/>
    <x v="999"/>
    <x v="0"/>
    <m/>
  </r>
  <r>
    <d v="2024-04-30T02:18:31"/>
    <x v="9"/>
    <n v="22"/>
    <s v="QUIRAMA CASTAEDA JHON JADER"/>
    <x v="3"/>
    <x v="0"/>
    <n v="205"/>
    <n v="20.5"/>
    <n v="205.470588235294"/>
    <m/>
    <n v="107508.8235"/>
    <x v="1"/>
    <n v="11805"/>
    <x v="999"/>
    <x v="0"/>
    <m/>
  </r>
  <r>
    <d v="2024-04-30T02:18:32"/>
    <x v="9"/>
    <n v="23"/>
    <s v="SALDARRIAGA PARRA LUIS ALBERTO"/>
    <x v="0"/>
    <x v="0"/>
    <n v="150"/>
    <n v="16.6666666666667"/>
    <n v="184.923529411765"/>
    <m/>
    <n v="96757.941200000001"/>
    <x v="2"/>
    <n v="11805"/>
    <x v="999"/>
    <x v="0"/>
    <m/>
  </r>
  <r>
    <d v="2024-04-30T02:18:32"/>
    <x v="9"/>
    <n v="24"/>
    <s v="RAMIREZ ADRIAN"/>
    <x v="0"/>
    <x v="0"/>
    <n v="190"/>
    <n v="21.1111111111111"/>
    <n v="184.923529411765"/>
    <m/>
    <n v="96757.941200000001"/>
    <x v="0"/>
    <n v="11805"/>
    <x v="999"/>
    <x v="0"/>
    <m/>
  </r>
  <r>
    <d v="2024-04-30T02:18:32"/>
    <x v="9"/>
    <n v="25"/>
    <s v="JIMENEZ HURTADO CARLOS ESTIVEN"/>
    <x v="6"/>
    <x v="0"/>
    <n v="157"/>
    <n v="19.625"/>
    <n v="164.37647058823501"/>
    <m/>
    <n v="86007.058799999999"/>
    <x v="1"/>
    <n v="11805"/>
    <x v="999"/>
    <x v="0"/>
    <m/>
  </r>
  <r>
    <d v="2024-04-30T02:18:32"/>
    <x v="9"/>
    <n v="26"/>
    <s v="CIRO MARIN RODRIGO ALBERTO"/>
    <x v="0"/>
    <x v="0"/>
    <n v="186"/>
    <n v="20.6666666666667"/>
    <n v="184.923529411765"/>
    <s v="1 Descuento (Transbordo) "/>
    <n v="96757.941200000001"/>
    <x v="0"/>
    <n v="11805"/>
    <x v="999"/>
    <x v="0"/>
    <m/>
  </r>
  <r>
    <d v="2024-04-30T02:18:33"/>
    <x v="9"/>
    <n v="27"/>
    <s v="HENAO MUOZ FERNEY"/>
    <x v="3"/>
    <x v="3"/>
    <n v="204"/>
    <n v="20.399999999999999"/>
    <n v="205.470588235294"/>
    <s v="2 Descuentos (Monitoreo y Usuario desubicado) "/>
    <n v="107508.8235"/>
    <x v="0"/>
    <n v="11805"/>
    <x v="999"/>
    <x v="0"/>
    <m/>
  </r>
  <r>
    <d v="2024-04-30T02:18:33"/>
    <x v="9"/>
    <n v="28"/>
    <s v="URIEL SALAZAR FREDY"/>
    <x v="3"/>
    <x v="0"/>
    <n v="158"/>
    <n v="15.8"/>
    <n v="205.470588235294"/>
    <s v="1 Descuento (Jefe de ruta) "/>
    <n v="107508.8235"/>
    <x v="0"/>
    <n v="11805"/>
    <x v="999"/>
    <x v="0"/>
    <m/>
  </r>
  <r>
    <d v="2024-04-30T02:18:33"/>
    <x v="9"/>
    <n v="29"/>
    <s v="LONDOO WILDER"/>
    <x v="3"/>
    <x v="0"/>
    <n v="178"/>
    <n v="17.8"/>
    <n v="205.470588235294"/>
    <s v="1 Descuento (Conduct) "/>
    <n v="107508.8235"/>
    <x v="0"/>
    <n v="11805"/>
    <x v="999"/>
    <x v="0"/>
    <m/>
  </r>
  <r>
    <d v="2024-04-30T02:18:34"/>
    <x v="1"/>
    <n v="31"/>
    <s v="CERVANTES MARTINEZ FELIX ENRIQUE"/>
    <x v="3"/>
    <x v="0"/>
    <n v="185"/>
    <n v="18.5"/>
    <n v="205.470588235294"/>
    <m/>
    <n v="107508.8235"/>
    <x v="0"/>
    <n v="11805"/>
    <x v="999"/>
    <x v="0"/>
    <m/>
  </r>
  <r>
    <d v="2024-04-30T02:18:34"/>
    <x v="1"/>
    <n v="32"/>
    <s v="PUERTA BOJANERO JUAN CARLOS"/>
    <x v="1"/>
    <x v="0"/>
    <n v="208"/>
    <n v="18.909090909090899"/>
    <n v="226.017647058824"/>
    <s v="19 Descuentos (Transbordo) "/>
    <n v="118259.7059"/>
    <x v="0"/>
    <n v="11805"/>
    <x v="999"/>
    <x v="0"/>
    <m/>
  </r>
  <r>
    <d v="2024-04-30T02:18:34"/>
    <x v="1"/>
    <n v="33"/>
    <s v="QUIROZ BRAYAN"/>
    <x v="1"/>
    <x v="3"/>
    <n v="216"/>
    <n v="19.636363636363601"/>
    <n v="226.017647058824"/>
    <s v="3 Descuentos (Usuario movilidad reducida, y desubicado) "/>
    <n v="118259.7059"/>
    <x v="0"/>
    <n v="11805"/>
    <x v="999"/>
    <x v="0"/>
    <m/>
  </r>
  <r>
    <d v="2024-04-30T02:18:34"/>
    <x v="1"/>
    <n v="34"/>
    <s v="MONTOYA OSPINA GILBERTO ANTONIO"/>
    <x v="3"/>
    <x v="0"/>
    <n v="198"/>
    <n v="19.8"/>
    <n v="205.470588235294"/>
    <s v="1 Descuento (Despachadora angela) "/>
    <n v="107508.8235"/>
    <x v="0"/>
    <n v="11805"/>
    <x v="999"/>
    <x v="0"/>
    <m/>
  </r>
  <r>
    <d v="2024-04-30T02:18:35"/>
    <x v="1"/>
    <n v="35"/>
    <s v="HERNANDEZ MACIAS GILBERTO"/>
    <x v="0"/>
    <x v="0"/>
    <n v="158"/>
    <n v="17.5555555555556"/>
    <n v="184.923529411765"/>
    <m/>
    <n v="96757.941200000001"/>
    <x v="1"/>
    <n v="11805"/>
    <x v="999"/>
    <x v="0"/>
    <m/>
  </r>
  <r>
    <d v="2024-04-30T02:18:35"/>
    <x v="1"/>
    <n v="36"/>
    <s v="MARTINEZ CHAVERRA LUIS NORBERTO"/>
    <x v="0"/>
    <x v="0"/>
    <n v="189"/>
    <n v="21"/>
    <n v="184.923529411765"/>
    <m/>
    <n v="96757.941200000001"/>
    <x v="0"/>
    <n v="11805"/>
    <x v="999"/>
    <x v="0"/>
    <m/>
  </r>
  <r>
    <d v="2024-04-30T02:18:35"/>
    <x v="1"/>
    <n v="37"/>
    <s v="TABORDA ROJAS DIEGO ALEJANDRO"/>
    <x v="3"/>
    <x v="3"/>
    <n v="233"/>
    <n v="23.3"/>
    <n v="205.470588235294"/>
    <s v="1 Descuento (Conduct) "/>
    <n v="107508.8235"/>
    <x v="1"/>
    <n v="11805"/>
    <x v="999"/>
    <x v="0"/>
    <m/>
  </r>
  <r>
    <d v="2024-04-30T02:18:35"/>
    <x v="1"/>
    <n v="38"/>
    <s v="MARTINEZ  WILMAR"/>
    <x v="1"/>
    <x v="3"/>
    <n v="196"/>
    <n v="17.818181818181799"/>
    <n v="226.017647058824"/>
    <s v="1 Descuento (Conduct) "/>
    <n v="118259.7059"/>
    <x v="0"/>
    <n v="11805"/>
    <x v="999"/>
    <x v="0"/>
    <m/>
  </r>
  <r>
    <d v="2024-04-30T02:18:36"/>
    <x v="1"/>
    <n v="40"/>
    <s v="OCAMPO OCAMPO ANTONIO JOSE"/>
    <x v="1"/>
    <x v="0"/>
    <n v="246"/>
    <n v="22.363636363636399"/>
    <n v="226.017647058824"/>
    <m/>
    <n v="118259.7059"/>
    <x v="0"/>
    <n v="11805"/>
    <x v="999"/>
    <x v="0"/>
    <m/>
  </r>
  <r>
    <d v="2024-04-30T02:18:36"/>
    <x v="9"/>
    <n v="41"/>
    <s v="GARCIA DAVID WILSON ALBERTO"/>
    <x v="0"/>
    <x v="0"/>
    <n v="195"/>
    <n v="21.6666666666667"/>
    <n v="184.923529411765"/>
    <m/>
    <n v="96757.941200000001"/>
    <x v="1"/>
    <n v="11805"/>
    <x v="999"/>
    <x v="0"/>
    <m/>
  </r>
  <r>
    <d v="2024-04-30T02:18:36"/>
    <x v="9"/>
    <n v="42"/>
    <s v="BARRANTES GALLEGO DANIEL CAMILO"/>
    <x v="0"/>
    <x v="0"/>
    <n v="196"/>
    <n v="21.7777777777778"/>
    <n v="184.923529411765"/>
    <s v="1 Descuento (Conduct) "/>
    <n v="96757.941200000001"/>
    <x v="0"/>
    <n v="11805"/>
    <x v="999"/>
    <x v="0"/>
    <m/>
  </r>
  <r>
    <d v="2024-05-01T03:04:38"/>
    <x v="1"/>
    <n v="1"/>
    <s v="MACEA MATEO"/>
    <x v="11"/>
    <x v="0"/>
    <n v="62"/>
    <n v="24.8"/>
    <n v="58.187403993855597"/>
    <m/>
    <n v="30628.072199999999"/>
    <x v="0"/>
    <n v="13676.3158"/>
    <x v="1000"/>
    <x v="0"/>
    <m/>
  </r>
  <r>
    <d v="2024-05-01T03:04:38"/>
    <x v="1"/>
    <n v="2"/>
    <s v="PARIAS MURIEL JHON FREDY"/>
    <x v="0"/>
    <x v="0"/>
    <n v="200"/>
    <n v="22.2222222222222"/>
    <n v="209.47465437788"/>
    <m/>
    <n v="110261.05989999999"/>
    <x v="1"/>
    <n v="13676.3158"/>
    <x v="1000"/>
    <x v="0"/>
    <m/>
  </r>
  <r>
    <d v="2024-05-01T03:04:39"/>
    <x v="1"/>
    <n v="3"/>
    <s v="AGUIRRE ANDRES"/>
    <x v="3"/>
    <x v="0"/>
    <n v="213"/>
    <n v="21.3"/>
    <n v="232.74961597542199"/>
    <m/>
    <n v="122512.28879999999"/>
    <x v="0"/>
    <n v="13676.3158"/>
    <x v="1000"/>
    <x v="0"/>
    <m/>
  </r>
  <r>
    <d v="2024-05-01T03:04:39"/>
    <x v="1"/>
    <n v="5"/>
    <s v="BERRIO POSADA ANGELA"/>
    <x v="8"/>
    <x v="0"/>
    <n v="101"/>
    <n v="20.2"/>
    <n v="116.37480798771099"/>
    <m/>
    <n v="61256.144399999997"/>
    <x v="1"/>
    <n v="13676.3158"/>
    <x v="1000"/>
    <x v="0"/>
    <m/>
  </r>
  <r>
    <d v="2024-05-01T03:04:39"/>
    <x v="1"/>
    <n v="6"/>
    <s v="TUBERQUIA MAICOL ESTIVEN"/>
    <x v="3"/>
    <x v="0"/>
    <n v="246"/>
    <n v="24.6"/>
    <n v="232.74961597542199"/>
    <m/>
    <n v="122512.28879999999"/>
    <x v="0"/>
    <n v="13676.3158"/>
    <x v="1000"/>
    <x v="0"/>
    <m/>
  </r>
  <r>
    <d v="2024-05-01T03:04:40"/>
    <x v="1"/>
    <n v="7"/>
    <s v="FLORES RINCON JORGE ALBERTO"/>
    <x v="3"/>
    <x v="0"/>
    <n v="241"/>
    <n v="24.1"/>
    <n v="232.74961597542199"/>
    <m/>
    <n v="122512.28879999999"/>
    <x v="1"/>
    <n v="13676.3158"/>
    <x v="1000"/>
    <x v="0"/>
    <m/>
  </r>
  <r>
    <d v="2024-05-01T03:04:40"/>
    <x v="1"/>
    <n v="8"/>
    <s v="VACA FIERRO ROBINSON"/>
    <x v="1"/>
    <x v="0"/>
    <n v="238"/>
    <n v="21.636363636363601"/>
    <n v="256.02457757296497"/>
    <m/>
    <n v="134763.5177"/>
    <x v="1"/>
    <n v="13676.3158"/>
    <x v="1000"/>
    <x v="0"/>
    <m/>
  </r>
  <r>
    <d v="2024-05-01T03:04:40"/>
    <x v="1"/>
    <n v="9"/>
    <s v="AGUDELO GARCIA DENIN ANGELO"/>
    <x v="4"/>
    <x v="0"/>
    <n v="201"/>
    <n v="28.714285714285701"/>
    <n v="162.92473118279599"/>
    <s v="1 Descuento (Propietario)"/>
    <n v="85758.602199999994"/>
    <x v="0"/>
    <n v="13676.3158"/>
    <x v="1000"/>
    <x v="0"/>
    <m/>
  </r>
  <r>
    <d v="2024-05-01T03:04:41"/>
    <x v="1"/>
    <n v="10"/>
    <s v="PIEDRAHITA MADRID SANTIAGO"/>
    <x v="4"/>
    <x v="0"/>
    <n v="160"/>
    <n v="22.8571428571429"/>
    <n v="162.92473118279599"/>
    <s v="12 Descuentos (Transbordo) "/>
    <n v="85758.602199999994"/>
    <x v="0"/>
    <n v="13676.3158"/>
    <x v="1000"/>
    <x v="0"/>
    <m/>
  </r>
  <r>
    <d v="2024-05-01T03:04:41"/>
    <x v="9"/>
    <n v="11"/>
    <s v="BELTRAN JUAN SIMON"/>
    <x v="0"/>
    <x v="0"/>
    <n v="170"/>
    <n v="18.8888888888889"/>
    <n v="209.47465437788"/>
    <m/>
    <n v="110261.05989999999"/>
    <x v="0"/>
    <n v="13676.3158"/>
    <x v="1000"/>
    <x v="0"/>
    <m/>
  </r>
  <r>
    <d v="2024-05-01T03:04:41"/>
    <x v="9"/>
    <n v="12"/>
    <s v="CASTRO BERMUDEZ RICHARD STIWARD"/>
    <x v="10"/>
    <x v="0"/>
    <n v="119"/>
    <n v="26.4444444444444"/>
    <n v="104.73732718894"/>
    <m/>
    <n v="55130.53"/>
    <x v="0"/>
    <n v="13676.3158"/>
    <x v="1000"/>
    <x v="0"/>
    <m/>
  </r>
  <r>
    <d v="2024-05-01T03:04:42"/>
    <x v="9"/>
    <n v="13"/>
    <s v="QUINTERO  ALVARO ANTONIO"/>
    <x v="6"/>
    <x v="0"/>
    <n v="227"/>
    <n v="28.375"/>
    <n v="186.19969278033801"/>
    <m/>
    <n v="98009.831000000006"/>
    <x v="0"/>
    <n v="13676.3158"/>
    <x v="1000"/>
    <x v="0"/>
    <m/>
  </r>
  <r>
    <d v="2024-05-01T03:04:42"/>
    <x v="9"/>
    <n v="14"/>
    <s v="DURANGO DAVID JOSE"/>
    <x v="3"/>
    <x v="0"/>
    <n v="219"/>
    <n v="21.9"/>
    <n v="232.74961597542199"/>
    <s v="JHONATAN MADRID Realiz 5 viajes donde moviliz 120 Usuarios. 1 Descuento (Despachadora angela) "/>
    <n v="122512.28879999999"/>
    <x v="1"/>
    <n v="13676.3158"/>
    <x v="1000"/>
    <x v="0"/>
    <m/>
  </r>
  <r>
    <d v="2024-05-01T03:04:42"/>
    <x v="9"/>
    <n v="15"/>
    <s v="LONDOO LOPERA DUVAN ANDRES"/>
    <x v="6"/>
    <x v="0"/>
    <n v="165"/>
    <n v="20.625"/>
    <n v="186.19969278033801"/>
    <s v="1 Descuento (Transbordo) "/>
    <n v="98009.831000000006"/>
    <x v="1"/>
    <n v="13676.3158"/>
    <x v="1000"/>
    <x v="0"/>
    <m/>
  </r>
  <r>
    <d v="2024-05-01T03:04:43"/>
    <x v="9"/>
    <n v="16"/>
    <s v="LONDOO CADAVID DAVID SANTIAGO"/>
    <x v="0"/>
    <x v="0"/>
    <n v="147"/>
    <n v="16.3333333333333"/>
    <n v="209.47465437788"/>
    <m/>
    <n v="110261.05989999999"/>
    <x v="0"/>
    <n v="13676.3158"/>
    <x v="1000"/>
    <x v="0"/>
    <m/>
  </r>
  <r>
    <d v="2024-05-01T03:04:43"/>
    <x v="9"/>
    <n v="17"/>
    <s v="RAMIREZ JARAMILLO WILSON"/>
    <x v="8"/>
    <x v="0"/>
    <n v="113"/>
    <n v="22.6"/>
    <n v="116.37480798771099"/>
    <m/>
    <n v="61256.144399999997"/>
    <x v="0"/>
    <n v="13676.3158"/>
    <x v="1000"/>
    <x v="0"/>
    <m/>
  </r>
  <r>
    <d v="2024-05-01T03:04:43"/>
    <x v="9"/>
    <n v="18"/>
    <s v="BETANCUR GUZMAN JHON FERNANDO"/>
    <x v="0"/>
    <x v="0"/>
    <n v="186"/>
    <n v="20.6666666666667"/>
    <n v="209.47465437788"/>
    <m/>
    <n v="110261.05989999999"/>
    <x v="0"/>
    <n v="13676.3158"/>
    <x v="1000"/>
    <x v="0"/>
    <m/>
  </r>
  <r>
    <d v="2024-05-01T03:04:44"/>
    <x v="9"/>
    <n v="19"/>
    <s v="MEJIA JUAN CARLOS"/>
    <x v="3"/>
    <x v="0"/>
    <n v="233"/>
    <n v="23.3"/>
    <n v="232.74961597542199"/>
    <m/>
    <n v="122512.28879999999"/>
    <x v="0"/>
    <n v="13676.3158"/>
    <x v="1000"/>
    <x v="0"/>
    <m/>
  </r>
  <r>
    <d v="2024-05-01T03:04:44"/>
    <x v="9"/>
    <n v="20"/>
    <s v="VERENZUELA MARTINEZ ALEXANDER"/>
    <x v="0"/>
    <x v="0"/>
    <n v="232"/>
    <n v="25.7777777777778"/>
    <n v="209.47465437788"/>
    <m/>
    <n v="110261.05989999999"/>
    <x v="0"/>
    <n v="13676.3158"/>
    <x v="1000"/>
    <x v="0"/>
    <m/>
  </r>
  <r>
    <d v="2024-05-01T03:04:44"/>
    <x v="1"/>
    <n v="21"/>
    <s v="VALENCIA MENDOZA JHON"/>
    <x v="3"/>
    <x v="0"/>
    <n v="203"/>
    <n v="20.3"/>
    <n v="232.74961597542199"/>
    <s v="1 Descuento (Conduct) "/>
    <n v="122512.28879999999"/>
    <x v="0"/>
    <n v="13676.3158"/>
    <x v="1000"/>
    <x v="0"/>
    <m/>
  </r>
  <r>
    <d v="2024-05-01T03:04:45"/>
    <x v="1"/>
    <n v="22"/>
    <s v="QUIRAMA CASTAEDA JHON JADER"/>
    <x v="3"/>
    <x v="0"/>
    <n v="261"/>
    <n v="26.1"/>
    <n v="232.74961597542199"/>
    <s v="1 Descuento (Despachadora angela) "/>
    <n v="122512.28879999999"/>
    <x v="1"/>
    <n v="13676.3158"/>
    <x v="1000"/>
    <x v="0"/>
    <m/>
  </r>
  <r>
    <d v="2024-05-01T03:04:45"/>
    <x v="1"/>
    <n v="23"/>
    <s v="SALDARRIAGA PARRA LUIS ALBERTO"/>
    <x v="8"/>
    <x v="0"/>
    <n v="109"/>
    <n v="21.8"/>
    <n v="116.37480798771099"/>
    <m/>
    <n v="61256.144399999997"/>
    <x v="2"/>
    <n v="13676.3158"/>
    <x v="1000"/>
    <x v="0"/>
    <m/>
  </r>
  <r>
    <d v="2024-05-01T03:04:45"/>
    <x v="1"/>
    <n v="24"/>
    <s v="RAMIREZ ADRIAN"/>
    <x v="0"/>
    <x v="0"/>
    <n v="201"/>
    <n v="22.3333333333333"/>
    <n v="209.47465437788"/>
    <s v="2 Descuentos (Conduct y Usuario movilidad reducida) "/>
    <n v="110261.05989999999"/>
    <x v="0"/>
    <n v="13676.3158"/>
    <x v="1000"/>
    <x v="0"/>
    <m/>
  </r>
  <r>
    <d v="2024-05-01T03:04:46"/>
    <x v="1"/>
    <n v="25"/>
    <s v="JIMENEZ HURTADO CARLOS ESTIVEN"/>
    <x v="2"/>
    <x v="3"/>
    <n v="175"/>
    <n v="29.1666666666667"/>
    <n v="139.64976958525301"/>
    <m/>
    <n v="73507.373300000007"/>
    <x v="1"/>
    <n v="13676.3158"/>
    <x v="1000"/>
    <x v="0"/>
    <m/>
  </r>
  <r>
    <d v="2024-05-01T03:04:46"/>
    <x v="1"/>
    <n v="26"/>
    <s v="CIRO MARIN RODRIGO ALBERTO"/>
    <x v="3"/>
    <x v="0"/>
    <n v="222"/>
    <n v="22.2"/>
    <n v="232.74961597542199"/>
    <s v="2 Descuentos (Conduct y propietario) "/>
    <n v="122512.28879999999"/>
    <x v="0"/>
    <n v="13676.3158"/>
    <x v="1000"/>
    <x v="0"/>
    <m/>
  </r>
  <r>
    <d v="2024-05-01T03:04:46"/>
    <x v="1"/>
    <n v="27"/>
    <s v="HOYOS HENAO SANTIAGO"/>
    <x v="4"/>
    <x v="0"/>
    <n v="217"/>
    <n v="31"/>
    <n v="162.92473118279599"/>
    <m/>
    <n v="85758.602199999994"/>
    <x v="0"/>
    <n v="13676.3158"/>
    <x v="1000"/>
    <x v="0"/>
    <m/>
  </r>
  <r>
    <d v="2024-05-01T03:04:47"/>
    <x v="1"/>
    <n v="28"/>
    <s v="URIEL SALAZAR FREDY"/>
    <x v="6"/>
    <x v="0"/>
    <n v="174"/>
    <n v="21.75"/>
    <n v="186.19969278033801"/>
    <m/>
    <n v="98009.831000000006"/>
    <x v="0"/>
    <n v="13676.3158"/>
    <x v="1000"/>
    <x v="0"/>
    <m/>
  </r>
  <r>
    <d v="2024-05-01T03:04:47"/>
    <x v="1"/>
    <n v="29"/>
    <s v="LONDOO WILDER"/>
    <x v="11"/>
    <x v="0"/>
    <n v="46"/>
    <n v="23"/>
    <n v="46.549923195084503"/>
    <m/>
    <n v="24502.4578"/>
    <x v="0"/>
    <n v="13676.3158"/>
    <x v="1000"/>
    <x v="0"/>
    <m/>
  </r>
  <r>
    <d v="2024-05-01T03:04:47"/>
    <x v="1"/>
    <n v="30"/>
    <s v="MUOZ JEFERSON"/>
    <x v="11"/>
    <x v="0"/>
    <n v="59"/>
    <n v="23.6"/>
    <n v="58.187403993855597"/>
    <m/>
    <n v="30628.072199999999"/>
    <x v="0"/>
    <n v="13676.3158"/>
    <x v="1000"/>
    <x v="0"/>
    <m/>
  </r>
  <r>
    <d v="2024-05-01T03:04:48"/>
    <x v="9"/>
    <n v="31"/>
    <s v="MARTINEZ  WILMAR"/>
    <x v="3"/>
    <x v="0"/>
    <n v="238"/>
    <n v="23.8"/>
    <n v="232.74961597542199"/>
    <s v="1 Descuento (Conduct) "/>
    <n v="122512.28879999999"/>
    <x v="0"/>
    <n v="13676.3158"/>
    <x v="1000"/>
    <x v="0"/>
    <m/>
  </r>
  <r>
    <d v="2024-05-01T03:04:48"/>
    <x v="9"/>
    <n v="32"/>
    <s v="PUERTA BOJANERO JUAN CARLOS"/>
    <x v="3"/>
    <x v="0"/>
    <n v="231"/>
    <n v="23.1"/>
    <n v="232.74961597542199"/>
    <s v="1 Descuento (Conduct) "/>
    <n v="122512.28879999999"/>
    <x v="0"/>
    <n v="13676.3158"/>
    <x v="1000"/>
    <x v="0"/>
    <m/>
  </r>
  <r>
    <d v="2024-05-01T03:04:48"/>
    <x v="9"/>
    <n v="33"/>
    <s v="QUIROZ BRAYAN"/>
    <x v="0"/>
    <x v="0"/>
    <n v="197"/>
    <n v="21.8888888888889"/>
    <n v="209.47465437788"/>
    <s v="2 Descuentos (Conduct y usuario movilidad reducida) "/>
    <n v="110261.05989999999"/>
    <x v="0"/>
    <n v="13676.3158"/>
    <x v="1000"/>
    <x v="0"/>
    <m/>
  </r>
  <r>
    <d v="2024-05-01T03:04:48"/>
    <x v="9"/>
    <n v="34"/>
    <s v="MONTOYA OSPINA GILBERTO ANTONIO"/>
    <x v="0"/>
    <x v="0"/>
    <n v="212"/>
    <n v="23.5555555555556"/>
    <n v="209.47465437788"/>
    <s v="1 Descuento (Conduct) "/>
    <n v="110261.05989999999"/>
    <x v="0"/>
    <n v="13676.3158"/>
    <x v="1000"/>
    <x v="0"/>
    <m/>
  </r>
  <r>
    <d v="2024-05-01T03:04:49"/>
    <x v="9"/>
    <n v="35"/>
    <s v="HERNANDEZ MACIAS GILBERTO"/>
    <x v="0"/>
    <x v="1"/>
    <n v="192"/>
    <n v="21.3333333333333"/>
    <n v="209.47465437788"/>
    <s v="Se descuenta el viaje de 4 20 pm ya que NO ingresa a la minorista sin autorizacion "/>
    <n v="98009.809899999993"/>
    <x v="1"/>
    <n v="13676.3158"/>
    <x v="1000"/>
    <x v="1"/>
    <n v="23.274999999999999"/>
  </r>
  <r>
    <d v="2024-05-01T03:04:49"/>
    <x v="9"/>
    <n v="36"/>
    <s v="MARTINEZ CHAVERRA LUIS NORBERTO"/>
    <x v="3"/>
    <x v="3"/>
    <n v="238"/>
    <n v="23.8"/>
    <n v="232.74961597542199"/>
    <m/>
    <n v="122512.28879999999"/>
    <x v="0"/>
    <n v="13676.3158"/>
    <x v="1000"/>
    <x v="0"/>
    <m/>
  </r>
  <r>
    <d v="2024-05-01T03:04:49"/>
    <x v="9"/>
    <n v="37"/>
    <s v="TABORDA ROJAS DIEGO ALEJANDRO"/>
    <x v="6"/>
    <x v="0"/>
    <n v="210"/>
    <n v="26.25"/>
    <n v="186.19969278033801"/>
    <s v="1 Descuento (Conduct) "/>
    <n v="98009.831000000006"/>
    <x v="1"/>
    <n v="13676.3158"/>
    <x v="1000"/>
    <x v="0"/>
    <m/>
  </r>
  <r>
    <d v="2024-05-01T03:04:50"/>
    <x v="9"/>
    <n v="38"/>
    <s v="AGUDELO KEVIN ANDRES"/>
    <x v="0"/>
    <x v="0"/>
    <n v="216"/>
    <n v="24"/>
    <n v="209.47465437788"/>
    <m/>
    <n v="110261.05989999999"/>
    <x v="0"/>
    <n v="13676.3158"/>
    <x v="1000"/>
    <x v="0"/>
    <m/>
  </r>
  <r>
    <d v="2024-05-01T03:04:50"/>
    <x v="9"/>
    <n v="40"/>
    <s v="OCAMPO OCAMPO ANTONIO JOSE"/>
    <x v="1"/>
    <x v="0"/>
    <n v="275"/>
    <n v="25"/>
    <n v="256.02457757296497"/>
    <m/>
    <n v="134763.5177"/>
    <x v="0"/>
    <n v="13676.3158"/>
    <x v="1000"/>
    <x v="0"/>
    <m/>
  </r>
  <r>
    <d v="2024-05-01T03:04:50"/>
    <x v="9"/>
    <n v="41"/>
    <s v="GARCIA DAVID WILSON ALBERTO"/>
    <x v="3"/>
    <x v="0"/>
    <n v="268"/>
    <n v="26.8"/>
    <n v="232.74961597542199"/>
    <s v="2 Descuentos (Conduct y propietario) "/>
    <n v="122512.28879999999"/>
    <x v="1"/>
    <n v="13676.3158"/>
    <x v="1000"/>
    <x v="0"/>
    <m/>
  </r>
  <r>
    <d v="2024-05-01T03:04:51"/>
    <x v="9"/>
    <n v="42"/>
    <s v="BARRANTES GALLEGO DANIEL CAMILO"/>
    <x v="6"/>
    <x v="0"/>
    <n v="159"/>
    <n v="19.875"/>
    <n v="186.19969278033801"/>
    <m/>
    <n v="98009.831000000006"/>
    <x v="0"/>
    <n v="13676.3158"/>
    <x v="1000"/>
    <x v="0"/>
    <m/>
  </r>
  <r>
    <d v="2024-05-01T14:13:55"/>
    <x v="1"/>
    <n v="1"/>
    <s v="PALMAR PANA EDIXON JOSUE"/>
    <x v="1"/>
    <x v="0"/>
    <n v="193"/>
    <n v="17.545454545454501"/>
    <n v="226.151658767773"/>
    <m/>
    <n v="118333.4123"/>
    <x v="0"/>
    <n v="11667.5676"/>
    <x v="1001"/>
    <x v="0"/>
    <m/>
  </r>
  <r>
    <d v="2024-05-01T14:13:55"/>
    <x v="1"/>
    <n v="2"/>
    <s v="PARIAS MURIEL JHON FREDY"/>
    <x v="0"/>
    <x v="0"/>
    <n v="240"/>
    <n v="26.6666666666667"/>
    <n v="185.03317535545"/>
    <s v="1 Descuento (Conduct) "/>
    <n v="96818.246400000004"/>
    <x v="1"/>
    <n v="11667.5676"/>
    <x v="1001"/>
    <x v="0"/>
    <m/>
  </r>
  <r>
    <d v="2024-05-01T14:13:56"/>
    <x v="1"/>
    <n v="3"/>
    <s v="AGUIRRE ANDRES"/>
    <x v="6"/>
    <x v="0"/>
    <n v="158"/>
    <n v="19.75"/>
    <n v="164.47393364928899"/>
    <s v="3 Descuentos (Conduct, Despachadora angela y usuario movilidad reducida) "/>
    <n v="86060.663499999995"/>
    <x v="0"/>
    <n v="11667.5676"/>
    <x v="1001"/>
    <x v="0"/>
    <m/>
  </r>
  <r>
    <d v="2024-05-01T14:13:56"/>
    <x v="1"/>
    <n v="4"/>
    <s v="MARTINEZ ORREGO ARLEISON"/>
    <x v="0"/>
    <x v="0"/>
    <n v="200"/>
    <n v="22.2222222222222"/>
    <n v="185.03317535545"/>
    <m/>
    <n v="96818.246400000004"/>
    <x v="0"/>
    <n v="11667.5676"/>
    <x v="1001"/>
    <x v="0"/>
    <m/>
  </r>
  <r>
    <d v="2024-05-01T14:13:56"/>
    <x v="1"/>
    <n v="5"/>
    <s v="QUINTERO  ALVARO ANTONIO"/>
    <x v="3"/>
    <x v="0"/>
    <n v="214"/>
    <n v="21.4"/>
    <n v="205.592417061611"/>
    <m/>
    <n v="107575.8294"/>
    <x v="1"/>
    <n v="11667.5676"/>
    <x v="1001"/>
    <x v="0"/>
    <m/>
  </r>
  <r>
    <d v="2024-05-01T14:13:57"/>
    <x v="1"/>
    <n v="6"/>
    <s v="QUINTERO ANDRES FELIPE"/>
    <x v="0"/>
    <x v="0"/>
    <n v="193"/>
    <n v="21.4444444444444"/>
    <n v="185.03317535545"/>
    <m/>
    <n v="96818.246400000004"/>
    <x v="0"/>
    <n v="11667.5676"/>
    <x v="1001"/>
    <x v="0"/>
    <m/>
  </r>
  <r>
    <d v="2024-05-01T14:13:57"/>
    <x v="1"/>
    <n v="7"/>
    <s v="FLORES RINCON JORGE ALBERTO"/>
    <x v="0"/>
    <x v="0"/>
    <n v="146"/>
    <n v="16.2222222222222"/>
    <n v="185.03317535545"/>
    <m/>
    <n v="96818.246400000004"/>
    <x v="1"/>
    <n v="11667.5676"/>
    <x v="1001"/>
    <x v="0"/>
    <m/>
  </r>
  <r>
    <d v="2024-05-01T14:13:57"/>
    <x v="1"/>
    <n v="8"/>
    <s v="VACA FIERRO ROBINSON"/>
    <x v="0"/>
    <x v="0"/>
    <n v="178"/>
    <n v="19.7777777777778"/>
    <n v="185.03317535545"/>
    <m/>
    <n v="96818.246400000004"/>
    <x v="1"/>
    <n v="11667.5676"/>
    <x v="1001"/>
    <x v="0"/>
    <m/>
  </r>
  <r>
    <d v="2024-05-01T14:13:57"/>
    <x v="1"/>
    <n v="9"/>
    <s v="AGUDELO GARCIA DENIN ANGELO"/>
    <x v="6"/>
    <x v="0"/>
    <n v="159"/>
    <n v="19.875"/>
    <n v="164.47393364928899"/>
    <s v="1 Descuento (Conduct) "/>
    <n v="86060.663499999995"/>
    <x v="0"/>
    <n v="11667.5676"/>
    <x v="1001"/>
    <x v="0"/>
    <m/>
  </r>
  <r>
    <d v="2024-05-01T14:13:58"/>
    <x v="1"/>
    <n v="10"/>
    <s v="MARULANDA JARAMILLO DAWER ANDRES"/>
    <x v="6"/>
    <x v="0"/>
    <n v="148"/>
    <n v="18.5"/>
    <n v="164.47393364928899"/>
    <m/>
    <n v="86060.663499999995"/>
    <x v="0"/>
    <n v="11667.5676"/>
    <x v="1001"/>
    <x v="0"/>
    <m/>
  </r>
  <r>
    <d v="2024-05-01T14:13:58"/>
    <x v="9"/>
    <n v="12"/>
    <s v="CASTRO BERMUDEZ RICHARD STIWARD"/>
    <x v="14"/>
    <x v="0"/>
    <n v="3"/>
    <n v="6"/>
    <n v="10.279620853080599"/>
    <m/>
    <n v="5378.7915000000003"/>
    <x v="0"/>
    <n v="11667.5676"/>
    <x v="1001"/>
    <x v="0"/>
    <m/>
  </r>
  <r>
    <d v="2024-05-01T14:13:59"/>
    <x v="9"/>
    <n v="13"/>
    <s v="GIL ARBOLEDA ARLEX"/>
    <x v="0"/>
    <x v="0"/>
    <n v="208"/>
    <n v="23.1111111111111"/>
    <n v="185.03317535545"/>
    <m/>
    <n v="96818.246400000004"/>
    <x v="0"/>
    <n v="11667.5676"/>
    <x v="1001"/>
    <x v="0"/>
    <m/>
  </r>
  <r>
    <d v="2024-05-01T14:13:59"/>
    <x v="9"/>
    <n v="14"/>
    <s v="MADRID HERNANDEZ JHONATAN SMITH"/>
    <x v="0"/>
    <x v="0"/>
    <n v="178"/>
    <n v="19.7777777777778"/>
    <n v="185.03317535545"/>
    <s v="JOSE DURANGO Realiz 3 viajes donde moviliz 56 Usuarios, 2 Descuentos (Conduct y usuario movilidad reducida) "/>
    <n v="96818.246400000004"/>
    <x v="1"/>
    <n v="11667.5676"/>
    <x v="1001"/>
    <x v="0"/>
    <m/>
  </r>
  <r>
    <d v="2024-05-01T14:13:59"/>
    <x v="9"/>
    <n v="15"/>
    <s v="LONDOO LOPERA DUVAN ANDRES"/>
    <x v="0"/>
    <x v="0"/>
    <n v="206"/>
    <n v="22.8888888888889"/>
    <n v="185.03317535545"/>
    <s v="3 Descuentos (Transbordo) "/>
    <n v="96818.246400000004"/>
    <x v="1"/>
    <n v="11667.5676"/>
    <x v="1001"/>
    <x v="0"/>
    <m/>
  </r>
  <r>
    <d v="2024-05-01T14:14:00"/>
    <x v="9"/>
    <n v="16"/>
    <s v="HURTADO MADRID JUAN ESTEBAN"/>
    <x v="0"/>
    <x v="0"/>
    <n v="176"/>
    <n v="19.5555555555556"/>
    <n v="185.03317535545"/>
    <m/>
    <n v="96818.246400000004"/>
    <x v="0"/>
    <n v="11667.5676"/>
    <x v="1001"/>
    <x v="0"/>
    <m/>
  </r>
  <r>
    <d v="2024-05-01T14:14:00"/>
    <x v="9"/>
    <n v="18"/>
    <s v="LONDOO WILDER"/>
    <x v="3"/>
    <x v="0"/>
    <n v="196"/>
    <n v="19.600000000000001"/>
    <n v="205.592417061611"/>
    <s v="JHON FERNANDO BETANCUR Realiz 2 viajes donde moviliz 27 Usuarios "/>
    <n v="107575.8294"/>
    <x v="0"/>
    <n v="11667.5676"/>
    <x v="1001"/>
    <x v="0"/>
    <m/>
  </r>
  <r>
    <d v="2024-05-01T14:14:00"/>
    <x v="9"/>
    <n v="19"/>
    <s v="MEJIA JUAN CARLOS"/>
    <x v="4"/>
    <x v="3"/>
    <n v="158"/>
    <n v="22.571428571428601"/>
    <n v="143.91469194312799"/>
    <m/>
    <n v="75303.080600000001"/>
    <x v="0"/>
    <n v="11667.5676"/>
    <x v="1001"/>
    <x v="0"/>
    <m/>
  </r>
  <r>
    <d v="2024-05-01T14:14:00"/>
    <x v="9"/>
    <n v="20"/>
    <s v="VERENZUELA MARTINEZ ALEXANDER"/>
    <x v="0"/>
    <x v="0"/>
    <n v="211"/>
    <n v="23.4444444444444"/>
    <n v="185.03317535545"/>
    <s v="1 Descuento (Conduct) "/>
    <n v="96818.246400000004"/>
    <x v="0"/>
    <n v="11667.5676"/>
    <x v="1001"/>
    <x v="0"/>
    <m/>
  </r>
  <r>
    <d v="2024-05-01T14:14:01"/>
    <x v="1"/>
    <n v="21"/>
    <s v="VALENCIA MENDOZA JHON"/>
    <x v="4"/>
    <x v="0"/>
    <n v="138"/>
    <n v="19.714285714285701"/>
    <n v="143.91469194312799"/>
    <m/>
    <n v="75303.080600000001"/>
    <x v="0"/>
    <n v="11667.5676"/>
    <x v="1001"/>
    <x v="0"/>
    <m/>
  </r>
  <r>
    <d v="2024-05-01T14:14:01"/>
    <x v="1"/>
    <n v="22"/>
    <s v="QUIRAMA CASTAEDA JHON JADER"/>
    <x v="0"/>
    <x v="0"/>
    <n v="186"/>
    <n v="20.6666666666667"/>
    <n v="185.03317535545"/>
    <m/>
    <n v="96818.246400000004"/>
    <x v="1"/>
    <n v="11667.5676"/>
    <x v="1001"/>
    <x v="0"/>
    <m/>
  </r>
  <r>
    <d v="2024-05-01T14:14:01"/>
    <x v="1"/>
    <n v="23"/>
    <s v="RODRIGUEZ LUBIN"/>
    <x v="0"/>
    <x v="0"/>
    <n v="116"/>
    <n v="12.8888888888889"/>
    <n v="185.03317535545"/>
    <m/>
    <n v="96818.246400000004"/>
    <x v="2"/>
    <n v="11667.5676"/>
    <x v="1001"/>
    <x v="0"/>
    <m/>
  </r>
  <r>
    <d v="2024-05-01T14:14:02"/>
    <x v="1"/>
    <n v="24"/>
    <s v="RAMIREZ ADRIAN"/>
    <x v="0"/>
    <x v="0"/>
    <n v="187"/>
    <n v="20.7777777777778"/>
    <n v="185.03317535545"/>
    <s v="2 Descuentos (Usuario movilidad reducida) "/>
    <n v="96818.246400000004"/>
    <x v="0"/>
    <n v="11667.5676"/>
    <x v="1001"/>
    <x v="0"/>
    <m/>
  </r>
  <r>
    <d v="2024-05-01T14:14:02"/>
    <x v="1"/>
    <n v="25"/>
    <s v="HENAO MUOZ FERNEY"/>
    <x v="0"/>
    <x v="0"/>
    <n v="181"/>
    <n v="20.1111111111111"/>
    <n v="185.03317535545"/>
    <m/>
    <n v="96818.246400000004"/>
    <x v="1"/>
    <n v="11667.5676"/>
    <x v="1001"/>
    <x v="0"/>
    <m/>
  </r>
  <r>
    <d v="2024-05-01T14:14:02"/>
    <x v="1"/>
    <n v="27"/>
    <s v="HOYOS HENAO SANTIAGO"/>
    <x v="3"/>
    <x v="0"/>
    <n v="180"/>
    <n v="18"/>
    <n v="205.592417061611"/>
    <m/>
    <n v="107575.8294"/>
    <x v="0"/>
    <n v="11667.5676"/>
    <x v="1001"/>
    <x v="0"/>
    <m/>
  </r>
  <r>
    <d v="2024-05-01T14:14:03"/>
    <x v="1"/>
    <n v="28"/>
    <s v="URIEL SALAZAR FREDY"/>
    <x v="0"/>
    <x v="0"/>
    <n v="173"/>
    <n v="19.2222222222222"/>
    <n v="185.03317535545"/>
    <m/>
    <n v="96818.246400000004"/>
    <x v="0"/>
    <n v="11667.5676"/>
    <x v="1001"/>
    <x v="0"/>
    <m/>
  </r>
  <r>
    <d v="2024-05-01T14:14:03"/>
    <x v="1"/>
    <n v="29"/>
    <s v="LONDOO CADAVID DAVID SANTIAGO"/>
    <x v="6"/>
    <x v="0"/>
    <n v="122"/>
    <n v="15.25"/>
    <n v="164.47393364928899"/>
    <m/>
    <n v="86060.663499999995"/>
    <x v="0"/>
    <n v="11667.5676"/>
    <x v="1001"/>
    <x v="0"/>
    <m/>
  </r>
  <r>
    <d v="2024-05-01T14:14:03"/>
    <x v="9"/>
    <n v="30"/>
    <s v="TUBERQUIA MAICOL ESTIVEN"/>
    <x v="6"/>
    <x v="0"/>
    <n v="149"/>
    <n v="18.625"/>
    <n v="164.47393364928899"/>
    <m/>
    <n v="86060.663499999995"/>
    <x v="0"/>
    <n v="11667.5676"/>
    <x v="1001"/>
    <x v="0"/>
    <m/>
  </r>
  <r>
    <d v="2024-05-01T14:14:03"/>
    <x v="9"/>
    <n v="31"/>
    <s v="CERVANTES MARTINEZ FELIX ENRIQUE"/>
    <x v="0"/>
    <x v="0"/>
    <n v="241"/>
    <n v="26.7777777777778"/>
    <n v="185.03317535545"/>
    <s v="2 Descuentos (Conduct y usuario desubicado) "/>
    <n v="96818.246400000004"/>
    <x v="0"/>
    <n v="11667.5676"/>
    <x v="1001"/>
    <x v="0"/>
    <m/>
  </r>
  <r>
    <d v="2024-05-01T14:14:04"/>
    <x v="9"/>
    <n v="32"/>
    <s v="PUERTA BOJANERO JUAN CARLOS"/>
    <x v="6"/>
    <x v="3"/>
    <n v="182"/>
    <n v="22.75"/>
    <n v="164.47393364928899"/>
    <s v="1 Descuento (Conduct) "/>
    <n v="86060.663499999995"/>
    <x v="0"/>
    <n v="11667.5676"/>
    <x v="1001"/>
    <x v="0"/>
    <m/>
  </r>
  <r>
    <d v="2024-05-01T14:14:04"/>
    <x v="9"/>
    <n v="34"/>
    <s v="PINO JUAN PABLO"/>
    <x v="0"/>
    <x v="0"/>
    <n v="187"/>
    <n v="20.7777777777778"/>
    <n v="185.03317535545"/>
    <m/>
    <n v="96818.246400000004"/>
    <x v="0"/>
    <n v="11667.5676"/>
    <x v="1001"/>
    <x v="0"/>
    <m/>
  </r>
  <r>
    <d v="2024-05-01T14:14:04"/>
    <x v="9"/>
    <n v="35"/>
    <s v="HERNANDEZ MACIAS GILBERTO"/>
    <x v="0"/>
    <x v="0"/>
    <n v="183"/>
    <n v="20.3333333333333"/>
    <n v="185.03317535545"/>
    <m/>
    <n v="96818.246400000004"/>
    <x v="1"/>
    <n v="11667.5676"/>
    <x v="1001"/>
    <x v="0"/>
    <m/>
  </r>
  <r>
    <d v="2024-05-01T14:14:05"/>
    <x v="9"/>
    <n v="36"/>
    <s v="MARTINEZ CHAVERRA LUIS NORBERTO"/>
    <x v="0"/>
    <x v="0"/>
    <n v="167"/>
    <n v="18.5555555555556"/>
    <n v="185.03317535545"/>
    <m/>
    <n v="96818.246400000004"/>
    <x v="0"/>
    <n v="11667.5676"/>
    <x v="1001"/>
    <x v="0"/>
    <m/>
  </r>
  <r>
    <d v="2024-05-01T14:14:05"/>
    <x v="9"/>
    <n v="37"/>
    <s v="TABORDA ROJAS DIEGO ALEJANDRO"/>
    <x v="6"/>
    <x v="3"/>
    <n v="175"/>
    <n v="21.875"/>
    <n v="164.47393364928899"/>
    <m/>
    <n v="73809.413499999995"/>
    <x v="1"/>
    <n v="11667.5676"/>
    <x v="1001"/>
    <x v="0"/>
    <m/>
  </r>
  <r>
    <d v="2024-05-01T14:14:05"/>
    <x v="9"/>
    <n v="38"/>
    <s v="QUIROZ BRAYAN"/>
    <x v="0"/>
    <x v="0"/>
    <n v="228"/>
    <n v="25.3333333333333"/>
    <n v="185.03317535545"/>
    <m/>
    <n v="96818.246400000004"/>
    <x v="0"/>
    <n v="11667.5676"/>
    <x v="1001"/>
    <x v="1"/>
    <n v="23.274999999999999"/>
  </r>
  <r>
    <d v="2024-05-01T14:14:06"/>
    <x v="9"/>
    <n v="40"/>
    <s v="OCAMPO OCAMPO ANTONIO JOSE"/>
    <x v="6"/>
    <x v="0"/>
    <n v="186"/>
    <n v="23.25"/>
    <n v="164.47393364928899"/>
    <m/>
    <n v="86060.663499999995"/>
    <x v="0"/>
    <n v="11667.5676"/>
    <x v="1001"/>
    <x v="0"/>
    <m/>
  </r>
  <r>
    <d v="2024-05-01T14:14:06"/>
    <x v="1"/>
    <n v="41"/>
    <s v="MARTINEZ  WILMAR"/>
    <x v="0"/>
    <x v="0"/>
    <n v="187"/>
    <n v="20.7777777777778"/>
    <n v="185.03317535545"/>
    <m/>
    <n v="96818.246400000004"/>
    <x v="1"/>
    <n v="11667.5676"/>
    <x v="1001"/>
    <x v="0"/>
    <m/>
  </r>
  <r>
    <d v="2024-05-01T14:14:08"/>
    <x v="9"/>
    <n v="42"/>
    <s v="BARRANTES GALLEGO DANIEL CAMILO"/>
    <x v="6"/>
    <x v="0"/>
    <n v="174"/>
    <n v="21.75"/>
    <n v="164.47393364928899"/>
    <s v="2 Descuentos (Conduct y propietario) "/>
    <n v="86060.663499999995"/>
    <x v="0"/>
    <n v="11667.5676"/>
    <x v="1001"/>
    <x v="0"/>
    <m/>
  </r>
  <r>
    <d v="2024-05-02T00:46:24"/>
    <x v="12"/>
    <n v="1"/>
    <s v="MACEA MATEO"/>
    <x v="10"/>
    <x v="0"/>
    <n v="79"/>
    <n v="19.75"/>
    <n v="81.197969543147195"/>
    <s v="1 Descuento (Monitoreo) "/>
    <n v="42458.883199999997"/>
    <x v="0"/>
    <n v="10870.8333"/>
    <x v="1002"/>
    <x v="0"/>
    <m/>
  </r>
  <r>
    <d v="2024-05-02T00:46:25"/>
    <x v="12"/>
    <n v="2"/>
    <s v="PARIAS MURIEL JHON FREDY"/>
    <x v="2"/>
    <x v="0"/>
    <n v="123"/>
    <n v="20.5"/>
    <n v="121.79695431472101"/>
    <m/>
    <n v="63688.3249"/>
    <x v="1"/>
    <n v="10870.8333"/>
    <x v="1002"/>
    <x v="0"/>
    <m/>
  </r>
  <r>
    <d v="2024-05-02T00:46:25"/>
    <x v="12"/>
    <n v="7"/>
    <s v="FLORES RINCON JORGE ALBERTO"/>
    <x v="0"/>
    <x v="0"/>
    <n v="194"/>
    <n v="21.5555555555556"/>
    <n v="182.695431472081"/>
    <m/>
    <n v="95532.487299999993"/>
    <x v="1"/>
    <n v="10870.8333"/>
    <x v="1002"/>
    <x v="0"/>
    <m/>
  </r>
  <r>
    <d v="2024-05-02T00:46:26"/>
    <x v="12"/>
    <n v="9"/>
    <s v="AGUDELO GARCIA DENIN ANGELO"/>
    <x v="0"/>
    <x v="0"/>
    <n v="167"/>
    <n v="18.5555555555556"/>
    <n v="182.695431472081"/>
    <s v="1 Descuento (Conduct) "/>
    <n v="95532.487299999993"/>
    <x v="0"/>
    <n v="10870.8333"/>
    <x v="1002"/>
    <x v="0"/>
    <m/>
  </r>
  <r>
    <d v="2024-05-02T00:46:26"/>
    <x v="12"/>
    <n v="15"/>
    <s v="LONDOO LOPERA DUVAN ANDRES"/>
    <x v="4"/>
    <x v="0"/>
    <n v="179"/>
    <n v="25.571428571428601"/>
    <n v="142.09644670050801"/>
    <m/>
    <n v="74303.045700000002"/>
    <x v="1"/>
    <n v="10870.8333"/>
    <x v="1002"/>
    <x v="0"/>
    <m/>
  </r>
  <r>
    <d v="2024-05-02T00:46:26"/>
    <x v="12"/>
    <n v="21"/>
    <s v="VALENCIA MENDOZA JHON"/>
    <x v="4"/>
    <x v="0"/>
    <n v="163"/>
    <n v="23.285714285714299"/>
    <n v="142.09644670050801"/>
    <m/>
    <n v="74303.045700000002"/>
    <x v="0"/>
    <n v="10870.8333"/>
    <x v="1002"/>
    <x v="0"/>
    <m/>
  </r>
  <r>
    <d v="2024-05-02T00:46:26"/>
    <x v="12"/>
    <n v="22"/>
    <s v="QUIRAMA CASTAEDA JHON JADER"/>
    <x v="0"/>
    <x v="0"/>
    <n v="151"/>
    <n v="16.7777777777778"/>
    <n v="182.695431472081"/>
    <m/>
    <n v="95532.487299999993"/>
    <x v="1"/>
    <n v="10870.8333"/>
    <x v="1002"/>
    <x v="0"/>
    <m/>
  </r>
  <r>
    <d v="2024-05-02T00:46:27"/>
    <x v="12"/>
    <n v="23"/>
    <s v="RODRIGUEZ LUBIN"/>
    <x v="0"/>
    <x v="0"/>
    <n v="151"/>
    <n v="16.7777777777778"/>
    <n v="182.695431472081"/>
    <m/>
    <n v="95532.487299999993"/>
    <x v="2"/>
    <n v="10870.8333"/>
    <x v="1002"/>
    <x v="0"/>
    <m/>
  </r>
  <r>
    <d v="2024-05-02T00:46:27"/>
    <x v="12"/>
    <n v="24"/>
    <s v="RAMIREZ ADRIAN"/>
    <x v="3"/>
    <x v="0"/>
    <n v="182"/>
    <n v="18.2"/>
    <n v="202.994923857868"/>
    <m/>
    <n v="106147.2081"/>
    <x v="0"/>
    <n v="10870.8333"/>
    <x v="1002"/>
    <x v="0"/>
    <m/>
  </r>
  <r>
    <d v="2024-05-02T00:46:27"/>
    <x v="12"/>
    <n v="26"/>
    <s v="CIRO MARIN RODRIGO ALBERTO"/>
    <x v="4"/>
    <x v="0"/>
    <n v="136"/>
    <n v="19.428571428571399"/>
    <n v="142.09644670050801"/>
    <m/>
    <n v="74303.045700000002"/>
    <x v="0"/>
    <n v="10870.8333"/>
    <x v="1002"/>
    <x v="0"/>
    <m/>
  </r>
  <r>
    <d v="2024-05-02T00:46:28"/>
    <x v="12"/>
    <n v="27"/>
    <s v="HOYOS HENAO SANTIAGO"/>
    <x v="6"/>
    <x v="0"/>
    <n v="195"/>
    <n v="24.375"/>
    <n v="162.39593908629399"/>
    <m/>
    <n v="84917.766499999998"/>
    <x v="0"/>
    <n v="10870.8333"/>
    <x v="1002"/>
    <x v="0"/>
    <m/>
  </r>
  <r>
    <d v="2024-05-02T00:46:28"/>
    <x v="12"/>
    <n v="28"/>
    <s v="URIEL SALAZAR FREDY"/>
    <x v="0"/>
    <x v="0"/>
    <n v="149"/>
    <n v="16.5555555555556"/>
    <n v="182.695431472081"/>
    <m/>
    <n v="95532.487299999993"/>
    <x v="0"/>
    <n v="10870.8333"/>
    <x v="1002"/>
    <x v="0"/>
    <m/>
  </r>
  <r>
    <d v="2024-05-02T00:46:28"/>
    <x v="12"/>
    <n v="29"/>
    <s v="LONDOO WILDER"/>
    <x v="2"/>
    <x v="0"/>
    <n v="137"/>
    <n v="22.8333333333333"/>
    <n v="121.79695431472101"/>
    <m/>
    <n v="63688.3249"/>
    <x v="0"/>
    <n v="10870.8333"/>
    <x v="1002"/>
    <x v="0"/>
    <m/>
  </r>
  <r>
    <d v="2024-05-02T00:46:28"/>
    <x v="12"/>
    <n v="31"/>
    <s v="CERVANTES MARTINEZ FELIX ENRIQUE"/>
    <x v="1"/>
    <x v="0"/>
    <n v="217"/>
    <n v="19.727272727272702"/>
    <n v="223.29441624365501"/>
    <s v="1 Descuento (Monitoreo) "/>
    <n v="116761.9289"/>
    <x v="0"/>
    <n v="10870.8333"/>
    <x v="1002"/>
    <x v="0"/>
    <m/>
  </r>
  <r>
    <d v="2024-05-02T00:46:29"/>
    <x v="12"/>
    <n v="32"/>
    <s v="PALMAR PANA EDIXON JOSUE"/>
    <x v="0"/>
    <x v="0"/>
    <n v="186"/>
    <n v="20.6666666666667"/>
    <n v="182.695431472081"/>
    <m/>
    <n v="95532.487299999993"/>
    <x v="0"/>
    <n v="10870.8333"/>
    <x v="1002"/>
    <x v="0"/>
    <m/>
  </r>
  <r>
    <d v="2024-05-02T00:46:29"/>
    <x v="12"/>
    <n v="33"/>
    <s v="QUIROZ BRAYAN"/>
    <x v="9"/>
    <x v="0"/>
    <n v="233"/>
    <n v="19.4166666666667"/>
    <n v="243.59390862944201"/>
    <m/>
    <n v="127376.64969999999"/>
    <x v="0"/>
    <n v="10870.8333"/>
    <x v="1002"/>
    <x v="0"/>
    <m/>
  </r>
  <r>
    <d v="2024-05-02T00:46:29"/>
    <x v="12"/>
    <n v="34"/>
    <s v="PINO JUAN ESTEBAN"/>
    <x v="2"/>
    <x v="0"/>
    <n v="131"/>
    <n v="21.8333333333333"/>
    <n v="121.79695431472101"/>
    <m/>
    <n v="63688.3249"/>
    <x v="0"/>
    <n v="10870.8333"/>
    <x v="1002"/>
    <x v="0"/>
    <m/>
  </r>
  <r>
    <d v="2024-05-02T00:46:29"/>
    <x v="12"/>
    <n v="35"/>
    <s v="MARTINEZ  WILMAR"/>
    <x v="1"/>
    <x v="0"/>
    <n v="209"/>
    <n v="19"/>
    <n v="223.29441624365501"/>
    <m/>
    <n v="116761.9289"/>
    <x v="1"/>
    <n v="10870.8333"/>
    <x v="1002"/>
    <x v="0"/>
    <m/>
  </r>
  <r>
    <d v="2024-05-02T00:46:30"/>
    <x v="12"/>
    <n v="36"/>
    <s v="MARTINEZ CHAVERRA LUIS NORBERTO"/>
    <x v="1"/>
    <x v="0"/>
    <n v="221"/>
    <n v="20.090909090909101"/>
    <n v="223.29441624365501"/>
    <m/>
    <n v="116761.9289"/>
    <x v="0"/>
    <n v="10870.8333"/>
    <x v="1002"/>
    <x v="0"/>
    <m/>
  </r>
  <r>
    <d v="2024-05-02T00:46:30"/>
    <x v="12"/>
    <n v="37"/>
    <s v="TABORDA ROJAS DIEGO ALEJANDRO"/>
    <x v="6"/>
    <x v="0"/>
    <n v="191"/>
    <n v="23.875"/>
    <n v="162.39593908629399"/>
    <m/>
    <n v="84917.766499999998"/>
    <x v="1"/>
    <n v="10870.8333"/>
    <x v="1002"/>
    <x v="0"/>
    <m/>
  </r>
  <r>
    <d v="2024-05-02T00:46:30"/>
    <x v="12"/>
    <n v="38"/>
    <s v="AGUDELO KEVIN ANDRES"/>
    <x v="0"/>
    <x v="0"/>
    <n v="198"/>
    <n v="22"/>
    <n v="182.695431472081"/>
    <m/>
    <n v="95532.487299999993"/>
    <x v="0"/>
    <n v="10870.8333"/>
    <x v="1002"/>
    <x v="0"/>
    <m/>
  </r>
  <r>
    <d v="2024-05-02T00:46:31"/>
    <x v="12"/>
    <n v="40"/>
    <s v="OCAMPO OCAMPO ANTONIO JOSE"/>
    <x v="1"/>
    <x v="0"/>
    <n v="215"/>
    <n v="19.545454545454501"/>
    <n v="223.29441624365501"/>
    <s v="1 Descuento (Monitoreo) "/>
    <n v="116761.9289"/>
    <x v="0"/>
    <n v="10870.8333"/>
    <x v="1002"/>
    <x v="0"/>
    <m/>
  </r>
  <r>
    <d v="2024-05-02T00:46:31"/>
    <x v="12"/>
    <n v="41"/>
    <s v="GARCIA DAVID WILSON ALBERTO"/>
    <x v="0"/>
    <x v="0"/>
    <n v="192"/>
    <n v="21.3333333333333"/>
    <n v="182.695431472081"/>
    <m/>
    <n v="95532.487299999993"/>
    <x v="1"/>
    <n v="10870.8333"/>
    <x v="1002"/>
    <x v="0"/>
    <m/>
  </r>
  <r>
    <d v="2024-05-03T02:19:19"/>
    <x v="9"/>
    <n v="1"/>
    <s v="PALMAR PANA EDIXON JOSUE"/>
    <x v="2"/>
    <x v="0"/>
    <n v="112"/>
    <n v="20.363636363636399"/>
    <n v="129.66141732283501"/>
    <s v="1 Descuento (Usuario desubicado)"/>
    <n v="68288.779500000004"/>
    <x v="0"/>
    <n v="13112.8205"/>
    <x v="1003"/>
    <x v="0"/>
    <m/>
  </r>
  <r>
    <d v="2024-05-03T02:19:20"/>
    <x v="9"/>
    <n v="3"/>
    <s v="AGUIRRE ANDRES"/>
    <x v="0"/>
    <x v="0"/>
    <n v="184"/>
    <n v="20.4444444444444"/>
    <n v="212.17322834645699"/>
    <s v="1 Descuento (Conduct) "/>
    <n v="111745.27559999999"/>
    <x v="0"/>
    <n v="13112.8205"/>
    <x v="1003"/>
    <x v="0"/>
    <m/>
  </r>
  <r>
    <d v="2024-05-03T02:19:20"/>
    <x v="9"/>
    <n v="5"/>
    <s v="BERRIO POSADA ANGELA"/>
    <x v="6"/>
    <x v="0"/>
    <n v="195"/>
    <n v="24.375"/>
    <n v="188.59842519685"/>
    <m/>
    <n v="99329.133900000001"/>
    <x v="1"/>
    <n v="13112.8205"/>
    <x v="1003"/>
    <x v="0"/>
    <m/>
  </r>
  <r>
    <d v="2024-05-03T02:19:21"/>
    <x v="9"/>
    <n v="6"/>
    <s v="TUBERQUIA MAICOL ESTIVEN"/>
    <x v="3"/>
    <x v="0"/>
    <n v="239"/>
    <n v="23.9"/>
    <n v="235.74803149606299"/>
    <s v="2 Descuentos (Conduct y propietario) "/>
    <n v="124161.4173"/>
    <x v="0"/>
    <n v="13112.8205"/>
    <x v="1003"/>
    <x v="0"/>
    <m/>
  </r>
  <r>
    <d v="2024-05-03T02:19:21"/>
    <x v="9"/>
    <n v="7"/>
    <s v="FLORES RINCON JORGE ALBERTO"/>
    <x v="0"/>
    <x v="0"/>
    <n v="242"/>
    <n v="26.8888888888889"/>
    <n v="212.17322834645699"/>
    <m/>
    <n v="111745.27559999999"/>
    <x v="1"/>
    <n v="13112.8205"/>
    <x v="1003"/>
    <x v="0"/>
    <m/>
  </r>
  <r>
    <d v="2024-05-03T02:19:22"/>
    <x v="9"/>
    <n v="8"/>
    <s v="VACA FIERRO ROBINSON"/>
    <x v="3"/>
    <x v="0"/>
    <n v="211"/>
    <n v="21.1"/>
    <n v="235.74803149606299"/>
    <s v="2 Descuentos (Conducts) "/>
    <n v="124161.4173"/>
    <x v="1"/>
    <n v="13112.8205"/>
    <x v="1003"/>
    <x v="0"/>
    <m/>
  </r>
  <r>
    <d v="2024-05-03T02:19:22"/>
    <x v="9"/>
    <n v="9"/>
    <s v="AGUDELO GARCIA DENIN ANGELO"/>
    <x v="6"/>
    <x v="0"/>
    <n v="190"/>
    <n v="23.75"/>
    <n v="188.59842519685"/>
    <s v="1 Descuento (Conduct) "/>
    <n v="99329.133900000001"/>
    <x v="0"/>
    <n v="13112.8205"/>
    <x v="1003"/>
    <x v="0"/>
    <m/>
  </r>
  <r>
    <d v="2024-05-03T02:19:22"/>
    <x v="9"/>
    <n v="11"/>
    <s v="BELTRAN JUAN SIMON"/>
    <x v="10"/>
    <x v="0"/>
    <n v="81"/>
    <n v="23.1428571428571"/>
    <n v="82.511811023622002"/>
    <m/>
    <n v="43456.496099999997"/>
    <x v="0"/>
    <n v="13112.8205"/>
    <x v="1003"/>
    <x v="0"/>
    <m/>
  </r>
  <r>
    <d v="2024-05-03T02:19:23"/>
    <x v="1"/>
    <n v="12"/>
    <s v="CASTRO BERMUDEZ RICHARD STIWARD"/>
    <x v="4"/>
    <x v="0"/>
    <n v="182"/>
    <n v="26"/>
    <n v="165.023622047244"/>
    <s v="2 Descuentos (Conducts) "/>
    <n v="86912.992100000003"/>
    <x v="0"/>
    <n v="13112.8205"/>
    <x v="1003"/>
    <x v="0"/>
    <m/>
  </r>
  <r>
    <d v="2024-05-03T02:19:23"/>
    <x v="1"/>
    <n v="13"/>
    <s v="GIL ARBOLEDA ARLEX"/>
    <x v="10"/>
    <x v="0"/>
    <n v="134"/>
    <n v="33.5"/>
    <n v="94.2992125984252"/>
    <m/>
    <n v="49664.566899999998"/>
    <x v="0"/>
    <n v="13112.8205"/>
    <x v="1003"/>
    <x v="0"/>
    <m/>
  </r>
  <r>
    <d v="2024-05-03T02:19:24"/>
    <x v="1"/>
    <n v="14"/>
    <s v="MADRID HERNANDEZ JHONATAN SMITH"/>
    <x v="3"/>
    <x v="0"/>
    <n v="264"/>
    <n v="26.4"/>
    <n v="235.74803149606299"/>
    <s v="1 Descuento (Usuario desubicado)"/>
    <n v="124161.4173"/>
    <x v="1"/>
    <n v="13112.8205"/>
    <x v="1003"/>
    <x v="0"/>
    <m/>
  </r>
  <r>
    <d v="2024-05-03T02:19:24"/>
    <x v="1"/>
    <n v="15"/>
    <s v="QUINTERO  ALVARO ANTONIO"/>
    <x v="0"/>
    <x v="0"/>
    <n v="231"/>
    <n v="25.6666666666667"/>
    <n v="212.17322834645699"/>
    <s v="2 Descuentos (Conduct y propietario) "/>
    <n v="111745.27559999999"/>
    <x v="1"/>
    <n v="13112.8205"/>
    <x v="1003"/>
    <x v="0"/>
    <m/>
  </r>
  <r>
    <d v="2024-05-03T02:19:25"/>
    <x v="1"/>
    <n v="16"/>
    <s v="HURTADO MADRID JUAN ESTEBAN"/>
    <x v="4"/>
    <x v="0"/>
    <n v="117"/>
    <n v="16.714285714285701"/>
    <n v="165.023622047244"/>
    <m/>
    <n v="86912.992100000003"/>
    <x v="0"/>
    <n v="13112.8205"/>
    <x v="1003"/>
    <x v="0"/>
    <m/>
  </r>
  <r>
    <d v="2024-05-03T02:19:25"/>
    <x v="1"/>
    <n v="17"/>
    <s v="RAMIREZ JARAMILLO WILSON"/>
    <x v="6"/>
    <x v="0"/>
    <n v="214"/>
    <n v="26.75"/>
    <n v="188.59842519685"/>
    <m/>
    <n v="99329.133900000001"/>
    <x v="0"/>
    <n v="13112.8205"/>
    <x v="1003"/>
    <x v="0"/>
    <m/>
  </r>
  <r>
    <d v="2024-05-03T02:19:25"/>
    <x v="1"/>
    <n v="18"/>
    <s v="BETANCUR GUZMAN JHON FERNANDO"/>
    <x v="0"/>
    <x v="0"/>
    <n v="173"/>
    <n v="19.2222222222222"/>
    <n v="212.17322834645699"/>
    <m/>
    <n v="111745.27559999999"/>
    <x v="0"/>
    <n v="13112.8205"/>
    <x v="1003"/>
    <x v="0"/>
    <m/>
  </r>
  <r>
    <d v="2024-05-03T02:19:26"/>
    <x v="1"/>
    <n v="19"/>
    <s v="MEJIA JUAN CARLOS"/>
    <x v="4"/>
    <x v="0"/>
    <n v="151"/>
    <n v="21.571428571428601"/>
    <n v="165.023622047244"/>
    <m/>
    <n v="86912.992100000003"/>
    <x v="0"/>
    <n v="13112.8205"/>
    <x v="1003"/>
    <x v="0"/>
    <m/>
  </r>
  <r>
    <d v="2024-05-03T02:19:26"/>
    <x v="1"/>
    <n v="20"/>
    <s v="VERENZUELA MARTINEZ ALEXANDER"/>
    <x v="0"/>
    <x v="0"/>
    <n v="221"/>
    <n v="24.5555555555556"/>
    <n v="212.17322834645699"/>
    <s v="2 Descuentos (Despachador fernando) "/>
    <n v="111745.27559999999"/>
    <x v="0"/>
    <n v="13112.8205"/>
    <x v="1003"/>
    <x v="0"/>
    <m/>
  </r>
  <r>
    <d v="2024-05-03T02:19:26"/>
    <x v="9"/>
    <n v="21"/>
    <s v="VALENCIA MENDOZA JHON"/>
    <x v="6"/>
    <x v="0"/>
    <n v="162"/>
    <n v="21.6"/>
    <n v="176.811023622047"/>
    <m/>
    <n v="93121.062999999995"/>
    <x v="0"/>
    <n v="13112.8205"/>
    <x v="1003"/>
    <x v="0"/>
    <m/>
  </r>
  <r>
    <d v="2024-05-03T02:19:27"/>
    <x v="9"/>
    <n v="22"/>
    <s v="QUIRAMA CASTAEDA JHON JADER"/>
    <x v="6"/>
    <x v="0"/>
    <n v="205"/>
    <n v="25.625"/>
    <n v="188.59842519685"/>
    <m/>
    <n v="99329.133900000001"/>
    <x v="1"/>
    <n v="13112.8205"/>
    <x v="1003"/>
    <x v="0"/>
    <m/>
  </r>
  <r>
    <d v="2024-05-03T02:19:27"/>
    <x v="9"/>
    <n v="23"/>
    <s v="SALDARRIAGA PARRA LUIS ALBERTO"/>
    <x v="4"/>
    <x v="0"/>
    <n v="201"/>
    <n v="28.714285714285701"/>
    <n v="165.023622047244"/>
    <s v="2 Descuentos (Usuario desubicado y Transbordo) "/>
    <n v="86912.992100000003"/>
    <x v="2"/>
    <n v="13112.8205"/>
    <x v="1003"/>
    <x v="0"/>
    <m/>
  </r>
  <r>
    <d v="2024-05-03T02:19:28"/>
    <x v="9"/>
    <n v="24"/>
    <s v="MARTINEZ  WILMAR"/>
    <x v="3"/>
    <x v="0"/>
    <n v="266"/>
    <n v="26.6"/>
    <n v="235.74803149606299"/>
    <s v="1 Descuento (Usuario movilidad reducida) "/>
    <n v="124161.4173"/>
    <x v="0"/>
    <n v="13112.8205"/>
    <x v="1003"/>
    <x v="0"/>
    <m/>
  </r>
  <r>
    <d v="2024-05-03T02:19:28"/>
    <x v="9"/>
    <n v="25"/>
    <s v="JIMENEZ HURTADO CARLOS ESTIVEN"/>
    <x v="4"/>
    <x v="0"/>
    <n v="197"/>
    <n v="28.1428571428571"/>
    <n v="165.023622047244"/>
    <m/>
    <n v="86912.992100000003"/>
    <x v="1"/>
    <n v="13112.8205"/>
    <x v="1003"/>
    <x v="0"/>
    <m/>
  </r>
  <r>
    <d v="2024-05-03T02:19:29"/>
    <x v="9"/>
    <n v="26"/>
    <s v="ESPINOZA CHAVARRIA GUILLERMO LEON"/>
    <x v="3"/>
    <x v="0"/>
    <n v="218"/>
    <n v="21.8"/>
    <n v="235.74803149606299"/>
    <s v="1 Descuento (Despachador fernando) "/>
    <n v="124161.4173"/>
    <x v="0"/>
    <n v="13112.8205"/>
    <x v="1003"/>
    <x v="0"/>
    <m/>
  </r>
  <r>
    <d v="2024-05-03T02:19:29"/>
    <x v="9"/>
    <n v="27"/>
    <s v="HOYOS HENAO SANTIAGO"/>
    <x v="0"/>
    <x v="0"/>
    <n v="227"/>
    <n v="25.2222222222222"/>
    <n v="212.17322834645699"/>
    <s v="2 Descuentos (Conducts), FERNEY HENAO Realiz 4 viajes donde moviliz 116 Usuarios "/>
    <n v="111745.27559999999"/>
    <x v="0"/>
    <n v="13112.8205"/>
    <x v="1003"/>
    <x v="0"/>
    <m/>
  </r>
  <r>
    <d v="2024-05-03T02:19:29"/>
    <x v="9"/>
    <n v="28"/>
    <s v="URIEL SALAZAR FREDY"/>
    <x v="0"/>
    <x v="0"/>
    <n v="205"/>
    <n v="22.7777777777778"/>
    <n v="212.17322834645699"/>
    <m/>
    <n v="111745.27559999999"/>
    <x v="0"/>
    <n v="13112.8205"/>
    <x v="1003"/>
    <x v="0"/>
    <m/>
  </r>
  <r>
    <d v="2024-05-03T02:19:30"/>
    <x v="9"/>
    <n v="29"/>
    <s v="LONDOO WILDER"/>
    <x v="6"/>
    <x v="0"/>
    <n v="164"/>
    <n v="20.5"/>
    <n v="188.59842519685"/>
    <m/>
    <n v="99329.133900000001"/>
    <x v="0"/>
    <n v="13112.8205"/>
    <x v="1003"/>
    <x v="0"/>
    <m/>
  </r>
  <r>
    <d v="2024-05-03T02:19:30"/>
    <x v="1"/>
    <n v="31"/>
    <s v="CERVANTES MARTINEZ FELIX ENRIQUE"/>
    <x v="3"/>
    <x v="0"/>
    <n v="214"/>
    <n v="21.4"/>
    <n v="235.74803149606299"/>
    <s v="1 Descuento (Usuario movilidad reducida) "/>
    <n v="124161.4173"/>
    <x v="0"/>
    <n v="13112.8205"/>
    <x v="1003"/>
    <x v="0"/>
    <m/>
  </r>
  <r>
    <d v="2024-05-03T02:19:30"/>
    <x v="1"/>
    <n v="32"/>
    <s v="PUERTA BOJANERO JUAN CARLOS"/>
    <x v="4"/>
    <x v="0"/>
    <n v="187"/>
    <n v="26.714285714285701"/>
    <n v="165.023622047244"/>
    <s v="1 Descuento (Propietario) "/>
    <n v="86912.992100000003"/>
    <x v="0"/>
    <n v="13112.8205"/>
    <x v="1003"/>
    <x v="0"/>
    <m/>
  </r>
  <r>
    <d v="2024-05-03T02:19:31"/>
    <x v="1"/>
    <n v="33"/>
    <s v="QUIROZ BRAYAN"/>
    <x v="3"/>
    <x v="0"/>
    <n v="218"/>
    <n v="21.8"/>
    <n v="235.74803149606299"/>
    <m/>
    <n v="124161.4173"/>
    <x v="0"/>
    <n v="13112.8205"/>
    <x v="1003"/>
    <x v="0"/>
    <m/>
  </r>
  <r>
    <d v="2024-05-03T02:19:32"/>
    <x v="1"/>
    <n v="34"/>
    <s v="MONTOYA OSPINA GILBERTO ANTONIO"/>
    <x v="0"/>
    <x v="0"/>
    <n v="192"/>
    <n v="21.3333333333333"/>
    <n v="212.17322834645699"/>
    <s v="4 Descuentos (Conducts y propietario) "/>
    <n v="111745.27559999999"/>
    <x v="0"/>
    <n v="13112.8205"/>
    <x v="1003"/>
    <x v="0"/>
    <m/>
  </r>
  <r>
    <d v="2024-05-03T02:19:32"/>
    <x v="1"/>
    <n v="35"/>
    <s v="HERNANDEZ MACIAS GILBERTO"/>
    <x v="3"/>
    <x v="3"/>
    <n v="209"/>
    <n v="20.9"/>
    <n v="235.74803149606299"/>
    <m/>
    <n v="124161.4173"/>
    <x v="1"/>
    <n v="13112.8205"/>
    <x v="1003"/>
    <x v="0"/>
    <m/>
  </r>
  <r>
    <d v="2024-05-03T02:19:32"/>
    <x v="1"/>
    <n v="36"/>
    <s v="MARTINEZ CHAVERRA LUIS NORBERTO"/>
    <x v="3"/>
    <x v="3"/>
    <n v="223"/>
    <n v="22.3"/>
    <n v="235.74803149606299"/>
    <m/>
    <n v="124161.4173"/>
    <x v="0"/>
    <n v="13112.8205"/>
    <x v="1003"/>
    <x v="0"/>
    <m/>
  </r>
  <r>
    <d v="2024-05-03T02:19:33"/>
    <x v="1"/>
    <n v="37"/>
    <s v="PIEDRAHITA MADRID SANTIAGO"/>
    <x v="0"/>
    <x v="0"/>
    <n v="213"/>
    <n v="23.6666666666667"/>
    <n v="212.17322834645699"/>
    <m/>
    <n v="111745.27559999999"/>
    <x v="1"/>
    <n v="13112.8205"/>
    <x v="1003"/>
    <x v="0"/>
    <m/>
  </r>
  <r>
    <d v="2024-05-03T02:19:33"/>
    <x v="1"/>
    <n v="38"/>
    <s v="AGUDELO KEVIN ANDRES"/>
    <x v="0"/>
    <x v="0"/>
    <n v="237"/>
    <n v="26.3333333333333"/>
    <n v="212.17322834645699"/>
    <m/>
    <n v="111745.27559999999"/>
    <x v="0"/>
    <n v="13112.8205"/>
    <x v="1003"/>
    <x v="0"/>
    <m/>
  </r>
  <r>
    <d v="2024-05-03T02:19:33"/>
    <x v="1"/>
    <n v="39"/>
    <s v="QUINTERO ANDRES FELIPE"/>
    <x v="6"/>
    <x v="0"/>
    <n v="190"/>
    <n v="23.75"/>
    <n v="188.59842519685"/>
    <m/>
    <n v="99329.133900000001"/>
    <x v="0"/>
    <n v="13112.8205"/>
    <x v="1003"/>
    <x v="0"/>
    <m/>
  </r>
  <r>
    <d v="2024-05-03T02:19:34"/>
    <x v="1"/>
    <n v="40"/>
    <s v="OCAMPO OCAMPO ANTONIO JOSE"/>
    <x v="0"/>
    <x v="0"/>
    <n v="233"/>
    <n v="25.8888888888889"/>
    <n v="212.17322834645699"/>
    <m/>
    <n v="111745.27559999999"/>
    <x v="0"/>
    <n v="13112.8205"/>
    <x v="1003"/>
    <x v="0"/>
    <m/>
  </r>
  <r>
    <d v="2024-05-03T02:19:34"/>
    <x v="9"/>
    <n v="41"/>
    <s v="GARCIA DAVID WILSON ALBERTO"/>
    <x v="0"/>
    <x v="0"/>
    <n v="203"/>
    <n v="22.5555555555556"/>
    <n v="212.17322834645699"/>
    <s v="3 Descuentos (Propietario y conducts)"/>
    <n v="111745.27559999999"/>
    <x v="1"/>
    <n v="13112.8205"/>
    <x v="1003"/>
    <x v="0"/>
    <m/>
  </r>
  <r>
    <d v="2024-05-03T02:19:35"/>
    <x v="1"/>
    <n v="42"/>
    <s v="BARRANTES GALLEGO DANIEL CAMILO"/>
    <x v="0"/>
    <x v="0"/>
    <n v="180"/>
    <n v="20"/>
    <n v="212.17322834645699"/>
    <s v="1 Descuento (Propietario) "/>
    <n v="111745.27559999999"/>
    <x v="0"/>
    <n v="13112.8205"/>
    <x v="1003"/>
    <x v="0"/>
    <m/>
  </r>
  <r>
    <d v="2024-05-04T03:21:09"/>
    <x v="1"/>
    <n v="1"/>
    <s v="PALMAR PANA EDIXON JOSUE"/>
    <x v="3"/>
    <x v="0"/>
    <n v="190"/>
    <n v="19"/>
    <n v="232.43975903614501"/>
    <m/>
    <n v="122341.86749999999"/>
    <x v="0"/>
    <n v="13878.947399999999"/>
    <x v="1004"/>
    <x v="0"/>
    <m/>
  </r>
  <r>
    <d v="2024-05-04T03:21:10"/>
    <x v="1"/>
    <n v="3"/>
    <s v="AGUIRRE ANDRES"/>
    <x v="0"/>
    <x v="0"/>
    <n v="188"/>
    <n v="20.8888888888889"/>
    <n v="209.19578313253001"/>
    <m/>
    <n v="110107.6807"/>
    <x v="0"/>
    <n v="13878.947399999999"/>
    <x v="1004"/>
    <x v="0"/>
    <m/>
  </r>
  <r>
    <d v="2024-05-04T03:21:10"/>
    <x v="1"/>
    <n v="5"/>
    <s v="BERRIO POSADA ANGELA"/>
    <x v="3"/>
    <x v="0"/>
    <n v="249"/>
    <n v="24.9"/>
    <n v="232.43975903614501"/>
    <m/>
    <n v="122341.86749999999"/>
    <x v="1"/>
    <n v="13878.947399999999"/>
    <x v="1004"/>
    <x v="0"/>
    <m/>
  </r>
  <r>
    <d v="2024-05-04T03:21:11"/>
    <x v="1"/>
    <n v="6"/>
    <s v="TUBERQUIA MAICOL ESTIVEN"/>
    <x v="3"/>
    <x v="0"/>
    <n v="241"/>
    <n v="24.1"/>
    <n v="232.43975903614501"/>
    <s v="2 Descuentos (Usuarios desubicados) "/>
    <n v="122341.86749999999"/>
    <x v="0"/>
    <n v="13878.947399999999"/>
    <x v="1004"/>
    <x v="0"/>
    <m/>
  </r>
  <r>
    <d v="2024-05-04T03:21:11"/>
    <x v="1"/>
    <n v="7"/>
    <s v="HENAO MUOZ FERNEY"/>
    <x v="3"/>
    <x v="0"/>
    <n v="325"/>
    <n v="32.5"/>
    <n v="232.43975903614501"/>
    <s v="4 Descuentos (Conduct y transbordo), se adicionan 39 Usuarios faltantes del dia 29/04"/>
    <n v="122341.86749999999"/>
    <x v="1"/>
    <n v="13878.947399999999"/>
    <x v="1004"/>
    <x v="0"/>
    <m/>
  </r>
  <r>
    <d v="2024-05-04T03:21:11"/>
    <x v="1"/>
    <n v="8"/>
    <s v="VACA FIERRO ROBINSON"/>
    <x v="3"/>
    <x v="0"/>
    <n v="225"/>
    <n v="22.5"/>
    <n v="232.43975903614501"/>
    <m/>
    <n v="122341.86749999999"/>
    <x v="1"/>
    <n v="13878.947399999999"/>
    <x v="1004"/>
    <x v="0"/>
    <m/>
  </r>
  <r>
    <d v="2024-05-04T03:21:11"/>
    <x v="1"/>
    <n v="9"/>
    <s v="AGUDELO GARCIA DENIN ANGELO"/>
    <x v="0"/>
    <x v="0"/>
    <n v="225"/>
    <n v="25"/>
    <n v="209.19578313253001"/>
    <m/>
    <n v="110107.6807"/>
    <x v="0"/>
    <n v="13878.947399999999"/>
    <x v="1004"/>
    <x v="0"/>
    <m/>
  </r>
  <r>
    <d v="2024-05-04T03:21:12"/>
    <x v="1"/>
    <n v="10"/>
    <s v="MARULANDA JARAMILLO DAWER ANDRES"/>
    <x v="0"/>
    <x v="0"/>
    <n v="183"/>
    <n v="20.3333333333333"/>
    <n v="209.19578313253001"/>
    <m/>
    <n v="110107.6807"/>
    <x v="0"/>
    <n v="13878.947399999999"/>
    <x v="1004"/>
    <x v="0"/>
    <m/>
  </r>
  <r>
    <d v="2024-05-04T03:21:12"/>
    <x v="9"/>
    <n v="11"/>
    <s v="BELTRAN JUAN SIMON"/>
    <x v="0"/>
    <x v="0"/>
    <n v="214"/>
    <n v="23.7777777777778"/>
    <n v="209.19578313253001"/>
    <m/>
    <n v="110107.6807"/>
    <x v="0"/>
    <n v="13878.947399999999"/>
    <x v="1004"/>
    <x v="0"/>
    <m/>
  </r>
  <r>
    <d v="2024-05-04T03:21:12"/>
    <x v="9"/>
    <n v="12"/>
    <s v="VALENCIA MENDOZA JHON"/>
    <x v="4"/>
    <x v="0"/>
    <n v="153"/>
    <n v="21.8571428571429"/>
    <n v="162.70783132530099"/>
    <m/>
    <n v="85639.307199999996"/>
    <x v="0"/>
    <n v="13878.947399999999"/>
    <x v="1004"/>
    <x v="0"/>
    <m/>
  </r>
  <r>
    <d v="2024-05-04T03:21:13"/>
    <x v="9"/>
    <n v="13"/>
    <s v="MARTINEZ  WILMAR"/>
    <x v="0"/>
    <x v="0"/>
    <n v="236"/>
    <n v="26.2222222222222"/>
    <n v="209.19578313253001"/>
    <s v="1 Descuento (Conduct) "/>
    <n v="110107.6807"/>
    <x v="0"/>
    <n v="13878.947399999999"/>
    <x v="1004"/>
    <x v="0"/>
    <m/>
  </r>
  <r>
    <d v="2024-05-04T03:21:13"/>
    <x v="9"/>
    <n v="14"/>
    <s v="MADRID HERNANDEZ JHONATAN SMITH"/>
    <x v="3"/>
    <x v="3"/>
    <n v="230"/>
    <n v="23"/>
    <n v="232.43975903614501"/>
    <m/>
    <n v="122341.86749999999"/>
    <x v="1"/>
    <n v="13878.947399999999"/>
    <x v="1004"/>
    <x v="0"/>
    <m/>
  </r>
  <r>
    <d v="2024-05-04T03:21:13"/>
    <x v="9"/>
    <n v="15"/>
    <s v="QUINTERO  ALVARO ANTONIO"/>
    <x v="6"/>
    <x v="0"/>
    <n v="184"/>
    <n v="23"/>
    <n v="185.95180722891601"/>
    <s v="2 Descuentos (Propietario y conduct) "/>
    <n v="97873.494000000006"/>
    <x v="1"/>
    <n v="13878.947399999999"/>
    <x v="1004"/>
    <x v="0"/>
    <m/>
  </r>
  <r>
    <d v="2024-05-04T03:21:14"/>
    <x v="9"/>
    <n v="16"/>
    <s v="HURTADO MADRID JUAN ESTEBAN"/>
    <x v="0"/>
    <x v="0"/>
    <n v="237"/>
    <n v="26.3333333333333"/>
    <n v="209.19578313253001"/>
    <m/>
    <n v="110107.6807"/>
    <x v="0"/>
    <n v="13878.947399999999"/>
    <x v="1004"/>
    <x v="0"/>
    <m/>
  </r>
  <r>
    <d v="2024-05-04T03:21:14"/>
    <x v="9"/>
    <n v="17"/>
    <s v="RAMIREZ JARAMILLO WILSON"/>
    <x v="8"/>
    <x v="0"/>
    <n v="141"/>
    <n v="28.2"/>
    <n v="116.21987951807201"/>
    <m/>
    <n v="61170.933700000001"/>
    <x v="0"/>
    <n v="13878.947399999999"/>
    <x v="1004"/>
    <x v="0"/>
    <m/>
  </r>
  <r>
    <d v="2024-05-04T03:21:14"/>
    <x v="9"/>
    <n v="18"/>
    <s v="BETANCUR GUZMAN JHON FERNANDO"/>
    <x v="0"/>
    <x v="0"/>
    <n v="200"/>
    <n v="22.2222222222222"/>
    <n v="209.19578313253001"/>
    <m/>
    <n v="110107.6807"/>
    <x v="0"/>
    <n v="13878.947399999999"/>
    <x v="1004"/>
    <x v="0"/>
    <m/>
  </r>
  <r>
    <d v="2024-05-04T03:21:15"/>
    <x v="9"/>
    <n v="19"/>
    <s v="MEJIA JUAN CARLOS"/>
    <x v="3"/>
    <x v="0"/>
    <n v="196"/>
    <n v="19.600000000000001"/>
    <n v="232.43975903614501"/>
    <m/>
    <n v="122341.86749999999"/>
    <x v="0"/>
    <n v="13878.947399999999"/>
    <x v="1004"/>
    <x v="0"/>
    <m/>
  </r>
  <r>
    <d v="2024-05-04T03:21:15"/>
    <x v="9"/>
    <n v="20"/>
    <s v="VERENZUELA MARTINEZ ALEXANDER"/>
    <x v="3"/>
    <x v="0"/>
    <n v="233"/>
    <n v="23.3"/>
    <n v="232.43975903614501"/>
    <m/>
    <n v="122341.86749999999"/>
    <x v="0"/>
    <n v="13878.947399999999"/>
    <x v="1004"/>
    <x v="0"/>
    <m/>
  </r>
  <r>
    <d v="2024-05-04T03:21:15"/>
    <x v="1"/>
    <n v="21"/>
    <s v="CIRO ALEXANDER"/>
    <x v="8"/>
    <x v="0"/>
    <n v="133"/>
    <n v="26.6"/>
    <n v="116.21987951807201"/>
    <m/>
    <n v="61170.933700000001"/>
    <x v="0"/>
    <n v="13878.947399999999"/>
    <x v="1004"/>
    <x v="0"/>
    <m/>
  </r>
  <r>
    <d v="2024-05-04T03:21:16"/>
    <x v="1"/>
    <n v="22"/>
    <s v="QUIRAMA CASTAEDA JHON JADER"/>
    <x v="0"/>
    <x v="0"/>
    <n v="177"/>
    <n v="19.6666666666667"/>
    <n v="209.19578313253001"/>
    <m/>
    <n v="110107.6807"/>
    <x v="1"/>
    <n v="13878.947399999999"/>
    <x v="1004"/>
    <x v="0"/>
    <m/>
  </r>
  <r>
    <d v="2024-05-04T03:21:16"/>
    <x v="1"/>
    <n v="23"/>
    <s v="SALDARRIAGA PARRA LUIS ALBERTO"/>
    <x v="3"/>
    <x v="0"/>
    <n v="226"/>
    <n v="22.6"/>
    <n v="232.43975903614501"/>
    <m/>
    <n v="122341.86749999999"/>
    <x v="2"/>
    <n v="13878.947399999999"/>
    <x v="1004"/>
    <x v="0"/>
    <m/>
  </r>
  <r>
    <d v="2024-05-04T03:21:16"/>
    <x v="1"/>
    <n v="25"/>
    <s v="JIMENEZ HURTADO CARLOS ESTIVEN"/>
    <x v="8"/>
    <x v="0"/>
    <n v="139"/>
    <n v="27.8"/>
    <n v="116.21987951807201"/>
    <m/>
    <n v="61170.933700000001"/>
    <x v="1"/>
    <n v="13878.947399999999"/>
    <x v="1004"/>
    <x v="0"/>
    <m/>
  </r>
  <r>
    <d v="2024-05-04T03:21:17"/>
    <x v="1"/>
    <n v="26"/>
    <s v="CIRO MARIN RODRIGO ALBERTO"/>
    <x v="0"/>
    <x v="0"/>
    <n v="214"/>
    <n v="23.7777777777778"/>
    <n v="209.19578313253001"/>
    <m/>
    <n v="110107.6807"/>
    <x v="0"/>
    <n v="13878.947399999999"/>
    <x v="1004"/>
    <x v="0"/>
    <m/>
  </r>
  <r>
    <d v="2024-05-04T03:21:17"/>
    <x v="1"/>
    <n v="27"/>
    <s v="HOYOS HENAO SANTIAGO"/>
    <x v="0"/>
    <x v="0"/>
    <n v="212"/>
    <n v="23.5555555555556"/>
    <n v="209.19578313253001"/>
    <m/>
    <n v="110107.6807"/>
    <x v="0"/>
    <n v="13878.947399999999"/>
    <x v="1004"/>
    <x v="0"/>
    <m/>
  </r>
  <r>
    <d v="2024-05-04T03:21:17"/>
    <x v="1"/>
    <n v="28"/>
    <s v="URIEL SALAZAR FREDY"/>
    <x v="3"/>
    <x v="0"/>
    <n v="209"/>
    <n v="20.9"/>
    <n v="232.43975903614501"/>
    <m/>
    <n v="122341.86749999999"/>
    <x v="0"/>
    <n v="13878.947399999999"/>
    <x v="1004"/>
    <x v="0"/>
    <m/>
  </r>
  <r>
    <d v="2024-05-04T03:21:18"/>
    <x v="1"/>
    <n v="29"/>
    <s v="LONDOO CADAVID DAVID SANTIAGO"/>
    <x v="3"/>
    <x v="0"/>
    <n v="238"/>
    <n v="23.8"/>
    <n v="232.43975903614501"/>
    <m/>
    <n v="122341.86749999999"/>
    <x v="0"/>
    <n v="13878.947399999999"/>
    <x v="1004"/>
    <x v="0"/>
    <m/>
  </r>
  <r>
    <d v="2024-05-04T03:21:18"/>
    <x v="9"/>
    <n v="31"/>
    <s v="CERVANTES MARTINEZ FELIX ENRIQUE"/>
    <x v="3"/>
    <x v="0"/>
    <n v="195"/>
    <n v="19.5"/>
    <n v="232.43975903614501"/>
    <s v="3 Descuentos (Despachador fernando) "/>
    <n v="122341.86749999999"/>
    <x v="0"/>
    <n v="13878.947399999999"/>
    <x v="1004"/>
    <x v="0"/>
    <m/>
  </r>
  <r>
    <d v="2024-05-04T03:21:18"/>
    <x v="9"/>
    <n v="32"/>
    <s v="PUERTA BOJANERO JUAN CARLOS"/>
    <x v="5"/>
    <x v="1"/>
    <n v="44"/>
    <n v="44"/>
    <n v="23.243975903614501"/>
    <s v="1 Descuento (Monitoreo) se adicionan 15 Usuarios faltantes del dia 29/04 "/>
    <n v="12234.1867"/>
    <x v="0"/>
    <n v="13878.947399999999"/>
    <x v="1004"/>
    <x v="0"/>
    <m/>
  </r>
  <r>
    <d v="2024-05-04T03:21:19"/>
    <x v="9"/>
    <n v="33"/>
    <s v="QUIROZ BRAYAN"/>
    <x v="0"/>
    <x v="0"/>
    <n v="212"/>
    <n v="23.5555555555556"/>
    <n v="209.19578313253001"/>
    <s v="5 Descuentos (jefe de ruta, conduct, monitoreo y usuario movilidad reducida) "/>
    <n v="110107.6807"/>
    <x v="0"/>
    <n v="13878.947399999999"/>
    <x v="1004"/>
    <x v="0"/>
    <m/>
  </r>
  <r>
    <d v="2024-05-04T03:21:19"/>
    <x v="9"/>
    <n v="34"/>
    <s v="MONTOYA OSPINA GILBERTO ANTONIO"/>
    <x v="0"/>
    <x v="0"/>
    <n v="214"/>
    <n v="23.7777777777778"/>
    <n v="209.19578313253001"/>
    <s v="2 Descuentos (Conduct y propietario) "/>
    <n v="110107.6807"/>
    <x v="0"/>
    <n v="13878.947399999999"/>
    <x v="1004"/>
    <x v="0"/>
    <m/>
  </r>
  <r>
    <d v="2024-05-04T03:21:19"/>
    <x v="9"/>
    <n v="35"/>
    <s v="HERNANDEZ MACIAS GILBERTO"/>
    <x v="0"/>
    <x v="0"/>
    <n v="191"/>
    <n v="21.2222222222222"/>
    <n v="209.19578313253001"/>
    <m/>
    <n v="110107.6807"/>
    <x v="1"/>
    <n v="13878.947399999999"/>
    <x v="1004"/>
    <x v="0"/>
    <m/>
  </r>
  <r>
    <d v="2024-05-04T03:21:20"/>
    <x v="9"/>
    <n v="36"/>
    <s v="LONDOO WILDER"/>
    <x v="6"/>
    <x v="0"/>
    <n v="192"/>
    <n v="24"/>
    <n v="185.95180722891601"/>
    <s v="1 Descuento (Despachadora angela) "/>
    <n v="97873.494000000006"/>
    <x v="0"/>
    <n v="13878.947399999999"/>
    <x v="1004"/>
    <x v="0"/>
    <m/>
  </r>
  <r>
    <d v="2024-05-04T03:21:20"/>
    <x v="9"/>
    <n v="37"/>
    <s v="PIEDRAHITA MADRID SANTIAGO"/>
    <x v="3"/>
    <x v="0"/>
    <n v="216"/>
    <n v="21.6"/>
    <n v="232.43975903614501"/>
    <s v="1 Descuento (Despachador fernando) "/>
    <n v="122341.86749999999"/>
    <x v="1"/>
    <n v="13878.947399999999"/>
    <x v="1004"/>
    <x v="0"/>
    <m/>
  </r>
  <r>
    <d v="2024-05-04T03:21:20"/>
    <x v="9"/>
    <n v="38"/>
    <s v="AGUDELO KEVIN ANDRES"/>
    <x v="6"/>
    <x v="3"/>
    <n v="202"/>
    <n v="25.25"/>
    <n v="185.95180722891601"/>
    <s v="1 Descuento (Usuario desubicado)"/>
    <n v="97873.494000000006"/>
    <x v="0"/>
    <n v="13878.947399999999"/>
    <x v="1004"/>
    <x v="0"/>
    <m/>
  </r>
  <r>
    <d v="2024-05-04T03:21:20"/>
    <x v="12"/>
    <n v="39"/>
    <s v="QUINTERO ANDRES FELIPE"/>
    <x v="2"/>
    <x v="0"/>
    <n v="146"/>
    <n v="24.3333333333333"/>
    <n v="139.46385542168699"/>
    <s v="1 Descuento (Conduct) "/>
    <n v="73405.120500000005"/>
    <x v="0"/>
    <n v="13878.947399999999"/>
    <x v="1004"/>
    <x v="0"/>
    <m/>
  </r>
  <r>
    <d v="2024-05-04T03:21:21"/>
    <x v="9"/>
    <n v="40"/>
    <s v="OCAMPO OCAMPO ANTONIO JOSE"/>
    <x v="1"/>
    <x v="0"/>
    <n v="245"/>
    <n v="22.272727272727298"/>
    <n v="255.68373493975901"/>
    <m/>
    <n v="134576.05420000001"/>
    <x v="0"/>
    <n v="13878.947399999999"/>
    <x v="1004"/>
    <x v="0"/>
    <m/>
  </r>
  <r>
    <d v="2024-05-04T03:21:21"/>
    <x v="1"/>
    <n v="41"/>
    <s v="GARCIA DAVID WILSON ALBERTO"/>
    <x v="9"/>
    <x v="0"/>
    <n v="281"/>
    <n v="23.4166666666667"/>
    <n v="278.92771084337397"/>
    <s v="1 Descuento (Conduct)"/>
    <n v="146810.24100000001"/>
    <x v="1"/>
    <n v="13878.947399999999"/>
    <x v="1004"/>
    <x v="0"/>
    <m/>
  </r>
  <r>
    <d v="2024-05-04T03:21:21"/>
    <x v="9"/>
    <n v="42"/>
    <s v="BARRANTES GALLEGO DANIEL CAMILO"/>
    <x v="0"/>
    <x v="0"/>
    <n v="181"/>
    <n v="20.1111111111111"/>
    <n v="209.19578313253001"/>
    <m/>
    <n v="110107.6807"/>
    <x v="0"/>
    <n v="13878.947399999999"/>
    <x v="1004"/>
    <x v="0"/>
    <m/>
  </r>
  <r>
    <d v="2024-05-05T02:33:36"/>
    <x v="9"/>
    <n v="1"/>
    <s v="PALMAR PANA EDIXON JOSUE"/>
    <x v="6"/>
    <x v="0"/>
    <n v="139"/>
    <n v="17.375"/>
    <n v="183.95993322203699"/>
    <m/>
    <n v="96777.963300000003"/>
    <x v="0"/>
    <n v="11844.736800000001"/>
    <x v="1005"/>
    <x v="0"/>
    <m/>
  </r>
  <r>
    <d v="2024-05-05T02:33:37"/>
    <x v="9"/>
    <n v="2"/>
    <s v="PARIAS MURIEL JHON FREDY"/>
    <x v="0"/>
    <x v="0"/>
    <n v="246"/>
    <n v="27.3333333333333"/>
    <n v="206.954924874791"/>
    <s v="1 Descuento (Despachador fernando) "/>
    <n v="108875.2087"/>
    <x v="1"/>
    <n v="11844.736800000001"/>
    <x v="1005"/>
    <x v="0"/>
    <m/>
  </r>
  <r>
    <d v="2024-05-05T02:33:37"/>
    <x v="9"/>
    <n v="3"/>
    <s v="AGUIRRE ANDRES"/>
    <x v="8"/>
    <x v="0"/>
    <n v="71"/>
    <n v="14.2"/>
    <n v="114.974958263773"/>
    <m/>
    <n v="60486.226999999999"/>
    <x v="0"/>
    <n v="11844.736800000001"/>
    <x v="1005"/>
    <x v="0"/>
    <m/>
  </r>
  <r>
    <d v="2024-05-05T02:33:38"/>
    <x v="9"/>
    <n v="5"/>
    <s v="BERRIO POSADA ANGELA"/>
    <x v="3"/>
    <x v="0"/>
    <n v="211"/>
    <n v="21.1"/>
    <n v="229.94991652754601"/>
    <s v="3 Descuentos (Conducts y propietario) "/>
    <n v="120972.4541"/>
    <x v="1"/>
    <n v="11844.736800000001"/>
    <x v="1005"/>
    <x v="0"/>
    <m/>
  </r>
  <r>
    <d v="2024-05-05T02:33:38"/>
    <x v="9"/>
    <n v="7"/>
    <s v="FLORES RINCON JORGE ALBERTO"/>
    <x v="3"/>
    <x v="0"/>
    <n v="269"/>
    <n v="26.9"/>
    <n v="229.94991652754601"/>
    <m/>
    <n v="120972.4541"/>
    <x v="1"/>
    <n v="11844.736800000001"/>
    <x v="1005"/>
    <x v="0"/>
    <m/>
  </r>
  <r>
    <d v="2024-05-05T02:33:38"/>
    <x v="9"/>
    <n v="8"/>
    <s v="VACA FIERRO ROBINSON"/>
    <x v="0"/>
    <x v="0"/>
    <n v="219"/>
    <n v="24.3333333333333"/>
    <n v="206.954924874791"/>
    <s v="4 Descuentos (Conducts) "/>
    <n v="108875.2087"/>
    <x v="1"/>
    <n v="11844.736800000001"/>
    <x v="1005"/>
    <x v="0"/>
    <m/>
  </r>
  <r>
    <d v="2024-05-05T02:33:39"/>
    <x v="9"/>
    <n v="9"/>
    <s v="AGUDELO GARCIA DENIN ANGELO"/>
    <x v="6"/>
    <x v="0"/>
    <n v="179"/>
    <n v="22.375"/>
    <n v="183.95993322203699"/>
    <s v="1 Descuento (Conduct) "/>
    <n v="96777.963300000003"/>
    <x v="0"/>
    <n v="11844.736800000001"/>
    <x v="1005"/>
    <x v="0"/>
    <m/>
  </r>
  <r>
    <d v="2024-05-05T02:33:39"/>
    <x v="9"/>
    <n v="10"/>
    <s v="MARULANDA JARAMILLO DAWER ANDRES"/>
    <x v="2"/>
    <x v="0"/>
    <n v="134"/>
    <n v="22.3333333333333"/>
    <n v="137.96994991652801"/>
    <m/>
    <n v="72583.472500000003"/>
    <x v="0"/>
    <n v="11844.736800000001"/>
    <x v="1005"/>
    <x v="0"/>
    <m/>
  </r>
  <r>
    <d v="2024-05-05T02:33:40"/>
    <x v="1"/>
    <n v="11"/>
    <s v="BELTRAN JUAN SIMON"/>
    <x v="2"/>
    <x v="0"/>
    <n v="113"/>
    <n v="18.8333333333333"/>
    <n v="137.96994991652801"/>
    <s v="2 Descuentos (Conducts) "/>
    <n v="72583.472500000003"/>
    <x v="0"/>
    <n v="11844.736800000001"/>
    <x v="1005"/>
    <x v="0"/>
    <m/>
  </r>
  <r>
    <d v="2024-05-05T02:33:40"/>
    <x v="1"/>
    <n v="12"/>
    <s v="CASTRO BERMUDEZ RICHARD STIWARD"/>
    <x v="2"/>
    <x v="0"/>
    <n v="172"/>
    <n v="28.6666666666667"/>
    <n v="137.96994991652801"/>
    <m/>
    <n v="72583.472500000003"/>
    <x v="0"/>
    <n v="11844.736800000001"/>
    <x v="1005"/>
    <x v="0"/>
    <m/>
  </r>
  <r>
    <d v="2024-05-05T02:33:40"/>
    <x v="1"/>
    <n v="13"/>
    <s v="MACEA MATEO"/>
    <x v="4"/>
    <x v="0"/>
    <n v="174"/>
    <n v="24.8571428571429"/>
    <n v="160.96494156928199"/>
    <s v="1 Descuento (Propietario) "/>
    <n v="84680.717900000003"/>
    <x v="0"/>
    <n v="11844.736800000001"/>
    <x v="1005"/>
    <x v="0"/>
    <m/>
  </r>
  <r>
    <d v="2024-05-05T02:33:41"/>
    <x v="1"/>
    <n v="14"/>
    <s v="CARVAJAL SALAZAR HECTOR MARINO"/>
    <x v="3"/>
    <x v="0"/>
    <n v="212"/>
    <n v="21.2"/>
    <n v="229.94991652754601"/>
    <s v="JHONATAN MADRID Realiz 5 viajes donde moviliz 136 Usuarios "/>
    <n v="120972.4541"/>
    <x v="1"/>
    <n v="11844.736800000001"/>
    <x v="1005"/>
    <x v="0"/>
    <m/>
  </r>
  <r>
    <d v="2024-05-05T02:33:41"/>
    <x v="1"/>
    <n v="15"/>
    <s v="LONDOO LOPERA DUVAN ANDRES"/>
    <x v="6"/>
    <x v="0"/>
    <n v="164"/>
    <n v="21.866666666666699"/>
    <n v="172.46243739565901"/>
    <m/>
    <n v="90729.340599999996"/>
    <x v="1"/>
    <n v="11844.736800000001"/>
    <x v="1005"/>
    <x v="0"/>
    <m/>
  </r>
  <r>
    <d v="2024-05-05T02:33:41"/>
    <x v="1"/>
    <n v="16"/>
    <s v="HURTADO MADRID JUAN ESTEBAN"/>
    <x v="6"/>
    <x v="0"/>
    <n v="167"/>
    <n v="20.875"/>
    <n v="183.95993322203699"/>
    <m/>
    <n v="96777.963300000003"/>
    <x v="0"/>
    <n v="11844.736800000001"/>
    <x v="1005"/>
    <x v="0"/>
    <m/>
  </r>
  <r>
    <d v="2024-05-05T02:33:42"/>
    <x v="1"/>
    <n v="17"/>
    <s v="RAMIREZ JARAMILLO WILSON"/>
    <x v="6"/>
    <x v="0"/>
    <n v="186"/>
    <n v="23.25"/>
    <n v="183.95993322203699"/>
    <m/>
    <n v="96777.963300000003"/>
    <x v="0"/>
    <n v="11844.736800000001"/>
    <x v="1005"/>
    <x v="0"/>
    <m/>
  </r>
  <r>
    <d v="2024-05-05T02:33:42"/>
    <x v="1"/>
    <n v="18"/>
    <s v="BETANCUR GUZMAN JHON FERNANDO"/>
    <x v="6"/>
    <x v="0"/>
    <n v="198"/>
    <n v="24.75"/>
    <n v="183.95993322203699"/>
    <m/>
    <n v="96777.963300000003"/>
    <x v="0"/>
    <n v="11844.736800000001"/>
    <x v="1005"/>
    <x v="0"/>
    <m/>
  </r>
  <r>
    <d v="2024-05-05T02:33:42"/>
    <x v="1"/>
    <n v="19"/>
    <s v="BARRANTES GALLEGO DANIEL CAMILO"/>
    <x v="4"/>
    <x v="0"/>
    <n v="126"/>
    <n v="18"/>
    <n v="160.96494156928199"/>
    <s v="1 Descuento (Propietario) "/>
    <n v="84680.717900000003"/>
    <x v="0"/>
    <n v="11844.736800000001"/>
    <x v="1005"/>
    <x v="0"/>
    <m/>
  </r>
  <r>
    <d v="2024-05-05T02:33:43"/>
    <x v="1"/>
    <n v="20"/>
    <s v="VERENZUELA MARTINEZ ALEXANDER"/>
    <x v="6"/>
    <x v="0"/>
    <n v="155"/>
    <n v="19.375"/>
    <n v="183.95993322203699"/>
    <s v="2 Descuentos (Usuarios desubicados) "/>
    <n v="96777.963300000003"/>
    <x v="0"/>
    <n v="11844.736800000001"/>
    <x v="1005"/>
    <x v="0"/>
    <m/>
  </r>
  <r>
    <d v="2024-05-05T02:33:43"/>
    <x v="9"/>
    <n v="21"/>
    <s v="VALENCIA MENDOZA JHON"/>
    <x v="6"/>
    <x v="3"/>
    <n v="159"/>
    <n v="19.875"/>
    <n v="183.95993322203699"/>
    <m/>
    <n v="96777.963300000003"/>
    <x v="0"/>
    <n v="11844.736800000001"/>
    <x v="1005"/>
    <x v="0"/>
    <m/>
  </r>
  <r>
    <d v="2024-05-05T02:33:43"/>
    <x v="9"/>
    <n v="22"/>
    <s v="QUIRAMA CASTAEDA JHON JADER"/>
    <x v="0"/>
    <x v="3"/>
    <n v="226"/>
    <n v="25.1111111111111"/>
    <n v="206.954924874791"/>
    <m/>
    <n v="108875.2087"/>
    <x v="1"/>
    <n v="11844.736800000001"/>
    <x v="1005"/>
    <x v="0"/>
    <m/>
  </r>
  <r>
    <d v="2024-05-05T02:33:44"/>
    <x v="9"/>
    <n v="23"/>
    <s v="SALDARRIAGA PARRA LUIS ALBERTO"/>
    <x v="0"/>
    <x v="0"/>
    <n v="198"/>
    <n v="22"/>
    <n v="206.954924874791"/>
    <m/>
    <n v="108875.2087"/>
    <x v="2"/>
    <n v="11844.736800000001"/>
    <x v="1005"/>
    <x v="0"/>
    <m/>
  </r>
  <r>
    <d v="2024-05-05T02:33:44"/>
    <x v="9"/>
    <n v="24"/>
    <s v="RAMIREZ ADRIAN"/>
    <x v="0"/>
    <x v="0"/>
    <n v="250"/>
    <n v="27.7777777777778"/>
    <n v="206.954924874791"/>
    <m/>
    <n v="108875.2087"/>
    <x v="0"/>
    <n v="11844.736800000001"/>
    <x v="1005"/>
    <x v="0"/>
    <m/>
  </r>
  <r>
    <d v="2024-05-05T02:33:44"/>
    <x v="9"/>
    <n v="26"/>
    <s v="CIRO MARIN RODRIGO ALBERTO"/>
    <x v="8"/>
    <x v="0"/>
    <n v="81"/>
    <n v="16.2"/>
    <n v="114.974958263773"/>
    <m/>
    <n v="60486.226999999999"/>
    <x v="0"/>
    <n v="11844.736800000001"/>
    <x v="1005"/>
    <x v="0"/>
    <m/>
  </r>
  <r>
    <d v="2024-05-05T02:33:44"/>
    <x v="9"/>
    <n v="27"/>
    <s v="HOYOS HENAO SANTIAGO"/>
    <x v="4"/>
    <x v="0"/>
    <n v="156"/>
    <n v="22.285714285714299"/>
    <n v="160.96494156928199"/>
    <m/>
    <n v="84680.717900000003"/>
    <x v="0"/>
    <n v="11844.736800000001"/>
    <x v="1005"/>
    <x v="0"/>
    <m/>
  </r>
  <r>
    <d v="2024-05-05T02:33:45"/>
    <x v="9"/>
    <n v="28"/>
    <s v="URIEL SALAZAR FREDY"/>
    <x v="3"/>
    <x v="0"/>
    <n v="236"/>
    <n v="23.6"/>
    <n v="229.94991652754601"/>
    <s v="2 Descuentos (Controlador y despachador fernando) "/>
    <n v="120972.4541"/>
    <x v="0"/>
    <n v="11844.736800000001"/>
    <x v="1005"/>
    <x v="0"/>
    <m/>
  </r>
  <r>
    <d v="2024-05-05T02:33:45"/>
    <x v="9"/>
    <n v="29"/>
    <s v="LONDOO CADAVID DAVID SANTIAGO"/>
    <x v="0"/>
    <x v="0"/>
    <n v="206"/>
    <n v="22.8888888888889"/>
    <n v="206.954924874791"/>
    <m/>
    <n v="108875.2087"/>
    <x v="0"/>
    <n v="11844.736800000001"/>
    <x v="1005"/>
    <x v="0"/>
    <m/>
  </r>
  <r>
    <d v="2024-05-05T02:33:45"/>
    <x v="9"/>
    <n v="31"/>
    <s v="CERVANTES MARTINEZ FELIX ENRIQUE"/>
    <x v="2"/>
    <x v="0"/>
    <n v="177"/>
    <n v="29.5"/>
    <n v="137.96994991652801"/>
    <m/>
    <n v="72583.472500000003"/>
    <x v="0"/>
    <n v="11844.736800000001"/>
    <x v="1005"/>
    <x v="0"/>
    <m/>
  </r>
  <r>
    <d v="2024-05-05T02:33:46"/>
    <x v="1"/>
    <n v="32"/>
    <s v="MARTINEZ SEBASTIAN"/>
    <x v="8"/>
    <x v="0"/>
    <n v="144"/>
    <n v="28.8"/>
    <n v="114.974958263773"/>
    <m/>
    <n v="60486.226999999999"/>
    <x v="0"/>
    <n v="11844.736800000001"/>
    <x v="1005"/>
    <x v="0"/>
    <m/>
  </r>
  <r>
    <d v="2024-05-05T02:33:46"/>
    <x v="1"/>
    <n v="33"/>
    <s v="PINO JUAN ESTEBAN"/>
    <x v="0"/>
    <x v="0"/>
    <n v="214"/>
    <n v="23.7777777777778"/>
    <n v="206.954924874791"/>
    <s v="2 Descuentos (Usuarios desubicados) "/>
    <n v="108875.2087"/>
    <x v="0"/>
    <n v="11844.736800000001"/>
    <x v="1005"/>
    <x v="0"/>
    <m/>
  </r>
  <r>
    <d v="2024-05-05T02:33:46"/>
    <x v="1"/>
    <n v="34"/>
    <s v="MONTOYA OSPINA GILBERTO ANTONIO"/>
    <x v="0"/>
    <x v="0"/>
    <n v="178"/>
    <n v="19.7777777777778"/>
    <n v="206.954924874791"/>
    <s v="21 Descuentos (Incidente con Usuarios) "/>
    <n v="108875.2087"/>
    <x v="0"/>
    <n v="11844.736800000001"/>
    <x v="1005"/>
    <x v="0"/>
    <m/>
  </r>
  <r>
    <d v="2024-05-05T02:33:47"/>
    <x v="1"/>
    <n v="35"/>
    <s v="HERNANDEZ MACIAS GILBERTO"/>
    <x v="6"/>
    <x v="0"/>
    <n v="196"/>
    <n v="24.5"/>
    <n v="183.95993322203699"/>
    <m/>
    <n v="96777.963300000003"/>
    <x v="1"/>
    <n v="11844.736800000001"/>
    <x v="1005"/>
    <x v="0"/>
    <m/>
  </r>
  <r>
    <d v="2024-05-05T02:33:47"/>
    <x v="1"/>
    <n v="36"/>
    <s v="LONDOO WILDER"/>
    <x v="8"/>
    <x v="0"/>
    <n v="120"/>
    <n v="24"/>
    <n v="114.974958263773"/>
    <m/>
    <n v="60486.226999999999"/>
    <x v="0"/>
    <n v="11844.736800000001"/>
    <x v="1005"/>
    <x v="0"/>
    <m/>
  </r>
  <r>
    <d v="2024-05-05T02:33:47"/>
    <x v="1"/>
    <n v="37"/>
    <s v="RODRIGUEZ LUBIN"/>
    <x v="0"/>
    <x v="0"/>
    <n v="245"/>
    <n v="27.2222222222222"/>
    <n v="206.954924874791"/>
    <m/>
    <n v="108875.2087"/>
    <x v="1"/>
    <n v="11844.736800000001"/>
    <x v="1005"/>
    <x v="0"/>
    <m/>
  </r>
  <r>
    <d v="2024-05-05T02:33:48"/>
    <x v="1"/>
    <n v="38"/>
    <s v="AGUDELO KEVIN ANDRES"/>
    <x v="0"/>
    <x v="0"/>
    <n v="209"/>
    <n v="23.2222222222222"/>
    <n v="206.954924874791"/>
    <s v="1 Descuento (Transbordo) "/>
    <n v="108875.2087"/>
    <x v="0"/>
    <n v="11844.736800000001"/>
    <x v="1005"/>
    <x v="0"/>
    <m/>
  </r>
  <r>
    <d v="2024-05-05T02:33:48"/>
    <x v="1"/>
    <n v="39"/>
    <s v="QUINTERO ANDRES FELIPE"/>
    <x v="2"/>
    <x v="0"/>
    <n v="100"/>
    <n v="16.6666666666667"/>
    <n v="137.96994991652801"/>
    <m/>
    <n v="72583.472500000003"/>
    <x v="0"/>
    <n v="11844.736800000001"/>
    <x v="1005"/>
    <x v="0"/>
    <m/>
  </r>
  <r>
    <d v="2024-05-05T02:33:49"/>
    <x v="1"/>
    <n v="40"/>
    <s v="OCAMPO OCAMPO ANTONIO JOSE"/>
    <x v="3"/>
    <x v="0"/>
    <n v="241"/>
    <n v="24.1"/>
    <n v="229.94991652754601"/>
    <m/>
    <n v="120972.4541"/>
    <x v="0"/>
    <n v="11844.736800000001"/>
    <x v="1005"/>
    <x v="0"/>
    <m/>
  </r>
  <r>
    <d v="2024-05-05T02:33:49"/>
    <x v="9"/>
    <n v="41"/>
    <s v="GARCIA DAVID WILSON ALBERTO"/>
    <x v="6"/>
    <x v="0"/>
    <n v="200"/>
    <n v="25"/>
    <n v="183.95993322203699"/>
    <m/>
    <n v="96777.963300000003"/>
    <x v="1"/>
    <n v="11844.736800000001"/>
    <x v="1005"/>
    <x v="0"/>
    <m/>
  </r>
  <r>
    <d v="2024-05-05T02:33:49"/>
    <x v="1"/>
    <n v="42"/>
    <s v="LOPERA ALVAREZ ESTIVEN"/>
    <x v="0"/>
    <x v="0"/>
    <n v="216"/>
    <n v="24"/>
    <n v="206.954924874791"/>
    <m/>
    <n v="108875.2087"/>
    <x v="0"/>
    <n v="11844.736800000001"/>
    <x v="1005"/>
    <x v="0"/>
    <m/>
  </r>
  <r>
    <d v="2024-05-06T01:56:25"/>
    <x v="12"/>
    <n v="3"/>
    <s v="AGUIRRE ANDRES"/>
    <x v="0"/>
    <x v="3"/>
    <n v="138"/>
    <n v="15.3333333333333"/>
    <n v="161.81909547738701"/>
    <s v="1 Descuento (Controlaador) "/>
    <n v="84050.502500000002"/>
    <x v="0"/>
    <n v="12223.809499999999"/>
    <x v="1006"/>
    <x v="0"/>
    <m/>
  </r>
  <r>
    <d v="2024-05-06T01:56:26"/>
    <x v="12"/>
    <n v="5"/>
    <s v="QUINTERO  ALVARO ANTONIO"/>
    <x v="0"/>
    <x v="3"/>
    <n v="144"/>
    <n v="16"/>
    <n v="161.81909547738701"/>
    <s v="1 Descuento ( Despachador gustavo) "/>
    <n v="84050.502500000002"/>
    <x v="1"/>
    <n v="12223.809499999999"/>
    <x v="1006"/>
    <x v="0"/>
    <m/>
  </r>
  <r>
    <d v="2024-05-06T01:56:26"/>
    <x v="12"/>
    <n v="6"/>
    <s v="TUBERQUIA MAICOL ESTIVEN"/>
    <x v="12"/>
    <x v="0"/>
    <n v="213"/>
    <n v="16.384615384615401"/>
    <n v="233.73869346733699"/>
    <s v="2 Descuentos (Conducts)"/>
    <n v="121406.28140000001"/>
    <x v="0"/>
    <n v="12223.809499999999"/>
    <x v="1006"/>
    <x v="0"/>
    <m/>
  </r>
  <r>
    <d v="2024-05-06T01:56:26"/>
    <x v="12"/>
    <n v="7"/>
    <s v="FLORES RINCON JORGE ALBERTO"/>
    <x v="1"/>
    <x v="0"/>
    <n v="238"/>
    <n v="21.636363636363601"/>
    <n v="197.778894472362"/>
    <m/>
    <n v="102728.39200000001"/>
    <x v="1"/>
    <n v="12223.809499999999"/>
    <x v="1006"/>
    <x v="0"/>
    <m/>
  </r>
  <r>
    <d v="2024-05-06T01:56:27"/>
    <x v="12"/>
    <n v="8"/>
    <s v="VACA FIERRO ROBINSON"/>
    <x v="1"/>
    <x v="0"/>
    <n v="246"/>
    <n v="22.363636363636399"/>
    <n v="197.778894472362"/>
    <m/>
    <n v="102728.39200000001"/>
    <x v="1"/>
    <n v="12223.809499999999"/>
    <x v="1006"/>
    <x v="0"/>
    <m/>
  </r>
  <r>
    <d v="2024-05-06T01:56:27"/>
    <x v="12"/>
    <n v="9"/>
    <s v="AGUDELO GARCIA DENIN ANGELO"/>
    <x v="3"/>
    <x v="0"/>
    <n v="182"/>
    <n v="18.2"/>
    <n v="179.79899497487401"/>
    <m/>
    <n v="93389.447199999995"/>
    <x v="0"/>
    <n v="12223.809499999999"/>
    <x v="1006"/>
    <x v="0"/>
    <m/>
  </r>
  <r>
    <d v="2024-05-06T01:56:27"/>
    <x v="12"/>
    <n v="10"/>
    <s v="MARULANDA JARAMILLO DAWER ANDRES"/>
    <x v="1"/>
    <x v="0"/>
    <n v="139"/>
    <n v="12.636363636363599"/>
    <n v="197.778894472362"/>
    <m/>
    <n v="102728.39200000001"/>
    <x v="0"/>
    <n v="12223.809499999999"/>
    <x v="1006"/>
    <x v="0"/>
    <m/>
  </r>
  <r>
    <d v="2024-05-06T01:56:28"/>
    <x v="12"/>
    <n v="11"/>
    <s v="BELTRAN JUAN SIMON"/>
    <x v="0"/>
    <x v="3"/>
    <n v="158"/>
    <n v="17.5555555555556"/>
    <n v="161.81909547738701"/>
    <m/>
    <n v="84050.502500000002"/>
    <x v="0"/>
    <n v="12223.809499999999"/>
    <x v="1006"/>
    <x v="0"/>
    <m/>
  </r>
  <r>
    <d v="2024-05-06T01:56:28"/>
    <x v="12"/>
    <n v="12"/>
    <s v="CASTRO BERMUDEZ RICHARD STIWARD"/>
    <x v="8"/>
    <x v="0"/>
    <n v="82"/>
    <n v="16.399999999999999"/>
    <n v="89.899497487437202"/>
    <m/>
    <n v="46694.723599999998"/>
    <x v="0"/>
    <n v="12223.809499999999"/>
    <x v="1006"/>
    <x v="0"/>
    <m/>
  </r>
  <r>
    <d v="2024-05-06T01:56:28"/>
    <x v="12"/>
    <n v="13"/>
    <s v="HOYOS DAVID"/>
    <x v="9"/>
    <x v="0"/>
    <n v="237"/>
    <n v="19.75"/>
    <n v="215.75879396984899"/>
    <s v="2 Descuentos (Conduct y usuario desubicado) "/>
    <n v="112067.3367"/>
    <x v="0"/>
    <n v="12223.809499999999"/>
    <x v="1006"/>
    <x v="0"/>
    <m/>
  </r>
  <r>
    <d v="2024-05-06T01:56:29"/>
    <x v="12"/>
    <n v="14"/>
    <s v="MADRID HERNANDEZ JHONATAN SMITH"/>
    <x v="3"/>
    <x v="0"/>
    <n v="184"/>
    <n v="18.399999999999999"/>
    <n v="179.79899497487401"/>
    <m/>
    <n v="93389.447199999995"/>
    <x v="1"/>
    <n v="12223.809499999999"/>
    <x v="1006"/>
    <x v="0"/>
    <m/>
  </r>
  <r>
    <d v="2024-05-06T01:56:29"/>
    <x v="12"/>
    <n v="15"/>
    <s v="LONDOO LOPERA DUVAN ANDRES"/>
    <x v="3"/>
    <x v="0"/>
    <n v="199"/>
    <n v="19.899999999999999"/>
    <n v="179.79899497487401"/>
    <m/>
    <n v="93389.447199999995"/>
    <x v="1"/>
    <n v="12223.809499999999"/>
    <x v="1006"/>
    <x v="0"/>
    <m/>
  </r>
  <r>
    <d v="2024-05-06T01:56:30"/>
    <x v="12"/>
    <n v="16"/>
    <s v="HURTADO MADRID JUAN ESTEBAN"/>
    <x v="0"/>
    <x v="0"/>
    <n v="135"/>
    <n v="15"/>
    <n v="161.81909547738701"/>
    <s v="1 Descuento (Conduct) "/>
    <n v="84050.502500000002"/>
    <x v="0"/>
    <n v="12223.809499999999"/>
    <x v="1006"/>
    <x v="0"/>
    <m/>
  </r>
  <r>
    <d v="2024-05-06T01:56:30"/>
    <x v="12"/>
    <n v="17"/>
    <s v="MACEA MATEO"/>
    <x v="1"/>
    <x v="0"/>
    <n v="196"/>
    <n v="17.818181818181799"/>
    <n v="197.778894472362"/>
    <m/>
    <n v="102728.39200000001"/>
    <x v="0"/>
    <n v="12223.809499999999"/>
    <x v="1006"/>
    <x v="0"/>
    <m/>
  </r>
  <r>
    <d v="2024-05-06T01:56:30"/>
    <x v="12"/>
    <n v="18"/>
    <s v="BETANCUR GUZMAN JHON FERNANDO"/>
    <x v="3"/>
    <x v="0"/>
    <n v="173"/>
    <n v="17.3"/>
    <n v="179.79899497487401"/>
    <m/>
    <n v="93389.447199999995"/>
    <x v="0"/>
    <n v="12223.809499999999"/>
    <x v="1006"/>
    <x v="0"/>
    <m/>
  </r>
  <r>
    <d v="2024-05-06T01:56:31"/>
    <x v="12"/>
    <n v="19"/>
    <s v="BARRANTES GALLEGO DANIEL CAMILO"/>
    <x v="3"/>
    <x v="3"/>
    <n v="196"/>
    <n v="19.600000000000001"/>
    <n v="179.79899497487401"/>
    <m/>
    <n v="93389.447199999995"/>
    <x v="0"/>
    <n v="12223.809499999999"/>
    <x v="1006"/>
    <x v="0"/>
    <m/>
  </r>
  <r>
    <d v="2024-05-06T01:56:31"/>
    <x v="12"/>
    <n v="20"/>
    <s v="VERENZUELA MARTINEZ ALEXANDER"/>
    <x v="9"/>
    <x v="0"/>
    <n v="227"/>
    <n v="18.9166666666667"/>
    <n v="215.75879396984899"/>
    <m/>
    <n v="112067.3367"/>
    <x v="0"/>
    <n v="12223.809499999999"/>
    <x v="1006"/>
    <x v="0"/>
    <m/>
  </r>
  <r>
    <d v="2024-05-06T01:56:32"/>
    <x v="12"/>
    <n v="24"/>
    <s v="RAMIREZ ADRIAN"/>
    <x v="1"/>
    <x v="0"/>
    <n v="213"/>
    <n v="19.363636363636399"/>
    <n v="197.778894472362"/>
    <m/>
    <n v="102728.39200000001"/>
    <x v="0"/>
    <n v="12223.809499999999"/>
    <x v="1006"/>
    <x v="0"/>
    <m/>
  </r>
  <r>
    <d v="2024-05-06T01:56:33"/>
    <x v="12"/>
    <n v="38"/>
    <s v="AGUDELO KEVIN ANDRES"/>
    <x v="4"/>
    <x v="3"/>
    <n v="131"/>
    <n v="18.714285714285701"/>
    <n v="125.85929648241201"/>
    <m/>
    <n v="65372.613100000002"/>
    <x v="0"/>
    <n v="12223.809499999999"/>
    <x v="1006"/>
    <x v="0"/>
    <m/>
  </r>
  <r>
    <d v="2024-05-06T01:56:33"/>
    <x v="12"/>
    <n v="42"/>
    <s v="LOPERA ALVAREZ ESTIVEN"/>
    <x v="0"/>
    <x v="3"/>
    <n v="147"/>
    <n v="16.3333333333333"/>
    <n v="161.81909547738701"/>
    <m/>
    <n v="84050.502500000002"/>
    <x v="0"/>
    <n v="12223.809499999999"/>
    <x v="1006"/>
    <x v="0"/>
    <m/>
  </r>
  <r>
    <d v="2024-05-07T02:47:40"/>
    <x v="1"/>
    <n v="1"/>
    <s v="PALMAR PANA EDIXON JOSUE"/>
    <x v="3"/>
    <x v="0"/>
    <n v="227"/>
    <n v="22.7"/>
    <n v="215.749636098981"/>
    <s v="2 Descuentos (Controlador y conduct) "/>
    <n v="113162.2999"/>
    <x v="0"/>
    <n v="12592.5"/>
    <x v="1007"/>
    <x v="0"/>
    <m/>
  </r>
  <r>
    <d v="2024-05-07T02:47:40"/>
    <x v="1"/>
    <n v="2"/>
    <s v="PARIAS MURIEL JHON FREDY"/>
    <x v="3"/>
    <x v="0"/>
    <n v="195"/>
    <n v="19.5"/>
    <n v="215.749636098981"/>
    <m/>
    <n v="113162.2999"/>
    <x v="1"/>
    <n v="12592.5"/>
    <x v="1007"/>
    <x v="0"/>
    <m/>
  </r>
  <r>
    <d v="2024-05-07T02:47:40"/>
    <x v="1"/>
    <n v="3"/>
    <s v="AGUIRRE ANDRES"/>
    <x v="0"/>
    <x v="0"/>
    <n v="169"/>
    <n v="18.7777777777778"/>
    <n v="194.17467248908301"/>
    <s v="1 Descuento (Conduct) "/>
    <n v="101846.0699"/>
    <x v="0"/>
    <n v="12592.5"/>
    <x v="1007"/>
    <x v="0"/>
    <m/>
  </r>
  <r>
    <d v="2024-05-07T02:47:41"/>
    <x v="1"/>
    <n v="5"/>
    <s v="QUINTERO  ALVARO ANTONIO"/>
    <x v="3"/>
    <x v="0"/>
    <n v="217"/>
    <n v="21.7"/>
    <n v="215.749636098981"/>
    <s v="1 Descuento (Usuario movilidad reducida) "/>
    <n v="113162.2999"/>
    <x v="1"/>
    <n v="12592.5"/>
    <x v="1007"/>
    <x v="0"/>
    <m/>
  </r>
  <r>
    <d v="2024-05-07T02:47:41"/>
    <x v="1"/>
    <n v="6"/>
    <s v="TUBERQUIA MAICOL ESTIVEN"/>
    <x v="3"/>
    <x v="0"/>
    <n v="232"/>
    <n v="23.2"/>
    <n v="215.749636098981"/>
    <m/>
    <n v="113162.2999"/>
    <x v="0"/>
    <n v="12592.5"/>
    <x v="1007"/>
    <x v="0"/>
    <m/>
  </r>
  <r>
    <d v="2024-05-07T02:47:41"/>
    <x v="1"/>
    <n v="7"/>
    <s v="FLORES RINCON JORGE ALBERTO"/>
    <x v="0"/>
    <x v="0"/>
    <n v="216"/>
    <n v="24"/>
    <n v="194.17467248908301"/>
    <s v="1 Descuento (Jefe de ruta) "/>
    <n v="101846.0699"/>
    <x v="1"/>
    <n v="12592.5"/>
    <x v="1007"/>
    <x v="0"/>
    <m/>
  </r>
  <r>
    <d v="2024-05-07T02:47:41"/>
    <x v="1"/>
    <n v="8"/>
    <s v="VACA FIERRO ROBINSON"/>
    <x v="3"/>
    <x v="0"/>
    <n v="243"/>
    <n v="24.3"/>
    <n v="215.749636098981"/>
    <s v="1 Descuento (Conduct) "/>
    <n v="113162.2999"/>
    <x v="1"/>
    <n v="12592.5"/>
    <x v="1007"/>
    <x v="0"/>
    <m/>
  </r>
  <r>
    <d v="2024-05-07T02:47:42"/>
    <x v="1"/>
    <n v="9"/>
    <s v="AGUDELO GARCIA DENIN ANGELO"/>
    <x v="6"/>
    <x v="0"/>
    <n v="165"/>
    <n v="20.625"/>
    <n v="172.59970887918499"/>
    <s v="2 Descuentos (Conducts) "/>
    <n v="90529.839900000006"/>
    <x v="0"/>
    <n v="12592.5"/>
    <x v="1007"/>
    <x v="0"/>
    <m/>
  </r>
  <r>
    <d v="2024-05-07T02:47:42"/>
    <x v="1"/>
    <n v="10"/>
    <s v="MARULANDA JARAMILLO DAWER ANDRES"/>
    <x v="6"/>
    <x v="0"/>
    <n v="180"/>
    <n v="22.5"/>
    <n v="172.59970887918499"/>
    <s v="2 Descuentos (Conducts) "/>
    <n v="90529.839900000006"/>
    <x v="0"/>
    <n v="12592.5"/>
    <x v="1007"/>
    <x v="0"/>
    <m/>
  </r>
  <r>
    <d v="2024-05-07T02:47:42"/>
    <x v="9"/>
    <n v="11"/>
    <s v="BELTRAN JUAN SIMON"/>
    <x v="3"/>
    <x v="0"/>
    <n v="201"/>
    <n v="20.100000000000001"/>
    <n v="215.749636098981"/>
    <m/>
    <n v="113162.2999"/>
    <x v="0"/>
    <n v="12592.5"/>
    <x v="1007"/>
    <x v="0"/>
    <m/>
  </r>
  <r>
    <d v="2024-05-07T02:47:42"/>
    <x v="9"/>
    <n v="12"/>
    <s v="CASTRO BERMUDEZ RICHARD STIWARD"/>
    <x v="2"/>
    <x v="0"/>
    <n v="121"/>
    <n v="20.1666666666667"/>
    <n v="129.449781659389"/>
    <m/>
    <n v="67897.3799"/>
    <x v="0"/>
    <n v="12592.5"/>
    <x v="1007"/>
    <x v="0"/>
    <m/>
  </r>
  <r>
    <d v="2024-05-07T02:47:43"/>
    <x v="9"/>
    <n v="13"/>
    <s v="PINO JUAN ESTEBAN"/>
    <x v="6"/>
    <x v="0"/>
    <n v="154"/>
    <n v="19.25"/>
    <n v="172.59970887918499"/>
    <s v="3 Descuentos (conducts y Propietario) "/>
    <n v="90529.839900000006"/>
    <x v="0"/>
    <n v="12592.5"/>
    <x v="1007"/>
    <x v="0"/>
    <m/>
  </r>
  <r>
    <d v="2024-05-07T02:47:43"/>
    <x v="9"/>
    <n v="14"/>
    <s v="MADRID HERNANDEZ JHONATAN SMITH"/>
    <x v="0"/>
    <x v="0"/>
    <n v="190"/>
    <n v="21.1111111111111"/>
    <n v="194.17467248908301"/>
    <s v="3 Descuentos (jefe de ruta, Conduct y usuario movilidad reducida) "/>
    <n v="101846.0699"/>
    <x v="1"/>
    <n v="12592.5"/>
    <x v="1007"/>
    <x v="0"/>
    <m/>
  </r>
  <r>
    <d v="2024-05-07T02:47:43"/>
    <x v="9"/>
    <n v="15"/>
    <s v="LONDOO LOPERA DUVAN ANDRES"/>
    <x v="4"/>
    <x v="0"/>
    <n v="166"/>
    <n v="23.714285714285701"/>
    <n v="151.024745269287"/>
    <m/>
    <n v="79213.609899999996"/>
    <x v="1"/>
    <n v="12592.5"/>
    <x v="1007"/>
    <x v="0"/>
    <m/>
  </r>
  <r>
    <d v="2024-05-07T02:47:43"/>
    <x v="9"/>
    <n v="16"/>
    <s v="HURTADO MADRID JUAN ESTEBAN"/>
    <x v="0"/>
    <x v="3"/>
    <n v="208"/>
    <n v="23.1111111111111"/>
    <n v="194.17467248908301"/>
    <s v="1 Descuento (Usuario desubicado) "/>
    <n v="101846.0699"/>
    <x v="0"/>
    <n v="12592.5"/>
    <x v="1007"/>
    <x v="0"/>
    <m/>
  </r>
  <r>
    <d v="2024-05-07T02:47:44"/>
    <x v="9"/>
    <n v="17"/>
    <s v="RAMIREZ JARAMILLO WILSON"/>
    <x v="0"/>
    <x v="0"/>
    <n v="186"/>
    <n v="20.6666666666667"/>
    <n v="194.17467248908301"/>
    <m/>
    <n v="101846.0699"/>
    <x v="0"/>
    <n v="12592.5"/>
    <x v="1007"/>
    <x v="0"/>
    <m/>
  </r>
  <r>
    <d v="2024-05-07T02:47:44"/>
    <x v="9"/>
    <n v="18"/>
    <s v="BETANCUR GUZMAN JHON FERNANDO"/>
    <x v="3"/>
    <x v="3"/>
    <n v="172"/>
    <n v="17.2"/>
    <n v="215.749636098981"/>
    <s v="1 Descuento (Despachador fernando) "/>
    <n v="113162.2999"/>
    <x v="0"/>
    <n v="12592.5"/>
    <x v="1007"/>
    <x v="0"/>
    <m/>
  </r>
  <r>
    <d v="2024-05-07T02:47:44"/>
    <x v="9"/>
    <n v="20"/>
    <s v="VERENZUELA MARTINEZ ALEXANDER"/>
    <x v="2"/>
    <x v="0"/>
    <n v="150"/>
    <n v="25"/>
    <n v="129.449781659389"/>
    <m/>
    <n v="67897.3799"/>
    <x v="0"/>
    <n v="12592.5"/>
    <x v="1007"/>
    <x v="0"/>
    <m/>
  </r>
  <r>
    <d v="2024-05-07T02:47:44"/>
    <x v="9"/>
    <n v="21"/>
    <s v="DURANGO DAVID JOSE"/>
    <x v="4"/>
    <x v="0"/>
    <n v="164"/>
    <n v="23.428571428571399"/>
    <n v="151.024745269287"/>
    <s v="1 Descuento (Despachadora angela) "/>
    <n v="79213.609899999996"/>
    <x v="0"/>
    <n v="12592.5"/>
    <x v="1007"/>
    <x v="0"/>
    <m/>
  </r>
  <r>
    <d v="2024-05-07T02:47:44"/>
    <x v="9"/>
    <n v="22"/>
    <s v="QUIRAMA CASTAEDA JHON JADER"/>
    <x v="0"/>
    <x v="0"/>
    <n v="198"/>
    <n v="22"/>
    <n v="194.17467248908301"/>
    <s v="1 Descuento (Despachador fernando) "/>
    <n v="101846.0699"/>
    <x v="1"/>
    <n v="12592.5"/>
    <x v="1007"/>
    <x v="0"/>
    <m/>
  </r>
  <r>
    <d v="2024-05-07T02:47:45"/>
    <x v="9"/>
    <n v="23"/>
    <s v="RODRIGUEZ LUBIN"/>
    <x v="0"/>
    <x v="0"/>
    <n v="242"/>
    <n v="26.8888888888889"/>
    <n v="194.17467248908301"/>
    <s v="2 Descuentos (Propietario y conduct) "/>
    <n v="101846.0699"/>
    <x v="2"/>
    <n v="12592.5"/>
    <x v="1007"/>
    <x v="0"/>
    <m/>
  </r>
  <r>
    <d v="2024-05-07T02:47:45"/>
    <x v="9"/>
    <n v="24"/>
    <s v="MARTINEZ  WILMAR"/>
    <x v="3"/>
    <x v="0"/>
    <n v="189"/>
    <n v="18.899999999999999"/>
    <n v="215.749636098981"/>
    <s v="1 Descuento (Conduct) "/>
    <n v="113162.2999"/>
    <x v="0"/>
    <n v="12592.5"/>
    <x v="1007"/>
    <x v="0"/>
    <m/>
  </r>
  <r>
    <d v="2024-05-07T02:47:45"/>
    <x v="9"/>
    <n v="25"/>
    <s v="JIMENEZ HURTADO CARLOS ESTIVEN"/>
    <x v="6"/>
    <x v="0"/>
    <n v="183"/>
    <n v="22.875"/>
    <n v="172.59970887918499"/>
    <m/>
    <n v="90529.839900000006"/>
    <x v="1"/>
    <n v="12592.5"/>
    <x v="1007"/>
    <x v="0"/>
    <m/>
  </r>
  <r>
    <d v="2024-05-07T02:47:46"/>
    <x v="9"/>
    <n v="26"/>
    <s v="CIRO MARIN RODRIGO ALBERTO"/>
    <x v="3"/>
    <x v="0"/>
    <n v="197"/>
    <n v="19.7"/>
    <n v="215.749636098981"/>
    <s v="2 Descuentos (Conduct y propietario)"/>
    <n v="113162.2999"/>
    <x v="0"/>
    <n v="12592.5"/>
    <x v="1007"/>
    <x v="0"/>
    <m/>
  </r>
  <r>
    <d v="2024-05-07T02:47:46"/>
    <x v="9"/>
    <n v="27"/>
    <s v="HENAO MUOZ FERNEY"/>
    <x v="0"/>
    <x v="0"/>
    <n v="251"/>
    <n v="27.8888888888889"/>
    <n v="194.17467248908301"/>
    <s v="3 Descuentos (Conducts) "/>
    <n v="101846.0699"/>
    <x v="0"/>
    <n v="12592.5"/>
    <x v="1007"/>
    <x v="0"/>
    <m/>
  </r>
  <r>
    <d v="2024-05-07T02:47:46"/>
    <x v="9"/>
    <n v="28"/>
    <s v="URIEL SALAZAR FREDY"/>
    <x v="0"/>
    <x v="0"/>
    <n v="138"/>
    <n v="15.3333333333333"/>
    <n v="194.17467248908301"/>
    <s v="2 Descuentos (Conduct y propietario)"/>
    <n v="101846.0699"/>
    <x v="0"/>
    <n v="12592.5"/>
    <x v="1007"/>
    <x v="0"/>
    <m/>
  </r>
  <r>
    <d v="2024-05-07T02:47:46"/>
    <x v="9"/>
    <n v="29"/>
    <s v="LONDOO CADAVID DAVID SANTIAGO"/>
    <x v="2"/>
    <x v="0"/>
    <n v="143"/>
    <n v="22"/>
    <n v="140.23726346433801"/>
    <s v="1 Descuento (Jefe de ruta) "/>
    <n v="73555.494900000005"/>
    <x v="0"/>
    <n v="12592.5"/>
    <x v="1007"/>
    <x v="0"/>
    <m/>
  </r>
  <r>
    <d v="2024-05-07T02:47:47"/>
    <x v="1"/>
    <n v="31"/>
    <s v="CERVANTES MARTINEZ FELIX ENRIQUE"/>
    <x v="3"/>
    <x v="0"/>
    <n v="208"/>
    <n v="20.8"/>
    <n v="215.749636098981"/>
    <m/>
    <n v="113162.2999"/>
    <x v="0"/>
    <n v="12592.5"/>
    <x v="1007"/>
    <x v="0"/>
    <m/>
  </r>
  <r>
    <d v="2024-05-07T02:47:47"/>
    <x v="1"/>
    <n v="32"/>
    <s v="GARCIA SEBASTIAN"/>
    <x v="3"/>
    <x v="0"/>
    <n v="248"/>
    <n v="24.8"/>
    <n v="215.749636098981"/>
    <m/>
    <n v="113162.2999"/>
    <x v="0"/>
    <n v="12592.5"/>
    <x v="1007"/>
    <x v="0"/>
    <m/>
  </r>
  <r>
    <d v="2024-05-07T02:47:47"/>
    <x v="1"/>
    <n v="33"/>
    <s v="QUIROZ BRAYAN"/>
    <x v="3"/>
    <x v="0"/>
    <n v="188"/>
    <n v="18.8"/>
    <n v="215.749636098981"/>
    <m/>
    <n v="113162.2999"/>
    <x v="0"/>
    <n v="12592.5"/>
    <x v="1007"/>
    <x v="0"/>
    <m/>
  </r>
  <r>
    <d v="2024-05-07T02:47:47"/>
    <x v="1"/>
    <n v="34"/>
    <s v="MONTOYA OSPINA GILBERTO ANTONIO"/>
    <x v="3"/>
    <x v="0"/>
    <n v="214"/>
    <n v="21.4"/>
    <n v="215.749636098981"/>
    <s v="2 Descuentos (Conducts) "/>
    <n v="113162.2999"/>
    <x v="0"/>
    <n v="12592.5"/>
    <x v="1007"/>
    <x v="0"/>
    <m/>
  </r>
  <r>
    <d v="2024-05-07T02:47:48"/>
    <x v="1"/>
    <n v="35"/>
    <s v="HERNANDEZ MACIAS GILBERTO"/>
    <x v="0"/>
    <x v="0"/>
    <n v="184"/>
    <n v="20.4444444444444"/>
    <n v="194.17467248908301"/>
    <m/>
    <n v="101846.0699"/>
    <x v="1"/>
    <n v="12592.5"/>
    <x v="1007"/>
    <x v="0"/>
    <m/>
  </r>
  <r>
    <d v="2024-05-07T02:47:48"/>
    <x v="1"/>
    <n v="36"/>
    <s v="MARTINEZ CHAVERRA LUIS NORBERTO"/>
    <x v="3"/>
    <x v="0"/>
    <n v="204"/>
    <n v="20.399999999999999"/>
    <n v="215.749636098981"/>
    <m/>
    <n v="113162.2999"/>
    <x v="0"/>
    <n v="12592.5"/>
    <x v="1007"/>
    <x v="0"/>
    <m/>
  </r>
  <r>
    <d v="2024-05-07T02:47:48"/>
    <x v="1"/>
    <n v="37"/>
    <s v="TABORDA ROJAS DIEGO ALEJANDRO"/>
    <x v="2"/>
    <x v="0"/>
    <n v="164"/>
    <n v="27.3333333333333"/>
    <n v="129.449781659389"/>
    <m/>
    <n v="67897.3799"/>
    <x v="1"/>
    <n v="12592.5"/>
    <x v="1007"/>
    <x v="0"/>
    <m/>
  </r>
  <r>
    <d v="2024-05-07T02:47:49"/>
    <x v="1"/>
    <n v="38"/>
    <s v="AGUDELO KEVIN ANDRES"/>
    <x v="0"/>
    <x v="0"/>
    <n v="185"/>
    <n v="20.5555555555556"/>
    <n v="194.17467248908301"/>
    <m/>
    <n v="101846.0699"/>
    <x v="0"/>
    <n v="12592.5"/>
    <x v="1007"/>
    <x v="0"/>
    <m/>
  </r>
  <r>
    <d v="2024-05-07T02:47:49"/>
    <x v="1"/>
    <n v="39"/>
    <s v="QUINTERO ANDRES FELIPE"/>
    <x v="2"/>
    <x v="0"/>
    <n v="118"/>
    <n v="19.6666666666667"/>
    <n v="129.449781659389"/>
    <m/>
    <n v="67897.3799"/>
    <x v="0"/>
    <n v="12592.5"/>
    <x v="1007"/>
    <x v="0"/>
    <m/>
  </r>
  <r>
    <d v="2024-05-07T02:47:49"/>
    <x v="1"/>
    <n v="40"/>
    <s v="MACEA MATEO"/>
    <x v="3"/>
    <x v="0"/>
    <n v="210"/>
    <n v="21"/>
    <n v="215.749636098981"/>
    <m/>
    <n v="113162.2999"/>
    <x v="0"/>
    <n v="12592.5"/>
    <x v="1007"/>
    <x v="0"/>
    <m/>
  </r>
  <r>
    <d v="2024-05-07T02:47:49"/>
    <x v="1"/>
    <n v="41"/>
    <s v="BARRANTES GALLEGO DANIEL CAMILO"/>
    <x v="6"/>
    <x v="0"/>
    <n v="176"/>
    <n v="22"/>
    <n v="172.59970887918499"/>
    <m/>
    <n v="90529.839900000006"/>
    <x v="1"/>
    <n v="12592.5"/>
    <x v="1007"/>
    <x v="0"/>
    <m/>
  </r>
  <r>
    <d v="2024-05-07T02:47:50"/>
    <x v="9"/>
    <n v="42"/>
    <s v="HOYOS DAVID"/>
    <x v="3"/>
    <x v="0"/>
    <n v="215"/>
    <n v="21.5"/>
    <n v="215.749636098981"/>
    <m/>
    <n v="113162.2999"/>
    <x v="0"/>
    <n v="12592.5"/>
    <x v="1007"/>
    <x v="0"/>
    <m/>
  </r>
  <r>
    <d v="2024-05-08T04:19:56"/>
    <x v="9"/>
    <n v="1"/>
    <s v="PALMAR PANA EDIXON JOSUE"/>
    <x v="1"/>
    <x v="0"/>
    <n v="216"/>
    <n v="19.636363636363601"/>
    <n v="234.79761904761901"/>
    <s v="2 Descuentos (Despachador fernando) "/>
    <n v="123088.6905"/>
    <x v="0"/>
    <n v="12087.1795"/>
    <x v="1008"/>
    <x v="0"/>
    <m/>
  </r>
  <r>
    <d v="2024-05-08T04:19:56"/>
    <x v="9"/>
    <n v="2"/>
    <s v="PARIAS MURIEL JHON FREDY"/>
    <x v="0"/>
    <x v="0"/>
    <n v="215"/>
    <n v="23.8888888888889"/>
    <n v="192.107142857143"/>
    <s v="3 Descuentos (Conduct, controlador y propietario) "/>
    <n v="100708.9286"/>
    <x v="1"/>
    <n v="12087.1795"/>
    <x v="1008"/>
    <x v="0"/>
    <m/>
  </r>
  <r>
    <d v="2024-05-08T04:19:57"/>
    <x v="9"/>
    <n v="3"/>
    <s v="AGUIRRE ANDRES"/>
    <x v="3"/>
    <x v="0"/>
    <n v="190"/>
    <n v="19"/>
    <n v="213.45238095238099"/>
    <s v="2 Descuentos (Conduct) "/>
    <n v="111898.8095"/>
    <x v="0"/>
    <n v="12087.1795"/>
    <x v="1008"/>
    <x v="0"/>
    <m/>
  </r>
  <r>
    <d v="2024-05-08T04:19:57"/>
    <x v="9"/>
    <n v="5"/>
    <s v="BERRIO POSADA ANGELA"/>
    <x v="3"/>
    <x v="0"/>
    <n v="214"/>
    <n v="21.4"/>
    <n v="213.45238095238099"/>
    <m/>
    <n v="111898.8095"/>
    <x v="1"/>
    <n v="12087.1795"/>
    <x v="1008"/>
    <x v="0"/>
    <m/>
  </r>
  <r>
    <d v="2024-05-08T04:19:57"/>
    <x v="9"/>
    <n v="6"/>
    <s v="TUBERQUIA MAICOL ESTIVEN"/>
    <x v="8"/>
    <x v="0"/>
    <n v="123"/>
    <n v="24.6"/>
    <n v="106.72619047619"/>
    <m/>
    <n v="55949.404799999997"/>
    <x v="0"/>
    <n v="12087.1795"/>
    <x v="1008"/>
    <x v="0"/>
    <m/>
  </r>
  <r>
    <d v="2024-05-08T04:19:58"/>
    <x v="9"/>
    <n v="7"/>
    <s v="FLORES RINCON JORGE ALBERTO"/>
    <x v="1"/>
    <x v="0"/>
    <n v="312"/>
    <n v="28.363636363636399"/>
    <n v="234.79761904761901"/>
    <m/>
    <n v="123088.6905"/>
    <x v="1"/>
    <n v="12087.1795"/>
    <x v="1008"/>
    <x v="0"/>
    <m/>
  </r>
  <r>
    <d v="2024-05-08T04:19:58"/>
    <x v="9"/>
    <n v="8"/>
    <s v="VACA FIERRO ROBINSON"/>
    <x v="1"/>
    <x v="0"/>
    <n v="252"/>
    <n v="22.909090909090899"/>
    <n v="234.79761904761901"/>
    <s v="1 Descuento (Conduct) "/>
    <n v="123088.6905"/>
    <x v="1"/>
    <n v="12087.1795"/>
    <x v="1008"/>
    <x v="0"/>
    <m/>
  </r>
  <r>
    <d v="2024-05-08T04:19:58"/>
    <x v="9"/>
    <n v="9"/>
    <s v="RODRIGUEZ LUBIN"/>
    <x v="0"/>
    <x v="0"/>
    <n v="158"/>
    <n v="17.5555555555556"/>
    <n v="192.107142857143"/>
    <m/>
    <n v="100708.9286"/>
    <x v="0"/>
    <n v="12087.1795"/>
    <x v="1008"/>
    <x v="0"/>
    <m/>
  </r>
  <r>
    <d v="2024-05-08T04:19:59"/>
    <x v="9"/>
    <n v="10"/>
    <s v="MARULANDA JARAMILLO DAWER ANDRES"/>
    <x v="10"/>
    <x v="0"/>
    <n v="102"/>
    <n v="29.1428571428571"/>
    <n v="74.7083333333333"/>
    <m/>
    <n v="39164.583299999998"/>
    <x v="0"/>
    <n v="12087.1795"/>
    <x v="1008"/>
    <x v="0"/>
    <m/>
  </r>
  <r>
    <d v="2024-05-08T04:19:59"/>
    <x v="1"/>
    <n v="11"/>
    <s v="BELTRAN JUAN SIMON"/>
    <x v="2"/>
    <x v="0"/>
    <n v="114"/>
    <n v="19"/>
    <n v="128.07142857142901"/>
    <m/>
    <n v="67139.285699999993"/>
    <x v="0"/>
    <n v="12087.1795"/>
    <x v="1008"/>
    <x v="0"/>
    <m/>
  </r>
  <r>
    <d v="2024-05-08T04:19:59"/>
    <x v="1"/>
    <n v="12"/>
    <s v="VALENCIA MENDOZA JHON"/>
    <x v="0"/>
    <x v="0"/>
    <n v="177"/>
    <n v="19.6666666666667"/>
    <n v="192.107142857143"/>
    <m/>
    <n v="100708.9286"/>
    <x v="0"/>
    <n v="12087.1795"/>
    <x v="1008"/>
    <x v="0"/>
    <m/>
  </r>
  <r>
    <d v="2024-05-08T04:19:59"/>
    <x v="1"/>
    <n v="13"/>
    <s v="PINO JUAN ESTEBAN"/>
    <x v="0"/>
    <x v="0"/>
    <n v="188"/>
    <n v="20.8888888888889"/>
    <n v="192.107142857143"/>
    <m/>
    <n v="100708.9286"/>
    <x v="0"/>
    <n v="12087.1795"/>
    <x v="1008"/>
    <x v="0"/>
    <m/>
  </r>
  <r>
    <d v="2024-05-08T04:20:00"/>
    <x v="1"/>
    <n v="14"/>
    <s v="MADRID HERNANDEZ JHONATAN SMITH"/>
    <x v="6"/>
    <x v="0"/>
    <n v="175"/>
    <n v="21.875"/>
    <n v="170.76190476190499"/>
    <s v="3 Descuentos (Conducts) "/>
    <n v="89519.047600000005"/>
    <x v="1"/>
    <n v="12087.1795"/>
    <x v="1008"/>
    <x v="0"/>
    <m/>
  </r>
  <r>
    <d v="2024-05-08T04:20:00"/>
    <x v="1"/>
    <n v="15"/>
    <s v="LONDOO LOPERA DUVAN ANDRES"/>
    <x v="3"/>
    <x v="0"/>
    <n v="192"/>
    <n v="19.2"/>
    <n v="213.45238095238099"/>
    <s v="1 Descuento (Usuario movilidad reducida y desubicado) "/>
    <n v="111898.8095"/>
    <x v="1"/>
    <n v="12087.1795"/>
    <x v="1008"/>
    <x v="0"/>
    <m/>
  </r>
  <r>
    <d v="2024-05-08T04:20:00"/>
    <x v="1"/>
    <n v="16"/>
    <s v="HURTADO MADRID JUAN ESTEBAN"/>
    <x v="0"/>
    <x v="0"/>
    <n v="171"/>
    <n v="19"/>
    <n v="192.107142857143"/>
    <s v="1 Descuento (Usuario movilidad reducida) "/>
    <n v="100708.9286"/>
    <x v="0"/>
    <n v="12087.1795"/>
    <x v="1008"/>
    <x v="0"/>
    <m/>
  </r>
  <r>
    <d v="2024-05-08T04:20:01"/>
    <x v="1"/>
    <n v="17"/>
    <s v="ESPINOZA CHAVARRIA GUILLERMO LEON"/>
    <x v="0"/>
    <x v="0"/>
    <n v="228"/>
    <n v="25.3333333333333"/>
    <n v="192.107142857143"/>
    <m/>
    <n v="100708.9286"/>
    <x v="0"/>
    <n v="12087.1795"/>
    <x v="1008"/>
    <x v="0"/>
    <m/>
  </r>
  <r>
    <d v="2024-05-08T04:20:01"/>
    <x v="1"/>
    <n v="18"/>
    <s v="BETANCUR GUZMAN JHON FERNANDO"/>
    <x v="0"/>
    <x v="0"/>
    <n v="179"/>
    <n v="19.8888888888889"/>
    <n v="192.107142857143"/>
    <m/>
    <n v="100708.9286"/>
    <x v="0"/>
    <n v="12087.1795"/>
    <x v="1008"/>
    <x v="0"/>
    <m/>
  </r>
  <r>
    <d v="2024-05-08T04:20:01"/>
    <x v="1"/>
    <n v="20"/>
    <s v="VERENZUELA MARTINEZ ALEXANDER"/>
    <x v="3"/>
    <x v="0"/>
    <n v="236"/>
    <n v="23.6"/>
    <n v="213.45238095238099"/>
    <s v="1 Descuento (Usuario desubicado) "/>
    <n v="111898.8095"/>
    <x v="0"/>
    <n v="12087.1795"/>
    <x v="1008"/>
    <x v="0"/>
    <m/>
  </r>
  <r>
    <d v="2024-05-08T04:20:01"/>
    <x v="1"/>
    <n v="21"/>
    <s v="DURANGO DAVID JOSE"/>
    <x v="2"/>
    <x v="0"/>
    <n v="126"/>
    <n v="22.909090909090899"/>
    <n v="117.39880952381"/>
    <m/>
    <n v="61544.345200000003"/>
    <x v="0"/>
    <n v="12087.1795"/>
    <x v="1008"/>
    <x v="0"/>
    <m/>
  </r>
  <r>
    <d v="2024-05-08T04:20:02"/>
    <x v="1"/>
    <n v="22"/>
    <s v="QUIRAMA CASTAEDA JHON JADER"/>
    <x v="0"/>
    <x v="0"/>
    <n v="220"/>
    <n v="24.4444444444444"/>
    <n v="192.107142857143"/>
    <s v="2 Descuentos (Conduct y propietario) "/>
    <n v="100708.9286"/>
    <x v="1"/>
    <n v="12087.1795"/>
    <x v="1008"/>
    <x v="0"/>
    <m/>
  </r>
  <r>
    <d v="2024-05-08T04:20:02"/>
    <x v="1"/>
    <n v="23"/>
    <s v="SALDARRIAGA PARRA LUIS ALBERTO"/>
    <x v="0"/>
    <x v="0"/>
    <n v="170"/>
    <n v="18.8888888888889"/>
    <n v="192.107142857143"/>
    <s v="1 Descuento (propietario) "/>
    <n v="100708.9286"/>
    <x v="2"/>
    <n v="12087.1795"/>
    <x v="1008"/>
    <x v="0"/>
    <m/>
  </r>
  <r>
    <d v="2024-05-08T04:20:02"/>
    <x v="1"/>
    <n v="24"/>
    <s v="MARTINEZ  WILMAR"/>
    <x v="6"/>
    <x v="0"/>
    <n v="186"/>
    <n v="23.25"/>
    <n v="170.76190476190499"/>
    <m/>
    <n v="89519.047600000005"/>
    <x v="0"/>
    <n v="12087.1795"/>
    <x v="1008"/>
    <x v="0"/>
    <m/>
  </r>
  <r>
    <d v="2024-05-08T04:20:03"/>
    <x v="1"/>
    <n v="25"/>
    <s v="JIMENEZ HURTADO CARLOS ESTIVEN"/>
    <x v="0"/>
    <x v="0"/>
    <n v="176"/>
    <n v="19.5555555555556"/>
    <n v="192.107142857143"/>
    <m/>
    <n v="100708.9286"/>
    <x v="1"/>
    <n v="12087.1795"/>
    <x v="1008"/>
    <x v="0"/>
    <m/>
  </r>
  <r>
    <d v="2024-05-08T04:20:03"/>
    <x v="1"/>
    <n v="26"/>
    <s v="CIRO MARIN RODRIGO ALBERTO"/>
    <x v="0"/>
    <x v="0"/>
    <n v="205"/>
    <n v="22.7777777777778"/>
    <n v="192.107142857143"/>
    <s v="1 Descuento (Jefe de ruta) "/>
    <n v="100708.9286"/>
    <x v="0"/>
    <n v="12087.1795"/>
    <x v="1008"/>
    <x v="0"/>
    <m/>
  </r>
  <r>
    <d v="2024-05-08T04:20:03"/>
    <x v="1"/>
    <n v="27"/>
    <s v="HENAO MUOZ FERNEY"/>
    <x v="3"/>
    <x v="0"/>
    <n v="221"/>
    <n v="22.1"/>
    <n v="213.45238095238099"/>
    <m/>
    <n v="111898.8095"/>
    <x v="0"/>
    <n v="12087.1795"/>
    <x v="1008"/>
    <x v="0"/>
    <m/>
  </r>
  <r>
    <d v="2024-05-08T04:20:04"/>
    <x v="1"/>
    <n v="28"/>
    <s v="URIEL SALAZAR FREDY"/>
    <x v="0"/>
    <x v="0"/>
    <n v="192"/>
    <n v="21.3333333333333"/>
    <n v="192.107142857143"/>
    <m/>
    <n v="100708.9286"/>
    <x v="0"/>
    <n v="12087.1795"/>
    <x v="1008"/>
    <x v="0"/>
    <m/>
  </r>
  <r>
    <d v="2024-05-08T04:20:04"/>
    <x v="1"/>
    <n v="29"/>
    <s v="LONDOO CADAVID DAVID SANTIAGO"/>
    <x v="3"/>
    <x v="0"/>
    <n v="160"/>
    <n v="16"/>
    <n v="213.45238095238099"/>
    <m/>
    <n v="111898.8095"/>
    <x v="0"/>
    <n v="12087.1795"/>
    <x v="1008"/>
    <x v="0"/>
    <m/>
  </r>
  <r>
    <d v="2024-05-08T04:20:04"/>
    <x v="9"/>
    <n v="31"/>
    <s v="CERVANTES MARTINEZ FELIX ENRIQUE"/>
    <x v="4"/>
    <x v="0"/>
    <n v="153"/>
    <n v="21.8571428571429"/>
    <n v="149.416666666667"/>
    <s v="2 Descuentos (Conduct y propietario) "/>
    <n v="78329.166700000002"/>
    <x v="0"/>
    <n v="12087.1795"/>
    <x v="1008"/>
    <x v="0"/>
    <m/>
  </r>
  <r>
    <d v="2024-05-08T04:20:04"/>
    <x v="9"/>
    <n v="32"/>
    <s v="GARCIA SEBASTIAN"/>
    <x v="3"/>
    <x v="0"/>
    <n v="200"/>
    <n v="20"/>
    <n v="213.45238095238099"/>
    <s v="10 Descuentos (Transbordo y controlador) "/>
    <n v="111898.8095"/>
    <x v="0"/>
    <n v="12087.1795"/>
    <x v="1008"/>
    <x v="0"/>
    <m/>
  </r>
  <r>
    <d v="2024-05-08T04:20:05"/>
    <x v="9"/>
    <n v="33"/>
    <s v="QUIROZ BRAYAN"/>
    <x v="3"/>
    <x v="1"/>
    <n v="181"/>
    <n v="18.100000000000001"/>
    <n v="213.45238095238099"/>
    <s v="Se descuenta el viaje de 12 17 pm ya que abandona ruta sin autorizacin "/>
    <n v="100709.0595"/>
    <x v="0"/>
    <n v="12087.1795"/>
    <x v="1008"/>
    <x v="1"/>
    <n v="21.344999999999999"/>
  </r>
  <r>
    <d v="2024-05-08T04:20:05"/>
    <x v="9"/>
    <n v="34"/>
    <s v="MONTOYA OSPINA GILBERTO ANTONIO"/>
    <x v="0"/>
    <x v="0"/>
    <n v="171"/>
    <n v="19"/>
    <n v="192.107142857143"/>
    <s v="1 Descuento (Conduct) "/>
    <n v="100708.9286"/>
    <x v="0"/>
    <n v="12087.1795"/>
    <x v="1008"/>
    <x v="0"/>
    <m/>
  </r>
  <r>
    <d v="2024-05-08T04:20:05"/>
    <x v="9"/>
    <n v="35"/>
    <s v="HERNANDEZ MACIAS GILBERTO"/>
    <x v="0"/>
    <x v="0"/>
    <n v="178"/>
    <n v="19.7777777777778"/>
    <n v="192.107142857143"/>
    <m/>
    <n v="100708.9286"/>
    <x v="1"/>
    <n v="12087.1795"/>
    <x v="1008"/>
    <x v="0"/>
    <m/>
  </r>
  <r>
    <d v="2024-05-08T04:20:06"/>
    <x v="9"/>
    <n v="36"/>
    <s v="LONDOO WILDER"/>
    <x v="0"/>
    <x v="3"/>
    <n v="174"/>
    <n v="19.3333333333333"/>
    <n v="192.107142857143"/>
    <s v="1 Descuento (Conduct) "/>
    <n v="100708.9286"/>
    <x v="0"/>
    <n v="12087.1795"/>
    <x v="1008"/>
    <x v="0"/>
    <m/>
  </r>
  <r>
    <d v="2024-05-08T04:20:06"/>
    <x v="9"/>
    <n v="37"/>
    <s v="TABORDA ROJAS DIEGO ALEJANDRO"/>
    <x v="0"/>
    <x v="0"/>
    <n v="187"/>
    <n v="20.7777777777778"/>
    <n v="192.107142857143"/>
    <s v="1 Descuento (Conduct) "/>
    <n v="100708.9286"/>
    <x v="1"/>
    <n v="12087.1795"/>
    <x v="1008"/>
    <x v="0"/>
    <m/>
  </r>
  <r>
    <d v="2024-05-08T04:20:06"/>
    <x v="9"/>
    <n v="38"/>
    <s v="AGUDELO KEVIN ANDRES"/>
    <x v="3"/>
    <x v="0"/>
    <n v="218"/>
    <n v="21.8"/>
    <n v="213.45238095238099"/>
    <m/>
    <n v="111898.8095"/>
    <x v="0"/>
    <n v="12087.1795"/>
    <x v="1008"/>
    <x v="0"/>
    <m/>
  </r>
  <r>
    <d v="2024-05-08T04:20:06"/>
    <x v="9"/>
    <n v="40"/>
    <s v="OCAMPO OCAMPO ANTONIO JOSE"/>
    <x v="0"/>
    <x v="0"/>
    <n v="217"/>
    <n v="24.1111111111111"/>
    <n v="192.107142857143"/>
    <m/>
    <n v="100708.9286"/>
    <x v="0"/>
    <n v="12087.1795"/>
    <x v="1008"/>
    <x v="0"/>
    <m/>
  </r>
  <r>
    <d v="2024-05-08T04:20:07"/>
    <x v="9"/>
    <n v="41"/>
    <s v="GARCIA DAVID WILSON ALBERTO"/>
    <x v="6"/>
    <x v="0"/>
    <n v="167"/>
    <n v="20.875"/>
    <n v="170.76190476190499"/>
    <m/>
    <n v="89519.047600000005"/>
    <x v="1"/>
    <n v="12087.1795"/>
    <x v="1008"/>
    <x v="0"/>
    <m/>
  </r>
  <r>
    <d v="2024-05-08T04:20:07"/>
    <x v="9"/>
    <n v="42"/>
    <s v="LOPERA ALVAREZ ESTIVEN"/>
    <x v="0"/>
    <x v="0"/>
    <n v="228"/>
    <n v="25.3333333333333"/>
    <n v="192.107142857143"/>
    <m/>
    <n v="100708.9286"/>
    <x v="0"/>
    <n v="12087.1795"/>
    <x v="1008"/>
    <x v="0"/>
    <m/>
  </r>
  <r>
    <d v="2024-05-09T03:18:43"/>
    <x v="1"/>
    <n v="1"/>
    <s v="PALMAR PANA EDIXON JOSUE"/>
    <x v="1"/>
    <x v="0"/>
    <n v="213"/>
    <n v="19.363636363636399"/>
    <n v="242.22747415066499"/>
    <s v="1 Descuento (Controlador) "/>
    <n v="127175.11079999999"/>
    <x v="0"/>
    <n v="13457.894700000001"/>
    <x v="1009"/>
    <x v="0"/>
    <m/>
  </r>
  <r>
    <d v="2024-05-09T03:18:44"/>
    <x v="1"/>
    <n v="2"/>
    <s v="PARIAS MURIEL JHON FREDY"/>
    <x v="0"/>
    <x v="0"/>
    <n v="183"/>
    <n v="20.3333333333333"/>
    <n v="198.18611521418001"/>
    <m/>
    <n v="104052.3634"/>
    <x v="1"/>
    <n v="13457.894700000001"/>
    <x v="1009"/>
    <x v="0"/>
    <m/>
  </r>
  <r>
    <d v="2024-05-09T03:18:44"/>
    <x v="1"/>
    <n v="3"/>
    <s v="AGUIRRE ANDRES"/>
    <x v="8"/>
    <x v="0"/>
    <n v="124"/>
    <n v="24.8"/>
    <n v="110.10339734121099"/>
    <s v="2 Descuentos (conducts) "/>
    <n v="57806.868499999997"/>
    <x v="0"/>
    <n v="13457.894700000001"/>
    <x v="1009"/>
    <x v="0"/>
    <m/>
  </r>
  <r>
    <d v="2024-05-09T03:18:45"/>
    <x v="1"/>
    <n v="5"/>
    <s v="BERRIO POSADA ANGELA"/>
    <x v="1"/>
    <x v="0"/>
    <n v="271"/>
    <n v="24.636363636363601"/>
    <n v="242.22747415066499"/>
    <s v="2 Descuentos (Conduct y Usuario movilidad reducida) "/>
    <n v="127175.11079999999"/>
    <x v="1"/>
    <n v="13457.894700000001"/>
    <x v="1009"/>
    <x v="0"/>
    <m/>
  </r>
  <r>
    <d v="2024-05-09T03:18:45"/>
    <x v="1"/>
    <n v="7"/>
    <s v="FLORES RINCON JORGE ALBERTO"/>
    <x v="3"/>
    <x v="0"/>
    <n v="292"/>
    <n v="29.2"/>
    <n v="220.20679468242199"/>
    <m/>
    <n v="115613.7371"/>
    <x v="1"/>
    <n v="13457.894700000001"/>
    <x v="1009"/>
    <x v="0"/>
    <m/>
  </r>
  <r>
    <d v="2024-05-09T03:18:45"/>
    <x v="1"/>
    <n v="8"/>
    <s v="VACA FIERRO ROBINSON"/>
    <x v="3"/>
    <x v="0"/>
    <n v="209"/>
    <n v="20.9"/>
    <n v="220.20679468242199"/>
    <m/>
    <n v="115613.7371"/>
    <x v="1"/>
    <n v="13457.894700000001"/>
    <x v="1009"/>
    <x v="0"/>
    <m/>
  </r>
  <r>
    <d v="2024-05-09T03:18:46"/>
    <x v="1"/>
    <n v="9"/>
    <s v="AGUDELO GARCIA DENIN ANGELO"/>
    <x v="0"/>
    <x v="0"/>
    <n v="165"/>
    <n v="18.3333333333333"/>
    <n v="198.18611521418001"/>
    <m/>
    <n v="104052.3634"/>
    <x v="0"/>
    <n v="13457.894700000001"/>
    <x v="1009"/>
    <x v="0"/>
    <m/>
  </r>
  <r>
    <d v="2024-05-09T03:18:46"/>
    <x v="1"/>
    <n v="10"/>
    <s v="RODRIGUEZ LUBIN"/>
    <x v="1"/>
    <x v="0"/>
    <n v="190"/>
    <n v="17.272727272727298"/>
    <n v="242.22747415066499"/>
    <s v="1 Descuento (Conduct) "/>
    <n v="127175.11079999999"/>
    <x v="0"/>
    <n v="13457.894700000001"/>
    <x v="1009"/>
    <x v="0"/>
    <m/>
  </r>
  <r>
    <d v="2024-05-09T03:18:46"/>
    <x v="9"/>
    <n v="11"/>
    <s v="BELTRAN JUAN SIMON"/>
    <x v="4"/>
    <x v="0"/>
    <n v="142"/>
    <n v="20.285714285714299"/>
    <n v="154.14475627769599"/>
    <m/>
    <n v="80929.615999999995"/>
    <x v="0"/>
    <n v="13457.894700000001"/>
    <x v="1009"/>
    <x v="0"/>
    <m/>
  </r>
  <r>
    <d v="2024-05-09T03:18:47"/>
    <x v="9"/>
    <n v="12"/>
    <s v="VALENCIA MENDOZA JHON"/>
    <x v="6"/>
    <x v="0"/>
    <n v="192"/>
    <n v="24"/>
    <n v="176.165435745938"/>
    <s v="2 Descuentos (Despachador fernando) "/>
    <n v="92490.989700000006"/>
    <x v="0"/>
    <n v="13457.894700000001"/>
    <x v="1009"/>
    <x v="0"/>
    <m/>
  </r>
  <r>
    <d v="2024-05-09T03:18:47"/>
    <x v="9"/>
    <n v="13"/>
    <s v="HOYOS DAVID"/>
    <x v="0"/>
    <x v="0"/>
    <n v="226"/>
    <n v="25.1111111111111"/>
    <n v="198.18611521418001"/>
    <s v="2 Descuentos (Conduct y propietario) "/>
    <n v="104052.3634"/>
    <x v="0"/>
    <n v="13457.894700000001"/>
    <x v="1009"/>
    <x v="0"/>
    <m/>
  </r>
  <r>
    <d v="2024-05-09T03:18:47"/>
    <x v="9"/>
    <n v="14"/>
    <s v="MADRID HERNANDEZ JHONATAN SMITH"/>
    <x v="6"/>
    <x v="0"/>
    <n v="147"/>
    <n v="18.375"/>
    <n v="176.165435745938"/>
    <m/>
    <n v="92490.989700000006"/>
    <x v="1"/>
    <n v="13457.894700000001"/>
    <x v="1009"/>
    <x v="0"/>
    <m/>
  </r>
  <r>
    <d v="2024-05-09T03:18:48"/>
    <x v="9"/>
    <n v="15"/>
    <s v="LONDOO LOPERA DUVAN ANDRES"/>
    <x v="0"/>
    <x v="0"/>
    <n v="182"/>
    <n v="20.2222222222222"/>
    <n v="198.18611521418001"/>
    <m/>
    <n v="104052.3634"/>
    <x v="1"/>
    <n v="13457.894700000001"/>
    <x v="1009"/>
    <x v="0"/>
    <m/>
  </r>
  <r>
    <d v="2024-05-09T03:18:48"/>
    <x v="9"/>
    <n v="16"/>
    <s v="HURTADO MADRID JUAN ESTEBAN"/>
    <x v="6"/>
    <x v="0"/>
    <n v="173"/>
    <n v="23.066666666666698"/>
    <n v="165.15509601181699"/>
    <m/>
    <n v="86710.302800000005"/>
    <x v="0"/>
    <n v="13457.894700000001"/>
    <x v="1009"/>
    <x v="0"/>
    <m/>
  </r>
  <r>
    <d v="2024-05-09T03:18:48"/>
    <x v="9"/>
    <n v="17"/>
    <s v="RAMIREZ JARAMILLO WILSON"/>
    <x v="0"/>
    <x v="0"/>
    <n v="190"/>
    <n v="21.1111111111111"/>
    <n v="198.18611521418001"/>
    <s v="4 Descuentos (Conducts y propietario) "/>
    <n v="104052.3634"/>
    <x v="0"/>
    <n v="13457.894700000001"/>
    <x v="1009"/>
    <x v="0"/>
    <m/>
  </r>
  <r>
    <d v="2024-05-09T03:18:49"/>
    <x v="9"/>
    <n v="18"/>
    <s v="BETANCUR GUZMAN JHON FERNANDO"/>
    <x v="3"/>
    <x v="0"/>
    <n v="221"/>
    <n v="22.1"/>
    <n v="220.20679468242199"/>
    <s v="1 Descuento (Transbordo) "/>
    <n v="115613.7371"/>
    <x v="0"/>
    <n v="13457.894700000001"/>
    <x v="1009"/>
    <x v="0"/>
    <m/>
  </r>
  <r>
    <d v="2024-05-09T03:18:49"/>
    <x v="9"/>
    <n v="19"/>
    <s v="MEJIA JUAN CARLOS"/>
    <x v="1"/>
    <x v="0"/>
    <n v="234"/>
    <n v="21.272727272727298"/>
    <n v="242.22747415066499"/>
    <m/>
    <n v="127175.11079999999"/>
    <x v="0"/>
    <n v="13457.894700000001"/>
    <x v="1009"/>
    <x v="0"/>
    <m/>
  </r>
  <r>
    <d v="2024-05-09T03:18:50"/>
    <x v="9"/>
    <n v="20"/>
    <s v="VERENZUELA MARTINEZ ALEXANDER"/>
    <x v="6"/>
    <x v="0"/>
    <n v="175"/>
    <n v="21.875"/>
    <n v="176.165435745938"/>
    <m/>
    <n v="92490.989700000006"/>
    <x v="0"/>
    <n v="13457.894700000001"/>
    <x v="1009"/>
    <x v="0"/>
    <m/>
  </r>
  <r>
    <d v="2024-05-09T03:18:50"/>
    <x v="9"/>
    <n v="21"/>
    <s v="DURANGO DAVID JOSE"/>
    <x v="6"/>
    <x v="0"/>
    <n v="168"/>
    <n v="21"/>
    <n v="176.165435745938"/>
    <m/>
    <n v="92490.989700000006"/>
    <x v="0"/>
    <n v="13457.894700000001"/>
    <x v="1009"/>
    <x v="0"/>
    <m/>
  </r>
  <r>
    <d v="2024-05-09T03:18:51"/>
    <x v="9"/>
    <n v="22"/>
    <s v="QUIRAMA CASTAEDA JHON JADER"/>
    <x v="0"/>
    <x v="0"/>
    <n v="239"/>
    <n v="26.5555555555556"/>
    <n v="198.18611521418001"/>
    <m/>
    <n v="104052.3634"/>
    <x v="1"/>
    <n v="13457.894700000001"/>
    <x v="1009"/>
    <x v="0"/>
    <m/>
  </r>
  <r>
    <d v="2024-05-09T03:18:51"/>
    <x v="9"/>
    <n v="23"/>
    <s v="SALDARRIAGA PARRA LUIS ALBERTO"/>
    <x v="0"/>
    <x v="0"/>
    <n v="187"/>
    <n v="20.7777777777778"/>
    <n v="198.18611521418001"/>
    <s v="2 Descuentos (Propietario) "/>
    <n v="104052.3634"/>
    <x v="2"/>
    <n v="13457.894700000001"/>
    <x v="1009"/>
    <x v="0"/>
    <m/>
  </r>
  <r>
    <d v="2024-05-09T03:18:52"/>
    <x v="9"/>
    <n v="24"/>
    <s v="MARTINEZ  WILMAR"/>
    <x v="6"/>
    <x v="0"/>
    <n v="172"/>
    <n v="21.5"/>
    <n v="176.165435745938"/>
    <m/>
    <n v="92490.989700000006"/>
    <x v="0"/>
    <n v="13457.894700000001"/>
    <x v="1009"/>
    <x v="0"/>
    <m/>
  </r>
  <r>
    <d v="2024-05-09T03:18:52"/>
    <x v="9"/>
    <n v="25"/>
    <s v="JIMENEZ HURTADO CARLOS ESTIVEN"/>
    <x v="8"/>
    <x v="0"/>
    <n v="120"/>
    <n v="24"/>
    <n v="110.10339734121099"/>
    <m/>
    <n v="57806.868499999997"/>
    <x v="1"/>
    <n v="13457.894700000001"/>
    <x v="1009"/>
    <x v="0"/>
    <m/>
  </r>
  <r>
    <d v="2024-05-09T03:18:53"/>
    <x v="9"/>
    <n v="26"/>
    <s v="CIRO MARIN RODRIGO ALBERTO"/>
    <x v="0"/>
    <x v="0"/>
    <n v="181"/>
    <n v="20.1111111111111"/>
    <n v="198.18611521418001"/>
    <s v="1 Descuento (Conduct) "/>
    <n v="104052.3634"/>
    <x v="0"/>
    <n v="13457.894700000001"/>
    <x v="1009"/>
    <x v="0"/>
    <m/>
  </r>
  <r>
    <d v="2024-05-09T03:18:53"/>
    <x v="9"/>
    <n v="27"/>
    <s v="HOYOS HENAO SANTIAGO"/>
    <x v="0"/>
    <x v="3"/>
    <n v="188"/>
    <n v="20.8888888888889"/>
    <n v="198.18611521418001"/>
    <m/>
    <n v="104052.3634"/>
    <x v="0"/>
    <n v="13457.894700000001"/>
    <x v="1009"/>
    <x v="0"/>
    <m/>
  </r>
  <r>
    <d v="2024-05-09T03:18:53"/>
    <x v="9"/>
    <n v="28"/>
    <s v="URIEL SALAZAR FREDY"/>
    <x v="0"/>
    <x v="3"/>
    <n v="190"/>
    <n v="21.1111111111111"/>
    <n v="198.18611521418001"/>
    <m/>
    <n v="104052.3634"/>
    <x v="0"/>
    <n v="13457.894700000001"/>
    <x v="1009"/>
    <x v="0"/>
    <m/>
  </r>
  <r>
    <d v="2024-05-09T03:18:54"/>
    <x v="9"/>
    <n v="29"/>
    <s v="LONDOO CADAVID DAVID SANTIAGO"/>
    <x v="8"/>
    <x v="3"/>
    <n v="113"/>
    <n v="22.6"/>
    <n v="110.10339734121099"/>
    <m/>
    <n v="57806.868499999997"/>
    <x v="0"/>
    <n v="13457.894700000001"/>
    <x v="1009"/>
    <x v="0"/>
    <m/>
  </r>
  <r>
    <d v="2024-05-09T03:18:54"/>
    <x v="9"/>
    <n v="30"/>
    <s v="PINO JUAN ESTEBAN"/>
    <x v="2"/>
    <x v="3"/>
    <n v="100"/>
    <n v="16.6666666666667"/>
    <n v="132.12407680945299"/>
    <s v="3 Descuentos (Conducts) "/>
    <n v="69368.242199999993"/>
    <x v="0"/>
    <n v="13457.894700000001"/>
    <x v="1009"/>
    <x v="0"/>
    <m/>
  </r>
  <r>
    <d v="2024-05-09T03:18:55"/>
    <x v="1"/>
    <n v="31"/>
    <s v="CERVANTES MARTINEZ FELIX ENRIQUE"/>
    <x v="2"/>
    <x v="3"/>
    <n v="137"/>
    <n v="22.8333333333333"/>
    <n v="132.12407680945299"/>
    <s v="1 Descuento (Conduct) "/>
    <n v="69368.242199999993"/>
    <x v="0"/>
    <n v="13457.894700000001"/>
    <x v="1009"/>
    <x v="0"/>
    <m/>
  </r>
  <r>
    <d v="2024-05-09T03:18:55"/>
    <x v="1"/>
    <n v="32"/>
    <s v="GARCIA SEBASTIAN"/>
    <x v="8"/>
    <x v="3"/>
    <n v="139"/>
    <n v="27.8"/>
    <n v="110.10339734121099"/>
    <m/>
    <n v="57806.868499999997"/>
    <x v="0"/>
    <n v="13457.894700000001"/>
    <x v="1009"/>
    <x v="0"/>
    <m/>
  </r>
  <r>
    <d v="2024-05-09T03:18:55"/>
    <x v="1"/>
    <n v="33"/>
    <s v="LONDOO MIGUEL"/>
    <x v="0"/>
    <x v="0"/>
    <n v="187"/>
    <n v="20.7777777777778"/>
    <n v="198.18611521418001"/>
    <m/>
    <n v="104052.3634"/>
    <x v="0"/>
    <n v="13457.894700000001"/>
    <x v="1009"/>
    <x v="0"/>
    <m/>
  </r>
  <r>
    <d v="2024-05-09T03:18:56"/>
    <x v="1"/>
    <n v="34"/>
    <s v="MONTOYA OSPINA GILBERTO ANTONIO"/>
    <x v="0"/>
    <x v="0"/>
    <n v="202"/>
    <n v="22.4444444444444"/>
    <n v="198.18611521418001"/>
    <m/>
    <n v="104052.3634"/>
    <x v="0"/>
    <n v="13457.894700000001"/>
    <x v="1009"/>
    <x v="0"/>
    <m/>
  </r>
  <r>
    <d v="2024-05-09T03:18:56"/>
    <x v="1"/>
    <n v="35"/>
    <s v="HERNANDEZ MACIAS GILBERTO"/>
    <x v="0"/>
    <x v="0"/>
    <n v="184"/>
    <n v="20.4444444444444"/>
    <n v="198.18611521418001"/>
    <m/>
    <n v="104052.3634"/>
    <x v="1"/>
    <n v="13457.894700000001"/>
    <x v="1009"/>
    <x v="0"/>
    <m/>
  </r>
  <r>
    <d v="2024-05-09T03:18:56"/>
    <x v="1"/>
    <n v="36"/>
    <s v="MARTINEZ CHAVERRA LUIS NORBERTO"/>
    <x v="3"/>
    <x v="0"/>
    <n v="225"/>
    <n v="22.5"/>
    <n v="220.20679468242199"/>
    <m/>
    <n v="115613.7371"/>
    <x v="0"/>
    <n v="13457.894700000001"/>
    <x v="1009"/>
    <x v="0"/>
    <m/>
  </r>
  <r>
    <d v="2024-05-09T03:18:57"/>
    <x v="1"/>
    <n v="37"/>
    <s v="TABORDA ROJAS DIEGO ALEJANDRO"/>
    <x v="8"/>
    <x v="0"/>
    <n v="143"/>
    <n v="28.6"/>
    <n v="110.10339734121099"/>
    <m/>
    <n v="57806.868499999997"/>
    <x v="1"/>
    <n v="13457.894700000001"/>
    <x v="1009"/>
    <x v="0"/>
    <m/>
  </r>
  <r>
    <d v="2024-05-09T03:18:57"/>
    <x v="1"/>
    <n v="38"/>
    <s v="AGUDELO KEVIN ANDRES"/>
    <x v="3"/>
    <x v="0"/>
    <n v="227"/>
    <n v="22.7"/>
    <n v="220.20679468242199"/>
    <s v="1 Descuento (Usuario movilidad reducida) "/>
    <n v="115613.7371"/>
    <x v="0"/>
    <n v="13457.894700000001"/>
    <x v="1009"/>
    <x v="0"/>
    <m/>
  </r>
  <r>
    <d v="2024-05-09T03:18:57"/>
    <x v="1"/>
    <n v="39"/>
    <s v="QUINTERO ANDRES FELIPE"/>
    <x v="0"/>
    <x v="0"/>
    <n v="191"/>
    <n v="21.2222222222222"/>
    <n v="198.18611521418001"/>
    <s v="1 Descuento (Conduct) "/>
    <n v="104052.3634"/>
    <x v="0"/>
    <n v="13457.894700000001"/>
    <x v="1009"/>
    <x v="0"/>
    <m/>
  </r>
  <r>
    <d v="2024-05-09T03:18:57"/>
    <x v="1"/>
    <n v="40"/>
    <s v="OCAMPO OCAMPO ANTONIO JOSE"/>
    <x v="3"/>
    <x v="0"/>
    <n v="206"/>
    <n v="20.6"/>
    <n v="220.20679468242199"/>
    <m/>
    <n v="115613.7371"/>
    <x v="0"/>
    <n v="13457.894700000001"/>
    <x v="1009"/>
    <x v="0"/>
    <m/>
  </r>
  <r>
    <d v="2024-05-09T03:18:58"/>
    <x v="9"/>
    <n v="41"/>
    <s v="GARCIA DAVID WILSON ALBERTO"/>
    <x v="6"/>
    <x v="0"/>
    <n v="183"/>
    <n v="22.875"/>
    <n v="176.165435745938"/>
    <m/>
    <n v="92490.989700000006"/>
    <x v="1"/>
    <n v="13457.894700000001"/>
    <x v="1009"/>
    <x v="0"/>
    <m/>
  </r>
  <r>
    <d v="2024-05-09T03:18:58"/>
    <x v="9"/>
    <n v="42"/>
    <s v="LOPERA ALVAREZ ESTIVEN"/>
    <x v="0"/>
    <x v="0"/>
    <n v="243"/>
    <n v="27"/>
    <n v="198.18611521418001"/>
    <m/>
    <n v="104052.3634"/>
    <x v="0"/>
    <n v="13457.894700000001"/>
    <x v="1009"/>
    <x v="0"/>
    <m/>
  </r>
  <r>
    <d v="2024-05-10T03:19:14"/>
    <x v="9"/>
    <n v="1"/>
    <s v="PALMAR PANA EDIXON JOSUE"/>
    <x v="0"/>
    <x v="0"/>
    <n v="177"/>
    <n v="19.6666666666667"/>
    <n v="202.54853620955299"/>
    <m/>
    <n v="106451.6949"/>
    <x v="0"/>
    <n v="12190"/>
    <x v="1010"/>
    <x v="0"/>
    <m/>
  </r>
  <r>
    <d v="2024-05-10T03:19:14"/>
    <x v="9"/>
    <n v="2"/>
    <s v="PARIAS MURIEL JHON FREDY"/>
    <x v="6"/>
    <x v="0"/>
    <n v="204"/>
    <n v="25.5"/>
    <n v="180.04314329738099"/>
    <m/>
    <n v="94623.728799999997"/>
    <x v="1"/>
    <n v="12190"/>
    <x v="1010"/>
    <x v="0"/>
    <m/>
  </r>
  <r>
    <d v="2024-05-10T03:19:14"/>
    <x v="9"/>
    <n v="3"/>
    <s v="AGUIRRE ANDRES"/>
    <x v="8"/>
    <x v="0"/>
    <n v="91"/>
    <n v="18.2"/>
    <n v="112.52696456086299"/>
    <m/>
    <n v="59139.830499999996"/>
    <x v="0"/>
    <n v="12190"/>
    <x v="1010"/>
    <x v="0"/>
    <m/>
  </r>
  <r>
    <d v="2024-05-10T03:19:15"/>
    <x v="9"/>
    <n v="4"/>
    <s v="GARCIA SEBASTIAN"/>
    <x v="10"/>
    <x v="0"/>
    <n v="103"/>
    <n v="25.75"/>
    <n v="90.021571648690298"/>
    <s v="2 Descuentos (conduct y propietario) "/>
    <n v="47311.864399999999"/>
    <x v="0"/>
    <n v="12190"/>
    <x v="1010"/>
    <x v="0"/>
    <m/>
  </r>
  <r>
    <d v="2024-05-10T03:19:15"/>
    <x v="9"/>
    <n v="5"/>
    <s v="BERRIO POSADA ANGELA"/>
    <x v="10"/>
    <x v="0"/>
    <n v="128"/>
    <n v="32"/>
    <n v="90.021571648690298"/>
    <m/>
    <n v="47311.864399999999"/>
    <x v="1"/>
    <n v="12190"/>
    <x v="1010"/>
    <x v="0"/>
    <m/>
  </r>
  <r>
    <d v="2024-05-10T03:19:15"/>
    <x v="9"/>
    <n v="6"/>
    <s v="TUBERQUIA MAICOL ESTIVEN"/>
    <x v="3"/>
    <x v="0"/>
    <n v="185"/>
    <n v="18.5"/>
    <n v="225.05392912172599"/>
    <s v="2 Descuentos (Despachador fernando y conduct) "/>
    <n v="118279.66099999999"/>
    <x v="0"/>
    <n v="12190"/>
    <x v="1010"/>
    <x v="0"/>
    <m/>
  </r>
  <r>
    <d v="2024-05-10T03:19:16"/>
    <x v="9"/>
    <n v="7"/>
    <s v="FLORES RINCON JORGE ALBERTO"/>
    <x v="4"/>
    <x v="0"/>
    <n v="203"/>
    <n v="29"/>
    <n v="157.537750385208"/>
    <m/>
    <n v="82795.762700000007"/>
    <x v="1"/>
    <n v="12190"/>
    <x v="1010"/>
    <x v="0"/>
    <m/>
  </r>
  <r>
    <d v="2024-05-10T03:19:16"/>
    <x v="9"/>
    <n v="8"/>
    <s v="VACA FIERRO ROBINSON"/>
    <x v="0"/>
    <x v="0"/>
    <n v="192"/>
    <n v="21.3333333333333"/>
    <n v="202.54853620955299"/>
    <m/>
    <n v="106451.6949"/>
    <x v="1"/>
    <n v="12190"/>
    <x v="1010"/>
    <x v="0"/>
    <m/>
  </r>
  <r>
    <d v="2024-05-10T03:19:16"/>
    <x v="9"/>
    <n v="9"/>
    <s v="AGUDELO GARCIA DENIN ANGELO"/>
    <x v="0"/>
    <x v="0"/>
    <n v="153"/>
    <n v="17"/>
    <n v="202.54853620955299"/>
    <m/>
    <n v="106451.6949"/>
    <x v="0"/>
    <n v="12190"/>
    <x v="1010"/>
    <x v="0"/>
    <m/>
  </r>
  <r>
    <d v="2024-05-10T03:19:17"/>
    <x v="9"/>
    <n v="10"/>
    <s v="MARULANDA JARAMILLO DAWER ANDRES"/>
    <x v="4"/>
    <x v="0"/>
    <n v="165"/>
    <n v="23.571428571428601"/>
    <n v="157.537750385208"/>
    <m/>
    <n v="82795.762700000007"/>
    <x v="0"/>
    <n v="12190"/>
    <x v="1010"/>
    <x v="0"/>
    <m/>
  </r>
  <r>
    <d v="2024-05-10T03:19:17"/>
    <x v="1"/>
    <n v="11"/>
    <s v="BELTRAN JUAN SIMON"/>
    <x v="6"/>
    <x v="0"/>
    <n v="188"/>
    <n v="23.5"/>
    <n v="180.04314329738099"/>
    <m/>
    <n v="94623.728799999997"/>
    <x v="0"/>
    <n v="12190"/>
    <x v="1010"/>
    <x v="0"/>
    <m/>
  </r>
  <r>
    <d v="2024-05-10T03:19:17"/>
    <x v="1"/>
    <n v="12"/>
    <s v="CASTRO BERMUDEZ RICHARD STIWARD"/>
    <x v="10"/>
    <x v="0"/>
    <n v="56"/>
    <n v="16"/>
    <n v="78.768875192604"/>
    <m/>
    <n v="41397.881399999998"/>
    <x v="0"/>
    <n v="12190"/>
    <x v="1010"/>
    <x v="0"/>
    <m/>
  </r>
  <r>
    <d v="2024-05-10T03:19:18"/>
    <x v="1"/>
    <n v="14"/>
    <s v="MADRID HERNANDEZ JHONATAN SMITH"/>
    <x v="1"/>
    <x v="0"/>
    <n v="228"/>
    <n v="20.727272727272702"/>
    <n v="247.55932203389801"/>
    <s v="1 Descuento (Usuario movilidad reducida) "/>
    <n v="130107.6271"/>
    <x v="1"/>
    <n v="12190"/>
    <x v="1010"/>
    <x v="0"/>
    <m/>
  </r>
  <r>
    <d v="2024-05-10T03:19:18"/>
    <x v="1"/>
    <n v="15"/>
    <s v="QUINTERO  ALVARO ANTONIO"/>
    <x v="1"/>
    <x v="0"/>
    <n v="277"/>
    <n v="25.181818181818201"/>
    <n v="247.55932203389801"/>
    <m/>
    <n v="130107.6271"/>
    <x v="1"/>
    <n v="12190"/>
    <x v="1010"/>
    <x v="0"/>
    <m/>
  </r>
  <r>
    <d v="2024-05-10T03:19:18"/>
    <x v="1"/>
    <n v="16"/>
    <s v="HURTADO MADRID JUAN ESTEBAN"/>
    <x v="3"/>
    <x v="0"/>
    <n v="252"/>
    <n v="25.2"/>
    <n v="225.05392912172599"/>
    <s v="1 Descuento (Conduct) "/>
    <n v="118279.66099999999"/>
    <x v="0"/>
    <n v="12190"/>
    <x v="1010"/>
    <x v="0"/>
    <m/>
  </r>
  <r>
    <d v="2024-05-10T03:19:18"/>
    <x v="1"/>
    <n v="17"/>
    <s v="RAMIREZ JARAMILLO WILSON"/>
    <x v="0"/>
    <x v="0"/>
    <n v="237"/>
    <n v="26.3333333333333"/>
    <n v="202.54853620955299"/>
    <m/>
    <n v="106451.6949"/>
    <x v="0"/>
    <n v="12190"/>
    <x v="1010"/>
    <x v="0"/>
    <m/>
  </r>
  <r>
    <d v="2024-05-10T03:19:19"/>
    <x v="1"/>
    <n v="18"/>
    <s v="LONDOO WILDER"/>
    <x v="4"/>
    <x v="0"/>
    <n v="162"/>
    <n v="23.1428571428571"/>
    <n v="157.537750385208"/>
    <s v="1 Descuento (Usuario movilidad reducida) "/>
    <n v="82795.762700000007"/>
    <x v="0"/>
    <n v="12190"/>
    <x v="1010"/>
    <x v="0"/>
    <m/>
  </r>
  <r>
    <d v="2024-05-10T03:19:19"/>
    <x v="1"/>
    <n v="19"/>
    <s v="MEJIA JUAN CARLOS"/>
    <x v="0"/>
    <x v="0"/>
    <n v="197"/>
    <n v="21.8888888888889"/>
    <n v="202.54853620955299"/>
    <m/>
    <n v="106451.6949"/>
    <x v="0"/>
    <n v="12190"/>
    <x v="1010"/>
    <x v="0"/>
    <m/>
  </r>
  <r>
    <d v="2024-05-10T03:19:19"/>
    <x v="1"/>
    <n v="20"/>
    <s v="VERENZUELA MARTINEZ ALEXANDER"/>
    <x v="8"/>
    <x v="0"/>
    <n v="120"/>
    <n v="24"/>
    <n v="112.52696456086299"/>
    <m/>
    <n v="59139.830499999996"/>
    <x v="0"/>
    <n v="12190"/>
    <x v="1010"/>
    <x v="0"/>
    <m/>
  </r>
  <r>
    <d v="2024-05-10T03:19:20"/>
    <x v="1"/>
    <n v="21"/>
    <s v="VALENCIA MENDOZA JHON"/>
    <x v="1"/>
    <x v="0"/>
    <n v="258"/>
    <n v="23.454545454545499"/>
    <n v="247.55932203389801"/>
    <m/>
    <n v="130107.6271"/>
    <x v="0"/>
    <n v="12190"/>
    <x v="1010"/>
    <x v="0"/>
    <m/>
  </r>
  <r>
    <d v="2024-05-10T03:19:20"/>
    <x v="1"/>
    <n v="22"/>
    <s v="QUIRAMA CASTAEDA JHON JADER"/>
    <x v="0"/>
    <x v="0"/>
    <n v="220"/>
    <n v="24.4444444444444"/>
    <n v="202.54853620955299"/>
    <m/>
    <n v="106451.6949"/>
    <x v="1"/>
    <n v="12190"/>
    <x v="1010"/>
    <x v="0"/>
    <m/>
  </r>
  <r>
    <d v="2024-05-10T03:19:20"/>
    <x v="1"/>
    <n v="23"/>
    <s v="SALDARRIAGA PARRA LUIS ALBERTO"/>
    <x v="0"/>
    <x v="0"/>
    <n v="149"/>
    <n v="16.5555555555556"/>
    <n v="202.54853620955299"/>
    <m/>
    <n v="106451.6949"/>
    <x v="2"/>
    <n v="12190"/>
    <x v="1010"/>
    <x v="0"/>
    <m/>
  </r>
  <r>
    <d v="2024-05-10T03:19:21"/>
    <x v="1"/>
    <n v="24"/>
    <s v="MARTINEZ  WILMAR"/>
    <x v="10"/>
    <x v="0"/>
    <n v="95"/>
    <n v="21.1111111111111"/>
    <n v="101.27426810477699"/>
    <m/>
    <n v="53225.847500000003"/>
    <x v="0"/>
    <n v="12190"/>
    <x v="1010"/>
    <x v="0"/>
    <m/>
  </r>
  <r>
    <d v="2024-05-10T03:19:21"/>
    <x v="1"/>
    <n v="25"/>
    <s v="HENAO MUOZ FERNEY"/>
    <x v="3"/>
    <x v="0"/>
    <n v="205"/>
    <n v="20.5"/>
    <n v="225.05392912172599"/>
    <m/>
    <n v="118279.66099999999"/>
    <x v="1"/>
    <n v="12190"/>
    <x v="1010"/>
    <x v="0"/>
    <m/>
  </r>
  <r>
    <d v="2024-05-10T03:19:21"/>
    <x v="1"/>
    <n v="26"/>
    <s v="CIRO MARIN RODRIGO ALBERTO"/>
    <x v="6"/>
    <x v="0"/>
    <n v="186"/>
    <n v="23.25"/>
    <n v="180.04314329738099"/>
    <m/>
    <n v="94623.728799999997"/>
    <x v="0"/>
    <n v="12190"/>
    <x v="1010"/>
    <x v="0"/>
    <m/>
  </r>
  <r>
    <d v="2024-05-10T03:19:21"/>
    <x v="1"/>
    <n v="27"/>
    <s v="HOYOS HENAO SANTIAGO"/>
    <x v="0"/>
    <x v="0"/>
    <n v="212"/>
    <n v="23.5555555555556"/>
    <n v="202.54853620955299"/>
    <m/>
    <n v="106451.6949"/>
    <x v="0"/>
    <n v="12190"/>
    <x v="1010"/>
    <x v="0"/>
    <m/>
  </r>
  <r>
    <d v="2024-05-10T03:19:22"/>
    <x v="1"/>
    <n v="28"/>
    <s v="URIEL SALAZAR FREDY"/>
    <x v="0"/>
    <x v="0"/>
    <n v="169"/>
    <n v="18.7777777777778"/>
    <n v="202.54853620955299"/>
    <m/>
    <n v="106451.6949"/>
    <x v="0"/>
    <n v="12190"/>
    <x v="1010"/>
    <x v="0"/>
    <m/>
  </r>
  <r>
    <d v="2024-05-10T03:19:22"/>
    <x v="1"/>
    <n v="29"/>
    <s v="LONDOO CADAVID DAVID SANTIAGO"/>
    <x v="2"/>
    <x v="0"/>
    <n v="129"/>
    <n v="21.5"/>
    <n v="135.03235747303501"/>
    <m/>
    <n v="70967.796600000001"/>
    <x v="0"/>
    <n v="12190"/>
    <x v="1010"/>
    <x v="0"/>
    <m/>
  </r>
  <r>
    <d v="2024-05-10T03:19:22"/>
    <x v="1"/>
    <n v="30"/>
    <s v="PINO JUAN ESTEBAN"/>
    <x v="10"/>
    <x v="3"/>
    <n v="76"/>
    <n v="21.714285714285701"/>
    <n v="78.768875192604"/>
    <m/>
    <n v="41397.881399999998"/>
    <x v="0"/>
    <n v="12190"/>
    <x v="1010"/>
    <x v="0"/>
    <m/>
  </r>
  <r>
    <d v="2024-05-10T03:19:23"/>
    <x v="9"/>
    <n v="31"/>
    <s v="CERVANTES MARTINEZ FELIX ENRIQUE"/>
    <x v="4"/>
    <x v="0"/>
    <n v="178"/>
    <n v="25.428571428571399"/>
    <n v="157.537750385208"/>
    <m/>
    <n v="82795.762700000007"/>
    <x v="0"/>
    <n v="12190"/>
    <x v="1010"/>
    <x v="0"/>
    <m/>
  </r>
  <r>
    <d v="2024-05-10T03:19:23"/>
    <x v="9"/>
    <n v="32"/>
    <s v="PUERTA BOJANERO JUAN CARLOS"/>
    <x v="6"/>
    <x v="0"/>
    <n v="174"/>
    <n v="21.75"/>
    <n v="180.04314329738099"/>
    <m/>
    <n v="94623.728799999997"/>
    <x v="0"/>
    <n v="12190"/>
    <x v="1010"/>
    <x v="0"/>
    <m/>
  </r>
  <r>
    <d v="2024-05-10T03:19:23"/>
    <x v="9"/>
    <n v="33"/>
    <s v="QUIROZ BRAYAN"/>
    <x v="3"/>
    <x v="0"/>
    <n v="175"/>
    <n v="17.5"/>
    <n v="225.05392912172599"/>
    <m/>
    <n v="118279.66099999999"/>
    <x v="0"/>
    <n v="12190"/>
    <x v="1010"/>
    <x v="0"/>
    <m/>
  </r>
  <r>
    <d v="2024-05-10T03:19:23"/>
    <x v="9"/>
    <n v="34"/>
    <s v="MONTOYA OSPINA GILBERTO ANTONIO"/>
    <x v="3"/>
    <x v="0"/>
    <n v="229"/>
    <n v="22.9"/>
    <n v="225.05392912172599"/>
    <m/>
    <n v="118279.66099999999"/>
    <x v="0"/>
    <n v="12190"/>
    <x v="1010"/>
    <x v="0"/>
    <m/>
  </r>
  <r>
    <d v="2024-05-10T03:19:24"/>
    <x v="9"/>
    <n v="35"/>
    <s v="HERNANDEZ MACIAS GILBERTO"/>
    <x v="0"/>
    <x v="0"/>
    <n v="209"/>
    <n v="23.2222222222222"/>
    <n v="202.54853620955299"/>
    <m/>
    <n v="106451.6949"/>
    <x v="1"/>
    <n v="12190"/>
    <x v="1010"/>
    <x v="0"/>
    <m/>
  </r>
  <r>
    <d v="2024-05-10T03:19:24"/>
    <x v="9"/>
    <n v="36"/>
    <s v="MARTINEZ CHAVERRA LUIS NORBERTO"/>
    <x v="6"/>
    <x v="0"/>
    <n v="173"/>
    <n v="21.625"/>
    <n v="180.04314329738099"/>
    <s v="1 Descuento (Despachador fernando) "/>
    <n v="94623.728799999997"/>
    <x v="0"/>
    <n v="12190"/>
    <x v="1010"/>
    <x v="0"/>
    <m/>
  </r>
  <r>
    <d v="2024-05-10T03:19:24"/>
    <x v="9"/>
    <n v="37"/>
    <s v="TABORDA ROJAS DIEGO ALEJANDRO"/>
    <x v="6"/>
    <x v="0"/>
    <n v="176"/>
    <n v="22"/>
    <n v="180.04314329738099"/>
    <m/>
    <n v="94623.728799999997"/>
    <x v="1"/>
    <n v="12190"/>
    <x v="1010"/>
    <x v="0"/>
    <m/>
  </r>
  <r>
    <d v="2024-05-10T03:19:25"/>
    <x v="9"/>
    <n v="38"/>
    <s v="LONDOO MIGUEL"/>
    <x v="10"/>
    <x v="0"/>
    <n v="109"/>
    <n v="27.25"/>
    <n v="90.021571648690298"/>
    <m/>
    <n v="47311.864399999999"/>
    <x v="0"/>
    <n v="12190"/>
    <x v="1010"/>
    <x v="0"/>
    <m/>
  </r>
  <r>
    <d v="2024-05-10T03:19:25"/>
    <x v="9"/>
    <n v="39"/>
    <s v="QUINTERO ANDRES FELIPE"/>
    <x v="6"/>
    <x v="0"/>
    <n v="181"/>
    <n v="22.625"/>
    <n v="180.04314329738099"/>
    <m/>
    <n v="94623.728799999997"/>
    <x v="0"/>
    <n v="12190"/>
    <x v="1010"/>
    <x v="0"/>
    <m/>
  </r>
  <r>
    <d v="2024-05-10T03:19:25"/>
    <x v="9"/>
    <n v="40"/>
    <s v="OCAMPO OCAMPO ANTONIO JOSE"/>
    <x v="0"/>
    <x v="0"/>
    <n v="232"/>
    <n v="25.7777777777778"/>
    <n v="202.54853620955299"/>
    <m/>
    <n v="106451.6949"/>
    <x v="0"/>
    <n v="12190"/>
    <x v="1010"/>
    <x v="0"/>
    <m/>
  </r>
  <r>
    <d v="2024-05-10T03:19:25"/>
    <x v="9"/>
    <n v="41"/>
    <s v="GARCIA DAVID WILSON ALBERTO"/>
    <x v="3"/>
    <x v="0"/>
    <n v="236"/>
    <n v="23.6"/>
    <n v="225.05392912172599"/>
    <m/>
    <n v="118279.66099999999"/>
    <x v="1"/>
    <n v="12190"/>
    <x v="1010"/>
    <x v="0"/>
    <m/>
  </r>
  <r>
    <d v="2024-05-10T03:19:26"/>
    <x v="9"/>
    <n v="42"/>
    <s v="HOYOS DAVID"/>
    <x v="0"/>
    <x v="0"/>
    <n v="214"/>
    <n v="23.7777777777778"/>
    <n v="202.54853620955299"/>
    <m/>
    <n v="106451.6949"/>
    <x v="0"/>
    <n v="12190"/>
    <x v="1010"/>
    <x v="0"/>
    <m/>
  </r>
  <r>
    <d v="2024-05-11T02:18:55"/>
    <x v="1"/>
    <n v="1"/>
    <s v="MACEA MATEO"/>
    <x v="0"/>
    <x v="0"/>
    <n v="178"/>
    <n v="19.7777777777778"/>
    <n v="210.853168469861"/>
    <m/>
    <n v="111019.2427"/>
    <x v="0"/>
    <n v="12960"/>
    <x v="1011"/>
    <x v="0"/>
    <m/>
  </r>
  <r>
    <d v="2024-05-11T02:18:56"/>
    <x v="1"/>
    <n v="2"/>
    <s v="PARIAS MURIEL JHON FREDY"/>
    <x v="3"/>
    <x v="0"/>
    <n v="236"/>
    <n v="23.6"/>
    <n v="234.28129829984499"/>
    <m/>
    <n v="123354.7141"/>
    <x v="1"/>
    <n v="12960"/>
    <x v="1011"/>
    <x v="0"/>
    <m/>
  </r>
  <r>
    <d v="2024-05-11T02:18:56"/>
    <x v="1"/>
    <n v="3"/>
    <s v="AGUIRRE ANDRES"/>
    <x v="0"/>
    <x v="0"/>
    <n v="239"/>
    <n v="26.5555555555556"/>
    <n v="210.853168469861"/>
    <m/>
    <n v="111019.2427"/>
    <x v="0"/>
    <n v="12960"/>
    <x v="1011"/>
    <x v="0"/>
    <m/>
  </r>
  <r>
    <d v="2024-05-11T02:18:56"/>
    <x v="1"/>
    <n v="4"/>
    <s v="GARCIA SEBASTIAN"/>
    <x v="3"/>
    <x v="0"/>
    <n v="250"/>
    <n v="25"/>
    <n v="234.28129829984499"/>
    <s v="2 Descuentos (Conduct y Usuario desubicado) "/>
    <n v="123354.7141"/>
    <x v="0"/>
    <n v="12960"/>
    <x v="1011"/>
    <x v="0"/>
    <m/>
  </r>
  <r>
    <d v="2024-05-11T02:18:57"/>
    <x v="1"/>
    <n v="5"/>
    <s v="BERRIO POSADA ANGELA"/>
    <x v="8"/>
    <x v="0"/>
    <n v="144"/>
    <n v="28.8"/>
    <n v="117.14064914992299"/>
    <m/>
    <n v="61677.357000000004"/>
    <x v="1"/>
    <n v="12960"/>
    <x v="1011"/>
    <x v="0"/>
    <m/>
  </r>
  <r>
    <d v="2024-05-11T02:18:57"/>
    <x v="1"/>
    <n v="6"/>
    <s v="TUBERQUIA MAICOL ESTIVEN"/>
    <x v="0"/>
    <x v="0"/>
    <n v="251"/>
    <n v="27.8888888888889"/>
    <n v="210.853168469861"/>
    <s v="1 Descuento (Conduct) "/>
    <n v="111019.2427"/>
    <x v="0"/>
    <n v="12960"/>
    <x v="1011"/>
    <x v="0"/>
    <m/>
  </r>
  <r>
    <d v="2024-05-11T02:18:57"/>
    <x v="1"/>
    <n v="7"/>
    <s v="FLORES RINCON JORGE ALBERTO"/>
    <x v="8"/>
    <x v="0"/>
    <n v="121"/>
    <n v="24.2"/>
    <n v="117.14064914992299"/>
    <m/>
    <n v="61677.357000000004"/>
    <x v="1"/>
    <n v="12960"/>
    <x v="1011"/>
    <x v="0"/>
    <m/>
  </r>
  <r>
    <d v="2024-05-11T02:18:57"/>
    <x v="1"/>
    <n v="8"/>
    <s v="VACA FIERRO ROBINSON"/>
    <x v="3"/>
    <x v="0"/>
    <n v="239"/>
    <n v="23.9"/>
    <n v="234.28129829984499"/>
    <s v="3 Descuentos (despachador fernando, Conduct y usuario movilidad reducida)"/>
    <n v="123354.7141"/>
    <x v="1"/>
    <n v="12960"/>
    <x v="1011"/>
    <x v="0"/>
    <m/>
  </r>
  <r>
    <d v="2024-05-11T02:18:57"/>
    <x v="1"/>
    <n v="9"/>
    <s v="AGUDELO GARCIA DENIN ANGELO"/>
    <x v="6"/>
    <x v="0"/>
    <n v="219"/>
    <n v="27.375"/>
    <n v="187.42503863987599"/>
    <m/>
    <n v="98683.771299999993"/>
    <x v="0"/>
    <n v="12960"/>
    <x v="1011"/>
    <x v="0"/>
    <m/>
  </r>
  <r>
    <d v="2024-05-11T02:18:58"/>
    <x v="1"/>
    <n v="10"/>
    <s v="MARULANDA JARAMILLO DAWER ANDRES"/>
    <x v="4"/>
    <x v="0"/>
    <n v="146"/>
    <n v="20.8571428571429"/>
    <n v="163.99690880989201"/>
    <s v="1 Descuento (Usuario movilidad reducida) "/>
    <n v="86348.299799999993"/>
    <x v="0"/>
    <n v="12960"/>
    <x v="1011"/>
    <x v="0"/>
    <m/>
  </r>
  <r>
    <d v="2024-05-11T02:18:58"/>
    <x v="9"/>
    <n v="11"/>
    <s v="BELTRAN JUAN SIMON"/>
    <x v="0"/>
    <x v="0"/>
    <n v="212"/>
    <n v="23.5555555555556"/>
    <n v="210.853168469861"/>
    <m/>
    <n v="111019.2427"/>
    <x v="0"/>
    <n v="12960"/>
    <x v="1011"/>
    <x v="0"/>
    <m/>
  </r>
  <r>
    <d v="2024-05-11T02:18:58"/>
    <x v="9"/>
    <n v="13"/>
    <s v="HOYOS DAVID"/>
    <x v="4"/>
    <x v="0"/>
    <n v="195"/>
    <n v="27.8571428571429"/>
    <n v="163.99690880989201"/>
    <m/>
    <n v="86348.299799999993"/>
    <x v="0"/>
    <n v="12960"/>
    <x v="1011"/>
    <x v="0"/>
    <m/>
  </r>
  <r>
    <d v="2024-05-11T02:18:58"/>
    <x v="9"/>
    <n v="14"/>
    <s v="CARVAJAL SALAZAR HECTOR MARINO"/>
    <x v="0"/>
    <x v="0"/>
    <n v="209"/>
    <n v="23.2222222222222"/>
    <n v="210.853168469861"/>
    <s v="2 Descuentos (Conducts) "/>
    <n v="111019.2427"/>
    <x v="1"/>
    <n v="12960"/>
    <x v="1011"/>
    <x v="0"/>
    <m/>
  </r>
  <r>
    <d v="2024-05-11T02:18:59"/>
    <x v="9"/>
    <n v="15"/>
    <s v="QUINTERO  ALVARO ANTONIO"/>
    <x v="3"/>
    <x v="0"/>
    <n v="235"/>
    <n v="23.5"/>
    <n v="234.28129829984499"/>
    <s v="2 Descuentos (Conduct y propietario) "/>
    <n v="123354.7141"/>
    <x v="1"/>
    <n v="12960"/>
    <x v="1011"/>
    <x v="0"/>
    <m/>
  </r>
  <r>
    <d v="2024-05-11T02:18:59"/>
    <x v="9"/>
    <n v="16"/>
    <s v="LONDOO WILDER"/>
    <x v="0"/>
    <x v="0"/>
    <n v="263"/>
    <n v="29.2222222222222"/>
    <n v="210.853168469861"/>
    <s v="3 Descuentos (Controlador y despachador fernando) "/>
    <n v="111019.2427"/>
    <x v="0"/>
    <n v="12960"/>
    <x v="1011"/>
    <x v="0"/>
    <m/>
  </r>
  <r>
    <d v="2024-05-11T02:18:59"/>
    <x v="9"/>
    <n v="17"/>
    <s v="RAMIREZ JARAMILLO WILSON"/>
    <x v="6"/>
    <x v="0"/>
    <n v="208"/>
    <n v="26"/>
    <n v="187.42503863987599"/>
    <m/>
    <n v="98683.771299999993"/>
    <x v="0"/>
    <n v="12960"/>
    <x v="1011"/>
    <x v="0"/>
    <m/>
  </r>
  <r>
    <d v="2024-05-11T02:18:59"/>
    <x v="9"/>
    <n v="19"/>
    <s v="MEJIA JUAN CARLOS"/>
    <x v="0"/>
    <x v="0"/>
    <n v="201"/>
    <n v="22.3333333333333"/>
    <n v="210.853168469861"/>
    <s v="1 Descuento (Controlador) "/>
    <n v="111019.2427"/>
    <x v="0"/>
    <n v="12960"/>
    <x v="1011"/>
    <x v="0"/>
    <m/>
  </r>
  <r>
    <d v="2024-05-11T02:18:59"/>
    <x v="9"/>
    <n v="20"/>
    <s v="VERENZUELA MARTINEZ ALEXANDER"/>
    <x v="0"/>
    <x v="0"/>
    <n v="207"/>
    <n v="23"/>
    <n v="210.853168469861"/>
    <m/>
    <n v="111019.2427"/>
    <x v="0"/>
    <n v="12960"/>
    <x v="1011"/>
    <x v="0"/>
    <m/>
  </r>
  <r>
    <d v="2024-05-11T02:19:00"/>
    <x v="9"/>
    <n v="21"/>
    <s v="DURANGO DAVID JOSE"/>
    <x v="6"/>
    <x v="0"/>
    <n v="212"/>
    <n v="26.5"/>
    <n v="187.42503863987599"/>
    <m/>
    <n v="98683.771299999993"/>
    <x v="0"/>
    <n v="12960"/>
    <x v="1011"/>
    <x v="0"/>
    <m/>
  </r>
  <r>
    <d v="2024-05-11T02:19:00"/>
    <x v="9"/>
    <n v="22"/>
    <s v="QUIRAMA CASTAEDA JHON JADER"/>
    <x v="0"/>
    <x v="0"/>
    <n v="227"/>
    <n v="25.2222222222222"/>
    <n v="210.853168469861"/>
    <m/>
    <n v="111019.2427"/>
    <x v="1"/>
    <n v="12960"/>
    <x v="1011"/>
    <x v="0"/>
    <m/>
  </r>
  <r>
    <d v="2024-05-11T02:19:00"/>
    <x v="9"/>
    <n v="23"/>
    <s v="RODRIGUEZ LUBIN"/>
    <x v="10"/>
    <x v="0"/>
    <n v="76"/>
    <n v="19"/>
    <n v="93.712519319938195"/>
    <m/>
    <n v="49341.885600000001"/>
    <x v="2"/>
    <n v="12960"/>
    <x v="1011"/>
    <x v="0"/>
    <m/>
  </r>
  <r>
    <d v="2024-05-11T02:19:00"/>
    <x v="9"/>
    <n v="24"/>
    <s v="LONDOO MIGUEL"/>
    <x v="6"/>
    <x v="0"/>
    <n v="201"/>
    <n v="25.125"/>
    <n v="187.42503863987599"/>
    <s v="2 Descuentos (Conducts) "/>
    <n v="98683.771299999993"/>
    <x v="0"/>
    <n v="12960"/>
    <x v="1011"/>
    <x v="0"/>
    <m/>
  </r>
  <r>
    <d v="2024-05-11T02:19:01"/>
    <x v="9"/>
    <n v="25"/>
    <s v="JIMENEZ HURTADO CARLOS ESTIVEN"/>
    <x v="4"/>
    <x v="0"/>
    <n v="119"/>
    <n v="17"/>
    <n v="163.99690880989201"/>
    <m/>
    <n v="86348.299799999993"/>
    <x v="1"/>
    <n v="12960"/>
    <x v="1011"/>
    <x v="0"/>
    <m/>
  </r>
  <r>
    <d v="2024-05-11T02:19:01"/>
    <x v="9"/>
    <n v="26"/>
    <s v="ESPINOZA CHAVARRIA GUILLERMO LEON"/>
    <x v="6"/>
    <x v="0"/>
    <n v="164"/>
    <n v="20.5"/>
    <n v="187.42503863987599"/>
    <m/>
    <n v="98683.771299999993"/>
    <x v="0"/>
    <n v="12960"/>
    <x v="1011"/>
    <x v="0"/>
    <m/>
  </r>
  <r>
    <d v="2024-05-11T02:19:01"/>
    <x v="9"/>
    <n v="27"/>
    <s v="HOYOS HENAO SANTIAGO"/>
    <x v="6"/>
    <x v="0"/>
    <n v="176"/>
    <n v="22"/>
    <n v="187.42503863987599"/>
    <s v="3 Descuentos (Conducts y controlador) "/>
    <n v="98683.771299999993"/>
    <x v="0"/>
    <n v="12960"/>
    <x v="1011"/>
    <x v="0"/>
    <m/>
  </r>
  <r>
    <d v="2024-05-11T02:19:01"/>
    <x v="9"/>
    <n v="28"/>
    <s v="PALMAR PANA EDIXON JOSUE"/>
    <x v="4"/>
    <x v="0"/>
    <n v="200"/>
    <n v="28.571428571428601"/>
    <n v="163.99690880989201"/>
    <s v="1 Descuento (Conduct) "/>
    <n v="86348.299799999993"/>
    <x v="0"/>
    <n v="12960"/>
    <x v="1011"/>
    <x v="0"/>
    <m/>
  </r>
  <r>
    <d v="2024-05-11T02:19:02"/>
    <x v="9"/>
    <n v="29"/>
    <s v="LONDOO CADAVID DAVID SANTIAGO"/>
    <x v="6"/>
    <x v="0"/>
    <n v="158"/>
    <n v="19.75"/>
    <n v="187.42503863987599"/>
    <s v="1 Descuento (Conduct) "/>
    <n v="98683.771299999993"/>
    <x v="0"/>
    <n v="12960"/>
    <x v="1011"/>
    <x v="0"/>
    <m/>
  </r>
  <r>
    <d v="2024-05-11T02:19:02"/>
    <x v="1"/>
    <n v="31"/>
    <s v="CERVANTES MARTINEZ FELIX ENRIQUE"/>
    <x v="10"/>
    <x v="0"/>
    <n v="99"/>
    <n v="24.75"/>
    <n v="93.712519319938195"/>
    <m/>
    <n v="49341.885600000001"/>
    <x v="0"/>
    <n v="12960"/>
    <x v="1011"/>
    <x v="0"/>
    <m/>
  </r>
  <r>
    <d v="2024-05-11T02:19:02"/>
    <x v="1"/>
    <n v="32"/>
    <s v="PUERTA BOJANERO JUAN CARLOS"/>
    <x v="6"/>
    <x v="0"/>
    <n v="198"/>
    <n v="23.294117647058801"/>
    <n v="199.139103554869"/>
    <s v="1 Descuento (Controlador) "/>
    <n v="104851.507"/>
    <x v="0"/>
    <n v="12960"/>
    <x v="1011"/>
    <x v="0"/>
    <m/>
  </r>
  <r>
    <d v="2024-05-11T02:19:02"/>
    <x v="1"/>
    <n v="33"/>
    <s v="QUIROZ BRAYAN"/>
    <x v="0"/>
    <x v="0"/>
    <n v="159"/>
    <n v="17.6666666666667"/>
    <n v="210.853168469861"/>
    <m/>
    <n v="111019.2427"/>
    <x v="0"/>
    <n v="12960"/>
    <x v="1011"/>
    <x v="0"/>
    <m/>
  </r>
  <r>
    <d v="2024-05-11T02:19:02"/>
    <x v="1"/>
    <n v="34"/>
    <s v="MONTOYA OSPINA GILBERTO ANTONIO"/>
    <x v="0"/>
    <x v="0"/>
    <n v="212"/>
    <n v="23.5555555555556"/>
    <n v="210.853168469861"/>
    <s v="1 Descuento (Usuario desubicado) "/>
    <n v="111019.2427"/>
    <x v="0"/>
    <n v="12960"/>
    <x v="1011"/>
    <x v="0"/>
    <m/>
  </r>
  <r>
    <d v="2024-05-11T02:19:03"/>
    <x v="1"/>
    <n v="35"/>
    <s v="BARRANTES GALLEGO DANIEL CAMILO"/>
    <x v="0"/>
    <x v="0"/>
    <n v="231"/>
    <n v="25.6666666666667"/>
    <n v="210.853168469861"/>
    <s v="1 Descuento (Usuario desubicado) "/>
    <n v="111019.2427"/>
    <x v="1"/>
    <n v="12960"/>
    <x v="1011"/>
    <x v="0"/>
    <m/>
  </r>
  <r>
    <d v="2024-05-11T02:19:03"/>
    <x v="1"/>
    <n v="36"/>
    <s v="MARTINEZ CHAVERRA LUIS NORBERTO"/>
    <x v="0"/>
    <x v="0"/>
    <n v="206"/>
    <n v="22.8888888888889"/>
    <n v="210.853168469861"/>
    <m/>
    <n v="111019.2427"/>
    <x v="0"/>
    <n v="12960"/>
    <x v="1011"/>
    <x v="0"/>
    <m/>
  </r>
  <r>
    <d v="2024-05-11T02:19:03"/>
    <x v="1"/>
    <n v="37"/>
    <s v="TABORDA ROJAS DIEGO ALEJANDRO"/>
    <x v="0"/>
    <x v="0"/>
    <n v="162"/>
    <n v="18"/>
    <n v="210.853168469861"/>
    <s v="JHON VALENCIA Realiz 5 viajes donde moviliz 100 Usuarios "/>
    <n v="111019.2427"/>
    <x v="1"/>
    <n v="12960"/>
    <x v="1011"/>
    <x v="0"/>
    <m/>
  </r>
  <r>
    <d v="2024-05-11T02:19:03"/>
    <x v="1"/>
    <n v="38"/>
    <s v="AGUDELO KEVIN ANDRES"/>
    <x v="3"/>
    <x v="0"/>
    <n v="249"/>
    <n v="24.9"/>
    <n v="234.28129829984499"/>
    <m/>
    <n v="123354.7141"/>
    <x v="0"/>
    <n v="12960"/>
    <x v="1011"/>
    <x v="0"/>
    <m/>
  </r>
  <r>
    <d v="2024-05-11T02:19:04"/>
    <x v="1"/>
    <n v="39"/>
    <s v="QUINTERO ANDRES FELIPE"/>
    <x v="0"/>
    <x v="0"/>
    <n v="173"/>
    <n v="19.2222222222222"/>
    <n v="210.853168469861"/>
    <m/>
    <n v="111019.2427"/>
    <x v="0"/>
    <n v="12960"/>
    <x v="1011"/>
    <x v="0"/>
    <m/>
  </r>
  <r>
    <d v="2024-05-11T02:19:04"/>
    <x v="1"/>
    <n v="40"/>
    <s v="OCAMPO OCAMPO ANTONIO JOSE"/>
    <x v="0"/>
    <x v="0"/>
    <n v="208"/>
    <n v="23.1111111111111"/>
    <n v="210.853168469861"/>
    <m/>
    <n v="111019.2427"/>
    <x v="0"/>
    <n v="12960"/>
    <x v="1011"/>
    <x v="0"/>
    <m/>
  </r>
  <r>
    <d v="2024-05-11T02:19:04"/>
    <x v="9"/>
    <n v="41"/>
    <s v="GARCIA DAVID WILSON ALBERTO"/>
    <x v="0"/>
    <x v="0"/>
    <n v="203"/>
    <n v="22.5555555555556"/>
    <n v="210.853168469861"/>
    <m/>
    <n v="111019.2427"/>
    <x v="1"/>
    <n v="12960"/>
    <x v="1011"/>
    <x v="0"/>
    <m/>
  </r>
  <r>
    <d v="2024-05-11T02:19:04"/>
    <x v="9"/>
    <n v="42"/>
    <s v="LOPERA ALVAREZ ESTIVEN"/>
    <x v="3"/>
    <x v="0"/>
    <n v="193"/>
    <n v="19.3"/>
    <n v="234.28129829984499"/>
    <s v="1 Descuento (Propietario) "/>
    <n v="123354.7141"/>
    <x v="1"/>
    <n v="12960"/>
    <x v="1011"/>
    <x v="0"/>
    <m/>
  </r>
  <r>
    <d v="2024-05-12T02:20:16"/>
    <x v="9"/>
    <n v="1"/>
    <s v="MACEA MATEO"/>
    <x v="0"/>
    <x v="0"/>
    <n v="166"/>
    <n v="18.4444444444444"/>
    <n v="197.42028985507201"/>
    <s v="1 Descuento (Conduct y despachador fernando) "/>
    <n v="103631.1594"/>
    <x v="0"/>
    <n v="11926.3158"/>
    <x v="1012"/>
    <x v="0"/>
    <m/>
  </r>
  <r>
    <d v="2024-05-12T02:20:17"/>
    <x v="9"/>
    <n v="2"/>
    <s v="PARIAS MURIEL JHON FREDY"/>
    <x v="4"/>
    <x v="0"/>
    <n v="180"/>
    <n v="25.714285714285701"/>
    <n v="153.54911433172299"/>
    <m/>
    <n v="80602.012900000002"/>
    <x v="1"/>
    <n v="11926.3158"/>
    <x v="1012"/>
    <x v="0"/>
    <m/>
  </r>
  <r>
    <d v="2024-05-12T02:20:17"/>
    <x v="9"/>
    <n v="3"/>
    <s v="LONDOO WILDER"/>
    <x v="6"/>
    <x v="0"/>
    <n v="206"/>
    <n v="25.75"/>
    <n v="175.484702093398"/>
    <m/>
    <n v="92116.586200000005"/>
    <x v="0"/>
    <n v="11926.3158"/>
    <x v="1012"/>
    <x v="0"/>
    <m/>
  </r>
  <r>
    <d v="2024-05-12T02:20:18"/>
    <x v="9"/>
    <n v="4"/>
    <s v="GARCIA SEBASTIAN"/>
    <x v="0"/>
    <x v="0"/>
    <n v="198"/>
    <n v="22"/>
    <n v="197.42028985507201"/>
    <s v="4 Descuentos (Despachador fernando, angela y usuarios desubicados) "/>
    <n v="103631.1594"/>
    <x v="0"/>
    <n v="11926.3158"/>
    <x v="1012"/>
    <x v="0"/>
    <m/>
  </r>
  <r>
    <d v="2024-05-12T02:20:18"/>
    <x v="9"/>
    <n v="5"/>
    <s v="QUINTERO  ALVARO ANTONIO"/>
    <x v="0"/>
    <x v="0"/>
    <n v="173"/>
    <n v="19.2222222222222"/>
    <n v="197.42028985507201"/>
    <m/>
    <n v="103631.1594"/>
    <x v="1"/>
    <n v="11926.3158"/>
    <x v="1012"/>
    <x v="0"/>
    <m/>
  </r>
  <r>
    <d v="2024-05-12T02:20:18"/>
    <x v="9"/>
    <n v="6"/>
    <s v="RUA CHAVARRIA JEFERSON ANDREY"/>
    <x v="6"/>
    <x v="0"/>
    <n v="197"/>
    <n v="24.625"/>
    <n v="175.484702093398"/>
    <m/>
    <n v="92116.586200000005"/>
    <x v="0"/>
    <n v="11926.3158"/>
    <x v="1012"/>
    <x v="0"/>
    <m/>
  </r>
  <r>
    <d v="2024-05-12T02:20:18"/>
    <x v="9"/>
    <n v="7"/>
    <s v="FLORES RINCON JORGE ALBERTO"/>
    <x v="6"/>
    <x v="0"/>
    <n v="185"/>
    <n v="23.125"/>
    <n v="175.484702093398"/>
    <m/>
    <n v="92116.586200000005"/>
    <x v="1"/>
    <n v="11926.3158"/>
    <x v="1012"/>
    <x v="0"/>
    <m/>
  </r>
  <r>
    <d v="2024-05-12T02:20:19"/>
    <x v="9"/>
    <n v="8"/>
    <s v="LONDOO CADAVID DAVID SANTIAGO"/>
    <x v="6"/>
    <x v="0"/>
    <n v="150"/>
    <n v="18.75"/>
    <n v="175.484702093398"/>
    <m/>
    <n v="92116.586200000005"/>
    <x v="1"/>
    <n v="11926.3158"/>
    <x v="1012"/>
    <x v="0"/>
    <m/>
  </r>
  <r>
    <d v="2024-05-12T02:20:20"/>
    <x v="9"/>
    <n v="9"/>
    <s v="AGUDELO GARCIA DENIN ANGELO"/>
    <x v="4"/>
    <x v="0"/>
    <n v="121"/>
    <n v="17.285714285714299"/>
    <n v="153.54911433172299"/>
    <m/>
    <n v="80602.012900000002"/>
    <x v="0"/>
    <n v="11926.3158"/>
    <x v="1012"/>
    <x v="0"/>
    <m/>
  </r>
  <r>
    <d v="2024-05-12T02:20:20"/>
    <x v="9"/>
    <n v="10"/>
    <s v="VALENCIA MENDOZA JHON"/>
    <x v="4"/>
    <x v="0"/>
    <n v="184"/>
    <n v="26.285714285714299"/>
    <n v="153.54911433172299"/>
    <s v="DAWER MARULANDA Realiz 1 viaje donde moviliz 11 Usuarios "/>
    <n v="80602.012900000002"/>
    <x v="0"/>
    <n v="11926.3158"/>
    <x v="1012"/>
    <x v="0"/>
    <m/>
  </r>
  <r>
    <d v="2024-05-12T02:20:21"/>
    <x v="1"/>
    <n v="11"/>
    <s v="BELTRAN JUAN SIMON"/>
    <x v="0"/>
    <x v="0"/>
    <n v="179"/>
    <n v="19.8888888888889"/>
    <n v="197.42028985507201"/>
    <m/>
    <n v="103631.1594"/>
    <x v="0"/>
    <n v="11926.3158"/>
    <x v="1012"/>
    <x v="0"/>
    <m/>
  </r>
  <r>
    <d v="2024-05-12T02:20:21"/>
    <x v="1"/>
    <n v="12"/>
    <s v="CASTRO BERMUDEZ RICHARD STIWARD"/>
    <x v="0"/>
    <x v="3"/>
    <n v="224"/>
    <n v="24.8888888888889"/>
    <n v="197.42028985507201"/>
    <m/>
    <n v="103631.1594"/>
    <x v="0"/>
    <n v="11926.3158"/>
    <x v="1012"/>
    <x v="0"/>
    <m/>
  </r>
  <r>
    <d v="2024-05-12T02:20:21"/>
    <x v="1"/>
    <n v="13"/>
    <s v="HOYOS DAVID"/>
    <x v="11"/>
    <x v="0"/>
    <n v="74"/>
    <n v="29.6"/>
    <n v="54.838969404186798"/>
    <s v="1 Descuento (Conduct) "/>
    <n v="28786.433199999999"/>
    <x v="0"/>
    <n v="11926.3158"/>
    <x v="1012"/>
    <x v="0"/>
    <m/>
  </r>
  <r>
    <d v="2024-05-12T02:20:22"/>
    <x v="1"/>
    <n v="14"/>
    <s v="MADRID HERNANDEZ JHONATAN SMITH"/>
    <x v="6"/>
    <x v="0"/>
    <n v="166"/>
    <n v="20.75"/>
    <n v="175.484702093398"/>
    <s v="1 Descuento (Usuario movilidad reducida) "/>
    <n v="92116.586200000005"/>
    <x v="1"/>
    <n v="11926.3158"/>
    <x v="1012"/>
    <x v="0"/>
    <m/>
  </r>
  <r>
    <d v="2024-05-12T02:20:22"/>
    <x v="1"/>
    <n v="15"/>
    <s v="LONDOO LOPERA DUVAN ANDRES"/>
    <x v="0"/>
    <x v="0"/>
    <n v="275"/>
    <n v="30.5555555555556"/>
    <n v="197.42028985507201"/>
    <s v="3 Descuentos (Usuario desubicado, jefe de ruta y conduct) "/>
    <n v="103631.1594"/>
    <x v="1"/>
    <n v="11926.3158"/>
    <x v="1012"/>
    <x v="0"/>
    <m/>
  </r>
  <r>
    <d v="2024-05-12T02:20:23"/>
    <x v="1"/>
    <n v="16"/>
    <s v="PALMAR PANA EDIXON JOSUE"/>
    <x v="3"/>
    <x v="0"/>
    <n v="255"/>
    <n v="25.5"/>
    <n v="219.35587761674699"/>
    <m/>
    <n v="115145.73269999999"/>
    <x v="0"/>
    <n v="11926.3158"/>
    <x v="1012"/>
    <x v="0"/>
    <m/>
  </r>
  <r>
    <d v="2024-05-12T02:20:23"/>
    <x v="1"/>
    <n v="17"/>
    <s v="RAMIREZ JARAMILLO WILSON"/>
    <x v="8"/>
    <x v="0"/>
    <n v="135"/>
    <n v="27"/>
    <n v="109.67793880837399"/>
    <m/>
    <n v="57572.866300000002"/>
    <x v="0"/>
    <n v="11926.3158"/>
    <x v="1012"/>
    <x v="0"/>
    <m/>
  </r>
  <r>
    <d v="2024-05-12T02:20:23"/>
    <x v="1"/>
    <n v="18"/>
    <s v="BETANCUR GUZMAN JHON FERNANDO"/>
    <x v="6"/>
    <x v="0"/>
    <n v="196"/>
    <n v="24.5"/>
    <n v="175.484702093398"/>
    <m/>
    <n v="92116.586200000005"/>
    <x v="0"/>
    <n v="11926.3158"/>
    <x v="1012"/>
    <x v="0"/>
    <m/>
  </r>
  <r>
    <d v="2024-05-12T02:20:24"/>
    <x v="1"/>
    <n v="19"/>
    <s v="MEJIA JUAN CARLOS"/>
    <x v="8"/>
    <x v="0"/>
    <n v="91"/>
    <n v="18.2"/>
    <n v="109.67793880837399"/>
    <s v="1 Descuento (Propietario) "/>
    <n v="57572.866300000002"/>
    <x v="0"/>
    <n v="11926.3158"/>
    <x v="1012"/>
    <x v="0"/>
    <m/>
  </r>
  <r>
    <d v="2024-05-12T02:20:24"/>
    <x v="1"/>
    <n v="20"/>
    <s v="VERENZUELA MARTINEZ ALEXANDER"/>
    <x v="0"/>
    <x v="0"/>
    <n v="215"/>
    <n v="23.8888888888889"/>
    <n v="197.42028985507201"/>
    <m/>
    <n v="103631.1594"/>
    <x v="0"/>
    <n v="11926.3158"/>
    <x v="1012"/>
    <x v="0"/>
    <m/>
  </r>
  <r>
    <d v="2024-05-12T02:20:25"/>
    <x v="1"/>
    <n v="21"/>
    <s v="DURANGO DAVID JOSE"/>
    <x v="6"/>
    <x v="0"/>
    <n v="180"/>
    <n v="22.5"/>
    <n v="175.484702093398"/>
    <m/>
    <n v="92116.586200000005"/>
    <x v="0"/>
    <n v="11926.3158"/>
    <x v="1012"/>
    <x v="0"/>
    <m/>
  </r>
  <r>
    <d v="2024-05-12T02:20:25"/>
    <x v="1"/>
    <n v="22"/>
    <s v="QUIRAMA CASTAEDA JHON JADER"/>
    <x v="3"/>
    <x v="3"/>
    <n v="226"/>
    <n v="22.6"/>
    <n v="219.35587761674699"/>
    <m/>
    <n v="115145.73269999999"/>
    <x v="1"/>
    <n v="11926.3158"/>
    <x v="1012"/>
    <x v="0"/>
    <m/>
  </r>
  <r>
    <d v="2024-05-12T02:20:25"/>
    <x v="1"/>
    <n v="23"/>
    <s v="RODRIGUEZ LUBIN"/>
    <x v="0"/>
    <x v="0"/>
    <n v="211"/>
    <n v="23.4444444444444"/>
    <n v="197.42028985507201"/>
    <m/>
    <n v="103631.1594"/>
    <x v="2"/>
    <n v="11926.3158"/>
    <x v="1012"/>
    <x v="0"/>
    <m/>
  </r>
  <r>
    <d v="2024-05-12T02:20:26"/>
    <x v="1"/>
    <n v="24"/>
    <s v="MARTINEZ  WILMAR"/>
    <x v="3"/>
    <x v="0"/>
    <n v="226"/>
    <n v="22.6"/>
    <n v="219.35587761674699"/>
    <s v="3 Descuentos (Transbordo) "/>
    <n v="115145.73269999999"/>
    <x v="0"/>
    <n v="11926.3158"/>
    <x v="1012"/>
    <x v="0"/>
    <m/>
  </r>
  <r>
    <d v="2024-05-12T02:20:26"/>
    <x v="1"/>
    <n v="26"/>
    <s v="CIRO MARIN RODRIGO ALBERTO"/>
    <x v="2"/>
    <x v="0"/>
    <n v="88"/>
    <n v="14.6666666666667"/>
    <n v="131.61352657004801"/>
    <m/>
    <n v="69087.439599999998"/>
    <x v="0"/>
    <n v="11926.3158"/>
    <x v="1012"/>
    <x v="0"/>
    <m/>
  </r>
  <r>
    <d v="2024-05-12T02:20:27"/>
    <x v="1"/>
    <n v="27"/>
    <s v="HOYOS HENAO SANTIAGO"/>
    <x v="0"/>
    <x v="0"/>
    <n v="181"/>
    <n v="20.1111111111111"/>
    <n v="197.42028985507201"/>
    <m/>
    <n v="103631.1594"/>
    <x v="0"/>
    <n v="11926.3158"/>
    <x v="1012"/>
    <x v="0"/>
    <m/>
  </r>
  <r>
    <d v="2024-05-12T02:20:27"/>
    <x v="1"/>
    <n v="28"/>
    <s v="URIEL SALAZAR FREDY"/>
    <x v="0"/>
    <x v="0"/>
    <n v="160"/>
    <n v="17.7777777777778"/>
    <n v="197.42028985507201"/>
    <m/>
    <n v="103631.1594"/>
    <x v="0"/>
    <n v="11926.3158"/>
    <x v="1012"/>
    <x v="0"/>
    <m/>
  </r>
  <r>
    <d v="2024-05-12T02:20:27"/>
    <x v="1"/>
    <n v="29"/>
    <s v="PEREZ GARCIA JUAN ESTEBAN"/>
    <x v="0"/>
    <x v="0"/>
    <n v="213"/>
    <n v="23.6666666666667"/>
    <n v="197.42028985507201"/>
    <s v="2 Descuentos (Conduct y controlador) "/>
    <n v="103631.1594"/>
    <x v="0"/>
    <n v="11926.3158"/>
    <x v="1012"/>
    <x v="0"/>
    <m/>
  </r>
  <r>
    <d v="2024-05-12T02:20:28"/>
    <x v="9"/>
    <n v="32"/>
    <s v="PINO JUAN ESTEBAN"/>
    <x v="0"/>
    <x v="0"/>
    <n v="173"/>
    <n v="19.2222222222222"/>
    <n v="197.42028985507201"/>
    <s v="1 Descuento (Conduct) "/>
    <n v="103631.1594"/>
    <x v="0"/>
    <n v="11926.3158"/>
    <x v="1012"/>
    <x v="0"/>
    <m/>
  </r>
  <r>
    <d v="2024-05-12T02:20:28"/>
    <x v="9"/>
    <n v="33"/>
    <s v="QUIROZ BRAYAN"/>
    <x v="0"/>
    <x v="0"/>
    <n v="147"/>
    <n v="16.3333333333333"/>
    <n v="197.42028985507201"/>
    <m/>
    <n v="103631.1594"/>
    <x v="0"/>
    <n v="11926.3158"/>
    <x v="1012"/>
    <x v="0"/>
    <m/>
  </r>
  <r>
    <d v="2024-05-12T02:20:28"/>
    <x v="9"/>
    <n v="34"/>
    <s v="MONTOYA OSPINA GILBERTO ANTONIO"/>
    <x v="0"/>
    <x v="3"/>
    <n v="204"/>
    <n v="22.6666666666667"/>
    <n v="197.42028985507201"/>
    <s v="2 Descuentos (Conduct y propietario) "/>
    <n v="103631.1594"/>
    <x v="0"/>
    <n v="11926.3158"/>
    <x v="1012"/>
    <x v="0"/>
    <m/>
  </r>
  <r>
    <d v="2024-05-12T02:20:29"/>
    <x v="9"/>
    <n v="35"/>
    <s v="HERNANDEZ MACIAS GILBERTO"/>
    <x v="0"/>
    <x v="0"/>
    <n v="180"/>
    <n v="20"/>
    <n v="197.42028985507201"/>
    <m/>
    <n v="103631.1594"/>
    <x v="1"/>
    <n v="11926.3158"/>
    <x v="1012"/>
    <x v="0"/>
    <m/>
  </r>
  <r>
    <d v="2024-05-12T02:20:29"/>
    <x v="9"/>
    <n v="36"/>
    <s v="MARTINEZ CHAVERRA LUIS NORBERTO"/>
    <x v="0"/>
    <x v="0"/>
    <n v="198"/>
    <n v="22"/>
    <n v="197.42028985507201"/>
    <m/>
    <n v="103631.1594"/>
    <x v="0"/>
    <n v="11926.3158"/>
    <x v="1012"/>
    <x v="0"/>
    <m/>
  </r>
  <r>
    <d v="2024-05-12T02:20:29"/>
    <x v="9"/>
    <n v="37"/>
    <s v="TABORDA ROJAS DIEGO ALEJANDRO"/>
    <x v="6"/>
    <x v="0"/>
    <n v="146"/>
    <n v="18.25"/>
    <n v="175.484702093398"/>
    <s v="1 Descuento (Propietario) "/>
    <n v="92116.586200000005"/>
    <x v="1"/>
    <n v="11926.3158"/>
    <x v="1012"/>
    <x v="0"/>
    <m/>
  </r>
  <r>
    <d v="2024-05-12T02:20:29"/>
    <x v="9"/>
    <n v="38"/>
    <s v="AGUDELO KEVIN ANDRES"/>
    <x v="0"/>
    <x v="0"/>
    <n v="192"/>
    <n v="21.3333333333333"/>
    <n v="197.42028985507201"/>
    <s v="1 Descuento (Conduct) "/>
    <n v="103631.1594"/>
    <x v="0"/>
    <n v="11926.3158"/>
    <x v="1012"/>
    <x v="0"/>
    <m/>
  </r>
  <r>
    <d v="2024-05-12T02:20:30"/>
    <x v="9"/>
    <n v="40"/>
    <s v="OCAMPO OCAMPO ANTONIO JOSE"/>
    <x v="2"/>
    <x v="0"/>
    <n v="129"/>
    <n v="21.5"/>
    <n v="131.61352657004801"/>
    <m/>
    <n v="69087.439599999998"/>
    <x v="0"/>
    <n v="11926.3158"/>
    <x v="1012"/>
    <x v="0"/>
    <m/>
  </r>
  <r>
    <d v="2024-05-12T02:20:30"/>
    <x v="1"/>
    <n v="41"/>
    <s v="GARCIA DAVID WILSON ALBERTO"/>
    <x v="0"/>
    <x v="0"/>
    <n v="159"/>
    <n v="17.6666666666667"/>
    <n v="197.42028985507201"/>
    <m/>
    <n v="103631.1594"/>
    <x v="1"/>
    <n v="11926.3158"/>
    <x v="1012"/>
    <x v="0"/>
    <m/>
  </r>
  <r>
    <d v="2024-05-12T02:20:31"/>
    <x v="1"/>
    <n v="42"/>
    <s v="LOPERA ALVAREZ ESTIVEN"/>
    <x v="0"/>
    <x v="0"/>
    <n v="228"/>
    <n v="25.3333333333333"/>
    <n v="197.42028985507201"/>
    <s v="1 Descuento (Usuario movilidad reducida) "/>
    <n v="103631.1594"/>
    <x v="1"/>
    <n v="11926.3158"/>
    <x v="1012"/>
    <x v="0"/>
    <m/>
  </r>
  <r>
    <d v="2024-05-13T00:25:16"/>
    <x v="12"/>
    <n v="6"/>
    <s v="RUA CHAVARRIA JEFERSON ANDREY"/>
    <x v="6"/>
    <x v="0"/>
    <n v="141"/>
    <n v="17.625"/>
    <n v="156.58883248730999"/>
    <m/>
    <n v="81723.857900000003"/>
    <x v="0"/>
    <n v="12286.9565"/>
    <x v="1013"/>
    <x v="0"/>
    <m/>
  </r>
  <r>
    <d v="2024-05-13T00:25:17"/>
    <x v="12"/>
    <n v="7"/>
    <s v="FLORES RINCON JORGE ALBERTO"/>
    <x v="6"/>
    <x v="0"/>
    <n v="133"/>
    <n v="16.625"/>
    <n v="156.58883248730999"/>
    <s v="1 Descuento (Despachador gustavo)"/>
    <n v="81723.857900000003"/>
    <x v="1"/>
    <n v="12286.9565"/>
    <x v="1013"/>
    <x v="0"/>
    <m/>
  </r>
  <r>
    <d v="2024-05-13T00:25:17"/>
    <x v="12"/>
    <n v="10"/>
    <s v="VALENCIA MENDOZA JHON"/>
    <x v="4"/>
    <x v="0"/>
    <n v="165"/>
    <n v="23.571428571428601"/>
    <n v="137.01522842639599"/>
    <m/>
    <n v="71508.375599999999"/>
    <x v="0"/>
    <n v="12286.9565"/>
    <x v="1013"/>
    <x v="0"/>
    <m/>
  </r>
  <r>
    <d v="2024-05-13T00:25:17"/>
    <x v="12"/>
    <n v="11"/>
    <s v="LONDOO MIGUEL"/>
    <x v="5"/>
    <x v="3"/>
    <n v="19"/>
    <n v="19"/>
    <n v="19.573604060913699"/>
    <m/>
    <n v="10215.4822"/>
    <x v="0"/>
    <n v="12286.9565"/>
    <x v="1013"/>
    <x v="0"/>
    <m/>
  </r>
  <r>
    <d v="2024-05-13T00:25:18"/>
    <x v="12"/>
    <n v="17"/>
    <s v="CIRO MARIN RODRIGO ALBERTO"/>
    <x v="1"/>
    <x v="0"/>
    <n v="199"/>
    <n v="18.090909090909101"/>
    <n v="215.309644670051"/>
    <s v="3 Descuentos (Despachador gustavo y conducts) "/>
    <n v="112370.3046"/>
    <x v="0"/>
    <n v="12286.9565"/>
    <x v="1013"/>
    <x v="0"/>
    <m/>
  </r>
  <r>
    <d v="2024-05-13T00:25:18"/>
    <x v="12"/>
    <n v="21"/>
    <s v="DURANGO DAVID JOSE"/>
    <x v="3"/>
    <x v="0"/>
    <n v="200"/>
    <n v="20"/>
    <n v="195.73604060913701"/>
    <m/>
    <n v="102154.8223"/>
    <x v="0"/>
    <n v="12286.9565"/>
    <x v="1013"/>
    <x v="0"/>
    <m/>
  </r>
  <r>
    <d v="2024-05-13T00:25:18"/>
    <x v="12"/>
    <n v="22"/>
    <s v="BARRANTES GALLEGO DANIEL CAMILO"/>
    <x v="1"/>
    <x v="0"/>
    <n v="240"/>
    <n v="21.818181818181799"/>
    <n v="215.309644670051"/>
    <m/>
    <n v="112370.3046"/>
    <x v="1"/>
    <n v="12286.9565"/>
    <x v="1013"/>
    <x v="0"/>
    <m/>
  </r>
  <r>
    <d v="2024-05-13T00:25:18"/>
    <x v="12"/>
    <n v="23"/>
    <s v="SALDARRIAGA PARRA LUIS ALBERTO"/>
    <x v="0"/>
    <x v="0"/>
    <n v="145"/>
    <n v="16.1111111111111"/>
    <n v="176.16243654822301"/>
    <m/>
    <n v="91939.340100000001"/>
    <x v="2"/>
    <n v="12286.9565"/>
    <x v="1013"/>
    <x v="0"/>
    <m/>
  </r>
  <r>
    <d v="2024-05-13T00:25:19"/>
    <x v="12"/>
    <n v="24"/>
    <s v="MARTINEZ  WILMAR"/>
    <x v="3"/>
    <x v="0"/>
    <n v="192"/>
    <n v="19.2"/>
    <n v="195.73604060913701"/>
    <m/>
    <n v="102154.8223"/>
    <x v="0"/>
    <n v="12286.9565"/>
    <x v="1013"/>
    <x v="0"/>
    <m/>
  </r>
  <r>
    <d v="2024-05-13T00:25:19"/>
    <x v="12"/>
    <n v="27"/>
    <s v="HENAO MUOZ FERNEY"/>
    <x v="1"/>
    <x v="0"/>
    <n v="215"/>
    <n v="19.545454545454501"/>
    <n v="215.309644670051"/>
    <s v="1 Descuento (Transbordo) "/>
    <n v="112370.3046"/>
    <x v="0"/>
    <n v="12286.9565"/>
    <x v="1013"/>
    <x v="0"/>
    <m/>
  </r>
  <r>
    <d v="2024-05-13T00:25:19"/>
    <x v="12"/>
    <n v="28"/>
    <s v="URIEL SALAZAR FREDY"/>
    <x v="3"/>
    <x v="3"/>
    <n v="201"/>
    <n v="20.100000000000001"/>
    <n v="195.73604060913701"/>
    <m/>
    <n v="102154.8223"/>
    <x v="0"/>
    <n v="12286.9565"/>
    <x v="1013"/>
    <x v="0"/>
    <m/>
  </r>
  <r>
    <d v="2024-05-13T00:25:20"/>
    <x v="12"/>
    <n v="29"/>
    <s v="PEREZ GARCIA JUAN ESTEBAN"/>
    <x v="0"/>
    <x v="3"/>
    <n v="202"/>
    <n v="22.4444444444444"/>
    <n v="176.16243654822301"/>
    <m/>
    <n v="91939.340100000001"/>
    <x v="0"/>
    <n v="12286.9565"/>
    <x v="1013"/>
    <x v="0"/>
    <m/>
  </r>
  <r>
    <d v="2024-05-13T00:25:20"/>
    <x v="12"/>
    <n v="32"/>
    <s v="PUERTA BOJANERO JUAN CARLOS"/>
    <x v="0"/>
    <x v="0"/>
    <n v="205"/>
    <n v="22.7777777777778"/>
    <n v="176.16243654822301"/>
    <s v="2 Descuentos (Conducts) "/>
    <n v="91939.340100000001"/>
    <x v="0"/>
    <n v="12286.9565"/>
    <x v="1013"/>
    <x v="0"/>
    <m/>
  </r>
  <r>
    <d v="2024-05-13T00:25:20"/>
    <x v="12"/>
    <n v="33"/>
    <s v="QUIROZ BRAYAN"/>
    <x v="1"/>
    <x v="0"/>
    <n v="201"/>
    <n v="18.272727272727298"/>
    <n v="215.309644670051"/>
    <m/>
    <n v="112370.3046"/>
    <x v="0"/>
    <n v="12286.9565"/>
    <x v="1013"/>
    <x v="0"/>
    <m/>
  </r>
  <r>
    <d v="2024-05-13T00:25:21"/>
    <x v="12"/>
    <n v="34"/>
    <s v="PINO JUAN ESTEBAN"/>
    <x v="0"/>
    <x v="0"/>
    <n v="171"/>
    <n v="19"/>
    <n v="176.16243654822301"/>
    <m/>
    <n v="91939.340100000001"/>
    <x v="0"/>
    <n v="12286.9565"/>
    <x v="1013"/>
    <x v="0"/>
    <m/>
  </r>
  <r>
    <d v="2024-05-13T00:25:21"/>
    <x v="12"/>
    <n v="35"/>
    <s v="HERNANDEZ MACIAS GILBERTO"/>
    <x v="0"/>
    <x v="0"/>
    <n v="143"/>
    <n v="15.8888888888889"/>
    <n v="176.16243654822301"/>
    <s v="2 Descuentos (Despachador fernando) "/>
    <n v="91939.340100000001"/>
    <x v="1"/>
    <n v="12286.9565"/>
    <x v="1013"/>
    <x v="0"/>
    <m/>
  </r>
  <r>
    <d v="2024-05-13T00:25:21"/>
    <x v="12"/>
    <n v="36"/>
    <s v="LONDOO WILDER"/>
    <x v="6"/>
    <x v="0"/>
    <n v="162"/>
    <n v="20.25"/>
    <n v="156.58883248730999"/>
    <m/>
    <n v="81723.857900000003"/>
    <x v="0"/>
    <n v="12286.9565"/>
    <x v="1013"/>
    <x v="0"/>
    <m/>
  </r>
  <r>
    <d v="2024-05-13T00:25:22"/>
    <x v="12"/>
    <n v="37"/>
    <s v="TABORDA ROJAS DIEGO ALEJANDRO"/>
    <x v="6"/>
    <x v="0"/>
    <n v="152"/>
    <n v="19"/>
    <n v="156.58883248730999"/>
    <m/>
    <n v="81723.857900000003"/>
    <x v="1"/>
    <n v="12286.9565"/>
    <x v="1013"/>
    <x v="0"/>
    <m/>
  </r>
  <r>
    <d v="2024-05-13T00:25:22"/>
    <x v="12"/>
    <n v="38"/>
    <s v="AGUDELO KEVIN ANDRES"/>
    <x v="1"/>
    <x v="0"/>
    <n v="219"/>
    <n v="19.909090909090899"/>
    <n v="215.309644670051"/>
    <m/>
    <n v="112370.3046"/>
    <x v="0"/>
    <n v="12286.9565"/>
    <x v="1013"/>
    <x v="0"/>
    <m/>
  </r>
  <r>
    <d v="2024-05-13T00:25:22"/>
    <x v="12"/>
    <n v="39"/>
    <s v="QUINTERO ANDRES FELIPE"/>
    <x v="0"/>
    <x v="0"/>
    <n v="138"/>
    <n v="15.3333333333333"/>
    <n v="176.16243654822301"/>
    <m/>
    <n v="91939.340100000001"/>
    <x v="0"/>
    <n v="12286.9565"/>
    <x v="1013"/>
    <x v="0"/>
    <m/>
  </r>
  <r>
    <d v="2024-05-13T00:25:22"/>
    <x v="12"/>
    <n v="40"/>
    <s v="OCAMPO OCAMPO ANTONIO JOSE"/>
    <x v="0"/>
    <x v="3"/>
    <n v="196"/>
    <n v="21.7777777777778"/>
    <n v="176.16243654822301"/>
    <m/>
    <n v="91939.340100000001"/>
    <x v="0"/>
    <n v="12286.9565"/>
    <x v="1013"/>
    <x v="0"/>
    <m/>
  </r>
  <r>
    <d v="2024-05-13T00:25:23"/>
    <x v="12"/>
    <n v="41"/>
    <s v="GARCIA DAVID WILSON ALBERTO"/>
    <x v="0"/>
    <x v="0"/>
    <n v="217"/>
    <n v="24.1111111111111"/>
    <n v="176.16243654822301"/>
    <m/>
    <n v="91939.340100000001"/>
    <x v="1"/>
    <n v="12286.9565"/>
    <x v="1013"/>
    <x v="0"/>
    <m/>
  </r>
  <r>
    <d v="2024-05-14T00:17:02"/>
    <x v="12"/>
    <n v="1"/>
    <s v="MACEA MATEO"/>
    <x v="0"/>
    <x v="0"/>
    <n v="129"/>
    <n v="14.3333333333333"/>
    <n v="134.71875"/>
    <m/>
    <n v="69145.3125"/>
    <x v="0"/>
    <n v="9095.2381000000005"/>
    <x v="1014"/>
    <x v="0"/>
    <m/>
  </r>
  <r>
    <d v="2024-05-14T00:17:03"/>
    <x v="12"/>
    <n v="2"/>
    <s v="PARIAS MURIEL JHON FREDY"/>
    <x v="0"/>
    <x v="0"/>
    <n v="126"/>
    <n v="14"/>
    <n v="134.71875"/>
    <s v="2 Descuentos (Conduct y Jefe de ruta) "/>
    <n v="69145.3125"/>
    <x v="1"/>
    <n v="9095.2381000000005"/>
    <x v="1014"/>
    <x v="0"/>
    <m/>
  </r>
  <r>
    <d v="2024-05-14T00:17:03"/>
    <x v="12"/>
    <n v="4"/>
    <s v="GARCIA SEBASTIAN"/>
    <x v="6"/>
    <x v="0"/>
    <n v="56"/>
    <n v="7"/>
    <n v="119.75"/>
    <m/>
    <n v="61462.5"/>
    <x v="0"/>
    <n v="9095.2381000000005"/>
    <x v="1014"/>
    <x v="0"/>
    <m/>
  </r>
  <r>
    <d v="2024-05-14T00:17:04"/>
    <x v="12"/>
    <n v="5"/>
    <s v="QUINTERO  ALVARO ANTONIO"/>
    <x v="9"/>
    <x v="0"/>
    <n v="180"/>
    <n v="15"/>
    <n v="179.625"/>
    <m/>
    <n v="92193.75"/>
    <x v="1"/>
    <n v="9095.2381000000005"/>
    <x v="1014"/>
    <x v="0"/>
    <m/>
  </r>
  <r>
    <d v="2024-05-14T00:17:04"/>
    <x v="12"/>
    <n v="7"/>
    <s v="FLORES RINCON JORGE ALBERTO"/>
    <x v="1"/>
    <x v="0"/>
    <n v="193"/>
    <n v="17.545454545454501"/>
    <n v="164.65625"/>
    <m/>
    <n v="84510.9375"/>
    <x v="1"/>
    <n v="9095.2381000000005"/>
    <x v="1014"/>
    <x v="0"/>
    <m/>
  </r>
  <r>
    <d v="2024-05-14T00:17:05"/>
    <x v="12"/>
    <n v="8"/>
    <s v="VACA FIERRO ROBINSON"/>
    <x v="1"/>
    <x v="0"/>
    <n v="189"/>
    <n v="17.181818181818201"/>
    <n v="164.65625"/>
    <m/>
    <n v="84510.9375"/>
    <x v="1"/>
    <n v="9095.2381000000005"/>
    <x v="1014"/>
    <x v="0"/>
    <m/>
  </r>
  <r>
    <d v="2024-05-14T00:17:05"/>
    <x v="12"/>
    <n v="9"/>
    <s v="AGUDELO GARCIA DENIN ANGELO"/>
    <x v="3"/>
    <x v="0"/>
    <n v="139"/>
    <n v="13.9"/>
    <n v="149.6875"/>
    <s v="1 Descuento (Conduct) "/>
    <n v="76828.125"/>
    <x v="0"/>
    <n v="9095.2381000000005"/>
    <x v="1014"/>
    <x v="0"/>
    <m/>
  </r>
  <r>
    <d v="2024-05-14T00:17:05"/>
    <x v="12"/>
    <n v="10"/>
    <s v="MARULANDA JARAMILLO DAWER ANDRES"/>
    <x v="0"/>
    <x v="0"/>
    <n v="106"/>
    <n v="11.7777777777778"/>
    <n v="134.71875"/>
    <m/>
    <n v="69145.3125"/>
    <x v="0"/>
    <n v="9095.2381000000005"/>
    <x v="1014"/>
    <x v="0"/>
    <m/>
  </r>
  <r>
    <d v="2024-05-14T00:17:06"/>
    <x v="12"/>
    <n v="12"/>
    <s v="CASTRO BERMUDEZ RICHARD STIWARD"/>
    <x v="6"/>
    <x v="0"/>
    <n v="155"/>
    <n v="19.375"/>
    <n v="119.75"/>
    <m/>
    <n v="61462.5"/>
    <x v="0"/>
    <n v="9095.2381000000005"/>
    <x v="1014"/>
    <x v="0"/>
    <m/>
  </r>
  <r>
    <d v="2024-05-14T00:17:06"/>
    <x v="12"/>
    <n v="13"/>
    <s v="HOYOS DAVID"/>
    <x v="3"/>
    <x v="0"/>
    <n v="158"/>
    <n v="15.8"/>
    <n v="149.6875"/>
    <s v="2 Descuentos (Monitoreo y usuario desubicado) "/>
    <n v="76828.125"/>
    <x v="0"/>
    <n v="9095.2381000000005"/>
    <x v="1014"/>
    <x v="0"/>
    <m/>
  </r>
  <r>
    <d v="2024-05-14T00:17:06"/>
    <x v="12"/>
    <n v="14"/>
    <s v="MADRID HERNANDEZ JHONATAN SMITH"/>
    <x v="3"/>
    <x v="0"/>
    <n v="164"/>
    <n v="16.399999999999999"/>
    <n v="149.6875"/>
    <m/>
    <n v="76828.125"/>
    <x v="1"/>
    <n v="9095.2381000000005"/>
    <x v="1014"/>
    <x v="0"/>
    <m/>
  </r>
  <r>
    <d v="2024-05-14T00:17:07"/>
    <x v="12"/>
    <n v="15"/>
    <s v="LONDOO LOPERA DUVAN ANDRES"/>
    <x v="0"/>
    <x v="0"/>
    <n v="112"/>
    <n v="12.4444444444444"/>
    <n v="134.71875"/>
    <m/>
    <n v="69145.3125"/>
    <x v="1"/>
    <n v="9095.2381000000005"/>
    <x v="1014"/>
    <x v="0"/>
    <m/>
  </r>
  <r>
    <d v="2024-05-14T00:17:07"/>
    <x v="12"/>
    <n v="16"/>
    <s v="HURTADO MADRID JUAN ESTEBAN"/>
    <x v="3"/>
    <x v="0"/>
    <n v="153"/>
    <n v="15.3"/>
    <n v="149.6875"/>
    <m/>
    <n v="76828.125"/>
    <x v="0"/>
    <n v="9095.2381000000005"/>
    <x v="1014"/>
    <x v="0"/>
    <m/>
  </r>
  <r>
    <d v="2024-05-14T00:17:07"/>
    <x v="12"/>
    <n v="17"/>
    <s v="RAMIREZ JARAMILLO WILSON"/>
    <x v="3"/>
    <x v="0"/>
    <n v="193"/>
    <n v="19.3"/>
    <n v="149.6875"/>
    <s v="1 Descuento (Conduct) "/>
    <n v="76828.125"/>
    <x v="0"/>
    <n v="9095.2381000000005"/>
    <x v="1014"/>
    <x v="0"/>
    <m/>
  </r>
  <r>
    <d v="2024-05-14T00:17:08"/>
    <x v="12"/>
    <n v="18"/>
    <s v="BETANCUR GUZMAN JHON FERNANDO"/>
    <x v="9"/>
    <x v="0"/>
    <n v="190"/>
    <n v="15.8333333333333"/>
    <n v="179.625"/>
    <m/>
    <n v="92193.75"/>
    <x v="0"/>
    <n v="9095.2381000000005"/>
    <x v="1014"/>
    <x v="0"/>
    <m/>
  </r>
  <r>
    <d v="2024-05-14T00:17:08"/>
    <x v="12"/>
    <n v="19"/>
    <s v="MEJIA JUAN CARLOS"/>
    <x v="6"/>
    <x v="0"/>
    <n v="106"/>
    <n v="13.25"/>
    <n v="119.75"/>
    <s v="11 Descuentos (Propietario y Usuario movilidad reducida) "/>
    <n v="61462.5"/>
    <x v="0"/>
    <n v="9095.2381000000005"/>
    <x v="1014"/>
    <x v="0"/>
    <m/>
  </r>
  <r>
    <d v="2024-05-14T00:17:08"/>
    <x v="12"/>
    <n v="20"/>
    <s v="LONDOO CADAVID DAVID SANTIAGO"/>
    <x v="4"/>
    <x v="0"/>
    <n v="78"/>
    <n v="11.1428571428571"/>
    <n v="104.78125"/>
    <m/>
    <n v="53779.6875"/>
    <x v="0"/>
    <n v="9095.2381000000005"/>
    <x v="1014"/>
    <x v="0"/>
    <m/>
  </r>
  <r>
    <d v="2024-05-14T00:17:09"/>
    <x v="12"/>
    <n v="27"/>
    <s v="HOYOS HENAO SANTIAGO"/>
    <x v="2"/>
    <x v="0"/>
    <n v="70"/>
    <n v="11.6666666666667"/>
    <n v="89.8125"/>
    <m/>
    <n v="46096.875"/>
    <x v="0"/>
    <n v="9095.2381000000005"/>
    <x v="1014"/>
    <x v="0"/>
    <m/>
  </r>
  <r>
    <d v="2024-05-14T00:17:09"/>
    <x v="12"/>
    <n v="31"/>
    <s v="RAMIREZ ADRIAN"/>
    <x v="9"/>
    <x v="0"/>
    <n v="199"/>
    <n v="16.5833333333333"/>
    <n v="179.625"/>
    <s v="1 Descuento (Conduct) "/>
    <n v="92193.75"/>
    <x v="0"/>
    <n v="9095.2381000000005"/>
    <x v="1014"/>
    <x v="0"/>
    <m/>
  </r>
  <r>
    <d v="2024-05-14T00:17:09"/>
    <x v="12"/>
    <n v="32"/>
    <s v="RUA CHAVARRIA JEFERSON ANDREY"/>
    <x v="1"/>
    <x v="0"/>
    <n v="178"/>
    <n v="16.181818181818201"/>
    <n v="164.65625"/>
    <s v="1 Descuento (Conduct) "/>
    <n v="84510.9375"/>
    <x v="0"/>
    <n v="9095.2381000000005"/>
    <x v="1014"/>
    <x v="0"/>
    <m/>
  </r>
  <r>
    <d v="2024-05-15T03:11:11"/>
    <x v="1"/>
    <n v="1"/>
    <s v="MACEA MATEO"/>
    <x v="3"/>
    <x v="0"/>
    <n v="159"/>
    <n v="15.9"/>
    <n v="211.744680851064"/>
    <m/>
    <n v="110959.5745"/>
    <x v="0"/>
    <n v="12087.5"/>
    <x v="1015"/>
    <x v="0"/>
    <m/>
  </r>
  <r>
    <d v="2024-05-15T03:11:11"/>
    <x v="1"/>
    <n v="2"/>
    <s v="PARIAS MURIEL JHON FREDY"/>
    <x v="0"/>
    <x v="0"/>
    <n v="230"/>
    <n v="25.5555555555556"/>
    <n v="190.570212765957"/>
    <m/>
    <n v="99863.616999999998"/>
    <x v="1"/>
    <n v="12087.5"/>
    <x v="1015"/>
    <x v="0"/>
    <m/>
  </r>
  <r>
    <d v="2024-05-15T03:11:12"/>
    <x v="1"/>
    <n v="3"/>
    <s v="AGUIRRE ANDRES"/>
    <x v="0"/>
    <x v="0"/>
    <n v="152"/>
    <n v="16.8888888888889"/>
    <n v="190.570212765957"/>
    <m/>
    <n v="99863.616999999998"/>
    <x v="0"/>
    <n v="12087.5"/>
    <x v="1015"/>
    <x v="0"/>
    <m/>
  </r>
  <r>
    <d v="2024-05-15T03:11:12"/>
    <x v="1"/>
    <n v="5"/>
    <s v="BERRIO POSADA ANGELA"/>
    <x v="1"/>
    <x v="0"/>
    <n v="284"/>
    <n v="25.818181818181799"/>
    <n v="232.91914893616999"/>
    <m/>
    <n v="122055.5319"/>
    <x v="1"/>
    <n v="12087.5"/>
    <x v="1015"/>
    <x v="0"/>
    <m/>
  </r>
  <r>
    <d v="2024-05-15T03:11:13"/>
    <x v="1"/>
    <n v="6"/>
    <s v="TUBERQUIA MAICOL ESTIVEN"/>
    <x v="1"/>
    <x v="0"/>
    <n v="255"/>
    <n v="23.181818181818201"/>
    <n v="232.91914893616999"/>
    <m/>
    <n v="122055.5319"/>
    <x v="0"/>
    <n v="12087.5"/>
    <x v="1015"/>
    <x v="0"/>
    <m/>
  </r>
  <r>
    <d v="2024-05-15T03:11:13"/>
    <x v="1"/>
    <n v="7"/>
    <s v="FLORES RINCON JORGE ALBERTO"/>
    <x v="4"/>
    <x v="0"/>
    <n v="194"/>
    <n v="27.714285714285701"/>
    <n v="148.221276595745"/>
    <m/>
    <n v="77671.702099999995"/>
    <x v="1"/>
    <n v="12087.5"/>
    <x v="1015"/>
    <x v="0"/>
    <m/>
  </r>
  <r>
    <d v="2024-05-15T03:11:13"/>
    <x v="1"/>
    <n v="8"/>
    <s v="VACA FIERRO ROBINSON"/>
    <x v="3"/>
    <x v="0"/>
    <n v="226"/>
    <n v="22.6"/>
    <n v="211.744680851064"/>
    <s v="1 Descuento (Controlador) "/>
    <n v="110959.5745"/>
    <x v="1"/>
    <n v="12087.5"/>
    <x v="1015"/>
    <x v="0"/>
    <m/>
  </r>
  <r>
    <d v="2024-05-15T03:11:13"/>
    <x v="1"/>
    <n v="9"/>
    <s v="AGUDELO GARCIA DENIN ANGELO"/>
    <x v="0"/>
    <x v="0"/>
    <n v="186"/>
    <n v="20.6666666666667"/>
    <n v="190.570212765957"/>
    <s v="5 Descuentos (Conduct y transbordo) "/>
    <n v="99863.616999999998"/>
    <x v="0"/>
    <n v="12087.5"/>
    <x v="1015"/>
    <x v="0"/>
    <m/>
  </r>
  <r>
    <d v="2024-05-15T03:11:14"/>
    <x v="1"/>
    <n v="10"/>
    <s v="MARULANDA JARAMILLO DAWER ANDRES"/>
    <x v="6"/>
    <x v="0"/>
    <n v="158"/>
    <n v="18.588235294117599"/>
    <n v="179.98297872340399"/>
    <m/>
    <n v="94315.638300000006"/>
    <x v="0"/>
    <n v="12087.5"/>
    <x v="1015"/>
    <x v="0"/>
    <m/>
  </r>
  <r>
    <d v="2024-05-15T03:11:14"/>
    <x v="9"/>
    <n v="11"/>
    <s v="BELTRAN JUAN SIMON"/>
    <x v="6"/>
    <x v="0"/>
    <n v="145"/>
    <n v="18.125"/>
    <n v="169.39574468085101"/>
    <s v="2 Descuentos (Conduct y propietario) "/>
    <n v="88767.659599999999"/>
    <x v="0"/>
    <n v="12087.5"/>
    <x v="1015"/>
    <x v="0"/>
    <m/>
  </r>
  <r>
    <d v="2024-05-15T03:11:14"/>
    <x v="9"/>
    <n v="12"/>
    <s v="CASTRO BERMUDEZ RICHARD STIWARD"/>
    <x v="6"/>
    <x v="0"/>
    <n v="162"/>
    <n v="20.25"/>
    <n v="169.39574468085101"/>
    <s v="2 Descuentos (Despachadora angela) "/>
    <n v="88767.659599999999"/>
    <x v="0"/>
    <n v="12087.5"/>
    <x v="1015"/>
    <x v="0"/>
    <m/>
  </r>
  <r>
    <d v="2024-05-15T03:11:15"/>
    <x v="9"/>
    <n v="13"/>
    <s v="HOYOS DAVID"/>
    <x v="0"/>
    <x v="0"/>
    <n v="205"/>
    <n v="22.7777777777778"/>
    <n v="190.570212765957"/>
    <m/>
    <n v="99863.616999999998"/>
    <x v="0"/>
    <n v="12087.5"/>
    <x v="1015"/>
    <x v="0"/>
    <m/>
  </r>
  <r>
    <d v="2024-05-15T03:11:15"/>
    <x v="9"/>
    <n v="14"/>
    <s v="MADRID HERNANDEZ JHONATAN SMITH"/>
    <x v="3"/>
    <x v="0"/>
    <n v="217"/>
    <n v="21.7"/>
    <n v="211.744680851064"/>
    <m/>
    <n v="110959.5745"/>
    <x v="1"/>
    <n v="12087.5"/>
    <x v="1015"/>
    <x v="0"/>
    <m/>
  </r>
  <r>
    <d v="2024-05-15T03:11:15"/>
    <x v="9"/>
    <n v="15"/>
    <s v="LONDOO LOPERA DUVAN ANDRES"/>
    <x v="4"/>
    <x v="0"/>
    <n v="151"/>
    <n v="21.571428571428601"/>
    <n v="148.221276595745"/>
    <m/>
    <n v="77671.702099999995"/>
    <x v="1"/>
    <n v="12087.5"/>
    <x v="1015"/>
    <x v="0"/>
    <m/>
  </r>
  <r>
    <d v="2024-05-15T03:11:16"/>
    <x v="9"/>
    <n v="16"/>
    <s v="PALMAR PANA EDIXON JOSUE"/>
    <x v="3"/>
    <x v="0"/>
    <n v="206"/>
    <n v="20.6"/>
    <n v="211.744680851064"/>
    <m/>
    <n v="110959.5745"/>
    <x v="0"/>
    <n v="12087.5"/>
    <x v="1015"/>
    <x v="0"/>
    <m/>
  </r>
  <r>
    <d v="2024-05-15T03:11:16"/>
    <x v="9"/>
    <n v="17"/>
    <s v="RAMIREZ JARAMILLO WILSON"/>
    <x v="0"/>
    <x v="0"/>
    <n v="180"/>
    <n v="20"/>
    <n v="190.570212765957"/>
    <s v="2 Descuentos (Conduct y Propietario) "/>
    <n v="99863.616999999998"/>
    <x v="0"/>
    <n v="12087.5"/>
    <x v="1015"/>
    <x v="0"/>
    <m/>
  </r>
  <r>
    <d v="2024-05-15T03:11:16"/>
    <x v="9"/>
    <n v="18"/>
    <s v="BETANCUR GUZMAN JHON FERNANDO"/>
    <x v="6"/>
    <x v="0"/>
    <n v="173"/>
    <n v="21.625"/>
    <n v="169.39574468085101"/>
    <s v="3 Descuentos (Incidente con Usuarios) "/>
    <n v="88767.659599999999"/>
    <x v="0"/>
    <n v="12087.5"/>
    <x v="1015"/>
    <x v="0"/>
    <m/>
  </r>
  <r>
    <d v="2024-05-15T03:11:17"/>
    <x v="9"/>
    <n v="19"/>
    <s v="MEJIA JUAN CARLOS"/>
    <x v="1"/>
    <x v="0"/>
    <n v="164"/>
    <n v="14.909090909090899"/>
    <n v="232.91914893616999"/>
    <m/>
    <n v="122055.5319"/>
    <x v="0"/>
    <n v="12087.5"/>
    <x v="1015"/>
    <x v="0"/>
    <m/>
  </r>
  <r>
    <d v="2024-05-15T03:11:17"/>
    <x v="9"/>
    <n v="20"/>
    <s v="LONDOO WILDER"/>
    <x v="0"/>
    <x v="0"/>
    <n v="223"/>
    <n v="24.7777777777778"/>
    <n v="190.570212765957"/>
    <m/>
    <n v="99863.616999999998"/>
    <x v="0"/>
    <n v="12087.5"/>
    <x v="1015"/>
    <x v="0"/>
    <m/>
  </r>
  <r>
    <d v="2024-05-15T03:11:17"/>
    <x v="9"/>
    <n v="21"/>
    <s v="DURANGO DAVID JOSE"/>
    <x v="10"/>
    <x v="0"/>
    <n v="101"/>
    <n v="22.4444444444444"/>
    <n v="95.285106382978697"/>
    <m/>
    <n v="49931.808499999999"/>
    <x v="0"/>
    <n v="12087.5"/>
    <x v="1015"/>
    <x v="0"/>
    <m/>
  </r>
  <r>
    <d v="2024-05-15T03:11:18"/>
    <x v="9"/>
    <n v="22"/>
    <s v="QUIRAMA CASTAEDA JHON JADER"/>
    <x v="0"/>
    <x v="0"/>
    <n v="199"/>
    <n v="22.1111111111111"/>
    <n v="190.570212765957"/>
    <m/>
    <n v="99863.616999999998"/>
    <x v="1"/>
    <n v="12087.5"/>
    <x v="1015"/>
    <x v="0"/>
    <m/>
  </r>
  <r>
    <d v="2024-05-15T03:11:18"/>
    <x v="9"/>
    <n v="23"/>
    <s v="SALDARRIAGA PARRA LUIS ALBERTO"/>
    <x v="0"/>
    <x v="0"/>
    <n v="169"/>
    <n v="18.7777777777778"/>
    <n v="190.570212765957"/>
    <s v="1 Descuento (Usuario desubicado) "/>
    <n v="99863.616999999998"/>
    <x v="2"/>
    <n v="12087.5"/>
    <x v="1015"/>
    <x v="0"/>
    <m/>
  </r>
  <r>
    <d v="2024-05-15T03:11:18"/>
    <x v="9"/>
    <n v="24"/>
    <s v="MARTINEZ  WILMAR"/>
    <x v="8"/>
    <x v="0"/>
    <n v="146"/>
    <n v="29.2"/>
    <n v="105.872340425532"/>
    <s v="1 Descuento (Transbordo) "/>
    <n v="55479.787199999999"/>
    <x v="0"/>
    <n v="12087.5"/>
    <x v="1015"/>
    <x v="0"/>
    <m/>
  </r>
  <r>
    <d v="2024-05-15T03:11:19"/>
    <x v="9"/>
    <n v="25"/>
    <s v="JIMENEZ HURTADO CARLOS ESTIVEN"/>
    <x v="0"/>
    <x v="0"/>
    <n v="197"/>
    <n v="21.8888888888889"/>
    <n v="190.570212765957"/>
    <m/>
    <n v="99863.616999999998"/>
    <x v="1"/>
    <n v="12087.5"/>
    <x v="1015"/>
    <x v="0"/>
    <m/>
  </r>
  <r>
    <d v="2024-05-15T03:11:19"/>
    <x v="9"/>
    <n v="27"/>
    <s v="HOYOS HENAO SANTIAGO"/>
    <x v="3"/>
    <x v="0"/>
    <n v="231"/>
    <n v="23.1"/>
    <n v="211.744680851064"/>
    <s v="2 Descuentos (Conduct y Despachador fernando) "/>
    <n v="110959.5745"/>
    <x v="0"/>
    <n v="12087.5"/>
    <x v="1015"/>
    <x v="0"/>
    <m/>
  </r>
  <r>
    <d v="2024-05-15T03:11:19"/>
    <x v="9"/>
    <n v="28"/>
    <s v="URIEL SALAZAR FREDY"/>
    <x v="0"/>
    <x v="0"/>
    <n v="155"/>
    <n v="17.2222222222222"/>
    <n v="190.570212765957"/>
    <s v="2 Descuentos (Transbordo y despachador fernando) "/>
    <n v="99863.616999999998"/>
    <x v="0"/>
    <n v="12087.5"/>
    <x v="1015"/>
    <x v="0"/>
    <m/>
  </r>
  <r>
    <d v="2024-05-15T03:11:19"/>
    <x v="9"/>
    <n v="29"/>
    <s v="PEREZ GARCIA JUAN ESTEBAN"/>
    <x v="6"/>
    <x v="0"/>
    <n v="179"/>
    <n v="22.375"/>
    <n v="169.39574468085101"/>
    <m/>
    <n v="88767.659599999999"/>
    <x v="0"/>
    <n v="12087.5"/>
    <x v="1015"/>
    <x v="0"/>
    <m/>
  </r>
  <r>
    <d v="2024-05-15T03:11:20"/>
    <x v="1"/>
    <n v="31"/>
    <s v="RAMIREZ ADRIAN"/>
    <x v="1"/>
    <x v="0"/>
    <n v="236"/>
    <n v="21.454545454545499"/>
    <n v="232.91914893616999"/>
    <m/>
    <n v="122055.5319"/>
    <x v="0"/>
    <n v="12087.5"/>
    <x v="1015"/>
    <x v="0"/>
    <m/>
  </r>
  <r>
    <d v="2024-05-15T03:11:20"/>
    <x v="1"/>
    <n v="32"/>
    <s v="PUERTA BOJANERO JUAN CARLOS"/>
    <x v="3"/>
    <x v="0"/>
    <n v="201"/>
    <n v="19.1428571428571"/>
    <n v="222.33191489361701"/>
    <s v="se adiciona medio viaje y 9 usuarios del dia 10/05"/>
    <n v="116507.55319999999"/>
    <x v="0"/>
    <n v="12087.5"/>
    <x v="1015"/>
    <x v="0"/>
    <m/>
  </r>
  <r>
    <d v="2024-05-15T03:11:20"/>
    <x v="1"/>
    <n v="33"/>
    <s v="QUIROZ BRAYAN"/>
    <x v="3"/>
    <x v="0"/>
    <n v="194"/>
    <n v="19.399999999999999"/>
    <n v="211.744680851064"/>
    <m/>
    <n v="110959.5745"/>
    <x v="0"/>
    <n v="12087.5"/>
    <x v="1015"/>
    <x v="0"/>
    <m/>
  </r>
  <r>
    <d v="2024-05-15T03:11:21"/>
    <x v="1"/>
    <n v="34"/>
    <s v="PINO JUAN ESTEBAN"/>
    <x v="0"/>
    <x v="0"/>
    <n v="198"/>
    <n v="22"/>
    <n v="190.570212765957"/>
    <m/>
    <n v="99863.616999999998"/>
    <x v="0"/>
    <n v="12087.5"/>
    <x v="1015"/>
    <x v="0"/>
    <m/>
  </r>
  <r>
    <d v="2024-05-15T03:11:21"/>
    <x v="1"/>
    <n v="35"/>
    <s v="HERNANDEZ MACIAS GILBERTO"/>
    <x v="0"/>
    <x v="0"/>
    <n v="180"/>
    <n v="20"/>
    <n v="190.570212765957"/>
    <s v="2 Descuentos (Usuario movilidad reducida) "/>
    <n v="99863.616999999998"/>
    <x v="1"/>
    <n v="12087.5"/>
    <x v="1015"/>
    <x v="0"/>
    <m/>
  </r>
  <r>
    <d v="2024-05-15T03:11:21"/>
    <x v="1"/>
    <n v="36"/>
    <s v="MARTINEZ CHAVERRA LUIS NORBERTO"/>
    <x v="1"/>
    <x v="0"/>
    <n v="218"/>
    <n v="19.818181818181799"/>
    <n v="232.91914893616999"/>
    <s v="2 Descuentos (Monitoreo y transbordo) "/>
    <n v="122055.5319"/>
    <x v="0"/>
    <n v="12087.5"/>
    <x v="1015"/>
    <x v="0"/>
    <m/>
  </r>
  <r>
    <d v="2024-05-15T03:11:22"/>
    <x v="1"/>
    <n v="37"/>
    <s v="TABORDA ROJAS DIEGO ALEJANDRO"/>
    <x v="3"/>
    <x v="3"/>
    <n v="225"/>
    <n v="22.5"/>
    <n v="211.744680851064"/>
    <s v="2 Descuentos (Despachadora angela) "/>
    <n v="110959.5745"/>
    <x v="1"/>
    <n v="12087.5"/>
    <x v="1015"/>
    <x v="0"/>
    <m/>
  </r>
  <r>
    <d v="2024-05-15T03:11:22"/>
    <x v="1"/>
    <n v="38"/>
    <s v="AGUDELO KEVIN ANDRES"/>
    <x v="0"/>
    <x v="0"/>
    <n v="205"/>
    <n v="22.7777777777778"/>
    <n v="190.570212765957"/>
    <m/>
    <n v="99863.616999999998"/>
    <x v="0"/>
    <n v="12087.5"/>
    <x v="1015"/>
    <x v="0"/>
    <m/>
  </r>
  <r>
    <d v="2024-05-15T03:11:22"/>
    <x v="1"/>
    <n v="39"/>
    <s v="QUINTERO ANDRES FELIPE"/>
    <x v="0"/>
    <x v="0"/>
    <n v="183"/>
    <n v="20.3333333333333"/>
    <n v="190.570212765957"/>
    <m/>
    <n v="99863.616999999998"/>
    <x v="0"/>
    <n v="12087.5"/>
    <x v="1015"/>
    <x v="0"/>
    <m/>
  </r>
  <r>
    <d v="2024-05-15T03:11:22"/>
    <x v="1"/>
    <n v="40"/>
    <s v="OCAMPO OCAMPO ANTONIO JOSE"/>
    <x v="0"/>
    <x v="0"/>
    <n v="220"/>
    <n v="24.4444444444444"/>
    <n v="190.570212765957"/>
    <m/>
    <n v="99863.616999999998"/>
    <x v="0"/>
    <n v="12087.5"/>
    <x v="1015"/>
    <x v="0"/>
    <m/>
  </r>
  <r>
    <d v="2024-05-15T03:11:23"/>
    <x v="9"/>
    <n v="41"/>
    <s v="GARCIA DAVID WILSON ALBERTO"/>
    <x v="0"/>
    <x v="0"/>
    <n v="182"/>
    <n v="20.2222222222222"/>
    <n v="190.570212765957"/>
    <s v="1 Descuento (Propietario) "/>
    <n v="99863.616999999998"/>
    <x v="1"/>
    <n v="12087.5"/>
    <x v="1015"/>
    <x v="0"/>
    <m/>
  </r>
  <r>
    <d v="2024-05-15T03:11:23"/>
    <x v="9"/>
    <n v="42"/>
    <s v="LOPERA ALVAREZ ESTIVEN"/>
    <x v="0"/>
    <x v="0"/>
    <n v="175"/>
    <n v="19.4444444444444"/>
    <n v="190.570212765957"/>
    <m/>
    <n v="99863.616999999998"/>
    <x v="1"/>
    <n v="12087.5"/>
    <x v="1015"/>
    <x v="0"/>
    <m/>
  </r>
  <r>
    <d v="2024-05-16T03:07:42"/>
    <x v="9"/>
    <n v="1"/>
    <s v="PALMAR PANA EDIXON JOSUE"/>
    <x v="3"/>
    <x v="0"/>
    <n v="246"/>
    <n v="24.6"/>
    <n v="245.506756756757"/>
    <m/>
    <n v="129528.7162"/>
    <x v="0"/>
    <n v="11600"/>
    <x v="1016"/>
    <x v="0"/>
    <m/>
  </r>
  <r>
    <d v="2024-05-16T03:07:43"/>
    <x v="9"/>
    <n v="2"/>
    <s v="PARIAS MURIEL JHON FREDY"/>
    <x v="0"/>
    <x v="0"/>
    <n v="237"/>
    <n v="26.3333333333333"/>
    <n v="220.95608108108101"/>
    <s v="1 Descuento (Usuario desubicado) "/>
    <n v="116575.8446"/>
    <x v="1"/>
    <n v="11600"/>
    <x v="1016"/>
    <x v="0"/>
    <m/>
  </r>
  <r>
    <d v="2024-05-16T03:07:43"/>
    <x v="9"/>
    <n v="3"/>
    <s v="AGUIRRE ANDRES"/>
    <x v="2"/>
    <x v="0"/>
    <n v="128"/>
    <n v="21.3333333333333"/>
    <n v="147.30405405405401"/>
    <m/>
    <n v="77717.229699999996"/>
    <x v="0"/>
    <n v="11600"/>
    <x v="1016"/>
    <x v="0"/>
    <m/>
  </r>
  <r>
    <d v="2024-05-16T03:07:43"/>
    <x v="9"/>
    <n v="5"/>
    <s v="BERRIO POSADA ANGELA"/>
    <x v="3"/>
    <x v="0"/>
    <n v="222"/>
    <n v="22.2"/>
    <n v="245.506756756757"/>
    <s v="2 Descuentos (Propietario y conduct) "/>
    <n v="129528.7162"/>
    <x v="1"/>
    <n v="11600"/>
    <x v="1016"/>
    <x v="0"/>
    <m/>
  </r>
  <r>
    <d v="2024-05-16T03:07:44"/>
    <x v="9"/>
    <n v="6"/>
    <s v="TUBERQUIA MAICOL ESTIVEN"/>
    <x v="6"/>
    <x v="0"/>
    <n v="219"/>
    <n v="27.375"/>
    <n v="196.40540540540499"/>
    <m/>
    <n v="103622.973"/>
    <x v="0"/>
    <n v="11600"/>
    <x v="1016"/>
    <x v="0"/>
    <m/>
  </r>
  <r>
    <d v="2024-05-16T03:07:44"/>
    <x v="9"/>
    <n v="7"/>
    <s v="HENAO MUOZ FERNEY"/>
    <x v="6"/>
    <x v="0"/>
    <n v="256"/>
    <n v="32"/>
    <n v="196.40540540540499"/>
    <s v="2 Descuentos (Conduct y monitoreo) "/>
    <n v="103622.973"/>
    <x v="1"/>
    <n v="11600"/>
    <x v="1016"/>
    <x v="0"/>
    <m/>
  </r>
  <r>
    <d v="2024-05-16T03:07:44"/>
    <x v="9"/>
    <n v="8"/>
    <s v="VACA FIERRO ROBINSON"/>
    <x v="3"/>
    <x v="0"/>
    <n v="274"/>
    <n v="27.4"/>
    <n v="245.506756756757"/>
    <m/>
    <n v="129528.7162"/>
    <x v="1"/>
    <n v="11600"/>
    <x v="1016"/>
    <x v="0"/>
    <m/>
  </r>
  <r>
    <d v="2024-05-16T03:07:44"/>
    <x v="9"/>
    <n v="9"/>
    <s v="AGUDELO GARCIA DENIN ANGELO"/>
    <x v="0"/>
    <x v="0"/>
    <n v="186"/>
    <n v="20.6666666666667"/>
    <n v="220.95608108108101"/>
    <s v="2 Descuentos (Usuario movilidad reducida y despachador gustavo) "/>
    <n v="116575.8446"/>
    <x v="0"/>
    <n v="11600"/>
    <x v="1016"/>
    <x v="0"/>
    <m/>
  </r>
  <r>
    <d v="2024-05-16T03:07:45"/>
    <x v="9"/>
    <n v="10"/>
    <s v="RUA CHAVARRIA JEFERSON ANDREY"/>
    <x v="0"/>
    <x v="0"/>
    <n v="194"/>
    <n v="21.5555555555556"/>
    <n v="220.95608108108101"/>
    <m/>
    <n v="116575.8446"/>
    <x v="0"/>
    <n v="11600"/>
    <x v="1016"/>
    <x v="0"/>
    <m/>
  </r>
  <r>
    <d v="2024-05-16T03:07:45"/>
    <x v="1"/>
    <n v="12"/>
    <s v="CASTRO BERMUDEZ RICHARD STIWARD"/>
    <x v="10"/>
    <x v="0"/>
    <n v="110"/>
    <n v="27.5"/>
    <n v="98.202702702702695"/>
    <m/>
    <n v="51811.486499999999"/>
    <x v="0"/>
    <n v="11600"/>
    <x v="1016"/>
    <x v="0"/>
    <m/>
  </r>
  <r>
    <d v="2024-05-16T03:07:45"/>
    <x v="1"/>
    <n v="13"/>
    <s v="HOYOS DAVID"/>
    <x v="2"/>
    <x v="0"/>
    <n v="118"/>
    <n v="19.6666666666667"/>
    <n v="147.30405405405401"/>
    <m/>
    <n v="77717.229699999996"/>
    <x v="0"/>
    <n v="11600"/>
    <x v="1016"/>
    <x v="0"/>
    <m/>
  </r>
  <r>
    <d v="2024-05-16T03:07:46"/>
    <x v="1"/>
    <n v="14"/>
    <s v="MADRID HERNANDEZ JHONATAN SMITH"/>
    <x v="2"/>
    <x v="3"/>
    <n v="161"/>
    <n v="26.8333333333333"/>
    <n v="147.30405405405401"/>
    <s v="1 Descuento (Conduct) "/>
    <n v="77717.229699999996"/>
    <x v="1"/>
    <n v="11600"/>
    <x v="1016"/>
    <x v="0"/>
    <m/>
  </r>
  <r>
    <d v="2024-05-16T03:07:46"/>
    <x v="1"/>
    <n v="15"/>
    <s v="LONDOO LOPERA DUVAN ANDRES"/>
    <x v="14"/>
    <x v="3"/>
    <n v="15"/>
    <n v="30"/>
    <n v="12.2753378378378"/>
    <m/>
    <n v="6476.4358000000002"/>
    <x v="1"/>
    <n v="11600"/>
    <x v="1016"/>
    <x v="0"/>
    <m/>
  </r>
  <r>
    <d v="2024-05-16T03:07:46"/>
    <x v="1"/>
    <n v="16"/>
    <s v="HURTADO MADRID JUAN ESTEBAN"/>
    <x v="4"/>
    <x v="0"/>
    <n v="123"/>
    <n v="17.571428571428601"/>
    <n v="171.85472972973"/>
    <m/>
    <n v="90670.1014"/>
    <x v="0"/>
    <n v="11600"/>
    <x v="1016"/>
    <x v="0"/>
    <m/>
  </r>
  <r>
    <d v="2024-05-16T03:07:46"/>
    <x v="1"/>
    <n v="17"/>
    <s v="RAMIREZ JARAMILLO WILSON"/>
    <x v="6"/>
    <x v="0"/>
    <n v="150"/>
    <n v="18.75"/>
    <n v="196.40540540540499"/>
    <m/>
    <n v="103622.973"/>
    <x v="0"/>
    <n v="11600"/>
    <x v="1016"/>
    <x v="0"/>
    <m/>
  </r>
  <r>
    <d v="2024-05-16T03:07:47"/>
    <x v="1"/>
    <n v="18"/>
    <s v="BETANCUR GUZMAN JHON FERNANDO"/>
    <x v="0"/>
    <x v="0"/>
    <n v="199"/>
    <n v="22.1111111111111"/>
    <n v="220.95608108108101"/>
    <s v="2 Descuentos (Conducts) "/>
    <n v="116575.8446"/>
    <x v="0"/>
    <n v="11600"/>
    <x v="1016"/>
    <x v="0"/>
    <m/>
  </r>
  <r>
    <d v="2024-05-16T03:07:47"/>
    <x v="1"/>
    <n v="19"/>
    <s v="MEJIA JUAN CARLOS"/>
    <x v="8"/>
    <x v="0"/>
    <n v="111"/>
    <n v="22.2"/>
    <n v="122.753378378378"/>
    <s v="2 Descuentos (Propietario y conduct) "/>
    <n v="64764.358099999998"/>
    <x v="0"/>
    <n v="11600"/>
    <x v="1016"/>
    <x v="0"/>
    <m/>
  </r>
  <r>
    <d v="2024-05-16T03:07:47"/>
    <x v="1"/>
    <n v="20"/>
    <s v="LONDOO CADAVID DAVID SANTIAGO"/>
    <x v="3"/>
    <x v="0"/>
    <n v="209"/>
    <n v="20.9"/>
    <n v="245.506756756757"/>
    <m/>
    <n v="129528.7162"/>
    <x v="0"/>
    <n v="11600"/>
    <x v="1016"/>
    <x v="0"/>
    <m/>
  </r>
  <r>
    <d v="2024-05-16T03:07:47"/>
    <x v="1"/>
    <n v="21"/>
    <s v="DURANGO DAVID JOSE"/>
    <x v="2"/>
    <x v="0"/>
    <n v="115"/>
    <n v="20.909090909090899"/>
    <n v="135.028716216216"/>
    <m/>
    <n v="71240.793900000004"/>
    <x v="0"/>
    <n v="11600"/>
    <x v="1016"/>
    <x v="0"/>
    <m/>
  </r>
  <r>
    <d v="2024-05-16T03:07:48"/>
    <x v="1"/>
    <n v="22"/>
    <s v="QUIRAMA CASTAEDA JHON JADER"/>
    <x v="3"/>
    <x v="0"/>
    <n v="261"/>
    <n v="26.1"/>
    <n v="245.506756756757"/>
    <m/>
    <n v="129528.7162"/>
    <x v="1"/>
    <n v="11600"/>
    <x v="1016"/>
    <x v="0"/>
    <m/>
  </r>
  <r>
    <d v="2024-05-16T03:07:48"/>
    <x v="1"/>
    <n v="23"/>
    <s v="SALDARRIAGA PARRA LUIS ALBERTO"/>
    <x v="6"/>
    <x v="0"/>
    <n v="192"/>
    <n v="24"/>
    <n v="196.40540540540499"/>
    <s v="1 Descuento (Conduct) "/>
    <n v="103622.973"/>
    <x v="2"/>
    <n v="11600"/>
    <x v="1016"/>
    <x v="0"/>
    <m/>
  </r>
  <r>
    <d v="2024-05-16T03:07:48"/>
    <x v="1"/>
    <n v="24"/>
    <s v="RAMIREZ ADRIAN"/>
    <x v="6"/>
    <x v="0"/>
    <n v="199"/>
    <n v="24.875"/>
    <n v="196.40540540540499"/>
    <m/>
    <n v="103622.973"/>
    <x v="0"/>
    <n v="11600"/>
    <x v="1016"/>
    <x v="0"/>
    <m/>
  </r>
  <r>
    <d v="2024-05-16T03:07:48"/>
    <x v="1"/>
    <n v="25"/>
    <s v="JIMENEZ HURTADO CARLOS ESTIVEN"/>
    <x v="6"/>
    <x v="0"/>
    <n v="268"/>
    <n v="33.5"/>
    <n v="196.40540540540499"/>
    <s v="9 Descuentos (Transbordo) "/>
    <n v="103622.973"/>
    <x v="1"/>
    <n v="11600"/>
    <x v="1016"/>
    <x v="0"/>
    <m/>
  </r>
  <r>
    <d v="2024-05-16T03:07:49"/>
    <x v="1"/>
    <n v="27"/>
    <s v="VALENCIA MENDOZA JHON"/>
    <x v="1"/>
    <x v="0"/>
    <n v="328"/>
    <n v="29.818181818181799"/>
    <n v="270.05743243243199"/>
    <s v="SANTIAGO HOYOS Realiz 4 viajes donde moviliz 143 Usuarios, se adicionan 22 Usuarios restantes del dia 14/05  "/>
    <n v="142481.58780000001"/>
    <x v="0"/>
    <n v="11600"/>
    <x v="1016"/>
    <x v="0"/>
    <m/>
  </r>
  <r>
    <d v="2024-05-16T03:07:49"/>
    <x v="1"/>
    <n v="28"/>
    <s v="URIEL SALAZAR FREDY"/>
    <x v="6"/>
    <x v="0"/>
    <n v="209"/>
    <n v="26.125"/>
    <n v="196.40540540540499"/>
    <m/>
    <n v="103622.973"/>
    <x v="0"/>
    <n v="11600"/>
    <x v="1016"/>
    <x v="0"/>
    <m/>
  </r>
  <r>
    <d v="2024-05-16T03:07:49"/>
    <x v="1"/>
    <n v="29"/>
    <s v="PEREZ GARCIA JUAN ESTEBAN"/>
    <x v="2"/>
    <x v="0"/>
    <n v="137"/>
    <n v="22.8333333333333"/>
    <n v="147.30405405405401"/>
    <m/>
    <n v="77717.229699999996"/>
    <x v="0"/>
    <n v="11600"/>
    <x v="1016"/>
    <x v="0"/>
    <m/>
  </r>
  <r>
    <d v="2024-05-16T03:07:49"/>
    <x v="9"/>
    <n v="31"/>
    <s v="CERVANTES MARTINEZ FELIX ENRIQUE"/>
    <x v="8"/>
    <x v="3"/>
    <n v="116"/>
    <n v="23.2"/>
    <n v="122.753378378378"/>
    <s v="1 Descuento (Despachador fernando) "/>
    <n v="64764.358099999998"/>
    <x v="0"/>
    <n v="11600"/>
    <x v="1016"/>
    <x v="0"/>
    <m/>
  </r>
  <r>
    <d v="2024-05-16T03:07:50"/>
    <x v="9"/>
    <n v="32"/>
    <s v="PUERTA BOJANERO JUAN CARLOS"/>
    <x v="0"/>
    <x v="0"/>
    <n v="239"/>
    <n v="26.5555555555556"/>
    <n v="220.95608108108101"/>
    <s v="1 Descuento (Despachador fernando) "/>
    <n v="116575.8446"/>
    <x v="0"/>
    <n v="11600"/>
    <x v="1016"/>
    <x v="0"/>
    <m/>
  </r>
  <r>
    <d v="2024-05-16T03:07:50"/>
    <x v="9"/>
    <n v="33"/>
    <s v="QUIROZ BRAYAN"/>
    <x v="6"/>
    <x v="0"/>
    <n v="182"/>
    <n v="22.75"/>
    <n v="196.40540540540499"/>
    <s v="2 Descuentos (Mecanico) "/>
    <n v="103622.973"/>
    <x v="0"/>
    <n v="11600"/>
    <x v="1016"/>
    <x v="0"/>
    <m/>
  </r>
  <r>
    <d v="2024-05-16T03:07:50"/>
    <x v="9"/>
    <n v="34"/>
    <s v="PINO JUAN PABLO"/>
    <x v="4"/>
    <x v="0"/>
    <n v="178"/>
    <n v="25.428571428571399"/>
    <n v="171.85472972973"/>
    <m/>
    <n v="90670.1014"/>
    <x v="0"/>
    <n v="11600"/>
    <x v="1016"/>
    <x v="0"/>
    <m/>
  </r>
  <r>
    <d v="2024-05-16T03:07:51"/>
    <x v="9"/>
    <n v="35"/>
    <s v="HERNANDEZ MACIAS GILBERTO"/>
    <x v="3"/>
    <x v="0"/>
    <n v="208"/>
    <n v="20.8"/>
    <n v="245.506756756757"/>
    <m/>
    <n v="129528.7162"/>
    <x v="1"/>
    <n v="11600"/>
    <x v="1016"/>
    <x v="0"/>
    <m/>
  </r>
  <r>
    <d v="2024-05-16T03:07:51"/>
    <x v="9"/>
    <n v="36"/>
    <s v="MARTINEZ CHAVERRA LUIS NORBERTO"/>
    <x v="0"/>
    <x v="0"/>
    <n v="228"/>
    <n v="25.3333333333333"/>
    <n v="220.95608108108101"/>
    <m/>
    <n v="116575.8446"/>
    <x v="0"/>
    <n v="11600"/>
    <x v="1016"/>
    <x v="0"/>
    <m/>
  </r>
  <r>
    <d v="2024-05-16T03:07:51"/>
    <x v="9"/>
    <n v="37"/>
    <s v="TABORDA ROJAS DIEGO ALEJANDRO"/>
    <x v="2"/>
    <x v="0"/>
    <n v="132"/>
    <n v="22"/>
    <n v="147.30405405405401"/>
    <m/>
    <n v="77717.229699999996"/>
    <x v="1"/>
    <n v="11600"/>
    <x v="1016"/>
    <x v="0"/>
    <m/>
  </r>
  <r>
    <d v="2024-05-16T03:07:51"/>
    <x v="9"/>
    <n v="38"/>
    <s v="AGUDELO KEVIN ANDRES"/>
    <x v="4"/>
    <x v="0"/>
    <n v="202"/>
    <n v="28.8571428571429"/>
    <n v="171.85472972973"/>
    <m/>
    <n v="90670.1014"/>
    <x v="0"/>
    <n v="11600"/>
    <x v="1016"/>
    <x v="0"/>
    <m/>
  </r>
  <r>
    <d v="2024-05-16T03:07:52"/>
    <x v="9"/>
    <n v="39"/>
    <s v="QUINTERO ANDRES FELIPE"/>
    <x v="4"/>
    <x v="0"/>
    <n v="142"/>
    <n v="20.285714285714299"/>
    <n v="171.85472972973"/>
    <m/>
    <n v="90670.1014"/>
    <x v="0"/>
    <n v="11600"/>
    <x v="1016"/>
    <x v="0"/>
    <m/>
  </r>
  <r>
    <d v="2024-05-16T03:07:52"/>
    <x v="9"/>
    <n v="40"/>
    <s v="OCAMPO OCAMPO ANTONIO JOSE"/>
    <x v="3"/>
    <x v="0"/>
    <n v="256"/>
    <n v="25.6"/>
    <n v="245.506756756757"/>
    <s v="1 Descuento (Monitoreo) "/>
    <n v="129528.7162"/>
    <x v="0"/>
    <n v="11600"/>
    <x v="1016"/>
    <x v="0"/>
    <m/>
  </r>
  <r>
    <d v="2024-05-16T03:07:52"/>
    <x v="1"/>
    <n v="41"/>
    <s v="GARCIA DAVID WILSON ALBERTO"/>
    <x v="0"/>
    <x v="0"/>
    <n v="218"/>
    <n v="24.2222222222222"/>
    <n v="220.95608108108101"/>
    <m/>
    <n v="116575.8446"/>
    <x v="1"/>
    <n v="11600"/>
    <x v="1016"/>
    <x v="0"/>
    <m/>
  </r>
  <r>
    <d v="2024-05-16T03:07:52"/>
    <x v="1"/>
    <n v="42"/>
    <s v="LOPERA ALVAREZ ESTIVEN"/>
    <x v="3"/>
    <x v="0"/>
    <n v="299"/>
    <n v="29.9"/>
    <n v="245.506756756757"/>
    <s v="1 Descuento (Despachador gustavo) "/>
    <n v="129528.7162"/>
    <x v="1"/>
    <n v="11600"/>
    <x v="1016"/>
    <x v="0"/>
    <m/>
  </r>
  <r>
    <d v="2024-05-17T02:48:46"/>
    <x v="1"/>
    <n v="1"/>
    <s v="PALMAR PANA EDIXON JOSUE"/>
    <x v="3"/>
    <x v="0"/>
    <n v="169"/>
    <n v="17.789473684210499"/>
    <n v="215.105187319885"/>
    <s v="1 Descuento (Conduct) "/>
    <n v="113082.853"/>
    <x v="0"/>
    <n v="13867.5676"/>
    <x v="1017"/>
    <x v="0"/>
    <m/>
  </r>
  <r>
    <d v="2024-05-17T02:48:46"/>
    <x v="1"/>
    <n v="2"/>
    <s v="PARIAS MURIEL JHON FREDY"/>
    <x v="6"/>
    <x v="0"/>
    <n v="211"/>
    <n v="26.375"/>
    <n v="181.14121037464"/>
    <m/>
    <n v="95227.665699999998"/>
    <x v="1"/>
    <n v="13867.5676"/>
    <x v="1017"/>
    <x v="0"/>
    <m/>
  </r>
  <r>
    <d v="2024-05-17T02:48:46"/>
    <x v="1"/>
    <n v="3"/>
    <s v="AGUIRRE ANDRES"/>
    <x v="0"/>
    <x v="0"/>
    <n v="199"/>
    <n v="22.1111111111111"/>
    <n v="203.78386167146999"/>
    <s v="1 Descuento (Conduct) "/>
    <n v="107131.12390000001"/>
    <x v="0"/>
    <n v="13867.5676"/>
    <x v="1017"/>
    <x v="0"/>
    <m/>
  </r>
  <r>
    <d v="2024-05-17T02:48:47"/>
    <x v="1"/>
    <n v="5"/>
    <s v="BERRIO POSADA ANGELA"/>
    <x v="3"/>
    <x v="0"/>
    <n v="243"/>
    <n v="24.3"/>
    <n v="226.42651296829999"/>
    <m/>
    <n v="119034.5821"/>
    <x v="1"/>
    <n v="13867.5676"/>
    <x v="1017"/>
    <x v="0"/>
    <m/>
  </r>
  <r>
    <d v="2024-05-17T02:48:47"/>
    <x v="1"/>
    <n v="6"/>
    <s v="TUBERQUIA MAICOL ESTIVEN"/>
    <x v="3"/>
    <x v="0"/>
    <n v="224"/>
    <n v="22.4"/>
    <n v="226.42651296829999"/>
    <s v="1 Descuento (Conduct) "/>
    <n v="119034.5821"/>
    <x v="0"/>
    <n v="13867.5676"/>
    <x v="1017"/>
    <x v="0"/>
    <m/>
  </r>
  <r>
    <d v="2024-05-17T02:48:47"/>
    <x v="1"/>
    <n v="7"/>
    <s v="FLORES RINCON JORGE ALBERTO"/>
    <x v="3"/>
    <x v="0"/>
    <n v="260"/>
    <n v="26"/>
    <n v="226.42651296829999"/>
    <m/>
    <n v="119034.5821"/>
    <x v="1"/>
    <n v="13867.5676"/>
    <x v="1017"/>
    <x v="0"/>
    <m/>
  </r>
  <r>
    <d v="2024-05-17T02:48:47"/>
    <x v="1"/>
    <n v="8"/>
    <s v="RODRIGUEZ LUBIN"/>
    <x v="0"/>
    <x v="0"/>
    <n v="229"/>
    <n v="25.4444444444444"/>
    <n v="203.78386167146999"/>
    <m/>
    <n v="107131.12390000001"/>
    <x v="1"/>
    <n v="13867.5676"/>
    <x v="1017"/>
    <x v="0"/>
    <m/>
  </r>
  <r>
    <d v="2024-05-17T02:48:48"/>
    <x v="1"/>
    <n v="9"/>
    <s v="AGUDELO GARCIA DENIN ANGELO"/>
    <x v="0"/>
    <x v="0"/>
    <n v="183"/>
    <n v="20.3333333333333"/>
    <n v="203.78386167146999"/>
    <m/>
    <n v="107131.12390000001"/>
    <x v="0"/>
    <n v="13867.5676"/>
    <x v="1017"/>
    <x v="0"/>
    <m/>
  </r>
  <r>
    <d v="2024-05-17T02:48:48"/>
    <x v="1"/>
    <n v="10"/>
    <s v="MARULANDA JARAMILLO DAWER ANDRES"/>
    <x v="10"/>
    <x v="0"/>
    <n v="87"/>
    <n v="19.3333333333333"/>
    <n v="101.891930835735"/>
    <s v="2 Descuentos (Conduct y usuario movilidad reducida) "/>
    <n v="53565.561999999998"/>
    <x v="0"/>
    <n v="13867.5676"/>
    <x v="1017"/>
    <x v="0"/>
    <m/>
  </r>
  <r>
    <d v="2024-05-17T02:48:48"/>
    <x v="9"/>
    <n v="11"/>
    <s v="BELTRAN JUAN SIMON"/>
    <x v="0"/>
    <x v="0"/>
    <n v="169"/>
    <n v="18.7777777777778"/>
    <n v="203.78386167146999"/>
    <m/>
    <n v="107131.12390000001"/>
    <x v="0"/>
    <n v="13867.5676"/>
    <x v="1017"/>
    <x v="0"/>
    <m/>
  </r>
  <r>
    <d v="2024-05-17T02:48:48"/>
    <x v="9"/>
    <n v="12"/>
    <s v="CASTRO BERMUDEZ RICHARD STIWARD"/>
    <x v="6"/>
    <x v="0"/>
    <n v="180"/>
    <n v="22.5"/>
    <n v="181.14121037464"/>
    <m/>
    <n v="95227.665699999998"/>
    <x v="0"/>
    <n v="13867.5676"/>
    <x v="1017"/>
    <x v="0"/>
    <m/>
  </r>
  <r>
    <d v="2024-05-17T02:48:49"/>
    <x v="9"/>
    <n v="13"/>
    <s v="HOYOS DAVID"/>
    <x v="4"/>
    <x v="0"/>
    <n v="160"/>
    <n v="22.8571428571429"/>
    <n v="158.49855907781"/>
    <m/>
    <n v="83324.207500000004"/>
    <x v="0"/>
    <n v="13867.5676"/>
    <x v="1017"/>
    <x v="0"/>
    <m/>
  </r>
  <r>
    <d v="2024-05-17T02:48:49"/>
    <x v="9"/>
    <n v="14"/>
    <s v="MADRID HERNANDEZ JHONATAN SMITH"/>
    <x v="0"/>
    <x v="0"/>
    <n v="172"/>
    <n v="19.1111111111111"/>
    <n v="203.78386167146999"/>
    <m/>
    <n v="107131.12390000001"/>
    <x v="1"/>
    <n v="13867.5676"/>
    <x v="1017"/>
    <x v="0"/>
    <m/>
  </r>
  <r>
    <d v="2024-05-17T02:48:49"/>
    <x v="9"/>
    <n v="15"/>
    <s v="LONDOO LOPERA DUVAN ANDRES"/>
    <x v="0"/>
    <x v="0"/>
    <n v="211"/>
    <n v="23.4444444444444"/>
    <n v="203.78386167146999"/>
    <m/>
    <n v="107131.12390000001"/>
    <x v="1"/>
    <n v="13867.5676"/>
    <x v="1017"/>
    <x v="0"/>
    <m/>
  </r>
  <r>
    <d v="2024-05-17T02:48:50"/>
    <x v="9"/>
    <n v="16"/>
    <s v="HURTADO MADRID JUAN ESTEBAN"/>
    <x v="0"/>
    <x v="0"/>
    <n v="193"/>
    <n v="21.4444444444444"/>
    <n v="203.78386167146999"/>
    <s v="1 Descuento (Conduct) "/>
    <n v="107131.12390000001"/>
    <x v="0"/>
    <n v="13867.5676"/>
    <x v="1017"/>
    <x v="0"/>
    <m/>
  </r>
  <r>
    <d v="2024-05-17T02:48:50"/>
    <x v="9"/>
    <n v="17"/>
    <s v="MACEA MATEO"/>
    <x v="3"/>
    <x v="3"/>
    <n v="201"/>
    <n v="20.100000000000001"/>
    <n v="226.42651296829999"/>
    <m/>
    <n v="119034.5821"/>
    <x v="0"/>
    <n v="13867.5676"/>
    <x v="1017"/>
    <x v="0"/>
    <m/>
  </r>
  <r>
    <d v="2024-05-17T02:48:50"/>
    <x v="9"/>
    <n v="18"/>
    <s v="BETANCUR GUZMAN JHON FERNANDO"/>
    <x v="0"/>
    <x v="0"/>
    <n v="198"/>
    <n v="22"/>
    <n v="203.78386167146999"/>
    <m/>
    <n v="107131.12390000001"/>
    <x v="0"/>
    <n v="13867.5676"/>
    <x v="1017"/>
    <x v="0"/>
    <m/>
  </r>
  <r>
    <d v="2024-05-17T02:48:50"/>
    <x v="9"/>
    <n v="19"/>
    <s v="BARRANTES GALLEGO DANIEL CAMILO"/>
    <x v="0"/>
    <x v="0"/>
    <n v="207"/>
    <n v="23"/>
    <n v="203.78386167146999"/>
    <s v="4 Descuentos (Conducts) "/>
    <n v="107131.12390000001"/>
    <x v="0"/>
    <n v="13867.5676"/>
    <x v="1017"/>
    <x v="0"/>
    <m/>
  </r>
  <r>
    <d v="2024-05-17T02:48:51"/>
    <x v="9"/>
    <n v="20"/>
    <s v="QUINTERO  ALVARO ANTONIO"/>
    <x v="6"/>
    <x v="0"/>
    <n v="212"/>
    <n v="26.5"/>
    <n v="181.14121037464"/>
    <m/>
    <n v="95227.665699999998"/>
    <x v="0"/>
    <n v="13867.5676"/>
    <x v="1017"/>
    <x v="0"/>
    <m/>
  </r>
  <r>
    <d v="2024-05-17T02:48:51"/>
    <x v="9"/>
    <n v="21"/>
    <s v="GARCIA SEBASTIAN"/>
    <x v="3"/>
    <x v="0"/>
    <n v="198"/>
    <n v="19.8"/>
    <n v="226.42651296829999"/>
    <s v="2 Descuentos (Usuarios desubicados) "/>
    <n v="119034.5821"/>
    <x v="0"/>
    <n v="13867.5676"/>
    <x v="1017"/>
    <x v="0"/>
    <m/>
  </r>
  <r>
    <d v="2024-05-17T02:48:51"/>
    <x v="9"/>
    <n v="22"/>
    <s v="QUIRAMA CASTAEDA JHON JADER"/>
    <x v="0"/>
    <x v="0"/>
    <n v="210"/>
    <n v="23.3333333333333"/>
    <n v="203.78386167146999"/>
    <m/>
    <n v="107131.12390000001"/>
    <x v="1"/>
    <n v="13867.5676"/>
    <x v="1017"/>
    <x v="0"/>
    <m/>
  </r>
  <r>
    <d v="2024-05-17T02:48:51"/>
    <x v="9"/>
    <n v="23"/>
    <s v="SALDARRIAGA PARRA LUIS ALBERTO"/>
    <x v="6"/>
    <x v="0"/>
    <n v="183"/>
    <n v="22.875"/>
    <n v="181.14121037464"/>
    <m/>
    <n v="95227.665699999998"/>
    <x v="2"/>
    <n v="13867.5676"/>
    <x v="1017"/>
    <x v="0"/>
    <m/>
  </r>
  <r>
    <d v="2024-05-17T02:48:52"/>
    <x v="9"/>
    <n v="24"/>
    <s v="MARTINEZ  WILMAR"/>
    <x v="0"/>
    <x v="3"/>
    <n v="216"/>
    <n v="24"/>
    <n v="203.78386167146999"/>
    <s v="3 Descuentos (Jefe de ruta, controlador y monitoreo) "/>
    <n v="107131.12390000001"/>
    <x v="0"/>
    <n v="13867.5676"/>
    <x v="1017"/>
    <x v="0"/>
    <m/>
  </r>
  <r>
    <d v="2024-05-17T02:48:52"/>
    <x v="9"/>
    <n v="25"/>
    <s v="JIMENEZ HURTADO CARLOS ESTIVEN"/>
    <x v="2"/>
    <x v="0"/>
    <n v="143"/>
    <n v="23.8333333333333"/>
    <n v="135.85590778098"/>
    <s v="2 Descuentos (Conducts) "/>
    <n v="71420.749299999996"/>
    <x v="1"/>
    <n v="13867.5676"/>
    <x v="1017"/>
    <x v="0"/>
    <m/>
  </r>
  <r>
    <d v="2024-05-17T02:48:52"/>
    <x v="9"/>
    <n v="27"/>
    <s v="HENAO MUOZ FERNEY"/>
    <x v="1"/>
    <x v="0"/>
    <n v="257"/>
    <n v="23.363636363636399"/>
    <n v="249.06916426513001"/>
    <s v="2 Descuentos (Usuarios desubicados) "/>
    <n v="130938.04029999999"/>
    <x v="0"/>
    <n v="13867.5676"/>
    <x v="1017"/>
    <x v="0"/>
    <m/>
  </r>
  <r>
    <d v="2024-05-17T02:48:53"/>
    <x v="9"/>
    <n v="28"/>
    <s v="RUA CHAVARRIA JEFERSON ANDREY"/>
    <x v="0"/>
    <x v="3"/>
    <n v="200"/>
    <n v="22.2222222222222"/>
    <n v="203.78386167146999"/>
    <m/>
    <n v="107131.12390000001"/>
    <x v="0"/>
    <n v="13867.5676"/>
    <x v="1017"/>
    <x v="0"/>
    <m/>
  </r>
  <r>
    <d v="2024-05-17T02:48:53"/>
    <x v="9"/>
    <n v="29"/>
    <s v="PEREZ GARCIA JUAN ESTEBAN"/>
    <x v="6"/>
    <x v="0"/>
    <n v="156"/>
    <n v="19.5"/>
    <n v="181.14121037464"/>
    <m/>
    <n v="95227.665699999998"/>
    <x v="0"/>
    <n v="13867.5676"/>
    <x v="1017"/>
    <x v="0"/>
    <m/>
  </r>
  <r>
    <d v="2024-05-17T02:48:53"/>
    <x v="1"/>
    <n v="31"/>
    <s v="CERVANTES MARTINEZ FELIX ENRIQUE"/>
    <x v="0"/>
    <x v="0"/>
    <n v="196"/>
    <n v="21.7777777777778"/>
    <n v="203.78386167146999"/>
    <m/>
    <n v="107131.12390000001"/>
    <x v="0"/>
    <n v="13867.5676"/>
    <x v="1017"/>
    <x v="0"/>
    <m/>
  </r>
  <r>
    <d v="2024-05-17T02:48:53"/>
    <x v="1"/>
    <n v="32"/>
    <s v="PUERTA BOJANERO JUAN CARLOS"/>
    <x v="0"/>
    <x v="0"/>
    <n v="238"/>
    <n v="26.4444444444444"/>
    <n v="203.78386167146999"/>
    <m/>
    <n v="107131.12390000001"/>
    <x v="0"/>
    <n v="13867.5676"/>
    <x v="1017"/>
    <x v="0"/>
    <m/>
  </r>
  <r>
    <d v="2024-05-17T02:48:54"/>
    <x v="1"/>
    <n v="33"/>
    <s v="RAMIREZ ADRIAN"/>
    <x v="3"/>
    <x v="0"/>
    <n v="258"/>
    <n v="25.8"/>
    <n v="226.42651296829999"/>
    <s v="1 Descuento (Usuario movilidad reducida) "/>
    <n v="119034.5821"/>
    <x v="0"/>
    <n v="13867.5676"/>
    <x v="1017"/>
    <x v="0"/>
    <m/>
  </r>
  <r>
    <d v="2024-05-17T02:48:54"/>
    <x v="1"/>
    <n v="34"/>
    <s v="PINO JUAN ESTEBAN"/>
    <x v="4"/>
    <x v="0"/>
    <n v="163"/>
    <n v="23.285714285714299"/>
    <n v="158.49855907781"/>
    <s v="5 Descuentos (Incidente con Usuarios) "/>
    <n v="83324.207500000004"/>
    <x v="0"/>
    <n v="13867.5676"/>
    <x v="1017"/>
    <x v="0"/>
    <m/>
  </r>
  <r>
    <d v="2024-05-17T02:48:54"/>
    <x v="1"/>
    <n v="35"/>
    <s v="HERNANDEZ MACIAS GILBERTO"/>
    <x v="6"/>
    <x v="0"/>
    <n v="174"/>
    <n v="21.75"/>
    <n v="181.14121037464"/>
    <m/>
    <n v="95227.665699999998"/>
    <x v="1"/>
    <n v="13867.5676"/>
    <x v="1017"/>
    <x v="0"/>
    <m/>
  </r>
  <r>
    <d v="2024-05-17T02:48:55"/>
    <x v="1"/>
    <n v="36"/>
    <s v="MARTINEZ CHAVERRA LUIS NORBERTO"/>
    <x v="3"/>
    <x v="0"/>
    <n v="228"/>
    <n v="22.8"/>
    <n v="226.42651296829999"/>
    <m/>
    <n v="119034.5821"/>
    <x v="0"/>
    <n v="13867.5676"/>
    <x v="1017"/>
    <x v="0"/>
    <m/>
  </r>
  <r>
    <d v="2024-05-17T02:48:55"/>
    <x v="1"/>
    <n v="37"/>
    <s v="VALENCIA MENDOZA JHON"/>
    <x v="1"/>
    <x v="0"/>
    <n v="280"/>
    <n v="25.454545454545499"/>
    <n v="249.06916426513001"/>
    <m/>
    <n v="130938.04029999999"/>
    <x v="1"/>
    <n v="13867.5676"/>
    <x v="1017"/>
    <x v="0"/>
    <m/>
  </r>
  <r>
    <d v="2024-05-17T02:48:55"/>
    <x v="1"/>
    <n v="38"/>
    <s v="AGUDELO KEVIN ANDRES"/>
    <x v="0"/>
    <x v="0"/>
    <n v="203"/>
    <n v="22.5555555555556"/>
    <n v="203.78386167146999"/>
    <m/>
    <n v="107131.12390000001"/>
    <x v="0"/>
    <n v="13867.5676"/>
    <x v="1017"/>
    <x v="0"/>
    <m/>
  </r>
  <r>
    <d v="2024-05-17T02:48:55"/>
    <x v="1"/>
    <n v="39"/>
    <s v="QUINTERO ANDRES FELIPE"/>
    <x v="0"/>
    <x v="0"/>
    <n v="169"/>
    <n v="18.7777777777778"/>
    <n v="203.78386167146999"/>
    <m/>
    <n v="107131.12390000001"/>
    <x v="0"/>
    <n v="13867.5676"/>
    <x v="1017"/>
    <x v="0"/>
    <m/>
  </r>
  <r>
    <d v="2024-05-17T02:48:56"/>
    <x v="1"/>
    <n v="40"/>
    <s v="OCAMPO OCAMPO ANTONIO JOSE"/>
    <x v="1"/>
    <x v="0"/>
    <n v="267"/>
    <n v="24.272727272727298"/>
    <n v="249.06916426513001"/>
    <s v="1 Descuento (Despachadora angela) "/>
    <n v="130938.04029999999"/>
    <x v="0"/>
    <n v="13867.5676"/>
    <x v="1017"/>
    <x v="0"/>
    <m/>
  </r>
  <r>
    <d v="2024-05-17T02:48:56"/>
    <x v="9"/>
    <n v="41"/>
    <s v="GARCIA DAVID WILSON ALBERTO"/>
    <x v="0"/>
    <x v="0"/>
    <n v="218"/>
    <n v="24.2222222222222"/>
    <n v="203.78386167146999"/>
    <m/>
    <n v="107131.12390000001"/>
    <x v="1"/>
    <n v="13867.5676"/>
    <x v="1017"/>
    <x v="0"/>
    <m/>
  </r>
  <r>
    <d v="2024-05-17T02:48:56"/>
    <x v="9"/>
    <n v="42"/>
    <s v="LONDOO LOPERA DUVAN ANDRES"/>
    <x v="0"/>
    <x v="0"/>
    <n v="192"/>
    <n v="21.3333333333333"/>
    <n v="203.78386167146999"/>
    <m/>
    <n v="107131.12390000001"/>
    <x v="1"/>
    <n v="13867.5676"/>
    <x v="1017"/>
    <x v="0"/>
    <m/>
  </r>
  <r>
    <d v="2024-05-18T02:56:59"/>
    <x v="9"/>
    <n v="1"/>
    <s v="PALMAR PANA EDIXON JOSUE"/>
    <x v="0"/>
    <x v="0"/>
    <n v="161"/>
    <n v="17.8888888888889"/>
    <n v="215.83203732503901"/>
    <m/>
    <n v="113757.6205"/>
    <x v="0"/>
    <n v="13060.5263"/>
    <x v="1018"/>
    <x v="0"/>
    <m/>
  </r>
  <r>
    <d v="2024-05-18T02:57:00"/>
    <x v="9"/>
    <n v="2"/>
    <s v="PARIAS MURIEL JHON FREDY"/>
    <x v="6"/>
    <x v="0"/>
    <n v="183"/>
    <n v="22.875"/>
    <n v="191.85069984447901"/>
    <s v="1 Descuento (Usuario movilidad reducida) "/>
    <n v="101117.8849"/>
    <x v="1"/>
    <n v="13060.5263"/>
    <x v="1018"/>
    <x v="0"/>
    <m/>
  </r>
  <r>
    <d v="2024-05-18T02:57:00"/>
    <x v="9"/>
    <n v="3"/>
    <s v="AGUIRRE ANDRES"/>
    <x v="2"/>
    <x v="0"/>
    <n v="137"/>
    <n v="22.8333333333333"/>
    <n v="143.88802488335901"/>
    <m/>
    <n v="75838.413700000005"/>
    <x v="0"/>
    <n v="13060.5263"/>
    <x v="1018"/>
    <x v="0"/>
    <m/>
  </r>
  <r>
    <d v="2024-05-18T02:57:00"/>
    <x v="9"/>
    <n v="5"/>
    <s v="QUINTERO  ALVARO ANTONIO"/>
    <x v="6"/>
    <x v="0"/>
    <n v="208"/>
    <n v="26"/>
    <n v="191.85069984447901"/>
    <m/>
    <n v="101117.8849"/>
    <x v="1"/>
    <n v="13060.5263"/>
    <x v="1018"/>
    <x v="0"/>
    <m/>
  </r>
  <r>
    <d v="2024-05-18T02:57:01"/>
    <x v="9"/>
    <n v="6"/>
    <s v="TUBERQUIA MAICOL ESTIVEN"/>
    <x v="3"/>
    <x v="3"/>
    <n v="256"/>
    <n v="25.6"/>
    <n v="239.81337480559901"/>
    <m/>
    <n v="126397.3561"/>
    <x v="0"/>
    <n v="13060.5263"/>
    <x v="1018"/>
    <x v="0"/>
    <m/>
  </r>
  <r>
    <d v="2024-05-18T02:57:01"/>
    <x v="9"/>
    <n v="7"/>
    <s v="FLORES RINCON JORGE ALBERTO"/>
    <x v="3"/>
    <x v="0"/>
    <n v="211"/>
    <n v="21.1"/>
    <n v="239.81337480559901"/>
    <m/>
    <n v="126397.3561"/>
    <x v="1"/>
    <n v="13060.5263"/>
    <x v="1018"/>
    <x v="0"/>
    <m/>
  </r>
  <r>
    <d v="2024-05-18T02:57:01"/>
    <x v="9"/>
    <n v="8"/>
    <s v="VACA FIERRO ROBINSON"/>
    <x v="4"/>
    <x v="0"/>
    <n v="180"/>
    <n v="25.714285714285701"/>
    <n v="167.86936236391901"/>
    <m/>
    <n v="88478.149300000005"/>
    <x v="1"/>
    <n v="13060.5263"/>
    <x v="1018"/>
    <x v="0"/>
    <m/>
  </r>
  <r>
    <d v="2024-05-18T02:57:02"/>
    <x v="9"/>
    <n v="9"/>
    <s v="GARCIA SEBASTIAN"/>
    <x v="3"/>
    <x v="0"/>
    <n v="265"/>
    <n v="26.5"/>
    <n v="239.81337480559901"/>
    <m/>
    <n v="126397.3561"/>
    <x v="0"/>
    <n v="13060.5263"/>
    <x v="1018"/>
    <x v="0"/>
    <m/>
  </r>
  <r>
    <d v="2024-05-18T02:57:02"/>
    <x v="9"/>
    <n v="10"/>
    <s v="MARULANDA JARAMILLO DAWER ANDRES"/>
    <x v="4"/>
    <x v="0"/>
    <n v="175"/>
    <n v="25"/>
    <n v="167.86936236391901"/>
    <m/>
    <n v="88478.149300000005"/>
    <x v="0"/>
    <n v="13060.5263"/>
    <x v="1018"/>
    <x v="0"/>
    <m/>
  </r>
  <r>
    <d v="2024-05-18T02:57:02"/>
    <x v="1"/>
    <n v="11"/>
    <s v="BELTRAN JUAN SIMON"/>
    <x v="4"/>
    <x v="0"/>
    <n v="132"/>
    <n v="18.8571428571429"/>
    <n v="167.86936236391901"/>
    <m/>
    <n v="88478.149300000005"/>
    <x v="0"/>
    <n v="13060.5263"/>
    <x v="1018"/>
    <x v="0"/>
    <m/>
  </r>
  <r>
    <d v="2024-05-18T02:57:02"/>
    <x v="1"/>
    <n v="12"/>
    <s v="VALENCIA MENDOZA JHON"/>
    <x v="6"/>
    <x v="0"/>
    <n v="193"/>
    <n v="24.125"/>
    <n v="191.85069984447901"/>
    <m/>
    <n v="101117.8849"/>
    <x v="0"/>
    <n v="13060.5263"/>
    <x v="1018"/>
    <x v="0"/>
    <m/>
  </r>
  <r>
    <d v="2024-05-18T02:57:03"/>
    <x v="1"/>
    <n v="13"/>
    <s v="HOYOS DAVID"/>
    <x v="2"/>
    <x v="0"/>
    <n v="150"/>
    <n v="25"/>
    <n v="143.88802488335901"/>
    <m/>
    <n v="75838.413700000005"/>
    <x v="0"/>
    <n v="13060.5263"/>
    <x v="1018"/>
    <x v="0"/>
    <m/>
  </r>
  <r>
    <d v="2024-05-18T02:57:03"/>
    <x v="1"/>
    <n v="14"/>
    <s v="RODRIGUEZ LUBIN"/>
    <x v="6"/>
    <x v="0"/>
    <n v="207"/>
    <n v="25.875"/>
    <n v="191.85069984447901"/>
    <m/>
    <n v="101117.8849"/>
    <x v="1"/>
    <n v="13060.5263"/>
    <x v="1018"/>
    <x v="0"/>
    <m/>
  </r>
  <r>
    <d v="2024-05-18T02:57:03"/>
    <x v="1"/>
    <n v="15"/>
    <s v="LONDOO LOPERA DUVAN ANDRES"/>
    <x v="0"/>
    <x v="0"/>
    <n v="241"/>
    <n v="26.7777777777778"/>
    <n v="215.83203732503901"/>
    <m/>
    <n v="113757.6205"/>
    <x v="1"/>
    <n v="13060.5263"/>
    <x v="1018"/>
    <x v="0"/>
    <m/>
  </r>
  <r>
    <d v="2024-05-18T02:57:04"/>
    <x v="1"/>
    <n v="16"/>
    <s v="HURTADO MADRID JUAN ESTEBAN"/>
    <x v="0"/>
    <x v="0"/>
    <n v="214"/>
    <n v="23.7777777777778"/>
    <n v="215.83203732503901"/>
    <m/>
    <n v="113757.6205"/>
    <x v="0"/>
    <n v="13060.5263"/>
    <x v="1018"/>
    <x v="0"/>
    <m/>
  </r>
  <r>
    <d v="2024-05-18T02:57:04"/>
    <x v="1"/>
    <n v="17"/>
    <s v="RAMIREZ JARAMILLO WILSON"/>
    <x v="2"/>
    <x v="0"/>
    <n v="170"/>
    <n v="28.3333333333333"/>
    <n v="143.88802488335901"/>
    <m/>
    <n v="75838.413700000005"/>
    <x v="0"/>
    <n v="13060.5263"/>
    <x v="1018"/>
    <x v="0"/>
    <m/>
  </r>
  <r>
    <d v="2024-05-18T02:57:04"/>
    <x v="1"/>
    <n v="18"/>
    <s v="BETANCUR GUZMAN JHON FERNANDO"/>
    <x v="0"/>
    <x v="0"/>
    <n v="231"/>
    <n v="25.6666666666667"/>
    <n v="215.83203732503901"/>
    <m/>
    <n v="113757.6205"/>
    <x v="0"/>
    <n v="13060.5263"/>
    <x v="1018"/>
    <x v="0"/>
    <m/>
  </r>
  <r>
    <d v="2024-05-18T02:57:04"/>
    <x v="1"/>
    <n v="19"/>
    <s v="MEJIA JUAN CARLOS"/>
    <x v="6"/>
    <x v="0"/>
    <n v="179"/>
    <n v="22.375"/>
    <n v="191.85069984447901"/>
    <s v="1 Descuento (Conduct) "/>
    <n v="101117.8849"/>
    <x v="0"/>
    <n v="13060.5263"/>
    <x v="1018"/>
    <x v="0"/>
    <m/>
  </r>
  <r>
    <d v="2024-05-18T02:57:05"/>
    <x v="1"/>
    <n v="20"/>
    <s v="LONDOO CADAVID DAVID SANTIAGO"/>
    <x v="4"/>
    <x v="0"/>
    <n v="106"/>
    <n v="15.1428571428571"/>
    <n v="167.86936236391901"/>
    <s v="1 Descuento (Conduct) "/>
    <n v="88478.149300000005"/>
    <x v="0"/>
    <n v="13060.5263"/>
    <x v="1018"/>
    <x v="0"/>
    <m/>
  </r>
  <r>
    <d v="2024-05-18T02:57:05"/>
    <x v="1"/>
    <n v="21"/>
    <s v="DURANGO DAVID JOSE"/>
    <x v="0"/>
    <x v="0"/>
    <n v="207"/>
    <n v="23"/>
    <n v="215.83203732503901"/>
    <m/>
    <n v="113757.6205"/>
    <x v="0"/>
    <n v="13060.5263"/>
    <x v="1018"/>
    <x v="0"/>
    <m/>
  </r>
  <r>
    <d v="2024-05-18T02:57:05"/>
    <x v="1"/>
    <n v="22"/>
    <s v="QUIRAMA CASTAEDA JHON JADER"/>
    <x v="0"/>
    <x v="3"/>
    <n v="258"/>
    <n v="28.6666666666667"/>
    <n v="215.83203732503901"/>
    <m/>
    <n v="113757.6205"/>
    <x v="1"/>
    <n v="13060.5263"/>
    <x v="1018"/>
    <x v="0"/>
    <m/>
  </r>
  <r>
    <d v="2024-05-18T02:57:06"/>
    <x v="1"/>
    <n v="23"/>
    <s v="SALDARRIAGA PARRA LUIS ALBERTO"/>
    <x v="6"/>
    <x v="0"/>
    <n v="192"/>
    <n v="22.588235294117599"/>
    <n v="203.84136858475901"/>
    <m/>
    <n v="107437.7527"/>
    <x v="2"/>
    <n v="13060.5263"/>
    <x v="1018"/>
    <x v="0"/>
    <m/>
  </r>
  <r>
    <d v="2024-05-18T02:57:06"/>
    <x v="1"/>
    <n v="24"/>
    <s v="MARTINEZ  WILMAR"/>
    <x v="4"/>
    <x v="0"/>
    <n v="177"/>
    <n v="25.285714285714299"/>
    <n v="167.86936236391901"/>
    <m/>
    <n v="88478.149300000005"/>
    <x v="0"/>
    <n v="13060.5263"/>
    <x v="1018"/>
    <x v="0"/>
    <m/>
  </r>
  <r>
    <d v="2024-05-18T02:57:06"/>
    <x v="1"/>
    <n v="25"/>
    <s v="JIMENEZ HURTADO CARLOS ESTIVEN"/>
    <x v="6"/>
    <x v="0"/>
    <n v="175"/>
    <n v="21.875"/>
    <n v="191.85069984447901"/>
    <m/>
    <n v="101117.8849"/>
    <x v="1"/>
    <n v="13060.5263"/>
    <x v="1018"/>
    <x v="0"/>
    <m/>
  </r>
  <r>
    <d v="2024-05-18T02:57:06"/>
    <x v="1"/>
    <n v="27"/>
    <s v="HOYOS HENAO SANTIAGO"/>
    <x v="0"/>
    <x v="0"/>
    <n v="230"/>
    <n v="25.5555555555556"/>
    <n v="215.83203732503901"/>
    <m/>
    <n v="113757.6205"/>
    <x v="0"/>
    <n v="13060.5263"/>
    <x v="1018"/>
    <x v="0"/>
    <m/>
  </r>
  <r>
    <d v="2024-05-18T02:57:07"/>
    <x v="1"/>
    <n v="28"/>
    <s v="URIEL SALAZAR FREDY"/>
    <x v="0"/>
    <x v="0"/>
    <n v="214"/>
    <n v="23.7777777777778"/>
    <n v="215.83203732503901"/>
    <m/>
    <n v="113757.6205"/>
    <x v="0"/>
    <n v="13060.5263"/>
    <x v="1018"/>
    <x v="0"/>
    <m/>
  </r>
  <r>
    <d v="2024-05-18T02:57:07"/>
    <x v="1"/>
    <n v="29"/>
    <s v="PEREZ GARCIA JUAN ESTEBAN"/>
    <x v="6"/>
    <x v="0"/>
    <n v="205"/>
    <n v="25.625"/>
    <n v="191.85069984447901"/>
    <m/>
    <n v="101117.8849"/>
    <x v="0"/>
    <n v="13060.5263"/>
    <x v="1018"/>
    <x v="0"/>
    <m/>
  </r>
  <r>
    <d v="2024-05-18T02:57:07"/>
    <x v="9"/>
    <n v="31"/>
    <s v="CERVANTES MARTINEZ FELIX ENRIQUE"/>
    <x v="6"/>
    <x v="0"/>
    <n v="183"/>
    <n v="22.875"/>
    <n v="191.85069984447901"/>
    <s v="3 Descuentos (Monitoreo y Conducts) "/>
    <n v="101117.8849"/>
    <x v="0"/>
    <n v="13060.5263"/>
    <x v="1018"/>
    <x v="0"/>
    <m/>
  </r>
  <r>
    <d v="2024-05-18T02:57:07"/>
    <x v="9"/>
    <n v="32"/>
    <s v="PUERTA BOJANERO JUAN CARLOS"/>
    <x v="0"/>
    <x v="0"/>
    <n v="219"/>
    <n v="24.3333333333333"/>
    <n v="215.83203732503901"/>
    <s v="2 Descuentos (Conducts) "/>
    <n v="113757.6205"/>
    <x v="0"/>
    <n v="13060.5263"/>
    <x v="1018"/>
    <x v="0"/>
    <m/>
  </r>
  <r>
    <d v="2024-05-18T02:57:08"/>
    <x v="9"/>
    <n v="33"/>
    <s v="QUIROZ BRAYAN"/>
    <x v="3"/>
    <x v="0"/>
    <n v="218"/>
    <n v="21.8"/>
    <n v="239.81337480559901"/>
    <m/>
    <n v="126397.3561"/>
    <x v="0"/>
    <n v="13060.5263"/>
    <x v="1018"/>
    <x v="0"/>
    <m/>
  </r>
  <r>
    <d v="2024-05-18T02:57:08"/>
    <x v="9"/>
    <n v="34"/>
    <s v="PINO JUAN ESTEBAN"/>
    <x v="3"/>
    <x v="0"/>
    <n v="226"/>
    <n v="22.6"/>
    <n v="239.81337480559901"/>
    <s v="12 Descuentos (Incidente con Usuarios y conduct) "/>
    <n v="126397.3561"/>
    <x v="0"/>
    <n v="13060.5263"/>
    <x v="1018"/>
    <x v="0"/>
    <m/>
  </r>
  <r>
    <d v="2024-05-18T02:57:08"/>
    <x v="9"/>
    <n v="35"/>
    <s v="RAMIREZ ADRIAN"/>
    <x v="0"/>
    <x v="0"/>
    <n v="251"/>
    <n v="27.8888888888889"/>
    <n v="215.83203732503901"/>
    <m/>
    <n v="113757.6205"/>
    <x v="1"/>
    <n v="13060.5263"/>
    <x v="1018"/>
    <x v="0"/>
    <m/>
  </r>
  <r>
    <d v="2024-05-18T02:57:09"/>
    <x v="9"/>
    <n v="36"/>
    <s v="LONDOO WILDER"/>
    <x v="2"/>
    <x v="0"/>
    <n v="156"/>
    <n v="26"/>
    <n v="143.88802488335901"/>
    <m/>
    <n v="75838.413700000005"/>
    <x v="0"/>
    <n v="13060.5263"/>
    <x v="1018"/>
    <x v="0"/>
    <m/>
  </r>
  <r>
    <d v="2024-05-18T02:57:09"/>
    <x v="9"/>
    <n v="37"/>
    <s v="TABORDA ROJAS DIEGO ALEJANDRO"/>
    <x v="3"/>
    <x v="3"/>
    <n v="241"/>
    <n v="24.1"/>
    <n v="239.81337480559901"/>
    <s v="1 Descuento (Conduct) "/>
    <n v="126397.3561"/>
    <x v="1"/>
    <n v="13060.5263"/>
    <x v="1018"/>
    <x v="0"/>
    <m/>
  </r>
  <r>
    <d v="2024-05-18T02:57:09"/>
    <x v="9"/>
    <n v="38"/>
    <s v="AGUDELO KEVIN ANDRES"/>
    <x v="4"/>
    <x v="0"/>
    <n v="153"/>
    <n v="21.8571428571429"/>
    <n v="167.86936236391901"/>
    <s v="1 Descuento (Conduct) "/>
    <n v="88478.149300000005"/>
    <x v="0"/>
    <n v="13060.5263"/>
    <x v="1018"/>
    <x v="0"/>
    <m/>
  </r>
  <r>
    <d v="2024-05-18T02:57:09"/>
    <x v="9"/>
    <n v="39"/>
    <s v="QUINTERO ANDRES FELIPE"/>
    <x v="0"/>
    <x v="0"/>
    <n v="246"/>
    <n v="27.3333333333333"/>
    <n v="215.83203732503901"/>
    <s v="2 Descuentos (Conduct y monitoreo) "/>
    <n v="113757.6205"/>
    <x v="0"/>
    <n v="13060.5263"/>
    <x v="1018"/>
    <x v="0"/>
    <m/>
  </r>
  <r>
    <d v="2024-05-18T02:57:10"/>
    <x v="9"/>
    <n v="40"/>
    <s v="MACEA MATEO"/>
    <x v="4"/>
    <x v="0"/>
    <n v="160"/>
    <n v="22.8571428571429"/>
    <n v="167.86936236391901"/>
    <s v="2 Descuentos (Conducts)"/>
    <n v="88478.149300000005"/>
    <x v="0"/>
    <n v="13060.5263"/>
    <x v="1018"/>
    <x v="0"/>
    <m/>
  </r>
  <r>
    <d v="2024-05-18T02:57:10"/>
    <x v="1"/>
    <n v="41"/>
    <s v="GARCIA DAVID WILSON ALBERTO"/>
    <x v="1"/>
    <x v="0"/>
    <n v="241"/>
    <n v="21.909090909090899"/>
    <n v="263.79471228615898"/>
    <m/>
    <n v="139037.09179999999"/>
    <x v="1"/>
    <n v="13060.5263"/>
    <x v="1018"/>
    <x v="0"/>
    <m/>
  </r>
  <r>
    <d v="2024-05-18T02:57:10"/>
    <x v="1"/>
    <n v="42"/>
    <s v="LOPERA ALVAREZ ESTIVEN"/>
    <x v="2"/>
    <x v="0"/>
    <n v="159"/>
    <n v="26.5"/>
    <n v="143.88802488335901"/>
    <m/>
    <n v="75838.413700000005"/>
    <x v="1"/>
    <n v="13060.5263"/>
    <x v="1018"/>
    <x v="0"/>
    <m/>
  </r>
  <r>
    <d v="2024-05-19T03:50:02"/>
    <x v="1"/>
    <n v="1"/>
    <s v="PALMAR PANA EDIXON JOSUE"/>
    <x v="0"/>
    <x v="0"/>
    <n v="193"/>
    <n v="21.4444444444444"/>
    <n v="192.96562499999999"/>
    <s v="2 Descuentos (Usuario movilidad reducida y conduct)"/>
    <n v="101181.0938"/>
    <x v="0"/>
    <n v="10872.5"/>
    <x v="1019"/>
    <x v="0"/>
    <m/>
  </r>
  <r>
    <d v="2024-05-19T03:50:03"/>
    <x v="1"/>
    <n v="2"/>
    <s v="PARIAS MURIEL JHON FREDY"/>
    <x v="0"/>
    <x v="0"/>
    <n v="177"/>
    <n v="19.6666666666667"/>
    <n v="192.96562499999999"/>
    <m/>
    <n v="101181.0938"/>
    <x v="1"/>
    <n v="10872.5"/>
    <x v="1019"/>
    <x v="0"/>
    <m/>
  </r>
  <r>
    <d v="2024-05-19T03:50:03"/>
    <x v="1"/>
    <n v="3"/>
    <s v="AGUIRRE ANDRES"/>
    <x v="5"/>
    <x v="0"/>
    <m/>
    <n v="0"/>
    <n v="21.440625000000001"/>
    <m/>
    <n v="11242.343800000001"/>
    <x v="0"/>
    <n v="10872.5"/>
    <x v="1019"/>
    <x v="0"/>
    <m/>
  </r>
  <r>
    <d v="2024-05-19T03:50:03"/>
    <x v="1"/>
    <n v="4"/>
    <s v="GARCIA SEBASTIAN"/>
    <x v="0"/>
    <x v="0"/>
    <n v="237"/>
    <n v="26.3333333333333"/>
    <n v="192.96562499999999"/>
    <m/>
    <n v="101181.0938"/>
    <x v="0"/>
    <n v="10872.5"/>
    <x v="1019"/>
    <x v="0"/>
    <m/>
  </r>
  <r>
    <d v="2024-05-19T03:50:03"/>
    <x v="1"/>
    <n v="5"/>
    <s v="BERRIO POSADA ANGELA"/>
    <x v="3"/>
    <x v="0"/>
    <n v="195"/>
    <n v="19.5"/>
    <n v="214.40625"/>
    <m/>
    <n v="112423.4375"/>
    <x v="1"/>
    <n v="10872.5"/>
    <x v="1019"/>
    <x v="0"/>
    <m/>
  </r>
  <r>
    <d v="2024-05-19T03:50:04"/>
    <x v="1"/>
    <n v="6"/>
    <s v="TUBERQUIA MAICOL ESTIVEN"/>
    <x v="0"/>
    <x v="0"/>
    <n v="179"/>
    <n v="19.8888888888889"/>
    <n v="192.96562499999999"/>
    <m/>
    <n v="101181.0938"/>
    <x v="0"/>
    <n v="10872.5"/>
    <x v="1019"/>
    <x v="0"/>
    <m/>
  </r>
  <r>
    <d v="2024-05-19T03:50:04"/>
    <x v="1"/>
    <n v="7"/>
    <s v="FLORES RINCON JORGE ALBERTO"/>
    <x v="4"/>
    <x v="0"/>
    <n v="169"/>
    <n v="24.1428571428571"/>
    <n v="150.08437499999999"/>
    <m/>
    <n v="78696.406199999998"/>
    <x v="1"/>
    <n v="10872.5"/>
    <x v="1019"/>
    <x v="0"/>
    <m/>
  </r>
  <r>
    <d v="2024-05-19T03:50:04"/>
    <x v="1"/>
    <n v="8"/>
    <s v="VACA FIERRO ROBINSON"/>
    <x v="0"/>
    <x v="0"/>
    <n v="173"/>
    <n v="19.2222222222222"/>
    <n v="192.96562499999999"/>
    <m/>
    <n v="101181.0938"/>
    <x v="1"/>
    <n v="10872.5"/>
    <x v="1019"/>
    <x v="0"/>
    <m/>
  </r>
  <r>
    <d v="2024-05-19T03:50:05"/>
    <x v="1"/>
    <n v="9"/>
    <s v="AGUDELO GARCIA DENIN ANGELO"/>
    <x v="0"/>
    <x v="0"/>
    <n v="246"/>
    <n v="27.3333333333333"/>
    <n v="192.96562499999999"/>
    <m/>
    <n v="101181.0938"/>
    <x v="0"/>
    <n v="10872.5"/>
    <x v="1019"/>
    <x v="0"/>
    <m/>
  </r>
  <r>
    <d v="2024-05-19T03:50:05"/>
    <x v="1"/>
    <n v="10"/>
    <s v="MARULANDA JARAMILLO DAWER ANDRES"/>
    <x v="6"/>
    <x v="0"/>
    <n v="169"/>
    <n v="21.125"/>
    <n v="171.52500000000001"/>
    <s v="2 Descuentos (Conduct y propietario) "/>
    <n v="89938.75"/>
    <x v="0"/>
    <n v="10872.5"/>
    <x v="1019"/>
    <x v="0"/>
    <m/>
  </r>
  <r>
    <d v="2024-05-19T03:50:05"/>
    <x v="9"/>
    <n v="11"/>
    <s v="BELTRAN JUAN SIMON"/>
    <x v="0"/>
    <x v="0"/>
    <n v="191"/>
    <n v="21.2222222222222"/>
    <n v="192.96562499999999"/>
    <m/>
    <n v="101181.0938"/>
    <x v="0"/>
    <n v="10872.5"/>
    <x v="1019"/>
    <x v="0"/>
    <m/>
  </r>
  <r>
    <d v="2024-05-19T03:50:05"/>
    <x v="9"/>
    <n v="12"/>
    <s v="CASTRO BERMUDEZ RICHARD STIWARD"/>
    <x v="6"/>
    <x v="0"/>
    <n v="168"/>
    <n v="21"/>
    <n v="171.52500000000001"/>
    <m/>
    <n v="89938.75"/>
    <x v="0"/>
    <n v="10872.5"/>
    <x v="1019"/>
    <x v="0"/>
    <m/>
  </r>
  <r>
    <d v="2024-05-19T03:50:06"/>
    <x v="9"/>
    <n v="13"/>
    <s v="MACEA MATEO"/>
    <x v="8"/>
    <x v="0"/>
    <n v="101"/>
    <n v="20.2"/>
    <n v="107.203125"/>
    <m/>
    <n v="56211.718800000002"/>
    <x v="0"/>
    <n v="10872.5"/>
    <x v="1019"/>
    <x v="0"/>
    <m/>
  </r>
  <r>
    <d v="2024-05-19T03:50:06"/>
    <x v="9"/>
    <n v="14"/>
    <s v="MADRID HERNANDEZ JHONATAN SMITH"/>
    <x v="0"/>
    <x v="0"/>
    <n v="207"/>
    <n v="23"/>
    <n v="192.96562499999999"/>
    <m/>
    <n v="101181.0938"/>
    <x v="1"/>
    <n v="10872.5"/>
    <x v="1019"/>
    <x v="0"/>
    <m/>
  </r>
  <r>
    <d v="2024-05-19T03:50:06"/>
    <x v="9"/>
    <n v="15"/>
    <s v="LONDOO LOPERA DUVAN ANDRES"/>
    <x v="0"/>
    <x v="0"/>
    <n v="157"/>
    <n v="17.4444444444444"/>
    <n v="192.96562499999999"/>
    <m/>
    <n v="101181.0938"/>
    <x v="1"/>
    <n v="10872.5"/>
    <x v="1019"/>
    <x v="0"/>
    <m/>
  </r>
  <r>
    <d v="2024-05-19T03:50:06"/>
    <x v="9"/>
    <n v="18"/>
    <s v="BETANCUR GUZMAN JHON FERNANDO"/>
    <x v="3"/>
    <x v="0"/>
    <n v="256"/>
    <n v="25.6"/>
    <n v="214.40625"/>
    <m/>
    <n v="112423.4375"/>
    <x v="0"/>
    <n v="10872.5"/>
    <x v="1019"/>
    <x v="0"/>
    <m/>
  </r>
  <r>
    <d v="2024-05-19T03:50:07"/>
    <x v="9"/>
    <n v="19"/>
    <s v="MEJIA JUAN CARLOS"/>
    <x v="3"/>
    <x v="0"/>
    <n v="200"/>
    <n v="20"/>
    <n v="214.40625"/>
    <m/>
    <n v="112423.4375"/>
    <x v="0"/>
    <n v="10872.5"/>
    <x v="1019"/>
    <x v="0"/>
    <m/>
  </r>
  <r>
    <d v="2024-05-19T03:50:07"/>
    <x v="9"/>
    <n v="20"/>
    <s v="LONDOO CADAVID DAVID SANTIAGO"/>
    <x v="0"/>
    <x v="0"/>
    <n v="160"/>
    <n v="17.7777777777778"/>
    <n v="192.96562499999999"/>
    <m/>
    <n v="101181.0938"/>
    <x v="0"/>
    <n v="10872.5"/>
    <x v="1019"/>
    <x v="0"/>
    <m/>
  </r>
  <r>
    <d v="2024-05-19T03:50:07"/>
    <x v="9"/>
    <n v="21"/>
    <s v="VALENCIA MENDOZA JHON"/>
    <x v="0"/>
    <x v="0"/>
    <n v="174"/>
    <n v="19.3333333333333"/>
    <n v="192.96562499999999"/>
    <m/>
    <n v="101181.0938"/>
    <x v="0"/>
    <n v="10872.5"/>
    <x v="1019"/>
    <x v="0"/>
    <m/>
  </r>
  <r>
    <d v="2024-05-19T03:50:07"/>
    <x v="9"/>
    <n v="22"/>
    <s v="QUIRAMA CASTAEDA JHON JADER"/>
    <x v="6"/>
    <x v="0"/>
    <n v="209"/>
    <n v="26.125"/>
    <n v="171.52500000000001"/>
    <m/>
    <n v="89938.75"/>
    <x v="1"/>
    <n v="10872.5"/>
    <x v="1019"/>
    <x v="0"/>
    <m/>
  </r>
  <r>
    <d v="2024-05-19T03:50:08"/>
    <x v="9"/>
    <n v="23"/>
    <s v="RODRIGUEZ LUBIN"/>
    <x v="0"/>
    <x v="3"/>
    <n v="187"/>
    <n v="20.7777777777778"/>
    <n v="192.96562499999999"/>
    <m/>
    <n v="101181.0938"/>
    <x v="2"/>
    <n v="10872.5"/>
    <x v="1019"/>
    <x v="0"/>
    <m/>
  </r>
  <r>
    <d v="2024-05-19T03:50:08"/>
    <x v="9"/>
    <n v="24"/>
    <s v="MARTINEZ  WILMAR"/>
    <x v="0"/>
    <x v="0"/>
    <n v="199"/>
    <n v="22.1111111111111"/>
    <n v="192.96562499999999"/>
    <m/>
    <n v="101181.0938"/>
    <x v="0"/>
    <n v="10872.5"/>
    <x v="1019"/>
    <x v="0"/>
    <m/>
  </r>
  <r>
    <d v="2024-05-19T03:50:08"/>
    <x v="9"/>
    <n v="25"/>
    <s v="HENAO MUOZ FERNEY"/>
    <x v="6"/>
    <x v="0"/>
    <n v="215"/>
    <n v="26.875"/>
    <n v="171.52500000000001"/>
    <m/>
    <n v="89938.75"/>
    <x v="1"/>
    <n v="10872.5"/>
    <x v="1019"/>
    <x v="0"/>
    <m/>
  </r>
  <r>
    <d v="2024-05-19T03:50:09"/>
    <x v="9"/>
    <n v="26"/>
    <s v="CIRO MARIN RODRIGO ALBERTO"/>
    <x v="0"/>
    <x v="0"/>
    <n v="192"/>
    <n v="21.3333333333333"/>
    <n v="192.96562499999999"/>
    <m/>
    <n v="101181.0938"/>
    <x v="0"/>
    <n v="10872.5"/>
    <x v="1019"/>
    <x v="0"/>
    <m/>
  </r>
  <r>
    <d v="2024-05-19T03:50:09"/>
    <x v="9"/>
    <n v="27"/>
    <s v="HOYOS HENAO SANTIAGO"/>
    <x v="6"/>
    <x v="0"/>
    <n v="158"/>
    <n v="19.75"/>
    <n v="171.52500000000001"/>
    <m/>
    <n v="89938.75"/>
    <x v="0"/>
    <n v="10872.5"/>
    <x v="1019"/>
    <x v="0"/>
    <m/>
  </r>
  <r>
    <d v="2024-05-19T03:50:09"/>
    <x v="9"/>
    <n v="28"/>
    <s v="URIEL SALAZAR FREDY"/>
    <x v="6"/>
    <x v="0"/>
    <n v="181"/>
    <n v="22.625"/>
    <n v="171.52500000000001"/>
    <m/>
    <n v="89938.75"/>
    <x v="0"/>
    <n v="10872.5"/>
    <x v="1019"/>
    <x v="0"/>
    <m/>
  </r>
  <r>
    <d v="2024-05-19T03:50:09"/>
    <x v="9"/>
    <n v="29"/>
    <s v="PEREZ GARCIA JUAN ESTEBAN"/>
    <x v="6"/>
    <x v="0"/>
    <n v="161"/>
    <n v="20.125"/>
    <n v="171.52500000000001"/>
    <m/>
    <n v="89938.75"/>
    <x v="0"/>
    <n v="10872.5"/>
    <x v="1019"/>
    <x v="0"/>
    <m/>
  </r>
  <r>
    <d v="2024-05-19T03:50:10"/>
    <x v="9"/>
    <n v="30"/>
    <s v="RUA CHAVARRIA JEFERSON ANDREY"/>
    <x v="5"/>
    <x v="0"/>
    <n v="15"/>
    <n v="15"/>
    <n v="21.440625000000001"/>
    <m/>
    <n v="11242.343800000001"/>
    <x v="0"/>
    <n v="10872.5"/>
    <x v="1019"/>
    <x v="0"/>
    <m/>
  </r>
  <r>
    <d v="2024-05-19T03:50:10"/>
    <x v="1"/>
    <n v="31"/>
    <s v="CERVANTES MARTINEZ FELIX ENRIQUE"/>
    <x v="4"/>
    <x v="0"/>
    <n v="134"/>
    <n v="19.1428571428571"/>
    <n v="150.08437499999999"/>
    <s v="1 Descuento (Usuario movilidad reducida) "/>
    <n v="78696.406199999998"/>
    <x v="0"/>
    <n v="10872.5"/>
    <x v="1019"/>
    <x v="0"/>
    <m/>
  </r>
  <r>
    <d v="2024-05-19T03:50:10"/>
    <x v="1"/>
    <n v="32"/>
    <s v="RUA CHAVARRIA JEFERSON ANDREY"/>
    <x v="3"/>
    <x v="0"/>
    <n v="177"/>
    <n v="17.7"/>
    <n v="214.40625"/>
    <s v="JUAN PUERTA Realiz 4 viajes donde moviliz 47 Usuarios "/>
    <n v="112423.4375"/>
    <x v="0"/>
    <n v="10872.5"/>
    <x v="1019"/>
    <x v="0"/>
    <m/>
  </r>
  <r>
    <d v="2024-05-19T03:50:10"/>
    <x v="1"/>
    <n v="33"/>
    <s v="QUIROZ BRAYAN"/>
    <x v="3"/>
    <x v="0"/>
    <n v="173"/>
    <n v="18.210526315789501"/>
    <n v="203.68593749999999"/>
    <s v="2 Descuentos (Conducts) "/>
    <n v="106802.2656"/>
    <x v="0"/>
    <n v="10872.5"/>
    <x v="1019"/>
    <x v="0"/>
    <m/>
  </r>
  <r>
    <d v="2024-05-19T03:50:11"/>
    <x v="1"/>
    <n v="34"/>
    <s v="PINO JUAN ESTEBAN"/>
    <x v="6"/>
    <x v="0"/>
    <n v="174"/>
    <n v="21.75"/>
    <n v="171.52500000000001"/>
    <m/>
    <n v="89938.75"/>
    <x v="0"/>
    <n v="10872.5"/>
    <x v="1019"/>
    <x v="0"/>
    <m/>
  </r>
  <r>
    <d v="2024-05-19T03:50:11"/>
    <x v="1"/>
    <n v="35"/>
    <s v="HERNANDEZ MACIAS GILBERTO"/>
    <x v="3"/>
    <x v="3"/>
    <n v="230"/>
    <n v="23"/>
    <n v="214.40625"/>
    <m/>
    <n v="112423.4375"/>
    <x v="1"/>
    <n v="10872.5"/>
    <x v="1019"/>
    <x v="0"/>
    <m/>
  </r>
  <r>
    <d v="2024-05-19T03:50:11"/>
    <x v="1"/>
    <n v="36"/>
    <s v="LONDOO WILDER"/>
    <x v="6"/>
    <x v="0"/>
    <n v="182"/>
    <n v="22.75"/>
    <n v="171.52500000000001"/>
    <s v="1 Descuento (Transbordo) "/>
    <n v="89938.75"/>
    <x v="0"/>
    <n v="10872.5"/>
    <x v="1019"/>
    <x v="0"/>
    <m/>
  </r>
  <r>
    <d v="2024-05-19T03:50:12"/>
    <x v="1"/>
    <n v="37"/>
    <s v="TABORDA ROJAS DIEGO ALEJANDRO"/>
    <x v="6"/>
    <x v="0"/>
    <n v="189"/>
    <n v="23.625"/>
    <n v="171.52500000000001"/>
    <m/>
    <n v="89938.75"/>
    <x v="1"/>
    <n v="10872.5"/>
    <x v="1019"/>
    <x v="0"/>
    <m/>
  </r>
  <r>
    <d v="2024-05-19T03:50:12"/>
    <x v="1"/>
    <n v="38"/>
    <s v="AGUDELO KEVIN ANDRES"/>
    <x v="0"/>
    <x v="0"/>
    <n v="163"/>
    <n v="18.1111111111111"/>
    <n v="192.96562499999999"/>
    <m/>
    <n v="101181.0938"/>
    <x v="0"/>
    <n v="10872.5"/>
    <x v="1019"/>
    <x v="0"/>
    <m/>
  </r>
  <r>
    <d v="2024-05-19T03:50:12"/>
    <x v="1"/>
    <n v="40"/>
    <s v="OCAMPO OCAMPO ANTONIO JOSE"/>
    <x v="2"/>
    <x v="0"/>
    <n v="166"/>
    <n v="25.538461538461501"/>
    <n v="139.36406249999999"/>
    <m/>
    <n v="73075.234400000001"/>
    <x v="0"/>
    <n v="10872.5"/>
    <x v="1019"/>
    <x v="0"/>
    <m/>
  </r>
  <r>
    <d v="2024-05-19T03:50:12"/>
    <x v="9"/>
    <n v="41"/>
    <s v="BARRANTES GALLEGO DANIEL CAMILO"/>
    <x v="0"/>
    <x v="0"/>
    <n v="177"/>
    <n v="19.6666666666667"/>
    <n v="192.96562499999999"/>
    <m/>
    <n v="101181.0938"/>
    <x v="1"/>
    <n v="10872.5"/>
    <x v="1019"/>
    <x v="0"/>
    <m/>
  </r>
  <r>
    <d v="2024-05-19T03:50:13"/>
    <x v="9"/>
    <n v="42"/>
    <s v="LOPERA ALVAREZ ESTIVEN"/>
    <x v="0"/>
    <x v="0"/>
    <n v="227"/>
    <n v="25.2222222222222"/>
    <n v="192.96562499999999"/>
    <m/>
    <n v="101181.0938"/>
    <x v="1"/>
    <n v="10872.5"/>
    <x v="1019"/>
    <x v="0"/>
    <m/>
  </r>
  <r>
    <d v="2024-05-20T01:52:29"/>
    <x v="12"/>
    <n v="2"/>
    <s v="RAMIREZ ADRIAN"/>
    <x v="0"/>
    <x v="0"/>
    <n v="188"/>
    <n v="20.8888888888889"/>
    <n v="161.82396088019601"/>
    <m/>
    <n v="84053.178499999995"/>
    <x v="1"/>
    <n v="10232"/>
    <x v="1020"/>
    <x v="0"/>
    <m/>
  </r>
  <r>
    <d v="2024-05-20T01:52:29"/>
    <x v="12"/>
    <n v="7"/>
    <s v="FLORES RINCON JORGE ALBERTO"/>
    <x v="1"/>
    <x v="0"/>
    <n v="201"/>
    <n v="18.272727272727298"/>
    <n v="197.78484107579499"/>
    <m/>
    <n v="102731.6626"/>
    <x v="1"/>
    <n v="10232"/>
    <x v="1020"/>
    <x v="0"/>
    <m/>
  </r>
  <r>
    <d v="2024-05-20T01:52:29"/>
    <x v="12"/>
    <n v="9"/>
    <s v="AGUDELO GARCIA DENIN ANGELO"/>
    <x v="4"/>
    <x v="0"/>
    <n v="130"/>
    <n v="18.571428571428601"/>
    <n v="125.86308068459699"/>
    <m/>
    <n v="65374.6944"/>
    <x v="0"/>
    <n v="10232"/>
    <x v="1020"/>
    <x v="0"/>
    <m/>
  </r>
  <r>
    <d v="2024-05-20T01:52:30"/>
    <x v="12"/>
    <n v="11"/>
    <s v="BELTRAN JUAN SIMON"/>
    <x v="3"/>
    <x v="0"/>
    <n v="176"/>
    <n v="17.600000000000001"/>
    <n v="179.80440097799499"/>
    <m/>
    <n v="93392.420499999993"/>
    <x v="0"/>
    <n v="10232"/>
    <x v="1020"/>
    <x v="0"/>
    <m/>
  </r>
  <r>
    <d v="2024-05-20T01:52:30"/>
    <x v="12"/>
    <n v="16"/>
    <s v="HURTADO MADRID JUAN ESTEBAN"/>
    <x v="0"/>
    <x v="0"/>
    <n v="137"/>
    <n v="15.2222222222222"/>
    <n v="161.82396088019601"/>
    <m/>
    <n v="84053.178499999995"/>
    <x v="0"/>
    <n v="10232"/>
    <x v="1020"/>
    <x v="0"/>
    <m/>
  </r>
  <r>
    <d v="2024-05-20T01:52:30"/>
    <x v="12"/>
    <n v="18"/>
    <s v="BETANCUR GUZMAN JHON FERNANDO"/>
    <x v="6"/>
    <x v="0"/>
    <n v="146"/>
    <n v="18.25"/>
    <n v="143.84352078239601"/>
    <m/>
    <n v="74713.936400000006"/>
    <x v="0"/>
    <n v="10232"/>
    <x v="1020"/>
    <x v="0"/>
    <m/>
  </r>
  <r>
    <d v="2024-05-20T01:52:31"/>
    <x v="12"/>
    <n v="21"/>
    <s v="DURANGO DAVID JOSE"/>
    <x v="6"/>
    <x v="0"/>
    <n v="128"/>
    <n v="16"/>
    <n v="143.84352078239601"/>
    <m/>
    <n v="74713.936400000006"/>
    <x v="0"/>
    <n v="10232"/>
    <x v="1020"/>
    <x v="0"/>
    <m/>
  </r>
  <r>
    <d v="2024-05-20T01:52:31"/>
    <x v="12"/>
    <n v="22"/>
    <s v="QUIRAMA CASTAEDA JHON JADER"/>
    <x v="0"/>
    <x v="3"/>
    <n v="129"/>
    <n v="14.3333333333333"/>
    <n v="161.82396088019601"/>
    <m/>
    <n v="84053.178499999995"/>
    <x v="1"/>
    <n v="10232"/>
    <x v="1020"/>
    <x v="0"/>
    <m/>
  </r>
  <r>
    <d v="2024-05-20T01:52:31"/>
    <x v="12"/>
    <n v="23"/>
    <s v="SALDARRIAGA PARRA LUIS ALBERTO"/>
    <x v="4"/>
    <x v="0"/>
    <n v="126"/>
    <n v="18"/>
    <n v="125.86308068459699"/>
    <m/>
    <n v="65374.6944"/>
    <x v="2"/>
    <n v="10232"/>
    <x v="1020"/>
    <x v="0"/>
    <m/>
  </r>
  <r>
    <d v="2024-05-20T01:52:31"/>
    <x v="12"/>
    <n v="24"/>
    <s v="MARTINEZ  WILMAR"/>
    <x v="0"/>
    <x v="0"/>
    <n v="156"/>
    <n v="17.3333333333333"/>
    <n v="161.82396088019601"/>
    <m/>
    <n v="84053.178499999995"/>
    <x v="0"/>
    <n v="10232"/>
    <x v="1020"/>
    <x v="0"/>
    <m/>
  </r>
  <r>
    <d v="2024-05-20T01:52:32"/>
    <x v="12"/>
    <n v="26"/>
    <s v="CIRO MARIN RODRIGO ALBERTO"/>
    <x v="2"/>
    <x v="0"/>
    <n v="119"/>
    <n v="19.8333333333333"/>
    <n v="107.882640586797"/>
    <s v="3 Descuentos (Despachador gustavo y conducts) se adicionan 15 usuarios faltantes del dia 19/05 "/>
    <n v="56035.452299999997"/>
    <x v="0"/>
    <n v="10232"/>
    <x v="1020"/>
    <x v="0"/>
    <m/>
  </r>
  <r>
    <d v="2024-05-20T01:52:32"/>
    <x v="12"/>
    <n v="27"/>
    <s v="HOYOS HENAO SANTIAGO"/>
    <x v="0"/>
    <x v="0"/>
    <n v="167"/>
    <n v="18.5555555555556"/>
    <n v="161.82396088019601"/>
    <m/>
    <n v="84053.178499999995"/>
    <x v="0"/>
    <n v="10232"/>
    <x v="1020"/>
    <x v="0"/>
    <m/>
  </r>
  <r>
    <d v="2024-05-20T01:52:32"/>
    <x v="12"/>
    <n v="28"/>
    <s v="PARIAS MURIEL JHON FREDY"/>
    <x v="0"/>
    <x v="0"/>
    <n v="153"/>
    <n v="17"/>
    <n v="161.82396088019601"/>
    <s v="1 Descuento (Conduct)"/>
    <n v="84053.178499999995"/>
    <x v="0"/>
    <n v="10232"/>
    <x v="1020"/>
    <x v="0"/>
    <m/>
  </r>
  <r>
    <d v="2024-05-20T01:52:33"/>
    <x v="12"/>
    <n v="31"/>
    <s v="CERVANTES MARTINEZ FELIX ENRIQUE"/>
    <x v="0"/>
    <x v="0"/>
    <n v="156"/>
    <n v="17.3333333333333"/>
    <n v="161.82396088019601"/>
    <m/>
    <n v="84053.178499999995"/>
    <x v="0"/>
    <n v="10232"/>
    <x v="1020"/>
    <x v="0"/>
    <m/>
  </r>
  <r>
    <d v="2024-05-20T01:52:33"/>
    <x v="12"/>
    <n v="32"/>
    <s v="RUA CHAVARRIA JEFERSON ANDREY"/>
    <x v="1"/>
    <x v="0"/>
    <n v="206"/>
    <n v="18.727272727272702"/>
    <n v="197.78484107579499"/>
    <s v="1 Descuento (Conduct)"/>
    <n v="102731.6626"/>
    <x v="0"/>
    <n v="10232"/>
    <x v="1020"/>
    <x v="0"/>
    <m/>
  </r>
  <r>
    <d v="2024-05-20T01:52:33"/>
    <x v="12"/>
    <n v="33"/>
    <s v="QUIROZ BRAYAN"/>
    <x v="0"/>
    <x v="0"/>
    <n v="152"/>
    <n v="16.8888888888889"/>
    <n v="161.82396088019601"/>
    <m/>
    <n v="84053.178499999995"/>
    <x v="0"/>
    <n v="10232"/>
    <x v="1020"/>
    <x v="0"/>
    <m/>
  </r>
  <r>
    <d v="2024-05-20T01:52:34"/>
    <x v="12"/>
    <n v="34"/>
    <s v="PINO JUAN ESTEBAN"/>
    <x v="3"/>
    <x v="0"/>
    <n v="184"/>
    <n v="18.399999999999999"/>
    <n v="179.80440097799499"/>
    <m/>
    <n v="93392.420499999993"/>
    <x v="0"/>
    <n v="10232"/>
    <x v="1020"/>
    <x v="0"/>
    <m/>
  </r>
  <r>
    <d v="2024-05-20T01:52:34"/>
    <x v="12"/>
    <n v="35"/>
    <s v="HERNANDEZ MACIAS GILBERTO"/>
    <x v="0"/>
    <x v="0"/>
    <n v="149"/>
    <n v="16.5555555555556"/>
    <n v="161.82396088019601"/>
    <m/>
    <n v="84053.178499999995"/>
    <x v="1"/>
    <n v="10232"/>
    <x v="1020"/>
    <x v="0"/>
    <m/>
  </r>
  <r>
    <d v="2024-05-20T01:52:34"/>
    <x v="12"/>
    <n v="36"/>
    <s v="LONDOO WILDER"/>
    <x v="0"/>
    <x v="3"/>
    <n v="160"/>
    <n v="17.7777777777778"/>
    <n v="161.82396088019601"/>
    <m/>
    <n v="84053.178499999995"/>
    <x v="0"/>
    <n v="10232"/>
    <x v="1020"/>
    <x v="0"/>
    <m/>
  </r>
  <r>
    <d v="2024-05-20T01:52:35"/>
    <x v="12"/>
    <n v="37"/>
    <s v="TABORDA ROJAS DIEGO ALEJANDRO"/>
    <x v="3"/>
    <x v="0"/>
    <n v="196"/>
    <n v="19.600000000000001"/>
    <n v="179.80440097799499"/>
    <m/>
    <n v="93392.420499999993"/>
    <x v="1"/>
    <n v="10232"/>
    <x v="1020"/>
    <x v="0"/>
    <m/>
  </r>
  <r>
    <d v="2024-05-20T01:52:35"/>
    <x v="12"/>
    <n v="38"/>
    <s v="AGUDELO KEVIN ANDRES"/>
    <x v="0"/>
    <x v="0"/>
    <n v="173"/>
    <n v="19.2222222222222"/>
    <n v="161.82396088019601"/>
    <s v="2 Descuentos (Despachador fernando) "/>
    <n v="84053.178499999995"/>
    <x v="0"/>
    <n v="10232"/>
    <x v="1020"/>
    <x v="0"/>
    <m/>
  </r>
  <r>
    <d v="2024-05-20T01:52:35"/>
    <x v="12"/>
    <n v="39"/>
    <s v="QUINTERO ANDRES FELIPE"/>
    <x v="11"/>
    <x v="0"/>
    <n v="15"/>
    <n v="10"/>
    <n v="26.970660146699299"/>
    <m/>
    <n v="14008.8631"/>
    <x v="0"/>
    <n v="10232"/>
    <x v="1020"/>
    <x v="0"/>
    <m/>
  </r>
  <r>
    <d v="2024-05-20T01:52:36"/>
    <x v="12"/>
    <n v="40"/>
    <s v="OCAMPO OCAMPO ANTONIO JOSE"/>
    <x v="0"/>
    <x v="0"/>
    <n v="200"/>
    <n v="22.2222222222222"/>
    <n v="161.82396088019601"/>
    <m/>
    <n v="84053.178499999995"/>
    <x v="0"/>
    <n v="10232"/>
    <x v="1020"/>
    <x v="0"/>
    <m/>
  </r>
  <r>
    <d v="2024-05-20T01:52:36"/>
    <x v="12"/>
    <n v="42"/>
    <s v="LOPERA ALVAREZ ESTIVEN"/>
    <x v="4"/>
    <x v="0"/>
    <n v="130"/>
    <n v="18.571428571428601"/>
    <n v="125.86308068459699"/>
    <m/>
    <n v="65374.6944"/>
    <x v="1"/>
    <n v="10232"/>
    <x v="1020"/>
    <x v="0"/>
    <m/>
  </r>
  <r>
    <d v="2024-05-21T02:49:21"/>
    <x v="1"/>
    <n v="1"/>
    <s v="PALMAR PANA EDIXON JOSUE"/>
    <x v="1"/>
    <x v="0"/>
    <n v="223"/>
    <n v="20.272727272727298"/>
    <n v="241.046337817638"/>
    <s v="1 Descuento (Conduct) "/>
    <n v="126525.48579999999"/>
    <x v="0"/>
    <n v="11536.8421"/>
    <x v="1021"/>
    <x v="0"/>
    <m/>
  </r>
  <r>
    <d v="2024-05-21T02:49:22"/>
    <x v="1"/>
    <n v="2"/>
    <s v="RAMIREZ ADRIAN"/>
    <x v="1"/>
    <x v="0"/>
    <n v="273"/>
    <n v="24.818181818181799"/>
    <n v="241.046337817638"/>
    <m/>
    <n v="126525.48579999999"/>
    <x v="1"/>
    <n v="11536.8421"/>
    <x v="1021"/>
    <x v="0"/>
    <m/>
  </r>
  <r>
    <d v="2024-05-21T02:49:22"/>
    <x v="1"/>
    <n v="3"/>
    <s v="AGUIRRE ANDRES"/>
    <x v="5"/>
    <x v="0"/>
    <n v="22"/>
    <n v="22"/>
    <n v="21.913303437967102"/>
    <m/>
    <n v="11502.3169"/>
    <x v="0"/>
    <n v="11536.8421"/>
    <x v="1021"/>
    <x v="0"/>
    <m/>
  </r>
  <r>
    <d v="2024-05-21T02:49:22"/>
    <x v="1"/>
    <n v="4"/>
    <s v="GARCIA SEBASTIAN"/>
    <x v="3"/>
    <x v="0"/>
    <n v="231"/>
    <n v="23.1"/>
    <n v="219.13303437967099"/>
    <s v="1 Descuento (Usuario desubicado) "/>
    <n v="115023.1689"/>
    <x v="0"/>
    <n v="11536.8421"/>
    <x v="1021"/>
    <x v="0"/>
    <m/>
  </r>
  <r>
    <d v="2024-05-21T02:49:22"/>
    <x v="1"/>
    <n v="5"/>
    <s v="QUINTERO  ALVARO ANTONIO"/>
    <x v="9"/>
    <x v="0"/>
    <n v="270"/>
    <n v="22.5"/>
    <n v="262.95964125560499"/>
    <m/>
    <n v="138027.8027"/>
    <x v="1"/>
    <n v="11536.8421"/>
    <x v="1021"/>
    <x v="0"/>
    <m/>
  </r>
  <r>
    <d v="2024-05-21T02:49:23"/>
    <x v="1"/>
    <n v="6"/>
    <s v="TUBERQUIA MAICOL ESTIVEN"/>
    <x v="0"/>
    <x v="0"/>
    <n v="188"/>
    <n v="20.8888888888889"/>
    <n v="197.219730941704"/>
    <m/>
    <n v="103520.852"/>
    <x v="0"/>
    <n v="11536.8421"/>
    <x v="1021"/>
    <x v="0"/>
    <m/>
  </r>
  <r>
    <d v="2024-05-21T02:49:23"/>
    <x v="1"/>
    <n v="7"/>
    <s v="FLORES RINCON JORGE ALBERTO"/>
    <x v="3"/>
    <x v="0"/>
    <n v="252"/>
    <n v="25.2"/>
    <n v="219.13303437967099"/>
    <m/>
    <n v="115023.1689"/>
    <x v="1"/>
    <n v="11536.8421"/>
    <x v="1021"/>
    <x v="0"/>
    <m/>
  </r>
  <r>
    <d v="2024-05-21T02:49:23"/>
    <x v="1"/>
    <n v="8"/>
    <s v="VACA FIERRO ROBINSON"/>
    <x v="9"/>
    <x v="0"/>
    <n v="230"/>
    <n v="19.1666666666667"/>
    <n v="262.95964125560499"/>
    <m/>
    <n v="138027.8027"/>
    <x v="1"/>
    <n v="11536.8421"/>
    <x v="1021"/>
    <x v="0"/>
    <m/>
  </r>
  <r>
    <d v="2024-05-21T02:49:24"/>
    <x v="1"/>
    <n v="9"/>
    <s v="AGUDELO GARCIA DENIN ANGELO"/>
    <x v="0"/>
    <x v="0"/>
    <n v="183"/>
    <n v="20.3333333333333"/>
    <n v="197.219730941704"/>
    <m/>
    <n v="103520.852"/>
    <x v="0"/>
    <n v="11536.8421"/>
    <x v="1021"/>
    <x v="0"/>
    <m/>
  </r>
  <r>
    <d v="2024-05-21T02:49:24"/>
    <x v="1"/>
    <n v="10"/>
    <s v="MARULANDA JARAMILLO DAWER ANDRES"/>
    <x v="0"/>
    <x v="0"/>
    <n v="188"/>
    <n v="20.8888888888889"/>
    <n v="197.219730941704"/>
    <s v="1 Descuento (Usuario movilidad reducida) "/>
    <n v="103520.852"/>
    <x v="0"/>
    <n v="11536.8421"/>
    <x v="1021"/>
    <x v="0"/>
    <m/>
  </r>
  <r>
    <d v="2024-05-21T02:49:24"/>
    <x v="9"/>
    <n v="11"/>
    <s v="BELTRAN JUAN SIMON"/>
    <x v="6"/>
    <x v="0"/>
    <n v="166"/>
    <n v="20.75"/>
    <n v="175.30642750373701"/>
    <m/>
    <n v="92018.535099999994"/>
    <x v="0"/>
    <n v="11536.8421"/>
    <x v="1021"/>
    <x v="0"/>
    <m/>
  </r>
  <r>
    <d v="2024-05-21T02:49:24"/>
    <x v="9"/>
    <n v="12"/>
    <s v="CASTRO BERMUDEZ RICHARD STIWARD"/>
    <x v="10"/>
    <x v="0"/>
    <n v="64"/>
    <n v="18.285714285714299"/>
    <n v="76.696562032884898"/>
    <m/>
    <n v="40258.109100000001"/>
    <x v="0"/>
    <n v="11536.8421"/>
    <x v="1021"/>
    <x v="0"/>
    <m/>
  </r>
  <r>
    <d v="2024-05-21T02:49:25"/>
    <x v="9"/>
    <n v="13"/>
    <s v="RODRIGUEZ LUBIN"/>
    <x v="3"/>
    <x v="3"/>
    <n v="182"/>
    <n v="18.2"/>
    <n v="219.13303437967099"/>
    <s v="2 Descuentos (Usuarios desubicados) "/>
    <n v="115023.1689"/>
    <x v="0"/>
    <n v="11536.8421"/>
    <x v="1021"/>
    <x v="0"/>
    <m/>
  </r>
  <r>
    <d v="2024-05-21T02:49:25"/>
    <x v="9"/>
    <n v="14"/>
    <s v="MADRID HERNANDEZ JHONATAN SMITH"/>
    <x v="1"/>
    <x v="0"/>
    <n v="242"/>
    <n v="22"/>
    <n v="241.046337817638"/>
    <m/>
    <n v="126525.48579999999"/>
    <x v="1"/>
    <n v="11536.8421"/>
    <x v="1021"/>
    <x v="0"/>
    <m/>
  </r>
  <r>
    <d v="2024-05-21T02:49:25"/>
    <x v="9"/>
    <n v="15"/>
    <s v="LONDOO LOPERA DUVAN ANDRES"/>
    <x v="3"/>
    <x v="0"/>
    <n v="235"/>
    <n v="23.5"/>
    <n v="219.13303437967099"/>
    <m/>
    <n v="115023.1689"/>
    <x v="1"/>
    <n v="11536.8421"/>
    <x v="1021"/>
    <x v="0"/>
    <m/>
  </r>
  <r>
    <d v="2024-05-21T02:49:25"/>
    <x v="9"/>
    <n v="16"/>
    <s v="HURTADO MADRID JUAN ESTEBAN"/>
    <x v="3"/>
    <x v="0"/>
    <n v="195"/>
    <n v="19.5"/>
    <n v="219.13303437967099"/>
    <s v="1 Descuento (Conduct) "/>
    <n v="115023.1689"/>
    <x v="0"/>
    <n v="11536.8421"/>
    <x v="1021"/>
    <x v="0"/>
    <m/>
  </r>
  <r>
    <d v="2024-05-21T02:49:26"/>
    <x v="9"/>
    <n v="17"/>
    <s v="AGUIRRE ANDRES"/>
    <x v="3"/>
    <x v="0"/>
    <n v="199"/>
    <n v="19.899999999999999"/>
    <n v="219.13303437967099"/>
    <s v="Se adiciona 1 viaje y 11 usuarios faltantes del dia 18/05"/>
    <n v="115023.1689"/>
    <x v="0"/>
    <n v="11536.8421"/>
    <x v="1021"/>
    <x v="0"/>
    <m/>
  </r>
  <r>
    <d v="2024-05-21T02:49:26"/>
    <x v="9"/>
    <n v="18"/>
    <s v="LONDOO WILDER"/>
    <x v="6"/>
    <x v="0"/>
    <n v="177"/>
    <n v="22.125"/>
    <n v="175.30642750373701"/>
    <m/>
    <n v="92018.535099999994"/>
    <x v="0"/>
    <n v="11536.8421"/>
    <x v="1021"/>
    <x v="0"/>
    <m/>
  </r>
  <r>
    <d v="2024-05-21T02:49:26"/>
    <x v="9"/>
    <n v="20"/>
    <s v="LONDOO CADAVID DAVID SANTIAGO"/>
    <x v="3"/>
    <x v="3"/>
    <n v="196"/>
    <n v="19.600000000000001"/>
    <n v="219.13303437967099"/>
    <s v="2 Descuentos (Usuario desubicado y conduct) "/>
    <n v="115023.1689"/>
    <x v="0"/>
    <n v="11536.8421"/>
    <x v="1021"/>
    <x v="0"/>
    <m/>
  </r>
  <r>
    <d v="2024-05-21T02:49:26"/>
    <x v="9"/>
    <n v="21"/>
    <s v="DURANGO DAVID JOSE"/>
    <x v="0"/>
    <x v="0"/>
    <n v="163"/>
    <n v="18.1111111111111"/>
    <n v="197.219730941704"/>
    <m/>
    <n v="103520.852"/>
    <x v="0"/>
    <n v="11536.8421"/>
    <x v="1021"/>
    <x v="0"/>
    <m/>
  </r>
  <r>
    <d v="2024-05-21T02:49:27"/>
    <x v="9"/>
    <n v="22"/>
    <s v="QUIRAMA CASTAEDA JHON JADER"/>
    <x v="3"/>
    <x v="0"/>
    <n v="212"/>
    <n v="21.2"/>
    <n v="219.13303437967099"/>
    <m/>
    <n v="115023.1689"/>
    <x v="1"/>
    <n v="11536.8421"/>
    <x v="1021"/>
    <x v="0"/>
    <m/>
  </r>
  <r>
    <d v="2024-05-21T02:49:27"/>
    <x v="9"/>
    <n v="23"/>
    <s v="SALDARRIAGA PARRA LUIS ALBERTO"/>
    <x v="6"/>
    <x v="0"/>
    <n v="151"/>
    <n v="18.875"/>
    <n v="175.30642750373701"/>
    <m/>
    <n v="92018.535099999994"/>
    <x v="2"/>
    <n v="11536.8421"/>
    <x v="1021"/>
    <x v="0"/>
    <m/>
  </r>
  <r>
    <d v="2024-05-21T02:49:27"/>
    <x v="9"/>
    <n v="25"/>
    <s v="JIMENEZ HURTADO CARLOS ESTIVEN"/>
    <x v="6"/>
    <x v="0"/>
    <n v="223"/>
    <n v="27.875"/>
    <n v="175.30642750373701"/>
    <m/>
    <n v="92018.535099999994"/>
    <x v="1"/>
    <n v="11536.8421"/>
    <x v="1021"/>
    <x v="0"/>
    <m/>
  </r>
  <r>
    <d v="2024-05-21T02:49:28"/>
    <x v="9"/>
    <n v="26"/>
    <s v="CIRO MARIN RODRIGO ALBERTO"/>
    <x v="4"/>
    <x v="0"/>
    <n v="130"/>
    <n v="18.571428571428601"/>
    <n v="153.39312406577"/>
    <s v="9 Descuentos (Incidente con Usuarios, propietario y conduct) "/>
    <n v="80516.218200000003"/>
    <x v="0"/>
    <n v="11536.8421"/>
    <x v="1021"/>
    <x v="0"/>
    <m/>
  </r>
  <r>
    <d v="2024-05-21T02:49:28"/>
    <x v="9"/>
    <n v="27"/>
    <s v="HENAO MUOZ FERNEY"/>
    <x v="3"/>
    <x v="0"/>
    <n v="263"/>
    <n v="26.3"/>
    <n v="219.13303437967099"/>
    <m/>
    <n v="115023.1689"/>
    <x v="0"/>
    <n v="11536.8421"/>
    <x v="1021"/>
    <x v="0"/>
    <m/>
  </r>
  <r>
    <d v="2024-05-21T02:49:28"/>
    <x v="9"/>
    <n v="28"/>
    <s v="URIEL SALAZAR FREDY"/>
    <x v="3"/>
    <x v="0"/>
    <n v="241"/>
    <n v="24.1"/>
    <n v="219.13303437967099"/>
    <s v="3 descuentos (Controlador y conducts) "/>
    <n v="115023.1689"/>
    <x v="0"/>
    <n v="11536.8421"/>
    <x v="1021"/>
    <x v="0"/>
    <m/>
  </r>
  <r>
    <d v="2024-05-21T02:49:28"/>
    <x v="9"/>
    <n v="29"/>
    <s v="PEREZ GARCIA JUAN ESTEBAN"/>
    <x v="4"/>
    <x v="0"/>
    <n v="161"/>
    <n v="23"/>
    <n v="153.39312406577"/>
    <m/>
    <n v="80516.218200000003"/>
    <x v="0"/>
    <n v="11536.8421"/>
    <x v="1021"/>
    <x v="0"/>
    <m/>
  </r>
  <r>
    <d v="2024-05-21T02:49:29"/>
    <x v="1"/>
    <n v="31"/>
    <s v="CERVANTES MARTINEZ FELIX ENRIQUE"/>
    <x v="2"/>
    <x v="0"/>
    <n v="144"/>
    <n v="24"/>
    <n v="131.47982062780301"/>
    <s v="1 Descuento (Usuario movilidad reducida) "/>
    <n v="69013.901299999998"/>
    <x v="0"/>
    <n v="11536.8421"/>
    <x v="1021"/>
    <x v="0"/>
    <m/>
  </r>
  <r>
    <d v="2024-05-21T02:49:29"/>
    <x v="1"/>
    <n v="32"/>
    <s v="PUERTA BOJANERO JUAN CARLOS"/>
    <x v="0"/>
    <x v="0"/>
    <n v="197"/>
    <n v="21.8888888888889"/>
    <n v="197.219730941704"/>
    <m/>
    <n v="103520.852"/>
    <x v="0"/>
    <n v="11536.8421"/>
    <x v="1021"/>
    <x v="0"/>
    <m/>
  </r>
  <r>
    <d v="2024-05-21T02:49:29"/>
    <x v="1"/>
    <n v="34"/>
    <s v="PINO JUAN ESTEBAN"/>
    <x v="0"/>
    <x v="0"/>
    <n v="186"/>
    <n v="20.6666666666667"/>
    <n v="197.219730941704"/>
    <s v="5 Descuentos (Incidente con Usuarios) "/>
    <n v="103520.852"/>
    <x v="0"/>
    <n v="11536.8421"/>
    <x v="1021"/>
    <x v="0"/>
    <m/>
  </r>
  <r>
    <d v="2024-05-21T02:49:29"/>
    <x v="1"/>
    <n v="35"/>
    <s v="HERNANDEZ MACIAS GILBERTO"/>
    <x v="0"/>
    <x v="0"/>
    <n v="199"/>
    <n v="22.1111111111111"/>
    <n v="197.219730941704"/>
    <m/>
    <n v="103520.852"/>
    <x v="1"/>
    <n v="11536.8421"/>
    <x v="1021"/>
    <x v="0"/>
    <m/>
  </r>
  <r>
    <d v="2024-05-21T02:49:30"/>
    <x v="1"/>
    <n v="36"/>
    <s v="MARTINEZ CHAVERRA LUIS NORBERTO"/>
    <x v="3"/>
    <x v="0"/>
    <n v="228"/>
    <n v="22.8"/>
    <n v="219.13303437967099"/>
    <m/>
    <n v="115023.1689"/>
    <x v="0"/>
    <n v="11536.8421"/>
    <x v="1021"/>
    <x v="0"/>
    <m/>
  </r>
  <r>
    <d v="2024-05-21T02:49:30"/>
    <x v="1"/>
    <n v="37"/>
    <s v="TABORDA ROJAS DIEGO ALEJANDRO"/>
    <x v="3"/>
    <x v="0"/>
    <n v="244"/>
    <n v="24.4"/>
    <n v="219.13303437967099"/>
    <m/>
    <n v="115023.1689"/>
    <x v="1"/>
    <n v="11536.8421"/>
    <x v="1021"/>
    <x v="0"/>
    <m/>
  </r>
  <r>
    <d v="2024-05-21T02:49:30"/>
    <x v="1"/>
    <n v="38"/>
    <s v="AGUDELO KEVIN ANDRES"/>
    <x v="3"/>
    <x v="0"/>
    <n v="235"/>
    <n v="23.5"/>
    <n v="219.13303437967099"/>
    <m/>
    <n v="115023.1689"/>
    <x v="0"/>
    <n v="11536.8421"/>
    <x v="1021"/>
    <x v="0"/>
    <m/>
  </r>
  <r>
    <d v="2024-05-21T02:49:30"/>
    <x v="1"/>
    <n v="40"/>
    <s v="OCAMPO OCAMPO ANTONIO JOSE"/>
    <x v="3"/>
    <x v="0"/>
    <n v="222"/>
    <n v="22.2"/>
    <n v="219.13303437967099"/>
    <m/>
    <n v="115023.1689"/>
    <x v="0"/>
    <n v="11536.8421"/>
    <x v="1021"/>
    <x v="0"/>
    <m/>
  </r>
  <r>
    <d v="2024-05-21T02:49:31"/>
    <x v="1"/>
    <n v="41"/>
    <s v="GARCIA DAVID WILSON ALBERTO"/>
    <x v="6"/>
    <x v="0"/>
    <n v="177"/>
    <n v="22.125"/>
    <n v="175.30642750373701"/>
    <m/>
    <n v="92018.535099999994"/>
    <x v="1"/>
    <n v="11536.8421"/>
    <x v="1021"/>
    <x v="0"/>
    <m/>
  </r>
  <r>
    <d v="2024-05-21T02:49:31"/>
    <x v="9"/>
    <n v="42"/>
    <s v="HOYOS DAVID"/>
    <x v="3"/>
    <x v="0"/>
    <n v="238"/>
    <n v="23.8"/>
    <n v="219.13303437967099"/>
    <s v="4 Descuentos (Conducts y usuario desubicado) "/>
    <n v="115023.1689"/>
    <x v="1"/>
    <n v="11536.8421"/>
    <x v="1021"/>
    <x v="0"/>
    <m/>
  </r>
  <r>
    <d v="2024-05-22T02:57:24"/>
    <x v="9"/>
    <n v="1"/>
    <s v="PALMAR PANA EDIXON JOSUE"/>
    <x v="0"/>
    <x v="0"/>
    <n v="154"/>
    <n v="17.1111111111111"/>
    <n v="199.85022026431699"/>
    <s v="1 Descuento (conduct) "/>
    <n v="104967.6211"/>
    <x v="0"/>
    <n v="12823.6842"/>
    <x v="1022"/>
    <x v="0"/>
    <m/>
  </r>
  <r>
    <d v="2024-05-22T02:57:24"/>
    <x v="9"/>
    <n v="2"/>
    <s v="PARIAS MURIEL JHON FREDY"/>
    <x v="3"/>
    <x v="0"/>
    <n v="262"/>
    <n v="26.2"/>
    <n v="222.05580029368599"/>
    <s v="1 Descuento (Conduct) "/>
    <n v="116630.6902"/>
    <x v="1"/>
    <n v="12823.6842"/>
    <x v="1022"/>
    <x v="0"/>
    <m/>
  </r>
  <r>
    <d v="2024-05-22T02:57:25"/>
    <x v="9"/>
    <n v="3"/>
    <s v="AGUIRRE ANDRES"/>
    <x v="3"/>
    <x v="3"/>
    <n v="201"/>
    <n v="20.100000000000001"/>
    <n v="222.05580029368599"/>
    <s v="1 Descuento (conduct) "/>
    <n v="116630.6902"/>
    <x v="0"/>
    <n v="12823.6842"/>
    <x v="1022"/>
    <x v="0"/>
    <m/>
  </r>
  <r>
    <d v="2024-05-22T02:57:25"/>
    <x v="9"/>
    <n v="4"/>
    <s v="RUA CHAVARRIA JEFERSON ANDREY"/>
    <x v="0"/>
    <x v="0"/>
    <n v="236"/>
    <n v="26.2222222222222"/>
    <n v="199.85022026431699"/>
    <m/>
    <n v="104967.6211"/>
    <x v="0"/>
    <n v="12823.6842"/>
    <x v="1022"/>
    <x v="0"/>
    <m/>
  </r>
  <r>
    <d v="2024-05-22T02:57:25"/>
    <x v="9"/>
    <n v="5"/>
    <s v="BERRIO POSADA ANGELA"/>
    <x v="3"/>
    <x v="0"/>
    <n v="231"/>
    <n v="23.1"/>
    <n v="222.05580029368599"/>
    <s v="20 Descuentos (Transbordo y jefe de ruta) "/>
    <n v="116630.6902"/>
    <x v="1"/>
    <n v="12823.6842"/>
    <x v="1022"/>
    <x v="0"/>
    <m/>
  </r>
  <r>
    <d v="2024-05-22T02:57:26"/>
    <x v="9"/>
    <n v="6"/>
    <s v="TUBERQUIA MAICOL ESTIVEN"/>
    <x v="0"/>
    <x v="3"/>
    <n v="226"/>
    <n v="25.1111111111111"/>
    <n v="199.85022026431699"/>
    <m/>
    <n v="104967.6211"/>
    <x v="0"/>
    <n v="12823.6842"/>
    <x v="1022"/>
    <x v="0"/>
    <m/>
  </r>
  <r>
    <d v="2024-05-22T02:57:26"/>
    <x v="9"/>
    <n v="7"/>
    <s v="FLORES RINCON JORGE ALBERTO"/>
    <x v="4"/>
    <x v="0"/>
    <n v="166"/>
    <n v="23.714285714285701"/>
    <n v="155.43906020558001"/>
    <s v="1 Descuento (Monitoreo) "/>
    <n v="81641.483099999998"/>
    <x v="1"/>
    <n v="12823.6842"/>
    <x v="1022"/>
    <x v="0"/>
    <m/>
  </r>
  <r>
    <d v="2024-05-22T02:57:26"/>
    <x v="9"/>
    <n v="8"/>
    <s v="VACA FIERRO ROBINSON"/>
    <x v="6"/>
    <x v="0"/>
    <n v="157"/>
    <n v="18.470588235294102"/>
    <n v="188.747430249633"/>
    <s v="1 Descuento (conduct) "/>
    <n v="99136.086599999995"/>
    <x v="1"/>
    <n v="12823.6842"/>
    <x v="1022"/>
    <x v="0"/>
    <m/>
  </r>
  <r>
    <d v="2024-05-22T02:57:27"/>
    <x v="9"/>
    <n v="9"/>
    <s v="AGUDELO GARCIA DENIN ANGELO"/>
    <x v="0"/>
    <x v="0"/>
    <n v="234"/>
    <n v="26"/>
    <n v="199.85022026431699"/>
    <m/>
    <n v="104967.6211"/>
    <x v="0"/>
    <n v="12823.6842"/>
    <x v="1022"/>
    <x v="0"/>
    <m/>
  </r>
  <r>
    <d v="2024-05-22T02:57:27"/>
    <x v="9"/>
    <n v="10"/>
    <s v="RODRIGUEZ LUBIN"/>
    <x v="3"/>
    <x v="0"/>
    <n v="220"/>
    <n v="22"/>
    <n v="222.05580029368599"/>
    <m/>
    <n v="116630.6902"/>
    <x v="0"/>
    <n v="12823.6842"/>
    <x v="1022"/>
    <x v="0"/>
    <m/>
  </r>
  <r>
    <d v="2024-05-22T02:57:27"/>
    <x v="1"/>
    <n v="11"/>
    <s v="BELTRAN JUAN SIMON"/>
    <x v="3"/>
    <x v="0"/>
    <n v="226"/>
    <n v="22.6"/>
    <n v="222.05580029368599"/>
    <s v="1 Descuento (Usuario movilidad reducida) "/>
    <n v="116630.6902"/>
    <x v="0"/>
    <n v="12823.6842"/>
    <x v="1022"/>
    <x v="0"/>
    <m/>
  </r>
  <r>
    <d v="2024-05-22T02:57:27"/>
    <x v="1"/>
    <n v="12"/>
    <s v="CASTRO BERMUDEZ RICHARD STIWARD"/>
    <x v="1"/>
    <x v="0"/>
    <n v="246"/>
    <n v="22.363636363636399"/>
    <n v="244.261380323054"/>
    <m/>
    <n v="128293.7592"/>
    <x v="0"/>
    <n v="12823.6842"/>
    <x v="1022"/>
    <x v="0"/>
    <m/>
  </r>
  <r>
    <d v="2024-05-22T02:57:28"/>
    <x v="1"/>
    <n v="14"/>
    <s v="MADRID HERNANDEZ JHONATAN SMITH"/>
    <x v="3"/>
    <x v="0"/>
    <n v="208"/>
    <n v="20.8"/>
    <n v="222.05580029368599"/>
    <m/>
    <n v="116630.6902"/>
    <x v="1"/>
    <n v="12823.6842"/>
    <x v="1022"/>
    <x v="0"/>
    <m/>
  </r>
  <r>
    <d v="2024-05-22T02:57:28"/>
    <x v="1"/>
    <n v="15"/>
    <s v="LONDOO LOPERA DUVAN ANDRES"/>
    <x v="0"/>
    <x v="0"/>
    <n v="165"/>
    <n v="18.3333333333333"/>
    <n v="199.85022026431699"/>
    <m/>
    <n v="104967.6211"/>
    <x v="1"/>
    <n v="12823.6842"/>
    <x v="1022"/>
    <x v="0"/>
    <m/>
  </r>
  <r>
    <d v="2024-05-22T02:57:28"/>
    <x v="1"/>
    <n v="16"/>
    <s v="LONDOO WILDER"/>
    <x v="6"/>
    <x v="0"/>
    <n v="142"/>
    <n v="17.75"/>
    <n v="177.64464023494901"/>
    <s v="55 Descuentos (Incidente con Usuarios y despachador fernando) "/>
    <n v="93304.552100000001"/>
    <x v="0"/>
    <n v="12823.6842"/>
    <x v="1022"/>
    <x v="0"/>
    <m/>
  </r>
  <r>
    <d v="2024-05-22T02:57:29"/>
    <x v="1"/>
    <n v="17"/>
    <s v="MACEA MATEO"/>
    <x v="2"/>
    <x v="0"/>
    <n v="144"/>
    <n v="22.153846153846199"/>
    <n v="144.33627019089599"/>
    <m/>
    <n v="75809.948600000003"/>
    <x v="0"/>
    <n v="12823.6842"/>
    <x v="1022"/>
    <x v="0"/>
    <m/>
  </r>
  <r>
    <d v="2024-05-22T02:57:29"/>
    <x v="1"/>
    <n v="18"/>
    <s v="BETANCUR GUZMAN JHON FERNANDO"/>
    <x v="3"/>
    <x v="0"/>
    <n v="194"/>
    <n v="19.399999999999999"/>
    <n v="222.05580029368599"/>
    <s v="16 Descuentos (Transbordo y conduct) "/>
    <n v="116630.6902"/>
    <x v="0"/>
    <n v="12823.6842"/>
    <x v="1022"/>
    <x v="0"/>
    <m/>
  </r>
  <r>
    <d v="2024-05-22T02:57:29"/>
    <x v="1"/>
    <n v="20"/>
    <s v="LONDOO CADAVID DAVID SANTIAGO"/>
    <x v="8"/>
    <x v="0"/>
    <n v="110"/>
    <n v="22"/>
    <n v="111.027900146843"/>
    <s v="1 Descuento (conduct) "/>
    <n v="58315.345099999999"/>
    <x v="0"/>
    <n v="12823.6842"/>
    <x v="1022"/>
    <x v="0"/>
    <m/>
  </r>
  <r>
    <d v="2024-05-22T02:57:30"/>
    <x v="1"/>
    <n v="21"/>
    <s v="DURANGO DAVID JOSE"/>
    <x v="0"/>
    <x v="0"/>
    <n v="173"/>
    <n v="19.2222222222222"/>
    <n v="199.85022026431699"/>
    <m/>
    <n v="104967.6211"/>
    <x v="0"/>
    <n v="12823.6842"/>
    <x v="1022"/>
    <x v="0"/>
    <m/>
  </r>
  <r>
    <d v="2024-05-22T02:57:30"/>
    <x v="1"/>
    <n v="22"/>
    <s v="QUIRAMA CASTAEDA JHON JADER"/>
    <x v="0"/>
    <x v="0"/>
    <n v="224"/>
    <n v="24.8888888888889"/>
    <n v="199.85022026431699"/>
    <m/>
    <n v="104967.6211"/>
    <x v="1"/>
    <n v="12823.6842"/>
    <x v="1022"/>
    <x v="0"/>
    <m/>
  </r>
  <r>
    <d v="2024-05-22T02:57:30"/>
    <x v="1"/>
    <n v="23"/>
    <s v="SALDARRIAGA PARRA LUIS ALBERTO"/>
    <x v="6"/>
    <x v="0"/>
    <n v="152"/>
    <n v="19"/>
    <n v="177.64464023494901"/>
    <m/>
    <n v="93304.552100000001"/>
    <x v="2"/>
    <n v="12823.6842"/>
    <x v="1022"/>
    <x v="0"/>
    <m/>
  </r>
  <r>
    <d v="2024-05-22T02:57:30"/>
    <x v="1"/>
    <n v="24"/>
    <s v="MARTINEZ  WILMAR"/>
    <x v="0"/>
    <x v="0"/>
    <n v="195"/>
    <n v="21.6666666666667"/>
    <n v="199.85022026431699"/>
    <m/>
    <n v="104967.6211"/>
    <x v="0"/>
    <n v="12823.6842"/>
    <x v="1022"/>
    <x v="0"/>
    <m/>
  </r>
  <r>
    <d v="2024-05-22T02:57:31"/>
    <x v="1"/>
    <n v="25"/>
    <s v="HENAO MUOZ FERNEY"/>
    <x v="3"/>
    <x v="0"/>
    <n v="234"/>
    <n v="23.4"/>
    <n v="222.05580029368599"/>
    <m/>
    <n v="116630.6902"/>
    <x v="1"/>
    <n v="12823.6842"/>
    <x v="1022"/>
    <x v="0"/>
    <m/>
  </r>
  <r>
    <d v="2024-05-22T02:57:31"/>
    <x v="1"/>
    <n v="26"/>
    <s v="CIRO MARIN RODRIGO ALBERTO"/>
    <x v="10"/>
    <x v="0"/>
    <n v="92"/>
    <n v="23"/>
    <n v="88.822320117474305"/>
    <m/>
    <n v="46652.276100000003"/>
    <x v="0"/>
    <n v="12823.6842"/>
    <x v="1022"/>
    <x v="0"/>
    <m/>
  </r>
  <r>
    <d v="2024-05-22T02:57:31"/>
    <x v="1"/>
    <n v="27"/>
    <s v="HOYOS HENAO SANTIAGO"/>
    <x v="0"/>
    <x v="0"/>
    <n v="221"/>
    <n v="24.5555555555556"/>
    <n v="199.85022026431699"/>
    <m/>
    <n v="104967.6211"/>
    <x v="0"/>
    <n v="12823.6842"/>
    <x v="1022"/>
    <x v="0"/>
    <m/>
  </r>
  <r>
    <d v="2024-05-22T02:57:32"/>
    <x v="1"/>
    <n v="28"/>
    <s v="GARCIA SEBASTIAN"/>
    <x v="6"/>
    <x v="0"/>
    <n v="136"/>
    <n v="17"/>
    <n v="177.64464023494901"/>
    <m/>
    <n v="93304.552100000001"/>
    <x v="0"/>
    <n v="12823.6842"/>
    <x v="1022"/>
    <x v="0"/>
    <m/>
  </r>
  <r>
    <d v="2024-05-22T02:57:32"/>
    <x v="1"/>
    <n v="29"/>
    <s v="PEREZ GARCIA JUAN ESTEBAN"/>
    <x v="0"/>
    <x v="0"/>
    <n v="183"/>
    <n v="20.3333333333333"/>
    <n v="199.85022026431699"/>
    <s v="2 Descuentos (Usuario desubicado y movilidad reducida) "/>
    <n v="104967.6211"/>
    <x v="0"/>
    <n v="12823.6842"/>
    <x v="1022"/>
    <x v="0"/>
    <m/>
  </r>
  <r>
    <d v="2024-05-22T02:57:32"/>
    <x v="9"/>
    <n v="31"/>
    <s v="CERVANTES MARTINEZ FELIX ENRIQUE"/>
    <x v="10"/>
    <x v="0"/>
    <n v="102"/>
    <n v="25.5"/>
    <n v="88.822320117474305"/>
    <s v="1 Descuento (conduct) "/>
    <n v="46652.276100000003"/>
    <x v="0"/>
    <n v="12823.6842"/>
    <x v="1022"/>
    <x v="0"/>
    <m/>
  </r>
  <r>
    <d v="2024-05-22T02:57:32"/>
    <x v="9"/>
    <n v="32"/>
    <s v="PUERTA BOJANERO JUAN CARLOS"/>
    <x v="4"/>
    <x v="0"/>
    <n v="145"/>
    <n v="20.714285714285701"/>
    <n v="155.43906020558001"/>
    <s v="1 Descuento (Conduct) "/>
    <n v="81641.483099999998"/>
    <x v="0"/>
    <n v="12823.6842"/>
    <x v="1022"/>
    <x v="0"/>
    <m/>
  </r>
  <r>
    <d v="2024-05-22T02:57:33"/>
    <x v="9"/>
    <n v="33"/>
    <s v="RAMIREZ ADRIAN"/>
    <x v="3"/>
    <x v="0"/>
    <n v="214"/>
    <n v="21.4"/>
    <n v="222.05580029368599"/>
    <s v="1 Descuento (Controlador) "/>
    <n v="116630.6902"/>
    <x v="0"/>
    <n v="12823.6842"/>
    <x v="1022"/>
    <x v="0"/>
    <m/>
  </r>
  <r>
    <d v="2024-05-22T02:57:33"/>
    <x v="9"/>
    <n v="34"/>
    <s v="LOPERA ALVAREZ ESTIVEN"/>
    <x v="6"/>
    <x v="0"/>
    <n v="206"/>
    <n v="24.235294117647101"/>
    <n v="188.747430249633"/>
    <m/>
    <n v="99136.086599999995"/>
    <x v="0"/>
    <n v="12823.6842"/>
    <x v="1022"/>
    <x v="0"/>
    <m/>
  </r>
  <r>
    <d v="2024-05-22T02:57:33"/>
    <x v="9"/>
    <n v="35"/>
    <s v="HERNANDEZ MACIAS GILBERTO"/>
    <x v="0"/>
    <x v="0"/>
    <n v="224"/>
    <n v="24.8888888888889"/>
    <n v="199.85022026431699"/>
    <m/>
    <n v="104967.6211"/>
    <x v="1"/>
    <n v="12823.6842"/>
    <x v="1022"/>
    <x v="0"/>
    <m/>
  </r>
  <r>
    <d v="2024-05-22T02:57:33"/>
    <x v="9"/>
    <n v="36"/>
    <s v="MARTINEZ CHAVERRA LUIS NORBERTO"/>
    <x v="3"/>
    <x v="0"/>
    <n v="226"/>
    <n v="22.6"/>
    <n v="222.05580029368599"/>
    <s v="1 Descuento (Controlador) "/>
    <n v="116630.6902"/>
    <x v="0"/>
    <n v="12823.6842"/>
    <x v="1022"/>
    <x v="0"/>
    <m/>
  </r>
  <r>
    <d v="2024-05-22T02:57:34"/>
    <x v="9"/>
    <n v="37"/>
    <s v="VALENCIA MENDOZA JHON"/>
    <x v="3"/>
    <x v="0"/>
    <n v="208"/>
    <n v="20.8"/>
    <n v="222.05580029368599"/>
    <s v="DIEGO TABORDA Realiz 3 viajes donde moviliz 51 Usuarios "/>
    <n v="116630.6902"/>
    <x v="1"/>
    <n v="12823.6842"/>
    <x v="1022"/>
    <x v="0"/>
    <m/>
  </r>
  <r>
    <d v="2024-05-22T02:57:34"/>
    <x v="9"/>
    <n v="38"/>
    <s v="AGUDELO KEVIN ANDRES"/>
    <x v="0"/>
    <x v="0"/>
    <n v="219"/>
    <n v="24.3333333333333"/>
    <n v="199.85022026431699"/>
    <m/>
    <n v="104967.6211"/>
    <x v="0"/>
    <n v="12823.6842"/>
    <x v="1022"/>
    <x v="0"/>
    <m/>
  </r>
  <r>
    <d v="2024-05-22T02:57:34"/>
    <x v="9"/>
    <n v="39"/>
    <s v="QUINTERO ANDRES FELIPE"/>
    <x v="0"/>
    <x v="0"/>
    <n v="195"/>
    <n v="21.6666666666667"/>
    <n v="199.85022026431699"/>
    <s v="2 Descuentos (Despachador fernando y conduct) "/>
    <n v="104967.6211"/>
    <x v="0"/>
    <n v="12823.6842"/>
    <x v="1022"/>
    <x v="0"/>
    <m/>
  </r>
  <r>
    <d v="2024-05-22T02:57:34"/>
    <x v="9"/>
    <n v="40"/>
    <s v="OCAMPO OCAMPO ANTONIO JOSE"/>
    <x v="0"/>
    <x v="0"/>
    <n v="233"/>
    <n v="25.8888888888889"/>
    <n v="199.85022026431699"/>
    <s v="2 Descuentos (Conducts) "/>
    <n v="104967.6211"/>
    <x v="0"/>
    <n v="12823.6842"/>
    <x v="1022"/>
    <x v="0"/>
    <m/>
  </r>
  <r>
    <d v="2024-05-22T02:57:35"/>
    <x v="1"/>
    <n v="41"/>
    <s v="GARCIA DAVID WILSON ALBERTO"/>
    <x v="0"/>
    <x v="0"/>
    <n v="213"/>
    <n v="23.6666666666667"/>
    <n v="199.85022026431699"/>
    <m/>
    <n v="104967.6211"/>
    <x v="1"/>
    <n v="12823.6842"/>
    <x v="1022"/>
    <x v="0"/>
    <m/>
  </r>
  <r>
    <d v="2024-05-22T02:57:35"/>
    <x v="1"/>
    <n v="42"/>
    <s v="HOYOS DAVID"/>
    <x v="3"/>
    <x v="3"/>
    <n v="244"/>
    <n v="24.4"/>
    <n v="222.05580029368599"/>
    <s v="15 Descuentos (Transbordo) "/>
    <n v="116630.6902"/>
    <x v="1"/>
    <n v="12823.6842"/>
    <x v="1022"/>
    <x v="0"/>
    <m/>
  </r>
  <r>
    <d v="2024-05-23T03:07:18"/>
    <x v="1"/>
    <n v="1"/>
    <s v="PALMAR PANA EDIXON JOSUE"/>
    <x v="3"/>
    <x v="0"/>
    <n v="172"/>
    <n v="17.2"/>
    <n v="217.29729729729701"/>
    <m/>
    <n v="114013.5135"/>
    <x v="0"/>
    <n v="12284.615400000001"/>
    <x v="1023"/>
    <x v="0"/>
    <m/>
  </r>
  <r>
    <d v="2024-05-23T03:07:19"/>
    <x v="1"/>
    <n v="2"/>
    <s v="PARIAS MURIEL JHON FREDY"/>
    <x v="3"/>
    <x v="0"/>
    <n v="181"/>
    <n v="18.100000000000001"/>
    <n v="217.29729729729701"/>
    <m/>
    <n v="114013.5135"/>
    <x v="1"/>
    <n v="12284.615400000001"/>
    <x v="1023"/>
    <x v="0"/>
    <m/>
  </r>
  <r>
    <d v="2024-05-23T03:07:19"/>
    <x v="1"/>
    <n v="3"/>
    <s v="AGUIRRE ANDRES"/>
    <x v="3"/>
    <x v="0"/>
    <n v="207"/>
    <n v="20.7"/>
    <n v="217.29729729729701"/>
    <m/>
    <n v="114013.5135"/>
    <x v="0"/>
    <n v="12284.615400000001"/>
    <x v="1023"/>
    <x v="0"/>
    <m/>
  </r>
  <r>
    <d v="2024-05-23T03:07:19"/>
    <x v="1"/>
    <n v="4"/>
    <s v="RUA CHAVARRIA JEFERSON ANDREY"/>
    <x v="2"/>
    <x v="0"/>
    <n v="145"/>
    <n v="24.1666666666667"/>
    <n v="130.37837837837799"/>
    <m/>
    <n v="68408.108099999998"/>
    <x v="0"/>
    <n v="12284.615400000001"/>
    <x v="1023"/>
    <x v="0"/>
    <m/>
  </r>
  <r>
    <d v="2024-05-23T03:07:20"/>
    <x v="1"/>
    <n v="5"/>
    <s v="BERRIO POSADA ANGELA"/>
    <x v="3"/>
    <x v="0"/>
    <n v="220"/>
    <n v="22"/>
    <n v="217.29729729729701"/>
    <s v="4 Descuentos (Transbordo) "/>
    <n v="114013.5135"/>
    <x v="1"/>
    <n v="12284.615400000001"/>
    <x v="1023"/>
    <x v="0"/>
    <m/>
  </r>
  <r>
    <d v="2024-05-23T03:07:20"/>
    <x v="1"/>
    <n v="6"/>
    <s v="TUBERQUIA MAICOL ESTIVEN"/>
    <x v="3"/>
    <x v="0"/>
    <n v="221"/>
    <n v="22.1"/>
    <n v="217.29729729729701"/>
    <m/>
    <n v="114013.5135"/>
    <x v="0"/>
    <n v="12284.615400000001"/>
    <x v="1023"/>
    <x v="0"/>
    <m/>
  </r>
  <r>
    <d v="2024-05-23T03:07:21"/>
    <x v="1"/>
    <n v="7"/>
    <s v="HENAO MUOZ FERNEY"/>
    <x v="1"/>
    <x v="0"/>
    <n v="308"/>
    <n v="28"/>
    <n v="239.027027027027"/>
    <s v="3 Descuentos (Conducts y Usuario desubicado)"/>
    <n v="125414.8649"/>
    <x v="1"/>
    <n v="12284.615400000001"/>
    <x v="1023"/>
    <x v="0"/>
    <m/>
  </r>
  <r>
    <d v="2024-05-23T03:07:21"/>
    <x v="1"/>
    <n v="8"/>
    <s v="VACA FIERRO ROBINSON"/>
    <x v="8"/>
    <x v="0"/>
    <n v="117"/>
    <n v="23.4"/>
    <n v="108.648648648649"/>
    <m/>
    <n v="57006.756800000003"/>
    <x v="1"/>
    <n v="12284.615400000001"/>
    <x v="1023"/>
    <x v="0"/>
    <m/>
  </r>
  <r>
    <d v="2024-05-23T03:07:21"/>
    <x v="1"/>
    <n v="9"/>
    <s v="AGUDELO GARCIA DENIN ANGELO"/>
    <x v="0"/>
    <x v="0"/>
    <n v="211"/>
    <n v="23.4444444444444"/>
    <n v="195.56756756756801"/>
    <m/>
    <n v="102612.16220000001"/>
    <x v="0"/>
    <n v="12284.615400000001"/>
    <x v="1023"/>
    <x v="0"/>
    <m/>
  </r>
  <r>
    <d v="2024-05-23T03:07:22"/>
    <x v="1"/>
    <n v="10"/>
    <s v="MARULANDA JARAMILLO DAWER ANDRES"/>
    <x v="0"/>
    <x v="0"/>
    <n v="177"/>
    <n v="19.6666666666667"/>
    <n v="195.56756756756801"/>
    <m/>
    <n v="102612.16220000001"/>
    <x v="0"/>
    <n v="12284.615400000001"/>
    <x v="1023"/>
    <x v="0"/>
    <m/>
  </r>
  <r>
    <d v="2024-05-23T03:07:22"/>
    <x v="9"/>
    <n v="11"/>
    <s v="VALENCIA MENDOZA JHON"/>
    <x v="4"/>
    <x v="0"/>
    <n v="150"/>
    <n v="21.428571428571399"/>
    <n v="152.10810810810801"/>
    <m/>
    <n v="79809.459499999997"/>
    <x v="0"/>
    <n v="12284.615400000001"/>
    <x v="1023"/>
    <x v="0"/>
    <m/>
  </r>
  <r>
    <d v="2024-05-23T03:07:23"/>
    <x v="9"/>
    <n v="12"/>
    <s v="CASTRO BERMUDEZ RICHARD STIWARD"/>
    <x v="6"/>
    <x v="0"/>
    <n v="163"/>
    <n v="20.375"/>
    <n v="173.83783783783801"/>
    <m/>
    <n v="91210.810800000007"/>
    <x v="0"/>
    <n v="12284.615400000001"/>
    <x v="1023"/>
    <x v="0"/>
    <m/>
  </r>
  <r>
    <d v="2024-05-23T03:07:23"/>
    <x v="9"/>
    <n v="13"/>
    <s v="QUIROZ BRAYAN"/>
    <x v="0"/>
    <x v="0"/>
    <n v="176"/>
    <n v="19.5555555555556"/>
    <n v="195.56756756756801"/>
    <m/>
    <n v="102612.16220000001"/>
    <x v="0"/>
    <n v="12284.615400000001"/>
    <x v="1023"/>
    <x v="0"/>
    <m/>
  </r>
  <r>
    <d v="2024-05-23T03:07:23"/>
    <x v="9"/>
    <n v="14"/>
    <s v="MADRID HERNANDEZ JHONATAN SMITH"/>
    <x v="3"/>
    <x v="0"/>
    <n v="192"/>
    <n v="19.2"/>
    <n v="217.29729729729701"/>
    <m/>
    <n v="114013.5135"/>
    <x v="1"/>
    <n v="12284.615400000001"/>
    <x v="1023"/>
    <x v="0"/>
    <m/>
  </r>
  <r>
    <d v="2024-05-23T03:07:23"/>
    <x v="9"/>
    <n v="15"/>
    <s v="LONDOO LOPERA DUVAN ANDRES"/>
    <x v="2"/>
    <x v="0"/>
    <n v="135"/>
    <n v="22.5"/>
    <n v="130.37837837837799"/>
    <m/>
    <n v="68408.108099999998"/>
    <x v="1"/>
    <n v="12284.615400000001"/>
    <x v="1023"/>
    <x v="0"/>
    <m/>
  </r>
  <r>
    <d v="2024-05-23T03:07:24"/>
    <x v="9"/>
    <n v="16"/>
    <s v="LONDOO WILDER"/>
    <x v="1"/>
    <x v="0"/>
    <n v="264"/>
    <n v="24"/>
    <n v="239.027027027027"/>
    <m/>
    <n v="125414.8649"/>
    <x v="0"/>
    <n v="12284.615400000001"/>
    <x v="1023"/>
    <x v="0"/>
    <m/>
  </r>
  <r>
    <d v="2024-05-23T03:07:24"/>
    <x v="9"/>
    <n v="17"/>
    <s v="RAMIREZ JARAMILLO WILSON"/>
    <x v="4"/>
    <x v="0"/>
    <n v="157"/>
    <n v="22.428571428571399"/>
    <n v="152.10810810810801"/>
    <s v="MATEO MACEA Realiz 3 viajes donde moviliz 65 Usuarios, 2 Descuentos (Conducts)"/>
    <n v="79809.459499999997"/>
    <x v="0"/>
    <n v="12284.615400000001"/>
    <x v="1023"/>
    <x v="0"/>
    <m/>
  </r>
  <r>
    <d v="2024-05-23T03:07:24"/>
    <x v="9"/>
    <n v="18"/>
    <s v="BETANCUR GUZMAN JHON FERNANDO"/>
    <x v="0"/>
    <x v="0"/>
    <n v="178"/>
    <n v="19.7777777777778"/>
    <n v="195.56756756756801"/>
    <m/>
    <n v="102612.16220000001"/>
    <x v="0"/>
    <n v="12284.615400000001"/>
    <x v="1023"/>
    <x v="0"/>
    <m/>
  </r>
  <r>
    <d v="2024-05-23T03:07:25"/>
    <x v="9"/>
    <n v="20"/>
    <s v="LONDOO CADAVID DAVID SANTIAGO"/>
    <x v="6"/>
    <x v="3"/>
    <n v="151"/>
    <n v="18.875"/>
    <n v="173.83783783783801"/>
    <m/>
    <n v="91210.810800000007"/>
    <x v="0"/>
    <n v="12284.615400000001"/>
    <x v="1023"/>
    <x v="0"/>
    <m/>
  </r>
  <r>
    <d v="2024-05-23T03:07:25"/>
    <x v="9"/>
    <n v="21"/>
    <s v="DURANGO DAVID JOSE"/>
    <x v="0"/>
    <x v="0"/>
    <n v="183"/>
    <n v="20.3333333333333"/>
    <n v="195.56756756756801"/>
    <m/>
    <n v="102612.16220000001"/>
    <x v="0"/>
    <n v="12284.615400000001"/>
    <x v="1023"/>
    <x v="0"/>
    <m/>
  </r>
  <r>
    <d v="2024-05-23T03:07:25"/>
    <x v="9"/>
    <n v="22"/>
    <s v="QUIRAMA CASTAEDA JHON JADER"/>
    <x v="2"/>
    <x v="0"/>
    <n v="124"/>
    <n v="20.6666666666667"/>
    <n v="130.37837837837799"/>
    <m/>
    <n v="68408.108099999998"/>
    <x v="1"/>
    <n v="12284.615400000001"/>
    <x v="1023"/>
    <x v="0"/>
    <m/>
  </r>
  <r>
    <d v="2024-05-23T03:07:26"/>
    <x v="9"/>
    <n v="23"/>
    <s v="SALDARRIAGA PARRA LUIS ALBERTO"/>
    <x v="0"/>
    <x v="0"/>
    <n v="197"/>
    <n v="21.8888888888889"/>
    <n v="195.56756756756801"/>
    <m/>
    <n v="102612.16220000001"/>
    <x v="2"/>
    <n v="12284.615400000001"/>
    <x v="1023"/>
    <x v="0"/>
    <m/>
  </r>
  <r>
    <d v="2024-05-23T03:07:26"/>
    <x v="9"/>
    <n v="24"/>
    <s v="MARTINEZ  WILMAR"/>
    <x v="10"/>
    <x v="0"/>
    <n v="104"/>
    <n v="26"/>
    <n v="86.918918918918905"/>
    <m/>
    <n v="45605.405400000003"/>
    <x v="0"/>
    <n v="12284.615400000001"/>
    <x v="1023"/>
    <x v="0"/>
    <m/>
  </r>
  <r>
    <d v="2024-05-23T03:07:26"/>
    <x v="9"/>
    <n v="25"/>
    <s v="JIMENEZ HURTADO CARLOS ESTIVEN"/>
    <x v="4"/>
    <x v="0"/>
    <n v="163"/>
    <n v="23.285714285714299"/>
    <n v="152.10810810810801"/>
    <s v="2 Descuentos (Conducts)"/>
    <n v="79809.459499999997"/>
    <x v="1"/>
    <n v="12284.615400000001"/>
    <x v="1023"/>
    <x v="0"/>
    <m/>
  </r>
  <r>
    <d v="2024-05-23T03:07:27"/>
    <x v="9"/>
    <n v="26"/>
    <s v="CIRO MARIN RODRIGO ALBERTO"/>
    <x v="0"/>
    <x v="0"/>
    <n v="185"/>
    <n v="20.5555555555556"/>
    <n v="195.56756756756801"/>
    <m/>
    <n v="102612.16220000001"/>
    <x v="0"/>
    <n v="12284.615400000001"/>
    <x v="1023"/>
    <x v="0"/>
    <m/>
  </r>
  <r>
    <d v="2024-05-23T03:07:27"/>
    <x v="9"/>
    <n v="27"/>
    <s v="HOYOS HENAO SANTIAGO"/>
    <x v="10"/>
    <x v="0"/>
    <n v="116"/>
    <n v="25.7777777777778"/>
    <n v="97.783783783783804"/>
    <m/>
    <n v="51306.081100000003"/>
    <x v="0"/>
    <n v="12284.615400000001"/>
    <x v="1023"/>
    <x v="0"/>
    <m/>
  </r>
  <r>
    <d v="2024-05-23T03:07:27"/>
    <x v="9"/>
    <n v="28"/>
    <s v="URIEL SALAZAR FREDY"/>
    <x v="0"/>
    <x v="0"/>
    <n v="184"/>
    <n v="20.4444444444444"/>
    <n v="195.56756756756801"/>
    <m/>
    <n v="102612.16220000001"/>
    <x v="0"/>
    <n v="12284.615400000001"/>
    <x v="1023"/>
    <x v="0"/>
    <m/>
  </r>
  <r>
    <d v="2024-05-23T03:07:28"/>
    <x v="9"/>
    <n v="29"/>
    <s v="PEREZ GARCIA JUAN ESTEBAN"/>
    <x v="0"/>
    <x v="0"/>
    <n v="200"/>
    <n v="22.2222222222222"/>
    <n v="195.56756756756801"/>
    <s v="3 Descuentos (Transbordo) "/>
    <n v="102612.16220000001"/>
    <x v="0"/>
    <n v="12284.615400000001"/>
    <x v="1023"/>
    <x v="0"/>
    <m/>
  </r>
  <r>
    <d v="2024-05-23T03:07:28"/>
    <x v="9"/>
    <n v="30"/>
    <s v="RUA CHAVARRIA JEFERSON ANDREY"/>
    <x v="11"/>
    <x v="0"/>
    <n v="40"/>
    <n v="26.6666666666667"/>
    <n v="32.594594594594597"/>
    <m/>
    <n v="17102.026999999998"/>
    <x v="0"/>
    <n v="12284.615400000001"/>
    <x v="1023"/>
    <x v="0"/>
    <m/>
  </r>
  <r>
    <d v="2024-05-23T03:07:29"/>
    <x v="1"/>
    <n v="31"/>
    <s v="CERVANTES MARTINEZ FELIX ENRIQUE"/>
    <x v="4"/>
    <x v="0"/>
    <n v="156"/>
    <n v="22.285714285714299"/>
    <n v="152.10810810810801"/>
    <m/>
    <n v="79809.459499999997"/>
    <x v="0"/>
    <n v="12284.615400000001"/>
    <x v="1023"/>
    <x v="0"/>
    <m/>
  </r>
  <r>
    <d v="2024-05-23T03:07:29"/>
    <x v="1"/>
    <n v="32"/>
    <s v="PUERTA BOJANERO JUAN CARLOS"/>
    <x v="0"/>
    <x v="0"/>
    <n v="190"/>
    <n v="21.1111111111111"/>
    <n v="195.56756756756801"/>
    <s v="1 Descuento (Conduct) "/>
    <n v="102612.16220000001"/>
    <x v="0"/>
    <n v="12284.615400000001"/>
    <x v="1023"/>
    <x v="0"/>
    <m/>
  </r>
  <r>
    <d v="2024-05-23T03:07:29"/>
    <x v="1"/>
    <n v="33"/>
    <s v="RAMIREZ ADRIAN"/>
    <x v="6"/>
    <x v="0"/>
    <n v="168"/>
    <n v="21"/>
    <n v="173.83783783783801"/>
    <m/>
    <n v="91210.810800000007"/>
    <x v="0"/>
    <n v="12284.615400000001"/>
    <x v="1023"/>
    <x v="0"/>
    <m/>
  </r>
  <r>
    <d v="2024-05-23T03:07:29"/>
    <x v="1"/>
    <n v="34"/>
    <s v="PINO JUAN PABLO"/>
    <x v="10"/>
    <x v="0"/>
    <n v="92"/>
    <n v="23"/>
    <n v="86.918918918918905"/>
    <m/>
    <n v="45605.405400000003"/>
    <x v="0"/>
    <n v="12284.615400000001"/>
    <x v="1023"/>
    <x v="0"/>
    <m/>
  </r>
  <r>
    <d v="2024-05-23T03:07:30"/>
    <x v="1"/>
    <n v="35"/>
    <s v="HERNANDEZ MACIAS GILBERT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0"/>
    <x v="1"/>
    <n v="36"/>
    <s v="MARTINEZ CHAVERRA LUIS NORBERTO"/>
    <x v="0"/>
    <x v="0"/>
    <n v="198"/>
    <n v="22"/>
    <n v="195.56756756756801"/>
    <m/>
    <n v="102612.16220000001"/>
    <x v="0"/>
    <n v="12284.615400000001"/>
    <x v="1023"/>
    <x v="0"/>
    <m/>
  </r>
  <r>
    <d v="2024-05-23T03:07:31"/>
    <x v="1"/>
    <n v="37"/>
    <s v="TABORDA ROJAS DIEGO ALEJANDR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1"/>
    <x v="1"/>
    <n v="38"/>
    <s v="HOYOS DAVID"/>
    <x v="0"/>
    <x v="0"/>
    <n v="196"/>
    <n v="21.7777777777778"/>
    <n v="195.56756756756801"/>
    <m/>
    <n v="102612.16220000001"/>
    <x v="0"/>
    <n v="12284.615400000001"/>
    <x v="1023"/>
    <x v="0"/>
    <m/>
  </r>
  <r>
    <d v="2024-05-23T03:07:31"/>
    <x v="1"/>
    <n v="39"/>
    <s v="QUINTERO ANDRES FELIPE"/>
    <x v="0"/>
    <x v="0"/>
    <n v="197"/>
    <n v="21.8888888888889"/>
    <n v="195.56756756756801"/>
    <m/>
    <n v="102612.16220000001"/>
    <x v="0"/>
    <n v="12284.615400000001"/>
    <x v="1023"/>
    <x v="0"/>
    <m/>
  </r>
  <r>
    <d v="2024-05-23T03:07:32"/>
    <x v="1"/>
    <n v="40"/>
    <s v="OCAMPO OCAMPO ANTONIO JOSE"/>
    <x v="3"/>
    <x v="0"/>
    <n v="210"/>
    <n v="21"/>
    <n v="217.29729729729701"/>
    <m/>
    <n v="114013.5135"/>
    <x v="0"/>
    <n v="12284.615400000001"/>
    <x v="1023"/>
    <x v="0"/>
    <m/>
  </r>
  <r>
    <d v="2024-05-23T03:07:32"/>
    <x v="9"/>
    <n v="41"/>
    <s v="GARCIA DAVID WILSON ALBERTO"/>
    <x v="0"/>
    <x v="0"/>
    <n v="214"/>
    <n v="23.7777777777778"/>
    <n v="195.56756756756801"/>
    <m/>
    <n v="102612.16220000001"/>
    <x v="1"/>
    <n v="12284.615400000001"/>
    <x v="1023"/>
    <x v="0"/>
    <m/>
  </r>
  <r>
    <d v="2024-05-23T03:07:32"/>
    <x v="9"/>
    <n v="42"/>
    <s v="LOPERA ALVAREZ ESTIVEN"/>
    <x v="6"/>
    <x v="0"/>
    <n v="218"/>
    <n v="27.25"/>
    <n v="173.83783783783801"/>
    <m/>
    <n v="91210.810800000007"/>
    <x v="1"/>
    <n v="12284.615400000001"/>
    <x v="1023"/>
    <x v="0"/>
    <m/>
  </r>
  <r>
    <d v="2024-05-24T04:27:22"/>
    <x v="9"/>
    <n v="1"/>
    <s v="PALMAR PANA EDIXON JOSUE"/>
    <x v="8"/>
    <x v="0"/>
    <n v="126"/>
    <n v="25.2"/>
    <n v="112.612055641422"/>
    <m/>
    <n v="59186.630599999997"/>
    <x v="0"/>
    <n v="11858.974399999999"/>
    <x v="1024"/>
    <x v="0"/>
    <m/>
  </r>
  <r>
    <d v="2024-05-24T04:27:22"/>
    <x v="9"/>
    <n v="2"/>
    <s v="PARIAS MURIEL JHON FREDY"/>
    <x v="0"/>
    <x v="0"/>
    <n v="209"/>
    <n v="23.2222222222222"/>
    <n v="202.70170015455901"/>
    <m/>
    <n v="106535.9351"/>
    <x v="1"/>
    <n v="11858.974399999999"/>
    <x v="1024"/>
    <x v="0"/>
    <m/>
  </r>
  <r>
    <d v="2024-05-24T04:27:23"/>
    <x v="9"/>
    <n v="3"/>
    <s v="AGUIRRE ANDRES"/>
    <x v="0"/>
    <x v="0"/>
    <n v="195"/>
    <n v="21.6666666666667"/>
    <n v="202.70170015455901"/>
    <s v="1 Descuento (Controlador) "/>
    <n v="106535.9351"/>
    <x v="0"/>
    <n v="11858.974399999999"/>
    <x v="1024"/>
    <x v="0"/>
    <m/>
  </r>
  <r>
    <d v="2024-05-24T04:27:23"/>
    <x v="9"/>
    <n v="4"/>
    <s v="RUA CHAVARRIA JEFERSON ANDREY"/>
    <x v="11"/>
    <x v="0"/>
    <n v="52"/>
    <n v="34.6666666666667"/>
    <n v="33.783616692426598"/>
    <m/>
    <n v="17755.9892"/>
    <x v="0"/>
    <n v="11858.974399999999"/>
    <x v="1024"/>
    <x v="0"/>
    <m/>
  </r>
  <r>
    <d v="2024-05-24T04:27:23"/>
    <x v="9"/>
    <n v="5"/>
    <s v="BERRIO POSADA ANGELA"/>
    <x v="3"/>
    <x v="0"/>
    <n v="224"/>
    <n v="22.4"/>
    <n v="225.22411128284401"/>
    <m/>
    <n v="118373.26119999999"/>
    <x v="1"/>
    <n v="11858.974399999999"/>
    <x v="1024"/>
    <x v="0"/>
    <m/>
  </r>
  <r>
    <d v="2024-05-24T04:27:23"/>
    <x v="9"/>
    <n v="6"/>
    <s v="GARCIA SEBASTIAN"/>
    <x v="2"/>
    <x v="0"/>
    <n v="135"/>
    <n v="22.5"/>
    <n v="135.13446676970599"/>
    <s v="1 Descuento (Conduct) "/>
    <n v="71023.956699999995"/>
    <x v="0"/>
    <n v="11858.974399999999"/>
    <x v="1024"/>
    <x v="0"/>
    <m/>
  </r>
  <r>
    <d v="2024-05-24T04:27:24"/>
    <x v="9"/>
    <n v="7"/>
    <s v="FLORES RINCON JORGE ALBERTO"/>
    <x v="2"/>
    <x v="0"/>
    <n v="165"/>
    <n v="27.5"/>
    <n v="135.13446676970599"/>
    <m/>
    <n v="71023.956699999995"/>
    <x v="1"/>
    <n v="11858.974399999999"/>
    <x v="1024"/>
    <x v="0"/>
    <m/>
  </r>
  <r>
    <d v="2024-05-24T04:27:24"/>
    <x v="9"/>
    <n v="8"/>
    <s v="VACA FIERRO ROBINSON"/>
    <x v="0"/>
    <x v="0"/>
    <n v="215"/>
    <n v="23.8888888888889"/>
    <n v="202.70170015455901"/>
    <s v="2 Descuentos (Controlador y usuario desubicado) "/>
    <n v="106535.9351"/>
    <x v="1"/>
    <n v="11858.974399999999"/>
    <x v="1024"/>
    <x v="0"/>
    <m/>
  </r>
  <r>
    <d v="2024-05-24T04:27:24"/>
    <x v="9"/>
    <n v="9"/>
    <s v="AGUDELO GARCIA DENIN ANGELO"/>
    <x v="0"/>
    <x v="0"/>
    <n v="177"/>
    <n v="19.6666666666667"/>
    <n v="202.70170015455901"/>
    <s v="1 Descuento (Conduct) "/>
    <n v="106535.9351"/>
    <x v="0"/>
    <n v="11858.974399999999"/>
    <x v="1024"/>
    <x v="0"/>
    <m/>
  </r>
  <r>
    <d v="2024-05-24T04:27:24"/>
    <x v="9"/>
    <n v="10"/>
    <s v="MARULANDA JARAMILLO DAWER ANDRES"/>
    <x v="6"/>
    <x v="0"/>
    <n v="191"/>
    <n v="23.875"/>
    <n v="180.179289026275"/>
    <m/>
    <n v="94698.608999999997"/>
    <x v="0"/>
    <n v="11858.974399999999"/>
    <x v="1024"/>
    <x v="0"/>
    <m/>
  </r>
  <r>
    <d v="2024-05-24T04:27:25"/>
    <x v="1"/>
    <n v="11"/>
    <s v="BELTRAN JUAN SIMON"/>
    <x v="0"/>
    <x v="0"/>
    <n v="182"/>
    <n v="20.2222222222222"/>
    <n v="202.70170015455901"/>
    <m/>
    <n v="106535.9351"/>
    <x v="0"/>
    <n v="11858.974399999999"/>
    <x v="1024"/>
    <x v="0"/>
    <m/>
  </r>
  <r>
    <d v="2024-05-24T04:27:25"/>
    <x v="1"/>
    <n v="12"/>
    <s v="CASTRO BERMUDEZ RICHARD STIWARD"/>
    <x v="0"/>
    <x v="0"/>
    <n v="210"/>
    <n v="23.3333333333333"/>
    <n v="202.70170015455901"/>
    <m/>
    <n v="106535.9351"/>
    <x v="0"/>
    <n v="11858.974399999999"/>
    <x v="1024"/>
    <x v="0"/>
    <m/>
  </r>
  <r>
    <d v="2024-05-24T04:27:25"/>
    <x v="1"/>
    <n v="14"/>
    <s v="MADRID HERNANDEZ JHONATAN SMITH"/>
    <x v="1"/>
    <x v="0"/>
    <n v="246"/>
    <n v="22.363636363636399"/>
    <n v="247.74652241112801"/>
    <m/>
    <n v="130210.5873"/>
    <x v="1"/>
    <n v="11858.974399999999"/>
    <x v="1024"/>
    <x v="0"/>
    <m/>
  </r>
  <r>
    <d v="2024-05-24T04:27:25"/>
    <x v="1"/>
    <n v="15"/>
    <s v="QUINTERO  ALVARO ANTONIO"/>
    <x v="4"/>
    <x v="0"/>
    <n v="164"/>
    <n v="23.428571428571399"/>
    <n v="157.656877897991"/>
    <s v="2 Descuentos (Conducts) "/>
    <n v="82861.282800000001"/>
    <x v="1"/>
    <n v="11858.974399999999"/>
    <x v="1024"/>
    <x v="0"/>
    <m/>
  </r>
  <r>
    <d v="2024-05-24T04:27:26"/>
    <x v="1"/>
    <n v="16"/>
    <s v="HURTADO MADRID JUAN ESTEBAN"/>
    <x v="1"/>
    <x v="0"/>
    <n v="207"/>
    <n v="18.818181818181799"/>
    <n v="247.74652241112801"/>
    <m/>
    <n v="130210.5873"/>
    <x v="0"/>
    <n v="11858.974399999999"/>
    <x v="1024"/>
    <x v="0"/>
    <m/>
  </r>
  <r>
    <d v="2024-05-24T04:27:26"/>
    <x v="1"/>
    <n v="17"/>
    <s v="RAMIREZ JARAMILLO WILSON"/>
    <x v="3"/>
    <x v="0"/>
    <n v="229"/>
    <n v="22.9"/>
    <n v="225.22411128284401"/>
    <m/>
    <n v="118373.26119999999"/>
    <x v="0"/>
    <n v="11858.974399999999"/>
    <x v="1024"/>
    <x v="0"/>
    <m/>
  </r>
  <r>
    <d v="2024-05-24T04:27:26"/>
    <x v="1"/>
    <n v="18"/>
    <s v="BETANCUR GUZMAN JHON FERNANDO"/>
    <x v="3"/>
    <x v="0"/>
    <n v="197"/>
    <n v="19.7"/>
    <n v="225.22411128284401"/>
    <m/>
    <n v="118373.26119999999"/>
    <x v="0"/>
    <n v="11858.974399999999"/>
    <x v="1024"/>
    <x v="0"/>
    <m/>
  </r>
  <r>
    <d v="2024-05-24T04:27:26"/>
    <x v="1"/>
    <n v="19"/>
    <s v="BARRANTES GALLEGO DANIEL CAMILO"/>
    <x v="0"/>
    <x v="0"/>
    <n v="257"/>
    <n v="28.5555555555556"/>
    <n v="202.70170015455901"/>
    <s v="1 Descuento (Conduct) "/>
    <n v="106535.9351"/>
    <x v="0"/>
    <n v="11858.974399999999"/>
    <x v="1024"/>
    <x v="0"/>
    <m/>
  </r>
  <r>
    <d v="2024-05-24T04:27:27"/>
    <x v="1"/>
    <n v="20"/>
    <s v="LONDOO CADAVID DAVID SANTIAGO"/>
    <x v="0"/>
    <x v="0"/>
    <n v="195"/>
    <n v="21.6666666666667"/>
    <n v="202.70170015455901"/>
    <m/>
    <n v="106535.9351"/>
    <x v="0"/>
    <n v="11858.974399999999"/>
    <x v="1024"/>
    <x v="0"/>
    <m/>
  </r>
  <r>
    <d v="2024-05-24T04:27:27"/>
    <x v="1"/>
    <n v="21"/>
    <s v="VALENCIA MENDOZA JHON"/>
    <x v="0"/>
    <x v="0"/>
    <n v="192"/>
    <n v="21.3333333333333"/>
    <n v="202.70170015455901"/>
    <s v="1 Descuento (Conduct) "/>
    <n v="106535.9351"/>
    <x v="0"/>
    <n v="11858.974399999999"/>
    <x v="1024"/>
    <x v="0"/>
    <m/>
  </r>
  <r>
    <d v="2024-05-24T04:27:27"/>
    <x v="1"/>
    <n v="22"/>
    <s v="QUIRAMA CASTAEDA JHON JADER"/>
    <x v="3"/>
    <x v="0"/>
    <n v="222"/>
    <n v="22.2"/>
    <n v="225.22411128284401"/>
    <m/>
    <n v="118373.26119999999"/>
    <x v="1"/>
    <n v="11858.974399999999"/>
    <x v="1024"/>
    <x v="0"/>
    <m/>
  </r>
  <r>
    <d v="2024-05-24T04:27:27"/>
    <x v="1"/>
    <n v="23"/>
    <s v="SALDARRIAGA PARRA LUIS ALBERTO"/>
    <x v="0"/>
    <x v="0"/>
    <n v="202"/>
    <n v="22.4444444444444"/>
    <n v="202.70170015455901"/>
    <s v="1 Descuento (Despachadora angela) "/>
    <n v="106535.9351"/>
    <x v="2"/>
    <n v="11858.974399999999"/>
    <x v="1024"/>
    <x v="0"/>
    <m/>
  </r>
  <r>
    <d v="2024-05-24T04:27:28"/>
    <x v="1"/>
    <n v="24"/>
    <s v="MARTINEZ  WILMAR"/>
    <x v="10"/>
    <x v="0"/>
    <n v="116"/>
    <n v="25.7777777777778"/>
    <n v="101.35085007728"/>
    <m/>
    <n v="53267.967499999999"/>
    <x v="0"/>
    <n v="11858.974399999999"/>
    <x v="1024"/>
    <x v="0"/>
    <m/>
  </r>
  <r>
    <d v="2024-05-24T04:27:28"/>
    <x v="1"/>
    <n v="25"/>
    <s v="JIMENEZ HURTADO CARLOS ESTIVEN"/>
    <x v="6"/>
    <x v="0"/>
    <n v="182"/>
    <n v="22.75"/>
    <n v="180.179289026275"/>
    <s v="1 Descuento (Jefe de ruta "/>
    <n v="94698.608999999997"/>
    <x v="1"/>
    <n v="11858.974399999999"/>
    <x v="1024"/>
    <x v="0"/>
    <m/>
  </r>
  <r>
    <d v="2024-05-24T04:27:28"/>
    <x v="1"/>
    <n v="26"/>
    <s v="CIRO MARIN RODRIGO ALBERTO"/>
    <x v="0"/>
    <x v="0"/>
    <n v="215"/>
    <n v="23.8888888888889"/>
    <n v="202.70170015455901"/>
    <s v="2 Descuentos (Conduct y propietario) "/>
    <n v="106535.9351"/>
    <x v="0"/>
    <n v="11858.974399999999"/>
    <x v="1024"/>
    <x v="0"/>
    <m/>
  </r>
  <r>
    <d v="2024-05-24T04:27:28"/>
    <x v="1"/>
    <n v="27"/>
    <s v="HOYOS HENAO SANTIAGO"/>
    <x v="2"/>
    <x v="0"/>
    <n v="162"/>
    <n v="24.923076923076898"/>
    <n v="146.39567233384901"/>
    <m/>
    <n v="76942.6198"/>
    <x v="0"/>
    <n v="11858.974399999999"/>
    <x v="1024"/>
    <x v="0"/>
    <m/>
  </r>
  <r>
    <d v="2024-05-24T04:27:29"/>
    <x v="1"/>
    <n v="28"/>
    <s v="URIEL SALAZAR FREDY"/>
    <x v="6"/>
    <x v="0"/>
    <n v="169"/>
    <n v="21.125"/>
    <n v="180.179289026275"/>
    <m/>
    <n v="94698.608999999997"/>
    <x v="0"/>
    <n v="11858.974399999999"/>
    <x v="1024"/>
    <x v="0"/>
    <m/>
  </r>
  <r>
    <d v="2024-05-24T04:27:29"/>
    <x v="1"/>
    <n v="29"/>
    <s v="PEREZ GARCIA JUAN ESTEBAN"/>
    <x v="4"/>
    <x v="0"/>
    <n v="136"/>
    <n v="19.428571428571399"/>
    <n v="157.656877897991"/>
    <m/>
    <n v="82861.282800000001"/>
    <x v="0"/>
    <n v="11858.974399999999"/>
    <x v="1024"/>
    <x v="0"/>
    <m/>
  </r>
  <r>
    <d v="2024-05-24T04:27:29"/>
    <x v="9"/>
    <n v="31"/>
    <s v="PINO JUAN ESTEBAN"/>
    <x v="0"/>
    <x v="0"/>
    <n v="234"/>
    <n v="26"/>
    <n v="202.70170015455901"/>
    <m/>
    <n v="106535.9351"/>
    <x v="0"/>
    <n v="11858.974399999999"/>
    <x v="1024"/>
    <x v="0"/>
    <m/>
  </r>
  <r>
    <d v="2024-05-24T04:27:29"/>
    <x v="9"/>
    <n v="32"/>
    <s v="PUERTA BOJANERO JUAN CARLOS"/>
    <x v="2"/>
    <x v="3"/>
    <n v="141"/>
    <n v="23.5"/>
    <n v="135.13446676970599"/>
    <m/>
    <n v="71023.956699999995"/>
    <x v="0"/>
    <n v="11858.974399999999"/>
    <x v="1024"/>
    <x v="0"/>
    <m/>
  </r>
  <r>
    <d v="2024-05-24T04:27:30"/>
    <x v="9"/>
    <n v="33"/>
    <s v="RAMIREZ ADRIAN"/>
    <x v="6"/>
    <x v="0"/>
    <n v="172"/>
    <n v="21.5"/>
    <n v="180.179289026275"/>
    <s v="4 Descuentos (Usuario desubicado, conducts y jefe de ruta) "/>
    <n v="94698.608999999997"/>
    <x v="0"/>
    <n v="11858.974399999999"/>
    <x v="1024"/>
    <x v="0"/>
    <m/>
  </r>
  <r>
    <d v="2024-05-24T04:27:30"/>
    <x v="9"/>
    <n v="35"/>
    <s v="HERNANDEZ MACIAS GILBERTO"/>
    <x v="0"/>
    <x v="0"/>
    <n v="165"/>
    <n v="18.3333333333333"/>
    <n v="202.70170015455901"/>
    <m/>
    <n v="106535.9351"/>
    <x v="1"/>
    <n v="11858.974399999999"/>
    <x v="1024"/>
    <x v="0"/>
    <m/>
  </r>
  <r>
    <d v="2024-05-24T04:27:30"/>
    <x v="9"/>
    <n v="36"/>
    <s v="MARTINEZ CHAVERRA LUIS NORBERTO"/>
    <x v="0"/>
    <x v="0"/>
    <n v="204"/>
    <n v="22.6666666666667"/>
    <n v="202.70170015455901"/>
    <m/>
    <n v="106535.9351"/>
    <x v="0"/>
    <n v="11858.974399999999"/>
    <x v="1024"/>
    <x v="0"/>
    <m/>
  </r>
  <r>
    <d v="2024-05-24T04:27:30"/>
    <x v="9"/>
    <n v="37"/>
    <s v="TABORDA ROJAS DIEGO ALEJANDRO"/>
    <x v="3"/>
    <x v="0"/>
    <n v="233"/>
    <n v="23.3"/>
    <n v="225.22411128284401"/>
    <s v="4 Descuentos (Controlador, conducts y usuario desubicado) "/>
    <n v="118373.26119999999"/>
    <x v="1"/>
    <n v="11858.974399999999"/>
    <x v="1024"/>
    <x v="0"/>
    <m/>
  </r>
  <r>
    <d v="2024-05-24T04:27:31"/>
    <x v="9"/>
    <n v="38"/>
    <s v="AGUDELO KEVIN ANDRES"/>
    <x v="1"/>
    <x v="0"/>
    <n v="240"/>
    <n v="21.818181818181799"/>
    <n v="247.74652241112801"/>
    <m/>
    <n v="130210.5873"/>
    <x v="0"/>
    <n v="11858.974399999999"/>
    <x v="1024"/>
    <x v="0"/>
    <m/>
  </r>
  <r>
    <d v="2024-05-24T04:27:31"/>
    <x v="9"/>
    <n v="39"/>
    <s v="QUINTERO ANDRES FELIPE"/>
    <x v="0"/>
    <x v="0"/>
    <n v="181"/>
    <n v="20.1111111111111"/>
    <n v="202.70170015455901"/>
    <m/>
    <n v="106535.9351"/>
    <x v="0"/>
    <n v="11858.974399999999"/>
    <x v="1024"/>
    <x v="0"/>
    <m/>
  </r>
  <r>
    <d v="2024-05-24T04:27:31"/>
    <x v="9"/>
    <n v="40"/>
    <s v="OCAMPO OCAMPO ANTONIO JOSE"/>
    <x v="2"/>
    <x v="0"/>
    <n v="110"/>
    <n v="18.3333333333333"/>
    <n v="135.13446676970599"/>
    <m/>
    <n v="71023.956699999995"/>
    <x v="0"/>
    <n v="11858.974399999999"/>
    <x v="1024"/>
    <x v="0"/>
    <m/>
  </r>
  <r>
    <d v="2024-05-24T04:27:32"/>
    <x v="1"/>
    <n v="41"/>
    <s v="GARCIA DAVID WILSON ALBERTO"/>
    <x v="3"/>
    <x v="0"/>
    <n v="227"/>
    <n v="22.7"/>
    <n v="225.22411128284401"/>
    <s v="1 Descuento (Conduct) "/>
    <n v="118373.26119999999"/>
    <x v="1"/>
    <n v="11858.974399999999"/>
    <x v="1024"/>
    <x v="0"/>
    <m/>
  </r>
  <r>
    <d v="2024-05-24T04:27:32"/>
    <x v="1"/>
    <n v="42"/>
    <s v="LOPERA ALVAREZ ESTIVEN"/>
    <x v="6"/>
    <x v="0"/>
    <n v="207"/>
    <n v="25.875"/>
    <n v="180.179289026275"/>
    <m/>
    <n v="94698.608999999997"/>
    <x v="1"/>
    <n v="11858.974399999999"/>
    <x v="1024"/>
    <x v="0"/>
    <m/>
  </r>
  <r>
    <d v="2024-05-25T03:10:04"/>
    <x v="1"/>
    <n v="1"/>
    <s v="PALMAR PANA EDIXON JOSUE"/>
    <x v="3"/>
    <x v="0"/>
    <n v="192"/>
    <n v="19.2"/>
    <n v="213.73676248108899"/>
    <m/>
    <n v="112055.2194"/>
    <x v="0"/>
    <n v="11881.5789"/>
    <x v="1025"/>
    <x v="0"/>
    <m/>
  </r>
  <r>
    <d v="2024-05-25T03:10:05"/>
    <x v="1"/>
    <n v="2"/>
    <s v="PARIAS MURIEL JHON FREDY"/>
    <x v="3"/>
    <x v="0"/>
    <n v="218"/>
    <n v="21.8"/>
    <n v="213.73676248108899"/>
    <m/>
    <n v="112055.2194"/>
    <x v="1"/>
    <n v="11881.5789"/>
    <x v="1025"/>
    <x v="0"/>
    <m/>
  </r>
  <r>
    <d v="2024-05-25T03:10:05"/>
    <x v="1"/>
    <n v="3"/>
    <s v="AGUIRRE ANDRES"/>
    <x v="4"/>
    <x v="0"/>
    <n v="152"/>
    <n v="21.714285714285701"/>
    <n v="149.615733736762"/>
    <s v="1 Descuento (Usuario desubicado) "/>
    <n v="78438.653600000005"/>
    <x v="0"/>
    <n v="11881.5789"/>
    <x v="1025"/>
    <x v="0"/>
    <m/>
  </r>
  <r>
    <d v="2024-05-25T03:10:06"/>
    <x v="1"/>
    <n v="4"/>
    <s v="RUA CHAVARRIA JEFERSON ANDREY"/>
    <x v="7"/>
    <x v="0"/>
    <n v="81"/>
    <n v="27"/>
    <n v="64.121028744326793"/>
    <m/>
    <n v="33616.565799999997"/>
    <x v="0"/>
    <n v="11881.5789"/>
    <x v="1025"/>
    <x v="0"/>
    <m/>
  </r>
  <r>
    <d v="2024-05-25T03:10:06"/>
    <x v="1"/>
    <n v="5"/>
    <s v="BERRIO POSADA ANGELA"/>
    <x v="3"/>
    <x v="0"/>
    <n v="239"/>
    <n v="23.9"/>
    <n v="213.73676248108899"/>
    <m/>
    <n v="112055.2194"/>
    <x v="1"/>
    <n v="11881.5789"/>
    <x v="1025"/>
    <x v="0"/>
    <m/>
  </r>
  <r>
    <d v="2024-05-25T03:10:06"/>
    <x v="1"/>
    <n v="6"/>
    <s v="TUBERQUIA MAICOL ESTIVEN"/>
    <x v="1"/>
    <x v="0"/>
    <n v="196"/>
    <n v="17.818181818181799"/>
    <n v="235.11043872919799"/>
    <s v="10 Descuentos (Transbordo) "/>
    <n v="123260.74129999999"/>
    <x v="0"/>
    <n v="11881.5789"/>
    <x v="1025"/>
    <x v="0"/>
    <m/>
  </r>
  <r>
    <d v="2024-05-25T03:10:07"/>
    <x v="1"/>
    <n v="7"/>
    <s v="FLORES RINCON JORGE ALBERTO"/>
    <x v="2"/>
    <x v="0"/>
    <n v="168"/>
    <n v="28"/>
    <n v="128.24205748865401"/>
    <m/>
    <n v="67233.131599999993"/>
    <x v="1"/>
    <n v="11881.5789"/>
    <x v="1025"/>
    <x v="0"/>
    <m/>
  </r>
  <r>
    <d v="2024-05-25T03:10:07"/>
    <x v="1"/>
    <n v="8"/>
    <s v="VACA FIERRO ROBINSON"/>
    <x v="1"/>
    <x v="0"/>
    <n v="247"/>
    <n v="22.454545454545499"/>
    <n v="235.11043872919799"/>
    <m/>
    <n v="123260.74129999999"/>
    <x v="1"/>
    <n v="11881.5789"/>
    <x v="1025"/>
    <x v="0"/>
    <m/>
  </r>
  <r>
    <d v="2024-05-25T03:10:07"/>
    <x v="1"/>
    <n v="9"/>
    <s v="GARCIA SEBASTIAN"/>
    <x v="3"/>
    <x v="0"/>
    <n v="207"/>
    <n v="20.7"/>
    <n v="213.73676248108899"/>
    <m/>
    <n v="112055.2194"/>
    <x v="0"/>
    <n v="11881.5789"/>
    <x v="1025"/>
    <x v="0"/>
    <m/>
  </r>
  <r>
    <d v="2024-05-25T03:10:08"/>
    <x v="9"/>
    <n v="11"/>
    <s v="BELTRAN JUAN SIMON"/>
    <x v="4"/>
    <x v="0"/>
    <n v="152"/>
    <n v="21.714285714285701"/>
    <n v="149.615733736762"/>
    <m/>
    <n v="78438.653600000005"/>
    <x v="0"/>
    <n v="11881.5789"/>
    <x v="1025"/>
    <x v="0"/>
    <m/>
  </r>
  <r>
    <d v="2024-05-25T03:10:08"/>
    <x v="9"/>
    <n v="12"/>
    <s v="VALENCIA MENDOZA JHON"/>
    <x v="3"/>
    <x v="0"/>
    <n v="149"/>
    <n v="14.9"/>
    <n v="213.73676248108899"/>
    <m/>
    <n v="112055.2194"/>
    <x v="0"/>
    <n v="11881.5789"/>
    <x v="1025"/>
    <x v="0"/>
    <m/>
  </r>
  <r>
    <d v="2024-05-25T03:10:08"/>
    <x v="9"/>
    <n v="13"/>
    <s v="RODRIGUEZ LUBIN"/>
    <x v="6"/>
    <x v="0"/>
    <n v="178"/>
    <n v="22.25"/>
    <n v="170.989409984871"/>
    <m/>
    <n v="89644.175499999998"/>
    <x v="0"/>
    <n v="11881.5789"/>
    <x v="1025"/>
    <x v="0"/>
    <m/>
  </r>
  <r>
    <d v="2024-05-25T03:10:09"/>
    <x v="9"/>
    <n v="14"/>
    <s v="CARVAJAL SALAZAR HECTOR MARINO"/>
    <x v="1"/>
    <x v="0"/>
    <n v="204"/>
    <n v="18.545454545454501"/>
    <n v="235.11043872919799"/>
    <m/>
    <n v="123260.74129999999"/>
    <x v="1"/>
    <n v="11881.5789"/>
    <x v="1025"/>
    <x v="0"/>
    <m/>
  </r>
  <r>
    <d v="2024-05-25T03:10:09"/>
    <x v="9"/>
    <n v="15"/>
    <s v="QUINTERO  ALVARO ANTONIO"/>
    <x v="3"/>
    <x v="0"/>
    <n v="282"/>
    <n v="28.2"/>
    <n v="213.73676248108899"/>
    <m/>
    <n v="112055.2194"/>
    <x v="1"/>
    <n v="11881.5789"/>
    <x v="1025"/>
    <x v="0"/>
    <m/>
  </r>
  <r>
    <d v="2024-05-25T03:10:10"/>
    <x v="9"/>
    <n v="16"/>
    <s v="HURTADO MADRID JUAN ESTEBAN"/>
    <x v="3"/>
    <x v="0"/>
    <n v="203"/>
    <n v="20.3"/>
    <n v="213.73676248108899"/>
    <m/>
    <n v="112055.2194"/>
    <x v="0"/>
    <n v="11881.5789"/>
    <x v="1025"/>
    <x v="0"/>
    <m/>
  </r>
  <r>
    <d v="2024-05-25T03:10:10"/>
    <x v="9"/>
    <n v="17"/>
    <s v="RAMIREZ JARAMILLO WILSON"/>
    <x v="2"/>
    <x v="0"/>
    <n v="108"/>
    <n v="18"/>
    <n v="128.24205748865401"/>
    <m/>
    <n v="67233.131599999993"/>
    <x v="0"/>
    <n v="11881.5789"/>
    <x v="1025"/>
    <x v="0"/>
    <m/>
  </r>
  <r>
    <d v="2024-05-25T03:10:10"/>
    <x v="9"/>
    <n v="18"/>
    <s v="BETANCUR GUZMAN JHON FERNANDO"/>
    <x v="0"/>
    <x v="0"/>
    <n v="206"/>
    <n v="22.8888888888889"/>
    <n v="192.36308623298001"/>
    <m/>
    <n v="100849.6974"/>
    <x v="0"/>
    <n v="11881.5789"/>
    <x v="1025"/>
    <x v="0"/>
    <m/>
  </r>
  <r>
    <d v="2024-05-25T03:10:11"/>
    <x v="9"/>
    <n v="19"/>
    <s v="BARRANTES GALLEGO DANIEL CAMILO"/>
    <x v="3"/>
    <x v="0"/>
    <n v="255"/>
    <n v="25.5"/>
    <n v="213.73676248108899"/>
    <s v="1 Descuento (Usuario desubicado) "/>
    <n v="112055.2194"/>
    <x v="0"/>
    <n v="11881.5789"/>
    <x v="1025"/>
    <x v="0"/>
    <m/>
  </r>
  <r>
    <d v="2024-05-25T03:10:11"/>
    <x v="9"/>
    <n v="20"/>
    <s v="LONDOO CADAVID DAVID SANTIAGO"/>
    <x v="4"/>
    <x v="0"/>
    <n v="154"/>
    <n v="22"/>
    <n v="149.615733736762"/>
    <m/>
    <n v="78438.653600000005"/>
    <x v="0"/>
    <n v="11881.5789"/>
    <x v="1025"/>
    <x v="0"/>
    <m/>
  </r>
  <r>
    <d v="2024-05-25T03:10:11"/>
    <x v="9"/>
    <n v="21"/>
    <s v="DURANGO DAVID JOSE"/>
    <x v="2"/>
    <x v="0"/>
    <n v="149"/>
    <n v="24.8333333333333"/>
    <n v="128.24205748865401"/>
    <m/>
    <n v="67233.131599999993"/>
    <x v="0"/>
    <n v="11881.5789"/>
    <x v="1025"/>
    <x v="0"/>
    <m/>
  </r>
  <r>
    <d v="2024-05-25T03:10:11"/>
    <x v="9"/>
    <n v="22"/>
    <s v="QUIRAMA CASTAEDA JHON JADER"/>
    <x v="4"/>
    <x v="0"/>
    <n v="169"/>
    <n v="24.1428571428571"/>
    <n v="149.615733736762"/>
    <m/>
    <n v="78438.653600000005"/>
    <x v="1"/>
    <n v="11881.5789"/>
    <x v="1025"/>
    <x v="0"/>
    <m/>
  </r>
  <r>
    <d v="2024-05-25T03:10:12"/>
    <x v="9"/>
    <n v="23"/>
    <s v="SALDARRIAGA PARRA LUIS ALBERTO"/>
    <x v="2"/>
    <x v="0"/>
    <n v="102"/>
    <n v="17"/>
    <n v="128.24205748865401"/>
    <m/>
    <n v="67233.131599999993"/>
    <x v="2"/>
    <n v="11881.5789"/>
    <x v="1025"/>
    <x v="0"/>
    <m/>
  </r>
  <r>
    <d v="2024-05-25T03:10:12"/>
    <x v="9"/>
    <n v="24"/>
    <s v="MARTINEZ  WILMAR"/>
    <x v="7"/>
    <x v="0"/>
    <n v="87"/>
    <n v="29"/>
    <n v="64.121028744326793"/>
    <m/>
    <n v="33616.565799999997"/>
    <x v="0"/>
    <n v="11881.5789"/>
    <x v="1025"/>
    <x v="0"/>
    <m/>
  </r>
  <r>
    <d v="2024-05-25T03:10:12"/>
    <x v="9"/>
    <n v="25"/>
    <s v="JIMENEZ HURTADO CARLOS ESTIVEN"/>
    <x v="0"/>
    <x v="0"/>
    <n v="159"/>
    <n v="17.6666666666667"/>
    <n v="192.36308623298001"/>
    <m/>
    <n v="100849.6974"/>
    <x v="1"/>
    <n v="11881.5789"/>
    <x v="1025"/>
    <x v="0"/>
    <m/>
  </r>
  <r>
    <d v="2024-05-25T03:10:13"/>
    <x v="9"/>
    <n v="26"/>
    <s v="LONDOO WILDER"/>
    <x v="4"/>
    <x v="0"/>
    <n v="131"/>
    <n v="18.714285714285701"/>
    <n v="149.615733736762"/>
    <m/>
    <n v="78438.653600000005"/>
    <x v="0"/>
    <n v="11881.5789"/>
    <x v="1025"/>
    <x v="0"/>
    <m/>
  </r>
  <r>
    <d v="2024-05-25T03:10:13"/>
    <x v="9"/>
    <n v="27"/>
    <s v="HENAO MUOZ FERNEY"/>
    <x v="0"/>
    <x v="0"/>
    <n v="198"/>
    <n v="22"/>
    <n v="192.36308623298001"/>
    <s v="2 Descuentos (Usuarios desubicados) "/>
    <n v="100849.6974"/>
    <x v="0"/>
    <n v="11881.5789"/>
    <x v="1025"/>
    <x v="0"/>
    <m/>
  </r>
  <r>
    <d v="2024-05-25T03:10:13"/>
    <x v="9"/>
    <n v="28"/>
    <s v="URIEL SALAZAR FREDY"/>
    <x v="0"/>
    <x v="0"/>
    <n v="167"/>
    <n v="18.5555555555556"/>
    <n v="192.36308623298001"/>
    <m/>
    <n v="100849.6974"/>
    <x v="0"/>
    <n v="11881.5789"/>
    <x v="1025"/>
    <x v="0"/>
    <m/>
  </r>
  <r>
    <d v="2024-05-25T03:10:14"/>
    <x v="9"/>
    <n v="29"/>
    <s v="PEREZ GARCIA JUAN ESTEBAN"/>
    <x v="6"/>
    <x v="0"/>
    <n v="170"/>
    <n v="21.25"/>
    <n v="170.989409984871"/>
    <s v="1 Descuento (Jefe de ruta) "/>
    <n v="89644.175499999998"/>
    <x v="0"/>
    <n v="11881.5789"/>
    <x v="1025"/>
    <x v="0"/>
    <m/>
  </r>
  <r>
    <d v="2024-05-25T03:10:14"/>
    <x v="1"/>
    <n v="31"/>
    <s v="CERVANTES MARTINEZ FELIX ENRIQUE"/>
    <x v="0"/>
    <x v="0"/>
    <n v="175"/>
    <n v="19.4444444444444"/>
    <n v="192.36308623298001"/>
    <m/>
    <n v="100849.6974"/>
    <x v="0"/>
    <n v="11881.5789"/>
    <x v="1025"/>
    <x v="0"/>
    <m/>
  </r>
  <r>
    <d v="2024-05-25T03:10:15"/>
    <x v="1"/>
    <n v="32"/>
    <s v="PUERTA BOJANERO JUAN CARLOS"/>
    <x v="0"/>
    <x v="0"/>
    <n v="212"/>
    <n v="23.5555555555556"/>
    <n v="192.36308623298001"/>
    <m/>
    <n v="100849.6974"/>
    <x v="0"/>
    <n v="11881.5789"/>
    <x v="1025"/>
    <x v="0"/>
    <m/>
  </r>
  <r>
    <d v="2024-05-25T03:10:15"/>
    <x v="1"/>
    <n v="33"/>
    <s v="RAMIREZ ADRIAN"/>
    <x v="6"/>
    <x v="0"/>
    <n v="160"/>
    <n v="18.823529411764699"/>
    <n v="181.67624810892599"/>
    <m/>
    <n v="95246.936499999996"/>
    <x v="0"/>
    <n v="11881.5789"/>
    <x v="1025"/>
    <x v="0"/>
    <m/>
  </r>
  <r>
    <d v="2024-05-25T03:10:15"/>
    <x v="1"/>
    <n v="35"/>
    <s v="HERNANDEZ MACIAS GILBERTO"/>
    <x v="0"/>
    <x v="0"/>
    <n v="181"/>
    <n v="20.1111111111111"/>
    <n v="192.36308623298001"/>
    <m/>
    <n v="100849.6974"/>
    <x v="1"/>
    <n v="11881.5789"/>
    <x v="1025"/>
    <x v="0"/>
    <m/>
  </r>
  <r>
    <d v="2024-05-25T03:10:16"/>
    <x v="1"/>
    <n v="36"/>
    <s v="MARTINEZ CHAVERRA LUIS NORBERTO"/>
    <x v="3"/>
    <x v="0"/>
    <n v="228"/>
    <n v="22.8"/>
    <n v="213.73676248108899"/>
    <m/>
    <n v="112055.2194"/>
    <x v="0"/>
    <n v="11881.5789"/>
    <x v="1025"/>
    <x v="0"/>
    <m/>
  </r>
  <r>
    <d v="2024-05-25T03:10:16"/>
    <x v="1"/>
    <n v="37"/>
    <s v="TABORDA ROJAS DIEGO ALEJANDRO"/>
    <x v="3"/>
    <x v="3"/>
    <n v="211"/>
    <n v="21.1"/>
    <n v="213.73676248108899"/>
    <m/>
    <n v="112055.2194"/>
    <x v="1"/>
    <n v="11881.5789"/>
    <x v="1025"/>
    <x v="0"/>
    <m/>
  </r>
  <r>
    <d v="2024-05-25T03:10:17"/>
    <x v="1"/>
    <n v="38"/>
    <s v="AGUDELO KEVIN ANDRES"/>
    <x v="1"/>
    <x v="0"/>
    <n v="249"/>
    <n v="22.636363636363601"/>
    <n v="235.11043872919799"/>
    <m/>
    <n v="123260.74129999999"/>
    <x v="0"/>
    <n v="11881.5789"/>
    <x v="1025"/>
    <x v="0"/>
    <m/>
  </r>
  <r>
    <d v="2024-05-25T03:10:17"/>
    <x v="1"/>
    <n v="39"/>
    <s v="QUINTERO ANDRES FELIPE"/>
    <x v="4"/>
    <x v="0"/>
    <n v="112"/>
    <n v="16"/>
    <n v="149.615733736762"/>
    <m/>
    <n v="78438.653600000005"/>
    <x v="0"/>
    <n v="11881.5789"/>
    <x v="1025"/>
    <x v="0"/>
    <m/>
  </r>
  <r>
    <d v="2024-05-25T03:10:18"/>
    <x v="1"/>
    <n v="40"/>
    <s v="OCAMPO OCAMPO ANTONIO JOSE"/>
    <x v="3"/>
    <x v="0"/>
    <n v="244"/>
    <n v="24.4"/>
    <n v="213.73676248108899"/>
    <m/>
    <n v="112055.2194"/>
    <x v="0"/>
    <n v="11881.5789"/>
    <x v="1025"/>
    <x v="0"/>
    <m/>
  </r>
  <r>
    <d v="2024-05-25T03:10:18"/>
    <x v="9"/>
    <n v="41"/>
    <s v="GARCIA DAVID WILSON ALBERTO"/>
    <x v="0"/>
    <x v="0"/>
    <n v="205"/>
    <n v="22.7777777777778"/>
    <n v="192.36308623298001"/>
    <m/>
    <n v="100849.6974"/>
    <x v="1"/>
    <n v="11881.5789"/>
    <x v="1025"/>
    <x v="0"/>
    <m/>
  </r>
  <r>
    <d v="2024-05-25T03:10:18"/>
    <x v="9"/>
    <n v="42"/>
    <s v="LOPERA ALVAREZ ESTIVEN"/>
    <x v="6"/>
    <x v="0"/>
    <n v="164"/>
    <n v="20.5"/>
    <n v="170.989409984871"/>
    <m/>
    <n v="89644.175499999998"/>
    <x v="1"/>
    <n v="11881.5789"/>
    <x v="1025"/>
    <x v="0"/>
    <m/>
  </r>
  <r>
    <d v="2024-05-26T04:17:33"/>
    <x v="9"/>
    <n v="1"/>
    <s v="PALMAR PANA EDIXON JOSUE"/>
    <x v="2"/>
    <x v="0"/>
    <n v="118"/>
    <n v="19.6666666666667"/>
    <n v="123.52131147541"/>
    <s v="1 Descuento (Controlador) "/>
    <n v="64636.721299999997"/>
    <x v="0"/>
    <n v="10741.025600000001"/>
    <x v="1026"/>
    <x v="0"/>
    <m/>
  </r>
  <r>
    <d v="2024-05-26T04:17:34"/>
    <x v="9"/>
    <n v="2"/>
    <s v="PARIAS MURIEL JHON FREDY"/>
    <x v="2"/>
    <x v="0"/>
    <n v="171"/>
    <n v="28.5"/>
    <n v="123.52131147541"/>
    <m/>
    <n v="64636.721299999997"/>
    <x v="1"/>
    <n v="10741.025600000001"/>
    <x v="1026"/>
    <x v="0"/>
    <m/>
  </r>
  <r>
    <d v="2024-05-26T04:17:34"/>
    <x v="9"/>
    <n v="3"/>
    <s v="MACEA MATEO"/>
    <x v="2"/>
    <x v="0"/>
    <n v="97"/>
    <n v="16.1666666666667"/>
    <n v="123.52131147541"/>
    <m/>
    <n v="64636.721299999997"/>
    <x v="0"/>
    <n v="10741.025600000001"/>
    <x v="1026"/>
    <x v="0"/>
    <m/>
  </r>
  <r>
    <d v="2024-05-26T04:17:34"/>
    <x v="9"/>
    <n v="4"/>
    <s v="RUA CHAVARRIA JEFERSON ANDREY"/>
    <x v="10"/>
    <x v="0"/>
    <n v="47"/>
    <n v="11.75"/>
    <n v="82.347540983606606"/>
    <m/>
    <n v="43091.147499999999"/>
    <x v="0"/>
    <n v="10741.025600000001"/>
    <x v="1026"/>
    <x v="0"/>
    <m/>
  </r>
  <r>
    <d v="2024-05-26T04:17:34"/>
    <x v="9"/>
    <n v="5"/>
    <s v="QUINTERO  ALVARO ANTONIO"/>
    <x v="2"/>
    <x v="0"/>
    <n v="121"/>
    <n v="22"/>
    <n v="113.227868852459"/>
    <s v="2 Descuentos (Conducts) "/>
    <n v="59250.327899999997"/>
    <x v="1"/>
    <n v="10741.025600000001"/>
    <x v="1026"/>
    <x v="0"/>
    <m/>
  </r>
  <r>
    <d v="2024-05-26T04:17:35"/>
    <x v="9"/>
    <n v="6"/>
    <s v="RUA CHAVARRIA JEFERSON ANDREY"/>
    <x v="4"/>
    <x v="0"/>
    <n v="187"/>
    <n v="26.714285714285701"/>
    <n v="144.108196721311"/>
    <s v="MAICOL TUBERQUIA Realiz 2 viajes donde moviliz 61 Usuarios "/>
    <n v="75409.508199999997"/>
    <x v="0"/>
    <n v="10741.025600000001"/>
    <x v="1026"/>
    <x v="0"/>
    <m/>
  </r>
  <r>
    <d v="2024-05-26T04:17:35"/>
    <x v="9"/>
    <n v="7"/>
    <s v="FLORES RINCON JORGE ALBERTO"/>
    <x v="1"/>
    <x v="0"/>
    <n v="264"/>
    <n v="24"/>
    <n v="226.45573770491799"/>
    <s v="2 Descuentos (Transbordo) "/>
    <n v="118500.6557"/>
    <x v="1"/>
    <n v="10741.025600000001"/>
    <x v="1026"/>
    <x v="0"/>
    <m/>
  </r>
  <r>
    <d v="2024-05-26T04:17:35"/>
    <x v="9"/>
    <n v="8"/>
    <s v="VACA FIERRO ROBINSON"/>
    <x v="3"/>
    <x v="0"/>
    <n v="168"/>
    <n v="16.8"/>
    <n v="205.86885245901601"/>
    <m/>
    <n v="107727.8689"/>
    <x v="1"/>
    <n v="10741.025600000001"/>
    <x v="1026"/>
    <x v="0"/>
    <m/>
  </r>
  <r>
    <d v="2024-05-26T04:17:35"/>
    <x v="9"/>
    <n v="9"/>
    <s v="AGUDELO GARCIA DENIN ANGELO"/>
    <x v="0"/>
    <x v="0"/>
    <n v="170"/>
    <n v="18.8888888888889"/>
    <n v="185.281967213115"/>
    <m/>
    <n v="96955.081999999995"/>
    <x v="0"/>
    <n v="10741.025600000001"/>
    <x v="1026"/>
    <x v="0"/>
    <m/>
  </r>
  <r>
    <d v="2024-05-26T04:17:36"/>
    <x v="1"/>
    <n v="11"/>
    <s v="BELTRAN JUAN SIMON"/>
    <x v="0"/>
    <x v="0"/>
    <n v="140"/>
    <n v="15.5555555555556"/>
    <n v="185.281967213115"/>
    <s v="2 Descuentos (Transbordo) "/>
    <n v="96955.081999999995"/>
    <x v="0"/>
    <n v="10741.025600000001"/>
    <x v="1026"/>
    <x v="0"/>
    <m/>
  </r>
  <r>
    <d v="2024-05-26T04:17:36"/>
    <x v="1"/>
    <n v="12"/>
    <s v="VALENCIA MENDOZA JHON"/>
    <x v="0"/>
    <x v="0"/>
    <n v="187"/>
    <n v="20.7777777777778"/>
    <n v="185.281967213115"/>
    <m/>
    <n v="96955.081999999995"/>
    <x v="0"/>
    <n v="10741.025600000001"/>
    <x v="1026"/>
    <x v="0"/>
    <m/>
  </r>
  <r>
    <d v="2024-05-26T04:17:36"/>
    <x v="1"/>
    <n v="13"/>
    <s v="HOYOS DAVID"/>
    <x v="2"/>
    <x v="0"/>
    <n v="143"/>
    <n v="22"/>
    <n v="133.81475409836099"/>
    <m/>
    <n v="70023.114799999996"/>
    <x v="0"/>
    <n v="10741.025600000001"/>
    <x v="1026"/>
    <x v="0"/>
    <m/>
  </r>
  <r>
    <d v="2024-05-26T04:17:36"/>
    <x v="1"/>
    <n v="14"/>
    <s v="MADRID HERNANDEZ JHONATAN SMITH"/>
    <x v="6"/>
    <x v="0"/>
    <n v="160"/>
    <n v="20"/>
    <n v="164.69508196721301"/>
    <m/>
    <n v="86182.295100000003"/>
    <x v="1"/>
    <n v="10741.025600000001"/>
    <x v="1026"/>
    <x v="0"/>
    <m/>
  </r>
  <r>
    <d v="2024-05-26T04:17:37"/>
    <x v="1"/>
    <n v="15"/>
    <s v="LONDOO LOPERA DUVAN ANDRES"/>
    <x v="0"/>
    <x v="0"/>
    <n v="148"/>
    <n v="16.4444444444444"/>
    <n v="185.281967213115"/>
    <m/>
    <n v="96955.081999999995"/>
    <x v="1"/>
    <n v="10741.025600000001"/>
    <x v="1026"/>
    <x v="0"/>
    <m/>
  </r>
  <r>
    <d v="2024-05-26T04:17:37"/>
    <x v="1"/>
    <n v="16"/>
    <s v="HURTADO MADRID JUAN ESTEBAN"/>
    <x v="3"/>
    <x v="0"/>
    <n v="189"/>
    <n v="18.899999999999999"/>
    <n v="205.86885245901601"/>
    <s v="2 Descuentos (Conducts) "/>
    <n v="107727.8689"/>
    <x v="0"/>
    <n v="10741.025600000001"/>
    <x v="1026"/>
    <x v="0"/>
    <m/>
  </r>
  <r>
    <d v="2024-05-26T04:17:37"/>
    <x v="1"/>
    <n v="17"/>
    <s v="RAMIREZ JARAMILLO WILSON"/>
    <x v="6"/>
    <x v="0"/>
    <n v="199"/>
    <n v="24.875"/>
    <n v="164.69508196721301"/>
    <m/>
    <n v="86182.295100000003"/>
    <x v="0"/>
    <n v="10741.025600000001"/>
    <x v="1026"/>
    <x v="0"/>
    <m/>
  </r>
  <r>
    <d v="2024-05-26T04:17:37"/>
    <x v="1"/>
    <n v="18"/>
    <s v="BETANCUR GUZMAN JHON FERNANDO"/>
    <x v="3"/>
    <x v="0"/>
    <n v="225"/>
    <n v="22.5"/>
    <n v="205.86885245901601"/>
    <m/>
    <n v="107727.8689"/>
    <x v="0"/>
    <n v="10741.025600000001"/>
    <x v="1026"/>
    <x v="0"/>
    <m/>
  </r>
  <r>
    <d v="2024-05-26T04:17:38"/>
    <x v="1"/>
    <n v="19"/>
    <s v="BARRANTES GALLEGO DANIEL CAMILO"/>
    <x v="0"/>
    <x v="0"/>
    <n v="196"/>
    <n v="21.7777777777778"/>
    <n v="185.281967213115"/>
    <s v="1 Descuento (Conduct) "/>
    <n v="96955.081999999995"/>
    <x v="0"/>
    <n v="10741.025600000001"/>
    <x v="1026"/>
    <x v="0"/>
    <m/>
  </r>
  <r>
    <d v="2024-05-26T04:17:38"/>
    <x v="1"/>
    <n v="20"/>
    <s v="LONDOO WILDER"/>
    <x v="10"/>
    <x v="0"/>
    <n v="61"/>
    <n v="15.25"/>
    <n v="82.347540983606606"/>
    <m/>
    <n v="43091.147499999999"/>
    <x v="0"/>
    <n v="10741.025600000001"/>
    <x v="1026"/>
    <x v="0"/>
    <m/>
  </r>
  <r>
    <d v="2024-05-26T04:17:38"/>
    <x v="1"/>
    <n v="21"/>
    <s v="DURANGO DAVID JOSE"/>
    <x v="0"/>
    <x v="0"/>
    <n v="142"/>
    <n v="15.7777777777778"/>
    <n v="185.281967213115"/>
    <m/>
    <n v="96955.081999999995"/>
    <x v="0"/>
    <n v="10741.025600000001"/>
    <x v="1026"/>
    <x v="0"/>
    <m/>
  </r>
  <r>
    <d v="2024-05-26T04:17:38"/>
    <x v="1"/>
    <n v="22"/>
    <s v="QUIRAMA CASTAEDA JHON JADER"/>
    <x v="1"/>
    <x v="3"/>
    <n v="208"/>
    <n v="18.909090909090899"/>
    <n v="226.45573770491799"/>
    <m/>
    <n v="118500.6557"/>
    <x v="1"/>
    <n v="10741.025600000001"/>
    <x v="1026"/>
    <x v="0"/>
    <m/>
  </r>
  <r>
    <d v="2024-05-26T04:17:38"/>
    <x v="1"/>
    <n v="23"/>
    <s v="RODRIGUEZ LUBIN"/>
    <x v="0"/>
    <x v="0"/>
    <n v="190"/>
    <n v="21.1111111111111"/>
    <n v="185.281967213115"/>
    <s v="16 Descuentos (Transbordo)"/>
    <n v="96955.081999999995"/>
    <x v="2"/>
    <n v="10741.025600000001"/>
    <x v="1026"/>
    <x v="0"/>
    <m/>
  </r>
  <r>
    <d v="2024-05-26T04:17:39"/>
    <x v="1"/>
    <n v="24"/>
    <s v="MARTINEZ  WILMAR"/>
    <x v="4"/>
    <x v="0"/>
    <n v="112"/>
    <n v="16"/>
    <n v="144.108196721311"/>
    <m/>
    <n v="75409.508199999997"/>
    <x v="0"/>
    <n v="10741.025600000001"/>
    <x v="1026"/>
    <x v="0"/>
    <m/>
  </r>
  <r>
    <d v="2024-05-26T04:17:39"/>
    <x v="1"/>
    <n v="26"/>
    <s v="CIRO MARIN RODRIGO ALBERTO"/>
    <x v="0"/>
    <x v="0"/>
    <n v="163"/>
    <n v="18.1111111111111"/>
    <n v="185.281967213115"/>
    <m/>
    <n v="96955.081999999995"/>
    <x v="0"/>
    <n v="10741.025600000001"/>
    <x v="1026"/>
    <x v="0"/>
    <m/>
  </r>
  <r>
    <d v="2024-05-26T04:17:39"/>
    <x v="1"/>
    <n v="27"/>
    <s v="HOYOS HENAO SANTIAGO"/>
    <x v="3"/>
    <x v="0"/>
    <n v="217"/>
    <n v="21.7"/>
    <n v="205.86885245901601"/>
    <m/>
    <n v="107727.8689"/>
    <x v="0"/>
    <n v="10741.025600000001"/>
    <x v="1026"/>
    <x v="0"/>
    <m/>
  </r>
  <r>
    <d v="2024-05-26T04:17:39"/>
    <x v="1"/>
    <n v="28"/>
    <s v="URIEL SALAZAR FREDY"/>
    <x v="0"/>
    <x v="0"/>
    <n v="188"/>
    <n v="20.8888888888889"/>
    <n v="185.281967213115"/>
    <m/>
    <n v="96955.081999999995"/>
    <x v="0"/>
    <n v="10741.025600000001"/>
    <x v="1026"/>
    <x v="0"/>
    <m/>
  </r>
  <r>
    <d v="2024-05-26T04:17:40"/>
    <x v="1"/>
    <n v="29"/>
    <s v="PEREZ GARCIA JUAN ESTEBAN"/>
    <x v="0"/>
    <x v="0"/>
    <n v="238"/>
    <n v="26.4444444444444"/>
    <n v="185.281967213115"/>
    <m/>
    <n v="96955.081999999995"/>
    <x v="0"/>
    <n v="10741.025600000001"/>
    <x v="1026"/>
    <x v="0"/>
    <m/>
  </r>
  <r>
    <d v="2024-05-26T04:17:40"/>
    <x v="9"/>
    <n v="31"/>
    <s v="CERVANTES MARTINEZ FELIX ENRIQUE"/>
    <x v="0"/>
    <x v="0"/>
    <n v="158"/>
    <n v="17.5555555555556"/>
    <n v="185.281967213115"/>
    <m/>
    <n v="96955.081999999995"/>
    <x v="0"/>
    <n v="10741.025600000001"/>
    <x v="1026"/>
    <x v="0"/>
    <m/>
  </r>
  <r>
    <d v="2024-05-26T04:17:40"/>
    <x v="9"/>
    <n v="32"/>
    <s v="GARCIA SEBASTIAN"/>
    <x v="0"/>
    <x v="0"/>
    <n v="221"/>
    <n v="24.5555555555556"/>
    <n v="185.281967213115"/>
    <s v="1 Descuento (Usuario desubicado) "/>
    <n v="96955.081999999995"/>
    <x v="0"/>
    <n v="10741.025600000001"/>
    <x v="1026"/>
    <x v="0"/>
    <m/>
  </r>
  <r>
    <d v="2024-05-26T04:17:40"/>
    <x v="9"/>
    <n v="33"/>
    <s v="RAMIREZ ADRIAN"/>
    <x v="8"/>
    <x v="0"/>
    <n v="80"/>
    <n v="16"/>
    <n v="102.93442622950801"/>
    <m/>
    <n v="53863.934399999998"/>
    <x v="0"/>
    <n v="10741.025600000001"/>
    <x v="1026"/>
    <x v="0"/>
    <m/>
  </r>
  <r>
    <d v="2024-05-26T04:17:41"/>
    <x v="9"/>
    <n v="35"/>
    <s v="HERNANDEZ MACIAS GILBERTO"/>
    <x v="0"/>
    <x v="0"/>
    <n v="214"/>
    <n v="23.7777777777778"/>
    <n v="185.281967213115"/>
    <s v="1 Descuento (Controlador) "/>
    <n v="96955.081999999995"/>
    <x v="1"/>
    <n v="10741.025600000001"/>
    <x v="1026"/>
    <x v="0"/>
    <m/>
  </r>
  <r>
    <d v="2024-05-26T04:17:41"/>
    <x v="9"/>
    <n v="36"/>
    <s v="MARTINEZ CHAVERRA LUIS NORBERTO"/>
    <x v="0"/>
    <x v="0"/>
    <n v="212"/>
    <n v="23.5555555555556"/>
    <n v="185.281967213115"/>
    <s v="4 Descuentos (Transbordo) "/>
    <n v="96955.081999999995"/>
    <x v="0"/>
    <n v="10741.025600000001"/>
    <x v="1026"/>
    <x v="0"/>
    <m/>
  </r>
  <r>
    <d v="2024-05-26T04:17:41"/>
    <x v="9"/>
    <n v="37"/>
    <s v="TABORDA ROJAS DIEGO ALEJANDRO"/>
    <x v="2"/>
    <x v="0"/>
    <n v="131"/>
    <n v="21.8333333333333"/>
    <n v="123.52131147541"/>
    <s v="1 Descuento (Conduct) "/>
    <n v="64636.721299999997"/>
    <x v="1"/>
    <n v="10741.025600000001"/>
    <x v="1026"/>
    <x v="0"/>
    <m/>
  </r>
  <r>
    <d v="2024-05-26T04:17:41"/>
    <x v="9"/>
    <n v="38"/>
    <s v="AGUDELO KEVIN ANDRES"/>
    <x v="6"/>
    <x v="0"/>
    <n v="197"/>
    <n v="24.625"/>
    <n v="164.69508196721301"/>
    <s v="2 Descuentos (Transbordo) "/>
    <n v="86182.295100000003"/>
    <x v="0"/>
    <n v="10741.025600000001"/>
    <x v="1026"/>
    <x v="0"/>
    <m/>
  </r>
  <r>
    <d v="2024-05-26T04:17:42"/>
    <x v="9"/>
    <n v="39"/>
    <s v="QUINTERO ANDRES FELIPE"/>
    <x v="2"/>
    <x v="0"/>
    <n v="93"/>
    <n v="15.5"/>
    <n v="123.52131147541"/>
    <s v="1 Descuento (Controlador) "/>
    <n v="64636.721299999997"/>
    <x v="0"/>
    <n v="10741.025600000001"/>
    <x v="1026"/>
    <x v="0"/>
    <m/>
  </r>
  <r>
    <d v="2024-05-26T04:17:42"/>
    <x v="9"/>
    <n v="40"/>
    <s v="OCAMPO OCAMPO ANTONIO JOSE"/>
    <x v="0"/>
    <x v="0"/>
    <n v="209"/>
    <n v="23.2222222222222"/>
    <n v="185.281967213115"/>
    <m/>
    <n v="96955.081999999995"/>
    <x v="0"/>
    <n v="10741.025600000001"/>
    <x v="1026"/>
    <x v="0"/>
    <m/>
  </r>
  <r>
    <d v="2024-05-26T04:17:42"/>
    <x v="9"/>
    <n v="41"/>
    <s v="GARCIA DAVID WILSON ALBERTO"/>
    <x v="3"/>
    <x v="0"/>
    <n v="252"/>
    <n v="25.2"/>
    <n v="205.86885245901601"/>
    <m/>
    <n v="107727.8689"/>
    <x v="1"/>
    <n v="10741.025600000001"/>
    <x v="1026"/>
    <x v="0"/>
    <m/>
  </r>
  <r>
    <d v="2024-05-26T04:17:42"/>
    <x v="9"/>
    <n v="42"/>
    <s v="LONDOO LOPERA DUVAN ANDRES"/>
    <x v="8"/>
    <x v="0"/>
    <n v="63"/>
    <n v="12.6"/>
    <n v="102.93442622950801"/>
    <m/>
    <n v="53863.934399999998"/>
    <x v="1"/>
    <n v="10741.025600000001"/>
    <x v="1026"/>
    <x v="0"/>
    <m/>
  </r>
  <r>
    <d v="2024-05-27T02:05:15"/>
    <x v="12"/>
    <n v="1"/>
    <s v="PALMAR PANA EDIXON JOSUE"/>
    <x v="9"/>
    <x v="0"/>
    <n v="224"/>
    <n v="18.6666666666667"/>
    <n v="200.18604651162801"/>
    <m/>
    <n v="103502.3256"/>
    <x v="0"/>
    <n v="10177.2727"/>
    <x v="1027"/>
    <x v="0"/>
    <m/>
  </r>
  <r>
    <d v="2024-05-27T02:05:15"/>
    <x v="12"/>
    <n v="3"/>
    <s v="MACEA MATEO"/>
    <x v="0"/>
    <x v="0"/>
    <n v="160"/>
    <n v="17.7777777777778"/>
    <n v="150.13953488372101"/>
    <s v="1 Descuento (Cristian monitoreo) "/>
    <n v="77626.744200000001"/>
    <x v="0"/>
    <n v="10177.2727"/>
    <x v="1027"/>
    <x v="0"/>
    <m/>
  </r>
  <r>
    <d v="2024-05-27T02:05:16"/>
    <x v="12"/>
    <n v="4"/>
    <s v="GARCIA SEBASTIAN"/>
    <x v="10"/>
    <x v="0"/>
    <n v="66"/>
    <n v="16.5"/>
    <n v="66.728682170542598"/>
    <m/>
    <n v="34500.775199999996"/>
    <x v="0"/>
    <n v="10177.2727"/>
    <x v="1027"/>
    <x v="0"/>
    <m/>
  </r>
  <r>
    <d v="2024-05-27T02:05:16"/>
    <x v="12"/>
    <n v="5"/>
    <s v="BERRIO POSADA ANGELA"/>
    <x v="3"/>
    <x v="0"/>
    <n v="141"/>
    <n v="14.1"/>
    <n v="166.821705426357"/>
    <m/>
    <n v="86251.937999999995"/>
    <x v="1"/>
    <n v="10177.2727"/>
    <x v="1027"/>
    <x v="0"/>
    <m/>
  </r>
  <r>
    <d v="2024-05-27T02:05:16"/>
    <x v="12"/>
    <n v="6"/>
    <s v="TUBERQUIA MAICOL ESTIVEN"/>
    <x v="1"/>
    <x v="0"/>
    <n v="177"/>
    <n v="16.090909090909101"/>
    <n v="183.50387596899199"/>
    <s v="2 Descuentos (conducts) "/>
    <n v="94877.131800000003"/>
    <x v="0"/>
    <n v="10177.2727"/>
    <x v="1027"/>
    <x v="0"/>
    <m/>
  </r>
  <r>
    <d v="2024-05-27T02:05:17"/>
    <x v="12"/>
    <n v="7"/>
    <s v="FLORES RINCON JORGE ALBERTO"/>
    <x v="9"/>
    <x v="0"/>
    <n v="236"/>
    <n v="19.6666666666667"/>
    <n v="200.18604651162801"/>
    <m/>
    <n v="103502.3256"/>
    <x v="1"/>
    <n v="10177.2727"/>
    <x v="1027"/>
    <x v="0"/>
    <m/>
  </r>
  <r>
    <d v="2024-05-27T02:05:17"/>
    <x v="12"/>
    <n v="8"/>
    <s v="LONDOO WILDER"/>
    <x v="4"/>
    <x v="0"/>
    <n v="133"/>
    <n v="19"/>
    <n v="116.77519379845"/>
    <m/>
    <n v="60376.356599999999"/>
    <x v="1"/>
    <n v="10177.2727"/>
    <x v="1027"/>
    <x v="0"/>
    <m/>
  </r>
  <r>
    <d v="2024-05-27T02:05:17"/>
    <x v="12"/>
    <n v="9"/>
    <s v="AGUDELO GARCIA DENIN ANGELO"/>
    <x v="1"/>
    <x v="0"/>
    <n v="173"/>
    <n v="15.7272727272727"/>
    <n v="183.50387596899199"/>
    <s v="1 Descuento (Usuario desubicado) "/>
    <n v="94877.131800000003"/>
    <x v="0"/>
    <n v="10177.2727"/>
    <x v="1027"/>
    <x v="0"/>
    <m/>
  </r>
  <r>
    <d v="2024-05-27T02:05:17"/>
    <x v="12"/>
    <n v="11"/>
    <s v="BELTRAN JUAN SIMON"/>
    <x v="0"/>
    <x v="0"/>
    <n v="121"/>
    <n v="13.4444444444444"/>
    <n v="150.13953488372101"/>
    <m/>
    <n v="77626.744200000001"/>
    <x v="0"/>
    <n v="10177.2727"/>
    <x v="1027"/>
    <x v="0"/>
    <m/>
  </r>
  <r>
    <d v="2024-05-27T02:05:18"/>
    <x v="12"/>
    <n v="12"/>
    <s v="VALENCIA MENDOZA JHON"/>
    <x v="0"/>
    <x v="0"/>
    <n v="158"/>
    <n v="17.5555555555556"/>
    <n v="150.13953488372101"/>
    <m/>
    <n v="77626.744200000001"/>
    <x v="0"/>
    <n v="10177.2727"/>
    <x v="1027"/>
    <x v="0"/>
    <m/>
  </r>
  <r>
    <d v="2024-05-27T02:05:18"/>
    <x v="12"/>
    <n v="14"/>
    <s v="MADRID HERNANDEZ JHONATAN SMITH"/>
    <x v="3"/>
    <x v="0"/>
    <n v="145"/>
    <n v="14.5"/>
    <n v="166.821705426357"/>
    <m/>
    <n v="86251.937999999995"/>
    <x v="1"/>
    <n v="10177.2727"/>
    <x v="1027"/>
    <x v="0"/>
    <m/>
  </r>
  <r>
    <d v="2024-05-27T02:05:18"/>
    <x v="12"/>
    <n v="15"/>
    <s v="LONDOO LOPERA DUVAN ANDRES"/>
    <x v="1"/>
    <x v="0"/>
    <n v="158"/>
    <n v="14.363636363636401"/>
    <n v="183.50387596899199"/>
    <m/>
    <n v="94877.131800000003"/>
    <x v="1"/>
    <n v="10177.2727"/>
    <x v="1027"/>
    <x v="0"/>
    <m/>
  </r>
  <r>
    <d v="2024-05-27T02:05:19"/>
    <x v="12"/>
    <n v="16"/>
    <s v="HURTADO MADRID JUAN ESTEBAN"/>
    <x v="3"/>
    <x v="0"/>
    <n v="157"/>
    <n v="16.526315789473699"/>
    <n v="158.48062015503899"/>
    <m/>
    <n v="81939.341100000005"/>
    <x v="0"/>
    <n v="10177.2727"/>
    <x v="1027"/>
    <x v="0"/>
    <m/>
  </r>
  <r>
    <d v="2024-05-27T02:05:19"/>
    <x v="12"/>
    <n v="17"/>
    <s v="RAMIREZ JARAMILLO WILSON"/>
    <x v="4"/>
    <x v="0"/>
    <n v="120"/>
    <n v="17.1428571428571"/>
    <n v="116.77519379845"/>
    <m/>
    <n v="60376.356599999999"/>
    <x v="0"/>
    <n v="10177.2727"/>
    <x v="1027"/>
    <x v="0"/>
    <m/>
  </r>
  <r>
    <d v="2024-05-27T02:05:19"/>
    <x v="12"/>
    <n v="18"/>
    <s v="BETANCUR GUZMAN JHON FERNANDO"/>
    <x v="0"/>
    <x v="0"/>
    <n v="153"/>
    <n v="17"/>
    <n v="150.13953488372101"/>
    <s v="1 Descuento (Usuario desubicado) "/>
    <n v="77626.744200000001"/>
    <x v="0"/>
    <n v="10177.2727"/>
    <x v="1027"/>
    <x v="0"/>
    <m/>
  </r>
  <r>
    <d v="2024-05-27T02:05:19"/>
    <x v="12"/>
    <n v="19"/>
    <s v="BARRANTES GALLEGO DANIEL CAMILO"/>
    <x v="3"/>
    <x v="0"/>
    <n v="195"/>
    <n v="19.5"/>
    <n v="166.821705426357"/>
    <m/>
    <n v="86251.937999999995"/>
    <x v="0"/>
    <n v="10177.2727"/>
    <x v="1027"/>
    <x v="0"/>
    <m/>
  </r>
  <r>
    <d v="2024-05-27T02:05:20"/>
    <x v="12"/>
    <n v="20"/>
    <s v="LONDOO CADAVID DAVID SANTIAGO"/>
    <x v="1"/>
    <x v="0"/>
    <n v="157"/>
    <n v="14.2727272727273"/>
    <n v="183.50387596899199"/>
    <m/>
    <n v="94877.131800000003"/>
    <x v="0"/>
    <n v="10177.2727"/>
    <x v="1027"/>
    <x v="0"/>
    <m/>
  </r>
  <r>
    <d v="2024-05-27T02:05:20"/>
    <x v="12"/>
    <n v="28"/>
    <s v="GARCIA SEBASTIAN"/>
    <x v="4"/>
    <x v="0"/>
    <n v="141"/>
    <n v="20.1428571428571"/>
    <n v="116.77519379845"/>
    <m/>
    <n v="60376.356599999999"/>
    <x v="0"/>
    <n v="10177.2727"/>
    <x v="1027"/>
    <x v="0"/>
    <m/>
  </r>
  <r>
    <d v="2024-05-27T02:05:20"/>
    <x v="12"/>
    <n v="34"/>
    <s v="PINO JUAN ESTEBAN"/>
    <x v="4"/>
    <x v="0"/>
    <n v="126"/>
    <n v="18"/>
    <n v="116.77519379845"/>
    <m/>
    <n v="60376.356599999999"/>
    <x v="0"/>
    <n v="10177.2727"/>
    <x v="1027"/>
    <x v="0"/>
    <m/>
  </r>
  <r>
    <d v="2024-05-27T02:05:21"/>
    <x v="12"/>
    <n v="38"/>
    <s v="PARIAS MURIEL JHON FREDY"/>
    <x v="0"/>
    <x v="0"/>
    <n v="111"/>
    <n v="12.3333333333333"/>
    <n v="150.13953488372101"/>
    <m/>
    <n v="77626.744200000001"/>
    <x v="0"/>
    <n v="10177.2727"/>
    <x v="1027"/>
    <x v="0"/>
    <m/>
  </r>
  <r>
    <d v="2024-05-27T02:05:21"/>
    <x v="12"/>
    <n v="42"/>
    <s v="HOYOS DAVID"/>
    <x v="0"/>
    <x v="0"/>
    <n v="176"/>
    <n v="19.5555555555556"/>
    <n v="150.13953488372101"/>
    <m/>
    <n v="77626.744200000001"/>
    <x v="1"/>
    <n v="10177.2727"/>
    <x v="1027"/>
    <x v="0"/>
    <m/>
  </r>
  <r>
    <d v="2024-05-28T02:55:49"/>
    <x v="9"/>
    <n v="1"/>
    <s v="PALMAR PANA EDIXON JOSUE"/>
    <x v="0"/>
    <x v="0"/>
    <n v="180"/>
    <n v="20"/>
    <n v="185.597080291971"/>
    <m/>
    <n v="97128.394199999995"/>
    <x v="0"/>
    <n v="11225"/>
    <x v="1028"/>
    <x v="0"/>
    <m/>
  </r>
  <r>
    <d v="2024-05-28T02:55:49"/>
    <x v="9"/>
    <n v="2"/>
    <s v="PARIAS MURIEL JHON FREDY"/>
    <x v="0"/>
    <x v="0"/>
    <n v="225"/>
    <n v="25"/>
    <n v="185.597080291971"/>
    <s v="2 Descuentos (Conduct y jefe de ruta) "/>
    <n v="97128.394199999995"/>
    <x v="1"/>
    <n v="11225"/>
    <x v="1028"/>
    <x v="0"/>
    <m/>
  </r>
  <r>
    <d v="2024-05-28T02:55:49"/>
    <x v="9"/>
    <n v="3"/>
    <s v="AGUIRRE ANDRES"/>
    <x v="0"/>
    <x v="0"/>
    <n v="190"/>
    <n v="21.1111111111111"/>
    <n v="185.597080291971"/>
    <m/>
    <n v="97128.394199999995"/>
    <x v="0"/>
    <n v="11225"/>
    <x v="1028"/>
    <x v="0"/>
    <m/>
  </r>
  <r>
    <d v="2024-05-28T02:55:50"/>
    <x v="9"/>
    <n v="5"/>
    <s v="QUINTERO  ALVARO ANTONIO"/>
    <x v="0"/>
    <x v="0"/>
    <n v="208"/>
    <n v="23.1111111111111"/>
    <n v="185.597080291971"/>
    <s v="1 Descuento (Conduct) "/>
    <n v="97128.394199999995"/>
    <x v="1"/>
    <n v="11225"/>
    <x v="1028"/>
    <x v="0"/>
    <m/>
  </r>
  <r>
    <d v="2024-05-28T02:55:50"/>
    <x v="9"/>
    <n v="6"/>
    <s v="TUBERQUIA MAICOL ESTIVEN"/>
    <x v="1"/>
    <x v="0"/>
    <n v="171"/>
    <n v="15.545454545454501"/>
    <n v="226.84087591240899"/>
    <s v="2 Descuentos (Propietario y conduct) "/>
    <n v="118712.48179999999"/>
    <x v="0"/>
    <n v="11225"/>
    <x v="1028"/>
    <x v="0"/>
    <m/>
  </r>
  <r>
    <d v="2024-05-28T02:55:50"/>
    <x v="9"/>
    <n v="7"/>
    <s v="FLORES RINCON JORGE ALBERTO"/>
    <x v="0"/>
    <x v="0"/>
    <n v="228"/>
    <n v="25.3333333333333"/>
    <n v="185.597080291971"/>
    <s v="2 Descuentos (Conducts) "/>
    <n v="97128.394199999995"/>
    <x v="1"/>
    <n v="11225"/>
    <x v="1028"/>
    <x v="0"/>
    <m/>
  </r>
  <r>
    <d v="2024-05-28T02:55:50"/>
    <x v="9"/>
    <n v="8"/>
    <s v="VACA FIERRO ROBINSON"/>
    <x v="0"/>
    <x v="0"/>
    <n v="204"/>
    <n v="22.6666666666667"/>
    <n v="185.597080291971"/>
    <s v="1 Descuento (Conduct) "/>
    <n v="97128.394199999995"/>
    <x v="1"/>
    <n v="11225"/>
    <x v="1028"/>
    <x v="0"/>
    <m/>
  </r>
  <r>
    <d v="2024-05-28T02:55:51"/>
    <x v="9"/>
    <n v="9"/>
    <s v="AGUDELO GARCIA DENIN ANGELO"/>
    <x v="6"/>
    <x v="0"/>
    <n v="163"/>
    <n v="20.375"/>
    <n v="164.975182481752"/>
    <s v="1 Descuento (Usuario movilidad reducida) "/>
    <n v="86336.350399999996"/>
    <x v="0"/>
    <n v="11225"/>
    <x v="1028"/>
    <x v="0"/>
    <m/>
  </r>
  <r>
    <d v="2024-05-28T02:55:51"/>
    <x v="9"/>
    <n v="10"/>
    <s v="RODRIGUEZ LUBIN"/>
    <x v="0"/>
    <x v="0"/>
    <n v="206"/>
    <n v="22.8888888888889"/>
    <n v="185.597080291971"/>
    <s v="2 Descuento (Conducts) "/>
    <n v="97128.394199999995"/>
    <x v="0"/>
    <n v="11225"/>
    <x v="1028"/>
    <x v="0"/>
    <m/>
  </r>
  <r>
    <d v="2024-05-28T02:55:51"/>
    <x v="9"/>
    <n v="11"/>
    <s v="BELTRAN JUAN SIMON"/>
    <x v="0"/>
    <x v="0"/>
    <n v="172"/>
    <n v="19.1111111111111"/>
    <n v="185.597080291971"/>
    <s v="1 Descuento (Conduct) "/>
    <n v="97128.394199999995"/>
    <x v="0"/>
    <n v="11225"/>
    <x v="1028"/>
    <x v="0"/>
    <m/>
  </r>
  <r>
    <d v="2024-05-28T02:55:51"/>
    <x v="1"/>
    <n v="12"/>
    <s v="CASTRO BERMUDEZ RICHARD STIWARD"/>
    <x v="0"/>
    <x v="0"/>
    <n v="199"/>
    <n v="22.1111111111111"/>
    <n v="185.597080291971"/>
    <m/>
    <n v="97128.394199999995"/>
    <x v="0"/>
    <n v="11225"/>
    <x v="1028"/>
    <x v="0"/>
    <m/>
  </r>
  <r>
    <d v="2024-05-28T02:55:52"/>
    <x v="1"/>
    <n v="13"/>
    <s v="HOYOS DAVID"/>
    <x v="6"/>
    <x v="0"/>
    <n v="200"/>
    <n v="25"/>
    <n v="164.975182481752"/>
    <m/>
    <n v="86336.350399999996"/>
    <x v="0"/>
    <n v="11225"/>
    <x v="1028"/>
    <x v="0"/>
    <m/>
  </r>
  <r>
    <d v="2024-05-28T02:55:52"/>
    <x v="1"/>
    <n v="14"/>
    <s v="MADRID HERNANDEZ JHONATAN SMITH"/>
    <x v="0"/>
    <x v="0"/>
    <n v="185"/>
    <n v="20.5555555555556"/>
    <n v="185.597080291971"/>
    <m/>
    <n v="97128.394199999995"/>
    <x v="1"/>
    <n v="11225"/>
    <x v="1028"/>
    <x v="0"/>
    <m/>
  </r>
  <r>
    <d v="2024-05-28T02:55:52"/>
    <x v="1"/>
    <n v="15"/>
    <s v="LONDOO LOPERA DUVAN ANDRES"/>
    <x v="6"/>
    <x v="0"/>
    <n v="160"/>
    <n v="20"/>
    <n v="164.975182481752"/>
    <s v="2 Descuentos (Conduct y propietario) "/>
    <n v="86336.350399999996"/>
    <x v="1"/>
    <n v="11225"/>
    <x v="1028"/>
    <x v="0"/>
    <m/>
  </r>
  <r>
    <d v="2024-05-28T02:55:53"/>
    <x v="1"/>
    <n v="16"/>
    <s v="HURTADO MADRID JUAN ESTEBAN"/>
    <x v="0"/>
    <x v="0"/>
    <n v="163"/>
    <n v="18.1111111111111"/>
    <n v="185.597080291971"/>
    <s v="2 Descuentos (Conducts) "/>
    <n v="97128.394199999995"/>
    <x v="0"/>
    <n v="11225"/>
    <x v="1028"/>
    <x v="0"/>
    <m/>
  </r>
  <r>
    <d v="2024-05-28T02:55:53"/>
    <x v="1"/>
    <n v="17"/>
    <s v="MACEA MATEO"/>
    <x v="0"/>
    <x v="0"/>
    <n v="195"/>
    <n v="21.6666666666667"/>
    <n v="185.597080291971"/>
    <m/>
    <n v="97128.394199999995"/>
    <x v="0"/>
    <n v="11225"/>
    <x v="1028"/>
    <x v="0"/>
    <m/>
  </r>
  <r>
    <d v="2024-05-28T02:55:53"/>
    <x v="1"/>
    <n v="19"/>
    <s v="BARRANTES GALLEGO DANIEL CAMILO"/>
    <x v="2"/>
    <x v="0"/>
    <n v="106"/>
    <n v="17.6666666666667"/>
    <n v="123.73138686131399"/>
    <m/>
    <n v="64752.262799999997"/>
    <x v="0"/>
    <n v="11225"/>
    <x v="1028"/>
    <x v="0"/>
    <m/>
  </r>
  <r>
    <d v="2024-05-28T02:55:53"/>
    <x v="1"/>
    <n v="20"/>
    <s v="LONDOO CADAVID DAVID SANTIAGO"/>
    <x v="0"/>
    <x v="0"/>
    <n v="180"/>
    <n v="20"/>
    <n v="185.597080291971"/>
    <m/>
    <n v="97128.394199999995"/>
    <x v="0"/>
    <n v="11225"/>
    <x v="1028"/>
    <x v="0"/>
    <m/>
  </r>
  <r>
    <d v="2024-05-28T02:55:54"/>
    <x v="1"/>
    <n v="21"/>
    <s v="DURANGO DAVID JOSE"/>
    <x v="6"/>
    <x v="0"/>
    <n v="187"/>
    <n v="23.375"/>
    <n v="164.975182481752"/>
    <s v="3 Descuentos (Conducts y jefe de ruta) "/>
    <n v="86336.350399999996"/>
    <x v="0"/>
    <n v="11225"/>
    <x v="1028"/>
    <x v="0"/>
    <m/>
  </r>
  <r>
    <d v="2024-05-28T02:55:54"/>
    <x v="1"/>
    <n v="22"/>
    <s v="QUIRAMA CASTAEDA JHON JADER"/>
    <x v="3"/>
    <x v="0"/>
    <n v="201"/>
    <n v="20.100000000000001"/>
    <n v="206.21897810218999"/>
    <m/>
    <n v="107920.43799999999"/>
    <x v="1"/>
    <n v="11225"/>
    <x v="1028"/>
    <x v="0"/>
    <m/>
  </r>
  <r>
    <d v="2024-05-28T02:55:54"/>
    <x v="1"/>
    <n v="23"/>
    <s v="SALDARRIAGA PARRA LUIS ALBERTO"/>
    <x v="3"/>
    <x v="0"/>
    <n v="191"/>
    <n v="19.100000000000001"/>
    <n v="206.21897810218999"/>
    <s v="1 Descuento (Conduct) "/>
    <n v="107920.43799999999"/>
    <x v="2"/>
    <n v="11225"/>
    <x v="1028"/>
    <x v="0"/>
    <m/>
  </r>
  <r>
    <d v="2024-05-28T02:55:55"/>
    <x v="1"/>
    <n v="24"/>
    <s v="MARTINEZ  WILMAR"/>
    <x v="6"/>
    <x v="0"/>
    <n v="159"/>
    <n v="18.705882352941199"/>
    <n v="175.286131386861"/>
    <m/>
    <n v="91732.372300000003"/>
    <x v="0"/>
    <n v="11225"/>
    <x v="1028"/>
    <x v="0"/>
    <m/>
  </r>
  <r>
    <d v="2024-05-28T02:55:55"/>
    <x v="1"/>
    <n v="25"/>
    <s v="JIMENEZ HURTADO CARLOS ESTIVEN"/>
    <x v="6"/>
    <x v="3"/>
    <n v="163"/>
    <n v="20.375"/>
    <n v="164.975182481752"/>
    <s v="1 Descuento (Conduct) "/>
    <n v="86336.350399999996"/>
    <x v="1"/>
    <n v="11225"/>
    <x v="1028"/>
    <x v="0"/>
    <m/>
  </r>
  <r>
    <d v="2024-05-28T02:55:55"/>
    <x v="1"/>
    <n v="26"/>
    <s v="CIRO MARIN RODRIGO ALBERTO"/>
    <x v="0"/>
    <x v="0"/>
    <n v="182"/>
    <n v="20.2222222222222"/>
    <n v="185.597080291971"/>
    <s v="2 Descuentos (Conduct y propietario) "/>
    <n v="97128.394199999995"/>
    <x v="0"/>
    <n v="11225"/>
    <x v="1028"/>
    <x v="0"/>
    <m/>
  </r>
  <r>
    <d v="2024-05-28T02:55:55"/>
    <x v="1"/>
    <n v="27"/>
    <s v="HOYOS HENAO SANTIAGO"/>
    <x v="3"/>
    <x v="0"/>
    <n v="197"/>
    <n v="19.7"/>
    <n v="206.21897810218999"/>
    <m/>
    <n v="107920.43799999999"/>
    <x v="0"/>
    <n v="11225"/>
    <x v="1028"/>
    <x v="0"/>
    <m/>
  </r>
  <r>
    <d v="2024-05-28T02:55:56"/>
    <x v="1"/>
    <n v="28"/>
    <s v="URIEL SALAZAR FREDY"/>
    <x v="0"/>
    <x v="0"/>
    <n v="165"/>
    <n v="18.3333333333333"/>
    <n v="185.597080291971"/>
    <m/>
    <n v="97128.394199999995"/>
    <x v="0"/>
    <n v="11225"/>
    <x v="1028"/>
    <x v="0"/>
    <m/>
  </r>
  <r>
    <d v="2024-05-28T02:55:56"/>
    <x v="1"/>
    <n v="29"/>
    <s v="PEREZ GARCIA JUAN ESTEBAN"/>
    <x v="3"/>
    <x v="0"/>
    <n v="179"/>
    <n v="17.899999999999999"/>
    <n v="206.21897810218999"/>
    <s v="1 Descuento (Usuario movilidad reducida) "/>
    <n v="107920.43799999999"/>
    <x v="0"/>
    <n v="11225"/>
    <x v="1028"/>
    <x v="0"/>
    <m/>
  </r>
  <r>
    <d v="2024-05-28T02:55:56"/>
    <x v="9"/>
    <n v="31"/>
    <s v="CERVANTES MARTINEZ FELIX ENRIQUE"/>
    <x v="1"/>
    <x v="0"/>
    <n v="184"/>
    <n v="16.727272727272702"/>
    <n v="226.84087591240899"/>
    <m/>
    <n v="118712.48179999999"/>
    <x v="0"/>
    <n v="11225"/>
    <x v="1028"/>
    <x v="0"/>
    <m/>
  </r>
  <r>
    <d v="2024-05-28T02:55:56"/>
    <x v="9"/>
    <n v="32"/>
    <s v="PUERTA BOJANERO JUAN CARLOS"/>
    <x v="5"/>
    <x v="0"/>
    <n v="37"/>
    <n v="37"/>
    <n v="20.621897810219"/>
    <m/>
    <n v="10792.043799999999"/>
    <x v="0"/>
    <n v="11225"/>
    <x v="1028"/>
    <x v="0"/>
    <m/>
  </r>
  <r>
    <d v="2024-05-28T02:55:57"/>
    <x v="9"/>
    <n v="33"/>
    <s v="RAMIREZ ADRIAN"/>
    <x v="6"/>
    <x v="0"/>
    <n v="183"/>
    <n v="22.875"/>
    <n v="164.975182481752"/>
    <m/>
    <n v="86336.350399999996"/>
    <x v="0"/>
    <n v="11225"/>
    <x v="1028"/>
    <x v="0"/>
    <m/>
  </r>
  <r>
    <d v="2024-05-28T02:55:57"/>
    <x v="9"/>
    <n v="34"/>
    <s v="PINO JUAN PABLO"/>
    <x v="0"/>
    <x v="0"/>
    <n v="164"/>
    <n v="18.2222222222222"/>
    <n v="185.597080291971"/>
    <s v="28 Descuentos (Incidente con Usuarios y conduct) "/>
    <n v="97128.394199999995"/>
    <x v="0"/>
    <n v="11225"/>
    <x v="1028"/>
    <x v="0"/>
    <m/>
  </r>
  <r>
    <d v="2024-05-28T02:55:57"/>
    <x v="9"/>
    <n v="35"/>
    <s v="HERNANDEZ MACIAS GILBERTO"/>
    <x v="0"/>
    <x v="0"/>
    <n v="197"/>
    <n v="21.8888888888889"/>
    <n v="185.597080291971"/>
    <s v="1 Descuento (Controlador)"/>
    <n v="97128.394199999995"/>
    <x v="1"/>
    <n v="11225"/>
    <x v="1028"/>
    <x v="0"/>
    <m/>
  </r>
  <r>
    <d v="2024-05-28T02:55:57"/>
    <x v="9"/>
    <n v="36"/>
    <s v="MARTINEZ CHAVERRA LUIS NORBERTO"/>
    <x v="3"/>
    <x v="0"/>
    <n v="181"/>
    <n v="18.100000000000001"/>
    <n v="206.21897810218999"/>
    <s v="22 Descuentos (Incidente con Usuarios y conducts) "/>
    <n v="107920.43799999999"/>
    <x v="0"/>
    <n v="11225"/>
    <x v="1028"/>
    <x v="0"/>
    <m/>
  </r>
  <r>
    <d v="2024-05-28T02:55:58"/>
    <x v="9"/>
    <n v="37"/>
    <s v="GARCIA SEBASTIAN"/>
    <x v="0"/>
    <x v="0"/>
    <n v="232"/>
    <n v="25.7777777777778"/>
    <n v="185.597080291971"/>
    <m/>
    <n v="97128.394199999995"/>
    <x v="1"/>
    <n v="11225"/>
    <x v="1028"/>
    <x v="0"/>
    <m/>
  </r>
  <r>
    <d v="2024-05-28T02:55:58"/>
    <x v="9"/>
    <n v="38"/>
    <s v="AGUDELO KEVIN ANDRES"/>
    <x v="6"/>
    <x v="0"/>
    <n v="163"/>
    <n v="20.375"/>
    <n v="164.975182481752"/>
    <m/>
    <n v="86336.350399999996"/>
    <x v="0"/>
    <n v="11225"/>
    <x v="1028"/>
    <x v="0"/>
    <m/>
  </r>
  <r>
    <d v="2024-05-28T02:55:58"/>
    <x v="9"/>
    <n v="39"/>
    <s v="QUINTERO ANDRES FELIPE"/>
    <x v="4"/>
    <x v="0"/>
    <n v="135"/>
    <n v="19.285714285714299"/>
    <n v="144.353284671533"/>
    <m/>
    <n v="75544.306599999996"/>
    <x v="0"/>
    <n v="11225"/>
    <x v="1028"/>
    <x v="0"/>
    <m/>
  </r>
  <r>
    <d v="2024-05-28T02:55:59"/>
    <x v="9"/>
    <n v="40"/>
    <s v="OCAMPO OCAMPO ANTONIO JOSE"/>
    <x v="1"/>
    <x v="0"/>
    <n v="249"/>
    <n v="22.636363636363601"/>
    <n v="226.84087591240899"/>
    <m/>
    <n v="118712.48179999999"/>
    <x v="0"/>
    <n v="11225"/>
    <x v="1028"/>
    <x v="0"/>
    <m/>
  </r>
  <r>
    <d v="2024-05-28T02:55:59"/>
    <x v="1"/>
    <n v="41"/>
    <s v="GARCIA DAVID WILSON ALBERTO"/>
    <x v="3"/>
    <x v="0"/>
    <n v="195"/>
    <n v="19.5"/>
    <n v="206.21897810218999"/>
    <m/>
    <n v="107920.43799999999"/>
    <x v="1"/>
    <n v="11225"/>
    <x v="1028"/>
    <x v="0"/>
    <m/>
  </r>
  <r>
    <d v="2024-05-28T02:55:59"/>
    <x v="1"/>
    <n v="42"/>
    <s v="LOPERA ALVAREZ ESTIVEN"/>
    <x v="0"/>
    <x v="0"/>
    <n v="184"/>
    <n v="20.4444444444444"/>
    <n v="185.597080291971"/>
    <m/>
    <n v="97128.394199999995"/>
    <x v="1"/>
    <n v="11225"/>
    <x v="1028"/>
    <x v="0"/>
    <m/>
  </r>
  <r>
    <d v="2024-05-29T03:07:08"/>
    <x v="1"/>
    <n v="1"/>
    <s v="PALMAR PANA EDIXON JOSUE"/>
    <x v="11"/>
    <x v="0"/>
    <n v="48"/>
    <n v="19.2"/>
    <n v="53.328424153166402"/>
    <m/>
    <n v="27955.633300000001"/>
    <x v="0"/>
    <n v="12571.052600000001"/>
    <x v="1029"/>
    <x v="0"/>
    <m/>
  </r>
  <r>
    <d v="2024-05-29T03:07:09"/>
    <x v="1"/>
    <n v="2"/>
    <s v="HOYOS DAVID"/>
    <x v="0"/>
    <x v="0"/>
    <n v="210"/>
    <n v="23.3333333333333"/>
    <n v="191.98232695139899"/>
    <s v="1 Descuento (Usuario movilidad reducida) "/>
    <n v="100640.2798"/>
    <x v="1"/>
    <n v="12571.052600000001"/>
    <x v="1029"/>
    <x v="0"/>
    <m/>
  </r>
  <r>
    <d v="2024-05-29T03:07:09"/>
    <x v="1"/>
    <n v="3"/>
    <s v="AGUIRRE ANDRES"/>
    <x v="0"/>
    <x v="0"/>
    <n v="192"/>
    <n v="21.3333333333333"/>
    <n v="191.98232695139899"/>
    <m/>
    <n v="100640.2798"/>
    <x v="0"/>
    <n v="12571.052600000001"/>
    <x v="1029"/>
    <x v="0"/>
    <m/>
  </r>
  <r>
    <d v="2024-05-29T03:07:09"/>
    <x v="1"/>
    <n v="5"/>
    <s v="BERRIO POSADA ANGELA"/>
    <x v="0"/>
    <x v="0"/>
    <n v="211"/>
    <n v="23.4444444444444"/>
    <n v="191.98232695139899"/>
    <m/>
    <n v="100640.2798"/>
    <x v="1"/>
    <n v="12571.052600000001"/>
    <x v="1029"/>
    <x v="0"/>
    <m/>
  </r>
  <r>
    <d v="2024-05-29T03:07:10"/>
    <x v="1"/>
    <n v="6"/>
    <s v="TUBERQUIA MAICOL ESTIVEN"/>
    <x v="3"/>
    <x v="0"/>
    <n v="213"/>
    <n v="21.3"/>
    <n v="213.31369661266601"/>
    <m/>
    <n v="111822.5331"/>
    <x v="0"/>
    <n v="12571.052600000001"/>
    <x v="1029"/>
    <x v="0"/>
    <m/>
  </r>
  <r>
    <d v="2024-05-29T03:07:10"/>
    <x v="1"/>
    <n v="7"/>
    <s v="HENAO MUOZ FERNEY"/>
    <x v="6"/>
    <x v="3"/>
    <n v="178"/>
    <n v="22.25"/>
    <n v="170.65095729013299"/>
    <m/>
    <n v="89458.026500000007"/>
    <x v="1"/>
    <n v="12571.052600000001"/>
    <x v="1029"/>
    <x v="0"/>
    <m/>
  </r>
  <r>
    <d v="2024-05-29T03:07:10"/>
    <x v="1"/>
    <n v="8"/>
    <s v="VACA FIERRO ROBINSON"/>
    <x v="3"/>
    <x v="3"/>
    <n v="214"/>
    <n v="21.4"/>
    <n v="213.31369661266601"/>
    <s v="1 Descuento (Conduct) "/>
    <n v="111822.5331"/>
    <x v="1"/>
    <n v="12571.052600000001"/>
    <x v="1029"/>
    <x v="0"/>
    <m/>
  </r>
  <r>
    <d v="2024-05-29T03:07:11"/>
    <x v="1"/>
    <n v="9"/>
    <s v="AGUDELO GARCIA DENIN ANGELO"/>
    <x v="10"/>
    <x v="3"/>
    <n v="83"/>
    <n v="20.75"/>
    <n v="85.325478645066298"/>
    <s v="1 Descuento (Usuario desubicado) "/>
    <n v="44729.013299999999"/>
    <x v="0"/>
    <n v="12571.052600000001"/>
    <x v="1029"/>
    <x v="0"/>
    <m/>
  </r>
  <r>
    <d v="2024-05-29T03:07:11"/>
    <x v="1"/>
    <n v="10"/>
    <s v="MARULANDA JARAMILLO DAWER ANDRES"/>
    <x v="6"/>
    <x v="3"/>
    <n v="168"/>
    <n v="21"/>
    <n v="170.65095729013299"/>
    <m/>
    <n v="89458.026500000007"/>
    <x v="0"/>
    <n v="12571.052600000001"/>
    <x v="1029"/>
    <x v="0"/>
    <m/>
  </r>
  <r>
    <d v="2024-05-29T03:07:11"/>
    <x v="9"/>
    <n v="11"/>
    <s v="BELTRAN JUAN SIMON"/>
    <x v="6"/>
    <x v="0"/>
    <n v="143"/>
    <n v="17.875"/>
    <n v="170.65095729013299"/>
    <m/>
    <n v="89458.026500000007"/>
    <x v="0"/>
    <n v="12571.052600000001"/>
    <x v="1029"/>
    <x v="0"/>
    <m/>
  </r>
  <r>
    <d v="2024-05-29T03:07:12"/>
    <x v="9"/>
    <n v="12"/>
    <s v="CASTRO BERMUDEZ RICHARD STIWARD"/>
    <x v="0"/>
    <x v="0"/>
    <n v="153"/>
    <n v="17"/>
    <n v="191.98232695139899"/>
    <m/>
    <n v="100640.2798"/>
    <x v="0"/>
    <n v="12571.052600000001"/>
    <x v="1029"/>
    <x v="0"/>
    <m/>
  </r>
  <r>
    <d v="2024-05-29T03:07:12"/>
    <x v="9"/>
    <n v="13"/>
    <s v="MONTES LUIS"/>
    <x v="0"/>
    <x v="0"/>
    <n v="232"/>
    <n v="25.7777777777778"/>
    <n v="191.98232695139899"/>
    <m/>
    <n v="100640.2798"/>
    <x v="0"/>
    <n v="12571.052600000001"/>
    <x v="1029"/>
    <x v="0"/>
    <m/>
  </r>
  <r>
    <d v="2024-05-29T03:07:12"/>
    <x v="9"/>
    <n v="14"/>
    <s v="MADRID HERNANDEZ JHONATAN SMITH"/>
    <x v="3"/>
    <x v="3"/>
    <n v="206"/>
    <n v="20.6"/>
    <n v="213.31369661266601"/>
    <m/>
    <n v="111822.5331"/>
    <x v="1"/>
    <n v="12571.052600000001"/>
    <x v="1029"/>
    <x v="0"/>
    <m/>
  </r>
  <r>
    <d v="2024-05-29T03:07:13"/>
    <x v="9"/>
    <n v="15"/>
    <s v="LONDOO LOPERA DUVAN ANDRES"/>
    <x v="6"/>
    <x v="0"/>
    <n v="140"/>
    <n v="17.5"/>
    <n v="170.65095729013299"/>
    <m/>
    <n v="89458.026500000007"/>
    <x v="1"/>
    <n v="12571.052600000001"/>
    <x v="1029"/>
    <x v="0"/>
    <m/>
  </r>
  <r>
    <d v="2024-05-29T03:07:13"/>
    <x v="9"/>
    <n v="16"/>
    <s v="HURTADO MADRID JUAN ESTEBAN"/>
    <x v="0"/>
    <x v="0"/>
    <n v="171"/>
    <n v="19"/>
    <n v="191.98232695139899"/>
    <m/>
    <n v="100640.2798"/>
    <x v="0"/>
    <n v="12571.052600000001"/>
    <x v="1029"/>
    <x v="0"/>
    <m/>
  </r>
  <r>
    <d v="2024-05-29T03:07:13"/>
    <x v="9"/>
    <n v="17"/>
    <s v="RAMIREZ JARAMILLO WILSON"/>
    <x v="0"/>
    <x v="0"/>
    <n v="180"/>
    <n v="20"/>
    <n v="191.98232695139899"/>
    <m/>
    <n v="100640.2798"/>
    <x v="0"/>
    <n v="12571.052600000001"/>
    <x v="1029"/>
    <x v="0"/>
    <m/>
  </r>
  <r>
    <d v="2024-05-29T03:07:14"/>
    <x v="9"/>
    <n v="18"/>
    <s v="BETANCUR GUZMAN JHON FERNANDO"/>
    <x v="2"/>
    <x v="0"/>
    <n v="123"/>
    <n v="20.5"/>
    <n v="127.988217967599"/>
    <m/>
    <n v="67093.519899999999"/>
    <x v="0"/>
    <n v="12571.052600000001"/>
    <x v="1029"/>
    <x v="0"/>
    <m/>
  </r>
  <r>
    <d v="2024-05-29T03:07:14"/>
    <x v="9"/>
    <n v="19"/>
    <s v="BARRANTES GALLEGO DANIEL CAMILO"/>
    <x v="3"/>
    <x v="0"/>
    <n v="251"/>
    <n v="25.1"/>
    <n v="213.31369661266601"/>
    <m/>
    <n v="111822.5331"/>
    <x v="0"/>
    <n v="12571.052600000001"/>
    <x v="1029"/>
    <x v="0"/>
    <m/>
  </r>
  <r>
    <d v="2024-05-29T03:07:14"/>
    <x v="9"/>
    <n v="20"/>
    <s v="GONZALEZ PEREZ RAFAEL JOSE"/>
    <x v="0"/>
    <x v="0"/>
    <n v="208"/>
    <n v="23.1111111111111"/>
    <n v="191.98232695139899"/>
    <m/>
    <n v="100640.2798"/>
    <x v="0"/>
    <n v="12571.052600000001"/>
    <x v="1029"/>
    <x v="0"/>
    <m/>
  </r>
  <r>
    <d v="2024-05-29T03:07:14"/>
    <x v="9"/>
    <n v="21"/>
    <s v="DURANGO DAVID JOSE"/>
    <x v="0"/>
    <x v="0"/>
    <n v="184"/>
    <n v="20.4444444444444"/>
    <n v="191.98232695139899"/>
    <s v="4 Descuentos (Transbordo) "/>
    <n v="100640.2798"/>
    <x v="0"/>
    <n v="12571.052600000001"/>
    <x v="1029"/>
    <x v="0"/>
    <m/>
  </r>
  <r>
    <d v="2024-05-29T03:07:15"/>
    <x v="9"/>
    <n v="22"/>
    <s v="QUIRAMA CASTAEDA JHON JADER"/>
    <x v="4"/>
    <x v="0"/>
    <n v="162"/>
    <n v="23.1428571428571"/>
    <n v="149.319587628866"/>
    <m/>
    <n v="78275.773199999996"/>
    <x v="1"/>
    <n v="12571.052600000001"/>
    <x v="1029"/>
    <x v="0"/>
    <m/>
  </r>
  <r>
    <d v="2024-05-29T03:07:15"/>
    <x v="9"/>
    <n v="23"/>
    <s v="SALDARRIAGA PARRA LUIS ALBERTO"/>
    <x v="6"/>
    <x v="0"/>
    <n v="160"/>
    <n v="20"/>
    <n v="170.65095729013299"/>
    <m/>
    <n v="89458.026500000007"/>
    <x v="2"/>
    <n v="12571.052600000001"/>
    <x v="1029"/>
    <x v="0"/>
    <m/>
  </r>
  <r>
    <d v="2024-05-29T03:07:16"/>
    <x v="9"/>
    <n v="24"/>
    <s v="MARTINEZ  WILMAR"/>
    <x v="3"/>
    <x v="0"/>
    <n v="200"/>
    <n v="20"/>
    <n v="213.31369661266601"/>
    <m/>
    <n v="111822.5331"/>
    <x v="0"/>
    <n v="12571.052600000001"/>
    <x v="1029"/>
    <x v="0"/>
    <m/>
  </r>
  <r>
    <d v="2024-05-29T03:07:16"/>
    <x v="9"/>
    <n v="25"/>
    <s v="JIMENEZ HURTADO CARLOS ESTIVEN"/>
    <x v="6"/>
    <x v="0"/>
    <n v="200"/>
    <n v="25"/>
    <n v="170.65095729013299"/>
    <m/>
    <n v="89458.026500000007"/>
    <x v="1"/>
    <n v="12571.052600000001"/>
    <x v="1029"/>
    <x v="0"/>
    <m/>
  </r>
  <r>
    <d v="2024-05-29T03:07:16"/>
    <x v="9"/>
    <n v="26"/>
    <s v="CIRO MARIN RODRIGO ALBERTO"/>
    <x v="4"/>
    <x v="0"/>
    <n v="145"/>
    <n v="20.714285714285701"/>
    <n v="149.319587628866"/>
    <s v="1 Descuento (Usuario desubicado) "/>
    <n v="78275.773199999996"/>
    <x v="0"/>
    <n v="12571.052600000001"/>
    <x v="1029"/>
    <x v="0"/>
    <m/>
  </r>
  <r>
    <d v="2024-05-29T03:07:16"/>
    <x v="9"/>
    <n v="27"/>
    <s v="AGUDELO KEVIN ANDRES"/>
    <x v="6"/>
    <x v="0"/>
    <n v="175"/>
    <n v="21.875"/>
    <n v="170.65095729013299"/>
    <m/>
    <n v="89458.026500000007"/>
    <x v="0"/>
    <n v="12571.052600000001"/>
    <x v="1029"/>
    <x v="0"/>
    <m/>
  </r>
  <r>
    <d v="2024-05-29T03:07:17"/>
    <x v="9"/>
    <n v="28"/>
    <s v="RUA CHAVARRIA JEFERSON ANDREY"/>
    <x v="3"/>
    <x v="0"/>
    <n v="226"/>
    <n v="22.6"/>
    <n v="213.31369661266601"/>
    <m/>
    <n v="111822.5331"/>
    <x v="0"/>
    <n v="12571.052600000001"/>
    <x v="1029"/>
    <x v="0"/>
    <m/>
  </r>
  <r>
    <d v="2024-05-29T03:07:17"/>
    <x v="9"/>
    <n v="29"/>
    <s v="PEREZ GARCIA JUAN ESTEBAN"/>
    <x v="0"/>
    <x v="0"/>
    <n v="168"/>
    <n v="18.6666666666667"/>
    <n v="191.98232695139899"/>
    <s v="1 Descuento (Transbordo) "/>
    <n v="100640.2798"/>
    <x v="0"/>
    <n v="12571.052600000001"/>
    <x v="1029"/>
    <x v="0"/>
    <m/>
  </r>
  <r>
    <d v="2024-05-29T03:07:17"/>
    <x v="1"/>
    <n v="31"/>
    <s v="CERVANTES MARTINEZ FELIX ENRIQUE"/>
    <x v="0"/>
    <x v="0"/>
    <n v="202"/>
    <n v="22.4444444444444"/>
    <n v="191.98232695139899"/>
    <m/>
    <n v="100640.2798"/>
    <x v="0"/>
    <n v="12571.052600000001"/>
    <x v="1029"/>
    <x v="0"/>
    <m/>
  </r>
  <r>
    <d v="2024-05-29T03:07:18"/>
    <x v="1"/>
    <n v="32"/>
    <s v="PUERTA BOJANERO JUAN CARLOS"/>
    <x v="0"/>
    <x v="0"/>
    <n v="177"/>
    <n v="19.6666666666667"/>
    <n v="191.98232695139899"/>
    <m/>
    <n v="100640.2798"/>
    <x v="0"/>
    <n v="12571.052600000001"/>
    <x v="1029"/>
    <x v="0"/>
    <m/>
  </r>
  <r>
    <d v="2024-05-29T03:07:18"/>
    <x v="1"/>
    <n v="33"/>
    <s v="RAMIREZ ADRIAN"/>
    <x v="0"/>
    <x v="0"/>
    <n v="179"/>
    <n v="19.8888888888889"/>
    <n v="191.98232695139899"/>
    <m/>
    <n v="100640.2798"/>
    <x v="0"/>
    <n v="12571.052600000001"/>
    <x v="1029"/>
    <x v="0"/>
    <m/>
  </r>
  <r>
    <d v="2024-05-29T03:07:18"/>
    <x v="1"/>
    <n v="34"/>
    <s v="PINO JUAN ESTEBAN"/>
    <x v="6"/>
    <x v="0"/>
    <n v="174"/>
    <n v="21.75"/>
    <n v="170.65095729013299"/>
    <m/>
    <n v="89458.026500000007"/>
    <x v="0"/>
    <n v="12571.052600000001"/>
    <x v="1029"/>
    <x v="0"/>
    <m/>
  </r>
  <r>
    <d v="2024-05-29T03:07:19"/>
    <x v="1"/>
    <n v="35"/>
    <s v="HERNANDEZ MACIAS GILBERTO"/>
    <x v="0"/>
    <x v="0"/>
    <n v="224"/>
    <n v="24.8888888888889"/>
    <n v="191.98232695139899"/>
    <m/>
    <n v="100640.2798"/>
    <x v="1"/>
    <n v="12571.052600000001"/>
    <x v="1029"/>
    <x v="0"/>
    <m/>
  </r>
  <r>
    <d v="2024-05-29T03:07:19"/>
    <x v="1"/>
    <n v="36"/>
    <s v="MARTINEZ CHAVERRA LUIS NORBERTO"/>
    <x v="6"/>
    <x v="0"/>
    <n v="172"/>
    <n v="21.5"/>
    <n v="170.65095729013299"/>
    <s v="2 Descuentos (Conduct y propietario) "/>
    <n v="89458.026500000007"/>
    <x v="0"/>
    <n v="12571.052600000001"/>
    <x v="1029"/>
    <x v="0"/>
    <m/>
  </r>
  <r>
    <d v="2024-05-29T03:07:19"/>
    <x v="1"/>
    <n v="37"/>
    <s v="TABORDA ROJAS DIEGO ALEJANDRO"/>
    <x v="6"/>
    <x v="0"/>
    <n v="234"/>
    <n v="29.25"/>
    <n v="170.65095729013299"/>
    <m/>
    <n v="89458.026500000007"/>
    <x v="1"/>
    <n v="12571.052600000001"/>
    <x v="1029"/>
    <x v="0"/>
    <m/>
  </r>
  <r>
    <d v="2024-05-29T03:07:20"/>
    <x v="1"/>
    <n v="38"/>
    <s v="GARCIA SEBASTIAN"/>
    <x v="3"/>
    <x v="0"/>
    <n v="196"/>
    <n v="19.600000000000001"/>
    <n v="213.31369661266601"/>
    <m/>
    <n v="111822.5331"/>
    <x v="0"/>
    <n v="12571.052600000001"/>
    <x v="1029"/>
    <x v="0"/>
    <m/>
  </r>
  <r>
    <d v="2024-05-29T03:07:20"/>
    <x v="1"/>
    <n v="39"/>
    <s v="QUINTERO ANDRES FELIPE"/>
    <x v="3"/>
    <x v="0"/>
    <n v="204"/>
    <n v="20.399999999999999"/>
    <n v="213.31369661266601"/>
    <s v="1 Descuento (Usuario movilidad reducida) "/>
    <n v="111822.5331"/>
    <x v="0"/>
    <n v="12571.052600000001"/>
    <x v="1029"/>
    <x v="0"/>
    <m/>
  </r>
  <r>
    <d v="2024-05-29T03:07:20"/>
    <x v="1"/>
    <n v="40"/>
    <s v="MACEA MATEO"/>
    <x v="1"/>
    <x v="0"/>
    <n v="210"/>
    <n v="19.090909090909101"/>
    <n v="234.645066273932"/>
    <m/>
    <n v="123004.7865"/>
    <x v="0"/>
    <n v="12571.052600000001"/>
    <x v="1029"/>
    <x v="0"/>
    <m/>
  </r>
  <r>
    <d v="2024-05-29T03:07:20"/>
    <x v="1"/>
    <n v="41"/>
    <s v="GARCIA DAVID WILSON ALBERTO"/>
    <x v="4"/>
    <x v="0"/>
    <n v="142"/>
    <n v="20.285714285714299"/>
    <n v="149.319587628866"/>
    <m/>
    <n v="78275.773199999996"/>
    <x v="1"/>
    <n v="12571.052600000001"/>
    <x v="1029"/>
    <x v="0"/>
    <m/>
  </r>
  <r>
    <d v="2024-05-29T03:07:21"/>
    <x v="9"/>
    <n v="42"/>
    <s v="LOPERA ALVAREZ ESTIVEN"/>
    <x v="0"/>
    <x v="0"/>
    <n v="184"/>
    <n v="20.4444444444444"/>
    <n v="191.98232695139899"/>
    <m/>
    <n v="100640.2798"/>
    <x v="1"/>
    <n v="12571.052600000001"/>
    <x v="1029"/>
    <x v="0"/>
    <m/>
  </r>
  <r>
    <d v="2024-05-30T01:57:04"/>
    <x v="9"/>
    <n v="1"/>
    <s v="PALMAR PANA EDIXON JOSUE"/>
    <x v="10"/>
    <x v="0"/>
    <n v="78"/>
    <n v="19.5"/>
    <n v="87.073170731707293"/>
    <m/>
    <n v="45690.243900000001"/>
    <x v="0"/>
    <n v="12257.894700000001"/>
    <x v="1030"/>
    <x v="0"/>
    <m/>
  </r>
  <r>
    <d v="2024-05-30T01:57:04"/>
    <x v="9"/>
    <n v="2"/>
    <s v="PARIAS MURIEL JHON FREDY"/>
    <x v="6"/>
    <x v="0"/>
    <n v="187"/>
    <n v="23.375"/>
    <n v="174.14634146341501"/>
    <m/>
    <n v="91380.487800000003"/>
    <x v="1"/>
    <n v="12257.894700000001"/>
    <x v="1030"/>
    <x v="0"/>
    <m/>
  </r>
  <r>
    <d v="2024-05-30T01:57:05"/>
    <x v="9"/>
    <n v="3"/>
    <s v="AGUIRRE ANDRES"/>
    <x v="4"/>
    <x v="0"/>
    <n v="137"/>
    <n v="19.571428571428601"/>
    <n v="152.378048780488"/>
    <m/>
    <n v="79957.926800000001"/>
    <x v="0"/>
    <n v="12257.894700000001"/>
    <x v="1030"/>
    <x v="0"/>
    <m/>
  </r>
  <r>
    <d v="2024-05-30T01:57:05"/>
    <x v="9"/>
    <n v="5"/>
    <s v="RODRIGUEZ LUBIN"/>
    <x v="2"/>
    <x v="0"/>
    <n v="130"/>
    <n v="21.6666666666667"/>
    <n v="130.60975609756099"/>
    <m/>
    <n v="68535.365900000004"/>
    <x v="1"/>
    <n v="12257.894700000001"/>
    <x v="1030"/>
    <x v="0"/>
    <m/>
  </r>
  <r>
    <d v="2024-05-30T01:57:05"/>
    <x v="9"/>
    <n v="6"/>
    <s v="GARCIA SEBASTIAN"/>
    <x v="3"/>
    <x v="3"/>
    <n v="203"/>
    <n v="20.3"/>
    <n v="217.68292682926801"/>
    <m/>
    <n v="114225.60980000001"/>
    <x v="0"/>
    <n v="12257.894700000001"/>
    <x v="1030"/>
    <x v="0"/>
    <m/>
  </r>
  <r>
    <d v="2024-05-30T01:57:06"/>
    <x v="9"/>
    <n v="7"/>
    <s v="FLORES RINCON JORGE ALBERTO"/>
    <x v="3"/>
    <x v="3"/>
    <n v="259"/>
    <n v="25.9"/>
    <n v="217.68292682926801"/>
    <m/>
    <n v="114225.60980000001"/>
    <x v="1"/>
    <n v="12257.894700000001"/>
    <x v="1030"/>
    <x v="0"/>
    <m/>
  </r>
  <r>
    <d v="2024-05-30T01:57:06"/>
    <x v="9"/>
    <n v="8"/>
    <s v="VACA FIERRO ROBINSON"/>
    <x v="0"/>
    <x v="3"/>
    <n v="165"/>
    <n v="18.3333333333333"/>
    <n v="195.914634146341"/>
    <s v="1 Descuento (Conduct)"/>
    <n v="102803.0488"/>
    <x v="1"/>
    <n v="12257.894700000001"/>
    <x v="1030"/>
    <x v="0"/>
    <m/>
  </r>
  <r>
    <d v="2024-05-30T01:57:06"/>
    <x v="9"/>
    <n v="9"/>
    <s v="AGUDELO GARCIA DENIN ANGELO"/>
    <x v="0"/>
    <x v="0"/>
    <n v="188"/>
    <n v="20.8888888888889"/>
    <n v="195.914634146341"/>
    <m/>
    <n v="102803.0488"/>
    <x v="0"/>
    <n v="12257.894700000001"/>
    <x v="1030"/>
    <x v="0"/>
    <m/>
  </r>
  <r>
    <d v="2024-05-30T01:57:07"/>
    <x v="9"/>
    <n v="10"/>
    <s v="MARULANDA JARAMILLO DAWER ANDRES"/>
    <x v="6"/>
    <x v="3"/>
    <n v="163"/>
    <n v="20.375"/>
    <n v="174.14634146341501"/>
    <m/>
    <n v="91380.487800000003"/>
    <x v="0"/>
    <n v="12257.894700000001"/>
    <x v="1030"/>
    <x v="0"/>
    <m/>
  </r>
  <r>
    <d v="2024-05-30T01:57:07"/>
    <x v="1"/>
    <n v="12"/>
    <s v="VALENCIA MENDOZA JHON"/>
    <x v="10"/>
    <x v="0"/>
    <n v="72"/>
    <n v="18"/>
    <n v="87.073170731707293"/>
    <m/>
    <n v="45690.243900000001"/>
    <x v="0"/>
    <n v="12257.894700000001"/>
    <x v="1030"/>
    <x v="0"/>
    <m/>
  </r>
  <r>
    <d v="2024-05-30T01:57:07"/>
    <x v="1"/>
    <n v="13"/>
    <s v="MACEA MATEO"/>
    <x v="3"/>
    <x v="0"/>
    <n v="217"/>
    <n v="21.7"/>
    <n v="217.68292682926801"/>
    <m/>
    <n v="114225.60980000001"/>
    <x v="0"/>
    <n v="12257.894700000001"/>
    <x v="1030"/>
    <x v="0"/>
    <m/>
  </r>
  <r>
    <d v="2024-05-30T01:57:07"/>
    <x v="1"/>
    <n v="14"/>
    <s v="MADRID HERNANDEZ JHONATAN SMITH"/>
    <x v="3"/>
    <x v="0"/>
    <n v="191"/>
    <n v="19.100000000000001"/>
    <n v="217.68292682926801"/>
    <m/>
    <n v="114225.60980000001"/>
    <x v="1"/>
    <n v="12257.894700000001"/>
    <x v="1030"/>
    <x v="0"/>
    <m/>
  </r>
  <r>
    <d v="2024-05-30T01:57:08"/>
    <x v="1"/>
    <n v="15"/>
    <s v="LONDOO LOPERA DUVAN ANDRES"/>
    <x v="6"/>
    <x v="0"/>
    <n v="154"/>
    <n v="19.25"/>
    <n v="174.14634146341501"/>
    <m/>
    <n v="91380.487800000003"/>
    <x v="1"/>
    <n v="12257.894700000001"/>
    <x v="1030"/>
    <x v="0"/>
    <m/>
  </r>
  <r>
    <d v="2024-05-30T01:57:08"/>
    <x v="1"/>
    <n v="16"/>
    <s v="LONDOO WILDER"/>
    <x v="6"/>
    <x v="3"/>
    <n v="199"/>
    <n v="24.875"/>
    <n v="174.14634146341501"/>
    <m/>
    <n v="91380.487800000003"/>
    <x v="0"/>
    <n v="12257.894700000001"/>
    <x v="1030"/>
    <x v="0"/>
    <m/>
  </r>
  <r>
    <d v="2024-05-30T01:57:08"/>
    <x v="1"/>
    <n v="17"/>
    <s v="RAMIREZ JARAMILLO WILSON"/>
    <x v="4"/>
    <x v="0"/>
    <n v="161"/>
    <n v="23"/>
    <n v="152.378048780488"/>
    <s v="2 Descuentos (Conduct y propietario) "/>
    <n v="79957.926800000001"/>
    <x v="0"/>
    <n v="12257.894700000001"/>
    <x v="1030"/>
    <x v="0"/>
    <m/>
  </r>
  <r>
    <d v="2024-05-30T01:57:09"/>
    <x v="1"/>
    <n v="18"/>
    <s v="BETANCUR GUZMAN JHON FERNANDO"/>
    <x v="6"/>
    <x v="0"/>
    <n v="180"/>
    <n v="22.5"/>
    <n v="174.14634146341501"/>
    <m/>
    <n v="91380.487800000003"/>
    <x v="0"/>
    <n v="12257.894700000001"/>
    <x v="1030"/>
    <x v="0"/>
    <m/>
  </r>
  <r>
    <d v="2024-05-30T01:57:09"/>
    <x v="1"/>
    <n v="19"/>
    <s v="BARRANTES GALLEGO DANIEL CAMILO"/>
    <x v="6"/>
    <x v="0"/>
    <n v="221"/>
    <n v="27.625"/>
    <n v="174.14634146341501"/>
    <m/>
    <n v="91380.487800000003"/>
    <x v="0"/>
    <n v="12257.894700000001"/>
    <x v="1030"/>
    <x v="0"/>
    <m/>
  </r>
  <r>
    <d v="2024-05-30T01:57:09"/>
    <x v="1"/>
    <n v="20"/>
    <s v="GONZALEZ PEREZ RAFAEL JOSE"/>
    <x v="4"/>
    <x v="0"/>
    <n v="168"/>
    <n v="24"/>
    <n v="152.378048780488"/>
    <m/>
    <n v="79957.926800000001"/>
    <x v="0"/>
    <n v="12257.894700000001"/>
    <x v="1030"/>
    <x v="0"/>
    <m/>
  </r>
  <r>
    <d v="2024-05-30T01:57:09"/>
    <x v="1"/>
    <n v="21"/>
    <s v="DURANGO DAVID JOSE"/>
    <x v="0"/>
    <x v="0"/>
    <n v="187"/>
    <n v="20.7777777777778"/>
    <n v="195.914634146341"/>
    <m/>
    <n v="102803.0488"/>
    <x v="0"/>
    <n v="12257.894700000001"/>
    <x v="1030"/>
    <x v="0"/>
    <m/>
  </r>
  <r>
    <d v="2024-05-30T01:57:10"/>
    <x v="1"/>
    <n v="22"/>
    <s v="QUIRAMA CASTAEDA JHON JADER"/>
    <x v="0"/>
    <x v="0"/>
    <n v="192"/>
    <n v="21.3333333333333"/>
    <n v="195.914634146341"/>
    <m/>
    <n v="102803.0488"/>
    <x v="1"/>
    <n v="12257.894700000001"/>
    <x v="1030"/>
    <x v="0"/>
    <m/>
  </r>
  <r>
    <d v="2024-05-30T01:57:10"/>
    <x v="1"/>
    <n v="23"/>
    <s v="SALDARRIAGA PARRA LUIS ALBERTO"/>
    <x v="0"/>
    <x v="0"/>
    <n v="173"/>
    <n v="19.2222222222222"/>
    <n v="195.914634146341"/>
    <m/>
    <n v="102803.0488"/>
    <x v="2"/>
    <n v="12257.894700000001"/>
    <x v="1030"/>
    <x v="0"/>
    <m/>
  </r>
  <r>
    <d v="2024-05-30T01:57:10"/>
    <x v="1"/>
    <n v="24"/>
    <s v="MARTINEZ  WILMAR"/>
    <x v="3"/>
    <x v="0"/>
    <n v="253"/>
    <n v="25.3"/>
    <n v="217.68292682926801"/>
    <s v="2 Descuentos (Usuario movilidad reducida y usuario desubicado)"/>
    <n v="114225.60980000001"/>
    <x v="0"/>
    <n v="12257.894700000001"/>
    <x v="1030"/>
    <x v="0"/>
    <m/>
  </r>
  <r>
    <d v="2024-05-30T01:57:11"/>
    <x v="1"/>
    <n v="25"/>
    <s v="HENAO MUOZ FERNEY"/>
    <x v="6"/>
    <x v="0"/>
    <n v="209"/>
    <n v="26.125"/>
    <n v="174.14634146341501"/>
    <m/>
    <n v="91380.487800000003"/>
    <x v="1"/>
    <n v="12257.894700000001"/>
    <x v="1030"/>
    <x v="0"/>
    <m/>
  </r>
  <r>
    <d v="2024-05-30T01:57:11"/>
    <x v="1"/>
    <n v="26"/>
    <s v="MONTES LUIS"/>
    <x v="3"/>
    <x v="0"/>
    <n v="230"/>
    <n v="23"/>
    <n v="217.68292682926801"/>
    <s v="1 Descuento (Usuario movilidad reducida)"/>
    <n v="114225.60980000001"/>
    <x v="0"/>
    <n v="12257.894700000001"/>
    <x v="1030"/>
    <x v="0"/>
    <m/>
  </r>
  <r>
    <d v="2024-05-30T01:57:11"/>
    <x v="1"/>
    <n v="27"/>
    <s v="HOYOS HENAO SANTIAGO"/>
    <x v="3"/>
    <x v="0"/>
    <n v="264"/>
    <n v="26.4"/>
    <n v="217.68292682926801"/>
    <m/>
    <n v="114225.60980000001"/>
    <x v="0"/>
    <n v="12257.894700000001"/>
    <x v="1030"/>
    <x v="0"/>
    <m/>
  </r>
  <r>
    <d v="2024-05-30T01:57:11"/>
    <x v="1"/>
    <n v="28"/>
    <s v="URIEL SALAZAR FREDY"/>
    <x v="0"/>
    <x v="0"/>
    <n v="151"/>
    <n v="16.7777777777778"/>
    <n v="195.914634146341"/>
    <m/>
    <n v="102803.0488"/>
    <x v="0"/>
    <n v="12257.894700000001"/>
    <x v="1030"/>
    <x v="0"/>
    <m/>
  </r>
  <r>
    <d v="2024-05-30T01:57:12"/>
    <x v="1"/>
    <n v="29"/>
    <s v="PEREZ GARCIA JUAN ESTEBAN"/>
    <x v="4"/>
    <x v="3"/>
    <n v="156"/>
    <n v="22.285714285714299"/>
    <n v="152.378048780488"/>
    <m/>
    <n v="79957.926800000001"/>
    <x v="0"/>
    <n v="12257.894700000001"/>
    <x v="1030"/>
    <x v="0"/>
    <m/>
  </r>
  <r>
    <d v="2024-05-30T01:57:12"/>
    <x v="9"/>
    <n v="31"/>
    <s v="RUA CHAVARRIA JEFERSON ANDREY"/>
    <x v="0"/>
    <x v="0"/>
    <n v="219"/>
    <n v="24.3333333333333"/>
    <n v="195.914634146341"/>
    <s v="2 Descuentos (Conducts) "/>
    <n v="102803.0488"/>
    <x v="0"/>
    <n v="12257.894700000001"/>
    <x v="1030"/>
    <x v="0"/>
    <m/>
  </r>
  <r>
    <d v="2024-05-30T01:57:12"/>
    <x v="9"/>
    <n v="32"/>
    <s v="PUERTA BOJANERO JUAN CARLOS"/>
    <x v="3"/>
    <x v="0"/>
    <n v="190"/>
    <n v="19"/>
    <n v="217.68292682926801"/>
    <s v="1 Descuento (Conduct)"/>
    <n v="114225.60980000001"/>
    <x v="0"/>
    <n v="12257.894700000001"/>
    <x v="1030"/>
    <x v="0"/>
    <m/>
  </r>
  <r>
    <d v="2024-05-30T01:57:13"/>
    <x v="9"/>
    <n v="34"/>
    <s v="PINO JUAN ESTEBAN"/>
    <x v="6"/>
    <x v="0"/>
    <n v="172"/>
    <n v="21.5"/>
    <n v="174.14634146341501"/>
    <s v="8 Descuentos (Incidente con Usuarios) "/>
    <n v="91380.487800000003"/>
    <x v="0"/>
    <n v="12257.894700000001"/>
    <x v="1030"/>
    <x v="0"/>
    <m/>
  </r>
  <r>
    <d v="2024-05-30T01:57:13"/>
    <x v="9"/>
    <n v="35"/>
    <s v="HERNANDEZ MACIAS GILBERTO"/>
    <x v="6"/>
    <x v="0"/>
    <n v="161"/>
    <n v="20.125"/>
    <n v="174.14634146341501"/>
    <m/>
    <n v="91380.487800000003"/>
    <x v="1"/>
    <n v="12257.894700000001"/>
    <x v="1030"/>
    <x v="0"/>
    <m/>
  </r>
  <r>
    <d v="2024-05-30T01:57:13"/>
    <x v="9"/>
    <n v="36"/>
    <s v="MARTINEZ CHAVERRA LUIS NORBERTO"/>
    <x v="0"/>
    <x v="0"/>
    <n v="184"/>
    <n v="20.4444444444444"/>
    <n v="195.914634146341"/>
    <s v="17 Descuentos (Incidente con Usuarios y Transbordo) "/>
    <n v="102803.0488"/>
    <x v="0"/>
    <n v="12257.894700000001"/>
    <x v="1030"/>
    <x v="0"/>
    <m/>
  </r>
  <r>
    <d v="2024-05-30T01:57:14"/>
    <x v="9"/>
    <n v="37"/>
    <s v="TABORDA ROJAS DIEGO ALEJANDRO"/>
    <x v="1"/>
    <x v="0"/>
    <n v="229"/>
    <n v="20.818181818181799"/>
    <n v="239.451219512195"/>
    <m/>
    <n v="125648.1707"/>
    <x v="1"/>
    <n v="12257.894700000001"/>
    <x v="1030"/>
    <x v="0"/>
    <m/>
  </r>
  <r>
    <d v="2024-05-30T01:57:14"/>
    <x v="9"/>
    <n v="38"/>
    <s v="AGUDELO KEVIN ANDRES"/>
    <x v="9"/>
    <x v="0"/>
    <n v="211"/>
    <n v="17.5833333333333"/>
    <n v="261.21951219512198"/>
    <m/>
    <n v="137070.7317"/>
    <x v="0"/>
    <n v="12257.894700000001"/>
    <x v="1030"/>
    <x v="0"/>
    <m/>
  </r>
  <r>
    <d v="2024-05-30T01:57:14"/>
    <x v="9"/>
    <n v="39"/>
    <s v="QUINTERO ANDRES FELIPE"/>
    <x v="0"/>
    <x v="0"/>
    <n v="231"/>
    <n v="25.6666666666667"/>
    <n v="195.914634146341"/>
    <m/>
    <n v="102803.0488"/>
    <x v="0"/>
    <n v="12257.894700000001"/>
    <x v="1030"/>
    <x v="0"/>
    <m/>
  </r>
  <r>
    <d v="2024-05-30T01:57:15"/>
    <x v="9"/>
    <n v="40"/>
    <s v="OCAMPO OCAMPO ANTONIO JOSE"/>
    <x v="1"/>
    <x v="0"/>
    <n v="223"/>
    <n v="20.272727272727298"/>
    <n v="239.451219512195"/>
    <m/>
    <n v="125648.1707"/>
    <x v="0"/>
    <n v="12257.894700000001"/>
    <x v="1030"/>
    <x v="0"/>
    <m/>
  </r>
  <r>
    <d v="2024-05-30T01:57:15"/>
    <x v="1"/>
    <n v="41"/>
    <s v="LONDOO CADAVID DAVID SANTIAGO"/>
    <x v="0"/>
    <x v="0"/>
    <n v="214"/>
    <n v="23.7777777777778"/>
    <n v="195.914634146341"/>
    <m/>
    <n v="102803.0488"/>
    <x v="1"/>
    <n v="12257.894700000001"/>
    <x v="1030"/>
    <x v="0"/>
    <m/>
  </r>
  <r>
    <d v="2024-05-30T01:57:15"/>
    <x v="1"/>
    <n v="42"/>
    <s v="LOPERA ALVAREZ ESTIVEN"/>
    <x v="3"/>
    <x v="0"/>
    <n v="218"/>
    <n v="21.8"/>
    <n v="217.68292682926801"/>
    <s v="2 Descuentos (Conducts)"/>
    <n v="114225.60980000001"/>
    <x v="1"/>
    <n v="12257.894700000001"/>
    <x v="1030"/>
    <x v="0"/>
    <m/>
  </r>
  <r>
    <d v="2024-05-31T02:05:19"/>
    <x v="1"/>
    <n v="1"/>
    <s v="PALMAR PANA EDIXON JOSUE"/>
    <x v="3"/>
    <x v="0"/>
    <n v="157"/>
    <n v="15.7"/>
    <n v="237.86535303776699"/>
    <m/>
    <n v="125325.9442"/>
    <x v="0"/>
    <n v="12855.263199999999"/>
    <x v="1031"/>
    <x v="0"/>
    <m/>
  </r>
  <r>
    <d v="2024-05-31T02:05:19"/>
    <x v="1"/>
    <n v="2"/>
    <s v="PARIAS MURIEL JHON FREDY"/>
    <x v="0"/>
    <x v="0"/>
    <n v="224"/>
    <n v="24.8888888888889"/>
    <n v="214.07881773399001"/>
    <m/>
    <n v="112793.3498"/>
    <x v="1"/>
    <n v="12855.263199999999"/>
    <x v="1031"/>
    <x v="0"/>
    <m/>
  </r>
  <r>
    <d v="2024-05-31T02:05:19"/>
    <x v="1"/>
    <n v="3"/>
    <s v="AGUIRRE ANDRES"/>
    <x v="6"/>
    <x v="0"/>
    <n v="160"/>
    <n v="20"/>
    <n v="190.29228243021299"/>
    <m/>
    <n v="100260.7553"/>
    <x v="0"/>
    <n v="12855.263199999999"/>
    <x v="1031"/>
    <x v="0"/>
    <m/>
  </r>
  <r>
    <d v="2024-05-31T02:05:20"/>
    <x v="1"/>
    <n v="4"/>
    <s v="RUA CHAVARRIA JEFERSON ANDREY"/>
    <x v="6"/>
    <x v="0"/>
    <n v="177"/>
    <n v="22.125"/>
    <n v="190.29228243021299"/>
    <m/>
    <n v="100260.7553"/>
    <x v="0"/>
    <n v="12855.263199999999"/>
    <x v="1031"/>
    <x v="0"/>
    <m/>
  </r>
  <r>
    <d v="2024-05-31T02:05:20"/>
    <x v="1"/>
    <n v="5"/>
    <s v="BERRIO POSADA ANGELA"/>
    <x v="0"/>
    <x v="0"/>
    <n v="194"/>
    <n v="21.5555555555556"/>
    <n v="214.07881773399001"/>
    <s v="8 Descuentos (Transbordo) "/>
    <n v="112793.3498"/>
    <x v="1"/>
    <n v="12855.263199999999"/>
    <x v="1031"/>
    <x v="0"/>
    <m/>
  </r>
  <r>
    <d v="2024-05-31T02:05:20"/>
    <x v="1"/>
    <n v="6"/>
    <s v="TUBERQUIA MAICOL ESTIVEN"/>
    <x v="2"/>
    <x v="0"/>
    <n v="131"/>
    <n v="23.818181818181799"/>
    <n v="130.825944170772"/>
    <m/>
    <n v="68929.2693"/>
    <x v="0"/>
    <n v="12855.263199999999"/>
    <x v="1031"/>
    <x v="0"/>
    <m/>
  </r>
  <r>
    <d v="2024-05-31T02:05:21"/>
    <x v="1"/>
    <n v="7"/>
    <s v="FLORES RINCON JORGE ALBERTO"/>
    <x v="1"/>
    <x v="0"/>
    <n v="282"/>
    <n v="25.636363636363601"/>
    <n v="261.65188834154401"/>
    <s v="2 Descuentos (Cristian monitoreo y usuario movilidad reducida) "/>
    <n v="137858.5386"/>
    <x v="1"/>
    <n v="12855.263199999999"/>
    <x v="1031"/>
    <x v="0"/>
    <m/>
  </r>
  <r>
    <d v="2024-05-31T02:05:21"/>
    <x v="1"/>
    <n v="8"/>
    <s v="VACA FIERRO ROBINSON"/>
    <x v="0"/>
    <x v="0"/>
    <n v="250"/>
    <n v="27.7777777777778"/>
    <n v="214.07881773399001"/>
    <s v="1 Descuento (Conduct) "/>
    <n v="112793.3498"/>
    <x v="1"/>
    <n v="12855.263199999999"/>
    <x v="1031"/>
    <x v="0"/>
    <m/>
  </r>
  <r>
    <d v="2024-05-31T02:05:21"/>
    <x v="1"/>
    <n v="9"/>
    <s v="GARCIA SEBASTIAN"/>
    <x v="0"/>
    <x v="0"/>
    <n v="218"/>
    <n v="24.2222222222222"/>
    <n v="214.07881773399001"/>
    <m/>
    <n v="112793.3498"/>
    <x v="0"/>
    <n v="12855.263199999999"/>
    <x v="1031"/>
    <x v="0"/>
    <m/>
  </r>
  <r>
    <d v="2024-05-31T02:05:21"/>
    <x v="1"/>
    <n v="10"/>
    <s v="MARULANDA JARAMILLO DAWER ANDRES"/>
    <x v="6"/>
    <x v="0"/>
    <n v="182"/>
    <n v="22.75"/>
    <n v="190.29228243021299"/>
    <s v="2 Descuentos (controlador y propietario) "/>
    <n v="100260.7553"/>
    <x v="0"/>
    <n v="12855.263199999999"/>
    <x v="1031"/>
    <x v="0"/>
    <m/>
  </r>
  <r>
    <d v="2024-05-31T02:05:22"/>
    <x v="9"/>
    <n v="11"/>
    <s v="BELTRAN JUAN SIMON"/>
    <x v="6"/>
    <x v="0"/>
    <n v="128"/>
    <n v="16"/>
    <n v="190.29228243021299"/>
    <m/>
    <n v="100260.7553"/>
    <x v="0"/>
    <n v="12855.263199999999"/>
    <x v="1031"/>
    <x v="0"/>
    <m/>
  </r>
  <r>
    <d v="2024-05-31T02:05:22"/>
    <x v="9"/>
    <n v="12"/>
    <s v="CASTRO BERMUDEZ RICHARD STIWARD"/>
    <x v="4"/>
    <x v="0"/>
    <n v="180"/>
    <n v="25.714285714285701"/>
    <n v="166.505747126437"/>
    <m/>
    <n v="87728.160900000003"/>
    <x v="0"/>
    <n v="12855.263199999999"/>
    <x v="1031"/>
    <x v="0"/>
    <m/>
  </r>
  <r>
    <d v="2024-05-31T02:05:22"/>
    <x v="9"/>
    <n v="14"/>
    <s v="MADRID HERNANDEZ JHONATAN SMITH"/>
    <x v="2"/>
    <x v="0"/>
    <n v="135"/>
    <n v="22.5"/>
    <n v="142.71921182265999"/>
    <m/>
    <n v="75195.566500000001"/>
    <x v="1"/>
    <n v="12855.263199999999"/>
    <x v="1031"/>
    <x v="0"/>
    <m/>
  </r>
  <r>
    <d v="2024-05-31T02:05:23"/>
    <x v="9"/>
    <n v="15"/>
    <s v="QUINTERO  ALVARO ANTONIO"/>
    <x v="6"/>
    <x v="0"/>
    <n v="218"/>
    <n v="27.25"/>
    <n v="190.29228243021299"/>
    <s v="2 Descuentos (Transbordo)"/>
    <n v="100260.7553"/>
    <x v="1"/>
    <n v="12855.263199999999"/>
    <x v="1031"/>
    <x v="0"/>
    <m/>
  </r>
  <r>
    <d v="2024-05-31T02:05:23"/>
    <x v="9"/>
    <n v="16"/>
    <s v="LONDOO WILDER"/>
    <x v="4"/>
    <x v="0"/>
    <n v="152"/>
    <n v="21.714285714285701"/>
    <n v="166.505747126437"/>
    <m/>
    <n v="87728.160900000003"/>
    <x v="0"/>
    <n v="12855.263199999999"/>
    <x v="1031"/>
    <x v="0"/>
    <m/>
  </r>
  <r>
    <d v="2024-05-31T02:05:23"/>
    <x v="9"/>
    <n v="17"/>
    <s v="ESPINOZA CHAVARRIA GUILLERMO LEON"/>
    <x v="4"/>
    <x v="3"/>
    <n v="193"/>
    <n v="27.571428571428601"/>
    <n v="166.505747126437"/>
    <s v="1 Descuento (Despachadora angela) "/>
    <n v="87728.160900000003"/>
    <x v="0"/>
    <n v="12855.263199999999"/>
    <x v="1031"/>
    <x v="0"/>
    <m/>
  </r>
  <r>
    <d v="2024-05-31T02:05:24"/>
    <x v="9"/>
    <n v="18"/>
    <s v="BETANCUR GUZMAN JHON FERNANDO"/>
    <x v="0"/>
    <x v="0"/>
    <n v="193"/>
    <n v="21.4444444444444"/>
    <n v="214.07881773399001"/>
    <s v="2 Descuentos (Conducts) "/>
    <n v="112793.3498"/>
    <x v="0"/>
    <n v="12855.263199999999"/>
    <x v="1031"/>
    <x v="0"/>
    <m/>
  </r>
  <r>
    <d v="2024-05-31T02:05:24"/>
    <x v="9"/>
    <n v="19"/>
    <s v="BARRANTES GALLEGO DANIEL CAMILO"/>
    <x v="11"/>
    <x v="0"/>
    <n v="42"/>
    <n v="21"/>
    <n v="47.573070607553397"/>
    <m/>
    <n v="25065.1888"/>
    <x v="0"/>
    <n v="12855.263199999999"/>
    <x v="1031"/>
    <x v="0"/>
    <m/>
  </r>
  <r>
    <d v="2024-05-31T02:05:24"/>
    <x v="9"/>
    <n v="21"/>
    <s v="VALENCIA MENDOZA JHON"/>
    <x v="3"/>
    <x v="0"/>
    <n v="226"/>
    <n v="22.6"/>
    <n v="237.86535303776699"/>
    <s v="1 Descuento (Conduct) "/>
    <n v="125325.9442"/>
    <x v="0"/>
    <n v="12855.263199999999"/>
    <x v="1031"/>
    <x v="0"/>
    <m/>
  </r>
  <r>
    <d v="2024-05-31T02:05:24"/>
    <x v="9"/>
    <n v="22"/>
    <s v="QUIRAMA CASTAEDA JHON JADER"/>
    <x v="6"/>
    <x v="3"/>
    <n v="246"/>
    <n v="30.75"/>
    <n v="190.29228243021299"/>
    <m/>
    <n v="100260.7553"/>
    <x v="1"/>
    <n v="12855.263199999999"/>
    <x v="1031"/>
    <x v="0"/>
    <m/>
  </r>
  <r>
    <d v="2024-05-31T02:05:25"/>
    <x v="9"/>
    <n v="23"/>
    <s v="SALDARRIAGA PARRA LUIS ALBERTO"/>
    <x v="10"/>
    <x v="0"/>
    <n v="107"/>
    <n v="30.571428571428601"/>
    <n v="83.252873563218401"/>
    <s v="6 Descuentos (Transbordo) "/>
    <n v="43864.080499999996"/>
    <x v="2"/>
    <n v="12855.263199999999"/>
    <x v="1031"/>
    <x v="0"/>
    <m/>
  </r>
  <r>
    <d v="2024-05-31T02:05:25"/>
    <x v="9"/>
    <n v="24"/>
    <s v="HOYOS DAVID"/>
    <x v="6"/>
    <x v="0"/>
    <n v="247"/>
    <n v="30.875"/>
    <n v="190.29228243021299"/>
    <s v="2 Descuentos (Conducts) "/>
    <n v="100260.7553"/>
    <x v="0"/>
    <n v="12855.263199999999"/>
    <x v="1031"/>
    <x v="0"/>
    <m/>
  </r>
  <r>
    <d v="2024-05-31T02:05:25"/>
    <x v="9"/>
    <n v="26"/>
    <s v="CIRO MARIN RODRIGO ALBERTO"/>
    <x v="3"/>
    <x v="0"/>
    <n v="194"/>
    <n v="19.399999999999999"/>
    <n v="237.86535303776699"/>
    <m/>
    <n v="125325.9442"/>
    <x v="0"/>
    <n v="12855.263199999999"/>
    <x v="1031"/>
    <x v="0"/>
    <m/>
  </r>
  <r>
    <d v="2024-05-31T02:05:26"/>
    <x v="9"/>
    <n v="27"/>
    <s v="HENAO MUOZ FERNEY"/>
    <x v="0"/>
    <x v="0"/>
    <n v="246"/>
    <n v="27.3333333333333"/>
    <n v="214.07881773399001"/>
    <s v="4 Descuentos (Conducts y Usuarios desubicados) "/>
    <n v="112793.3498"/>
    <x v="0"/>
    <n v="12855.263199999999"/>
    <x v="1031"/>
    <x v="0"/>
    <m/>
  </r>
  <r>
    <d v="2024-05-31T02:05:26"/>
    <x v="9"/>
    <n v="28"/>
    <s v="URIEL SALAZAR FREDY"/>
    <x v="0"/>
    <x v="0"/>
    <n v="204"/>
    <n v="22.6666666666667"/>
    <n v="214.07881773399001"/>
    <m/>
    <n v="112793.3498"/>
    <x v="0"/>
    <n v="12855.263199999999"/>
    <x v="1031"/>
    <x v="0"/>
    <m/>
  </r>
  <r>
    <d v="2024-05-31T02:05:26"/>
    <x v="9"/>
    <n v="29"/>
    <s v="PEREZ GARCIA JUAN ESTEBAN"/>
    <x v="6"/>
    <x v="0"/>
    <n v="203"/>
    <n v="25.375"/>
    <n v="190.29228243021299"/>
    <s v="1 Descuento (Despachadora angela) "/>
    <n v="100260.7553"/>
    <x v="0"/>
    <n v="12855.263199999999"/>
    <x v="1031"/>
    <x v="0"/>
    <m/>
  </r>
  <r>
    <d v="2024-05-31T02:05:26"/>
    <x v="1"/>
    <n v="31"/>
    <s v="CERVANTES MARTINEZ FELIX ENRIQUE"/>
    <x v="0"/>
    <x v="0"/>
    <n v="179"/>
    <n v="19.8888888888889"/>
    <n v="214.07881773399001"/>
    <s v="2 Descuentos (Transbordo) "/>
    <n v="112793.3498"/>
    <x v="0"/>
    <n v="12855.263199999999"/>
    <x v="1031"/>
    <x v="0"/>
    <m/>
  </r>
  <r>
    <d v="2024-05-31T02:05:27"/>
    <x v="1"/>
    <n v="32"/>
    <s v="PUERTA BOJANERO JUAN CARLOS"/>
    <x v="3"/>
    <x v="0"/>
    <n v="248"/>
    <n v="24.8"/>
    <n v="237.86535303776699"/>
    <s v="1 Descuento (Usuario movilidad reducida)"/>
    <n v="125325.9442"/>
    <x v="0"/>
    <n v="12855.263199999999"/>
    <x v="1031"/>
    <x v="0"/>
    <m/>
  </r>
  <r>
    <d v="2024-05-31T02:05:27"/>
    <x v="1"/>
    <n v="33"/>
    <s v="RAMIREZ ADRIAN"/>
    <x v="0"/>
    <x v="0"/>
    <n v="225"/>
    <n v="25"/>
    <n v="214.07881773399001"/>
    <m/>
    <n v="112793.3498"/>
    <x v="0"/>
    <n v="12855.263199999999"/>
    <x v="1031"/>
    <x v="0"/>
    <m/>
  </r>
  <r>
    <d v="2024-05-31T02:05:27"/>
    <x v="1"/>
    <n v="34"/>
    <s v="PINO JUAN ESTEBAN"/>
    <x v="6"/>
    <x v="0"/>
    <n v="181"/>
    <n v="22.625"/>
    <n v="190.29228243021299"/>
    <m/>
    <n v="100260.7553"/>
    <x v="0"/>
    <n v="12855.263199999999"/>
    <x v="1031"/>
    <x v="0"/>
    <m/>
  </r>
  <r>
    <d v="2024-05-31T02:05:28"/>
    <x v="1"/>
    <n v="35"/>
    <s v="LONDOO CADAVID DAVID SANTIAGO"/>
    <x v="4"/>
    <x v="0"/>
    <n v="172"/>
    <n v="24.571428571428601"/>
    <n v="166.505747126437"/>
    <m/>
    <n v="87728.160900000003"/>
    <x v="1"/>
    <n v="12855.263199999999"/>
    <x v="1031"/>
    <x v="0"/>
    <m/>
  </r>
  <r>
    <d v="2024-05-31T02:05:28"/>
    <x v="1"/>
    <n v="36"/>
    <s v="MARTINEZ CHAVERRA LUIS NORBERTO"/>
    <x v="3"/>
    <x v="0"/>
    <n v="192"/>
    <n v="19.2"/>
    <n v="237.86535303776699"/>
    <m/>
    <n v="125325.9442"/>
    <x v="0"/>
    <n v="12855.263199999999"/>
    <x v="1031"/>
    <x v="0"/>
    <m/>
  </r>
  <r>
    <d v="2024-05-31T02:05:28"/>
    <x v="1"/>
    <n v="37"/>
    <s v="TABORDA ROJAS DIEGO ALEJANDRO"/>
    <x v="2"/>
    <x v="0"/>
    <n v="175"/>
    <n v="29.1666666666667"/>
    <n v="142.71921182265999"/>
    <m/>
    <n v="75195.566500000001"/>
    <x v="1"/>
    <n v="12855.263199999999"/>
    <x v="1031"/>
    <x v="0"/>
    <m/>
  </r>
  <r>
    <d v="2024-05-31T02:05:29"/>
    <x v="1"/>
    <n v="38"/>
    <s v="AGUDELO KEVIN ANDRES"/>
    <x v="0"/>
    <x v="0"/>
    <n v="232"/>
    <n v="25.7777777777778"/>
    <n v="214.07881773399001"/>
    <m/>
    <n v="112793.3498"/>
    <x v="0"/>
    <n v="12855.263199999999"/>
    <x v="1031"/>
    <x v="0"/>
    <m/>
  </r>
  <r>
    <d v="2024-05-31T02:05:29"/>
    <x v="1"/>
    <n v="39"/>
    <s v="QUINTERO ANDRES FELIPE"/>
    <x v="2"/>
    <x v="0"/>
    <n v="132"/>
    <n v="22"/>
    <n v="142.71921182265999"/>
    <s v="1 Descuento (Conduct) "/>
    <n v="75195.566500000001"/>
    <x v="0"/>
    <n v="12855.263199999999"/>
    <x v="1031"/>
    <x v="0"/>
    <m/>
  </r>
  <r>
    <d v="2024-05-31T02:05:29"/>
    <x v="1"/>
    <n v="40"/>
    <s v="OCAMPO OCAMPO ANTONIO JOSE"/>
    <x v="1"/>
    <x v="0"/>
    <n v="263"/>
    <n v="23.909090909090899"/>
    <n v="261.65188834154401"/>
    <m/>
    <n v="137858.5386"/>
    <x v="0"/>
    <n v="12855.263199999999"/>
    <x v="1031"/>
    <x v="0"/>
    <m/>
  </r>
  <r>
    <d v="2024-05-31T02:05:29"/>
    <x v="9"/>
    <n v="41"/>
    <s v="GARCIA DAVID WILSON ALBERTO"/>
    <x v="3"/>
    <x v="0"/>
    <n v="260"/>
    <n v="26"/>
    <n v="237.86535303776699"/>
    <m/>
    <n v="125325.9442"/>
    <x v="1"/>
    <n v="12855.263199999999"/>
    <x v="1031"/>
    <x v="0"/>
    <m/>
  </r>
  <r>
    <d v="2024-05-31T02:05:30"/>
    <x v="9"/>
    <n v="42"/>
    <s v="LOPERA ALVAREZ ESTIVEN"/>
    <x v="10"/>
    <x v="0"/>
    <n v="95"/>
    <n v="27.1428571428571"/>
    <n v="83.252873563218401"/>
    <m/>
    <n v="43864.080499999996"/>
    <x v="1"/>
    <n v="12855.263199999999"/>
    <x v="1031"/>
    <x v="0"/>
    <m/>
  </r>
  <r>
    <d v="2024-06-01T03:23:26"/>
    <x v="9"/>
    <n v="1"/>
    <s v="PALMAR PANA EDIXON JOSUE"/>
    <x v="6"/>
    <x v="0"/>
    <n v="168"/>
    <n v="21"/>
    <n v="194.02631578947401"/>
    <s v="3 Descuentos (Incidente con Usuarios) "/>
    <n v="102314.4737"/>
    <x v="0"/>
    <n v="13294.736800000001"/>
    <x v="1032"/>
    <x v="0"/>
    <m/>
  </r>
  <r>
    <d v="2024-06-01T03:23:27"/>
    <x v="9"/>
    <n v="2"/>
    <s v="PARIAS MURIEL JHON FREDY"/>
    <x v="0"/>
    <x v="0"/>
    <n v="211"/>
    <n v="23.4444444444444"/>
    <n v="218.279605263158"/>
    <m/>
    <n v="115103.78290000001"/>
    <x v="1"/>
    <n v="13294.736800000001"/>
    <x v="1032"/>
    <x v="0"/>
    <m/>
  </r>
  <r>
    <d v="2024-06-01T03:23:27"/>
    <x v="9"/>
    <n v="4"/>
    <s v="RUA CHAVARRIA JEFERSON ANDREY"/>
    <x v="6"/>
    <x v="0"/>
    <n v="166"/>
    <n v="20.75"/>
    <n v="194.02631578947401"/>
    <m/>
    <n v="102314.4737"/>
    <x v="0"/>
    <n v="13294.736800000001"/>
    <x v="1032"/>
    <x v="0"/>
    <m/>
  </r>
  <r>
    <d v="2024-06-01T03:23:27"/>
    <x v="9"/>
    <n v="5"/>
    <s v="BERRIO POSADA ANGELA"/>
    <x v="8"/>
    <x v="0"/>
    <n v="117"/>
    <n v="23.4"/>
    <n v="121.266447368421"/>
    <m/>
    <n v="63946.5461"/>
    <x v="1"/>
    <n v="13294.736800000001"/>
    <x v="1032"/>
    <x v="0"/>
    <m/>
  </r>
  <r>
    <d v="2024-06-01T03:23:27"/>
    <x v="9"/>
    <n v="6"/>
    <s v="TUBERQUIA MAICOL ESTIVEN"/>
    <x v="0"/>
    <x v="3"/>
    <n v="191"/>
    <n v="21.2222222222222"/>
    <n v="218.279605263158"/>
    <m/>
    <n v="115103.78290000001"/>
    <x v="0"/>
    <n v="13294.736800000001"/>
    <x v="1032"/>
    <x v="0"/>
    <m/>
  </r>
  <r>
    <d v="2024-06-01T03:23:28"/>
    <x v="9"/>
    <n v="7"/>
    <s v="FLORES RINCON JORGE ALBERTO"/>
    <x v="0"/>
    <x v="0"/>
    <n v="295"/>
    <n v="32.7777777777778"/>
    <n v="218.279605263158"/>
    <m/>
    <n v="115103.78290000001"/>
    <x v="1"/>
    <n v="13294.736800000001"/>
    <x v="1032"/>
    <x v="0"/>
    <m/>
  </r>
  <r>
    <d v="2024-06-01T03:23:28"/>
    <x v="9"/>
    <n v="8"/>
    <s v="VACA FIERRO ROBINSON"/>
    <x v="0"/>
    <x v="0"/>
    <n v="234"/>
    <n v="26"/>
    <n v="218.279605263158"/>
    <s v="2 Descuentos (Despachadora angela y Usuario desubicado) "/>
    <n v="115103.78290000001"/>
    <x v="1"/>
    <n v="13294.736800000001"/>
    <x v="1032"/>
    <x v="0"/>
    <m/>
  </r>
  <r>
    <d v="2024-06-01T03:23:28"/>
    <x v="9"/>
    <n v="9"/>
    <s v="AGUDELO GARCIA DENIN ANGELO"/>
    <x v="0"/>
    <x v="0"/>
    <n v="259"/>
    <n v="28.7777777777778"/>
    <n v="218.279605263158"/>
    <m/>
    <n v="115103.78290000001"/>
    <x v="0"/>
    <n v="13294.736800000001"/>
    <x v="1032"/>
    <x v="0"/>
    <m/>
  </r>
  <r>
    <d v="2024-06-01T03:23:28"/>
    <x v="9"/>
    <n v="10"/>
    <s v="MARULANDA JARAMILLO DAWER ANDRES"/>
    <x v="4"/>
    <x v="0"/>
    <n v="166"/>
    <n v="23.714285714285701"/>
    <n v="169.773026315789"/>
    <m/>
    <n v="89525.164499999999"/>
    <x v="0"/>
    <n v="13294.736800000001"/>
    <x v="1032"/>
    <x v="0"/>
    <m/>
  </r>
  <r>
    <d v="2024-06-01T03:23:29"/>
    <x v="1"/>
    <n v="11"/>
    <s v="LONDOO WILDER"/>
    <x v="8"/>
    <x v="0"/>
    <n v="118"/>
    <n v="23.6"/>
    <n v="121.266447368421"/>
    <m/>
    <n v="63946.5461"/>
    <x v="0"/>
    <n v="13294.736800000001"/>
    <x v="1032"/>
    <x v="0"/>
    <m/>
  </r>
  <r>
    <d v="2024-06-01T03:23:29"/>
    <x v="1"/>
    <n v="12"/>
    <s v="VALENCIA MENDOZA JHON"/>
    <x v="0"/>
    <x v="0"/>
    <n v="211"/>
    <n v="23.4444444444444"/>
    <n v="218.279605263158"/>
    <s v="1 Descuento (Usuario movilidad reducida) "/>
    <n v="115103.78290000001"/>
    <x v="0"/>
    <n v="13294.736800000001"/>
    <x v="1032"/>
    <x v="0"/>
    <m/>
  </r>
  <r>
    <d v="2024-06-01T03:23:29"/>
    <x v="1"/>
    <n v="14"/>
    <s v="MADRID HERNANDEZ JHONATAN SMITH"/>
    <x v="3"/>
    <x v="0"/>
    <n v="249"/>
    <n v="24.9"/>
    <n v="242.532894736842"/>
    <s v="HECTOR SALAZAR Realiz 4 viajes donde moviliz 118 Usuarios "/>
    <n v="127893.09209999999"/>
    <x v="1"/>
    <n v="13294.736800000001"/>
    <x v="1032"/>
    <x v="0"/>
    <m/>
  </r>
  <r>
    <d v="2024-06-01T03:23:29"/>
    <x v="1"/>
    <n v="15"/>
    <s v="QUINTERO  ALVARO ANTONIO"/>
    <x v="4"/>
    <x v="0"/>
    <n v="139"/>
    <n v="19.8571428571429"/>
    <n v="169.773026315789"/>
    <m/>
    <n v="89525.164499999999"/>
    <x v="1"/>
    <n v="13294.736800000001"/>
    <x v="1032"/>
    <x v="0"/>
    <m/>
  </r>
  <r>
    <d v="2024-06-01T03:23:30"/>
    <x v="1"/>
    <n v="16"/>
    <s v="HURTADO MADRID JUAN ESTEBAN"/>
    <x v="0"/>
    <x v="0"/>
    <n v="201"/>
    <n v="22.3333333333333"/>
    <n v="218.279605263158"/>
    <m/>
    <n v="115103.78290000001"/>
    <x v="0"/>
    <n v="13294.736800000001"/>
    <x v="1032"/>
    <x v="0"/>
    <m/>
  </r>
  <r>
    <d v="2024-06-01T03:23:30"/>
    <x v="1"/>
    <n v="17"/>
    <s v="RAMIREZ JARAMILLO WILSON"/>
    <x v="6"/>
    <x v="0"/>
    <n v="229"/>
    <n v="28.625"/>
    <n v="194.02631578947401"/>
    <m/>
    <n v="102314.4737"/>
    <x v="0"/>
    <n v="13294.736800000001"/>
    <x v="1032"/>
    <x v="0"/>
    <m/>
  </r>
  <r>
    <d v="2024-06-01T03:23:30"/>
    <x v="1"/>
    <n v="18"/>
    <s v="BETANCUR GUZMAN JHON FERNANDO"/>
    <x v="0"/>
    <x v="0"/>
    <n v="205"/>
    <n v="22.7777777777778"/>
    <n v="218.279605263158"/>
    <m/>
    <n v="115103.78290000001"/>
    <x v="0"/>
    <n v="13294.736800000001"/>
    <x v="1032"/>
    <x v="0"/>
    <m/>
  </r>
  <r>
    <d v="2024-06-01T03:23:31"/>
    <x v="1"/>
    <n v="19"/>
    <s v="BARRANTES GALLEGO DANIEL CAMILO"/>
    <x v="0"/>
    <x v="0"/>
    <n v="173"/>
    <n v="19.2222222222222"/>
    <n v="218.279605263158"/>
    <m/>
    <n v="115103.78290000001"/>
    <x v="0"/>
    <n v="13294.736800000001"/>
    <x v="1032"/>
    <x v="0"/>
    <m/>
  </r>
  <r>
    <d v="2024-06-01T03:23:31"/>
    <x v="1"/>
    <n v="20"/>
    <s v="GONZALEZ PEREZ RAFAEL JOSE"/>
    <x v="0"/>
    <x v="0"/>
    <n v="181"/>
    <n v="20.1111111111111"/>
    <n v="218.279605263158"/>
    <s v="2 Descuentos (Incidente con Usuarios y conduct) "/>
    <n v="115103.78290000001"/>
    <x v="0"/>
    <n v="13294.736800000001"/>
    <x v="1032"/>
    <x v="0"/>
    <m/>
  </r>
  <r>
    <d v="2024-06-01T03:23:31"/>
    <x v="1"/>
    <n v="21"/>
    <s v="DURANGO DAVID JOSE"/>
    <x v="11"/>
    <x v="0"/>
    <n v="43"/>
    <n v="21.5"/>
    <n v="48.506578947368403"/>
    <m/>
    <n v="25578.618399999999"/>
    <x v="0"/>
    <n v="13294.736800000001"/>
    <x v="1032"/>
    <x v="0"/>
    <m/>
  </r>
  <r>
    <d v="2024-06-01T03:23:31"/>
    <x v="1"/>
    <n v="22"/>
    <s v="QUIRAMA CASTAEDA JHON JADER"/>
    <x v="0"/>
    <x v="0"/>
    <n v="277"/>
    <n v="30.7777777777778"/>
    <n v="218.279605263158"/>
    <m/>
    <n v="115103.78290000001"/>
    <x v="1"/>
    <n v="13294.736800000001"/>
    <x v="1032"/>
    <x v="0"/>
    <m/>
  </r>
  <r>
    <d v="2024-06-01T03:23:32"/>
    <x v="1"/>
    <n v="23"/>
    <s v="SALDARRIAGA PARRA LUIS ALBERTO"/>
    <x v="5"/>
    <x v="0"/>
    <n v="23"/>
    <n v="23"/>
    <n v="24.253289473684202"/>
    <m/>
    <n v="12789.3092"/>
    <x v="2"/>
    <n v="13294.736800000001"/>
    <x v="1032"/>
    <x v="0"/>
    <m/>
  </r>
  <r>
    <d v="2024-06-01T03:23:32"/>
    <x v="1"/>
    <n v="24"/>
    <s v="MARTINEZ  WILMAR"/>
    <x v="0"/>
    <x v="0"/>
    <n v="231"/>
    <n v="25.6666666666667"/>
    <n v="218.279605263158"/>
    <m/>
    <n v="115103.78290000001"/>
    <x v="0"/>
    <n v="13294.736800000001"/>
    <x v="1032"/>
    <x v="0"/>
    <m/>
  </r>
  <r>
    <d v="2024-06-01T03:23:32"/>
    <x v="1"/>
    <n v="25"/>
    <s v="JIMENEZ HURTADO CARLOS ESTIVEN"/>
    <x v="7"/>
    <x v="0"/>
    <n v="69"/>
    <n v="23"/>
    <n v="72.759868421052602"/>
    <m/>
    <n v="38367.927600000003"/>
    <x v="1"/>
    <n v="13294.736800000001"/>
    <x v="1032"/>
    <x v="0"/>
    <m/>
  </r>
  <r>
    <d v="2024-06-01T03:23:32"/>
    <x v="1"/>
    <n v="26"/>
    <s v="CIRO MARIN RODRIGO ALBERTO"/>
    <x v="3"/>
    <x v="0"/>
    <n v="199"/>
    <n v="19.899999999999999"/>
    <n v="242.532894736842"/>
    <s v="2 Descuentos (conduct y propietario) "/>
    <n v="127893.09209999999"/>
    <x v="0"/>
    <n v="13294.736800000001"/>
    <x v="1032"/>
    <x v="0"/>
    <m/>
  </r>
  <r>
    <d v="2024-06-01T03:23:33"/>
    <x v="1"/>
    <n v="27"/>
    <s v="HOYOS HENAO SANTIAGO"/>
    <x v="0"/>
    <x v="0"/>
    <n v="214"/>
    <n v="23.7777777777778"/>
    <n v="218.279605263158"/>
    <m/>
    <n v="115103.78290000001"/>
    <x v="0"/>
    <n v="13294.736800000001"/>
    <x v="1032"/>
    <x v="0"/>
    <m/>
  </r>
  <r>
    <d v="2024-06-01T03:23:33"/>
    <x v="1"/>
    <n v="28"/>
    <s v="URIEL SALAZAR FREDY"/>
    <x v="3"/>
    <x v="0"/>
    <n v="214"/>
    <n v="21.4"/>
    <n v="242.532894736842"/>
    <m/>
    <n v="127893.09209999999"/>
    <x v="0"/>
    <n v="13294.736800000001"/>
    <x v="1032"/>
    <x v="0"/>
    <m/>
  </r>
  <r>
    <d v="2024-06-01T03:23:33"/>
    <x v="1"/>
    <n v="29"/>
    <s v="PEREZ GARCIA JUAN ESTEBAN"/>
    <x v="3"/>
    <x v="0"/>
    <n v="229"/>
    <n v="22.9"/>
    <n v="242.532894736842"/>
    <s v="1 Descuento (Usuario movilidad reducida) "/>
    <n v="127893.09209999999"/>
    <x v="0"/>
    <n v="13294.736800000001"/>
    <x v="1032"/>
    <x v="0"/>
    <m/>
  </r>
  <r>
    <d v="2024-06-01T03:23:33"/>
    <x v="9"/>
    <n v="31"/>
    <s v="CERVANTES MARTINEZ FELIX ENRIQUE"/>
    <x v="2"/>
    <x v="0"/>
    <n v="162"/>
    <n v="27"/>
    <n v="145.519736842105"/>
    <s v="2 Descuentos (Conducts) "/>
    <n v="76735.855299999996"/>
    <x v="0"/>
    <n v="13294.736800000001"/>
    <x v="1032"/>
    <x v="0"/>
    <m/>
  </r>
  <r>
    <d v="2024-06-01T03:23:34"/>
    <x v="9"/>
    <n v="32"/>
    <s v="PUERTA BOJANERO JUAN CARLOS"/>
    <x v="8"/>
    <x v="0"/>
    <n v="162"/>
    <n v="32.4"/>
    <n v="121.266447368421"/>
    <m/>
    <n v="63946.5461"/>
    <x v="0"/>
    <n v="13294.736800000001"/>
    <x v="1032"/>
    <x v="0"/>
    <m/>
  </r>
  <r>
    <d v="2024-06-01T03:23:34"/>
    <x v="9"/>
    <n v="33"/>
    <s v="RAMIREZ ADRIAN"/>
    <x v="0"/>
    <x v="0"/>
    <n v="202"/>
    <n v="22.4444444444444"/>
    <n v="218.279605263158"/>
    <s v="1 Descuento (Propietario) "/>
    <n v="115103.78290000001"/>
    <x v="0"/>
    <n v="13294.736800000001"/>
    <x v="1032"/>
    <x v="0"/>
    <m/>
  </r>
  <r>
    <d v="2024-06-01T03:23:34"/>
    <x v="9"/>
    <n v="34"/>
    <s v="MONTOYA OSPINA GILBERTO ANTONIO"/>
    <x v="1"/>
    <x v="0"/>
    <n v="296"/>
    <n v="26.909090909090899"/>
    <n v="266.78618421052602"/>
    <s v="2 Descuentos (Conducts) "/>
    <n v="140682.4013"/>
    <x v="0"/>
    <n v="13294.736800000001"/>
    <x v="1032"/>
    <x v="0"/>
    <m/>
  </r>
  <r>
    <d v="2024-06-01T03:23:34"/>
    <x v="9"/>
    <n v="35"/>
    <s v="HERNANDEZ MACIAS GILBERTO"/>
    <x v="0"/>
    <x v="0"/>
    <n v="232"/>
    <n v="25.7777777777778"/>
    <n v="218.279605263158"/>
    <m/>
    <n v="115103.78290000001"/>
    <x v="1"/>
    <n v="13294.736800000001"/>
    <x v="1032"/>
    <x v="0"/>
    <m/>
  </r>
  <r>
    <d v="2024-06-01T03:23:35"/>
    <x v="9"/>
    <n v="36"/>
    <s v="LONDOO CADAVID DAVID SANTIAGO"/>
    <x v="2"/>
    <x v="0"/>
    <n v="149"/>
    <n v="24.8333333333333"/>
    <n v="145.519736842105"/>
    <m/>
    <n v="76735.855299999996"/>
    <x v="0"/>
    <n v="13294.736800000001"/>
    <x v="1032"/>
    <x v="0"/>
    <m/>
  </r>
  <r>
    <d v="2024-06-01T03:23:35"/>
    <x v="9"/>
    <n v="37"/>
    <s v="TABORDA ROJAS DIEGO ALEJANDRO"/>
    <x v="0"/>
    <x v="0"/>
    <n v="220"/>
    <n v="24.4444444444444"/>
    <n v="218.279605263158"/>
    <m/>
    <n v="115103.78290000001"/>
    <x v="1"/>
    <n v="13294.736800000001"/>
    <x v="1032"/>
    <x v="0"/>
    <m/>
  </r>
  <r>
    <d v="2024-06-01T03:23:35"/>
    <x v="9"/>
    <n v="38"/>
    <s v="AGUDELO KEVIN ANDRES"/>
    <x v="3"/>
    <x v="0"/>
    <n v="226"/>
    <n v="22.6"/>
    <n v="242.532894736842"/>
    <s v="1 Descuento (Conduct) "/>
    <n v="127893.09209999999"/>
    <x v="0"/>
    <n v="13294.736800000001"/>
    <x v="1032"/>
    <x v="0"/>
    <m/>
  </r>
  <r>
    <d v="2024-06-01T03:23:35"/>
    <x v="9"/>
    <n v="39"/>
    <s v="QUINTERO ANDRES FELIPE"/>
    <x v="0"/>
    <x v="3"/>
    <n v="183"/>
    <n v="20.3333333333333"/>
    <n v="218.279605263158"/>
    <m/>
    <n v="115103.78290000001"/>
    <x v="0"/>
    <n v="13294.736800000001"/>
    <x v="1032"/>
    <x v="0"/>
    <m/>
  </r>
  <r>
    <d v="2024-06-01T03:23:36"/>
    <x v="9"/>
    <n v="40"/>
    <s v="OCAMPO OCAMPO ANTONIO JOSE"/>
    <x v="3"/>
    <x v="0"/>
    <n v="274"/>
    <n v="27.4"/>
    <n v="242.532894736842"/>
    <s v="12 Descuentos (Incidente con Usuarios) "/>
    <n v="127893.09209999999"/>
    <x v="0"/>
    <n v="13294.736800000001"/>
    <x v="1032"/>
    <x v="0"/>
    <m/>
  </r>
  <r>
    <d v="2024-06-01T03:23:36"/>
    <x v="1"/>
    <n v="41"/>
    <s v="GARCIA DAVID WILSON ALBERTO"/>
    <x v="0"/>
    <x v="0"/>
    <n v="255"/>
    <n v="28.3333333333333"/>
    <n v="218.279605263158"/>
    <m/>
    <n v="115103.78290000001"/>
    <x v="1"/>
    <n v="13294.736800000001"/>
    <x v="1032"/>
    <x v="0"/>
    <m/>
  </r>
  <r>
    <d v="2024-06-02T02:53:51"/>
    <x v="1"/>
    <n v="1"/>
    <s v="PALMAR PANA EDIXON JOSUE"/>
    <x v="3"/>
    <x v="3"/>
    <n v="168"/>
    <n v="16.8"/>
    <n v="218.293838862559"/>
    <s v="1 Descuento (Usuario movilidad reducida) "/>
    <n v="114561.61139999999"/>
    <x v="0"/>
    <n v="12863.1579"/>
    <x v="1033"/>
    <x v="0"/>
    <m/>
  </r>
  <r>
    <d v="2024-06-02T02:53:51"/>
    <x v="1"/>
    <n v="2"/>
    <s v="PARIAS MURIEL JHON FREDY"/>
    <x v="0"/>
    <x v="0"/>
    <n v="178"/>
    <n v="19.7777777777778"/>
    <n v="196.46445497630299"/>
    <m/>
    <n v="103105.45020000001"/>
    <x v="1"/>
    <n v="12863.1579"/>
    <x v="1033"/>
    <x v="0"/>
    <m/>
  </r>
  <r>
    <d v="2024-06-02T02:53:52"/>
    <x v="1"/>
    <n v="3"/>
    <s v="AGUIRRE ANDRES"/>
    <x v="6"/>
    <x v="0"/>
    <n v="142"/>
    <n v="17.75"/>
    <n v="174.63507109004701"/>
    <s v="2 Descuentos (Conduct y propietario) "/>
    <n v="91649.289099999995"/>
    <x v="0"/>
    <n v="12863.1579"/>
    <x v="1033"/>
    <x v="0"/>
    <m/>
  </r>
  <r>
    <d v="2024-06-02T02:53:52"/>
    <x v="1"/>
    <n v="4"/>
    <s v="RUA CHAVARRIA JEFERSON ANDREY"/>
    <x v="6"/>
    <x v="0"/>
    <n v="200"/>
    <n v="25"/>
    <n v="174.63507109004701"/>
    <m/>
    <n v="91649.289099999995"/>
    <x v="0"/>
    <n v="12863.1579"/>
    <x v="1033"/>
    <x v="0"/>
    <m/>
  </r>
  <r>
    <d v="2024-06-02T02:53:52"/>
    <x v="1"/>
    <n v="5"/>
    <s v="BERRIO POSADA ANGELA"/>
    <x v="0"/>
    <x v="0"/>
    <n v="181"/>
    <n v="20.1111111111111"/>
    <n v="196.46445497630299"/>
    <m/>
    <n v="103105.45020000001"/>
    <x v="1"/>
    <n v="12863.1579"/>
    <x v="1033"/>
    <x v="0"/>
    <m/>
  </r>
  <r>
    <d v="2024-06-02T02:53:52"/>
    <x v="1"/>
    <n v="6"/>
    <s v="TUBERQUIA MAICOL ESTIVEN"/>
    <x v="0"/>
    <x v="0"/>
    <n v="242"/>
    <n v="26.8888888888889"/>
    <n v="196.46445497630299"/>
    <m/>
    <n v="103105.45020000001"/>
    <x v="0"/>
    <n v="12863.1579"/>
    <x v="1033"/>
    <x v="0"/>
    <m/>
  </r>
  <r>
    <d v="2024-06-02T02:53:53"/>
    <x v="1"/>
    <n v="7"/>
    <s v="FLORES RINCON JORGE ALBERTO"/>
    <x v="3"/>
    <x v="0"/>
    <n v="237"/>
    <n v="23.7"/>
    <n v="218.293838862559"/>
    <m/>
    <n v="114561.61139999999"/>
    <x v="1"/>
    <n v="12863.1579"/>
    <x v="1033"/>
    <x v="0"/>
    <m/>
  </r>
  <r>
    <d v="2024-06-02T02:53:53"/>
    <x v="1"/>
    <n v="8"/>
    <s v="VACA FIERRO ROBINSON"/>
    <x v="6"/>
    <x v="0"/>
    <n v="170"/>
    <n v="21.25"/>
    <n v="174.63507109004701"/>
    <m/>
    <n v="91649.289099999995"/>
    <x v="1"/>
    <n v="12863.1579"/>
    <x v="1033"/>
    <x v="0"/>
    <m/>
  </r>
  <r>
    <d v="2024-06-02T02:53:53"/>
    <x v="1"/>
    <n v="9"/>
    <s v="AGUDELO GARCIA DENIN ANGELO"/>
    <x v="0"/>
    <x v="0"/>
    <n v="205"/>
    <n v="22.7777777777778"/>
    <n v="196.46445497630299"/>
    <m/>
    <n v="103105.45020000001"/>
    <x v="0"/>
    <n v="12863.1579"/>
    <x v="1033"/>
    <x v="0"/>
    <m/>
  </r>
  <r>
    <d v="2024-06-02T02:53:54"/>
    <x v="1"/>
    <n v="10"/>
    <s v="MARULANDA JARAMILLO DAWER ANDRES"/>
    <x v="6"/>
    <x v="0"/>
    <n v="191"/>
    <n v="23.875"/>
    <n v="174.63507109004701"/>
    <m/>
    <n v="91649.289099999995"/>
    <x v="0"/>
    <n v="12863.1579"/>
    <x v="1033"/>
    <x v="0"/>
    <m/>
  </r>
  <r>
    <d v="2024-06-02T02:53:54"/>
    <x v="9"/>
    <n v="11"/>
    <s v="BELTRAN JUAN SIMON"/>
    <x v="6"/>
    <x v="0"/>
    <n v="158"/>
    <n v="19.75"/>
    <n v="174.63507109004701"/>
    <s v="1 Descuento (Conduct) "/>
    <n v="91649.289099999995"/>
    <x v="0"/>
    <n v="12863.1579"/>
    <x v="1033"/>
    <x v="0"/>
    <m/>
  </r>
  <r>
    <d v="2024-06-02T02:53:54"/>
    <x v="9"/>
    <n v="12"/>
    <s v="VALENCIA MENDOZA JHON"/>
    <x v="6"/>
    <x v="0"/>
    <n v="185"/>
    <n v="23.125"/>
    <n v="174.63507109004701"/>
    <m/>
    <n v="91649.289099999995"/>
    <x v="0"/>
    <n v="12863.1579"/>
    <x v="1033"/>
    <x v="0"/>
    <m/>
  </r>
  <r>
    <d v="2024-06-02T02:53:55"/>
    <x v="9"/>
    <n v="13"/>
    <s v="DURANGO PAEZ GILDARDO"/>
    <x v="4"/>
    <x v="0"/>
    <n v="143"/>
    <n v="20.428571428571399"/>
    <n v="152.805687203791"/>
    <m/>
    <n v="80193.127999999997"/>
    <x v="0"/>
    <n v="12863.1579"/>
    <x v="1033"/>
    <x v="0"/>
    <m/>
  </r>
  <r>
    <d v="2024-06-02T02:53:55"/>
    <x v="9"/>
    <n v="14"/>
    <s v="CARVAJAL SALAZAR HECTOR MARINO"/>
    <x v="0"/>
    <x v="0"/>
    <n v="147"/>
    <n v="16.3333333333333"/>
    <n v="196.46445497630299"/>
    <m/>
    <n v="103105.45020000001"/>
    <x v="1"/>
    <n v="12863.1579"/>
    <x v="1033"/>
    <x v="0"/>
    <m/>
  </r>
  <r>
    <d v="2024-06-02T02:53:55"/>
    <x v="9"/>
    <n v="15"/>
    <s v="LONDOO LOPERA DUVAN ANDRES"/>
    <x v="0"/>
    <x v="0"/>
    <n v="204"/>
    <n v="22.6666666666667"/>
    <n v="196.46445497630299"/>
    <m/>
    <n v="103105.45020000001"/>
    <x v="1"/>
    <n v="12863.1579"/>
    <x v="1033"/>
    <x v="0"/>
    <m/>
  </r>
  <r>
    <d v="2024-06-02T02:53:56"/>
    <x v="9"/>
    <n v="16"/>
    <s v="HURTADO MADRID JUAN ESTEBAN"/>
    <x v="0"/>
    <x v="0"/>
    <n v="185"/>
    <n v="20.5555555555556"/>
    <n v="196.46445497630299"/>
    <s v="Se descuenta el viaje de 5 35 pm ya que abandona ruta sin autorizacin"/>
    <n v="91649.500199999995"/>
    <x v="0"/>
    <n v="12863.1579"/>
    <x v="1033"/>
    <x v="1"/>
    <n v="21.829000000000001"/>
  </r>
  <r>
    <d v="2024-06-02T02:53:56"/>
    <x v="9"/>
    <n v="17"/>
    <s v="RAMIREZ JARAMILLO WILSON"/>
    <x v="0"/>
    <x v="0"/>
    <n v="228"/>
    <n v="25.3333333333333"/>
    <n v="196.46445497630299"/>
    <m/>
    <n v="103105.45020000001"/>
    <x v="0"/>
    <n v="12863.1579"/>
    <x v="1033"/>
    <x v="0"/>
    <m/>
  </r>
  <r>
    <d v="2024-06-02T02:53:56"/>
    <x v="9"/>
    <n v="18"/>
    <s v="BETANCUR GUZMAN JHON FERNANDO"/>
    <x v="0"/>
    <x v="0"/>
    <n v="187"/>
    <n v="20.7777777777778"/>
    <n v="196.46445497630299"/>
    <s v="3 Descuentos (Conducts y usuario desubicado) "/>
    <n v="103105.45020000001"/>
    <x v="0"/>
    <n v="12863.1579"/>
    <x v="1033"/>
    <x v="0"/>
    <m/>
  </r>
  <r>
    <d v="2024-06-02T02:53:56"/>
    <x v="9"/>
    <n v="19"/>
    <s v="BARRANTES GALLEGO DANIEL CAMILO"/>
    <x v="4"/>
    <x v="0"/>
    <n v="190"/>
    <n v="27.1428571428571"/>
    <n v="152.805687203791"/>
    <s v="2 Descuentos (Controlador y Usuario desubicado) "/>
    <n v="80193.127999999997"/>
    <x v="0"/>
    <n v="12863.1579"/>
    <x v="1033"/>
    <x v="0"/>
    <m/>
  </r>
  <r>
    <d v="2024-06-02T02:53:57"/>
    <x v="9"/>
    <n v="20"/>
    <s v="GONZALEZ PEREZ RAFAEL JOSE"/>
    <x v="6"/>
    <x v="0"/>
    <n v="180"/>
    <n v="22.5"/>
    <n v="174.63507109004701"/>
    <m/>
    <n v="91649.289099999995"/>
    <x v="0"/>
    <n v="12863.1579"/>
    <x v="1033"/>
    <x v="0"/>
    <m/>
  </r>
  <r>
    <d v="2024-06-02T02:53:57"/>
    <x v="9"/>
    <n v="21"/>
    <s v="DURANGO DAVID JOSE"/>
    <x v="10"/>
    <x v="0"/>
    <n v="82"/>
    <n v="23.428571428571399"/>
    <n v="76.402843601895697"/>
    <m/>
    <n v="40096.563999999998"/>
    <x v="0"/>
    <n v="12863.1579"/>
    <x v="1033"/>
    <x v="0"/>
    <m/>
  </r>
  <r>
    <d v="2024-06-02T02:53:57"/>
    <x v="9"/>
    <n v="22"/>
    <s v="QUIRAMA CASTAEDA JHON JADER"/>
    <x v="0"/>
    <x v="3"/>
    <n v="180"/>
    <n v="20"/>
    <n v="196.46445497630299"/>
    <m/>
    <n v="103105.45020000001"/>
    <x v="1"/>
    <n v="12863.1579"/>
    <x v="1033"/>
    <x v="0"/>
    <m/>
  </r>
  <r>
    <d v="2024-06-02T02:53:58"/>
    <x v="9"/>
    <n v="23"/>
    <s v="RODRIGUEZ LUBIN"/>
    <x v="6"/>
    <x v="0"/>
    <n v="177"/>
    <n v="22.125"/>
    <n v="174.63507109004701"/>
    <m/>
    <n v="91649.289099999995"/>
    <x v="2"/>
    <n v="12863.1579"/>
    <x v="1033"/>
    <x v="0"/>
    <m/>
  </r>
  <r>
    <d v="2024-06-02T02:53:58"/>
    <x v="9"/>
    <n v="24"/>
    <s v="MARTINEZ  WILMAR"/>
    <x v="6"/>
    <x v="0"/>
    <n v="171"/>
    <n v="21.375"/>
    <n v="174.63507109004701"/>
    <m/>
    <n v="91649.289099999995"/>
    <x v="0"/>
    <n v="12863.1579"/>
    <x v="1033"/>
    <x v="0"/>
    <m/>
  </r>
  <r>
    <d v="2024-06-02T02:53:58"/>
    <x v="9"/>
    <n v="26"/>
    <s v="DIAZ LOZADA ANDRES FELIPE"/>
    <x v="0"/>
    <x v="0"/>
    <n v="204"/>
    <n v="22.6666666666667"/>
    <n v="196.46445497630299"/>
    <m/>
    <n v="103105.45020000001"/>
    <x v="0"/>
    <n v="12863.1579"/>
    <x v="1033"/>
    <x v="0"/>
    <m/>
  </r>
  <r>
    <d v="2024-06-02T02:53:59"/>
    <x v="9"/>
    <n v="27"/>
    <s v="HOYOS HENAO SANTIAGO"/>
    <x v="6"/>
    <x v="0"/>
    <n v="184"/>
    <n v="23"/>
    <n v="174.63507109004701"/>
    <m/>
    <n v="91649.289099999995"/>
    <x v="0"/>
    <n v="12863.1579"/>
    <x v="1033"/>
    <x v="0"/>
    <m/>
  </r>
  <r>
    <d v="2024-06-02T02:53:59"/>
    <x v="9"/>
    <n v="28"/>
    <s v="URIEL SALAZAR FREDY"/>
    <x v="4"/>
    <x v="0"/>
    <n v="148"/>
    <n v="21.1428571428571"/>
    <n v="152.805687203791"/>
    <m/>
    <n v="80193.127999999997"/>
    <x v="0"/>
    <n v="12863.1579"/>
    <x v="1033"/>
    <x v="0"/>
    <m/>
  </r>
  <r>
    <d v="2024-06-02T02:53:59"/>
    <x v="9"/>
    <n v="29"/>
    <s v="PEREZ GARCIA JUAN ESTEBAN"/>
    <x v="2"/>
    <x v="0"/>
    <n v="107"/>
    <n v="17.8333333333333"/>
    <n v="130.97630331753601"/>
    <m/>
    <n v="68736.966799999995"/>
    <x v="0"/>
    <n v="12863.1579"/>
    <x v="1033"/>
    <x v="0"/>
    <m/>
  </r>
  <r>
    <d v="2024-06-02T02:54:00"/>
    <x v="1"/>
    <n v="31"/>
    <s v="CERVANTES MARTINEZ FELIX ENRIQUE"/>
    <x v="6"/>
    <x v="0"/>
    <n v="169"/>
    <n v="21.125"/>
    <n v="174.63507109004701"/>
    <m/>
    <n v="91649.289099999995"/>
    <x v="0"/>
    <n v="12863.1579"/>
    <x v="1033"/>
    <x v="0"/>
    <m/>
  </r>
  <r>
    <d v="2024-06-02T02:54:00"/>
    <x v="1"/>
    <n v="32"/>
    <s v="GARCIA SEBASTIAN"/>
    <x v="3"/>
    <x v="0"/>
    <n v="226"/>
    <n v="22.6"/>
    <n v="218.293838862559"/>
    <m/>
    <n v="114561.61139999999"/>
    <x v="0"/>
    <n v="12863.1579"/>
    <x v="1033"/>
    <x v="0"/>
    <m/>
  </r>
  <r>
    <d v="2024-06-02T02:54:00"/>
    <x v="1"/>
    <n v="33"/>
    <s v="HOYOS DAVID"/>
    <x v="3"/>
    <x v="0"/>
    <n v="248"/>
    <n v="24.8"/>
    <n v="218.293838862559"/>
    <m/>
    <n v="114561.61139999999"/>
    <x v="0"/>
    <n v="12863.1579"/>
    <x v="1033"/>
    <x v="0"/>
    <m/>
  </r>
  <r>
    <d v="2024-06-02T02:54:01"/>
    <x v="1"/>
    <n v="34"/>
    <s v="MONTOYA OSPINA GILBERTO ANTONIO"/>
    <x v="0"/>
    <x v="0"/>
    <n v="190"/>
    <n v="21.1111111111111"/>
    <n v="196.46445497630299"/>
    <s v="1 Descuento (Propietario) "/>
    <n v="103105.45020000001"/>
    <x v="0"/>
    <n v="12863.1579"/>
    <x v="1033"/>
    <x v="0"/>
    <m/>
  </r>
  <r>
    <d v="2024-06-02T02:54:01"/>
    <x v="1"/>
    <n v="35"/>
    <s v="HERNANDEZ MACIAS GILBERTO"/>
    <x v="0"/>
    <x v="0"/>
    <n v="177"/>
    <n v="19.6666666666667"/>
    <n v="196.46445497630299"/>
    <m/>
    <n v="103105.45020000001"/>
    <x v="1"/>
    <n v="12863.1579"/>
    <x v="1033"/>
    <x v="0"/>
    <m/>
  </r>
  <r>
    <d v="2024-06-02T02:54:01"/>
    <x v="1"/>
    <n v="36"/>
    <s v="MARTINEZ CHAVERRA LUIS NORBERTO"/>
    <x v="2"/>
    <x v="0"/>
    <n v="132"/>
    <n v="22"/>
    <n v="130.97630331753601"/>
    <s v="1 Descuento (Propietario) "/>
    <n v="68736.966799999995"/>
    <x v="0"/>
    <n v="12863.1579"/>
    <x v="1033"/>
    <x v="0"/>
    <m/>
  </r>
  <r>
    <d v="2024-06-02T02:54:01"/>
    <x v="1"/>
    <n v="37"/>
    <s v="TABORDA ROJAS DIEGO ALEJANDRO"/>
    <x v="4"/>
    <x v="3"/>
    <n v="180"/>
    <n v="25.714285714285701"/>
    <n v="152.805687203791"/>
    <m/>
    <n v="80193.127999999997"/>
    <x v="1"/>
    <n v="12863.1579"/>
    <x v="1033"/>
    <x v="0"/>
    <m/>
  </r>
  <r>
    <d v="2024-06-02T02:54:02"/>
    <x v="1"/>
    <n v="38"/>
    <s v="AGUDELO KEVIN ANDRES"/>
    <x v="0"/>
    <x v="0"/>
    <n v="215"/>
    <n v="23.8888888888889"/>
    <n v="196.46445497630299"/>
    <m/>
    <n v="103105.45020000001"/>
    <x v="0"/>
    <n v="12863.1579"/>
    <x v="1033"/>
    <x v="0"/>
    <m/>
  </r>
  <r>
    <d v="2024-06-02T02:54:02"/>
    <x v="1"/>
    <n v="40"/>
    <s v="OCAMPO OCAMPO ANTONIO JOSE"/>
    <x v="0"/>
    <x v="0"/>
    <n v="208"/>
    <n v="23.1111111111111"/>
    <n v="196.46445497630299"/>
    <m/>
    <n v="103105.45020000001"/>
    <x v="0"/>
    <n v="12863.1579"/>
    <x v="1033"/>
    <x v="0"/>
    <m/>
  </r>
  <r>
    <d v="2024-06-02T02:54:02"/>
    <x v="9"/>
    <n v="41"/>
    <s v="GARCIA DAVID WILSON ALBERTO"/>
    <x v="3"/>
    <x v="0"/>
    <n v="190"/>
    <n v="19"/>
    <n v="218.293838862559"/>
    <m/>
    <n v="114561.61139999999"/>
    <x v="1"/>
    <n v="12863.1579"/>
    <x v="1033"/>
    <x v="0"/>
    <m/>
  </r>
  <r>
    <d v="2024-06-03T00:33:37"/>
    <x v="12"/>
    <n v="7"/>
    <s v="FLORES RINCON JORGE ALBERTO"/>
    <x v="12"/>
    <x v="0"/>
    <n v="238"/>
    <n v="18.307692307692299"/>
    <n v="255.98429319371701"/>
    <m/>
    <n v="133641.36129999999"/>
    <x v="1"/>
    <n v="13347.619000000001"/>
    <x v="1034"/>
    <x v="0"/>
    <m/>
  </r>
  <r>
    <d v="2024-06-03T00:33:38"/>
    <x v="12"/>
    <n v="9"/>
    <s v="RUA CHAVARRIA JEFERSON ANDREY"/>
    <x v="3"/>
    <x v="0"/>
    <n v="196"/>
    <n v="19.600000000000001"/>
    <n v="196.910994764398"/>
    <s v="2 Descuentos (Conducts) "/>
    <n v="102801.0471"/>
    <x v="0"/>
    <n v="13347.619000000001"/>
    <x v="1034"/>
    <x v="0"/>
    <m/>
  </r>
  <r>
    <d v="2024-06-03T00:33:39"/>
    <x v="12"/>
    <n v="17"/>
    <s v="CIRO MARIN RODRIGO ALBERTO"/>
    <x v="3"/>
    <x v="0"/>
    <n v="176"/>
    <n v="17.600000000000001"/>
    <n v="196.910994764398"/>
    <m/>
    <n v="102801.0471"/>
    <x v="0"/>
    <n v="13347.619000000001"/>
    <x v="1034"/>
    <x v="0"/>
    <m/>
  </r>
  <r>
    <d v="2024-06-03T00:33:40"/>
    <x v="12"/>
    <n v="21"/>
    <s v="PALMAR PANA EDIXON JOSUE"/>
    <x v="1"/>
    <x v="0"/>
    <n v="216"/>
    <n v="19.636363636363601"/>
    <n v="216.602094240838"/>
    <m/>
    <n v="113081.15180000001"/>
    <x v="0"/>
    <n v="13347.619000000001"/>
    <x v="1034"/>
    <x v="0"/>
    <m/>
  </r>
  <r>
    <d v="2024-06-03T00:33:40"/>
    <x v="12"/>
    <n v="22"/>
    <s v="QUIRAMA CASTAEDA JHON JADER"/>
    <x v="3"/>
    <x v="0"/>
    <n v="158"/>
    <n v="15.8"/>
    <n v="196.910994764398"/>
    <s v="1 Descuento (Despachador gustavo) "/>
    <n v="102801.0471"/>
    <x v="1"/>
    <n v="13347.619000000001"/>
    <x v="1034"/>
    <x v="0"/>
    <m/>
  </r>
  <r>
    <d v="2024-06-03T00:33:40"/>
    <x v="12"/>
    <n v="23"/>
    <s v="SALDARRIAGA PARRA LUIS ALBERTO"/>
    <x v="0"/>
    <x v="0"/>
    <n v="188"/>
    <n v="20.8888888888889"/>
    <n v="177.219895287958"/>
    <m/>
    <n v="92520.9424"/>
    <x v="2"/>
    <n v="13347.619000000001"/>
    <x v="1034"/>
    <x v="0"/>
    <m/>
  </r>
  <r>
    <d v="2024-06-03T00:33:40"/>
    <x v="12"/>
    <n v="24"/>
    <s v="MARTINEZ  WILMAR"/>
    <x v="1"/>
    <x v="0"/>
    <n v="193"/>
    <n v="17.545454545454501"/>
    <n v="216.602094240838"/>
    <m/>
    <n v="113081.15180000001"/>
    <x v="0"/>
    <n v="13347.619000000001"/>
    <x v="1034"/>
    <x v="0"/>
    <m/>
  </r>
  <r>
    <d v="2024-06-03T00:33:41"/>
    <x v="12"/>
    <n v="27"/>
    <s v="HOYOS HENAO SANTIAGO"/>
    <x v="0"/>
    <x v="0"/>
    <n v="162"/>
    <n v="18"/>
    <n v="177.219895287958"/>
    <m/>
    <n v="92520.9424"/>
    <x v="0"/>
    <n v="13347.619000000001"/>
    <x v="1034"/>
    <x v="0"/>
    <m/>
  </r>
  <r>
    <d v="2024-06-03T00:33:41"/>
    <x v="12"/>
    <n v="28"/>
    <s v="URIEL SALAZAR FREDY"/>
    <x v="3"/>
    <x v="0"/>
    <n v="209"/>
    <n v="20.9"/>
    <n v="196.910994764398"/>
    <s v="1 Descuento (Transbordo) "/>
    <n v="102801.0471"/>
    <x v="0"/>
    <n v="13347.619000000001"/>
    <x v="1034"/>
    <x v="0"/>
    <m/>
  </r>
  <r>
    <d v="2024-06-03T00:33:42"/>
    <x v="12"/>
    <n v="29"/>
    <s v="DIAZ LOZADA ANDRES FELIPE"/>
    <x v="2"/>
    <x v="0"/>
    <n v="152"/>
    <n v="25.3333333333333"/>
    <n v="118.146596858639"/>
    <m/>
    <n v="61680.628299999997"/>
    <x v="0"/>
    <n v="13347.619000000001"/>
    <x v="1034"/>
    <x v="0"/>
    <m/>
  </r>
  <r>
    <d v="2024-06-03T00:33:42"/>
    <x v="12"/>
    <n v="31"/>
    <s v="CERVANTES MARTINEZ FELIX ENRIQUE"/>
    <x v="0"/>
    <x v="0"/>
    <n v="181"/>
    <n v="20.1111111111111"/>
    <n v="177.219895287958"/>
    <m/>
    <n v="92520.9424"/>
    <x v="0"/>
    <n v="13347.619000000001"/>
    <x v="1034"/>
    <x v="0"/>
    <m/>
  </r>
  <r>
    <d v="2024-06-03T00:33:42"/>
    <x v="12"/>
    <n v="32"/>
    <s v="PUERTA BOJANERO JUAN CARLOS"/>
    <x v="0"/>
    <x v="0"/>
    <n v="161"/>
    <n v="17.8888888888889"/>
    <n v="177.219895287958"/>
    <m/>
    <n v="92520.9424"/>
    <x v="0"/>
    <n v="13347.619000000001"/>
    <x v="1034"/>
    <x v="0"/>
    <m/>
  </r>
  <r>
    <d v="2024-06-03T00:33:43"/>
    <x v="12"/>
    <n v="33"/>
    <s v="RAMIREZ ADRIAN"/>
    <x v="0"/>
    <x v="0"/>
    <n v="166"/>
    <n v="18.4444444444444"/>
    <n v="177.219895287958"/>
    <m/>
    <n v="92520.9424"/>
    <x v="0"/>
    <n v="13347.619000000001"/>
    <x v="1034"/>
    <x v="0"/>
    <m/>
  </r>
  <r>
    <d v="2024-06-03T00:33:43"/>
    <x v="12"/>
    <n v="34"/>
    <s v="MONTOYA OSPINA GILBERTO ANTONIO"/>
    <x v="0"/>
    <x v="0"/>
    <n v="190"/>
    <n v="21.1111111111111"/>
    <n v="177.219895287958"/>
    <s v="1 Descuento (Despachador gustavo) "/>
    <n v="92520.9424"/>
    <x v="0"/>
    <n v="13347.619000000001"/>
    <x v="1034"/>
    <x v="0"/>
    <m/>
  </r>
  <r>
    <d v="2024-06-03T00:33:43"/>
    <x v="12"/>
    <n v="35"/>
    <s v="HERNANDEZ MACIAS GILBERTO"/>
    <x v="0"/>
    <x v="0"/>
    <n v="179"/>
    <n v="19.8888888888889"/>
    <n v="177.219895287958"/>
    <m/>
    <n v="92520.9424"/>
    <x v="1"/>
    <n v="13347.619000000001"/>
    <x v="1034"/>
    <x v="0"/>
    <m/>
  </r>
  <r>
    <d v="2024-06-03T00:33:44"/>
    <x v="12"/>
    <n v="36"/>
    <s v="LONDOO WILDER"/>
    <x v="0"/>
    <x v="0"/>
    <n v="178"/>
    <n v="19.7777777777778"/>
    <n v="177.219895287958"/>
    <m/>
    <n v="92520.9424"/>
    <x v="0"/>
    <n v="13347.619000000001"/>
    <x v="1034"/>
    <x v="0"/>
    <m/>
  </r>
  <r>
    <d v="2024-06-03T00:33:44"/>
    <x v="12"/>
    <n v="37"/>
    <s v="AGUDELO GARCIA DENIN ANGELO"/>
    <x v="3"/>
    <x v="0"/>
    <n v="195"/>
    <n v="19.5"/>
    <n v="196.910994764398"/>
    <s v="8 Descuentos (Transbordo) "/>
    <n v="102801.0471"/>
    <x v="1"/>
    <n v="13347.619000000001"/>
    <x v="1034"/>
    <x v="0"/>
    <m/>
  </r>
  <r>
    <d v="2024-06-03T00:33:44"/>
    <x v="12"/>
    <n v="38"/>
    <s v="AGUDELO KEVIN ANDRES"/>
    <x v="0"/>
    <x v="0"/>
    <n v="212"/>
    <n v="23.5555555555556"/>
    <n v="177.219895287958"/>
    <m/>
    <n v="92520.9424"/>
    <x v="0"/>
    <n v="13347.619000000001"/>
    <x v="1034"/>
    <x v="0"/>
    <m/>
  </r>
  <r>
    <d v="2024-06-03T00:33:45"/>
    <x v="12"/>
    <n v="39"/>
    <s v="QUINTERO ANDRES FELIPE"/>
    <x v="0"/>
    <x v="0"/>
    <n v="186"/>
    <n v="20.6666666666667"/>
    <n v="177.219895287958"/>
    <m/>
    <n v="92520.9424"/>
    <x v="0"/>
    <n v="13347.619000000001"/>
    <x v="1034"/>
    <x v="0"/>
    <m/>
  </r>
  <r>
    <d v="2024-06-03T00:33:45"/>
    <x v="12"/>
    <n v="40"/>
    <s v="OCAMPO OCAMPO ANTONIO JOSE"/>
    <x v="3"/>
    <x v="0"/>
    <n v="225"/>
    <n v="22.5"/>
    <n v="196.910994764398"/>
    <m/>
    <n v="102801.0471"/>
    <x v="0"/>
    <n v="13347.619000000001"/>
    <x v="1034"/>
    <x v="0"/>
    <m/>
  </r>
  <r>
    <d v="2024-06-04T00:35:16"/>
    <x v="12"/>
    <n v="1"/>
    <s v="PALMAR PANA EDIXON JOSUE"/>
    <x v="6"/>
    <x v="0"/>
    <n v="126"/>
    <n v="15.75"/>
    <n v="125.478036175711"/>
    <s v="13 Descuentos (Transbordo) "/>
    <n v="64612.919900000001"/>
    <x v="0"/>
    <n v="8795.8333000000002"/>
    <x v="1035"/>
    <x v="0"/>
    <m/>
  </r>
  <r>
    <d v="2024-06-04T00:35:17"/>
    <x v="12"/>
    <n v="2"/>
    <s v="HOYOS DAVID"/>
    <x v="0"/>
    <x v="0"/>
    <n v="144"/>
    <n v="16"/>
    <n v="141.16279069767401"/>
    <s v="1 Descuento (Cristian monitoreo)"/>
    <n v="72689.534899999999"/>
    <x v="1"/>
    <n v="8795.8333000000002"/>
    <x v="1035"/>
    <x v="0"/>
    <m/>
  </r>
  <r>
    <d v="2024-06-04T00:35:17"/>
    <x v="12"/>
    <n v="3"/>
    <s v="AGUIRRE ANDRES"/>
    <x v="2"/>
    <x v="0"/>
    <n v="107"/>
    <n v="16.461538461538499"/>
    <n v="101.950904392765"/>
    <m/>
    <n v="52497.9974"/>
    <x v="0"/>
    <n v="8795.8333000000002"/>
    <x v="1035"/>
    <x v="0"/>
    <m/>
  </r>
  <r>
    <d v="2024-06-04T00:35:18"/>
    <x v="12"/>
    <n v="4"/>
    <s v="RUA CHAVARRIA JEFERSON ANDREY"/>
    <x v="7"/>
    <x v="0"/>
    <n v="31"/>
    <n v="10.3333333333333"/>
    <n v="47.054263565891503"/>
    <m/>
    <n v="24229.845000000001"/>
    <x v="0"/>
    <n v="8795.8333000000002"/>
    <x v="1035"/>
    <x v="0"/>
    <m/>
  </r>
  <r>
    <d v="2024-06-04T00:35:18"/>
    <x v="12"/>
    <n v="5"/>
    <s v="QUINTERO  ALVARO ANTONIO"/>
    <x v="3"/>
    <x v="0"/>
    <n v="156"/>
    <n v="15.6"/>
    <n v="156.84754521963799"/>
    <s v="1 Descuento (Conduct)"/>
    <n v="80766.149900000004"/>
    <x v="1"/>
    <n v="8795.8333000000002"/>
    <x v="1035"/>
    <x v="0"/>
    <m/>
  </r>
  <r>
    <d v="2024-06-04T00:35:18"/>
    <x v="12"/>
    <n v="7"/>
    <s v="FLORES RINCON JORGE ALBERTO"/>
    <x v="0"/>
    <x v="0"/>
    <n v="172"/>
    <n v="19.1111111111111"/>
    <n v="141.16279069767401"/>
    <m/>
    <n v="72689.534899999999"/>
    <x v="1"/>
    <n v="8795.8333000000002"/>
    <x v="1035"/>
    <x v="0"/>
    <m/>
  </r>
  <r>
    <d v="2024-06-04T00:35:18"/>
    <x v="12"/>
    <n v="8"/>
    <s v="LONDOO CADAVID DAVID SANTIAGO"/>
    <x v="2"/>
    <x v="0"/>
    <n v="82"/>
    <n v="13.6666666666667"/>
    <n v="94.108527131782907"/>
    <s v="14 Descuentos (Incidente con Usuarios) "/>
    <n v="48459.689899999998"/>
    <x v="1"/>
    <n v="8795.8333000000002"/>
    <x v="1035"/>
    <x v="0"/>
    <m/>
  </r>
  <r>
    <d v="2024-06-04T00:35:19"/>
    <x v="12"/>
    <n v="9"/>
    <s v="AGUDELO GARCIA DENIN ANGELO"/>
    <x v="6"/>
    <x v="0"/>
    <n v="86"/>
    <n v="10.75"/>
    <n v="125.478036175711"/>
    <m/>
    <n v="64612.919900000001"/>
    <x v="0"/>
    <n v="8795.8333000000002"/>
    <x v="1035"/>
    <x v="0"/>
    <m/>
  </r>
  <r>
    <d v="2024-06-04T00:35:19"/>
    <x v="12"/>
    <n v="10"/>
    <s v="MARULANDA JARAMILLO DAWER ANDRES"/>
    <x v="0"/>
    <x v="0"/>
    <n v="115"/>
    <n v="12.7777777777778"/>
    <n v="141.16279069767401"/>
    <s v="1 Descuento (Conduct)"/>
    <n v="72689.534899999999"/>
    <x v="0"/>
    <n v="8795.8333000000002"/>
    <x v="1035"/>
    <x v="0"/>
    <m/>
  </r>
  <r>
    <d v="2024-06-04T00:35:19"/>
    <x v="12"/>
    <n v="11"/>
    <s v="BELTRAN JUAN SIMON"/>
    <x v="0"/>
    <x v="3"/>
    <n v="125"/>
    <n v="13.8888888888889"/>
    <n v="141.16279069767401"/>
    <m/>
    <n v="72689.534899999999"/>
    <x v="0"/>
    <n v="8795.8333000000002"/>
    <x v="1035"/>
    <x v="0"/>
    <m/>
  </r>
  <r>
    <d v="2024-06-04T00:35:20"/>
    <x v="12"/>
    <n v="12"/>
    <s v="VALENCIA MENDOZA JHON"/>
    <x v="0"/>
    <x v="3"/>
    <n v="150"/>
    <n v="16.6666666666667"/>
    <n v="141.16279069767401"/>
    <m/>
    <n v="72689.534899999999"/>
    <x v="0"/>
    <n v="8795.8333000000002"/>
    <x v="1035"/>
    <x v="0"/>
    <m/>
  </r>
  <r>
    <d v="2024-06-04T00:35:20"/>
    <x v="12"/>
    <n v="13"/>
    <s v="DURANGO PAEZ GILDARDO"/>
    <x v="6"/>
    <x v="0"/>
    <n v="150"/>
    <n v="18.75"/>
    <n v="125.478036175711"/>
    <s v="1 Descuento (Usuario desubicado)"/>
    <n v="64612.919900000001"/>
    <x v="0"/>
    <n v="8795.8333000000002"/>
    <x v="1035"/>
    <x v="0"/>
    <m/>
  </r>
  <r>
    <d v="2024-06-04T00:35:20"/>
    <x v="12"/>
    <n v="14"/>
    <s v="CARVAJAL SALAZAR HECTOR MARINO"/>
    <x v="3"/>
    <x v="0"/>
    <n v="147"/>
    <n v="14.7"/>
    <n v="156.84754521963799"/>
    <s v="2 Descuentos (Propietario) "/>
    <n v="80766.149900000004"/>
    <x v="1"/>
    <n v="8795.8333000000002"/>
    <x v="1035"/>
    <x v="0"/>
    <m/>
  </r>
  <r>
    <d v="2024-06-04T00:35:21"/>
    <x v="12"/>
    <n v="15"/>
    <s v="LONDOO LOPERA DUVAN ANDRES"/>
    <x v="0"/>
    <x v="0"/>
    <n v="134"/>
    <n v="14.8888888888889"/>
    <n v="141.16279069767401"/>
    <m/>
    <n v="72689.534899999999"/>
    <x v="1"/>
    <n v="8795.8333000000002"/>
    <x v="1035"/>
    <x v="0"/>
    <m/>
  </r>
  <r>
    <d v="2024-06-04T00:35:21"/>
    <x v="12"/>
    <n v="17"/>
    <s v="RAMIREZ JARAMILLO WILSON"/>
    <x v="3"/>
    <x v="3"/>
    <n v="165"/>
    <n v="16.5"/>
    <n v="156.84754521963799"/>
    <m/>
    <n v="80766.149900000004"/>
    <x v="0"/>
    <n v="8795.8333000000002"/>
    <x v="1035"/>
    <x v="0"/>
    <m/>
  </r>
  <r>
    <d v="2024-06-04T00:35:21"/>
    <x v="12"/>
    <n v="18"/>
    <s v="BETANCUR GUZMAN JHON FERNANDO"/>
    <x v="0"/>
    <x v="0"/>
    <n v="121"/>
    <n v="13.4444444444444"/>
    <n v="141.16279069767401"/>
    <m/>
    <n v="72689.534899999999"/>
    <x v="0"/>
    <n v="8795.8333000000002"/>
    <x v="1035"/>
    <x v="0"/>
    <m/>
  </r>
  <r>
    <d v="2024-06-04T00:35:21"/>
    <x v="12"/>
    <n v="19"/>
    <s v="BARRANTES GALLEGO DANIEL CAMILO"/>
    <x v="3"/>
    <x v="3"/>
    <n v="186"/>
    <n v="18.600000000000001"/>
    <n v="156.84754521963799"/>
    <m/>
    <n v="80766.149900000004"/>
    <x v="0"/>
    <n v="8795.8333000000002"/>
    <x v="1035"/>
    <x v="0"/>
    <m/>
  </r>
  <r>
    <d v="2024-06-04T00:35:22"/>
    <x v="12"/>
    <n v="20"/>
    <s v="GONZALEZ PEREZ RAFAEL JOSE"/>
    <x v="3"/>
    <x v="0"/>
    <n v="153"/>
    <n v="15.3"/>
    <n v="156.84754521963799"/>
    <m/>
    <n v="80766.149900000004"/>
    <x v="0"/>
    <n v="8795.8333000000002"/>
    <x v="1035"/>
    <x v="0"/>
    <m/>
  </r>
  <r>
    <d v="2024-06-04T00:35:22"/>
    <x v="12"/>
    <n v="28"/>
    <s v="GARCIA SEBASTIAN"/>
    <x v="3"/>
    <x v="0"/>
    <n v="172"/>
    <n v="17.2"/>
    <n v="156.84754521963799"/>
    <m/>
    <n v="80766.149900000004"/>
    <x v="0"/>
    <n v="8795.8333000000002"/>
    <x v="1035"/>
    <x v="0"/>
    <m/>
  </r>
  <r>
    <d v="2024-06-04T00:35:22"/>
    <x v="12"/>
    <n v="29"/>
    <s v="HURTADO MADRID JUAN ESTEBAN"/>
    <x v="0"/>
    <x v="0"/>
    <n v="161"/>
    <n v="17.8888888888889"/>
    <n v="141.16279069767401"/>
    <m/>
    <n v="72689.534899999999"/>
    <x v="0"/>
    <n v="8795.8333000000002"/>
    <x v="1035"/>
    <x v="0"/>
    <m/>
  </r>
  <r>
    <d v="2024-06-04T00:35:22"/>
    <x v="12"/>
    <n v="34"/>
    <s v="PINO JUAN ESTEBAN"/>
    <x v="6"/>
    <x v="0"/>
    <n v="120"/>
    <n v="15"/>
    <n v="125.478036175711"/>
    <s v="20 Descuentos (Incidente con Usuarios) "/>
    <n v="64612.919900000001"/>
    <x v="0"/>
    <n v="8795.8333000000002"/>
    <x v="1035"/>
    <x v="0"/>
    <m/>
  </r>
  <r>
    <d v="2024-06-04T00:35:23"/>
    <x v="12"/>
    <n v="37"/>
    <s v="TABORDA ROJAS DIEGO ALEJANDRO"/>
    <x v="2"/>
    <x v="0"/>
    <n v="89"/>
    <n v="14.8333333333333"/>
    <n v="94.108527131782907"/>
    <m/>
    <n v="48459.689899999998"/>
    <x v="1"/>
    <n v="8795.8333000000002"/>
    <x v="1035"/>
    <x v="0"/>
    <m/>
  </r>
  <r>
    <d v="2024-06-04T00:35:23"/>
    <x v="12"/>
    <n v="40"/>
    <s v="DIAZ LOZADA ANDRES FELIPE"/>
    <x v="6"/>
    <x v="0"/>
    <n v="143"/>
    <n v="17.875"/>
    <n v="125.478036175711"/>
    <m/>
    <n v="64612.919900000001"/>
    <x v="0"/>
    <n v="8795.8333000000002"/>
    <x v="1035"/>
    <x v="0"/>
    <m/>
  </r>
  <r>
    <d v="2024-06-05T03:47:30"/>
    <x v="9"/>
    <n v="1"/>
    <s v="PALMAR PANA EDIXON JOSUE"/>
    <x v="3"/>
    <x v="0"/>
    <n v="237"/>
    <n v="23.7"/>
    <n v="233.92749244712999"/>
    <m/>
    <n v="123160.1208"/>
    <x v="0"/>
    <n v="14118.918900000001"/>
    <x v="1036"/>
    <x v="0"/>
    <m/>
  </r>
  <r>
    <d v="2024-06-05T03:47:31"/>
    <x v="9"/>
    <n v="2"/>
    <s v="PARIAS MURIEL JHON FREDY"/>
    <x v="0"/>
    <x v="3"/>
    <n v="228"/>
    <n v="25.3333333333333"/>
    <n v="210.53474320241699"/>
    <m/>
    <n v="110844.1088"/>
    <x v="1"/>
    <n v="14118.918900000001"/>
    <x v="1036"/>
    <x v="0"/>
    <m/>
  </r>
  <r>
    <d v="2024-06-05T03:47:31"/>
    <x v="9"/>
    <n v="3"/>
    <s v="AGUIRRE ANDRES"/>
    <x v="8"/>
    <x v="3"/>
    <n v="114"/>
    <n v="22.8"/>
    <n v="116.963746223565"/>
    <m/>
    <n v="61580.060400000002"/>
    <x v="0"/>
    <n v="14118.918900000001"/>
    <x v="1036"/>
    <x v="0"/>
    <m/>
  </r>
  <r>
    <d v="2024-06-05T03:47:31"/>
    <x v="9"/>
    <n v="4"/>
    <s v="GARCIA SEBASTIAN"/>
    <x v="4"/>
    <x v="3"/>
    <n v="176"/>
    <n v="25.1428571428571"/>
    <n v="163.74924471299099"/>
    <s v="1 Descuento (Controlador) "/>
    <n v="86212.084600000002"/>
    <x v="0"/>
    <n v="14118.918900000001"/>
    <x v="1036"/>
    <x v="0"/>
    <m/>
  </r>
  <r>
    <d v="2024-06-05T03:47:32"/>
    <x v="9"/>
    <n v="5"/>
    <s v="BERRIO POSADA ANGELA"/>
    <x v="0"/>
    <x v="0"/>
    <n v="210"/>
    <n v="23.3333333333333"/>
    <n v="210.53474320241699"/>
    <m/>
    <n v="110844.1088"/>
    <x v="1"/>
    <n v="14118.918900000001"/>
    <x v="1036"/>
    <x v="0"/>
    <m/>
  </r>
  <r>
    <d v="2024-06-05T03:47:32"/>
    <x v="9"/>
    <n v="6"/>
    <s v="TUBERQUIA MAICOL ESTIVEN"/>
    <x v="3"/>
    <x v="3"/>
    <n v="197"/>
    <n v="19.7"/>
    <n v="233.92749244712999"/>
    <s v="2 Descuentos (Conduct y propietario) "/>
    <n v="123160.1208"/>
    <x v="0"/>
    <n v="14118.918900000001"/>
    <x v="1036"/>
    <x v="0"/>
    <m/>
  </r>
  <r>
    <d v="2024-06-05T03:47:32"/>
    <x v="9"/>
    <n v="7"/>
    <s v="HOYOS DAVID"/>
    <x v="0"/>
    <x v="0"/>
    <n v="243"/>
    <n v="27"/>
    <n v="210.53474320241699"/>
    <s v="2 Descuentos (Propietarios) "/>
    <n v="110844.1088"/>
    <x v="1"/>
    <n v="14118.918900000001"/>
    <x v="1036"/>
    <x v="0"/>
    <m/>
  </r>
  <r>
    <d v="2024-06-05T03:47:32"/>
    <x v="9"/>
    <n v="8"/>
    <s v="LONDOO CADAVID DAVID SANTIAGO"/>
    <x v="0"/>
    <x v="3"/>
    <n v="213"/>
    <n v="23.6666666666667"/>
    <n v="210.53474320241699"/>
    <m/>
    <n v="110844.1088"/>
    <x v="1"/>
    <n v="14118.918900000001"/>
    <x v="1036"/>
    <x v="0"/>
    <m/>
  </r>
  <r>
    <d v="2024-06-05T03:47:33"/>
    <x v="9"/>
    <n v="9"/>
    <s v="AGUDELO GARCIA DENIN ANGELO"/>
    <x v="6"/>
    <x v="0"/>
    <n v="179"/>
    <n v="22.375"/>
    <n v="187.14199395770399"/>
    <m/>
    <n v="98528.096699999995"/>
    <x v="0"/>
    <n v="14118.918900000001"/>
    <x v="1036"/>
    <x v="0"/>
    <m/>
  </r>
  <r>
    <d v="2024-06-05T03:47:33"/>
    <x v="9"/>
    <n v="10"/>
    <s v="MARULANDA JARAMILLO DAWER ANDRES"/>
    <x v="0"/>
    <x v="3"/>
    <n v="170"/>
    <n v="18.8888888888889"/>
    <n v="210.53474320241699"/>
    <s v="2 Descuentos (Controlador y despachadora angela) "/>
    <n v="110844.1088"/>
    <x v="0"/>
    <n v="14118.918900000001"/>
    <x v="1036"/>
    <x v="0"/>
    <m/>
  </r>
  <r>
    <d v="2024-06-05T03:47:33"/>
    <x v="1"/>
    <n v="11"/>
    <s v="BELTRAN JUAN SIMON"/>
    <x v="2"/>
    <x v="3"/>
    <n v="153"/>
    <n v="25.5"/>
    <n v="140.35649546827801"/>
    <m/>
    <n v="73896.072499999995"/>
    <x v="0"/>
    <n v="14118.918900000001"/>
    <x v="1036"/>
    <x v="0"/>
    <m/>
  </r>
  <r>
    <d v="2024-06-05T03:47:33"/>
    <x v="1"/>
    <n v="12"/>
    <s v="VALENCIA MENDOZA JHON"/>
    <x v="6"/>
    <x v="3"/>
    <n v="202"/>
    <n v="26.933333333333302"/>
    <n v="175.445619335347"/>
    <m/>
    <n v="92370.090599999996"/>
    <x v="0"/>
    <n v="14118.918900000001"/>
    <x v="1036"/>
    <x v="0"/>
    <m/>
  </r>
  <r>
    <d v="2024-06-05T03:47:34"/>
    <x v="1"/>
    <n v="13"/>
    <s v="DURANGO PAEZ GILDARDO"/>
    <x v="3"/>
    <x v="3"/>
    <n v="240"/>
    <n v="24"/>
    <n v="233.92749244712999"/>
    <m/>
    <n v="123160.1208"/>
    <x v="0"/>
    <n v="14118.918900000001"/>
    <x v="1036"/>
    <x v="0"/>
    <m/>
  </r>
  <r>
    <d v="2024-06-05T03:47:34"/>
    <x v="1"/>
    <n v="14"/>
    <s v="CARVAJAL SALAZAR HECTOR MARINO"/>
    <x v="3"/>
    <x v="0"/>
    <n v="242"/>
    <n v="24.2"/>
    <n v="233.92749244712999"/>
    <m/>
    <n v="123160.1208"/>
    <x v="1"/>
    <n v="14118.918900000001"/>
    <x v="1036"/>
    <x v="0"/>
    <m/>
  </r>
  <r>
    <d v="2024-06-05T03:47:34"/>
    <x v="1"/>
    <n v="15"/>
    <s v="LONDOO LOPERA DUVAN ANDRES"/>
    <x v="3"/>
    <x v="3"/>
    <n v="198"/>
    <n v="19.8"/>
    <n v="233.92749244712999"/>
    <m/>
    <n v="123160.1208"/>
    <x v="1"/>
    <n v="14118.918900000001"/>
    <x v="1036"/>
    <x v="0"/>
    <m/>
  </r>
  <r>
    <d v="2024-06-05T03:47:35"/>
    <x v="1"/>
    <n v="16"/>
    <s v="HURTADO MADRID JUAN ESTEBAN"/>
    <x v="3"/>
    <x v="0"/>
    <n v="252"/>
    <n v="25.2"/>
    <n v="233.92749244712999"/>
    <s v="4 Descuentos (Transbordo) "/>
    <n v="123160.1208"/>
    <x v="0"/>
    <n v="14118.918900000001"/>
    <x v="1036"/>
    <x v="0"/>
    <m/>
  </r>
  <r>
    <d v="2024-06-05T03:47:35"/>
    <x v="1"/>
    <n v="17"/>
    <s v="RAMIREZ JARAMILLO WILSON"/>
    <x v="4"/>
    <x v="0"/>
    <n v="190"/>
    <n v="27.1428571428571"/>
    <n v="163.74924471299099"/>
    <m/>
    <n v="86212.084600000002"/>
    <x v="0"/>
    <n v="14118.918900000001"/>
    <x v="1036"/>
    <x v="0"/>
    <m/>
  </r>
  <r>
    <d v="2024-06-05T03:47:35"/>
    <x v="1"/>
    <n v="18"/>
    <s v="BETANCUR GUZMAN JHON FERNANDO"/>
    <x v="6"/>
    <x v="0"/>
    <n v="183"/>
    <n v="22.875"/>
    <n v="187.14199395770399"/>
    <m/>
    <n v="98528.096699999995"/>
    <x v="0"/>
    <n v="14118.918900000001"/>
    <x v="1036"/>
    <x v="0"/>
    <m/>
  </r>
  <r>
    <d v="2024-06-05T03:47:35"/>
    <x v="1"/>
    <n v="19"/>
    <s v="BARRANTES GALLEGO DANIEL CAMILO"/>
    <x v="2"/>
    <x v="0"/>
    <n v="147"/>
    <n v="24.5"/>
    <n v="140.35649546827801"/>
    <s v="2 Descuentos (Conducts) "/>
    <n v="73896.072499999995"/>
    <x v="0"/>
    <n v="14118.918900000001"/>
    <x v="1036"/>
    <x v="0"/>
    <m/>
  </r>
  <r>
    <d v="2024-06-05T03:47:36"/>
    <x v="1"/>
    <n v="20"/>
    <s v="GONZALEZ PEREZ RAFAEL JOSE"/>
    <x v="3"/>
    <x v="3"/>
    <n v="219"/>
    <n v="21.9"/>
    <n v="233.92749244712999"/>
    <s v="1 Descuento (Conduct)"/>
    <n v="123160.1208"/>
    <x v="0"/>
    <n v="14118.918900000001"/>
    <x v="1036"/>
    <x v="0"/>
    <m/>
  </r>
  <r>
    <d v="2024-06-05T03:47:36"/>
    <x v="1"/>
    <n v="21"/>
    <s v="DURANGO DAVID JOSE"/>
    <x v="6"/>
    <x v="0"/>
    <n v="150"/>
    <n v="18.75"/>
    <n v="187.14199395770399"/>
    <m/>
    <n v="98528.096699999995"/>
    <x v="0"/>
    <n v="14118.918900000001"/>
    <x v="1036"/>
    <x v="0"/>
    <m/>
  </r>
  <r>
    <d v="2024-06-05T03:47:36"/>
    <x v="1"/>
    <n v="22"/>
    <s v="QUIRAMA CASTAEDA JHON JADER"/>
    <x v="1"/>
    <x v="3"/>
    <n v="242"/>
    <n v="22"/>
    <n v="257.32024169184302"/>
    <m/>
    <n v="135476.1329"/>
    <x v="1"/>
    <n v="14118.918900000001"/>
    <x v="1036"/>
    <x v="0"/>
    <m/>
  </r>
  <r>
    <d v="2024-06-05T03:47:36"/>
    <x v="1"/>
    <n v="23"/>
    <s v="SALDARRIAGA PARRA LUIS ALBERTO"/>
    <x v="6"/>
    <x v="0"/>
    <n v="122"/>
    <n v="16.266666666666701"/>
    <n v="175.445619335347"/>
    <m/>
    <n v="92370.090599999996"/>
    <x v="2"/>
    <n v="14118.918900000001"/>
    <x v="1036"/>
    <x v="0"/>
    <m/>
  </r>
  <r>
    <d v="2024-06-05T03:47:37"/>
    <x v="1"/>
    <n v="24"/>
    <s v="MARTINEZ  WILMAR"/>
    <x v="6"/>
    <x v="0"/>
    <n v="200"/>
    <n v="25"/>
    <n v="187.14199395770399"/>
    <m/>
    <n v="98528.096699999995"/>
    <x v="0"/>
    <n v="14118.918900000001"/>
    <x v="1036"/>
    <x v="0"/>
    <m/>
  </r>
  <r>
    <d v="2024-06-05T03:47:37"/>
    <x v="1"/>
    <n v="25"/>
    <s v="JIMENEZ HURTADO CARLOS ESTIVEN"/>
    <x v="4"/>
    <x v="0"/>
    <n v="131"/>
    <n v="18.714285714285701"/>
    <n v="163.74924471299099"/>
    <m/>
    <n v="86212.084600000002"/>
    <x v="1"/>
    <n v="14118.918900000001"/>
    <x v="1036"/>
    <x v="0"/>
    <m/>
  </r>
  <r>
    <d v="2024-06-05T03:47:37"/>
    <x v="1"/>
    <n v="26"/>
    <s v="CIRO MARIN RODRIGO ALBERTO"/>
    <x v="0"/>
    <x v="0"/>
    <n v="223"/>
    <n v="24.7777777777778"/>
    <n v="210.53474320241699"/>
    <m/>
    <n v="110844.1088"/>
    <x v="0"/>
    <n v="14118.918900000001"/>
    <x v="1036"/>
    <x v="0"/>
    <m/>
  </r>
  <r>
    <d v="2024-06-05T03:47:37"/>
    <x v="1"/>
    <n v="27"/>
    <s v="HOYOS HENAO SANTIAGO"/>
    <x v="0"/>
    <x v="0"/>
    <n v="251"/>
    <n v="27.8888888888889"/>
    <n v="210.53474320241699"/>
    <m/>
    <n v="110844.1088"/>
    <x v="0"/>
    <n v="14118.918900000001"/>
    <x v="1036"/>
    <x v="0"/>
    <m/>
  </r>
  <r>
    <d v="2024-06-05T03:47:38"/>
    <x v="1"/>
    <n v="28"/>
    <s v="URIEL SALAZAR FREDY"/>
    <x v="11"/>
    <x v="3"/>
    <n v="63"/>
    <n v="25.2"/>
    <n v="58.481873111782498"/>
    <m/>
    <n v="30790.030200000001"/>
    <x v="0"/>
    <n v="14118.918900000001"/>
    <x v="1036"/>
    <x v="0"/>
    <m/>
  </r>
  <r>
    <d v="2024-06-05T03:47:38"/>
    <x v="1"/>
    <n v="29"/>
    <s v="PEREZ GARCIA JUAN ESTEBAN"/>
    <x v="3"/>
    <x v="0"/>
    <n v="229"/>
    <n v="22.9"/>
    <n v="233.92749244712999"/>
    <s v="1 Descuento (Jefe de ruta) "/>
    <n v="123160.1208"/>
    <x v="0"/>
    <n v="14118.918900000001"/>
    <x v="1036"/>
    <x v="0"/>
    <m/>
  </r>
  <r>
    <d v="2024-06-05T03:47:38"/>
    <x v="9"/>
    <n v="31"/>
    <s v="CERVANTES MARTINEZ FELIX ENRIQUE"/>
    <x v="10"/>
    <x v="0"/>
    <n v="82"/>
    <n v="20.5"/>
    <n v="93.570996978851994"/>
    <m/>
    <n v="49264.048300000002"/>
    <x v="0"/>
    <n v="14118.918900000001"/>
    <x v="1036"/>
    <x v="0"/>
    <m/>
  </r>
  <r>
    <d v="2024-06-05T03:47:38"/>
    <x v="9"/>
    <n v="32"/>
    <s v="PUERTA BOJANERO JUAN CARLOS"/>
    <x v="0"/>
    <x v="0"/>
    <n v="240"/>
    <n v="26.6666666666667"/>
    <n v="210.53474320241699"/>
    <m/>
    <n v="110844.1088"/>
    <x v="0"/>
    <n v="14118.918900000001"/>
    <x v="1036"/>
    <x v="0"/>
    <m/>
  </r>
  <r>
    <d v="2024-06-05T03:47:39"/>
    <x v="9"/>
    <n v="33"/>
    <s v="RAMIREZ ADRIAN"/>
    <x v="2"/>
    <x v="0"/>
    <n v="141"/>
    <n v="23.5"/>
    <n v="140.35649546827801"/>
    <m/>
    <n v="73896.072499999995"/>
    <x v="0"/>
    <n v="14118.918900000001"/>
    <x v="1036"/>
    <x v="0"/>
    <m/>
  </r>
  <r>
    <d v="2024-06-05T03:47:39"/>
    <x v="9"/>
    <n v="34"/>
    <s v="MONTOYA OSPINA GILBERTO ANTONIO"/>
    <x v="0"/>
    <x v="0"/>
    <n v="209"/>
    <n v="23.2222222222222"/>
    <n v="210.53474320241699"/>
    <s v="3 Descuentos (Conducts y Propietario) "/>
    <n v="110844.1088"/>
    <x v="0"/>
    <n v="14118.918900000001"/>
    <x v="1036"/>
    <x v="0"/>
    <m/>
  </r>
  <r>
    <d v="2024-06-05T03:47:39"/>
    <x v="9"/>
    <n v="35"/>
    <s v="HERNANDEZ MACIAS GILBERTO"/>
    <x v="0"/>
    <x v="0"/>
    <n v="216"/>
    <n v="24"/>
    <n v="210.53474320241699"/>
    <m/>
    <n v="110844.1088"/>
    <x v="1"/>
    <n v="14118.918900000001"/>
    <x v="1036"/>
    <x v="0"/>
    <m/>
  </r>
  <r>
    <d v="2024-06-05T03:47:40"/>
    <x v="9"/>
    <n v="36"/>
    <s v="MARTINEZ CHAVERRA LUIS NORBERTO"/>
    <x v="6"/>
    <x v="0"/>
    <n v="190"/>
    <n v="23.75"/>
    <n v="187.14199395770399"/>
    <s v="2 Descuentos (Despachadora angela y conduct)"/>
    <n v="98528.096699999995"/>
    <x v="0"/>
    <n v="14118.918900000001"/>
    <x v="1036"/>
    <x v="0"/>
    <m/>
  </r>
  <r>
    <d v="2024-06-05T03:47:40"/>
    <x v="9"/>
    <n v="37"/>
    <s v="TABORDA ROJAS DIEGO ALEJANDRO"/>
    <x v="4"/>
    <x v="0"/>
    <n v="188"/>
    <n v="26.8571428571429"/>
    <n v="163.74924471299099"/>
    <m/>
    <n v="86212.084600000002"/>
    <x v="1"/>
    <n v="14118.918900000001"/>
    <x v="1036"/>
    <x v="0"/>
    <m/>
  </r>
  <r>
    <d v="2024-06-05T03:47:40"/>
    <x v="9"/>
    <n v="38"/>
    <s v="AGUDELO KEVIN ANDRES"/>
    <x v="0"/>
    <x v="0"/>
    <n v="199"/>
    <n v="22.1111111111111"/>
    <n v="210.53474320241699"/>
    <s v="1 Descuento (Despachadora angela) "/>
    <n v="110844.1088"/>
    <x v="0"/>
    <n v="14118.918900000001"/>
    <x v="1036"/>
    <x v="0"/>
    <m/>
  </r>
  <r>
    <d v="2024-06-05T03:47:41"/>
    <x v="9"/>
    <n v="39"/>
    <s v="QUINTERO ANDRES FELIPE"/>
    <x v="4"/>
    <x v="0"/>
    <n v="143"/>
    <n v="20.428571428571399"/>
    <n v="163.74924471299099"/>
    <m/>
    <n v="86212.084600000002"/>
    <x v="0"/>
    <n v="14118.918900000001"/>
    <x v="1036"/>
    <x v="0"/>
    <m/>
  </r>
  <r>
    <d v="2024-06-05T03:47:41"/>
    <x v="9"/>
    <n v="40"/>
    <s v="DIAZ LOZADA ANDRES FELIPE"/>
    <x v="3"/>
    <x v="0"/>
    <n v="245"/>
    <n v="24.5"/>
    <n v="233.92749244712999"/>
    <s v="7 Descuentos (Transbordo) "/>
    <n v="123160.1208"/>
    <x v="0"/>
    <n v="14118.918900000001"/>
    <x v="1036"/>
    <x v="0"/>
    <m/>
  </r>
  <r>
    <d v="2024-06-05T03:47:41"/>
    <x v="1"/>
    <n v="41"/>
    <s v="QUINTERO  ALVARO ANTONIO"/>
    <x v="1"/>
    <x v="0"/>
    <n v="263"/>
    <n v="23.909090909090899"/>
    <n v="257.32024169184302"/>
    <m/>
    <n v="135476.1329"/>
    <x v="1"/>
    <n v="14118.918900000001"/>
    <x v="1036"/>
    <x v="0"/>
    <m/>
  </r>
  <r>
    <d v="2024-06-05T03:47:41"/>
    <x v="1"/>
    <n v="42"/>
    <s v="LOPERA ALVAREZ ESTIVEN"/>
    <x v="14"/>
    <x v="0"/>
    <n v="23"/>
    <n v="46"/>
    <n v="11.696374622356499"/>
    <m/>
    <n v="6158.0060000000003"/>
    <x v="1"/>
    <n v="14118.918900000001"/>
    <x v="1036"/>
    <x v="0"/>
    <m/>
  </r>
  <r>
    <d v="2024-06-06T02:50:31"/>
    <x v="1"/>
    <n v="1"/>
    <s v="PALMAR PANA EDIXON JOSUE"/>
    <x v="2"/>
    <x v="0"/>
    <n v="149"/>
    <n v="27.090909090909101"/>
    <n v="124.298273155416"/>
    <m/>
    <n v="65339.050199999998"/>
    <x v="0"/>
    <n v="12847.368399999999"/>
    <x v="1037"/>
    <x v="0"/>
    <m/>
  </r>
  <r>
    <d v="2024-06-06T02:50:32"/>
    <x v="1"/>
    <n v="2"/>
    <s v="PARIAS MURIEL JHON FREDY"/>
    <x v="3"/>
    <x v="0"/>
    <n v="226"/>
    <n v="22.6"/>
    <n v="225.996860282575"/>
    <m/>
    <n v="118798.2732"/>
    <x v="1"/>
    <n v="12847.368399999999"/>
    <x v="1037"/>
    <x v="0"/>
    <m/>
  </r>
  <r>
    <d v="2024-06-06T02:50:32"/>
    <x v="1"/>
    <n v="3"/>
    <s v="AGUIRRE ANDRES"/>
    <x v="2"/>
    <x v="0"/>
    <n v="129"/>
    <n v="21.5"/>
    <n v="135.59811616954499"/>
    <s v="1 Descuento (Conduct) "/>
    <n v="71278.963900000002"/>
    <x v="0"/>
    <n v="12847.368399999999"/>
    <x v="1037"/>
    <x v="0"/>
    <m/>
  </r>
  <r>
    <d v="2024-06-06T02:50:32"/>
    <x v="1"/>
    <n v="4"/>
    <s v="RUA CHAVARRIA JEFERSON ANDREY"/>
    <x v="6"/>
    <x v="0"/>
    <n v="207"/>
    <n v="25.875"/>
    <n v="180.79748822606001"/>
    <s v="1 Descuento (Conduct) "/>
    <n v="95038.618499999997"/>
    <x v="0"/>
    <n v="12847.368399999999"/>
    <x v="1037"/>
    <x v="0"/>
    <m/>
  </r>
  <r>
    <d v="2024-06-06T02:50:32"/>
    <x v="1"/>
    <n v="5"/>
    <s v="GARCIA SEBASTIAN"/>
    <x v="3"/>
    <x v="3"/>
    <n v="228"/>
    <n v="22.8"/>
    <n v="225.996860282575"/>
    <m/>
    <n v="118798.2732"/>
    <x v="1"/>
    <n v="12847.368399999999"/>
    <x v="1037"/>
    <x v="0"/>
    <m/>
  </r>
  <r>
    <d v="2024-06-06T02:50:33"/>
    <x v="1"/>
    <n v="6"/>
    <s v="TUBERQUIA MAICOL ESTIVEN"/>
    <x v="1"/>
    <x v="3"/>
    <n v="280"/>
    <n v="25.454545454545499"/>
    <n v="248.596546310832"/>
    <m/>
    <n v="130678.1005"/>
    <x v="0"/>
    <n v="12847.368399999999"/>
    <x v="1037"/>
    <x v="0"/>
    <m/>
  </r>
  <r>
    <d v="2024-06-06T02:50:33"/>
    <x v="1"/>
    <n v="7"/>
    <s v="FLORES RINCON JORGE ALBERTO"/>
    <x v="9"/>
    <x v="0"/>
    <n v="273"/>
    <n v="22.75"/>
    <n v="271.19623233908902"/>
    <m/>
    <n v="142557.9278"/>
    <x v="1"/>
    <n v="12847.368399999999"/>
    <x v="1037"/>
    <x v="0"/>
    <m/>
  </r>
  <r>
    <d v="2024-06-06T02:50:33"/>
    <x v="1"/>
    <n v="8"/>
    <s v="VACA FIERRO ROBINSON"/>
    <x v="4"/>
    <x v="0"/>
    <n v="162"/>
    <n v="23.1428571428571"/>
    <n v="158.19780219780199"/>
    <s v="1 Descuento (Conduct) "/>
    <n v="83158.791200000007"/>
    <x v="1"/>
    <n v="12847.368399999999"/>
    <x v="1037"/>
    <x v="0"/>
    <m/>
  </r>
  <r>
    <d v="2024-06-06T02:50:34"/>
    <x v="1"/>
    <n v="9"/>
    <s v="AGUDELO GARCIA DENIN ANGELO"/>
    <x v="0"/>
    <x v="0"/>
    <n v="211"/>
    <n v="23.4444444444444"/>
    <n v="203.39717425431701"/>
    <m/>
    <n v="106918.4458"/>
    <x v="0"/>
    <n v="12847.368399999999"/>
    <x v="1037"/>
    <x v="0"/>
    <m/>
  </r>
  <r>
    <d v="2024-06-06T02:50:34"/>
    <x v="1"/>
    <n v="10"/>
    <s v="MARULANDA JARAMILLO DAWER ANDRES"/>
    <x v="3"/>
    <x v="0"/>
    <n v="194"/>
    <n v="19.399999999999999"/>
    <n v="225.996860282575"/>
    <m/>
    <n v="118798.2732"/>
    <x v="0"/>
    <n v="12847.368399999999"/>
    <x v="1037"/>
    <x v="0"/>
    <m/>
  </r>
  <r>
    <d v="2024-06-06T02:50:34"/>
    <x v="9"/>
    <n v="11"/>
    <s v="LONDOO WILDER"/>
    <x v="5"/>
    <x v="0"/>
    <n v="34"/>
    <n v="34"/>
    <n v="22.599686028257501"/>
    <m/>
    <n v="11879.827300000001"/>
    <x v="0"/>
    <n v="12847.368399999999"/>
    <x v="1037"/>
    <x v="0"/>
    <m/>
  </r>
  <r>
    <d v="2024-06-06T02:50:34"/>
    <x v="9"/>
    <n v="12"/>
    <s v="VALENCIA MENDOZA JHON"/>
    <x v="0"/>
    <x v="3"/>
    <n v="208"/>
    <n v="23.1111111111111"/>
    <n v="203.39717425431701"/>
    <m/>
    <n v="106918.4458"/>
    <x v="0"/>
    <n v="12847.368399999999"/>
    <x v="1037"/>
    <x v="0"/>
    <m/>
  </r>
  <r>
    <d v="2024-06-06T02:50:35"/>
    <x v="9"/>
    <n v="13"/>
    <s v="DURANGO PAEZ GILDARDO"/>
    <x v="3"/>
    <x v="0"/>
    <n v="207"/>
    <n v="20.7"/>
    <n v="225.996860282575"/>
    <s v="1 Descuento (Usuario desubicado) "/>
    <n v="118798.2732"/>
    <x v="0"/>
    <n v="12847.368399999999"/>
    <x v="1037"/>
    <x v="0"/>
    <m/>
  </r>
  <r>
    <d v="2024-06-06T02:50:35"/>
    <x v="9"/>
    <n v="14"/>
    <s v="DIAZ LOZADA ANDRES FELIPE"/>
    <x v="6"/>
    <x v="0"/>
    <n v="163"/>
    <n v="20.375"/>
    <n v="180.79748822606001"/>
    <m/>
    <n v="95038.618499999997"/>
    <x v="1"/>
    <n v="12847.368399999999"/>
    <x v="1037"/>
    <x v="0"/>
    <m/>
  </r>
  <r>
    <d v="2024-06-06T02:50:35"/>
    <x v="9"/>
    <n v="15"/>
    <s v="LONDOO LOPERA DUVAN ANDRES"/>
    <x v="6"/>
    <x v="0"/>
    <n v="144"/>
    <n v="18"/>
    <n v="180.79748822606001"/>
    <m/>
    <n v="95038.618499999997"/>
    <x v="1"/>
    <n v="12847.368399999999"/>
    <x v="1037"/>
    <x v="0"/>
    <m/>
  </r>
  <r>
    <d v="2024-06-06T02:50:36"/>
    <x v="9"/>
    <n v="16"/>
    <s v="HURTADO MADRID JUAN ESTEBAN"/>
    <x v="3"/>
    <x v="3"/>
    <n v="219"/>
    <n v="21.9"/>
    <n v="225.996860282575"/>
    <m/>
    <n v="118798.2732"/>
    <x v="0"/>
    <n v="12847.368399999999"/>
    <x v="1037"/>
    <x v="0"/>
    <m/>
  </r>
  <r>
    <d v="2024-06-06T02:50:36"/>
    <x v="9"/>
    <n v="17"/>
    <s v="MACEA MATEO"/>
    <x v="11"/>
    <x v="3"/>
    <n v="18"/>
    <n v="12"/>
    <n v="33.899529042386199"/>
    <m/>
    <n v="17819.741000000002"/>
    <x v="0"/>
    <n v="12847.368399999999"/>
    <x v="1037"/>
    <x v="0"/>
    <m/>
  </r>
  <r>
    <d v="2024-06-06T02:50:36"/>
    <x v="9"/>
    <n v="18"/>
    <s v="BETANCUR GUZMAN JHON FERNANDO"/>
    <x v="3"/>
    <x v="0"/>
    <n v="243"/>
    <n v="24.3"/>
    <n v="225.996860282575"/>
    <s v="1 Descuento (Despachadora angela) "/>
    <n v="118798.2732"/>
    <x v="0"/>
    <n v="12847.368399999999"/>
    <x v="1037"/>
    <x v="0"/>
    <m/>
  </r>
  <r>
    <d v="2024-06-06T02:50:37"/>
    <x v="9"/>
    <n v="19"/>
    <s v="BARRANTES GALLEGO DANIEL CAMILO"/>
    <x v="3"/>
    <x v="0"/>
    <n v="242"/>
    <n v="24.2"/>
    <n v="225.996860282575"/>
    <s v="7 Descuentos (Usuarios desubicados y Transbordo) "/>
    <n v="118798.2732"/>
    <x v="0"/>
    <n v="12847.368399999999"/>
    <x v="1037"/>
    <x v="0"/>
    <m/>
  </r>
  <r>
    <d v="2024-06-06T02:50:37"/>
    <x v="9"/>
    <n v="20"/>
    <s v="GONZALEZ PEREZ RAFAEL JOSE"/>
    <x v="0"/>
    <x v="0"/>
    <n v="234"/>
    <n v="26"/>
    <n v="203.39717425431701"/>
    <m/>
    <n v="106918.4458"/>
    <x v="0"/>
    <n v="12847.368399999999"/>
    <x v="1037"/>
    <x v="0"/>
    <m/>
  </r>
  <r>
    <d v="2024-06-06T02:50:37"/>
    <x v="9"/>
    <n v="21"/>
    <s v="DURANGO DAVID JOSE"/>
    <x v="11"/>
    <x v="0"/>
    <n v="41"/>
    <n v="20.5"/>
    <n v="45.199372056514903"/>
    <m/>
    <n v="23759.654600000002"/>
    <x v="0"/>
    <n v="12847.368399999999"/>
    <x v="1037"/>
    <x v="0"/>
    <m/>
  </r>
  <r>
    <d v="2024-06-06T02:50:37"/>
    <x v="9"/>
    <n v="22"/>
    <s v="QUIRAMA CASTAEDA JHON JADER"/>
    <x v="3"/>
    <x v="0"/>
    <n v="219"/>
    <n v="21.9"/>
    <n v="225.996860282575"/>
    <m/>
    <n v="118798.2732"/>
    <x v="1"/>
    <n v="12847.368399999999"/>
    <x v="1037"/>
    <x v="0"/>
    <m/>
  </r>
  <r>
    <d v="2024-06-06T02:50:38"/>
    <x v="9"/>
    <n v="24"/>
    <s v="MARTINEZ  WILMAR"/>
    <x v="3"/>
    <x v="0"/>
    <n v="230"/>
    <n v="23"/>
    <n v="225.996860282575"/>
    <m/>
    <n v="118798.2732"/>
    <x v="0"/>
    <n v="12847.368399999999"/>
    <x v="1037"/>
    <x v="0"/>
    <m/>
  </r>
  <r>
    <d v="2024-06-06T02:50:38"/>
    <x v="9"/>
    <n v="25"/>
    <s v="JIMENEZ HURTADO CARLOS ESTIVEN"/>
    <x v="4"/>
    <x v="0"/>
    <n v="120"/>
    <n v="17.1428571428571"/>
    <n v="158.19780219780199"/>
    <m/>
    <n v="83158.791200000007"/>
    <x v="1"/>
    <n v="12847.368399999999"/>
    <x v="1037"/>
    <x v="0"/>
    <m/>
  </r>
  <r>
    <d v="2024-06-06T02:50:38"/>
    <x v="9"/>
    <n v="26"/>
    <s v="CIRO MARIN RODRIGO ALBERTO"/>
    <x v="3"/>
    <x v="0"/>
    <n v="186"/>
    <n v="19.578947368421101"/>
    <n v="214.69701726844599"/>
    <s v="1 Descuento (Conduct) "/>
    <n v="112858.35950000001"/>
    <x v="0"/>
    <n v="12847.368399999999"/>
    <x v="1037"/>
    <x v="0"/>
    <m/>
  </r>
  <r>
    <d v="2024-06-06T02:50:38"/>
    <x v="9"/>
    <n v="27"/>
    <s v="HOYOS HENAO SANTIAGO"/>
    <x v="10"/>
    <x v="0"/>
    <n v="71"/>
    <n v="17.75"/>
    <n v="90.398744113029807"/>
    <m/>
    <n v="47519.309300000001"/>
    <x v="0"/>
    <n v="12847.368399999999"/>
    <x v="1037"/>
    <x v="0"/>
    <m/>
  </r>
  <r>
    <d v="2024-06-06T02:50:39"/>
    <x v="9"/>
    <n v="28"/>
    <s v="URIEL SALAZAR FREDY"/>
    <x v="11"/>
    <x v="0"/>
    <n v="53"/>
    <n v="26.5"/>
    <n v="45.199372056514903"/>
    <m/>
    <n v="23759.654600000002"/>
    <x v="0"/>
    <n v="12847.368399999999"/>
    <x v="1037"/>
    <x v="0"/>
    <m/>
  </r>
  <r>
    <d v="2024-06-06T02:50:39"/>
    <x v="9"/>
    <n v="29"/>
    <s v="PEREZ GARCIA JUAN ESTEBAN"/>
    <x v="4"/>
    <x v="0"/>
    <n v="150"/>
    <n v="21.428571428571399"/>
    <n v="158.19780219780199"/>
    <s v="1 Descuento (Conduct) "/>
    <n v="83158.791200000007"/>
    <x v="0"/>
    <n v="12847.368399999999"/>
    <x v="1037"/>
    <x v="0"/>
    <m/>
  </r>
  <r>
    <d v="2024-06-06T02:50:39"/>
    <x v="1"/>
    <n v="31"/>
    <s v="CERVANTES MARTINEZ FELIX ENRIQUE"/>
    <x v="0"/>
    <x v="0"/>
    <n v="248"/>
    <n v="27.5555555555556"/>
    <n v="203.39717425431701"/>
    <s v="3 Descuentos (Despachador fernando, usuario desubicado y conduct) "/>
    <n v="106918.4458"/>
    <x v="0"/>
    <n v="12847.368399999999"/>
    <x v="1037"/>
    <x v="0"/>
    <m/>
  </r>
  <r>
    <d v="2024-06-06T02:50:40"/>
    <x v="1"/>
    <n v="32"/>
    <s v="PUERTA BOJANERO JUAN CARLOS"/>
    <x v="4"/>
    <x v="3"/>
    <n v="158"/>
    <n v="22.571428571428601"/>
    <n v="158.19780219780199"/>
    <s v="1 Descuento (Conduct) "/>
    <n v="83158.791200000007"/>
    <x v="0"/>
    <n v="12847.368399999999"/>
    <x v="1037"/>
    <x v="0"/>
    <m/>
  </r>
  <r>
    <d v="2024-06-06T02:50:40"/>
    <x v="1"/>
    <n v="33"/>
    <s v="RAMIREZ ADRIAN"/>
    <x v="0"/>
    <x v="0"/>
    <n v="169"/>
    <n v="18.7777777777778"/>
    <n v="203.39717425431701"/>
    <m/>
    <n v="106918.4458"/>
    <x v="0"/>
    <n v="12847.368399999999"/>
    <x v="1037"/>
    <x v="0"/>
    <m/>
  </r>
  <r>
    <d v="2024-06-06T02:50:40"/>
    <x v="1"/>
    <n v="34"/>
    <s v="MONTOYA OSPINA GILBERTO ANTONIO"/>
    <x v="3"/>
    <x v="0"/>
    <n v="225"/>
    <n v="22.5"/>
    <n v="225.996860282575"/>
    <m/>
    <n v="118798.2732"/>
    <x v="0"/>
    <n v="12847.368399999999"/>
    <x v="1037"/>
    <x v="0"/>
    <m/>
  </r>
  <r>
    <d v="2024-06-06T02:50:40"/>
    <x v="1"/>
    <n v="35"/>
    <s v="HERNANDEZ MACIAS GILBERTO"/>
    <x v="0"/>
    <x v="0"/>
    <n v="180"/>
    <n v="20"/>
    <n v="203.39717425431701"/>
    <m/>
    <n v="106918.4458"/>
    <x v="1"/>
    <n v="12847.368399999999"/>
    <x v="1037"/>
    <x v="0"/>
    <m/>
  </r>
  <r>
    <d v="2024-06-06T02:50:41"/>
    <x v="1"/>
    <n v="36"/>
    <s v="MARTINEZ CHAVERRA LUIS NORBERTO"/>
    <x v="3"/>
    <x v="0"/>
    <n v="228"/>
    <n v="22.8"/>
    <n v="225.996860282575"/>
    <s v="1 Descuento (Propietario) "/>
    <n v="118798.2732"/>
    <x v="0"/>
    <n v="12847.368399999999"/>
    <x v="1037"/>
    <x v="0"/>
    <m/>
  </r>
  <r>
    <d v="2024-06-06T02:50:41"/>
    <x v="1"/>
    <n v="37"/>
    <s v="TABORDA ROJAS DIEGO ALEJANDRO"/>
    <x v="4"/>
    <x v="0"/>
    <n v="207"/>
    <n v="29.571428571428601"/>
    <n v="158.19780219780199"/>
    <m/>
    <n v="83158.791200000007"/>
    <x v="1"/>
    <n v="12847.368399999999"/>
    <x v="1037"/>
    <x v="0"/>
    <m/>
  </r>
  <r>
    <d v="2024-06-06T02:50:41"/>
    <x v="1"/>
    <n v="38"/>
    <s v="AGUDELO KEVIN ANDRES"/>
    <x v="6"/>
    <x v="0"/>
    <n v="189"/>
    <n v="23.625"/>
    <n v="180.79748822606001"/>
    <m/>
    <n v="95038.618499999997"/>
    <x v="0"/>
    <n v="12847.368399999999"/>
    <x v="1037"/>
    <x v="0"/>
    <m/>
  </r>
  <r>
    <d v="2024-06-06T02:50:41"/>
    <x v="1"/>
    <n v="39"/>
    <s v="QUINTERO ANDRES FELIPE"/>
    <x v="6"/>
    <x v="0"/>
    <n v="147"/>
    <n v="18.375"/>
    <n v="180.79748822606001"/>
    <m/>
    <n v="95038.618499999997"/>
    <x v="0"/>
    <n v="12847.368399999999"/>
    <x v="1037"/>
    <x v="0"/>
    <m/>
  </r>
  <r>
    <d v="2024-06-06T02:50:42"/>
    <x v="1"/>
    <n v="40"/>
    <s v="OCAMPO OCAMPO ANTONIO JOSE"/>
    <x v="3"/>
    <x v="0"/>
    <n v="212"/>
    <n v="21.2"/>
    <n v="225.996860282575"/>
    <s v="9 Descuentos (Conduct y transbordo) "/>
    <n v="118798.2732"/>
    <x v="0"/>
    <n v="12847.368399999999"/>
    <x v="1037"/>
    <x v="0"/>
    <m/>
  </r>
  <r>
    <d v="2024-06-06T02:50:42"/>
    <x v="1"/>
    <n v="41"/>
    <s v="GARCIA DAVID WILSON ALBERTO"/>
    <x v="4"/>
    <x v="0"/>
    <n v="182"/>
    <n v="26"/>
    <n v="158.19780219780199"/>
    <m/>
    <n v="83158.791200000007"/>
    <x v="1"/>
    <n v="12847.368399999999"/>
    <x v="1037"/>
    <x v="0"/>
    <m/>
  </r>
  <r>
    <d v="2024-06-06T02:50:42"/>
    <x v="1"/>
    <n v="42"/>
    <s v="LOPERA ALVAREZ ESTIVEN"/>
    <x v="6"/>
    <x v="0"/>
    <n v="212"/>
    <n v="26.5"/>
    <n v="180.79748822606001"/>
    <m/>
    <n v="95038.618499999997"/>
    <x v="1"/>
    <n v="12847.368399999999"/>
    <x v="1037"/>
    <x v="0"/>
    <m/>
  </r>
  <r>
    <d v="2024-06-07T02:26:40"/>
    <x v="9"/>
    <n v="1"/>
    <s v="PALMAR PANA EDIXON JOSUE"/>
    <x v="0"/>
    <x v="0"/>
    <n v="164"/>
    <n v="18.2222222222222"/>
    <n v="196.295552367288"/>
    <s v="1 Descuento (Controlador)"/>
    <n v="103012.55379999999"/>
    <x v="0"/>
    <n v="13270.2703"/>
    <x v="1038"/>
    <x v="0"/>
    <m/>
  </r>
  <r>
    <d v="2024-06-07T02:26:40"/>
    <x v="9"/>
    <n v="2"/>
    <s v="PARIAS MURIEL JHON FREDY"/>
    <x v="6"/>
    <x v="0"/>
    <n v="201"/>
    <n v="25.125"/>
    <n v="174.48493543759"/>
    <s v="1 Descuento (Controlador)"/>
    <n v="91566.714500000002"/>
    <x v="1"/>
    <n v="13270.2703"/>
    <x v="1038"/>
    <x v="0"/>
    <m/>
  </r>
  <r>
    <d v="2024-06-07T02:26:40"/>
    <x v="9"/>
    <n v="3"/>
    <s v="AGUIRRE ANDRES"/>
    <x v="0"/>
    <x v="0"/>
    <n v="176"/>
    <n v="19.5555555555556"/>
    <n v="196.295552367288"/>
    <m/>
    <n v="103012.55379999999"/>
    <x v="0"/>
    <n v="13270.2703"/>
    <x v="1038"/>
    <x v="0"/>
    <m/>
  </r>
  <r>
    <d v="2024-06-07T02:26:41"/>
    <x v="9"/>
    <n v="4"/>
    <s v="RUA CHAVARRIA JEFERSON ANDREY"/>
    <x v="6"/>
    <x v="0"/>
    <n v="171"/>
    <n v="21.375"/>
    <n v="174.48493543759"/>
    <s v="1 Descuento (Usuario desubicado) "/>
    <n v="91566.714500000002"/>
    <x v="0"/>
    <n v="13270.2703"/>
    <x v="1038"/>
    <x v="0"/>
    <m/>
  </r>
  <r>
    <d v="2024-06-07T02:26:41"/>
    <x v="9"/>
    <n v="5"/>
    <s v="BERRIO POSADA ANGELA"/>
    <x v="0"/>
    <x v="0"/>
    <n v="181"/>
    <n v="20.1111111111111"/>
    <n v="196.295552367288"/>
    <s v="Se descuenta el viaje de 6 55 am ya que abadona ruta sin autorizacin, 1 Descuento (Despachadora angela) "/>
    <n v="91566.503800000006"/>
    <x v="1"/>
    <n v="13270.2703"/>
    <x v="1038"/>
    <x v="1"/>
    <n v="21.811"/>
  </r>
  <r>
    <d v="2024-06-07T02:26:41"/>
    <x v="9"/>
    <n v="6"/>
    <s v="TUBERQUIA MAICOL ESTIVEN"/>
    <x v="0"/>
    <x v="3"/>
    <n v="214"/>
    <n v="23.7777777777778"/>
    <n v="196.295552367288"/>
    <m/>
    <n v="103012.55379999999"/>
    <x v="0"/>
    <n v="13270.2703"/>
    <x v="1038"/>
    <x v="0"/>
    <m/>
  </r>
  <r>
    <d v="2024-06-07T02:26:41"/>
    <x v="9"/>
    <n v="7"/>
    <s v="FLORES RINCON JORGE ALBERTO"/>
    <x v="6"/>
    <x v="0"/>
    <n v="230"/>
    <n v="28.75"/>
    <n v="174.48493543759"/>
    <m/>
    <n v="91566.714500000002"/>
    <x v="1"/>
    <n v="13270.2703"/>
    <x v="1038"/>
    <x v="0"/>
    <m/>
  </r>
  <r>
    <d v="2024-06-07T02:26:42"/>
    <x v="9"/>
    <n v="8"/>
    <s v="VACA FIERRO ROBINSON"/>
    <x v="0"/>
    <x v="3"/>
    <n v="225"/>
    <n v="25"/>
    <n v="196.295552367288"/>
    <s v="1 Descuento (Despachadora angela)"/>
    <n v="103012.55379999999"/>
    <x v="1"/>
    <n v="13270.2703"/>
    <x v="1038"/>
    <x v="0"/>
    <m/>
  </r>
  <r>
    <d v="2024-06-07T02:26:42"/>
    <x v="9"/>
    <n v="9"/>
    <s v="GARCIA SEBASTIAN"/>
    <x v="8"/>
    <x v="0"/>
    <n v="114"/>
    <n v="22.8"/>
    <n v="109.05308464849401"/>
    <m/>
    <n v="57229.196600000003"/>
    <x v="0"/>
    <n v="13270.2703"/>
    <x v="1038"/>
    <x v="0"/>
    <m/>
  </r>
  <r>
    <d v="2024-06-07T02:26:42"/>
    <x v="9"/>
    <n v="10"/>
    <s v="MARULANDA JARAMILLO DAWER ANDRES"/>
    <x v="2"/>
    <x v="0"/>
    <n v="153"/>
    <n v="25.5"/>
    <n v="130.86370157819201"/>
    <s v="1 Descuento (Conduct) "/>
    <n v="68675.035900000003"/>
    <x v="0"/>
    <n v="13270.2703"/>
    <x v="1038"/>
    <x v="0"/>
    <m/>
  </r>
  <r>
    <d v="2024-06-07T02:26:42"/>
    <x v="1"/>
    <n v="11"/>
    <s v="BELTRAN JUAN SIMON"/>
    <x v="11"/>
    <x v="0"/>
    <n v="42"/>
    <n v="28"/>
    <n v="32.715925394548101"/>
    <m/>
    <n v="17168.758999999998"/>
    <x v="0"/>
    <n v="13270.2703"/>
    <x v="1038"/>
    <x v="0"/>
    <m/>
  </r>
  <r>
    <d v="2024-06-07T02:26:43"/>
    <x v="1"/>
    <n v="12"/>
    <s v="MACEA MATEO"/>
    <x v="1"/>
    <x v="3"/>
    <n v="186"/>
    <n v="16.909090909090899"/>
    <n v="239.91678622668601"/>
    <s v="2 Descuentos (Propietario y Usuario movilidad reducida) "/>
    <n v="125904.23239999999"/>
    <x v="0"/>
    <n v="13270.2703"/>
    <x v="1038"/>
    <x v="0"/>
    <m/>
  </r>
  <r>
    <d v="2024-06-07T02:26:43"/>
    <x v="1"/>
    <n v="13"/>
    <s v="DURANGO PAEZ GILDARDO"/>
    <x v="0"/>
    <x v="3"/>
    <n v="182"/>
    <n v="20.2222222222222"/>
    <n v="196.295552367288"/>
    <s v="1 Descuento (Conduct) "/>
    <n v="103012.55379999999"/>
    <x v="0"/>
    <n v="13270.2703"/>
    <x v="1038"/>
    <x v="0"/>
    <m/>
  </r>
  <r>
    <d v="2024-06-07T02:26:43"/>
    <x v="1"/>
    <n v="14"/>
    <s v="MADRID HERNANDEZ JHONATAN SMITH"/>
    <x v="9"/>
    <x v="0"/>
    <n v="231"/>
    <n v="19.25"/>
    <n v="261.72740315638498"/>
    <m/>
    <n v="137350.0717"/>
    <x v="1"/>
    <n v="13270.2703"/>
    <x v="1038"/>
    <x v="0"/>
    <m/>
  </r>
  <r>
    <d v="2024-06-07T02:26:44"/>
    <x v="1"/>
    <n v="15"/>
    <s v="QUINTERO  ALVARO ANTONIO"/>
    <x v="1"/>
    <x v="0"/>
    <n v="260"/>
    <n v="23.636363636363601"/>
    <n v="239.91678622668601"/>
    <m/>
    <n v="125904.23239999999"/>
    <x v="1"/>
    <n v="13270.2703"/>
    <x v="1038"/>
    <x v="0"/>
    <m/>
  </r>
  <r>
    <d v="2024-06-07T02:26:44"/>
    <x v="1"/>
    <n v="16"/>
    <s v="HURTADO MADRID JUAN ESTEBAN"/>
    <x v="3"/>
    <x v="0"/>
    <n v="214"/>
    <n v="21.4"/>
    <n v="218.10616929698699"/>
    <m/>
    <n v="114458.3931"/>
    <x v="0"/>
    <n v="13270.2703"/>
    <x v="1038"/>
    <x v="0"/>
    <m/>
  </r>
  <r>
    <d v="2024-06-07T02:26:44"/>
    <x v="1"/>
    <n v="18"/>
    <s v="BETANCUR GUZMAN JHON FERNANDO"/>
    <x v="1"/>
    <x v="0"/>
    <n v="232"/>
    <n v="21.090909090909101"/>
    <n v="239.91678622668601"/>
    <m/>
    <n v="125904.23239999999"/>
    <x v="0"/>
    <n v="13270.2703"/>
    <x v="1038"/>
    <x v="0"/>
    <m/>
  </r>
  <r>
    <d v="2024-06-07T02:26:44"/>
    <x v="1"/>
    <n v="19"/>
    <s v="BARRANTES GALLEGO DANIEL CAMILO"/>
    <x v="2"/>
    <x v="3"/>
    <n v="142"/>
    <n v="23.6666666666667"/>
    <n v="130.86370157819201"/>
    <s v="1 Descuento (Conduct) "/>
    <n v="68675.035900000003"/>
    <x v="0"/>
    <n v="13270.2703"/>
    <x v="1038"/>
    <x v="0"/>
    <m/>
  </r>
  <r>
    <d v="2024-06-07T02:26:45"/>
    <x v="1"/>
    <n v="20"/>
    <s v="GONZALEZ PEREZ RAFAEL JOSE"/>
    <x v="0"/>
    <x v="0"/>
    <n v="201"/>
    <n v="22.3333333333333"/>
    <n v="196.295552367288"/>
    <s v="3 Descuento (Conducts) "/>
    <n v="103012.55379999999"/>
    <x v="0"/>
    <n v="13270.2703"/>
    <x v="1038"/>
    <x v="0"/>
    <m/>
  </r>
  <r>
    <d v="2024-06-07T02:26:45"/>
    <x v="1"/>
    <n v="21"/>
    <s v="DIAZ LOZADA ANDRES FELIPE"/>
    <x v="3"/>
    <x v="0"/>
    <n v="209"/>
    <n v="20.9"/>
    <n v="218.10616929698699"/>
    <m/>
    <n v="114458.3931"/>
    <x v="0"/>
    <n v="13270.2703"/>
    <x v="1038"/>
    <x v="0"/>
    <m/>
  </r>
  <r>
    <d v="2024-06-07T02:26:45"/>
    <x v="1"/>
    <n v="22"/>
    <s v="QUIRAMA CASTAEDA JHON JADER"/>
    <x v="0"/>
    <x v="0"/>
    <n v="224"/>
    <n v="24.8888888888889"/>
    <n v="196.295552367288"/>
    <m/>
    <n v="103012.55379999999"/>
    <x v="1"/>
    <n v="13270.2703"/>
    <x v="1038"/>
    <x v="0"/>
    <m/>
  </r>
  <r>
    <d v="2024-06-07T02:26:45"/>
    <x v="1"/>
    <n v="23"/>
    <s v="SALDARRIAGA PARRA LUIS ALBERTO"/>
    <x v="0"/>
    <x v="0"/>
    <n v="155"/>
    <n v="17.2222222222222"/>
    <n v="196.295552367288"/>
    <m/>
    <n v="103012.55379999999"/>
    <x v="2"/>
    <n v="13270.2703"/>
    <x v="1038"/>
    <x v="0"/>
    <m/>
  </r>
  <r>
    <d v="2024-06-07T02:26:46"/>
    <x v="1"/>
    <n v="24"/>
    <s v="MARTINEZ  WILMAR"/>
    <x v="0"/>
    <x v="0"/>
    <n v="216"/>
    <n v="24"/>
    <n v="196.295552367288"/>
    <m/>
    <n v="103012.55379999999"/>
    <x v="0"/>
    <n v="13270.2703"/>
    <x v="1038"/>
    <x v="0"/>
    <m/>
  </r>
  <r>
    <d v="2024-06-07T02:26:46"/>
    <x v="1"/>
    <n v="25"/>
    <s v="JIMENEZ HURTADO CARLOS ESTIVEN"/>
    <x v="6"/>
    <x v="0"/>
    <n v="140"/>
    <n v="17.5"/>
    <n v="174.48493543759"/>
    <s v="2 Descuentos (Conducts) "/>
    <n v="91566.714500000002"/>
    <x v="1"/>
    <n v="13270.2703"/>
    <x v="1038"/>
    <x v="0"/>
    <m/>
  </r>
  <r>
    <d v="2024-06-07T02:26:46"/>
    <x v="1"/>
    <n v="26"/>
    <s v="RAMIREZ JARAMILLO WILSON"/>
    <x v="0"/>
    <x v="0"/>
    <n v="191"/>
    <n v="21.2222222222222"/>
    <n v="196.295552367288"/>
    <m/>
    <n v="103012.55379999999"/>
    <x v="0"/>
    <n v="13270.2703"/>
    <x v="1038"/>
    <x v="0"/>
    <m/>
  </r>
  <r>
    <d v="2024-06-07T02:26:46"/>
    <x v="1"/>
    <n v="27"/>
    <s v="HENAO MUOZ FERNEY"/>
    <x v="3"/>
    <x v="0"/>
    <n v="248"/>
    <n v="24.8"/>
    <n v="218.10616929698699"/>
    <m/>
    <n v="114458.3931"/>
    <x v="0"/>
    <n v="13270.2703"/>
    <x v="1038"/>
    <x v="0"/>
    <m/>
  </r>
  <r>
    <d v="2024-06-07T02:26:47"/>
    <x v="1"/>
    <n v="28"/>
    <s v="URIEL SALAZAR FREDY"/>
    <x v="6"/>
    <x v="0"/>
    <n v="153"/>
    <n v="19.125"/>
    <n v="174.48493543759"/>
    <s v="1 Descuento (Propietario) "/>
    <n v="91566.714500000002"/>
    <x v="0"/>
    <n v="13270.2703"/>
    <x v="1038"/>
    <x v="0"/>
    <m/>
  </r>
  <r>
    <d v="2024-06-07T02:26:47"/>
    <x v="1"/>
    <n v="29"/>
    <s v="PEREZ GARCIA JUAN ESTEBAN"/>
    <x v="6"/>
    <x v="0"/>
    <n v="169"/>
    <n v="21.125"/>
    <n v="174.48493543759"/>
    <m/>
    <n v="91566.714500000002"/>
    <x v="0"/>
    <n v="13270.2703"/>
    <x v="1038"/>
    <x v="0"/>
    <m/>
  </r>
  <r>
    <d v="2024-06-07T02:26:47"/>
    <x v="9"/>
    <n v="31"/>
    <s v="CERVANTES MARTINEZ FELIX ENRIQUE"/>
    <x v="0"/>
    <x v="0"/>
    <n v="159"/>
    <n v="17.6666666666667"/>
    <n v="196.295552367288"/>
    <m/>
    <n v="103012.55379999999"/>
    <x v="0"/>
    <n v="13270.2703"/>
    <x v="1038"/>
    <x v="0"/>
    <m/>
  </r>
  <r>
    <d v="2024-06-07T02:26:47"/>
    <x v="9"/>
    <n v="32"/>
    <s v="PUERTA BOJANERO JUAN CARLOS"/>
    <x v="8"/>
    <x v="0"/>
    <n v="120"/>
    <n v="24"/>
    <n v="109.05308464849401"/>
    <m/>
    <n v="57229.196600000003"/>
    <x v="0"/>
    <n v="13270.2703"/>
    <x v="1038"/>
    <x v="0"/>
    <m/>
  </r>
  <r>
    <d v="2024-06-07T02:26:48"/>
    <x v="9"/>
    <n v="33"/>
    <s v="RAMIREZ ADRIAN"/>
    <x v="0"/>
    <x v="0"/>
    <n v="231"/>
    <n v="25.6666666666667"/>
    <n v="196.295552367288"/>
    <m/>
    <n v="103012.55379999999"/>
    <x v="0"/>
    <n v="13270.2703"/>
    <x v="1038"/>
    <x v="0"/>
    <m/>
  </r>
  <r>
    <d v="2024-06-07T02:26:48"/>
    <x v="9"/>
    <n v="34"/>
    <s v="MONTOYA OSPINA GILBERTO ANTONIO"/>
    <x v="3"/>
    <x v="0"/>
    <n v="235"/>
    <n v="23.5"/>
    <n v="218.10616929698699"/>
    <s v="3 Descuentos (Conducts y propietario) "/>
    <n v="114458.3931"/>
    <x v="0"/>
    <n v="13270.2703"/>
    <x v="1038"/>
    <x v="0"/>
    <m/>
  </r>
  <r>
    <d v="2024-06-07T02:26:48"/>
    <x v="9"/>
    <n v="35"/>
    <s v="HERNANDEZ MACIAS GILBERTO"/>
    <x v="0"/>
    <x v="0"/>
    <n v="205"/>
    <n v="22.7777777777778"/>
    <n v="196.295552367288"/>
    <m/>
    <n v="103012.55379999999"/>
    <x v="1"/>
    <n v="13270.2703"/>
    <x v="1038"/>
    <x v="0"/>
    <m/>
  </r>
  <r>
    <d v="2024-06-07T02:26:48"/>
    <x v="9"/>
    <n v="36"/>
    <s v="MARTINEZ CHAVERRA LUIS NORBERTO"/>
    <x v="3"/>
    <x v="0"/>
    <n v="235"/>
    <n v="23.5"/>
    <n v="218.10616929698699"/>
    <s v="8 Descuentos (Incidente con Usuarios) "/>
    <n v="114458.3931"/>
    <x v="0"/>
    <n v="13270.2703"/>
    <x v="1038"/>
    <x v="0"/>
    <m/>
  </r>
  <r>
    <d v="2024-06-07T02:26:49"/>
    <x v="9"/>
    <n v="37"/>
    <s v="TABORDA ROJAS DIEGO ALEJANDRO"/>
    <x v="3"/>
    <x v="0"/>
    <n v="213"/>
    <n v="21.3"/>
    <n v="218.10616929698699"/>
    <s v="DAVID HOYOS Realiz 4 viajes donde moviliz 102 Usuarios "/>
    <n v="114458.3931"/>
    <x v="1"/>
    <n v="13270.2703"/>
    <x v="1038"/>
    <x v="0"/>
    <m/>
  </r>
  <r>
    <d v="2024-06-07T02:26:49"/>
    <x v="9"/>
    <n v="38"/>
    <s v="PINO JUAN ESTEBAN"/>
    <x v="0"/>
    <x v="3"/>
    <n v="186"/>
    <n v="20.6666666666667"/>
    <n v="196.295552367288"/>
    <m/>
    <n v="103012.55379999999"/>
    <x v="0"/>
    <n v="13270.2703"/>
    <x v="1038"/>
    <x v="0"/>
    <m/>
  </r>
  <r>
    <d v="2024-06-07T02:26:49"/>
    <x v="9"/>
    <n v="39"/>
    <s v="QUINTERO ANDRES FELIPE"/>
    <x v="0"/>
    <x v="0"/>
    <n v="158"/>
    <n v="17.5555555555556"/>
    <n v="196.295552367288"/>
    <m/>
    <n v="103012.55379999999"/>
    <x v="0"/>
    <n v="13270.2703"/>
    <x v="1038"/>
    <x v="0"/>
    <m/>
  </r>
  <r>
    <d v="2024-06-07T02:26:49"/>
    <x v="9"/>
    <n v="40"/>
    <s v="OCAMPO OCAMPO ANTONIO JOSE"/>
    <x v="0"/>
    <x v="0"/>
    <n v="209"/>
    <n v="23.2222222222222"/>
    <n v="196.295552367288"/>
    <m/>
    <n v="103012.55379999999"/>
    <x v="0"/>
    <n v="13270.2703"/>
    <x v="1038"/>
    <x v="0"/>
    <m/>
  </r>
  <r>
    <d v="2024-06-07T02:26:50"/>
    <x v="1"/>
    <n v="41"/>
    <s v="GARCIA DAVID WILSON ALBERTO"/>
    <x v="3"/>
    <x v="0"/>
    <n v="207"/>
    <n v="20.7"/>
    <n v="218.10616929698699"/>
    <m/>
    <n v="114458.3931"/>
    <x v="1"/>
    <n v="13270.2703"/>
    <x v="1038"/>
    <x v="0"/>
    <m/>
  </r>
  <r>
    <d v="2024-06-07T02:26:50"/>
    <x v="1"/>
    <n v="42"/>
    <s v="LOPERA ALVAREZ ESTIVEN"/>
    <x v="0"/>
    <x v="3"/>
    <n v="219"/>
    <n v="24.3333333333333"/>
    <n v="196.295552367288"/>
    <m/>
    <n v="103012.55379999999"/>
    <x v="1"/>
    <n v="13270.2703"/>
    <x v="1038"/>
    <x v="0"/>
    <m/>
  </r>
  <r>
    <d v="2024-06-08T03:48:11"/>
    <x v="1"/>
    <n v="1"/>
    <s v="PALMAR PANA EDIXON JOSUE"/>
    <x v="1"/>
    <x v="0"/>
    <n v="202"/>
    <n v="18.363636363636399"/>
    <n v="233.662824207493"/>
    <s v="3 Descuentos (propietario, Usuario desubicado y movilidad reducida) "/>
    <n v="122464.5533"/>
    <x v="0"/>
    <n v="12794.736800000001"/>
    <x v="1039"/>
    <x v="0"/>
    <m/>
  </r>
  <r>
    <d v="2024-06-08T03:48:12"/>
    <x v="1"/>
    <n v="2"/>
    <s v="PARIAS MURIEL JHON FREDY"/>
    <x v="3"/>
    <x v="0"/>
    <n v="261"/>
    <n v="26.1"/>
    <n v="212.420749279539"/>
    <s v="3 Descuentos (Conducts) "/>
    <n v="111331.4121"/>
    <x v="1"/>
    <n v="12794.736800000001"/>
    <x v="1039"/>
    <x v="0"/>
    <m/>
  </r>
  <r>
    <d v="2024-06-08T03:48:12"/>
    <x v="1"/>
    <n v="3"/>
    <s v="AGUIRRE ANDRES"/>
    <x v="6"/>
    <x v="0"/>
    <n v="169"/>
    <n v="21.125"/>
    <n v="169.93659942363101"/>
    <m/>
    <n v="89065.129700000005"/>
    <x v="0"/>
    <n v="12794.736800000001"/>
    <x v="1039"/>
    <x v="0"/>
    <m/>
  </r>
  <r>
    <d v="2024-06-08T03:48:13"/>
    <x v="1"/>
    <n v="5"/>
    <s v="BERRIO POSADA ANGELA"/>
    <x v="1"/>
    <x v="0"/>
    <n v="254"/>
    <n v="23.090909090909101"/>
    <n v="233.662824207493"/>
    <m/>
    <n v="122464.5533"/>
    <x v="1"/>
    <n v="12794.736800000001"/>
    <x v="1039"/>
    <x v="0"/>
    <m/>
  </r>
  <r>
    <d v="2024-06-08T03:48:13"/>
    <x v="1"/>
    <n v="6"/>
    <s v="TUBERQUIA MAICOL ESTIVEN"/>
    <x v="1"/>
    <x v="0"/>
    <n v="235"/>
    <n v="21.363636363636399"/>
    <n v="233.662824207493"/>
    <s v="2 Descuentos (Conducts) "/>
    <n v="122464.5533"/>
    <x v="0"/>
    <n v="12794.736800000001"/>
    <x v="1039"/>
    <x v="0"/>
    <m/>
  </r>
  <r>
    <d v="2024-06-08T03:48:13"/>
    <x v="1"/>
    <n v="7"/>
    <s v="FLORES RINCON JORGE ALBERTO"/>
    <x v="3"/>
    <x v="0"/>
    <n v="265"/>
    <n v="26.5"/>
    <n v="212.420749279539"/>
    <m/>
    <n v="111331.4121"/>
    <x v="1"/>
    <n v="12794.736800000001"/>
    <x v="1039"/>
    <x v="0"/>
    <m/>
  </r>
  <r>
    <d v="2024-06-08T03:48:14"/>
    <x v="1"/>
    <n v="8"/>
    <s v="VACA FIERRO ROBINSON"/>
    <x v="3"/>
    <x v="0"/>
    <n v="217"/>
    <n v="21.7"/>
    <n v="212.420749279539"/>
    <m/>
    <n v="111331.4121"/>
    <x v="1"/>
    <n v="12794.736800000001"/>
    <x v="1039"/>
    <x v="0"/>
    <m/>
  </r>
  <r>
    <d v="2024-06-08T03:48:14"/>
    <x v="1"/>
    <n v="9"/>
    <s v="AGUDELO GARCIA DENIN ANGELO"/>
    <x v="2"/>
    <x v="0"/>
    <n v="126"/>
    <n v="21"/>
    <n v="127.45244956772299"/>
    <m/>
    <n v="66798.847299999994"/>
    <x v="0"/>
    <n v="12794.736800000001"/>
    <x v="1039"/>
    <x v="0"/>
    <m/>
  </r>
  <r>
    <d v="2024-06-08T03:48:14"/>
    <x v="1"/>
    <n v="10"/>
    <s v="MARULANDA JARAMILLO DAWER ANDRES"/>
    <x v="1"/>
    <x v="0"/>
    <n v="240"/>
    <n v="21.818181818181799"/>
    <n v="233.662824207493"/>
    <m/>
    <n v="122464.5533"/>
    <x v="0"/>
    <n v="12794.736800000001"/>
    <x v="1039"/>
    <x v="0"/>
    <m/>
  </r>
  <r>
    <d v="2024-06-08T03:48:14"/>
    <x v="9"/>
    <n v="11"/>
    <s v="BELTRAN JUAN SIMON"/>
    <x v="2"/>
    <x v="0"/>
    <n v="114"/>
    <n v="19"/>
    <n v="127.45244956772299"/>
    <m/>
    <n v="66798.847299999994"/>
    <x v="0"/>
    <n v="12794.736800000001"/>
    <x v="1039"/>
    <x v="0"/>
    <m/>
  </r>
  <r>
    <d v="2024-06-08T03:48:15"/>
    <x v="9"/>
    <n v="12"/>
    <s v="VALENCIA MENDOZA JHON"/>
    <x v="0"/>
    <x v="0"/>
    <n v="167"/>
    <n v="18.5555555555556"/>
    <n v="191.17867435158499"/>
    <m/>
    <n v="100198.2709"/>
    <x v="0"/>
    <n v="12794.736800000001"/>
    <x v="1039"/>
    <x v="0"/>
    <m/>
  </r>
  <r>
    <d v="2024-06-08T03:48:15"/>
    <x v="9"/>
    <n v="13"/>
    <s v="DURANGO PAEZ GILDARDO"/>
    <x v="1"/>
    <x v="0"/>
    <n v="244"/>
    <n v="22.181818181818201"/>
    <n v="233.662824207493"/>
    <s v="2 Descuentos (Despachadora angela y controlador) "/>
    <n v="122464.5533"/>
    <x v="0"/>
    <n v="12794.736800000001"/>
    <x v="1039"/>
    <x v="0"/>
    <m/>
  </r>
  <r>
    <d v="2024-06-08T03:48:15"/>
    <x v="9"/>
    <n v="14"/>
    <s v="MADRID HERNANDEZ JHONATAN SMITH"/>
    <x v="3"/>
    <x v="0"/>
    <n v="215"/>
    <n v="21.5"/>
    <n v="212.420749279539"/>
    <s v="2 Descuentos (Despachadora angela) "/>
    <n v="111331.4121"/>
    <x v="1"/>
    <n v="12794.736800000001"/>
    <x v="1039"/>
    <x v="0"/>
    <m/>
  </r>
  <r>
    <d v="2024-06-08T03:48:16"/>
    <x v="9"/>
    <n v="15"/>
    <s v="LONDOO LOPERA DUVAN ANDRES"/>
    <x v="0"/>
    <x v="0"/>
    <n v="192"/>
    <n v="21.3333333333333"/>
    <n v="191.17867435158499"/>
    <s v="1 Descuento (Usuario Movilidad reducida) "/>
    <n v="100198.2709"/>
    <x v="1"/>
    <n v="12794.736800000001"/>
    <x v="1039"/>
    <x v="0"/>
    <m/>
  </r>
  <r>
    <d v="2024-06-08T03:48:16"/>
    <x v="9"/>
    <n v="16"/>
    <s v="LONDOO CADAVID DAVID SANTIAGO"/>
    <x v="6"/>
    <x v="0"/>
    <n v="143"/>
    <n v="17.875"/>
    <n v="169.93659942363101"/>
    <m/>
    <n v="89065.129700000005"/>
    <x v="0"/>
    <n v="12794.736800000001"/>
    <x v="1039"/>
    <x v="0"/>
    <m/>
  </r>
  <r>
    <d v="2024-06-08T03:48:16"/>
    <x v="9"/>
    <n v="17"/>
    <s v="RAMIREZ JARAMILLO WILSON"/>
    <x v="6"/>
    <x v="0"/>
    <n v="211"/>
    <n v="26.375"/>
    <n v="169.93659942363101"/>
    <m/>
    <n v="89065.129700000005"/>
    <x v="0"/>
    <n v="12794.736800000001"/>
    <x v="1039"/>
    <x v="0"/>
    <m/>
  </r>
  <r>
    <d v="2024-06-08T03:48:16"/>
    <x v="9"/>
    <n v="18"/>
    <s v="BETANCUR GUZMAN JHON FERNANDO"/>
    <x v="0"/>
    <x v="0"/>
    <n v="202"/>
    <n v="22.4444444444444"/>
    <n v="191.17867435158499"/>
    <m/>
    <n v="100198.2709"/>
    <x v="0"/>
    <n v="12794.736800000001"/>
    <x v="1039"/>
    <x v="0"/>
    <m/>
  </r>
  <r>
    <d v="2024-06-08T03:48:17"/>
    <x v="9"/>
    <n v="19"/>
    <s v="MACEA MATEO"/>
    <x v="0"/>
    <x v="0"/>
    <n v="182"/>
    <n v="20.2222222222222"/>
    <n v="191.17867435158499"/>
    <m/>
    <n v="100198.2709"/>
    <x v="0"/>
    <n v="12794.736800000001"/>
    <x v="1039"/>
    <x v="0"/>
    <m/>
  </r>
  <r>
    <d v="2024-06-08T03:48:17"/>
    <x v="9"/>
    <n v="20"/>
    <s v="GONZALEZ PEREZ RAFAEL JOSE"/>
    <x v="6"/>
    <x v="0"/>
    <n v="190"/>
    <n v="23.75"/>
    <n v="169.93659942363101"/>
    <s v="5 Descuentos (Conducts. Controlador y transbordo) "/>
    <n v="89065.129700000005"/>
    <x v="0"/>
    <n v="12794.736800000001"/>
    <x v="1039"/>
    <x v="0"/>
    <m/>
  </r>
  <r>
    <d v="2024-06-08T03:48:17"/>
    <x v="9"/>
    <n v="21"/>
    <s v="DURANGO DAVID JOSE"/>
    <x v="6"/>
    <x v="0"/>
    <n v="179"/>
    <n v="22.375"/>
    <n v="169.93659942363101"/>
    <m/>
    <n v="89065.129700000005"/>
    <x v="0"/>
    <n v="12794.736800000001"/>
    <x v="1039"/>
    <x v="0"/>
    <m/>
  </r>
  <r>
    <d v="2024-06-08T03:48:18"/>
    <x v="9"/>
    <n v="22"/>
    <s v="QUIRAMA CASTAEDA JHON JADER"/>
    <x v="10"/>
    <x v="3"/>
    <n v="89"/>
    <n v="19.7777777777778"/>
    <n v="95.589337175792494"/>
    <m/>
    <n v="50099.135399999999"/>
    <x v="1"/>
    <n v="12794.736800000001"/>
    <x v="1039"/>
    <x v="0"/>
    <m/>
  </r>
  <r>
    <d v="2024-06-08T03:48:18"/>
    <x v="9"/>
    <n v="23"/>
    <s v="SALDARRIAGA PARRA LUIS ALBERTO"/>
    <x v="4"/>
    <x v="0"/>
    <n v="81"/>
    <n v="11.5714285714286"/>
    <n v="148.694524495677"/>
    <m/>
    <n v="77931.988500000007"/>
    <x v="2"/>
    <n v="12794.736800000001"/>
    <x v="1039"/>
    <x v="0"/>
    <m/>
  </r>
  <r>
    <d v="2024-06-08T03:48:18"/>
    <x v="9"/>
    <n v="24"/>
    <s v="MARTINEZ  WILMAR"/>
    <x v="2"/>
    <x v="0"/>
    <n v="120"/>
    <n v="20"/>
    <n v="127.45244956772299"/>
    <s v="1 Descuento (Conduct) "/>
    <n v="66798.847299999994"/>
    <x v="0"/>
    <n v="12794.736800000001"/>
    <x v="1039"/>
    <x v="0"/>
    <m/>
  </r>
  <r>
    <d v="2024-06-08T03:48:18"/>
    <x v="9"/>
    <n v="25"/>
    <s v="JIMENEZ HURTADO CARLOS ESTIVEN"/>
    <x v="2"/>
    <x v="0"/>
    <n v="92"/>
    <n v="15.3333333333333"/>
    <n v="127.45244956772299"/>
    <m/>
    <n v="66798.847299999994"/>
    <x v="1"/>
    <n v="12794.736800000001"/>
    <x v="1039"/>
    <x v="0"/>
    <m/>
  </r>
  <r>
    <d v="2024-06-08T03:48:19"/>
    <x v="9"/>
    <n v="26"/>
    <s v="LONDOO WILDER"/>
    <x v="6"/>
    <x v="0"/>
    <n v="136"/>
    <n v="17"/>
    <n v="169.93659942363101"/>
    <m/>
    <n v="89065.129700000005"/>
    <x v="0"/>
    <n v="12794.736800000001"/>
    <x v="1039"/>
    <x v="0"/>
    <m/>
  </r>
  <r>
    <d v="2024-06-08T03:48:19"/>
    <x v="9"/>
    <n v="27"/>
    <s v="GARCIA SEBASTIAN"/>
    <x v="3"/>
    <x v="0"/>
    <n v="234"/>
    <n v="23.4"/>
    <n v="212.420749279539"/>
    <s v="6 Descuentos (Transbordo) "/>
    <n v="111331.4121"/>
    <x v="0"/>
    <n v="12794.736800000001"/>
    <x v="1039"/>
    <x v="0"/>
    <m/>
  </r>
  <r>
    <d v="2024-06-08T03:48:19"/>
    <x v="9"/>
    <n v="28"/>
    <s v="URIEL SALAZAR FREDY"/>
    <x v="0"/>
    <x v="0"/>
    <n v="185"/>
    <n v="20.5555555555556"/>
    <n v="191.17867435158499"/>
    <m/>
    <n v="100198.2709"/>
    <x v="0"/>
    <n v="12794.736800000001"/>
    <x v="1039"/>
    <x v="0"/>
    <m/>
  </r>
  <r>
    <d v="2024-06-08T03:48:19"/>
    <x v="9"/>
    <n v="29"/>
    <s v="PEREZ GARCIA JUAN ESTEBAN"/>
    <x v="6"/>
    <x v="0"/>
    <n v="130"/>
    <n v="16.25"/>
    <n v="169.93659942363101"/>
    <m/>
    <n v="89065.129700000005"/>
    <x v="0"/>
    <n v="12794.736800000001"/>
    <x v="1039"/>
    <x v="0"/>
    <m/>
  </r>
  <r>
    <d v="2024-06-08T03:48:20"/>
    <x v="1"/>
    <n v="31"/>
    <s v="CERVANTES MARTINEZ FELIX ENRIQUE"/>
    <x v="0"/>
    <x v="0"/>
    <n v="148"/>
    <n v="16.4444444444444"/>
    <n v="191.17867435158499"/>
    <m/>
    <n v="100198.2709"/>
    <x v="0"/>
    <n v="12794.736800000001"/>
    <x v="1039"/>
    <x v="0"/>
    <m/>
  </r>
  <r>
    <d v="2024-06-08T03:48:20"/>
    <x v="1"/>
    <n v="32"/>
    <s v="PUERTA BOJANERO JUAN CARLOS"/>
    <x v="3"/>
    <x v="0"/>
    <n v="233"/>
    <n v="23.3"/>
    <n v="212.420749279539"/>
    <s v="1 Descuento (Conduct) "/>
    <n v="111331.4121"/>
    <x v="0"/>
    <n v="12794.736800000001"/>
    <x v="1039"/>
    <x v="0"/>
    <m/>
  </r>
  <r>
    <d v="2024-06-08T03:48:20"/>
    <x v="1"/>
    <n v="33"/>
    <s v="RAMIREZ ADRIAN"/>
    <x v="4"/>
    <x v="0"/>
    <n v="163"/>
    <n v="23.285714285714299"/>
    <n v="148.694524495677"/>
    <m/>
    <n v="77931.988500000007"/>
    <x v="0"/>
    <n v="12794.736800000001"/>
    <x v="1039"/>
    <x v="0"/>
    <m/>
  </r>
  <r>
    <d v="2024-06-08T03:48:21"/>
    <x v="1"/>
    <n v="34"/>
    <s v="MONTOYA OSPINA GILBERTO ANTONIO"/>
    <x v="3"/>
    <x v="0"/>
    <n v="214"/>
    <n v="21.4"/>
    <n v="212.420749279539"/>
    <m/>
    <n v="111331.4121"/>
    <x v="0"/>
    <n v="12794.736800000001"/>
    <x v="1039"/>
    <x v="0"/>
    <m/>
  </r>
  <r>
    <d v="2024-06-08T03:48:21"/>
    <x v="1"/>
    <n v="35"/>
    <s v="HERNANDEZ MACIAS GILBERTO"/>
    <x v="0"/>
    <x v="0"/>
    <n v="175"/>
    <n v="19.4444444444444"/>
    <n v="191.17867435158499"/>
    <m/>
    <n v="100198.2709"/>
    <x v="1"/>
    <n v="12794.736800000001"/>
    <x v="1039"/>
    <x v="0"/>
    <m/>
  </r>
  <r>
    <d v="2024-06-08T03:48:21"/>
    <x v="1"/>
    <n v="36"/>
    <s v="MARTINEZ CHAVERRA LUIS NORBERTO"/>
    <x v="3"/>
    <x v="0"/>
    <n v="233"/>
    <n v="23.3"/>
    <n v="212.420749279539"/>
    <m/>
    <n v="111331.4121"/>
    <x v="0"/>
    <n v="12794.736800000001"/>
    <x v="1039"/>
    <x v="0"/>
    <m/>
  </r>
  <r>
    <d v="2024-06-08T03:48:21"/>
    <x v="1"/>
    <n v="37"/>
    <s v="TABORDA ROJAS DIEGO ALEJANDRO"/>
    <x v="0"/>
    <x v="0"/>
    <n v="234"/>
    <n v="26"/>
    <n v="191.17867435158499"/>
    <m/>
    <n v="100198.2709"/>
    <x v="1"/>
    <n v="12794.736800000001"/>
    <x v="1039"/>
    <x v="0"/>
    <m/>
  </r>
  <r>
    <d v="2024-06-08T03:48:22"/>
    <x v="1"/>
    <n v="38"/>
    <s v="PINO JUAN ESTEBAN"/>
    <x v="2"/>
    <x v="0"/>
    <n v="149"/>
    <n v="24.8333333333333"/>
    <n v="127.45244956772299"/>
    <m/>
    <n v="66798.847299999994"/>
    <x v="0"/>
    <n v="12794.736800000001"/>
    <x v="1039"/>
    <x v="0"/>
    <m/>
  </r>
  <r>
    <d v="2024-06-08T03:48:22"/>
    <x v="1"/>
    <n v="39"/>
    <s v="QUINTERO ANDRES FELIPE"/>
    <x v="2"/>
    <x v="0"/>
    <n v="127"/>
    <n v="19.538461538461501"/>
    <n v="138.07348703170001"/>
    <m/>
    <n v="72365.4179"/>
    <x v="0"/>
    <n v="12794.736800000001"/>
    <x v="1039"/>
    <x v="0"/>
    <m/>
  </r>
  <r>
    <d v="2024-06-08T03:48:22"/>
    <x v="1"/>
    <n v="40"/>
    <s v="OCAMPO OCAMPO ANTONIO JOSE"/>
    <x v="3"/>
    <x v="0"/>
    <n v="186"/>
    <n v="18.600000000000001"/>
    <n v="212.420749279539"/>
    <m/>
    <n v="111331.4121"/>
    <x v="0"/>
    <n v="12794.736800000001"/>
    <x v="1039"/>
    <x v="0"/>
    <m/>
  </r>
  <r>
    <d v="2024-06-08T03:48:22"/>
    <x v="1"/>
    <n v="41"/>
    <s v="GARCIA DAVID WILSON ALBERTO"/>
    <x v="0"/>
    <x v="0"/>
    <n v="214"/>
    <n v="23.7777777777778"/>
    <n v="191.17867435158499"/>
    <m/>
    <n v="100198.2709"/>
    <x v="1"/>
    <n v="12794.736800000001"/>
    <x v="1039"/>
    <x v="0"/>
    <m/>
  </r>
  <r>
    <d v="2024-06-08T03:48:23"/>
    <x v="9"/>
    <n v="42"/>
    <s v="LOPERA ALVAREZ ESTIVEN"/>
    <x v="3"/>
    <x v="0"/>
    <n v="220"/>
    <n v="22"/>
    <n v="212.420749279539"/>
    <m/>
    <n v="111331.4121"/>
    <x v="1"/>
    <n v="12794.736800000001"/>
    <x v="1039"/>
    <x v="0"/>
    <m/>
  </r>
  <r>
    <d v="2024-06-09T02:50:55"/>
    <x v="9"/>
    <n v="1"/>
    <s v="MACEA MATEO"/>
    <x v="6"/>
    <x v="0"/>
    <n v="137"/>
    <n v="17.125"/>
    <n v="160.522550544323"/>
    <m/>
    <n v="83887.402799999996"/>
    <x v="0"/>
    <n v="11294.5946"/>
    <x v="1040"/>
    <x v="0"/>
    <m/>
  </r>
  <r>
    <d v="2024-06-09T02:50:56"/>
    <x v="9"/>
    <n v="2"/>
    <s v="PARIAS MURIEL JHON FREDY"/>
    <x v="6"/>
    <x v="0"/>
    <n v="176"/>
    <n v="22"/>
    <n v="160.522550544323"/>
    <s v="1 Descuento (Controlador) "/>
    <n v="83887.402799999996"/>
    <x v="1"/>
    <n v="11294.5946"/>
    <x v="1040"/>
    <x v="0"/>
    <m/>
  </r>
  <r>
    <d v="2024-06-09T02:50:56"/>
    <x v="9"/>
    <n v="3"/>
    <s v="AGUIRRE ANDRES"/>
    <x v="6"/>
    <x v="0"/>
    <n v="161"/>
    <n v="20.125"/>
    <n v="160.522550544323"/>
    <m/>
    <n v="83887.402799999996"/>
    <x v="0"/>
    <n v="11294.5946"/>
    <x v="1040"/>
    <x v="0"/>
    <m/>
  </r>
  <r>
    <d v="2024-06-09T02:50:56"/>
    <x v="9"/>
    <n v="4"/>
    <s v="RUA CHAVARRIA JEFERSON ANDREY"/>
    <x v="0"/>
    <x v="0"/>
    <n v="182"/>
    <n v="20.2222222222222"/>
    <n v="180.58786936236399"/>
    <s v="2 Descuentos (Conducts) "/>
    <n v="94373.328099999999"/>
    <x v="0"/>
    <n v="11294.5946"/>
    <x v="1040"/>
    <x v="0"/>
    <m/>
  </r>
  <r>
    <d v="2024-06-09T02:50:57"/>
    <x v="9"/>
    <n v="5"/>
    <s v="QUINTERO  ALVARO ANTONIO"/>
    <x v="0"/>
    <x v="0"/>
    <n v="251"/>
    <n v="27.8888888888889"/>
    <n v="180.58786936236399"/>
    <m/>
    <n v="94373.328099999999"/>
    <x v="1"/>
    <n v="11294.5946"/>
    <x v="1040"/>
    <x v="0"/>
    <m/>
  </r>
  <r>
    <d v="2024-06-09T02:50:57"/>
    <x v="9"/>
    <n v="6"/>
    <s v="TUBERQUIA MAICOL ESTIVEN"/>
    <x v="0"/>
    <x v="3"/>
    <n v="216"/>
    <n v="24"/>
    <n v="180.58786936236399"/>
    <s v="2 Descuentos (Propietario y Conduct)  "/>
    <n v="94373.328099999999"/>
    <x v="0"/>
    <n v="11294.5946"/>
    <x v="1040"/>
    <x v="0"/>
    <m/>
  </r>
  <r>
    <d v="2024-06-09T02:50:57"/>
    <x v="9"/>
    <n v="7"/>
    <s v="FLORES RINCON JORGE ALBERTO"/>
    <x v="3"/>
    <x v="0"/>
    <n v="226"/>
    <n v="22.6"/>
    <n v="200.65318818040399"/>
    <s v="1 Descuento (Usuario movilidad reducida) "/>
    <n v="104859.25350000001"/>
    <x v="1"/>
    <n v="11294.5946"/>
    <x v="1040"/>
    <x v="0"/>
    <m/>
  </r>
  <r>
    <d v="2024-06-09T02:50:57"/>
    <x v="9"/>
    <n v="8"/>
    <s v="VACA FIERRO ROBINSON"/>
    <x v="3"/>
    <x v="0"/>
    <n v="172"/>
    <n v="17.2"/>
    <n v="200.65318818040399"/>
    <s v="2 Descuentos (Despachadora angela) "/>
    <n v="104859.25350000001"/>
    <x v="1"/>
    <n v="11294.5946"/>
    <x v="1040"/>
    <x v="0"/>
    <m/>
  </r>
  <r>
    <d v="2024-06-09T02:50:58"/>
    <x v="9"/>
    <n v="9"/>
    <s v="AGUDELO GARCIA DENIN ANGELO"/>
    <x v="4"/>
    <x v="0"/>
    <n v="129"/>
    <n v="18.428571428571399"/>
    <n v="140.457231726283"/>
    <s v="1 Descuento (Controlador) "/>
    <n v="73401.477400000003"/>
    <x v="0"/>
    <n v="11294.5946"/>
    <x v="1040"/>
    <x v="0"/>
    <m/>
  </r>
  <r>
    <d v="2024-06-09T02:50:58"/>
    <x v="9"/>
    <n v="10"/>
    <s v="MARULANDA JARAMILLO DAWER ANDRES"/>
    <x v="0"/>
    <x v="0"/>
    <n v="173"/>
    <n v="19.2222222222222"/>
    <n v="180.58786936236399"/>
    <m/>
    <n v="94373.328099999999"/>
    <x v="0"/>
    <n v="11294.5946"/>
    <x v="1040"/>
    <x v="0"/>
    <m/>
  </r>
  <r>
    <d v="2024-06-09T02:50:58"/>
    <x v="1"/>
    <n v="11"/>
    <s v="BELTRAN JUAN SIMON"/>
    <x v="0"/>
    <x v="0"/>
    <n v="173"/>
    <n v="19.2222222222222"/>
    <n v="180.58786936236399"/>
    <s v="1 Descuento (Usuario desubicado) "/>
    <n v="94373.328099999999"/>
    <x v="0"/>
    <n v="11294.5946"/>
    <x v="1040"/>
    <x v="0"/>
    <m/>
  </r>
  <r>
    <d v="2024-06-09T02:50:59"/>
    <x v="1"/>
    <n v="12"/>
    <s v="VALENCIA MENDOZA JHON"/>
    <x v="0"/>
    <x v="3"/>
    <n v="159"/>
    <n v="17.6666666666667"/>
    <n v="180.58786936236399"/>
    <m/>
    <n v="94373.328099999999"/>
    <x v="0"/>
    <n v="11294.5946"/>
    <x v="1040"/>
    <x v="0"/>
    <m/>
  </r>
  <r>
    <d v="2024-06-09T02:50:59"/>
    <x v="1"/>
    <n v="13"/>
    <s v="DURANGO PAEZ GILDARDO"/>
    <x v="6"/>
    <x v="0"/>
    <n v="159"/>
    <n v="19.875"/>
    <n v="160.522550544323"/>
    <s v="1 Descuento (Propietario) "/>
    <n v="83887.402799999996"/>
    <x v="0"/>
    <n v="11294.5946"/>
    <x v="1040"/>
    <x v="0"/>
    <m/>
  </r>
  <r>
    <d v="2024-06-09T02:50:59"/>
    <x v="1"/>
    <n v="14"/>
    <s v="CARVAJAL SALAZAR HECTOR MARINO"/>
    <x v="1"/>
    <x v="0"/>
    <n v="209"/>
    <n v="19"/>
    <n v="220.71850699844501"/>
    <m/>
    <n v="115345.17879999999"/>
    <x v="1"/>
    <n v="11294.5946"/>
    <x v="1040"/>
    <x v="0"/>
    <m/>
  </r>
  <r>
    <d v="2024-06-09T02:50:59"/>
    <x v="1"/>
    <n v="15"/>
    <s v="LONDOO LOPERA DUVAN ANDRES"/>
    <x v="0"/>
    <x v="0"/>
    <n v="185"/>
    <n v="20.5555555555556"/>
    <n v="180.58786936236399"/>
    <s v="2 Descuentos (Conducts) "/>
    <n v="94373.328099999999"/>
    <x v="1"/>
    <n v="11294.5946"/>
    <x v="1040"/>
    <x v="0"/>
    <m/>
  </r>
  <r>
    <d v="2024-06-09T02:51:00"/>
    <x v="1"/>
    <n v="16"/>
    <s v="HURTADO MADRID JUAN ESTEBAN"/>
    <x v="1"/>
    <x v="3"/>
    <n v="187"/>
    <n v="17"/>
    <n v="220.71850699844501"/>
    <m/>
    <n v="115345.17879999999"/>
    <x v="0"/>
    <n v="11294.5946"/>
    <x v="1040"/>
    <x v="0"/>
    <m/>
  </r>
  <r>
    <d v="2024-06-09T02:51:00"/>
    <x v="1"/>
    <n v="17"/>
    <s v="RAMIREZ JARAMILLO WILSON"/>
    <x v="4"/>
    <x v="0"/>
    <n v="129"/>
    <n v="18.428571428571399"/>
    <n v="140.457231726283"/>
    <m/>
    <n v="73401.477400000003"/>
    <x v="0"/>
    <n v="11294.5946"/>
    <x v="1040"/>
    <x v="0"/>
    <m/>
  </r>
  <r>
    <d v="2024-06-09T02:51:00"/>
    <x v="1"/>
    <n v="18"/>
    <s v="BETANCUR GUZMAN JHON FERNANDO"/>
    <x v="0"/>
    <x v="0"/>
    <n v="208"/>
    <n v="23.1111111111111"/>
    <n v="180.58786936236399"/>
    <m/>
    <n v="94373.328099999999"/>
    <x v="0"/>
    <n v="11294.5946"/>
    <x v="1040"/>
    <x v="0"/>
    <m/>
  </r>
  <r>
    <d v="2024-06-09T02:51:00"/>
    <x v="1"/>
    <n v="19"/>
    <s v="BARRANTES GALLEGO DANIEL CAMILO"/>
    <x v="6"/>
    <x v="0"/>
    <n v="174"/>
    <n v="21.75"/>
    <n v="160.522550544323"/>
    <s v="1 Descuento (Usuario desubicado) "/>
    <n v="83887.402799999996"/>
    <x v="0"/>
    <n v="11294.5946"/>
    <x v="1040"/>
    <x v="0"/>
    <m/>
  </r>
  <r>
    <d v="2024-06-09T02:51:01"/>
    <x v="1"/>
    <n v="21"/>
    <s v="DURANGO DAVID JOSE"/>
    <x v="4"/>
    <x v="0"/>
    <n v="120"/>
    <n v="17.1428571428571"/>
    <n v="140.457231726283"/>
    <s v="1 Descuento (Propietario) "/>
    <n v="73401.477400000003"/>
    <x v="0"/>
    <n v="11294.5946"/>
    <x v="1040"/>
    <x v="0"/>
    <m/>
  </r>
  <r>
    <d v="2024-06-09T02:51:01"/>
    <x v="1"/>
    <n v="22"/>
    <s v="QUIRAMA CASTAEDA JHON JADER"/>
    <x v="3"/>
    <x v="0"/>
    <n v="245"/>
    <n v="24.5"/>
    <n v="200.65318818040399"/>
    <m/>
    <n v="104859.25350000001"/>
    <x v="1"/>
    <n v="11294.5946"/>
    <x v="1040"/>
    <x v="0"/>
    <m/>
  </r>
  <r>
    <d v="2024-06-09T02:51:01"/>
    <x v="1"/>
    <n v="23"/>
    <s v="SALDARRIAGA PARRA LUIS ALBERTO"/>
    <x v="0"/>
    <x v="0"/>
    <n v="156"/>
    <n v="17.3333333333333"/>
    <n v="180.58786936236399"/>
    <m/>
    <n v="94373.328099999999"/>
    <x v="2"/>
    <n v="11294.5946"/>
    <x v="1040"/>
    <x v="0"/>
    <m/>
  </r>
  <r>
    <d v="2024-06-09T02:51:01"/>
    <x v="1"/>
    <n v="24"/>
    <s v="MARTINEZ  WILMAR"/>
    <x v="4"/>
    <x v="0"/>
    <n v="131"/>
    <n v="18.714285714285701"/>
    <n v="140.457231726283"/>
    <m/>
    <n v="73401.477400000003"/>
    <x v="0"/>
    <n v="11294.5946"/>
    <x v="1040"/>
    <x v="0"/>
    <m/>
  </r>
  <r>
    <d v="2024-06-09T02:51:02"/>
    <x v="1"/>
    <n v="26"/>
    <s v="CIRO MARIN RODRIGO ALBERTO"/>
    <x v="0"/>
    <x v="0"/>
    <n v="180"/>
    <n v="20"/>
    <n v="180.58786936236399"/>
    <s v="2 Descuentos (Conducts) "/>
    <n v="94373.328099999999"/>
    <x v="0"/>
    <n v="11294.5946"/>
    <x v="1040"/>
    <x v="0"/>
    <m/>
  </r>
  <r>
    <d v="2024-06-09T02:51:02"/>
    <x v="1"/>
    <n v="27"/>
    <s v="HENAO MUOZ FERNEY"/>
    <x v="0"/>
    <x v="0"/>
    <n v="201"/>
    <n v="22.3333333333333"/>
    <n v="180.58786936236399"/>
    <s v="2 Descuentos (Conducts) "/>
    <n v="94373.328099999999"/>
    <x v="0"/>
    <n v="11294.5946"/>
    <x v="1040"/>
    <x v="0"/>
    <m/>
  </r>
  <r>
    <d v="2024-06-09T02:51:02"/>
    <x v="1"/>
    <n v="28"/>
    <s v="URIEL SALAZAR FREDY"/>
    <x v="11"/>
    <x v="0"/>
    <n v="39"/>
    <n v="15.6"/>
    <n v="50.163297045101103"/>
    <m/>
    <n v="26214.813399999999"/>
    <x v="0"/>
    <n v="11294.5946"/>
    <x v="1040"/>
    <x v="0"/>
    <m/>
  </r>
  <r>
    <d v="2024-06-09T02:51:03"/>
    <x v="1"/>
    <n v="29"/>
    <s v="PEREZ GARCIA JUAN ESTEBAN"/>
    <x v="6"/>
    <x v="0"/>
    <n v="172"/>
    <n v="21.5"/>
    <n v="160.522550544323"/>
    <m/>
    <n v="83887.402799999996"/>
    <x v="0"/>
    <n v="11294.5946"/>
    <x v="1040"/>
    <x v="0"/>
    <m/>
  </r>
  <r>
    <d v="2024-06-09T02:51:03"/>
    <x v="9"/>
    <n v="31"/>
    <s v="CERVANTES MARTINEZ FELIX ENRIQUE"/>
    <x v="8"/>
    <x v="0"/>
    <n v="108"/>
    <n v="21.6"/>
    <n v="100.32659409020199"/>
    <m/>
    <n v="52429.626700000001"/>
    <x v="0"/>
    <n v="11294.5946"/>
    <x v="1040"/>
    <x v="0"/>
    <m/>
  </r>
  <r>
    <d v="2024-06-09T02:51:03"/>
    <x v="9"/>
    <n v="32"/>
    <s v="GARCIA SEBASTIAN"/>
    <x v="0"/>
    <x v="0"/>
    <n v="168"/>
    <n v="18.6666666666667"/>
    <n v="180.58786936236399"/>
    <m/>
    <n v="94373.328099999999"/>
    <x v="0"/>
    <n v="11294.5946"/>
    <x v="1040"/>
    <x v="0"/>
    <m/>
  </r>
  <r>
    <d v="2024-06-09T02:51:03"/>
    <x v="9"/>
    <n v="33"/>
    <s v="RAMIREZ ADRIAN"/>
    <x v="0"/>
    <x v="0"/>
    <n v="169"/>
    <n v="18.7777777777778"/>
    <n v="180.58786936236399"/>
    <m/>
    <n v="94373.328099999999"/>
    <x v="0"/>
    <n v="11294.5946"/>
    <x v="1040"/>
    <x v="0"/>
    <m/>
  </r>
  <r>
    <d v="2024-06-09T02:51:04"/>
    <x v="9"/>
    <n v="34"/>
    <s v="MONTOYA OSPINA GILBERTO ANTONIO"/>
    <x v="6"/>
    <x v="0"/>
    <n v="158"/>
    <n v="19.75"/>
    <n v="160.522550544323"/>
    <m/>
    <n v="83887.402799999996"/>
    <x v="0"/>
    <n v="11294.5946"/>
    <x v="1040"/>
    <x v="0"/>
    <m/>
  </r>
  <r>
    <d v="2024-06-09T02:51:04"/>
    <x v="9"/>
    <n v="35"/>
    <s v="HERNANDEZ MACIAS GILBERTO"/>
    <x v="6"/>
    <x v="0"/>
    <n v="143"/>
    <n v="17.875"/>
    <n v="160.522550544323"/>
    <m/>
    <n v="83887.402799999996"/>
    <x v="1"/>
    <n v="11294.5946"/>
    <x v="1040"/>
    <x v="0"/>
    <m/>
  </r>
  <r>
    <d v="2024-06-09T02:51:04"/>
    <x v="9"/>
    <n v="36"/>
    <s v="LONDOO WILDER"/>
    <x v="2"/>
    <x v="0"/>
    <n v="124"/>
    <n v="20.6666666666667"/>
    <n v="120.391912908243"/>
    <m/>
    <n v="62915.552100000001"/>
    <x v="0"/>
    <n v="11294.5946"/>
    <x v="1040"/>
    <x v="0"/>
    <m/>
  </r>
  <r>
    <d v="2024-06-09T02:51:04"/>
    <x v="9"/>
    <n v="37"/>
    <s v="TABORDA ROJAS DIEGO ALEJANDRO"/>
    <x v="2"/>
    <x v="0"/>
    <n v="109"/>
    <n v="18.1666666666667"/>
    <n v="120.391912908243"/>
    <m/>
    <n v="62915.552100000001"/>
    <x v="1"/>
    <n v="11294.5946"/>
    <x v="1040"/>
    <x v="0"/>
    <m/>
  </r>
  <r>
    <d v="2024-06-09T02:51:05"/>
    <x v="9"/>
    <n v="38"/>
    <s v="PALMAR PANA EDIXON JOSUE"/>
    <x v="6"/>
    <x v="0"/>
    <n v="180"/>
    <n v="22.5"/>
    <n v="160.522550544323"/>
    <m/>
    <n v="83887.402799999996"/>
    <x v="0"/>
    <n v="11294.5946"/>
    <x v="1040"/>
    <x v="0"/>
    <m/>
  </r>
  <r>
    <d v="2024-06-09T02:51:05"/>
    <x v="9"/>
    <n v="39"/>
    <s v="PINO JUAN ESTEBAN"/>
    <x v="0"/>
    <x v="3"/>
    <n v="141"/>
    <n v="15.6666666666667"/>
    <n v="180.58786936236399"/>
    <m/>
    <n v="94373.328099999999"/>
    <x v="0"/>
    <n v="11294.5946"/>
    <x v="1040"/>
    <x v="0"/>
    <m/>
  </r>
  <r>
    <d v="2024-06-09T02:51:05"/>
    <x v="9"/>
    <n v="40"/>
    <s v="OCAMPO OCAMPO ANTONIO JOSE"/>
    <x v="2"/>
    <x v="0"/>
    <n v="101"/>
    <n v="16.8333333333333"/>
    <n v="120.391912908243"/>
    <m/>
    <n v="62915.552100000001"/>
    <x v="0"/>
    <n v="11294.5946"/>
    <x v="1040"/>
    <x v="0"/>
    <m/>
  </r>
  <r>
    <d v="2024-06-09T02:51:05"/>
    <x v="9"/>
    <n v="41"/>
    <s v="GARCIA DAVID WILSON ALBERTO"/>
    <x v="0"/>
    <x v="0"/>
    <n v="191"/>
    <n v="21.2222222222222"/>
    <n v="180.58786936236399"/>
    <m/>
    <n v="94373.328099999999"/>
    <x v="1"/>
    <n v="11294.5946"/>
    <x v="1040"/>
    <x v="0"/>
    <m/>
  </r>
  <r>
    <d v="2024-06-09T02:51:06"/>
    <x v="1"/>
    <n v="42"/>
    <s v="HOYOS DAVID"/>
    <x v="0"/>
    <x v="0"/>
    <n v="209"/>
    <n v="23.2222222222222"/>
    <n v="180.58786936236399"/>
    <m/>
    <n v="94373.328099999999"/>
    <x v="1"/>
    <n v="11294.5946"/>
    <x v="1040"/>
    <x v="0"/>
    <m/>
  </r>
  <r>
    <d v="2024-06-10T00:40:38"/>
    <x v="12"/>
    <n v="5"/>
    <s v="QUINTERO  ALVARO ANTONIO"/>
    <x v="6"/>
    <x v="0"/>
    <n v="169"/>
    <n v="21.125"/>
    <n v="134.66028708133999"/>
    <s v="2 Descuentos (Conducts) "/>
    <n v="69663.157900000006"/>
    <x v="1"/>
    <n v="9425"/>
    <x v="1041"/>
    <x v="0"/>
    <m/>
  </r>
  <r>
    <d v="2024-06-10T00:40:38"/>
    <x v="12"/>
    <n v="8"/>
    <s v="HURTADO MADRID JUAN ESTEBAN"/>
    <x v="6"/>
    <x v="0"/>
    <n v="134"/>
    <n v="16.75"/>
    <n v="134.66028708133999"/>
    <m/>
    <n v="69663.157900000006"/>
    <x v="1"/>
    <n v="9425"/>
    <x v="1041"/>
    <x v="0"/>
    <m/>
  </r>
  <r>
    <d v="2024-06-10T00:40:38"/>
    <x v="12"/>
    <n v="9"/>
    <s v="AGUDELO GARCIA DENIN ANGELO"/>
    <x v="0"/>
    <x v="0"/>
    <n v="147"/>
    <n v="16.3333333333333"/>
    <n v="151.49282296650699"/>
    <m/>
    <n v="78371.052599999995"/>
    <x v="0"/>
    <n v="9425"/>
    <x v="1041"/>
    <x v="0"/>
    <m/>
  </r>
  <r>
    <d v="2024-06-10T00:40:39"/>
    <x v="12"/>
    <n v="14"/>
    <s v="MADRID HERNANDEZ JHONATAN SMITH"/>
    <x v="4"/>
    <x v="3"/>
    <n v="116"/>
    <n v="16.571428571428601"/>
    <n v="117.827751196172"/>
    <m/>
    <n v="60955.263200000001"/>
    <x v="1"/>
    <n v="9425"/>
    <x v="1041"/>
    <x v="0"/>
    <m/>
  </r>
  <r>
    <d v="2024-06-10T00:40:39"/>
    <x v="12"/>
    <n v="21"/>
    <s v="DIAZ LOZADA ANDRES FELIPE"/>
    <x v="1"/>
    <x v="0"/>
    <n v="211"/>
    <n v="19.181818181818201"/>
    <n v="185.157894736842"/>
    <m/>
    <n v="95786.842099999994"/>
    <x v="0"/>
    <n v="9425"/>
    <x v="1041"/>
    <x v="0"/>
    <m/>
  </r>
  <r>
    <d v="2024-06-10T00:40:39"/>
    <x v="12"/>
    <n v="22"/>
    <s v="QUIRAMA CASTAEDA JHON JADER"/>
    <x v="3"/>
    <x v="0"/>
    <n v="133"/>
    <n v="13.3"/>
    <n v="168.32535885167499"/>
    <s v="1 Descuento (Despachador gustavo) "/>
    <n v="87078.947400000005"/>
    <x v="1"/>
    <n v="9425"/>
    <x v="1041"/>
    <x v="0"/>
    <m/>
  </r>
  <r>
    <d v="2024-06-10T00:40:39"/>
    <x v="12"/>
    <n v="23"/>
    <s v="SALDARRIAGA PARRA LUIS ALBERTO"/>
    <x v="8"/>
    <x v="0"/>
    <n v="73"/>
    <n v="14.6"/>
    <n v="84.162679425837297"/>
    <s v="1 Descuento (Propietario) "/>
    <n v="43539.473700000002"/>
    <x v="2"/>
    <n v="9425"/>
    <x v="1041"/>
    <x v="0"/>
    <m/>
  </r>
  <r>
    <d v="2024-06-10T00:40:40"/>
    <x v="12"/>
    <n v="24"/>
    <s v="MARTINEZ  WILMAR"/>
    <x v="0"/>
    <x v="0"/>
    <n v="156"/>
    <n v="17.3333333333333"/>
    <n v="151.49282296650699"/>
    <m/>
    <n v="78371.052599999995"/>
    <x v="0"/>
    <n v="9425"/>
    <x v="1041"/>
    <x v="0"/>
    <m/>
  </r>
  <r>
    <d v="2024-06-10T00:40:40"/>
    <x v="12"/>
    <n v="26"/>
    <s v="CIRO MARIN RODRIGO ALBERTO"/>
    <x v="6"/>
    <x v="0"/>
    <n v="147"/>
    <n v="18.375"/>
    <n v="134.66028708133999"/>
    <m/>
    <n v="69663.157900000006"/>
    <x v="0"/>
    <n v="9425"/>
    <x v="1041"/>
    <x v="0"/>
    <m/>
  </r>
  <r>
    <d v="2024-06-10T00:40:40"/>
    <x v="12"/>
    <n v="27"/>
    <s v="FLORES RINCON JORGE ALBERTO"/>
    <x v="1"/>
    <x v="0"/>
    <n v="203"/>
    <n v="18.454545454545499"/>
    <n v="185.157894736842"/>
    <m/>
    <n v="95786.842099999994"/>
    <x v="0"/>
    <n v="9425"/>
    <x v="1041"/>
    <x v="0"/>
    <m/>
  </r>
  <r>
    <d v="2024-06-10T00:40:40"/>
    <x v="12"/>
    <n v="28"/>
    <s v="URIEL SALAZAR FREDY"/>
    <x v="1"/>
    <x v="0"/>
    <n v="157"/>
    <n v="14.2727272727273"/>
    <n v="185.157894736842"/>
    <m/>
    <n v="95786.842099999994"/>
    <x v="0"/>
    <n v="9425"/>
    <x v="1041"/>
    <x v="0"/>
    <m/>
  </r>
  <r>
    <d v="2024-06-10T00:40:41"/>
    <x v="12"/>
    <n v="29"/>
    <s v="LONDOO CADAVID DAVID SANTIAGO"/>
    <x v="0"/>
    <x v="0"/>
    <n v="173"/>
    <n v="19.2222222222222"/>
    <n v="151.49282296650699"/>
    <m/>
    <n v="78371.052599999995"/>
    <x v="0"/>
    <n v="9425"/>
    <x v="1041"/>
    <x v="0"/>
    <m/>
  </r>
  <r>
    <d v="2024-06-10T00:40:41"/>
    <x v="12"/>
    <n v="31"/>
    <s v="CERVANTES MARTINEZ FELIX ENRIQUE"/>
    <x v="3"/>
    <x v="0"/>
    <n v="178"/>
    <n v="17.8"/>
    <n v="168.32535885167499"/>
    <m/>
    <n v="87078.947400000005"/>
    <x v="0"/>
    <n v="9425"/>
    <x v="1041"/>
    <x v="0"/>
    <m/>
  </r>
  <r>
    <d v="2024-06-10T00:40:41"/>
    <x v="12"/>
    <n v="32"/>
    <s v="PUERTA BOJANERO JUAN CARLOS"/>
    <x v="7"/>
    <x v="0"/>
    <n v="55"/>
    <n v="18.3333333333333"/>
    <n v="50.497607655502399"/>
    <m/>
    <n v="26123.6842"/>
    <x v="0"/>
    <n v="9425"/>
    <x v="1041"/>
    <x v="0"/>
    <m/>
  </r>
  <r>
    <d v="2024-06-10T00:40:41"/>
    <x v="12"/>
    <n v="33"/>
    <s v="RAMIREZ ADRIAN"/>
    <x v="1"/>
    <x v="0"/>
    <n v="183"/>
    <n v="16.636363636363601"/>
    <n v="185.157894736842"/>
    <m/>
    <n v="95786.842099999994"/>
    <x v="0"/>
    <n v="9425"/>
    <x v="1041"/>
    <x v="0"/>
    <m/>
  </r>
  <r>
    <d v="2024-06-10T00:40:42"/>
    <x v="12"/>
    <n v="35"/>
    <s v="HERNANDEZ MACIAS GILBERTO"/>
    <x v="1"/>
    <x v="0"/>
    <n v="160"/>
    <n v="14.545454545454501"/>
    <n v="185.157894736842"/>
    <m/>
    <n v="95786.842099999994"/>
    <x v="1"/>
    <n v="9425"/>
    <x v="1041"/>
    <x v="0"/>
    <m/>
  </r>
  <r>
    <d v="2024-06-10T00:40:42"/>
    <x v="12"/>
    <n v="36"/>
    <s v="LONDOO WILDER"/>
    <x v="0"/>
    <x v="0"/>
    <n v="154"/>
    <n v="17.1111111111111"/>
    <n v="151.49282296650699"/>
    <m/>
    <n v="78371.052599999995"/>
    <x v="0"/>
    <n v="9425"/>
    <x v="1041"/>
    <x v="0"/>
    <m/>
  </r>
  <r>
    <d v="2024-06-10T00:40:42"/>
    <x v="12"/>
    <n v="37"/>
    <s v="HOYOS DAVID"/>
    <x v="3"/>
    <x v="0"/>
    <n v="158"/>
    <n v="15.8"/>
    <n v="168.32535885167499"/>
    <m/>
    <n v="87078.947400000005"/>
    <x v="1"/>
    <n v="9425"/>
    <x v="1041"/>
    <x v="0"/>
    <m/>
  </r>
  <r>
    <d v="2024-06-10T00:40:42"/>
    <x v="12"/>
    <n v="38"/>
    <s v="AGUDELO KEVIN ANDRES"/>
    <x v="1"/>
    <x v="0"/>
    <n v="180"/>
    <n v="16.363636363636399"/>
    <n v="185.157894736842"/>
    <m/>
    <n v="95786.842099999994"/>
    <x v="0"/>
    <n v="9425"/>
    <x v="1041"/>
    <x v="0"/>
    <m/>
  </r>
  <r>
    <d v="2024-06-10T00:40:43"/>
    <x v="12"/>
    <n v="39"/>
    <s v="PINO JUAN ESTEBAN"/>
    <x v="3"/>
    <x v="0"/>
    <n v="161"/>
    <n v="16.100000000000001"/>
    <n v="168.32535885167499"/>
    <m/>
    <n v="87078.947400000005"/>
    <x v="0"/>
    <n v="9425"/>
    <x v="1041"/>
    <x v="0"/>
    <m/>
  </r>
  <r>
    <d v="2024-06-10T00:40:43"/>
    <x v="12"/>
    <n v="40"/>
    <s v="OCAMPO OCAMPO ANTONIO JOSE"/>
    <x v="3"/>
    <x v="0"/>
    <n v="157"/>
    <n v="15.7"/>
    <n v="168.32535885167499"/>
    <m/>
    <n v="87078.947400000005"/>
    <x v="0"/>
    <n v="9425"/>
    <x v="1041"/>
    <x v="0"/>
    <m/>
  </r>
  <r>
    <d v="2024-06-10T00:40:43"/>
    <x v="12"/>
    <n v="41"/>
    <s v="GARCIA DAVID WILSON ALBERTO"/>
    <x v="0"/>
    <x v="0"/>
    <n v="152"/>
    <n v="16.8888888888889"/>
    <n v="151.49282296650699"/>
    <m/>
    <n v="78371.052599999995"/>
    <x v="1"/>
    <n v="9425"/>
    <x v="1041"/>
    <x v="0"/>
    <m/>
  </r>
  <r>
    <d v="2024-06-10T00:40:43"/>
    <x v="12"/>
    <n v="42"/>
    <s v="LOPERA ALVAREZ ESTIVEN"/>
    <x v="0"/>
    <x v="0"/>
    <n v="161"/>
    <n v="17.8888888888889"/>
    <n v="151.49282296650699"/>
    <m/>
    <n v="78371.052599999995"/>
    <x v="1"/>
    <n v="9425"/>
    <x v="1041"/>
    <x v="0"/>
    <m/>
  </r>
  <r>
    <d v="2024-06-11T01:10:31"/>
    <x v="12"/>
    <n v="1"/>
    <s v="PALMAR PANA EDIXON JOSUE"/>
    <x v="0"/>
    <x v="0"/>
    <n v="168"/>
    <n v="18.6666666666667"/>
    <n v="144.23809523809501"/>
    <s v="2 Descuentos (Usuarios desubicados) "/>
    <n v="74380.952399999995"/>
    <x v="0"/>
    <n v="10423.809499999999"/>
    <x v="1042"/>
    <x v="0"/>
    <m/>
  </r>
  <r>
    <d v="2024-06-11T01:10:32"/>
    <x v="12"/>
    <n v="2"/>
    <s v="PARIAS MURIEL JHON FREDY"/>
    <x v="3"/>
    <x v="0"/>
    <n v="182"/>
    <n v="18.2"/>
    <n v="160.26455026455"/>
    <m/>
    <n v="82645.502600000007"/>
    <x v="1"/>
    <n v="10423.809499999999"/>
    <x v="1042"/>
    <x v="0"/>
    <m/>
  </r>
  <r>
    <d v="2024-06-11T01:10:32"/>
    <x v="12"/>
    <n v="3"/>
    <s v="AGUIRRE ANDRES"/>
    <x v="8"/>
    <x v="0"/>
    <n v="119"/>
    <n v="23.8"/>
    <n v="80.132275132275097"/>
    <m/>
    <n v="41322.751300000004"/>
    <x v="0"/>
    <n v="10423.809499999999"/>
    <x v="1042"/>
    <x v="0"/>
    <m/>
  </r>
  <r>
    <d v="2024-06-11T01:10:32"/>
    <x v="12"/>
    <n v="6"/>
    <s v="GARCIA SEBASTIAN"/>
    <x v="3"/>
    <x v="0"/>
    <n v="170"/>
    <n v="17"/>
    <n v="160.26455026455"/>
    <m/>
    <n v="82645.502600000007"/>
    <x v="0"/>
    <n v="10423.809499999999"/>
    <x v="1042"/>
    <x v="0"/>
    <m/>
  </r>
  <r>
    <d v="2024-06-11T01:10:33"/>
    <x v="12"/>
    <n v="8"/>
    <s v="VACA FIERRO ROBINSON"/>
    <x v="1"/>
    <x v="0"/>
    <n v="177"/>
    <n v="16.090909090909101"/>
    <n v="176.29100529100501"/>
    <m/>
    <n v="90910.052899999995"/>
    <x v="1"/>
    <n v="10423.809499999999"/>
    <x v="1042"/>
    <x v="0"/>
    <m/>
  </r>
  <r>
    <d v="2024-06-11T01:10:33"/>
    <x v="12"/>
    <n v="9"/>
    <s v="AGUDELO GARCIA DENIN ANGELO"/>
    <x v="6"/>
    <x v="0"/>
    <n v="126"/>
    <n v="15.75"/>
    <n v="128.21164021164"/>
    <s v="1 Descuento (Cristian monitoreo) "/>
    <n v="66116.402100000007"/>
    <x v="0"/>
    <n v="10423.809499999999"/>
    <x v="1042"/>
    <x v="0"/>
    <m/>
  </r>
  <r>
    <d v="2024-06-11T01:10:33"/>
    <x v="12"/>
    <n v="10"/>
    <s v="PINO JUAN ESTEBAN"/>
    <x v="1"/>
    <x v="0"/>
    <n v="157"/>
    <n v="14.2727272727273"/>
    <n v="176.29100529100501"/>
    <m/>
    <n v="90910.052899999995"/>
    <x v="0"/>
    <n v="10423.809499999999"/>
    <x v="1042"/>
    <x v="0"/>
    <m/>
  </r>
  <r>
    <d v="2024-06-11T01:10:33"/>
    <x v="12"/>
    <n v="11"/>
    <s v="BELTRAN JUAN SIMON"/>
    <x v="6"/>
    <x v="0"/>
    <n v="125"/>
    <n v="15.625"/>
    <n v="128.21164021164"/>
    <m/>
    <n v="66116.402100000007"/>
    <x v="0"/>
    <n v="10423.809499999999"/>
    <x v="1042"/>
    <x v="0"/>
    <m/>
  </r>
  <r>
    <d v="2024-06-11T01:10:34"/>
    <x v="12"/>
    <n v="12"/>
    <s v="VALENCIA MENDOZA JHON"/>
    <x v="3"/>
    <x v="0"/>
    <n v="188"/>
    <n v="18.8"/>
    <n v="160.26455026455"/>
    <m/>
    <n v="82645.502600000007"/>
    <x v="0"/>
    <n v="10423.809499999999"/>
    <x v="1042"/>
    <x v="0"/>
    <m/>
  </r>
  <r>
    <d v="2024-06-11T01:10:34"/>
    <x v="12"/>
    <n v="13"/>
    <s v="DURANGO PAEZ GILDARDO"/>
    <x v="3"/>
    <x v="0"/>
    <n v="132"/>
    <n v="13.2"/>
    <n v="160.26455026455"/>
    <m/>
    <n v="82645.502600000007"/>
    <x v="0"/>
    <n v="10423.809499999999"/>
    <x v="1042"/>
    <x v="0"/>
    <m/>
  </r>
  <r>
    <d v="2024-06-11T01:10:34"/>
    <x v="12"/>
    <n v="14"/>
    <s v="MADRID HERNANDEZ JHONATAN SMITH"/>
    <x v="0"/>
    <x v="0"/>
    <n v="133"/>
    <n v="14.7777777777778"/>
    <n v="144.23809523809501"/>
    <m/>
    <n v="74380.952399999995"/>
    <x v="1"/>
    <n v="10423.809499999999"/>
    <x v="1042"/>
    <x v="0"/>
    <m/>
  </r>
  <r>
    <d v="2024-06-11T01:10:35"/>
    <x v="12"/>
    <n v="15"/>
    <s v="LONDOO LOPERA DUVAN ANDRES"/>
    <x v="3"/>
    <x v="0"/>
    <n v="149"/>
    <n v="14.9"/>
    <n v="160.26455026455"/>
    <m/>
    <n v="82645.502600000007"/>
    <x v="1"/>
    <n v="10423.809499999999"/>
    <x v="1042"/>
    <x v="0"/>
    <m/>
  </r>
  <r>
    <d v="2024-06-11T01:10:35"/>
    <x v="12"/>
    <n v="17"/>
    <s v="RAMIREZ JARAMILLO WILSON"/>
    <x v="0"/>
    <x v="0"/>
    <n v="128"/>
    <n v="14.2222222222222"/>
    <n v="144.23809523809501"/>
    <m/>
    <n v="74380.952399999995"/>
    <x v="0"/>
    <n v="10423.809499999999"/>
    <x v="1042"/>
    <x v="0"/>
    <m/>
  </r>
  <r>
    <d v="2024-06-11T01:10:35"/>
    <x v="12"/>
    <n v="18"/>
    <s v="BETANCUR GUZMAN JHON FERNANDO"/>
    <x v="4"/>
    <x v="0"/>
    <n v="105"/>
    <n v="15"/>
    <n v="112.18518518518501"/>
    <m/>
    <n v="57851.851900000001"/>
    <x v="0"/>
    <n v="10423.809499999999"/>
    <x v="1042"/>
    <x v="0"/>
    <m/>
  </r>
  <r>
    <d v="2024-06-11T01:10:35"/>
    <x v="12"/>
    <n v="19"/>
    <s v="BARRANTES GALLEGO DANIEL CAMILO"/>
    <x v="3"/>
    <x v="0"/>
    <n v="175"/>
    <n v="17.5"/>
    <n v="160.26455026455"/>
    <s v="2 Descuentos (Conducts) "/>
    <n v="82645.502600000007"/>
    <x v="0"/>
    <n v="10423.809499999999"/>
    <x v="1042"/>
    <x v="0"/>
    <m/>
  </r>
  <r>
    <d v="2024-06-11T01:10:36"/>
    <x v="12"/>
    <n v="20"/>
    <s v="LONDOO CADAVID DAVID SANTIAGO"/>
    <x v="1"/>
    <x v="0"/>
    <n v="188"/>
    <n v="17.090909090909101"/>
    <n v="176.29100529100501"/>
    <s v="1 Descuento (Despachador fernando) "/>
    <n v="90910.052899999995"/>
    <x v="0"/>
    <n v="10423.809499999999"/>
    <x v="1042"/>
    <x v="0"/>
    <m/>
  </r>
  <r>
    <d v="2024-06-11T01:10:36"/>
    <x v="12"/>
    <n v="29"/>
    <s v="HURTADO MADRID JUAN ESTEBAN"/>
    <x v="0"/>
    <x v="0"/>
    <n v="135"/>
    <n v="15"/>
    <n v="144.23809523809501"/>
    <s v="1 Descuento (Despachador fernando) "/>
    <n v="74380.952399999995"/>
    <x v="0"/>
    <n v="10423.809499999999"/>
    <x v="1042"/>
    <x v="0"/>
    <m/>
  </r>
  <r>
    <d v="2024-06-11T01:10:36"/>
    <x v="12"/>
    <n v="38"/>
    <s v="AGUDELO KEVIN ANDRES"/>
    <x v="0"/>
    <x v="0"/>
    <n v="125"/>
    <n v="13.8888888888889"/>
    <n v="144.23809523809501"/>
    <m/>
    <n v="74380.952399999995"/>
    <x v="0"/>
    <n v="10423.809499999999"/>
    <x v="1042"/>
    <x v="0"/>
    <m/>
  </r>
  <r>
    <d v="2024-06-11T01:10:37"/>
    <x v="12"/>
    <n v="40"/>
    <s v="DIAZ LOZADA ANDRES FELIPE"/>
    <x v="3"/>
    <x v="0"/>
    <n v="148"/>
    <n v="14.8"/>
    <n v="160.26455026455"/>
    <m/>
    <n v="82645.502600000007"/>
    <x v="0"/>
    <n v="10423.809499999999"/>
    <x v="1042"/>
    <x v="0"/>
    <m/>
  </r>
  <r>
    <d v="2024-06-11T01:10:37"/>
    <x v="12"/>
    <n v="42"/>
    <s v="LOPERA ALVAREZ ESTIVEN"/>
    <x v="12"/>
    <x v="0"/>
    <n v="199"/>
    <n v="15.307692307692299"/>
    <n v="208.343915343915"/>
    <s v="DAVID HOYOS Realiz 6 viajes donde moviliz 104 Usuarios, 2 Descuentos (Usuario desubicado y conduct)  "/>
    <n v="107439.1534"/>
    <x v="1"/>
    <n v="10423.809499999999"/>
    <x v="1042"/>
    <x v="0"/>
    <m/>
  </r>
  <r>
    <d v="2024-06-12T03:49:08"/>
    <x v="1"/>
    <n v="1"/>
    <s v="MACEA MATEO"/>
    <x v="3"/>
    <x v="0"/>
    <n v="132"/>
    <n v="13.2"/>
    <n v="208.03867403314899"/>
    <s v="1 Descuento (Propietario) "/>
    <n v="108921.27069999999"/>
    <x v="0"/>
    <n v="13659.459500000001"/>
    <x v="1043"/>
    <x v="0"/>
    <m/>
  </r>
  <r>
    <d v="2024-06-12T03:49:09"/>
    <x v="1"/>
    <n v="2"/>
    <s v="PARIAS MURIEL JHON FREDY"/>
    <x v="6"/>
    <x v="0"/>
    <n v="193"/>
    <n v="24.125"/>
    <n v="166.430939226519"/>
    <m/>
    <n v="87137.016600000003"/>
    <x v="1"/>
    <n v="13659.459500000001"/>
    <x v="1043"/>
    <x v="0"/>
    <m/>
  </r>
  <r>
    <d v="2024-06-12T03:49:09"/>
    <x v="1"/>
    <n v="3"/>
    <s v="AGUIRRE ANDRES"/>
    <x v="6"/>
    <x v="0"/>
    <n v="153"/>
    <n v="19.125"/>
    <n v="166.430939226519"/>
    <m/>
    <n v="87137.016600000003"/>
    <x v="0"/>
    <n v="13659.459500000001"/>
    <x v="1043"/>
    <x v="0"/>
    <m/>
  </r>
  <r>
    <d v="2024-06-12T03:49:09"/>
    <x v="1"/>
    <n v="4"/>
    <s v="RUA CHAVARRIA JEFERSON ANDREY"/>
    <x v="0"/>
    <x v="0"/>
    <n v="159"/>
    <n v="17.6666666666667"/>
    <n v="187.234806629834"/>
    <m/>
    <n v="98029.143599999996"/>
    <x v="0"/>
    <n v="13659.459500000001"/>
    <x v="1043"/>
    <x v="0"/>
    <m/>
  </r>
  <r>
    <d v="2024-06-12T03:49:10"/>
    <x v="1"/>
    <n v="5"/>
    <s v="BERRIO POSADA ANGELA"/>
    <x v="0"/>
    <x v="0"/>
    <n v="197"/>
    <n v="21.8888888888889"/>
    <n v="187.234806629834"/>
    <m/>
    <n v="98029.143599999996"/>
    <x v="1"/>
    <n v="13659.459500000001"/>
    <x v="1043"/>
    <x v="0"/>
    <m/>
  </r>
  <r>
    <d v="2024-06-12T03:49:10"/>
    <x v="1"/>
    <n v="6"/>
    <s v="TUBERQUIA MAICOL ESTIVEN"/>
    <x v="3"/>
    <x v="0"/>
    <n v="223"/>
    <n v="22.3"/>
    <n v="208.03867403314899"/>
    <m/>
    <n v="108921.27069999999"/>
    <x v="0"/>
    <n v="13659.459500000001"/>
    <x v="1043"/>
    <x v="0"/>
    <m/>
  </r>
  <r>
    <d v="2024-06-12T03:49:10"/>
    <x v="1"/>
    <n v="7"/>
    <s v="FLORES RINCON JORGE ALBERTO"/>
    <x v="1"/>
    <x v="0"/>
    <n v="243"/>
    <n v="22.090909090909101"/>
    <n v="228.84254143646399"/>
    <s v="1 Descuento (Despachador fernando) "/>
    <n v="119813.39780000001"/>
    <x v="1"/>
    <n v="13659.459500000001"/>
    <x v="1043"/>
    <x v="0"/>
    <m/>
  </r>
  <r>
    <d v="2024-06-12T03:49:10"/>
    <x v="1"/>
    <n v="8"/>
    <s v="VACA FIERRO ROBINSON"/>
    <x v="3"/>
    <x v="0"/>
    <n v="191"/>
    <n v="19.100000000000001"/>
    <n v="208.03867403314899"/>
    <m/>
    <n v="108921.27069999999"/>
    <x v="1"/>
    <n v="13659.459500000001"/>
    <x v="1043"/>
    <x v="0"/>
    <m/>
  </r>
  <r>
    <d v="2024-06-12T03:49:11"/>
    <x v="1"/>
    <n v="9"/>
    <s v="AGUDELO GARCIA DENIN ANGELO"/>
    <x v="6"/>
    <x v="0"/>
    <n v="193"/>
    <n v="24.125"/>
    <n v="166.430939226519"/>
    <m/>
    <n v="87137.016600000003"/>
    <x v="0"/>
    <n v="13659.459500000001"/>
    <x v="1043"/>
    <x v="0"/>
    <m/>
  </r>
  <r>
    <d v="2024-06-12T03:49:11"/>
    <x v="1"/>
    <n v="10"/>
    <s v="MARULANDA JARAMILLO DAWER ANDRES"/>
    <x v="6"/>
    <x v="0"/>
    <n v="166"/>
    <n v="20.75"/>
    <n v="166.430939226519"/>
    <s v="3 Descuentos (Propietario, conduct y Despachador fernando) "/>
    <n v="87137.016600000003"/>
    <x v="0"/>
    <n v="13659.459500000001"/>
    <x v="1043"/>
    <x v="0"/>
    <m/>
  </r>
  <r>
    <d v="2024-06-12T03:49:11"/>
    <x v="9"/>
    <n v="11"/>
    <s v="BELTRAN JUAN SIMON"/>
    <x v="0"/>
    <x v="0"/>
    <n v="139"/>
    <n v="15.4444444444444"/>
    <n v="187.234806629834"/>
    <m/>
    <n v="98029.143599999996"/>
    <x v="0"/>
    <n v="13659.459500000001"/>
    <x v="1043"/>
    <x v="0"/>
    <m/>
  </r>
  <r>
    <d v="2024-06-12T03:49:11"/>
    <x v="9"/>
    <n v="12"/>
    <s v="VALENCIA MENDOZA JHON"/>
    <x v="4"/>
    <x v="0"/>
    <n v="157"/>
    <n v="22.428571428571399"/>
    <n v="145.62707182320401"/>
    <s v="1 Descuento (Despachadora angela)"/>
    <n v="76244.889500000005"/>
    <x v="0"/>
    <n v="13659.459500000001"/>
    <x v="1043"/>
    <x v="0"/>
    <m/>
  </r>
  <r>
    <d v="2024-06-12T03:49:12"/>
    <x v="9"/>
    <n v="13"/>
    <s v="DIAZ LOZADA ANDRES FELIPE"/>
    <x v="0"/>
    <x v="0"/>
    <n v="185"/>
    <n v="20.5555555555556"/>
    <n v="187.234806629834"/>
    <m/>
    <n v="98029.143599999996"/>
    <x v="0"/>
    <n v="13659.459500000001"/>
    <x v="1043"/>
    <x v="0"/>
    <m/>
  </r>
  <r>
    <d v="2024-06-12T03:49:12"/>
    <x v="9"/>
    <n v="14"/>
    <s v="MADRID HERNANDEZ JHONATAN SMITH"/>
    <x v="3"/>
    <x v="0"/>
    <n v="259"/>
    <n v="25.9"/>
    <n v="208.03867403314899"/>
    <m/>
    <n v="108921.27069999999"/>
    <x v="1"/>
    <n v="13659.459500000001"/>
    <x v="1043"/>
    <x v="0"/>
    <m/>
  </r>
  <r>
    <d v="2024-06-12T03:49:12"/>
    <x v="9"/>
    <n v="15"/>
    <s v="LONDOO LOPERA DUVAN ANDRES"/>
    <x v="6"/>
    <x v="0"/>
    <n v="158"/>
    <n v="19.75"/>
    <n v="166.430939226519"/>
    <m/>
    <n v="87137.016600000003"/>
    <x v="1"/>
    <n v="13659.459500000001"/>
    <x v="1043"/>
    <x v="0"/>
    <m/>
  </r>
  <r>
    <d v="2024-06-12T03:49:12"/>
    <x v="9"/>
    <n v="16"/>
    <s v="LONDOO WILDER"/>
    <x v="0"/>
    <x v="0"/>
    <n v="221"/>
    <n v="24.5555555555556"/>
    <n v="187.234806629834"/>
    <s v="1 Descuento (Cristian Monitoreo) "/>
    <n v="98029.143599999996"/>
    <x v="0"/>
    <n v="13659.459500000001"/>
    <x v="1043"/>
    <x v="0"/>
    <m/>
  </r>
  <r>
    <d v="2024-06-12T03:49:13"/>
    <x v="9"/>
    <n v="17"/>
    <s v="RAMIREZ JARAMILLO WILSON"/>
    <x v="0"/>
    <x v="0"/>
    <n v="175"/>
    <n v="19.4444444444444"/>
    <n v="187.234806629834"/>
    <s v="1 Descuento (Cristian Monitoreo) "/>
    <n v="98029.143599999996"/>
    <x v="0"/>
    <n v="13659.459500000001"/>
    <x v="1043"/>
    <x v="0"/>
    <m/>
  </r>
  <r>
    <d v="2024-06-12T03:49:13"/>
    <x v="9"/>
    <n v="18"/>
    <s v="BETANCUR GUZMAN JHON FERNANDO"/>
    <x v="0"/>
    <x v="0"/>
    <n v="167"/>
    <n v="18.5555555555556"/>
    <n v="187.234806629834"/>
    <s v="1 Descuento (Conduct) "/>
    <n v="98029.143599999996"/>
    <x v="0"/>
    <n v="13659.459500000001"/>
    <x v="1043"/>
    <x v="0"/>
    <m/>
  </r>
  <r>
    <d v="2024-06-12T03:49:13"/>
    <x v="9"/>
    <n v="19"/>
    <s v="BARRANTES GALLEGO DANIEL CAMILO"/>
    <x v="0"/>
    <x v="0"/>
    <n v="170"/>
    <n v="18.8888888888889"/>
    <n v="187.234806629834"/>
    <m/>
    <n v="98029.143599999996"/>
    <x v="0"/>
    <n v="13659.459500000001"/>
    <x v="1043"/>
    <x v="0"/>
    <m/>
  </r>
  <r>
    <d v="2024-06-12T03:49:13"/>
    <x v="9"/>
    <n v="20"/>
    <s v="GONZALEZ PEREZ RAFAEL JOSE"/>
    <x v="0"/>
    <x v="0"/>
    <n v="194"/>
    <n v="21.5555555555556"/>
    <n v="187.234806629834"/>
    <s v="1 Descuento (Conduct) "/>
    <n v="98029.143599999996"/>
    <x v="0"/>
    <n v="13659.459500000001"/>
    <x v="1043"/>
    <x v="0"/>
    <m/>
  </r>
  <r>
    <d v="2024-06-12T03:49:14"/>
    <x v="9"/>
    <n v="21"/>
    <s v="DURANGO DAVID JOSE"/>
    <x v="6"/>
    <x v="3"/>
    <n v="161"/>
    <n v="20.125"/>
    <n v="166.430939226519"/>
    <m/>
    <n v="87137.016600000003"/>
    <x v="0"/>
    <n v="13659.459500000001"/>
    <x v="1043"/>
    <x v="0"/>
    <m/>
  </r>
  <r>
    <d v="2024-06-12T03:49:14"/>
    <x v="9"/>
    <n v="22"/>
    <s v="QUIRAMA CASTAEDA JHON JADER"/>
    <x v="3"/>
    <x v="0"/>
    <n v="174"/>
    <n v="17.399999999999999"/>
    <n v="208.03867403314899"/>
    <m/>
    <n v="108921.27069999999"/>
    <x v="1"/>
    <n v="13659.459500000001"/>
    <x v="1043"/>
    <x v="0"/>
    <m/>
  </r>
  <r>
    <d v="2024-06-12T03:49:14"/>
    <x v="9"/>
    <n v="23"/>
    <s v="SALDARRIAGA PARRA LUIS ALBERTO"/>
    <x v="0"/>
    <x v="0"/>
    <n v="163"/>
    <n v="18.1111111111111"/>
    <n v="187.234806629834"/>
    <m/>
    <n v="98029.143599999996"/>
    <x v="2"/>
    <n v="13659.459500000001"/>
    <x v="1043"/>
    <x v="0"/>
    <m/>
  </r>
  <r>
    <d v="2024-06-12T03:49:14"/>
    <x v="9"/>
    <n v="24"/>
    <s v="MARTINEZ  WILMAR"/>
    <x v="2"/>
    <x v="0"/>
    <n v="158"/>
    <n v="26.3333333333333"/>
    <n v="124.82320441989"/>
    <m/>
    <n v="65352.7624"/>
    <x v="0"/>
    <n v="13659.459500000001"/>
    <x v="1043"/>
    <x v="0"/>
    <m/>
  </r>
  <r>
    <d v="2024-06-12T03:49:15"/>
    <x v="9"/>
    <n v="25"/>
    <s v="JIMENEZ HURTADO CARLOS ESTIVEN"/>
    <x v="3"/>
    <x v="3"/>
    <n v="164"/>
    <n v="16.399999999999999"/>
    <n v="208.03867403314899"/>
    <m/>
    <n v="108921.27069999999"/>
    <x v="1"/>
    <n v="13659.459500000001"/>
    <x v="1043"/>
    <x v="0"/>
    <m/>
  </r>
  <r>
    <d v="2024-06-12T03:49:15"/>
    <x v="9"/>
    <n v="26"/>
    <s v="CIRO MARIN RODRIGO ALBERTO"/>
    <x v="8"/>
    <x v="0"/>
    <n v="116"/>
    <n v="23.2"/>
    <n v="104.01933701657499"/>
    <m/>
    <n v="54460.635399999999"/>
    <x v="0"/>
    <n v="13659.459500000001"/>
    <x v="1043"/>
    <x v="0"/>
    <m/>
  </r>
  <r>
    <d v="2024-06-12T03:49:15"/>
    <x v="9"/>
    <n v="27"/>
    <s v="HOYOS DAVID"/>
    <x v="6"/>
    <x v="0"/>
    <n v="178"/>
    <n v="22.25"/>
    <n v="166.430939226519"/>
    <m/>
    <n v="87137.016600000003"/>
    <x v="0"/>
    <n v="13659.459500000001"/>
    <x v="1043"/>
    <x v="0"/>
    <m/>
  </r>
  <r>
    <d v="2024-06-12T03:49:15"/>
    <x v="9"/>
    <n v="28"/>
    <s v="URIEL SALAZAR FREDY"/>
    <x v="3"/>
    <x v="0"/>
    <n v="170"/>
    <n v="17"/>
    <n v="208.03867403314899"/>
    <s v="1 Descuento (Despachadora angela)"/>
    <n v="108921.27069999999"/>
    <x v="0"/>
    <n v="13659.459500000001"/>
    <x v="1043"/>
    <x v="0"/>
    <m/>
  </r>
  <r>
    <d v="2024-06-12T03:49:16"/>
    <x v="9"/>
    <n v="29"/>
    <s v="PEREZ GARCIA JUAN ESTEBAN"/>
    <x v="0"/>
    <x v="0"/>
    <n v="179"/>
    <n v="19.8888888888889"/>
    <n v="187.234806629834"/>
    <s v="1 Descuento (Jefe de ruta) "/>
    <n v="98029.143599999996"/>
    <x v="0"/>
    <n v="13659.459500000001"/>
    <x v="1043"/>
    <x v="0"/>
    <m/>
  </r>
  <r>
    <d v="2024-06-12T03:49:16"/>
    <x v="1"/>
    <n v="31"/>
    <s v="PALMAR PANA EDIXON JOSUE"/>
    <x v="3"/>
    <x v="0"/>
    <n v="229"/>
    <n v="22.9"/>
    <n v="208.03867403314899"/>
    <s v="1 Descuento (Usuario movilidad reducida) "/>
    <n v="108921.27069999999"/>
    <x v="0"/>
    <n v="13659.459500000001"/>
    <x v="1043"/>
    <x v="0"/>
    <m/>
  </r>
  <r>
    <d v="2024-06-12T03:49:16"/>
    <x v="1"/>
    <n v="32"/>
    <s v="PUERTA BOJANERO JUAN CARLOS"/>
    <x v="6"/>
    <x v="0"/>
    <n v="187"/>
    <n v="23.375"/>
    <n v="166.430939226519"/>
    <m/>
    <n v="87137.016600000003"/>
    <x v="0"/>
    <n v="13659.459500000001"/>
    <x v="1043"/>
    <x v="0"/>
    <m/>
  </r>
  <r>
    <d v="2024-06-12T03:49:16"/>
    <x v="1"/>
    <n v="33"/>
    <s v="PINO JUAN ESTEBAN"/>
    <x v="0"/>
    <x v="0"/>
    <n v="193"/>
    <n v="21.4444444444444"/>
    <n v="187.234806629834"/>
    <m/>
    <n v="98029.143599999996"/>
    <x v="0"/>
    <n v="13659.459500000001"/>
    <x v="1043"/>
    <x v="0"/>
    <m/>
  </r>
  <r>
    <d v="2024-06-12T03:49:16"/>
    <x v="1"/>
    <n v="34"/>
    <s v="MONTOYA OSPINA GILBERTO ANTONIO"/>
    <x v="3"/>
    <x v="0"/>
    <n v="240"/>
    <n v="24"/>
    <n v="208.03867403314899"/>
    <m/>
    <n v="108921.27069999999"/>
    <x v="0"/>
    <n v="13659.459500000001"/>
    <x v="1043"/>
    <x v="0"/>
    <m/>
  </r>
  <r>
    <d v="2024-06-12T03:49:17"/>
    <x v="1"/>
    <n v="35"/>
    <s v="LONDOO CADAVID DAVID SANTIAGO"/>
    <x v="0"/>
    <x v="0"/>
    <n v="211"/>
    <n v="23.4444444444444"/>
    <n v="187.234806629834"/>
    <s v="2 Descuentos (Conduct y usuario movilidad reducida) "/>
    <n v="98029.143599999996"/>
    <x v="1"/>
    <n v="13659.459500000001"/>
    <x v="1043"/>
    <x v="0"/>
    <m/>
  </r>
  <r>
    <d v="2024-06-12T03:49:17"/>
    <x v="1"/>
    <n v="36"/>
    <s v="MARTINEZ CHAVERRA LUIS NORBERTO"/>
    <x v="0"/>
    <x v="0"/>
    <n v="198"/>
    <n v="22"/>
    <n v="187.234806629834"/>
    <m/>
    <n v="98029.143599999996"/>
    <x v="0"/>
    <n v="13659.459500000001"/>
    <x v="1043"/>
    <x v="0"/>
    <m/>
  </r>
  <r>
    <d v="2024-06-12T03:49:17"/>
    <x v="1"/>
    <n v="37"/>
    <s v="TABORDA ROJAS DIEGO ALEJANDRO"/>
    <x v="4"/>
    <x v="0"/>
    <n v="176"/>
    <n v="25.1428571428571"/>
    <n v="145.62707182320401"/>
    <m/>
    <n v="76244.889500000005"/>
    <x v="1"/>
    <n v="13659.459500000001"/>
    <x v="1043"/>
    <x v="0"/>
    <m/>
  </r>
  <r>
    <d v="2024-06-12T03:49:17"/>
    <x v="1"/>
    <n v="38"/>
    <s v="AGUDELO KEVIN ANDRES"/>
    <x v="1"/>
    <x v="0"/>
    <n v="249"/>
    <n v="22.636363636363601"/>
    <n v="228.84254143646399"/>
    <s v="1 Descuento (Usuario desubicado) "/>
    <n v="119813.39780000001"/>
    <x v="0"/>
    <n v="13659.459500000001"/>
    <x v="1043"/>
    <x v="0"/>
    <m/>
  </r>
  <r>
    <d v="2024-06-12T03:49:18"/>
    <x v="1"/>
    <n v="39"/>
    <s v="QUINTERO ANDRES FELIPE"/>
    <x v="4"/>
    <x v="0"/>
    <n v="142"/>
    <n v="20.285714285714299"/>
    <n v="145.62707182320401"/>
    <m/>
    <n v="76244.889500000005"/>
    <x v="0"/>
    <n v="13659.459500000001"/>
    <x v="1043"/>
    <x v="0"/>
    <m/>
  </r>
  <r>
    <d v="2024-06-12T03:49:18"/>
    <x v="1"/>
    <n v="40"/>
    <s v="OCAMPO OCAMPO ANTONIO JOSE"/>
    <x v="1"/>
    <x v="0"/>
    <n v="220"/>
    <n v="20"/>
    <n v="228.84254143646399"/>
    <m/>
    <n v="119813.39780000001"/>
    <x v="0"/>
    <n v="13659.459500000001"/>
    <x v="1043"/>
    <x v="0"/>
    <m/>
  </r>
  <r>
    <d v="2024-06-12T03:49:18"/>
    <x v="9"/>
    <n v="41"/>
    <s v="GARCIA DAVID WILSON ALBERTO"/>
    <x v="0"/>
    <x v="0"/>
    <n v="172"/>
    <n v="19.1111111111111"/>
    <n v="187.234806629834"/>
    <m/>
    <n v="98029.143599999996"/>
    <x v="1"/>
    <n v="13659.459500000001"/>
    <x v="1043"/>
    <x v="0"/>
    <m/>
  </r>
  <r>
    <d v="2024-06-12T03:49:18"/>
    <x v="1"/>
    <n v="42"/>
    <s v="LOPERA ALVAREZ ESTIVEN"/>
    <x v="6"/>
    <x v="0"/>
    <n v="176"/>
    <n v="22"/>
    <n v="166.430939226519"/>
    <m/>
    <n v="87137.016600000003"/>
    <x v="1"/>
    <n v="13659.459500000001"/>
    <x v="1043"/>
    <x v="0"/>
    <m/>
  </r>
  <r>
    <d v="2024-06-13T02:40:33"/>
    <x v="9"/>
    <n v="1"/>
    <s v="PALMAR PANA EDIXON JOSUE"/>
    <x v="0"/>
    <x v="0"/>
    <n v="158"/>
    <n v="17.5555555555556"/>
    <n v="189.10404624277501"/>
    <m/>
    <n v="99057.225399999996"/>
    <x v="0"/>
    <n v="13463.8889"/>
    <x v="1044"/>
    <x v="0"/>
    <m/>
  </r>
  <r>
    <d v="2024-06-13T02:40:33"/>
    <x v="9"/>
    <n v="2"/>
    <s v="PARIAS MURIEL JHON FREDY"/>
    <x v="4"/>
    <x v="0"/>
    <n v="183"/>
    <n v="26.1428571428571"/>
    <n v="147.08092485549099"/>
    <m/>
    <n v="77044.508700000006"/>
    <x v="1"/>
    <n v="13463.8889"/>
    <x v="1044"/>
    <x v="0"/>
    <m/>
  </r>
  <r>
    <d v="2024-06-13T02:40:34"/>
    <x v="9"/>
    <n v="3"/>
    <s v="AGUIRRE ANDRES"/>
    <x v="0"/>
    <x v="0"/>
    <n v="196"/>
    <n v="21.7777777777778"/>
    <n v="189.10404624277501"/>
    <m/>
    <n v="99057.225399999996"/>
    <x v="0"/>
    <n v="13463.8889"/>
    <x v="1044"/>
    <x v="0"/>
    <m/>
  </r>
  <r>
    <d v="2024-06-13T02:40:34"/>
    <x v="9"/>
    <n v="4"/>
    <s v="RUA CHAVARRIA JEFERSON ANDREY"/>
    <x v="0"/>
    <x v="0"/>
    <n v="225"/>
    <n v="25"/>
    <n v="189.10404624277501"/>
    <s v="2 Descuentos (Conduct y Propietario) "/>
    <n v="99057.225399999996"/>
    <x v="0"/>
    <n v="13463.8889"/>
    <x v="1044"/>
    <x v="0"/>
    <m/>
  </r>
  <r>
    <d v="2024-06-13T02:40:34"/>
    <x v="9"/>
    <n v="5"/>
    <s v="BERRIO POSADA ANGELA"/>
    <x v="6"/>
    <x v="0"/>
    <n v="169"/>
    <n v="21.125"/>
    <n v="168.09248554913299"/>
    <m/>
    <n v="88050.867100000003"/>
    <x v="1"/>
    <n v="13463.8889"/>
    <x v="1044"/>
    <x v="0"/>
    <m/>
  </r>
  <r>
    <d v="2024-06-13T02:40:35"/>
    <x v="9"/>
    <n v="6"/>
    <s v="TUBERQUIA MAICOL ESTIVEN"/>
    <x v="0"/>
    <x v="0"/>
    <n v="210"/>
    <n v="23.3333333333333"/>
    <n v="189.10404624277501"/>
    <m/>
    <n v="99057.225399999996"/>
    <x v="0"/>
    <n v="13463.8889"/>
    <x v="1044"/>
    <x v="0"/>
    <m/>
  </r>
  <r>
    <d v="2024-06-13T02:40:35"/>
    <x v="9"/>
    <n v="7"/>
    <s v="FLORES RINCON JORGE ALBERTO"/>
    <x v="0"/>
    <x v="0"/>
    <n v="225"/>
    <n v="25"/>
    <n v="189.10404624277501"/>
    <s v="2 Descuentos (Controlador y despachadora angela)"/>
    <n v="99057.225399999996"/>
    <x v="1"/>
    <n v="13463.8889"/>
    <x v="1044"/>
    <x v="0"/>
    <m/>
  </r>
  <r>
    <d v="2024-06-13T02:40:35"/>
    <x v="9"/>
    <n v="8"/>
    <s v="VACA FIERRO ROBINSON"/>
    <x v="3"/>
    <x v="0"/>
    <n v="211"/>
    <n v="21.1"/>
    <n v="210.11560693641599"/>
    <m/>
    <n v="110063.58379999999"/>
    <x v="1"/>
    <n v="13463.8889"/>
    <x v="1044"/>
    <x v="0"/>
    <m/>
  </r>
  <r>
    <d v="2024-06-13T02:40:35"/>
    <x v="9"/>
    <n v="9"/>
    <s v="AGUDELO GARCIA DENIN ANGELO"/>
    <x v="0"/>
    <x v="0"/>
    <n v="187"/>
    <n v="20.7777777777778"/>
    <n v="189.10404624277501"/>
    <m/>
    <n v="99057.225399999996"/>
    <x v="0"/>
    <n v="13463.8889"/>
    <x v="1044"/>
    <x v="0"/>
    <m/>
  </r>
  <r>
    <d v="2024-06-13T02:40:36"/>
    <x v="9"/>
    <n v="10"/>
    <s v="MARULANDA JARAMILLO DAWER ANDRES"/>
    <x v="2"/>
    <x v="0"/>
    <n v="116"/>
    <n v="19.3333333333333"/>
    <n v="126.06936416185"/>
    <m/>
    <n v="66038.150299999994"/>
    <x v="0"/>
    <n v="13463.8889"/>
    <x v="1044"/>
    <x v="0"/>
    <m/>
  </r>
  <r>
    <d v="2024-06-13T02:40:36"/>
    <x v="1"/>
    <n v="11"/>
    <s v="BELTRAN JUAN SIMON"/>
    <x v="4"/>
    <x v="0"/>
    <n v="117"/>
    <n v="16.714285714285701"/>
    <n v="147.08092485549099"/>
    <s v="2 Descuentos (Conduct y jefe de ruta) "/>
    <n v="77044.508700000006"/>
    <x v="0"/>
    <n v="13463.8889"/>
    <x v="1044"/>
    <x v="0"/>
    <m/>
  </r>
  <r>
    <d v="2024-06-13T02:40:36"/>
    <x v="1"/>
    <n v="12"/>
    <s v="VALENCIA MENDOZA JHON"/>
    <x v="3"/>
    <x v="0"/>
    <n v="226"/>
    <n v="22.6"/>
    <n v="210.11560693641599"/>
    <m/>
    <n v="110063.58379999999"/>
    <x v="0"/>
    <n v="13463.8889"/>
    <x v="1044"/>
    <x v="0"/>
    <m/>
  </r>
  <r>
    <d v="2024-06-13T02:40:36"/>
    <x v="1"/>
    <n v="13"/>
    <s v="DIAZ LOZADA ANDRES FELIPE"/>
    <x v="3"/>
    <x v="0"/>
    <n v="191"/>
    <n v="19.100000000000001"/>
    <n v="210.11560693641599"/>
    <m/>
    <n v="110063.58379999999"/>
    <x v="0"/>
    <n v="13463.8889"/>
    <x v="1044"/>
    <x v="0"/>
    <m/>
  </r>
  <r>
    <d v="2024-06-13T02:40:37"/>
    <x v="1"/>
    <n v="14"/>
    <s v="MADRID HERNANDEZ JHONATAN SMITH"/>
    <x v="3"/>
    <x v="0"/>
    <n v="184"/>
    <n v="18.399999999999999"/>
    <n v="210.11560693641599"/>
    <m/>
    <n v="110063.58379999999"/>
    <x v="1"/>
    <n v="13463.8889"/>
    <x v="1044"/>
    <x v="0"/>
    <m/>
  </r>
  <r>
    <d v="2024-06-13T02:40:37"/>
    <x v="1"/>
    <n v="15"/>
    <s v="LONDOO LOPERA DUVAN ANDRES"/>
    <x v="6"/>
    <x v="0"/>
    <n v="186"/>
    <n v="23.25"/>
    <n v="168.09248554913299"/>
    <m/>
    <n v="88050.867100000003"/>
    <x v="1"/>
    <n v="13463.8889"/>
    <x v="1044"/>
    <x v="0"/>
    <m/>
  </r>
  <r>
    <d v="2024-06-13T02:40:37"/>
    <x v="1"/>
    <n v="16"/>
    <s v="LONDOO WILDER"/>
    <x v="0"/>
    <x v="0"/>
    <n v="165"/>
    <n v="18.3333333333333"/>
    <n v="189.10404624277501"/>
    <m/>
    <n v="99057.225399999996"/>
    <x v="0"/>
    <n v="13463.8889"/>
    <x v="1044"/>
    <x v="0"/>
    <m/>
  </r>
  <r>
    <d v="2024-06-13T02:40:37"/>
    <x v="1"/>
    <n v="17"/>
    <s v="ESPINOZA CHAVARRIA GUILLERMO LEON"/>
    <x v="0"/>
    <x v="0"/>
    <n v="167"/>
    <n v="18.5555555555556"/>
    <n v="189.10404624277501"/>
    <m/>
    <n v="99057.225399999996"/>
    <x v="0"/>
    <n v="13463.8889"/>
    <x v="1044"/>
    <x v="0"/>
    <m/>
  </r>
  <r>
    <d v="2024-06-13T02:40:38"/>
    <x v="1"/>
    <n v="18"/>
    <s v="BETANCUR GUZMAN JHON FERNANDO"/>
    <x v="8"/>
    <x v="0"/>
    <n v="125"/>
    <n v="25"/>
    <n v="105.05780346820799"/>
    <m/>
    <n v="55031.791899999997"/>
    <x v="0"/>
    <n v="13463.8889"/>
    <x v="1044"/>
    <x v="0"/>
    <m/>
  </r>
  <r>
    <d v="2024-06-13T02:40:38"/>
    <x v="1"/>
    <n v="19"/>
    <s v="BARRANTES GALLEGO DANIEL CAMILO"/>
    <x v="8"/>
    <x v="0"/>
    <n v="93"/>
    <n v="18.600000000000001"/>
    <n v="105.05780346820799"/>
    <m/>
    <n v="55031.791899999997"/>
    <x v="0"/>
    <n v="13463.8889"/>
    <x v="1044"/>
    <x v="0"/>
    <m/>
  </r>
  <r>
    <d v="2024-06-13T02:40:38"/>
    <x v="1"/>
    <n v="20"/>
    <s v="GONZALEZ PEREZ RAFAEL JOSE"/>
    <x v="0"/>
    <x v="0"/>
    <n v="165"/>
    <n v="18.3333333333333"/>
    <n v="189.10404624277501"/>
    <m/>
    <n v="99057.225399999996"/>
    <x v="0"/>
    <n v="13463.8889"/>
    <x v="1044"/>
    <x v="0"/>
    <m/>
  </r>
  <r>
    <d v="2024-06-13T02:40:38"/>
    <x v="1"/>
    <n v="21"/>
    <s v="DURANGO DAVID JOSE"/>
    <x v="0"/>
    <x v="0"/>
    <n v="148"/>
    <n v="16.4444444444444"/>
    <n v="189.10404624277501"/>
    <m/>
    <n v="99057.225399999996"/>
    <x v="0"/>
    <n v="13463.8889"/>
    <x v="1044"/>
    <x v="0"/>
    <m/>
  </r>
  <r>
    <d v="2024-06-13T02:40:39"/>
    <x v="1"/>
    <n v="22"/>
    <s v="QUIRAMA CASTAEDA JHON JADER"/>
    <x v="1"/>
    <x v="0"/>
    <n v="262"/>
    <n v="23.818181818181799"/>
    <n v="231.12716763005801"/>
    <m/>
    <n v="121069.9422"/>
    <x v="1"/>
    <n v="13463.8889"/>
    <x v="1044"/>
    <x v="0"/>
    <m/>
  </r>
  <r>
    <d v="2024-06-13T02:40:39"/>
    <x v="1"/>
    <n v="23"/>
    <s v="SALDARRIAGA PARRA LUIS ALBERTO"/>
    <x v="3"/>
    <x v="0"/>
    <n v="181"/>
    <n v="18.100000000000001"/>
    <n v="210.11560693641599"/>
    <s v="2 Descuentos (Usuario desubicado y conduct) "/>
    <n v="110063.58379999999"/>
    <x v="2"/>
    <n v="13463.8889"/>
    <x v="1044"/>
    <x v="0"/>
    <m/>
  </r>
  <r>
    <d v="2024-06-13T02:40:39"/>
    <x v="1"/>
    <n v="24"/>
    <s v="PINO JUAN ESTEBAN"/>
    <x v="0"/>
    <x v="0"/>
    <n v="201"/>
    <n v="22.3333333333333"/>
    <n v="189.10404624277501"/>
    <s v="1 Descuento (Usuario movilidad reducida) "/>
    <n v="99057.225399999996"/>
    <x v="0"/>
    <n v="13463.8889"/>
    <x v="1044"/>
    <x v="0"/>
    <m/>
  </r>
  <r>
    <d v="2024-06-13T02:40:40"/>
    <x v="1"/>
    <n v="25"/>
    <s v="JIMENEZ HURTADO CARLOS ESTIVEN"/>
    <x v="4"/>
    <x v="0"/>
    <n v="130"/>
    <n v="18.571428571428601"/>
    <n v="147.08092485549099"/>
    <m/>
    <n v="77044.508700000006"/>
    <x v="1"/>
    <n v="13463.8889"/>
    <x v="1044"/>
    <x v="0"/>
    <m/>
  </r>
  <r>
    <d v="2024-06-13T02:40:40"/>
    <x v="1"/>
    <n v="26"/>
    <s v="CIRO MARIN RODRIGO ALBERTO"/>
    <x v="0"/>
    <x v="0"/>
    <n v="174"/>
    <n v="19.3333333333333"/>
    <n v="189.10404624277501"/>
    <m/>
    <n v="99057.225399999996"/>
    <x v="0"/>
    <n v="13463.8889"/>
    <x v="1044"/>
    <x v="0"/>
    <m/>
  </r>
  <r>
    <d v="2024-06-13T02:40:40"/>
    <x v="1"/>
    <n v="27"/>
    <s v="HENAO MUOZ FERNEY"/>
    <x v="0"/>
    <x v="0"/>
    <n v="213"/>
    <n v="23.6666666666667"/>
    <n v="189.10404624277501"/>
    <m/>
    <n v="99057.225399999996"/>
    <x v="0"/>
    <n v="13463.8889"/>
    <x v="1044"/>
    <x v="0"/>
    <m/>
  </r>
  <r>
    <d v="2024-06-13T02:40:40"/>
    <x v="1"/>
    <n v="28"/>
    <s v="URIEL SALAZAR FREDY"/>
    <x v="10"/>
    <x v="0"/>
    <n v="68"/>
    <n v="17"/>
    <n v="84.046242774566494"/>
    <m/>
    <n v="44025.433499999999"/>
    <x v="0"/>
    <n v="13463.8889"/>
    <x v="1044"/>
    <x v="0"/>
    <m/>
  </r>
  <r>
    <d v="2024-06-13T02:40:41"/>
    <x v="1"/>
    <n v="29"/>
    <s v="PEREZ GARCIA JUAN ESTEBAN"/>
    <x v="0"/>
    <x v="0"/>
    <n v="159"/>
    <n v="17.6666666666667"/>
    <n v="189.10404624277501"/>
    <s v="1 Descuento (Usuario movilidad reducida) "/>
    <n v="99057.225399999996"/>
    <x v="0"/>
    <n v="13463.8889"/>
    <x v="1044"/>
    <x v="0"/>
    <m/>
  </r>
  <r>
    <d v="2024-06-13T02:40:41"/>
    <x v="9"/>
    <n v="31"/>
    <s v="CERVANTES MARTINEZ FELIX ENRIQUE"/>
    <x v="0"/>
    <x v="0"/>
    <n v="207"/>
    <n v="23"/>
    <n v="189.10404624277501"/>
    <m/>
    <n v="99057.225399999996"/>
    <x v="0"/>
    <n v="13463.8889"/>
    <x v="1044"/>
    <x v="0"/>
    <m/>
  </r>
  <r>
    <d v="2024-06-13T02:40:41"/>
    <x v="9"/>
    <n v="32"/>
    <s v="PUERTA BOJANERO JUAN CARLOS"/>
    <x v="0"/>
    <x v="0"/>
    <n v="219"/>
    <n v="24.3333333333333"/>
    <n v="189.10404624277501"/>
    <s v="11 Descuentos (Transbordo y conduct) "/>
    <n v="99057.225399999996"/>
    <x v="0"/>
    <n v="13463.8889"/>
    <x v="1044"/>
    <x v="0"/>
    <m/>
  </r>
  <r>
    <d v="2024-06-13T02:40:42"/>
    <x v="9"/>
    <n v="33"/>
    <s v="RAMIREZ ADRIAN"/>
    <x v="6"/>
    <x v="0"/>
    <n v="190"/>
    <n v="23.75"/>
    <n v="168.09248554913299"/>
    <m/>
    <n v="88050.867100000003"/>
    <x v="0"/>
    <n v="13463.8889"/>
    <x v="1044"/>
    <x v="0"/>
    <m/>
  </r>
  <r>
    <d v="2024-06-13T02:40:42"/>
    <x v="9"/>
    <n v="34"/>
    <s v="PINO JUAN ESTEBAN"/>
    <x v="0"/>
    <x v="0"/>
    <n v="212"/>
    <n v="23.5555555555556"/>
    <n v="189.10404624277501"/>
    <m/>
    <n v="99057.225399999996"/>
    <x v="0"/>
    <n v="13463.8889"/>
    <x v="1044"/>
    <x v="0"/>
    <m/>
  </r>
  <r>
    <d v="2024-06-13T02:40:42"/>
    <x v="9"/>
    <n v="35"/>
    <s v="HERNANDEZ MACIAS GILBERTO"/>
    <x v="6"/>
    <x v="0"/>
    <n v="158"/>
    <n v="19.75"/>
    <n v="168.09248554913299"/>
    <m/>
    <n v="88050.867100000003"/>
    <x v="1"/>
    <n v="13463.8889"/>
    <x v="1044"/>
    <x v="0"/>
    <m/>
  </r>
  <r>
    <d v="2024-06-13T02:40:42"/>
    <x v="9"/>
    <n v="36"/>
    <s v="MARTINEZ CHAVERRA LUIS NORBERTO"/>
    <x v="0"/>
    <x v="0"/>
    <n v="216"/>
    <n v="24"/>
    <n v="189.10404624277501"/>
    <m/>
    <n v="99057.225399999996"/>
    <x v="0"/>
    <n v="13463.8889"/>
    <x v="1044"/>
    <x v="0"/>
    <m/>
  </r>
  <r>
    <d v="2024-06-13T02:40:43"/>
    <x v="9"/>
    <n v="37"/>
    <s v="TABORDA ROJAS DIEGO ALEJANDRO"/>
    <x v="3"/>
    <x v="0"/>
    <n v="196"/>
    <n v="19.600000000000001"/>
    <n v="210.11560693641599"/>
    <s v="1 Descuento (Despachadora angela)"/>
    <n v="110063.58379999999"/>
    <x v="1"/>
    <n v="13463.8889"/>
    <x v="1044"/>
    <x v="0"/>
    <m/>
  </r>
  <r>
    <d v="2024-06-13T02:40:43"/>
    <x v="9"/>
    <n v="38"/>
    <s v="MACEA MATEO"/>
    <x v="8"/>
    <x v="0"/>
    <n v="91"/>
    <n v="18.2"/>
    <n v="105.05780346820799"/>
    <m/>
    <n v="55031.791899999997"/>
    <x v="0"/>
    <n v="13463.8889"/>
    <x v="1044"/>
    <x v="0"/>
    <m/>
  </r>
  <r>
    <d v="2024-06-13T02:40:43"/>
    <x v="9"/>
    <n v="39"/>
    <s v="QUINTERO ANDRES FELIPE"/>
    <x v="0"/>
    <x v="0"/>
    <n v="194"/>
    <n v="21.5555555555556"/>
    <n v="189.10404624277501"/>
    <s v="1 Descuento (Conduct)"/>
    <n v="99057.225399999996"/>
    <x v="0"/>
    <n v="13463.8889"/>
    <x v="1044"/>
    <x v="0"/>
    <m/>
  </r>
  <r>
    <d v="2024-06-13T02:40:44"/>
    <x v="9"/>
    <n v="40"/>
    <s v="OCAMPO OCAMPO ANTONIO JOSE"/>
    <x v="3"/>
    <x v="0"/>
    <n v="214"/>
    <n v="21.4"/>
    <n v="210.11560693641599"/>
    <s v="1 Descuento (Controlador)"/>
    <n v="110063.58379999999"/>
    <x v="0"/>
    <n v="13463.8889"/>
    <x v="1044"/>
    <x v="0"/>
    <m/>
  </r>
  <r>
    <d v="2024-06-13T02:40:44"/>
    <x v="1"/>
    <n v="41"/>
    <s v="GARCIA DAVID WILSON ALBERTO"/>
    <x v="4"/>
    <x v="0"/>
    <n v="155"/>
    <n v="22.1428571428571"/>
    <n v="147.08092485549099"/>
    <s v="1 Descuento (Conduct)"/>
    <n v="77044.508700000006"/>
    <x v="1"/>
    <n v="13463.8889"/>
    <x v="1044"/>
    <x v="0"/>
    <m/>
  </r>
  <r>
    <d v="2024-06-13T02:40:44"/>
    <x v="1"/>
    <n v="42"/>
    <s v="LOPERA ALVAREZ ESTIVEN"/>
    <x v="0"/>
    <x v="0"/>
    <n v="183"/>
    <n v="20.3333333333333"/>
    <n v="189.10404624277501"/>
    <m/>
    <n v="99057.225399999996"/>
    <x v="1"/>
    <n v="13463.8889"/>
    <x v="1044"/>
    <x v="0"/>
    <m/>
  </r>
  <r>
    <d v="2024-06-14T08:07:19"/>
    <x v="1"/>
    <n v="1"/>
    <s v="PALMAR PANA EDIXON JOSUE"/>
    <x v="0"/>
    <x v="0"/>
    <n v="172"/>
    <n v="19.1111111111111"/>
    <n v="190.83139534883699"/>
    <s v="2 Descuentos (Conducts) "/>
    <n v="100007.2674"/>
    <x v="0"/>
    <n v="13456.756799999999"/>
    <x v="1045"/>
    <x v="0"/>
    <m/>
  </r>
  <r>
    <d v="2024-06-14T08:07:21"/>
    <x v="1"/>
    <n v="2"/>
    <s v="PARIAS MURIEL JHON FREDY"/>
    <x v="0"/>
    <x v="0"/>
    <n v="205"/>
    <n v="22.7777777777778"/>
    <n v="190.83139534883699"/>
    <m/>
    <n v="100007.2674"/>
    <x v="1"/>
    <n v="13456.756799999999"/>
    <x v="1045"/>
    <x v="0"/>
    <m/>
  </r>
  <r>
    <d v="2024-06-14T08:07:21"/>
    <x v="1"/>
    <n v="3"/>
    <s v="ESPINOZA CHAVARRIA GUILLERMO LEON"/>
    <x v="8"/>
    <x v="0"/>
    <n v="107"/>
    <n v="21.4"/>
    <n v="106.017441860465"/>
    <s v="2 Descuentos (Conducts) "/>
    <n v="55559.593000000001"/>
    <x v="0"/>
    <n v="13456.756799999999"/>
    <x v="1045"/>
    <x v="0"/>
    <m/>
  </r>
  <r>
    <d v="2024-06-14T08:07:22"/>
    <x v="1"/>
    <n v="4"/>
    <s v="RUA CHAVARRIA JEFERSON ANDREY"/>
    <x v="6"/>
    <x v="0"/>
    <n v="131"/>
    <n v="16.375"/>
    <n v="169.62790697674399"/>
    <m/>
    <n v="88895.348800000007"/>
    <x v="0"/>
    <n v="13456.756799999999"/>
    <x v="1045"/>
    <x v="0"/>
    <m/>
  </r>
  <r>
    <d v="2024-06-14T08:07:23"/>
    <x v="1"/>
    <n v="5"/>
    <s v="BERRIO POSADA ANGELA"/>
    <x v="3"/>
    <x v="3"/>
    <n v="224"/>
    <n v="22.4"/>
    <n v="212.03488372093"/>
    <m/>
    <n v="111119.186"/>
    <x v="1"/>
    <n v="13456.756799999999"/>
    <x v="1045"/>
    <x v="0"/>
    <m/>
  </r>
  <r>
    <d v="2024-06-14T08:07:23"/>
    <x v="1"/>
    <n v="6"/>
    <s v="TUBERQUIA MAICOL ESTIVEN"/>
    <x v="2"/>
    <x v="0"/>
    <n v="138"/>
    <n v="21.230769230769202"/>
    <n v="137.822674418605"/>
    <m/>
    <n v="72227.4709"/>
    <x v="0"/>
    <n v="13456.756799999999"/>
    <x v="1045"/>
    <x v="0"/>
    <m/>
  </r>
  <r>
    <d v="2024-06-14T08:07:24"/>
    <x v="1"/>
    <n v="7"/>
    <s v="LONDOO CADAVID DAVID SANTIAGO"/>
    <x v="0"/>
    <x v="0"/>
    <n v="199"/>
    <n v="22.1111111111111"/>
    <n v="190.83139534883699"/>
    <m/>
    <n v="100007.2674"/>
    <x v="1"/>
    <n v="13456.756799999999"/>
    <x v="1045"/>
    <x v="0"/>
    <m/>
  </r>
  <r>
    <d v="2024-06-14T08:07:26"/>
    <x v="1"/>
    <n v="8"/>
    <s v="VACA FIERRO ROBINSON"/>
    <x v="3"/>
    <x v="0"/>
    <n v="188"/>
    <n v="18.8"/>
    <n v="212.03488372093"/>
    <s v="2 Descuentos (Usuario movilidad reducida y desubicado)"/>
    <n v="111119.186"/>
    <x v="1"/>
    <n v="13456.756799999999"/>
    <x v="1045"/>
    <x v="0"/>
    <m/>
  </r>
  <r>
    <d v="2024-06-14T08:07:27"/>
    <x v="1"/>
    <n v="9"/>
    <s v="PINO JUAN ESTEBAN"/>
    <x v="6"/>
    <x v="0"/>
    <n v="172"/>
    <n v="21.5"/>
    <n v="169.62790697674399"/>
    <m/>
    <n v="88895.348800000007"/>
    <x v="0"/>
    <n v="13456.756799999999"/>
    <x v="1045"/>
    <x v="0"/>
    <m/>
  </r>
  <r>
    <d v="2024-06-14T08:07:28"/>
    <x v="1"/>
    <n v="10"/>
    <s v="MARULANDA JARAMILLO DAWER ANDRES"/>
    <x v="8"/>
    <x v="0"/>
    <n v="83"/>
    <n v="16.600000000000001"/>
    <n v="106.017441860465"/>
    <m/>
    <n v="55559.593000000001"/>
    <x v="0"/>
    <n v="13456.756799999999"/>
    <x v="1045"/>
    <x v="0"/>
    <m/>
  </r>
  <r>
    <d v="2024-06-14T08:07:29"/>
    <x v="9"/>
    <n v="11"/>
    <s v="BELTRAN JUAN SIMON"/>
    <x v="0"/>
    <x v="0"/>
    <n v="194"/>
    <n v="21.5555555555556"/>
    <n v="190.83139534883699"/>
    <s v="2 Descuentos (Conduct y despachadora angela)"/>
    <n v="100007.2674"/>
    <x v="0"/>
    <n v="13456.756799999999"/>
    <x v="1045"/>
    <x v="0"/>
    <m/>
  </r>
  <r>
    <d v="2024-06-14T08:07:30"/>
    <x v="9"/>
    <n v="12"/>
    <s v="VALENCIA MENDOZA JHON"/>
    <x v="0"/>
    <x v="0"/>
    <n v="154"/>
    <n v="17.1111111111111"/>
    <n v="190.83139534883699"/>
    <m/>
    <n v="100007.2674"/>
    <x v="0"/>
    <n v="13456.756799999999"/>
    <x v="1045"/>
    <x v="0"/>
    <m/>
  </r>
  <r>
    <d v="2024-06-14T08:07:31"/>
    <x v="9"/>
    <n v="13"/>
    <s v="DURANGO PAEZ GILDARDO"/>
    <x v="6"/>
    <x v="0"/>
    <n v="157"/>
    <n v="19.625"/>
    <n v="169.62790697674399"/>
    <m/>
    <n v="88895.348800000007"/>
    <x v="0"/>
    <n v="13456.756799999999"/>
    <x v="1045"/>
    <x v="0"/>
    <m/>
  </r>
  <r>
    <d v="2024-06-14T08:07:32"/>
    <x v="9"/>
    <n v="14"/>
    <s v="CARVAJAL SALAZAR HECTOR MARINO"/>
    <x v="6"/>
    <x v="0"/>
    <n v="142"/>
    <n v="17.75"/>
    <n v="169.62790697674399"/>
    <m/>
    <n v="88895.348800000007"/>
    <x v="1"/>
    <n v="13456.756799999999"/>
    <x v="1045"/>
    <x v="0"/>
    <m/>
  </r>
  <r>
    <d v="2024-06-14T08:07:32"/>
    <x v="9"/>
    <n v="15"/>
    <s v="QUINTERO  ALVARO ANTONIO"/>
    <x v="6"/>
    <x v="0"/>
    <n v="191"/>
    <n v="23.875"/>
    <n v="169.62790697674399"/>
    <s v="2 Descuentos (Propietarios)"/>
    <n v="88895.348800000007"/>
    <x v="1"/>
    <n v="13456.756799999999"/>
    <x v="1045"/>
    <x v="0"/>
    <m/>
  </r>
  <r>
    <d v="2024-06-14T08:07:33"/>
    <x v="9"/>
    <n v="16"/>
    <s v="LONDOO WILDER"/>
    <x v="2"/>
    <x v="0"/>
    <n v="150"/>
    <n v="23.076923076923102"/>
    <n v="137.822674418605"/>
    <m/>
    <n v="72227.4709"/>
    <x v="0"/>
    <n v="13456.756799999999"/>
    <x v="1045"/>
    <x v="0"/>
    <m/>
  </r>
  <r>
    <d v="2024-06-14T08:07:34"/>
    <x v="9"/>
    <n v="17"/>
    <s v="RAMIREZ JARAMILLO WILSON"/>
    <x v="0"/>
    <x v="0"/>
    <n v="183"/>
    <n v="20.3333333333333"/>
    <n v="190.83139534883699"/>
    <m/>
    <n v="100007.2674"/>
    <x v="0"/>
    <n v="13456.756799999999"/>
    <x v="1045"/>
    <x v="0"/>
    <m/>
  </r>
  <r>
    <d v="2024-06-14T08:07:34"/>
    <x v="9"/>
    <n v="18"/>
    <s v="BETANCUR GUZMAN JHON FERNANDO"/>
    <x v="0"/>
    <x v="0"/>
    <n v="173"/>
    <n v="19.2222222222222"/>
    <n v="190.83139534883699"/>
    <s v="2 Descuentos (Propietario y Capacitacion) "/>
    <n v="100007.2674"/>
    <x v="0"/>
    <n v="13456.756799999999"/>
    <x v="1045"/>
    <x v="0"/>
    <m/>
  </r>
  <r>
    <d v="2024-06-14T08:07:36"/>
    <x v="9"/>
    <n v="19"/>
    <s v="BARRANTES GALLEGO DANIEL CAMILO"/>
    <x v="0"/>
    <x v="0"/>
    <n v="216"/>
    <n v="24"/>
    <n v="190.83139534883699"/>
    <s v="1 Descuento (Conduct)"/>
    <n v="100007.2674"/>
    <x v="0"/>
    <n v="13456.756799999999"/>
    <x v="1045"/>
    <x v="0"/>
    <m/>
  </r>
  <r>
    <d v="2024-06-14T08:07:37"/>
    <x v="9"/>
    <n v="20"/>
    <s v="GONZALEZ PEREZ RAFAEL JOSE"/>
    <x v="0"/>
    <x v="0"/>
    <n v="202"/>
    <n v="22.4444444444444"/>
    <n v="190.83139534883699"/>
    <m/>
    <n v="100007.2674"/>
    <x v="0"/>
    <n v="13456.756799999999"/>
    <x v="1045"/>
    <x v="0"/>
    <m/>
  </r>
  <r>
    <d v="2024-06-14T08:07:38"/>
    <x v="9"/>
    <n v="21"/>
    <s v="DURANGO DAVID JOSE"/>
    <x v="6"/>
    <x v="0"/>
    <n v="170"/>
    <n v="21.25"/>
    <n v="169.62790697674399"/>
    <s v="2 Descuentos (Conduct y propietario) "/>
    <n v="88895.348800000007"/>
    <x v="0"/>
    <n v="13456.756799999999"/>
    <x v="1045"/>
    <x v="0"/>
    <m/>
  </r>
  <r>
    <d v="2024-06-14T08:07:39"/>
    <x v="9"/>
    <n v="22"/>
    <s v="QUIRAMA CASTAEDA JHON JADER"/>
    <x v="6"/>
    <x v="1"/>
    <n v="210"/>
    <n v="26.25"/>
    <n v="169.62790697674399"/>
    <s v="Se descuenta el viaje de 6 18 pm ya que sopla sin autorizacin vehs en la misma ruta."/>
    <n v="77783.698799999998"/>
    <x v="1"/>
    <n v="13456.756799999999"/>
    <x v="1045"/>
    <x v="1"/>
    <n v="21.202999999999999"/>
  </r>
  <r>
    <d v="2024-06-14T08:07:40"/>
    <x v="9"/>
    <n v="23"/>
    <s v="SALDARRIAGA PARRA LUIS ALBERTO"/>
    <x v="8"/>
    <x v="0"/>
    <n v="77"/>
    <n v="15.4"/>
    <n v="106.017441860465"/>
    <m/>
    <n v="55559.593000000001"/>
    <x v="2"/>
    <n v="13456.756799999999"/>
    <x v="1045"/>
    <x v="0"/>
    <m/>
  </r>
  <r>
    <d v="2024-06-14T08:07:40"/>
    <x v="9"/>
    <n v="24"/>
    <s v="MARTINEZ  WILMAR"/>
    <x v="6"/>
    <x v="0"/>
    <n v="171"/>
    <n v="21.375"/>
    <n v="169.62790697674399"/>
    <m/>
    <n v="88895.348800000007"/>
    <x v="0"/>
    <n v="13456.756799999999"/>
    <x v="1045"/>
    <x v="0"/>
    <m/>
  </r>
  <r>
    <d v="2024-06-14T08:07:41"/>
    <x v="9"/>
    <n v="25"/>
    <s v="JIMENEZ HURTADO CARLOS ESTIVEN"/>
    <x v="4"/>
    <x v="0"/>
    <n v="141"/>
    <n v="20.1428571428571"/>
    <n v="148.42441860465101"/>
    <s v="1 Descuento (Controlador) "/>
    <n v="77783.430200000003"/>
    <x v="1"/>
    <n v="13456.756799999999"/>
    <x v="1045"/>
    <x v="0"/>
    <m/>
  </r>
  <r>
    <d v="2024-06-14T08:07:42"/>
    <x v="9"/>
    <n v="26"/>
    <s v="CIRO MARIN RODRIGO ALBERTO"/>
    <x v="4"/>
    <x v="0"/>
    <n v="146"/>
    <n v="20.8571428571429"/>
    <n v="148.42441860465101"/>
    <m/>
    <n v="77783.430200000003"/>
    <x v="0"/>
    <n v="13456.756799999999"/>
    <x v="1045"/>
    <x v="0"/>
    <m/>
  </r>
  <r>
    <d v="2024-06-14T08:07:43"/>
    <x v="9"/>
    <n v="27"/>
    <s v="HOYOS DAVID"/>
    <x v="0"/>
    <x v="0"/>
    <n v="197"/>
    <n v="21.8888888888889"/>
    <n v="190.83139534883699"/>
    <s v="FERNEY HENAO Realiz 3 viajes donde moviliz 67 Usuarios, 5 Descuentos (Despachadora angela y transbordo) "/>
    <n v="100007.2674"/>
    <x v="0"/>
    <n v="13456.756799999999"/>
    <x v="1045"/>
    <x v="0"/>
    <m/>
  </r>
  <r>
    <d v="2024-06-14T08:07:43"/>
    <x v="9"/>
    <n v="28"/>
    <s v="URIEL SALAZAR FREDY"/>
    <x v="3"/>
    <x v="0"/>
    <n v="211"/>
    <n v="21.1"/>
    <n v="212.03488372093"/>
    <m/>
    <n v="111119.186"/>
    <x v="0"/>
    <n v="13456.756799999999"/>
    <x v="1045"/>
    <x v="0"/>
    <m/>
  </r>
  <r>
    <d v="2024-06-14T08:07:44"/>
    <x v="9"/>
    <n v="29"/>
    <s v="PEREZ GARCIA JUAN ESTEBAN"/>
    <x v="0"/>
    <x v="0"/>
    <n v="198"/>
    <n v="22"/>
    <n v="190.83139534883699"/>
    <s v="1 Descuento (Controlador) "/>
    <n v="100007.2674"/>
    <x v="0"/>
    <n v="13456.756799999999"/>
    <x v="1045"/>
    <x v="0"/>
    <m/>
  </r>
  <r>
    <d v="2024-06-14T08:07:45"/>
    <x v="1"/>
    <n v="31"/>
    <s v="CERVANTES MARTINEZ FELIX ENRIQUE"/>
    <x v="0"/>
    <x v="0"/>
    <n v="186"/>
    <n v="20.6666666666667"/>
    <n v="190.83139534883699"/>
    <m/>
    <n v="100007.2674"/>
    <x v="0"/>
    <n v="13456.756799999999"/>
    <x v="1045"/>
    <x v="0"/>
    <m/>
  </r>
  <r>
    <d v="2024-06-14T08:07:45"/>
    <x v="1"/>
    <n v="32"/>
    <s v="PUERTA BOJANERO JUAN CARLOS"/>
    <x v="3"/>
    <x v="0"/>
    <n v="234"/>
    <n v="23.4"/>
    <n v="212.03488372093"/>
    <s v="1 Descuento (Conduct)"/>
    <n v="111119.186"/>
    <x v="0"/>
    <n v="13456.756799999999"/>
    <x v="1045"/>
    <x v="0"/>
    <m/>
  </r>
  <r>
    <d v="2024-06-14T08:07:46"/>
    <x v="1"/>
    <n v="33"/>
    <s v="RAMIREZ ADRIAN"/>
    <x v="3"/>
    <x v="0"/>
    <n v="200"/>
    <n v="20"/>
    <n v="212.03488372093"/>
    <m/>
    <n v="111119.186"/>
    <x v="0"/>
    <n v="13456.756799999999"/>
    <x v="1045"/>
    <x v="0"/>
    <m/>
  </r>
  <r>
    <d v="2024-06-14T08:07:46"/>
    <x v="1"/>
    <n v="34"/>
    <s v="MONTOYA OSPINA GILBERTO ANTONIO"/>
    <x v="1"/>
    <x v="0"/>
    <n v="269"/>
    <n v="24.454545454545499"/>
    <n v="233.238372093023"/>
    <s v="3 Descuentos (Conduct, usuario movilidad reducida y propietario)"/>
    <n v="122231.1047"/>
    <x v="0"/>
    <n v="13456.756799999999"/>
    <x v="1045"/>
    <x v="0"/>
    <m/>
  </r>
  <r>
    <d v="2024-06-14T08:07:47"/>
    <x v="1"/>
    <n v="35"/>
    <s v="HERNANDEZ MACIAS GILBERTO"/>
    <x v="6"/>
    <x v="0"/>
    <n v="184"/>
    <n v="23"/>
    <n v="169.62790697674399"/>
    <m/>
    <n v="88895.348800000007"/>
    <x v="1"/>
    <n v="13456.756799999999"/>
    <x v="1045"/>
    <x v="0"/>
    <m/>
  </r>
  <r>
    <d v="2024-06-14T08:07:48"/>
    <x v="1"/>
    <n v="36"/>
    <s v="MARTINEZ CHAVERRA LUIS NORBERTO"/>
    <x v="1"/>
    <x v="0"/>
    <n v="232"/>
    <n v="21.090909090909101"/>
    <n v="233.238372093023"/>
    <s v="1 Descuento (Propietario) "/>
    <n v="122231.1047"/>
    <x v="0"/>
    <n v="13456.756799999999"/>
    <x v="1045"/>
    <x v="0"/>
    <m/>
  </r>
  <r>
    <d v="2024-06-14T08:07:49"/>
    <x v="1"/>
    <n v="37"/>
    <s v="TABORDA ROJAS DIEGO ALEJANDRO"/>
    <x v="6"/>
    <x v="3"/>
    <n v="187"/>
    <n v="23.375"/>
    <n v="169.62790697674399"/>
    <m/>
    <n v="88895.348800000007"/>
    <x v="1"/>
    <n v="13456.756799999999"/>
    <x v="1045"/>
    <x v="0"/>
    <m/>
  </r>
  <r>
    <d v="2024-06-14T08:07:49"/>
    <x v="1"/>
    <n v="38"/>
    <s v="AGUDELO KEVIN ANDRES"/>
    <x v="0"/>
    <x v="0"/>
    <n v="178"/>
    <n v="19.7777777777778"/>
    <n v="190.83139534883699"/>
    <m/>
    <n v="100007.2674"/>
    <x v="0"/>
    <n v="13456.756799999999"/>
    <x v="1045"/>
    <x v="0"/>
    <m/>
  </r>
  <r>
    <d v="2024-06-14T08:07:50"/>
    <x v="1"/>
    <n v="39"/>
    <s v="QUINTERO ANDRES FELIPE"/>
    <x v="4"/>
    <x v="0"/>
    <n v="144"/>
    <n v="20.571428571428601"/>
    <n v="148.42441860465101"/>
    <m/>
    <n v="77783.430200000003"/>
    <x v="0"/>
    <n v="13456.756799999999"/>
    <x v="1045"/>
    <x v="0"/>
    <m/>
  </r>
  <r>
    <d v="2024-06-14T08:07:51"/>
    <x v="1"/>
    <n v="40"/>
    <s v="OCAMPO OCAMPO ANTONIO JOSE"/>
    <x v="3"/>
    <x v="0"/>
    <n v="211"/>
    <n v="21.1"/>
    <n v="212.03488372093"/>
    <m/>
    <n v="111119.186"/>
    <x v="0"/>
    <n v="13456.756799999999"/>
    <x v="1045"/>
    <x v="0"/>
    <m/>
  </r>
  <r>
    <d v="2024-06-14T08:07:51"/>
    <x v="9"/>
    <n v="41"/>
    <s v="DIAZ LOZADA ANDRES FELIPE"/>
    <x v="0"/>
    <x v="0"/>
    <n v="216"/>
    <n v="24"/>
    <n v="190.83139534883699"/>
    <s v="1 Descuento (Conduct)"/>
    <n v="100007.2674"/>
    <x v="1"/>
    <n v="13456.756799999999"/>
    <x v="1045"/>
    <x v="0"/>
    <m/>
  </r>
  <r>
    <d v="2024-06-14T08:07:52"/>
    <x v="9"/>
    <n v="42"/>
    <s v="LOPERA ALVAREZ ESTIVEN"/>
    <x v="4"/>
    <x v="0"/>
    <n v="151"/>
    <n v="21.571428571428601"/>
    <n v="148.42441860465101"/>
    <m/>
    <n v="77783.430200000003"/>
    <x v="1"/>
    <n v="13456.756799999999"/>
    <x v="1045"/>
    <x v="0"/>
    <m/>
  </r>
  <r>
    <d v="2024-06-15T01:55:13"/>
    <x v="9"/>
    <n v="1"/>
    <s v="PALMAR PANA EDIXON JOSUE"/>
    <x v="0"/>
    <x v="0"/>
    <n v="157"/>
    <n v="17.4444444444444"/>
    <n v="204.283727399166"/>
    <m/>
    <n v="107406.05009999999"/>
    <x v="0"/>
    <n v="14421.6216"/>
    <x v="1046"/>
    <x v="0"/>
    <m/>
  </r>
  <r>
    <d v="2024-06-15T01:55:14"/>
    <x v="9"/>
    <n v="2"/>
    <s v="PARIAS MURIEL JHON FREDY"/>
    <x v="6"/>
    <x v="0"/>
    <n v="219"/>
    <n v="27.375"/>
    <n v="181.58553546592501"/>
    <m/>
    <n v="95472.044500000004"/>
    <x v="1"/>
    <n v="14421.6216"/>
    <x v="1046"/>
    <x v="0"/>
    <m/>
  </r>
  <r>
    <d v="2024-06-15T01:55:14"/>
    <x v="9"/>
    <n v="3"/>
    <s v="AGUIRRE ANDRES"/>
    <x v="3"/>
    <x v="0"/>
    <n v="184"/>
    <n v="18.399999999999999"/>
    <n v="226.98191933240599"/>
    <m/>
    <n v="119340.05560000001"/>
    <x v="0"/>
    <n v="14421.6216"/>
    <x v="1046"/>
    <x v="0"/>
    <m/>
  </r>
  <r>
    <d v="2024-06-15T01:55:15"/>
    <x v="9"/>
    <n v="4"/>
    <s v="RUA CHAVARRIA JEFERSON ANDREY"/>
    <x v="0"/>
    <x v="0"/>
    <n v="154"/>
    <n v="17.1111111111111"/>
    <n v="204.283727399166"/>
    <s v="1 Descuento (Conduct)"/>
    <n v="107406.05009999999"/>
    <x v="0"/>
    <n v="14421.6216"/>
    <x v="1046"/>
    <x v="0"/>
    <m/>
  </r>
  <r>
    <d v="2024-06-15T01:55:15"/>
    <x v="9"/>
    <n v="5"/>
    <s v="QUINTERO  ALVARO ANTONIO"/>
    <x v="0"/>
    <x v="0"/>
    <n v="230"/>
    <n v="25.5555555555556"/>
    <n v="204.283727399166"/>
    <m/>
    <n v="107406.05009999999"/>
    <x v="1"/>
    <n v="14421.6216"/>
    <x v="1046"/>
    <x v="0"/>
    <m/>
  </r>
  <r>
    <d v="2024-06-15T01:55:15"/>
    <x v="9"/>
    <n v="6"/>
    <s v="TUBERQUIA MAICOL ESTIVEN"/>
    <x v="9"/>
    <x v="0"/>
    <n v="267"/>
    <n v="22.25"/>
    <n v="272.37830319888701"/>
    <m/>
    <n v="143208.0668"/>
    <x v="0"/>
    <n v="14421.6216"/>
    <x v="1046"/>
    <x v="0"/>
    <m/>
  </r>
  <r>
    <d v="2024-06-15T01:55:16"/>
    <x v="9"/>
    <n v="7"/>
    <s v="FLORES RINCON JORGE ALBERTO"/>
    <x v="3"/>
    <x v="0"/>
    <n v="236"/>
    <n v="23.6"/>
    <n v="226.98191933240599"/>
    <s v="2 Descuentos (Conduct y propietario) "/>
    <n v="119340.05560000001"/>
    <x v="1"/>
    <n v="14421.6216"/>
    <x v="1046"/>
    <x v="0"/>
    <m/>
  </r>
  <r>
    <d v="2024-06-15T01:55:16"/>
    <x v="9"/>
    <n v="8"/>
    <s v="VACA FIERRO ROBINSON"/>
    <x v="0"/>
    <x v="0"/>
    <n v="193"/>
    <n v="21.4444444444444"/>
    <n v="204.283727399166"/>
    <m/>
    <n v="107406.05009999999"/>
    <x v="1"/>
    <n v="14421.6216"/>
    <x v="1046"/>
    <x v="0"/>
    <m/>
  </r>
  <r>
    <d v="2024-06-15T01:55:16"/>
    <x v="9"/>
    <n v="9"/>
    <s v="AGUDELO GARCIA DENIN ANGELO"/>
    <x v="3"/>
    <x v="0"/>
    <n v="226"/>
    <n v="22.6"/>
    <n v="226.98191933240599"/>
    <s v="1 Descuento (Usuario movilidad reducida) "/>
    <n v="119340.05560000001"/>
    <x v="0"/>
    <n v="14421.6216"/>
    <x v="1046"/>
    <x v="0"/>
    <m/>
  </r>
  <r>
    <d v="2024-06-15T01:55:16"/>
    <x v="1"/>
    <n v="11"/>
    <s v="MACEA MATEO"/>
    <x v="0"/>
    <x v="0"/>
    <n v="170"/>
    <n v="18.8888888888889"/>
    <n v="204.283727399166"/>
    <m/>
    <n v="107406.05009999999"/>
    <x v="0"/>
    <n v="14421.6216"/>
    <x v="1046"/>
    <x v="0"/>
    <m/>
  </r>
  <r>
    <d v="2024-06-15T01:55:17"/>
    <x v="1"/>
    <n v="12"/>
    <s v="GOMEZ EDWIN"/>
    <x v="3"/>
    <x v="0"/>
    <n v="219"/>
    <n v="21.9"/>
    <n v="226.98191933240599"/>
    <m/>
    <n v="119340.05560000001"/>
    <x v="0"/>
    <n v="14421.6216"/>
    <x v="1046"/>
    <x v="0"/>
    <m/>
  </r>
  <r>
    <d v="2024-06-15T01:55:17"/>
    <x v="1"/>
    <n v="13"/>
    <s v="DURANGO PAEZ GILDARDO"/>
    <x v="0"/>
    <x v="0"/>
    <n v="213"/>
    <n v="23.6666666666667"/>
    <n v="204.283727399166"/>
    <s v="2 Descuentos (Conduct y propietario) "/>
    <n v="107406.05009999999"/>
    <x v="0"/>
    <n v="14421.6216"/>
    <x v="1046"/>
    <x v="0"/>
    <m/>
  </r>
  <r>
    <d v="2024-06-15T01:55:17"/>
    <x v="1"/>
    <n v="14"/>
    <s v="MADRID HERNANDEZ JHONATAN SMITH"/>
    <x v="4"/>
    <x v="0"/>
    <n v="152"/>
    <n v="21.714285714285701"/>
    <n v="158.88734353268401"/>
    <m/>
    <n v="83538.0389"/>
    <x v="1"/>
    <n v="14421.6216"/>
    <x v="1046"/>
    <x v="0"/>
    <m/>
  </r>
  <r>
    <d v="2024-06-15T01:55:18"/>
    <x v="1"/>
    <n v="15"/>
    <s v="LONDOO LOPERA DUVAN ANDRES"/>
    <x v="3"/>
    <x v="0"/>
    <n v="211"/>
    <n v="21.1"/>
    <n v="226.98191933240599"/>
    <s v="2 Descuentos (Usuario movilidad reducida y conduct) "/>
    <n v="119340.05560000001"/>
    <x v="1"/>
    <n v="14421.6216"/>
    <x v="1046"/>
    <x v="0"/>
    <m/>
  </r>
  <r>
    <d v="2024-06-15T01:55:18"/>
    <x v="1"/>
    <n v="17"/>
    <s v="RAMIREZ JARAMILLO WILSON"/>
    <x v="0"/>
    <x v="0"/>
    <n v="230"/>
    <n v="25.5555555555556"/>
    <n v="204.283727399166"/>
    <m/>
    <n v="107406.05009999999"/>
    <x v="0"/>
    <n v="14421.6216"/>
    <x v="1046"/>
    <x v="0"/>
    <m/>
  </r>
  <r>
    <d v="2024-06-15T01:55:18"/>
    <x v="1"/>
    <n v="18"/>
    <s v="BETANCUR GUZMAN JHON FERNANDO"/>
    <x v="6"/>
    <x v="0"/>
    <n v="161"/>
    <n v="20.125"/>
    <n v="181.58553546592501"/>
    <m/>
    <n v="95472.044500000004"/>
    <x v="0"/>
    <n v="14421.6216"/>
    <x v="1046"/>
    <x v="0"/>
    <m/>
  </r>
  <r>
    <d v="2024-06-15T01:55:19"/>
    <x v="1"/>
    <n v="19"/>
    <s v="BARRANTES GALLEGO DANIEL CAMILO"/>
    <x v="0"/>
    <x v="0"/>
    <n v="183"/>
    <n v="20.3333333333333"/>
    <n v="204.283727399166"/>
    <m/>
    <n v="107406.05009999999"/>
    <x v="0"/>
    <n v="14421.6216"/>
    <x v="1046"/>
    <x v="0"/>
    <m/>
  </r>
  <r>
    <d v="2024-06-15T01:55:19"/>
    <x v="1"/>
    <n v="20"/>
    <s v="GONZALEZ PEREZ RAFAEL JOSE"/>
    <x v="0"/>
    <x v="0"/>
    <n v="195"/>
    <n v="21.6666666666667"/>
    <n v="204.283727399166"/>
    <m/>
    <n v="107406.05009999999"/>
    <x v="0"/>
    <n v="14421.6216"/>
    <x v="1046"/>
    <x v="0"/>
    <m/>
  </r>
  <r>
    <d v="2024-06-15T01:55:20"/>
    <x v="1"/>
    <n v="21"/>
    <s v="DURANGO DAVID JOSE"/>
    <x v="0"/>
    <x v="0"/>
    <n v="230"/>
    <n v="25.5555555555556"/>
    <n v="204.283727399166"/>
    <m/>
    <n v="107406.05009999999"/>
    <x v="0"/>
    <n v="14421.6216"/>
    <x v="1046"/>
    <x v="0"/>
    <m/>
  </r>
  <r>
    <d v="2024-06-15T01:55:20"/>
    <x v="1"/>
    <n v="22"/>
    <s v="QUIRAMA CASTAEDA JHON JADER"/>
    <x v="9"/>
    <x v="3"/>
    <n v="272"/>
    <n v="22.6666666666667"/>
    <n v="272.37830319888701"/>
    <m/>
    <n v="143208.0668"/>
    <x v="1"/>
    <n v="14421.6216"/>
    <x v="1046"/>
    <x v="0"/>
    <m/>
  </r>
  <r>
    <d v="2024-06-15T01:55:21"/>
    <x v="1"/>
    <n v="23"/>
    <s v="PINO JUAN ESTEBAN"/>
    <x v="3"/>
    <x v="0"/>
    <n v="254"/>
    <n v="25.4"/>
    <n v="226.98191933240599"/>
    <m/>
    <n v="119340.05560000001"/>
    <x v="2"/>
    <n v="14421.6216"/>
    <x v="1046"/>
    <x v="0"/>
    <m/>
  </r>
  <r>
    <d v="2024-06-15T01:55:22"/>
    <x v="1"/>
    <n v="24"/>
    <s v="MARTINEZ  WILMAR"/>
    <x v="0"/>
    <x v="0"/>
    <n v="197"/>
    <n v="21.8888888888889"/>
    <n v="204.283727399166"/>
    <s v="1 Descuento (Conduct)"/>
    <n v="107406.05009999999"/>
    <x v="0"/>
    <n v="14421.6216"/>
    <x v="1046"/>
    <x v="0"/>
    <m/>
  </r>
  <r>
    <d v="2024-06-15T01:55:22"/>
    <x v="1"/>
    <n v="25"/>
    <s v="JIMENEZ HURTADO CARLOS ESTIVEN"/>
    <x v="4"/>
    <x v="3"/>
    <n v="176"/>
    <n v="25.1428571428571"/>
    <n v="158.88734353268401"/>
    <m/>
    <n v="83538.0389"/>
    <x v="1"/>
    <n v="14421.6216"/>
    <x v="1046"/>
    <x v="0"/>
    <m/>
  </r>
  <r>
    <d v="2024-06-15T01:55:22"/>
    <x v="1"/>
    <n v="26"/>
    <s v="ESPINOZA CHAVARRIA GUILLERMO LEON"/>
    <x v="0"/>
    <x v="0"/>
    <n v="233"/>
    <n v="25.8888888888889"/>
    <n v="204.283727399166"/>
    <s v="2 Descuentos (Conducts)"/>
    <n v="107406.05009999999"/>
    <x v="0"/>
    <n v="14421.6216"/>
    <x v="1046"/>
    <x v="0"/>
    <m/>
  </r>
  <r>
    <d v="2024-06-15T01:55:23"/>
    <x v="1"/>
    <n v="27"/>
    <s v="HOYOS DAVID"/>
    <x v="6"/>
    <x v="0"/>
    <n v="214"/>
    <n v="26.75"/>
    <n v="181.58553546592501"/>
    <s v="1 Descuento (Conduct)"/>
    <n v="95472.044500000004"/>
    <x v="0"/>
    <n v="14421.6216"/>
    <x v="1046"/>
    <x v="0"/>
    <m/>
  </r>
  <r>
    <d v="2024-06-15T01:55:23"/>
    <x v="1"/>
    <n v="28"/>
    <s v="URIEL SALAZAR FREDY"/>
    <x v="3"/>
    <x v="0"/>
    <n v="188"/>
    <n v="18.8"/>
    <n v="226.98191933240599"/>
    <m/>
    <n v="119340.05560000001"/>
    <x v="0"/>
    <n v="14421.6216"/>
    <x v="1046"/>
    <x v="0"/>
    <m/>
  </r>
  <r>
    <d v="2024-06-15T01:55:23"/>
    <x v="1"/>
    <n v="29"/>
    <s v="PEREZ GARCIA JUAN ESTEBAN"/>
    <x v="3"/>
    <x v="0"/>
    <n v="240"/>
    <n v="24"/>
    <n v="226.98191933240599"/>
    <m/>
    <n v="119340.05560000001"/>
    <x v="0"/>
    <n v="14421.6216"/>
    <x v="1046"/>
    <x v="0"/>
    <m/>
  </r>
  <r>
    <d v="2024-06-15T01:55:24"/>
    <x v="9"/>
    <n v="31"/>
    <s v="CERVANTES MARTINEZ FELIX ENRIQUE"/>
    <x v="6"/>
    <x v="0"/>
    <n v="186"/>
    <n v="23.25"/>
    <n v="181.58553546592501"/>
    <m/>
    <n v="95472.044500000004"/>
    <x v="0"/>
    <n v="14421.6216"/>
    <x v="1046"/>
    <x v="0"/>
    <m/>
  </r>
  <r>
    <d v="2024-06-15T01:55:24"/>
    <x v="9"/>
    <n v="32"/>
    <s v="PUERTA BOJANERO JUAN CARLOS"/>
    <x v="4"/>
    <x v="0"/>
    <n v="193"/>
    <n v="27.571428571428601"/>
    <n v="158.88734353268401"/>
    <s v="1 Descuento (Conduct)"/>
    <n v="83538.0389"/>
    <x v="0"/>
    <n v="14421.6216"/>
    <x v="1046"/>
    <x v="0"/>
    <m/>
  </r>
  <r>
    <d v="2024-06-15T01:55:24"/>
    <x v="9"/>
    <n v="33"/>
    <s v="RAMIREZ ADRIAN"/>
    <x v="3"/>
    <x v="3"/>
    <n v="200"/>
    <n v="20"/>
    <n v="226.98191933240599"/>
    <s v="2 Descuentos (Despachadora angela y usuario desubicado)"/>
    <n v="119340.05560000001"/>
    <x v="0"/>
    <n v="14421.6216"/>
    <x v="1046"/>
    <x v="0"/>
    <m/>
  </r>
  <r>
    <d v="2024-06-15T01:55:24"/>
    <x v="9"/>
    <n v="34"/>
    <s v="MONTOYA OSPINA GILBERTO ANTONIO"/>
    <x v="0"/>
    <x v="0"/>
    <n v="214"/>
    <n v="23.7777777777778"/>
    <n v="204.283727399166"/>
    <s v="1 Descuento (Conduct)"/>
    <n v="107406.05009999999"/>
    <x v="0"/>
    <n v="14421.6216"/>
    <x v="1046"/>
    <x v="0"/>
    <m/>
  </r>
  <r>
    <d v="2024-06-15T01:55:25"/>
    <x v="9"/>
    <n v="35"/>
    <s v="HERNANDEZ MACIAS GILBERTO"/>
    <x v="3"/>
    <x v="0"/>
    <n v="221"/>
    <n v="22.1"/>
    <n v="226.98191933240599"/>
    <m/>
    <n v="119340.05560000001"/>
    <x v="1"/>
    <n v="14421.6216"/>
    <x v="1046"/>
    <x v="0"/>
    <m/>
  </r>
  <r>
    <d v="2024-06-15T01:55:25"/>
    <x v="9"/>
    <n v="36"/>
    <s v="MARTINEZ CHAVERRA LUIS NORBERTO"/>
    <x v="3"/>
    <x v="0"/>
    <n v="227"/>
    <n v="22.7"/>
    <n v="226.98191933240599"/>
    <s v="3 Descuentos (Conducts y despachadora angela)"/>
    <n v="119340.05560000001"/>
    <x v="0"/>
    <n v="14421.6216"/>
    <x v="1046"/>
    <x v="0"/>
    <m/>
  </r>
  <r>
    <d v="2024-06-15T01:55:25"/>
    <x v="9"/>
    <n v="37"/>
    <s v="TABORDA ROJAS DIEGO ALEJANDRO"/>
    <x v="6"/>
    <x v="0"/>
    <n v="199"/>
    <n v="26.533333333333299"/>
    <n v="170.23643949930499"/>
    <m/>
    <n v="89505.041700000002"/>
    <x v="1"/>
    <n v="14421.6216"/>
    <x v="1046"/>
    <x v="0"/>
    <m/>
  </r>
  <r>
    <d v="2024-06-15T01:55:25"/>
    <x v="9"/>
    <n v="38"/>
    <s v="AGUDELO KEVIN ANDRES"/>
    <x v="3"/>
    <x v="0"/>
    <n v="209"/>
    <n v="20.9"/>
    <n v="226.98191933240599"/>
    <m/>
    <n v="119340.05560000001"/>
    <x v="0"/>
    <n v="14421.6216"/>
    <x v="1046"/>
    <x v="0"/>
    <m/>
  </r>
  <r>
    <d v="2024-06-15T01:55:26"/>
    <x v="9"/>
    <n v="39"/>
    <s v="QUINTERO ANDRES FELIPE"/>
    <x v="0"/>
    <x v="0"/>
    <n v="223"/>
    <n v="24.7777777777778"/>
    <n v="204.283727399166"/>
    <m/>
    <n v="107406.05009999999"/>
    <x v="0"/>
    <n v="14421.6216"/>
    <x v="1046"/>
    <x v="0"/>
    <m/>
  </r>
  <r>
    <d v="2024-06-15T01:55:26"/>
    <x v="9"/>
    <n v="40"/>
    <s v="OCAMPO OCAMPO ANTONIO JOSE"/>
    <x v="3"/>
    <x v="0"/>
    <n v="223"/>
    <n v="22.3"/>
    <n v="226.98191933240599"/>
    <m/>
    <n v="119340.05560000001"/>
    <x v="0"/>
    <n v="14421.6216"/>
    <x v="1046"/>
    <x v="0"/>
    <m/>
  </r>
  <r>
    <d v="2024-06-15T01:55:26"/>
    <x v="9"/>
    <n v="41"/>
    <s v="GARCIA DAVID WILSON ALBERTO"/>
    <x v="0"/>
    <x v="0"/>
    <n v="234"/>
    <n v="26"/>
    <n v="204.283727399166"/>
    <s v="3 Descuentos (Conducts y Cristian monitoreo)"/>
    <n v="107406.05009999999"/>
    <x v="1"/>
    <n v="14421.6216"/>
    <x v="1046"/>
    <x v="0"/>
    <m/>
  </r>
  <r>
    <d v="2024-06-15T01:55:27"/>
    <x v="9"/>
    <n v="42"/>
    <s v="LOPERA ALVAREZ ESTIVEN"/>
    <x v="3"/>
    <x v="0"/>
    <n v="227"/>
    <n v="22.7"/>
    <n v="226.98191933240599"/>
    <m/>
    <n v="119340.05560000001"/>
    <x v="1"/>
    <n v="14421.6216"/>
    <x v="1046"/>
    <x v="0"/>
    <m/>
  </r>
  <r>
    <d v="2024-06-16T02:21:53"/>
    <x v="1"/>
    <n v="1"/>
    <s v="PALMAR PANA EDIXON JOSUE"/>
    <x v="3"/>
    <x v="0"/>
    <n v="252"/>
    <n v="25.2"/>
    <n v="271.46622734761098"/>
    <m/>
    <n v="143806.42499999999"/>
    <x v="0"/>
    <n v="15064.8649"/>
    <x v="1047"/>
    <x v="0"/>
    <m/>
  </r>
  <r>
    <d v="2024-06-16T02:21:53"/>
    <x v="1"/>
    <n v="2"/>
    <s v="PARIAS MURIEL JHON FREDY"/>
    <x v="6"/>
    <x v="0"/>
    <n v="219"/>
    <n v="27.375"/>
    <n v="217.17298187808899"/>
    <m/>
    <n v="115045.14"/>
    <x v="1"/>
    <n v="15064.8649"/>
    <x v="1047"/>
    <x v="0"/>
    <m/>
  </r>
  <r>
    <d v="2024-06-16T02:21:54"/>
    <x v="1"/>
    <n v="3"/>
    <s v="AGUIRRE ANDRES"/>
    <x v="4"/>
    <x v="0"/>
    <n v="153"/>
    <n v="21.8571428571429"/>
    <n v="190.02635914332799"/>
    <m/>
    <n v="100664.4975"/>
    <x v="0"/>
    <n v="15064.8649"/>
    <x v="1047"/>
    <x v="0"/>
    <m/>
  </r>
  <r>
    <d v="2024-06-16T02:21:54"/>
    <x v="1"/>
    <n v="4"/>
    <s v="RUA CHAVARRIA JEFERSON ANDREY"/>
    <x v="4"/>
    <x v="0"/>
    <n v="195"/>
    <n v="27.8571428571429"/>
    <n v="190.02635914332799"/>
    <s v="1 Descuento (Conduct) "/>
    <n v="100664.4975"/>
    <x v="0"/>
    <n v="15064.8649"/>
    <x v="1047"/>
    <x v="0"/>
    <m/>
  </r>
  <r>
    <d v="2024-06-16T02:21:54"/>
    <x v="1"/>
    <n v="5"/>
    <s v="BERRIO POSADA ANGELA"/>
    <x v="3"/>
    <x v="0"/>
    <n v="289"/>
    <n v="28.9"/>
    <n v="271.46622734761098"/>
    <m/>
    <n v="143806.42499999999"/>
    <x v="1"/>
    <n v="15064.8649"/>
    <x v="1047"/>
    <x v="0"/>
    <m/>
  </r>
  <r>
    <d v="2024-06-16T02:21:55"/>
    <x v="1"/>
    <n v="6"/>
    <s v="TUBERQUIA MAICOL ESTIVEN"/>
    <x v="6"/>
    <x v="0"/>
    <n v="223"/>
    <n v="27.875"/>
    <n v="217.17298187808899"/>
    <m/>
    <n v="115045.14"/>
    <x v="0"/>
    <n v="15064.8649"/>
    <x v="1047"/>
    <x v="0"/>
    <m/>
  </r>
  <r>
    <d v="2024-06-16T02:21:55"/>
    <x v="1"/>
    <n v="7"/>
    <s v="FLORES RINCON JORGE ALBERTO"/>
    <x v="6"/>
    <x v="0"/>
    <n v="244"/>
    <n v="30.5"/>
    <n v="217.17298187808899"/>
    <s v="9 Descuentos (Transbordo)"/>
    <n v="115045.14"/>
    <x v="1"/>
    <n v="15064.8649"/>
    <x v="1047"/>
    <x v="0"/>
    <m/>
  </r>
  <r>
    <d v="2024-06-16T02:21:56"/>
    <x v="1"/>
    <n v="8"/>
    <s v="LONDOO CADAVID DAVID SANTIAGO"/>
    <x v="0"/>
    <x v="0"/>
    <n v="198"/>
    <n v="22"/>
    <n v="244.31960461284999"/>
    <m/>
    <n v="129425.7825"/>
    <x v="1"/>
    <n v="15064.8649"/>
    <x v="1047"/>
    <x v="0"/>
    <m/>
  </r>
  <r>
    <d v="2024-06-16T02:21:56"/>
    <x v="1"/>
    <n v="9"/>
    <s v="AGUDELO GARCIA DENIN ANGELO"/>
    <x v="0"/>
    <x v="0"/>
    <n v="253"/>
    <n v="28.1111111111111"/>
    <n v="244.31960461284999"/>
    <m/>
    <n v="129425.7825"/>
    <x v="0"/>
    <n v="15064.8649"/>
    <x v="1047"/>
    <x v="0"/>
    <m/>
  </r>
  <r>
    <d v="2024-06-16T02:21:57"/>
    <x v="1"/>
    <n v="10"/>
    <s v="HURTADO MADRID JUAN ESTEBAN"/>
    <x v="0"/>
    <x v="0"/>
    <n v="242"/>
    <n v="26.8888888888889"/>
    <n v="244.31960461284999"/>
    <s v="2 Descuento (Conducts) "/>
    <n v="129425.7825"/>
    <x v="0"/>
    <n v="15064.8649"/>
    <x v="1047"/>
    <x v="0"/>
    <m/>
  </r>
  <r>
    <d v="2024-06-16T02:21:57"/>
    <x v="9"/>
    <n v="13"/>
    <s v="DURANGO PAEZ GILDARDO"/>
    <x v="8"/>
    <x v="0"/>
    <n v="137"/>
    <n v="27.4"/>
    <n v="135.733113673806"/>
    <m/>
    <n v="71903.212499999994"/>
    <x v="0"/>
    <n v="15064.8649"/>
    <x v="1047"/>
    <x v="0"/>
    <m/>
  </r>
  <r>
    <d v="2024-06-16T02:21:57"/>
    <x v="9"/>
    <n v="14"/>
    <s v="CARVAJAL SALAZAR HECTOR MARINO"/>
    <x v="0"/>
    <x v="0"/>
    <n v="253"/>
    <n v="28.1111111111111"/>
    <n v="244.31960461284999"/>
    <m/>
    <n v="129425.7825"/>
    <x v="1"/>
    <n v="15064.8649"/>
    <x v="1047"/>
    <x v="0"/>
    <m/>
  </r>
  <r>
    <d v="2024-06-16T02:21:58"/>
    <x v="9"/>
    <n v="15"/>
    <s v="LONDOO LOPERA DUVAN ANDRES"/>
    <x v="6"/>
    <x v="0"/>
    <n v="190"/>
    <n v="23.75"/>
    <n v="217.17298187808899"/>
    <m/>
    <n v="115045.14"/>
    <x v="1"/>
    <n v="15064.8649"/>
    <x v="1047"/>
    <x v="0"/>
    <m/>
  </r>
  <r>
    <d v="2024-06-16T02:21:58"/>
    <x v="9"/>
    <n v="17"/>
    <s v="RAMIREZ JARAMILLO WILSON"/>
    <x v="4"/>
    <x v="0"/>
    <n v="189"/>
    <n v="27"/>
    <n v="190.02635914332799"/>
    <m/>
    <n v="100664.4975"/>
    <x v="0"/>
    <n v="15064.8649"/>
    <x v="1047"/>
    <x v="0"/>
    <m/>
  </r>
  <r>
    <d v="2024-06-16T02:21:59"/>
    <x v="9"/>
    <n v="18"/>
    <s v="BETANCUR GUZMAN JHON FERNANDO"/>
    <x v="2"/>
    <x v="0"/>
    <n v="195"/>
    <n v="30"/>
    <n v="176.453047775947"/>
    <m/>
    <n v="93474.176300000006"/>
    <x v="0"/>
    <n v="15064.8649"/>
    <x v="1047"/>
    <x v="0"/>
    <m/>
  </r>
  <r>
    <d v="2024-06-16T02:21:59"/>
    <x v="9"/>
    <n v="19"/>
    <s v="BARRANTES GALLEGO DANIEL CAMILO"/>
    <x v="0"/>
    <x v="0"/>
    <n v="228"/>
    <n v="25.3333333333333"/>
    <n v="244.31960461284999"/>
    <s v="11 Descuentos (Conducts y transbordo) "/>
    <n v="129425.7825"/>
    <x v="0"/>
    <n v="15064.8649"/>
    <x v="1047"/>
    <x v="0"/>
    <m/>
  </r>
  <r>
    <d v="2024-06-16T02:22:00"/>
    <x v="9"/>
    <n v="20"/>
    <s v="GONZALEZ PEREZ RAFAEL JOSE"/>
    <x v="0"/>
    <x v="0"/>
    <n v="245"/>
    <n v="27.2222222222222"/>
    <n v="244.31960461284999"/>
    <s v="1 Descuento (Transbordo) "/>
    <n v="129425.7825"/>
    <x v="0"/>
    <n v="15064.8649"/>
    <x v="1047"/>
    <x v="0"/>
    <m/>
  </r>
  <r>
    <d v="2024-06-16T02:22:00"/>
    <x v="9"/>
    <n v="21"/>
    <s v="DIAZ LOZADA ANDRES FELIPE"/>
    <x v="3"/>
    <x v="0"/>
    <n v="279"/>
    <n v="27.9"/>
    <n v="271.46622734761098"/>
    <s v="1 Descuento (Despachadora angela) "/>
    <n v="143806.42499999999"/>
    <x v="0"/>
    <n v="15064.8649"/>
    <x v="1047"/>
    <x v="0"/>
    <m/>
  </r>
  <r>
    <d v="2024-06-16T02:22:00"/>
    <x v="9"/>
    <n v="22"/>
    <s v="QUIRAMA CASTAEDA JHON JADER"/>
    <x v="6"/>
    <x v="0"/>
    <n v="207"/>
    <n v="25.875"/>
    <n v="217.17298187808899"/>
    <m/>
    <n v="115045.14"/>
    <x v="1"/>
    <n v="15064.8649"/>
    <x v="1047"/>
    <x v="0"/>
    <m/>
  </r>
  <r>
    <d v="2024-06-16T02:22:00"/>
    <x v="9"/>
    <n v="23"/>
    <s v="SALDARRIAGA PARRA LUIS ALBERTO"/>
    <x v="8"/>
    <x v="0"/>
    <n v="141"/>
    <n v="28.2"/>
    <n v="135.733113673806"/>
    <m/>
    <n v="71903.212499999994"/>
    <x v="2"/>
    <n v="15064.8649"/>
    <x v="1047"/>
    <x v="0"/>
    <m/>
  </r>
  <r>
    <d v="2024-06-16T02:22:01"/>
    <x v="9"/>
    <n v="24"/>
    <s v="MARTINEZ  WILMAR"/>
    <x v="0"/>
    <x v="3"/>
    <n v="248"/>
    <n v="27.5555555555556"/>
    <n v="244.31960461284999"/>
    <m/>
    <n v="129425.7825"/>
    <x v="0"/>
    <n v="15064.8649"/>
    <x v="1047"/>
    <x v="0"/>
    <m/>
  </r>
  <r>
    <d v="2024-06-16T02:22:01"/>
    <x v="9"/>
    <n v="27"/>
    <s v="HENAO MUOZ FERNEY"/>
    <x v="0"/>
    <x v="0"/>
    <n v="307"/>
    <n v="34.1111111111111"/>
    <n v="244.31960461284999"/>
    <s v="JORGE FLORES Realiz 3 viajes donde movilz 71 Usuarios "/>
    <n v="129425.7825"/>
    <x v="0"/>
    <n v="15064.8649"/>
    <x v="1047"/>
    <x v="0"/>
    <m/>
  </r>
  <r>
    <d v="2024-06-16T02:22:01"/>
    <x v="9"/>
    <n v="28"/>
    <s v="URIEL SALAZAR FREDY"/>
    <x v="6"/>
    <x v="0"/>
    <n v="168"/>
    <n v="21"/>
    <n v="217.17298187808899"/>
    <m/>
    <n v="115045.14"/>
    <x v="0"/>
    <n v="15064.8649"/>
    <x v="1047"/>
    <x v="0"/>
    <m/>
  </r>
  <r>
    <d v="2024-06-16T02:22:01"/>
    <x v="9"/>
    <n v="29"/>
    <s v="PEREZ GARCIA JUAN ESTEBAN"/>
    <x v="6"/>
    <x v="0"/>
    <n v="198"/>
    <n v="24.75"/>
    <n v="217.17298187808899"/>
    <m/>
    <n v="115045.14"/>
    <x v="0"/>
    <n v="15064.8649"/>
    <x v="1047"/>
    <x v="0"/>
    <m/>
  </r>
  <r>
    <d v="2024-06-16T02:22:02"/>
    <x v="9"/>
    <n v="30"/>
    <s v="VELEZ DAVID"/>
    <x v="6"/>
    <x v="0"/>
    <n v="243"/>
    <n v="30.375"/>
    <n v="217.17298187808899"/>
    <s v="1 Descuento (Controlador) "/>
    <n v="115045.14"/>
    <x v="0"/>
    <n v="15064.8649"/>
    <x v="1047"/>
    <x v="0"/>
    <m/>
  </r>
  <r>
    <d v="2024-06-16T02:22:02"/>
    <x v="1"/>
    <n v="31"/>
    <s v="CERVANTES MARTINEZ FELIX ENRIQUE"/>
    <x v="0"/>
    <x v="0"/>
    <n v="274"/>
    <n v="30.4444444444444"/>
    <n v="244.31960461284999"/>
    <s v="1 Descuento (Usuario movilidad reducida) "/>
    <n v="129425.7825"/>
    <x v="0"/>
    <n v="15064.8649"/>
    <x v="1047"/>
    <x v="0"/>
    <m/>
  </r>
  <r>
    <d v="2024-06-16T02:22:02"/>
    <x v="1"/>
    <n v="32"/>
    <s v="MACEA MATEO"/>
    <x v="0"/>
    <x v="3"/>
    <n v="236"/>
    <n v="26.2222222222222"/>
    <n v="244.31960461284999"/>
    <s v="1 Descuento (Conduct) "/>
    <n v="129425.7825"/>
    <x v="0"/>
    <n v="15064.8649"/>
    <x v="1047"/>
    <x v="0"/>
    <m/>
  </r>
  <r>
    <d v="2024-06-16T02:22:03"/>
    <x v="1"/>
    <n v="33"/>
    <s v="RAMIREZ ADRIAN"/>
    <x v="0"/>
    <x v="0"/>
    <n v="270"/>
    <n v="30"/>
    <n v="244.31960461284999"/>
    <s v="1 Descuento (Propietario) "/>
    <n v="129425.7825"/>
    <x v="0"/>
    <n v="15064.8649"/>
    <x v="1047"/>
    <x v="0"/>
    <m/>
  </r>
  <r>
    <d v="2024-06-16T02:22:03"/>
    <x v="1"/>
    <n v="34"/>
    <s v="MONTOYA OSPINA GILBERTO ANTONIO"/>
    <x v="3"/>
    <x v="0"/>
    <n v="275"/>
    <n v="27.5"/>
    <n v="271.46622734761098"/>
    <m/>
    <n v="143806.42499999999"/>
    <x v="0"/>
    <n v="15064.8649"/>
    <x v="1047"/>
    <x v="0"/>
    <m/>
  </r>
  <r>
    <d v="2024-06-16T02:22:03"/>
    <x v="1"/>
    <n v="35"/>
    <s v="HERNANDEZ MACIAS GILBERTO"/>
    <x v="6"/>
    <x v="0"/>
    <n v="196"/>
    <n v="24.5"/>
    <n v="217.17298187808899"/>
    <m/>
    <n v="115045.14"/>
    <x v="1"/>
    <n v="15064.8649"/>
    <x v="1047"/>
    <x v="0"/>
    <m/>
  </r>
  <r>
    <d v="2024-06-16T02:22:03"/>
    <x v="1"/>
    <n v="36"/>
    <s v="LONDOO WILDER"/>
    <x v="2"/>
    <x v="0"/>
    <n v="153"/>
    <n v="25.5"/>
    <n v="162.879736408567"/>
    <s v="1 Descuuento (Usuario movilidad reducida) "/>
    <n v="86283.854999999996"/>
    <x v="0"/>
    <n v="15064.8649"/>
    <x v="1047"/>
    <x v="0"/>
    <m/>
  </r>
  <r>
    <d v="2024-06-16T02:22:04"/>
    <x v="1"/>
    <n v="37"/>
    <s v="TABORDA ROJAS DIEGO ALEJANDRO"/>
    <x v="6"/>
    <x v="0"/>
    <n v="233"/>
    <n v="29.125"/>
    <n v="217.17298187808899"/>
    <m/>
    <n v="115045.14"/>
    <x v="1"/>
    <n v="15064.8649"/>
    <x v="1047"/>
    <x v="0"/>
    <m/>
  </r>
  <r>
    <d v="2024-06-16T02:22:04"/>
    <x v="1"/>
    <n v="38"/>
    <s v="AGUDELO KEVIN ANDRES"/>
    <x v="6"/>
    <x v="0"/>
    <n v="225"/>
    <n v="28.125"/>
    <n v="217.17298187808899"/>
    <s v="2 Descuentos (Conducts)"/>
    <n v="115045.14"/>
    <x v="0"/>
    <n v="15064.8649"/>
    <x v="1047"/>
    <x v="0"/>
    <m/>
  </r>
  <r>
    <d v="2024-06-16T02:22:04"/>
    <x v="1"/>
    <n v="39"/>
    <s v="GOMEZ EDWIN"/>
    <x v="6"/>
    <x v="0"/>
    <n v="183"/>
    <n v="22.875"/>
    <n v="217.17298187808899"/>
    <m/>
    <n v="115045.14"/>
    <x v="0"/>
    <n v="15064.8649"/>
    <x v="1047"/>
    <x v="0"/>
    <m/>
  </r>
  <r>
    <d v="2024-06-16T02:22:04"/>
    <x v="1"/>
    <n v="40"/>
    <s v="OCAMPO OCAMPO ANTONIO JOSE"/>
    <x v="6"/>
    <x v="0"/>
    <n v="203"/>
    <n v="25.375"/>
    <n v="217.17298187808899"/>
    <m/>
    <n v="115045.14"/>
    <x v="0"/>
    <n v="15064.8649"/>
    <x v="1047"/>
    <x v="0"/>
    <m/>
  </r>
  <r>
    <d v="2024-06-16T02:22:05"/>
    <x v="1"/>
    <n v="41"/>
    <s v="GARCIA DAVID WILSON ALBERTO"/>
    <x v="3"/>
    <x v="0"/>
    <n v="256"/>
    <n v="25.6"/>
    <n v="271.46622734761098"/>
    <s v="1 Descuento (Conduct)"/>
    <n v="143806.42499999999"/>
    <x v="1"/>
    <n v="15064.8649"/>
    <x v="1047"/>
    <x v="0"/>
    <m/>
  </r>
  <r>
    <d v="2024-06-16T02:22:05"/>
    <x v="1"/>
    <n v="42"/>
    <s v="HOYOS DAVID"/>
    <x v="4"/>
    <x v="0"/>
    <n v="239"/>
    <n v="34.142857142857103"/>
    <n v="190.02635914332799"/>
    <s v="1 Descuento (Conduct)"/>
    <n v="100664.4975"/>
    <x v="1"/>
    <n v="15064.8649"/>
    <x v="1047"/>
    <x v="0"/>
    <m/>
  </r>
  <r>
    <d v="2024-06-17T01:14:55"/>
    <x v="12"/>
    <n v="5"/>
    <s v="QUINTERO  ALVARO ANTONIO"/>
    <x v="6"/>
    <x v="0"/>
    <n v="204"/>
    <n v="25.5"/>
    <n v="185.24"/>
    <s v="2 Descuentos (Conducts) "/>
    <n v="97482"/>
    <x v="1"/>
    <n v="12169.578799999999"/>
    <x v="1048"/>
    <x v="0"/>
    <m/>
  </r>
  <r>
    <d v="2024-06-17T01:14:55"/>
    <x v="12"/>
    <n v="6"/>
    <s v="URIEL SALAZAR FREDY"/>
    <x v="0"/>
    <x v="0"/>
    <n v="189"/>
    <n v="21"/>
    <n v="208.39500000000001"/>
    <m/>
    <n v="109667.25"/>
    <x v="0"/>
    <n v="12169.578799999999"/>
    <x v="1048"/>
    <x v="0"/>
    <m/>
  </r>
  <r>
    <d v="2024-06-17T01:14:55"/>
    <x v="12"/>
    <n v="8"/>
    <s v="HURTADO MADRID JUAN ESTEBAN"/>
    <x v="3"/>
    <x v="0"/>
    <n v="200"/>
    <n v="20"/>
    <n v="231.55"/>
    <m/>
    <n v="121852.5"/>
    <x v="1"/>
    <n v="12169.578799999999"/>
    <x v="1048"/>
    <x v="0"/>
    <m/>
  </r>
  <r>
    <d v="2024-06-17T01:14:56"/>
    <x v="12"/>
    <n v="9"/>
    <s v="AGUDELO GARCIA DENIN ANGELO"/>
    <x v="6"/>
    <x v="3"/>
    <n v="210"/>
    <n v="26.25"/>
    <n v="185.24"/>
    <m/>
    <n v="97482"/>
    <x v="0"/>
    <n v="12169.578799999999"/>
    <x v="1048"/>
    <x v="0"/>
    <m/>
  </r>
  <r>
    <d v="2024-06-17T01:14:56"/>
    <x v="12"/>
    <n v="14"/>
    <s v="MADRID HERNANDEZ JHONATAN SMITH"/>
    <x v="0"/>
    <x v="0"/>
    <n v="186"/>
    <n v="20.6666666666667"/>
    <n v="208.39500000000001"/>
    <s v="1 Descuento (Despachador gustavo)"/>
    <n v="109667.25"/>
    <x v="1"/>
    <n v="12169.578799999999"/>
    <x v="1048"/>
    <x v="0"/>
    <m/>
  </r>
  <r>
    <d v="2024-06-17T01:14:57"/>
    <x v="12"/>
    <n v="15"/>
    <s v="LONDOO LOPERA DUVAN ANDRES"/>
    <x v="6"/>
    <x v="0"/>
    <n v="149"/>
    <n v="18.625"/>
    <n v="185.24"/>
    <s v="1 Descuento (Propietario) "/>
    <n v="97482"/>
    <x v="1"/>
    <n v="12169.578799999999"/>
    <x v="1048"/>
    <x v="0"/>
    <m/>
  </r>
  <r>
    <d v="2024-06-17T01:14:57"/>
    <x v="12"/>
    <n v="21"/>
    <s v="DURANGO DAVID JOSE"/>
    <x v="0"/>
    <x v="0"/>
    <n v="192"/>
    <n v="21.3333333333333"/>
    <n v="208.39500000000001"/>
    <m/>
    <n v="109667.25"/>
    <x v="0"/>
    <n v="12169.578799999999"/>
    <x v="1048"/>
    <x v="0"/>
    <m/>
  </r>
  <r>
    <d v="2024-06-17T01:14:58"/>
    <x v="12"/>
    <n v="22"/>
    <s v="QUIRAMA CASTAEDA JHON JADER"/>
    <x v="3"/>
    <x v="1"/>
    <n v="274"/>
    <n v="27.4"/>
    <n v="231.55"/>
    <s v="Se descuenta el viaje de 1 02 pm ya que NO ingresa al 13 sin Autorizacin "/>
    <n v="109667.25"/>
    <x v="1"/>
    <n v="12169.578799999999"/>
    <x v="1048"/>
    <x v="0"/>
    <n v="1"/>
  </r>
  <r>
    <d v="2024-06-17T01:14:58"/>
    <x v="12"/>
    <n v="23"/>
    <s v="SALDARRIAGA PARRA LUIS ALBERTO"/>
    <x v="3"/>
    <x v="0"/>
    <n v="212"/>
    <n v="21.2"/>
    <n v="231.55"/>
    <s v="1 Descuento (Despachador gustavo)"/>
    <n v="121852.5"/>
    <x v="2"/>
    <n v="12169.578799999999"/>
    <x v="1048"/>
    <x v="0"/>
    <m/>
  </r>
  <r>
    <d v="2024-06-17T01:14:59"/>
    <x v="12"/>
    <n v="24"/>
    <s v="MARTINEZ  WILMAR"/>
    <x v="0"/>
    <x v="0"/>
    <n v="229"/>
    <n v="25.4444444444444"/>
    <n v="208.39500000000001"/>
    <m/>
    <n v="109667.25"/>
    <x v="0"/>
    <n v="12169.578799999999"/>
    <x v="1048"/>
    <x v="0"/>
    <m/>
  </r>
  <r>
    <d v="2024-06-17T01:14:59"/>
    <x v="12"/>
    <n v="26"/>
    <s v="CIRO MARIN RODRIGO ALBERTO"/>
    <x v="0"/>
    <x v="0"/>
    <n v="236"/>
    <n v="26.2222222222222"/>
    <n v="208.39500000000001"/>
    <m/>
    <n v="109667.25"/>
    <x v="0"/>
    <n v="12169.578799999999"/>
    <x v="1048"/>
    <x v="0"/>
    <m/>
  </r>
  <r>
    <d v="2024-06-17T01:15:00"/>
    <x v="12"/>
    <n v="27"/>
    <s v="HENAO MUOZ FERNEY"/>
    <x v="3"/>
    <x v="0"/>
    <n v="262"/>
    <n v="26.2"/>
    <n v="231.55"/>
    <s v="4 Descuentos (Conduct, propietario y usuarios desubicados) "/>
    <n v="121852.5"/>
    <x v="0"/>
    <n v="12169.578799999999"/>
    <x v="1048"/>
    <x v="0"/>
    <m/>
  </r>
  <r>
    <d v="2024-06-17T01:15:00"/>
    <x v="12"/>
    <n v="29"/>
    <s v="LONDOO WILDER"/>
    <x v="6"/>
    <x v="0"/>
    <n v="166"/>
    <n v="20.75"/>
    <n v="185.24"/>
    <m/>
    <n v="97482"/>
    <x v="0"/>
    <n v="12169.578799999999"/>
    <x v="1048"/>
    <x v="0"/>
    <m/>
  </r>
  <r>
    <d v="2024-06-17T01:15:01"/>
    <x v="12"/>
    <n v="30"/>
    <s v="VELEZ DAVID"/>
    <x v="0"/>
    <x v="0"/>
    <n v="220"/>
    <n v="24.4444444444444"/>
    <n v="208.39500000000001"/>
    <m/>
    <n v="109667.25"/>
    <x v="0"/>
    <n v="12169.578799999999"/>
    <x v="1048"/>
    <x v="0"/>
    <m/>
  </r>
  <r>
    <d v="2024-06-17T01:15:01"/>
    <x v="12"/>
    <n v="31"/>
    <s v="CERVANTES MARTINEZ FELIX ENRIQUE"/>
    <x v="0"/>
    <x v="0"/>
    <n v="188"/>
    <n v="20.8888888888889"/>
    <n v="208.39500000000001"/>
    <s v="2 Descuentos (Conducts) "/>
    <n v="109667.25"/>
    <x v="0"/>
    <n v="12169.578799999999"/>
    <x v="1048"/>
    <x v="0"/>
    <m/>
  </r>
  <r>
    <d v="2024-06-17T01:15:01"/>
    <x v="12"/>
    <n v="32"/>
    <s v="PUERTA BOJANERO JUAN CARLOS"/>
    <x v="6"/>
    <x v="0"/>
    <n v="205"/>
    <n v="25.625"/>
    <n v="185.24"/>
    <m/>
    <n v="97482"/>
    <x v="0"/>
    <n v="12169.578799999999"/>
    <x v="1048"/>
    <x v="0"/>
    <m/>
  </r>
  <r>
    <d v="2024-06-17T01:15:02"/>
    <x v="12"/>
    <n v="33"/>
    <s v="GOMEZ EDWIN"/>
    <x v="3"/>
    <x v="0"/>
    <n v="241"/>
    <n v="24.1"/>
    <n v="231.55"/>
    <s v="2 Descuentos (Usuarios desubicados) "/>
    <n v="121852.5"/>
    <x v="0"/>
    <n v="12169.578799999999"/>
    <x v="1048"/>
    <x v="0"/>
    <m/>
  </r>
  <r>
    <d v="2024-06-17T01:15:02"/>
    <x v="12"/>
    <n v="34"/>
    <s v="MONTOYA OSPINA GILBERTO ANTONIO"/>
    <x v="0"/>
    <x v="0"/>
    <n v="195"/>
    <n v="21.6666666666667"/>
    <n v="208.39500000000001"/>
    <s v="1 Descuento (Propietario) "/>
    <n v="109667.25"/>
    <x v="0"/>
    <n v="12169.578799999999"/>
    <x v="1048"/>
    <x v="0"/>
    <m/>
  </r>
  <r>
    <d v="2024-06-17T01:15:02"/>
    <x v="12"/>
    <n v="35"/>
    <s v="HERNANDEZ MACIAS GILBERTO"/>
    <x v="6"/>
    <x v="0"/>
    <n v="174"/>
    <n v="21.75"/>
    <n v="185.24"/>
    <m/>
    <n v="97482"/>
    <x v="1"/>
    <n v="12169.578799999999"/>
    <x v="1048"/>
    <x v="0"/>
    <m/>
  </r>
  <r>
    <d v="2024-06-17T01:15:02"/>
    <x v="12"/>
    <n v="37"/>
    <s v="TABORDA ROJAS DIEGO ALEJANDRO"/>
    <x v="6"/>
    <x v="0"/>
    <n v="162"/>
    <n v="20.25"/>
    <n v="185.24"/>
    <m/>
    <n v="97482"/>
    <x v="1"/>
    <n v="12169.578799999999"/>
    <x v="1048"/>
    <x v="0"/>
    <m/>
  </r>
  <r>
    <d v="2024-06-17T01:15:03"/>
    <x v="12"/>
    <n v="38"/>
    <s v="AGUDELO KEVIN ANDRES"/>
    <x v="4"/>
    <x v="0"/>
    <n v="159"/>
    <n v="22.714285714285701"/>
    <n v="162.08500000000001"/>
    <m/>
    <n v="85296.75"/>
    <x v="0"/>
    <n v="12169.578799999999"/>
    <x v="1048"/>
    <x v="0"/>
    <m/>
  </r>
  <r>
    <d v="2024-06-17T01:15:03"/>
    <x v="12"/>
    <n v="40"/>
    <s v="MACEA MATEO"/>
    <x v="8"/>
    <x v="0"/>
    <n v="107"/>
    <n v="21.4"/>
    <n v="115.77500000000001"/>
    <m/>
    <n v="60926.25"/>
    <x v="0"/>
    <n v="12169.578799999999"/>
    <x v="1048"/>
    <x v="0"/>
    <m/>
  </r>
  <r>
    <d v="2024-06-17T01:15:03"/>
    <x v="12"/>
    <n v="41"/>
    <s v="GARCIA DAVID WILSON ALBERTO"/>
    <x v="3"/>
    <x v="0"/>
    <n v="271"/>
    <n v="27.1"/>
    <n v="231.55"/>
    <m/>
    <n v="121852.5"/>
    <x v="1"/>
    <n v="12169.578799999999"/>
    <x v="1048"/>
    <x v="0"/>
    <m/>
  </r>
  <r>
    <d v="2024-06-18T02:47:42"/>
    <x v="9"/>
    <n v="2"/>
    <s v="PARIAS MURIEL JHON FREDY"/>
    <x v="1"/>
    <x v="3"/>
    <n v="268"/>
    <n v="24.363636363636399"/>
    <n v="236.86227544910199"/>
    <s v="1 Descuento (Usuario desubicado) "/>
    <n v="124224.2515"/>
    <x v="1"/>
    <n v="12437.837799999999"/>
    <x v="1049"/>
    <x v="0"/>
    <m/>
  </r>
  <r>
    <d v="2024-06-18T02:47:42"/>
    <x v="9"/>
    <n v="4"/>
    <s v="RUA CHAVARRIA JEFERSON ANDREY"/>
    <x v="3"/>
    <x v="0"/>
    <n v="254"/>
    <n v="25.4"/>
    <n v="215.32934131736499"/>
    <m/>
    <n v="112931.13770000001"/>
    <x v="0"/>
    <n v="12437.837799999999"/>
    <x v="1049"/>
    <x v="0"/>
    <m/>
  </r>
  <r>
    <d v="2024-06-18T02:47:43"/>
    <x v="9"/>
    <n v="5"/>
    <s v="BERRIO POSADA ANGELA"/>
    <x v="9"/>
    <x v="0"/>
    <n v="260"/>
    <n v="21.6666666666667"/>
    <n v="258.39520958083801"/>
    <m/>
    <n v="135517.3653"/>
    <x v="1"/>
    <n v="12437.837799999999"/>
    <x v="1049"/>
    <x v="0"/>
    <m/>
  </r>
  <r>
    <d v="2024-06-18T02:47:43"/>
    <x v="9"/>
    <n v="6"/>
    <s v="TUBERQUIA MAICOL ESTIVEN"/>
    <x v="0"/>
    <x v="0"/>
    <n v="212"/>
    <n v="23.5555555555556"/>
    <n v="193.79640718562899"/>
    <m/>
    <n v="101638.024"/>
    <x v="0"/>
    <n v="12437.837799999999"/>
    <x v="1049"/>
    <x v="0"/>
    <m/>
  </r>
  <r>
    <d v="2024-06-18T02:47:43"/>
    <x v="9"/>
    <n v="7"/>
    <s v="RAMIREZ ADRIAN"/>
    <x v="3"/>
    <x v="0"/>
    <n v="266"/>
    <n v="26.6"/>
    <n v="215.32934131736499"/>
    <m/>
    <n v="112931.13770000001"/>
    <x v="1"/>
    <n v="12437.837799999999"/>
    <x v="1049"/>
    <x v="0"/>
    <m/>
  </r>
  <r>
    <d v="2024-06-18T02:47:44"/>
    <x v="9"/>
    <n v="8"/>
    <s v="LONDOO CADAVID DAVID SANTIAGO"/>
    <x v="3"/>
    <x v="0"/>
    <n v="242"/>
    <n v="24.2"/>
    <n v="215.32934131736499"/>
    <m/>
    <n v="112931.13770000001"/>
    <x v="1"/>
    <n v="12437.837799999999"/>
    <x v="1049"/>
    <x v="0"/>
    <m/>
  </r>
  <r>
    <d v="2024-06-18T02:47:44"/>
    <x v="9"/>
    <n v="9"/>
    <s v="AGUDELO GARCIA DENIN ANGELO"/>
    <x v="4"/>
    <x v="0"/>
    <n v="138"/>
    <n v="19.714285714285701"/>
    <n v="150.730538922156"/>
    <m/>
    <n v="79051.796400000007"/>
    <x v="0"/>
    <n v="12437.837799999999"/>
    <x v="1049"/>
    <x v="0"/>
    <m/>
  </r>
  <r>
    <d v="2024-06-18T02:47:44"/>
    <x v="9"/>
    <n v="10"/>
    <s v="MARULANDA JARAMILLO DAWER ANDRES"/>
    <x v="6"/>
    <x v="0"/>
    <n v="177"/>
    <n v="23.6"/>
    <n v="161.497005988024"/>
    <s v="1 Descuento (Propietario) "/>
    <n v="84698.353300000002"/>
    <x v="0"/>
    <n v="12437.837799999999"/>
    <x v="1049"/>
    <x v="0"/>
    <m/>
  </r>
  <r>
    <d v="2024-06-18T02:47:44"/>
    <x v="1"/>
    <n v="11"/>
    <s v="BELTRAN JUAN SIMON"/>
    <x v="6"/>
    <x v="0"/>
    <n v="161"/>
    <n v="20.125"/>
    <n v="172.263473053892"/>
    <m/>
    <n v="90344.910199999998"/>
    <x v="0"/>
    <n v="12437.837799999999"/>
    <x v="1049"/>
    <x v="0"/>
    <m/>
  </r>
  <r>
    <d v="2024-06-18T02:47:45"/>
    <x v="1"/>
    <n v="12"/>
    <s v="VALENCIA MENDOZA JHON"/>
    <x v="2"/>
    <x v="3"/>
    <n v="134"/>
    <n v="22.3333333333333"/>
    <n v="129.19760479041901"/>
    <s v="1 Descuento (Despachador fernando) "/>
    <n v="67758.6826"/>
    <x v="0"/>
    <n v="12437.837799999999"/>
    <x v="1049"/>
    <x v="0"/>
    <m/>
  </r>
  <r>
    <d v="2024-06-18T02:47:45"/>
    <x v="1"/>
    <n v="13"/>
    <s v="DURANGO PAEZ GILDARDO"/>
    <x v="1"/>
    <x v="0"/>
    <n v="206"/>
    <n v="18.727272727272702"/>
    <n v="236.86227544910199"/>
    <m/>
    <n v="124224.2515"/>
    <x v="0"/>
    <n v="12437.837799999999"/>
    <x v="1049"/>
    <x v="0"/>
    <m/>
  </r>
  <r>
    <d v="2024-06-18T02:47:45"/>
    <x v="1"/>
    <n v="14"/>
    <s v="MADRID HERNANDEZ JHONATAN SMITH"/>
    <x v="1"/>
    <x v="0"/>
    <n v="232"/>
    <n v="21.090909090909101"/>
    <n v="236.86227544910199"/>
    <m/>
    <n v="124224.2515"/>
    <x v="1"/>
    <n v="12437.837799999999"/>
    <x v="1049"/>
    <x v="0"/>
    <m/>
  </r>
  <r>
    <d v="2024-06-18T02:47:45"/>
    <x v="1"/>
    <n v="15"/>
    <s v="QUINTERO  ALVARO ANTONIO"/>
    <x v="1"/>
    <x v="0"/>
    <n v="245"/>
    <n v="22.272727272727298"/>
    <n v="236.86227544910199"/>
    <m/>
    <n v="124224.2515"/>
    <x v="1"/>
    <n v="12437.837799999999"/>
    <x v="1049"/>
    <x v="0"/>
    <m/>
  </r>
  <r>
    <d v="2024-06-18T02:47:46"/>
    <x v="1"/>
    <n v="17"/>
    <s v="RAMIREZ JARAMILLO WILSON"/>
    <x v="3"/>
    <x v="0"/>
    <n v="188"/>
    <n v="18.8"/>
    <n v="215.32934131736499"/>
    <s v="1 Descuento (Propietario) "/>
    <n v="112931.13770000001"/>
    <x v="0"/>
    <n v="12437.837799999999"/>
    <x v="1049"/>
    <x v="0"/>
    <m/>
  </r>
  <r>
    <d v="2024-06-18T02:47:46"/>
    <x v="1"/>
    <n v="18"/>
    <s v="BETANCUR GUZMAN JHON FERNANDO"/>
    <x v="9"/>
    <x v="3"/>
    <n v="240"/>
    <n v="20"/>
    <n v="258.39520958083801"/>
    <m/>
    <n v="135517.3653"/>
    <x v="0"/>
    <n v="12437.837799999999"/>
    <x v="1049"/>
    <x v="0"/>
    <m/>
  </r>
  <r>
    <d v="2024-06-18T02:47:46"/>
    <x v="1"/>
    <n v="20"/>
    <s v="GONZALEZ PEREZ RAFAEL JOSE"/>
    <x v="1"/>
    <x v="0"/>
    <n v="213"/>
    <n v="19.363636363636399"/>
    <n v="236.86227544910199"/>
    <m/>
    <n v="124224.2515"/>
    <x v="0"/>
    <n v="12437.837799999999"/>
    <x v="1049"/>
    <x v="0"/>
    <m/>
  </r>
  <r>
    <d v="2024-06-18T02:47:47"/>
    <x v="9"/>
    <n v="21"/>
    <s v="DIAZ LOZADA ANDRES FELIPE"/>
    <x v="3"/>
    <x v="0"/>
    <n v="180"/>
    <n v="18"/>
    <n v="215.32934131736499"/>
    <m/>
    <n v="112931.13770000001"/>
    <x v="0"/>
    <n v="12437.837799999999"/>
    <x v="1049"/>
    <x v="0"/>
    <m/>
  </r>
  <r>
    <d v="2024-06-18T02:47:47"/>
    <x v="9"/>
    <n v="22"/>
    <s v="QUIRAMA CASTAEDA JHON JADER"/>
    <x v="2"/>
    <x v="0"/>
    <n v="160"/>
    <n v="26.6666666666667"/>
    <n v="129.19760479041901"/>
    <m/>
    <n v="67758.6826"/>
    <x v="1"/>
    <n v="12437.837799999999"/>
    <x v="1049"/>
    <x v="0"/>
    <m/>
  </r>
  <r>
    <d v="2024-06-18T02:47:47"/>
    <x v="9"/>
    <n v="23"/>
    <s v="SALDARRIAGA PARRA LUIS ALBERTO"/>
    <x v="2"/>
    <x v="0"/>
    <n v="118"/>
    <n v="19.6666666666667"/>
    <n v="129.19760479041901"/>
    <m/>
    <n v="67758.6826"/>
    <x v="2"/>
    <n v="12437.837799999999"/>
    <x v="1049"/>
    <x v="0"/>
    <m/>
  </r>
  <r>
    <d v="2024-06-18T02:47:47"/>
    <x v="9"/>
    <n v="24"/>
    <s v="MARTINEZ  WILMAR"/>
    <x v="3"/>
    <x v="0"/>
    <n v="236"/>
    <n v="23.6"/>
    <n v="215.32934131736499"/>
    <m/>
    <n v="112931.13770000001"/>
    <x v="0"/>
    <n v="12437.837799999999"/>
    <x v="1049"/>
    <x v="0"/>
    <m/>
  </r>
  <r>
    <d v="2024-06-18T02:47:48"/>
    <x v="9"/>
    <n v="26"/>
    <s v="CIRO MARIN RODRIGO ALBERTO"/>
    <x v="3"/>
    <x v="0"/>
    <n v="196"/>
    <n v="19.600000000000001"/>
    <n v="215.32934131736499"/>
    <m/>
    <n v="112931.13770000001"/>
    <x v="0"/>
    <n v="12437.837799999999"/>
    <x v="1049"/>
    <x v="0"/>
    <m/>
  </r>
  <r>
    <d v="2024-06-18T02:47:48"/>
    <x v="9"/>
    <n v="27"/>
    <s v="HOYOS DAVID"/>
    <x v="3"/>
    <x v="0"/>
    <n v="197"/>
    <n v="19.7"/>
    <n v="215.32934131736499"/>
    <s v="1 Descuento (Usuario desubicado) "/>
    <n v="112931.13770000001"/>
    <x v="0"/>
    <n v="12437.837799999999"/>
    <x v="1049"/>
    <x v="0"/>
    <m/>
  </r>
  <r>
    <d v="2024-06-18T02:47:48"/>
    <x v="9"/>
    <n v="28"/>
    <s v="PINO JUAN ESTEBAN"/>
    <x v="6"/>
    <x v="0"/>
    <n v="183"/>
    <n v="22.875"/>
    <n v="172.263473053892"/>
    <m/>
    <n v="90344.910199999998"/>
    <x v="0"/>
    <n v="12437.837799999999"/>
    <x v="1049"/>
    <x v="0"/>
    <m/>
  </r>
  <r>
    <d v="2024-06-18T02:47:49"/>
    <x v="9"/>
    <n v="29"/>
    <s v="PEREZ GARCIA JUAN ESTEBAN"/>
    <x v="0"/>
    <x v="0"/>
    <n v="164"/>
    <n v="18.2222222222222"/>
    <n v="193.79640718562899"/>
    <m/>
    <n v="101638.024"/>
    <x v="0"/>
    <n v="12437.837799999999"/>
    <x v="1049"/>
    <x v="0"/>
    <m/>
  </r>
  <r>
    <d v="2024-06-18T02:47:49"/>
    <x v="9"/>
    <n v="30"/>
    <s v="VELEZ DAVID"/>
    <x v="0"/>
    <x v="0"/>
    <n v="225"/>
    <n v="25"/>
    <n v="193.79640718562899"/>
    <s v="1 Descuento (Jefe de ruta) "/>
    <n v="101638.024"/>
    <x v="0"/>
    <n v="12437.837799999999"/>
    <x v="1049"/>
    <x v="0"/>
    <m/>
  </r>
  <r>
    <d v="2024-06-18T02:47:49"/>
    <x v="1"/>
    <n v="31"/>
    <s v="PALMAR PANA EDIXON JOSUE"/>
    <x v="3"/>
    <x v="0"/>
    <n v="183"/>
    <n v="18.3"/>
    <n v="215.32934131736499"/>
    <m/>
    <n v="112931.13770000001"/>
    <x v="0"/>
    <n v="12437.837799999999"/>
    <x v="1049"/>
    <x v="0"/>
    <m/>
  </r>
  <r>
    <d v="2024-06-18T02:47:49"/>
    <x v="1"/>
    <n v="32"/>
    <s v="PUERTA BOJANERO JUAN CARLOS"/>
    <x v="0"/>
    <x v="0"/>
    <n v="206"/>
    <n v="22.8888888888889"/>
    <n v="193.79640718562899"/>
    <m/>
    <n v="101638.024"/>
    <x v="0"/>
    <n v="12437.837799999999"/>
    <x v="1049"/>
    <x v="0"/>
    <m/>
  </r>
  <r>
    <d v="2024-06-18T02:47:50"/>
    <x v="1"/>
    <n v="33"/>
    <s v="HURTADO MADRID JUAN ESTEBAN"/>
    <x v="6"/>
    <x v="0"/>
    <n v="143"/>
    <n v="16.823529411764699"/>
    <n v="183.02994011976"/>
    <m/>
    <n v="95991.467099999994"/>
    <x v="0"/>
    <n v="12437.837799999999"/>
    <x v="1049"/>
    <x v="0"/>
    <m/>
  </r>
  <r>
    <d v="2024-06-18T02:47:50"/>
    <x v="1"/>
    <n v="34"/>
    <s v="MONTOYA OSPINA GILBERTO ANTONIO"/>
    <x v="1"/>
    <x v="0"/>
    <n v="249"/>
    <n v="22.636363636363601"/>
    <n v="236.86227544910199"/>
    <m/>
    <n v="124224.2515"/>
    <x v="0"/>
    <n v="12437.837799999999"/>
    <x v="1049"/>
    <x v="0"/>
    <m/>
  </r>
  <r>
    <d v="2024-06-18T02:47:50"/>
    <x v="1"/>
    <n v="35"/>
    <s v="HERNANDEZ MACIAS GILBERTO"/>
    <x v="3"/>
    <x v="0"/>
    <n v="201"/>
    <n v="20.100000000000001"/>
    <n v="215.32934131736499"/>
    <s v="1 Descuento (Despachador fernando) "/>
    <n v="112931.13770000001"/>
    <x v="1"/>
    <n v="12437.837799999999"/>
    <x v="1049"/>
    <x v="0"/>
    <m/>
  </r>
  <r>
    <d v="2024-06-18T02:47:51"/>
    <x v="1"/>
    <n v="36"/>
    <s v="LONDOO WILDER"/>
    <x v="10"/>
    <x v="0"/>
    <n v="92"/>
    <n v="23"/>
    <n v="86.131736526946099"/>
    <m/>
    <n v="45172.455099999999"/>
    <x v="0"/>
    <n v="12437.837799999999"/>
    <x v="1049"/>
    <x v="0"/>
    <m/>
  </r>
  <r>
    <d v="2024-06-18T02:47:51"/>
    <x v="1"/>
    <n v="37"/>
    <s v="TABORDA ROJAS DIEGO ALEJANDRO"/>
    <x v="2"/>
    <x v="0"/>
    <n v="129"/>
    <n v="21.5"/>
    <n v="129.19760479041901"/>
    <m/>
    <n v="67758.6826"/>
    <x v="1"/>
    <n v="12437.837799999999"/>
    <x v="1049"/>
    <x v="0"/>
    <m/>
  </r>
  <r>
    <d v="2024-06-18T02:47:51"/>
    <x v="1"/>
    <n v="38"/>
    <s v="AGUDELO KEVIN ANDRES"/>
    <x v="3"/>
    <x v="0"/>
    <n v="215"/>
    <n v="21.5"/>
    <n v="215.32934131736499"/>
    <m/>
    <n v="112931.13770000001"/>
    <x v="0"/>
    <n v="12437.837799999999"/>
    <x v="1049"/>
    <x v="0"/>
    <m/>
  </r>
  <r>
    <d v="2024-06-18T02:47:51"/>
    <x v="1"/>
    <n v="40"/>
    <s v="OCAMPO OCAMPO ANTONIO JOSE"/>
    <x v="3"/>
    <x v="0"/>
    <n v="210"/>
    <n v="21"/>
    <n v="215.32934131736499"/>
    <m/>
    <n v="112931.13770000001"/>
    <x v="0"/>
    <n v="12437.837799999999"/>
    <x v="1049"/>
    <x v="0"/>
    <m/>
  </r>
  <r>
    <d v="2024-06-18T02:47:52"/>
    <x v="9"/>
    <n v="41"/>
    <s v="GARCIA DAVID WILSON ALBERTO"/>
    <x v="0"/>
    <x v="0"/>
    <n v="194"/>
    <n v="21.5555555555556"/>
    <n v="193.79640718562899"/>
    <s v="1 Descuento (Conduct)"/>
    <n v="101638.024"/>
    <x v="1"/>
    <n v="12437.837799999999"/>
    <x v="1049"/>
    <x v="0"/>
    <m/>
  </r>
  <r>
    <d v="2024-06-18T02:47:52"/>
    <x v="1"/>
    <n v="42"/>
    <s v="LOPERA ALVAREZ ESTIVEN"/>
    <x v="9"/>
    <x v="0"/>
    <n v="275"/>
    <n v="22.9166666666667"/>
    <n v="258.39520958083801"/>
    <m/>
    <n v="135517.3653"/>
    <x v="1"/>
    <n v="12437.837799999999"/>
    <x v="1049"/>
    <x v="0"/>
    <m/>
  </r>
  <r>
    <d v="2024-06-19T12:37:36"/>
    <x v="1"/>
    <n v="1"/>
    <s v="PALMAR PANA EDIXON JOSUE"/>
    <x v="4"/>
    <x v="0"/>
    <n v="157"/>
    <n v="22.428571428571399"/>
    <n v="145.30057803468199"/>
    <s v="7 Descuentos (Transbordo) "/>
    <n v="76065.317899999995"/>
    <x v="0"/>
    <n v="12681.5789"/>
    <x v="1050"/>
    <x v="0"/>
    <m/>
  </r>
  <r>
    <d v="2024-06-19T12:37:36"/>
    <x v="1"/>
    <n v="2"/>
    <s v="PARIAS MURIEL JHON FREDY"/>
    <x v="0"/>
    <x v="0"/>
    <n v="237"/>
    <n v="26.3333333333333"/>
    <n v="186.815028901734"/>
    <m/>
    <n v="97798.265899999999"/>
    <x v="1"/>
    <n v="12681.5789"/>
    <x v="1050"/>
    <x v="0"/>
    <m/>
  </r>
  <r>
    <d v="2024-06-19T12:37:37"/>
    <x v="1"/>
    <n v="3"/>
    <s v="ESPINOZA CHAVARRIA GUILLERMO LEON"/>
    <x v="6"/>
    <x v="0"/>
    <n v="183"/>
    <n v="21.529411764705898"/>
    <n v="176.43641618497099"/>
    <s v="1 Descuento (Propietario)"/>
    <n v="92365.028900000005"/>
    <x v="0"/>
    <n v="12681.5789"/>
    <x v="1050"/>
    <x v="0"/>
    <m/>
  </r>
  <r>
    <d v="2024-06-19T12:37:37"/>
    <x v="1"/>
    <n v="4"/>
    <s v="PINO JUAN ESTEBAN"/>
    <x v="1"/>
    <x v="0"/>
    <n v="255"/>
    <n v="23.181818181818201"/>
    <n v="228.329479768786"/>
    <m/>
    <n v="119531.2139"/>
    <x v="0"/>
    <n v="12681.5789"/>
    <x v="1050"/>
    <x v="0"/>
    <m/>
  </r>
  <r>
    <d v="2024-06-19T12:37:37"/>
    <x v="1"/>
    <n v="5"/>
    <s v="BERRIO POSADA ANGELA"/>
    <x v="6"/>
    <x v="0"/>
    <n v="180"/>
    <n v="22.5"/>
    <n v="166.05780346820799"/>
    <s v="16 Descuentos (Transbordo) "/>
    <n v="86931.791899999997"/>
    <x v="1"/>
    <n v="12681.5789"/>
    <x v="1050"/>
    <x v="0"/>
    <m/>
  </r>
  <r>
    <d v="2024-06-19T12:37:38"/>
    <x v="1"/>
    <n v="6"/>
    <s v="TUBERQUIA MAICOL ESTIVEN"/>
    <x v="3"/>
    <x v="0"/>
    <n v="211"/>
    <n v="21.1"/>
    <n v="207.57225433526"/>
    <s v="2 Descuentos (conduct y propietario) "/>
    <n v="108664.7399"/>
    <x v="0"/>
    <n v="12681.5789"/>
    <x v="1050"/>
    <x v="0"/>
    <m/>
  </r>
  <r>
    <d v="2024-06-19T12:37:38"/>
    <x v="1"/>
    <n v="7"/>
    <s v="RAMIREZ ADRIAN"/>
    <x v="0"/>
    <x v="0"/>
    <n v="201"/>
    <n v="22.3333333333333"/>
    <n v="186.815028901734"/>
    <m/>
    <n v="97798.265899999999"/>
    <x v="1"/>
    <n v="12681.5789"/>
    <x v="1050"/>
    <x v="0"/>
    <m/>
  </r>
  <r>
    <d v="2024-06-19T12:37:38"/>
    <x v="1"/>
    <n v="8"/>
    <s v="LONDOO CADAVID DAVID SANTIAGO"/>
    <x v="0"/>
    <x v="0"/>
    <n v="203"/>
    <n v="22.5555555555556"/>
    <n v="186.815028901734"/>
    <m/>
    <n v="97798.265899999999"/>
    <x v="1"/>
    <n v="12681.5789"/>
    <x v="1050"/>
    <x v="0"/>
    <m/>
  </r>
  <r>
    <d v="2024-06-19T12:37:39"/>
    <x v="1"/>
    <n v="9"/>
    <s v="AGUDELO GARCIA DENIN ANGELO"/>
    <x v="0"/>
    <x v="0"/>
    <n v="175"/>
    <n v="19.4444444444444"/>
    <n v="186.815028901734"/>
    <s v="1 Descuento (Conduct) "/>
    <n v="97798.265899999999"/>
    <x v="0"/>
    <n v="12681.5789"/>
    <x v="1050"/>
    <x v="0"/>
    <m/>
  </r>
  <r>
    <d v="2024-06-19T12:37:39"/>
    <x v="1"/>
    <n v="10"/>
    <s v="MARULANDA JARAMILLO DAWER ANDRES"/>
    <x v="0"/>
    <x v="0"/>
    <n v="202"/>
    <n v="22.4444444444444"/>
    <n v="186.815028901734"/>
    <s v="3 Descuentos (propietario, despachador fernando y conduct) "/>
    <n v="97798.265899999999"/>
    <x v="0"/>
    <n v="12681.5789"/>
    <x v="1050"/>
    <x v="0"/>
    <m/>
  </r>
  <r>
    <d v="2024-06-19T12:37:39"/>
    <x v="9"/>
    <n v="11"/>
    <s v="BELTRAN JUAN SIMON"/>
    <x v="0"/>
    <x v="0"/>
    <n v="157"/>
    <n v="17.4444444444444"/>
    <n v="186.815028901734"/>
    <m/>
    <n v="97798.265899999999"/>
    <x v="0"/>
    <n v="12681.5789"/>
    <x v="1050"/>
    <x v="0"/>
    <m/>
  </r>
  <r>
    <d v="2024-06-19T12:37:40"/>
    <x v="9"/>
    <n v="12"/>
    <s v="VALENCIA MENDOZA JHON"/>
    <x v="1"/>
    <x v="0"/>
    <n v="227"/>
    <n v="20.636363636363601"/>
    <n v="228.329479768786"/>
    <m/>
    <n v="119531.2139"/>
    <x v="0"/>
    <n v="12681.5789"/>
    <x v="1050"/>
    <x v="0"/>
    <m/>
  </r>
  <r>
    <d v="2024-06-19T12:37:40"/>
    <x v="9"/>
    <n v="13"/>
    <s v="DURANGO PAEZ GILDARDO"/>
    <x v="2"/>
    <x v="3"/>
    <n v="145"/>
    <n v="22.307692307692299"/>
    <n v="134.92196531791899"/>
    <m/>
    <n v="70632.080900000001"/>
    <x v="0"/>
    <n v="12681.5789"/>
    <x v="1050"/>
    <x v="0"/>
    <m/>
  </r>
  <r>
    <d v="2024-06-19T12:37:40"/>
    <x v="9"/>
    <n v="14"/>
    <s v="MADRID HERNANDEZ JHONATAN SMITH"/>
    <x v="0"/>
    <x v="0"/>
    <n v="191"/>
    <n v="21.2222222222222"/>
    <n v="186.815028901734"/>
    <s v="18 Descuentos (Transbordo) "/>
    <n v="97798.265899999999"/>
    <x v="1"/>
    <n v="12681.5789"/>
    <x v="1050"/>
    <x v="0"/>
    <m/>
  </r>
  <r>
    <d v="2024-06-19T12:37:41"/>
    <x v="9"/>
    <n v="15"/>
    <s v="LONDOO LOPERA DUVAN ANDRES"/>
    <x v="3"/>
    <x v="0"/>
    <n v="156"/>
    <n v="15.6"/>
    <n v="207.57225433526"/>
    <m/>
    <n v="108664.7399"/>
    <x v="1"/>
    <n v="12681.5789"/>
    <x v="1050"/>
    <x v="0"/>
    <m/>
  </r>
  <r>
    <d v="2024-06-19T12:37:41"/>
    <x v="9"/>
    <n v="17"/>
    <s v="RAMIREZ JARAMILLO WILSON"/>
    <x v="3"/>
    <x v="0"/>
    <n v="192"/>
    <n v="19.2"/>
    <n v="207.57225433526"/>
    <m/>
    <n v="108664.7399"/>
    <x v="0"/>
    <n v="12681.5789"/>
    <x v="1050"/>
    <x v="0"/>
    <m/>
  </r>
  <r>
    <d v="2024-06-19T12:37:41"/>
    <x v="9"/>
    <n v="18"/>
    <s v="BETANCUR GUZMAN JHON FERNANDO"/>
    <x v="3"/>
    <x v="0"/>
    <n v="246"/>
    <n v="24.6"/>
    <n v="207.57225433526"/>
    <m/>
    <n v="108664.7399"/>
    <x v="0"/>
    <n v="12681.5789"/>
    <x v="1050"/>
    <x v="0"/>
    <m/>
  </r>
  <r>
    <d v="2024-06-19T12:37:41"/>
    <x v="9"/>
    <n v="20"/>
    <s v="GONZALEZ PEREZ RAFAEL JOSE"/>
    <x v="0"/>
    <x v="0"/>
    <n v="176"/>
    <n v="19.5555555555556"/>
    <n v="186.815028901734"/>
    <m/>
    <n v="97798.265899999999"/>
    <x v="0"/>
    <n v="12681.5789"/>
    <x v="1050"/>
    <x v="0"/>
    <m/>
  </r>
  <r>
    <d v="2024-06-19T12:37:42"/>
    <x v="1"/>
    <n v="21"/>
    <s v="DURANGO DAVID JOSE"/>
    <x v="6"/>
    <x v="0"/>
    <n v="140"/>
    <n v="17.5"/>
    <n v="166.05780346820799"/>
    <m/>
    <n v="86931.791899999997"/>
    <x v="0"/>
    <n v="12681.5789"/>
    <x v="1050"/>
    <x v="0"/>
    <m/>
  </r>
  <r>
    <d v="2024-06-19T12:37:42"/>
    <x v="1"/>
    <n v="22"/>
    <s v="QUIRAMA CASTAEDA JHON JADER"/>
    <x v="1"/>
    <x v="0"/>
    <n v="226"/>
    <n v="20.545454545454501"/>
    <n v="228.329479768786"/>
    <m/>
    <n v="119531.2139"/>
    <x v="1"/>
    <n v="12681.5789"/>
    <x v="1050"/>
    <x v="0"/>
    <m/>
  </r>
  <r>
    <d v="2024-06-19T12:37:42"/>
    <x v="1"/>
    <n v="23"/>
    <s v="SALDARRIAGA PARRA LUIS ALBERTO"/>
    <x v="0"/>
    <x v="0"/>
    <n v="157"/>
    <n v="17.4444444444444"/>
    <n v="186.815028901734"/>
    <m/>
    <n v="97798.265899999999"/>
    <x v="2"/>
    <n v="12681.5789"/>
    <x v="1050"/>
    <x v="0"/>
    <m/>
  </r>
  <r>
    <d v="2024-06-19T12:37:43"/>
    <x v="1"/>
    <n v="24"/>
    <s v="LONDOO WILDER"/>
    <x v="4"/>
    <x v="0"/>
    <n v="131"/>
    <n v="18.714285714285701"/>
    <n v="145.30057803468199"/>
    <m/>
    <n v="76065.317899999995"/>
    <x v="0"/>
    <n v="12681.5789"/>
    <x v="1050"/>
    <x v="0"/>
    <m/>
  </r>
  <r>
    <d v="2024-06-19T12:37:43"/>
    <x v="1"/>
    <n v="26"/>
    <s v="CIRO MARIN RODRIGO ALBERTO"/>
    <x v="0"/>
    <x v="0"/>
    <n v="149"/>
    <n v="16.5555555555556"/>
    <n v="186.815028901734"/>
    <s v="2 Descuentos (conduct y propietario) "/>
    <n v="97798.265899999999"/>
    <x v="0"/>
    <n v="12681.5789"/>
    <x v="1050"/>
    <x v="0"/>
    <m/>
  </r>
  <r>
    <d v="2024-06-19T12:37:43"/>
    <x v="1"/>
    <n v="27"/>
    <s v="HENAO MUOZ FERNEY"/>
    <x v="6"/>
    <x v="0"/>
    <n v="191"/>
    <n v="23.875"/>
    <n v="166.05780346820799"/>
    <m/>
    <n v="86931.791899999997"/>
    <x v="0"/>
    <n v="12681.5789"/>
    <x v="1050"/>
    <x v="0"/>
    <m/>
  </r>
  <r>
    <d v="2024-06-19T12:37:44"/>
    <x v="1"/>
    <n v="28"/>
    <s v="URIEL SALAZAR FREDY"/>
    <x v="2"/>
    <x v="0"/>
    <n v="122"/>
    <n v="20.3333333333333"/>
    <n v="124.543352601156"/>
    <m/>
    <n v="65198.8439"/>
    <x v="0"/>
    <n v="12681.5789"/>
    <x v="1050"/>
    <x v="0"/>
    <m/>
  </r>
  <r>
    <d v="2024-06-19T12:37:44"/>
    <x v="1"/>
    <n v="29"/>
    <s v="PEREZ GARCIA JUAN ESTEBAN"/>
    <x v="3"/>
    <x v="0"/>
    <n v="183"/>
    <n v="18.3"/>
    <n v="207.57225433526"/>
    <m/>
    <n v="108664.7399"/>
    <x v="0"/>
    <n v="12681.5789"/>
    <x v="1050"/>
    <x v="0"/>
    <m/>
  </r>
  <r>
    <d v="2024-06-19T12:37:44"/>
    <x v="9"/>
    <n v="30"/>
    <s v="VELEZ DAVID"/>
    <x v="0"/>
    <x v="0"/>
    <n v="185"/>
    <n v="20.5555555555556"/>
    <n v="186.815028901734"/>
    <m/>
    <n v="97798.265899999999"/>
    <x v="0"/>
    <n v="12681.5789"/>
    <x v="1050"/>
    <x v="0"/>
    <m/>
  </r>
  <r>
    <d v="2024-06-19T12:37:44"/>
    <x v="9"/>
    <n v="31"/>
    <s v="CERVANTES MARTINEZ FELIX ENRIQUE"/>
    <x v="0"/>
    <x v="0"/>
    <n v="130"/>
    <n v="14.4444444444444"/>
    <n v="186.815028901734"/>
    <m/>
    <n v="97798.265899999999"/>
    <x v="0"/>
    <n v="12681.5789"/>
    <x v="1050"/>
    <x v="0"/>
    <m/>
  </r>
  <r>
    <d v="2024-06-19T12:37:45"/>
    <x v="9"/>
    <n v="32"/>
    <s v="PUERTA BOJANERO JUAN CARLOS"/>
    <x v="6"/>
    <x v="0"/>
    <n v="195"/>
    <n v="24.375"/>
    <n v="166.05780346820799"/>
    <m/>
    <n v="86931.791899999997"/>
    <x v="0"/>
    <n v="12681.5789"/>
    <x v="1050"/>
    <x v="0"/>
    <m/>
  </r>
  <r>
    <d v="2024-06-19T12:37:45"/>
    <x v="9"/>
    <n v="33"/>
    <s v="ACEVEDO DIEGO ALEJANDRO"/>
    <x v="8"/>
    <x v="0"/>
    <n v="101"/>
    <n v="20.2"/>
    <n v="103.78612716763"/>
    <m/>
    <n v="54332.369899999998"/>
    <x v="0"/>
    <n v="12681.5789"/>
    <x v="1050"/>
    <x v="0"/>
    <m/>
  </r>
  <r>
    <d v="2024-06-19T12:37:45"/>
    <x v="9"/>
    <n v="34"/>
    <s v="HOYOS DAVID"/>
    <x v="0"/>
    <x v="0"/>
    <n v="236"/>
    <n v="26.2222222222222"/>
    <n v="186.815028901734"/>
    <s v="4 Descuentos (Transbordo) "/>
    <n v="97798.265899999999"/>
    <x v="0"/>
    <n v="12681.5789"/>
    <x v="1050"/>
    <x v="0"/>
    <m/>
  </r>
  <r>
    <d v="2024-06-19T12:37:46"/>
    <x v="9"/>
    <n v="35"/>
    <s v="GOMEZ EDWIN"/>
    <x v="3"/>
    <x v="0"/>
    <n v="223"/>
    <n v="22.3"/>
    <n v="207.57225433526"/>
    <m/>
    <n v="108664.7399"/>
    <x v="1"/>
    <n v="12681.5789"/>
    <x v="1050"/>
    <x v="0"/>
    <m/>
  </r>
  <r>
    <d v="2024-06-19T12:37:46"/>
    <x v="9"/>
    <n v="36"/>
    <s v="MARTINEZ CHAVERRA LUIS NORBERTO"/>
    <x v="0"/>
    <x v="0"/>
    <n v="171"/>
    <n v="19"/>
    <n v="186.815028901734"/>
    <m/>
    <n v="97798.265899999999"/>
    <x v="0"/>
    <n v="12681.5789"/>
    <x v="1050"/>
    <x v="0"/>
    <m/>
  </r>
  <r>
    <d v="2024-06-19T12:37:46"/>
    <x v="9"/>
    <n v="37"/>
    <s v="TABORDA ROJAS DIEGO ALEJANDRO"/>
    <x v="0"/>
    <x v="0"/>
    <n v="166"/>
    <n v="18.4444444444444"/>
    <n v="186.815028901734"/>
    <m/>
    <n v="97798.265899999999"/>
    <x v="1"/>
    <n v="12681.5789"/>
    <x v="1050"/>
    <x v="0"/>
    <m/>
  </r>
  <r>
    <d v="2024-06-19T12:37:47"/>
    <x v="9"/>
    <n v="38"/>
    <s v="AGUDELO KEVIN ANDRES"/>
    <x v="0"/>
    <x v="0"/>
    <n v="188"/>
    <n v="20.8888888888889"/>
    <n v="186.815028901734"/>
    <m/>
    <n v="97798.265899999999"/>
    <x v="0"/>
    <n v="12681.5789"/>
    <x v="1050"/>
    <x v="0"/>
    <m/>
  </r>
  <r>
    <d v="2024-06-19T12:37:47"/>
    <x v="9"/>
    <n v="39"/>
    <s v="QUINTERO ANDRES FELIPE"/>
    <x v="0"/>
    <x v="0"/>
    <n v="184"/>
    <n v="20.4444444444444"/>
    <n v="186.815028901734"/>
    <s v="1 Descuento (Conduct) "/>
    <n v="97798.265899999999"/>
    <x v="0"/>
    <n v="12681.5789"/>
    <x v="1050"/>
    <x v="0"/>
    <m/>
  </r>
  <r>
    <d v="2024-06-19T12:37:47"/>
    <x v="9"/>
    <n v="40"/>
    <s v="DIAZ LOZADA ANDRES FELIPE"/>
    <x v="0"/>
    <x v="0"/>
    <n v="187"/>
    <n v="20.7777777777778"/>
    <n v="186.815028901734"/>
    <m/>
    <n v="97798.265899999999"/>
    <x v="0"/>
    <n v="12681.5789"/>
    <x v="1050"/>
    <x v="0"/>
    <m/>
  </r>
  <r>
    <d v="2024-06-19T12:37:48"/>
    <x v="1"/>
    <n v="41"/>
    <s v="GARCIA DAVID WILSON ALBERTO"/>
    <x v="0"/>
    <x v="0"/>
    <n v="207"/>
    <n v="23"/>
    <n v="186.815028901734"/>
    <s v="2 Descuentos (Despachador fernando y conduct)"/>
    <n v="97798.265899999999"/>
    <x v="1"/>
    <n v="12681.5789"/>
    <x v="1050"/>
    <x v="0"/>
    <m/>
  </r>
  <r>
    <d v="2024-06-19T12:37:48"/>
    <x v="1"/>
    <n v="42"/>
    <s v="LOPERA ALVAREZ ESTIVEN"/>
    <x v="3"/>
    <x v="0"/>
    <n v="216"/>
    <n v="21.6"/>
    <n v="207.57225433526"/>
    <m/>
    <n v="108664.7399"/>
    <x v="1"/>
    <n v="12681.5789"/>
    <x v="1050"/>
    <x v="0"/>
    <m/>
  </r>
  <r>
    <d v="2024-06-20T02:41:17"/>
    <x v="9"/>
    <n v="1"/>
    <s v="PALMAR PANA EDIXON JOSUE"/>
    <x v="3"/>
    <x v="0"/>
    <n v="206"/>
    <n v="20.6"/>
    <n v="211.52141802067899"/>
    <m/>
    <n v="110836.77989999999"/>
    <x v="0"/>
    <n v="12705.263199999999"/>
    <x v="1051"/>
    <x v="0"/>
    <m/>
  </r>
  <r>
    <d v="2024-06-20T02:41:17"/>
    <x v="9"/>
    <n v="2"/>
    <s v="PARIAS MURIEL JHON FREDY"/>
    <x v="0"/>
    <x v="0"/>
    <n v="223"/>
    <n v="24.7777777777778"/>
    <n v="190.36927621861199"/>
    <s v="1 Descuento (Cristian monitoreo) "/>
    <n v="99753.101899999994"/>
    <x v="1"/>
    <n v="12705.263199999999"/>
    <x v="1051"/>
    <x v="0"/>
    <m/>
  </r>
  <r>
    <d v="2024-06-20T02:41:18"/>
    <x v="9"/>
    <n v="3"/>
    <s v="ESPINOZA CHAVARRIA GUILLERMO LEON"/>
    <x v="3"/>
    <x v="0"/>
    <n v="207"/>
    <n v="21.789473684210499"/>
    <n v="200.94534711964599"/>
    <m/>
    <n v="105294.9409"/>
    <x v="0"/>
    <n v="12705.263199999999"/>
    <x v="1051"/>
    <x v="0"/>
    <m/>
  </r>
  <r>
    <d v="2024-06-20T02:41:18"/>
    <x v="9"/>
    <n v="4"/>
    <s v="RUA CHAVARRIA JEFERSON ANDREY"/>
    <x v="6"/>
    <x v="0"/>
    <n v="147"/>
    <n v="18.375"/>
    <n v="169.21713441654401"/>
    <s v="1 Descuento (Controlador) "/>
    <n v="88669.423899999994"/>
    <x v="0"/>
    <n v="12705.263199999999"/>
    <x v="1051"/>
    <x v="0"/>
    <m/>
  </r>
  <r>
    <d v="2024-06-20T02:41:18"/>
    <x v="9"/>
    <n v="5"/>
    <s v="BERRIO POSADA ANGELA"/>
    <x v="5"/>
    <x v="0"/>
    <n v="29"/>
    <n v="29"/>
    <n v="21.152141802067899"/>
    <m/>
    <n v="11083.678"/>
    <x v="1"/>
    <n v="12705.263199999999"/>
    <x v="1051"/>
    <x v="0"/>
    <m/>
  </r>
  <r>
    <d v="2024-06-20T02:41:19"/>
    <x v="9"/>
    <n v="6"/>
    <s v="TUBERQUIA MAICOL ESTIVEN"/>
    <x v="10"/>
    <x v="3"/>
    <n v="76"/>
    <n v="21.714285714285701"/>
    <n v="74.032496307237807"/>
    <m/>
    <n v="38792.873"/>
    <x v="0"/>
    <n v="12705.263199999999"/>
    <x v="1051"/>
    <x v="0"/>
    <m/>
  </r>
  <r>
    <d v="2024-06-20T02:41:19"/>
    <x v="9"/>
    <n v="7"/>
    <s v="RAMIREZ ADRIAN"/>
    <x v="3"/>
    <x v="0"/>
    <n v="185"/>
    <n v="18.5"/>
    <n v="211.52141802067899"/>
    <m/>
    <n v="110836.77989999999"/>
    <x v="1"/>
    <n v="12705.263199999999"/>
    <x v="1051"/>
    <x v="0"/>
    <m/>
  </r>
  <r>
    <d v="2024-06-20T02:41:19"/>
    <x v="9"/>
    <n v="8"/>
    <s v="VACA FIERRO ROBINSON"/>
    <x v="3"/>
    <x v="0"/>
    <n v="259"/>
    <n v="25.9"/>
    <n v="211.52141802067899"/>
    <s v="1 Descuento (Conduct) "/>
    <n v="110836.77989999999"/>
    <x v="1"/>
    <n v="12705.263199999999"/>
    <x v="1051"/>
    <x v="0"/>
    <m/>
  </r>
  <r>
    <d v="2024-06-20T02:41:20"/>
    <x v="9"/>
    <n v="9"/>
    <s v="AGUDELO GARCIA DENIN ANGELO"/>
    <x v="0"/>
    <x v="0"/>
    <n v="175"/>
    <n v="19.4444444444444"/>
    <n v="190.36927621861199"/>
    <s v="1 Descuento (Controlador) "/>
    <n v="99753.101899999994"/>
    <x v="0"/>
    <n v="12705.263199999999"/>
    <x v="1051"/>
    <x v="0"/>
    <m/>
  </r>
  <r>
    <d v="2024-06-20T02:41:20"/>
    <x v="9"/>
    <n v="10"/>
    <s v="MARULANDA JARAMILLO DAWER ANDRES"/>
    <x v="2"/>
    <x v="3"/>
    <n v="117"/>
    <n v="19.5"/>
    <n v="126.912850812408"/>
    <m/>
    <n v="66502.067899999995"/>
    <x v="0"/>
    <n v="12705.263199999999"/>
    <x v="1051"/>
    <x v="0"/>
    <m/>
  </r>
  <r>
    <d v="2024-06-20T02:41:20"/>
    <x v="1"/>
    <n v="11"/>
    <s v="BELTRAN JUAN SIMON"/>
    <x v="3"/>
    <x v="0"/>
    <n v="195"/>
    <n v="19.5"/>
    <n v="211.52141802067899"/>
    <s v="2 Descuentos (Despachador fernando y conduct) "/>
    <n v="110836.77989999999"/>
    <x v="0"/>
    <n v="12705.263199999999"/>
    <x v="1051"/>
    <x v="0"/>
    <m/>
  </r>
  <r>
    <d v="2024-06-20T02:41:20"/>
    <x v="1"/>
    <n v="12"/>
    <s v="GOMEZ EDWIN"/>
    <x v="6"/>
    <x v="0"/>
    <n v="175"/>
    <n v="21.875"/>
    <n v="169.21713441654401"/>
    <m/>
    <n v="88669.423899999994"/>
    <x v="0"/>
    <n v="12705.263199999999"/>
    <x v="1051"/>
    <x v="0"/>
    <m/>
  </r>
  <r>
    <d v="2024-06-20T02:41:21"/>
    <x v="1"/>
    <n v="14"/>
    <s v="MADRID HERNANDEZ JHONATAN SMITH"/>
    <x v="1"/>
    <x v="0"/>
    <n v="231"/>
    <n v="21"/>
    <n v="232.67355982274699"/>
    <s v="HECTOR SALAZAR Realizpo 4 viajes donde moviliz 64 Usuarios "/>
    <n v="121920.45789999999"/>
    <x v="1"/>
    <n v="12705.263199999999"/>
    <x v="1051"/>
    <x v="0"/>
    <m/>
  </r>
  <r>
    <d v="2024-06-20T02:41:21"/>
    <x v="1"/>
    <n v="15"/>
    <s v="LONDOO LOPERA DUVAN ANDRES"/>
    <x v="0"/>
    <x v="0"/>
    <n v="212"/>
    <n v="23.5555555555556"/>
    <n v="190.36927621861199"/>
    <m/>
    <n v="99753.101899999994"/>
    <x v="1"/>
    <n v="12705.263199999999"/>
    <x v="1051"/>
    <x v="0"/>
    <m/>
  </r>
  <r>
    <d v="2024-06-20T02:41:21"/>
    <x v="1"/>
    <n v="17"/>
    <s v="MACEA MATEO"/>
    <x v="1"/>
    <x v="0"/>
    <n v="172"/>
    <n v="15.636363636363599"/>
    <n v="232.67355982274699"/>
    <m/>
    <n v="121920.45789999999"/>
    <x v="0"/>
    <n v="12705.263199999999"/>
    <x v="1051"/>
    <x v="0"/>
    <m/>
  </r>
  <r>
    <d v="2024-06-20T02:41:22"/>
    <x v="1"/>
    <n v="18"/>
    <s v="BETANCUR GUZMAN JHON FERNANDO"/>
    <x v="1"/>
    <x v="0"/>
    <n v="252"/>
    <n v="22.909090909090899"/>
    <n v="232.67355982274699"/>
    <m/>
    <n v="121920.45789999999"/>
    <x v="0"/>
    <n v="12705.263199999999"/>
    <x v="1051"/>
    <x v="0"/>
    <m/>
  </r>
  <r>
    <d v="2024-06-20T02:41:22"/>
    <x v="1"/>
    <n v="19"/>
    <s v="BARRANTES GALLEGO DANIEL CAMILO"/>
    <x v="3"/>
    <x v="0"/>
    <n v="240"/>
    <n v="24"/>
    <n v="211.52141802067899"/>
    <m/>
    <n v="110836.77989999999"/>
    <x v="0"/>
    <n v="12705.263199999999"/>
    <x v="1051"/>
    <x v="0"/>
    <m/>
  </r>
  <r>
    <d v="2024-06-20T02:41:22"/>
    <x v="1"/>
    <n v="20"/>
    <s v="GONZALEZ PEREZ RAFAEL JOSE"/>
    <x v="3"/>
    <x v="3"/>
    <n v="189"/>
    <n v="18.899999999999999"/>
    <n v="211.52141802067899"/>
    <m/>
    <n v="110836.77989999999"/>
    <x v="0"/>
    <n v="12705.263199999999"/>
    <x v="1051"/>
    <x v="0"/>
    <m/>
  </r>
  <r>
    <d v="2024-06-20T02:41:23"/>
    <x v="9"/>
    <n v="21"/>
    <s v="DURANGO DAVID JOSE"/>
    <x v="7"/>
    <x v="0"/>
    <n v="58"/>
    <n v="19.3333333333333"/>
    <n v="63.456425406203799"/>
    <m/>
    <n v="33251.034"/>
    <x v="0"/>
    <n v="12705.263199999999"/>
    <x v="1051"/>
    <x v="0"/>
    <m/>
  </r>
  <r>
    <d v="2024-06-20T02:41:23"/>
    <x v="9"/>
    <n v="22"/>
    <s v="DIAZ LOZADA ANDRES FELIPE"/>
    <x v="3"/>
    <x v="0"/>
    <n v="204"/>
    <n v="20.399999999999999"/>
    <n v="211.52141802067899"/>
    <m/>
    <n v="110836.77989999999"/>
    <x v="1"/>
    <n v="12705.263199999999"/>
    <x v="1051"/>
    <x v="0"/>
    <m/>
  </r>
  <r>
    <d v="2024-06-20T02:41:23"/>
    <x v="9"/>
    <n v="23"/>
    <s v="SALDARRIAGA PARRA LUIS ALBERTO"/>
    <x v="6"/>
    <x v="0"/>
    <n v="136"/>
    <n v="17"/>
    <n v="169.21713441654401"/>
    <m/>
    <n v="88669.423899999994"/>
    <x v="2"/>
    <n v="12705.263199999999"/>
    <x v="1051"/>
    <x v="0"/>
    <m/>
  </r>
  <r>
    <d v="2024-06-20T02:41:24"/>
    <x v="9"/>
    <n v="24"/>
    <s v="MARTINEZ  WILMAR"/>
    <x v="6"/>
    <x v="0"/>
    <n v="194"/>
    <n v="22.823529411764699"/>
    <n v="179.79320531757801"/>
    <m/>
    <n v="94211.262900000002"/>
    <x v="0"/>
    <n v="12705.263199999999"/>
    <x v="1051"/>
    <x v="0"/>
    <m/>
  </r>
  <r>
    <d v="2024-06-20T02:41:24"/>
    <x v="9"/>
    <n v="25"/>
    <s v="JIMENEZ HURTADO CARLOS ESTIVEN"/>
    <x v="6"/>
    <x v="0"/>
    <n v="143"/>
    <n v="17.875"/>
    <n v="169.21713441654401"/>
    <m/>
    <n v="88669.423899999994"/>
    <x v="1"/>
    <n v="12705.263199999999"/>
    <x v="1051"/>
    <x v="0"/>
    <m/>
  </r>
  <r>
    <d v="2024-06-20T02:41:24"/>
    <x v="9"/>
    <n v="26"/>
    <s v="CIRO MARIN RODRIGO ALBERTO"/>
    <x v="4"/>
    <x v="0"/>
    <n v="131"/>
    <n v="18.714285714285701"/>
    <n v="148.06499261447601"/>
    <m/>
    <n v="77585.745899999994"/>
    <x v="0"/>
    <n v="12705.263199999999"/>
    <x v="1051"/>
    <x v="0"/>
    <m/>
  </r>
  <r>
    <d v="2024-06-20T02:41:24"/>
    <x v="9"/>
    <n v="27"/>
    <s v="HENAO MUOZ FERNEY"/>
    <x v="3"/>
    <x v="0"/>
    <n v="267"/>
    <n v="26.7"/>
    <n v="211.52141802067899"/>
    <s v="DAVID HOYOS Realiz 3 viajes donde moviliz 103 Usuarios "/>
    <n v="110836.77989999999"/>
    <x v="0"/>
    <n v="12705.263199999999"/>
    <x v="1051"/>
    <x v="0"/>
    <m/>
  </r>
  <r>
    <d v="2024-06-20T02:41:25"/>
    <x v="9"/>
    <n v="28"/>
    <s v="URIEL SALAZAR FREDY"/>
    <x v="0"/>
    <x v="0"/>
    <n v="164"/>
    <n v="18.2222222222222"/>
    <n v="190.36927621861199"/>
    <s v="2 Descuentos (Conducts) "/>
    <n v="99753.101899999994"/>
    <x v="0"/>
    <n v="12705.263199999999"/>
    <x v="1051"/>
    <x v="0"/>
    <m/>
  </r>
  <r>
    <d v="2024-06-20T02:41:25"/>
    <x v="9"/>
    <n v="29"/>
    <s v="PINO JUAN ESTEBAN"/>
    <x v="0"/>
    <x v="0"/>
    <n v="180"/>
    <n v="20"/>
    <n v="190.36927621861199"/>
    <s v="1 Descuento (Despachadora angela) "/>
    <n v="99753.101899999994"/>
    <x v="0"/>
    <n v="12705.263199999999"/>
    <x v="1051"/>
    <x v="0"/>
    <m/>
  </r>
  <r>
    <d v="2024-06-20T02:41:25"/>
    <x v="9"/>
    <n v="30"/>
    <s v="VELEZ DAVID"/>
    <x v="2"/>
    <x v="0"/>
    <n v="125"/>
    <n v="20.8333333333333"/>
    <n v="126.912850812408"/>
    <m/>
    <n v="66502.067899999995"/>
    <x v="0"/>
    <n v="12705.263199999999"/>
    <x v="1051"/>
    <x v="0"/>
    <m/>
  </r>
  <r>
    <d v="2024-06-20T02:41:26"/>
    <x v="1"/>
    <n v="31"/>
    <s v="CERVANTES MARTINEZ FELIX ENRIQUE"/>
    <x v="0"/>
    <x v="0"/>
    <n v="206"/>
    <n v="22.8888888888889"/>
    <n v="190.36927621861199"/>
    <s v="1 Descuento (Despachador fernando) "/>
    <n v="99753.101899999994"/>
    <x v="0"/>
    <n v="12705.263199999999"/>
    <x v="1051"/>
    <x v="0"/>
    <m/>
  </r>
  <r>
    <d v="2024-06-20T02:41:26"/>
    <x v="1"/>
    <n v="32"/>
    <s v="PUERTA BOJANERO JUAN CARLOS"/>
    <x v="6"/>
    <x v="0"/>
    <n v="159"/>
    <n v="19.875"/>
    <n v="169.21713441654401"/>
    <m/>
    <n v="88669.423899999994"/>
    <x v="0"/>
    <n v="12705.263199999999"/>
    <x v="1051"/>
    <x v="0"/>
    <m/>
  </r>
  <r>
    <d v="2024-06-20T02:41:26"/>
    <x v="1"/>
    <n v="33"/>
    <s v="ACEVEDO DIEGO ALEJANDRO"/>
    <x v="3"/>
    <x v="0"/>
    <n v="213"/>
    <n v="21.3"/>
    <n v="211.52141802067899"/>
    <m/>
    <n v="110836.77989999999"/>
    <x v="0"/>
    <n v="12705.263199999999"/>
    <x v="1051"/>
    <x v="0"/>
    <m/>
  </r>
  <r>
    <d v="2024-06-20T02:41:26"/>
    <x v="1"/>
    <n v="34"/>
    <s v="MONTOYA OSPINA GILBERTO ANTONIO"/>
    <x v="3"/>
    <x v="0"/>
    <n v="240"/>
    <n v="24"/>
    <n v="211.52141802067899"/>
    <m/>
    <n v="110836.77989999999"/>
    <x v="0"/>
    <n v="12705.263199999999"/>
    <x v="1051"/>
    <x v="0"/>
    <m/>
  </r>
  <r>
    <d v="2024-06-20T02:41:27"/>
    <x v="1"/>
    <n v="35"/>
    <s v="HERNANDEZ MACIAS GILBERTO"/>
    <x v="0"/>
    <x v="0"/>
    <n v="181"/>
    <n v="20.1111111111111"/>
    <n v="190.36927621861199"/>
    <m/>
    <n v="99753.101899999994"/>
    <x v="1"/>
    <n v="12705.263199999999"/>
    <x v="1051"/>
    <x v="0"/>
    <m/>
  </r>
  <r>
    <d v="2024-06-20T02:41:27"/>
    <x v="1"/>
    <n v="36"/>
    <s v="MARTINEZ CHAVERRA LUIS NORBERTO"/>
    <x v="3"/>
    <x v="0"/>
    <n v="195"/>
    <n v="19.5"/>
    <n v="211.52141802067899"/>
    <s v="1 Descuento (Usuario movilidad reducida) "/>
    <n v="110836.77989999999"/>
    <x v="0"/>
    <n v="12705.263199999999"/>
    <x v="1051"/>
    <x v="0"/>
    <m/>
  </r>
  <r>
    <d v="2024-06-20T02:41:27"/>
    <x v="1"/>
    <n v="37"/>
    <s v="TABORDA ROJAS DIEGO ALEJANDRO"/>
    <x v="7"/>
    <x v="0"/>
    <n v="53"/>
    <n v="17.6666666666667"/>
    <n v="63.456425406203799"/>
    <m/>
    <n v="33251.034"/>
    <x v="1"/>
    <n v="12705.263199999999"/>
    <x v="1051"/>
    <x v="0"/>
    <m/>
  </r>
  <r>
    <d v="2024-06-20T02:41:27"/>
    <x v="1"/>
    <n v="38"/>
    <s v="AGUDELO KEVIN ANDRES"/>
    <x v="3"/>
    <x v="0"/>
    <n v="233"/>
    <n v="23.3"/>
    <n v="211.52141802067899"/>
    <m/>
    <n v="110836.77989999999"/>
    <x v="0"/>
    <n v="12705.263199999999"/>
    <x v="1051"/>
    <x v="0"/>
    <m/>
  </r>
  <r>
    <d v="2024-06-20T02:41:28"/>
    <x v="1"/>
    <n v="39"/>
    <s v="QUINTERO ANDRES FELIPE"/>
    <x v="8"/>
    <x v="0"/>
    <n v="97"/>
    <n v="19.399999999999999"/>
    <n v="105.76070901033999"/>
    <m/>
    <n v="55418.39"/>
    <x v="0"/>
    <n v="12705.263199999999"/>
    <x v="1051"/>
    <x v="0"/>
    <m/>
  </r>
  <r>
    <d v="2024-06-20T02:41:28"/>
    <x v="1"/>
    <n v="40"/>
    <s v="OCAMPO OCAMPO ANTONIO JOSE"/>
    <x v="3"/>
    <x v="0"/>
    <n v="215"/>
    <n v="21.5"/>
    <n v="211.52141802067899"/>
    <m/>
    <n v="110836.77989999999"/>
    <x v="0"/>
    <n v="12705.263199999999"/>
    <x v="1051"/>
    <x v="0"/>
    <m/>
  </r>
  <r>
    <d v="2024-06-20T02:41:28"/>
    <x v="1"/>
    <n v="41"/>
    <s v="GARCIA DAVID WILSON ALBERTO"/>
    <x v="0"/>
    <x v="0"/>
    <n v="225"/>
    <n v="25"/>
    <n v="190.36927621861199"/>
    <m/>
    <n v="99753.101899999994"/>
    <x v="1"/>
    <n v="12705.263199999999"/>
    <x v="1051"/>
    <x v="0"/>
    <m/>
  </r>
  <r>
    <d v="2024-06-20T02:41:29"/>
    <x v="1"/>
    <n v="42"/>
    <s v="LOPERA ALVAREZ ESTIVEN"/>
    <x v="1"/>
    <x v="0"/>
    <n v="251"/>
    <n v="22.818181818181799"/>
    <n v="232.67355982274699"/>
    <s v="1 Descuento (Usuario movilidad reducida) "/>
    <n v="121920.45789999999"/>
    <x v="1"/>
    <n v="12705.263199999999"/>
    <x v="1051"/>
    <x v="0"/>
    <m/>
  </r>
  <r>
    <d v="2024-06-21T02:20:50"/>
    <x v="1"/>
    <n v="1"/>
    <s v="PALMAR PANA EDIXON JOSUE"/>
    <x v="0"/>
    <x v="0"/>
    <n v="176"/>
    <n v="19.5555555555556"/>
    <n v="185.51072961373399"/>
    <s v="3 Descuentos (Conduct y despachador fernando) "/>
    <n v="97080.901299999998"/>
    <x v="0"/>
    <n v="11614.634099999999"/>
    <x v="1052"/>
    <x v="0"/>
    <m/>
  </r>
  <r>
    <d v="2024-06-21T02:20:50"/>
    <x v="1"/>
    <n v="2"/>
    <s v="PARIAS MURIEL JHON FREDY"/>
    <x v="0"/>
    <x v="0"/>
    <n v="202"/>
    <n v="22.4444444444444"/>
    <n v="185.51072961373399"/>
    <m/>
    <n v="97080.901299999998"/>
    <x v="1"/>
    <n v="11614.634099999999"/>
    <x v="1052"/>
    <x v="0"/>
    <m/>
  </r>
  <r>
    <d v="2024-06-21T02:20:51"/>
    <x v="1"/>
    <n v="3"/>
    <s v="ESPINOZA CHAVARRIA GUILLERMO LEON"/>
    <x v="0"/>
    <x v="0"/>
    <n v="193"/>
    <n v="21.4444444444444"/>
    <n v="185.51072961373399"/>
    <m/>
    <n v="97080.901299999998"/>
    <x v="0"/>
    <n v="11614.634099999999"/>
    <x v="1052"/>
    <x v="0"/>
    <m/>
  </r>
  <r>
    <d v="2024-06-21T02:20:51"/>
    <x v="1"/>
    <n v="5"/>
    <s v="VALENCIA MENDOZA JHON"/>
    <x v="4"/>
    <x v="0"/>
    <n v="122"/>
    <n v="17.428571428571399"/>
    <n v="144.28612303290399"/>
    <m/>
    <n v="75507.367700000003"/>
    <x v="1"/>
    <n v="11614.634099999999"/>
    <x v="1052"/>
    <x v="0"/>
    <m/>
  </r>
  <r>
    <d v="2024-06-21T02:20:51"/>
    <x v="1"/>
    <n v="6"/>
    <s v="TUBERQUIA MAICOL ESTIVEN"/>
    <x v="0"/>
    <x v="0"/>
    <n v="226"/>
    <n v="25.1111111111111"/>
    <n v="185.51072961373399"/>
    <s v="2 Descuentos (Usuario movilidad reducida y conduct) "/>
    <n v="97080.901299999998"/>
    <x v="0"/>
    <n v="11614.634099999999"/>
    <x v="1052"/>
    <x v="0"/>
    <m/>
  </r>
  <r>
    <d v="2024-06-21T02:20:51"/>
    <x v="1"/>
    <n v="7"/>
    <s v="RAMIREZ ADRIAN"/>
    <x v="6"/>
    <x v="0"/>
    <n v="215"/>
    <n v="26.875"/>
    <n v="164.898426323319"/>
    <m/>
    <n v="86294.1345"/>
    <x v="1"/>
    <n v="11614.634099999999"/>
    <x v="1052"/>
    <x v="0"/>
    <m/>
  </r>
  <r>
    <d v="2024-06-21T02:20:52"/>
    <x v="1"/>
    <n v="8"/>
    <s v="VACA FIERRO ROBINSON"/>
    <x v="3"/>
    <x v="0"/>
    <n v="247"/>
    <n v="24.7"/>
    <n v="206.123032904149"/>
    <s v="1 Descuento (Usuario movilidad reducida) "/>
    <n v="107867.6681"/>
    <x v="1"/>
    <n v="11614.634099999999"/>
    <x v="1052"/>
    <x v="0"/>
    <m/>
  </r>
  <r>
    <d v="2024-06-21T02:20:52"/>
    <x v="1"/>
    <n v="9"/>
    <s v="AGUDELO GARCIA DENIN ANGELO"/>
    <x v="3"/>
    <x v="0"/>
    <n v="150"/>
    <n v="15"/>
    <n v="206.123032904149"/>
    <m/>
    <n v="107867.6681"/>
    <x v="0"/>
    <n v="11614.634099999999"/>
    <x v="1052"/>
    <x v="0"/>
    <m/>
  </r>
  <r>
    <d v="2024-06-21T02:20:52"/>
    <x v="1"/>
    <n v="10"/>
    <s v="MACEA MATEO"/>
    <x v="4"/>
    <x v="0"/>
    <n v="152"/>
    <n v="21.714285714285701"/>
    <n v="144.28612303290399"/>
    <m/>
    <n v="75507.367700000003"/>
    <x v="0"/>
    <n v="11614.634099999999"/>
    <x v="1052"/>
    <x v="0"/>
    <m/>
  </r>
  <r>
    <d v="2024-06-21T02:20:53"/>
    <x v="9"/>
    <n v="11"/>
    <s v="BELTRAN JUAN SIMON"/>
    <x v="3"/>
    <x v="0"/>
    <n v="161"/>
    <n v="16.100000000000001"/>
    <n v="206.123032904149"/>
    <m/>
    <n v="107867.6681"/>
    <x v="0"/>
    <n v="11614.634099999999"/>
    <x v="1052"/>
    <x v="0"/>
    <m/>
  </r>
  <r>
    <d v="2024-06-21T02:20:53"/>
    <x v="9"/>
    <n v="12"/>
    <s v="GOMEZ EDWIN"/>
    <x v="0"/>
    <x v="0"/>
    <n v="166"/>
    <n v="18.4444444444444"/>
    <n v="185.51072961373399"/>
    <m/>
    <n v="97080.901299999998"/>
    <x v="0"/>
    <n v="11614.634099999999"/>
    <x v="1052"/>
    <x v="0"/>
    <m/>
  </r>
  <r>
    <d v="2024-06-21T02:20:53"/>
    <x v="9"/>
    <n v="13"/>
    <s v="DIAZ LOZADA ANDRES FELIPE"/>
    <x v="3"/>
    <x v="0"/>
    <n v="205"/>
    <n v="20.5"/>
    <n v="206.123032904149"/>
    <s v="2 Descuentos (Despachador gustavo y transbordo) "/>
    <n v="107867.6681"/>
    <x v="0"/>
    <n v="11614.634099999999"/>
    <x v="1052"/>
    <x v="0"/>
    <m/>
  </r>
  <r>
    <d v="2024-06-21T02:20:53"/>
    <x v="9"/>
    <n v="14"/>
    <s v="MADRID HERNANDEZ JHONATAN SMITH"/>
    <x v="3"/>
    <x v="0"/>
    <n v="163"/>
    <n v="16.3"/>
    <n v="206.123032904149"/>
    <m/>
    <n v="107867.6681"/>
    <x v="1"/>
    <n v="11614.634099999999"/>
    <x v="1052"/>
    <x v="0"/>
    <m/>
  </r>
  <r>
    <d v="2024-06-21T02:20:54"/>
    <x v="9"/>
    <n v="15"/>
    <s v="LONDOO LOPERA DUVAN ANDRES"/>
    <x v="6"/>
    <x v="0"/>
    <n v="159"/>
    <n v="19.875"/>
    <n v="164.898426323319"/>
    <m/>
    <n v="86294.1345"/>
    <x v="1"/>
    <n v="11614.634099999999"/>
    <x v="1052"/>
    <x v="0"/>
    <m/>
  </r>
  <r>
    <d v="2024-06-21T02:20:54"/>
    <x v="9"/>
    <n v="17"/>
    <s v="RAMIREZ JARAMILLO WILSON"/>
    <x v="6"/>
    <x v="0"/>
    <n v="158"/>
    <n v="19.75"/>
    <n v="164.898426323319"/>
    <s v="1 Descuento (Conduct) "/>
    <n v="86294.1345"/>
    <x v="0"/>
    <n v="11614.634099999999"/>
    <x v="1052"/>
    <x v="0"/>
    <m/>
  </r>
  <r>
    <d v="2024-06-21T02:20:54"/>
    <x v="9"/>
    <n v="18"/>
    <s v="BETANCUR GUZMAN JHON FERNANDO"/>
    <x v="0"/>
    <x v="0"/>
    <n v="170"/>
    <n v="18.8888888888889"/>
    <n v="185.51072961373399"/>
    <m/>
    <n v="97080.901299999998"/>
    <x v="0"/>
    <n v="11614.634099999999"/>
    <x v="1052"/>
    <x v="0"/>
    <m/>
  </r>
  <r>
    <d v="2024-06-21T02:20:54"/>
    <x v="9"/>
    <n v="19"/>
    <s v="BARRANTES GALLEGO DANIEL CAMILO"/>
    <x v="6"/>
    <x v="0"/>
    <n v="192"/>
    <n v="22.588235294117599"/>
    <n v="175.204577968526"/>
    <s v="2 Descuentos (Conduct y propietario) "/>
    <n v="91687.517900000006"/>
    <x v="0"/>
    <n v="11614.634099999999"/>
    <x v="1052"/>
    <x v="0"/>
    <m/>
  </r>
  <r>
    <d v="2024-06-21T02:20:55"/>
    <x v="9"/>
    <n v="20"/>
    <s v="LONDOO CADAVID DAVID SANTIAGO"/>
    <x v="0"/>
    <x v="0"/>
    <n v="192"/>
    <n v="21.3333333333333"/>
    <n v="185.51072961373399"/>
    <m/>
    <n v="97080.901299999998"/>
    <x v="0"/>
    <n v="11614.634099999999"/>
    <x v="1052"/>
    <x v="0"/>
    <m/>
  </r>
  <r>
    <d v="2024-06-21T02:20:55"/>
    <x v="1"/>
    <n v="21"/>
    <s v="DURANGO DAVID JOSE"/>
    <x v="4"/>
    <x v="0"/>
    <n v="159"/>
    <n v="22.714285714285701"/>
    <n v="144.28612303290399"/>
    <m/>
    <n v="75507.367700000003"/>
    <x v="0"/>
    <n v="11614.634099999999"/>
    <x v="1052"/>
    <x v="0"/>
    <m/>
  </r>
  <r>
    <d v="2024-06-21T02:20:55"/>
    <x v="1"/>
    <n v="22"/>
    <s v="QUIRAMA CASTAEDA JHON JADER"/>
    <x v="3"/>
    <x v="0"/>
    <n v="280"/>
    <n v="28"/>
    <n v="206.123032904149"/>
    <m/>
    <n v="107867.6681"/>
    <x v="1"/>
    <n v="11614.634099999999"/>
    <x v="1052"/>
    <x v="0"/>
    <m/>
  </r>
  <r>
    <d v="2024-06-21T02:20:55"/>
    <x v="1"/>
    <n v="23"/>
    <s v="SALDARRIAGA PARRA LUIS ALBERTO"/>
    <x v="0"/>
    <x v="0"/>
    <n v="186"/>
    <n v="20.6666666666667"/>
    <n v="185.51072961373399"/>
    <m/>
    <n v="97080.901299999998"/>
    <x v="2"/>
    <n v="11614.634099999999"/>
    <x v="1052"/>
    <x v="0"/>
    <m/>
  </r>
  <r>
    <d v="2024-06-21T02:20:56"/>
    <x v="1"/>
    <n v="24"/>
    <s v="MARTINEZ  WILMAR"/>
    <x v="4"/>
    <x v="0"/>
    <n v="142"/>
    <n v="20.285714285714299"/>
    <n v="144.28612303290399"/>
    <s v="10 Descuentos (Transbordo) "/>
    <n v="75507.367700000003"/>
    <x v="0"/>
    <n v="11614.634099999999"/>
    <x v="1052"/>
    <x v="0"/>
    <m/>
  </r>
  <r>
    <d v="2024-06-21T02:20:56"/>
    <x v="1"/>
    <n v="25"/>
    <s v="JIMENEZ HURTADO CARLOS ESTIVEN"/>
    <x v="6"/>
    <x v="0"/>
    <n v="173"/>
    <n v="21.625"/>
    <n v="164.898426323319"/>
    <m/>
    <n v="86294.1345"/>
    <x v="1"/>
    <n v="11614.634099999999"/>
    <x v="1052"/>
    <x v="0"/>
    <m/>
  </r>
  <r>
    <d v="2024-06-21T02:20:56"/>
    <x v="1"/>
    <n v="26"/>
    <s v="LONDOO WILDER"/>
    <x v="3"/>
    <x v="0"/>
    <n v="179"/>
    <n v="17.899999999999999"/>
    <n v="206.123032904149"/>
    <s v="1 Descuento (Despachador fernando)"/>
    <n v="107867.6681"/>
    <x v="0"/>
    <n v="11614.634099999999"/>
    <x v="1052"/>
    <x v="0"/>
    <m/>
  </r>
  <r>
    <d v="2024-06-21T02:20:57"/>
    <x v="1"/>
    <n v="27"/>
    <s v="HOYOS DAVID"/>
    <x v="0"/>
    <x v="0"/>
    <n v="198"/>
    <n v="22"/>
    <n v="185.51072961373399"/>
    <m/>
    <n v="97080.901299999998"/>
    <x v="0"/>
    <n v="11614.634099999999"/>
    <x v="1052"/>
    <x v="0"/>
    <m/>
  </r>
  <r>
    <d v="2024-06-21T02:20:57"/>
    <x v="1"/>
    <n v="28"/>
    <s v="URIEL SALAZAR FREDY"/>
    <x v="0"/>
    <x v="0"/>
    <n v="158"/>
    <n v="17.5555555555556"/>
    <n v="185.51072961373399"/>
    <m/>
    <n v="97080.901299999998"/>
    <x v="0"/>
    <n v="11614.634099999999"/>
    <x v="1052"/>
    <x v="0"/>
    <m/>
  </r>
  <r>
    <d v="2024-06-21T02:20:57"/>
    <x v="1"/>
    <n v="29"/>
    <s v="PEREZ GARCIA JUAN ESTEBAN"/>
    <x v="3"/>
    <x v="0"/>
    <n v="192"/>
    <n v="19.2"/>
    <n v="206.123032904149"/>
    <m/>
    <n v="107867.6681"/>
    <x v="0"/>
    <n v="11614.634099999999"/>
    <x v="1052"/>
    <x v="0"/>
    <m/>
  </r>
  <r>
    <d v="2024-06-21T02:20:57"/>
    <x v="9"/>
    <n v="30"/>
    <s v="PINO JUAN ESTEBAN"/>
    <x v="2"/>
    <x v="0"/>
    <n v="98"/>
    <n v="17.818181818181799"/>
    <n v="113.36766809728201"/>
    <m/>
    <n v="59327.217499999999"/>
    <x v="0"/>
    <n v="11614.634099999999"/>
    <x v="1052"/>
    <x v="0"/>
    <m/>
  </r>
  <r>
    <d v="2024-06-21T02:20:58"/>
    <x v="9"/>
    <n v="31"/>
    <s v="CERVANTES MARTINEZ FELIX ENRIQUE"/>
    <x v="2"/>
    <x v="0"/>
    <n v="151"/>
    <n v="25.1666666666667"/>
    <n v="123.673819742489"/>
    <m/>
    <n v="64720.600899999998"/>
    <x v="0"/>
    <n v="11614.634099999999"/>
    <x v="1052"/>
    <x v="0"/>
    <m/>
  </r>
  <r>
    <d v="2024-06-21T02:20:58"/>
    <x v="9"/>
    <n v="32"/>
    <s v="PUERTA BOJANERO JUAN CARLOS"/>
    <x v="3"/>
    <x v="0"/>
    <n v="224"/>
    <n v="22.4"/>
    <n v="206.123032904149"/>
    <s v="3 Descuentos (despachador gustavo, cristian monitoreo y controlador) "/>
    <n v="107867.6681"/>
    <x v="0"/>
    <n v="11614.634099999999"/>
    <x v="1052"/>
    <x v="0"/>
    <m/>
  </r>
  <r>
    <d v="2024-06-21T02:20:58"/>
    <x v="9"/>
    <n v="33"/>
    <s v="ACEVEDO DIEGO ALEJANDRO"/>
    <x v="0"/>
    <x v="0"/>
    <n v="156"/>
    <n v="17.3333333333333"/>
    <n v="185.51072961373399"/>
    <m/>
    <n v="97080.901299999998"/>
    <x v="0"/>
    <n v="11614.634099999999"/>
    <x v="1052"/>
    <x v="0"/>
    <m/>
  </r>
  <r>
    <d v="2024-06-21T02:20:58"/>
    <x v="9"/>
    <n v="34"/>
    <s v="MONTOYA OSPINA GILBERTO ANTONIO"/>
    <x v="0"/>
    <x v="3"/>
    <n v="201"/>
    <n v="22.3333333333333"/>
    <n v="185.51072961373399"/>
    <m/>
    <n v="97080.901299999998"/>
    <x v="0"/>
    <n v="11614.634099999999"/>
    <x v="1052"/>
    <x v="0"/>
    <m/>
  </r>
  <r>
    <d v="2024-06-21T02:20:59"/>
    <x v="9"/>
    <n v="35"/>
    <s v="HERNANDEZ MACIAS GILBERTO"/>
    <x v="0"/>
    <x v="0"/>
    <n v="191"/>
    <n v="21.2222222222222"/>
    <n v="185.51072961373399"/>
    <m/>
    <n v="97080.901299999998"/>
    <x v="1"/>
    <n v="11614.634099999999"/>
    <x v="1052"/>
    <x v="0"/>
    <m/>
  </r>
  <r>
    <d v="2024-06-21T02:20:59"/>
    <x v="9"/>
    <n v="36"/>
    <s v="MARTINEZ CHAVERRA LUIS NORBERTO"/>
    <x v="3"/>
    <x v="0"/>
    <n v="163"/>
    <n v="16.3"/>
    <n v="206.123032904149"/>
    <s v="1 Descuento (Conduct) "/>
    <n v="107867.6681"/>
    <x v="0"/>
    <n v="11614.634099999999"/>
    <x v="1052"/>
    <x v="0"/>
    <m/>
  </r>
  <r>
    <d v="2024-06-21T02:20:59"/>
    <x v="9"/>
    <n v="37"/>
    <s v="TABORDA ROJAS DIEGO ALEJANDRO"/>
    <x v="10"/>
    <x v="0"/>
    <n v="81"/>
    <n v="20.25"/>
    <n v="82.4492131616595"/>
    <m/>
    <n v="43147.067199999998"/>
    <x v="1"/>
    <n v="11614.634099999999"/>
    <x v="1052"/>
    <x v="0"/>
    <m/>
  </r>
  <r>
    <d v="2024-06-21T02:20:59"/>
    <x v="9"/>
    <n v="38"/>
    <s v="AGUDELO KEVIN ANDRES"/>
    <x v="3"/>
    <x v="0"/>
    <n v="205"/>
    <n v="21.578947368421101"/>
    <n v="195.81688125894101"/>
    <m/>
    <n v="102474.2847"/>
    <x v="0"/>
    <n v="11614.634099999999"/>
    <x v="1052"/>
    <x v="0"/>
    <m/>
  </r>
  <r>
    <d v="2024-06-21T02:21:00"/>
    <x v="9"/>
    <n v="39"/>
    <s v="QUINTERO ANDRES FELIPE"/>
    <x v="0"/>
    <x v="0"/>
    <n v="188"/>
    <n v="20.8888888888889"/>
    <n v="185.51072961373399"/>
    <s v="1 Descuento (controlador) "/>
    <n v="97080.901299999998"/>
    <x v="0"/>
    <n v="11614.634099999999"/>
    <x v="1052"/>
    <x v="0"/>
    <m/>
  </r>
  <r>
    <d v="2024-06-21T02:21:00"/>
    <x v="9"/>
    <n v="40"/>
    <s v="OCAMPO OCAMPO ANTONIO JOSE"/>
    <x v="3"/>
    <x v="0"/>
    <n v="207"/>
    <n v="20.7"/>
    <n v="206.123032904149"/>
    <m/>
    <n v="107867.6681"/>
    <x v="0"/>
    <n v="11614.634099999999"/>
    <x v="1052"/>
    <x v="0"/>
    <m/>
  </r>
  <r>
    <d v="2024-06-21T02:21:00"/>
    <x v="1"/>
    <n v="41"/>
    <s v="GARCIA DAVID WILSON ALBERTO"/>
    <x v="3"/>
    <x v="0"/>
    <n v="238"/>
    <n v="23.8"/>
    <n v="206.123032904149"/>
    <m/>
    <n v="107867.6681"/>
    <x v="1"/>
    <n v="11614.634099999999"/>
    <x v="1052"/>
    <x v="0"/>
    <m/>
  </r>
  <r>
    <d v="2024-06-21T02:21:00"/>
    <x v="1"/>
    <n v="42"/>
    <s v="LOPERA ALVAREZ ESTIVEN"/>
    <x v="3"/>
    <x v="0"/>
    <n v="185"/>
    <n v="18.5"/>
    <n v="206.123032904149"/>
    <m/>
    <n v="107867.6681"/>
    <x v="1"/>
    <n v="11614.634099999999"/>
    <x v="1052"/>
    <x v="0"/>
    <m/>
  </r>
  <r>
    <d v="2024-06-22T03:49:25"/>
    <x v="9"/>
    <n v="1"/>
    <s v="PALMAR PANA EDIXON JOSUE"/>
    <x v="2"/>
    <x v="3"/>
    <n v="119"/>
    <n v="19.8333333333333"/>
    <n v="125.59771754636201"/>
    <m/>
    <n v="65778.744699999996"/>
    <x v="0"/>
    <n v="12932.4324"/>
    <x v="1053"/>
    <x v="0"/>
    <m/>
  </r>
  <r>
    <d v="2024-06-22T03:49:26"/>
    <x v="9"/>
    <n v="2"/>
    <s v="PARIAS MURIEL JHON FREDY"/>
    <x v="0"/>
    <x v="0"/>
    <n v="179"/>
    <n v="19.8888888888889"/>
    <n v="188.39657631954401"/>
    <m/>
    <n v="98668.116999999998"/>
    <x v="1"/>
    <n v="12932.4324"/>
    <x v="1053"/>
    <x v="0"/>
    <m/>
  </r>
  <r>
    <d v="2024-06-22T03:49:26"/>
    <x v="9"/>
    <n v="3"/>
    <s v="LONDOO WILDER"/>
    <x v="3"/>
    <x v="0"/>
    <n v="209"/>
    <n v="20.9"/>
    <n v="209.329529243937"/>
    <m/>
    <n v="109631.2411"/>
    <x v="0"/>
    <n v="12932.4324"/>
    <x v="1053"/>
    <x v="0"/>
    <m/>
  </r>
  <r>
    <d v="2024-06-22T03:49:26"/>
    <x v="9"/>
    <n v="4"/>
    <s v="RUA CHAVARRIA JEFERSON ANDREY"/>
    <x v="3"/>
    <x v="0"/>
    <n v="244"/>
    <n v="24.4"/>
    <n v="209.329529243937"/>
    <m/>
    <n v="109631.2411"/>
    <x v="0"/>
    <n v="12932.4324"/>
    <x v="1053"/>
    <x v="0"/>
    <m/>
  </r>
  <r>
    <d v="2024-06-22T03:49:26"/>
    <x v="9"/>
    <n v="5"/>
    <s v="BERRIO POSADA ANGELA"/>
    <x v="1"/>
    <x v="0"/>
    <n v="233"/>
    <n v="21.181818181818201"/>
    <n v="230.26248216833099"/>
    <m/>
    <n v="120594.3652"/>
    <x v="1"/>
    <n v="12932.4324"/>
    <x v="1053"/>
    <x v="0"/>
    <m/>
  </r>
  <r>
    <d v="2024-06-22T03:49:27"/>
    <x v="9"/>
    <n v="6"/>
    <s v="TUBERQUIA MAICOL ESTIVEN"/>
    <x v="0"/>
    <x v="0"/>
    <n v="196"/>
    <n v="21.7777777777778"/>
    <n v="188.39657631954401"/>
    <m/>
    <n v="98668.116999999998"/>
    <x v="0"/>
    <n v="12932.4324"/>
    <x v="1053"/>
    <x v="0"/>
    <m/>
  </r>
  <r>
    <d v="2024-06-22T03:49:27"/>
    <x v="9"/>
    <n v="7"/>
    <s v="RAMIREZ ADRIAN"/>
    <x v="3"/>
    <x v="0"/>
    <n v="215"/>
    <n v="21.5"/>
    <n v="209.329529243937"/>
    <s v="1 Descuento (Conduct) "/>
    <n v="109631.2411"/>
    <x v="1"/>
    <n v="12932.4324"/>
    <x v="1053"/>
    <x v="0"/>
    <m/>
  </r>
  <r>
    <d v="2024-06-22T03:49:27"/>
    <x v="9"/>
    <n v="8"/>
    <s v="VACA FIERRO ROBINSON"/>
    <x v="3"/>
    <x v="0"/>
    <n v="175"/>
    <n v="17.5"/>
    <n v="209.329529243937"/>
    <m/>
    <n v="109631.2411"/>
    <x v="1"/>
    <n v="12932.4324"/>
    <x v="1053"/>
    <x v="0"/>
    <m/>
  </r>
  <r>
    <d v="2024-06-22T03:49:28"/>
    <x v="1"/>
    <n v="9"/>
    <s v="AGUDELO GARCIA DENIN ANGELO"/>
    <x v="6"/>
    <x v="0"/>
    <n v="137"/>
    <n v="17.125"/>
    <n v="167.46362339514999"/>
    <m/>
    <n v="87704.992899999997"/>
    <x v="0"/>
    <n v="12932.4324"/>
    <x v="1053"/>
    <x v="0"/>
    <m/>
  </r>
  <r>
    <d v="2024-06-22T03:49:28"/>
    <x v="1"/>
    <n v="10"/>
    <s v="MARULANDA JARAMILLO DAWER ANDRES"/>
    <x v="7"/>
    <x v="0"/>
    <n v="80"/>
    <n v="26.6666666666667"/>
    <n v="62.798858773181202"/>
    <m/>
    <n v="32889.372300000003"/>
    <x v="0"/>
    <n v="12932.4324"/>
    <x v="1053"/>
    <x v="0"/>
    <m/>
  </r>
  <r>
    <d v="2024-06-22T03:49:28"/>
    <x v="1"/>
    <n v="11"/>
    <s v="BELTRAN JUAN SIMON"/>
    <x v="0"/>
    <x v="0"/>
    <n v="161"/>
    <n v="17.8888888888889"/>
    <n v="188.39657631954401"/>
    <m/>
    <n v="98668.116999999998"/>
    <x v="0"/>
    <n v="12932.4324"/>
    <x v="1053"/>
    <x v="0"/>
    <m/>
  </r>
  <r>
    <d v="2024-06-22T03:49:28"/>
    <x v="1"/>
    <n v="12"/>
    <s v="VALENCIA MENDOZA JHON"/>
    <x v="3"/>
    <x v="0"/>
    <n v="210"/>
    <n v="21"/>
    <n v="209.329529243937"/>
    <m/>
    <n v="109631.2411"/>
    <x v="0"/>
    <n v="12932.4324"/>
    <x v="1053"/>
    <x v="0"/>
    <m/>
  </r>
  <r>
    <d v="2024-06-22T03:49:29"/>
    <x v="1"/>
    <n v="13"/>
    <s v="DURANGO PAEZ GILDARDO"/>
    <x v="9"/>
    <x v="0"/>
    <n v="236"/>
    <n v="19.6666666666667"/>
    <n v="251.19543509272501"/>
    <s v="2 Descuentos (conduct y despachador gustavo)"/>
    <n v="131557.48929999999"/>
    <x v="0"/>
    <n v="12932.4324"/>
    <x v="1053"/>
    <x v="0"/>
    <m/>
  </r>
  <r>
    <d v="2024-06-22T03:49:29"/>
    <x v="1"/>
    <n v="14"/>
    <s v="MADRID HERNANDEZ JHONATAN SMITH"/>
    <x v="3"/>
    <x v="0"/>
    <n v="218"/>
    <n v="21.8"/>
    <n v="209.329529243937"/>
    <m/>
    <n v="109631.2411"/>
    <x v="1"/>
    <n v="12932.4324"/>
    <x v="1053"/>
    <x v="0"/>
    <m/>
  </r>
  <r>
    <d v="2024-06-22T03:49:29"/>
    <x v="1"/>
    <n v="15"/>
    <s v="LONDOO LOPERA DUVAN ANDRES"/>
    <x v="3"/>
    <x v="0"/>
    <n v="214"/>
    <n v="21.4"/>
    <n v="209.329529243937"/>
    <m/>
    <n v="109631.2411"/>
    <x v="1"/>
    <n v="12932.4324"/>
    <x v="1053"/>
    <x v="0"/>
    <m/>
  </r>
  <r>
    <d v="2024-06-22T03:49:29"/>
    <x v="1"/>
    <n v="17"/>
    <s v="RAMIREZ JARAMILLO WILSON"/>
    <x v="0"/>
    <x v="0"/>
    <n v="170"/>
    <n v="18.8888888888889"/>
    <n v="188.39657631954401"/>
    <m/>
    <n v="98668.116999999998"/>
    <x v="0"/>
    <n v="12932.4324"/>
    <x v="1053"/>
    <x v="0"/>
    <m/>
  </r>
  <r>
    <d v="2024-06-22T03:49:30"/>
    <x v="1"/>
    <n v="18"/>
    <s v="BETANCUR GUZMAN JHON FERNANDO"/>
    <x v="6"/>
    <x v="0"/>
    <n v="172"/>
    <n v="21.5"/>
    <n v="167.46362339514999"/>
    <s v="2 Descuentos (conduct y propietario)"/>
    <n v="87704.992899999997"/>
    <x v="0"/>
    <n v="12932.4324"/>
    <x v="1053"/>
    <x v="0"/>
    <m/>
  </r>
  <r>
    <d v="2024-06-22T03:49:30"/>
    <x v="1"/>
    <n v="19"/>
    <s v="BARRANTES GALLEGO DANIEL CAMILO"/>
    <x v="7"/>
    <x v="0"/>
    <n v="99"/>
    <n v="33"/>
    <n v="62.798858773181202"/>
    <s v="1 Descuento (Propietario) "/>
    <n v="32889.372300000003"/>
    <x v="0"/>
    <n v="12932.4324"/>
    <x v="1053"/>
    <x v="0"/>
    <m/>
  </r>
  <r>
    <d v="2024-06-22T03:49:30"/>
    <x v="1"/>
    <n v="20"/>
    <s v="GONZALEZ PEREZ RAFAEL JOSE"/>
    <x v="0"/>
    <x v="0"/>
    <n v="217"/>
    <n v="24.1111111111111"/>
    <n v="188.39657631954401"/>
    <m/>
    <n v="98668.116999999998"/>
    <x v="0"/>
    <n v="12932.4324"/>
    <x v="1053"/>
    <x v="0"/>
    <m/>
  </r>
  <r>
    <d v="2024-06-22T03:49:31"/>
    <x v="9"/>
    <n v="21"/>
    <s v="DURANGO DAVID JOSE"/>
    <x v="0"/>
    <x v="0"/>
    <n v="166"/>
    <n v="18.4444444444444"/>
    <n v="188.39657631954401"/>
    <m/>
    <n v="98668.116999999998"/>
    <x v="0"/>
    <n v="12932.4324"/>
    <x v="1053"/>
    <x v="0"/>
    <m/>
  </r>
  <r>
    <d v="2024-06-22T03:49:31"/>
    <x v="9"/>
    <n v="22"/>
    <s v="QUIRAMA CASTAEDA JHON JADER"/>
    <x v="0"/>
    <x v="0"/>
    <n v="182"/>
    <n v="20.2222222222222"/>
    <n v="188.39657631954401"/>
    <s v="1 Descuento (Controlador) "/>
    <n v="98668.116999999998"/>
    <x v="1"/>
    <n v="12932.4324"/>
    <x v="1053"/>
    <x v="0"/>
    <m/>
  </r>
  <r>
    <d v="2024-06-22T03:49:31"/>
    <x v="9"/>
    <n v="23"/>
    <s v="SALDARRIAGA PARRA LUIS ALBERTO"/>
    <x v="0"/>
    <x v="0"/>
    <n v="145"/>
    <n v="16.1111111111111"/>
    <n v="188.39657631954401"/>
    <m/>
    <n v="98668.116999999998"/>
    <x v="2"/>
    <n v="12932.4324"/>
    <x v="1053"/>
    <x v="0"/>
    <m/>
  </r>
  <r>
    <d v="2024-06-22T03:49:32"/>
    <x v="9"/>
    <n v="24"/>
    <s v="MARTINEZ  WILMAR"/>
    <x v="8"/>
    <x v="0"/>
    <n v="98"/>
    <n v="19.600000000000001"/>
    <n v="104.664764621969"/>
    <m/>
    <n v="54815.620499999997"/>
    <x v="0"/>
    <n v="12932.4324"/>
    <x v="1053"/>
    <x v="0"/>
    <m/>
  </r>
  <r>
    <d v="2024-06-22T03:49:32"/>
    <x v="9"/>
    <n v="25"/>
    <s v="JIMENEZ HURTADO CARLOS ESTIVEN"/>
    <x v="0"/>
    <x v="0"/>
    <n v="217"/>
    <n v="24.1111111111111"/>
    <n v="188.39657631954401"/>
    <m/>
    <n v="98668.116999999998"/>
    <x v="1"/>
    <n v="12932.4324"/>
    <x v="1053"/>
    <x v="0"/>
    <m/>
  </r>
  <r>
    <d v="2024-06-22T03:49:32"/>
    <x v="9"/>
    <n v="26"/>
    <s v="CIRO MARIN RODRIGO ALBERTO"/>
    <x v="0"/>
    <x v="0"/>
    <n v="223"/>
    <n v="24.7777777777778"/>
    <n v="188.39657631954401"/>
    <m/>
    <n v="98668.116999999998"/>
    <x v="0"/>
    <n v="12932.4324"/>
    <x v="1053"/>
    <x v="0"/>
    <m/>
  </r>
  <r>
    <d v="2024-06-22T03:49:32"/>
    <x v="9"/>
    <n v="27"/>
    <s v="HENAO MUOZ FERNEY"/>
    <x v="3"/>
    <x v="0"/>
    <n v="232"/>
    <n v="23.2"/>
    <n v="209.329529243937"/>
    <m/>
    <n v="109631.2411"/>
    <x v="0"/>
    <n v="12932.4324"/>
    <x v="1053"/>
    <x v="0"/>
    <m/>
  </r>
  <r>
    <d v="2024-06-22T03:49:33"/>
    <x v="9"/>
    <n v="28"/>
    <s v="URIEL SALAZAR FREDY"/>
    <x v="0"/>
    <x v="0"/>
    <n v="190"/>
    <n v="21.1111111111111"/>
    <n v="188.39657631954401"/>
    <m/>
    <n v="98668.116999999998"/>
    <x v="0"/>
    <n v="12932.4324"/>
    <x v="1053"/>
    <x v="0"/>
    <m/>
  </r>
  <r>
    <d v="2024-06-22T03:49:33"/>
    <x v="9"/>
    <n v="29"/>
    <s v="PEREZ GARCIA JUAN ESTEBAN"/>
    <x v="6"/>
    <x v="0"/>
    <n v="147"/>
    <n v="18.375"/>
    <n v="167.46362339514999"/>
    <m/>
    <n v="87704.992899999997"/>
    <x v="0"/>
    <n v="12932.4324"/>
    <x v="1053"/>
    <x v="0"/>
    <m/>
  </r>
  <r>
    <d v="2024-06-22T03:49:33"/>
    <x v="1"/>
    <n v="31"/>
    <s v="CERVANTES MARTINEZ FELIX ENRIQUE"/>
    <x v="7"/>
    <x v="0"/>
    <n v="53"/>
    <n v="17.6666666666667"/>
    <n v="62.798858773181202"/>
    <m/>
    <n v="32889.372300000003"/>
    <x v="0"/>
    <n v="12932.4324"/>
    <x v="1053"/>
    <x v="0"/>
    <m/>
  </r>
  <r>
    <d v="2024-06-22T03:49:34"/>
    <x v="1"/>
    <n v="32"/>
    <s v="PUERTA BOJANERO JUAN CARLOS"/>
    <x v="1"/>
    <x v="0"/>
    <n v="246"/>
    <n v="22.363636363636399"/>
    <n v="230.26248216833099"/>
    <s v="3 Descuentos (Transbordo) "/>
    <n v="120594.3652"/>
    <x v="0"/>
    <n v="12932.4324"/>
    <x v="1053"/>
    <x v="0"/>
    <m/>
  </r>
  <r>
    <d v="2024-06-22T03:49:34"/>
    <x v="1"/>
    <n v="33"/>
    <s v="ACEVEDO DIEGO ALEJANDRO"/>
    <x v="0"/>
    <x v="0"/>
    <n v="226"/>
    <n v="25.1111111111111"/>
    <n v="188.39657631954401"/>
    <m/>
    <n v="98668.116999999998"/>
    <x v="0"/>
    <n v="12932.4324"/>
    <x v="1053"/>
    <x v="0"/>
    <m/>
  </r>
  <r>
    <d v="2024-06-22T03:49:34"/>
    <x v="1"/>
    <n v="34"/>
    <s v="MONTOYA OSPINA GILBERTO ANTONIO"/>
    <x v="3"/>
    <x v="0"/>
    <n v="213"/>
    <n v="21.3"/>
    <n v="209.329529243937"/>
    <s v="2 Descuentos (conduct y propietario)"/>
    <n v="109631.2411"/>
    <x v="0"/>
    <n v="12932.4324"/>
    <x v="1053"/>
    <x v="0"/>
    <m/>
  </r>
  <r>
    <d v="2024-06-22T03:49:34"/>
    <x v="1"/>
    <n v="35"/>
    <s v="HERNANDEZ MACIAS GILBERTO"/>
    <x v="0"/>
    <x v="0"/>
    <n v="179"/>
    <n v="19.8888888888889"/>
    <n v="188.39657631954401"/>
    <m/>
    <n v="98668.116999999998"/>
    <x v="1"/>
    <n v="12932.4324"/>
    <x v="1053"/>
    <x v="0"/>
    <m/>
  </r>
  <r>
    <d v="2024-06-22T03:49:35"/>
    <x v="1"/>
    <n v="36"/>
    <s v="HURTADO MADRID JUAN ESTEBAN"/>
    <x v="3"/>
    <x v="0"/>
    <n v="218"/>
    <n v="21.8"/>
    <n v="209.329529243937"/>
    <m/>
    <n v="109631.2411"/>
    <x v="0"/>
    <n v="12932.4324"/>
    <x v="1053"/>
    <x v="0"/>
    <m/>
  </r>
  <r>
    <d v="2024-06-22T03:49:35"/>
    <x v="1"/>
    <n v="37"/>
    <s v="TABORDA ROJAS DIEGO ALEJANDRO"/>
    <x v="0"/>
    <x v="3"/>
    <n v="180"/>
    <n v="20"/>
    <n v="188.39657631954401"/>
    <s v="1 Descuento (Despachador fernando) "/>
    <n v="98668.116999999998"/>
    <x v="1"/>
    <n v="12932.4324"/>
    <x v="1053"/>
    <x v="0"/>
    <m/>
  </r>
  <r>
    <d v="2024-06-22T03:49:35"/>
    <x v="1"/>
    <n v="38"/>
    <s v="AGUDELO KEVIN ANDRES"/>
    <x v="6"/>
    <x v="0"/>
    <n v="201"/>
    <n v="23.647058823529399"/>
    <n v="177.93009985734699"/>
    <m/>
    <n v="93186.554900000003"/>
    <x v="0"/>
    <n v="12932.4324"/>
    <x v="1053"/>
    <x v="0"/>
    <m/>
  </r>
  <r>
    <d v="2024-06-22T03:49:36"/>
    <x v="1"/>
    <n v="39"/>
    <s v="QUINTERO ANDRES FELIPE"/>
    <x v="6"/>
    <x v="0"/>
    <n v="155"/>
    <n v="19.375"/>
    <n v="167.46362339514999"/>
    <m/>
    <n v="87704.992899999997"/>
    <x v="0"/>
    <n v="12932.4324"/>
    <x v="1053"/>
    <x v="0"/>
    <m/>
  </r>
  <r>
    <d v="2024-06-22T03:49:36"/>
    <x v="1"/>
    <n v="40"/>
    <s v="OCAMPO OCAMPO ANTONIO JOSE"/>
    <x v="3"/>
    <x v="0"/>
    <n v="167"/>
    <n v="16.7"/>
    <n v="209.329529243937"/>
    <m/>
    <n v="109631.2411"/>
    <x v="0"/>
    <n v="12932.4324"/>
    <x v="1053"/>
    <x v="0"/>
    <m/>
  </r>
  <r>
    <d v="2024-06-22T03:49:36"/>
    <x v="9"/>
    <n v="41"/>
    <s v="GARCIA DAVID WILSON ALBERTO"/>
    <x v="0"/>
    <x v="0"/>
    <n v="170"/>
    <n v="18.8888888888889"/>
    <n v="188.39657631954401"/>
    <m/>
    <n v="98668.116999999998"/>
    <x v="1"/>
    <n v="12932.4324"/>
    <x v="1053"/>
    <x v="0"/>
    <m/>
  </r>
  <r>
    <d v="2024-06-22T03:49:36"/>
    <x v="1"/>
    <n v="42"/>
    <s v="HOYOS DAVID"/>
    <x v="1"/>
    <x v="0"/>
    <n v="245"/>
    <n v="22.272727272727298"/>
    <n v="230.26248216833099"/>
    <s v="ESTIVEN LOPERA Realiz 3 viajes donde moviliz 49 Usuarios "/>
    <n v="120594.3652"/>
    <x v="1"/>
    <n v="12932.4324"/>
    <x v="1053"/>
    <x v="0"/>
    <m/>
  </r>
  <r>
    <d v="2024-06-23T02:30:02"/>
    <x v="1"/>
    <n v="1"/>
    <s v="PALMAR PANA EDIXON JOSUE"/>
    <x v="6"/>
    <x v="0"/>
    <n v="139"/>
    <n v="17.375"/>
    <n v="168.262090483619"/>
    <m/>
    <n v="88144.149799999999"/>
    <x v="0"/>
    <n v="12968.4211"/>
    <x v="1054"/>
    <x v="0"/>
    <m/>
  </r>
  <r>
    <d v="2024-06-23T02:30:02"/>
    <x v="1"/>
    <n v="2"/>
    <s v="PARIAS MURIEL JHON FREDY"/>
    <x v="8"/>
    <x v="0"/>
    <n v="93"/>
    <n v="18.600000000000001"/>
    <n v="105.163806552262"/>
    <m/>
    <n v="55090.0936"/>
    <x v="1"/>
    <n v="12968.4211"/>
    <x v="1054"/>
    <x v="0"/>
    <m/>
  </r>
  <r>
    <d v="2024-06-23T02:30:02"/>
    <x v="1"/>
    <n v="3"/>
    <s v="MACEA MATEO"/>
    <x v="1"/>
    <x v="0"/>
    <n v="230"/>
    <n v="20.909090909090899"/>
    <n v="231.360374414977"/>
    <s v="Se adicionan 19 Usuarios faltantes del dia 20/06 en el veh 10 "/>
    <n v="121198.2059"/>
    <x v="0"/>
    <n v="12968.4211"/>
    <x v="1054"/>
    <x v="0"/>
    <m/>
  </r>
  <r>
    <d v="2024-06-23T02:30:03"/>
    <x v="1"/>
    <n v="4"/>
    <s v="RUA CHAVARRIA JEFERSON ANDREY"/>
    <x v="3"/>
    <x v="0"/>
    <n v="217"/>
    <n v="21.7"/>
    <n v="210.327613104524"/>
    <m/>
    <n v="110180.1872"/>
    <x v="0"/>
    <n v="12968.4211"/>
    <x v="1054"/>
    <x v="0"/>
    <m/>
  </r>
  <r>
    <d v="2024-06-23T02:30:03"/>
    <x v="1"/>
    <n v="6"/>
    <s v="TUBERQUIA MAICOL ESTIVEN"/>
    <x v="1"/>
    <x v="3"/>
    <n v="237"/>
    <n v="21.545454545454501"/>
    <n v="231.360374414977"/>
    <s v="20 Descuentos (Transbordo) "/>
    <n v="121198.2059"/>
    <x v="0"/>
    <n v="12968.4211"/>
    <x v="1054"/>
    <x v="0"/>
    <m/>
  </r>
  <r>
    <d v="2024-06-23T02:30:03"/>
    <x v="1"/>
    <n v="7"/>
    <s v="RAMIREZ ADRIAN"/>
    <x v="0"/>
    <x v="0"/>
    <n v="212"/>
    <n v="23.5555555555556"/>
    <n v="189.294851794072"/>
    <m/>
    <n v="99162.1685"/>
    <x v="1"/>
    <n v="12968.4211"/>
    <x v="1054"/>
    <x v="0"/>
    <m/>
  </r>
  <r>
    <d v="2024-06-23T02:30:03"/>
    <x v="1"/>
    <n v="8"/>
    <s v="VACA FIERRO ROBINSON"/>
    <x v="3"/>
    <x v="0"/>
    <n v="232"/>
    <n v="23.2"/>
    <n v="210.327613104524"/>
    <s v="1 Descuento (Usuario desubicado) "/>
    <n v="110180.1872"/>
    <x v="1"/>
    <n v="12968.4211"/>
    <x v="1054"/>
    <x v="0"/>
    <m/>
  </r>
  <r>
    <d v="2024-06-23T02:30:04"/>
    <x v="1"/>
    <n v="9"/>
    <s v="AGUDELO GARCIA DENIN ANGELO"/>
    <x v="0"/>
    <x v="0"/>
    <n v="181"/>
    <n v="20.1111111111111"/>
    <n v="189.294851794072"/>
    <m/>
    <n v="99162.1685"/>
    <x v="0"/>
    <n v="12968.4211"/>
    <x v="1054"/>
    <x v="0"/>
    <m/>
  </r>
  <r>
    <d v="2024-06-23T02:30:04"/>
    <x v="1"/>
    <n v="10"/>
    <s v="MARULANDA JARAMILLO DAWER ANDRES"/>
    <x v="6"/>
    <x v="3"/>
    <n v="197"/>
    <n v="23.176470588235301"/>
    <n v="178.77847113884599"/>
    <s v="6 Descuentos (Transbordo y conduct) "/>
    <n v="93653.159100000004"/>
    <x v="0"/>
    <n v="12968.4211"/>
    <x v="1054"/>
    <x v="0"/>
    <m/>
  </r>
  <r>
    <d v="2024-06-23T02:30:04"/>
    <x v="9"/>
    <n v="11"/>
    <s v="HURTADO MADRID JUAN ESTEBAN"/>
    <x v="1"/>
    <x v="0"/>
    <n v="208"/>
    <n v="18.909090909090899"/>
    <n v="231.360374414977"/>
    <m/>
    <n v="121198.2059"/>
    <x v="0"/>
    <n v="12968.4211"/>
    <x v="1054"/>
    <x v="0"/>
    <m/>
  </r>
  <r>
    <d v="2024-06-23T02:30:04"/>
    <x v="9"/>
    <n v="12"/>
    <s v="VALENCIA MENDOZA JHON"/>
    <x v="0"/>
    <x v="3"/>
    <n v="174"/>
    <n v="19.3333333333333"/>
    <n v="189.294851794072"/>
    <m/>
    <n v="99162.1685"/>
    <x v="0"/>
    <n v="12968.4211"/>
    <x v="1054"/>
    <x v="0"/>
    <m/>
  </r>
  <r>
    <d v="2024-06-23T02:30:05"/>
    <x v="9"/>
    <n v="13"/>
    <s v="DURANGO PAEZ GILDARDO"/>
    <x v="1"/>
    <x v="3"/>
    <n v="235"/>
    <n v="21.363636363636399"/>
    <n v="231.360374414977"/>
    <m/>
    <n v="121198.2059"/>
    <x v="0"/>
    <n v="12968.4211"/>
    <x v="1054"/>
    <x v="0"/>
    <m/>
  </r>
  <r>
    <d v="2024-06-23T02:30:05"/>
    <x v="9"/>
    <n v="14"/>
    <s v="MADRID HERNANDEZ JHONATAN SMITH"/>
    <x v="4"/>
    <x v="0"/>
    <n v="164"/>
    <n v="23.428571428571399"/>
    <n v="147.229329173167"/>
    <m/>
    <n v="77126.130999999994"/>
    <x v="1"/>
    <n v="12968.4211"/>
    <x v="1054"/>
    <x v="0"/>
    <m/>
  </r>
  <r>
    <d v="2024-06-23T02:30:05"/>
    <x v="9"/>
    <n v="15"/>
    <s v="LONDOO LOPERA DUVAN ANDRES"/>
    <x v="7"/>
    <x v="3"/>
    <n v="39"/>
    <n v="13"/>
    <n v="63.098283931357301"/>
    <m/>
    <n v="33054.056199999999"/>
    <x v="1"/>
    <n v="12968.4211"/>
    <x v="1054"/>
    <x v="0"/>
    <m/>
  </r>
  <r>
    <d v="2024-06-23T02:30:05"/>
    <x v="9"/>
    <n v="17"/>
    <s v="RAMIREZ JARAMILLO WILSON"/>
    <x v="0"/>
    <x v="0"/>
    <n v="193"/>
    <n v="21.4444444444444"/>
    <n v="189.294851794072"/>
    <s v="2 Descuentos (Transbordo) "/>
    <n v="99162.1685"/>
    <x v="0"/>
    <n v="12968.4211"/>
    <x v="1054"/>
    <x v="0"/>
    <m/>
  </r>
  <r>
    <d v="2024-06-23T02:30:06"/>
    <x v="9"/>
    <n v="18"/>
    <s v="BETANCUR GUZMAN JHON FERNANDO"/>
    <x v="3"/>
    <x v="0"/>
    <n v="251"/>
    <n v="25.1"/>
    <n v="210.327613104524"/>
    <m/>
    <n v="110180.1872"/>
    <x v="0"/>
    <n v="12968.4211"/>
    <x v="1054"/>
    <x v="0"/>
    <m/>
  </r>
  <r>
    <d v="2024-06-23T02:30:06"/>
    <x v="9"/>
    <n v="20"/>
    <s v="GONZALEZ PEREZ RAFAEL JOSE"/>
    <x v="6"/>
    <x v="0"/>
    <n v="174"/>
    <n v="21.75"/>
    <n v="168.262090483619"/>
    <m/>
    <n v="88144.149799999999"/>
    <x v="0"/>
    <n v="12968.4211"/>
    <x v="1054"/>
    <x v="0"/>
    <m/>
  </r>
  <r>
    <d v="2024-06-23T02:30:06"/>
    <x v="1"/>
    <n v="21"/>
    <s v="DURANGO DAVID JOSE"/>
    <x v="2"/>
    <x v="0"/>
    <n v="100"/>
    <n v="16.6666666666667"/>
    <n v="126.196567862715"/>
    <m/>
    <n v="66108.112299999993"/>
    <x v="0"/>
    <n v="12968.4211"/>
    <x v="1054"/>
    <x v="0"/>
    <m/>
  </r>
  <r>
    <d v="2024-06-23T02:30:06"/>
    <x v="1"/>
    <n v="22"/>
    <s v="QUIRAMA CASTAEDA JHON JADER"/>
    <x v="9"/>
    <x v="0"/>
    <n v="260"/>
    <n v="21.6666666666667"/>
    <n v="252.393135725429"/>
    <s v="1 Descuento (Conduct) "/>
    <n v="132216.22459999999"/>
    <x v="1"/>
    <n v="12968.4211"/>
    <x v="1054"/>
    <x v="0"/>
    <m/>
  </r>
  <r>
    <d v="2024-06-23T02:30:07"/>
    <x v="1"/>
    <n v="23"/>
    <s v="SALDARRIAGA PARRA LUIS ALBERTO"/>
    <x v="8"/>
    <x v="0"/>
    <n v="76"/>
    <n v="15.2"/>
    <n v="105.163806552262"/>
    <m/>
    <n v="55090.0936"/>
    <x v="2"/>
    <n v="12968.4211"/>
    <x v="1054"/>
    <x v="0"/>
    <m/>
  </r>
  <r>
    <d v="2024-06-23T02:30:07"/>
    <x v="1"/>
    <n v="24"/>
    <s v="MARTINEZ  WILMAR"/>
    <x v="11"/>
    <x v="0"/>
    <n v="21"/>
    <n v="10.5"/>
    <n v="42.065522620904801"/>
    <m/>
    <n v="22036.037400000001"/>
    <x v="0"/>
    <n v="12968.4211"/>
    <x v="1054"/>
    <x v="0"/>
    <m/>
  </r>
  <r>
    <d v="2024-06-23T02:30:07"/>
    <x v="1"/>
    <n v="26"/>
    <s v="CIRO MARIN RODRIGO ALBERTO"/>
    <x v="0"/>
    <x v="0"/>
    <n v="188"/>
    <n v="20.8888888888889"/>
    <n v="189.294851794072"/>
    <m/>
    <n v="99162.1685"/>
    <x v="0"/>
    <n v="12968.4211"/>
    <x v="1054"/>
    <x v="0"/>
    <m/>
  </r>
  <r>
    <d v="2024-06-23T02:30:07"/>
    <x v="1"/>
    <n v="27"/>
    <s v="HENAO MUOZ FERNEY"/>
    <x v="3"/>
    <x v="0"/>
    <n v="213"/>
    <n v="21.3"/>
    <n v="210.327613104524"/>
    <s v="2 Descuentos (Conduct y usuario desubicado) "/>
    <n v="110180.1872"/>
    <x v="0"/>
    <n v="12968.4211"/>
    <x v="1054"/>
    <x v="0"/>
    <m/>
  </r>
  <r>
    <d v="2024-06-23T02:30:08"/>
    <x v="1"/>
    <n v="28"/>
    <s v="URIEL SALAZAR FREDY"/>
    <x v="6"/>
    <x v="0"/>
    <n v="158"/>
    <n v="19.75"/>
    <n v="168.262090483619"/>
    <m/>
    <n v="88144.149799999999"/>
    <x v="0"/>
    <n v="12968.4211"/>
    <x v="1054"/>
    <x v="0"/>
    <m/>
  </r>
  <r>
    <d v="2024-06-23T02:30:08"/>
    <x v="1"/>
    <n v="29"/>
    <s v="PEREZ GARCIA JUAN ESTEBAN"/>
    <x v="3"/>
    <x v="0"/>
    <n v="181"/>
    <n v="18.100000000000001"/>
    <n v="210.327613104524"/>
    <m/>
    <n v="110180.1872"/>
    <x v="0"/>
    <n v="12968.4211"/>
    <x v="1054"/>
    <x v="0"/>
    <m/>
  </r>
  <r>
    <d v="2024-06-23T02:30:08"/>
    <x v="1"/>
    <n v="30"/>
    <s v="VELEZ DAVID"/>
    <x v="2"/>
    <x v="0"/>
    <n v="140"/>
    <n v="21.538461538461501"/>
    <n v="136.71294851794099"/>
    <s v="1 Descuento (Usuario desubicado) "/>
    <n v="71617.121700000003"/>
    <x v="0"/>
    <n v="12968.4211"/>
    <x v="1054"/>
    <x v="0"/>
    <m/>
  </r>
  <r>
    <d v="2024-06-23T02:30:09"/>
    <x v="9"/>
    <n v="31"/>
    <s v="MARTINEZ  WILMAR"/>
    <x v="4"/>
    <x v="0"/>
    <n v="145"/>
    <n v="20.714285714285701"/>
    <n v="147.229329173167"/>
    <m/>
    <n v="77126.130999999994"/>
    <x v="0"/>
    <n v="12968.4211"/>
    <x v="1054"/>
    <x v="0"/>
    <m/>
  </r>
  <r>
    <d v="2024-06-23T02:30:09"/>
    <x v="9"/>
    <n v="32"/>
    <s v="PINO JUAN ESTEBAN"/>
    <x v="0"/>
    <x v="0"/>
    <n v="175"/>
    <n v="19.4444444444444"/>
    <n v="189.294851794072"/>
    <m/>
    <n v="99162.1685"/>
    <x v="0"/>
    <n v="12968.4211"/>
    <x v="1054"/>
    <x v="0"/>
    <m/>
  </r>
  <r>
    <d v="2024-06-23T02:30:09"/>
    <x v="9"/>
    <n v="33"/>
    <s v="ACEVEDO DIEGO ALEJANDRO"/>
    <x v="3"/>
    <x v="3"/>
    <n v="192"/>
    <n v="20.210526315789501"/>
    <n v="199.81123244929799"/>
    <m/>
    <n v="104671.1778"/>
    <x v="0"/>
    <n v="12968.4211"/>
    <x v="1054"/>
    <x v="0"/>
    <m/>
  </r>
  <r>
    <d v="2024-06-23T02:30:10"/>
    <x v="9"/>
    <n v="34"/>
    <s v="MONTOYA OSPINA GILBERTO ANTONIO"/>
    <x v="3"/>
    <x v="0"/>
    <n v="215"/>
    <n v="21.5"/>
    <n v="210.327613104524"/>
    <m/>
    <n v="110180.1872"/>
    <x v="0"/>
    <n v="12968.4211"/>
    <x v="1054"/>
    <x v="0"/>
    <m/>
  </r>
  <r>
    <d v="2024-06-23T02:30:10"/>
    <x v="9"/>
    <n v="35"/>
    <s v="HERNANDEZ MACIAS GILBERTO"/>
    <x v="0"/>
    <x v="0"/>
    <n v="190"/>
    <n v="21.1111111111111"/>
    <n v="189.294851794072"/>
    <m/>
    <n v="99162.1685"/>
    <x v="1"/>
    <n v="12968.4211"/>
    <x v="1054"/>
    <x v="0"/>
    <m/>
  </r>
  <r>
    <d v="2024-06-23T02:30:11"/>
    <x v="9"/>
    <n v="36"/>
    <s v="MARTINEZ CHAVERRA LUIS NORBERTO"/>
    <x v="0"/>
    <x v="0"/>
    <n v="164"/>
    <n v="18.2222222222222"/>
    <n v="189.294851794072"/>
    <m/>
    <n v="99162.1685"/>
    <x v="0"/>
    <n v="12968.4211"/>
    <x v="1054"/>
    <x v="0"/>
    <m/>
  </r>
  <r>
    <d v="2024-06-23T02:30:11"/>
    <x v="9"/>
    <n v="37"/>
    <s v="TABORDA ROJAS DIEGO ALEJANDRO"/>
    <x v="10"/>
    <x v="0"/>
    <n v="75"/>
    <n v="18.75"/>
    <n v="84.131045241809701"/>
    <m/>
    <n v="44072.0749"/>
    <x v="1"/>
    <n v="12968.4211"/>
    <x v="1054"/>
    <x v="0"/>
    <m/>
  </r>
  <r>
    <d v="2024-06-23T02:30:12"/>
    <x v="9"/>
    <n v="38"/>
    <s v="AGUDELO KEVIN ANDRES"/>
    <x v="3"/>
    <x v="0"/>
    <n v="218"/>
    <n v="21.8"/>
    <n v="210.327613104524"/>
    <m/>
    <n v="110180.1872"/>
    <x v="0"/>
    <n v="12968.4211"/>
    <x v="1054"/>
    <x v="0"/>
    <m/>
  </r>
  <r>
    <d v="2024-06-23T02:30:12"/>
    <x v="9"/>
    <n v="39"/>
    <s v="GOMEZ EDWIN"/>
    <x v="3"/>
    <x v="0"/>
    <n v="252"/>
    <n v="25.2"/>
    <n v="210.327613104524"/>
    <m/>
    <n v="110180.1872"/>
    <x v="0"/>
    <n v="12968.4211"/>
    <x v="1054"/>
    <x v="0"/>
    <m/>
  </r>
  <r>
    <d v="2024-06-23T02:30:13"/>
    <x v="9"/>
    <n v="40"/>
    <s v="OCAMPO OCAMPO ANTONIO JOSE"/>
    <x v="2"/>
    <x v="0"/>
    <n v="130"/>
    <n v="21.6666666666667"/>
    <n v="126.196567862715"/>
    <m/>
    <n v="66108.112299999993"/>
    <x v="0"/>
    <n v="12968.4211"/>
    <x v="1054"/>
    <x v="0"/>
    <m/>
  </r>
  <r>
    <d v="2024-06-23T02:30:13"/>
    <x v="1"/>
    <n v="41"/>
    <s v="DIAZ LOZADA ANDRES FELIPE"/>
    <x v="3"/>
    <x v="0"/>
    <n v="238"/>
    <n v="23.8"/>
    <n v="210.327613104524"/>
    <s v="1 Descuento (Usuario desubicado) "/>
    <n v="110180.1872"/>
    <x v="1"/>
    <n v="12968.4211"/>
    <x v="1054"/>
    <x v="0"/>
    <m/>
  </r>
  <r>
    <d v="2024-06-23T02:30:14"/>
    <x v="9"/>
    <n v="42"/>
    <s v="HOYOS DAVID"/>
    <x v="0"/>
    <x v="0"/>
    <n v="234"/>
    <n v="26"/>
    <n v="189.294851794072"/>
    <m/>
    <n v="99162.1685"/>
    <x v="1"/>
    <n v="12968.4211"/>
    <x v="1054"/>
    <x v="0"/>
    <m/>
  </r>
  <r>
    <d v="2024-06-24T02:03:45"/>
    <x v="12"/>
    <n v="1"/>
    <s v="PALMAR PANA EDIXON JOSUE"/>
    <x v="6"/>
    <x v="0"/>
    <n v="151"/>
    <n v="18.875"/>
    <n v="155.34065934065899"/>
    <s v="1 Descuento (Cristian monitoreo) "/>
    <n v="81037.362599999993"/>
    <x v="0"/>
    <n v="11365"/>
    <x v="1055"/>
    <x v="0"/>
    <m/>
  </r>
  <r>
    <d v="2024-06-24T02:03:45"/>
    <x v="12"/>
    <n v="3"/>
    <s v="MACEA MATEO"/>
    <x v="1"/>
    <x v="0"/>
    <n v="184"/>
    <n v="16.727272727272702"/>
    <n v="213.593406593407"/>
    <m/>
    <n v="111426.37360000001"/>
    <x v="0"/>
    <n v="11365"/>
    <x v="1055"/>
    <x v="0"/>
    <m/>
  </r>
  <r>
    <d v="2024-06-24T02:03:45"/>
    <x v="12"/>
    <n v="4"/>
    <s v="RUA CHAVARRIA JEFERSON ANDREY"/>
    <x v="0"/>
    <x v="0"/>
    <n v="196"/>
    <n v="21.7777777777778"/>
    <n v="174.75824175824201"/>
    <s v="1 Descuento (Usuario desubicado)"/>
    <n v="91167.032999999996"/>
    <x v="0"/>
    <n v="11365"/>
    <x v="1055"/>
    <x v="0"/>
    <m/>
  </r>
  <r>
    <d v="2024-06-24T02:03:46"/>
    <x v="12"/>
    <n v="5"/>
    <s v="GOMEZ EDWIN"/>
    <x v="1"/>
    <x v="0"/>
    <n v="283"/>
    <n v="25.727272727272702"/>
    <n v="213.593406593407"/>
    <m/>
    <n v="111426.37360000001"/>
    <x v="1"/>
    <n v="11365"/>
    <x v="1055"/>
    <x v="0"/>
    <m/>
  </r>
  <r>
    <d v="2024-06-24T02:03:46"/>
    <x v="12"/>
    <n v="7"/>
    <s v="RAMIREZ ADRIAN"/>
    <x v="0"/>
    <x v="0"/>
    <n v="195"/>
    <n v="21.6666666666667"/>
    <n v="174.75824175824201"/>
    <m/>
    <n v="91167.032999999996"/>
    <x v="1"/>
    <n v="11365"/>
    <x v="1055"/>
    <x v="0"/>
    <m/>
  </r>
  <r>
    <d v="2024-06-24T02:03:46"/>
    <x v="12"/>
    <n v="8"/>
    <s v="VACA FIERRO ROBINSON"/>
    <x v="9"/>
    <x v="0"/>
    <n v="247"/>
    <n v="20.5833333333333"/>
    <n v="233.01098901098899"/>
    <s v="3 Descuentos (Usuario desubicado y conducts) "/>
    <n v="121556.04399999999"/>
    <x v="1"/>
    <n v="11365"/>
    <x v="1055"/>
    <x v="0"/>
    <m/>
  </r>
  <r>
    <d v="2024-06-24T02:03:47"/>
    <x v="12"/>
    <n v="9"/>
    <s v="PINO JUAN ESTEBAN"/>
    <x v="1"/>
    <x v="0"/>
    <n v="224"/>
    <n v="20.363636363636399"/>
    <n v="213.593406593407"/>
    <s v="1 Descuento (Despachador fernando) "/>
    <n v="111426.37360000001"/>
    <x v="0"/>
    <n v="11365"/>
    <x v="1055"/>
    <x v="0"/>
    <m/>
  </r>
  <r>
    <d v="2024-06-24T02:03:47"/>
    <x v="12"/>
    <n v="10"/>
    <s v="MARULANDA JARAMILLO DAWER ANDRES"/>
    <x v="4"/>
    <x v="0"/>
    <n v="126"/>
    <n v="18"/>
    <n v="135.92307692307699"/>
    <m/>
    <n v="70907.692299999995"/>
    <x v="0"/>
    <n v="11365"/>
    <x v="1055"/>
    <x v="0"/>
    <m/>
  </r>
  <r>
    <d v="2024-06-24T02:03:48"/>
    <x v="12"/>
    <n v="11"/>
    <s v="BELTRAN JUAN SIMON"/>
    <x v="6"/>
    <x v="0"/>
    <n v="146"/>
    <n v="18.25"/>
    <n v="155.34065934065899"/>
    <m/>
    <n v="81037.362599999993"/>
    <x v="0"/>
    <n v="11365"/>
    <x v="1055"/>
    <x v="0"/>
    <m/>
  </r>
  <r>
    <d v="2024-06-24T02:03:48"/>
    <x v="12"/>
    <n v="12"/>
    <s v="VALENCIA MENDOZA JHON"/>
    <x v="0"/>
    <x v="0"/>
    <n v="192"/>
    <n v="21.3333333333333"/>
    <n v="174.75824175824201"/>
    <s v="3 Descuentos (Despachador fernando y Usuarios desubicados) "/>
    <n v="91167.032999999996"/>
    <x v="0"/>
    <n v="11365"/>
    <x v="1055"/>
    <x v="0"/>
    <m/>
  </r>
  <r>
    <d v="2024-06-24T02:03:49"/>
    <x v="12"/>
    <n v="13"/>
    <s v="DURANGO PAEZ GILDARDO"/>
    <x v="0"/>
    <x v="0"/>
    <n v="120"/>
    <n v="13.3333333333333"/>
    <n v="174.75824175824201"/>
    <m/>
    <n v="91167.032999999996"/>
    <x v="0"/>
    <n v="11365"/>
    <x v="1055"/>
    <x v="0"/>
    <m/>
  </r>
  <r>
    <d v="2024-06-24T02:03:49"/>
    <x v="12"/>
    <n v="14"/>
    <s v="CARVAJAL SALAZAR HECTOR MARINO"/>
    <x v="1"/>
    <x v="0"/>
    <n v="222"/>
    <n v="20.181818181818201"/>
    <n v="213.593406593407"/>
    <s v="2 Descuentos (Usuarios Desubicados)"/>
    <n v="111426.37360000001"/>
    <x v="1"/>
    <n v="11365"/>
    <x v="1055"/>
    <x v="0"/>
    <m/>
  </r>
  <r>
    <d v="2024-06-24T02:03:49"/>
    <x v="12"/>
    <n v="15"/>
    <s v="LONDOO LOPERA DUVAN ANDRES"/>
    <x v="10"/>
    <x v="0"/>
    <n v="93"/>
    <n v="23.25"/>
    <n v="77.670329670329707"/>
    <m/>
    <n v="40518.681299999997"/>
    <x v="1"/>
    <n v="11365"/>
    <x v="1055"/>
    <x v="0"/>
    <m/>
  </r>
  <r>
    <d v="2024-06-24T02:03:50"/>
    <x v="12"/>
    <n v="17"/>
    <s v="RAMIREZ JARAMILLO WILSON"/>
    <x v="2"/>
    <x v="0"/>
    <n v="119"/>
    <n v="19.8333333333333"/>
    <n v="116.505494505494"/>
    <m/>
    <n v="60778.021999999997"/>
    <x v="0"/>
    <n v="11365"/>
    <x v="1055"/>
    <x v="0"/>
    <m/>
  </r>
  <r>
    <d v="2024-06-24T02:03:50"/>
    <x v="12"/>
    <n v="19"/>
    <s v="BARRANTES GALLEGO DANIEL CAMILO"/>
    <x v="9"/>
    <x v="0"/>
    <n v="187"/>
    <n v="15.5833333333333"/>
    <n v="233.01098901098899"/>
    <m/>
    <n v="121556.04399999999"/>
    <x v="0"/>
    <n v="11365"/>
    <x v="1055"/>
    <x v="0"/>
    <m/>
  </r>
  <r>
    <d v="2024-06-24T02:03:51"/>
    <x v="12"/>
    <n v="20"/>
    <s v="GONZALEZ PEREZ RAFAEL JOSE"/>
    <x v="1"/>
    <x v="0"/>
    <n v="238"/>
    <n v="21.636363636363601"/>
    <n v="213.593406593407"/>
    <m/>
    <n v="111426.37360000001"/>
    <x v="0"/>
    <n v="11365"/>
    <x v="1055"/>
    <x v="0"/>
    <m/>
  </r>
  <r>
    <d v="2024-06-24T02:03:51"/>
    <x v="12"/>
    <n v="31"/>
    <s v="LONDOO CADAVID DAVID SANTIAGO"/>
    <x v="3"/>
    <x v="0"/>
    <n v="188"/>
    <n v="18.8"/>
    <n v="194.175824175824"/>
    <m/>
    <n v="101296.70329999999"/>
    <x v="0"/>
    <n v="11365"/>
    <x v="1055"/>
    <x v="0"/>
    <m/>
  </r>
  <r>
    <d v="2024-06-24T02:03:51"/>
    <x v="12"/>
    <n v="36"/>
    <s v="HURTADO MADRID JUAN ESTEBAN"/>
    <x v="9"/>
    <x v="0"/>
    <n v="202"/>
    <n v="16.8333333333333"/>
    <n v="233.01098901098899"/>
    <m/>
    <n v="121556.04399999999"/>
    <x v="0"/>
    <n v="11365"/>
    <x v="1055"/>
    <x v="0"/>
    <m/>
  </r>
  <r>
    <d v="2024-06-24T02:03:52"/>
    <x v="12"/>
    <n v="42"/>
    <s v="HOYOS DAVID"/>
    <x v="9"/>
    <x v="0"/>
    <n v="221"/>
    <n v="18.4166666666667"/>
    <n v="233.01098901098899"/>
    <s v="Se descuenta el viaje de 8 :30 am ya que NO espera el tiempo indicado en el paradero "/>
    <n v="121556.04399999999"/>
    <x v="1"/>
    <n v="11365"/>
    <x v="1055"/>
    <x v="0"/>
    <m/>
  </r>
  <r>
    <d v="2024-06-25T02:02:33"/>
    <x v="9"/>
    <n v="1"/>
    <s v="PALMAR PANA EDIXON JOSUE"/>
    <x v="3"/>
    <x v="0"/>
    <n v="193"/>
    <n v="19.3"/>
    <n v="202.780898876404"/>
    <m/>
    <n v="106029.4944"/>
    <x v="0"/>
    <n v="11692.307699999999"/>
    <x v="1056"/>
    <x v="0"/>
    <m/>
  </r>
  <r>
    <d v="2024-06-25T02:02:33"/>
    <x v="9"/>
    <n v="2"/>
    <s v="PARIAS MURIEL JHON FREDY"/>
    <x v="6"/>
    <x v="0"/>
    <n v="190"/>
    <n v="23.75"/>
    <n v="162.22471910112401"/>
    <s v="3 Descuentos (Transbordo) "/>
    <n v="84823.595499999996"/>
    <x v="1"/>
    <n v="11692.307699999999"/>
    <x v="1056"/>
    <x v="0"/>
    <m/>
  </r>
  <r>
    <d v="2024-06-25T02:02:33"/>
    <x v="9"/>
    <n v="3"/>
    <s v="ESPINOZA CHAVARRIA GUILLERMO LEON"/>
    <x v="6"/>
    <x v="0"/>
    <n v="154"/>
    <n v="19.25"/>
    <n v="162.22471910112401"/>
    <m/>
    <n v="84823.595499999996"/>
    <x v="0"/>
    <n v="11692.307699999999"/>
    <x v="1056"/>
    <x v="0"/>
    <m/>
  </r>
  <r>
    <d v="2024-06-25T02:02:33"/>
    <x v="9"/>
    <n v="4"/>
    <s v="PINO JUAN ESTEBAN"/>
    <x v="4"/>
    <x v="0"/>
    <n v="150"/>
    <n v="21.428571428571399"/>
    <n v="141.94662921348299"/>
    <m/>
    <n v="74220.646099999998"/>
    <x v="0"/>
    <n v="11692.307699999999"/>
    <x v="1056"/>
    <x v="0"/>
    <m/>
  </r>
  <r>
    <d v="2024-06-25T02:02:34"/>
    <x v="9"/>
    <n v="5"/>
    <s v="BERRIO POSADA ANGELA"/>
    <x v="1"/>
    <x v="0"/>
    <n v="223"/>
    <n v="20.272727272727298"/>
    <n v="223.05898876404501"/>
    <m/>
    <n v="116632.44379999999"/>
    <x v="1"/>
    <n v="11692.307699999999"/>
    <x v="1056"/>
    <x v="0"/>
    <m/>
  </r>
  <r>
    <d v="2024-06-25T02:02:34"/>
    <x v="9"/>
    <n v="6"/>
    <s v="TUBERQUIA MAICOL ESTIVEN"/>
    <x v="3"/>
    <x v="0"/>
    <n v="188"/>
    <n v="18.8"/>
    <n v="202.780898876404"/>
    <m/>
    <n v="106029.4944"/>
    <x v="0"/>
    <n v="11692.307699999999"/>
    <x v="1056"/>
    <x v="0"/>
    <m/>
  </r>
  <r>
    <d v="2024-06-25T02:02:34"/>
    <x v="9"/>
    <n v="7"/>
    <s v="RAMIREZ ADRIAN"/>
    <x v="3"/>
    <x v="0"/>
    <n v="209"/>
    <n v="19.904761904761902"/>
    <n v="212.919943820225"/>
    <m/>
    <n v="111330.9691"/>
    <x v="1"/>
    <n v="11692.307699999999"/>
    <x v="1056"/>
    <x v="0"/>
    <m/>
  </r>
  <r>
    <d v="2024-06-25T02:02:35"/>
    <x v="9"/>
    <n v="8"/>
    <s v="VACA FIERRO ROBINSON"/>
    <x v="3"/>
    <x v="0"/>
    <n v="216"/>
    <n v="21.6"/>
    <n v="202.780898876404"/>
    <m/>
    <n v="106029.4944"/>
    <x v="1"/>
    <n v="11692.307699999999"/>
    <x v="1056"/>
    <x v="0"/>
    <m/>
  </r>
  <r>
    <d v="2024-06-25T02:02:35"/>
    <x v="9"/>
    <n v="9"/>
    <s v="AGUDELO GARCIA DENIN ANGELO"/>
    <x v="3"/>
    <x v="0"/>
    <n v="192"/>
    <n v="19.2"/>
    <n v="202.780898876404"/>
    <m/>
    <n v="106029.4944"/>
    <x v="0"/>
    <n v="11692.307699999999"/>
    <x v="1056"/>
    <x v="0"/>
    <m/>
  </r>
  <r>
    <d v="2024-06-25T02:02:35"/>
    <x v="9"/>
    <n v="10"/>
    <s v="MARULANDA JARAMILLO DAWER ANDRES"/>
    <x v="0"/>
    <x v="0"/>
    <n v="188"/>
    <n v="20.8888888888889"/>
    <n v="182.502808988764"/>
    <s v="2 Descuentos (Conducts) "/>
    <n v="95426.544899999994"/>
    <x v="0"/>
    <n v="11692.307699999999"/>
    <x v="1056"/>
    <x v="0"/>
    <m/>
  </r>
  <r>
    <d v="2024-06-25T02:02:35"/>
    <x v="1"/>
    <n v="11"/>
    <s v="BELTRAN JUAN SIMON"/>
    <x v="2"/>
    <x v="0"/>
    <n v="118"/>
    <n v="19.6666666666667"/>
    <n v="121.668539325843"/>
    <s v="3 Descuentos (Jefe de ruta, conduct y Usuario movilidad reducida) "/>
    <n v="63617.696600000003"/>
    <x v="0"/>
    <n v="11692.307699999999"/>
    <x v="1056"/>
    <x v="0"/>
    <m/>
  </r>
  <r>
    <d v="2024-06-25T02:02:36"/>
    <x v="1"/>
    <n v="12"/>
    <s v="VALENCIA MENDOZA JHON"/>
    <x v="11"/>
    <x v="0"/>
    <n v="34"/>
    <n v="22.6666666666667"/>
    <n v="30.4171348314607"/>
    <m/>
    <n v="15904.424199999999"/>
    <x v="0"/>
    <n v="11692.307699999999"/>
    <x v="1056"/>
    <x v="0"/>
    <m/>
  </r>
  <r>
    <d v="2024-06-25T02:02:36"/>
    <x v="1"/>
    <n v="13"/>
    <s v="DURANGO PAEZ GILDARDO"/>
    <x v="3"/>
    <x v="0"/>
    <n v="212"/>
    <n v="21.2"/>
    <n v="202.780898876404"/>
    <s v="2 Descuentos (Conducts) "/>
    <n v="106029.4944"/>
    <x v="0"/>
    <n v="11692.307699999999"/>
    <x v="1056"/>
    <x v="0"/>
    <m/>
  </r>
  <r>
    <d v="2024-06-25T02:02:36"/>
    <x v="1"/>
    <n v="14"/>
    <s v="CARVAJAL SALAZAR HECTOR MARINO"/>
    <x v="1"/>
    <x v="0"/>
    <n v="184"/>
    <n v="16.727272727272702"/>
    <n v="223.05898876404501"/>
    <s v="JHONATAN MADRID Realiz 5 viajes donde moviliz 115 Usuarios, 1 Descuento (Despachador fernando) "/>
    <n v="116632.44379999999"/>
    <x v="1"/>
    <n v="11692.307699999999"/>
    <x v="1056"/>
    <x v="0"/>
    <m/>
  </r>
  <r>
    <d v="2024-06-25T02:02:36"/>
    <x v="1"/>
    <n v="15"/>
    <s v="DIAZ LOZADA ANDRES FELIPE"/>
    <x v="6"/>
    <x v="0"/>
    <n v="170"/>
    <n v="21.25"/>
    <n v="162.22471910112401"/>
    <m/>
    <n v="84823.595499999996"/>
    <x v="1"/>
    <n v="11692.307699999999"/>
    <x v="1056"/>
    <x v="0"/>
    <m/>
  </r>
  <r>
    <d v="2024-06-25T02:02:37"/>
    <x v="1"/>
    <n v="17"/>
    <s v="RAMIREZ JARAMILLO WILSON"/>
    <x v="0"/>
    <x v="0"/>
    <n v="164"/>
    <n v="18.2222222222222"/>
    <n v="182.502808988764"/>
    <m/>
    <n v="95426.544899999994"/>
    <x v="0"/>
    <n v="11692.307699999999"/>
    <x v="1056"/>
    <x v="0"/>
    <m/>
  </r>
  <r>
    <d v="2024-06-25T02:02:37"/>
    <x v="1"/>
    <n v="18"/>
    <s v="BETANCUR GUZMAN JHON FERNANDO"/>
    <x v="3"/>
    <x v="0"/>
    <n v="150"/>
    <n v="15"/>
    <n v="202.780898876404"/>
    <m/>
    <n v="106029.4944"/>
    <x v="0"/>
    <n v="11692.307699999999"/>
    <x v="1056"/>
    <x v="0"/>
    <m/>
  </r>
  <r>
    <d v="2024-06-25T02:02:37"/>
    <x v="1"/>
    <n v="19"/>
    <s v="BARRANTES GALLEGO DANIEL CAMILO"/>
    <x v="2"/>
    <x v="0"/>
    <n v="111"/>
    <n v="18.5"/>
    <n v="121.668539325843"/>
    <m/>
    <n v="63617.696600000003"/>
    <x v="0"/>
    <n v="11692.307699999999"/>
    <x v="1056"/>
    <x v="0"/>
    <m/>
  </r>
  <r>
    <d v="2024-06-25T02:02:38"/>
    <x v="1"/>
    <n v="20"/>
    <s v="GONZALEZ PEREZ RAFAEL JOSE"/>
    <x v="0"/>
    <x v="0"/>
    <n v="217"/>
    <n v="24.1111111111111"/>
    <n v="182.502808988764"/>
    <s v="14 Descuentos (Transbordo) "/>
    <n v="95426.544899999994"/>
    <x v="0"/>
    <n v="11692.307699999999"/>
    <x v="1056"/>
    <x v="0"/>
    <m/>
  </r>
  <r>
    <d v="2024-06-25T02:02:38"/>
    <x v="1"/>
    <n v="21"/>
    <s v="DURANGO DAVID JOSE"/>
    <x v="3"/>
    <x v="0"/>
    <n v="225"/>
    <n v="22.5"/>
    <n v="202.780898876404"/>
    <m/>
    <n v="106029.4944"/>
    <x v="0"/>
    <n v="11692.307699999999"/>
    <x v="1056"/>
    <x v="0"/>
    <m/>
  </r>
  <r>
    <d v="2024-06-25T02:02:38"/>
    <x v="1"/>
    <n v="22"/>
    <s v="QUIRAMA CASTAEDA JHON JADER"/>
    <x v="9"/>
    <x v="0"/>
    <n v="253"/>
    <n v="21.0833333333333"/>
    <n v="243.337078651685"/>
    <s v="1 Descuento (Usuario movilidad reducida)"/>
    <n v="127235.3933"/>
    <x v="1"/>
    <n v="11692.307699999999"/>
    <x v="1056"/>
    <x v="0"/>
    <m/>
  </r>
  <r>
    <d v="2024-06-25T02:02:38"/>
    <x v="1"/>
    <n v="23"/>
    <s v="SALDARRIAGA PARRA LUIS ALBERTO"/>
    <x v="1"/>
    <x v="0"/>
    <n v="197"/>
    <n v="17.909090909090899"/>
    <n v="223.05898876404501"/>
    <m/>
    <n v="116632.44379999999"/>
    <x v="2"/>
    <n v="11692.307699999999"/>
    <x v="1056"/>
    <x v="0"/>
    <m/>
  </r>
  <r>
    <d v="2024-06-25T02:02:39"/>
    <x v="1"/>
    <n v="25"/>
    <s v="JIMENEZ HURTADO CARLOS ESTIVEN"/>
    <x v="6"/>
    <x v="0"/>
    <n v="200"/>
    <n v="25"/>
    <n v="162.22471910112401"/>
    <s v="1 Descuento (Despachador fernando) "/>
    <n v="84823.595499999996"/>
    <x v="1"/>
    <n v="11692.307699999999"/>
    <x v="1056"/>
    <x v="0"/>
    <m/>
  </r>
  <r>
    <d v="2024-06-25T02:02:39"/>
    <x v="1"/>
    <n v="26"/>
    <s v="CIRO MARIN RODRIGO ALBERTO"/>
    <x v="6"/>
    <x v="0"/>
    <n v="153"/>
    <n v="19.125"/>
    <n v="162.22471910112401"/>
    <m/>
    <n v="84823.595499999996"/>
    <x v="0"/>
    <n v="11692.307699999999"/>
    <x v="1056"/>
    <x v="0"/>
    <m/>
  </r>
  <r>
    <d v="2024-06-25T02:02:39"/>
    <x v="1"/>
    <n v="27"/>
    <s v="VALENCIA MENDOZA JHON"/>
    <x v="1"/>
    <x v="0"/>
    <n v="245"/>
    <n v="22.272727272727298"/>
    <n v="223.05898876404501"/>
    <s v="FERNEY HENAO Realiz 4 viajes donde moviliz 98 Usuarios "/>
    <n v="116632.44379999999"/>
    <x v="0"/>
    <n v="11692.307699999999"/>
    <x v="1056"/>
    <x v="0"/>
    <m/>
  </r>
  <r>
    <d v="2024-06-25T02:02:39"/>
    <x v="1"/>
    <n v="28"/>
    <s v="URIEL SALAZAR FREDY"/>
    <x v="3"/>
    <x v="0"/>
    <n v="203"/>
    <n v="20.3"/>
    <n v="202.780898876404"/>
    <m/>
    <n v="106029.4944"/>
    <x v="0"/>
    <n v="11692.307699999999"/>
    <x v="1056"/>
    <x v="0"/>
    <m/>
  </r>
  <r>
    <d v="2024-06-25T02:02:40"/>
    <x v="1"/>
    <n v="29"/>
    <s v="PEREZ GARCIA JUAN ESTEBAN"/>
    <x v="1"/>
    <x v="0"/>
    <n v="209"/>
    <n v="19"/>
    <n v="223.05898876404501"/>
    <m/>
    <n v="116632.44379999999"/>
    <x v="0"/>
    <n v="11692.307699999999"/>
    <x v="1056"/>
    <x v="0"/>
    <m/>
  </r>
  <r>
    <d v="2024-06-25T02:02:40"/>
    <x v="9"/>
    <n v="30"/>
    <s v="VELEZ DAVID"/>
    <x v="3"/>
    <x v="0"/>
    <n v="242"/>
    <n v="24.2"/>
    <n v="202.780898876404"/>
    <s v="2 Descuentos (Controlador y Usuario desubicado) "/>
    <n v="106029.4944"/>
    <x v="0"/>
    <n v="11692.307699999999"/>
    <x v="1056"/>
    <x v="0"/>
    <m/>
  </r>
  <r>
    <d v="2024-06-25T02:02:40"/>
    <x v="9"/>
    <n v="33"/>
    <s v="ACEVEDO DIEGO ALEJANDRO"/>
    <x v="1"/>
    <x v="0"/>
    <n v="232"/>
    <n v="21.090909090909101"/>
    <n v="223.05898876404501"/>
    <s v="2 Descuentos (Usuario desubicado y conduct) "/>
    <n v="116632.44379999999"/>
    <x v="0"/>
    <n v="11692.307699999999"/>
    <x v="1056"/>
    <x v="0"/>
    <m/>
  </r>
  <r>
    <d v="2024-06-25T02:02:40"/>
    <x v="9"/>
    <n v="34"/>
    <s v="MONTOYA OSPINA GILBERTO ANTONIO"/>
    <x v="9"/>
    <x v="0"/>
    <n v="231"/>
    <n v="19.25"/>
    <n v="243.337078651685"/>
    <s v="27 Descuentos (Transbordo y Jefe de ruta) "/>
    <n v="127235.3933"/>
    <x v="0"/>
    <n v="11692.307699999999"/>
    <x v="1056"/>
    <x v="0"/>
    <m/>
  </r>
  <r>
    <d v="2024-06-25T02:02:41"/>
    <x v="9"/>
    <n v="35"/>
    <s v="LONDOO CADAVID DAVID SANTIAGO"/>
    <x v="0"/>
    <x v="0"/>
    <n v="193"/>
    <n v="21.4444444444444"/>
    <n v="182.502808988764"/>
    <m/>
    <n v="95426.544899999994"/>
    <x v="1"/>
    <n v="11692.307699999999"/>
    <x v="1056"/>
    <x v="0"/>
    <m/>
  </r>
  <r>
    <d v="2024-06-25T02:02:41"/>
    <x v="9"/>
    <n v="36"/>
    <s v="LONDOO WILDER"/>
    <x v="0"/>
    <x v="0"/>
    <n v="136"/>
    <n v="15.1111111111111"/>
    <n v="182.502808988764"/>
    <m/>
    <n v="95426.544899999994"/>
    <x v="0"/>
    <n v="11692.307699999999"/>
    <x v="1056"/>
    <x v="0"/>
    <m/>
  </r>
  <r>
    <d v="2024-06-25T02:02:41"/>
    <x v="9"/>
    <n v="37"/>
    <s v="TABORDA ROJAS DIEGO ALEJANDRO"/>
    <x v="0"/>
    <x v="3"/>
    <n v="202"/>
    <n v="22.4444444444444"/>
    <n v="182.502808988764"/>
    <m/>
    <n v="95426.544899999994"/>
    <x v="1"/>
    <n v="11692.307699999999"/>
    <x v="1056"/>
    <x v="0"/>
    <m/>
  </r>
  <r>
    <d v="2024-06-25T02:02:41"/>
    <x v="9"/>
    <n v="38"/>
    <s v="AGUDELO KEVIN ANDRES"/>
    <x v="3"/>
    <x v="0"/>
    <n v="223"/>
    <n v="22.3"/>
    <n v="202.780898876404"/>
    <m/>
    <n v="106029.4944"/>
    <x v="0"/>
    <n v="11692.307699999999"/>
    <x v="1056"/>
    <x v="0"/>
    <m/>
  </r>
  <r>
    <d v="2024-06-25T02:02:42"/>
    <x v="9"/>
    <n v="39"/>
    <s v="QUINTERO ANDRES FELIPE"/>
    <x v="1"/>
    <x v="0"/>
    <n v="219"/>
    <n v="19.909090909090899"/>
    <n v="223.05898876404501"/>
    <m/>
    <n v="116632.44379999999"/>
    <x v="0"/>
    <n v="11692.307699999999"/>
    <x v="1056"/>
    <x v="0"/>
    <m/>
  </r>
  <r>
    <d v="2024-06-25T02:02:42"/>
    <x v="9"/>
    <n v="40"/>
    <s v="OCAMPO OCAMPO ANTONIO JOSE"/>
    <x v="3"/>
    <x v="0"/>
    <n v="171"/>
    <n v="17.100000000000001"/>
    <n v="202.780898876404"/>
    <s v="1 Descuento (Jefe de ruta) "/>
    <n v="106029.4944"/>
    <x v="0"/>
    <n v="11692.307699999999"/>
    <x v="1056"/>
    <x v="0"/>
    <m/>
  </r>
  <r>
    <d v="2024-06-25T02:02:42"/>
    <x v="1"/>
    <n v="41"/>
    <s v="GARCIA DAVID WILSON ALBERTO"/>
    <x v="3"/>
    <x v="0"/>
    <n v="222"/>
    <n v="22.2"/>
    <n v="202.780898876404"/>
    <s v="1 Descuento (Conduct) "/>
    <n v="106029.4944"/>
    <x v="1"/>
    <n v="11692.307699999999"/>
    <x v="1056"/>
    <x v="0"/>
    <m/>
  </r>
  <r>
    <d v="2024-06-25T02:02:42"/>
    <x v="1"/>
    <n v="42"/>
    <s v="LOPERA ALVAREZ ESTIVEN"/>
    <x v="3"/>
    <x v="0"/>
    <n v="200"/>
    <n v="20"/>
    <n v="202.780898876404"/>
    <m/>
    <n v="106029.4944"/>
    <x v="1"/>
    <n v="11692.307699999999"/>
    <x v="1056"/>
    <x v="0"/>
    <m/>
  </r>
  <r>
    <d v="2024-06-27T02:23:01"/>
    <x v="9"/>
    <n v="1"/>
    <s v="PALMAR PANA EDIXON JOSUE"/>
    <x v="0"/>
    <x v="0"/>
    <n v="129"/>
    <n v="14.3333333333333"/>
    <n v="177.103163686382"/>
    <m/>
    <n v="92456.74"/>
    <x v="0"/>
    <n v="12151.2821"/>
    <x v="1057"/>
    <x v="0"/>
    <m/>
  </r>
  <r>
    <d v="2024-06-27T02:23:01"/>
    <x v="9"/>
    <n v="2"/>
    <s v="PARIAS MURIEL JHON FREDY"/>
    <x v="6"/>
    <x v="0"/>
    <n v="175"/>
    <n v="21.875"/>
    <n v="157.42503438789501"/>
    <m/>
    <n v="82183.768899999995"/>
    <x v="1"/>
    <n v="12151.2821"/>
    <x v="1057"/>
    <x v="0"/>
    <m/>
  </r>
  <r>
    <d v="2024-06-27T02:23:01"/>
    <x v="9"/>
    <n v="3"/>
    <s v="TOBON DIEGO"/>
    <x v="3"/>
    <x v="0"/>
    <n v="203"/>
    <n v="20.3"/>
    <n v="196.781292984869"/>
    <s v="2 Descuentos (Jefe de ruta y conduct) "/>
    <n v="102729.7111"/>
    <x v="0"/>
    <n v="12151.2821"/>
    <x v="1057"/>
    <x v="0"/>
    <m/>
  </r>
  <r>
    <d v="2024-06-27T02:23:02"/>
    <x v="9"/>
    <n v="4"/>
    <s v="RUA CHAVARRIA JEFERSON ANDREY"/>
    <x v="0"/>
    <x v="0"/>
    <n v="148"/>
    <n v="16.4444444444444"/>
    <n v="177.103163686382"/>
    <m/>
    <n v="92456.74"/>
    <x v="0"/>
    <n v="12151.2821"/>
    <x v="1057"/>
    <x v="0"/>
    <m/>
  </r>
  <r>
    <d v="2024-06-27T02:23:02"/>
    <x v="9"/>
    <n v="5"/>
    <s v="BERRIO POSADA ANGELA"/>
    <x v="0"/>
    <x v="0"/>
    <n v="157"/>
    <n v="17.4444444444444"/>
    <n v="177.103163686382"/>
    <m/>
    <n v="92456.74"/>
    <x v="1"/>
    <n v="12151.2821"/>
    <x v="1057"/>
    <x v="0"/>
    <m/>
  </r>
  <r>
    <d v="2024-06-27T02:23:02"/>
    <x v="9"/>
    <n v="6"/>
    <s v="TUBERQUIA MAICOL ESTIVEN"/>
    <x v="0"/>
    <x v="0"/>
    <n v="191"/>
    <n v="21.2222222222222"/>
    <n v="177.103163686382"/>
    <m/>
    <n v="92456.74"/>
    <x v="0"/>
    <n v="12151.2821"/>
    <x v="1057"/>
    <x v="0"/>
    <m/>
  </r>
  <r>
    <d v="2024-06-27T02:23:02"/>
    <x v="9"/>
    <n v="7"/>
    <s v="RAMIREZ ADRIAN"/>
    <x v="3"/>
    <x v="0"/>
    <n v="208"/>
    <n v="20.8"/>
    <n v="196.781292984869"/>
    <s v="1 Descuento (Conduct) "/>
    <n v="102729.7111"/>
    <x v="1"/>
    <n v="12151.2821"/>
    <x v="1057"/>
    <x v="0"/>
    <m/>
  </r>
  <r>
    <d v="2024-06-27T02:23:03"/>
    <x v="9"/>
    <n v="8"/>
    <s v="LONDOO CADAVID DAVID SANTIAGO"/>
    <x v="6"/>
    <x v="0"/>
    <n v="163"/>
    <n v="20.375"/>
    <n v="157.42503438789501"/>
    <m/>
    <n v="82183.768899999995"/>
    <x v="1"/>
    <n v="12151.2821"/>
    <x v="1057"/>
    <x v="0"/>
    <m/>
  </r>
  <r>
    <d v="2024-06-27T02:23:03"/>
    <x v="9"/>
    <n v="9"/>
    <s v="AGUDELO GARCIA DENIN ANGELO"/>
    <x v="0"/>
    <x v="0"/>
    <n v="203"/>
    <n v="22.5555555555556"/>
    <n v="177.103163686382"/>
    <s v="1 Descuento (Usuario movilidad reducida) "/>
    <n v="92456.74"/>
    <x v="0"/>
    <n v="12151.2821"/>
    <x v="1057"/>
    <x v="0"/>
    <m/>
  </r>
  <r>
    <d v="2024-06-27T02:23:04"/>
    <x v="9"/>
    <n v="10"/>
    <s v="LONDOO WILDER"/>
    <x v="0"/>
    <x v="0"/>
    <n v="204"/>
    <n v="22.6666666666667"/>
    <n v="177.103163686382"/>
    <s v="1 Descuento (Conduct) "/>
    <n v="92456.74"/>
    <x v="0"/>
    <n v="12151.2821"/>
    <x v="1057"/>
    <x v="0"/>
    <m/>
  </r>
  <r>
    <d v="2024-06-27T02:23:04"/>
    <x v="1"/>
    <n v="11"/>
    <s v="BELTRAN JUAN SIMON"/>
    <x v="0"/>
    <x v="0"/>
    <n v="151"/>
    <n v="16.7777777777778"/>
    <n v="177.103163686382"/>
    <s v="1 Descuento (Propietario) "/>
    <n v="92456.74"/>
    <x v="0"/>
    <n v="12151.2821"/>
    <x v="1057"/>
    <x v="0"/>
    <m/>
  </r>
  <r>
    <d v="2024-06-27T02:23:04"/>
    <x v="1"/>
    <n v="12"/>
    <s v="VALENCIA MENDOZA JHON"/>
    <x v="3"/>
    <x v="0"/>
    <n v="227"/>
    <n v="22.7"/>
    <n v="196.781292984869"/>
    <m/>
    <n v="102729.7111"/>
    <x v="0"/>
    <n v="12151.2821"/>
    <x v="1057"/>
    <x v="0"/>
    <m/>
  </r>
  <r>
    <d v="2024-06-27T02:23:05"/>
    <x v="1"/>
    <n v="13"/>
    <s v="DURANGO PAEZ GILDARDO"/>
    <x v="4"/>
    <x v="0"/>
    <n v="116"/>
    <n v="16.571428571428601"/>
    <n v="137.74690508940901"/>
    <s v="3 Descuentos (Jefe de ruta, conduct y propietario) "/>
    <n v="71910.7978"/>
    <x v="0"/>
    <n v="12151.2821"/>
    <x v="1057"/>
    <x v="0"/>
    <m/>
  </r>
  <r>
    <d v="2024-06-27T02:23:05"/>
    <x v="1"/>
    <n v="14"/>
    <s v="MADRID HERNANDEZ JHONATAN SMITH"/>
    <x v="3"/>
    <x v="0"/>
    <n v="216"/>
    <n v="21.6"/>
    <n v="196.781292984869"/>
    <m/>
    <n v="102729.7111"/>
    <x v="1"/>
    <n v="12151.2821"/>
    <x v="1057"/>
    <x v="0"/>
    <m/>
  </r>
  <r>
    <d v="2024-06-27T02:23:05"/>
    <x v="1"/>
    <n v="15"/>
    <s v="QUINTERO  ALVARO ANTONIO"/>
    <x v="3"/>
    <x v="0"/>
    <n v="243"/>
    <n v="25.578947368421101"/>
    <n v="186.942228335626"/>
    <s v="1 Descuento (Jefe de ruta) "/>
    <n v="97593.225600000005"/>
    <x v="1"/>
    <n v="12151.2821"/>
    <x v="1057"/>
    <x v="0"/>
    <m/>
  </r>
  <r>
    <d v="2024-06-27T02:23:06"/>
    <x v="1"/>
    <n v="16"/>
    <s v="HURTADO MADRID JUAN ESTEBAN"/>
    <x v="6"/>
    <x v="0"/>
    <n v="136"/>
    <n v="18.133333333333301"/>
    <n v="147.58596973865201"/>
    <s v="24 Descuentos (Incidente con Usuarios) "/>
    <n v="77047.2834"/>
    <x v="0"/>
    <n v="12151.2821"/>
    <x v="1057"/>
    <x v="0"/>
    <m/>
  </r>
  <r>
    <d v="2024-06-27T02:23:06"/>
    <x v="1"/>
    <n v="17"/>
    <s v="MACEA MATEO"/>
    <x v="3"/>
    <x v="0"/>
    <n v="186"/>
    <n v="18.600000000000001"/>
    <n v="196.781292984869"/>
    <s v="WILSON RAMIREZ Realiz 4 viajes donde moviliz 95 Usuarios, 1 Descuento (Conduct) "/>
    <n v="102729.7111"/>
    <x v="0"/>
    <n v="12151.2821"/>
    <x v="1057"/>
    <x v="0"/>
    <m/>
  </r>
  <r>
    <d v="2024-06-27T02:23:06"/>
    <x v="1"/>
    <n v="18"/>
    <s v="BETANCUR GUZMAN JHON FERNANDO"/>
    <x v="8"/>
    <x v="0"/>
    <n v="89"/>
    <n v="17.8"/>
    <n v="98.390646492434698"/>
    <m/>
    <n v="51364.855600000003"/>
    <x v="0"/>
    <n v="12151.2821"/>
    <x v="1057"/>
    <x v="0"/>
    <m/>
  </r>
  <r>
    <d v="2024-06-27T02:23:07"/>
    <x v="1"/>
    <n v="19"/>
    <s v="BARRANTES GALLEGO DANIEL CAMILO"/>
    <x v="0"/>
    <x v="0"/>
    <n v="205"/>
    <n v="22.7777777777778"/>
    <n v="177.103163686382"/>
    <s v="5 Descuentos (Conducts, propietario y usuario desubicado) "/>
    <n v="92456.74"/>
    <x v="0"/>
    <n v="12151.2821"/>
    <x v="1057"/>
    <x v="0"/>
    <m/>
  </r>
  <r>
    <d v="2024-06-27T02:23:07"/>
    <x v="1"/>
    <n v="20"/>
    <s v="GONZALEZ PEREZ RAFAEL JOSE"/>
    <x v="0"/>
    <x v="0"/>
    <n v="144"/>
    <n v="16"/>
    <n v="177.103163686382"/>
    <s v="1 Descuento (Conduct) "/>
    <n v="92456.74"/>
    <x v="0"/>
    <n v="12151.2821"/>
    <x v="1057"/>
    <x v="0"/>
    <m/>
  </r>
  <r>
    <d v="2024-06-27T02:23:08"/>
    <x v="1"/>
    <n v="21"/>
    <s v="DURANGO DAVID JOSE"/>
    <x v="0"/>
    <x v="0"/>
    <n v="156"/>
    <n v="17.3333333333333"/>
    <n v="177.103163686382"/>
    <m/>
    <n v="92456.74"/>
    <x v="0"/>
    <n v="12151.2821"/>
    <x v="1057"/>
    <x v="0"/>
    <m/>
  </r>
  <r>
    <d v="2024-06-27T02:23:08"/>
    <x v="1"/>
    <n v="22"/>
    <s v="QUIRAMA CASTAEDA JHON JADER"/>
    <x v="3"/>
    <x v="3"/>
    <n v="173"/>
    <n v="17.3"/>
    <n v="196.781292984869"/>
    <s v="1 Descuento (Jefe de ruta) "/>
    <n v="102729.7111"/>
    <x v="1"/>
    <n v="12151.2821"/>
    <x v="1057"/>
    <x v="0"/>
    <m/>
  </r>
  <r>
    <d v="2024-06-27T02:23:08"/>
    <x v="1"/>
    <n v="23"/>
    <s v="SALDARRIAGA PARRA LUIS ALBERTO"/>
    <x v="0"/>
    <x v="0"/>
    <n v="146"/>
    <n v="16.2222222222222"/>
    <n v="177.103163686382"/>
    <m/>
    <n v="92456.74"/>
    <x v="2"/>
    <n v="12151.2821"/>
    <x v="1057"/>
    <x v="0"/>
    <m/>
  </r>
  <r>
    <d v="2024-06-27T02:23:09"/>
    <x v="1"/>
    <n v="24"/>
    <s v="GOMEZ EDWIN"/>
    <x v="3"/>
    <x v="0"/>
    <n v="175"/>
    <n v="17.5"/>
    <n v="196.781292984869"/>
    <s v="2 Descuentos (Controlador) "/>
    <n v="102729.7111"/>
    <x v="0"/>
    <n v="12151.2821"/>
    <x v="1057"/>
    <x v="0"/>
    <m/>
  </r>
  <r>
    <d v="2024-06-27T02:23:09"/>
    <x v="1"/>
    <n v="25"/>
    <s v="JIMENEZ HURTADO CARLOS ESTIVEN"/>
    <x v="2"/>
    <x v="0"/>
    <n v="147"/>
    <n v="24.5"/>
    <n v="118.068775790922"/>
    <m/>
    <n v="61637.826699999998"/>
    <x v="1"/>
    <n v="12151.2821"/>
    <x v="1057"/>
    <x v="0"/>
    <m/>
  </r>
  <r>
    <d v="2024-06-27T02:23:09"/>
    <x v="1"/>
    <n v="26"/>
    <s v="CIRO MARIN RODRIGO ALBERTO"/>
    <x v="3"/>
    <x v="0"/>
    <n v="175"/>
    <n v="17.5"/>
    <n v="196.781292984869"/>
    <m/>
    <n v="102729.7111"/>
    <x v="0"/>
    <n v="12151.2821"/>
    <x v="1057"/>
    <x v="0"/>
    <m/>
  </r>
  <r>
    <d v="2024-06-27T02:23:10"/>
    <x v="1"/>
    <n v="27"/>
    <s v="HENAO MUOZ FERNEY"/>
    <x v="3"/>
    <x v="0"/>
    <n v="219"/>
    <n v="21.9"/>
    <n v="196.781292984869"/>
    <m/>
    <n v="102729.7111"/>
    <x v="0"/>
    <n v="12151.2821"/>
    <x v="1057"/>
    <x v="0"/>
    <m/>
  </r>
  <r>
    <d v="2024-06-27T02:23:10"/>
    <x v="1"/>
    <n v="28"/>
    <s v="URIEL SALAZAR FREDY"/>
    <x v="3"/>
    <x v="0"/>
    <n v="166"/>
    <n v="16.600000000000001"/>
    <n v="196.781292984869"/>
    <m/>
    <n v="102729.7111"/>
    <x v="0"/>
    <n v="12151.2821"/>
    <x v="1057"/>
    <x v="0"/>
    <m/>
  </r>
  <r>
    <d v="2024-06-27T02:23:10"/>
    <x v="1"/>
    <n v="29"/>
    <s v="PEREZ GARCIA JUAN ESTEBAN"/>
    <x v="6"/>
    <x v="0"/>
    <n v="147"/>
    <n v="18.375"/>
    <n v="157.42503438789501"/>
    <s v="1 Descuento (Usuario movilidad reducida) "/>
    <n v="82183.768899999995"/>
    <x v="0"/>
    <n v="12151.2821"/>
    <x v="1057"/>
    <x v="0"/>
    <m/>
  </r>
  <r>
    <d v="2024-06-27T02:23:11"/>
    <x v="9"/>
    <n v="30"/>
    <s v="VELEZ DAVID"/>
    <x v="6"/>
    <x v="0"/>
    <n v="155"/>
    <n v="19.375"/>
    <n v="157.42503438789501"/>
    <m/>
    <n v="82183.768899999995"/>
    <x v="0"/>
    <n v="12151.2821"/>
    <x v="1057"/>
    <x v="0"/>
    <m/>
  </r>
  <r>
    <d v="2024-06-27T02:23:11"/>
    <x v="9"/>
    <n v="32"/>
    <s v="PUERTA BOJANERO JUAN CARLOS"/>
    <x v="8"/>
    <x v="3"/>
    <n v="133"/>
    <n v="26.6"/>
    <n v="98.390646492434698"/>
    <m/>
    <n v="51364.855600000003"/>
    <x v="0"/>
    <n v="12151.2821"/>
    <x v="1057"/>
    <x v="0"/>
    <m/>
  </r>
  <r>
    <d v="2024-06-27T02:23:11"/>
    <x v="9"/>
    <n v="33"/>
    <s v="ACEVEDO DIEGO ALEJANDRO"/>
    <x v="0"/>
    <x v="0"/>
    <n v="168"/>
    <n v="18.6666666666667"/>
    <n v="177.103163686382"/>
    <s v="2 Descuentos (Transbordo) "/>
    <n v="92456.74"/>
    <x v="0"/>
    <n v="12151.2821"/>
    <x v="1057"/>
    <x v="0"/>
    <m/>
  </r>
  <r>
    <d v="2024-06-27T02:23:12"/>
    <x v="9"/>
    <n v="34"/>
    <s v="MONTOYA OSPINA GILBERTO ANTONIO"/>
    <x v="0"/>
    <x v="0"/>
    <n v="212"/>
    <n v="23.5555555555556"/>
    <n v="177.103163686382"/>
    <m/>
    <n v="92456.74"/>
    <x v="0"/>
    <n v="12151.2821"/>
    <x v="1057"/>
    <x v="0"/>
    <m/>
  </r>
  <r>
    <d v="2024-06-27T02:23:12"/>
    <x v="9"/>
    <n v="35"/>
    <s v="HERNANDEZ MACIAS GILBERTO"/>
    <x v="6"/>
    <x v="0"/>
    <n v="207"/>
    <n v="25.875"/>
    <n v="157.42503438789501"/>
    <m/>
    <n v="82183.768899999995"/>
    <x v="1"/>
    <n v="12151.2821"/>
    <x v="1057"/>
    <x v="0"/>
    <m/>
  </r>
  <r>
    <d v="2024-06-27T02:23:12"/>
    <x v="9"/>
    <n v="36"/>
    <s v="MARTINEZ CHAVERRA LUIS NORBERTO"/>
    <x v="3"/>
    <x v="0"/>
    <n v="158"/>
    <n v="15.8"/>
    <n v="196.781292984869"/>
    <m/>
    <n v="102729.7111"/>
    <x v="0"/>
    <n v="12151.2821"/>
    <x v="1057"/>
    <x v="0"/>
    <m/>
  </r>
  <r>
    <d v="2024-06-27T02:23:13"/>
    <x v="9"/>
    <n v="37"/>
    <s v="TABORDA ROJAS DIEGO ALEJANDRO"/>
    <x v="0"/>
    <x v="0"/>
    <n v="185"/>
    <n v="20.5555555555556"/>
    <n v="177.103163686382"/>
    <m/>
    <n v="92456.74"/>
    <x v="1"/>
    <n v="12151.2821"/>
    <x v="1057"/>
    <x v="0"/>
    <m/>
  </r>
  <r>
    <d v="2024-06-27T02:23:13"/>
    <x v="9"/>
    <n v="38"/>
    <s v="AGUDELO KEVIN ANDRES"/>
    <x v="3"/>
    <x v="0"/>
    <n v="209"/>
    <n v="20.9"/>
    <n v="196.781292984869"/>
    <m/>
    <n v="102729.7111"/>
    <x v="0"/>
    <n v="12151.2821"/>
    <x v="1057"/>
    <x v="0"/>
    <m/>
  </r>
  <r>
    <d v="2024-06-27T02:23:13"/>
    <x v="9"/>
    <n v="39"/>
    <s v="QUINTERO ANDRES FELIPE"/>
    <x v="6"/>
    <x v="0"/>
    <n v="156"/>
    <n v="19.5"/>
    <n v="157.42503438789501"/>
    <m/>
    <n v="82183.768899999995"/>
    <x v="0"/>
    <n v="12151.2821"/>
    <x v="1057"/>
    <x v="0"/>
    <m/>
  </r>
  <r>
    <d v="2024-06-27T02:23:14"/>
    <x v="9"/>
    <n v="40"/>
    <s v="DIAZ LOZADA ANDRES FELIPE"/>
    <x v="0"/>
    <x v="0"/>
    <n v="178"/>
    <n v="19.7777777777778"/>
    <n v="177.103163686382"/>
    <m/>
    <n v="92456.74"/>
    <x v="0"/>
    <n v="12151.2821"/>
    <x v="1057"/>
    <x v="0"/>
    <m/>
  </r>
  <r>
    <d v="2024-06-27T02:23:14"/>
    <x v="9"/>
    <n v="41"/>
    <s v="GARCIA DAVID WILSON ALBERTO"/>
    <x v="1"/>
    <x v="0"/>
    <n v="208"/>
    <n v="18.909090909090899"/>
    <n v="216.45942228335599"/>
    <s v="5 Descuentos (Despachador fernando, cristian monitoreo conduct y propietario) "/>
    <n v="113002.6823"/>
    <x v="1"/>
    <n v="12151.2821"/>
    <x v="1057"/>
    <x v="0"/>
    <m/>
  </r>
  <r>
    <d v="2024-06-27T02:23:15"/>
    <x v="9"/>
    <n v="42"/>
    <s v="LOPERA ALVAREZ ESTIVEN"/>
    <x v="3"/>
    <x v="0"/>
    <n v="186"/>
    <n v="19.578947368421101"/>
    <n v="186.942228335626"/>
    <m/>
    <n v="97593.225600000005"/>
    <x v="1"/>
    <n v="12151.2821"/>
    <x v="1057"/>
    <x v="0"/>
    <m/>
  </r>
  <r>
    <d v="2024-06-28T01:35:41"/>
    <x v="1"/>
    <n v="1"/>
    <s v="PALMAR PANA EDIXON JOSUE"/>
    <x v="0"/>
    <x v="0"/>
    <n v="157"/>
    <n v="17.4444444444444"/>
    <n v="181.47295423023601"/>
    <m/>
    <n v="94860.124800000005"/>
    <x v="0"/>
    <n v="12168.2927"/>
    <x v="1058"/>
    <x v="0"/>
    <m/>
  </r>
  <r>
    <d v="2024-06-28T01:35:41"/>
    <x v="1"/>
    <n v="2"/>
    <s v="PARIAS MURIEL JHON FREDY"/>
    <x v="0"/>
    <x v="0"/>
    <n v="190"/>
    <n v="21.1111111111111"/>
    <n v="181.47295423023601"/>
    <m/>
    <n v="94860.124800000005"/>
    <x v="1"/>
    <n v="12168.2927"/>
    <x v="1058"/>
    <x v="0"/>
    <m/>
  </r>
  <r>
    <d v="2024-06-28T01:35:42"/>
    <x v="1"/>
    <n v="3"/>
    <s v="TOBON DIEGO"/>
    <x v="1"/>
    <x v="0"/>
    <n v="205"/>
    <n v="18.636363636363601"/>
    <n v="221.80027739251"/>
    <m/>
    <n v="115940.1526"/>
    <x v="0"/>
    <n v="12168.2927"/>
    <x v="1058"/>
    <x v="0"/>
    <m/>
  </r>
  <r>
    <d v="2024-06-28T01:35:42"/>
    <x v="1"/>
    <n v="4"/>
    <s v="RUA CHAVARRIA JEFERSON ANDREY"/>
    <x v="0"/>
    <x v="0"/>
    <n v="163"/>
    <n v="18.1111111111111"/>
    <n v="181.47295423023601"/>
    <m/>
    <n v="94860.124800000005"/>
    <x v="0"/>
    <n v="12168.2927"/>
    <x v="1058"/>
    <x v="0"/>
    <m/>
  </r>
  <r>
    <d v="2024-06-28T01:35:42"/>
    <x v="1"/>
    <n v="5"/>
    <s v="BERRIO POSADA ANGELA"/>
    <x v="4"/>
    <x v="0"/>
    <n v="144"/>
    <n v="20.571428571428601"/>
    <n v="141.14563106796101"/>
    <m/>
    <n v="73780.097099999999"/>
    <x v="1"/>
    <n v="12168.2927"/>
    <x v="1058"/>
    <x v="0"/>
    <m/>
  </r>
  <r>
    <d v="2024-06-28T01:35:42"/>
    <x v="1"/>
    <n v="6"/>
    <s v="TUBERQUIA MAICOL ESTIVEN"/>
    <x v="0"/>
    <x v="3"/>
    <n v="170"/>
    <n v="18.8888888888889"/>
    <n v="181.47295423023601"/>
    <m/>
    <n v="94860.124800000005"/>
    <x v="0"/>
    <n v="12168.2927"/>
    <x v="1058"/>
    <x v="0"/>
    <m/>
  </r>
  <r>
    <d v="2024-06-28T01:35:43"/>
    <x v="1"/>
    <n v="7"/>
    <s v="RAMIREZ ADRIAN"/>
    <x v="0"/>
    <x v="0"/>
    <n v="199"/>
    <n v="22.1111111111111"/>
    <n v="181.47295423023601"/>
    <m/>
    <n v="94860.124800000005"/>
    <x v="1"/>
    <n v="12168.2927"/>
    <x v="1058"/>
    <x v="0"/>
    <m/>
  </r>
  <r>
    <d v="2024-06-28T01:35:43"/>
    <x v="1"/>
    <n v="8"/>
    <s v="QUINTERO  ALVARO ANTONIO"/>
    <x v="1"/>
    <x v="0"/>
    <n v="234"/>
    <n v="21.272727272727298"/>
    <n v="221.80027739251"/>
    <s v="2 Descuentos (Conducts) "/>
    <n v="115940.1526"/>
    <x v="1"/>
    <n v="12168.2927"/>
    <x v="1058"/>
    <x v="0"/>
    <m/>
  </r>
  <r>
    <d v="2024-06-28T01:35:43"/>
    <x v="1"/>
    <n v="9"/>
    <s v="AGUDELO GARCIA DENIN ANGELO"/>
    <x v="0"/>
    <x v="0"/>
    <n v="179"/>
    <n v="19.8888888888889"/>
    <n v="181.47295423023601"/>
    <s v="1 Descuento (Propietario) "/>
    <n v="94860.124800000005"/>
    <x v="0"/>
    <n v="12168.2927"/>
    <x v="1058"/>
    <x v="0"/>
    <m/>
  </r>
  <r>
    <d v="2024-06-28T01:35:44"/>
    <x v="1"/>
    <n v="10"/>
    <s v="MACEA MATEO"/>
    <x v="3"/>
    <x v="3"/>
    <n v="207"/>
    <n v="20.7"/>
    <n v="201.63661581137299"/>
    <m/>
    <n v="105400.1387"/>
    <x v="0"/>
    <n v="12168.2927"/>
    <x v="1058"/>
    <x v="0"/>
    <m/>
  </r>
  <r>
    <d v="2024-06-28T01:35:44"/>
    <x v="9"/>
    <n v="11"/>
    <s v="BELTRAN JUAN SIMON"/>
    <x v="2"/>
    <x v="0"/>
    <n v="95"/>
    <n v="15.8333333333333"/>
    <n v="120.981969486824"/>
    <m/>
    <n v="63240.083200000001"/>
    <x v="0"/>
    <n v="12168.2927"/>
    <x v="1058"/>
    <x v="0"/>
    <m/>
  </r>
  <r>
    <d v="2024-06-28T01:35:44"/>
    <x v="9"/>
    <n v="12"/>
    <s v="VALENCIA MENDOZA JHON"/>
    <x v="3"/>
    <x v="0"/>
    <n v="202"/>
    <n v="20.2"/>
    <n v="201.63661581137299"/>
    <s v="2 Descuentos (controlador y despachadora angela) "/>
    <n v="105400.1387"/>
    <x v="0"/>
    <n v="12168.2927"/>
    <x v="1058"/>
    <x v="0"/>
    <m/>
  </r>
  <r>
    <d v="2024-06-28T01:35:45"/>
    <x v="9"/>
    <n v="13"/>
    <s v="DIAZ LOZADA ANDRES FELIPE"/>
    <x v="3"/>
    <x v="0"/>
    <n v="188"/>
    <n v="18.8"/>
    <n v="201.63661581137299"/>
    <m/>
    <n v="105400.1387"/>
    <x v="0"/>
    <n v="12168.2927"/>
    <x v="1058"/>
    <x v="0"/>
    <m/>
  </r>
  <r>
    <d v="2024-06-28T01:35:45"/>
    <x v="9"/>
    <n v="14"/>
    <s v="MADRID HERNANDEZ JHONATAN SMITH"/>
    <x v="4"/>
    <x v="0"/>
    <n v="138"/>
    <n v="19.714285714285701"/>
    <n v="141.14563106796101"/>
    <s v="1 Descuento (Despachadora angela) "/>
    <n v="73780.097099999999"/>
    <x v="1"/>
    <n v="12168.2927"/>
    <x v="1058"/>
    <x v="0"/>
    <m/>
  </r>
  <r>
    <d v="2024-06-28T01:35:45"/>
    <x v="9"/>
    <n v="15"/>
    <s v="LONDOO LOPERA DUVAN ANDRES"/>
    <x v="0"/>
    <x v="0"/>
    <n v="195"/>
    <n v="21.6666666666667"/>
    <n v="181.47295423023601"/>
    <m/>
    <n v="94860.124800000005"/>
    <x v="1"/>
    <n v="12168.2927"/>
    <x v="1058"/>
    <x v="0"/>
    <m/>
  </r>
  <r>
    <d v="2024-06-28T01:35:45"/>
    <x v="9"/>
    <n v="16"/>
    <s v="HURTADO MADRID JUAN ESTEBAN"/>
    <x v="0"/>
    <x v="0"/>
    <n v="138"/>
    <n v="15.3333333333333"/>
    <n v="181.47295423023601"/>
    <m/>
    <n v="94860.124800000005"/>
    <x v="0"/>
    <n v="12168.2927"/>
    <x v="1058"/>
    <x v="0"/>
    <m/>
  </r>
  <r>
    <d v="2024-06-28T01:35:46"/>
    <x v="9"/>
    <n v="17"/>
    <s v="VELASQUEZ ESTEBAN"/>
    <x v="4"/>
    <x v="0"/>
    <n v="169"/>
    <n v="24.1428571428571"/>
    <n v="141.14563106796101"/>
    <m/>
    <n v="73780.097099999999"/>
    <x v="0"/>
    <n v="12168.2927"/>
    <x v="1058"/>
    <x v="0"/>
    <m/>
  </r>
  <r>
    <d v="2024-06-28T01:35:46"/>
    <x v="9"/>
    <n v="18"/>
    <s v="BETANCUR GUZMAN JHON FERNANDO"/>
    <x v="6"/>
    <x v="0"/>
    <n v="173"/>
    <n v="21.625"/>
    <n v="161.30929264909801"/>
    <s v="1 Descuento (Despachador fernando) "/>
    <n v="84320.111000000004"/>
    <x v="0"/>
    <n v="12168.2927"/>
    <x v="1058"/>
    <x v="0"/>
    <m/>
  </r>
  <r>
    <d v="2024-06-28T01:35:46"/>
    <x v="9"/>
    <n v="19"/>
    <s v="BARRANTES GALLEGO DANIEL CAMILO"/>
    <x v="3"/>
    <x v="0"/>
    <n v="142"/>
    <n v="14.2"/>
    <n v="201.63661581137299"/>
    <s v="1 Descuento (Transbordo) "/>
    <n v="105400.1387"/>
    <x v="0"/>
    <n v="12168.2927"/>
    <x v="1058"/>
    <x v="0"/>
    <m/>
  </r>
  <r>
    <d v="2024-06-28T01:35:46"/>
    <x v="9"/>
    <n v="20"/>
    <s v="GONZALEZ PEREZ RAFAEL JOSE"/>
    <x v="0"/>
    <x v="0"/>
    <n v="213"/>
    <n v="23.6666666666667"/>
    <n v="181.47295423023601"/>
    <s v="1 Descuento (Controlador) "/>
    <n v="94860.124800000005"/>
    <x v="0"/>
    <n v="12168.2927"/>
    <x v="1058"/>
    <x v="0"/>
    <m/>
  </r>
  <r>
    <d v="2024-06-28T01:35:46"/>
    <x v="9"/>
    <n v="21"/>
    <s v="DURANGO DAVID JOSE"/>
    <x v="3"/>
    <x v="0"/>
    <n v="176"/>
    <n v="17.600000000000001"/>
    <n v="201.63661581137299"/>
    <m/>
    <n v="105400.1387"/>
    <x v="0"/>
    <n v="12168.2927"/>
    <x v="1058"/>
    <x v="0"/>
    <m/>
  </r>
  <r>
    <d v="2024-06-28T01:35:47"/>
    <x v="9"/>
    <n v="22"/>
    <s v="QUIRAMA CASTAEDA JHON JADER"/>
    <x v="6"/>
    <x v="0"/>
    <n v="198"/>
    <n v="24.75"/>
    <n v="161.30929264909801"/>
    <m/>
    <n v="84320.111000000004"/>
    <x v="1"/>
    <n v="12168.2927"/>
    <x v="1058"/>
    <x v="0"/>
    <m/>
  </r>
  <r>
    <d v="2024-06-28T01:35:47"/>
    <x v="9"/>
    <n v="23"/>
    <s v="LONDOO CADAVID DAVID SANTIAGO"/>
    <x v="6"/>
    <x v="0"/>
    <n v="167"/>
    <n v="22.266666666666701"/>
    <n v="151.22746185853001"/>
    <m/>
    <n v="79050.104000000007"/>
    <x v="2"/>
    <n v="12168.2927"/>
    <x v="1058"/>
    <x v="0"/>
    <m/>
  </r>
  <r>
    <d v="2024-06-28T01:35:47"/>
    <x v="9"/>
    <n v="25"/>
    <s v="VELEZ DAVID"/>
    <x v="8"/>
    <x v="0"/>
    <n v="146"/>
    <n v="29.2"/>
    <n v="100.81830790568701"/>
    <s v="1 Descuento (Usuario desubicado) "/>
    <n v="52700.069300000003"/>
    <x v="1"/>
    <n v="12168.2927"/>
    <x v="1058"/>
    <x v="0"/>
    <m/>
  </r>
  <r>
    <d v="2024-06-28T01:35:47"/>
    <x v="9"/>
    <n v="26"/>
    <s v="CIRO MARIN RODRIGO ALBERTO"/>
    <x v="3"/>
    <x v="0"/>
    <n v="191"/>
    <n v="19.100000000000001"/>
    <n v="201.63661581137299"/>
    <m/>
    <n v="105400.1387"/>
    <x v="0"/>
    <n v="12168.2927"/>
    <x v="1058"/>
    <x v="0"/>
    <m/>
  </r>
  <r>
    <d v="2024-06-28T01:35:48"/>
    <x v="9"/>
    <n v="27"/>
    <s v="HOYOS DAVID"/>
    <x v="3"/>
    <x v="0"/>
    <n v="215"/>
    <n v="21.5"/>
    <n v="201.63661581137299"/>
    <s v="1 Descuento (Usuario desubicado) "/>
    <n v="105400.1387"/>
    <x v="0"/>
    <n v="12168.2927"/>
    <x v="1058"/>
    <x v="0"/>
    <m/>
  </r>
  <r>
    <d v="2024-06-28T01:35:48"/>
    <x v="9"/>
    <n v="28"/>
    <s v="URIEL SALAZAR FREDY"/>
    <x v="3"/>
    <x v="0"/>
    <n v="205"/>
    <n v="20.5"/>
    <n v="201.63661581137299"/>
    <m/>
    <n v="105400.1387"/>
    <x v="0"/>
    <n v="12168.2927"/>
    <x v="1058"/>
    <x v="0"/>
    <m/>
  </r>
  <r>
    <d v="2024-06-28T01:35:48"/>
    <x v="9"/>
    <n v="29"/>
    <s v="PEREZ GARCIA JUAN ESTEBAN"/>
    <x v="0"/>
    <x v="0"/>
    <n v="172"/>
    <n v="19.1111111111111"/>
    <n v="181.47295423023601"/>
    <m/>
    <n v="94860.124800000005"/>
    <x v="0"/>
    <n v="12168.2927"/>
    <x v="1058"/>
    <x v="0"/>
    <m/>
  </r>
  <r>
    <d v="2024-06-28T01:35:49"/>
    <x v="9"/>
    <n v="30"/>
    <s v="PINO JUAN ESTEBAN"/>
    <x v="9"/>
    <x v="0"/>
    <n v="227"/>
    <n v="18.9166666666667"/>
    <n v="241.963938973648"/>
    <s v="1 Descuento (Despachador fernando) "/>
    <n v="126480.1664"/>
    <x v="0"/>
    <n v="12168.2927"/>
    <x v="1058"/>
    <x v="0"/>
    <m/>
  </r>
  <r>
    <d v="2024-06-28T01:35:49"/>
    <x v="1"/>
    <n v="32"/>
    <s v="PUERTA BOJANERO JUAN CARLOS"/>
    <x v="2"/>
    <x v="0"/>
    <n v="163"/>
    <n v="27.1666666666667"/>
    <n v="120.981969486824"/>
    <m/>
    <n v="63240.083200000001"/>
    <x v="0"/>
    <n v="12168.2927"/>
    <x v="1058"/>
    <x v="0"/>
    <m/>
  </r>
  <r>
    <d v="2024-06-28T01:35:49"/>
    <x v="1"/>
    <n v="33"/>
    <s v="ACEVEDO DIEGO ALEJANDRO"/>
    <x v="0"/>
    <x v="0"/>
    <n v="203"/>
    <n v="22.5555555555556"/>
    <n v="181.47295423023601"/>
    <m/>
    <n v="94860.124800000005"/>
    <x v="0"/>
    <n v="12168.2927"/>
    <x v="1058"/>
    <x v="0"/>
    <m/>
  </r>
  <r>
    <d v="2024-06-28T01:35:49"/>
    <x v="1"/>
    <n v="34"/>
    <s v="MONTOYA OSPINA GILBERTO ANTONIO"/>
    <x v="1"/>
    <x v="0"/>
    <n v="220"/>
    <n v="20"/>
    <n v="221.80027739251"/>
    <m/>
    <n v="115940.1526"/>
    <x v="0"/>
    <n v="12168.2927"/>
    <x v="1058"/>
    <x v="0"/>
    <m/>
  </r>
  <r>
    <d v="2024-06-28T01:35:49"/>
    <x v="1"/>
    <n v="35"/>
    <s v="HERNANDEZ MACIAS GILBERTO"/>
    <x v="0"/>
    <x v="0"/>
    <n v="173"/>
    <n v="19.2222222222222"/>
    <n v="181.47295423023601"/>
    <m/>
    <n v="94860.124800000005"/>
    <x v="1"/>
    <n v="12168.2927"/>
    <x v="1058"/>
    <x v="0"/>
    <m/>
  </r>
  <r>
    <d v="2024-06-28T01:35:50"/>
    <x v="1"/>
    <n v="36"/>
    <s v="MARTINEZ CHAVERRA LUIS NORBERTO"/>
    <x v="1"/>
    <x v="0"/>
    <n v="203"/>
    <n v="18.454545454545499"/>
    <n v="221.80027739251"/>
    <m/>
    <n v="115940.1526"/>
    <x v="0"/>
    <n v="12168.2927"/>
    <x v="1058"/>
    <x v="0"/>
    <m/>
  </r>
  <r>
    <d v="2024-06-28T01:35:50"/>
    <x v="1"/>
    <n v="37"/>
    <s v="TABORDA ROJAS DIEGO ALEJANDRO"/>
    <x v="0"/>
    <x v="3"/>
    <n v="179"/>
    <n v="19.8888888888889"/>
    <n v="181.47295423023601"/>
    <m/>
    <n v="94860.124800000005"/>
    <x v="1"/>
    <n v="12168.2927"/>
    <x v="1058"/>
    <x v="0"/>
    <m/>
  </r>
  <r>
    <d v="2024-06-28T01:35:50"/>
    <x v="1"/>
    <n v="38"/>
    <s v="AGUDELO KEVIN ANDRES"/>
    <x v="1"/>
    <x v="0"/>
    <n v="202"/>
    <n v="18.363636363636399"/>
    <n v="221.80027739251"/>
    <m/>
    <n v="115940.1526"/>
    <x v="0"/>
    <n v="12168.2927"/>
    <x v="1058"/>
    <x v="0"/>
    <m/>
  </r>
  <r>
    <d v="2024-06-28T01:35:50"/>
    <x v="1"/>
    <n v="39"/>
    <s v="QUINTERO ANDRES FELIPE"/>
    <x v="0"/>
    <x v="0"/>
    <n v="222"/>
    <n v="24.6666666666667"/>
    <n v="181.47295423023601"/>
    <m/>
    <n v="94860.124800000005"/>
    <x v="0"/>
    <n v="12168.2927"/>
    <x v="1058"/>
    <x v="0"/>
    <m/>
  </r>
  <r>
    <d v="2024-06-28T01:35:51"/>
    <x v="1"/>
    <n v="40"/>
    <s v="OCAMPO OCAMPO ANTONIO JOSE"/>
    <x v="3"/>
    <x v="0"/>
    <n v="189"/>
    <n v="18.899999999999999"/>
    <n v="201.63661581137299"/>
    <m/>
    <n v="105400.1387"/>
    <x v="0"/>
    <n v="12168.2927"/>
    <x v="1058"/>
    <x v="0"/>
    <m/>
  </r>
  <r>
    <d v="2024-06-28T01:35:51"/>
    <x v="1"/>
    <n v="41"/>
    <s v="GARCIA DAVID WILSON ALBERTO"/>
    <x v="4"/>
    <x v="0"/>
    <n v="137"/>
    <n v="19.571428571428601"/>
    <n v="141.14563106796101"/>
    <m/>
    <n v="73780.097099999999"/>
    <x v="1"/>
    <n v="12168.2927"/>
    <x v="1058"/>
    <x v="0"/>
    <m/>
  </r>
  <r>
    <d v="2024-06-28T01:35:51"/>
    <x v="1"/>
    <n v="42"/>
    <s v="LOPERA ALVAREZ ESTIVEN"/>
    <x v="0"/>
    <x v="0"/>
    <n v="180"/>
    <n v="20"/>
    <n v="181.47295423023601"/>
    <s v="1 Descuento (Jefe de ruta) "/>
    <n v="94860.124800000005"/>
    <x v="1"/>
    <n v="12168.2927"/>
    <x v="1058"/>
    <x v="0"/>
    <m/>
  </r>
  <r>
    <d v="2024-06-29T03:09:49"/>
    <x v="1"/>
    <n v="1"/>
    <s v="PALMAR PANA EDIXON JOSUE"/>
    <x v="3"/>
    <x v="0"/>
    <n v="181"/>
    <n v="18.100000000000001"/>
    <n v="211.23404255319099"/>
    <m/>
    <n v="110678.7234"/>
    <x v="0"/>
    <n v="14069.230799999999"/>
    <x v="1059"/>
    <x v="0"/>
    <m/>
  </r>
  <r>
    <d v="2024-06-29T03:09:49"/>
    <x v="1"/>
    <n v="2"/>
    <s v="PARIAS MURIEL JHON FREDY"/>
    <x v="0"/>
    <x v="0"/>
    <n v="223"/>
    <n v="24.7777777777778"/>
    <n v="190.11063829787199"/>
    <s v="8 Descuentos (Tranbordo) "/>
    <n v="99610.8511"/>
    <x v="1"/>
    <n v="14069.230799999999"/>
    <x v="1059"/>
    <x v="0"/>
    <m/>
  </r>
  <r>
    <d v="2024-06-29T03:09:49"/>
    <x v="1"/>
    <n v="3"/>
    <s v="TOBON DIEGO"/>
    <x v="3"/>
    <x v="0"/>
    <n v="210"/>
    <n v="21"/>
    <n v="211.23404255319099"/>
    <m/>
    <n v="110678.7234"/>
    <x v="0"/>
    <n v="14069.230799999999"/>
    <x v="1059"/>
    <x v="0"/>
    <m/>
  </r>
  <r>
    <d v="2024-06-29T03:09:50"/>
    <x v="1"/>
    <n v="4"/>
    <s v="RUA CHAVARRIA JEFERSON ANDREY"/>
    <x v="6"/>
    <x v="0"/>
    <n v="188"/>
    <n v="22.117647058823501"/>
    <n v="179.54893617021301"/>
    <m/>
    <n v="94076.914900000003"/>
    <x v="0"/>
    <n v="14069.230799999999"/>
    <x v="1059"/>
    <x v="0"/>
    <m/>
  </r>
  <r>
    <d v="2024-06-29T03:09:50"/>
    <x v="1"/>
    <n v="5"/>
    <s v="BERRIO POSADA ANGELA"/>
    <x v="3"/>
    <x v="0"/>
    <n v="205"/>
    <n v="20.5"/>
    <n v="211.23404255319099"/>
    <m/>
    <n v="110678.7234"/>
    <x v="1"/>
    <n v="14069.230799999999"/>
    <x v="1059"/>
    <x v="0"/>
    <m/>
  </r>
  <r>
    <d v="2024-06-29T03:09:50"/>
    <x v="1"/>
    <n v="6"/>
    <s v="TUBERQUIA MAICOL ESTIVEN"/>
    <x v="0"/>
    <x v="0"/>
    <n v="179"/>
    <n v="19.8888888888889"/>
    <n v="190.11063829787199"/>
    <s v="1 Descuento (Jefe de ruta) "/>
    <n v="99610.8511"/>
    <x v="0"/>
    <n v="14069.230799999999"/>
    <x v="1059"/>
    <x v="0"/>
    <m/>
  </r>
  <r>
    <d v="2024-06-29T03:09:50"/>
    <x v="1"/>
    <n v="7"/>
    <s v="RAMIREZ ADRIAN"/>
    <x v="2"/>
    <x v="0"/>
    <n v="100"/>
    <n v="16.6666666666667"/>
    <n v="126.74042553191499"/>
    <m/>
    <n v="66407.233999999997"/>
    <x v="1"/>
    <n v="14069.230799999999"/>
    <x v="1059"/>
    <x v="0"/>
    <m/>
  </r>
  <r>
    <d v="2024-06-29T03:09:51"/>
    <x v="1"/>
    <n v="8"/>
    <s v="QUINTERO  ALVARO ANTONIO"/>
    <x v="2"/>
    <x v="0"/>
    <n v="138"/>
    <n v="25.090909090909101"/>
    <n v="116.178723404255"/>
    <m/>
    <n v="60873.297899999998"/>
    <x v="1"/>
    <n v="14069.230799999999"/>
    <x v="1059"/>
    <x v="0"/>
    <m/>
  </r>
  <r>
    <d v="2024-06-29T03:09:51"/>
    <x v="1"/>
    <n v="9"/>
    <s v="AGUDELO GARCIA DENIN ANGELO"/>
    <x v="0"/>
    <x v="0"/>
    <n v="184"/>
    <n v="20.4444444444444"/>
    <n v="190.11063829787199"/>
    <m/>
    <n v="99610.8511"/>
    <x v="0"/>
    <n v="14069.230799999999"/>
    <x v="1059"/>
    <x v="0"/>
    <m/>
  </r>
  <r>
    <d v="2024-06-29T03:09:51"/>
    <x v="1"/>
    <n v="10"/>
    <s v="MARULANDA JARAMILLO DAWER ANDRES"/>
    <x v="2"/>
    <x v="0"/>
    <n v="104"/>
    <n v="17.3333333333333"/>
    <n v="126.74042553191499"/>
    <m/>
    <n v="66407.233999999997"/>
    <x v="0"/>
    <n v="14069.230799999999"/>
    <x v="1059"/>
    <x v="0"/>
    <m/>
  </r>
  <r>
    <d v="2024-06-29T03:09:51"/>
    <x v="9"/>
    <n v="11"/>
    <s v="BELTRAN JUAN SIMON"/>
    <x v="0"/>
    <x v="0"/>
    <n v="172"/>
    <n v="19.1111111111111"/>
    <n v="190.11063829787199"/>
    <m/>
    <n v="99610.8511"/>
    <x v="0"/>
    <n v="14069.230799999999"/>
    <x v="1059"/>
    <x v="0"/>
    <m/>
  </r>
  <r>
    <d v="2024-06-29T03:09:52"/>
    <x v="9"/>
    <n v="12"/>
    <s v="VALENCIA MENDOZA JHON"/>
    <x v="0"/>
    <x v="0"/>
    <n v="198"/>
    <n v="22"/>
    <n v="190.11063829787199"/>
    <m/>
    <n v="99610.8511"/>
    <x v="0"/>
    <n v="14069.230799999999"/>
    <x v="1059"/>
    <x v="0"/>
    <m/>
  </r>
  <r>
    <d v="2024-06-29T03:09:52"/>
    <x v="9"/>
    <n v="13"/>
    <s v="DURANGO PAEZ GILDARDO"/>
    <x v="3"/>
    <x v="0"/>
    <n v="196"/>
    <n v="19.600000000000001"/>
    <n v="211.23404255319099"/>
    <m/>
    <n v="110678.7234"/>
    <x v="0"/>
    <n v="14069.230799999999"/>
    <x v="1059"/>
    <x v="0"/>
    <m/>
  </r>
  <r>
    <d v="2024-06-29T03:09:52"/>
    <x v="9"/>
    <n v="14"/>
    <s v="MADRID HERNANDEZ JHONATAN SMITH"/>
    <x v="3"/>
    <x v="0"/>
    <n v="228"/>
    <n v="22.8"/>
    <n v="211.23404255319099"/>
    <m/>
    <n v="110678.7234"/>
    <x v="1"/>
    <n v="14069.230799999999"/>
    <x v="1059"/>
    <x v="0"/>
    <m/>
  </r>
  <r>
    <d v="2024-06-29T03:09:52"/>
    <x v="9"/>
    <n v="15"/>
    <s v="LONDOO LOPERA DUVAN ANDRES"/>
    <x v="3"/>
    <x v="0"/>
    <n v="194"/>
    <n v="19.399999999999999"/>
    <n v="211.23404255319099"/>
    <m/>
    <n v="110678.7234"/>
    <x v="1"/>
    <n v="14069.230799999999"/>
    <x v="1059"/>
    <x v="0"/>
    <m/>
  </r>
  <r>
    <d v="2024-06-29T03:09:53"/>
    <x v="9"/>
    <n v="16"/>
    <s v="HURTADO MADRID JUAN ESTEBAN"/>
    <x v="3"/>
    <x v="0"/>
    <n v="169"/>
    <n v="16.899999999999999"/>
    <n v="211.23404255319099"/>
    <m/>
    <n v="110678.7234"/>
    <x v="0"/>
    <n v="14069.230799999999"/>
    <x v="1059"/>
    <x v="0"/>
    <m/>
  </r>
  <r>
    <d v="2024-06-29T03:09:53"/>
    <x v="9"/>
    <n v="17"/>
    <s v="RAMIREZ JARAMILLO WILSON"/>
    <x v="3"/>
    <x v="0"/>
    <n v="209"/>
    <n v="20.9"/>
    <n v="211.23404255319099"/>
    <s v="GUILLERMO ESPINOZA Realiz 4 viajes donde moviliz 90 Usuarios "/>
    <n v="110678.7234"/>
    <x v="0"/>
    <n v="14069.230799999999"/>
    <x v="1059"/>
    <x v="0"/>
    <m/>
  </r>
  <r>
    <d v="2024-06-29T03:09:53"/>
    <x v="9"/>
    <n v="18"/>
    <s v="BETANCUR GUZMAN JHON FERNANDO"/>
    <x v="0"/>
    <x v="0"/>
    <n v="168"/>
    <n v="18.6666666666667"/>
    <n v="190.11063829787199"/>
    <s v="1 Descuento (Jefe de ruta) "/>
    <n v="99610.8511"/>
    <x v="0"/>
    <n v="14069.230799999999"/>
    <x v="1059"/>
    <x v="0"/>
    <m/>
  </r>
  <r>
    <d v="2024-06-29T03:09:53"/>
    <x v="9"/>
    <n v="19"/>
    <s v="BARRANTES GALLEGO DANIEL CAMILO"/>
    <x v="3"/>
    <x v="0"/>
    <n v="210"/>
    <n v="21"/>
    <n v="211.23404255319099"/>
    <m/>
    <n v="110678.7234"/>
    <x v="0"/>
    <n v="14069.230799999999"/>
    <x v="1059"/>
    <x v="0"/>
    <m/>
  </r>
  <r>
    <d v="2024-06-29T03:09:54"/>
    <x v="9"/>
    <n v="20"/>
    <s v="LONDOO CADAVID DAVID SANTIAGO"/>
    <x v="3"/>
    <x v="0"/>
    <n v="231"/>
    <n v="23.1"/>
    <n v="211.23404255319099"/>
    <s v="1 Descuento (Usuario movilidad reducida) "/>
    <n v="110678.7234"/>
    <x v="0"/>
    <n v="14069.230799999999"/>
    <x v="1059"/>
    <x v="0"/>
    <m/>
  </r>
  <r>
    <d v="2024-06-29T03:09:54"/>
    <x v="9"/>
    <n v="21"/>
    <s v="DURANGO DAVID JOSE"/>
    <x v="1"/>
    <x v="0"/>
    <n v="204"/>
    <n v="18.545454545454501"/>
    <n v="232.35744680851101"/>
    <m/>
    <n v="121746.59570000001"/>
    <x v="0"/>
    <n v="14069.230799999999"/>
    <x v="1059"/>
    <x v="0"/>
    <m/>
  </r>
  <r>
    <d v="2024-06-29T03:09:54"/>
    <x v="9"/>
    <n v="22"/>
    <s v="QUIRAMA CASTAEDA JHON JADER"/>
    <x v="1"/>
    <x v="3"/>
    <n v="254"/>
    <n v="23.090909090909101"/>
    <n v="232.35744680851101"/>
    <m/>
    <n v="121746.59570000001"/>
    <x v="1"/>
    <n v="14069.230799999999"/>
    <x v="1059"/>
    <x v="0"/>
    <m/>
  </r>
  <r>
    <d v="2024-06-29T03:09:54"/>
    <x v="9"/>
    <n v="24"/>
    <s v="RAMIREZ ADRIAN"/>
    <x v="11"/>
    <x v="3"/>
    <n v="46"/>
    <n v="23"/>
    <n v="42.246808510638303"/>
    <m/>
    <n v="22135.744699999999"/>
    <x v="0"/>
    <n v="14069.230799999999"/>
    <x v="1059"/>
    <x v="0"/>
    <m/>
  </r>
  <r>
    <d v="2024-06-29T03:09:55"/>
    <x v="9"/>
    <n v="26"/>
    <s v="VELASQUEZ ESTEBAN"/>
    <x v="1"/>
    <x v="0"/>
    <n v="226"/>
    <n v="20.545454545454501"/>
    <n v="232.35744680851101"/>
    <s v="1 Descuento (Usuario desubicado) "/>
    <n v="121746.59570000001"/>
    <x v="0"/>
    <n v="14069.230799999999"/>
    <x v="1059"/>
    <x v="0"/>
    <m/>
  </r>
  <r>
    <d v="2024-06-29T03:09:55"/>
    <x v="9"/>
    <n v="27"/>
    <s v="HOYOS DAVID"/>
    <x v="0"/>
    <x v="0"/>
    <n v="233"/>
    <n v="25.8888888888889"/>
    <n v="190.11063829787199"/>
    <m/>
    <n v="99610.8511"/>
    <x v="0"/>
    <n v="14069.230799999999"/>
    <x v="1059"/>
    <x v="0"/>
    <m/>
  </r>
  <r>
    <d v="2024-06-29T03:09:55"/>
    <x v="9"/>
    <n v="28"/>
    <s v="URIEL SALAZAR FREDY"/>
    <x v="1"/>
    <x v="0"/>
    <n v="240"/>
    <n v="21.818181818181799"/>
    <n v="232.35744680851101"/>
    <s v="1 Descuento (Jefe de ruta) "/>
    <n v="121746.59570000001"/>
    <x v="0"/>
    <n v="14069.230799999999"/>
    <x v="1059"/>
    <x v="0"/>
    <m/>
  </r>
  <r>
    <d v="2024-06-29T03:09:55"/>
    <x v="9"/>
    <n v="29"/>
    <s v="PEREZ GARCIA JUAN ESTEBAN"/>
    <x v="1"/>
    <x v="0"/>
    <n v="228"/>
    <n v="20.727272727272702"/>
    <n v="232.35744680851101"/>
    <s v="4 Descuentos (Transbordo)"/>
    <n v="121746.59570000001"/>
    <x v="0"/>
    <n v="14069.230799999999"/>
    <x v="1059"/>
    <x v="0"/>
    <m/>
  </r>
  <r>
    <d v="2024-06-29T03:09:56"/>
    <x v="9"/>
    <n v="30"/>
    <s v="PINO JUAN ESTEBAN"/>
    <x v="6"/>
    <x v="0"/>
    <n v="152"/>
    <n v="19"/>
    <n v="168.98723404255301"/>
    <m/>
    <n v="88542.978700000007"/>
    <x v="0"/>
    <n v="14069.230799999999"/>
    <x v="1059"/>
    <x v="0"/>
    <m/>
  </r>
  <r>
    <d v="2024-06-29T03:09:56"/>
    <x v="1"/>
    <n v="31"/>
    <s v="GOMEZ EDWIN"/>
    <x v="6"/>
    <x v="0"/>
    <n v="177"/>
    <n v="23.6"/>
    <n v="158.42553191489401"/>
    <m/>
    <n v="83009.042600000001"/>
    <x v="0"/>
    <n v="14069.230799999999"/>
    <x v="1059"/>
    <x v="0"/>
    <m/>
  </r>
  <r>
    <d v="2024-06-29T03:09:56"/>
    <x v="1"/>
    <n v="32"/>
    <s v="PUERTA BOJANERO JUAN CARLOS"/>
    <x v="3"/>
    <x v="0"/>
    <n v="252"/>
    <n v="25.2"/>
    <n v="211.23404255319099"/>
    <s v="1 Descuento (Jefe de ruta) "/>
    <n v="110678.7234"/>
    <x v="0"/>
    <n v="14069.230799999999"/>
    <x v="1059"/>
    <x v="0"/>
    <m/>
  </r>
  <r>
    <d v="2024-06-29T03:09:57"/>
    <x v="1"/>
    <n v="33"/>
    <s v="ACEVEDO DIEGO ALEJANDRO"/>
    <x v="0"/>
    <x v="0"/>
    <n v="163"/>
    <n v="18.1111111111111"/>
    <n v="190.11063829787199"/>
    <m/>
    <n v="99610.8511"/>
    <x v="0"/>
    <n v="14069.230799999999"/>
    <x v="1059"/>
    <x v="0"/>
    <m/>
  </r>
  <r>
    <d v="2024-06-29T03:09:57"/>
    <x v="1"/>
    <n v="34"/>
    <s v="MONTOYA OSPINA GILBERTO ANTONIO"/>
    <x v="1"/>
    <x v="0"/>
    <n v="257"/>
    <n v="23.363636363636399"/>
    <n v="232.35744680851101"/>
    <m/>
    <n v="121746.59570000001"/>
    <x v="0"/>
    <n v="14069.230799999999"/>
    <x v="1059"/>
    <x v="0"/>
    <m/>
  </r>
  <r>
    <d v="2024-06-29T03:09:57"/>
    <x v="1"/>
    <n v="36"/>
    <s v="LONDOO WILDER"/>
    <x v="3"/>
    <x v="3"/>
    <n v="171"/>
    <n v="17.100000000000001"/>
    <n v="211.23404255319099"/>
    <m/>
    <n v="110678.7234"/>
    <x v="0"/>
    <n v="14069.230799999999"/>
    <x v="1059"/>
    <x v="0"/>
    <m/>
  </r>
  <r>
    <d v="2024-06-29T03:09:57"/>
    <x v="1"/>
    <n v="37"/>
    <s v="TABORDA ROJAS DIEGO ALEJANDRO"/>
    <x v="2"/>
    <x v="3"/>
    <n v="149"/>
    <n v="24.8333333333333"/>
    <n v="126.74042553191499"/>
    <m/>
    <n v="66407.233999999997"/>
    <x v="1"/>
    <n v="14069.230799999999"/>
    <x v="1059"/>
    <x v="0"/>
    <m/>
  </r>
  <r>
    <d v="2024-06-29T03:09:58"/>
    <x v="1"/>
    <n v="38"/>
    <s v="AGUDELO KEVIN ANDRES"/>
    <x v="6"/>
    <x v="0"/>
    <n v="170"/>
    <n v="21.25"/>
    <n v="168.98723404255301"/>
    <m/>
    <n v="88542.978700000007"/>
    <x v="0"/>
    <n v="14069.230799999999"/>
    <x v="1059"/>
    <x v="0"/>
    <m/>
  </r>
  <r>
    <d v="2024-06-29T03:09:58"/>
    <x v="1"/>
    <n v="39"/>
    <s v="QUINTERO ANDRES FELIPE"/>
    <x v="6"/>
    <x v="0"/>
    <n v="162"/>
    <n v="20.25"/>
    <n v="168.98723404255301"/>
    <s v="3 Descuentos (Transbordo y controlador) "/>
    <n v="88542.978700000007"/>
    <x v="0"/>
    <n v="14069.230799999999"/>
    <x v="1059"/>
    <x v="0"/>
    <m/>
  </r>
  <r>
    <d v="2024-06-29T03:09:58"/>
    <x v="1"/>
    <n v="40"/>
    <s v="OCAMPO OCAMPO ANTONIO JOSE"/>
    <x v="0"/>
    <x v="0"/>
    <n v="207"/>
    <n v="23"/>
    <n v="190.11063829787199"/>
    <m/>
    <n v="99610.8511"/>
    <x v="0"/>
    <n v="14069.230799999999"/>
    <x v="1059"/>
    <x v="0"/>
    <m/>
  </r>
  <r>
    <d v="2024-06-29T03:09:58"/>
    <x v="9"/>
    <n v="41"/>
    <s v="GARCIA DAVID WILSON ALBERTO"/>
    <x v="1"/>
    <x v="0"/>
    <n v="279"/>
    <n v="25.363636363636399"/>
    <n v="232.35744680851101"/>
    <s v="1 Descuento (Conduct) "/>
    <n v="121746.59570000001"/>
    <x v="1"/>
    <n v="14069.230799999999"/>
    <x v="1059"/>
    <x v="0"/>
    <m/>
  </r>
  <r>
    <d v="2024-06-29T03:09:59"/>
    <x v="9"/>
    <n v="42"/>
    <s v="LOPERA ALVAREZ ESTIVEN"/>
    <x v="0"/>
    <x v="0"/>
    <n v="189"/>
    <n v="21"/>
    <n v="190.11063829787199"/>
    <m/>
    <n v="99610.8511"/>
    <x v="1"/>
    <n v="14069.230799999999"/>
    <x v="1059"/>
    <x v="0"/>
    <m/>
  </r>
  <r>
    <d v="2024-06-30T01:46:15"/>
    <x v="9"/>
    <n v="2"/>
    <s v="PARIAS MURIEL JHON FREDY"/>
    <x v="3"/>
    <x v="0"/>
    <n v="281"/>
    <n v="28.1"/>
    <n v="234.54231433506001"/>
    <m/>
    <n v="123498.2729"/>
    <x v="1"/>
    <n v="13620.5882"/>
    <x v="1060"/>
    <x v="0"/>
    <m/>
  </r>
  <r>
    <d v="2024-06-30T01:46:15"/>
    <x v="9"/>
    <n v="3"/>
    <s v="TOBON DIEGO"/>
    <x v="1"/>
    <x v="0"/>
    <n v="238"/>
    <n v="21.636363636363601"/>
    <n v="257.99654576856602"/>
    <s v="1 Descuento (Usuario movilidad reducida) "/>
    <n v="135848.10019999999"/>
    <x v="0"/>
    <n v="13620.5882"/>
    <x v="1060"/>
    <x v="0"/>
    <m/>
  </r>
  <r>
    <d v="2024-06-30T01:46:16"/>
    <x v="9"/>
    <n v="5"/>
    <s v="BERRIO POSADA ANGELA"/>
    <x v="8"/>
    <x v="0"/>
    <n v="114"/>
    <n v="22.8"/>
    <n v="117.27115716753001"/>
    <s v="2 Descuentos (Conducts) "/>
    <n v="61749.136400000003"/>
    <x v="1"/>
    <n v="13620.5882"/>
    <x v="1060"/>
    <x v="0"/>
    <m/>
  </r>
  <r>
    <d v="2024-06-30T01:46:16"/>
    <x v="9"/>
    <n v="6"/>
    <s v="TUBERQUIA MAICOL ESTIVEN"/>
    <x v="6"/>
    <x v="0"/>
    <n v="156"/>
    <n v="19.5"/>
    <n v="187.63385146804799"/>
    <m/>
    <n v="98798.618300000002"/>
    <x v="0"/>
    <n v="13620.5882"/>
    <x v="1060"/>
    <x v="0"/>
    <m/>
  </r>
  <r>
    <d v="2024-06-30T01:46:16"/>
    <x v="9"/>
    <n v="7"/>
    <s v="QUINTERO  ALVARO ANTONIO"/>
    <x v="3"/>
    <x v="0"/>
    <n v="280"/>
    <n v="28"/>
    <n v="234.54231433506001"/>
    <m/>
    <n v="123498.2729"/>
    <x v="1"/>
    <n v="13620.5882"/>
    <x v="1060"/>
    <x v="0"/>
    <m/>
  </r>
  <r>
    <d v="2024-06-30T01:46:16"/>
    <x v="9"/>
    <n v="8"/>
    <s v="VACA FIERRO ROBINSON"/>
    <x v="3"/>
    <x v="0"/>
    <n v="249"/>
    <n v="24.9"/>
    <n v="234.54231433506001"/>
    <s v="2 Descuentos (Conducts) "/>
    <n v="123498.2729"/>
    <x v="1"/>
    <n v="13620.5882"/>
    <x v="1060"/>
    <x v="0"/>
    <m/>
  </r>
  <r>
    <d v="2024-06-30T01:46:17"/>
    <x v="9"/>
    <n v="9"/>
    <s v="AGUDELO GARCIA DENIN ANGELO"/>
    <x v="8"/>
    <x v="0"/>
    <n v="121"/>
    <n v="24.2"/>
    <n v="117.27115716753001"/>
    <s v="1 Descuento (Controlador) "/>
    <n v="61749.136400000003"/>
    <x v="0"/>
    <n v="13620.5882"/>
    <x v="1060"/>
    <x v="0"/>
    <m/>
  </r>
  <r>
    <d v="2024-06-30T01:46:17"/>
    <x v="9"/>
    <n v="10"/>
    <s v="MARULANDA JARAMILLO DAWER ANDRES"/>
    <x v="3"/>
    <x v="0"/>
    <n v="231"/>
    <n v="23.1"/>
    <n v="234.54231433506001"/>
    <m/>
    <n v="123498.2729"/>
    <x v="0"/>
    <n v="13620.5882"/>
    <x v="1060"/>
    <x v="0"/>
    <m/>
  </r>
  <r>
    <d v="2024-06-30T01:46:17"/>
    <x v="1"/>
    <n v="11"/>
    <s v="BELTRAN JUAN SIMON"/>
    <x v="6"/>
    <x v="0"/>
    <n v="186"/>
    <n v="23.25"/>
    <n v="187.63385146804799"/>
    <m/>
    <n v="98798.618300000002"/>
    <x v="0"/>
    <n v="13620.5882"/>
    <x v="1060"/>
    <x v="0"/>
    <m/>
  </r>
  <r>
    <d v="2024-06-30T01:46:18"/>
    <x v="1"/>
    <n v="12"/>
    <s v="VALENCIA MENDOZA JHON"/>
    <x v="10"/>
    <x v="0"/>
    <n v="74"/>
    <n v="21.1428571428571"/>
    <n v="82.089810017271205"/>
    <s v="1 Descuento (Despachadora angela) "/>
    <n v="43224.395499999999"/>
    <x v="0"/>
    <n v="13620.5882"/>
    <x v="1060"/>
    <x v="0"/>
    <m/>
  </r>
  <r>
    <d v="2024-06-30T01:46:18"/>
    <x v="1"/>
    <n v="13"/>
    <s v="DURANGO PAEZ GILDARDO"/>
    <x v="6"/>
    <x v="0"/>
    <n v="171"/>
    <n v="21.375"/>
    <n v="187.63385146804799"/>
    <s v="4 Descuentos (Transbordo) "/>
    <n v="98798.618300000002"/>
    <x v="0"/>
    <n v="13620.5882"/>
    <x v="1060"/>
    <x v="0"/>
    <m/>
  </r>
  <r>
    <d v="2024-06-30T01:46:18"/>
    <x v="1"/>
    <n v="14"/>
    <s v="CARVAJAL SALAZAR HECTOR MARINO"/>
    <x v="3"/>
    <x v="0"/>
    <n v="163"/>
    <n v="16.3"/>
    <n v="234.54231433506001"/>
    <s v="1 Descuento (Conduct) "/>
    <n v="123498.2729"/>
    <x v="1"/>
    <n v="13620.5882"/>
    <x v="1060"/>
    <x v="0"/>
    <m/>
  </r>
  <r>
    <d v="2024-06-30T01:46:18"/>
    <x v="1"/>
    <n v="15"/>
    <s v="LONDOO LOPERA DUVAN ANDRES"/>
    <x v="2"/>
    <x v="0"/>
    <n v="150"/>
    <n v="25"/>
    <n v="140.725388601036"/>
    <m/>
    <n v="74098.963699999993"/>
    <x v="1"/>
    <n v="13620.5882"/>
    <x v="1060"/>
    <x v="0"/>
    <m/>
  </r>
  <r>
    <d v="2024-06-30T01:46:19"/>
    <x v="1"/>
    <n v="16"/>
    <s v="HURTADO MADRID JUAN ESTEBAN"/>
    <x v="6"/>
    <x v="0"/>
    <n v="176"/>
    <n v="22"/>
    <n v="187.63385146804799"/>
    <m/>
    <n v="98798.618300000002"/>
    <x v="0"/>
    <n v="13620.5882"/>
    <x v="1060"/>
    <x v="0"/>
    <m/>
  </r>
  <r>
    <d v="2024-06-30T01:46:19"/>
    <x v="1"/>
    <n v="19"/>
    <s v="BARRANTES GALLEGO DANIEL CAMILO"/>
    <x v="0"/>
    <x v="0"/>
    <n v="242"/>
    <n v="26.8888888888889"/>
    <n v="211.088082901554"/>
    <s v="1 Descuento (Conduct) "/>
    <n v="111148.44560000001"/>
    <x v="0"/>
    <n v="13620.5882"/>
    <x v="1060"/>
    <x v="0"/>
    <m/>
  </r>
  <r>
    <d v="2024-06-30T01:46:19"/>
    <x v="1"/>
    <n v="20"/>
    <s v="GONZALEZ PEREZ RAFAEL JOSE"/>
    <x v="3"/>
    <x v="0"/>
    <n v="200"/>
    <n v="20"/>
    <n v="234.54231433506001"/>
    <s v="2 Descuentos (Conduct y controlador) "/>
    <n v="123498.2729"/>
    <x v="0"/>
    <n v="13620.5882"/>
    <x v="1060"/>
    <x v="0"/>
    <m/>
  </r>
  <r>
    <d v="2024-06-30T01:46:20"/>
    <x v="9"/>
    <n v="21"/>
    <s v="DIAZ LOZADA ANDRES FELIPE"/>
    <x v="3"/>
    <x v="0"/>
    <n v="265"/>
    <n v="26.5"/>
    <n v="234.54231433506001"/>
    <m/>
    <n v="123498.2729"/>
    <x v="0"/>
    <n v="13620.5882"/>
    <x v="1060"/>
    <x v="0"/>
    <m/>
  </r>
  <r>
    <d v="2024-06-30T01:46:20"/>
    <x v="9"/>
    <n v="22"/>
    <s v="QUIRAMA CASTAEDA JHON JADER"/>
    <x v="3"/>
    <x v="0"/>
    <n v="227"/>
    <n v="22.7"/>
    <n v="234.54231433506001"/>
    <s v="5 Descuentos (Conducts, despachadora angela e incidente con Usuario) "/>
    <n v="123498.2729"/>
    <x v="1"/>
    <n v="13620.5882"/>
    <x v="1060"/>
    <x v="0"/>
    <m/>
  </r>
  <r>
    <d v="2024-06-30T01:46:20"/>
    <x v="9"/>
    <n v="23"/>
    <s v="SALDARRIAGA PARRA LUIS ALBERTO"/>
    <x v="6"/>
    <x v="0"/>
    <n v="189"/>
    <n v="23.625"/>
    <n v="187.63385146804799"/>
    <m/>
    <n v="98798.618300000002"/>
    <x v="2"/>
    <n v="13620.5882"/>
    <x v="1060"/>
    <x v="0"/>
    <m/>
  </r>
  <r>
    <d v="2024-06-30T01:46:20"/>
    <x v="9"/>
    <n v="24"/>
    <s v="PALMAR PANA EDIXON JOSUE"/>
    <x v="6"/>
    <x v="0"/>
    <n v="200"/>
    <n v="25"/>
    <n v="187.63385146804799"/>
    <m/>
    <n v="98798.618300000002"/>
    <x v="0"/>
    <n v="13620.5882"/>
    <x v="1060"/>
    <x v="0"/>
    <m/>
  </r>
  <r>
    <d v="2024-06-30T01:46:21"/>
    <x v="9"/>
    <n v="26"/>
    <s v="VELASQUEZ ESTEBAN"/>
    <x v="4"/>
    <x v="0"/>
    <n v="151"/>
    <n v="21.571428571428601"/>
    <n v="164.17962003454201"/>
    <s v="1 Descuento (Controlador) "/>
    <n v="86448.790999999997"/>
    <x v="0"/>
    <n v="13620.5882"/>
    <x v="1060"/>
    <x v="0"/>
    <m/>
  </r>
  <r>
    <d v="2024-06-30T01:46:21"/>
    <x v="9"/>
    <n v="28"/>
    <s v="URIEL SALAZAR FREDY"/>
    <x v="3"/>
    <x v="0"/>
    <n v="193"/>
    <n v="19.3"/>
    <n v="234.54231433506001"/>
    <s v="1 Descuento (Despachador fernando) "/>
    <n v="123498.2729"/>
    <x v="0"/>
    <n v="13620.5882"/>
    <x v="1060"/>
    <x v="0"/>
    <m/>
  </r>
  <r>
    <d v="2024-06-30T01:46:21"/>
    <x v="9"/>
    <n v="29"/>
    <s v="PEREZ GARCIA JUAN ESTEBAN"/>
    <x v="3"/>
    <x v="0"/>
    <n v="256"/>
    <n v="25.6"/>
    <n v="234.54231433506001"/>
    <s v="2 Descuentos (Conduct y usuario desubicado) "/>
    <n v="123498.2729"/>
    <x v="0"/>
    <n v="13620.5882"/>
    <x v="1060"/>
    <x v="0"/>
    <m/>
  </r>
  <r>
    <d v="2024-06-30T01:46:21"/>
    <x v="1"/>
    <n v="31"/>
    <s v="CERVANTES MARTINEZ FELIX ENRIQUE"/>
    <x v="3"/>
    <x v="0"/>
    <n v="255"/>
    <n v="25.5"/>
    <n v="234.54231433506001"/>
    <s v="1 Descuento (Usuario desubicado) "/>
    <n v="123498.2729"/>
    <x v="0"/>
    <n v="13620.5882"/>
    <x v="1060"/>
    <x v="0"/>
    <m/>
  </r>
  <r>
    <d v="2024-06-30T01:46:22"/>
    <x v="1"/>
    <n v="33"/>
    <s v="ACEVEDO DIEGO ALEJANDRO"/>
    <x v="1"/>
    <x v="0"/>
    <n v="250"/>
    <n v="22.727272727272702"/>
    <n v="257.99654576856602"/>
    <m/>
    <n v="135848.10019999999"/>
    <x v="0"/>
    <n v="13620.5882"/>
    <x v="1060"/>
    <x v="0"/>
    <m/>
  </r>
  <r>
    <d v="2024-06-30T01:46:22"/>
    <x v="1"/>
    <n v="34"/>
    <s v="PINO JUAN ESTEBAN"/>
    <x v="3"/>
    <x v="0"/>
    <n v="235"/>
    <n v="23.5"/>
    <n v="234.54231433506001"/>
    <m/>
    <n v="123498.2729"/>
    <x v="0"/>
    <n v="13620.5882"/>
    <x v="1060"/>
    <x v="0"/>
    <m/>
  </r>
  <r>
    <d v="2024-06-30T01:46:22"/>
    <x v="1"/>
    <n v="36"/>
    <s v="LONDOO WILDER"/>
    <x v="3"/>
    <x v="0"/>
    <n v="224"/>
    <n v="22.4"/>
    <n v="234.54231433506001"/>
    <s v="1 Descuento (conduct) "/>
    <n v="123498.2729"/>
    <x v="0"/>
    <n v="13620.5882"/>
    <x v="1060"/>
    <x v="0"/>
    <m/>
  </r>
  <r>
    <d v="2024-06-30T01:46:22"/>
    <x v="1"/>
    <n v="37"/>
    <s v="TABORDA ROJAS DIEGO ALEJANDRO"/>
    <x v="0"/>
    <x v="3"/>
    <n v="230"/>
    <n v="25.5555555555556"/>
    <n v="211.088082901554"/>
    <m/>
    <n v="111148.44560000001"/>
    <x v="1"/>
    <n v="13620.5882"/>
    <x v="1060"/>
    <x v="0"/>
    <m/>
  </r>
  <r>
    <d v="2024-06-30T01:46:23"/>
    <x v="1"/>
    <n v="38"/>
    <s v="AGUDELO KEVIN ANDRES"/>
    <x v="1"/>
    <x v="0"/>
    <n v="303"/>
    <n v="27.545454545454501"/>
    <n v="257.99654576856602"/>
    <m/>
    <n v="135848.10019999999"/>
    <x v="0"/>
    <n v="13620.5882"/>
    <x v="1060"/>
    <x v="0"/>
    <m/>
  </r>
  <r>
    <d v="2024-06-30T01:46:23"/>
    <x v="1"/>
    <n v="39"/>
    <s v="GOMEZ EDWIN"/>
    <x v="1"/>
    <x v="0"/>
    <n v="270"/>
    <n v="24.545454545454501"/>
    <n v="257.99654576856602"/>
    <s v="1 Descuento (Propietario) "/>
    <n v="135848.10019999999"/>
    <x v="0"/>
    <n v="13620.5882"/>
    <x v="1060"/>
    <x v="0"/>
    <m/>
  </r>
  <r>
    <d v="2024-06-30T01:46:23"/>
    <x v="1"/>
    <n v="40"/>
    <s v="OCAMPO OCAMPO ANTONIO JOSE"/>
    <x v="1"/>
    <x v="0"/>
    <n v="234"/>
    <n v="21.272727272727298"/>
    <n v="257.99654576856602"/>
    <s v="1 Descuento (Conduct) "/>
    <n v="135848.10019999999"/>
    <x v="0"/>
    <n v="13620.5882"/>
    <x v="1060"/>
    <x v="0"/>
    <m/>
  </r>
  <r>
    <d v="2024-06-30T01:46:23"/>
    <x v="9"/>
    <n v="41"/>
    <s v="GARCIA DAVID WILSON ALBERTO"/>
    <x v="10"/>
    <x v="0"/>
    <n v="91"/>
    <n v="22.75"/>
    <n v="93.816925734024196"/>
    <s v="2 Descuentos (Conduct y despachador fernando) "/>
    <n v="49399.309200000003"/>
    <x v="1"/>
    <n v="13620.5882"/>
    <x v="1060"/>
    <x v="0"/>
    <m/>
  </r>
  <r>
    <d v="2024-06-30T01:46:24"/>
    <x v="9"/>
    <n v="42"/>
    <s v="HOYOS DAVID"/>
    <x v="6"/>
    <x v="0"/>
    <n v="185"/>
    <n v="23.125"/>
    <n v="187.63385146804799"/>
    <s v="1 Descuento (Despachador fernando) "/>
    <n v="98798.618300000002"/>
    <x v="1"/>
    <n v="13620.5882"/>
    <x v="1060"/>
    <x v="0"/>
    <m/>
  </r>
  <r>
    <d v="2024-07-01T01:08:10"/>
    <x v="12"/>
    <n v="3"/>
    <s v="TOBON DIEGO"/>
    <x v="6"/>
    <x v="0"/>
    <n v="177"/>
    <n v="22.125"/>
    <n v="161.04977375565599"/>
    <m/>
    <n v="84177.375599999999"/>
    <x v="0"/>
    <n v="12275"/>
    <x v="1061"/>
    <x v="0"/>
    <m/>
  </r>
  <r>
    <d v="2024-07-01T01:08:11"/>
    <x v="12"/>
    <n v="5"/>
    <s v="QUINTERO  ALVARO ANTONIO"/>
    <x v="3"/>
    <x v="0"/>
    <n v="212"/>
    <n v="21.2"/>
    <n v="201.31221719457"/>
    <s v="1 Descuento (Jefe de ruta) "/>
    <n v="105221.71950000001"/>
    <x v="1"/>
    <n v="12275"/>
    <x v="1061"/>
    <x v="0"/>
    <m/>
  </r>
  <r>
    <d v="2024-07-01T01:08:11"/>
    <x v="12"/>
    <n v="14"/>
    <s v="MADRID HERNANDEZ JHONATAN SMITH"/>
    <x v="6"/>
    <x v="0"/>
    <n v="154"/>
    <n v="19.25"/>
    <n v="161.04977375565599"/>
    <m/>
    <n v="84177.375599999999"/>
    <x v="1"/>
    <n v="12275"/>
    <x v="1061"/>
    <x v="0"/>
    <m/>
  </r>
  <r>
    <d v="2024-07-01T01:08:11"/>
    <x v="12"/>
    <n v="15"/>
    <s v="LONDOO LOPERA DUVAN ANDRES"/>
    <x v="6"/>
    <x v="0"/>
    <n v="187"/>
    <n v="23.375"/>
    <n v="161.04977375565599"/>
    <s v="1 Descuento (Conduct) "/>
    <n v="84177.375599999999"/>
    <x v="1"/>
    <n v="12275"/>
    <x v="1061"/>
    <x v="0"/>
    <m/>
  </r>
  <r>
    <d v="2024-07-01T01:08:11"/>
    <x v="12"/>
    <n v="18"/>
    <s v="MORA JORGE"/>
    <x v="3"/>
    <x v="0"/>
    <n v="200"/>
    <n v="20"/>
    <n v="201.31221719457"/>
    <s v="1 Descuento (Conduct) "/>
    <n v="105221.71950000001"/>
    <x v="0"/>
    <n v="12275"/>
    <x v="1061"/>
    <x v="0"/>
    <m/>
  </r>
  <r>
    <d v="2024-07-01T01:08:12"/>
    <x v="12"/>
    <n v="21"/>
    <s v="DURANGO DAVID JOSE"/>
    <x v="8"/>
    <x v="0"/>
    <n v="109"/>
    <n v="21.8"/>
    <n v="100.656108597285"/>
    <m/>
    <n v="52610.859700000001"/>
    <x v="0"/>
    <n v="12275"/>
    <x v="1061"/>
    <x v="0"/>
    <m/>
  </r>
  <r>
    <d v="2024-07-01T01:08:12"/>
    <x v="12"/>
    <n v="22"/>
    <s v="QUIRAMA CASTAEDA JHON JADER"/>
    <x v="0"/>
    <x v="0"/>
    <n v="203"/>
    <n v="22.5555555555556"/>
    <n v="181.18099547511301"/>
    <m/>
    <n v="94699.547500000001"/>
    <x v="1"/>
    <n v="12275"/>
    <x v="1061"/>
    <x v="0"/>
    <m/>
  </r>
  <r>
    <d v="2024-07-01T01:08:12"/>
    <x v="12"/>
    <n v="23"/>
    <s v="SALDARRIAGA PARRA LUIS ALBERTO"/>
    <x v="0"/>
    <x v="0"/>
    <n v="143"/>
    <n v="15.8888888888889"/>
    <n v="181.18099547511301"/>
    <m/>
    <n v="94699.547500000001"/>
    <x v="2"/>
    <n v="12275"/>
    <x v="1061"/>
    <x v="0"/>
    <m/>
  </r>
  <r>
    <d v="2024-07-01T01:08:13"/>
    <x v="12"/>
    <n v="25"/>
    <s v="VELEZ DAVID"/>
    <x v="1"/>
    <x v="0"/>
    <n v="259"/>
    <n v="23.545454545454501"/>
    <n v="221.44343891402701"/>
    <s v="1 Descuento (Conduct) "/>
    <n v="115743.89139999999"/>
    <x v="1"/>
    <n v="12275"/>
    <x v="1061"/>
    <x v="0"/>
    <m/>
  </r>
  <r>
    <d v="2024-07-01T01:08:13"/>
    <x v="12"/>
    <n v="26"/>
    <s v="VELASQUEZ ESTEBAN"/>
    <x v="1"/>
    <x v="0"/>
    <n v="216"/>
    <n v="19.636363636363601"/>
    <n v="221.44343891402701"/>
    <m/>
    <n v="115743.89139999999"/>
    <x v="0"/>
    <n v="12275"/>
    <x v="1061"/>
    <x v="0"/>
    <m/>
  </r>
  <r>
    <d v="2024-07-01T01:08:14"/>
    <x v="12"/>
    <n v="27"/>
    <s v="HOYOS DAVID"/>
    <x v="1"/>
    <x v="0"/>
    <n v="224"/>
    <n v="20.363636363636399"/>
    <n v="221.44343891402701"/>
    <m/>
    <n v="115743.89139999999"/>
    <x v="0"/>
    <n v="12275"/>
    <x v="1061"/>
    <x v="0"/>
    <m/>
  </r>
  <r>
    <d v="2024-07-01T01:08:14"/>
    <x v="12"/>
    <n v="28"/>
    <s v="URIEL SALAZAR FREDY"/>
    <x v="1"/>
    <x v="0"/>
    <n v="209"/>
    <n v="19"/>
    <n v="221.44343891402701"/>
    <m/>
    <n v="115743.89139999999"/>
    <x v="0"/>
    <n v="12275"/>
    <x v="1061"/>
    <x v="0"/>
    <m/>
  </r>
  <r>
    <d v="2024-07-01T01:08:14"/>
    <x v="12"/>
    <n v="29"/>
    <s v="LONDOO WILDER"/>
    <x v="1"/>
    <x v="0"/>
    <n v="202"/>
    <n v="18.363636363636399"/>
    <n v="221.44343891402701"/>
    <m/>
    <n v="115743.89139999999"/>
    <x v="0"/>
    <n v="12275"/>
    <x v="1061"/>
    <x v="0"/>
    <m/>
  </r>
  <r>
    <d v="2024-07-01T01:08:15"/>
    <x v="12"/>
    <n v="31"/>
    <s v="CERVANTES MARTINEZ FELIX ENRIQUE"/>
    <x v="0"/>
    <x v="0"/>
    <n v="152"/>
    <n v="16.8888888888889"/>
    <n v="181.18099547511301"/>
    <m/>
    <n v="94699.547500000001"/>
    <x v="0"/>
    <n v="12275"/>
    <x v="1061"/>
    <x v="0"/>
    <m/>
  </r>
  <r>
    <d v="2024-07-01T01:08:15"/>
    <x v="12"/>
    <n v="32"/>
    <s v="PUERTA BOJANERO JUAN CARLOS"/>
    <x v="0"/>
    <x v="0"/>
    <n v="172"/>
    <n v="19.1111111111111"/>
    <n v="181.18099547511301"/>
    <s v="1 Descuento (Despachador gustavo) "/>
    <n v="94699.547500000001"/>
    <x v="0"/>
    <n v="12275"/>
    <x v="1061"/>
    <x v="0"/>
    <m/>
  </r>
  <r>
    <d v="2024-07-01T01:08:16"/>
    <x v="12"/>
    <n v="33"/>
    <s v="ACEVEDO DIEGO ALEJANDRO"/>
    <x v="1"/>
    <x v="0"/>
    <n v="232"/>
    <n v="21.090909090909101"/>
    <n v="221.44343891402701"/>
    <s v="4 Descuentos (Usuarios desubicados y conducts) "/>
    <n v="115743.89139999999"/>
    <x v="0"/>
    <n v="12275"/>
    <x v="1061"/>
    <x v="0"/>
    <m/>
  </r>
  <r>
    <d v="2024-07-01T01:08:16"/>
    <x v="12"/>
    <n v="34"/>
    <s v="PINO JUAN ESTEBAN"/>
    <x v="3"/>
    <x v="3"/>
    <n v="181"/>
    <n v="18.100000000000001"/>
    <n v="201.31221719457"/>
    <m/>
    <n v="105221.71950000001"/>
    <x v="0"/>
    <n v="12275"/>
    <x v="1061"/>
    <x v="0"/>
    <m/>
  </r>
  <r>
    <d v="2024-07-01T01:08:17"/>
    <x v="12"/>
    <n v="36"/>
    <s v="MARTINEZ CHAVERRA LUIS NORBERTO"/>
    <x v="3"/>
    <x v="0"/>
    <n v="239"/>
    <n v="23.9"/>
    <n v="201.31221719457"/>
    <m/>
    <n v="105221.71950000001"/>
    <x v="0"/>
    <n v="12275"/>
    <x v="1061"/>
    <x v="0"/>
    <m/>
  </r>
  <r>
    <d v="2024-07-01T01:08:17"/>
    <x v="12"/>
    <n v="37"/>
    <s v="VALENCIA MENDOZA JHON"/>
    <x v="0"/>
    <x v="0"/>
    <n v="184"/>
    <n v="20.4444444444444"/>
    <n v="181.18099547511301"/>
    <m/>
    <n v="94699.547500000001"/>
    <x v="1"/>
    <n v="12275"/>
    <x v="1061"/>
    <x v="0"/>
    <m/>
  </r>
  <r>
    <d v="2024-07-01T01:08:18"/>
    <x v="12"/>
    <n v="38"/>
    <s v="AGUDELO KEVIN ANDRES"/>
    <x v="1"/>
    <x v="0"/>
    <n v="225"/>
    <n v="20.454545454545499"/>
    <n v="221.44343891402701"/>
    <m/>
    <n v="115743.89139999999"/>
    <x v="0"/>
    <n v="12275"/>
    <x v="1061"/>
    <x v="0"/>
    <m/>
  </r>
  <r>
    <d v="2024-07-01T01:08:18"/>
    <x v="12"/>
    <n v="39"/>
    <s v="GOMEZ EDWIN"/>
    <x v="3"/>
    <x v="0"/>
    <n v="189"/>
    <n v="18.899999999999999"/>
    <n v="201.31221719457"/>
    <m/>
    <n v="105221.71950000001"/>
    <x v="0"/>
    <n v="12275"/>
    <x v="1061"/>
    <x v="0"/>
    <m/>
  </r>
  <r>
    <d v="2024-07-01T01:08:18"/>
    <x v="12"/>
    <n v="40"/>
    <s v="DIAZ LOZADA ANDRES FELIPE"/>
    <x v="1"/>
    <x v="0"/>
    <n v="219"/>
    <n v="19.909090909090899"/>
    <n v="221.44343891402701"/>
    <s v="3 Descuentos (Conducts y propietario) "/>
    <n v="115743.89139999999"/>
    <x v="0"/>
    <n v="12275"/>
    <x v="1061"/>
    <x v="0"/>
    <m/>
  </r>
  <r>
    <d v="2024-07-01T01:08:19"/>
    <x v="12"/>
    <n v="41"/>
    <s v="GARCIA DAVID WILSON ALBERTO"/>
    <x v="0"/>
    <x v="0"/>
    <n v="161"/>
    <n v="17.8888888888889"/>
    <n v="181.18099547511301"/>
    <m/>
    <n v="94699.547500000001"/>
    <x v="1"/>
    <n v="12275"/>
    <x v="1061"/>
    <x v="0"/>
    <m/>
  </r>
  <r>
    <d v="2024-07-01T01:24:47"/>
    <x v="1"/>
    <n v="1"/>
    <s v="PALMAR PANA EDIXON JOSUE"/>
    <x v="3"/>
    <x v="0"/>
    <n v="198"/>
    <n v="19.8"/>
    <n v="203.84831460674201"/>
    <m/>
    <n v="106616.573"/>
    <x v="0"/>
    <n v="12450"/>
    <x v="1062"/>
    <x v="0"/>
    <m/>
  </r>
  <r>
    <d v="2024-07-01T01:24:48"/>
    <x v="1"/>
    <n v="2"/>
    <s v="PARIAS MURIEL JHON FREDY"/>
    <x v="0"/>
    <x v="0"/>
    <n v="163"/>
    <n v="18.1111111111111"/>
    <n v="183.46348314606701"/>
    <m/>
    <n v="95954.915699999998"/>
    <x v="1"/>
    <n v="12450"/>
    <x v="1062"/>
    <x v="0"/>
    <m/>
  </r>
  <r>
    <d v="2024-07-01T01:24:48"/>
    <x v="1"/>
    <n v="3"/>
    <s v="ESPINOZA CHAVARRIA GUILLERMO LEON"/>
    <x v="6"/>
    <x v="0"/>
    <n v="178"/>
    <n v="22.25"/>
    <n v="163.078651685393"/>
    <m/>
    <n v="85293.258400000006"/>
    <x v="0"/>
    <n v="12450"/>
    <x v="1062"/>
    <x v="0"/>
    <m/>
  </r>
  <r>
    <d v="2024-07-01T01:24:48"/>
    <x v="1"/>
    <n v="4"/>
    <s v="RUA CHAVARRIA JEFERSON ANDREY"/>
    <x v="3"/>
    <x v="0"/>
    <n v="205"/>
    <n v="20.5"/>
    <n v="203.84831460674201"/>
    <m/>
    <n v="106616.573"/>
    <x v="0"/>
    <n v="12450"/>
    <x v="1062"/>
    <x v="0"/>
    <m/>
  </r>
  <r>
    <d v="2024-07-01T01:24:48"/>
    <x v="1"/>
    <n v="5"/>
    <s v="BERRIO POSADA ANGELA"/>
    <x v="3"/>
    <x v="0"/>
    <n v="192"/>
    <n v="19.2"/>
    <n v="203.84831460674201"/>
    <m/>
    <n v="106616.573"/>
    <x v="1"/>
    <n v="12450"/>
    <x v="1062"/>
    <x v="0"/>
    <m/>
  </r>
  <r>
    <d v="2024-07-01T01:24:49"/>
    <x v="1"/>
    <n v="6"/>
    <s v="TUBERQUIA MAICOL ESTIVEN"/>
    <x v="1"/>
    <x v="0"/>
    <n v="230"/>
    <n v="20.909090909090899"/>
    <n v="224.23314606741599"/>
    <m/>
    <n v="117278.2303"/>
    <x v="0"/>
    <n v="12450"/>
    <x v="1062"/>
    <x v="0"/>
    <m/>
  </r>
  <r>
    <d v="2024-07-01T01:24:49"/>
    <x v="1"/>
    <n v="8"/>
    <s v="VACA FIERRO ROBINSON"/>
    <x v="4"/>
    <x v="0"/>
    <n v="151"/>
    <n v="21.571428571428601"/>
    <n v="142.69382022471899"/>
    <m/>
    <n v="74631.6011"/>
    <x v="1"/>
    <n v="12450"/>
    <x v="1062"/>
    <x v="0"/>
    <m/>
  </r>
  <r>
    <d v="2024-07-01T01:24:49"/>
    <x v="1"/>
    <n v="9"/>
    <s v="AGUDELO GARCIA DENIN ANGELO"/>
    <x v="0"/>
    <x v="0"/>
    <n v="189"/>
    <n v="21"/>
    <n v="183.46348314606701"/>
    <m/>
    <n v="95954.915699999998"/>
    <x v="0"/>
    <n v="12450"/>
    <x v="1062"/>
    <x v="0"/>
    <m/>
  </r>
  <r>
    <d v="2024-07-01T01:24:49"/>
    <x v="1"/>
    <n v="10"/>
    <s v="MARULANDA JARAMILLO DAWER ANDRES"/>
    <x v="6"/>
    <x v="0"/>
    <n v="135"/>
    <n v="16.875"/>
    <n v="163.078651685393"/>
    <s v="1 Descuento (Jefe de ruta) "/>
    <n v="85293.258400000006"/>
    <x v="0"/>
    <n v="12450"/>
    <x v="1062"/>
    <x v="0"/>
    <m/>
  </r>
  <r>
    <d v="2024-07-01T01:24:50"/>
    <x v="9"/>
    <n v="11"/>
    <s v="BELTRAN JUAN SIMON"/>
    <x v="0"/>
    <x v="0"/>
    <n v="192"/>
    <n v="21.3333333333333"/>
    <n v="183.46348314606701"/>
    <m/>
    <n v="95954.915699999998"/>
    <x v="0"/>
    <n v="12450"/>
    <x v="1062"/>
    <x v="0"/>
    <m/>
  </r>
  <r>
    <d v="2024-07-01T01:24:50"/>
    <x v="9"/>
    <n v="12"/>
    <s v="VALENCIA MENDOZA JHON"/>
    <x v="4"/>
    <x v="0"/>
    <n v="128"/>
    <n v="18.285714285714299"/>
    <n v="142.69382022471899"/>
    <m/>
    <n v="74631.6011"/>
    <x v="0"/>
    <n v="12450"/>
    <x v="1062"/>
    <x v="0"/>
    <m/>
  </r>
  <r>
    <d v="2024-07-01T01:24:50"/>
    <x v="9"/>
    <n v="13"/>
    <s v="DURANGO PAEZ GILDARDO"/>
    <x v="6"/>
    <x v="0"/>
    <n v="168"/>
    <n v="21"/>
    <n v="163.078651685393"/>
    <m/>
    <n v="85293.258400000006"/>
    <x v="0"/>
    <n v="12450"/>
    <x v="1062"/>
    <x v="0"/>
    <m/>
  </r>
  <r>
    <d v="2024-07-01T01:24:50"/>
    <x v="9"/>
    <n v="14"/>
    <s v="MADRID HERNANDEZ JHONATAN SMITH"/>
    <x v="3"/>
    <x v="0"/>
    <n v="173"/>
    <n v="17.3"/>
    <n v="203.84831460674201"/>
    <m/>
    <n v="106616.573"/>
    <x v="1"/>
    <n v="12450"/>
    <x v="1062"/>
    <x v="0"/>
    <m/>
  </r>
  <r>
    <d v="2024-07-01T01:24:51"/>
    <x v="9"/>
    <n v="15"/>
    <s v="DIAZ LOZADA ANDRES FELIPE"/>
    <x v="3"/>
    <x v="0"/>
    <n v="237"/>
    <n v="23.7"/>
    <n v="203.84831460674201"/>
    <s v="2 Descuentos (Propietario) "/>
    <n v="106616.573"/>
    <x v="1"/>
    <n v="12450"/>
    <x v="1062"/>
    <x v="0"/>
    <m/>
  </r>
  <r>
    <d v="2024-07-01T01:24:51"/>
    <x v="9"/>
    <n v="17"/>
    <s v="RAMIREZ JARAMILLO WILSON"/>
    <x v="10"/>
    <x v="0"/>
    <n v="73"/>
    <n v="18.25"/>
    <n v="81.539325842696599"/>
    <m/>
    <n v="42646.629200000003"/>
    <x v="0"/>
    <n v="12450"/>
    <x v="1062"/>
    <x v="0"/>
    <m/>
  </r>
  <r>
    <d v="2024-07-01T01:24:51"/>
    <x v="9"/>
    <n v="19"/>
    <s v="BARRANTES GALLEGO DANIEL CAMILO"/>
    <x v="6"/>
    <x v="0"/>
    <n v="179"/>
    <n v="22.375"/>
    <n v="163.078651685393"/>
    <m/>
    <n v="85293.258400000006"/>
    <x v="0"/>
    <n v="12450"/>
    <x v="1062"/>
    <x v="0"/>
    <m/>
  </r>
  <r>
    <d v="2024-07-01T01:24:51"/>
    <x v="9"/>
    <n v="20"/>
    <s v="GONZALEZ PEREZ RAFAEL JOSE"/>
    <x v="3"/>
    <x v="0"/>
    <n v="204"/>
    <n v="20.399999999999999"/>
    <n v="203.84831460674201"/>
    <m/>
    <n v="106616.573"/>
    <x v="0"/>
    <n v="12450"/>
    <x v="1062"/>
    <x v="0"/>
    <m/>
  </r>
  <r>
    <d v="2024-07-01T01:24:52"/>
    <x v="9"/>
    <n v="21"/>
    <s v="DURANGO DAVID JOSE"/>
    <x v="4"/>
    <x v="0"/>
    <n v="147"/>
    <n v="21"/>
    <n v="142.69382022471899"/>
    <s v="2 Descuentos (incidente con Usuarios) "/>
    <n v="74631.6011"/>
    <x v="0"/>
    <n v="12450"/>
    <x v="1062"/>
    <x v="0"/>
    <m/>
  </r>
  <r>
    <d v="2024-07-01T01:24:52"/>
    <x v="9"/>
    <n v="22"/>
    <s v="QUIRAMA CASTAEDA JHON JADER"/>
    <x v="1"/>
    <x v="0"/>
    <n v="247"/>
    <n v="22.454545454545499"/>
    <n v="224.23314606741599"/>
    <m/>
    <n v="117278.2303"/>
    <x v="1"/>
    <n v="12450"/>
    <x v="1062"/>
    <x v="0"/>
    <m/>
  </r>
  <r>
    <d v="2024-07-01T01:24:52"/>
    <x v="9"/>
    <n v="23"/>
    <s v="SALDARRIAGA PARRA LUIS ALBERTO"/>
    <x v="1"/>
    <x v="0"/>
    <n v="243"/>
    <n v="22.090909090909101"/>
    <n v="224.23314606741599"/>
    <m/>
    <n v="117278.2303"/>
    <x v="2"/>
    <n v="12450"/>
    <x v="1062"/>
    <x v="0"/>
    <m/>
  </r>
  <r>
    <d v="2024-07-01T01:24:52"/>
    <x v="9"/>
    <n v="24"/>
    <s v="GOMEZ EDWIN"/>
    <x v="0"/>
    <x v="0"/>
    <n v="212"/>
    <n v="23.5555555555556"/>
    <n v="183.46348314606701"/>
    <m/>
    <n v="95954.915699999998"/>
    <x v="0"/>
    <n v="12450"/>
    <x v="1062"/>
    <x v="0"/>
    <m/>
  </r>
  <r>
    <d v="2024-07-01T01:24:53"/>
    <x v="9"/>
    <n v="25"/>
    <s v="JIMENEZ HURTADO CARLOS ESTIVEN"/>
    <x v="0"/>
    <x v="0"/>
    <n v="209"/>
    <n v="23.2222222222222"/>
    <n v="183.46348314606701"/>
    <m/>
    <n v="95954.915699999998"/>
    <x v="1"/>
    <n v="12450"/>
    <x v="1062"/>
    <x v="0"/>
    <m/>
  </r>
  <r>
    <d v="2024-07-01T01:24:53"/>
    <x v="9"/>
    <n v="26"/>
    <s v="CIRO MARIN RODRIGO ALBERTO"/>
    <x v="0"/>
    <x v="0"/>
    <n v="154"/>
    <n v="17.1111111111111"/>
    <n v="183.46348314606701"/>
    <m/>
    <n v="95954.915699999998"/>
    <x v="0"/>
    <n v="12450"/>
    <x v="1062"/>
    <x v="0"/>
    <m/>
  </r>
  <r>
    <d v="2024-07-01T01:24:53"/>
    <x v="9"/>
    <n v="27"/>
    <s v="QUINTERO  ALVARO ANTONIO"/>
    <x v="0"/>
    <x v="0"/>
    <n v="210"/>
    <n v="23.3333333333333"/>
    <n v="183.46348314606701"/>
    <m/>
    <n v="95954.915699999998"/>
    <x v="0"/>
    <n v="12450"/>
    <x v="1062"/>
    <x v="0"/>
    <m/>
  </r>
  <r>
    <d v="2024-07-01T01:24:54"/>
    <x v="9"/>
    <n v="28"/>
    <s v="PINO JUAN ESTEBAN"/>
    <x v="3"/>
    <x v="0"/>
    <n v="204"/>
    <n v="20.399999999999999"/>
    <n v="203.84831460674201"/>
    <m/>
    <n v="106616.573"/>
    <x v="0"/>
    <n v="12450"/>
    <x v="1062"/>
    <x v="0"/>
    <m/>
  </r>
  <r>
    <d v="2024-07-01T01:24:54"/>
    <x v="9"/>
    <n v="29"/>
    <s v="PEREZ GARCIA JUAN ESTEBAN"/>
    <x v="0"/>
    <x v="0"/>
    <n v="193"/>
    <n v="21.4444444444444"/>
    <n v="183.46348314606701"/>
    <m/>
    <n v="95954.915699999998"/>
    <x v="0"/>
    <n v="12450"/>
    <x v="1062"/>
    <x v="0"/>
    <m/>
  </r>
  <r>
    <d v="2024-07-01T01:24:54"/>
    <x v="1"/>
    <n v="30"/>
    <s v="VELEZ DAVID"/>
    <x v="3"/>
    <x v="0"/>
    <n v="193"/>
    <n v="19.3"/>
    <n v="203.84831460674201"/>
    <s v="3 Descuentos (Conducts y usuario movilidad reducida) "/>
    <n v="106616.573"/>
    <x v="0"/>
    <n v="12450"/>
    <x v="1062"/>
    <x v="0"/>
    <m/>
  </r>
  <r>
    <d v="2024-07-01T01:24:54"/>
    <x v="1"/>
    <n v="31"/>
    <s v="LONDOO CADAVID DAVID SANTIAGO"/>
    <x v="3"/>
    <x v="0"/>
    <n v="179"/>
    <n v="17.899999999999999"/>
    <n v="203.84831460674201"/>
    <m/>
    <n v="106616.573"/>
    <x v="0"/>
    <n v="12450"/>
    <x v="1062"/>
    <x v="0"/>
    <m/>
  </r>
  <r>
    <d v="2024-07-01T01:24:55"/>
    <x v="1"/>
    <n v="32"/>
    <s v="PUERTA BOJANERO JUAN CARLOS"/>
    <x v="0"/>
    <x v="0"/>
    <n v="192"/>
    <n v="21.3333333333333"/>
    <n v="183.46348314606701"/>
    <m/>
    <n v="95954.915699999998"/>
    <x v="0"/>
    <n v="12450"/>
    <x v="1062"/>
    <x v="0"/>
    <m/>
  </r>
  <r>
    <d v="2024-07-01T01:24:55"/>
    <x v="1"/>
    <n v="33"/>
    <s v="ACEVEDO DIEGO ALEJANDRO"/>
    <x v="1"/>
    <x v="0"/>
    <n v="200"/>
    <n v="18.181818181818201"/>
    <n v="224.23314606741599"/>
    <s v="3 Descuentos (Jefe de ruta, conduct y despachador fernando) "/>
    <n v="117278.2303"/>
    <x v="0"/>
    <n v="12450"/>
    <x v="1062"/>
    <x v="0"/>
    <m/>
  </r>
  <r>
    <d v="2024-07-01T01:24:55"/>
    <x v="1"/>
    <n v="34"/>
    <s v="MONTOYA OSPINA GILBERTO ANTONIO"/>
    <x v="1"/>
    <x v="0"/>
    <n v="235"/>
    <n v="21.363636363636399"/>
    <n v="224.23314606741599"/>
    <m/>
    <n v="117278.2303"/>
    <x v="0"/>
    <n v="12450"/>
    <x v="1062"/>
    <x v="0"/>
    <m/>
  </r>
  <r>
    <d v="2024-07-01T01:24:55"/>
    <x v="1"/>
    <n v="35"/>
    <s v="HERNANDEZ MACIAS GILBERTO"/>
    <x v="6"/>
    <x v="0"/>
    <n v="174"/>
    <n v="21.75"/>
    <n v="163.078651685393"/>
    <m/>
    <n v="85293.258400000006"/>
    <x v="1"/>
    <n v="12450"/>
    <x v="1062"/>
    <x v="0"/>
    <m/>
  </r>
  <r>
    <d v="2024-07-01T01:24:56"/>
    <x v="1"/>
    <n v="36"/>
    <s v="MARTINEZ CHAVERRA LUIS NORBERTO"/>
    <x v="9"/>
    <x v="0"/>
    <n v="196"/>
    <n v="16.3333333333333"/>
    <n v="244.61797752808999"/>
    <m/>
    <n v="127939.8876"/>
    <x v="0"/>
    <n v="12450"/>
    <x v="1062"/>
    <x v="0"/>
    <m/>
  </r>
  <r>
    <d v="2024-07-01T01:24:56"/>
    <x v="1"/>
    <n v="37"/>
    <s v="TABORDA ROJAS DIEGO ALEJANDRO"/>
    <x v="2"/>
    <x v="3"/>
    <n v="114"/>
    <n v="19"/>
    <n v="122.308988764045"/>
    <s v="1 Descuento (Despachador fernando) "/>
    <n v="63969.943800000001"/>
    <x v="1"/>
    <n v="12450"/>
    <x v="1062"/>
    <x v="0"/>
    <m/>
  </r>
  <r>
    <d v="2024-07-01T01:24:56"/>
    <x v="1"/>
    <n v="38"/>
    <s v="AGUDELO KEVIN ANDRES"/>
    <x v="3"/>
    <x v="0"/>
    <n v="225"/>
    <n v="22.5"/>
    <n v="203.84831460674201"/>
    <m/>
    <n v="106616.573"/>
    <x v="0"/>
    <n v="12450"/>
    <x v="1062"/>
    <x v="0"/>
    <m/>
  </r>
  <r>
    <d v="2024-07-01T01:24:56"/>
    <x v="1"/>
    <n v="39"/>
    <s v="QUINTERO ANDRES FELIPE"/>
    <x v="0"/>
    <x v="0"/>
    <n v="167"/>
    <n v="18.5555555555556"/>
    <n v="183.46348314606701"/>
    <s v="2 Descuentos (Usuario movilidad reducida) "/>
    <n v="95954.915699999998"/>
    <x v="0"/>
    <n v="12450"/>
    <x v="1062"/>
    <x v="0"/>
    <m/>
  </r>
  <r>
    <d v="2024-07-01T01:24:57"/>
    <x v="1"/>
    <n v="40"/>
    <s v="OCAMPO OCAMPO ANTONIO JOSE"/>
    <x v="1"/>
    <x v="0"/>
    <n v="194"/>
    <n v="17.636363636363601"/>
    <n v="224.23314606741599"/>
    <m/>
    <n v="117278.2303"/>
    <x v="0"/>
    <n v="12450"/>
    <x v="1062"/>
    <x v="0"/>
    <m/>
  </r>
  <r>
    <d v="2024-07-01T01:24:57"/>
    <x v="9"/>
    <n v="41"/>
    <s v="GARCIA DAVID WILSON ALBERTO"/>
    <x v="1"/>
    <x v="0"/>
    <n v="246"/>
    <n v="22.363636363636399"/>
    <n v="224.23314606741599"/>
    <m/>
    <n v="117278.2303"/>
    <x v="1"/>
    <n v="12450"/>
    <x v="1062"/>
    <x v="0"/>
    <m/>
  </r>
  <r>
    <d v="2024-07-01T01:24:57"/>
    <x v="9"/>
    <n v="42"/>
    <s v="LOPERA ALVAREZ ESTIVEN"/>
    <x v="2"/>
    <x v="0"/>
    <n v="128"/>
    <n v="21.3333333333333"/>
    <n v="122.308988764045"/>
    <m/>
    <n v="63969.943800000001"/>
    <x v="1"/>
    <n v="12450"/>
    <x v="1062"/>
    <x v="0"/>
    <m/>
  </r>
  <r>
    <d v="2024-07-02T01:38:41"/>
    <x v="12"/>
    <n v="2"/>
    <s v="PARIAS MURIEL JHON FREDY"/>
    <x v="1"/>
    <x v="0"/>
    <n v="215"/>
    <n v="19.545454545454501"/>
    <n v="199.52127659574501"/>
    <m/>
    <n v="103686.70209999999"/>
    <x v="1"/>
    <n v="12390"/>
    <x v="1063"/>
    <x v="0"/>
    <m/>
  </r>
  <r>
    <d v="2024-07-02T01:38:42"/>
    <x v="12"/>
    <n v="3"/>
    <s v="TOBON DIEGO"/>
    <x v="1"/>
    <x v="0"/>
    <n v="197"/>
    <n v="17.909090909090899"/>
    <n v="199.52127659574501"/>
    <m/>
    <n v="103686.70209999999"/>
    <x v="0"/>
    <n v="12390"/>
    <x v="1063"/>
    <x v="0"/>
    <m/>
  </r>
  <r>
    <d v="2024-07-02T01:38:42"/>
    <x v="12"/>
    <n v="5"/>
    <s v="HOYOS DAVID"/>
    <x v="3"/>
    <x v="0"/>
    <n v="175"/>
    <n v="17.5"/>
    <n v="181.38297872340399"/>
    <m/>
    <n v="94260.638300000006"/>
    <x v="1"/>
    <n v="12390"/>
    <x v="1063"/>
    <x v="0"/>
    <m/>
  </r>
  <r>
    <d v="2024-07-02T01:38:43"/>
    <x v="12"/>
    <n v="6"/>
    <s v="PINO JUAN ESTEBAN"/>
    <x v="0"/>
    <x v="0"/>
    <n v="168"/>
    <n v="18.6666666666667"/>
    <n v="163.244680851064"/>
    <m/>
    <n v="84834.574500000002"/>
    <x v="0"/>
    <n v="12390"/>
    <x v="1063"/>
    <x v="0"/>
    <m/>
  </r>
  <r>
    <d v="2024-07-02T01:38:44"/>
    <x v="12"/>
    <n v="7"/>
    <s v="RAMIREZ ADRIAN"/>
    <x v="3"/>
    <x v="0"/>
    <n v="217"/>
    <n v="21.7"/>
    <n v="181.38297872340399"/>
    <m/>
    <n v="94260.638300000006"/>
    <x v="1"/>
    <n v="12390"/>
    <x v="1063"/>
    <x v="0"/>
    <m/>
  </r>
  <r>
    <d v="2024-07-02T01:38:44"/>
    <x v="12"/>
    <n v="8"/>
    <s v="VACA FIERRO ROBINSON"/>
    <x v="1"/>
    <x v="0"/>
    <n v="180"/>
    <n v="16.363636363636399"/>
    <n v="199.52127659574501"/>
    <s v="49 Descuentos (Incidente con Usuarios) "/>
    <n v="103686.70209999999"/>
    <x v="1"/>
    <n v="12390"/>
    <x v="1063"/>
    <x v="0"/>
    <m/>
  </r>
  <r>
    <d v="2024-07-02T01:38:44"/>
    <x v="12"/>
    <n v="9"/>
    <s v="AGUDELO GARCIA DENIN ANGELO"/>
    <x v="0"/>
    <x v="0"/>
    <n v="182"/>
    <n v="20.2222222222222"/>
    <n v="163.244680851064"/>
    <m/>
    <n v="84834.574500000002"/>
    <x v="0"/>
    <n v="12390"/>
    <x v="1063"/>
    <x v="0"/>
    <m/>
  </r>
  <r>
    <d v="2024-07-02T01:38:45"/>
    <x v="12"/>
    <n v="10"/>
    <s v="MARULANDA JARAMILLO DAWER ANDRES"/>
    <x v="0"/>
    <x v="0"/>
    <n v="135"/>
    <n v="15"/>
    <n v="163.244680851064"/>
    <m/>
    <n v="84834.574500000002"/>
    <x v="0"/>
    <n v="12390"/>
    <x v="1063"/>
    <x v="0"/>
    <m/>
  </r>
  <r>
    <d v="2024-07-02T01:38:45"/>
    <x v="12"/>
    <n v="11"/>
    <s v="BELTRAN JUAN SIMON"/>
    <x v="3"/>
    <x v="0"/>
    <n v="166"/>
    <n v="16.600000000000001"/>
    <n v="181.38297872340399"/>
    <m/>
    <n v="94260.638300000006"/>
    <x v="0"/>
    <n v="12390"/>
    <x v="1063"/>
    <x v="0"/>
    <m/>
  </r>
  <r>
    <d v="2024-07-02T01:38:46"/>
    <x v="12"/>
    <n v="12"/>
    <s v="VALENCIA MENDOZA JHON"/>
    <x v="1"/>
    <x v="0"/>
    <n v="219"/>
    <n v="19.909090909090899"/>
    <n v="199.52127659574501"/>
    <m/>
    <n v="103686.70209999999"/>
    <x v="0"/>
    <n v="12390"/>
    <x v="1063"/>
    <x v="0"/>
    <m/>
  </r>
  <r>
    <d v="2024-07-02T01:38:47"/>
    <x v="12"/>
    <n v="13"/>
    <s v="DURANGO PAEZ GILDARDO"/>
    <x v="6"/>
    <x v="0"/>
    <n v="111"/>
    <n v="13.875"/>
    <n v="145.10638297872299"/>
    <m/>
    <n v="75408.510599999994"/>
    <x v="0"/>
    <n v="12390"/>
    <x v="1063"/>
    <x v="0"/>
    <m/>
  </r>
  <r>
    <d v="2024-07-02T01:38:47"/>
    <x v="12"/>
    <n v="14"/>
    <s v="MADRID HERNANDEZ JHONATAN SMITH"/>
    <x v="0"/>
    <x v="0"/>
    <n v="145"/>
    <n v="16.1111111111111"/>
    <n v="163.244680851064"/>
    <m/>
    <n v="84834.574500000002"/>
    <x v="1"/>
    <n v="12390"/>
    <x v="1063"/>
    <x v="0"/>
    <m/>
  </r>
  <r>
    <d v="2024-07-02T01:38:47"/>
    <x v="12"/>
    <n v="16"/>
    <s v="HURTADO MADRID JUAN ESTEBAN"/>
    <x v="3"/>
    <x v="0"/>
    <n v="169"/>
    <n v="16.899999999999999"/>
    <n v="181.38297872340399"/>
    <m/>
    <n v="94260.638300000006"/>
    <x v="0"/>
    <n v="12390"/>
    <x v="1063"/>
    <x v="0"/>
    <m/>
  </r>
  <r>
    <d v="2024-07-02T01:38:48"/>
    <x v="12"/>
    <n v="17"/>
    <s v="RAMIREZ JARAMILLO WILSON"/>
    <x v="0"/>
    <x v="0"/>
    <n v="178"/>
    <n v="19.7777777777778"/>
    <n v="163.244680851064"/>
    <m/>
    <n v="84834.574500000002"/>
    <x v="0"/>
    <n v="12390"/>
    <x v="1063"/>
    <x v="0"/>
    <m/>
  </r>
  <r>
    <d v="2024-07-02T01:38:48"/>
    <x v="12"/>
    <n v="18"/>
    <s v="BETANCUR GUZMAN JHON FERNANDO"/>
    <x v="1"/>
    <x v="0"/>
    <n v="200"/>
    <n v="18.181818181818201"/>
    <n v="199.52127659574501"/>
    <m/>
    <n v="103686.70209999999"/>
    <x v="0"/>
    <n v="12390"/>
    <x v="1063"/>
    <x v="0"/>
    <m/>
  </r>
  <r>
    <d v="2024-07-02T01:38:48"/>
    <x v="12"/>
    <n v="19"/>
    <s v="BARRANTES GALLEGO DANIEL CAMILO"/>
    <x v="3"/>
    <x v="0"/>
    <n v="177"/>
    <n v="17.7"/>
    <n v="181.38297872340399"/>
    <m/>
    <n v="94260.638300000006"/>
    <x v="0"/>
    <n v="12390"/>
    <x v="1063"/>
    <x v="0"/>
    <m/>
  </r>
  <r>
    <d v="2024-07-02T01:38:49"/>
    <x v="12"/>
    <n v="20"/>
    <s v="GONZALEZ PEREZ RAFAEL JOSE"/>
    <x v="1"/>
    <x v="0"/>
    <n v="198"/>
    <n v="18"/>
    <n v="199.52127659574501"/>
    <m/>
    <n v="103686.70209999999"/>
    <x v="0"/>
    <n v="12390"/>
    <x v="1063"/>
    <x v="0"/>
    <m/>
  </r>
  <r>
    <d v="2024-07-02T01:38:49"/>
    <x v="12"/>
    <n v="28"/>
    <s v="RUA CHAVARRIA JEFERSON ANDREY"/>
    <x v="1"/>
    <x v="0"/>
    <n v="226"/>
    <n v="20.545454545454501"/>
    <n v="199.52127659574501"/>
    <m/>
    <n v="103686.70209999999"/>
    <x v="0"/>
    <n v="12390"/>
    <x v="1063"/>
    <x v="0"/>
    <m/>
  </r>
  <r>
    <d v="2024-07-02T01:38:50"/>
    <x v="12"/>
    <n v="34"/>
    <s v="LOPERA ALVAREZ ESTIVEN"/>
    <x v="6"/>
    <x v="0"/>
    <n v="152"/>
    <n v="19"/>
    <n v="145.10638297872299"/>
    <m/>
    <n v="75408.510599999994"/>
    <x v="0"/>
    <n v="12390"/>
    <x v="1063"/>
    <x v="0"/>
    <m/>
  </r>
  <r>
    <d v="2024-07-03T03:21:38"/>
    <x v="9"/>
    <n v="1"/>
    <s v="PALMAR PANA EDIXON JOSUE"/>
    <x v="6"/>
    <x v="0"/>
    <n v="181"/>
    <n v="22.625"/>
    <n v="177.97167138810201"/>
    <m/>
    <n v="93484.419299999994"/>
    <x v="0"/>
    <n v="13913.513499999999"/>
    <x v="1064"/>
    <x v="0"/>
    <m/>
  </r>
  <r>
    <d v="2024-07-03T03:21:38"/>
    <x v="9"/>
    <n v="2"/>
    <s v="PARIAS MURIEL JHON FREDY"/>
    <x v="10"/>
    <x v="0"/>
    <n v="85"/>
    <n v="21.25"/>
    <n v="88.985835694051005"/>
    <m/>
    <n v="46742.209600000002"/>
    <x v="1"/>
    <n v="13913.513499999999"/>
    <x v="1064"/>
    <x v="0"/>
    <m/>
  </r>
  <r>
    <d v="2024-07-03T03:21:38"/>
    <x v="9"/>
    <n v="3"/>
    <s v="TOBON DIEGO"/>
    <x v="0"/>
    <x v="0"/>
    <n v="248"/>
    <n v="27.5555555555556"/>
    <n v="200.218130311615"/>
    <m/>
    <n v="105169.97169999999"/>
    <x v="0"/>
    <n v="13913.513499999999"/>
    <x v="1064"/>
    <x v="0"/>
    <m/>
  </r>
  <r>
    <d v="2024-07-03T03:21:38"/>
    <x v="9"/>
    <n v="4"/>
    <s v="RUA CHAVARRIA JEFERSON ANDREY"/>
    <x v="2"/>
    <x v="0"/>
    <n v="130"/>
    <n v="21.6666666666667"/>
    <n v="133.478753541076"/>
    <m/>
    <n v="70113.314400000003"/>
    <x v="0"/>
    <n v="13913.513499999999"/>
    <x v="1064"/>
    <x v="0"/>
    <m/>
  </r>
  <r>
    <d v="2024-07-03T03:21:39"/>
    <x v="9"/>
    <n v="5"/>
    <s v="BERRIO POSADA ANGELA"/>
    <x v="1"/>
    <x v="0"/>
    <n v="232"/>
    <n v="21.090909090909101"/>
    <n v="244.71104815864001"/>
    <s v="2 Descuentos (Conduct y propietario) "/>
    <n v="128541.0765"/>
    <x v="1"/>
    <n v="13913.513499999999"/>
    <x v="1064"/>
    <x v="0"/>
    <m/>
  </r>
  <r>
    <d v="2024-07-03T03:21:39"/>
    <x v="9"/>
    <n v="6"/>
    <s v="TUBERQUIA MAICOL ESTIVEN"/>
    <x v="3"/>
    <x v="0"/>
    <n v="216"/>
    <n v="21.6"/>
    <n v="222.46458923512699"/>
    <m/>
    <n v="116855.5241"/>
    <x v="0"/>
    <n v="13913.513499999999"/>
    <x v="1064"/>
    <x v="0"/>
    <m/>
  </r>
  <r>
    <d v="2024-07-03T03:21:39"/>
    <x v="9"/>
    <n v="7"/>
    <s v="RAMIREZ ADRIAN"/>
    <x v="3"/>
    <x v="0"/>
    <n v="238"/>
    <n v="23.8"/>
    <n v="222.46458923512699"/>
    <m/>
    <n v="116855.5241"/>
    <x v="1"/>
    <n v="13913.513499999999"/>
    <x v="1064"/>
    <x v="0"/>
    <m/>
  </r>
  <r>
    <d v="2024-07-03T03:21:39"/>
    <x v="9"/>
    <n v="8"/>
    <s v="VACA FIERRO ROBINSON"/>
    <x v="3"/>
    <x v="0"/>
    <n v="215"/>
    <n v="21.5"/>
    <n v="222.46458923512699"/>
    <s v="1 Descuento (Despachadora angela) "/>
    <n v="116855.5241"/>
    <x v="1"/>
    <n v="13913.513499999999"/>
    <x v="1064"/>
    <x v="0"/>
    <m/>
  </r>
  <r>
    <d v="2024-07-03T03:21:40"/>
    <x v="9"/>
    <n v="9"/>
    <s v="AGUDELO GARCIA DENIN ANGELO"/>
    <x v="0"/>
    <x v="0"/>
    <n v="184"/>
    <n v="20.4444444444444"/>
    <n v="200.218130311615"/>
    <m/>
    <n v="105169.97169999999"/>
    <x v="0"/>
    <n v="13913.513499999999"/>
    <x v="1064"/>
    <x v="0"/>
    <m/>
  </r>
  <r>
    <d v="2024-07-03T03:21:40"/>
    <x v="9"/>
    <n v="10"/>
    <s v="LONDOO WILDER"/>
    <x v="3"/>
    <x v="0"/>
    <n v="251"/>
    <n v="25.1"/>
    <n v="222.46458923512699"/>
    <m/>
    <n v="116855.5241"/>
    <x v="0"/>
    <n v="13913.513499999999"/>
    <x v="1064"/>
    <x v="0"/>
    <m/>
  </r>
  <r>
    <d v="2024-07-03T03:21:40"/>
    <x v="1"/>
    <n v="11"/>
    <s v="BELTRAN JUAN SIMON"/>
    <x v="0"/>
    <x v="0"/>
    <n v="176"/>
    <n v="19.5555555555556"/>
    <n v="200.218130311615"/>
    <m/>
    <n v="105169.97169999999"/>
    <x v="0"/>
    <n v="13913.513499999999"/>
    <x v="1064"/>
    <x v="0"/>
    <m/>
  </r>
  <r>
    <d v="2024-07-03T03:21:40"/>
    <x v="1"/>
    <n v="12"/>
    <s v="VALENCIA MENDOZA JHON"/>
    <x v="6"/>
    <x v="0"/>
    <n v="214"/>
    <n v="26.75"/>
    <n v="177.97167138810201"/>
    <m/>
    <n v="93484.419299999994"/>
    <x v="0"/>
    <n v="13913.513499999999"/>
    <x v="1064"/>
    <x v="0"/>
    <m/>
  </r>
  <r>
    <d v="2024-07-03T03:21:41"/>
    <x v="1"/>
    <n v="13"/>
    <s v="DURANGO PAEZ GILDARDO"/>
    <x v="1"/>
    <x v="0"/>
    <n v="213"/>
    <n v="19.363636363636399"/>
    <n v="244.71104815864001"/>
    <m/>
    <n v="128541.0765"/>
    <x v="0"/>
    <n v="13913.513499999999"/>
    <x v="1064"/>
    <x v="0"/>
    <m/>
  </r>
  <r>
    <d v="2024-07-03T03:21:41"/>
    <x v="1"/>
    <n v="14"/>
    <s v="MADRID HERNANDEZ JHONATAN SMITH"/>
    <x v="3"/>
    <x v="0"/>
    <n v="223"/>
    <n v="22.3"/>
    <n v="222.46458923512699"/>
    <s v="2 Descuentos (Conducts) "/>
    <n v="116855.5241"/>
    <x v="1"/>
    <n v="13913.513499999999"/>
    <x v="1064"/>
    <x v="0"/>
    <m/>
  </r>
  <r>
    <d v="2024-07-03T03:21:41"/>
    <x v="1"/>
    <n v="15"/>
    <s v="LONDOO LOPERA DUVAN ANDRES"/>
    <x v="3"/>
    <x v="0"/>
    <n v="218"/>
    <n v="21.8"/>
    <n v="222.46458923512699"/>
    <m/>
    <n v="116855.5241"/>
    <x v="1"/>
    <n v="13913.513499999999"/>
    <x v="1064"/>
    <x v="0"/>
    <m/>
  </r>
  <r>
    <d v="2024-07-03T03:21:41"/>
    <x v="1"/>
    <n v="16"/>
    <s v="HURTADO MADRID JUAN ESTEBAN"/>
    <x v="3"/>
    <x v="0"/>
    <n v="208"/>
    <n v="20.8"/>
    <n v="222.46458923512699"/>
    <m/>
    <n v="116855.5241"/>
    <x v="0"/>
    <n v="13913.513499999999"/>
    <x v="1064"/>
    <x v="0"/>
    <m/>
  </r>
  <r>
    <d v="2024-07-03T03:21:42"/>
    <x v="1"/>
    <n v="17"/>
    <s v="RAMIREZ JARAMILLO WILSON"/>
    <x v="0"/>
    <x v="0"/>
    <n v="225"/>
    <n v="25"/>
    <n v="200.218130311615"/>
    <m/>
    <n v="105169.97169999999"/>
    <x v="0"/>
    <n v="13913.513499999999"/>
    <x v="1064"/>
    <x v="0"/>
    <m/>
  </r>
  <r>
    <d v="2024-07-03T03:21:42"/>
    <x v="1"/>
    <n v="18"/>
    <s v="BETANCUR GUZMAN JHON FERNANDO"/>
    <x v="4"/>
    <x v="0"/>
    <n v="141"/>
    <n v="20.1428571428571"/>
    <n v="155.72521246458899"/>
    <s v="7 Descuentos (Incidente con Usuarios) "/>
    <n v="81798.866899999994"/>
    <x v="0"/>
    <n v="13913.513499999999"/>
    <x v="1064"/>
    <x v="0"/>
    <m/>
  </r>
  <r>
    <d v="2024-07-03T03:21:42"/>
    <x v="1"/>
    <n v="19"/>
    <s v="BARRANTES GALLEGO DANIEL CAMILO"/>
    <x v="2"/>
    <x v="0"/>
    <n v="136"/>
    <n v="22.6666666666667"/>
    <n v="133.478753541076"/>
    <m/>
    <n v="70113.314400000003"/>
    <x v="0"/>
    <n v="13913.513499999999"/>
    <x v="1064"/>
    <x v="0"/>
    <m/>
  </r>
  <r>
    <d v="2024-07-03T03:21:42"/>
    <x v="1"/>
    <n v="20"/>
    <s v="GONZALEZ PEREZ RAFAEL JOSE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3"/>
    <x v="1"/>
    <n v="21"/>
    <s v="DURANGO DAVID JOSE"/>
    <x v="0"/>
    <x v="0"/>
    <n v="174"/>
    <n v="19.3333333333333"/>
    <n v="200.218130311615"/>
    <m/>
    <n v="105169.97169999999"/>
    <x v="0"/>
    <n v="13913.513499999999"/>
    <x v="1064"/>
    <x v="0"/>
    <m/>
  </r>
  <r>
    <d v="2024-07-03T03:21:43"/>
    <x v="1"/>
    <n v="22"/>
    <s v="QUIRAMA CASTAEDA JHON JADER"/>
    <x v="3"/>
    <x v="0"/>
    <n v="208"/>
    <n v="20.8"/>
    <n v="222.46458923512699"/>
    <m/>
    <n v="116855.5241"/>
    <x v="1"/>
    <n v="13913.513499999999"/>
    <x v="1064"/>
    <x v="0"/>
    <m/>
  </r>
  <r>
    <d v="2024-07-03T03:21:43"/>
    <x v="1"/>
    <n v="23"/>
    <s v="SALDARRIAGA PARRA LUIS ALBERTO"/>
    <x v="0"/>
    <x v="0"/>
    <n v="179"/>
    <n v="19.8888888888889"/>
    <n v="200.218130311615"/>
    <m/>
    <n v="105169.97169999999"/>
    <x v="2"/>
    <n v="13913.513499999999"/>
    <x v="1064"/>
    <x v="0"/>
    <m/>
  </r>
  <r>
    <d v="2024-07-03T03:21:43"/>
    <x v="1"/>
    <n v="24"/>
    <s v="LONDOO CADAVID DAVID SANTIAGO"/>
    <x v="0"/>
    <x v="0"/>
    <n v="221"/>
    <n v="24.5555555555556"/>
    <n v="200.218130311615"/>
    <m/>
    <n v="105169.97169999999"/>
    <x v="0"/>
    <n v="13913.513499999999"/>
    <x v="1064"/>
    <x v="0"/>
    <m/>
  </r>
  <r>
    <d v="2024-07-03T03:21:44"/>
    <x v="1"/>
    <n v="25"/>
    <s v="VELEZ DAVID"/>
    <x v="0"/>
    <x v="0"/>
    <n v="226"/>
    <n v="25.1111111111111"/>
    <n v="200.218130311615"/>
    <m/>
    <n v="105169.97169999999"/>
    <x v="1"/>
    <n v="13913.513499999999"/>
    <x v="1064"/>
    <x v="0"/>
    <m/>
  </r>
  <r>
    <d v="2024-07-03T03:21:44"/>
    <x v="1"/>
    <n v="26"/>
    <s v="CIRO MARIN RODRIGO ALBERTO"/>
    <x v="0"/>
    <x v="0"/>
    <n v="199"/>
    <n v="22.1111111111111"/>
    <n v="200.218130311615"/>
    <s v="1 Descuento (Usuario desubicado) "/>
    <n v="105169.97169999999"/>
    <x v="0"/>
    <n v="13913.513499999999"/>
    <x v="1064"/>
    <x v="0"/>
    <m/>
  </r>
  <r>
    <d v="2024-07-03T03:21:44"/>
    <x v="1"/>
    <n v="27"/>
    <s v="HENAO MUOZ FERNEY"/>
    <x v="3"/>
    <x v="0"/>
    <n v="258"/>
    <n v="25.8"/>
    <n v="222.46458923512699"/>
    <m/>
    <n v="116855.5241"/>
    <x v="0"/>
    <n v="13913.513499999999"/>
    <x v="1064"/>
    <x v="0"/>
    <m/>
  </r>
  <r>
    <d v="2024-07-03T03:21:44"/>
    <x v="1"/>
    <n v="28"/>
    <s v="PUERTA BOJANERO JUAN CARLOS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5"/>
    <x v="1"/>
    <n v="29"/>
    <s v="PEREZ GARCIA JUAN ESTEBAN"/>
    <x v="6"/>
    <x v="0"/>
    <n v="158"/>
    <n v="19.75"/>
    <n v="177.97167138810201"/>
    <s v="1 Descuento (Cristian monitoreo) "/>
    <n v="93484.419299999994"/>
    <x v="0"/>
    <n v="13913.513499999999"/>
    <x v="1064"/>
    <x v="0"/>
    <m/>
  </r>
  <r>
    <d v="2024-07-03T03:21:45"/>
    <x v="9"/>
    <n v="31"/>
    <s v="CERVANTES MARTINEZ FELIX ENRIQUE"/>
    <x v="0"/>
    <x v="0"/>
    <n v="183"/>
    <n v="20.3333333333333"/>
    <n v="200.218130311615"/>
    <m/>
    <n v="105169.97169999999"/>
    <x v="0"/>
    <n v="13913.513499999999"/>
    <x v="1064"/>
    <x v="0"/>
    <m/>
  </r>
  <r>
    <d v="2024-07-03T03:21:45"/>
    <x v="9"/>
    <n v="33"/>
    <s v="ACEVEDO DIEGO ALEJANDRO"/>
    <x v="3"/>
    <x v="0"/>
    <n v="182"/>
    <n v="18.2"/>
    <n v="222.46458923512699"/>
    <s v="4 Descuentos (Transbordo) "/>
    <n v="116855.5241"/>
    <x v="0"/>
    <n v="13913.513499999999"/>
    <x v="1064"/>
    <x v="0"/>
    <m/>
  </r>
  <r>
    <d v="2024-07-03T03:21:45"/>
    <x v="9"/>
    <n v="34"/>
    <s v="MONTOYA OSPINA GILBERTO ANTONIO"/>
    <x v="3"/>
    <x v="0"/>
    <n v="210"/>
    <n v="21"/>
    <n v="222.46458923512699"/>
    <s v="4 Descuentos (Conducts y propietarios)"/>
    <n v="116855.5241"/>
    <x v="0"/>
    <n v="13913.513499999999"/>
    <x v="1064"/>
    <x v="0"/>
    <m/>
  </r>
  <r>
    <d v="2024-07-03T03:21:46"/>
    <x v="9"/>
    <n v="35"/>
    <s v="GOMEZ EDWIN"/>
    <x v="0"/>
    <x v="0"/>
    <n v="234"/>
    <n v="26"/>
    <n v="200.218130311615"/>
    <m/>
    <n v="105169.97169999999"/>
    <x v="1"/>
    <n v="13913.513499999999"/>
    <x v="1064"/>
    <x v="0"/>
    <m/>
  </r>
  <r>
    <d v="2024-07-03T03:21:46"/>
    <x v="9"/>
    <n v="36"/>
    <s v="MARTINEZ CHAVERRA LUIS NORBERTO"/>
    <x v="0"/>
    <x v="0"/>
    <n v="191"/>
    <n v="21.2222222222222"/>
    <n v="200.218130311615"/>
    <m/>
    <n v="105169.97169999999"/>
    <x v="0"/>
    <n v="13913.513499999999"/>
    <x v="1064"/>
    <x v="0"/>
    <m/>
  </r>
  <r>
    <d v="2024-07-03T03:21:46"/>
    <x v="9"/>
    <n v="37"/>
    <s v="TABORDA ROJAS DIEGO ALEJANDRO"/>
    <x v="6"/>
    <x v="0"/>
    <n v="173"/>
    <n v="21.625"/>
    <n v="177.97167138810201"/>
    <m/>
    <n v="93484.419299999994"/>
    <x v="1"/>
    <n v="13913.513499999999"/>
    <x v="1064"/>
    <x v="0"/>
    <m/>
  </r>
  <r>
    <d v="2024-07-03T03:21:46"/>
    <x v="9"/>
    <n v="38"/>
    <s v="AGUDELO KEVIN ANDRES"/>
    <x v="3"/>
    <x v="0"/>
    <n v="240"/>
    <n v="24"/>
    <n v="222.46458923512699"/>
    <m/>
    <n v="116855.5241"/>
    <x v="0"/>
    <n v="13913.513499999999"/>
    <x v="1064"/>
    <x v="0"/>
    <m/>
  </r>
  <r>
    <d v="2024-07-03T03:21:47"/>
    <x v="9"/>
    <n v="39"/>
    <s v="QUINTERO ANDRES FELIPE"/>
    <x v="0"/>
    <x v="0"/>
    <n v="193"/>
    <n v="21.4444444444444"/>
    <n v="200.218130311615"/>
    <s v="15 Descuentos (Incidente en Paradero) "/>
    <n v="105169.97169999999"/>
    <x v="0"/>
    <n v="13913.513499999999"/>
    <x v="1064"/>
    <x v="0"/>
    <m/>
  </r>
  <r>
    <d v="2024-07-03T03:21:47"/>
    <x v="9"/>
    <n v="40"/>
    <s v="OCAMPO OCAMPO ANTONIO JOSE"/>
    <x v="4"/>
    <x v="0"/>
    <n v="140"/>
    <n v="20"/>
    <n v="155.72521246458899"/>
    <m/>
    <n v="81798.866899999994"/>
    <x v="0"/>
    <n v="13913.513499999999"/>
    <x v="1064"/>
    <x v="0"/>
    <m/>
  </r>
  <r>
    <d v="2024-07-03T03:21:47"/>
    <x v="1"/>
    <n v="41"/>
    <s v="DIAZ LOZADA ANDRES FELIPE"/>
    <x v="3"/>
    <x v="0"/>
    <n v="237"/>
    <n v="23.7"/>
    <n v="222.46458923512699"/>
    <m/>
    <n v="116855.5241"/>
    <x v="1"/>
    <n v="13913.513499999999"/>
    <x v="1064"/>
    <x v="0"/>
    <m/>
  </r>
  <r>
    <d v="2024-07-03T03:21:48"/>
    <x v="1"/>
    <n v="42"/>
    <s v="LOPERA ALVAREZ ESTIVEN"/>
    <x v="6"/>
    <x v="0"/>
    <n v="237"/>
    <n v="29.625"/>
    <n v="177.97167138810201"/>
    <m/>
    <n v="93484.419299999994"/>
    <x v="1"/>
    <n v="13913.513499999999"/>
    <x v="1064"/>
    <x v="0"/>
    <m/>
  </r>
  <r>
    <d v="2024-07-04T02:22:34"/>
    <x v="1"/>
    <n v="1"/>
    <s v="PALMAR PANA EDIXON JOSUE"/>
    <x v="3"/>
    <x v="0"/>
    <n v="223"/>
    <n v="22.3"/>
    <n v="216.419213973799"/>
    <s v="1 Descuento (Conduct) "/>
    <n v="113530.5677"/>
    <x v="0"/>
    <n v="13050"/>
    <x v="1065"/>
    <x v="0"/>
    <m/>
  </r>
  <r>
    <d v="2024-07-04T02:22:34"/>
    <x v="1"/>
    <n v="2"/>
    <s v="PARIAS MURIEL JHON FREDY"/>
    <x v="0"/>
    <x v="0"/>
    <n v="236"/>
    <n v="26.2222222222222"/>
    <n v="194.777292576419"/>
    <s v="4 Descuentos (Usuarios desubicados y conducts) "/>
    <n v="102177.51089999999"/>
    <x v="1"/>
    <n v="13050"/>
    <x v="1065"/>
    <x v="0"/>
    <m/>
  </r>
  <r>
    <d v="2024-07-04T02:22:34"/>
    <x v="1"/>
    <n v="3"/>
    <s v="TOBON DIEGO"/>
    <x v="10"/>
    <x v="0"/>
    <n v="72"/>
    <n v="20.571428571428601"/>
    <n v="75.746724890829697"/>
    <m/>
    <n v="39735.698700000001"/>
    <x v="0"/>
    <n v="13050"/>
    <x v="1065"/>
    <x v="0"/>
    <m/>
  </r>
  <r>
    <d v="2024-07-04T02:22:35"/>
    <x v="1"/>
    <n v="4"/>
    <s v="RUA CHAVARRIA JEFERSON ANDREY"/>
    <x v="4"/>
    <x v="0"/>
    <n v="199"/>
    <n v="28.428571428571399"/>
    <n v="151.493449781659"/>
    <m/>
    <n v="79471.397400000002"/>
    <x v="0"/>
    <n v="13050"/>
    <x v="1065"/>
    <x v="0"/>
    <m/>
  </r>
  <r>
    <d v="2024-07-04T02:22:35"/>
    <x v="1"/>
    <n v="5"/>
    <s v="BERRIO POSADA ANGELA"/>
    <x v="0"/>
    <x v="0"/>
    <n v="240"/>
    <n v="26.6666666666667"/>
    <n v="194.777292576419"/>
    <m/>
    <n v="102177.51089999999"/>
    <x v="1"/>
    <n v="13050"/>
    <x v="1065"/>
    <x v="0"/>
    <m/>
  </r>
  <r>
    <d v="2024-07-04T02:22:35"/>
    <x v="1"/>
    <n v="6"/>
    <s v="TUBERQUIA MAICOL ESTIVEN"/>
    <x v="1"/>
    <x v="0"/>
    <n v="204"/>
    <n v="18.545454545454501"/>
    <n v="238.06113537117901"/>
    <m/>
    <n v="124883.62450000001"/>
    <x v="0"/>
    <n v="13050"/>
    <x v="1065"/>
    <x v="0"/>
    <m/>
  </r>
  <r>
    <d v="2024-07-04T02:22:36"/>
    <x v="1"/>
    <n v="7"/>
    <s v="RAMIREZ ADRIAN"/>
    <x v="6"/>
    <x v="0"/>
    <n v="180"/>
    <n v="22.5"/>
    <n v="173.135371179039"/>
    <m/>
    <n v="90824.454100000003"/>
    <x v="1"/>
    <n v="13050"/>
    <x v="1065"/>
    <x v="0"/>
    <m/>
  </r>
  <r>
    <d v="2024-07-04T02:22:36"/>
    <x v="1"/>
    <n v="8"/>
    <s v="VACA FIERRO ROBINSON"/>
    <x v="1"/>
    <x v="0"/>
    <n v="247"/>
    <n v="22.454545454545499"/>
    <n v="238.06113537117901"/>
    <s v="1 Descuento (Conduct) "/>
    <n v="124883.62450000001"/>
    <x v="1"/>
    <n v="13050"/>
    <x v="1065"/>
    <x v="0"/>
    <m/>
  </r>
  <r>
    <d v="2024-07-04T02:22:36"/>
    <x v="1"/>
    <n v="9"/>
    <s v="AGUDELO GARCIA DENIN ANGELO"/>
    <x v="0"/>
    <x v="0"/>
    <n v="212"/>
    <n v="23.5555555555556"/>
    <n v="194.777292576419"/>
    <m/>
    <n v="102177.51089999999"/>
    <x v="0"/>
    <n v="13050"/>
    <x v="1065"/>
    <x v="0"/>
    <m/>
  </r>
  <r>
    <d v="2024-07-04T02:22:36"/>
    <x v="1"/>
    <n v="10"/>
    <s v="MARULANDA JARAMILLO DAWER ANDRES"/>
    <x v="0"/>
    <x v="0"/>
    <n v="133"/>
    <n v="14.7777777777778"/>
    <n v="194.777292576419"/>
    <s v="21 Descuentos (Transbordo) "/>
    <n v="102177.51089999999"/>
    <x v="0"/>
    <n v="13050"/>
    <x v="1065"/>
    <x v="0"/>
    <m/>
  </r>
  <r>
    <d v="2024-07-04T02:22:37"/>
    <x v="9"/>
    <n v="11"/>
    <s v="BELTRAN JUAN SIMON"/>
    <x v="10"/>
    <x v="0"/>
    <n v="92"/>
    <n v="23"/>
    <n v="86.567685589519698"/>
    <m/>
    <n v="45412.227099999996"/>
    <x v="0"/>
    <n v="13050"/>
    <x v="1065"/>
    <x v="0"/>
    <m/>
  </r>
  <r>
    <d v="2024-07-04T02:22:37"/>
    <x v="9"/>
    <n v="12"/>
    <s v="VALENCIA MENDOZA JHON"/>
    <x v="0"/>
    <x v="0"/>
    <n v="155"/>
    <n v="17.2222222222222"/>
    <n v="194.777292576419"/>
    <m/>
    <n v="102177.51089999999"/>
    <x v="0"/>
    <n v="13050"/>
    <x v="1065"/>
    <x v="0"/>
    <m/>
  </r>
  <r>
    <d v="2024-07-04T02:22:37"/>
    <x v="9"/>
    <n v="13"/>
    <s v="DURANGO PAEZ GILDARDO"/>
    <x v="0"/>
    <x v="0"/>
    <n v="216"/>
    <n v="24"/>
    <n v="194.777292576419"/>
    <s v="2 Descuentos (Conducts) "/>
    <n v="102177.51089999999"/>
    <x v="0"/>
    <n v="13050"/>
    <x v="1065"/>
    <x v="0"/>
    <m/>
  </r>
  <r>
    <d v="2024-07-04T02:22:37"/>
    <x v="9"/>
    <n v="14"/>
    <s v="GOMEZ EDWIN"/>
    <x v="3"/>
    <x v="0"/>
    <n v="213"/>
    <n v="21.3"/>
    <n v="216.419213973799"/>
    <m/>
    <n v="113530.5677"/>
    <x v="1"/>
    <n v="13050"/>
    <x v="1065"/>
    <x v="0"/>
    <m/>
  </r>
  <r>
    <d v="2024-07-04T02:22:38"/>
    <x v="9"/>
    <n v="15"/>
    <s v="LONDOO LOPERA DUVAN ANDRES"/>
    <x v="6"/>
    <x v="0"/>
    <n v="178"/>
    <n v="22.25"/>
    <n v="173.135371179039"/>
    <m/>
    <n v="90824.454100000003"/>
    <x v="1"/>
    <n v="13050"/>
    <x v="1065"/>
    <x v="0"/>
    <m/>
  </r>
  <r>
    <d v="2024-07-04T02:22:38"/>
    <x v="9"/>
    <n v="16"/>
    <s v="HURTADO MADRID JUAN ESTEBAN"/>
    <x v="6"/>
    <x v="0"/>
    <n v="186"/>
    <n v="23.25"/>
    <n v="173.135371179039"/>
    <m/>
    <n v="90824.454100000003"/>
    <x v="0"/>
    <n v="13050"/>
    <x v="1065"/>
    <x v="0"/>
    <m/>
  </r>
  <r>
    <d v="2024-07-04T02:22:38"/>
    <x v="9"/>
    <n v="17"/>
    <s v="VELASQUEZ ESTEBAN"/>
    <x v="6"/>
    <x v="0"/>
    <n v="179"/>
    <n v="23.866666666666699"/>
    <n v="162.31441048034901"/>
    <m/>
    <n v="85147.925799999997"/>
    <x v="0"/>
    <n v="13050"/>
    <x v="1065"/>
    <x v="0"/>
    <m/>
  </r>
  <r>
    <d v="2024-07-04T02:22:39"/>
    <x v="9"/>
    <n v="18"/>
    <s v="BETANCUR GUZMAN JHON FERNANDO"/>
    <x v="6"/>
    <x v="0"/>
    <n v="179"/>
    <n v="22.375"/>
    <n v="173.135371179039"/>
    <m/>
    <n v="90824.454100000003"/>
    <x v="0"/>
    <n v="13050"/>
    <x v="1065"/>
    <x v="0"/>
    <m/>
  </r>
  <r>
    <d v="2024-07-04T02:22:39"/>
    <x v="9"/>
    <n v="19"/>
    <s v="PINO JUAN ESTEBAN"/>
    <x v="0"/>
    <x v="0"/>
    <n v="184"/>
    <n v="20.4444444444444"/>
    <n v="194.777292576419"/>
    <m/>
    <n v="102177.51089999999"/>
    <x v="0"/>
    <n v="13050"/>
    <x v="1065"/>
    <x v="0"/>
    <m/>
  </r>
  <r>
    <d v="2024-07-04T02:22:39"/>
    <x v="9"/>
    <n v="20"/>
    <s v="GONZALEZ PEREZ RAFAEL JOSE"/>
    <x v="0"/>
    <x v="0"/>
    <n v="206"/>
    <n v="22.8888888888889"/>
    <n v="194.777292576419"/>
    <s v="1 Descuento (Controlador) "/>
    <n v="102177.51089999999"/>
    <x v="0"/>
    <n v="13050"/>
    <x v="1065"/>
    <x v="0"/>
    <m/>
  </r>
  <r>
    <d v="2024-07-04T02:22:39"/>
    <x v="9"/>
    <n v="21"/>
    <s v="DURANGO DAVID JOSE"/>
    <x v="0"/>
    <x v="0"/>
    <n v="200"/>
    <n v="22.2222222222222"/>
    <n v="194.777292576419"/>
    <m/>
    <n v="102177.51089999999"/>
    <x v="0"/>
    <n v="13050"/>
    <x v="1065"/>
    <x v="0"/>
    <m/>
  </r>
  <r>
    <d v="2024-07-04T02:22:40"/>
    <x v="9"/>
    <n v="22"/>
    <s v="QUIRAMA CASTAEDA JHON JADER"/>
    <x v="6"/>
    <x v="0"/>
    <n v="156"/>
    <n v="19.5"/>
    <n v="173.135371179039"/>
    <m/>
    <n v="90824.454100000003"/>
    <x v="1"/>
    <n v="13050"/>
    <x v="1065"/>
    <x v="0"/>
    <m/>
  </r>
  <r>
    <d v="2024-07-04T02:22:40"/>
    <x v="9"/>
    <n v="23"/>
    <s v="SALDARRIAGA PARRA LUIS ALBERTO"/>
    <x v="8"/>
    <x v="0"/>
    <n v="109"/>
    <n v="21.8"/>
    <n v="108.2096069869"/>
    <m/>
    <n v="56765.283799999997"/>
    <x v="2"/>
    <n v="13050"/>
    <x v="1065"/>
    <x v="0"/>
    <m/>
  </r>
  <r>
    <d v="2024-07-04T02:22:40"/>
    <x v="9"/>
    <n v="24"/>
    <s v="LONDOO CADAVID DAVID SANTIAGO"/>
    <x v="0"/>
    <x v="0"/>
    <n v="193"/>
    <n v="21.4444444444444"/>
    <n v="194.777292576419"/>
    <m/>
    <n v="102177.51089999999"/>
    <x v="0"/>
    <n v="13050"/>
    <x v="1065"/>
    <x v="0"/>
    <m/>
  </r>
  <r>
    <d v="2024-07-04T02:22:41"/>
    <x v="9"/>
    <n v="25"/>
    <s v="VELEZ DAVID"/>
    <x v="6"/>
    <x v="0"/>
    <n v="196"/>
    <n v="24.5"/>
    <n v="173.135371179039"/>
    <m/>
    <n v="90824.454100000003"/>
    <x v="1"/>
    <n v="13050"/>
    <x v="1065"/>
    <x v="0"/>
    <m/>
  </r>
  <r>
    <d v="2024-07-04T02:22:41"/>
    <x v="9"/>
    <n v="26"/>
    <s v="CIRO MARIN RODRIGO ALBERTO"/>
    <x v="0"/>
    <x v="0"/>
    <n v="176"/>
    <n v="19.5555555555556"/>
    <n v="194.777292576419"/>
    <s v="4 Descuentos (Propietario y transbordo) "/>
    <n v="102177.51089999999"/>
    <x v="0"/>
    <n v="13050"/>
    <x v="1065"/>
    <x v="0"/>
    <m/>
  </r>
  <r>
    <d v="2024-07-04T02:22:41"/>
    <x v="9"/>
    <n v="27"/>
    <s v="HOYOS DAVID"/>
    <x v="0"/>
    <x v="0"/>
    <n v="234"/>
    <n v="26"/>
    <n v="194.777292576419"/>
    <m/>
    <n v="102177.51089999999"/>
    <x v="0"/>
    <n v="13050"/>
    <x v="1065"/>
    <x v="0"/>
    <m/>
  </r>
  <r>
    <d v="2024-07-04T02:22:41"/>
    <x v="9"/>
    <n v="28"/>
    <s v="URIEL SALAZAR FREDY"/>
    <x v="6"/>
    <x v="0"/>
    <n v="175"/>
    <n v="21.875"/>
    <n v="173.135371179039"/>
    <s v="1 Descuento (Conduct) "/>
    <n v="90824.454100000003"/>
    <x v="0"/>
    <n v="13050"/>
    <x v="1065"/>
    <x v="0"/>
    <m/>
  </r>
  <r>
    <d v="2024-07-04T02:22:42"/>
    <x v="9"/>
    <n v="29"/>
    <s v="PEREZ GARCIA JUAN ESTEBAN"/>
    <x v="0"/>
    <x v="0"/>
    <n v="165"/>
    <n v="18.3333333333333"/>
    <n v="194.777292576419"/>
    <m/>
    <n v="102177.51089999999"/>
    <x v="0"/>
    <n v="13050"/>
    <x v="1065"/>
    <x v="0"/>
    <m/>
  </r>
  <r>
    <d v="2024-07-04T02:22:42"/>
    <x v="1"/>
    <n v="30"/>
    <s v="PUERTA BOJANERO JUAN CARLOS"/>
    <x v="7"/>
    <x v="0"/>
    <n v="60"/>
    <n v="20"/>
    <n v="64.925764192139695"/>
    <m/>
    <n v="34059.170299999998"/>
    <x v="0"/>
    <n v="13050"/>
    <x v="1065"/>
    <x v="0"/>
    <m/>
  </r>
  <r>
    <d v="2024-07-04T02:22:42"/>
    <x v="1"/>
    <n v="31"/>
    <s v="CERVANTES MARTINEZ FELIX ENRIQUE"/>
    <x v="6"/>
    <x v="0"/>
    <n v="186"/>
    <n v="23.25"/>
    <n v="173.135371179039"/>
    <s v="2 Descuentos (Conducts) "/>
    <n v="90824.454100000003"/>
    <x v="0"/>
    <n v="13050"/>
    <x v="1065"/>
    <x v="0"/>
    <m/>
  </r>
  <r>
    <d v="2024-07-04T02:22:42"/>
    <x v="1"/>
    <n v="33"/>
    <s v="ACEVEDO DIEGO ALEJANDRO"/>
    <x v="0"/>
    <x v="0"/>
    <n v="169"/>
    <n v="18.7777777777778"/>
    <n v="194.777292576419"/>
    <m/>
    <n v="102177.51089999999"/>
    <x v="0"/>
    <n v="13050"/>
    <x v="1065"/>
    <x v="0"/>
    <m/>
  </r>
  <r>
    <d v="2024-07-04T02:22:43"/>
    <x v="1"/>
    <n v="34"/>
    <s v="MONTOYA OSPINA GILBERTO ANTONIO"/>
    <x v="3"/>
    <x v="0"/>
    <n v="214"/>
    <n v="21.4"/>
    <n v="216.419213973799"/>
    <s v="2 Descuentos (Transbordo) "/>
    <n v="113530.5677"/>
    <x v="0"/>
    <n v="13050"/>
    <x v="1065"/>
    <x v="0"/>
    <m/>
  </r>
  <r>
    <d v="2024-07-04T02:22:43"/>
    <x v="1"/>
    <n v="35"/>
    <s v="DIAZ LOZADA ANDRES FELIPE"/>
    <x v="3"/>
    <x v="0"/>
    <n v="202"/>
    <n v="20.2"/>
    <n v="216.419213973799"/>
    <m/>
    <n v="113530.5677"/>
    <x v="1"/>
    <n v="13050"/>
    <x v="1065"/>
    <x v="0"/>
    <m/>
  </r>
  <r>
    <d v="2024-07-04T02:22:43"/>
    <x v="1"/>
    <n v="36"/>
    <s v="MARTINEZ CHAVERRA LUIS NORBERTO"/>
    <x v="3"/>
    <x v="0"/>
    <n v="194"/>
    <n v="19.399999999999999"/>
    <n v="216.419213973799"/>
    <m/>
    <n v="113530.5677"/>
    <x v="0"/>
    <n v="13050"/>
    <x v="1065"/>
    <x v="0"/>
    <m/>
  </r>
  <r>
    <d v="2024-07-04T02:22:43"/>
    <x v="1"/>
    <n v="37"/>
    <s v="TABORDA ROJAS DIEGO ALEJANDRO"/>
    <x v="3"/>
    <x v="0"/>
    <n v="206"/>
    <n v="20.6"/>
    <n v="216.419213973799"/>
    <m/>
    <n v="113530.5677"/>
    <x v="1"/>
    <n v="13050"/>
    <x v="1065"/>
    <x v="0"/>
    <m/>
  </r>
  <r>
    <d v="2024-07-04T02:22:44"/>
    <x v="1"/>
    <n v="38"/>
    <s v="AGUDELO KEVIN ANDRES"/>
    <x v="3"/>
    <x v="0"/>
    <n v="209"/>
    <n v="20.9"/>
    <n v="216.419213973799"/>
    <s v="1 Descuento (Jefe de ruta) "/>
    <n v="113530.5677"/>
    <x v="0"/>
    <n v="13050"/>
    <x v="1065"/>
    <x v="0"/>
    <m/>
  </r>
  <r>
    <d v="2024-07-04T02:22:44"/>
    <x v="1"/>
    <n v="39"/>
    <s v="QUINTERO ANDRES FELIPE"/>
    <x v="4"/>
    <x v="0"/>
    <n v="171"/>
    <n v="24.428571428571399"/>
    <n v="151.493449781659"/>
    <s v="6 Descuentos (conducts, usuario movilidad reducida y despachadores)"/>
    <n v="79471.397400000002"/>
    <x v="0"/>
    <n v="13050"/>
    <x v="1065"/>
    <x v="0"/>
    <m/>
  </r>
  <r>
    <d v="2024-07-04T02:22:44"/>
    <x v="1"/>
    <n v="40"/>
    <s v="OCAMPO OCAMPO ANTONIO JOSE"/>
    <x v="3"/>
    <x v="0"/>
    <n v="173"/>
    <n v="17.3"/>
    <n v="216.419213973799"/>
    <m/>
    <n v="113530.5677"/>
    <x v="0"/>
    <n v="13050"/>
    <x v="1065"/>
    <x v="0"/>
    <m/>
  </r>
  <r>
    <d v="2024-07-04T02:22:44"/>
    <x v="1"/>
    <n v="41"/>
    <s v="GARCIA DAVID WILSON ALBERTO"/>
    <x v="0"/>
    <x v="0"/>
    <n v="189"/>
    <n v="21"/>
    <n v="194.777292576419"/>
    <m/>
    <n v="102177.51089999999"/>
    <x v="1"/>
    <n v="13050"/>
    <x v="1065"/>
    <x v="0"/>
    <m/>
  </r>
  <r>
    <d v="2024-07-04T02:22:45"/>
    <x v="1"/>
    <n v="42"/>
    <s v="LOPERA ALVAREZ ESTIVEN"/>
    <x v="2"/>
    <x v="0"/>
    <n v="123"/>
    <n v="22.363636363636399"/>
    <n v="119.03056768559"/>
    <s v="1 Descuento (Conduct) "/>
    <n v="62441.8122"/>
    <x v="1"/>
    <n v="13050"/>
    <x v="1065"/>
    <x v="0"/>
    <m/>
  </r>
  <r>
    <d v="2024-07-05T02:42:21"/>
    <x v="9"/>
    <n v="1"/>
    <s v="PALMAR PANA EDIXON JOSUE"/>
    <x v="1"/>
    <x v="0"/>
    <n v="196"/>
    <n v="17.818181818181799"/>
    <n v="235.330459770115"/>
    <m/>
    <n v="123381.75290000001"/>
    <x v="0"/>
    <n v="12597.368399999999"/>
    <x v="1066"/>
    <x v="0"/>
    <m/>
  </r>
  <r>
    <d v="2024-07-05T02:42:21"/>
    <x v="9"/>
    <n v="2"/>
    <s v="PARIAS MURIEL JHON FREDY"/>
    <x v="0"/>
    <x v="0"/>
    <n v="240"/>
    <n v="26.6666666666667"/>
    <n v="192.54310344827601"/>
    <m/>
    <n v="100948.7069"/>
    <x v="1"/>
    <n v="12597.368399999999"/>
    <x v="1066"/>
    <x v="0"/>
    <m/>
  </r>
  <r>
    <d v="2024-07-05T02:42:22"/>
    <x v="9"/>
    <n v="5"/>
    <s v="BERRIO POSADA ANGELA"/>
    <x v="1"/>
    <x v="3"/>
    <n v="256"/>
    <n v="23.272727272727298"/>
    <n v="235.330459770115"/>
    <s v="2 Descuentos (Conduct y propietario) "/>
    <n v="123381.75290000001"/>
    <x v="1"/>
    <n v="12597.368399999999"/>
    <x v="1066"/>
    <x v="0"/>
    <m/>
  </r>
  <r>
    <d v="2024-07-05T02:42:22"/>
    <x v="9"/>
    <n v="6"/>
    <s v="TUBERQUIA MAICOL ESTIVEN"/>
    <x v="6"/>
    <x v="0"/>
    <n v="192"/>
    <n v="24"/>
    <n v="171.149425287356"/>
    <m/>
    <n v="89732.183900000004"/>
    <x v="0"/>
    <n v="12597.368399999999"/>
    <x v="1066"/>
    <x v="0"/>
    <m/>
  </r>
  <r>
    <d v="2024-07-05T02:42:22"/>
    <x v="9"/>
    <n v="7"/>
    <s v="RAMIREZ ADRIAN"/>
    <x v="3"/>
    <x v="0"/>
    <n v="263"/>
    <n v="26.3"/>
    <n v="213.93678160919501"/>
    <m/>
    <n v="112165.22990000001"/>
    <x v="1"/>
    <n v="12597.368399999999"/>
    <x v="1066"/>
    <x v="0"/>
    <m/>
  </r>
  <r>
    <d v="2024-07-05T02:42:23"/>
    <x v="9"/>
    <n v="8"/>
    <s v="VACA FIERRO ROBINSON"/>
    <x v="1"/>
    <x v="0"/>
    <n v="265"/>
    <n v="24.090909090909101"/>
    <n v="235.330459770115"/>
    <m/>
    <n v="123381.75290000001"/>
    <x v="1"/>
    <n v="12597.368399999999"/>
    <x v="1066"/>
    <x v="0"/>
    <m/>
  </r>
  <r>
    <d v="2024-07-05T02:42:23"/>
    <x v="9"/>
    <n v="9"/>
    <s v="AGUDELO GARCIA DENIN ANGELO"/>
    <x v="0"/>
    <x v="0"/>
    <n v="180"/>
    <n v="20"/>
    <n v="192.54310344827601"/>
    <m/>
    <n v="100948.7069"/>
    <x v="0"/>
    <n v="12597.368399999999"/>
    <x v="1066"/>
    <x v="0"/>
    <m/>
  </r>
  <r>
    <d v="2024-07-05T02:42:23"/>
    <x v="9"/>
    <n v="10"/>
    <s v="MARULANDA JARAMILLO DAWER ANDRES"/>
    <x v="0"/>
    <x v="0"/>
    <n v="203"/>
    <n v="22.5555555555556"/>
    <n v="192.54310344827601"/>
    <m/>
    <n v="100948.7069"/>
    <x v="0"/>
    <n v="12597.368399999999"/>
    <x v="1066"/>
    <x v="0"/>
    <m/>
  </r>
  <r>
    <d v="2024-07-05T02:42:23"/>
    <x v="1"/>
    <n v="11"/>
    <s v="BELTRAN JUAN SIMON"/>
    <x v="6"/>
    <x v="0"/>
    <n v="146"/>
    <n v="18.25"/>
    <n v="171.149425287356"/>
    <s v="1 Descuento (Conduct) "/>
    <n v="89732.183900000004"/>
    <x v="0"/>
    <n v="12597.368399999999"/>
    <x v="1066"/>
    <x v="0"/>
    <m/>
  </r>
  <r>
    <d v="2024-07-05T02:42:24"/>
    <x v="1"/>
    <n v="12"/>
    <s v="VALENCIA MENDOZA JHON"/>
    <x v="1"/>
    <x v="3"/>
    <n v="220"/>
    <n v="20"/>
    <n v="235.330459770115"/>
    <m/>
    <n v="123381.75290000001"/>
    <x v="0"/>
    <n v="12597.368399999999"/>
    <x v="1066"/>
    <x v="0"/>
    <m/>
  </r>
  <r>
    <d v="2024-07-05T02:42:24"/>
    <x v="1"/>
    <n v="13"/>
    <s v="DURANGO PAEZ GILDARDO"/>
    <x v="3"/>
    <x v="0"/>
    <n v="258"/>
    <n v="25.8"/>
    <n v="213.93678160919501"/>
    <s v="1 Descuento (Usuario desubicado) "/>
    <n v="112165.22990000001"/>
    <x v="0"/>
    <n v="12597.368399999999"/>
    <x v="1066"/>
    <x v="0"/>
    <m/>
  </r>
  <r>
    <d v="2024-07-05T02:42:24"/>
    <x v="1"/>
    <n v="14"/>
    <s v="MADRID HERNANDEZ JHONATAN SMITH"/>
    <x v="0"/>
    <x v="0"/>
    <n v="155"/>
    <n v="17.2222222222222"/>
    <n v="192.54310344827601"/>
    <m/>
    <n v="100948.7069"/>
    <x v="1"/>
    <n v="12597.368399999999"/>
    <x v="1066"/>
    <x v="0"/>
    <m/>
  </r>
  <r>
    <d v="2024-07-05T02:42:24"/>
    <x v="1"/>
    <n v="15"/>
    <s v="LONDOO LOPERA DUVAN ANDRES"/>
    <x v="3"/>
    <x v="0"/>
    <n v="260"/>
    <n v="27.3684210526316"/>
    <n v="203.23994252873601"/>
    <s v="2 Descuentos (conducts) "/>
    <n v="106556.9684"/>
    <x v="1"/>
    <n v="12597.368399999999"/>
    <x v="1066"/>
    <x v="0"/>
    <m/>
  </r>
  <r>
    <d v="2024-07-05T02:42:25"/>
    <x v="1"/>
    <n v="16"/>
    <s v="HURTADO MADRID JUAN ESTEBAN"/>
    <x v="1"/>
    <x v="3"/>
    <n v="237"/>
    <n v="21.545454545454501"/>
    <n v="235.330459770115"/>
    <m/>
    <n v="123381.75290000001"/>
    <x v="0"/>
    <n v="12597.368399999999"/>
    <x v="1066"/>
    <x v="0"/>
    <m/>
  </r>
  <r>
    <d v="2024-07-05T02:42:25"/>
    <x v="1"/>
    <n v="17"/>
    <s v="RAMIREZ JARAMILLO WILSON"/>
    <x v="8"/>
    <x v="0"/>
    <n v="130"/>
    <n v="26"/>
    <n v="106.968390804598"/>
    <s v="1 Descuento (Conduct) "/>
    <n v="56082.6149"/>
    <x v="0"/>
    <n v="12597.368399999999"/>
    <x v="1066"/>
    <x v="0"/>
    <m/>
  </r>
  <r>
    <d v="2024-07-05T02:42:25"/>
    <x v="1"/>
    <n v="18"/>
    <s v="BETANCUR GUZMAN JHON FERNANDO"/>
    <x v="1"/>
    <x v="0"/>
    <n v="212"/>
    <n v="19.272727272727298"/>
    <n v="235.330459770115"/>
    <m/>
    <n v="123381.75290000001"/>
    <x v="0"/>
    <n v="12597.368399999999"/>
    <x v="1066"/>
    <x v="0"/>
    <m/>
  </r>
  <r>
    <d v="2024-07-05T02:42:25"/>
    <x v="1"/>
    <n v="19"/>
    <s v="LONDOO WILDER"/>
    <x v="1"/>
    <x v="0"/>
    <n v="231"/>
    <n v="21"/>
    <n v="235.330459770115"/>
    <m/>
    <n v="123381.75290000001"/>
    <x v="0"/>
    <n v="12597.368399999999"/>
    <x v="1066"/>
    <x v="0"/>
    <m/>
  </r>
  <r>
    <d v="2024-07-05T02:42:26"/>
    <x v="1"/>
    <n v="20"/>
    <s v="GONZALEZ PEREZ RAFAEL JOSE"/>
    <x v="1"/>
    <x v="0"/>
    <n v="211"/>
    <n v="19.181818181818201"/>
    <n v="235.330459770115"/>
    <m/>
    <n v="123381.75290000001"/>
    <x v="0"/>
    <n v="12597.368399999999"/>
    <x v="1066"/>
    <x v="0"/>
    <m/>
  </r>
  <r>
    <d v="2024-07-05T02:42:26"/>
    <x v="1"/>
    <n v="21"/>
    <s v="DURANGO DAVID JOSE"/>
    <x v="0"/>
    <x v="0"/>
    <n v="209"/>
    <n v="23.2222222222222"/>
    <n v="192.54310344827601"/>
    <m/>
    <n v="100948.7069"/>
    <x v="0"/>
    <n v="12597.368399999999"/>
    <x v="1066"/>
    <x v="0"/>
    <m/>
  </r>
  <r>
    <d v="2024-07-05T02:42:26"/>
    <x v="1"/>
    <n v="22"/>
    <s v="DIAZ LOZADA ANDRES FELIPE"/>
    <x v="3"/>
    <x v="0"/>
    <n v="188"/>
    <n v="18.8"/>
    <n v="213.93678160919501"/>
    <m/>
    <n v="112165.22990000001"/>
    <x v="1"/>
    <n v="12597.368399999999"/>
    <x v="1066"/>
    <x v="0"/>
    <m/>
  </r>
  <r>
    <d v="2024-07-05T02:42:27"/>
    <x v="1"/>
    <n v="23"/>
    <s v="SALDARRIAGA PARRA LUIS ALBERTO"/>
    <x v="0"/>
    <x v="0"/>
    <n v="162"/>
    <n v="18"/>
    <n v="192.54310344827601"/>
    <m/>
    <n v="100948.7069"/>
    <x v="2"/>
    <n v="12597.368399999999"/>
    <x v="1066"/>
    <x v="0"/>
    <m/>
  </r>
  <r>
    <d v="2024-07-05T02:42:27"/>
    <x v="1"/>
    <n v="24"/>
    <s v="LONDOO CADAVID DAVID SANTIAGO"/>
    <x v="0"/>
    <x v="0"/>
    <n v="114"/>
    <n v="12.6666666666667"/>
    <n v="192.54310344827601"/>
    <m/>
    <n v="100948.7069"/>
    <x v="0"/>
    <n v="12597.368399999999"/>
    <x v="1066"/>
    <x v="0"/>
    <m/>
  </r>
  <r>
    <d v="2024-07-05T02:42:27"/>
    <x v="1"/>
    <n v="25"/>
    <s v="VELEZ DAVID"/>
    <x v="0"/>
    <x v="0"/>
    <n v="201"/>
    <n v="22.3333333333333"/>
    <n v="192.54310344827601"/>
    <m/>
    <n v="100948.7069"/>
    <x v="1"/>
    <n v="12597.368399999999"/>
    <x v="1066"/>
    <x v="0"/>
    <m/>
  </r>
  <r>
    <d v="2024-07-05T02:42:27"/>
    <x v="1"/>
    <n v="26"/>
    <s v="CIRO MARIN RODRIGO ALBERTO"/>
    <x v="0"/>
    <x v="0"/>
    <n v="165"/>
    <n v="18.3333333333333"/>
    <n v="192.54310344827601"/>
    <s v="2 Descuentos (Controlador y propietario) "/>
    <n v="100948.7069"/>
    <x v="0"/>
    <n v="12597.368399999999"/>
    <x v="1066"/>
    <x v="0"/>
    <m/>
  </r>
  <r>
    <d v="2024-07-05T02:42:28"/>
    <x v="1"/>
    <n v="27"/>
    <s v="HENAO MUOZ FERNEY"/>
    <x v="3"/>
    <x v="0"/>
    <n v="218"/>
    <n v="21.8"/>
    <n v="213.93678160919501"/>
    <m/>
    <n v="112165.22990000001"/>
    <x v="0"/>
    <n v="12597.368399999999"/>
    <x v="1066"/>
    <x v="0"/>
    <m/>
  </r>
  <r>
    <d v="2024-07-05T02:42:28"/>
    <x v="1"/>
    <n v="28"/>
    <s v="PINO JUAN ESTEBAN"/>
    <x v="6"/>
    <x v="0"/>
    <n v="160"/>
    <n v="18.823529411764699"/>
    <n v="181.84626436781599"/>
    <m/>
    <n v="95340.445399999997"/>
    <x v="0"/>
    <n v="12597.368399999999"/>
    <x v="1066"/>
    <x v="0"/>
    <m/>
  </r>
  <r>
    <d v="2024-07-05T02:42:28"/>
    <x v="1"/>
    <n v="29"/>
    <s v="PEREZ GARCIA JUAN ESTEBAN"/>
    <x v="0"/>
    <x v="0"/>
    <n v="138"/>
    <n v="15.3333333333333"/>
    <n v="192.54310344827601"/>
    <m/>
    <n v="100948.7069"/>
    <x v="0"/>
    <n v="12597.368399999999"/>
    <x v="1066"/>
    <x v="0"/>
    <m/>
  </r>
  <r>
    <d v="2024-07-05T02:42:28"/>
    <x v="9"/>
    <n v="31"/>
    <s v="CERVANTES MARTINEZ FELIX ENRIQUE"/>
    <x v="0"/>
    <x v="0"/>
    <n v="221"/>
    <n v="24.5555555555556"/>
    <n v="192.54310344827601"/>
    <m/>
    <n v="100948.7069"/>
    <x v="0"/>
    <n v="12597.368399999999"/>
    <x v="1066"/>
    <x v="0"/>
    <m/>
  </r>
  <r>
    <d v="2024-07-05T02:42:29"/>
    <x v="9"/>
    <n v="33"/>
    <s v="ACEVEDO DIEGO ALEJANDRO"/>
    <x v="3"/>
    <x v="0"/>
    <n v="228"/>
    <n v="22.8"/>
    <n v="213.93678160919501"/>
    <m/>
    <n v="112165.22990000001"/>
    <x v="0"/>
    <n v="12597.368399999999"/>
    <x v="1066"/>
    <x v="0"/>
    <m/>
  </r>
  <r>
    <d v="2024-07-05T02:42:29"/>
    <x v="9"/>
    <n v="34"/>
    <s v="MONTOYA OSPINA GILBERTO ANTONIO"/>
    <x v="4"/>
    <x v="0"/>
    <n v="141"/>
    <n v="20.1428571428571"/>
    <n v="149.755747126437"/>
    <m/>
    <n v="78515.660900000003"/>
    <x v="0"/>
    <n v="12597.368399999999"/>
    <x v="1066"/>
    <x v="0"/>
    <m/>
  </r>
  <r>
    <d v="2024-07-05T02:42:29"/>
    <x v="9"/>
    <n v="36"/>
    <s v="MARTINEZ CHAVERRA LUIS NORBERTO"/>
    <x v="0"/>
    <x v="0"/>
    <n v="217"/>
    <n v="24.1111111111111"/>
    <n v="192.54310344827601"/>
    <m/>
    <n v="100948.7069"/>
    <x v="0"/>
    <n v="12597.368399999999"/>
    <x v="1066"/>
    <x v="0"/>
    <m/>
  </r>
  <r>
    <d v="2024-07-05T02:42:29"/>
    <x v="9"/>
    <n v="37"/>
    <s v="TABORDA ROJAS DIEGO ALEJANDRO"/>
    <x v="0"/>
    <x v="0"/>
    <n v="235"/>
    <n v="26.1111111111111"/>
    <n v="192.54310344827601"/>
    <m/>
    <n v="100948.7069"/>
    <x v="1"/>
    <n v="12597.368399999999"/>
    <x v="1066"/>
    <x v="0"/>
    <m/>
  </r>
  <r>
    <d v="2024-07-05T02:42:30"/>
    <x v="9"/>
    <n v="38"/>
    <s v="AGUDELO KEVIN ANDRES"/>
    <x v="0"/>
    <x v="0"/>
    <n v="172"/>
    <n v="19.1111111111111"/>
    <n v="192.54310344827601"/>
    <m/>
    <n v="100948.7069"/>
    <x v="0"/>
    <n v="12597.368399999999"/>
    <x v="1066"/>
    <x v="0"/>
    <m/>
  </r>
  <r>
    <d v="2024-07-05T02:42:30"/>
    <x v="9"/>
    <n v="39"/>
    <s v="QUINTERO ANDRES FELIPE"/>
    <x v="0"/>
    <x v="0"/>
    <n v="163"/>
    <n v="18.1111111111111"/>
    <n v="192.54310344827601"/>
    <m/>
    <n v="100948.7069"/>
    <x v="0"/>
    <n v="12597.368399999999"/>
    <x v="1066"/>
    <x v="0"/>
    <m/>
  </r>
  <r>
    <d v="2024-07-05T02:42:30"/>
    <x v="9"/>
    <n v="40"/>
    <s v="OCAMPO OCAMPO ANTONIO JOSE"/>
    <x v="3"/>
    <x v="0"/>
    <n v="225"/>
    <n v="22.5"/>
    <n v="213.93678160919501"/>
    <m/>
    <n v="112165.22990000001"/>
    <x v="0"/>
    <n v="12597.368399999999"/>
    <x v="1066"/>
    <x v="0"/>
    <m/>
  </r>
  <r>
    <d v="2024-07-05T02:42:30"/>
    <x v="9"/>
    <n v="41"/>
    <s v="GARCIA DAVID WILSON ALBERTO"/>
    <x v="3"/>
    <x v="0"/>
    <n v="224"/>
    <n v="22.4"/>
    <n v="213.93678160919501"/>
    <s v="2 Descuentos (conducts) "/>
    <n v="112165.22990000001"/>
    <x v="1"/>
    <n v="12597.368399999999"/>
    <x v="1066"/>
    <x v="0"/>
    <m/>
  </r>
  <r>
    <d v="2024-07-05T02:42:31"/>
    <x v="9"/>
    <n v="42"/>
    <s v="LOPERA ALVAREZ ESTIVEN"/>
    <x v="0"/>
    <x v="0"/>
    <n v="209"/>
    <n v="23.2222222222222"/>
    <n v="192.54310344827601"/>
    <m/>
    <n v="100948.7069"/>
    <x v="1"/>
    <n v="12597.368399999999"/>
    <x v="1066"/>
    <x v="0"/>
    <m/>
  </r>
  <r>
    <d v="2024-07-06T04:02:52"/>
    <x v="9"/>
    <n v="1"/>
    <s v="MACEA MATEO"/>
    <x v="3"/>
    <x v="0"/>
    <n v="156"/>
    <n v="15.6"/>
    <n v="214.02332361516"/>
    <s v="1 Descuento (Cristian monitoreo) "/>
    <n v="112212.82799999999"/>
    <x v="0"/>
    <n v="11976.9231"/>
    <x v="1067"/>
    <x v="0"/>
    <m/>
  </r>
  <r>
    <d v="2024-07-06T04:02:52"/>
    <x v="9"/>
    <n v="2"/>
    <s v="PARIAS MURIEL JHON FREDY"/>
    <x v="1"/>
    <x v="0"/>
    <n v="317"/>
    <n v="28.818181818181799"/>
    <n v="235.42565597667601"/>
    <s v="2 Descuentos (Conduct y usuario desubicado) "/>
    <n v="123434.11079999999"/>
    <x v="1"/>
    <n v="11976.9231"/>
    <x v="1067"/>
    <x v="0"/>
    <m/>
  </r>
  <r>
    <d v="2024-07-06T04:02:52"/>
    <x v="9"/>
    <n v="3"/>
    <s v="TOBON DIEGO"/>
    <x v="0"/>
    <x v="0"/>
    <n v="185"/>
    <n v="20.5555555555556"/>
    <n v="192.62099125364401"/>
    <s v="1 Descuento (Usuario desubicado) "/>
    <n v="100991.54519999999"/>
    <x v="0"/>
    <n v="11976.9231"/>
    <x v="1067"/>
    <x v="0"/>
    <m/>
  </r>
  <r>
    <d v="2024-07-06T04:02:53"/>
    <x v="9"/>
    <n v="5"/>
    <s v="BERRIO POSADA ANGELA"/>
    <x v="9"/>
    <x v="0"/>
    <n v="250"/>
    <n v="20.8333333333333"/>
    <n v="256.82798833819197"/>
    <s v="6 Descuentos (Transbordo, jefe de ruta y conduct)"/>
    <n v="134655.39360000001"/>
    <x v="1"/>
    <n v="11976.9231"/>
    <x v="1067"/>
    <x v="0"/>
    <m/>
  </r>
  <r>
    <d v="2024-07-06T04:02:53"/>
    <x v="9"/>
    <n v="6"/>
    <s v="TUBERQUIA MAICOL ESTIVEN"/>
    <x v="6"/>
    <x v="0"/>
    <n v="189"/>
    <n v="23.625"/>
    <n v="171.21865889212799"/>
    <s v="2 Descuentos (Conduct y propietario) "/>
    <n v="89770.262400000007"/>
    <x v="0"/>
    <n v="11976.9231"/>
    <x v="1067"/>
    <x v="0"/>
    <m/>
  </r>
  <r>
    <d v="2024-07-06T04:02:53"/>
    <x v="9"/>
    <n v="7"/>
    <s v="RAMIREZ ADRIAN"/>
    <x v="1"/>
    <x v="0"/>
    <n v="268"/>
    <n v="24.363636363636399"/>
    <n v="235.42565597667601"/>
    <m/>
    <n v="123434.11079999999"/>
    <x v="1"/>
    <n v="11976.9231"/>
    <x v="1067"/>
    <x v="0"/>
    <m/>
  </r>
  <r>
    <d v="2024-07-06T04:02:54"/>
    <x v="9"/>
    <n v="8"/>
    <s v="VACA FIERRO ROBINSON"/>
    <x v="9"/>
    <x v="0"/>
    <n v="285"/>
    <n v="23.75"/>
    <n v="256.82798833819197"/>
    <s v="5 Descuentos (Conducts) "/>
    <n v="134655.39360000001"/>
    <x v="1"/>
    <n v="11976.9231"/>
    <x v="1067"/>
    <x v="0"/>
    <m/>
  </r>
  <r>
    <d v="2024-07-06T04:02:54"/>
    <x v="9"/>
    <n v="9"/>
    <s v="AGUDELO GARCIA DENIN ANGELO"/>
    <x v="6"/>
    <x v="0"/>
    <n v="183"/>
    <n v="22.875"/>
    <n v="171.21865889212799"/>
    <m/>
    <n v="89770.262400000007"/>
    <x v="0"/>
    <n v="11976.9231"/>
    <x v="1067"/>
    <x v="0"/>
    <m/>
  </r>
  <r>
    <d v="2024-07-06T04:02:54"/>
    <x v="9"/>
    <n v="10"/>
    <s v="MARULANDA JARAMILLO DAWER ANDRES"/>
    <x v="2"/>
    <x v="0"/>
    <n v="147"/>
    <n v="24.5"/>
    <n v="128.41399416909599"/>
    <s v="2 Descuentos (Cristian monitoreo y conduct) "/>
    <n v="67327.696800000005"/>
    <x v="0"/>
    <n v="11976.9231"/>
    <x v="1067"/>
    <x v="0"/>
    <m/>
  </r>
  <r>
    <d v="2024-07-06T04:02:54"/>
    <x v="1"/>
    <n v="11"/>
    <s v="BELTRAN JUAN SIMON"/>
    <x v="2"/>
    <x v="0"/>
    <n v="140"/>
    <n v="23.3333333333333"/>
    <n v="128.41399416909599"/>
    <m/>
    <n v="67327.696800000005"/>
    <x v="0"/>
    <n v="11976.9231"/>
    <x v="1067"/>
    <x v="0"/>
    <m/>
  </r>
  <r>
    <d v="2024-07-06T04:02:55"/>
    <x v="1"/>
    <n v="12"/>
    <s v="VALENCIA MENDOZA JHON"/>
    <x v="3"/>
    <x v="0"/>
    <n v="220"/>
    <n v="22"/>
    <n v="214.02332361516"/>
    <s v="1 Descuento (Jefe de ruta) "/>
    <n v="112212.82799999999"/>
    <x v="0"/>
    <n v="11976.9231"/>
    <x v="1067"/>
    <x v="0"/>
    <m/>
  </r>
  <r>
    <d v="2024-07-06T04:02:55"/>
    <x v="1"/>
    <n v="13"/>
    <s v="DURANGO PAEZ GILDARDO"/>
    <x v="0"/>
    <x v="0"/>
    <n v="174"/>
    <n v="19.3333333333333"/>
    <n v="192.62099125364401"/>
    <m/>
    <n v="100991.54519999999"/>
    <x v="0"/>
    <n v="11976.9231"/>
    <x v="1067"/>
    <x v="0"/>
    <m/>
  </r>
  <r>
    <d v="2024-07-06T04:02:55"/>
    <x v="1"/>
    <n v="14"/>
    <s v="MADRID HERNANDEZ JHONATAN SMITH"/>
    <x v="4"/>
    <x v="0"/>
    <n v="180"/>
    <n v="25.714285714285701"/>
    <n v="149.816326530612"/>
    <m/>
    <n v="78548.979600000006"/>
    <x v="1"/>
    <n v="11976.9231"/>
    <x v="1067"/>
    <x v="0"/>
    <m/>
  </r>
  <r>
    <d v="2024-07-06T04:02:56"/>
    <x v="1"/>
    <n v="15"/>
    <s v="LONDOO LOPERA DUVAN ANDRES"/>
    <x v="0"/>
    <x v="0"/>
    <n v="189"/>
    <n v="21"/>
    <n v="192.62099125364401"/>
    <m/>
    <n v="100991.54519999999"/>
    <x v="1"/>
    <n v="11976.9231"/>
    <x v="1067"/>
    <x v="0"/>
    <m/>
  </r>
  <r>
    <d v="2024-07-06T04:02:56"/>
    <x v="1"/>
    <n v="16"/>
    <s v="HURTADO MADRID JUAN ESTEBAN"/>
    <x v="1"/>
    <x v="3"/>
    <n v="195"/>
    <n v="17.727272727272702"/>
    <n v="235.42565597667601"/>
    <m/>
    <n v="123434.11079999999"/>
    <x v="0"/>
    <n v="11976.9231"/>
    <x v="1067"/>
    <x v="0"/>
    <m/>
  </r>
  <r>
    <d v="2024-07-06T04:02:56"/>
    <x v="1"/>
    <n v="17"/>
    <s v="ESPINOZA CHAVARRIA GUILLERMO LEON"/>
    <x v="8"/>
    <x v="0"/>
    <n v="97"/>
    <n v="19.399999999999999"/>
    <n v="107.01166180758"/>
    <m/>
    <n v="56106.413999999997"/>
    <x v="0"/>
    <n v="11976.9231"/>
    <x v="1067"/>
    <x v="0"/>
    <m/>
  </r>
  <r>
    <d v="2024-07-06T04:02:56"/>
    <x v="1"/>
    <n v="18"/>
    <s v="BETANCUR GUZMAN JHON FERNANDO"/>
    <x v="1"/>
    <x v="0"/>
    <n v="217"/>
    <n v="19.727272727272702"/>
    <n v="235.42565597667601"/>
    <s v="2 Descuentos (Conduct y propietario) "/>
    <n v="123434.11079999999"/>
    <x v="0"/>
    <n v="11976.9231"/>
    <x v="1067"/>
    <x v="0"/>
    <m/>
  </r>
  <r>
    <d v="2024-07-06T04:02:57"/>
    <x v="1"/>
    <n v="19"/>
    <s v="BARRANTES GALLEGO DANIEL CAMILO"/>
    <x v="2"/>
    <x v="0"/>
    <n v="121"/>
    <n v="20.1666666666667"/>
    <n v="128.41399416909599"/>
    <m/>
    <n v="67327.696800000005"/>
    <x v="0"/>
    <n v="11976.9231"/>
    <x v="1067"/>
    <x v="0"/>
    <m/>
  </r>
  <r>
    <d v="2024-07-06T04:02:57"/>
    <x v="1"/>
    <n v="20"/>
    <s v="GONZALEZ PEREZ RAFAEL JOSE"/>
    <x v="0"/>
    <x v="0"/>
    <n v="168"/>
    <n v="18.6666666666667"/>
    <n v="192.62099125364401"/>
    <s v="1 Descuento (Conduct) "/>
    <n v="100991.54519999999"/>
    <x v="0"/>
    <n v="11976.9231"/>
    <x v="1067"/>
    <x v="0"/>
    <m/>
  </r>
  <r>
    <d v="2024-07-06T04:02:57"/>
    <x v="9"/>
    <n v="21"/>
    <s v="DURANGO DAVID JOSE"/>
    <x v="0"/>
    <x v="0"/>
    <n v="199"/>
    <n v="22.1111111111111"/>
    <n v="192.62099125364401"/>
    <s v="1 Descuento (Jefe de ruta) "/>
    <n v="100991.54519999999"/>
    <x v="0"/>
    <n v="11976.9231"/>
    <x v="1067"/>
    <x v="0"/>
    <m/>
  </r>
  <r>
    <d v="2024-07-06T04:02:58"/>
    <x v="9"/>
    <n v="22"/>
    <s v="QUIRAMA CASTAEDA JHON JADER"/>
    <x v="3"/>
    <x v="3"/>
    <n v="205"/>
    <n v="20.5"/>
    <n v="214.02332361516"/>
    <m/>
    <n v="112212.82799999999"/>
    <x v="1"/>
    <n v="11976.9231"/>
    <x v="1067"/>
    <x v="0"/>
    <m/>
  </r>
  <r>
    <d v="2024-07-06T04:02:58"/>
    <x v="9"/>
    <n v="23"/>
    <s v="SALDARRIAGA PARRA LUIS ALBERTO"/>
    <x v="0"/>
    <x v="0"/>
    <n v="181"/>
    <n v="20.1111111111111"/>
    <n v="192.62099125364401"/>
    <m/>
    <n v="100991.54519999999"/>
    <x v="2"/>
    <n v="11976.9231"/>
    <x v="1067"/>
    <x v="0"/>
    <m/>
  </r>
  <r>
    <d v="2024-07-06T04:02:58"/>
    <x v="9"/>
    <n v="24"/>
    <s v="LONDOO CADAVID DAVID SANTIAGO"/>
    <x v="0"/>
    <x v="0"/>
    <n v="193"/>
    <n v="21.4444444444444"/>
    <n v="192.62099125364401"/>
    <m/>
    <n v="100991.54519999999"/>
    <x v="0"/>
    <n v="11976.9231"/>
    <x v="1067"/>
    <x v="0"/>
    <m/>
  </r>
  <r>
    <d v="2024-07-06T04:02:58"/>
    <x v="9"/>
    <n v="25"/>
    <s v="VELEZ DAVID"/>
    <x v="0"/>
    <x v="0"/>
    <n v="197"/>
    <n v="21.8888888888889"/>
    <n v="192.62099125364401"/>
    <s v="2 Descuentos (Conducts) "/>
    <n v="100991.54519999999"/>
    <x v="1"/>
    <n v="11976.9231"/>
    <x v="1067"/>
    <x v="0"/>
    <m/>
  </r>
  <r>
    <d v="2024-07-06T04:02:59"/>
    <x v="9"/>
    <n v="26"/>
    <s v="VELASQUEZ ESTEBAN"/>
    <x v="0"/>
    <x v="0"/>
    <n v="200"/>
    <n v="22.2222222222222"/>
    <n v="192.62099125364401"/>
    <s v="1 Descuento (Cristian monitoreo) "/>
    <n v="100991.54519999999"/>
    <x v="0"/>
    <n v="11976.9231"/>
    <x v="1067"/>
    <x v="0"/>
    <m/>
  </r>
  <r>
    <d v="2024-07-06T04:02:59"/>
    <x v="9"/>
    <n v="27"/>
    <s v="HOYOS DAVID"/>
    <x v="4"/>
    <x v="0"/>
    <n v="147"/>
    <n v="21"/>
    <n v="149.816326530612"/>
    <s v="2 Descuentos (Usuario movilidad reducida y conduct) "/>
    <n v="78548.979600000006"/>
    <x v="0"/>
    <n v="11976.9231"/>
    <x v="1067"/>
    <x v="0"/>
    <m/>
  </r>
  <r>
    <d v="2024-07-06T04:02:59"/>
    <x v="9"/>
    <n v="28"/>
    <s v="PINO JUAN ESTEBAN"/>
    <x v="3"/>
    <x v="0"/>
    <n v="177"/>
    <n v="17.7"/>
    <n v="214.02332361516"/>
    <s v="1 Descuento (Conduct) "/>
    <n v="112212.82799999999"/>
    <x v="0"/>
    <n v="11976.9231"/>
    <x v="1067"/>
    <x v="0"/>
    <m/>
  </r>
  <r>
    <d v="2024-07-06T04:03:00"/>
    <x v="9"/>
    <n v="29"/>
    <s v="PEREZ GARCIA JUAN ESTEBAN"/>
    <x v="10"/>
    <x v="3"/>
    <n v="82"/>
    <n v="23.428571428571399"/>
    <n v="74.908163265306101"/>
    <m/>
    <n v="39274.489800000003"/>
    <x v="0"/>
    <n v="11976.9231"/>
    <x v="1067"/>
    <x v="0"/>
    <m/>
  </r>
  <r>
    <d v="2024-07-06T04:03:00"/>
    <x v="9"/>
    <n v="31"/>
    <s v="PALMAR PANA EDIXON JOSUE"/>
    <x v="3"/>
    <x v="3"/>
    <n v="165"/>
    <n v="17.3684210526316"/>
    <n v="203.32215743440199"/>
    <m/>
    <n v="106602.1866"/>
    <x v="0"/>
    <n v="11976.9231"/>
    <x v="1067"/>
    <x v="0"/>
    <m/>
  </r>
  <r>
    <d v="2024-07-06T04:03:00"/>
    <x v="1"/>
    <n v="33"/>
    <s v="ACEVEDO DIEGO ALEJANDRO"/>
    <x v="3"/>
    <x v="0"/>
    <n v="200"/>
    <n v="20"/>
    <n v="214.02332361516"/>
    <m/>
    <n v="112212.82799999999"/>
    <x v="0"/>
    <n v="11976.9231"/>
    <x v="1067"/>
    <x v="0"/>
    <m/>
  </r>
  <r>
    <d v="2024-07-06T04:03:00"/>
    <x v="1"/>
    <n v="34"/>
    <s v="MONTOYA OSPINA GILBERTO ANTONIO"/>
    <x v="3"/>
    <x v="0"/>
    <n v="241"/>
    <n v="24.1"/>
    <n v="214.02332361516"/>
    <s v="5 Descuentos (Transbordo) "/>
    <n v="112212.82799999999"/>
    <x v="0"/>
    <n v="11976.9231"/>
    <x v="1067"/>
    <x v="0"/>
    <m/>
  </r>
  <r>
    <d v="2024-07-06T04:03:01"/>
    <x v="1"/>
    <n v="36"/>
    <s v="MARTINEZ CHAVERRA LUIS NORBERTO"/>
    <x v="1"/>
    <x v="0"/>
    <n v="234"/>
    <n v="21.272727272727298"/>
    <n v="235.42565597667601"/>
    <m/>
    <n v="123434.11079999999"/>
    <x v="0"/>
    <n v="11976.9231"/>
    <x v="1067"/>
    <x v="0"/>
    <m/>
  </r>
  <r>
    <d v="2024-07-06T04:03:01"/>
    <x v="1"/>
    <n v="37"/>
    <s v="TABORDA ROJAS DIEGO ALEJANDRO"/>
    <x v="0"/>
    <x v="0"/>
    <n v="198"/>
    <n v="22"/>
    <n v="192.62099125364401"/>
    <m/>
    <n v="100991.54519999999"/>
    <x v="1"/>
    <n v="11976.9231"/>
    <x v="1067"/>
    <x v="0"/>
    <m/>
  </r>
  <r>
    <d v="2024-07-06T04:03:01"/>
    <x v="1"/>
    <n v="38"/>
    <s v="AGUDELO KEVIN ANDRES"/>
    <x v="1"/>
    <x v="0"/>
    <n v="237"/>
    <n v="21.545454545454501"/>
    <n v="235.42565597667601"/>
    <s v="1 Descuento (Conduct) "/>
    <n v="123434.11079999999"/>
    <x v="0"/>
    <n v="11976.9231"/>
    <x v="1067"/>
    <x v="0"/>
    <m/>
  </r>
  <r>
    <d v="2024-07-06T04:03:02"/>
    <x v="1"/>
    <n v="39"/>
    <s v="LUNA EDWIN"/>
    <x v="0"/>
    <x v="0"/>
    <n v="193"/>
    <n v="21.4444444444444"/>
    <n v="192.62099125364401"/>
    <s v="2 Descuentos (Conduct y propietario), ANDRES FELIPE QUINTERO Realiz 2 viajes donde moviliz 31 Usuarios "/>
    <n v="100991.54519999999"/>
    <x v="0"/>
    <n v="11976.9231"/>
    <x v="1067"/>
    <x v="0"/>
    <m/>
  </r>
  <r>
    <d v="2024-07-06T04:03:02"/>
    <x v="1"/>
    <n v="40"/>
    <s v="OCAMPO OCAMPO ANTONIO JOSE"/>
    <x v="0"/>
    <x v="0"/>
    <n v="211"/>
    <n v="23.4444444444444"/>
    <n v="192.62099125364401"/>
    <s v="1 Descuento (Cristian monitoreo) "/>
    <n v="100991.54519999999"/>
    <x v="0"/>
    <n v="11976.9231"/>
    <x v="1067"/>
    <x v="0"/>
    <m/>
  </r>
  <r>
    <d v="2024-07-06T04:03:02"/>
    <x v="1"/>
    <n v="41"/>
    <s v="GARCIA DAVID WILSON ALBERTO"/>
    <x v="3"/>
    <x v="0"/>
    <n v="182"/>
    <n v="18.2"/>
    <n v="214.02332361516"/>
    <m/>
    <n v="112212.82799999999"/>
    <x v="1"/>
    <n v="11976.9231"/>
    <x v="1067"/>
    <x v="0"/>
    <m/>
  </r>
  <r>
    <d v="2024-07-06T04:03:02"/>
    <x v="9"/>
    <n v="42"/>
    <s v="LOPERA ALVAREZ ESTIVEN"/>
    <x v="0"/>
    <x v="1"/>
    <n v="218"/>
    <n v="24.2222222222222"/>
    <n v="192.62099125364401"/>
    <s v="1 Descuento (Cristian monitoreo), se descuenta el viaje de 10 30 am ya que abandona ruta Sin autorizacin "/>
    <n v="100991.54519999999"/>
    <x v="1"/>
    <n v="11976.9231"/>
    <x v="1067"/>
    <x v="0"/>
    <m/>
  </r>
  <r>
    <d v="2024-07-09T02:30:47"/>
    <x v="1"/>
    <n v="1"/>
    <s v="PALMAR PANA EDIXON JOSUE"/>
    <x v="3"/>
    <x v="0"/>
    <n v="164"/>
    <n v="17.2631578947368"/>
    <n v="209.57315233785801"/>
    <s v="1 Descuento (Jefe de ruta)"/>
    <n v="110040.2338"/>
    <x v="0"/>
    <n v="13140.540499999999"/>
    <x v="1068"/>
    <x v="0"/>
    <m/>
  </r>
  <r>
    <d v="2024-07-09T02:30:48"/>
    <x v="1"/>
    <n v="2"/>
    <s v="PARIAS MURIEL JHON FREDY"/>
    <x v="0"/>
    <x v="0"/>
    <n v="246"/>
    <n v="27.3333333333333"/>
    <n v="198.542986425339"/>
    <m/>
    <n v="104248.6425"/>
    <x v="1"/>
    <n v="13140.540499999999"/>
    <x v="1068"/>
    <x v="0"/>
    <m/>
  </r>
  <r>
    <d v="2024-07-09T02:30:48"/>
    <x v="1"/>
    <n v="3"/>
    <s v="TOBON DIEGO"/>
    <x v="6"/>
    <x v="0"/>
    <n v="164"/>
    <n v="20.5"/>
    <n v="176.482654600302"/>
    <s v="1 Descuento (Usuario desubicado) "/>
    <n v="92665.46"/>
    <x v="0"/>
    <n v="13140.540499999999"/>
    <x v="1068"/>
    <x v="0"/>
    <m/>
  </r>
  <r>
    <d v="2024-07-09T02:30:49"/>
    <x v="1"/>
    <n v="5"/>
    <s v="BERRIO POSADA ANGELA"/>
    <x v="3"/>
    <x v="0"/>
    <n v="235"/>
    <n v="23.5"/>
    <n v="220.60331825037699"/>
    <m/>
    <n v="115831.825"/>
    <x v="1"/>
    <n v="13140.540499999999"/>
    <x v="1068"/>
    <x v="0"/>
    <m/>
  </r>
  <r>
    <d v="2024-07-09T02:30:49"/>
    <x v="1"/>
    <n v="6"/>
    <s v="TUBERQUIA MAICOL ESTIVEN"/>
    <x v="0"/>
    <x v="0"/>
    <n v="203"/>
    <n v="22.5555555555556"/>
    <n v="198.542986425339"/>
    <m/>
    <n v="104248.6425"/>
    <x v="0"/>
    <n v="13140.540499999999"/>
    <x v="1068"/>
    <x v="0"/>
    <m/>
  </r>
  <r>
    <d v="2024-07-09T02:30:50"/>
    <x v="1"/>
    <n v="7"/>
    <s v="GOMEZ EDWIN"/>
    <x v="0"/>
    <x v="0"/>
    <n v="218"/>
    <n v="24.2222222222222"/>
    <n v="198.542986425339"/>
    <s v="1 Descuento (Propietario) "/>
    <n v="104248.6425"/>
    <x v="1"/>
    <n v="13140.540499999999"/>
    <x v="1068"/>
    <x v="0"/>
    <m/>
  </r>
  <r>
    <d v="2024-07-09T02:30:50"/>
    <x v="1"/>
    <n v="8"/>
    <s v="VACA FIERRO ROBINSON"/>
    <x v="1"/>
    <x v="0"/>
    <n v="226"/>
    <n v="20.545454545454501"/>
    <n v="242.66365007541501"/>
    <m/>
    <n v="127415.00750000001"/>
    <x v="1"/>
    <n v="13140.540499999999"/>
    <x v="1068"/>
    <x v="0"/>
    <m/>
  </r>
  <r>
    <d v="2024-07-09T02:30:51"/>
    <x v="1"/>
    <n v="9"/>
    <s v="AGUDELO GARCIA DENIN ANGELO"/>
    <x v="4"/>
    <x v="3"/>
    <n v="136"/>
    <n v="19.428571428571399"/>
    <n v="154.42232277526401"/>
    <m/>
    <n v="81082.277499999997"/>
    <x v="0"/>
    <n v="13140.540499999999"/>
    <x v="1068"/>
    <x v="0"/>
    <m/>
  </r>
  <r>
    <d v="2024-07-09T02:30:51"/>
    <x v="1"/>
    <n v="10"/>
    <s v="MARULANDA JARAMILLO DAWER ANDRES"/>
    <x v="0"/>
    <x v="0"/>
    <n v="195"/>
    <n v="21.6666666666667"/>
    <n v="198.542986425339"/>
    <m/>
    <n v="104248.6425"/>
    <x v="0"/>
    <n v="13140.540499999999"/>
    <x v="1068"/>
    <x v="0"/>
    <m/>
  </r>
  <r>
    <d v="2024-07-09T02:30:52"/>
    <x v="9"/>
    <n v="11"/>
    <s v="BELTRAN JUAN SIMON"/>
    <x v="0"/>
    <x v="0"/>
    <n v="182"/>
    <n v="20.2222222222222"/>
    <n v="198.542986425339"/>
    <m/>
    <n v="104248.6425"/>
    <x v="0"/>
    <n v="13140.540499999999"/>
    <x v="1068"/>
    <x v="0"/>
    <m/>
  </r>
  <r>
    <d v="2024-07-09T02:30:52"/>
    <x v="9"/>
    <n v="13"/>
    <s v="DURANGO PAEZ GILDARDO"/>
    <x v="3"/>
    <x v="0"/>
    <n v="200"/>
    <n v="20"/>
    <n v="220.60331825037699"/>
    <m/>
    <n v="115831.825"/>
    <x v="0"/>
    <n v="13140.540499999999"/>
    <x v="1068"/>
    <x v="0"/>
    <m/>
  </r>
  <r>
    <d v="2024-07-09T02:30:53"/>
    <x v="9"/>
    <n v="14"/>
    <s v="MADRID HERNANDEZ JHONATAN SMITH"/>
    <x v="0"/>
    <x v="0"/>
    <n v="178"/>
    <n v="19.7777777777778"/>
    <n v="198.542986425339"/>
    <m/>
    <n v="104248.6425"/>
    <x v="1"/>
    <n v="13140.540499999999"/>
    <x v="1068"/>
    <x v="0"/>
    <m/>
  </r>
  <r>
    <d v="2024-07-09T02:30:53"/>
    <x v="9"/>
    <n v="16"/>
    <s v="LONDOO WILDER"/>
    <x v="4"/>
    <x v="0"/>
    <n v="152"/>
    <n v="21.714285714285701"/>
    <n v="154.42232277526401"/>
    <m/>
    <n v="81082.277499999997"/>
    <x v="0"/>
    <n v="13140.540499999999"/>
    <x v="1068"/>
    <x v="0"/>
    <m/>
  </r>
  <r>
    <d v="2024-07-09T02:30:53"/>
    <x v="9"/>
    <n v="17"/>
    <s v="RAMIREZ JARAMILLO WILSON"/>
    <x v="0"/>
    <x v="0"/>
    <n v="231"/>
    <n v="25.6666666666667"/>
    <n v="198.542986425339"/>
    <s v="3 Descuentos (Propietario y conduct) "/>
    <n v="104248.6425"/>
    <x v="0"/>
    <n v="13140.540499999999"/>
    <x v="1068"/>
    <x v="0"/>
    <m/>
  </r>
  <r>
    <d v="2024-07-09T02:30:53"/>
    <x v="9"/>
    <n v="18"/>
    <s v="BETANCUR GUZMAN JHON FERNANDO"/>
    <x v="0"/>
    <x v="0"/>
    <n v="194"/>
    <n v="21.5555555555556"/>
    <n v="198.542986425339"/>
    <s v="2 Descuentos (Cristian monitoreo y jefe de ruta) "/>
    <n v="104248.6425"/>
    <x v="0"/>
    <n v="13140.540499999999"/>
    <x v="1068"/>
    <x v="0"/>
    <m/>
  </r>
  <r>
    <d v="2024-07-09T02:30:54"/>
    <x v="9"/>
    <n v="20"/>
    <s v="GONZALEZ PEREZ RAFAEL JOSE"/>
    <x v="0"/>
    <x v="0"/>
    <n v="201"/>
    <n v="22.3333333333333"/>
    <n v="198.542986425339"/>
    <m/>
    <n v="104248.6425"/>
    <x v="0"/>
    <n v="13140.540499999999"/>
    <x v="1068"/>
    <x v="0"/>
    <m/>
  </r>
  <r>
    <d v="2024-07-09T02:30:54"/>
    <x v="1"/>
    <n v="21"/>
    <s v="DURANGO DAVID JOSE"/>
    <x v="4"/>
    <x v="0"/>
    <n v="158"/>
    <n v="22.571428571428601"/>
    <n v="154.42232277526401"/>
    <m/>
    <n v="81082.277499999997"/>
    <x v="0"/>
    <n v="13140.540499999999"/>
    <x v="1068"/>
    <x v="0"/>
    <m/>
  </r>
  <r>
    <d v="2024-07-09T02:30:54"/>
    <x v="1"/>
    <n v="22"/>
    <s v="QUIRAMA CASTAEDA JHON JADER"/>
    <x v="1"/>
    <x v="0"/>
    <n v="234"/>
    <n v="21.272727272727298"/>
    <n v="242.66365007541501"/>
    <s v="2 Descuentos (Conducts)"/>
    <n v="127415.00750000001"/>
    <x v="1"/>
    <n v="13140.540499999999"/>
    <x v="1068"/>
    <x v="0"/>
    <m/>
  </r>
  <r>
    <d v="2024-07-09T02:30:54"/>
    <x v="1"/>
    <n v="23"/>
    <s v="SALDARRIAGA PARRA LUIS ALBERTO"/>
    <x v="8"/>
    <x v="0"/>
    <n v="92"/>
    <n v="18.399999999999999"/>
    <n v="110.301659125189"/>
    <m/>
    <n v="57915.912499999999"/>
    <x v="2"/>
    <n v="13140.540499999999"/>
    <x v="1068"/>
    <x v="0"/>
    <m/>
  </r>
  <r>
    <d v="2024-07-09T02:30:55"/>
    <x v="1"/>
    <n v="24"/>
    <s v="QUINTERO  ALVARO ANTONIO"/>
    <x v="9"/>
    <x v="0"/>
    <n v="302"/>
    <n v="25.1666666666667"/>
    <n v="264.72398190045197"/>
    <s v="1 Descuento (Usuario desubicado) "/>
    <n v="138998.19"/>
    <x v="0"/>
    <n v="13140.540499999999"/>
    <x v="1068"/>
    <x v="0"/>
    <m/>
  </r>
  <r>
    <d v="2024-07-09T02:30:55"/>
    <x v="1"/>
    <n v="25"/>
    <s v="VELEZ DAVID"/>
    <x v="11"/>
    <x v="0"/>
    <n v="56"/>
    <n v="28"/>
    <n v="44.1206636500754"/>
    <m/>
    <n v="23166.365000000002"/>
    <x v="1"/>
    <n v="13140.540499999999"/>
    <x v="1068"/>
    <x v="0"/>
    <m/>
  </r>
  <r>
    <d v="2024-07-09T02:30:55"/>
    <x v="1"/>
    <n v="26"/>
    <s v="CIRO MARIN RODRIGO ALBERTO"/>
    <x v="1"/>
    <x v="0"/>
    <n v="232"/>
    <n v="21.090909090909101"/>
    <n v="242.66365007541501"/>
    <m/>
    <n v="127415.00750000001"/>
    <x v="0"/>
    <n v="13140.540499999999"/>
    <x v="1068"/>
    <x v="0"/>
    <m/>
  </r>
  <r>
    <d v="2024-07-09T02:30:56"/>
    <x v="1"/>
    <n v="27"/>
    <s v="HOYOS DAVID"/>
    <x v="1"/>
    <x v="0"/>
    <n v="256"/>
    <n v="23.272727272727298"/>
    <n v="242.66365007541501"/>
    <m/>
    <n v="127415.00750000001"/>
    <x v="0"/>
    <n v="13140.540499999999"/>
    <x v="1068"/>
    <x v="0"/>
    <m/>
  </r>
  <r>
    <d v="2024-07-09T02:30:56"/>
    <x v="1"/>
    <n v="28"/>
    <s v="PINO JUAN ESTEBAN"/>
    <x v="3"/>
    <x v="3"/>
    <n v="199"/>
    <n v="19.899999999999999"/>
    <n v="220.60331825037699"/>
    <s v="2 Descuentos (Conduct y controlador) "/>
    <n v="104248.825"/>
    <x v="0"/>
    <n v="13140.540499999999"/>
    <x v="1068"/>
    <x v="1"/>
    <n v="22.06"/>
  </r>
  <r>
    <d v="2024-07-09T02:30:56"/>
    <x v="1"/>
    <n v="29"/>
    <s v="PEREZ GARCIA JUAN ESTEBAN"/>
    <x v="2"/>
    <x v="0"/>
    <n v="150"/>
    <n v="25"/>
    <n v="132.36199095022599"/>
    <m/>
    <n v="69499.095000000001"/>
    <x v="0"/>
    <n v="13140.540499999999"/>
    <x v="1068"/>
    <x v="0"/>
    <m/>
  </r>
  <r>
    <d v="2024-07-09T02:30:56"/>
    <x v="1"/>
    <n v="30"/>
    <s v="VELEZ DAVID"/>
    <x v="2"/>
    <x v="0"/>
    <n v="142"/>
    <n v="23.6666666666667"/>
    <n v="132.36199095022599"/>
    <m/>
    <n v="69499.095000000001"/>
    <x v="0"/>
    <n v="13140.540499999999"/>
    <x v="1068"/>
    <x v="0"/>
    <m/>
  </r>
  <r>
    <d v="2024-07-09T02:30:57"/>
    <x v="9"/>
    <n v="33"/>
    <s v="ACEVEDO DIEGO ALEJANDRO"/>
    <x v="3"/>
    <x v="0"/>
    <n v="210"/>
    <n v="21"/>
    <n v="220.60331825037699"/>
    <m/>
    <n v="115831.825"/>
    <x v="0"/>
    <n v="13140.540499999999"/>
    <x v="1068"/>
    <x v="0"/>
    <m/>
  </r>
  <r>
    <d v="2024-07-09T02:30:57"/>
    <x v="9"/>
    <n v="34"/>
    <s v="MONTOYA OSPINA GILBERTO ANTONIO"/>
    <x v="1"/>
    <x v="0"/>
    <n v="273"/>
    <n v="24.818181818181799"/>
    <n v="242.66365007541501"/>
    <s v="2 Descuentos (Conduct y propietario) "/>
    <n v="127415.00750000001"/>
    <x v="0"/>
    <n v="13140.540499999999"/>
    <x v="1068"/>
    <x v="0"/>
    <m/>
  </r>
  <r>
    <d v="2024-07-09T02:30:57"/>
    <x v="9"/>
    <n v="35"/>
    <s v="GARCIA DAVID WILSON ALBERTO"/>
    <x v="1"/>
    <x v="0"/>
    <n v="224"/>
    <n v="20.363636363636399"/>
    <n v="242.66365007541501"/>
    <m/>
    <n v="127415.00750000001"/>
    <x v="1"/>
    <n v="13140.540499999999"/>
    <x v="1068"/>
    <x v="0"/>
    <m/>
  </r>
  <r>
    <d v="2024-07-09T02:30:58"/>
    <x v="9"/>
    <n v="36"/>
    <s v="MARTINEZ CHAVERRA LUIS NORBERTO"/>
    <x v="1"/>
    <x v="0"/>
    <n v="207"/>
    <n v="18.818181818181799"/>
    <n v="242.66365007541501"/>
    <m/>
    <n v="127415.00750000001"/>
    <x v="0"/>
    <n v="13140.540499999999"/>
    <x v="1068"/>
    <x v="0"/>
    <m/>
  </r>
  <r>
    <d v="2024-07-09T02:30:58"/>
    <x v="9"/>
    <n v="37"/>
    <s v="TABORDA ROJAS DIEGO ALEJANDRO"/>
    <x v="1"/>
    <x v="0"/>
    <n v="228"/>
    <n v="20.727272727272702"/>
    <n v="242.66365007541501"/>
    <m/>
    <n v="127415.00750000001"/>
    <x v="1"/>
    <n v="13140.540499999999"/>
    <x v="1068"/>
    <x v="0"/>
    <m/>
  </r>
  <r>
    <d v="2024-07-09T02:30:58"/>
    <x v="9"/>
    <n v="38"/>
    <s v="AGUDELO KEVIN ANDRES"/>
    <x v="1"/>
    <x v="0"/>
    <n v="264"/>
    <n v="24"/>
    <n v="242.66365007541501"/>
    <m/>
    <n v="115832.00750000001"/>
    <x v="0"/>
    <n v="13140.540499999999"/>
    <x v="1068"/>
    <x v="1"/>
    <n v="22.06"/>
  </r>
  <r>
    <d v="2024-07-09T02:30:58"/>
    <x v="9"/>
    <n v="39"/>
    <s v="QUINTERO ANDRES FELIPE"/>
    <x v="3"/>
    <x v="3"/>
    <n v="217"/>
    <n v="21.7"/>
    <n v="220.60331825037699"/>
    <s v="2 Descuentos (Conducts) "/>
    <n v="115831.825"/>
    <x v="0"/>
    <n v="13140.540499999999"/>
    <x v="1068"/>
    <x v="0"/>
    <m/>
  </r>
  <r>
    <d v="2024-07-09T02:30:59"/>
    <x v="9"/>
    <n v="40"/>
    <s v="OCAMPO OCAMPO ANTONIO JOSE"/>
    <x v="1"/>
    <x v="0"/>
    <n v="230"/>
    <n v="20.909090909090899"/>
    <n v="242.66365007541501"/>
    <m/>
    <n v="127415.00750000001"/>
    <x v="0"/>
    <n v="13140.540499999999"/>
    <x v="1068"/>
    <x v="0"/>
    <m/>
  </r>
  <r>
    <d v="2024-07-09T02:31:00"/>
    <x v="9"/>
    <n v="41"/>
    <s v="DIAZ LOZADA ANDRES FELIPE"/>
    <x v="3"/>
    <x v="0"/>
    <n v="270"/>
    <n v="27"/>
    <n v="220.60331825037699"/>
    <s v="1 Descuento (Jefe de ruta)"/>
    <n v="115831.825"/>
    <x v="1"/>
    <n v="13140.540499999999"/>
    <x v="1068"/>
    <x v="0"/>
    <m/>
  </r>
  <r>
    <d v="2024-07-09T02:31:00"/>
    <x v="9"/>
    <n v="42"/>
    <s v="LOPERA ALVAREZ ESTIVEN"/>
    <x v="1"/>
    <x v="0"/>
    <n v="244"/>
    <n v="22.181818181818201"/>
    <n v="242.66365007541501"/>
    <m/>
    <n v="127415.00750000001"/>
    <x v="1"/>
    <n v="13140.540499999999"/>
    <x v="1068"/>
    <x v="0"/>
    <m/>
  </r>
  <r>
    <d v="2024-07-11T01:35:17"/>
    <x v="1"/>
    <n v="1"/>
    <s v="MACEA MATEO"/>
    <x v="3"/>
    <x v="0"/>
    <n v="186"/>
    <n v="18.600000000000001"/>
    <n v="217.18432510885299"/>
    <m/>
    <n v="113951.37880000001"/>
    <x v="0"/>
    <n v="13805.4054"/>
    <x v="1069"/>
    <x v="0"/>
    <m/>
  </r>
  <r>
    <d v="2024-07-11T01:35:18"/>
    <x v="1"/>
    <n v="2"/>
    <s v="PARIAS MURIEL JHON FREDY"/>
    <x v="0"/>
    <x v="0"/>
    <n v="223"/>
    <n v="24.7777777777778"/>
    <n v="195.46589259796801"/>
    <s v="1 Descuento (Controlador)"/>
    <n v="102556.2409"/>
    <x v="1"/>
    <n v="13805.4054"/>
    <x v="1069"/>
    <x v="0"/>
    <m/>
  </r>
  <r>
    <d v="2024-07-11T01:35:18"/>
    <x v="1"/>
    <n v="3"/>
    <s v="TOBON DIEGO"/>
    <x v="3"/>
    <x v="0"/>
    <n v="235"/>
    <n v="23.5"/>
    <n v="217.18432510885299"/>
    <s v="2 Descuentos (Conduct y propietario) "/>
    <n v="113951.37880000001"/>
    <x v="0"/>
    <n v="13805.4054"/>
    <x v="1069"/>
    <x v="0"/>
    <m/>
  </r>
  <r>
    <d v="2024-07-11T01:35:18"/>
    <x v="1"/>
    <n v="4"/>
    <s v="VELEZ DAVID"/>
    <x v="6"/>
    <x v="0"/>
    <n v="179"/>
    <n v="22.375"/>
    <n v="173.747460087083"/>
    <m/>
    <n v="91161.103000000003"/>
    <x v="0"/>
    <n v="13805.4054"/>
    <x v="1069"/>
    <x v="0"/>
    <m/>
  </r>
  <r>
    <d v="2024-07-11T01:35:18"/>
    <x v="1"/>
    <n v="5"/>
    <s v="BERRIO POSADA ANGELA"/>
    <x v="6"/>
    <x v="0"/>
    <n v="141"/>
    <n v="17.625"/>
    <n v="173.747460087083"/>
    <m/>
    <n v="91161.103000000003"/>
    <x v="1"/>
    <n v="13805.4054"/>
    <x v="1069"/>
    <x v="0"/>
    <m/>
  </r>
  <r>
    <d v="2024-07-11T01:35:19"/>
    <x v="1"/>
    <n v="6"/>
    <s v="TUBERQUIA MAICOL ESTIVEN"/>
    <x v="9"/>
    <x v="0"/>
    <n v="265"/>
    <n v="22.0833333333333"/>
    <n v="260.62119013062397"/>
    <s v="1 Descuento (Usuario movilidad reducida) "/>
    <n v="136741.65460000001"/>
    <x v="0"/>
    <n v="13805.4054"/>
    <x v="1069"/>
    <x v="0"/>
    <m/>
  </r>
  <r>
    <d v="2024-07-11T01:35:19"/>
    <x v="1"/>
    <n v="7"/>
    <s v="RAMIREZ ADRIAN"/>
    <x v="3"/>
    <x v="0"/>
    <n v="256"/>
    <n v="25.6"/>
    <n v="217.18432510885299"/>
    <m/>
    <n v="113951.37880000001"/>
    <x v="1"/>
    <n v="13805.4054"/>
    <x v="1069"/>
    <x v="0"/>
    <m/>
  </r>
  <r>
    <d v="2024-07-11T01:35:19"/>
    <x v="1"/>
    <n v="8"/>
    <s v="VACA FIERRO ROBINSON"/>
    <x v="1"/>
    <x v="0"/>
    <n v="240"/>
    <n v="21.818181818181799"/>
    <n v="238.90275761973899"/>
    <s v="2 Descuentos (Conducts) "/>
    <n v="125346.51669999999"/>
    <x v="1"/>
    <n v="13805.4054"/>
    <x v="1069"/>
    <x v="0"/>
    <m/>
  </r>
  <r>
    <d v="2024-07-11T01:35:20"/>
    <x v="1"/>
    <n v="9"/>
    <s v="AGUDELO GARCIA DENIN ANGELO"/>
    <x v="4"/>
    <x v="0"/>
    <n v="170"/>
    <n v="24.285714285714299"/>
    <n v="152.029027576197"/>
    <m/>
    <n v="79765.965200000006"/>
    <x v="0"/>
    <n v="13805.4054"/>
    <x v="1069"/>
    <x v="0"/>
    <m/>
  </r>
  <r>
    <d v="2024-07-11T01:35:20"/>
    <x v="1"/>
    <n v="10"/>
    <s v="MARULANDA JARAMILLO DAWER ANDRES"/>
    <x v="6"/>
    <x v="0"/>
    <n v="164"/>
    <n v="21.866666666666699"/>
    <n v="162.88824383164001"/>
    <m/>
    <n v="85463.534100000004"/>
    <x v="0"/>
    <n v="13805.4054"/>
    <x v="1069"/>
    <x v="0"/>
    <m/>
  </r>
  <r>
    <d v="2024-07-11T01:35:20"/>
    <x v="9"/>
    <n v="11"/>
    <s v="BELTRAN JUAN SIMON"/>
    <x v="6"/>
    <x v="3"/>
    <n v="174"/>
    <n v="21.75"/>
    <n v="173.747460087083"/>
    <m/>
    <n v="91161.103000000003"/>
    <x v="0"/>
    <n v="13805.4054"/>
    <x v="1069"/>
    <x v="0"/>
    <m/>
  </r>
  <r>
    <d v="2024-07-11T01:35:20"/>
    <x v="9"/>
    <n v="12"/>
    <s v="VALENCIA MENDOZA JHON"/>
    <x v="1"/>
    <x v="3"/>
    <n v="246"/>
    <n v="22.363636363636399"/>
    <n v="238.90275761973899"/>
    <m/>
    <n v="125346.51669999999"/>
    <x v="0"/>
    <n v="13805.4054"/>
    <x v="1069"/>
    <x v="0"/>
    <m/>
  </r>
  <r>
    <d v="2024-07-11T01:35:21"/>
    <x v="9"/>
    <n v="13"/>
    <s v="DURANGO PAEZ GILDARDO"/>
    <x v="3"/>
    <x v="0"/>
    <n v="174"/>
    <n v="17.399999999999999"/>
    <n v="217.18432510885299"/>
    <s v="2 Descuentos (Conduct y jefe de ruta) "/>
    <n v="113951.37880000001"/>
    <x v="0"/>
    <n v="13805.4054"/>
    <x v="1069"/>
    <x v="0"/>
    <m/>
  </r>
  <r>
    <d v="2024-07-11T01:35:21"/>
    <x v="9"/>
    <n v="14"/>
    <s v="MADRID HERNANDEZ JHONATAN SMITH"/>
    <x v="1"/>
    <x v="0"/>
    <n v="272"/>
    <n v="24.727272727272702"/>
    <n v="238.90275761973899"/>
    <s v="2 Descuentos (Propietarios) "/>
    <n v="125346.51669999999"/>
    <x v="1"/>
    <n v="13805.4054"/>
    <x v="1069"/>
    <x v="0"/>
    <m/>
  </r>
  <r>
    <d v="2024-07-11T01:35:21"/>
    <x v="9"/>
    <n v="15"/>
    <s v="LONDOO LOPERA DUVAN ANDRES"/>
    <x v="0"/>
    <x v="0"/>
    <n v="200"/>
    <n v="22.2222222222222"/>
    <n v="195.46589259796801"/>
    <s v="3 Descuentos (Conducts y propietario) "/>
    <n v="102556.2409"/>
    <x v="1"/>
    <n v="13805.4054"/>
    <x v="1069"/>
    <x v="0"/>
    <m/>
  </r>
  <r>
    <d v="2024-07-11T01:35:21"/>
    <x v="9"/>
    <n v="16"/>
    <s v="LONDOO WILDER"/>
    <x v="10"/>
    <x v="0"/>
    <n v="91"/>
    <n v="22.75"/>
    <n v="86.8737300435414"/>
    <s v="1 Descuento (Controlador)"/>
    <n v="45580.551500000001"/>
    <x v="0"/>
    <n v="13805.4054"/>
    <x v="1069"/>
    <x v="0"/>
    <m/>
  </r>
  <r>
    <d v="2024-07-11T01:35:22"/>
    <x v="9"/>
    <n v="17"/>
    <s v="RAMIREZ JARAMILLO WILSON"/>
    <x v="0"/>
    <x v="0"/>
    <n v="216"/>
    <n v="24"/>
    <n v="195.46589259796801"/>
    <m/>
    <n v="102556.2409"/>
    <x v="0"/>
    <n v="13805.4054"/>
    <x v="1069"/>
    <x v="0"/>
    <m/>
  </r>
  <r>
    <d v="2024-07-11T01:35:22"/>
    <x v="9"/>
    <n v="18"/>
    <s v="BETANCUR GUZMAN JHON FERNANDO"/>
    <x v="3"/>
    <x v="0"/>
    <n v="196"/>
    <n v="19.600000000000001"/>
    <n v="217.18432510885299"/>
    <m/>
    <n v="113951.37880000001"/>
    <x v="0"/>
    <n v="13805.4054"/>
    <x v="1069"/>
    <x v="0"/>
    <m/>
  </r>
  <r>
    <d v="2024-07-11T01:35:22"/>
    <x v="9"/>
    <n v="20"/>
    <s v="GONZALEZ PEREZ RAFAEL JOSE"/>
    <x v="0"/>
    <x v="0"/>
    <n v="190"/>
    <n v="21.1111111111111"/>
    <n v="195.46589259796801"/>
    <m/>
    <n v="102556.2409"/>
    <x v="0"/>
    <n v="13805.4054"/>
    <x v="1069"/>
    <x v="0"/>
    <m/>
  </r>
  <r>
    <d v="2024-07-11T01:35:22"/>
    <x v="1"/>
    <n v="21"/>
    <s v="DURANGO DAVID JOSE"/>
    <x v="3"/>
    <x v="0"/>
    <n v="199"/>
    <n v="19.899999999999999"/>
    <n v="217.18432510885299"/>
    <m/>
    <n v="113951.37880000001"/>
    <x v="0"/>
    <n v="13805.4054"/>
    <x v="1069"/>
    <x v="0"/>
    <m/>
  </r>
  <r>
    <d v="2024-07-11T01:35:23"/>
    <x v="1"/>
    <n v="22"/>
    <s v="QUIRAMA CASTAEDA JHON JADER"/>
    <x v="1"/>
    <x v="0"/>
    <n v="231"/>
    <n v="21"/>
    <n v="238.90275761973899"/>
    <m/>
    <n v="125346.51669999999"/>
    <x v="1"/>
    <n v="13805.4054"/>
    <x v="1069"/>
    <x v="0"/>
    <m/>
  </r>
  <r>
    <d v="2024-07-11T01:35:23"/>
    <x v="1"/>
    <n v="24"/>
    <s v="QUINTERO  ALVARO ANTONIO"/>
    <x v="0"/>
    <x v="0"/>
    <n v="209"/>
    <n v="23.2222222222222"/>
    <n v="195.46589259796801"/>
    <s v="1 Descuento (Usuario movilidad reducida) "/>
    <n v="102556.2409"/>
    <x v="0"/>
    <n v="13805.4054"/>
    <x v="1069"/>
    <x v="0"/>
    <m/>
  </r>
  <r>
    <d v="2024-07-11T01:35:23"/>
    <x v="1"/>
    <n v="26"/>
    <s v="CIRO MARIN RODRIGO ALBERTO"/>
    <x v="0"/>
    <x v="0"/>
    <n v="155"/>
    <n v="17.2222222222222"/>
    <n v="195.46589259796801"/>
    <m/>
    <n v="102556.2409"/>
    <x v="0"/>
    <n v="13805.4054"/>
    <x v="1069"/>
    <x v="0"/>
    <m/>
  </r>
  <r>
    <d v="2024-07-11T01:35:23"/>
    <x v="1"/>
    <n v="27"/>
    <s v="HOYOS DAVID"/>
    <x v="3"/>
    <x v="0"/>
    <n v="209"/>
    <n v="20.9"/>
    <n v="217.18432510885299"/>
    <s v="FERNEY HENAO Realiz 4 viajes donde moviliz 97 Usuarios "/>
    <n v="113951.37880000001"/>
    <x v="0"/>
    <n v="13805.4054"/>
    <x v="1069"/>
    <x v="0"/>
    <m/>
  </r>
  <r>
    <d v="2024-07-11T01:35:24"/>
    <x v="1"/>
    <n v="28"/>
    <s v="PINO JUAN ESTEBAN"/>
    <x v="3"/>
    <x v="0"/>
    <n v="207"/>
    <n v="20.7"/>
    <n v="217.18432510885299"/>
    <m/>
    <n v="113951.37880000001"/>
    <x v="0"/>
    <n v="13805.4054"/>
    <x v="1069"/>
    <x v="0"/>
    <m/>
  </r>
  <r>
    <d v="2024-07-11T01:35:24"/>
    <x v="1"/>
    <n v="29"/>
    <s v="PEREZ GARCIA JUAN ESTEBAN"/>
    <x v="1"/>
    <x v="0"/>
    <n v="244"/>
    <n v="22.181818181818201"/>
    <n v="238.90275761973899"/>
    <m/>
    <n v="125346.51669999999"/>
    <x v="0"/>
    <n v="13805.4054"/>
    <x v="1069"/>
    <x v="0"/>
    <m/>
  </r>
  <r>
    <d v="2024-07-11T01:35:24"/>
    <x v="9"/>
    <n v="31"/>
    <s v="CERVANTES MARTINEZ FELIX ENRIQUE"/>
    <x v="1"/>
    <x v="0"/>
    <n v="261"/>
    <n v="23.727272727272702"/>
    <n v="238.90275761973899"/>
    <m/>
    <n v="125346.51669999999"/>
    <x v="0"/>
    <n v="13805.4054"/>
    <x v="1069"/>
    <x v="0"/>
    <m/>
  </r>
  <r>
    <d v="2024-07-11T01:35:24"/>
    <x v="9"/>
    <n v="33"/>
    <s v="ACEVEDO DIEGO ALEJANDRO"/>
    <x v="3"/>
    <x v="0"/>
    <n v="198"/>
    <n v="19.8"/>
    <n v="217.18432510885299"/>
    <m/>
    <n v="113951.37880000001"/>
    <x v="0"/>
    <n v="13805.4054"/>
    <x v="1069"/>
    <x v="0"/>
    <m/>
  </r>
  <r>
    <d v="2024-07-11T01:35:25"/>
    <x v="9"/>
    <n v="34"/>
    <s v="MONTOYA OSPINA GILBERTO ANTONIO"/>
    <x v="9"/>
    <x v="0"/>
    <n v="252"/>
    <n v="21"/>
    <n v="260.62119013062397"/>
    <s v="4 Descuentos (Jefe de ruta, conduct y usuario desubicado) "/>
    <n v="136741.65460000001"/>
    <x v="0"/>
    <n v="13805.4054"/>
    <x v="1069"/>
    <x v="0"/>
    <m/>
  </r>
  <r>
    <d v="2024-07-11T01:35:25"/>
    <x v="9"/>
    <n v="35"/>
    <s v="GARCIA DAVID WILSON ALBERTO"/>
    <x v="4"/>
    <x v="0"/>
    <n v="159"/>
    <n v="22.714285714285701"/>
    <n v="152.029027576197"/>
    <s v="2 Descuentos (Conducts) "/>
    <n v="79765.965200000006"/>
    <x v="1"/>
    <n v="13805.4054"/>
    <x v="1069"/>
    <x v="0"/>
    <m/>
  </r>
  <r>
    <d v="2024-07-11T01:35:25"/>
    <x v="9"/>
    <n v="36"/>
    <s v="MARTINEZ CHAVERRA LUIS NORBERTO"/>
    <x v="9"/>
    <x v="0"/>
    <n v="214"/>
    <n v="17.8333333333333"/>
    <n v="260.62119013062397"/>
    <s v="1 Descuento (Conduct) "/>
    <n v="136741.65460000001"/>
    <x v="0"/>
    <n v="13805.4054"/>
    <x v="1069"/>
    <x v="0"/>
    <m/>
  </r>
  <r>
    <d v="2024-07-11T01:35:25"/>
    <x v="9"/>
    <n v="37"/>
    <s v="TABORDA ROJAS DIEGO ALEJANDRO"/>
    <x v="6"/>
    <x v="0"/>
    <n v="193"/>
    <n v="24.125"/>
    <n v="173.747460087083"/>
    <m/>
    <n v="91161.103000000003"/>
    <x v="1"/>
    <n v="13805.4054"/>
    <x v="1069"/>
    <x v="0"/>
    <m/>
  </r>
  <r>
    <d v="2024-07-11T01:35:26"/>
    <x v="9"/>
    <n v="38"/>
    <s v="AGUDELO KEVIN ANDRES"/>
    <x v="1"/>
    <x v="0"/>
    <n v="231"/>
    <n v="21"/>
    <n v="238.90275761973899"/>
    <m/>
    <n v="125346.51669999999"/>
    <x v="0"/>
    <n v="13805.4054"/>
    <x v="1069"/>
    <x v="0"/>
    <m/>
  </r>
  <r>
    <d v="2024-07-11T01:35:26"/>
    <x v="9"/>
    <n v="40"/>
    <s v="OCAMPO OCAMPO ANTONIO JOSE"/>
    <x v="3"/>
    <x v="0"/>
    <n v="243"/>
    <n v="24.3"/>
    <n v="217.18432510885299"/>
    <m/>
    <n v="113951.37880000001"/>
    <x v="0"/>
    <n v="13805.4054"/>
    <x v="1069"/>
    <x v="0"/>
    <m/>
  </r>
  <r>
    <d v="2024-07-11T01:35:26"/>
    <x v="1"/>
    <n v="41"/>
    <s v="DIAZ LOZADA ANDRES FELIPE"/>
    <x v="1"/>
    <x v="0"/>
    <n v="224"/>
    <n v="20.363636363636399"/>
    <n v="238.90275761973899"/>
    <s v="1 Descuento (Usuario movilidad reducida) "/>
    <n v="125346.51669999999"/>
    <x v="1"/>
    <n v="13805.4054"/>
    <x v="1069"/>
    <x v="0"/>
    <m/>
  </r>
  <r>
    <d v="2024-07-11T01:35:26"/>
    <x v="1"/>
    <n v="42"/>
    <s v="LOPERA ALVAREZ ESTIVEN"/>
    <x v="0"/>
    <x v="0"/>
    <n v="235"/>
    <n v="26.1111111111111"/>
    <n v="195.46589259796801"/>
    <s v="2 Descuentos (conducts) "/>
    <n v="102556.2409"/>
    <x v="1"/>
    <n v="13805.4054"/>
    <x v="1069"/>
    <x v="0"/>
    <m/>
  </r>
  <r>
    <d v="2024-07-11T02:07:58"/>
    <x v="9"/>
    <n v="1"/>
    <s v="PALMAR PANA EDIXON JOSUE"/>
    <x v="3"/>
    <x v="0"/>
    <n v="166"/>
    <n v="16.600000000000001"/>
    <n v="221.31045241809699"/>
    <m/>
    <n v="116220.7488"/>
    <x v="0"/>
    <n v="12994.5946"/>
    <x v="1070"/>
    <x v="0"/>
    <m/>
  </r>
  <r>
    <d v="2024-07-11T02:07:58"/>
    <x v="9"/>
    <n v="2"/>
    <s v="PARIAS MURIEL JHON FREDY"/>
    <x v="0"/>
    <x v="0"/>
    <n v="208"/>
    <n v="23.1111111111111"/>
    <n v="199.17940717628699"/>
    <m/>
    <n v="104598.67389999999"/>
    <x v="1"/>
    <n v="12994.5946"/>
    <x v="1070"/>
    <x v="0"/>
    <m/>
  </r>
  <r>
    <d v="2024-07-11T02:07:58"/>
    <x v="9"/>
    <n v="4"/>
    <s v="MACEA MATEO"/>
    <x v="0"/>
    <x v="0"/>
    <n v="183"/>
    <n v="20.3333333333333"/>
    <n v="199.17940717628699"/>
    <m/>
    <n v="104598.67389999999"/>
    <x v="0"/>
    <n v="12994.5946"/>
    <x v="1070"/>
    <x v="0"/>
    <m/>
  </r>
  <r>
    <d v="2024-07-11T02:07:59"/>
    <x v="9"/>
    <n v="5"/>
    <s v="DIAZ LOZADA ANDRES FELIPE"/>
    <x v="3"/>
    <x v="0"/>
    <n v="243"/>
    <n v="24.3"/>
    <n v="221.31045241809699"/>
    <s v="1 Descuento (conduct)"/>
    <n v="116220.7488"/>
    <x v="1"/>
    <n v="12994.5946"/>
    <x v="1070"/>
    <x v="0"/>
    <m/>
  </r>
  <r>
    <d v="2024-07-11T02:07:59"/>
    <x v="9"/>
    <n v="6"/>
    <s v="TUBERQUIA MAICOL ESTIVEN"/>
    <x v="0"/>
    <x v="0"/>
    <n v="232"/>
    <n v="25.7777777777778"/>
    <n v="199.17940717628699"/>
    <s v="1 Descuento (Conduct) "/>
    <n v="104598.67389999999"/>
    <x v="0"/>
    <n v="12994.5946"/>
    <x v="1070"/>
    <x v="0"/>
    <m/>
  </r>
  <r>
    <d v="2024-07-11T02:07:59"/>
    <x v="9"/>
    <n v="7"/>
    <s v="RAMIREZ ADRIAN"/>
    <x v="2"/>
    <x v="0"/>
    <n v="161"/>
    <n v="26.8333333333333"/>
    <n v="132.78627145085801"/>
    <s v="3 Descuentos (Controlador y conducts) "/>
    <n v="69732.449299999993"/>
    <x v="1"/>
    <n v="12994.5946"/>
    <x v="1070"/>
    <x v="0"/>
    <m/>
  </r>
  <r>
    <d v="2024-07-11T02:07:59"/>
    <x v="9"/>
    <n v="8"/>
    <s v="VACA FIERRO ROBINSON"/>
    <x v="0"/>
    <x v="0"/>
    <n v="197"/>
    <n v="21.8888888888889"/>
    <n v="199.17940717628699"/>
    <s v="1 Descuento (Controlador) "/>
    <n v="104598.67389999999"/>
    <x v="1"/>
    <n v="12994.5946"/>
    <x v="1070"/>
    <x v="0"/>
    <m/>
  </r>
  <r>
    <d v="2024-07-11T02:08:00"/>
    <x v="9"/>
    <n v="9"/>
    <s v="AGUDELO GARCIA DENIN ANGELO"/>
    <x v="6"/>
    <x v="0"/>
    <n v="168"/>
    <n v="19.764705882352899"/>
    <n v="188.11388455538199"/>
    <m/>
    <n v="98787.636499999993"/>
    <x v="0"/>
    <n v="12994.5946"/>
    <x v="1070"/>
    <x v="0"/>
    <m/>
  </r>
  <r>
    <d v="2024-07-11T02:08:00"/>
    <x v="9"/>
    <n v="10"/>
    <s v="MARULANDA JARAMILLO DAWER ANDRES"/>
    <x v="4"/>
    <x v="0"/>
    <n v="155"/>
    <n v="22.1428571428571"/>
    <n v="154.91731669266801"/>
    <m/>
    <n v="81354.5242"/>
    <x v="0"/>
    <n v="12994.5946"/>
    <x v="1070"/>
    <x v="0"/>
    <m/>
  </r>
  <r>
    <d v="2024-07-11T02:08:00"/>
    <x v="9"/>
    <n v="11"/>
    <s v="BELTRAN JUAN SIMON"/>
    <x v="0"/>
    <x v="0"/>
    <n v="183"/>
    <n v="20.3333333333333"/>
    <n v="199.17940717628699"/>
    <m/>
    <n v="104598.67389999999"/>
    <x v="0"/>
    <n v="12994.5946"/>
    <x v="1070"/>
    <x v="0"/>
    <m/>
  </r>
  <r>
    <d v="2024-07-11T02:08:00"/>
    <x v="9"/>
    <n v="12"/>
    <s v="VALENCIA MENDOZA JHON"/>
    <x v="3"/>
    <x v="3"/>
    <n v="220"/>
    <n v="22"/>
    <n v="221.31045241809699"/>
    <m/>
    <n v="116220.7488"/>
    <x v="0"/>
    <n v="12994.5946"/>
    <x v="1070"/>
    <x v="0"/>
    <m/>
  </r>
  <r>
    <d v="2024-07-11T02:08:01"/>
    <x v="9"/>
    <n v="13"/>
    <s v="DURANGO PAEZ GILDARDO"/>
    <x v="3"/>
    <x v="0"/>
    <n v="180"/>
    <n v="18"/>
    <n v="221.31045241809699"/>
    <s v="1 Descuento (Transbordo) "/>
    <n v="116220.7488"/>
    <x v="0"/>
    <n v="12994.5946"/>
    <x v="1070"/>
    <x v="0"/>
    <m/>
  </r>
  <r>
    <d v="2024-07-11T02:08:01"/>
    <x v="9"/>
    <n v="14"/>
    <s v="CARVAJAL SALAZAR HECTOR MARINO"/>
    <x v="3"/>
    <x v="0"/>
    <n v="221"/>
    <n v="22.1"/>
    <n v="221.31045241809699"/>
    <m/>
    <n v="116220.7488"/>
    <x v="1"/>
    <n v="12994.5946"/>
    <x v="1070"/>
    <x v="0"/>
    <m/>
  </r>
  <r>
    <d v="2024-07-11T02:08:01"/>
    <x v="9"/>
    <n v="15"/>
    <s v="LONDOO LOPERA DUVAN ANDRES"/>
    <x v="0"/>
    <x v="3"/>
    <n v="207"/>
    <n v="23"/>
    <n v="199.17940717628699"/>
    <m/>
    <n v="104598.67389999999"/>
    <x v="1"/>
    <n v="12994.5946"/>
    <x v="1070"/>
    <x v="0"/>
    <m/>
  </r>
  <r>
    <d v="2024-07-11T02:08:02"/>
    <x v="9"/>
    <n v="16"/>
    <s v="HURTADO MADRID JUAN ESTEBAN"/>
    <x v="6"/>
    <x v="0"/>
    <n v="184"/>
    <n v="23"/>
    <n v="177.04836193447699"/>
    <m/>
    <n v="92976.599100000007"/>
    <x v="0"/>
    <n v="12994.5946"/>
    <x v="1070"/>
    <x v="0"/>
    <m/>
  </r>
  <r>
    <d v="2024-07-11T02:08:02"/>
    <x v="9"/>
    <n v="17"/>
    <s v="RAMIREZ JARAMILLO WILSON"/>
    <x v="4"/>
    <x v="0"/>
    <n v="157"/>
    <n v="22.428571428571399"/>
    <n v="154.91731669266801"/>
    <m/>
    <n v="81354.5242"/>
    <x v="0"/>
    <n v="12994.5946"/>
    <x v="1070"/>
    <x v="0"/>
    <m/>
  </r>
  <r>
    <d v="2024-07-11T02:08:03"/>
    <x v="9"/>
    <n v="18"/>
    <s v="BETANCUR GUZMAN JHON FERNANDO"/>
    <x v="0"/>
    <x v="0"/>
    <n v="177"/>
    <n v="19.6666666666667"/>
    <n v="199.17940717628699"/>
    <m/>
    <n v="104598.67389999999"/>
    <x v="0"/>
    <n v="12994.5946"/>
    <x v="1070"/>
    <x v="0"/>
    <m/>
  </r>
  <r>
    <d v="2024-07-11T02:08:03"/>
    <x v="9"/>
    <n v="19"/>
    <s v="BARRANTES GALLEGO DANIEL CAMILO"/>
    <x v="10"/>
    <x v="0"/>
    <n v="81"/>
    <n v="20.25"/>
    <n v="88.524180967238706"/>
    <m/>
    <n v="46488.299500000001"/>
    <x v="0"/>
    <n v="12994.5946"/>
    <x v="1070"/>
    <x v="0"/>
    <m/>
  </r>
  <r>
    <d v="2024-07-11T02:08:04"/>
    <x v="9"/>
    <n v="20"/>
    <s v="LONDOO CADAVID DAVID SANTIAGO"/>
    <x v="6"/>
    <x v="0"/>
    <n v="154"/>
    <n v="19.25"/>
    <n v="177.04836193447699"/>
    <s v="1 Descuento (Controlador) "/>
    <n v="92976.599100000007"/>
    <x v="0"/>
    <n v="12994.5946"/>
    <x v="1070"/>
    <x v="0"/>
    <m/>
  </r>
  <r>
    <d v="2024-07-11T02:08:04"/>
    <x v="1"/>
    <n v="21"/>
    <s v="DURANGO DAVID JOSE"/>
    <x v="3"/>
    <x v="0"/>
    <n v="224"/>
    <n v="22.4"/>
    <n v="221.31045241809699"/>
    <s v="1 Descuento (Conduct) "/>
    <n v="116220.7488"/>
    <x v="0"/>
    <n v="12994.5946"/>
    <x v="1070"/>
    <x v="0"/>
    <m/>
  </r>
  <r>
    <d v="2024-07-11T02:08:04"/>
    <x v="1"/>
    <n v="22"/>
    <s v="QUIRAMA CASTAEDA JHON JADER"/>
    <x v="3"/>
    <x v="0"/>
    <n v="204"/>
    <n v="20.399999999999999"/>
    <n v="221.31045241809699"/>
    <m/>
    <n v="116220.7488"/>
    <x v="1"/>
    <n v="12994.5946"/>
    <x v="1070"/>
    <x v="0"/>
    <m/>
  </r>
  <r>
    <d v="2024-07-11T02:08:05"/>
    <x v="1"/>
    <n v="23"/>
    <s v="SALDARRIAGA PARRA LUIS ALBERTO"/>
    <x v="4"/>
    <x v="0"/>
    <n v="114"/>
    <n v="16.285714285714299"/>
    <n v="154.91731669266801"/>
    <m/>
    <n v="81354.5242"/>
    <x v="2"/>
    <n v="12994.5946"/>
    <x v="1070"/>
    <x v="0"/>
    <m/>
  </r>
  <r>
    <d v="2024-07-11T02:08:05"/>
    <x v="1"/>
    <n v="26"/>
    <s v="ESPINOZA CHAVARRIA GUILLERMO LEON"/>
    <x v="0"/>
    <x v="0"/>
    <n v="174"/>
    <n v="19.3333333333333"/>
    <n v="199.17940717628699"/>
    <m/>
    <n v="104598.67389999999"/>
    <x v="0"/>
    <n v="12994.5946"/>
    <x v="1070"/>
    <x v="0"/>
    <m/>
  </r>
  <r>
    <d v="2024-07-11T02:08:06"/>
    <x v="1"/>
    <n v="27"/>
    <s v="HOYOS DAVID"/>
    <x v="3"/>
    <x v="0"/>
    <n v="261"/>
    <n v="26.1"/>
    <n v="221.31045241809699"/>
    <s v="1 Descuento (Usuario movilidad reducida) "/>
    <n v="116220.7488"/>
    <x v="0"/>
    <n v="12994.5946"/>
    <x v="1070"/>
    <x v="0"/>
    <m/>
  </r>
  <r>
    <d v="2024-07-11T02:08:06"/>
    <x v="1"/>
    <n v="28"/>
    <s v="PINO JUAN ESTEBAN"/>
    <x v="3"/>
    <x v="3"/>
    <n v="221"/>
    <n v="22.1"/>
    <n v="221.31045241809699"/>
    <m/>
    <n v="116220.7488"/>
    <x v="0"/>
    <n v="12994.5946"/>
    <x v="1070"/>
    <x v="0"/>
    <m/>
  </r>
  <r>
    <d v="2024-07-11T02:08:07"/>
    <x v="1"/>
    <n v="29"/>
    <s v="PEREZ GARCIA JUAN ESTEBAN"/>
    <x v="1"/>
    <x v="0"/>
    <n v="261"/>
    <n v="23.727272727272702"/>
    <n v="243.44149765990599"/>
    <s v="2 Descuentos (Cristian monitoreo y usuario movilidad reducida) "/>
    <n v="127842.82369999999"/>
    <x v="0"/>
    <n v="12994.5946"/>
    <x v="1070"/>
    <x v="0"/>
    <m/>
  </r>
  <r>
    <d v="2024-07-11T02:08:07"/>
    <x v="1"/>
    <n v="30"/>
    <s v="VELEZ DAVID"/>
    <x v="6"/>
    <x v="3"/>
    <n v="205"/>
    <n v="25.625"/>
    <n v="177.04836193447699"/>
    <m/>
    <n v="92976.599100000007"/>
    <x v="0"/>
    <n v="12994.5946"/>
    <x v="1070"/>
    <x v="0"/>
    <m/>
  </r>
  <r>
    <d v="2024-07-11T02:08:08"/>
    <x v="1"/>
    <n v="31"/>
    <s v="CERVANTES MARTINEZ FELIX ENRIQUE"/>
    <x v="6"/>
    <x v="0"/>
    <n v="198"/>
    <n v="26.4"/>
    <n v="165.98283931357301"/>
    <s v="1 Descuento (conduct) "/>
    <n v="87165.561600000001"/>
    <x v="0"/>
    <n v="12994.5946"/>
    <x v="1070"/>
    <x v="0"/>
    <m/>
  </r>
  <r>
    <d v="2024-07-11T02:08:08"/>
    <x v="1"/>
    <n v="33"/>
    <s v="ACEVEDO DIEGO ALEJANDRO"/>
    <x v="4"/>
    <x v="0"/>
    <n v="132"/>
    <n v="18.8571428571429"/>
    <n v="154.91731669266801"/>
    <m/>
    <n v="81354.5242"/>
    <x v="0"/>
    <n v="12994.5946"/>
    <x v="1070"/>
    <x v="0"/>
    <m/>
  </r>
  <r>
    <d v="2024-07-11T02:08:09"/>
    <x v="1"/>
    <n v="34"/>
    <s v="MONTOYA OSPINA GILBERTO ANTONIO"/>
    <x v="12"/>
    <x v="0"/>
    <n v="269"/>
    <n v="20.692307692307701"/>
    <n v="287.70358814352602"/>
    <s v="2 Descuentos (Conduct y propietario) "/>
    <n v="151086.97349999999"/>
    <x v="0"/>
    <n v="12994.5946"/>
    <x v="1070"/>
    <x v="0"/>
    <m/>
  </r>
  <r>
    <d v="2024-07-11T02:08:09"/>
    <x v="1"/>
    <n v="36"/>
    <s v="MARTINEZ CHAVERRA LUIS NORBERTO"/>
    <x v="0"/>
    <x v="3"/>
    <n v="168"/>
    <n v="18.6666666666667"/>
    <n v="199.17940717628699"/>
    <m/>
    <n v="104598.67389999999"/>
    <x v="0"/>
    <n v="12994.5946"/>
    <x v="1070"/>
    <x v="0"/>
    <m/>
  </r>
  <r>
    <d v="2024-07-11T02:08:10"/>
    <x v="1"/>
    <n v="37"/>
    <s v="TABORDA ROJAS DIEGO ALEJANDRO"/>
    <x v="3"/>
    <x v="0"/>
    <n v="297"/>
    <n v="29.7"/>
    <n v="221.31045241809699"/>
    <m/>
    <n v="116220.7488"/>
    <x v="1"/>
    <n v="12994.5946"/>
    <x v="1070"/>
    <x v="0"/>
    <m/>
  </r>
  <r>
    <d v="2024-07-11T02:08:10"/>
    <x v="1"/>
    <n v="38"/>
    <s v="AGUDELO KEVIN ANDRES"/>
    <x v="0"/>
    <x v="0"/>
    <n v="224"/>
    <n v="24.8888888888889"/>
    <n v="199.17940717628699"/>
    <m/>
    <n v="104598.67389999999"/>
    <x v="0"/>
    <n v="12994.5946"/>
    <x v="1070"/>
    <x v="0"/>
    <m/>
  </r>
  <r>
    <d v="2024-07-11T02:08:10"/>
    <x v="1"/>
    <n v="40"/>
    <s v="OCAMPO OCAMPO ANTONIO JOSE"/>
    <x v="3"/>
    <x v="0"/>
    <n v="231"/>
    <n v="23.1"/>
    <n v="221.31045241809699"/>
    <m/>
    <n v="116220.7488"/>
    <x v="0"/>
    <n v="12994.5946"/>
    <x v="1070"/>
    <x v="0"/>
    <m/>
  </r>
  <r>
    <d v="2024-07-11T02:08:11"/>
    <x v="1"/>
    <n v="41"/>
    <s v="GARCIA DAVID WILSON ALBERTO"/>
    <x v="6"/>
    <x v="0"/>
    <n v="173"/>
    <n v="23.066666666666698"/>
    <n v="165.98283931357301"/>
    <m/>
    <n v="87165.561600000001"/>
    <x v="1"/>
    <n v="12994.5946"/>
    <x v="1070"/>
    <x v="0"/>
    <m/>
  </r>
  <r>
    <d v="2024-07-11T02:08:11"/>
    <x v="1"/>
    <n v="42"/>
    <s v="LOPERA ALVAREZ ESTIVEN"/>
    <x v="1"/>
    <x v="0"/>
    <n v="260"/>
    <n v="23.636363636363601"/>
    <n v="243.44149765990599"/>
    <m/>
    <n v="127842.82369999999"/>
    <x v="1"/>
    <n v="12994.5946"/>
    <x v="1070"/>
    <x v="0"/>
    <m/>
  </r>
  <r>
    <d v="2024-07-13T04:00:58"/>
    <x v="1"/>
    <n v="1"/>
    <s v="PALMAR PANA EDIXON JOSUE"/>
    <x v="0"/>
    <x v="0"/>
    <n v="205"/>
    <n v="22.7777777777778"/>
    <n v="203.306990881459"/>
    <s v="7 Descuentos (Controlador, usuario movilidad reducida y transbordo) "/>
    <n v="106868.845"/>
    <x v="0"/>
    <n v="12587.1795"/>
    <x v="1071"/>
    <x v="0"/>
    <m/>
  </r>
  <r>
    <d v="2024-07-13T04:00:59"/>
    <x v="1"/>
    <n v="2"/>
    <s v="PARIAS MURIEL JHON FREDY"/>
    <x v="10"/>
    <x v="0"/>
    <n v="83"/>
    <n v="20.75"/>
    <n v="90.358662613981807"/>
    <m/>
    <n v="47497.2644"/>
    <x v="1"/>
    <n v="12587.1795"/>
    <x v="1071"/>
    <x v="0"/>
    <m/>
  </r>
  <r>
    <d v="2024-07-13T04:00:59"/>
    <x v="1"/>
    <n v="3"/>
    <s v="ESPINOZA CHAVARRIA GUILLERMO LEON"/>
    <x v="6"/>
    <x v="0"/>
    <n v="166"/>
    <n v="20.75"/>
    <n v="180.71732522796401"/>
    <m/>
    <n v="94994.528900000005"/>
    <x v="0"/>
    <n v="12587.1795"/>
    <x v="1071"/>
    <x v="0"/>
    <m/>
  </r>
  <r>
    <d v="2024-07-13T04:00:59"/>
    <x v="1"/>
    <n v="4"/>
    <s v="NOREA JUAN JOSE"/>
    <x v="1"/>
    <x v="3"/>
    <n v="238"/>
    <n v="21.636363636363601"/>
    <n v="248.48632218845"/>
    <s v="1 Descuento (Transbordo) "/>
    <n v="130617.47719999999"/>
    <x v="0"/>
    <n v="12587.1795"/>
    <x v="1071"/>
    <x v="0"/>
    <m/>
  </r>
  <r>
    <d v="2024-07-13T04:00:59"/>
    <x v="1"/>
    <n v="5"/>
    <s v="BERRIO POSADA ANGELA"/>
    <x v="1"/>
    <x v="0"/>
    <n v="263"/>
    <n v="23.909090909090899"/>
    <n v="248.48632218845"/>
    <s v="1 Descuento (Conduct) "/>
    <n v="130617.47719999999"/>
    <x v="1"/>
    <n v="12587.1795"/>
    <x v="1071"/>
    <x v="0"/>
    <m/>
  </r>
  <r>
    <d v="2024-07-13T04:01:00"/>
    <x v="1"/>
    <n v="6"/>
    <s v="TUBERQUIA MAICOL ESTIVEN"/>
    <x v="0"/>
    <x v="0"/>
    <n v="177"/>
    <n v="19.6666666666667"/>
    <n v="203.306990881459"/>
    <s v="1 Descuento (controlador) "/>
    <n v="106868.845"/>
    <x v="0"/>
    <n v="12587.1795"/>
    <x v="1071"/>
    <x v="0"/>
    <m/>
  </r>
  <r>
    <d v="2024-07-13T04:01:00"/>
    <x v="1"/>
    <n v="7"/>
    <s v="PARIAS MURIEL JHON FREDY"/>
    <x v="10"/>
    <x v="0"/>
    <n v="107"/>
    <n v="26.75"/>
    <n v="90.358662613981807"/>
    <m/>
    <n v="47497.2644"/>
    <x v="1"/>
    <n v="12587.1795"/>
    <x v="1071"/>
    <x v="0"/>
    <m/>
  </r>
  <r>
    <d v="2024-07-13T04:01:00"/>
    <x v="1"/>
    <n v="8"/>
    <s v="VACA FIERRO ROBINSON"/>
    <x v="3"/>
    <x v="3"/>
    <n v="248"/>
    <n v="24.8"/>
    <n v="225.89665653495399"/>
    <s v="3 Descuentos (Conducts) "/>
    <n v="118743.1611"/>
    <x v="1"/>
    <n v="12587.1795"/>
    <x v="1071"/>
    <x v="0"/>
    <m/>
  </r>
  <r>
    <d v="2024-07-13T04:01:01"/>
    <x v="1"/>
    <n v="9"/>
    <s v="AGUDELO GARCIA DENIN ANGELO"/>
    <x v="10"/>
    <x v="0"/>
    <n v="73"/>
    <n v="20.8571428571429"/>
    <n v="79.063829787233999"/>
    <m/>
    <n v="41560.106399999997"/>
    <x v="0"/>
    <n v="12587.1795"/>
    <x v="1071"/>
    <x v="0"/>
    <m/>
  </r>
  <r>
    <d v="2024-07-13T04:01:01"/>
    <x v="1"/>
    <n v="10"/>
    <s v="MARULANDA JARAMILLO DAWER ANDRES"/>
    <x v="11"/>
    <x v="0"/>
    <n v="38"/>
    <n v="19"/>
    <n v="45.179331306990903"/>
    <m/>
    <n v="23748.6322"/>
    <x v="0"/>
    <n v="12587.1795"/>
    <x v="1071"/>
    <x v="0"/>
    <m/>
  </r>
  <r>
    <d v="2024-07-13T04:01:01"/>
    <x v="9"/>
    <n v="11"/>
    <s v="BELTRAN JUAN SIMON"/>
    <x v="2"/>
    <x v="0"/>
    <n v="92"/>
    <n v="15.3333333333333"/>
    <n v="135.53799392097301"/>
    <m/>
    <n v="71245.896699999998"/>
    <x v="0"/>
    <n v="12587.1795"/>
    <x v="1071"/>
    <x v="0"/>
    <m/>
  </r>
  <r>
    <d v="2024-07-13T04:01:02"/>
    <x v="9"/>
    <n v="12"/>
    <s v="VALENCIA MENDOZA JHON"/>
    <x v="0"/>
    <x v="0"/>
    <n v="209"/>
    <n v="23.2222222222222"/>
    <n v="203.306990881459"/>
    <m/>
    <n v="106868.845"/>
    <x v="0"/>
    <n v="12587.1795"/>
    <x v="1071"/>
    <x v="0"/>
    <m/>
  </r>
  <r>
    <d v="2024-07-13T04:01:02"/>
    <x v="9"/>
    <n v="13"/>
    <s v="DURANGO PAEZ GILDARDO"/>
    <x v="4"/>
    <x v="0"/>
    <n v="117"/>
    <n v="16.714285714285701"/>
    <n v="158.127659574468"/>
    <m/>
    <n v="83120.212799999994"/>
    <x v="0"/>
    <n v="12587.1795"/>
    <x v="1071"/>
    <x v="0"/>
    <m/>
  </r>
  <r>
    <d v="2024-07-13T04:01:02"/>
    <x v="9"/>
    <n v="14"/>
    <s v="MADRID HERNANDEZ JHONATAN SMITH"/>
    <x v="0"/>
    <x v="0"/>
    <n v="167"/>
    <n v="18.5555555555556"/>
    <n v="203.306990881459"/>
    <m/>
    <n v="106868.845"/>
    <x v="1"/>
    <n v="12587.1795"/>
    <x v="1071"/>
    <x v="0"/>
    <m/>
  </r>
  <r>
    <d v="2024-07-13T04:01:02"/>
    <x v="9"/>
    <n v="15"/>
    <s v="LONDOO LOPERA DUVAN ANDRES"/>
    <x v="0"/>
    <x v="0"/>
    <n v="200"/>
    <n v="22.2222222222222"/>
    <n v="203.306990881459"/>
    <m/>
    <n v="106868.845"/>
    <x v="1"/>
    <n v="12587.1795"/>
    <x v="1071"/>
    <x v="0"/>
    <m/>
  </r>
  <r>
    <d v="2024-07-13T04:01:03"/>
    <x v="9"/>
    <n v="16"/>
    <s v="HURTADO MADRID JUAN ESTEBAN"/>
    <x v="0"/>
    <x v="0"/>
    <n v="191"/>
    <n v="21.2222222222222"/>
    <n v="203.306990881459"/>
    <m/>
    <n v="106868.845"/>
    <x v="0"/>
    <n v="12587.1795"/>
    <x v="1071"/>
    <x v="0"/>
    <m/>
  </r>
  <r>
    <d v="2024-07-13T04:01:03"/>
    <x v="9"/>
    <n v="17"/>
    <s v="RAMIREZ JARAMILLO WILSON"/>
    <x v="2"/>
    <x v="0"/>
    <n v="117"/>
    <n v="19.5"/>
    <n v="135.53799392097301"/>
    <m/>
    <n v="71245.896699999998"/>
    <x v="0"/>
    <n v="12587.1795"/>
    <x v="1071"/>
    <x v="0"/>
    <m/>
  </r>
  <r>
    <d v="2024-07-13T04:01:03"/>
    <x v="9"/>
    <n v="18"/>
    <s v="BETANCUR GUZMAN JHON FERNANDO"/>
    <x v="0"/>
    <x v="0"/>
    <n v="213"/>
    <n v="23.6666666666667"/>
    <n v="203.306990881459"/>
    <s v="1 Descuento (Conduct) "/>
    <n v="106868.845"/>
    <x v="0"/>
    <n v="12587.1795"/>
    <x v="1071"/>
    <x v="0"/>
    <m/>
  </r>
  <r>
    <d v="2024-07-13T04:01:04"/>
    <x v="9"/>
    <n v="20"/>
    <s v="GONZALEZ PEREZ RAFAEL JOSE"/>
    <x v="6"/>
    <x v="0"/>
    <n v="209"/>
    <n v="26.125"/>
    <n v="180.71732522796401"/>
    <m/>
    <n v="94994.528900000005"/>
    <x v="0"/>
    <n v="12587.1795"/>
    <x v="1071"/>
    <x v="0"/>
    <m/>
  </r>
  <r>
    <d v="2024-07-13T04:01:04"/>
    <x v="1"/>
    <n v="21"/>
    <s v="DURANGO DAVID JOSE"/>
    <x v="1"/>
    <x v="0"/>
    <n v="228"/>
    <n v="20.727272727272702"/>
    <n v="248.48632218845"/>
    <m/>
    <n v="130617.47719999999"/>
    <x v="0"/>
    <n v="12587.1795"/>
    <x v="1071"/>
    <x v="0"/>
    <m/>
  </r>
  <r>
    <d v="2024-07-13T04:01:04"/>
    <x v="1"/>
    <n v="22"/>
    <s v="QUIRAMA CASTAEDA JHON JADER"/>
    <x v="1"/>
    <x v="1"/>
    <n v="267"/>
    <n v="24.272727272727298"/>
    <n v="248.48632218845"/>
    <s v="Se descuenta el viaje de 9 10 am ya que NO ingresa al Paradero "/>
    <n v="130617.47719999999"/>
    <x v="1"/>
    <n v="12587.1795"/>
    <x v="1071"/>
    <x v="0"/>
    <m/>
  </r>
  <r>
    <d v="2024-07-13T04:01:04"/>
    <x v="1"/>
    <n v="23"/>
    <s v="SALDARRIAGA PARRA LUIS ALBERTO"/>
    <x v="2"/>
    <x v="0"/>
    <n v="192"/>
    <n v="29.538461538461501"/>
    <n v="146.83282674771999"/>
    <m/>
    <n v="77183.054699999993"/>
    <x v="2"/>
    <n v="12587.1795"/>
    <x v="1071"/>
    <x v="0"/>
    <m/>
  </r>
  <r>
    <d v="2024-07-13T04:01:05"/>
    <x v="1"/>
    <n v="24"/>
    <s v="AGUDELO KEVIN ANDRES"/>
    <x v="3"/>
    <x v="0"/>
    <n v="214"/>
    <n v="21.4"/>
    <n v="225.89665653495399"/>
    <m/>
    <n v="118743.1611"/>
    <x v="0"/>
    <n v="12587.1795"/>
    <x v="1071"/>
    <x v="0"/>
    <m/>
  </r>
  <r>
    <d v="2024-07-13T04:01:05"/>
    <x v="1"/>
    <n v="26"/>
    <s v="CIRO MARIN RODRIGO ALBERTO"/>
    <x v="0"/>
    <x v="0"/>
    <n v="210"/>
    <n v="23.3333333333333"/>
    <n v="203.306990881459"/>
    <s v="2 Descuentos (Conduct y propietario) "/>
    <n v="106868.845"/>
    <x v="0"/>
    <n v="12587.1795"/>
    <x v="1071"/>
    <x v="0"/>
    <m/>
  </r>
  <r>
    <d v="2024-07-13T04:01:05"/>
    <x v="1"/>
    <n v="27"/>
    <s v="HOYOS DAVID"/>
    <x v="3"/>
    <x v="0"/>
    <n v="273"/>
    <n v="27.3"/>
    <n v="225.89665653495399"/>
    <m/>
    <n v="118743.1611"/>
    <x v="0"/>
    <n v="12587.1795"/>
    <x v="1071"/>
    <x v="0"/>
    <m/>
  </r>
  <r>
    <d v="2024-07-13T04:01:05"/>
    <x v="1"/>
    <n v="28"/>
    <s v="PINO JUAN ESTEBAN"/>
    <x v="1"/>
    <x v="3"/>
    <n v="210"/>
    <n v="19.090909090909101"/>
    <n v="248.48632218845"/>
    <s v="1 Descuento (Usuario movilidad reducida) "/>
    <n v="130617.47719999999"/>
    <x v="0"/>
    <n v="12587.1795"/>
    <x v="1071"/>
    <x v="0"/>
    <m/>
  </r>
  <r>
    <d v="2024-07-13T04:01:06"/>
    <x v="1"/>
    <n v="29"/>
    <s v="PEREZ GARCIA JUAN ESTEBAN"/>
    <x v="0"/>
    <x v="0"/>
    <n v="193"/>
    <n v="21.4444444444444"/>
    <n v="203.306990881459"/>
    <s v="1 Descuento (Conduct) "/>
    <n v="106868.845"/>
    <x v="0"/>
    <n v="12587.1795"/>
    <x v="1071"/>
    <x v="0"/>
    <m/>
  </r>
  <r>
    <d v="2024-07-13T04:01:06"/>
    <x v="9"/>
    <n v="31"/>
    <s v="CERVANTES MARTINEZ FELIX ENRIQUE"/>
    <x v="3"/>
    <x v="0"/>
    <n v="257"/>
    <n v="25.7"/>
    <n v="225.89665653495399"/>
    <m/>
    <n v="118743.1611"/>
    <x v="0"/>
    <n v="12587.1795"/>
    <x v="1071"/>
    <x v="0"/>
    <m/>
  </r>
  <r>
    <d v="2024-07-13T04:01:06"/>
    <x v="9"/>
    <n v="32"/>
    <s v="MACEA MATEO"/>
    <x v="0"/>
    <x v="0"/>
    <n v="201"/>
    <n v="22.3333333333333"/>
    <n v="203.306990881459"/>
    <m/>
    <n v="106868.845"/>
    <x v="0"/>
    <n v="12587.1795"/>
    <x v="1071"/>
    <x v="0"/>
    <m/>
  </r>
  <r>
    <d v="2024-07-13T04:01:07"/>
    <x v="9"/>
    <n v="33"/>
    <s v="ACEVEDO DIEGO ALEJANDRO"/>
    <x v="3"/>
    <x v="0"/>
    <n v="232"/>
    <n v="23.2"/>
    <n v="225.89665653495399"/>
    <m/>
    <n v="118743.1611"/>
    <x v="0"/>
    <n v="12587.1795"/>
    <x v="1071"/>
    <x v="0"/>
    <m/>
  </r>
  <r>
    <d v="2024-07-13T04:01:07"/>
    <x v="9"/>
    <n v="34"/>
    <s v="MONTOYA OSPINA GILBERTO ANTONIO"/>
    <x v="3"/>
    <x v="0"/>
    <n v="221"/>
    <n v="22.1"/>
    <n v="225.89665653495399"/>
    <m/>
    <n v="118743.1611"/>
    <x v="0"/>
    <n v="12587.1795"/>
    <x v="1071"/>
    <x v="0"/>
    <m/>
  </r>
  <r>
    <d v="2024-07-13T04:01:07"/>
    <x v="9"/>
    <n v="35"/>
    <s v="MOLINA LUIS FERNANDO"/>
    <x v="0"/>
    <x v="0"/>
    <n v="207"/>
    <n v="23"/>
    <n v="203.306990881459"/>
    <m/>
    <n v="106868.845"/>
    <x v="1"/>
    <n v="12587.1795"/>
    <x v="1071"/>
    <x v="0"/>
    <m/>
  </r>
  <r>
    <d v="2024-07-13T04:01:07"/>
    <x v="9"/>
    <n v="36"/>
    <s v="LONDOO WILDER"/>
    <x v="3"/>
    <x v="0"/>
    <n v="182"/>
    <n v="18.2"/>
    <n v="225.89665653495399"/>
    <m/>
    <n v="118743.1611"/>
    <x v="0"/>
    <n v="12587.1795"/>
    <x v="1071"/>
    <x v="0"/>
    <m/>
  </r>
  <r>
    <d v="2024-07-13T04:01:08"/>
    <x v="9"/>
    <n v="37"/>
    <s v="TABORDA ROJAS DIEGO ALEJANDRO"/>
    <x v="1"/>
    <x v="0"/>
    <n v="275"/>
    <n v="25"/>
    <n v="248.48632218845"/>
    <m/>
    <n v="130617.47719999999"/>
    <x v="1"/>
    <n v="12587.1795"/>
    <x v="1071"/>
    <x v="0"/>
    <m/>
  </r>
  <r>
    <d v="2024-07-13T04:01:08"/>
    <x v="9"/>
    <n v="39"/>
    <s v="GOMEZ EDWIN"/>
    <x v="3"/>
    <x v="0"/>
    <n v="229"/>
    <n v="22.9"/>
    <n v="225.89665653495399"/>
    <s v="2 Descuentos (Conduct y controlador) "/>
    <n v="118743.1611"/>
    <x v="0"/>
    <n v="12587.1795"/>
    <x v="1071"/>
    <x v="0"/>
    <m/>
  </r>
  <r>
    <d v="2024-07-13T04:01:08"/>
    <x v="9"/>
    <n v="40"/>
    <s v="OCAMPO OCAMPO ANTONIO JOSE"/>
    <x v="3"/>
    <x v="0"/>
    <n v="214"/>
    <n v="21.4"/>
    <n v="225.89665653495399"/>
    <m/>
    <n v="118743.1611"/>
    <x v="0"/>
    <n v="12587.1795"/>
    <x v="1071"/>
    <x v="0"/>
    <m/>
  </r>
  <r>
    <d v="2024-07-13T04:01:09"/>
    <x v="9"/>
    <n v="41"/>
    <s v="GARCIA DAVID WILSON ALBERTO"/>
    <x v="0"/>
    <x v="0"/>
    <n v="240"/>
    <n v="26.6666666666667"/>
    <n v="203.306990881459"/>
    <s v="1 Descuento (Conduct) "/>
    <n v="106868.845"/>
    <x v="1"/>
    <n v="12587.1795"/>
    <x v="1071"/>
    <x v="0"/>
    <m/>
  </r>
  <r>
    <d v="2024-07-13T04:01:09"/>
    <x v="9"/>
    <n v="42"/>
    <s v="LOPERA ALVAREZ ESTIVEN"/>
    <x v="3"/>
    <x v="0"/>
    <n v="274"/>
    <n v="27.4"/>
    <n v="225.89665653495399"/>
    <m/>
    <n v="118743.1611"/>
    <x v="1"/>
    <n v="12587.1795"/>
    <x v="1071"/>
    <x v="0"/>
    <m/>
  </r>
  <r>
    <d v="2024-07-14T03:44:11"/>
    <x v="9"/>
    <n v="1"/>
    <s v="PALMAR PANA EDIXON JOSUE"/>
    <x v="4"/>
    <x v="0"/>
    <n v="155"/>
    <n v="22.1428571428571"/>
    <n v="151.40229885057499"/>
    <m/>
    <n v="79421.2644"/>
    <x v="0"/>
    <n v="12702.7027"/>
    <x v="1072"/>
    <x v="0"/>
    <m/>
  </r>
  <r>
    <d v="2024-07-14T03:44:12"/>
    <x v="9"/>
    <n v="2"/>
    <s v="PARIAS MURIEL JHON FREDY"/>
    <x v="0"/>
    <x v="0"/>
    <n v="197"/>
    <n v="21.8888888888889"/>
    <n v="194.660098522168"/>
    <m/>
    <n v="102113.0542"/>
    <x v="1"/>
    <n v="12702.7027"/>
    <x v="1072"/>
    <x v="0"/>
    <m/>
  </r>
  <r>
    <d v="2024-07-14T03:44:12"/>
    <x v="9"/>
    <n v="3"/>
    <s v="MACEA MATEO"/>
    <x v="0"/>
    <x v="0"/>
    <n v="200"/>
    <n v="22.2222222222222"/>
    <n v="194.660098522168"/>
    <m/>
    <n v="102113.0542"/>
    <x v="0"/>
    <n v="12702.7027"/>
    <x v="1072"/>
    <x v="0"/>
    <m/>
  </r>
  <r>
    <d v="2024-07-14T03:44:12"/>
    <x v="9"/>
    <n v="4"/>
    <s v="NOREA JUAN JOSE"/>
    <x v="11"/>
    <x v="0"/>
    <n v="66"/>
    <n v="26.4"/>
    <n v="54.072249589491001"/>
    <m/>
    <n v="28364.737300000001"/>
    <x v="0"/>
    <n v="12702.7027"/>
    <x v="1072"/>
    <x v="0"/>
    <m/>
  </r>
  <r>
    <d v="2024-07-14T03:44:13"/>
    <x v="9"/>
    <n v="5"/>
    <s v="BERRIO POSADA ANGELA"/>
    <x v="8"/>
    <x v="0"/>
    <n v="77"/>
    <n v="15.4"/>
    <n v="108.144499178982"/>
    <m/>
    <n v="56729.474499999997"/>
    <x v="1"/>
    <n v="12702.7027"/>
    <x v="1072"/>
    <x v="0"/>
    <m/>
  </r>
  <r>
    <d v="2024-07-14T03:44:13"/>
    <x v="9"/>
    <n v="6"/>
    <s v="TUBERQUIA MAICOL ESTIVEN"/>
    <x v="3"/>
    <x v="0"/>
    <n v="261"/>
    <n v="26.1"/>
    <n v="216.288998357964"/>
    <m/>
    <n v="113458.9491"/>
    <x v="0"/>
    <n v="12702.7027"/>
    <x v="1072"/>
    <x v="0"/>
    <m/>
  </r>
  <r>
    <d v="2024-07-14T03:44:13"/>
    <x v="9"/>
    <n v="8"/>
    <s v="LONDOO CADAVID DAVID SANTIAGO"/>
    <x v="0"/>
    <x v="0"/>
    <n v="166"/>
    <n v="18.4444444444444"/>
    <n v="194.660098522168"/>
    <m/>
    <n v="102113.0542"/>
    <x v="1"/>
    <n v="12702.7027"/>
    <x v="1072"/>
    <x v="0"/>
    <m/>
  </r>
  <r>
    <d v="2024-07-14T03:44:14"/>
    <x v="9"/>
    <n v="9"/>
    <s v="AGUDELO GARCIA DENIN ANGELO"/>
    <x v="0"/>
    <x v="3"/>
    <n v="218"/>
    <n v="24.2222222222222"/>
    <n v="194.660098522168"/>
    <s v="1 Descuento (Jefe de ruta) "/>
    <n v="102113.0542"/>
    <x v="0"/>
    <n v="12702.7027"/>
    <x v="1072"/>
    <x v="0"/>
    <m/>
  </r>
  <r>
    <d v="2024-07-14T03:44:14"/>
    <x v="9"/>
    <n v="10"/>
    <s v="MARULANDA JARAMILLO DAWER ANDRES"/>
    <x v="2"/>
    <x v="0"/>
    <n v="141"/>
    <n v="23.5"/>
    <n v="129.77339901477799"/>
    <s v="2 Descuentos (Conducts) "/>
    <n v="68075.369500000001"/>
    <x v="0"/>
    <n v="12702.7027"/>
    <x v="1072"/>
    <x v="0"/>
    <m/>
  </r>
  <r>
    <d v="2024-07-14T03:44:14"/>
    <x v="1"/>
    <n v="11"/>
    <s v="BELTRAN JUAN SIMON"/>
    <x v="0"/>
    <x v="0"/>
    <n v="120"/>
    <n v="13.3333333333333"/>
    <n v="194.660098522168"/>
    <s v="1 Descuento (Jefe de ruta) "/>
    <n v="102113.0542"/>
    <x v="0"/>
    <n v="12702.7027"/>
    <x v="1072"/>
    <x v="0"/>
    <m/>
  </r>
  <r>
    <d v="2024-07-14T03:44:14"/>
    <x v="1"/>
    <n v="12"/>
    <s v="VALENCIA MENDOZA JHON"/>
    <x v="2"/>
    <x v="0"/>
    <n v="147"/>
    <n v="24.5"/>
    <n v="129.77339901477799"/>
    <s v="1 Descuento (Usuario movilidad reducida) "/>
    <n v="68075.369500000001"/>
    <x v="0"/>
    <n v="12702.7027"/>
    <x v="1072"/>
    <x v="0"/>
    <m/>
  </r>
  <r>
    <d v="2024-07-14T03:44:15"/>
    <x v="1"/>
    <n v="13"/>
    <s v="DURANGO PAEZ GILDARDO"/>
    <x v="3"/>
    <x v="0"/>
    <n v="231"/>
    <n v="23.1"/>
    <n v="216.288998357964"/>
    <m/>
    <n v="113458.9491"/>
    <x v="0"/>
    <n v="12702.7027"/>
    <x v="1072"/>
    <x v="0"/>
    <m/>
  </r>
  <r>
    <d v="2024-07-14T03:44:15"/>
    <x v="1"/>
    <n v="14"/>
    <s v="MADRID HERNANDEZ JHONATAN SMITH"/>
    <x v="3"/>
    <x v="0"/>
    <n v="232"/>
    <n v="23.2"/>
    <n v="216.288998357964"/>
    <m/>
    <n v="113458.9491"/>
    <x v="1"/>
    <n v="12702.7027"/>
    <x v="1072"/>
    <x v="0"/>
    <m/>
  </r>
  <r>
    <d v="2024-07-14T03:44:15"/>
    <x v="1"/>
    <n v="15"/>
    <s v="LONDOO LOPERA DUVAN ANDRES"/>
    <x v="0"/>
    <x v="0"/>
    <n v="220"/>
    <n v="24.4444444444444"/>
    <n v="194.660098522168"/>
    <m/>
    <n v="102113.0542"/>
    <x v="1"/>
    <n v="12702.7027"/>
    <x v="1072"/>
    <x v="0"/>
    <m/>
  </r>
  <r>
    <d v="2024-07-14T03:44:16"/>
    <x v="1"/>
    <n v="16"/>
    <s v="HURTADO MADRID JUAN ESTEBAN"/>
    <x v="3"/>
    <x v="0"/>
    <n v="178"/>
    <n v="17.8"/>
    <n v="216.288998357964"/>
    <m/>
    <n v="113458.9491"/>
    <x v="0"/>
    <n v="12702.7027"/>
    <x v="1072"/>
    <x v="0"/>
    <m/>
  </r>
  <r>
    <d v="2024-07-14T03:44:16"/>
    <x v="1"/>
    <n v="17"/>
    <s v="RAMIREZ JARAMILLO WILSON"/>
    <x v="10"/>
    <x v="0"/>
    <n v="63"/>
    <n v="15.75"/>
    <n v="86.515599343185599"/>
    <m/>
    <n v="45383.579599999997"/>
    <x v="0"/>
    <n v="12702.7027"/>
    <x v="1072"/>
    <x v="0"/>
    <m/>
  </r>
  <r>
    <d v="2024-07-14T03:44:16"/>
    <x v="1"/>
    <n v="18"/>
    <s v="BETANCUR GUZMAN JHON FERNANDO"/>
    <x v="0"/>
    <x v="0"/>
    <n v="195"/>
    <n v="21.6666666666667"/>
    <n v="194.660098522168"/>
    <s v="1 Descuento (Conduct) "/>
    <n v="102113.0542"/>
    <x v="0"/>
    <n v="12702.7027"/>
    <x v="1072"/>
    <x v="0"/>
    <m/>
  </r>
  <r>
    <d v="2024-07-14T03:44:16"/>
    <x v="1"/>
    <n v="19"/>
    <s v="BARRANTES GALLEGO DANIEL CAMILO"/>
    <x v="8"/>
    <x v="0"/>
    <n v="101"/>
    <n v="20.2"/>
    <n v="108.144499178982"/>
    <m/>
    <n v="56729.474499999997"/>
    <x v="0"/>
    <n v="12702.7027"/>
    <x v="1072"/>
    <x v="0"/>
    <m/>
  </r>
  <r>
    <d v="2024-07-14T03:44:17"/>
    <x v="1"/>
    <n v="20"/>
    <s v="GONZALEZ PEREZ RAFAEL JOSE"/>
    <x v="0"/>
    <x v="0"/>
    <n v="207"/>
    <n v="23"/>
    <n v="194.660098522168"/>
    <s v="8 Descuentos (Incidente con Usuarios, conduct y propietario) "/>
    <n v="102113.0542"/>
    <x v="0"/>
    <n v="12702.7027"/>
    <x v="1072"/>
    <x v="0"/>
    <m/>
  </r>
  <r>
    <d v="2024-07-14T03:44:17"/>
    <x v="1"/>
    <n v="21"/>
    <s v="DURANGO DAVID JOSE"/>
    <x v="0"/>
    <x v="0"/>
    <n v="189"/>
    <n v="21"/>
    <n v="194.660098522168"/>
    <m/>
    <n v="102113.0542"/>
    <x v="0"/>
    <n v="12702.7027"/>
    <x v="1072"/>
    <x v="0"/>
    <m/>
  </r>
  <r>
    <d v="2024-07-14T03:44:17"/>
    <x v="1"/>
    <n v="22"/>
    <s v="QUIRAMA CASTAEDA JHON JADER"/>
    <x v="6"/>
    <x v="0"/>
    <n v="182"/>
    <n v="22.75"/>
    <n v="173.031198686371"/>
    <m/>
    <n v="90767.159299999999"/>
    <x v="1"/>
    <n v="12702.7027"/>
    <x v="1072"/>
    <x v="0"/>
    <m/>
  </r>
  <r>
    <d v="2024-07-14T03:44:18"/>
    <x v="1"/>
    <n v="23"/>
    <s v="LONDOO WILDER"/>
    <x v="3"/>
    <x v="0"/>
    <n v="220"/>
    <n v="22"/>
    <n v="216.288998357964"/>
    <m/>
    <n v="113458.9491"/>
    <x v="2"/>
    <n v="12702.7027"/>
    <x v="1072"/>
    <x v="0"/>
    <m/>
  </r>
  <r>
    <d v="2024-07-14T03:44:18"/>
    <x v="1"/>
    <n v="24"/>
    <s v="AGUDELO KEVIN ANDRES"/>
    <x v="1"/>
    <x v="0"/>
    <n v="202"/>
    <n v="18.363636363636399"/>
    <n v="237.91789819376001"/>
    <m/>
    <n v="124804.844"/>
    <x v="0"/>
    <n v="12702.7027"/>
    <x v="1072"/>
    <x v="0"/>
    <m/>
  </r>
  <r>
    <d v="2024-07-14T03:44:18"/>
    <x v="1"/>
    <n v="26"/>
    <s v="CIRO MARIN RODRIGO ALBERTO"/>
    <x v="3"/>
    <x v="0"/>
    <n v="206"/>
    <n v="20.6"/>
    <n v="216.288998357964"/>
    <m/>
    <n v="113458.9491"/>
    <x v="0"/>
    <n v="12702.7027"/>
    <x v="1072"/>
    <x v="0"/>
    <m/>
  </r>
  <r>
    <d v="2024-07-14T03:44:18"/>
    <x v="1"/>
    <n v="27"/>
    <s v="FLORES RINCON JORGE ALBERTO"/>
    <x v="9"/>
    <x v="0"/>
    <n v="275"/>
    <n v="22.9166666666667"/>
    <n v="259.54679802955701"/>
    <m/>
    <n v="136150.7389"/>
    <x v="0"/>
    <n v="12702.7027"/>
    <x v="1072"/>
    <x v="0"/>
    <m/>
  </r>
  <r>
    <d v="2024-07-14T03:44:19"/>
    <x v="1"/>
    <n v="28"/>
    <s v="PINO JUAN ESTEBAN"/>
    <x v="0"/>
    <x v="0"/>
    <n v="174"/>
    <n v="19.3333333333333"/>
    <n v="194.660098522168"/>
    <m/>
    <n v="102113.0542"/>
    <x v="0"/>
    <n v="12702.7027"/>
    <x v="1072"/>
    <x v="0"/>
    <m/>
  </r>
  <r>
    <d v="2024-07-14T03:44:19"/>
    <x v="1"/>
    <n v="29"/>
    <s v="PEREZ GARCIA JUAN ESTEBAN"/>
    <x v="0"/>
    <x v="0"/>
    <n v="208"/>
    <n v="23.1111111111111"/>
    <n v="194.660098522168"/>
    <m/>
    <n v="102113.0542"/>
    <x v="0"/>
    <n v="12702.7027"/>
    <x v="1072"/>
    <x v="0"/>
    <m/>
  </r>
  <r>
    <d v="2024-07-14T03:44:19"/>
    <x v="9"/>
    <n v="31"/>
    <s v="CERVANTES MARTINEZ FELIX ENRIQUE"/>
    <x v="6"/>
    <x v="0"/>
    <n v="161"/>
    <n v="21.466666666666701"/>
    <n v="162.216748768473"/>
    <s v="33 Descuentos (Transbordo, conduct y jefe de ruta) "/>
    <n v="85094.211800000005"/>
    <x v="0"/>
    <n v="12702.7027"/>
    <x v="1072"/>
    <x v="0"/>
    <m/>
  </r>
  <r>
    <d v="2024-07-14T03:44:19"/>
    <x v="9"/>
    <n v="33"/>
    <s v="ACEVEDO DIEGO ALEJANDRO"/>
    <x v="6"/>
    <x v="0"/>
    <n v="134"/>
    <n v="17.866666666666699"/>
    <n v="162.216748768473"/>
    <s v="3 Descuentos (Conducts) "/>
    <n v="85094.211800000005"/>
    <x v="0"/>
    <n v="12702.7027"/>
    <x v="1072"/>
    <x v="0"/>
    <m/>
  </r>
  <r>
    <d v="2024-07-14T03:44:20"/>
    <x v="9"/>
    <n v="34"/>
    <s v="MONTOYA OSPINA GILBERTO ANTONIO"/>
    <x v="1"/>
    <x v="0"/>
    <n v="270"/>
    <n v="24.545454545454501"/>
    <n v="237.91789819376001"/>
    <s v="1 Descuento (Usuario movilidad reducida) "/>
    <n v="124804.844"/>
    <x v="0"/>
    <n v="12702.7027"/>
    <x v="1072"/>
    <x v="0"/>
    <m/>
  </r>
  <r>
    <d v="2024-07-14T03:44:20"/>
    <x v="9"/>
    <n v="35"/>
    <s v="MOLINA LUIS FERNANDO"/>
    <x v="6"/>
    <x v="0"/>
    <n v="229"/>
    <n v="28.625"/>
    <n v="173.031198686371"/>
    <m/>
    <n v="90767.159299999999"/>
    <x v="1"/>
    <n v="12702.7027"/>
    <x v="1072"/>
    <x v="0"/>
    <m/>
  </r>
  <r>
    <d v="2024-07-14T03:44:20"/>
    <x v="9"/>
    <n v="36"/>
    <s v="MARTINEZ CHAVERRA LUIS NORBERTO"/>
    <x v="1"/>
    <x v="0"/>
    <n v="231"/>
    <n v="21"/>
    <n v="237.91789819376001"/>
    <m/>
    <n v="124804.844"/>
    <x v="0"/>
    <n v="12702.7027"/>
    <x v="1072"/>
    <x v="0"/>
    <m/>
  </r>
  <r>
    <d v="2024-07-14T03:44:21"/>
    <x v="9"/>
    <n v="39"/>
    <s v="GOMEZ EDWIN"/>
    <x v="0"/>
    <x v="0"/>
    <n v="182"/>
    <n v="20.2222222222222"/>
    <n v="194.660098522168"/>
    <s v="1 Descuento (Conduct) "/>
    <n v="102113.0542"/>
    <x v="0"/>
    <n v="12702.7027"/>
    <x v="1072"/>
    <x v="0"/>
    <m/>
  </r>
  <r>
    <d v="2024-07-14T03:44:21"/>
    <x v="9"/>
    <n v="40"/>
    <s v="DIAZ LOZADA ANDRES FELIPE"/>
    <x v="0"/>
    <x v="0"/>
    <n v="185"/>
    <n v="20.5555555555556"/>
    <n v="194.660098522168"/>
    <m/>
    <n v="102113.0542"/>
    <x v="0"/>
    <n v="12702.7027"/>
    <x v="1072"/>
    <x v="0"/>
    <m/>
  </r>
  <r>
    <d v="2024-07-14T03:44:21"/>
    <x v="9"/>
    <n v="41"/>
    <s v="GARCIA DAVID WILSON ALBERTO"/>
    <x v="0"/>
    <x v="0"/>
    <n v="227"/>
    <n v="25.2222222222222"/>
    <n v="194.660098522168"/>
    <m/>
    <n v="102113.0542"/>
    <x v="1"/>
    <n v="12702.7027"/>
    <x v="1072"/>
    <x v="0"/>
    <m/>
  </r>
  <r>
    <d v="2024-07-14T03:44:22"/>
    <x v="9"/>
    <n v="42"/>
    <s v="HOYOS DAVID"/>
    <x v="4"/>
    <x v="0"/>
    <n v="136"/>
    <n v="19.428571428571399"/>
    <n v="151.40229885057499"/>
    <m/>
    <n v="79421.2644"/>
    <x v="1"/>
    <n v="12702.7027"/>
    <x v="1072"/>
    <x v="0"/>
    <m/>
  </r>
  <r>
    <d v="2024-07-15T06:37:47"/>
    <x v="12"/>
    <n v="1"/>
    <s v="PALMAR PANA EDIXON JOSUE"/>
    <x v="4"/>
    <x v="0"/>
    <n v="119"/>
    <n v="17"/>
    <n v="140.075675675676"/>
    <s v="1 Descuento (Cristian monitoreo) "/>
    <n v="73191.621599999999"/>
    <x v="0"/>
    <n v="11422.7273"/>
    <x v="1073"/>
    <x v="0"/>
    <m/>
  </r>
  <r>
    <d v="2024-07-15T06:37:48"/>
    <x v="12"/>
    <n v="2"/>
    <s v="LONDOO CADAVID DAVID SANTIAGO"/>
    <x v="6"/>
    <x v="0"/>
    <n v="155"/>
    <n v="19.375"/>
    <n v="160.086486486486"/>
    <m/>
    <n v="83647.567599999995"/>
    <x v="1"/>
    <n v="11422.7273"/>
    <x v="1073"/>
    <x v="0"/>
    <m/>
  </r>
  <r>
    <d v="2024-07-15T06:37:48"/>
    <x v="12"/>
    <n v="3"/>
    <s v="ESPINOZA CHAVARRIA GUILLERMO LEON"/>
    <x v="6"/>
    <x v="0"/>
    <n v="191"/>
    <n v="23.875"/>
    <n v="160.086486486486"/>
    <m/>
    <n v="83647.567599999995"/>
    <x v="0"/>
    <n v="11422.7273"/>
    <x v="1073"/>
    <x v="0"/>
    <m/>
  </r>
  <r>
    <d v="2024-07-15T06:37:49"/>
    <x v="12"/>
    <n v="6"/>
    <s v="TUBERQUIA MAICOL ESTIVEN"/>
    <x v="0"/>
    <x v="0"/>
    <n v="177"/>
    <n v="19.6666666666667"/>
    <n v="180.09729729729699"/>
    <m/>
    <n v="94103.513500000001"/>
    <x v="0"/>
    <n v="11422.7273"/>
    <x v="1073"/>
    <x v="0"/>
    <m/>
  </r>
  <r>
    <d v="2024-07-15T06:37:49"/>
    <x v="12"/>
    <n v="8"/>
    <s v="VACA FIERRO ROBINSON"/>
    <x v="9"/>
    <x v="0"/>
    <n v="208"/>
    <n v="17.3333333333333"/>
    <n v="240.12972972973"/>
    <m/>
    <n v="125471.3514"/>
    <x v="1"/>
    <n v="11422.7273"/>
    <x v="1073"/>
    <x v="0"/>
    <m/>
  </r>
  <r>
    <d v="2024-07-15T06:37:50"/>
    <x v="12"/>
    <n v="9"/>
    <s v="AGUDELO GARCIA DENIN ANGELO"/>
    <x v="0"/>
    <x v="0"/>
    <n v="181"/>
    <n v="20.1111111111111"/>
    <n v="180.09729729729699"/>
    <s v="1 Descuento (Conduct) "/>
    <n v="94103.513500000001"/>
    <x v="0"/>
    <n v="11422.7273"/>
    <x v="1073"/>
    <x v="0"/>
    <m/>
  </r>
  <r>
    <d v="2024-07-15T06:37:50"/>
    <x v="12"/>
    <n v="10"/>
    <s v="MARULANDA JARAMILLO DAWER ANDRES"/>
    <x v="3"/>
    <x v="3"/>
    <n v="217"/>
    <n v="21.7"/>
    <n v="200.10810810810801"/>
    <m/>
    <n v="104559.4595"/>
    <x v="0"/>
    <n v="11422.7273"/>
    <x v="1073"/>
    <x v="0"/>
    <m/>
  </r>
  <r>
    <d v="2024-07-15T06:37:50"/>
    <x v="12"/>
    <n v="11"/>
    <s v="BELTRAN JUAN SIMON"/>
    <x v="4"/>
    <x v="0"/>
    <n v="131"/>
    <n v="18.714285714285701"/>
    <n v="140.075675675676"/>
    <m/>
    <n v="73191.621599999999"/>
    <x v="0"/>
    <n v="11422.7273"/>
    <x v="1073"/>
    <x v="0"/>
    <m/>
  </r>
  <r>
    <d v="2024-07-15T06:37:51"/>
    <x v="12"/>
    <n v="12"/>
    <s v="VALENCIA MENDOZA JHON"/>
    <x v="3"/>
    <x v="0"/>
    <n v="143"/>
    <n v="14.3"/>
    <n v="200.10810810810801"/>
    <m/>
    <n v="104559.4595"/>
    <x v="0"/>
    <n v="11422.7273"/>
    <x v="1073"/>
    <x v="0"/>
    <m/>
  </r>
  <r>
    <d v="2024-07-15T06:37:51"/>
    <x v="12"/>
    <n v="13"/>
    <s v="DURANGO PAEZ GILDARDO"/>
    <x v="8"/>
    <x v="0"/>
    <n v="95"/>
    <n v="19"/>
    <n v="100.05405405405401"/>
    <m/>
    <n v="52279.729700000004"/>
    <x v="0"/>
    <n v="11422.7273"/>
    <x v="1073"/>
    <x v="0"/>
    <m/>
  </r>
  <r>
    <d v="2024-07-15T06:37:52"/>
    <x v="12"/>
    <n v="14"/>
    <s v="MADRID HERNANDEZ JHONATAN SMITH"/>
    <x v="1"/>
    <x v="0"/>
    <n v="204"/>
    <n v="18.545454545454501"/>
    <n v="220.11891891891901"/>
    <m/>
    <n v="115015.4054"/>
    <x v="1"/>
    <n v="11422.7273"/>
    <x v="1073"/>
    <x v="0"/>
    <m/>
  </r>
  <r>
    <d v="2024-07-15T06:37:52"/>
    <x v="12"/>
    <n v="15"/>
    <s v="LONDOO LOPERA DUVAN ANDRES"/>
    <x v="7"/>
    <x v="0"/>
    <n v="50"/>
    <n v="16.6666666666667"/>
    <n v="60.032432432432401"/>
    <s v="1 Descuento (controlador) "/>
    <n v="31367.837800000001"/>
    <x v="1"/>
    <n v="11422.7273"/>
    <x v="1073"/>
    <x v="0"/>
    <m/>
  </r>
  <r>
    <d v="2024-07-15T06:37:52"/>
    <x v="12"/>
    <n v="16"/>
    <s v="HURTADO MADRID JUAN ESTEBAN"/>
    <x v="0"/>
    <x v="0"/>
    <n v="143"/>
    <n v="15.8888888888889"/>
    <n v="180.09729729729699"/>
    <m/>
    <n v="94103.513500000001"/>
    <x v="0"/>
    <n v="11422.7273"/>
    <x v="1073"/>
    <x v="0"/>
    <m/>
  </r>
  <r>
    <d v="2024-07-15T06:37:52"/>
    <x v="12"/>
    <n v="18"/>
    <s v="BETANCUR GUZMAN JHON FERNANDO"/>
    <x v="1"/>
    <x v="0"/>
    <n v="286"/>
    <n v="26"/>
    <n v="220.11891891891901"/>
    <s v="7 Descuentos (Transbordo y conduct) "/>
    <n v="115015.4054"/>
    <x v="0"/>
    <n v="11422.7273"/>
    <x v="1073"/>
    <x v="0"/>
    <m/>
  </r>
  <r>
    <d v="2024-07-15T06:37:53"/>
    <x v="12"/>
    <n v="19"/>
    <s v="BARRANTES GALLEGO DANIEL CAMILO"/>
    <x v="3"/>
    <x v="0"/>
    <n v="200"/>
    <n v="20"/>
    <n v="200.10810810810801"/>
    <s v="2 Descuentos (Conducts) "/>
    <n v="104559.4595"/>
    <x v="0"/>
    <n v="11422.7273"/>
    <x v="1073"/>
    <x v="0"/>
    <m/>
  </r>
  <r>
    <d v="2024-07-15T06:37:53"/>
    <x v="12"/>
    <n v="20"/>
    <s v="GONZALEZ PEREZ RAFAEL JOSE"/>
    <x v="0"/>
    <x v="0"/>
    <n v="147"/>
    <n v="16.3333333333333"/>
    <n v="180.09729729729699"/>
    <m/>
    <n v="94103.513500000001"/>
    <x v="0"/>
    <n v="11422.7273"/>
    <x v="1073"/>
    <x v="0"/>
    <m/>
  </r>
  <r>
    <d v="2024-07-15T06:37:53"/>
    <x v="12"/>
    <n v="26"/>
    <s v="RAMIREZ JARAMILLO WILSON"/>
    <x v="3"/>
    <x v="3"/>
    <n v="250"/>
    <n v="25"/>
    <n v="200.10810810810801"/>
    <m/>
    <n v="104559.4595"/>
    <x v="0"/>
    <n v="11422.7273"/>
    <x v="1073"/>
    <x v="0"/>
    <m/>
  </r>
  <r>
    <d v="2024-07-15T06:37:54"/>
    <x v="12"/>
    <n v="28"/>
    <s v="PINO JUAN ESTEBAN"/>
    <x v="1"/>
    <x v="3"/>
    <n v="233"/>
    <n v="21.181818181818201"/>
    <n v="220.11891891891901"/>
    <m/>
    <n v="115015.4054"/>
    <x v="0"/>
    <n v="11422.7273"/>
    <x v="1073"/>
    <x v="0"/>
    <m/>
  </r>
  <r>
    <d v="2024-07-15T06:37:54"/>
    <x v="12"/>
    <n v="35"/>
    <s v="MOLINA LUIS FERNANDO"/>
    <x v="0"/>
    <x v="0"/>
    <n v="174"/>
    <n v="19.3333333333333"/>
    <n v="180.09729729729699"/>
    <m/>
    <n v="94103.513500000001"/>
    <x v="1"/>
    <n v="11422.7273"/>
    <x v="1073"/>
    <x v="0"/>
    <m/>
  </r>
  <r>
    <d v="2024-07-15T06:37:54"/>
    <x v="12"/>
    <n v="37"/>
    <s v="TABORDA ROJAS DIEGO ALEJANDRO"/>
    <x v="4"/>
    <x v="3"/>
    <n v="172"/>
    <n v="24.571428571428601"/>
    <n v="140.075675675676"/>
    <m/>
    <n v="73191.621599999999"/>
    <x v="1"/>
    <n v="11422.7273"/>
    <x v="1073"/>
    <x v="0"/>
    <m/>
  </r>
  <r>
    <d v="2024-07-15T06:37:54"/>
    <x v="12"/>
    <n v="42"/>
    <s v="HOYOS DAVID"/>
    <x v="3"/>
    <x v="0"/>
    <n v="226"/>
    <n v="22.6"/>
    <n v="200.10810810810801"/>
    <m/>
    <n v="104559.4595"/>
    <x v="1"/>
    <n v="11422.7273"/>
    <x v="1073"/>
    <x v="0"/>
    <m/>
  </r>
  <r>
    <d v="2024-07-16T02:37:44"/>
    <x v="0"/>
    <n v="1"/>
    <s v="PALMAR PANA EDIXON JOSUE"/>
    <x v="9"/>
    <x v="0"/>
    <n v="204"/>
    <n v="17"/>
    <n v="241.03725782414301"/>
    <s v="2 Descuentos (Conducts) "/>
    <n v="125970.4918"/>
    <x v="0"/>
    <n v="11740.540499999999"/>
    <x v="1074"/>
    <x v="0"/>
    <m/>
  </r>
  <r>
    <d v="2024-07-16T02:37:44"/>
    <x v="0"/>
    <n v="2"/>
    <s v="PARIAS MURIEL JHON FREDY"/>
    <x v="3"/>
    <x v="0"/>
    <n v="232"/>
    <n v="23.2"/>
    <n v="200.864381520119"/>
    <s v="2 Descuentos (Conducts) "/>
    <n v="104975.40979999999"/>
    <x v="1"/>
    <n v="11740.540499999999"/>
    <x v="1074"/>
    <x v="0"/>
    <m/>
  </r>
  <r>
    <d v="2024-07-16T02:37:44"/>
    <x v="0"/>
    <n v="3"/>
    <s v="RAMIREZ JARAMILLO WILSON"/>
    <x v="10"/>
    <x v="0"/>
    <n v="69"/>
    <n v="17.25"/>
    <n v="80.345752608047704"/>
    <m/>
    <n v="41990.1639"/>
    <x v="0"/>
    <n v="11740.540499999999"/>
    <x v="1074"/>
    <x v="0"/>
    <m/>
  </r>
  <r>
    <d v="2024-07-16T02:37:45"/>
    <x v="0"/>
    <n v="4"/>
    <s v="NOREA JUAN JOSE"/>
    <x v="1"/>
    <x v="0"/>
    <n v="208"/>
    <n v="18.909090909090899"/>
    <n v="220.95081967213099"/>
    <m/>
    <n v="115472.95080000001"/>
    <x v="0"/>
    <n v="11740.540499999999"/>
    <x v="1074"/>
    <x v="0"/>
    <m/>
  </r>
  <r>
    <d v="2024-07-16T02:37:45"/>
    <x v="0"/>
    <n v="5"/>
    <s v="DIAZ LOZADA ANDRES FELIPE"/>
    <x v="9"/>
    <x v="0"/>
    <n v="240"/>
    <n v="20"/>
    <n v="241.03725782414301"/>
    <m/>
    <n v="125970.4918"/>
    <x v="1"/>
    <n v="11740.540499999999"/>
    <x v="1074"/>
    <x v="0"/>
    <m/>
  </r>
  <r>
    <d v="2024-07-16T02:37:45"/>
    <x v="0"/>
    <n v="6"/>
    <s v="TUBERQUIA MAICOL ESTIVEN"/>
    <x v="14"/>
    <x v="0"/>
    <n v="12"/>
    <n v="24"/>
    <n v="10.043219076006"/>
    <m/>
    <n v="5248.7704999999996"/>
    <x v="0"/>
    <n v="11740.540499999999"/>
    <x v="1074"/>
    <x v="0"/>
    <m/>
  </r>
  <r>
    <d v="2024-07-16T02:37:46"/>
    <x v="0"/>
    <n v="8"/>
    <s v="VACA FIERRO ROBINSON"/>
    <x v="3"/>
    <x v="0"/>
    <n v="180"/>
    <n v="18"/>
    <n v="200.864381520119"/>
    <s v="1 Descuento (Despachadora Angela) "/>
    <n v="104975.40979999999"/>
    <x v="1"/>
    <n v="11740.540499999999"/>
    <x v="1074"/>
    <x v="0"/>
    <m/>
  </r>
  <r>
    <d v="2024-07-16T02:37:46"/>
    <x v="0"/>
    <n v="9"/>
    <s v="AGUDELO GARCIA DENIN ANGELO"/>
    <x v="1"/>
    <x v="0"/>
    <n v="263"/>
    <n v="23.909090909090899"/>
    <n v="220.95081967213099"/>
    <s v="1 Descuento (Conduct) "/>
    <n v="115472.95080000001"/>
    <x v="0"/>
    <n v="11740.540499999999"/>
    <x v="1074"/>
    <x v="0"/>
    <m/>
  </r>
  <r>
    <d v="2024-07-16T02:37:46"/>
    <x v="1"/>
    <n v="10"/>
    <s v="MARULANDA JARAMILLO DAWER ANDRES"/>
    <x v="3"/>
    <x v="0"/>
    <n v="179"/>
    <n v="17.899999999999999"/>
    <n v="200.864381520119"/>
    <m/>
    <n v="104975.40979999999"/>
    <x v="0"/>
    <n v="11740.540499999999"/>
    <x v="1074"/>
    <x v="0"/>
    <m/>
  </r>
  <r>
    <d v="2024-07-16T02:37:46"/>
    <x v="1"/>
    <n v="11"/>
    <s v="BELTRAN JUAN SIMON"/>
    <x v="1"/>
    <x v="0"/>
    <n v="194"/>
    <n v="17.636363636363601"/>
    <n v="220.95081967213099"/>
    <m/>
    <n v="115472.95080000001"/>
    <x v="0"/>
    <n v="11740.540499999999"/>
    <x v="1074"/>
    <x v="0"/>
    <m/>
  </r>
  <r>
    <d v="2024-07-16T02:37:47"/>
    <x v="1"/>
    <n v="12"/>
    <s v="VALENCIA MENDOZA JHON"/>
    <x v="8"/>
    <x v="3"/>
    <n v="111"/>
    <n v="22.2"/>
    <n v="100.43219076006"/>
    <m/>
    <n v="52487.704899999997"/>
    <x v="0"/>
    <n v="11740.540499999999"/>
    <x v="1074"/>
    <x v="0"/>
    <m/>
  </r>
  <r>
    <d v="2024-07-16T02:37:47"/>
    <x v="1"/>
    <n v="13"/>
    <s v="DURANGO PAEZ GILDARDO"/>
    <x v="6"/>
    <x v="0"/>
    <n v="165"/>
    <n v="20.625"/>
    <n v="160.69150521609501"/>
    <s v="25 Descuentos (Transbordo) "/>
    <n v="83980.327900000004"/>
    <x v="0"/>
    <n v="11740.540499999999"/>
    <x v="1074"/>
    <x v="0"/>
    <m/>
  </r>
  <r>
    <d v="2024-07-16T02:37:47"/>
    <x v="1"/>
    <n v="14"/>
    <s v="CARVAJAL SALAZAR HECTOR MARINO"/>
    <x v="12"/>
    <x v="0"/>
    <n v="227"/>
    <n v="17.461538461538499"/>
    <n v="261.12369597615498"/>
    <m/>
    <n v="136468.03279999999"/>
    <x v="1"/>
    <n v="11740.540499999999"/>
    <x v="1074"/>
    <x v="0"/>
    <m/>
  </r>
  <r>
    <d v="2024-07-16T02:37:47"/>
    <x v="1"/>
    <n v="15"/>
    <s v="LONDOO LOPERA DUVAN ANDRES"/>
    <x v="0"/>
    <x v="0"/>
    <n v="208"/>
    <n v="23.1111111111111"/>
    <n v="180.777943368107"/>
    <s v="1 Descuento (Controlador) "/>
    <n v="94477.868900000001"/>
    <x v="1"/>
    <n v="11740.540499999999"/>
    <x v="1074"/>
    <x v="0"/>
    <m/>
  </r>
  <r>
    <d v="2024-07-16T02:37:48"/>
    <x v="1"/>
    <n v="16"/>
    <s v="HURTADO MADRID JUAN ESTEBAN"/>
    <x v="3"/>
    <x v="0"/>
    <n v="213"/>
    <n v="21.3"/>
    <n v="200.864381520119"/>
    <m/>
    <n v="104975.40979999999"/>
    <x v="0"/>
    <n v="11740.540499999999"/>
    <x v="1074"/>
    <x v="0"/>
    <m/>
  </r>
  <r>
    <d v="2024-07-16T02:37:48"/>
    <x v="1"/>
    <n v="18"/>
    <s v="BETANCUR GUZMAN JHON FERNANDO"/>
    <x v="3"/>
    <x v="0"/>
    <n v="183"/>
    <n v="18.3"/>
    <n v="200.864381520119"/>
    <s v="1 Descuento (Usuario desubicado) "/>
    <n v="104975.40979999999"/>
    <x v="0"/>
    <n v="11740.540499999999"/>
    <x v="1074"/>
    <x v="0"/>
    <m/>
  </r>
  <r>
    <d v="2024-07-16T02:37:48"/>
    <x v="1"/>
    <n v="19"/>
    <s v="BARRANTES GALLEGO DANIEL CAMILO"/>
    <x v="2"/>
    <x v="0"/>
    <n v="115"/>
    <n v="20.909090909090899"/>
    <n v="110.47540983606601"/>
    <m/>
    <n v="57736.475400000003"/>
    <x v="0"/>
    <n v="11740.540499999999"/>
    <x v="1074"/>
    <x v="0"/>
    <m/>
  </r>
  <r>
    <d v="2024-07-16T02:37:48"/>
    <x v="0"/>
    <n v="20"/>
    <s v="GONZALEZ PEREZ RAFAEL JOSE"/>
    <x v="3"/>
    <x v="0"/>
    <n v="195"/>
    <n v="19.5"/>
    <n v="200.864381520119"/>
    <s v="2 Descuentos (Conduct y despachadora angela) "/>
    <n v="104975.40979999999"/>
    <x v="0"/>
    <n v="11740.540499999999"/>
    <x v="1074"/>
    <x v="0"/>
    <m/>
  </r>
  <r>
    <d v="2024-07-16T02:37:49"/>
    <x v="0"/>
    <n v="21"/>
    <s v="DURANGO DAVID JOSE"/>
    <x v="4"/>
    <x v="0"/>
    <n v="116"/>
    <n v="16.571428571428601"/>
    <n v="140.60506706408299"/>
    <m/>
    <n v="73482.786900000006"/>
    <x v="0"/>
    <n v="11740.540499999999"/>
    <x v="1074"/>
    <x v="0"/>
    <m/>
  </r>
  <r>
    <d v="2024-07-16T02:37:49"/>
    <x v="0"/>
    <n v="22"/>
    <s v="QUIRAMA CASTAEDA JHON JADER"/>
    <x v="1"/>
    <x v="0"/>
    <n v="232"/>
    <n v="21.090909090909101"/>
    <n v="220.95081967213099"/>
    <m/>
    <n v="115472.95080000001"/>
    <x v="1"/>
    <n v="11740.540499999999"/>
    <x v="1074"/>
    <x v="0"/>
    <m/>
  </r>
  <r>
    <d v="2024-07-16T02:37:49"/>
    <x v="0"/>
    <n v="23"/>
    <s v="SALDARRIAGA PARRA LUIS ALBERTO"/>
    <x v="0"/>
    <x v="0"/>
    <n v="144"/>
    <n v="16"/>
    <n v="180.777943368107"/>
    <m/>
    <n v="94477.868900000001"/>
    <x v="2"/>
    <n v="11740.540499999999"/>
    <x v="1074"/>
    <x v="0"/>
    <m/>
  </r>
  <r>
    <d v="2024-07-16T02:37:49"/>
    <x v="0"/>
    <n v="24"/>
    <s v="AGUDELO KEVIN ANDRES"/>
    <x v="9"/>
    <x v="0"/>
    <n v="300"/>
    <n v="25"/>
    <n v="241.03725782414301"/>
    <m/>
    <n v="125970.4918"/>
    <x v="0"/>
    <n v="11740.540499999999"/>
    <x v="1074"/>
    <x v="0"/>
    <m/>
  </r>
  <r>
    <d v="2024-07-16T02:37:50"/>
    <x v="0"/>
    <n v="25"/>
    <s v="JIMENEZ HURTADO CARLOS ESTIVEN"/>
    <x v="6"/>
    <x v="3"/>
    <n v="144"/>
    <n v="18"/>
    <n v="160.69150521609501"/>
    <m/>
    <n v="83980.327900000004"/>
    <x v="1"/>
    <n v="11740.540499999999"/>
    <x v="1074"/>
    <x v="0"/>
    <m/>
  </r>
  <r>
    <d v="2024-07-16T02:37:50"/>
    <x v="0"/>
    <n v="26"/>
    <s v="CIRO MARIN RODRIGO ALBERTO"/>
    <x v="3"/>
    <x v="0"/>
    <n v="216"/>
    <n v="21.6"/>
    <n v="200.864381520119"/>
    <s v="2 Descuentos (Conducts) "/>
    <n v="104975.40979999999"/>
    <x v="0"/>
    <n v="11740.540499999999"/>
    <x v="1074"/>
    <x v="0"/>
    <m/>
  </r>
  <r>
    <d v="2024-07-16T02:37:50"/>
    <x v="0"/>
    <n v="27"/>
    <s v="FLORES RINCON JORGE ALBERTO"/>
    <x v="9"/>
    <x v="0"/>
    <n v="267"/>
    <n v="22.25"/>
    <n v="241.03725782414301"/>
    <m/>
    <n v="125970.4918"/>
    <x v="0"/>
    <n v="11740.540499999999"/>
    <x v="1074"/>
    <x v="0"/>
    <m/>
  </r>
  <r>
    <d v="2024-07-16T02:37:51"/>
    <x v="0"/>
    <n v="28"/>
    <s v="PINO JUAN ESTEBAN"/>
    <x v="3"/>
    <x v="0"/>
    <n v="149"/>
    <n v="14.9"/>
    <n v="200.864381520119"/>
    <m/>
    <n v="104975.40979999999"/>
    <x v="0"/>
    <n v="11740.540499999999"/>
    <x v="1074"/>
    <x v="0"/>
    <m/>
  </r>
  <r>
    <d v="2024-07-16T02:37:51"/>
    <x v="0"/>
    <n v="31"/>
    <s v="CERVANTES MARTINEZ FELIX ENRIQUE"/>
    <x v="0"/>
    <x v="0"/>
    <n v="180"/>
    <n v="20"/>
    <n v="180.777943368107"/>
    <m/>
    <n v="94477.868900000001"/>
    <x v="0"/>
    <n v="11740.540499999999"/>
    <x v="1074"/>
    <x v="0"/>
    <m/>
  </r>
  <r>
    <d v="2024-07-16T02:37:51"/>
    <x v="1"/>
    <n v="33"/>
    <s v="ACEVEDO DIEGO ALEJANDRO"/>
    <x v="2"/>
    <x v="0"/>
    <n v="131"/>
    <n v="23.818181818181799"/>
    <n v="110.47540983606601"/>
    <m/>
    <n v="57736.475400000003"/>
    <x v="0"/>
    <n v="11740.540499999999"/>
    <x v="1074"/>
    <x v="0"/>
    <m/>
  </r>
  <r>
    <d v="2024-07-16T02:37:52"/>
    <x v="1"/>
    <n v="34"/>
    <s v="HOYOS DAVID"/>
    <x v="0"/>
    <x v="0"/>
    <n v="203"/>
    <n v="22.5555555555556"/>
    <n v="180.777943368107"/>
    <s v="2 Descuentos (Conduct y propietario) "/>
    <n v="94477.868900000001"/>
    <x v="0"/>
    <n v="11740.540499999999"/>
    <x v="1074"/>
    <x v="0"/>
    <m/>
  </r>
  <r>
    <d v="2024-07-16T02:37:52"/>
    <x v="1"/>
    <n v="35"/>
    <s v="MOLINA LUIS FERNANDO"/>
    <x v="0"/>
    <x v="0"/>
    <n v="172"/>
    <n v="19.1111111111111"/>
    <n v="180.777943368107"/>
    <m/>
    <n v="94477.868900000001"/>
    <x v="1"/>
    <n v="11740.540499999999"/>
    <x v="1074"/>
    <x v="0"/>
    <m/>
  </r>
  <r>
    <d v="2024-07-16T02:37:52"/>
    <x v="1"/>
    <n v="36"/>
    <s v="MARTINEZ CHAVERRA LUIS NORBERTO"/>
    <x v="3"/>
    <x v="0"/>
    <n v="194"/>
    <n v="19.399999999999999"/>
    <n v="200.864381520119"/>
    <m/>
    <n v="104975.40979999999"/>
    <x v="0"/>
    <n v="11740.540499999999"/>
    <x v="1074"/>
    <x v="0"/>
    <m/>
  </r>
  <r>
    <d v="2024-07-16T02:37:52"/>
    <x v="1"/>
    <n v="37"/>
    <s v="TABORDA ROJAS DIEGO ALEJANDRO"/>
    <x v="0"/>
    <x v="0"/>
    <n v="230"/>
    <n v="25.5555555555556"/>
    <n v="180.777943368107"/>
    <m/>
    <n v="94477.868900000001"/>
    <x v="1"/>
    <n v="11740.540499999999"/>
    <x v="1074"/>
    <x v="0"/>
    <m/>
  </r>
  <r>
    <d v="2024-07-16T02:37:53"/>
    <x v="1"/>
    <n v="39"/>
    <s v="GOMEZ EDWIN"/>
    <x v="9"/>
    <x v="0"/>
    <n v="238"/>
    <n v="19.8333333333333"/>
    <n v="241.03725782414301"/>
    <s v="3 Descuentos (Cristian monitoreo, conduct y propietario) "/>
    <n v="125970.4918"/>
    <x v="0"/>
    <n v="11740.540499999999"/>
    <x v="1074"/>
    <x v="0"/>
    <m/>
  </r>
  <r>
    <d v="2024-07-16T02:37:53"/>
    <x v="1"/>
    <n v="40"/>
    <s v="OCAMPO OCAMPO ANTONIO JOSE"/>
    <x v="1"/>
    <x v="0"/>
    <n v="239"/>
    <n v="21.727272727272702"/>
    <n v="220.95081967213099"/>
    <s v="4 Descuentos (Conducts y propietarios) "/>
    <n v="115472.95080000001"/>
    <x v="0"/>
    <n v="11740.540499999999"/>
    <x v="1074"/>
    <x v="0"/>
    <m/>
  </r>
  <r>
    <d v="2024-07-16T02:37:53"/>
    <x v="1"/>
    <n v="41"/>
    <s v="LONDOO CADAVID DAVID SANTIAGO"/>
    <x v="3"/>
    <x v="0"/>
    <n v="171"/>
    <n v="17.100000000000001"/>
    <n v="200.864381520119"/>
    <s v="1 Descuento (Usuario movilidad reducida) "/>
    <n v="104975.40979999999"/>
    <x v="1"/>
    <n v="11740.540499999999"/>
    <x v="1074"/>
    <x v="0"/>
    <m/>
  </r>
  <r>
    <d v="2024-07-16T02:37:53"/>
    <x v="1"/>
    <n v="42"/>
    <s v="LOPERA ALVAREZ ESTIVEN"/>
    <x v="3"/>
    <x v="0"/>
    <n v="215"/>
    <n v="21.5"/>
    <n v="200.864381520119"/>
    <m/>
    <n v="104975.40979999999"/>
    <x v="1"/>
    <n v="11740.540499999999"/>
    <x v="1074"/>
    <x v="0"/>
    <m/>
  </r>
  <r>
    <d v="2024-07-17T03:17:35"/>
    <x v="9"/>
    <n v="1"/>
    <s v="PALMAR PANA EDIXON JOSUE"/>
    <x v="3"/>
    <x v="0"/>
    <n v="189"/>
    <n v="18.899999999999999"/>
    <n v="230.37147102526001"/>
    <m/>
    <n v="121204.3091"/>
    <x v="0"/>
    <n v="13500"/>
    <x v="1075"/>
    <x v="0"/>
    <m/>
  </r>
  <r>
    <d v="2024-07-17T03:17:35"/>
    <x v="9"/>
    <n v="2"/>
    <s v="PARIAS MURIEL JHON FREDY"/>
    <x v="3"/>
    <x v="0"/>
    <n v="286"/>
    <n v="28.6"/>
    <n v="230.37147102526001"/>
    <m/>
    <n v="121204.3091"/>
    <x v="1"/>
    <n v="13500"/>
    <x v="1075"/>
    <x v="0"/>
    <m/>
  </r>
  <r>
    <d v="2024-07-17T03:17:36"/>
    <x v="9"/>
    <n v="3"/>
    <s v="MACEA MATEO"/>
    <x v="3"/>
    <x v="0"/>
    <n v="200"/>
    <n v="21.052631578947398"/>
    <n v="218.85289747399699"/>
    <m/>
    <n v="115144.09359999999"/>
    <x v="0"/>
    <n v="13500"/>
    <x v="1075"/>
    <x v="0"/>
    <m/>
  </r>
  <r>
    <d v="2024-07-17T03:17:36"/>
    <x v="9"/>
    <n v="4"/>
    <s v="NOREA JUAN JOSE"/>
    <x v="3"/>
    <x v="0"/>
    <n v="212"/>
    <n v="21.2"/>
    <n v="230.37147102526001"/>
    <s v="2 Descuentos (Conducts) "/>
    <n v="121204.3091"/>
    <x v="0"/>
    <n v="13500"/>
    <x v="1075"/>
    <x v="0"/>
    <m/>
  </r>
  <r>
    <d v="2024-07-17T03:17:36"/>
    <x v="9"/>
    <n v="5"/>
    <s v="BERRIO POSADA ANGELA"/>
    <x v="3"/>
    <x v="0"/>
    <n v="256"/>
    <n v="25.6"/>
    <n v="230.37147102526001"/>
    <m/>
    <n v="121204.3091"/>
    <x v="1"/>
    <n v="13500"/>
    <x v="1075"/>
    <x v="0"/>
    <m/>
  </r>
  <r>
    <d v="2024-07-17T03:17:37"/>
    <x v="9"/>
    <n v="6"/>
    <s v="TUBERQUIA MAICOL ESTIVEN"/>
    <x v="14"/>
    <x v="0"/>
    <n v="7"/>
    <n v="14"/>
    <n v="11.518573551263"/>
    <m/>
    <n v="6060.2155000000002"/>
    <x v="0"/>
    <n v="13500"/>
    <x v="1075"/>
    <x v="0"/>
    <m/>
  </r>
  <r>
    <d v="2024-07-17T03:17:37"/>
    <x v="9"/>
    <n v="8"/>
    <s v="VACA FIERRO ROBINSON"/>
    <x v="9"/>
    <x v="0"/>
    <n v="316"/>
    <n v="26.3333333333333"/>
    <n v="276.44576523031202"/>
    <m/>
    <n v="145445.1709"/>
    <x v="1"/>
    <n v="13500"/>
    <x v="1075"/>
    <x v="0"/>
    <m/>
  </r>
  <r>
    <d v="2024-07-17T03:17:37"/>
    <x v="9"/>
    <n v="9"/>
    <s v="AGUDELO GARCIA DENIN ANGELO"/>
    <x v="0"/>
    <x v="0"/>
    <n v="214"/>
    <n v="23.7777777777778"/>
    <n v="207.334323922734"/>
    <m/>
    <n v="109083.87820000001"/>
    <x v="0"/>
    <n v="13500"/>
    <x v="1075"/>
    <x v="0"/>
    <m/>
  </r>
  <r>
    <d v="2024-07-17T03:17:37"/>
    <x v="9"/>
    <n v="10"/>
    <s v="MARULANDA JARAMILLO DAWER ANDRES"/>
    <x v="6"/>
    <x v="3"/>
    <n v="198"/>
    <n v="24.75"/>
    <n v="184.29717682020799"/>
    <s v="2 Descuentos (Conduct y usuario desubicado) "/>
    <n v="96963.4473"/>
    <x v="0"/>
    <n v="13500"/>
    <x v="1075"/>
    <x v="0"/>
    <m/>
  </r>
  <r>
    <d v="2024-07-17T03:17:38"/>
    <x v="9"/>
    <n v="11"/>
    <s v="BELTRAN JUAN SIMON"/>
    <x v="3"/>
    <x v="0"/>
    <n v="194"/>
    <n v="19.399999999999999"/>
    <n v="230.37147102526001"/>
    <m/>
    <n v="121204.3091"/>
    <x v="0"/>
    <n v="13500"/>
    <x v="1075"/>
    <x v="0"/>
    <m/>
  </r>
  <r>
    <d v="2024-07-17T03:17:38"/>
    <x v="9"/>
    <n v="12"/>
    <s v="VALENCIA MENDOZA JHON"/>
    <x v="3"/>
    <x v="0"/>
    <n v="219"/>
    <n v="21.9"/>
    <n v="230.37147102526001"/>
    <s v="2 Descuentos (Conduct y usuario movilidad reducida) "/>
    <n v="121204.3091"/>
    <x v="0"/>
    <n v="13500"/>
    <x v="1075"/>
    <x v="0"/>
    <m/>
  </r>
  <r>
    <d v="2024-07-17T03:17:38"/>
    <x v="9"/>
    <n v="13"/>
    <s v="DURANGO PAEZ GILDARDO"/>
    <x v="1"/>
    <x v="3"/>
    <n v="269"/>
    <n v="24.454545454545499"/>
    <n v="253.40861812778601"/>
    <m/>
    <n v="133324.74"/>
    <x v="0"/>
    <n v="13500"/>
    <x v="1075"/>
    <x v="0"/>
    <m/>
  </r>
  <r>
    <d v="2024-07-17T03:17:39"/>
    <x v="9"/>
    <n v="14"/>
    <s v="MADRID HERNANDEZ JHONATAN SMITH"/>
    <x v="9"/>
    <x v="0"/>
    <n v="267"/>
    <n v="22.25"/>
    <n v="276.44576523031202"/>
    <m/>
    <n v="145445.1709"/>
    <x v="1"/>
    <n v="13500"/>
    <x v="1075"/>
    <x v="0"/>
    <m/>
  </r>
  <r>
    <d v="2024-07-17T03:17:39"/>
    <x v="9"/>
    <n v="15"/>
    <s v="DIAZ LOZADA ANDRES FELIPE"/>
    <x v="1"/>
    <x v="0"/>
    <n v="250"/>
    <n v="22.727272727272702"/>
    <n v="253.40861812778601"/>
    <m/>
    <n v="133324.74"/>
    <x v="1"/>
    <n v="13500"/>
    <x v="1075"/>
    <x v="0"/>
    <m/>
  </r>
  <r>
    <d v="2024-07-17T03:17:39"/>
    <x v="9"/>
    <n v="16"/>
    <s v="HURTADO MADRID JUAN ESTEBAN"/>
    <x v="3"/>
    <x v="0"/>
    <n v="220"/>
    <n v="22"/>
    <n v="230.37147102526001"/>
    <s v="2 Descuentos (Conducts) "/>
    <n v="121204.3091"/>
    <x v="0"/>
    <n v="13500"/>
    <x v="1075"/>
    <x v="0"/>
    <m/>
  </r>
  <r>
    <d v="2024-07-17T03:17:40"/>
    <x v="9"/>
    <n v="18"/>
    <s v="BETANCUR GUZMAN JHON FERNANDO"/>
    <x v="3"/>
    <x v="0"/>
    <n v="234"/>
    <n v="23.4"/>
    <n v="230.37147102526001"/>
    <m/>
    <n v="121204.3091"/>
    <x v="0"/>
    <n v="13500"/>
    <x v="1075"/>
    <x v="0"/>
    <m/>
  </r>
  <r>
    <d v="2024-07-17T03:17:40"/>
    <x v="9"/>
    <n v="19"/>
    <s v="BARRANTES GALLEGO DANIEL CAMILO"/>
    <x v="3"/>
    <x v="0"/>
    <n v="181"/>
    <n v="18.100000000000001"/>
    <n v="230.37147102526001"/>
    <m/>
    <n v="121204.3091"/>
    <x v="0"/>
    <n v="13500"/>
    <x v="1075"/>
    <x v="0"/>
    <m/>
  </r>
  <r>
    <d v="2024-07-17T03:17:40"/>
    <x v="9"/>
    <n v="20"/>
    <s v="GONZALEZ PEREZ RAFAEL JOSE"/>
    <x v="0"/>
    <x v="0"/>
    <n v="186"/>
    <n v="20.6666666666667"/>
    <n v="207.334323922734"/>
    <s v="2 Descuentos (Conducts) "/>
    <n v="109083.87820000001"/>
    <x v="0"/>
    <n v="13500"/>
    <x v="1075"/>
    <x v="0"/>
    <m/>
  </r>
  <r>
    <d v="2024-07-17T03:17:41"/>
    <x v="1"/>
    <n v="21"/>
    <s v="DURANGO DAVID JOSE"/>
    <x v="0"/>
    <x v="0"/>
    <n v="203"/>
    <n v="22.5555555555556"/>
    <n v="207.334323922734"/>
    <m/>
    <n v="109083.87820000001"/>
    <x v="0"/>
    <n v="13500"/>
    <x v="1075"/>
    <x v="0"/>
    <m/>
  </r>
  <r>
    <d v="2024-07-17T03:17:41"/>
    <x v="1"/>
    <n v="22"/>
    <s v="QUIRAMA CASTAEDA JHON JADER"/>
    <x v="3"/>
    <x v="3"/>
    <n v="229"/>
    <n v="22.9"/>
    <n v="230.37147102526001"/>
    <m/>
    <n v="121204.3091"/>
    <x v="1"/>
    <n v="13500"/>
    <x v="1075"/>
    <x v="0"/>
    <m/>
  </r>
  <r>
    <d v="2024-07-17T03:17:41"/>
    <x v="1"/>
    <n v="23"/>
    <s v="SALDARRIAGA PARRA LUIS ALBERTO"/>
    <x v="3"/>
    <x v="0"/>
    <n v="217"/>
    <n v="21.7"/>
    <n v="230.37147102526001"/>
    <s v="1 Descuento (Conduct) "/>
    <n v="121204.3091"/>
    <x v="2"/>
    <n v="13500"/>
    <x v="1075"/>
    <x v="0"/>
    <m/>
  </r>
  <r>
    <d v="2024-07-17T03:17:41"/>
    <x v="1"/>
    <n v="24"/>
    <s v="AGUDELO KEVIN ANDRES"/>
    <x v="3"/>
    <x v="0"/>
    <n v="266"/>
    <n v="26.6"/>
    <n v="230.37147102526001"/>
    <s v="4 Descuentos (Conducts y transbordo) "/>
    <n v="121204.3091"/>
    <x v="0"/>
    <n v="13500"/>
    <x v="1075"/>
    <x v="0"/>
    <m/>
  </r>
  <r>
    <d v="2024-07-17T03:17:42"/>
    <x v="1"/>
    <n v="26"/>
    <s v="CIRO MARIN RODRIGO ALBERTO"/>
    <x v="3"/>
    <x v="0"/>
    <n v="216"/>
    <n v="21.6"/>
    <n v="230.37147102526001"/>
    <m/>
    <n v="121204.3091"/>
    <x v="0"/>
    <n v="13500"/>
    <x v="1075"/>
    <x v="0"/>
    <m/>
  </r>
  <r>
    <d v="2024-07-17T03:17:42"/>
    <x v="1"/>
    <n v="27"/>
    <s v="FLORES RINCON JORGE ALBERTO"/>
    <x v="12"/>
    <x v="0"/>
    <n v="360"/>
    <n v="27.692307692307701"/>
    <n v="299.482912332838"/>
    <s v="FERNEY HENAO Realiz 4 viajes donde moviliz 111 Usuarios "/>
    <n v="157565.6018"/>
    <x v="0"/>
    <n v="13500"/>
    <x v="1075"/>
    <x v="0"/>
    <m/>
  </r>
  <r>
    <d v="2024-07-17T03:17:42"/>
    <x v="1"/>
    <n v="28"/>
    <s v="PINO JUAN ESTEBAN"/>
    <x v="0"/>
    <x v="0"/>
    <n v="168"/>
    <n v="18.6666666666667"/>
    <n v="207.334323922734"/>
    <m/>
    <n v="109083.87820000001"/>
    <x v="0"/>
    <n v="13500"/>
    <x v="1075"/>
    <x v="0"/>
    <m/>
  </r>
  <r>
    <d v="2024-07-17T03:17:43"/>
    <x v="1"/>
    <n v="29"/>
    <s v="PEREZ GARCIA JUAN ESTEBAN"/>
    <x v="3"/>
    <x v="0"/>
    <n v="224"/>
    <n v="22.4"/>
    <n v="230.37147102526001"/>
    <s v="4 Descuentos (Transbordo) "/>
    <n v="121204.3091"/>
    <x v="0"/>
    <n v="13500"/>
    <x v="1075"/>
    <x v="0"/>
    <m/>
  </r>
  <r>
    <d v="2024-07-17T03:17:43"/>
    <x v="1"/>
    <n v="31"/>
    <s v="CERVANTES MARTINEZ FELIX ENRIQUE"/>
    <x v="6"/>
    <x v="0"/>
    <n v="163"/>
    <n v="20.375"/>
    <n v="184.29717682020799"/>
    <m/>
    <n v="96963.4473"/>
    <x v="0"/>
    <n v="13500"/>
    <x v="1075"/>
    <x v="0"/>
    <m/>
  </r>
  <r>
    <d v="2024-07-17T03:17:43"/>
    <x v="1"/>
    <n v="33"/>
    <s v="ACEVEDO DIEGO ALEJANDRO"/>
    <x v="10"/>
    <x v="0"/>
    <n v="112"/>
    <n v="28"/>
    <n v="92.148588410103997"/>
    <m/>
    <n v="48481.723599999998"/>
    <x v="0"/>
    <n v="13500"/>
    <x v="1075"/>
    <x v="0"/>
    <m/>
  </r>
  <r>
    <d v="2024-07-17T03:17:44"/>
    <x v="1"/>
    <n v="34"/>
    <s v="MONTOYA OSPINA GILBERTO ANTONIO"/>
    <x v="3"/>
    <x v="0"/>
    <n v="255"/>
    <n v="25.5"/>
    <n v="230.37147102526001"/>
    <s v="1 Descuento (Usuario movilidad reducida) "/>
    <n v="121204.3091"/>
    <x v="0"/>
    <n v="13500"/>
    <x v="1075"/>
    <x v="0"/>
    <m/>
  </r>
  <r>
    <d v="2024-07-17T03:17:44"/>
    <x v="1"/>
    <n v="35"/>
    <s v="MOLINA LUIS FERNANDO"/>
    <x v="6"/>
    <x v="0"/>
    <n v="218"/>
    <n v="27.25"/>
    <n v="184.29717682020799"/>
    <m/>
    <n v="96963.4473"/>
    <x v="1"/>
    <n v="13500"/>
    <x v="1075"/>
    <x v="0"/>
    <m/>
  </r>
  <r>
    <d v="2024-07-17T03:17:44"/>
    <x v="1"/>
    <n v="36"/>
    <s v="MARTINEZ CHAVERRA LUIS NORBERTO"/>
    <x v="3"/>
    <x v="0"/>
    <n v="221"/>
    <n v="22.1"/>
    <n v="230.37147102526001"/>
    <m/>
    <n v="121204.3091"/>
    <x v="0"/>
    <n v="13500"/>
    <x v="1075"/>
    <x v="0"/>
    <m/>
  </r>
  <r>
    <d v="2024-07-17T03:17:44"/>
    <x v="1"/>
    <n v="37"/>
    <s v="TABORDA ROJAS DIEGO ALEJANDRO"/>
    <x v="3"/>
    <x v="0"/>
    <n v="192"/>
    <n v="19.2"/>
    <n v="230.37147102526001"/>
    <m/>
    <n v="121204.3091"/>
    <x v="1"/>
    <n v="13500"/>
    <x v="1075"/>
    <x v="0"/>
    <m/>
  </r>
  <r>
    <d v="2024-07-17T03:17:45"/>
    <x v="1"/>
    <n v="39"/>
    <s v="GOMEZ EDWIN"/>
    <x v="0"/>
    <x v="0"/>
    <n v="180"/>
    <n v="20"/>
    <n v="207.334323922734"/>
    <m/>
    <n v="109083.87820000001"/>
    <x v="0"/>
    <n v="13500"/>
    <x v="1075"/>
    <x v="0"/>
    <m/>
  </r>
  <r>
    <d v="2024-07-17T03:17:45"/>
    <x v="1"/>
    <n v="40"/>
    <s v="OCAMPO OCAMPO ANTONIO JOSE"/>
    <x v="10"/>
    <x v="0"/>
    <n v="104"/>
    <n v="23.1111111111111"/>
    <n v="103.667161961367"/>
    <m/>
    <n v="54541.939100000003"/>
    <x v="0"/>
    <n v="13500"/>
    <x v="1075"/>
    <x v="0"/>
    <m/>
  </r>
  <r>
    <d v="2024-07-17T03:17:45"/>
    <x v="1"/>
    <n v="41"/>
    <s v="GARCIA DAVID WILSON ALBERTO"/>
    <x v="3"/>
    <x v="0"/>
    <n v="261"/>
    <n v="26.1"/>
    <n v="230.37147102526001"/>
    <s v="3 Descuentos (Conducts y propietario) "/>
    <n v="121204.3091"/>
    <x v="1"/>
    <n v="13500"/>
    <x v="1075"/>
    <x v="0"/>
    <m/>
  </r>
  <r>
    <d v="2024-07-17T03:17:46"/>
    <x v="1"/>
    <n v="42"/>
    <s v="LOPERA ALVAREZ ESTIVEN"/>
    <x v="3"/>
    <x v="0"/>
    <n v="265"/>
    <n v="26.5"/>
    <n v="230.37147102526001"/>
    <m/>
    <n v="121204.3091"/>
    <x v="1"/>
    <n v="13500"/>
    <x v="1075"/>
    <x v="0"/>
    <m/>
  </r>
  <r>
    <d v="2024-07-17T21:44:29"/>
    <x v="12"/>
    <n v="3"/>
    <s v="CIRO MARIN RODRIGO ALBERTO"/>
    <x v="8"/>
    <x v="3"/>
    <n v="130"/>
    <n v="26"/>
    <n v="105.27932960893899"/>
    <m/>
    <n v="55153.631300000001"/>
    <x v="0"/>
    <n v="11755"/>
    <x v="1076"/>
    <x v="0"/>
    <m/>
  </r>
  <r>
    <d v="2024-07-17T21:44:30"/>
    <x v="12"/>
    <n v="5"/>
    <s v="BERRIO POSADA ANGELA"/>
    <x v="0"/>
    <x v="0"/>
    <n v="186"/>
    <n v="20.6666666666667"/>
    <n v="189.50279329608901"/>
    <m/>
    <n v="99276.536300000007"/>
    <x v="1"/>
    <n v="11755"/>
    <x v="1076"/>
    <x v="0"/>
    <m/>
  </r>
  <r>
    <d v="2024-07-17T21:44:30"/>
    <x v="12"/>
    <n v="9"/>
    <s v="AGUDELO GARCIA DENIN ANGELO"/>
    <x v="6"/>
    <x v="3"/>
    <n v="168"/>
    <n v="21"/>
    <n v="168.44692737430199"/>
    <m/>
    <n v="88245.810100000002"/>
    <x v="0"/>
    <n v="11755"/>
    <x v="1076"/>
    <x v="0"/>
    <m/>
  </r>
  <r>
    <d v="2024-07-17T21:44:30"/>
    <x v="12"/>
    <n v="10"/>
    <s v="MARULANDA JARAMILLO DAWER ANDRES"/>
    <x v="0"/>
    <x v="0"/>
    <n v="170"/>
    <n v="18.8888888888889"/>
    <n v="189.50279329608901"/>
    <s v="4 Descuentos (Controlador y usuarios desubicados) "/>
    <n v="99276.536300000007"/>
    <x v="0"/>
    <n v="11755"/>
    <x v="1076"/>
    <x v="0"/>
    <m/>
  </r>
  <r>
    <d v="2024-07-17T21:44:31"/>
    <x v="12"/>
    <n v="14"/>
    <s v="MADRID HERNANDEZ JHONATAN SMITH"/>
    <x v="6"/>
    <x v="0"/>
    <n v="155"/>
    <n v="19.375"/>
    <n v="168.44692737430199"/>
    <m/>
    <n v="88245.810100000002"/>
    <x v="1"/>
    <n v="11755"/>
    <x v="1076"/>
    <x v="0"/>
    <m/>
  </r>
  <r>
    <d v="2024-07-17T21:44:31"/>
    <x v="12"/>
    <n v="16"/>
    <s v="LONDOO WILDER"/>
    <x v="3"/>
    <x v="0"/>
    <n v="219"/>
    <n v="21.9"/>
    <n v="210.55865921787699"/>
    <m/>
    <n v="110307.2626"/>
    <x v="0"/>
    <n v="11755"/>
    <x v="1076"/>
    <x v="0"/>
    <m/>
  </r>
  <r>
    <d v="2024-07-17T21:44:31"/>
    <x v="12"/>
    <n v="20"/>
    <s v="PEREZ GARCIA JUAN ESTEBAN"/>
    <x v="2"/>
    <x v="0"/>
    <n v="91"/>
    <n v="15.1666666666667"/>
    <n v="126.335195530726"/>
    <m/>
    <n v="66184.357499999998"/>
    <x v="0"/>
    <n v="11755"/>
    <x v="1076"/>
    <x v="0"/>
    <m/>
  </r>
  <r>
    <d v="2024-07-17T21:44:31"/>
    <x v="12"/>
    <n v="21"/>
    <s v="DURANGO DAVID JOSE"/>
    <x v="0"/>
    <x v="0"/>
    <n v="169"/>
    <n v="18.7777777777778"/>
    <n v="189.50279329608901"/>
    <s v="1 Descuento (Despachador gustavo) "/>
    <n v="99276.536300000007"/>
    <x v="0"/>
    <n v="11755"/>
    <x v="1076"/>
    <x v="0"/>
    <m/>
  </r>
  <r>
    <d v="2024-07-17T21:44:32"/>
    <x v="12"/>
    <n v="22"/>
    <s v="QUIRAMA CASTAEDA JHON JADER"/>
    <x v="1"/>
    <x v="0"/>
    <n v="205"/>
    <n v="18.636363636363601"/>
    <n v="231.61452513966501"/>
    <m/>
    <n v="121337.98880000001"/>
    <x v="1"/>
    <n v="11755"/>
    <x v="1076"/>
    <x v="0"/>
    <m/>
  </r>
  <r>
    <d v="2024-07-17T21:44:32"/>
    <x v="12"/>
    <n v="23"/>
    <s v="SALDARRIAGA PARRA LUIS ALBERTO"/>
    <x v="3"/>
    <x v="0"/>
    <n v="201"/>
    <n v="20.100000000000001"/>
    <n v="210.55865921787699"/>
    <m/>
    <n v="110307.2626"/>
    <x v="2"/>
    <n v="11755"/>
    <x v="1076"/>
    <x v="0"/>
    <m/>
  </r>
  <r>
    <d v="2024-07-17T21:44:32"/>
    <x v="12"/>
    <n v="27"/>
    <s v="HENAO MUOZ FERNEY"/>
    <x v="1"/>
    <x v="0"/>
    <n v="244"/>
    <n v="22.181818181818201"/>
    <n v="231.61452513966501"/>
    <m/>
    <n v="121337.98880000001"/>
    <x v="0"/>
    <n v="11755"/>
    <x v="1076"/>
    <x v="0"/>
    <m/>
  </r>
  <r>
    <d v="2024-07-17T21:44:33"/>
    <x v="12"/>
    <n v="28"/>
    <s v="PINO JUAN ESTEBAN"/>
    <x v="0"/>
    <x v="0"/>
    <n v="148"/>
    <n v="16.4444444444444"/>
    <n v="189.50279329608901"/>
    <s v="Se descuenta el viaje de 11 05 am ya que NO ingresa al 13 sin autorizacion "/>
    <n v="99276.536300000007"/>
    <x v="0"/>
    <n v="11755"/>
    <x v="1076"/>
    <x v="0"/>
    <m/>
  </r>
  <r>
    <d v="2024-07-17T21:44:33"/>
    <x v="12"/>
    <n v="33"/>
    <s v="ACEVEDO DIEGO ALEJANDRO"/>
    <x v="9"/>
    <x v="0"/>
    <n v="285"/>
    <n v="23.75"/>
    <n v="252.67039106145299"/>
    <s v="3 Descuentos (Conducts) "/>
    <n v="132368.7151"/>
    <x v="0"/>
    <n v="11755"/>
    <x v="1076"/>
    <x v="0"/>
    <m/>
  </r>
  <r>
    <d v="2024-07-17T21:44:33"/>
    <x v="12"/>
    <n v="37"/>
    <s v="TABORDA ROJAS DIEGO ALEJANDRO"/>
    <x v="3"/>
    <x v="0"/>
    <n v="239"/>
    <n v="23.9"/>
    <n v="210.55865921787699"/>
    <m/>
    <n v="110307.2626"/>
    <x v="1"/>
    <n v="11755"/>
    <x v="1076"/>
    <x v="0"/>
    <m/>
  </r>
  <r>
    <d v="2024-07-17T21:44:33"/>
    <x v="12"/>
    <n v="38"/>
    <s v="AGUDELO KEVIN ANDRES"/>
    <x v="3"/>
    <x v="0"/>
    <n v="184"/>
    <n v="18.399999999999999"/>
    <n v="210.55865921787699"/>
    <s v="1 Descuento (Despachador gustavo), se descuenta el viaje de 9 am ya que NO ingresa al 13 sin Autorizacion "/>
    <n v="110307.2626"/>
    <x v="0"/>
    <n v="11755"/>
    <x v="1076"/>
    <x v="0"/>
    <m/>
  </r>
  <r>
    <d v="2024-07-17T21:44:34"/>
    <x v="12"/>
    <n v="39"/>
    <s v="GOMEZ EDWIN"/>
    <x v="1"/>
    <x v="0"/>
    <n v="246"/>
    <n v="22.363636363636399"/>
    <n v="231.61452513966501"/>
    <m/>
    <n v="121337.98880000001"/>
    <x v="0"/>
    <n v="11755"/>
    <x v="1076"/>
    <x v="0"/>
    <m/>
  </r>
  <r>
    <d v="2024-07-17T21:44:34"/>
    <x v="12"/>
    <n v="40"/>
    <s v="DIAZ LOZADA ANDRES FELIPE"/>
    <x v="9"/>
    <x v="0"/>
    <n v="297"/>
    <n v="24.75"/>
    <n v="252.67039106145299"/>
    <m/>
    <n v="132368.7151"/>
    <x v="0"/>
    <n v="11755"/>
    <x v="1076"/>
    <x v="0"/>
    <m/>
  </r>
  <r>
    <d v="2024-07-17T21:44:34"/>
    <x v="12"/>
    <n v="41"/>
    <s v="GARCIA DAVID WILSON ALBERTO"/>
    <x v="3"/>
    <x v="0"/>
    <n v="205"/>
    <n v="20.5"/>
    <n v="210.55865921787699"/>
    <m/>
    <n v="110307.2626"/>
    <x v="1"/>
    <n v="11755"/>
    <x v="1076"/>
    <x v="0"/>
    <m/>
  </r>
  <r>
    <d v="2024-07-17T21:44:35"/>
    <x v="12"/>
    <n v="42"/>
    <s v="LOPERA ALVAREZ ESTIVEN"/>
    <x v="0"/>
    <x v="0"/>
    <n v="227"/>
    <n v="25.2222222222222"/>
    <n v="189.50279329608901"/>
    <m/>
    <n v="99276.536300000007"/>
    <x v="1"/>
    <n v="11755"/>
    <x v="1076"/>
    <x v="0"/>
    <m/>
  </r>
  <r>
    <d v="2024-07-17T21:45:22"/>
    <x v="9"/>
    <n v="1"/>
    <s v="PALMAR PANA EDIXON JOSUE"/>
    <x v="1"/>
    <x v="0"/>
    <n v="224"/>
    <n v="20.363636363636399"/>
    <n v="243.11864406779699"/>
    <s v="1 Descuento (Conduct) "/>
    <n v="127665.2542"/>
    <x v="0"/>
    <n v="14230.5556"/>
    <x v="1077"/>
    <x v="0"/>
    <m/>
  </r>
  <r>
    <d v="2024-07-17T21:45:22"/>
    <x v="9"/>
    <n v="2"/>
    <s v="PARIAS MURIEL JHON FREDY"/>
    <x v="4"/>
    <x v="0"/>
    <n v="144"/>
    <n v="20.571428571428601"/>
    <n v="154.71186440677999"/>
    <s v="2 Descuentos (Conducts) "/>
    <n v="81241.525399999999"/>
    <x v="1"/>
    <n v="14230.5556"/>
    <x v="1077"/>
    <x v="0"/>
    <m/>
  </r>
  <r>
    <d v="2024-07-17T21:45:23"/>
    <x v="9"/>
    <n v="3"/>
    <s v="ESPINOZA CHAVARRIA GUILLERMO LEON"/>
    <x v="0"/>
    <x v="0"/>
    <n v="221"/>
    <n v="24.5555555555556"/>
    <n v="198.915254237288"/>
    <m/>
    <n v="104453.3898"/>
    <x v="0"/>
    <n v="14230.5556"/>
    <x v="1077"/>
    <x v="0"/>
    <m/>
  </r>
  <r>
    <d v="2024-07-17T21:45:23"/>
    <x v="9"/>
    <n v="4"/>
    <s v="MACEA MATEO"/>
    <x v="3"/>
    <x v="0"/>
    <n v="201"/>
    <n v="20.100000000000001"/>
    <n v="221.016949152542"/>
    <m/>
    <n v="116059.322"/>
    <x v="0"/>
    <n v="14230.5556"/>
    <x v="1077"/>
    <x v="0"/>
    <m/>
  </r>
  <r>
    <d v="2024-07-17T21:45:23"/>
    <x v="9"/>
    <n v="5"/>
    <s v="BERRIO POSADA ANGELA"/>
    <x v="4"/>
    <x v="0"/>
    <n v="156"/>
    <n v="22.285714285714299"/>
    <n v="154.71186440677999"/>
    <m/>
    <n v="81241.525399999999"/>
    <x v="1"/>
    <n v="14230.5556"/>
    <x v="1077"/>
    <x v="0"/>
    <m/>
  </r>
  <r>
    <d v="2024-07-17T21:45:24"/>
    <x v="9"/>
    <n v="6"/>
    <s v="TUBERQUIA MAICOL ESTIVEN"/>
    <x v="9"/>
    <x v="0"/>
    <n v="301"/>
    <n v="25.0833333333333"/>
    <n v="265.22033898305102"/>
    <s v="2 Descuentos (Usuario movilidad reducida y conduct) "/>
    <n v="139271.18640000001"/>
    <x v="0"/>
    <n v="14230.5556"/>
    <x v="1077"/>
    <x v="0"/>
    <m/>
  </r>
  <r>
    <d v="2024-07-17T21:45:24"/>
    <x v="9"/>
    <n v="7"/>
    <s v="RAMIREZ ADRIAN"/>
    <x v="4"/>
    <x v="0"/>
    <n v="149"/>
    <n v="21.285714285714299"/>
    <n v="154.71186440677999"/>
    <m/>
    <n v="81241.525399999999"/>
    <x v="1"/>
    <n v="14230.5556"/>
    <x v="1077"/>
    <x v="0"/>
    <m/>
  </r>
  <r>
    <d v="2024-07-17T21:45:24"/>
    <x v="9"/>
    <n v="8"/>
    <s v="VACA FIERRO ROBINSON"/>
    <x v="1"/>
    <x v="0"/>
    <n v="277"/>
    <n v="25.181818181818201"/>
    <n v="243.11864406779699"/>
    <m/>
    <n v="127665.2542"/>
    <x v="1"/>
    <n v="14230.5556"/>
    <x v="1077"/>
    <x v="0"/>
    <m/>
  </r>
  <r>
    <d v="2024-07-17T21:45:25"/>
    <x v="1"/>
    <n v="10"/>
    <s v="LONDOO WILDER"/>
    <x v="6"/>
    <x v="0"/>
    <n v="158"/>
    <n v="19.75"/>
    <n v="176.813559322034"/>
    <s v="DAWER MARULANDA Realiz 4 viajes donde moviliz 74 Usuarios "/>
    <n v="92847.457599999994"/>
    <x v="0"/>
    <n v="14230.5556"/>
    <x v="1077"/>
    <x v="0"/>
    <m/>
  </r>
  <r>
    <d v="2024-07-17T21:45:25"/>
    <x v="1"/>
    <n v="11"/>
    <s v="BELTRAN JUAN SIMON"/>
    <x v="2"/>
    <x v="0"/>
    <n v="132"/>
    <n v="22"/>
    <n v="132.610169491525"/>
    <m/>
    <n v="69635.593200000003"/>
    <x v="0"/>
    <n v="14230.5556"/>
    <x v="1077"/>
    <x v="0"/>
    <m/>
  </r>
  <r>
    <d v="2024-07-17T21:45:25"/>
    <x v="1"/>
    <n v="12"/>
    <s v="VALENCIA MENDOZA JHON"/>
    <x v="1"/>
    <x v="0"/>
    <n v="217"/>
    <n v="19.727272727272702"/>
    <n v="243.11864406779699"/>
    <m/>
    <n v="127665.2542"/>
    <x v="0"/>
    <n v="14230.5556"/>
    <x v="1077"/>
    <x v="0"/>
    <m/>
  </r>
  <r>
    <d v="2024-07-17T21:45:26"/>
    <x v="1"/>
    <n v="13"/>
    <s v="DURANGO PAEZ GILDARDO"/>
    <x v="3"/>
    <x v="0"/>
    <n v="261"/>
    <n v="26.1"/>
    <n v="221.016949152542"/>
    <s v="1 Descuento (Conduct) "/>
    <n v="116059.322"/>
    <x v="0"/>
    <n v="14230.5556"/>
    <x v="1077"/>
    <x v="0"/>
    <m/>
  </r>
  <r>
    <d v="2024-07-17T21:45:26"/>
    <x v="1"/>
    <n v="14"/>
    <s v="MADRID HERNANDEZ JHONATAN SMITH"/>
    <x v="1"/>
    <x v="0"/>
    <n v="252"/>
    <n v="22.909090909090899"/>
    <n v="243.11864406779699"/>
    <m/>
    <n v="127665.2542"/>
    <x v="1"/>
    <n v="14230.5556"/>
    <x v="1077"/>
    <x v="0"/>
    <m/>
  </r>
  <r>
    <d v="2024-07-17T21:45:26"/>
    <x v="1"/>
    <n v="15"/>
    <s v="LONDOO LOPERA DUVAN ANDRES"/>
    <x v="0"/>
    <x v="0"/>
    <n v="198"/>
    <n v="22"/>
    <n v="198.915254237288"/>
    <s v="2 Descuentos (Conduct y propietario) "/>
    <n v="104453.3898"/>
    <x v="1"/>
    <n v="14230.5556"/>
    <x v="1077"/>
    <x v="0"/>
    <m/>
  </r>
  <r>
    <d v="2024-07-17T21:45:26"/>
    <x v="1"/>
    <n v="16"/>
    <s v="HURTADO MADRID JUAN ESTEBAN"/>
    <x v="3"/>
    <x v="0"/>
    <n v="206"/>
    <n v="20.6"/>
    <n v="221.016949152542"/>
    <m/>
    <n v="116059.322"/>
    <x v="0"/>
    <n v="14230.5556"/>
    <x v="1077"/>
    <x v="0"/>
    <m/>
  </r>
  <r>
    <d v="2024-07-17T21:45:27"/>
    <x v="1"/>
    <n v="17"/>
    <s v="RAMIREZ ADRIAN"/>
    <x v="4"/>
    <x v="0"/>
    <n v="145"/>
    <n v="20.714285714285701"/>
    <n v="154.71186440677999"/>
    <m/>
    <n v="81241.525399999999"/>
    <x v="0"/>
    <n v="14230.5556"/>
    <x v="1077"/>
    <x v="0"/>
    <m/>
  </r>
  <r>
    <d v="2024-07-17T21:45:27"/>
    <x v="1"/>
    <n v="18"/>
    <s v="BETANCUR GUZMAN JHON FERNANDO"/>
    <x v="10"/>
    <x v="0"/>
    <n v="62"/>
    <n v="15.5"/>
    <n v="88.406779661016998"/>
    <s v="2 Descuentos (Conducts) "/>
    <n v="46423.728799999997"/>
    <x v="0"/>
    <n v="14230.5556"/>
    <x v="1077"/>
    <x v="0"/>
    <m/>
  </r>
  <r>
    <d v="2024-07-17T21:45:27"/>
    <x v="1"/>
    <n v="20"/>
    <s v="LONDOO CADAVID DAVID SANTIAGO"/>
    <x v="0"/>
    <x v="0"/>
    <n v="174"/>
    <n v="19.3333333333333"/>
    <n v="198.915254237288"/>
    <m/>
    <n v="104453.3898"/>
    <x v="0"/>
    <n v="14230.5556"/>
    <x v="1077"/>
    <x v="0"/>
    <m/>
  </r>
  <r>
    <d v="2024-07-17T21:45:28"/>
    <x v="9"/>
    <n v="21"/>
    <s v="DIAZ LOZADA ANDRES FELIPE"/>
    <x v="9"/>
    <x v="0"/>
    <n v="259"/>
    <n v="21.5833333333333"/>
    <n v="265.22033898305102"/>
    <s v="1 Descuento (Controlador)"/>
    <n v="139271.18640000001"/>
    <x v="0"/>
    <n v="14230.5556"/>
    <x v="1077"/>
    <x v="0"/>
    <m/>
  </r>
  <r>
    <d v="2024-07-17T21:45:28"/>
    <x v="9"/>
    <n v="22"/>
    <s v="QUIRAMA CASTAEDA JHON JADER"/>
    <x v="9"/>
    <x v="0"/>
    <n v="269"/>
    <n v="22.4166666666667"/>
    <n v="265.22033898305102"/>
    <s v="2 Descuentos (Conducts) "/>
    <n v="139271.18640000001"/>
    <x v="1"/>
    <n v="14230.5556"/>
    <x v="1077"/>
    <x v="0"/>
    <m/>
  </r>
  <r>
    <d v="2024-07-17T21:45:28"/>
    <x v="9"/>
    <n v="23"/>
    <s v="SALDARRIAGA PARRA LUIS ALBERTO"/>
    <x v="14"/>
    <x v="3"/>
    <n v="11"/>
    <n v="22"/>
    <n v="11.0508474576271"/>
    <m/>
    <n v="5802.9660999999996"/>
    <x v="2"/>
    <n v="14230.5556"/>
    <x v="1077"/>
    <x v="0"/>
    <m/>
  </r>
  <r>
    <d v="2024-07-17T21:45:29"/>
    <x v="9"/>
    <n v="24"/>
    <s v="AGUDELO KEVIN ANDRES"/>
    <x v="3"/>
    <x v="0"/>
    <n v="198"/>
    <n v="19.8"/>
    <n v="221.016949152542"/>
    <s v="1 Descuento (Conduct) "/>
    <n v="116059.322"/>
    <x v="0"/>
    <n v="14230.5556"/>
    <x v="1077"/>
    <x v="0"/>
    <m/>
  </r>
  <r>
    <d v="2024-07-17T21:45:29"/>
    <x v="9"/>
    <n v="26"/>
    <s v="CIRO MARIN RODRIGO ALBERTO"/>
    <x v="3"/>
    <x v="0"/>
    <n v="187"/>
    <n v="18.7"/>
    <n v="221.016949152542"/>
    <m/>
    <n v="116059.322"/>
    <x v="0"/>
    <n v="14230.5556"/>
    <x v="1077"/>
    <x v="0"/>
    <m/>
  </r>
  <r>
    <d v="2024-07-17T21:45:29"/>
    <x v="9"/>
    <n v="27"/>
    <s v="HENAO MUOZ FERNEY"/>
    <x v="9"/>
    <x v="0"/>
    <n v="300"/>
    <n v="25"/>
    <n v="265.22033898305102"/>
    <s v="3 Descuentos (Conducts) "/>
    <n v="139271.18640000001"/>
    <x v="0"/>
    <n v="14230.5556"/>
    <x v="1077"/>
    <x v="0"/>
    <m/>
  </r>
  <r>
    <d v="2024-07-17T21:45:29"/>
    <x v="9"/>
    <n v="28"/>
    <s v="PINO JUAN ESTEBAN"/>
    <x v="1"/>
    <x v="0"/>
    <n v="212"/>
    <n v="19.272727272727298"/>
    <n v="243.11864406779699"/>
    <m/>
    <n v="127665.2542"/>
    <x v="0"/>
    <n v="14230.5556"/>
    <x v="1077"/>
    <x v="0"/>
    <m/>
  </r>
  <r>
    <d v="2024-07-17T21:45:30"/>
    <x v="9"/>
    <n v="29"/>
    <s v="PEREZ GARCIA JUAN ESTEBAN"/>
    <x v="1"/>
    <x v="0"/>
    <n v="275"/>
    <n v="25"/>
    <n v="243.11864406779699"/>
    <m/>
    <n v="127665.2542"/>
    <x v="0"/>
    <n v="14230.5556"/>
    <x v="1077"/>
    <x v="0"/>
    <m/>
  </r>
  <r>
    <d v="2024-07-17T21:45:30"/>
    <x v="9"/>
    <n v="30"/>
    <s v="VELEZ DAVID"/>
    <x v="0"/>
    <x v="0"/>
    <n v="226"/>
    <n v="25.1111111111111"/>
    <n v="198.915254237288"/>
    <s v="2 Descuentos (Conducts) "/>
    <n v="104453.3898"/>
    <x v="0"/>
    <n v="14230.5556"/>
    <x v="1077"/>
    <x v="0"/>
    <m/>
  </r>
  <r>
    <d v="2024-07-17T21:45:30"/>
    <x v="1"/>
    <n v="31"/>
    <s v="CERVANTES MARTINEZ FELIX ENRIQUE"/>
    <x v="3"/>
    <x v="0"/>
    <n v="212"/>
    <n v="21.2"/>
    <n v="221.016949152542"/>
    <m/>
    <n v="116059.322"/>
    <x v="0"/>
    <n v="14230.5556"/>
    <x v="1077"/>
    <x v="0"/>
    <m/>
  </r>
  <r>
    <d v="2024-07-17T21:45:31"/>
    <x v="1"/>
    <n v="33"/>
    <s v="ACEVEDO DIEGO ALEJANDRO"/>
    <x v="1"/>
    <x v="0"/>
    <n v="263"/>
    <n v="23.909090909090899"/>
    <n v="243.11864406779699"/>
    <s v="1 Descuento (Conduct) "/>
    <n v="127665.2542"/>
    <x v="0"/>
    <n v="14230.5556"/>
    <x v="1077"/>
    <x v="0"/>
    <m/>
  </r>
  <r>
    <d v="2024-07-17T21:45:31"/>
    <x v="1"/>
    <n v="34"/>
    <s v="MONTOYA OSPINA GILBERTO ANTONIO"/>
    <x v="13"/>
    <x v="0"/>
    <n v="261"/>
    <n v="18.6428571428571"/>
    <n v="309.42372881355902"/>
    <s v="1 Descuento (Usuario movilidad reducida) "/>
    <n v="162483.0508"/>
    <x v="0"/>
    <n v="14230.5556"/>
    <x v="1077"/>
    <x v="0"/>
    <m/>
  </r>
  <r>
    <d v="2024-07-17T21:45:31"/>
    <x v="1"/>
    <n v="36"/>
    <s v="MARTINEZ CHAVERRA LUIS NORBERTO"/>
    <x v="3"/>
    <x v="0"/>
    <n v="206"/>
    <n v="20.6"/>
    <n v="221.016949152542"/>
    <m/>
    <n v="116059.322"/>
    <x v="0"/>
    <n v="14230.5556"/>
    <x v="1077"/>
    <x v="0"/>
    <m/>
  </r>
  <r>
    <d v="2024-07-17T21:45:32"/>
    <x v="1"/>
    <n v="37"/>
    <s v="TABORDA ROJAS DIEGO ALEJANDRO"/>
    <x v="7"/>
    <x v="3"/>
    <n v="57"/>
    <n v="19"/>
    <n v="66.305084745762699"/>
    <m/>
    <n v="34817.796600000001"/>
    <x v="1"/>
    <n v="14230.5556"/>
    <x v="1077"/>
    <x v="0"/>
    <m/>
  </r>
  <r>
    <d v="2024-07-17T21:45:32"/>
    <x v="1"/>
    <n v="40"/>
    <s v="OCAMPO OCAMPO ANTONIO JOSE"/>
    <x v="3"/>
    <x v="0"/>
    <n v="222"/>
    <n v="22.2"/>
    <n v="221.016949152542"/>
    <m/>
    <n v="116059.322"/>
    <x v="0"/>
    <n v="14230.5556"/>
    <x v="1077"/>
    <x v="0"/>
    <m/>
  </r>
  <r>
    <d v="2024-07-17T21:45:32"/>
    <x v="1"/>
    <n v="41"/>
    <s v="GARCIA DAVID WILSON ALBERTO"/>
    <x v="1"/>
    <x v="0"/>
    <n v="274"/>
    <n v="24.909090909090899"/>
    <n v="243.11864406779699"/>
    <m/>
    <n v="127665.2542"/>
    <x v="1"/>
    <n v="14230.5556"/>
    <x v="1077"/>
    <x v="0"/>
    <m/>
  </r>
  <r>
    <d v="2024-07-17T21:45:32"/>
    <x v="1"/>
    <n v="42"/>
    <s v="LOPERA ALVAREZ ESTIVEN"/>
    <x v="0"/>
    <x v="0"/>
    <n v="262"/>
    <n v="29.1111111111111"/>
    <n v="198.915254237288"/>
    <m/>
    <n v="104453.3898"/>
    <x v="1"/>
    <n v="14230.5556"/>
    <x v="1077"/>
    <x v="0"/>
    <m/>
  </r>
  <r>
    <d v="2024-07-18T03:25:27"/>
    <x v="1"/>
    <n v="1"/>
    <s v="MACEA MATEO"/>
    <x v="9"/>
    <x v="3"/>
    <n v="215"/>
    <n v="17.2"/>
    <n v="290.61526479750802"/>
    <m/>
    <n v="152963.39559999999"/>
    <x v="0"/>
    <n v="14451.3514"/>
    <x v="1078"/>
    <x v="0"/>
    <m/>
  </r>
  <r>
    <d v="2024-07-18T03:25:28"/>
    <x v="1"/>
    <n v="2"/>
    <s v="PARIAS MURIEL JHON FREDY"/>
    <x v="4"/>
    <x v="0"/>
    <n v="163"/>
    <n v="23.285714285714299"/>
    <n v="162.74454828660399"/>
    <s v="1 Descuento (Usuario desubicado) "/>
    <n v="85659.501600000003"/>
    <x v="1"/>
    <n v="14451.3514"/>
    <x v="1078"/>
    <x v="0"/>
    <m/>
  </r>
  <r>
    <d v="2024-07-18T03:25:28"/>
    <x v="1"/>
    <n v="3"/>
    <s v="ESPINOZA CHAVARRIA GUILLERMO LEON"/>
    <x v="1"/>
    <x v="3"/>
    <n v="257"/>
    <n v="23.363636363636399"/>
    <n v="255.74143302180701"/>
    <s v="1 Descuento (Usuario movilidad reducida) "/>
    <n v="134607.78820000001"/>
    <x v="0"/>
    <n v="14451.3514"/>
    <x v="1078"/>
    <x v="0"/>
    <m/>
  </r>
  <r>
    <d v="2024-07-18T03:25:28"/>
    <x v="1"/>
    <n v="4"/>
    <s v="NOREA JUAN JOSE"/>
    <x v="6"/>
    <x v="0"/>
    <n v="157"/>
    <n v="19.625"/>
    <n v="185.993769470405"/>
    <s v="1 Descuento (Usuario desubicado) "/>
    <n v="97896.573199999999"/>
    <x v="0"/>
    <n v="14451.3514"/>
    <x v="1078"/>
    <x v="0"/>
    <m/>
  </r>
  <r>
    <d v="2024-07-18T03:25:29"/>
    <x v="1"/>
    <n v="6"/>
    <s v="TUBERQUIA MAICOL ESTIVEN"/>
    <x v="6"/>
    <x v="0"/>
    <n v="253"/>
    <n v="29.764705882352899"/>
    <n v="197.61838006230499"/>
    <m/>
    <n v="104015.109"/>
    <x v="0"/>
    <n v="14451.3514"/>
    <x v="1078"/>
    <x v="0"/>
    <m/>
  </r>
  <r>
    <d v="2024-07-18T03:25:29"/>
    <x v="1"/>
    <n v="7"/>
    <s v="GARCIA DAVID WILSON ALBERTO"/>
    <x v="10"/>
    <x v="0"/>
    <n v="120"/>
    <n v="30"/>
    <n v="92.996884735202499"/>
    <s v="2 Descuentos (Conducts) "/>
    <n v="48948.286599999999"/>
    <x v="1"/>
    <n v="14451.3514"/>
    <x v="1078"/>
    <x v="0"/>
    <m/>
  </r>
  <r>
    <d v="2024-07-18T03:25:29"/>
    <x v="1"/>
    <n v="8"/>
    <s v="VACA FIERRO ROBINSON"/>
    <x v="1"/>
    <x v="0"/>
    <n v="264"/>
    <n v="24"/>
    <n v="255.74143302180701"/>
    <s v="2 Descuentos (Controlador y conduct) "/>
    <n v="134607.78820000001"/>
    <x v="1"/>
    <n v="14451.3514"/>
    <x v="1078"/>
    <x v="0"/>
    <m/>
  </r>
  <r>
    <d v="2024-07-18T03:25:30"/>
    <x v="1"/>
    <n v="9"/>
    <s v="AGUDELO GARCIA DENIN ANGELO"/>
    <x v="3"/>
    <x v="3"/>
    <n v="266"/>
    <n v="26.6"/>
    <n v="232.492211838006"/>
    <s v="2 Descuentos (Conducts) "/>
    <n v="122370.71649999999"/>
    <x v="0"/>
    <n v="14451.3514"/>
    <x v="1078"/>
    <x v="0"/>
    <m/>
  </r>
  <r>
    <d v="2024-07-18T03:25:30"/>
    <x v="1"/>
    <n v="10"/>
    <s v="LONDOO WILDER"/>
    <x v="0"/>
    <x v="0"/>
    <n v="203"/>
    <n v="22.5555555555556"/>
    <n v="209.24299065420601"/>
    <s v="4 Descuentos (Transbordo)"/>
    <n v="110133.6449"/>
    <x v="0"/>
    <n v="14451.3514"/>
    <x v="1078"/>
    <x v="0"/>
    <m/>
  </r>
  <r>
    <d v="2024-07-18T03:25:31"/>
    <x v="1"/>
    <n v="11"/>
    <s v="BELTRAN JUAN SIMON"/>
    <x v="0"/>
    <x v="0"/>
    <n v="185"/>
    <n v="20.5555555555556"/>
    <n v="209.24299065420601"/>
    <m/>
    <n v="110133.6449"/>
    <x v="0"/>
    <n v="14451.3514"/>
    <x v="1078"/>
    <x v="0"/>
    <m/>
  </r>
  <r>
    <d v="2024-07-18T03:25:31"/>
    <x v="1"/>
    <n v="12"/>
    <s v="VALENCIA MENDOZA JHON"/>
    <x v="2"/>
    <x v="0"/>
    <n v="129"/>
    <n v="21.5"/>
    <n v="139.495327102804"/>
    <m/>
    <n v="73422.429900000003"/>
    <x v="0"/>
    <n v="14451.3514"/>
    <x v="1078"/>
    <x v="0"/>
    <m/>
  </r>
  <r>
    <d v="2024-07-18T03:25:32"/>
    <x v="1"/>
    <n v="13"/>
    <s v="DURANGO PAEZ GILDARDO"/>
    <x v="3"/>
    <x v="0"/>
    <n v="262"/>
    <n v="26.2"/>
    <n v="232.492211838006"/>
    <m/>
    <n v="122370.71649999999"/>
    <x v="0"/>
    <n v="14451.3514"/>
    <x v="1078"/>
    <x v="0"/>
    <m/>
  </r>
  <r>
    <d v="2024-07-18T03:25:32"/>
    <x v="1"/>
    <n v="14"/>
    <s v="MADRID HERNANDEZ JHONATAN SMITH"/>
    <x v="1"/>
    <x v="0"/>
    <n v="232"/>
    <n v="21.090909090909101"/>
    <n v="255.74143302180701"/>
    <m/>
    <n v="134607.78820000001"/>
    <x v="1"/>
    <n v="14451.3514"/>
    <x v="1078"/>
    <x v="0"/>
    <m/>
  </r>
  <r>
    <d v="2024-07-18T03:25:33"/>
    <x v="1"/>
    <n v="15"/>
    <s v="DIAZ LOZADA ANDRES FELIPE"/>
    <x v="2"/>
    <x v="0"/>
    <n v="171"/>
    <n v="31.090909090909101"/>
    <n v="127.87071651090299"/>
    <m/>
    <n v="67303.894100000005"/>
    <x v="1"/>
    <n v="14451.3514"/>
    <x v="1078"/>
    <x v="0"/>
    <m/>
  </r>
  <r>
    <d v="2024-07-18T03:25:33"/>
    <x v="1"/>
    <n v="16"/>
    <s v="HURTADO MADRID JUAN ESTEBAN"/>
    <x v="3"/>
    <x v="0"/>
    <n v="197"/>
    <n v="19.7"/>
    <n v="232.492211838006"/>
    <s v="2 Descuentos (Conducts) "/>
    <n v="122370.71649999999"/>
    <x v="0"/>
    <n v="14451.3514"/>
    <x v="1078"/>
    <x v="0"/>
    <m/>
  </r>
  <r>
    <d v="2024-07-18T03:25:34"/>
    <x v="1"/>
    <n v="18"/>
    <s v="BETANCUR GUZMAN JHON FERNANDO"/>
    <x v="4"/>
    <x v="0"/>
    <n v="147"/>
    <n v="21"/>
    <n v="162.74454828660399"/>
    <s v="2 Descuentos (Conducts) "/>
    <n v="85659.501600000003"/>
    <x v="0"/>
    <n v="14451.3514"/>
    <x v="1078"/>
    <x v="0"/>
    <m/>
  </r>
  <r>
    <d v="2024-07-18T03:25:34"/>
    <x v="1"/>
    <n v="19"/>
    <s v="BARRANTES GALLEGO DANIEL CAMILO"/>
    <x v="0"/>
    <x v="0"/>
    <n v="223"/>
    <n v="24.7777777777778"/>
    <n v="209.24299065420601"/>
    <m/>
    <n v="110133.6449"/>
    <x v="0"/>
    <n v="14451.3514"/>
    <x v="1078"/>
    <x v="0"/>
    <m/>
  </r>
  <r>
    <d v="2024-07-18T03:25:34"/>
    <x v="1"/>
    <n v="20"/>
    <s v="LONDOO CADAVID DAVID SANTIAGO"/>
    <x v="0"/>
    <x v="0"/>
    <n v="196"/>
    <n v="21.7777777777778"/>
    <n v="209.24299065420601"/>
    <m/>
    <n v="110133.6449"/>
    <x v="0"/>
    <n v="14451.3514"/>
    <x v="1078"/>
    <x v="0"/>
    <m/>
  </r>
  <r>
    <d v="2024-07-18T03:25:35"/>
    <x v="0"/>
    <n v="21"/>
    <s v="DURANGO DAVID JOSE"/>
    <x v="10"/>
    <x v="3"/>
    <n v="102"/>
    <n v="25.5"/>
    <n v="92.996884735202499"/>
    <m/>
    <n v="48948.286599999999"/>
    <x v="0"/>
    <n v="14451.3514"/>
    <x v="1078"/>
    <x v="0"/>
    <m/>
  </r>
  <r>
    <d v="2024-07-18T03:25:35"/>
    <x v="0"/>
    <n v="22"/>
    <s v="QUIRAMA CASTAEDA JHON JADER"/>
    <x v="6"/>
    <x v="0"/>
    <n v="229"/>
    <n v="28.625"/>
    <n v="185.993769470405"/>
    <m/>
    <n v="97896.573199999999"/>
    <x v="1"/>
    <n v="14451.3514"/>
    <x v="1078"/>
    <x v="0"/>
    <m/>
  </r>
  <r>
    <d v="2024-07-18T03:25:35"/>
    <x v="0"/>
    <n v="23"/>
    <s v="SALDARRIAGA PARRA LUIS ALBERTO"/>
    <x v="6"/>
    <x v="0"/>
    <n v="136"/>
    <n v="17"/>
    <n v="185.993769470405"/>
    <m/>
    <n v="97896.573199999999"/>
    <x v="2"/>
    <n v="14451.3514"/>
    <x v="1078"/>
    <x v="0"/>
    <m/>
  </r>
  <r>
    <d v="2024-07-18T03:25:35"/>
    <x v="0"/>
    <n v="24"/>
    <s v="AGUDELO KEVIN ANDRES"/>
    <x v="0"/>
    <x v="0"/>
    <n v="237"/>
    <n v="26.3333333333333"/>
    <n v="209.24299065420601"/>
    <s v="16 Descuentos (Transbordo) "/>
    <n v="110133.6449"/>
    <x v="0"/>
    <n v="14451.3514"/>
    <x v="1078"/>
    <x v="0"/>
    <m/>
  </r>
  <r>
    <d v="2024-07-18T03:25:36"/>
    <x v="0"/>
    <n v="25"/>
    <s v="JIMENEZ HURTADO CARLOS ESTIVEN"/>
    <x v="6"/>
    <x v="0"/>
    <n v="169"/>
    <n v="21.125"/>
    <n v="185.993769470405"/>
    <s v="5 Descuentos (Transbordo y conduct)"/>
    <n v="97896.573199999999"/>
    <x v="1"/>
    <n v="14451.3514"/>
    <x v="1078"/>
    <x v="0"/>
    <m/>
  </r>
  <r>
    <d v="2024-07-18T03:25:36"/>
    <x v="0"/>
    <n v="26"/>
    <s v="CIRO MARIN RODRIGO ALBERTO"/>
    <x v="0"/>
    <x v="0"/>
    <n v="218"/>
    <n v="24.2222222222222"/>
    <n v="209.24299065420601"/>
    <s v="1 Descuento (Jefe de ruta) "/>
    <n v="110133.6449"/>
    <x v="0"/>
    <n v="14451.3514"/>
    <x v="1078"/>
    <x v="0"/>
    <m/>
  </r>
  <r>
    <d v="2024-07-18T03:25:36"/>
    <x v="0"/>
    <n v="27"/>
    <s v="FLORES RINCON JORGE ALBERTO"/>
    <x v="9"/>
    <x v="0"/>
    <n v="303"/>
    <n v="25.25"/>
    <n v="278.99065420560697"/>
    <m/>
    <n v="146844.85980000001"/>
    <x v="0"/>
    <n v="14451.3514"/>
    <x v="1078"/>
    <x v="0"/>
    <m/>
  </r>
  <r>
    <d v="2024-07-18T03:25:37"/>
    <x v="0"/>
    <n v="28"/>
    <s v="PINO JUAN ESTEBAN"/>
    <x v="0"/>
    <x v="0"/>
    <n v="182"/>
    <n v="20.2222222222222"/>
    <n v="209.24299065420601"/>
    <m/>
    <n v="110133.6449"/>
    <x v="0"/>
    <n v="14451.3514"/>
    <x v="1078"/>
    <x v="0"/>
    <m/>
  </r>
  <r>
    <d v="2024-07-18T03:25:37"/>
    <x v="0"/>
    <n v="29"/>
    <s v="PEREZ GARCIA JUAN ESTEBAN"/>
    <x v="3"/>
    <x v="0"/>
    <n v="234"/>
    <n v="23.4"/>
    <n v="232.492211838006"/>
    <m/>
    <n v="122370.71649999999"/>
    <x v="0"/>
    <n v="14451.3514"/>
    <x v="1078"/>
    <x v="0"/>
    <m/>
  </r>
  <r>
    <d v="2024-07-18T03:25:37"/>
    <x v="0"/>
    <n v="31"/>
    <s v="PALMAR PANA EDIXON JOSUE"/>
    <x v="6"/>
    <x v="0"/>
    <n v="207"/>
    <n v="25.875"/>
    <n v="185.993769470405"/>
    <m/>
    <n v="97896.573199999999"/>
    <x v="0"/>
    <n v="14451.3514"/>
    <x v="1078"/>
    <x v="0"/>
    <m/>
  </r>
  <r>
    <d v="2024-07-18T03:25:37"/>
    <x v="0"/>
    <n v="32"/>
    <s v="GOMEZ CARLOS"/>
    <x v="8"/>
    <x v="0"/>
    <n v="131"/>
    <n v="26.2"/>
    <n v="116.246105919003"/>
    <m/>
    <n v="61185.3583"/>
    <x v="0"/>
    <n v="14451.3514"/>
    <x v="1078"/>
    <x v="0"/>
    <m/>
  </r>
  <r>
    <d v="2024-07-18T03:25:38"/>
    <x v="0"/>
    <n v="33"/>
    <s v="ACEVEDO DIEGO ALEJANDRO"/>
    <x v="0"/>
    <x v="0"/>
    <n v="228"/>
    <n v="25.3333333333333"/>
    <n v="209.24299065420601"/>
    <m/>
    <n v="110133.6449"/>
    <x v="0"/>
    <n v="14451.3514"/>
    <x v="1078"/>
    <x v="0"/>
    <m/>
  </r>
  <r>
    <d v="2024-07-18T03:25:38"/>
    <x v="0"/>
    <n v="34"/>
    <s v="MONTOYA OSPINA GILBERTO ANTONIO"/>
    <x v="3"/>
    <x v="0"/>
    <n v="218"/>
    <n v="21.8"/>
    <n v="232.492211838006"/>
    <s v="1 Descuento (Usuario movilidad reducida) "/>
    <n v="122370.71649999999"/>
    <x v="0"/>
    <n v="14451.3514"/>
    <x v="1078"/>
    <x v="0"/>
    <m/>
  </r>
  <r>
    <d v="2024-07-18T03:25:38"/>
    <x v="0"/>
    <n v="35"/>
    <s v="MOLINA LUIS FERNANDO"/>
    <x v="0"/>
    <x v="0"/>
    <n v="253"/>
    <n v="28.1111111111111"/>
    <n v="209.24299065420601"/>
    <m/>
    <n v="110133.6449"/>
    <x v="1"/>
    <n v="14451.3514"/>
    <x v="1078"/>
    <x v="0"/>
    <m/>
  </r>
  <r>
    <d v="2024-07-18T03:25:39"/>
    <x v="0"/>
    <n v="36"/>
    <s v="MARTINEZ CHAVERRA LUIS NORBERTO"/>
    <x v="0"/>
    <x v="0"/>
    <n v="174"/>
    <n v="19.3333333333333"/>
    <n v="209.24299065420601"/>
    <m/>
    <n v="110133.6449"/>
    <x v="0"/>
    <n v="14451.3514"/>
    <x v="1078"/>
    <x v="0"/>
    <m/>
  </r>
  <r>
    <d v="2024-07-18T03:25:39"/>
    <x v="0"/>
    <n v="37"/>
    <s v="TABORDA ROJAS DIEGO ALEJANDRO"/>
    <x v="2"/>
    <x v="0"/>
    <n v="86"/>
    <n v="14.3333333333333"/>
    <n v="139.495327102804"/>
    <m/>
    <n v="73422.429900000003"/>
    <x v="1"/>
    <n v="14451.3514"/>
    <x v="1078"/>
    <x v="0"/>
    <m/>
  </r>
  <r>
    <d v="2024-07-18T03:25:39"/>
    <x v="0"/>
    <n v="39"/>
    <s v="GOMEZ EDWIN"/>
    <x v="3"/>
    <x v="0"/>
    <n v="210"/>
    <n v="21"/>
    <n v="232.492211838006"/>
    <s v="11 Descuentos (Transbordo) "/>
    <n v="122370.71649999999"/>
    <x v="0"/>
    <n v="14451.3514"/>
    <x v="1078"/>
    <x v="0"/>
    <m/>
  </r>
  <r>
    <d v="2024-07-18T03:25:39"/>
    <x v="0"/>
    <n v="40"/>
    <s v="OCAMPO OCAMPO ANTONIO JOSE"/>
    <x v="6"/>
    <x v="0"/>
    <n v="213"/>
    <n v="28.4"/>
    <n v="174.369158878505"/>
    <m/>
    <n v="91778.037400000001"/>
    <x v="0"/>
    <n v="14451.3514"/>
    <x v="1078"/>
    <x v="0"/>
    <m/>
  </r>
  <r>
    <d v="2024-07-18T03:25:40"/>
    <x v="0"/>
    <n v="41"/>
    <s v="GARCIA DAVID WILSON ALBERTO"/>
    <x v="10"/>
    <x v="0"/>
    <n v="100"/>
    <n v="25"/>
    <n v="92.996884735202499"/>
    <m/>
    <n v="48948.286599999999"/>
    <x v="1"/>
    <n v="14451.3514"/>
    <x v="1078"/>
    <x v="0"/>
    <m/>
  </r>
  <r>
    <d v="2024-07-18T03:25:40"/>
    <x v="0"/>
    <n v="42"/>
    <s v="HOYOS DAVID"/>
    <x v="0"/>
    <x v="0"/>
    <n v="193"/>
    <n v="21.4444444444444"/>
    <n v="209.24299065420601"/>
    <m/>
    <n v="110133.6449"/>
    <x v="1"/>
    <n v="14451.3514"/>
    <x v="1078"/>
    <x v="0"/>
    <m/>
  </r>
  <r>
    <d v="2024-07-19T01:49:20"/>
    <x v="1"/>
    <n v="1"/>
    <s v="PALMAR PANA EDIXON JOSUE"/>
    <x v="1"/>
    <x v="0"/>
    <n v="218"/>
    <n v="19.818181818181799"/>
    <n v="244.167647058824"/>
    <m/>
    <n v="128242.2059"/>
    <x v="0"/>
    <n v="13705.3514"/>
    <x v="1079"/>
    <x v="0"/>
    <m/>
  </r>
  <r>
    <d v="2024-07-19T01:49:21"/>
    <x v="1"/>
    <n v="2"/>
    <s v="PARIAS MURIEL JHON FREDY"/>
    <x v="3"/>
    <x v="0"/>
    <n v="213"/>
    <n v="21.3"/>
    <n v="221.970588235294"/>
    <m/>
    <n v="116583.8235"/>
    <x v="1"/>
    <n v="13705.3514"/>
    <x v="1079"/>
    <x v="0"/>
    <m/>
  </r>
  <r>
    <d v="2024-07-19T01:49:21"/>
    <x v="1"/>
    <n v="3"/>
    <s v="ESPINOZA CHAVARRIA GUILLERMO LEON"/>
    <x v="6"/>
    <x v="0"/>
    <n v="226"/>
    <n v="28.25"/>
    <n v="177.576470588235"/>
    <s v="2 Descuentos (Conducts) "/>
    <n v="93267.058799999999"/>
    <x v="0"/>
    <n v="13705.3514"/>
    <x v="1079"/>
    <x v="0"/>
    <m/>
  </r>
  <r>
    <d v="2024-07-19T01:49:22"/>
    <x v="1"/>
    <n v="4"/>
    <s v="NOREA JUAN JOSE"/>
    <x v="0"/>
    <x v="0"/>
    <n v="233"/>
    <n v="25.8888888888889"/>
    <n v="199.773529411765"/>
    <m/>
    <n v="104925.4412"/>
    <x v="0"/>
    <n v="13705.3514"/>
    <x v="1079"/>
    <x v="0"/>
    <m/>
  </r>
  <r>
    <d v="2024-07-19T01:49:22"/>
    <x v="1"/>
    <n v="6"/>
    <s v="TUBERQUIA MAICOL ESTIVEN"/>
    <x v="1"/>
    <x v="0"/>
    <n v="251"/>
    <n v="22.818181818181799"/>
    <n v="244.167647058824"/>
    <s v="6 Descuentos (Conducts y usuarios desubicados) "/>
    <n v="128242.2059"/>
    <x v="0"/>
    <n v="13705.3514"/>
    <x v="1079"/>
    <x v="0"/>
    <m/>
  </r>
  <r>
    <d v="2024-07-19T01:49:22"/>
    <x v="1"/>
    <n v="7"/>
    <s v="GARCIA DAVID WILSON ALBERTO"/>
    <x v="3"/>
    <x v="0"/>
    <n v="218"/>
    <n v="21.8"/>
    <n v="221.970588235294"/>
    <s v="2 Descuentos (Conducts) "/>
    <n v="116583.8235"/>
    <x v="1"/>
    <n v="13705.3514"/>
    <x v="1079"/>
    <x v="0"/>
    <m/>
  </r>
  <r>
    <d v="2024-07-19T01:49:23"/>
    <x v="1"/>
    <n v="8"/>
    <s v="VACA FIERRO ROBINSON"/>
    <x v="3"/>
    <x v="0"/>
    <n v="245"/>
    <n v="24.5"/>
    <n v="221.970588235294"/>
    <m/>
    <n v="116583.8235"/>
    <x v="1"/>
    <n v="13705.3514"/>
    <x v="1079"/>
    <x v="0"/>
    <m/>
  </r>
  <r>
    <d v="2024-07-19T01:49:23"/>
    <x v="1"/>
    <n v="9"/>
    <s v="AGUDELO GARCIA DENIN ANGELO"/>
    <x v="4"/>
    <x v="0"/>
    <n v="187"/>
    <n v="26.714285714285701"/>
    <n v="155.37941176470599"/>
    <m/>
    <n v="81608.676500000001"/>
    <x v="0"/>
    <n v="13705.3514"/>
    <x v="1079"/>
    <x v="0"/>
    <m/>
  </r>
  <r>
    <d v="2024-07-19T01:49:24"/>
    <x v="1"/>
    <n v="10"/>
    <s v="MARULANDA JARAMILLO DAWER ANDRES"/>
    <x v="0"/>
    <x v="0"/>
    <n v="180"/>
    <n v="20"/>
    <n v="199.773529411765"/>
    <s v="1 Descuento (Jefe de ruta)"/>
    <n v="104925.4412"/>
    <x v="0"/>
    <n v="13705.3514"/>
    <x v="1079"/>
    <x v="0"/>
    <m/>
  </r>
  <r>
    <d v="2024-07-19T01:49:24"/>
    <x v="9"/>
    <n v="11"/>
    <s v="BELTRAN JUAN SIMON"/>
    <x v="6"/>
    <x v="0"/>
    <n v="206"/>
    <n v="25.75"/>
    <n v="177.576470588235"/>
    <m/>
    <n v="93267.058799999999"/>
    <x v="0"/>
    <n v="13705.3514"/>
    <x v="1079"/>
    <x v="0"/>
    <m/>
  </r>
  <r>
    <d v="2024-07-19T01:49:24"/>
    <x v="9"/>
    <n v="12"/>
    <s v="MACEA MATEO"/>
    <x v="1"/>
    <x v="3"/>
    <n v="198"/>
    <n v="18"/>
    <n v="244.167647058824"/>
    <m/>
    <n v="128242.2059"/>
    <x v="0"/>
    <n v="13705.3514"/>
    <x v="1079"/>
    <x v="0"/>
    <m/>
  </r>
  <r>
    <d v="2024-07-19T01:49:25"/>
    <x v="9"/>
    <n v="13"/>
    <s v="DIAZ LOZADA ANDRES FELIPE"/>
    <x v="3"/>
    <x v="0"/>
    <n v="215"/>
    <n v="21.5"/>
    <n v="221.970588235294"/>
    <s v="2 Descuentos (Controlador y conduct) "/>
    <n v="116583.8235"/>
    <x v="0"/>
    <n v="13705.3514"/>
    <x v="1079"/>
    <x v="0"/>
    <m/>
  </r>
  <r>
    <d v="2024-07-19T01:49:25"/>
    <x v="9"/>
    <n v="14"/>
    <s v="MADRID HERNANDEZ JHONATAN SMITH"/>
    <x v="3"/>
    <x v="0"/>
    <n v="234"/>
    <n v="23.4"/>
    <n v="221.970588235294"/>
    <s v="DAVID HOYOS Realiz 3 viajes donde moviliz 74 Usuarios, 1 Descuento (usuario desubicado)  "/>
    <n v="116583.8235"/>
    <x v="1"/>
    <n v="13705.3514"/>
    <x v="1079"/>
    <x v="0"/>
    <m/>
  </r>
  <r>
    <d v="2024-07-19T01:49:25"/>
    <x v="9"/>
    <n v="15"/>
    <s v="LONDOO LOPERA DUVAN ANDRES"/>
    <x v="8"/>
    <x v="0"/>
    <n v="112"/>
    <n v="22.4"/>
    <n v="110.985294117647"/>
    <m/>
    <n v="58291.911800000002"/>
    <x v="1"/>
    <n v="13705.3514"/>
    <x v="1079"/>
    <x v="0"/>
    <m/>
  </r>
  <r>
    <d v="2024-07-19T01:49:26"/>
    <x v="9"/>
    <n v="16"/>
    <s v="HURTADO MADRID JUAN ESTEBAN"/>
    <x v="6"/>
    <x v="0"/>
    <n v="196"/>
    <n v="24.5"/>
    <n v="177.576470588235"/>
    <m/>
    <n v="93267.058799999999"/>
    <x v="0"/>
    <n v="13705.3514"/>
    <x v="1079"/>
    <x v="0"/>
    <m/>
  </r>
  <r>
    <d v="2024-07-19T01:49:26"/>
    <x v="9"/>
    <n v="18"/>
    <s v="BETANCUR GUZMAN JHON FERNANDO"/>
    <x v="6"/>
    <x v="0"/>
    <n v="179"/>
    <n v="22.375"/>
    <n v="177.576470588235"/>
    <m/>
    <n v="93267.058799999999"/>
    <x v="0"/>
    <n v="13705.3514"/>
    <x v="1079"/>
    <x v="0"/>
    <m/>
  </r>
  <r>
    <d v="2024-07-19T01:49:26"/>
    <x v="9"/>
    <n v="19"/>
    <s v="BARRANTES GALLEGO DANIEL CAMILO"/>
    <x v="10"/>
    <x v="0"/>
    <n v="75"/>
    <n v="18.75"/>
    <n v="88.788235294117598"/>
    <s v="2 Descuentos (Conducts) "/>
    <n v="46633.529399999999"/>
    <x v="0"/>
    <n v="13705.3514"/>
    <x v="1079"/>
    <x v="0"/>
    <m/>
  </r>
  <r>
    <d v="2024-07-19T01:49:26"/>
    <x v="9"/>
    <n v="20"/>
    <s v="GONZALEZ PEREZ RAFAEL JOSE"/>
    <x v="3"/>
    <x v="0"/>
    <n v="197"/>
    <n v="19.7"/>
    <n v="221.970588235294"/>
    <s v="2 Descuentos (Transbordo y propietario) "/>
    <n v="116583.8235"/>
    <x v="0"/>
    <n v="13705.3514"/>
    <x v="1079"/>
    <x v="0"/>
    <m/>
  </r>
  <r>
    <d v="2024-07-19T01:49:27"/>
    <x v="9"/>
    <n v="21"/>
    <s v="DURANGO DAVID JOSE"/>
    <x v="0"/>
    <x v="0"/>
    <n v="181"/>
    <n v="20.1111111111111"/>
    <n v="199.773529411765"/>
    <m/>
    <n v="104925.4412"/>
    <x v="0"/>
    <n v="13705.3514"/>
    <x v="1079"/>
    <x v="0"/>
    <m/>
  </r>
  <r>
    <d v="2024-07-19T01:49:27"/>
    <x v="9"/>
    <n v="22"/>
    <s v="QUIRAMA CASTAEDA JHON JADER"/>
    <x v="3"/>
    <x v="0"/>
    <n v="247"/>
    <n v="24.7"/>
    <n v="221.970588235294"/>
    <m/>
    <n v="116583.8235"/>
    <x v="1"/>
    <n v="13705.3514"/>
    <x v="1079"/>
    <x v="0"/>
    <m/>
  </r>
  <r>
    <d v="2024-07-19T01:49:27"/>
    <x v="9"/>
    <n v="23"/>
    <s v="SALDARRIAGA PARRA LUIS ALBERTO"/>
    <x v="0"/>
    <x v="0"/>
    <n v="174"/>
    <n v="19.3333333333333"/>
    <n v="199.773529411765"/>
    <s v="2 Descuentos (Conducts) "/>
    <n v="104925.4412"/>
    <x v="2"/>
    <n v="13705.3514"/>
    <x v="1079"/>
    <x v="0"/>
    <m/>
  </r>
  <r>
    <d v="2024-07-19T01:49:27"/>
    <x v="9"/>
    <n v="25"/>
    <s v="JIMENEZ HURTADO CARLOS ESTIVEN"/>
    <x v="0"/>
    <x v="0"/>
    <n v="204"/>
    <n v="22.6666666666667"/>
    <n v="199.773529411765"/>
    <m/>
    <n v="104925.4412"/>
    <x v="1"/>
    <n v="13705.3514"/>
    <x v="1079"/>
    <x v="0"/>
    <m/>
  </r>
  <r>
    <d v="2024-07-19T01:49:28"/>
    <x v="9"/>
    <n v="26"/>
    <s v="RAMIREZ JARAMILLO WILSON"/>
    <x v="0"/>
    <x v="0"/>
    <n v="149"/>
    <n v="16.5555555555556"/>
    <n v="199.773529411765"/>
    <s v="3 Descuentos (Propietario) "/>
    <n v="104925.4412"/>
    <x v="0"/>
    <n v="13705.3514"/>
    <x v="1079"/>
    <x v="0"/>
    <m/>
  </r>
  <r>
    <d v="2024-07-19T01:49:28"/>
    <x v="9"/>
    <n v="27"/>
    <s v="FLORES RINCON JORGE ALBERTO"/>
    <x v="1"/>
    <x v="0"/>
    <n v="243"/>
    <n v="22.090909090909101"/>
    <n v="244.167647058824"/>
    <m/>
    <n v="128242.2059"/>
    <x v="0"/>
    <n v="13705.3514"/>
    <x v="1079"/>
    <x v="0"/>
    <m/>
  </r>
  <r>
    <d v="2024-07-19T01:49:28"/>
    <x v="9"/>
    <n v="28"/>
    <s v="PINO JUAN ESTEBAN"/>
    <x v="0"/>
    <x v="0"/>
    <n v="192"/>
    <n v="21.3333333333333"/>
    <n v="199.773529411765"/>
    <m/>
    <n v="104925.4412"/>
    <x v="0"/>
    <n v="13705.3514"/>
    <x v="1079"/>
    <x v="0"/>
    <m/>
  </r>
  <r>
    <d v="2024-07-19T01:49:29"/>
    <x v="9"/>
    <n v="29"/>
    <s v="PEREZ GARCIA JUAN ESTEBAN"/>
    <x v="3"/>
    <x v="0"/>
    <n v="196"/>
    <n v="19.600000000000001"/>
    <n v="221.970588235294"/>
    <m/>
    <n v="116583.8235"/>
    <x v="0"/>
    <n v="13705.3514"/>
    <x v="1079"/>
    <x v="0"/>
    <m/>
  </r>
  <r>
    <d v="2024-07-19T01:49:29"/>
    <x v="1"/>
    <n v="31"/>
    <s v="CERVANTES MARTINEZ FELIX ENRIQUE"/>
    <x v="3"/>
    <x v="0"/>
    <n v="155"/>
    <n v="15.5"/>
    <n v="221.970588235294"/>
    <s v="1 Descuento (Conduct)"/>
    <n v="116583.8235"/>
    <x v="0"/>
    <n v="13705.3514"/>
    <x v="1079"/>
    <x v="0"/>
    <m/>
  </r>
  <r>
    <d v="2024-07-19T01:49:29"/>
    <x v="1"/>
    <n v="32"/>
    <s v="GOMEZ CARLOS"/>
    <x v="2"/>
    <x v="0"/>
    <n v="148"/>
    <n v="24.6666666666667"/>
    <n v="133.18235294117599"/>
    <m/>
    <n v="69950.294099999999"/>
    <x v="0"/>
    <n v="13705.3514"/>
    <x v="1079"/>
    <x v="0"/>
    <m/>
  </r>
  <r>
    <d v="2024-07-19T01:49:29"/>
    <x v="1"/>
    <n v="33"/>
    <s v="ACEVEDO DIEGO ALEJANDRO"/>
    <x v="1"/>
    <x v="0"/>
    <n v="236"/>
    <n v="21.454545454545499"/>
    <n v="244.167647058824"/>
    <s v="1 Descuento (Conduct)"/>
    <n v="128242.2059"/>
    <x v="0"/>
    <n v="13705.3514"/>
    <x v="1079"/>
    <x v="0"/>
    <m/>
  </r>
  <r>
    <d v="2024-07-19T01:49:30"/>
    <x v="1"/>
    <n v="34"/>
    <s v="MONTOYA OSPINA GILBERTO ANTONIO"/>
    <x v="3"/>
    <x v="0"/>
    <n v="225"/>
    <n v="22.5"/>
    <n v="221.970588235294"/>
    <m/>
    <n v="116583.8235"/>
    <x v="0"/>
    <n v="13705.3514"/>
    <x v="1079"/>
    <x v="0"/>
    <m/>
  </r>
  <r>
    <d v="2024-07-19T01:49:30"/>
    <x v="1"/>
    <n v="35"/>
    <s v="MOLINA LUIS FERNANDO"/>
    <x v="0"/>
    <x v="0"/>
    <n v="237"/>
    <n v="26.3333333333333"/>
    <n v="199.773529411765"/>
    <s v="1 Descuento (Cristian monitoreo) "/>
    <n v="104925.4412"/>
    <x v="1"/>
    <n v="13705.3514"/>
    <x v="1079"/>
    <x v="0"/>
    <m/>
  </r>
  <r>
    <d v="2024-07-19T01:49:30"/>
    <x v="1"/>
    <n v="36"/>
    <s v="LONDOO WILDER"/>
    <x v="2"/>
    <x v="0"/>
    <n v="153"/>
    <n v="25.5"/>
    <n v="133.18235294117599"/>
    <m/>
    <n v="69950.294099999999"/>
    <x v="0"/>
    <n v="13705.3514"/>
    <x v="1079"/>
    <x v="0"/>
    <m/>
  </r>
  <r>
    <d v="2024-07-19T01:49:31"/>
    <x v="1"/>
    <n v="37"/>
    <s v="TABORDA ROJAS DIEGO ALEJANDRO"/>
    <x v="0"/>
    <x v="0"/>
    <n v="174"/>
    <n v="19.3333333333333"/>
    <n v="199.773529411765"/>
    <m/>
    <n v="104925.4412"/>
    <x v="1"/>
    <n v="13705.3514"/>
    <x v="1079"/>
    <x v="0"/>
    <m/>
  </r>
  <r>
    <d v="2024-07-19T01:49:31"/>
    <x v="1"/>
    <n v="38"/>
    <s v="AGUDELO KEVIN ANDRES"/>
    <x v="9"/>
    <x v="0"/>
    <n v="302"/>
    <n v="25.1666666666667"/>
    <n v="266.36470588235301"/>
    <m/>
    <n v="139900.5882"/>
    <x v="0"/>
    <n v="13705.3514"/>
    <x v="1079"/>
    <x v="0"/>
    <m/>
  </r>
  <r>
    <d v="2024-07-19T01:49:31"/>
    <x v="1"/>
    <n v="39"/>
    <s v="GOMEZ EDWIN"/>
    <x v="1"/>
    <x v="0"/>
    <n v="237"/>
    <n v="21.545454545454501"/>
    <n v="244.167647058824"/>
    <m/>
    <n v="128242.2059"/>
    <x v="0"/>
    <n v="13705.3514"/>
    <x v="1079"/>
    <x v="0"/>
    <m/>
  </r>
  <r>
    <d v="2024-07-19T01:49:31"/>
    <x v="1"/>
    <n v="40"/>
    <s v="OCAMPO OCAMPO ANTONIO JOSE"/>
    <x v="3"/>
    <x v="0"/>
    <n v="230"/>
    <n v="23"/>
    <n v="221.970588235294"/>
    <m/>
    <n v="116583.8235"/>
    <x v="0"/>
    <n v="13705.3514"/>
    <x v="1079"/>
    <x v="0"/>
    <m/>
  </r>
  <r>
    <d v="2024-07-19T01:49:32"/>
    <x v="1"/>
    <n v="42"/>
    <s v="LOPERA ALVAREZ ESTIVEN"/>
    <x v="1"/>
    <x v="0"/>
    <n v="281"/>
    <n v="25.545454545454501"/>
    <n v="244.167647058824"/>
    <s v="2 Descuentos (Conduct y cristian monitoreo) "/>
    <n v="128242.2059"/>
    <x v="1"/>
    <n v="13705.3514"/>
    <x v="1079"/>
    <x v="0"/>
    <m/>
  </r>
  <r>
    <d v="2024-07-20T02:56:34"/>
    <x v="9"/>
    <n v="1"/>
    <s v="PALMAR PANA EDIXON JOSUE"/>
    <x v="10"/>
    <x v="0"/>
    <n v="92"/>
    <n v="20.4444444444444"/>
    <n v="97.308464849354394"/>
    <m/>
    <n v="51044.655700000003"/>
    <x v="0"/>
    <n v="14094.5946"/>
    <x v="1080"/>
    <x v="0"/>
    <m/>
  </r>
  <r>
    <d v="2024-07-20T02:56:35"/>
    <x v="9"/>
    <n v="2"/>
    <s v="PARIAS MURIEL JHON FREDY"/>
    <x v="6"/>
    <x v="0"/>
    <n v="165"/>
    <n v="20.625"/>
    <n v="172.992826398852"/>
    <m/>
    <n v="90746.054499999998"/>
    <x v="1"/>
    <n v="14094.5946"/>
    <x v="1080"/>
    <x v="0"/>
    <m/>
  </r>
  <r>
    <d v="2024-07-20T02:56:35"/>
    <x v="9"/>
    <n v="3"/>
    <s v="ESPINOZA CHAVARRIA GUILLERMO LEON"/>
    <x v="3"/>
    <x v="0"/>
    <n v="178"/>
    <n v="17.8"/>
    <n v="216.241032998565"/>
    <s v="2 Descuentos (Despachador y conduct) "/>
    <n v="113432.5681"/>
    <x v="0"/>
    <n v="14094.5946"/>
    <x v="1080"/>
    <x v="0"/>
    <m/>
  </r>
  <r>
    <d v="2024-07-20T02:56:35"/>
    <x v="9"/>
    <n v="4"/>
    <s v="NOREA JUAN JOSE"/>
    <x v="3"/>
    <x v="0"/>
    <n v="182"/>
    <n v="18.2"/>
    <n v="216.241032998565"/>
    <m/>
    <n v="113432.5681"/>
    <x v="0"/>
    <n v="14094.5946"/>
    <x v="1080"/>
    <x v="0"/>
    <m/>
  </r>
  <r>
    <d v="2024-07-20T02:56:36"/>
    <x v="9"/>
    <n v="5"/>
    <s v="BERRIO POSADA ANGELA"/>
    <x v="10"/>
    <x v="0"/>
    <n v="124"/>
    <n v="27.5555555555556"/>
    <n v="97.308464849354394"/>
    <s v="2 Descuentos (conduct y Usuario movilidad reducida) "/>
    <n v="51044.655700000003"/>
    <x v="1"/>
    <n v="14094.5946"/>
    <x v="1080"/>
    <x v="0"/>
    <m/>
  </r>
  <r>
    <d v="2024-07-20T02:56:36"/>
    <x v="9"/>
    <n v="6"/>
    <s v="TUBERQUIA MAICOL ESTIVEN"/>
    <x v="0"/>
    <x v="0"/>
    <n v="186"/>
    <n v="20.6666666666667"/>
    <n v="194.61692969870899"/>
    <m/>
    <n v="102089.3113"/>
    <x v="0"/>
    <n v="14094.5946"/>
    <x v="1080"/>
    <x v="0"/>
    <m/>
  </r>
  <r>
    <d v="2024-07-20T02:56:36"/>
    <x v="9"/>
    <n v="7"/>
    <s v="BETANCUR RAMIREZ JUAN CAMILO"/>
    <x v="2"/>
    <x v="0"/>
    <n v="178"/>
    <n v="29.6666666666667"/>
    <n v="129.744619799139"/>
    <m/>
    <n v="68059.540900000007"/>
    <x v="1"/>
    <n v="14094.5946"/>
    <x v="1080"/>
    <x v="0"/>
    <m/>
  </r>
  <r>
    <d v="2024-07-20T02:56:36"/>
    <x v="9"/>
    <n v="8"/>
    <s v="VACA FIERRO ROBINSON"/>
    <x v="4"/>
    <x v="0"/>
    <n v="156"/>
    <n v="22.285714285714299"/>
    <n v="151.36872309899601"/>
    <s v="2 Descuentos (Conducts) "/>
    <n v="79402.797699999996"/>
    <x v="1"/>
    <n v="14094.5946"/>
    <x v="1080"/>
    <x v="0"/>
    <m/>
  </r>
  <r>
    <d v="2024-07-20T02:56:37"/>
    <x v="9"/>
    <n v="9"/>
    <s v="AGUDELO GARCIA DENIN ANGELO"/>
    <x v="10"/>
    <x v="0"/>
    <n v="77"/>
    <n v="19.25"/>
    <n v="86.496413199426101"/>
    <s v="2 Descuentos (Usuario desubicado y conduct) "/>
    <n v="45373.027300000002"/>
    <x v="0"/>
    <n v="14094.5946"/>
    <x v="1080"/>
    <x v="0"/>
    <m/>
  </r>
  <r>
    <d v="2024-07-20T02:56:37"/>
    <x v="9"/>
    <n v="10"/>
    <s v="MARULANDA JARAMILLO DAWER ANDRES"/>
    <x v="4"/>
    <x v="0"/>
    <n v="169"/>
    <n v="24.1428571428571"/>
    <n v="151.36872309899601"/>
    <m/>
    <n v="79402.797699999996"/>
    <x v="0"/>
    <n v="14094.5946"/>
    <x v="1080"/>
    <x v="0"/>
    <m/>
  </r>
  <r>
    <d v="2024-07-20T02:56:37"/>
    <x v="1"/>
    <n v="11"/>
    <s v="BELTRAN JUAN SIMON"/>
    <x v="0"/>
    <x v="0"/>
    <n v="188"/>
    <n v="20.8888888888889"/>
    <n v="194.61692969870899"/>
    <s v="6 Descuentos (Conducts e incidente con usuarios) "/>
    <n v="102089.3113"/>
    <x v="0"/>
    <n v="14094.5946"/>
    <x v="1080"/>
    <x v="0"/>
    <m/>
  </r>
  <r>
    <d v="2024-07-20T02:56:38"/>
    <x v="1"/>
    <n v="12"/>
    <s v="VALENCIA MENDOZA JHON"/>
    <x v="0"/>
    <x v="3"/>
    <n v="157"/>
    <n v="17.4444444444444"/>
    <n v="194.61692969870899"/>
    <m/>
    <n v="102089.3113"/>
    <x v="0"/>
    <n v="14094.5946"/>
    <x v="1080"/>
    <x v="0"/>
    <m/>
  </r>
  <r>
    <d v="2024-07-20T02:56:38"/>
    <x v="1"/>
    <n v="13"/>
    <s v="DURANGO PAEZ GILDARDO"/>
    <x v="3"/>
    <x v="0"/>
    <n v="230"/>
    <n v="23"/>
    <n v="216.241032998565"/>
    <s v="3 Descuentos (Controlador y conducts) "/>
    <n v="113432.5681"/>
    <x v="0"/>
    <n v="14094.5946"/>
    <x v="1080"/>
    <x v="0"/>
    <m/>
  </r>
  <r>
    <d v="2024-07-20T02:56:38"/>
    <x v="1"/>
    <n v="14"/>
    <s v="MADRID HERNANDEZ JHONATAN SMITH"/>
    <x v="3"/>
    <x v="0"/>
    <n v="216"/>
    <n v="21.6"/>
    <n v="216.241032998565"/>
    <s v="3 Descuentos (Conduct y usuarios desubicados) "/>
    <n v="113432.5681"/>
    <x v="1"/>
    <n v="14094.5946"/>
    <x v="1080"/>
    <x v="0"/>
    <m/>
  </r>
  <r>
    <d v="2024-07-20T02:56:38"/>
    <x v="1"/>
    <n v="15"/>
    <s v="LONDOO LOPERA DUVAN ANDRES"/>
    <x v="11"/>
    <x v="3"/>
    <n v="23"/>
    <n v="15.3333333333333"/>
    <n v="32.4361549497848"/>
    <m/>
    <n v="17014.885200000001"/>
    <x v="1"/>
    <n v="14094.5946"/>
    <x v="1080"/>
    <x v="0"/>
    <m/>
  </r>
  <r>
    <d v="2024-07-20T02:56:39"/>
    <x v="1"/>
    <n v="16"/>
    <s v="LONDOO WILDER"/>
    <x v="0"/>
    <x v="0"/>
    <n v="239"/>
    <n v="26.5555555555556"/>
    <n v="194.61692969870899"/>
    <m/>
    <n v="102089.3113"/>
    <x v="0"/>
    <n v="14094.5946"/>
    <x v="1080"/>
    <x v="0"/>
    <m/>
  </r>
  <r>
    <d v="2024-07-20T02:56:39"/>
    <x v="1"/>
    <n v="17"/>
    <s v="RAMIREZ JARAMILLO WILSON"/>
    <x v="6"/>
    <x v="0"/>
    <n v="191"/>
    <n v="23.875"/>
    <n v="172.992826398852"/>
    <m/>
    <n v="90746.054499999998"/>
    <x v="0"/>
    <n v="14094.5946"/>
    <x v="1080"/>
    <x v="0"/>
    <m/>
  </r>
  <r>
    <d v="2024-07-20T02:56:39"/>
    <x v="1"/>
    <n v="18"/>
    <s v="BETANCUR GUZMAN JHON FERNANDO"/>
    <x v="3"/>
    <x v="0"/>
    <n v="198"/>
    <n v="19.8"/>
    <n v="216.241032998565"/>
    <s v="6 Descuentos (conduct y transbordo)"/>
    <n v="113432.5681"/>
    <x v="0"/>
    <n v="14094.5946"/>
    <x v="1080"/>
    <x v="0"/>
    <m/>
  </r>
  <r>
    <d v="2024-07-20T02:56:40"/>
    <x v="1"/>
    <n v="19"/>
    <s v="BARRANTES GALLEGO DANIEL CAMILO"/>
    <x v="3"/>
    <x v="0"/>
    <n v="187"/>
    <n v="18.7"/>
    <n v="216.241032998565"/>
    <s v="2 Descuentos (Conduct y propietario) "/>
    <n v="113432.5681"/>
    <x v="0"/>
    <n v="14094.5946"/>
    <x v="1080"/>
    <x v="0"/>
    <m/>
  </r>
  <r>
    <d v="2024-07-20T02:56:40"/>
    <x v="1"/>
    <n v="20"/>
    <s v="GONZALEZ PEREZ RAFAEL JOSE"/>
    <x v="3"/>
    <x v="0"/>
    <n v="197"/>
    <n v="19.7"/>
    <n v="216.241032998565"/>
    <m/>
    <n v="113432.5681"/>
    <x v="0"/>
    <n v="14094.5946"/>
    <x v="1080"/>
    <x v="0"/>
    <m/>
  </r>
  <r>
    <d v="2024-07-20T02:56:40"/>
    <x v="1"/>
    <n v="21"/>
    <s v="DURANGO DAVID JOSE"/>
    <x v="6"/>
    <x v="0"/>
    <n v="167"/>
    <n v="20.875"/>
    <n v="172.992826398852"/>
    <s v="2 Descuentos (Despachador y cristian monitoreo) "/>
    <n v="90746.054499999998"/>
    <x v="0"/>
    <n v="14094.5946"/>
    <x v="1080"/>
    <x v="0"/>
    <m/>
  </r>
  <r>
    <d v="2024-07-20T02:56:40"/>
    <x v="1"/>
    <n v="22"/>
    <s v="QUIRAMA CASTAEDA JHON JADER"/>
    <x v="0"/>
    <x v="0"/>
    <n v="227"/>
    <n v="25.2222222222222"/>
    <n v="194.61692969870899"/>
    <m/>
    <n v="102089.3113"/>
    <x v="1"/>
    <n v="14094.5946"/>
    <x v="1080"/>
    <x v="0"/>
    <m/>
  </r>
  <r>
    <d v="2024-07-20T02:56:41"/>
    <x v="1"/>
    <n v="23"/>
    <s v="SALDARRIAGA PARRA LUIS ALBERTO"/>
    <x v="0"/>
    <x v="0"/>
    <n v="152"/>
    <n v="16.8888888888889"/>
    <n v="194.61692969870899"/>
    <s v="1 Descuento (Angela) "/>
    <n v="102089.3113"/>
    <x v="2"/>
    <n v="14094.5946"/>
    <x v="1080"/>
    <x v="0"/>
    <m/>
  </r>
  <r>
    <d v="2024-07-20T02:56:41"/>
    <x v="1"/>
    <n v="24"/>
    <s v="BETANCUR CARLOS"/>
    <x v="3"/>
    <x v="0"/>
    <n v="232"/>
    <n v="23.2"/>
    <n v="216.241032998565"/>
    <m/>
    <n v="113432.5681"/>
    <x v="0"/>
    <n v="14094.5946"/>
    <x v="1080"/>
    <x v="0"/>
    <m/>
  </r>
  <r>
    <d v="2024-07-20T02:56:41"/>
    <x v="1"/>
    <n v="25"/>
    <s v="JIMENEZ HURTADO CARLOS ESTIVEN"/>
    <x v="0"/>
    <x v="0"/>
    <n v="220"/>
    <n v="24.4444444444444"/>
    <n v="194.61692969870899"/>
    <s v="3 Descuentos (Conduct y propietarios) "/>
    <n v="102089.3113"/>
    <x v="1"/>
    <n v="14094.5946"/>
    <x v="1080"/>
    <x v="0"/>
    <m/>
  </r>
  <r>
    <d v="2024-07-20T02:56:42"/>
    <x v="1"/>
    <n v="26"/>
    <s v="CIRO MARIN RODRIGO ALBERTO"/>
    <x v="3"/>
    <x v="0"/>
    <n v="237"/>
    <n v="23.7"/>
    <n v="216.241032998565"/>
    <s v="5 Descuentos (Conduct y transbordo) "/>
    <n v="113432.5681"/>
    <x v="0"/>
    <n v="14094.5946"/>
    <x v="1080"/>
    <x v="0"/>
    <m/>
  </r>
  <r>
    <d v="2024-07-20T02:56:42"/>
    <x v="1"/>
    <n v="27"/>
    <s v="FLORES RINCON JORGE ALBERTO"/>
    <x v="1"/>
    <x v="0"/>
    <n v="237"/>
    <n v="21.545454545454501"/>
    <n v="237.86513629842199"/>
    <s v="FERNEY HENAO Realiz 3 viajes donde moviliz 45 Usuarios "/>
    <n v="124775.825"/>
    <x v="0"/>
    <n v="14094.5946"/>
    <x v="1080"/>
    <x v="0"/>
    <m/>
  </r>
  <r>
    <d v="2024-07-20T02:56:42"/>
    <x v="1"/>
    <n v="28"/>
    <s v="MACEA MATEO"/>
    <x v="0"/>
    <x v="0"/>
    <n v="158"/>
    <n v="17.5555555555556"/>
    <n v="194.61692969870899"/>
    <m/>
    <n v="102089.3113"/>
    <x v="0"/>
    <n v="14094.5946"/>
    <x v="1080"/>
    <x v="0"/>
    <m/>
  </r>
  <r>
    <d v="2024-07-20T02:56:42"/>
    <x v="1"/>
    <n v="29"/>
    <s v="PEREZ GARCIA JUAN ESTEBAN"/>
    <x v="3"/>
    <x v="0"/>
    <n v="209"/>
    <n v="20.9"/>
    <n v="216.241032998565"/>
    <s v="5 Descuentos (Incidente con Usuarios) "/>
    <n v="113432.5681"/>
    <x v="0"/>
    <n v="14094.5946"/>
    <x v="1080"/>
    <x v="0"/>
    <m/>
  </r>
  <r>
    <d v="2024-07-20T02:56:43"/>
    <x v="9"/>
    <n v="31"/>
    <s v="CERVANTES MARTINEZ FELIX ENRIQUE"/>
    <x v="0"/>
    <x v="0"/>
    <n v="170"/>
    <n v="18.8888888888889"/>
    <n v="194.61692969870899"/>
    <m/>
    <n v="102089.3113"/>
    <x v="0"/>
    <n v="14094.5946"/>
    <x v="1080"/>
    <x v="0"/>
    <m/>
  </r>
  <r>
    <d v="2024-07-20T02:56:43"/>
    <x v="9"/>
    <n v="32"/>
    <s v="GOMEZ CARLOS"/>
    <x v="9"/>
    <x v="3"/>
    <n v="290"/>
    <n v="24.1666666666667"/>
    <n v="259.489239598278"/>
    <m/>
    <n v="136119.08180000001"/>
    <x v="0"/>
    <n v="14094.5946"/>
    <x v="1080"/>
    <x v="0"/>
    <m/>
  </r>
  <r>
    <d v="2024-07-20T02:56:43"/>
    <x v="9"/>
    <n v="33"/>
    <s v="ACEVEDO DIEGO ALEJANDRO"/>
    <x v="3"/>
    <x v="0"/>
    <n v="180"/>
    <n v="18"/>
    <n v="216.241032998565"/>
    <m/>
    <n v="113432.5681"/>
    <x v="0"/>
    <n v="14094.5946"/>
    <x v="1080"/>
    <x v="0"/>
    <m/>
  </r>
  <r>
    <d v="2024-07-20T02:56:44"/>
    <x v="9"/>
    <n v="34"/>
    <s v="MONTOYA OSPINA GILBERTO ANTONIO"/>
    <x v="3"/>
    <x v="0"/>
    <n v="234"/>
    <n v="23.4"/>
    <n v="216.241032998565"/>
    <s v="3 Descuentos (Conduct y propietarios) "/>
    <n v="113432.5681"/>
    <x v="0"/>
    <n v="14094.5946"/>
    <x v="1080"/>
    <x v="0"/>
    <m/>
  </r>
  <r>
    <d v="2024-07-20T02:56:44"/>
    <x v="9"/>
    <n v="35"/>
    <s v="MOLINA LUIS FERNANDO"/>
    <x v="0"/>
    <x v="0"/>
    <n v="232"/>
    <n v="25.7777777777778"/>
    <n v="194.61692969870899"/>
    <m/>
    <n v="102089.3113"/>
    <x v="1"/>
    <n v="14094.5946"/>
    <x v="1080"/>
    <x v="0"/>
    <m/>
  </r>
  <r>
    <d v="2024-07-20T02:56:44"/>
    <x v="9"/>
    <n v="36"/>
    <s v="MARTINEZ CHAVERRA LUIS NORBERTO"/>
    <x v="3"/>
    <x v="0"/>
    <n v="238"/>
    <n v="23.8"/>
    <n v="216.241032998565"/>
    <s v="2 Descuentos (cristian monitoreo y usuario movilidad reducida) "/>
    <n v="113432.5681"/>
    <x v="0"/>
    <n v="14094.5946"/>
    <x v="1080"/>
    <x v="0"/>
    <m/>
  </r>
  <r>
    <d v="2024-07-20T02:56:45"/>
    <x v="9"/>
    <n v="37"/>
    <s v="HOYOS DAVID"/>
    <x v="3"/>
    <x v="0"/>
    <n v="257"/>
    <n v="25.7"/>
    <n v="216.241032998565"/>
    <s v="1 Descuento (Despachadora angela) "/>
    <n v="113432.5681"/>
    <x v="1"/>
    <n v="14094.5946"/>
    <x v="1080"/>
    <x v="0"/>
    <m/>
  </r>
  <r>
    <d v="2024-07-20T02:56:45"/>
    <x v="9"/>
    <n v="38"/>
    <s v="AGUDELO KEVIN ANDRES"/>
    <x v="3"/>
    <x v="0"/>
    <n v="238"/>
    <n v="23.8"/>
    <n v="216.241032998565"/>
    <m/>
    <n v="113432.5681"/>
    <x v="0"/>
    <n v="14094.5946"/>
    <x v="1080"/>
    <x v="0"/>
    <m/>
  </r>
  <r>
    <d v="2024-07-20T02:56:45"/>
    <x v="9"/>
    <n v="40"/>
    <s v="OCAMPO OCAMPO ANTONIO JOSE"/>
    <x v="0"/>
    <x v="0"/>
    <n v="154"/>
    <n v="17.1111111111111"/>
    <n v="194.61692969870899"/>
    <m/>
    <n v="102089.3113"/>
    <x v="0"/>
    <n v="14094.5946"/>
    <x v="1080"/>
    <x v="0"/>
    <m/>
  </r>
  <r>
    <d v="2024-07-20T02:56:46"/>
    <x v="9"/>
    <n v="41"/>
    <s v="LONDOO CADAVID DAVID SANTIAGO"/>
    <x v="0"/>
    <x v="0"/>
    <n v="164"/>
    <n v="18.2222222222222"/>
    <n v="194.61692969870899"/>
    <m/>
    <n v="102089.3113"/>
    <x v="1"/>
    <n v="14094.5946"/>
    <x v="1080"/>
    <x v="0"/>
    <m/>
  </r>
  <r>
    <d v="2024-07-20T02:56:46"/>
    <x v="9"/>
    <n v="42"/>
    <s v="LOPERA ALVAREZ ESTIVEN"/>
    <x v="0"/>
    <x v="0"/>
    <n v="207"/>
    <n v="23"/>
    <n v="194.61692969870899"/>
    <m/>
    <n v="102089.3113"/>
    <x v="1"/>
    <n v="14094.5946"/>
    <x v="1080"/>
    <x v="0"/>
    <m/>
  </r>
  <r>
    <d v="2024-07-21T00:33:12"/>
    <x v="12"/>
    <n v="7"/>
    <s v="BETANCUR RAMIREZ JUAN CAMILO"/>
    <x v="3"/>
    <x v="0"/>
    <n v="222"/>
    <n v="22.2"/>
    <n v="240.98522167487701"/>
    <m/>
    <n v="127041.8719"/>
    <x v="1"/>
    <n v="14900"/>
    <x v="1081"/>
    <x v="0"/>
    <m/>
  </r>
  <r>
    <d v="2024-07-21T00:33:13"/>
    <x v="12"/>
    <n v="15"/>
    <s v="LONDOO LOPERA DUVAN ANDRES"/>
    <x v="7"/>
    <x v="0"/>
    <n v="62"/>
    <n v="20.6666666666667"/>
    <n v="72.295566502463004"/>
    <s v="1 Descuento (Despachador fernando) "/>
    <n v="38112.561600000001"/>
    <x v="1"/>
    <n v="14900"/>
    <x v="1081"/>
    <x v="0"/>
    <m/>
  </r>
  <r>
    <d v="2024-07-21T00:33:13"/>
    <x v="12"/>
    <n v="21"/>
    <s v="DURANGO DAVID JOSE"/>
    <x v="3"/>
    <x v="0"/>
    <n v="225"/>
    <n v="22.5"/>
    <n v="240.98522167487701"/>
    <m/>
    <n v="127041.8719"/>
    <x v="0"/>
    <n v="14900"/>
    <x v="1081"/>
    <x v="0"/>
    <m/>
  </r>
  <r>
    <d v="2024-07-21T00:33:13"/>
    <x v="12"/>
    <n v="22"/>
    <s v="QUIRAMA CASTAEDA JHON JADER"/>
    <x v="0"/>
    <x v="0"/>
    <n v="251"/>
    <n v="27.8888888888889"/>
    <n v="216.88669950738901"/>
    <m/>
    <n v="114337.6847"/>
    <x v="1"/>
    <n v="14900"/>
    <x v="1081"/>
    <x v="0"/>
    <m/>
  </r>
  <r>
    <d v="2024-07-21T00:33:14"/>
    <x v="12"/>
    <n v="23"/>
    <s v="SALDARRIAGA PARRA LUIS ALBERTO"/>
    <x v="4"/>
    <x v="0"/>
    <n v="138"/>
    <n v="19.714285714285701"/>
    <n v="168.68965517241401"/>
    <m/>
    <n v="88929.310299999997"/>
    <x v="2"/>
    <n v="14900"/>
    <x v="1081"/>
    <x v="0"/>
    <m/>
  </r>
  <r>
    <d v="2024-07-21T00:33:14"/>
    <x v="12"/>
    <n v="24"/>
    <s v="BETANCUR CARLOS"/>
    <x v="3"/>
    <x v="0"/>
    <n v="245"/>
    <n v="24.5"/>
    <n v="240.98522167487701"/>
    <m/>
    <n v="127041.8719"/>
    <x v="0"/>
    <n v="14900"/>
    <x v="1081"/>
    <x v="0"/>
    <m/>
  </r>
  <r>
    <d v="2024-07-21T00:33:15"/>
    <x v="12"/>
    <n v="25"/>
    <s v="JIMENEZ HURTADO CARLOS ESTIVEN"/>
    <x v="0"/>
    <x v="0"/>
    <n v="188"/>
    <n v="20.8888888888889"/>
    <n v="216.88669950738901"/>
    <s v="2 Descuentos (Conduct y propietario) "/>
    <n v="114337.6847"/>
    <x v="1"/>
    <n v="14900"/>
    <x v="1081"/>
    <x v="0"/>
    <m/>
  </r>
  <r>
    <d v="2024-07-21T00:33:15"/>
    <x v="12"/>
    <n v="26"/>
    <s v="CIRO MARIN RODRIGO ALBERTO"/>
    <x v="0"/>
    <x v="0"/>
    <n v="191"/>
    <n v="21.2222222222222"/>
    <n v="216.88669950738901"/>
    <m/>
    <n v="114337.6847"/>
    <x v="0"/>
    <n v="14900"/>
    <x v="1081"/>
    <x v="0"/>
    <m/>
  </r>
  <r>
    <d v="2024-07-21T00:33:16"/>
    <x v="12"/>
    <n v="27"/>
    <s v="FLORES RINCON JORGE ALBERTO"/>
    <x v="1"/>
    <x v="0"/>
    <n v="300"/>
    <n v="27.272727272727298"/>
    <n v="265.08374384236498"/>
    <s v="2 Descuentos (Despachador gustavo y analista) "/>
    <n v="139746.05910000001"/>
    <x v="0"/>
    <n v="14900"/>
    <x v="1081"/>
    <x v="0"/>
    <m/>
  </r>
  <r>
    <d v="2024-07-21T00:33:16"/>
    <x v="12"/>
    <n v="28"/>
    <s v="PINO JUAN ESTEBAN"/>
    <x v="3"/>
    <x v="0"/>
    <n v="276"/>
    <n v="27.6"/>
    <n v="240.98522167487701"/>
    <m/>
    <n v="127041.8719"/>
    <x v="0"/>
    <n v="14900"/>
    <x v="1081"/>
    <x v="0"/>
    <m/>
  </r>
  <r>
    <d v="2024-07-21T00:33:16"/>
    <x v="12"/>
    <n v="29"/>
    <s v="PEREZ GARCIA JUAN ESTEBAN"/>
    <x v="3"/>
    <x v="0"/>
    <n v="218"/>
    <n v="21.8"/>
    <n v="240.98522167487701"/>
    <m/>
    <n v="127041.8719"/>
    <x v="0"/>
    <n v="14900"/>
    <x v="1081"/>
    <x v="0"/>
    <m/>
  </r>
  <r>
    <d v="2024-07-21T00:33:17"/>
    <x v="12"/>
    <n v="31"/>
    <s v="CERVANTES MARTINEZ FELIX ENRIQUE"/>
    <x v="0"/>
    <x v="0"/>
    <n v="228"/>
    <n v="25.3333333333333"/>
    <n v="216.88669950738901"/>
    <m/>
    <n v="114337.6847"/>
    <x v="0"/>
    <n v="14900"/>
    <x v="1081"/>
    <x v="0"/>
    <m/>
  </r>
  <r>
    <d v="2024-07-21T00:33:18"/>
    <x v="12"/>
    <n v="32"/>
    <s v="GOMEZ CARLOS"/>
    <x v="1"/>
    <x v="0"/>
    <n v="262"/>
    <n v="23.818181818181799"/>
    <n v="265.08374384236498"/>
    <m/>
    <n v="139746.05910000001"/>
    <x v="0"/>
    <n v="14900"/>
    <x v="1081"/>
    <x v="0"/>
    <m/>
  </r>
  <r>
    <d v="2024-07-21T00:33:18"/>
    <x v="12"/>
    <n v="33"/>
    <s v="ACEVEDO DIEGO ALEJANDRO"/>
    <x v="1"/>
    <x v="0"/>
    <n v="256"/>
    <n v="23.272727272727298"/>
    <n v="265.08374384236498"/>
    <m/>
    <n v="139746.05910000001"/>
    <x v="0"/>
    <n v="14900"/>
    <x v="1081"/>
    <x v="0"/>
    <m/>
  </r>
  <r>
    <d v="2024-07-21T00:33:18"/>
    <x v="12"/>
    <n v="34"/>
    <s v="MONTOYA OSPINA GILBERTO ANTONIO"/>
    <x v="3"/>
    <x v="0"/>
    <n v="239"/>
    <n v="23.9"/>
    <n v="240.98522167487701"/>
    <m/>
    <n v="127041.8719"/>
    <x v="0"/>
    <n v="14900"/>
    <x v="1081"/>
    <x v="0"/>
    <m/>
  </r>
  <r>
    <d v="2024-07-21T00:33:18"/>
    <x v="12"/>
    <n v="35"/>
    <s v="MOLINA LUIS FERNANDO"/>
    <x v="6"/>
    <x v="0"/>
    <n v="209"/>
    <n v="26.125"/>
    <n v="192.78817733990101"/>
    <m/>
    <n v="101633.4975"/>
    <x v="1"/>
    <n v="14900"/>
    <x v="1081"/>
    <x v="0"/>
    <m/>
  </r>
  <r>
    <d v="2024-07-21T00:33:19"/>
    <x v="12"/>
    <n v="36"/>
    <s v="MARTINEZ CHAVERRA LUIS NORBERTO"/>
    <x v="3"/>
    <x v="0"/>
    <n v="255"/>
    <n v="25.5"/>
    <n v="240.98522167487701"/>
    <s v="1 Descuento (Despachador fernando) "/>
    <n v="127041.8719"/>
    <x v="0"/>
    <n v="14900"/>
    <x v="1081"/>
    <x v="0"/>
    <m/>
  </r>
  <r>
    <d v="2024-07-21T00:33:19"/>
    <x v="12"/>
    <n v="37"/>
    <s v="TABORDA ROJAS DIEGO ALEJANDRO"/>
    <x v="2"/>
    <x v="0"/>
    <n v="172"/>
    <n v="28.6666666666667"/>
    <n v="144.59113300492601"/>
    <s v="1 Descuento (Despachador) "/>
    <n v="76225.123200000002"/>
    <x v="1"/>
    <n v="14900"/>
    <x v="1081"/>
    <x v="0"/>
    <m/>
  </r>
  <r>
    <d v="2024-07-21T00:33:19"/>
    <x v="12"/>
    <n v="38"/>
    <s v="AGUDELO KEVIN ANDRES"/>
    <x v="3"/>
    <x v="0"/>
    <n v="241"/>
    <n v="24.1"/>
    <n v="240.98522167487701"/>
    <m/>
    <n v="127041.8719"/>
    <x v="0"/>
    <n v="14900"/>
    <x v="1081"/>
    <x v="0"/>
    <m/>
  </r>
  <r>
    <d v="2024-07-21T00:33:19"/>
    <x v="12"/>
    <n v="39"/>
    <s v="GOMEZ EDWIN"/>
    <x v="0"/>
    <x v="0"/>
    <n v="236"/>
    <n v="26.2222222222222"/>
    <n v="216.88669950738901"/>
    <m/>
    <n v="114337.6847"/>
    <x v="0"/>
    <n v="14900"/>
    <x v="1081"/>
    <x v="0"/>
    <m/>
  </r>
  <r>
    <d v="2024-07-21T00:33:20"/>
    <x v="12"/>
    <n v="40"/>
    <s v="OCAMPO OCAMPO ANTONIO JOSE"/>
    <x v="1"/>
    <x v="0"/>
    <n v="255"/>
    <n v="23.181818181818201"/>
    <n v="265.08374384236498"/>
    <s v="1 Descuento (Conduct) "/>
    <n v="139746.05910000001"/>
    <x v="0"/>
    <n v="14900"/>
    <x v="1081"/>
    <x v="0"/>
    <m/>
  </r>
  <r>
    <d v="2024-07-21T00:33:20"/>
    <x v="12"/>
    <n v="41"/>
    <s v="DIAZ LOZADA ANDRES FELIPE"/>
    <x v="3"/>
    <x v="0"/>
    <n v="223"/>
    <n v="22.3"/>
    <n v="240.98522167487701"/>
    <m/>
    <n v="127041.8719"/>
    <x v="1"/>
    <n v="14900"/>
    <x v="1081"/>
    <x v="0"/>
    <m/>
  </r>
  <r>
    <d v="2024-07-22T01:04:44"/>
    <x v="12"/>
    <n v="1"/>
    <s v="PALMAR PANA EDIXON JOSUE"/>
    <x v="8"/>
    <x v="3"/>
    <n v="76"/>
    <n v="15.2"/>
    <n v="95.639686684073098"/>
    <s v="1 Descuento (Despachador)"/>
    <n v="49851.827700000002"/>
    <x v="0"/>
    <n v="12131.8182"/>
    <x v="1082"/>
    <x v="0"/>
    <m/>
  </r>
  <r>
    <d v="2024-07-22T01:04:44"/>
    <x v="12"/>
    <n v="5"/>
    <s v="BERRIO POSADA ANGELA"/>
    <x v="3"/>
    <x v="0"/>
    <n v="210"/>
    <n v="21"/>
    <n v="191.279373368146"/>
    <m/>
    <n v="99703.655400000003"/>
    <x v="1"/>
    <n v="12131.8182"/>
    <x v="1082"/>
    <x v="0"/>
    <m/>
  </r>
  <r>
    <d v="2024-07-22T01:04:44"/>
    <x v="12"/>
    <n v="7"/>
    <s v="BETANCUR RAMIREZ JUAN CAMILO"/>
    <x v="3"/>
    <x v="0"/>
    <n v="240"/>
    <n v="24"/>
    <n v="191.279373368146"/>
    <m/>
    <n v="99703.655400000003"/>
    <x v="1"/>
    <n v="12131.8182"/>
    <x v="1082"/>
    <x v="0"/>
    <m/>
  </r>
  <r>
    <d v="2024-07-22T01:04:45"/>
    <x v="12"/>
    <n v="8"/>
    <s v="LONDOO CADAVID DAVID SANTIAGO"/>
    <x v="1"/>
    <x v="0"/>
    <n v="208"/>
    <n v="18.909090909090899"/>
    <n v="210.40731070496099"/>
    <m/>
    <n v="109674.0209"/>
    <x v="1"/>
    <n v="12131.8182"/>
    <x v="1082"/>
    <x v="0"/>
    <m/>
  </r>
  <r>
    <d v="2024-07-22T01:04:45"/>
    <x v="12"/>
    <n v="9"/>
    <s v="AGUDELO GARCIA DENIN ANGELO"/>
    <x v="3"/>
    <x v="0"/>
    <n v="203"/>
    <n v="20.3"/>
    <n v="191.279373368146"/>
    <s v="1 Descuento (Usuario desubicado) "/>
    <n v="99703.655400000003"/>
    <x v="0"/>
    <n v="12131.8182"/>
    <x v="1082"/>
    <x v="0"/>
    <m/>
  </r>
  <r>
    <d v="2024-07-22T01:04:45"/>
    <x v="12"/>
    <n v="10"/>
    <s v="MARULANDA JARAMILLO DAWER ANDRES"/>
    <x v="0"/>
    <x v="0"/>
    <n v="183"/>
    <n v="20.3333333333333"/>
    <n v="172.151436031332"/>
    <s v="1 Descuento (Conduct) "/>
    <n v="89733.289799999999"/>
    <x v="0"/>
    <n v="12131.8182"/>
    <x v="1082"/>
    <x v="0"/>
    <m/>
  </r>
  <r>
    <d v="2024-07-22T01:04:46"/>
    <x v="12"/>
    <n v="11"/>
    <s v="BELTRAN JUAN SIMON"/>
    <x v="3"/>
    <x v="0"/>
    <n v="159"/>
    <n v="15.9"/>
    <n v="191.279373368146"/>
    <m/>
    <n v="99703.655400000003"/>
    <x v="0"/>
    <n v="12131.8182"/>
    <x v="1082"/>
    <x v="0"/>
    <m/>
  </r>
  <r>
    <d v="2024-07-22T01:04:46"/>
    <x v="12"/>
    <n v="12"/>
    <s v="VALENCIA MENDOZA JHON"/>
    <x v="6"/>
    <x v="0"/>
    <n v="126"/>
    <n v="15.75"/>
    <n v="153.023498694517"/>
    <s v="1 Descuento (Despachador gustavo) "/>
    <n v="79762.924299999999"/>
    <x v="0"/>
    <n v="12131.8182"/>
    <x v="1082"/>
    <x v="0"/>
    <m/>
  </r>
  <r>
    <d v="2024-07-22T01:04:46"/>
    <x v="12"/>
    <n v="13"/>
    <s v="DURANGO PAEZ GILDARDO"/>
    <x v="0"/>
    <x v="0"/>
    <n v="156"/>
    <n v="17.3333333333333"/>
    <n v="172.151436031332"/>
    <s v="1 Descuento (Despachador fernando) "/>
    <n v="89733.289799999999"/>
    <x v="0"/>
    <n v="12131.8182"/>
    <x v="1082"/>
    <x v="0"/>
    <m/>
  </r>
  <r>
    <d v="2024-07-22T01:04:46"/>
    <x v="12"/>
    <n v="14"/>
    <s v="MADRID HERNANDEZ JHONATAN SMITH"/>
    <x v="3"/>
    <x v="0"/>
    <n v="186"/>
    <n v="18.600000000000001"/>
    <n v="191.279373368146"/>
    <s v="1 Descuento (Despachador fernando) "/>
    <n v="99703.655400000003"/>
    <x v="1"/>
    <n v="12131.8182"/>
    <x v="1082"/>
    <x v="0"/>
    <m/>
  </r>
  <r>
    <d v="2024-07-22T01:04:47"/>
    <x v="12"/>
    <n v="16"/>
    <s v="HURTADO MADRID JUAN ESTEBAN"/>
    <x v="3"/>
    <x v="0"/>
    <n v="164"/>
    <n v="16.399999999999999"/>
    <n v="191.279373368146"/>
    <m/>
    <n v="99703.655400000003"/>
    <x v="0"/>
    <n v="12131.8182"/>
    <x v="1082"/>
    <x v="0"/>
    <m/>
  </r>
  <r>
    <d v="2024-07-22T01:04:47"/>
    <x v="12"/>
    <n v="18"/>
    <s v="LONDOO WILDER"/>
    <x v="8"/>
    <x v="0"/>
    <n v="87"/>
    <n v="17.399999999999999"/>
    <n v="95.639686684073098"/>
    <m/>
    <n v="49851.827700000002"/>
    <x v="0"/>
    <n v="12131.8182"/>
    <x v="1082"/>
    <x v="0"/>
    <m/>
  </r>
  <r>
    <d v="2024-07-22T01:04:47"/>
    <x v="12"/>
    <n v="19"/>
    <s v="BARRANTES GALLEGO DANIEL CAMILO"/>
    <x v="3"/>
    <x v="0"/>
    <n v="233"/>
    <n v="23.3"/>
    <n v="191.279373368146"/>
    <m/>
    <n v="99703.655400000003"/>
    <x v="0"/>
    <n v="12131.8182"/>
    <x v="1082"/>
    <x v="0"/>
    <m/>
  </r>
  <r>
    <d v="2024-07-22T01:04:48"/>
    <x v="12"/>
    <n v="20"/>
    <s v="GONZALEZ PEREZ RAFAEL JOSE"/>
    <x v="3"/>
    <x v="0"/>
    <n v="243"/>
    <n v="24.3"/>
    <n v="191.279373368146"/>
    <s v="2 Descuentos (Conducts) "/>
    <n v="99703.655400000003"/>
    <x v="0"/>
    <n v="12131.8182"/>
    <x v="1082"/>
    <x v="0"/>
    <m/>
  </r>
  <r>
    <d v="2024-07-22T01:04:48"/>
    <x v="12"/>
    <n v="24"/>
    <s v="BETANCUR CARLOS"/>
    <x v="3"/>
    <x v="0"/>
    <n v="198"/>
    <n v="19.8"/>
    <n v="191.279373368146"/>
    <m/>
    <n v="99703.655400000003"/>
    <x v="0"/>
    <n v="12131.8182"/>
    <x v="1082"/>
    <x v="0"/>
    <m/>
  </r>
  <r>
    <d v="2024-07-22T01:04:48"/>
    <x v="12"/>
    <n v="26"/>
    <s v="RAMIREZ JARAMILLO WILSON"/>
    <x v="0"/>
    <x v="0"/>
    <n v="150"/>
    <n v="16.6666666666667"/>
    <n v="172.151436031332"/>
    <m/>
    <n v="89733.289799999999"/>
    <x v="0"/>
    <n v="12131.8182"/>
    <x v="1082"/>
    <x v="0"/>
    <m/>
  </r>
  <r>
    <d v="2024-07-22T01:04:49"/>
    <x v="12"/>
    <n v="28"/>
    <s v="NOREA JUAN JOSE"/>
    <x v="9"/>
    <x v="0"/>
    <n v="218"/>
    <n v="18.1666666666667"/>
    <n v="229.53524804177499"/>
    <s v="1 Descuento (Usuario movilidad reducida) "/>
    <n v="119644.3864"/>
    <x v="0"/>
    <n v="12131.8182"/>
    <x v="1082"/>
    <x v="0"/>
    <m/>
  </r>
  <r>
    <d v="2024-07-22T01:04:49"/>
    <x v="12"/>
    <n v="32"/>
    <s v="GOMEZ CARLOS"/>
    <x v="0"/>
    <x v="0"/>
    <n v="177"/>
    <n v="19.6666666666667"/>
    <n v="172.151436031332"/>
    <s v="2 Descuentos (Despachador gustavo y conduct)"/>
    <n v="89733.289799999999"/>
    <x v="0"/>
    <n v="12131.8182"/>
    <x v="1082"/>
    <x v="0"/>
    <m/>
  </r>
  <r>
    <d v="2024-07-22T01:04:49"/>
    <x v="12"/>
    <n v="39"/>
    <s v="GOMEZ EDWIN"/>
    <x v="2"/>
    <x v="0"/>
    <n v="105"/>
    <n v="16.153846153846199"/>
    <n v="124.33159268929499"/>
    <m/>
    <n v="64807.375999999997"/>
    <x v="0"/>
    <n v="12131.8182"/>
    <x v="1082"/>
    <x v="0"/>
    <m/>
  </r>
  <r>
    <d v="2024-07-22T01:04:49"/>
    <x v="12"/>
    <n v="40"/>
    <s v="DIAZ LOZADA ANDRES FELIPE"/>
    <x v="0"/>
    <x v="0"/>
    <n v="191"/>
    <n v="21.2222222222222"/>
    <n v="172.151436031332"/>
    <m/>
    <n v="89733.289799999999"/>
    <x v="0"/>
    <n v="12131.8182"/>
    <x v="1082"/>
    <x v="0"/>
    <m/>
  </r>
  <r>
    <d v="2024-07-22T01:04:50"/>
    <x v="12"/>
    <n v="42"/>
    <s v="LOPERA ALVAREZ ESTIVEN"/>
    <x v="0"/>
    <x v="0"/>
    <n v="150"/>
    <n v="16.6666666666667"/>
    <n v="172.151436031332"/>
    <s v="3 Descuentos (Transbordo) "/>
    <n v="89733.289799999999"/>
    <x v="1"/>
    <n v="12131.8182"/>
    <x v="1082"/>
    <x v="0"/>
    <m/>
  </r>
  <r>
    <d v="2024-07-23T02:58:06"/>
    <x v="9"/>
    <n v="1"/>
    <s v="PALMAR PANA EDIXON JOSUE"/>
    <x v="1"/>
    <x v="0"/>
    <n v="203"/>
    <n v="18.454545454545499"/>
    <n v="231.01555869872701"/>
    <s v="2 Descuentos (Usuario desubicado y despachador) "/>
    <n v="121008.5573"/>
    <x v="0"/>
    <n v="13143.243200000001"/>
    <x v="1083"/>
    <x v="0"/>
    <m/>
  </r>
  <r>
    <d v="2024-07-23T02:58:07"/>
    <x v="9"/>
    <n v="2"/>
    <s v="PARIAS MURIEL JHON FREDY"/>
    <x v="0"/>
    <x v="0"/>
    <n v="245"/>
    <n v="27.2222222222222"/>
    <n v="189.012729844413"/>
    <m/>
    <n v="99007.001399999994"/>
    <x v="1"/>
    <n v="13143.243200000001"/>
    <x v="1083"/>
    <x v="0"/>
    <m/>
  </r>
  <r>
    <d v="2024-07-23T02:58:07"/>
    <x v="9"/>
    <n v="3"/>
    <s v="ESPINOZA CHAVARRIA GUILLERMO LEON"/>
    <x v="0"/>
    <x v="0"/>
    <n v="191"/>
    <n v="21.2222222222222"/>
    <n v="189.012729844413"/>
    <s v="3 Descuentos (Conducts) "/>
    <n v="99007.001399999994"/>
    <x v="0"/>
    <n v="13143.243200000001"/>
    <x v="1083"/>
    <x v="0"/>
    <m/>
  </r>
  <r>
    <d v="2024-07-23T02:58:07"/>
    <x v="9"/>
    <n v="4"/>
    <s v="NOREA JUAN JOSE"/>
    <x v="6"/>
    <x v="0"/>
    <n v="186"/>
    <n v="23.25"/>
    <n v="168.01131541725599"/>
    <m/>
    <n v="88006.223499999993"/>
    <x v="0"/>
    <n v="13143.243200000001"/>
    <x v="1083"/>
    <x v="0"/>
    <m/>
  </r>
  <r>
    <d v="2024-07-23T02:58:08"/>
    <x v="9"/>
    <n v="5"/>
    <s v="BERRIO POSADA ANGELA"/>
    <x v="1"/>
    <x v="0"/>
    <n v="238"/>
    <n v="21.636363636363601"/>
    <n v="231.01555869872701"/>
    <m/>
    <n v="121008.5573"/>
    <x v="1"/>
    <n v="13143.243200000001"/>
    <x v="1083"/>
    <x v="0"/>
    <m/>
  </r>
  <r>
    <d v="2024-07-23T02:58:08"/>
    <x v="9"/>
    <n v="6"/>
    <s v="TUBERQUIA MAICOL ESTIVEN"/>
    <x v="1"/>
    <x v="0"/>
    <n v="220"/>
    <n v="20"/>
    <n v="231.01555869872701"/>
    <m/>
    <n v="121008.5573"/>
    <x v="0"/>
    <n v="13143.243200000001"/>
    <x v="1083"/>
    <x v="0"/>
    <m/>
  </r>
  <r>
    <d v="2024-07-23T02:58:08"/>
    <x v="9"/>
    <n v="7"/>
    <s v="BETANCUR RAMIREZ JUAN CAMILO"/>
    <x v="0"/>
    <x v="0"/>
    <n v="188"/>
    <n v="20.8888888888889"/>
    <n v="189.012729844413"/>
    <m/>
    <n v="99007.001399999994"/>
    <x v="1"/>
    <n v="13143.243200000001"/>
    <x v="1083"/>
    <x v="0"/>
    <m/>
  </r>
  <r>
    <d v="2024-07-23T02:58:08"/>
    <x v="9"/>
    <n v="8"/>
    <s v="VACA FIERRO ROBINSON"/>
    <x v="3"/>
    <x v="0"/>
    <n v="198"/>
    <n v="19.8"/>
    <n v="210.01414427156999"/>
    <m/>
    <n v="110007.77929999999"/>
    <x v="1"/>
    <n v="13143.243200000001"/>
    <x v="1083"/>
    <x v="0"/>
    <m/>
  </r>
  <r>
    <d v="2024-07-23T02:58:09"/>
    <x v="9"/>
    <n v="9"/>
    <s v="AGUDELO GARCIA DENIN ANGELO"/>
    <x v="4"/>
    <x v="0"/>
    <n v="129"/>
    <n v="18.428571428571399"/>
    <n v="147.009900990099"/>
    <m/>
    <n v="77005.445500000002"/>
    <x v="0"/>
    <n v="13143.243200000001"/>
    <x v="1083"/>
    <x v="0"/>
    <m/>
  </r>
  <r>
    <d v="2024-07-23T02:58:09"/>
    <x v="9"/>
    <n v="10"/>
    <s v="MARULANDA JARAMILLO DAWER ANDRES"/>
    <x v="0"/>
    <x v="0"/>
    <n v="230"/>
    <n v="25.5555555555556"/>
    <n v="189.012729844413"/>
    <m/>
    <n v="99007.001399999994"/>
    <x v="0"/>
    <n v="13143.243200000001"/>
    <x v="1083"/>
    <x v="0"/>
    <m/>
  </r>
  <r>
    <d v="2024-07-23T02:58:09"/>
    <x v="9"/>
    <n v="11"/>
    <s v="BELTRAN JUAN SIMON"/>
    <x v="0"/>
    <x v="0"/>
    <n v="163"/>
    <n v="18.1111111111111"/>
    <n v="189.012729844413"/>
    <s v="1 Descuento (Conduct) "/>
    <n v="99007.001399999994"/>
    <x v="0"/>
    <n v="13143.243200000001"/>
    <x v="1083"/>
    <x v="0"/>
    <m/>
  </r>
  <r>
    <d v="2024-07-23T02:58:10"/>
    <x v="9"/>
    <n v="12"/>
    <s v="HENAO MUOZ FERNEY"/>
    <x v="0"/>
    <x v="0"/>
    <n v="211"/>
    <n v="23.4444444444444"/>
    <n v="189.012729844413"/>
    <s v="3 Descuentos (Propietario y jefe de ruta) "/>
    <n v="99007.001399999994"/>
    <x v="0"/>
    <n v="13143.243200000001"/>
    <x v="1083"/>
    <x v="0"/>
    <m/>
  </r>
  <r>
    <d v="2024-07-23T02:58:10"/>
    <x v="9"/>
    <n v="13"/>
    <s v="DURANGO PAEZ GILDARDO"/>
    <x v="8"/>
    <x v="0"/>
    <n v="109"/>
    <n v="21.8"/>
    <n v="105.00707213578499"/>
    <m/>
    <n v="55003.8897"/>
    <x v="0"/>
    <n v="13143.243200000001"/>
    <x v="1083"/>
    <x v="0"/>
    <m/>
  </r>
  <r>
    <d v="2024-07-23T02:58:10"/>
    <x v="9"/>
    <n v="14"/>
    <s v="CARVAJAL SALAZAR HECTOR MARINO"/>
    <x v="3"/>
    <x v="0"/>
    <n v="247"/>
    <n v="24.7"/>
    <n v="210.01414427156999"/>
    <m/>
    <n v="110007.77929999999"/>
    <x v="1"/>
    <n v="13143.243200000001"/>
    <x v="1083"/>
    <x v="0"/>
    <m/>
  </r>
  <r>
    <d v="2024-07-23T02:58:10"/>
    <x v="9"/>
    <n v="15"/>
    <s v="HOYOS DAVID"/>
    <x v="8"/>
    <x v="0"/>
    <n v="140"/>
    <n v="28"/>
    <n v="105.00707213578499"/>
    <s v="7 Descuentos (Propietario) "/>
    <n v="55003.8897"/>
    <x v="1"/>
    <n v="13143.243200000001"/>
    <x v="1083"/>
    <x v="0"/>
    <m/>
  </r>
  <r>
    <d v="2024-07-23T02:58:11"/>
    <x v="9"/>
    <n v="16"/>
    <s v="HURTADO MADRID JUAN ESTEBAN"/>
    <x v="0"/>
    <x v="0"/>
    <n v="178"/>
    <n v="19.7777777777778"/>
    <n v="189.012729844413"/>
    <s v="1 Descuento (Conduct) "/>
    <n v="99007.001399999994"/>
    <x v="0"/>
    <n v="13143.243200000001"/>
    <x v="1083"/>
    <x v="0"/>
    <m/>
  </r>
  <r>
    <d v="2024-07-23T02:58:11"/>
    <x v="9"/>
    <n v="17"/>
    <s v="RAMIREZ JARAMILLO WILSON"/>
    <x v="7"/>
    <x v="0"/>
    <n v="86"/>
    <n v="28.6666666666667"/>
    <n v="63.004243281470998"/>
    <m/>
    <n v="33002.3338"/>
    <x v="0"/>
    <n v="13143.243200000001"/>
    <x v="1083"/>
    <x v="0"/>
    <m/>
  </r>
  <r>
    <d v="2024-07-23T02:58:11"/>
    <x v="9"/>
    <n v="18"/>
    <s v="BETANCUR GUZMAN JHON FERNANDO"/>
    <x v="0"/>
    <x v="0"/>
    <n v="176"/>
    <n v="19.5555555555556"/>
    <n v="189.012729844413"/>
    <m/>
    <n v="99007.001399999994"/>
    <x v="0"/>
    <n v="13143.243200000001"/>
    <x v="1083"/>
    <x v="0"/>
    <m/>
  </r>
  <r>
    <d v="2024-07-23T02:58:12"/>
    <x v="9"/>
    <n v="19"/>
    <s v="BARRANTES GALLEGO DANIEL CAMILO"/>
    <x v="0"/>
    <x v="3"/>
    <n v="131"/>
    <n v="14.5555555555556"/>
    <n v="189.012729844413"/>
    <m/>
    <n v="99007.001399999994"/>
    <x v="0"/>
    <n v="13143.243200000001"/>
    <x v="1083"/>
    <x v="0"/>
    <m/>
  </r>
  <r>
    <d v="2024-07-23T02:58:12"/>
    <x v="9"/>
    <n v="20"/>
    <s v="GONZALEZ PEREZ RAFAEL JOSE"/>
    <x v="0"/>
    <x v="0"/>
    <n v="165"/>
    <n v="18.3333333333333"/>
    <n v="189.012729844413"/>
    <s v="3 Descuentos (Conducts y usuario movilidad reducida) "/>
    <n v="99007.001399999994"/>
    <x v="0"/>
    <n v="13143.243200000001"/>
    <x v="1083"/>
    <x v="0"/>
    <m/>
  </r>
  <r>
    <d v="2024-07-23T02:58:12"/>
    <x v="9"/>
    <n v="21"/>
    <s v="DURANGO DAVID JOSE"/>
    <x v="8"/>
    <x v="0"/>
    <n v="104"/>
    <n v="20.8"/>
    <n v="105.00707213578499"/>
    <m/>
    <n v="55003.8897"/>
    <x v="0"/>
    <n v="13143.243200000001"/>
    <x v="1083"/>
    <x v="0"/>
    <m/>
  </r>
  <r>
    <d v="2024-07-23T02:58:12"/>
    <x v="1"/>
    <n v="22"/>
    <s v="QUIRAMA CASTAEDA JHON JADER"/>
    <x v="0"/>
    <x v="0"/>
    <n v="155"/>
    <n v="17.2222222222222"/>
    <n v="189.012729844413"/>
    <s v="2 Descuentos (Conducts) "/>
    <n v="99007.001399999994"/>
    <x v="1"/>
    <n v="13143.243200000001"/>
    <x v="1083"/>
    <x v="0"/>
    <m/>
  </r>
  <r>
    <d v="2024-07-23T02:58:13"/>
    <x v="1"/>
    <n v="23"/>
    <s v="SALDARRIAGA PARRA LUIS ALBERTO"/>
    <x v="0"/>
    <x v="0"/>
    <n v="160"/>
    <n v="17.7777777777778"/>
    <n v="189.012729844413"/>
    <m/>
    <n v="99007.001399999994"/>
    <x v="2"/>
    <n v="13143.243200000001"/>
    <x v="1083"/>
    <x v="0"/>
    <m/>
  </r>
  <r>
    <d v="2024-07-23T02:58:13"/>
    <x v="1"/>
    <n v="24"/>
    <s v="BETANCUR CARLOS"/>
    <x v="6"/>
    <x v="0"/>
    <n v="167"/>
    <n v="20.875"/>
    <n v="168.01131541725599"/>
    <m/>
    <n v="88006.223499999993"/>
    <x v="0"/>
    <n v="13143.243200000001"/>
    <x v="1083"/>
    <x v="0"/>
    <m/>
  </r>
  <r>
    <d v="2024-07-23T02:58:13"/>
    <x v="1"/>
    <n v="25"/>
    <s v="JIMENEZ HURTADO CARLOS ESTIVEN"/>
    <x v="6"/>
    <x v="0"/>
    <n v="159"/>
    <n v="19.875"/>
    <n v="168.01131541725599"/>
    <m/>
    <n v="88006.223499999993"/>
    <x v="1"/>
    <n v="13143.243200000001"/>
    <x v="1083"/>
    <x v="0"/>
    <m/>
  </r>
  <r>
    <d v="2024-07-23T02:58:14"/>
    <x v="1"/>
    <n v="26"/>
    <s v="CIRO MARIN RODRIGO ALBERTO"/>
    <x v="6"/>
    <x v="0"/>
    <n v="178"/>
    <n v="20.9411764705882"/>
    <n v="178.51202263083499"/>
    <s v="1 Descuento (Jefe de ruta) "/>
    <n v="93506.612399999998"/>
    <x v="0"/>
    <n v="13143.243200000001"/>
    <x v="1083"/>
    <x v="0"/>
    <m/>
  </r>
  <r>
    <d v="2024-07-23T02:58:14"/>
    <x v="1"/>
    <n v="27"/>
    <s v="FLORES RINCON JORGE ALBERTO"/>
    <x v="3"/>
    <x v="0"/>
    <n v="224"/>
    <n v="22.4"/>
    <n v="210.01414427156999"/>
    <m/>
    <n v="110007.77929999999"/>
    <x v="0"/>
    <n v="13143.243200000001"/>
    <x v="1083"/>
    <x v="0"/>
    <m/>
  </r>
  <r>
    <d v="2024-07-23T02:58:14"/>
    <x v="1"/>
    <n v="28"/>
    <s v="PINO JUAN ESTEBAN"/>
    <x v="0"/>
    <x v="0"/>
    <n v="168"/>
    <n v="18.6666666666667"/>
    <n v="189.012729844413"/>
    <s v="2 Descuentos (Conducts) "/>
    <n v="99007.001399999994"/>
    <x v="0"/>
    <n v="13143.243200000001"/>
    <x v="1083"/>
    <x v="0"/>
    <m/>
  </r>
  <r>
    <d v="2024-07-23T02:58:14"/>
    <x v="1"/>
    <n v="29"/>
    <s v="LONDOO WILDER"/>
    <x v="2"/>
    <x v="0"/>
    <n v="130"/>
    <n v="21.6666666666667"/>
    <n v="126.008486562942"/>
    <m/>
    <n v="66004.667600000001"/>
    <x v="0"/>
    <n v="13143.243200000001"/>
    <x v="1083"/>
    <x v="0"/>
    <m/>
  </r>
  <r>
    <d v="2024-07-23T02:58:15"/>
    <x v="1"/>
    <n v="31"/>
    <s v="CERVANTES MARTINEZ FELIX ENRIQUE"/>
    <x v="4"/>
    <x v="0"/>
    <n v="190"/>
    <n v="27.1428571428571"/>
    <n v="147.009900990099"/>
    <s v="1 Descuento (Usuario movilidad reducida) "/>
    <n v="77005.445500000002"/>
    <x v="0"/>
    <n v="13143.243200000001"/>
    <x v="1083"/>
    <x v="0"/>
    <m/>
  </r>
  <r>
    <d v="2024-07-23T02:58:15"/>
    <x v="1"/>
    <n v="32"/>
    <s v="GOMEZ CARLOS"/>
    <x v="0"/>
    <x v="0"/>
    <n v="157"/>
    <n v="17.4444444444444"/>
    <n v="189.012729844413"/>
    <s v="2 Descuentos (Conducts) "/>
    <n v="99007.001399999994"/>
    <x v="0"/>
    <n v="13143.243200000001"/>
    <x v="1083"/>
    <x v="0"/>
    <m/>
  </r>
  <r>
    <d v="2024-07-23T02:58:15"/>
    <x v="1"/>
    <n v="33"/>
    <s v="ACEVEDO DIEGO ALEJANDRO"/>
    <x v="3"/>
    <x v="0"/>
    <n v="211"/>
    <n v="21.1"/>
    <n v="210.01414427156999"/>
    <m/>
    <n v="110007.77929999999"/>
    <x v="0"/>
    <n v="13143.243200000001"/>
    <x v="1083"/>
    <x v="0"/>
    <m/>
  </r>
  <r>
    <d v="2024-07-23T02:58:16"/>
    <x v="1"/>
    <n v="34"/>
    <s v="MONTOYA OSPINA GILBERTO ANTONIO"/>
    <x v="3"/>
    <x v="0"/>
    <n v="244"/>
    <n v="24.4"/>
    <n v="210.01414427156999"/>
    <s v="2 Descuentos (Conducts) "/>
    <n v="110007.77929999999"/>
    <x v="0"/>
    <n v="13143.243200000001"/>
    <x v="1083"/>
    <x v="0"/>
    <m/>
  </r>
  <r>
    <d v="2024-07-23T02:58:16"/>
    <x v="1"/>
    <n v="35"/>
    <s v="MOLINA LUIS FERNANDO"/>
    <x v="0"/>
    <x v="0"/>
    <n v="192"/>
    <n v="21.3333333333333"/>
    <n v="189.012729844413"/>
    <m/>
    <n v="99007.001399999994"/>
    <x v="1"/>
    <n v="13143.243200000001"/>
    <x v="1083"/>
    <x v="0"/>
    <m/>
  </r>
  <r>
    <d v="2024-07-23T02:58:16"/>
    <x v="1"/>
    <n v="36"/>
    <s v="LONDOO CADAVID DAVID SANTIAGO"/>
    <x v="0"/>
    <x v="0"/>
    <n v="152"/>
    <n v="16.8888888888889"/>
    <n v="189.012729844413"/>
    <m/>
    <n v="99007.001399999994"/>
    <x v="0"/>
    <n v="13143.243200000001"/>
    <x v="1083"/>
    <x v="0"/>
    <m/>
  </r>
  <r>
    <d v="2024-07-23T02:58:16"/>
    <x v="1"/>
    <n v="37"/>
    <s v="TABORDA ROJAS DIEGO ALEJANDRO"/>
    <x v="3"/>
    <x v="0"/>
    <n v="217"/>
    <n v="21.7"/>
    <n v="210.01414427156999"/>
    <m/>
    <n v="110007.77929999999"/>
    <x v="1"/>
    <n v="13143.243200000001"/>
    <x v="1083"/>
    <x v="0"/>
    <m/>
  </r>
  <r>
    <d v="2024-07-23T02:58:17"/>
    <x v="1"/>
    <n v="38"/>
    <s v="AGUDELO KEVIN ANDRES"/>
    <x v="0"/>
    <x v="0"/>
    <n v="207"/>
    <n v="23"/>
    <n v="189.012729844413"/>
    <m/>
    <n v="99007.001399999994"/>
    <x v="0"/>
    <n v="13143.243200000001"/>
    <x v="1083"/>
    <x v="0"/>
    <m/>
  </r>
  <r>
    <d v="2024-07-23T02:58:17"/>
    <x v="1"/>
    <n v="39"/>
    <s v="GOMEZ EDWIN"/>
    <x v="6"/>
    <x v="0"/>
    <n v="140"/>
    <n v="17.5"/>
    <n v="168.01131541725599"/>
    <m/>
    <n v="88006.223499999993"/>
    <x v="0"/>
    <n v="13143.243200000001"/>
    <x v="1083"/>
    <x v="0"/>
    <m/>
  </r>
  <r>
    <d v="2024-07-23T02:58:17"/>
    <x v="1"/>
    <n v="40"/>
    <s v="OCAMPO OCAMPO ANTONIO JOSE"/>
    <x v="3"/>
    <x v="0"/>
    <n v="213"/>
    <n v="21.3"/>
    <n v="210.01414427156999"/>
    <m/>
    <n v="110007.77929999999"/>
    <x v="0"/>
    <n v="13143.243200000001"/>
    <x v="1083"/>
    <x v="0"/>
    <m/>
  </r>
  <r>
    <d v="2024-07-23T02:58:17"/>
    <x v="1"/>
    <n v="41"/>
    <s v="DIAZ LOZADA ANDRES FELIPE"/>
    <x v="3"/>
    <x v="0"/>
    <n v="207"/>
    <n v="20.7"/>
    <n v="210.01414427156999"/>
    <s v="2 Descuentos (usuarios desubicados) "/>
    <n v="110007.77929999999"/>
    <x v="1"/>
    <n v="13143.243200000001"/>
    <x v="1083"/>
    <x v="0"/>
    <m/>
  </r>
  <r>
    <d v="2024-07-23T02:58:18"/>
    <x v="1"/>
    <n v="42"/>
    <s v="LOPERA ALVAREZ ESTIVEN"/>
    <x v="0"/>
    <x v="0"/>
    <n v="215"/>
    <n v="23.8888888888889"/>
    <n v="189.012729844413"/>
    <m/>
    <n v="99007.001399999994"/>
    <x v="1"/>
    <n v="13143.243200000001"/>
    <x v="1083"/>
    <x v="0"/>
    <m/>
  </r>
  <r>
    <d v="2024-07-24T03:06:50"/>
    <x v="1"/>
    <n v="1"/>
    <s v="PALMAR PANA EDIXON JOSUE"/>
    <x v="3"/>
    <x v="0"/>
    <n v="168"/>
    <n v="16.8"/>
    <n v="216.419213973799"/>
    <m/>
    <n v="113530.5677"/>
    <x v="0"/>
    <n v="14486.486500000001"/>
    <x v="1084"/>
    <x v="0"/>
    <m/>
  </r>
  <r>
    <d v="2024-07-24T03:06:51"/>
    <x v="1"/>
    <n v="2"/>
    <s v="PARIAS MURIEL JHON FREDY"/>
    <x v="0"/>
    <x v="0"/>
    <n v="225"/>
    <n v="25"/>
    <n v="194.777292576419"/>
    <m/>
    <n v="102177.51089999999"/>
    <x v="1"/>
    <n v="14486.486500000001"/>
    <x v="1084"/>
    <x v="0"/>
    <m/>
  </r>
  <r>
    <d v="2024-07-24T03:06:51"/>
    <x v="1"/>
    <n v="3"/>
    <s v="MACEA MATEO"/>
    <x v="3"/>
    <x v="3"/>
    <n v="178"/>
    <n v="17.8"/>
    <n v="216.419213973799"/>
    <m/>
    <n v="113530.5677"/>
    <x v="0"/>
    <n v="14486.486500000001"/>
    <x v="1084"/>
    <x v="0"/>
    <m/>
  </r>
  <r>
    <d v="2024-07-24T03:06:52"/>
    <x v="1"/>
    <n v="4"/>
    <s v="NOREA JUAN JOSE"/>
    <x v="1"/>
    <x v="0"/>
    <n v="224"/>
    <n v="20.363636363636399"/>
    <n v="238.06113537117901"/>
    <s v="2 Descuentos (Despachador y usuario desubicado) "/>
    <n v="124883.62450000001"/>
    <x v="0"/>
    <n v="14486.486500000001"/>
    <x v="1084"/>
    <x v="0"/>
    <m/>
  </r>
  <r>
    <d v="2024-07-24T03:06:52"/>
    <x v="1"/>
    <n v="5"/>
    <s v="DIAZ LOZADA ANDRES FELIPE"/>
    <x v="1"/>
    <x v="0"/>
    <n v="250"/>
    <n v="22.727272727272702"/>
    <n v="238.06113537117901"/>
    <m/>
    <n v="124883.62450000001"/>
    <x v="1"/>
    <n v="14486.486500000001"/>
    <x v="1084"/>
    <x v="0"/>
    <m/>
  </r>
  <r>
    <d v="2024-07-24T03:06:52"/>
    <x v="1"/>
    <n v="6"/>
    <s v="TUBERQUIA MAICOL ESTIVEN"/>
    <x v="3"/>
    <x v="0"/>
    <n v="271"/>
    <n v="27.1"/>
    <n v="216.419213973799"/>
    <s v="1 Descuento (Conduct) "/>
    <n v="113530.5677"/>
    <x v="0"/>
    <n v="14486.486500000001"/>
    <x v="1084"/>
    <x v="0"/>
    <m/>
  </r>
  <r>
    <d v="2024-07-24T03:06:53"/>
    <x v="1"/>
    <n v="8"/>
    <s v="VACA FIERRO ROBINSON"/>
    <x v="3"/>
    <x v="0"/>
    <n v="205"/>
    <n v="20.5"/>
    <n v="216.419213973799"/>
    <m/>
    <n v="113530.5677"/>
    <x v="1"/>
    <n v="14486.486500000001"/>
    <x v="1084"/>
    <x v="0"/>
    <m/>
  </r>
  <r>
    <d v="2024-07-24T03:06:53"/>
    <x v="1"/>
    <n v="9"/>
    <s v="AGUDELO GARCIA DENIN ANGELO"/>
    <x v="2"/>
    <x v="0"/>
    <n v="124"/>
    <n v="20.6666666666667"/>
    <n v="129.85152838427899"/>
    <s v="1 Descuento (Jefe de ruta) "/>
    <n v="68118.340599999996"/>
    <x v="0"/>
    <n v="14486.486500000001"/>
    <x v="1084"/>
    <x v="0"/>
    <m/>
  </r>
  <r>
    <d v="2024-07-24T03:06:53"/>
    <x v="1"/>
    <n v="10"/>
    <s v="MARULANDA JARAMILLO DAWER ANDRES"/>
    <x v="2"/>
    <x v="0"/>
    <n v="147"/>
    <n v="26.727272727272702"/>
    <n v="119.03056768559"/>
    <s v="13 Descuentos (Incidente con Usuarios cristian monitoreo y despachador) "/>
    <n v="62441.8122"/>
    <x v="0"/>
    <n v="14486.486500000001"/>
    <x v="1084"/>
    <x v="0"/>
    <m/>
  </r>
  <r>
    <d v="2024-07-24T03:06:54"/>
    <x v="9"/>
    <n v="11"/>
    <s v="BELTRAN JUAN SIMON"/>
    <x v="0"/>
    <x v="0"/>
    <n v="172"/>
    <n v="19.1111111111111"/>
    <n v="194.777292576419"/>
    <m/>
    <n v="102177.51089999999"/>
    <x v="0"/>
    <n v="14486.486500000001"/>
    <x v="1084"/>
    <x v="0"/>
    <m/>
  </r>
  <r>
    <d v="2024-07-24T03:06:54"/>
    <x v="9"/>
    <n v="12"/>
    <s v="VALENCIA MENDOZA JHON"/>
    <x v="3"/>
    <x v="0"/>
    <n v="199"/>
    <n v="19.899999999999999"/>
    <n v="216.419213973799"/>
    <m/>
    <n v="113530.5677"/>
    <x v="0"/>
    <n v="14486.486500000001"/>
    <x v="1084"/>
    <x v="0"/>
    <m/>
  </r>
  <r>
    <d v="2024-07-24T03:06:55"/>
    <x v="9"/>
    <n v="13"/>
    <s v="DURANGO PAEZ GILDARDO"/>
    <x v="3"/>
    <x v="0"/>
    <n v="208"/>
    <n v="20.8"/>
    <n v="216.419213973799"/>
    <s v="1 Descuento (Jefe de ruta) "/>
    <n v="113530.5677"/>
    <x v="0"/>
    <n v="14486.486500000001"/>
    <x v="1084"/>
    <x v="0"/>
    <m/>
  </r>
  <r>
    <d v="2024-07-24T03:06:55"/>
    <x v="9"/>
    <n v="14"/>
    <s v="MADRID HERNANDEZ JHONATAN SMITH"/>
    <x v="0"/>
    <x v="0"/>
    <n v="166"/>
    <n v="18.4444444444444"/>
    <n v="194.777292576419"/>
    <m/>
    <n v="102177.51089999999"/>
    <x v="1"/>
    <n v="14486.486500000001"/>
    <x v="1084"/>
    <x v="0"/>
    <m/>
  </r>
  <r>
    <d v="2024-07-24T03:06:56"/>
    <x v="9"/>
    <n v="15"/>
    <s v="HOYOS DAVID"/>
    <x v="0"/>
    <x v="0"/>
    <n v="221"/>
    <n v="24.5555555555556"/>
    <n v="194.777292576419"/>
    <m/>
    <n v="102177.51089999999"/>
    <x v="1"/>
    <n v="14486.486500000001"/>
    <x v="1084"/>
    <x v="0"/>
    <m/>
  </r>
  <r>
    <d v="2024-07-24T03:06:56"/>
    <x v="9"/>
    <n v="16"/>
    <s v="HURTADO MADRID JUAN ESTEBAN"/>
    <x v="0"/>
    <x v="0"/>
    <n v="175"/>
    <n v="19.4444444444444"/>
    <n v="194.777292576419"/>
    <s v="1 Descuento (Usuario desubicado) "/>
    <n v="102177.51089999999"/>
    <x v="0"/>
    <n v="14486.486500000001"/>
    <x v="1084"/>
    <x v="0"/>
    <m/>
  </r>
  <r>
    <d v="2024-07-24T03:06:57"/>
    <x v="9"/>
    <n v="18"/>
    <s v="BETANCUR GUZMAN JHON FERNANDO"/>
    <x v="0"/>
    <x v="0"/>
    <n v="230"/>
    <n v="25.5555555555556"/>
    <n v="194.777292576419"/>
    <s v="3 Descuentos (Controlador y despachador)"/>
    <n v="102177.51089999999"/>
    <x v="0"/>
    <n v="14486.486500000001"/>
    <x v="1084"/>
    <x v="0"/>
    <m/>
  </r>
  <r>
    <d v="2024-07-24T03:06:57"/>
    <x v="9"/>
    <n v="19"/>
    <s v="BARRANTES GALLEGO DANIEL CAMILO"/>
    <x v="9"/>
    <x v="0"/>
    <n v="245"/>
    <n v="20.4166666666667"/>
    <n v="259.70305676855901"/>
    <s v="1 Descuento (Conduct) "/>
    <n v="136236.68119999999"/>
    <x v="0"/>
    <n v="14486.486500000001"/>
    <x v="1084"/>
    <x v="0"/>
    <m/>
  </r>
  <r>
    <d v="2024-07-24T03:06:58"/>
    <x v="9"/>
    <n v="20"/>
    <s v="GONZALEZ PEREZ RAFAEL JOSE"/>
    <x v="6"/>
    <x v="0"/>
    <n v="175"/>
    <n v="21.875"/>
    <n v="173.135371179039"/>
    <s v="1 Descuento (Conduct) "/>
    <n v="90824.454100000003"/>
    <x v="0"/>
    <n v="14486.486500000001"/>
    <x v="1084"/>
    <x v="0"/>
    <m/>
  </r>
  <r>
    <d v="2024-07-24T03:06:58"/>
    <x v="9"/>
    <n v="21"/>
    <s v="DURANGO DAVID JOSE"/>
    <x v="6"/>
    <x v="0"/>
    <n v="177"/>
    <n v="22.125"/>
    <n v="173.135371179039"/>
    <s v="2 Descuentos (Conduct y cristian monitoreo) "/>
    <n v="90824.454100000003"/>
    <x v="0"/>
    <n v="14486.486500000001"/>
    <x v="1084"/>
    <x v="0"/>
    <m/>
  </r>
  <r>
    <d v="2024-07-24T03:06:59"/>
    <x v="9"/>
    <n v="22"/>
    <s v="QUIRAMA CASTAEDA JHON JADER"/>
    <x v="3"/>
    <x v="0"/>
    <n v="259"/>
    <n v="25.9"/>
    <n v="216.419213973799"/>
    <m/>
    <n v="113530.5677"/>
    <x v="1"/>
    <n v="14486.486500000001"/>
    <x v="1084"/>
    <x v="0"/>
    <m/>
  </r>
  <r>
    <d v="2024-07-24T03:06:59"/>
    <x v="9"/>
    <n v="23"/>
    <s v="SALDARRIAGA PARRA LUIS ALBERTO"/>
    <x v="0"/>
    <x v="0"/>
    <n v="191"/>
    <n v="21.2222222222222"/>
    <n v="194.777292576419"/>
    <m/>
    <n v="102177.51089999999"/>
    <x v="2"/>
    <n v="14486.486500000001"/>
    <x v="1084"/>
    <x v="0"/>
    <m/>
  </r>
  <r>
    <d v="2024-07-24T03:07:00"/>
    <x v="9"/>
    <n v="24"/>
    <s v="BETANCUR CARLOS"/>
    <x v="6"/>
    <x v="0"/>
    <n v="197"/>
    <n v="24.625"/>
    <n v="173.135371179039"/>
    <m/>
    <n v="90824.454100000003"/>
    <x v="0"/>
    <n v="14486.486500000001"/>
    <x v="1084"/>
    <x v="0"/>
    <m/>
  </r>
  <r>
    <d v="2024-07-24T03:07:00"/>
    <x v="9"/>
    <n v="26"/>
    <s v="CIRO MARIN RODRIGO ALBERTO"/>
    <x v="3"/>
    <x v="0"/>
    <n v="191"/>
    <n v="19.100000000000001"/>
    <n v="216.419213973799"/>
    <m/>
    <n v="113530.5677"/>
    <x v="0"/>
    <n v="14486.486500000001"/>
    <x v="1084"/>
    <x v="0"/>
    <m/>
  </r>
  <r>
    <d v="2024-07-24T03:07:01"/>
    <x v="9"/>
    <n v="27"/>
    <s v="FLORES RINCON JORGE ALBERTO"/>
    <x v="3"/>
    <x v="0"/>
    <n v="235"/>
    <n v="23.5"/>
    <n v="216.419213973799"/>
    <s v="2 Descuentos (Conducts) "/>
    <n v="113530.5677"/>
    <x v="0"/>
    <n v="14486.486500000001"/>
    <x v="1084"/>
    <x v="0"/>
    <m/>
  </r>
  <r>
    <d v="2024-07-24T03:07:01"/>
    <x v="9"/>
    <n v="28"/>
    <s v="PINO JUAN ESTEBAN"/>
    <x v="3"/>
    <x v="3"/>
    <n v="193"/>
    <n v="19.3"/>
    <n v="216.419213973799"/>
    <s v="1 Descuento (Conduct) "/>
    <n v="113530.5677"/>
    <x v="0"/>
    <n v="14486.486500000001"/>
    <x v="1084"/>
    <x v="0"/>
    <m/>
  </r>
  <r>
    <d v="2024-07-24T03:07:01"/>
    <x v="9"/>
    <n v="29"/>
    <s v="PEREZ GARCIA JUAN ESTEBAN"/>
    <x v="0"/>
    <x v="0"/>
    <n v="200"/>
    <n v="22.2222222222222"/>
    <n v="194.777292576419"/>
    <s v="1 Descuento (Jefe de ruta) "/>
    <n v="102177.51089999999"/>
    <x v="0"/>
    <n v="14486.486500000001"/>
    <x v="1084"/>
    <x v="0"/>
    <m/>
  </r>
  <r>
    <d v="2024-07-24T03:07:02"/>
    <x v="1"/>
    <n v="31"/>
    <s v="CERVANTES MARTINEZ FELIX ENRIQUE"/>
    <x v="0"/>
    <x v="0"/>
    <n v="199"/>
    <n v="22.1111111111111"/>
    <n v="194.777292576419"/>
    <m/>
    <n v="102177.51089999999"/>
    <x v="0"/>
    <n v="14486.486500000001"/>
    <x v="1084"/>
    <x v="0"/>
    <m/>
  </r>
  <r>
    <d v="2024-07-24T03:07:02"/>
    <x v="1"/>
    <n v="32"/>
    <s v="GOMEZ CARLOS"/>
    <x v="3"/>
    <x v="0"/>
    <n v="253"/>
    <n v="25.3"/>
    <n v="216.419213973799"/>
    <m/>
    <n v="113530.5677"/>
    <x v="0"/>
    <n v="14486.486500000001"/>
    <x v="1084"/>
    <x v="0"/>
    <m/>
  </r>
  <r>
    <d v="2024-07-24T03:07:03"/>
    <x v="1"/>
    <n v="33"/>
    <s v="ACEVEDO DIEGO ALEJANDRO"/>
    <x v="0"/>
    <x v="0"/>
    <n v="203"/>
    <n v="22.5555555555556"/>
    <n v="194.777292576419"/>
    <m/>
    <n v="102177.51089999999"/>
    <x v="0"/>
    <n v="14486.486500000001"/>
    <x v="1084"/>
    <x v="0"/>
    <m/>
  </r>
  <r>
    <d v="2024-07-24T03:07:03"/>
    <x v="1"/>
    <n v="34"/>
    <s v="MONTOYA OSPINA GILBERTO ANTONIO"/>
    <x v="1"/>
    <x v="0"/>
    <n v="263"/>
    <n v="23.909090909090899"/>
    <n v="238.06113537117901"/>
    <m/>
    <n v="124883.62450000001"/>
    <x v="0"/>
    <n v="14486.486500000001"/>
    <x v="1084"/>
    <x v="0"/>
    <m/>
  </r>
  <r>
    <d v="2024-07-24T03:07:03"/>
    <x v="1"/>
    <n v="35"/>
    <s v="MOLINA LUIS FERNANDO"/>
    <x v="6"/>
    <x v="0"/>
    <n v="150"/>
    <n v="18.75"/>
    <n v="173.135371179039"/>
    <m/>
    <n v="90824.454100000003"/>
    <x v="1"/>
    <n v="14486.486500000001"/>
    <x v="1084"/>
    <x v="0"/>
    <m/>
  </r>
  <r>
    <d v="2024-07-24T03:07:04"/>
    <x v="1"/>
    <n v="36"/>
    <s v="MARTINEZ CHAVERRA LUIS NORBERTO"/>
    <x v="3"/>
    <x v="0"/>
    <n v="207"/>
    <n v="20.7"/>
    <n v="216.419213973799"/>
    <m/>
    <n v="113530.5677"/>
    <x v="0"/>
    <n v="14486.486500000001"/>
    <x v="1084"/>
    <x v="0"/>
    <m/>
  </r>
  <r>
    <d v="2024-07-24T03:07:04"/>
    <x v="1"/>
    <n v="38"/>
    <s v="LONDOO CADAVID DAVID SANTIAGO"/>
    <x v="4"/>
    <x v="0"/>
    <n v="131"/>
    <n v="18.714285714285701"/>
    <n v="151.493449781659"/>
    <m/>
    <n v="79471.397400000002"/>
    <x v="0"/>
    <n v="14486.486500000001"/>
    <x v="1084"/>
    <x v="0"/>
    <m/>
  </r>
  <r>
    <d v="2024-07-24T03:07:05"/>
    <x v="1"/>
    <n v="39"/>
    <s v="GOMEZ EDWIN"/>
    <x v="3"/>
    <x v="0"/>
    <n v="195"/>
    <n v="19.5"/>
    <n v="216.419213973799"/>
    <s v="1 Descuento (Propietario)"/>
    <n v="113530.5677"/>
    <x v="0"/>
    <n v="14486.486500000001"/>
    <x v="1084"/>
    <x v="0"/>
    <m/>
  </r>
  <r>
    <d v="2024-07-24T03:07:05"/>
    <x v="1"/>
    <n v="40"/>
    <s v="OCAMPO OCAMPO ANTONIO JOSE"/>
    <x v="0"/>
    <x v="0"/>
    <n v="200"/>
    <n v="22.2222222222222"/>
    <n v="194.777292576419"/>
    <s v="1 Descuento (Conduct) "/>
    <n v="102177.51089999999"/>
    <x v="0"/>
    <n v="14486.486500000001"/>
    <x v="1084"/>
    <x v="0"/>
    <m/>
  </r>
  <r>
    <d v="2024-07-24T03:07:05"/>
    <x v="1"/>
    <n v="41"/>
    <s v="GARCIA DAVID WILSON ALBERTO"/>
    <x v="0"/>
    <x v="0"/>
    <n v="164"/>
    <n v="18.2222222222222"/>
    <n v="194.777292576419"/>
    <s v="1 Descuento (Conduct) "/>
    <n v="102177.51089999999"/>
    <x v="1"/>
    <n v="14486.486500000001"/>
    <x v="1084"/>
    <x v="0"/>
    <m/>
  </r>
  <r>
    <d v="2024-07-24T03:07:06"/>
    <x v="1"/>
    <n v="42"/>
    <s v="LOPERA ALVAREZ ESTIVEN"/>
    <x v="3"/>
    <x v="3"/>
    <n v="243"/>
    <n v="24.3"/>
    <n v="216.419213973799"/>
    <m/>
    <n v="113530.5677"/>
    <x v="1"/>
    <n v="14486.486500000001"/>
    <x v="1084"/>
    <x v="0"/>
    <m/>
  </r>
  <r>
    <d v="2024-07-25T03:22:19"/>
    <x v="1"/>
    <n v="1"/>
    <s v="PALMAR PANA EDIXON JOSUE"/>
    <x v="1"/>
    <x v="0"/>
    <n v="171"/>
    <n v="15.545454545454501"/>
    <n v="240.88358208955199"/>
    <m/>
    <n v="126435.97010000001"/>
    <x v="0"/>
    <n v="12332.4324"/>
    <x v="1085"/>
    <x v="0"/>
    <m/>
  </r>
  <r>
    <d v="2024-07-25T03:22:19"/>
    <x v="1"/>
    <n v="2"/>
    <s v="PARIAS MURIEL JHON FREDY"/>
    <x v="0"/>
    <x v="0"/>
    <n v="200"/>
    <n v="22.2222222222222"/>
    <n v="197.086567164179"/>
    <m/>
    <n v="103447.6119"/>
    <x v="1"/>
    <n v="12332.4324"/>
    <x v="1085"/>
    <x v="0"/>
    <m/>
  </r>
  <r>
    <d v="2024-07-25T03:22:20"/>
    <x v="1"/>
    <n v="3"/>
    <s v="MACEA MATEO"/>
    <x v="8"/>
    <x v="0"/>
    <n v="86"/>
    <n v="17.2"/>
    <n v="109.492537313433"/>
    <m/>
    <n v="57470.895499999999"/>
    <x v="0"/>
    <n v="12332.4324"/>
    <x v="1085"/>
    <x v="0"/>
    <m/>
  </r>
  <r>
    <d v="2024-07-25T03:22:20"/>
    <x v="1"/>
    <n v="4"/>
    <s v="NOREA JUAN JOSE"/>
    <x v="3"/>
    <x v="0"/>
    <n v="201"/>
    <n v="20.100000000000001"/>
    <n v="218.98507462686601"/>
    <s v="2 Descuentos (Conduct y propietario) "/>
    <n v="114941.791"/>
    <x v="0"/>
    <n v="12332.4324"/>
    <x v="1085"/>
    <x v="0"/>
    <m/>
  </r>
  <r>
    <d v="2024-07-25T03:22:20"/>
    <x v="1"/>
    <n v="5"/>
    <s v="BERRIO POSADA ANGELA"/>
    <x v="9"/>
    <x v="0"/>
    <n v="301"/>
    <n v="25.0833333333333"/>
    <n v="262.78208955223897"/>
    <m/>
    <n v="137930.14929999999"/>
    <x v="1"/>
    <n v="12332.4324"/>
    <x v="1085"/>
    <x v="0"/>
    <m/>
  </r>
  <r>
    <d v="2024-07-25T03:22:21"/>
    <x v="1"/>
    <n v="6"/>
    <s v="TUBERQUIA MAICOL ESTIVEN"/>
    <x v="9"/>
    <x v="0"/>
    <n v="270"/>
    <n v="22.5"/>
    <n v="262.78208955223897"/>
    <s v="9 Descuentos (Transbordo y jefe de ruta) "/>
    <n v="137930.14929999999"/>
    <x v="0"/>
    <n v="12332.4324"/>
    <x v="1085"/>
    <x v="0"/>
    <m/>
  </r>
  <r>
    <d v="2024-07-25T03:22:21"/>
    <x v="1"/>
    <n v="8"/>
    <s v="VACA FIERRO ROBINSON"/>
    <x v="3"/>
    <x v="0"/>
    <n v="217"/>
    <n v="21.7"/>
    <n v="218.98507462686601"/>
    <m/>
    <n v="114941.791"/>
    <x v="1"/>
    <n v="12332.4324"/>
    <x v="1085"/>
    <x v="0"/>
    <m/>
  </r>
  <r>
    <d v="2024-07-25T03:22:21"/>
    <x v="1"/>
    <n v="9"/>
    <s v="AGUDELO GARCIA DENIN ANGELO"/>
    <x v="0"/>
    <x v="0"/>
    <n v="182"/>
    <n v="20.2222222222222"/>
    <n v="197.086567164179"/>
    <m/>
    <n v="103447.6119"/>
    <x v="0"/>
    <n v="12332.4324"/>
    <x v="1085"/>
    <x v="0"/>
    <m/>
  </r>
  <r>
    <d v="2024-07-25T03:22:22"/>
    <x v="1"/>
    <n v="10"/>
    <s v="LONDOO WILDER"/>
    <x v="0"/>
    <x v="0"/>
    <n v="192"/>
    <n v="21.3333333333333"/>
    <n v="197.086567164179"/>
    <m/>
    <n v="103447.6119"/>
    <x v="0"/>
    <n v="12332.4324"/>
    <x v="1085"/>
    <x v="0"/>
    <m/>
  </r>
  <r>
    <d v="2024-07-25T03:22:22"/>
    <x v="9"/>
    <n v="12"/>
    <s v="VALENCIA MENDOZA JHON"/>
    <x v="0"/>
    <x v="0"/>
    <n v="167"/>
    <n v="18.5555555555556"/>
    <n v="197.086567164179"/>
    <s v="2 Descuentos (Propietario y controlador)"/>
    <n v="103447.6119"/>
    <x v="0"/>
    <n v="12332.4324"/>
    <x v="1085"/>
    <x v="0"/>
    <m/>
  </r>
  <r>
    <d v="2024-07-25T03:22:22"/>
    <x v="9"/>
    <n v="13"/>
    <s v="DIAZ LOZADA ANDRES FELIPE"/>
    <x v="3"/>
    <x v="0"/>
    <n v="175"/>
    <n v="17.5"/>
    <n v="218.98507462686601"/>
    <m/>
    <n v="114941.791"/>
    <x v="0"/>
    <n v="12332.4324"/>
    <x v="1085"/>
    <x v="0"/>
    <m/>
  </r>
  <r>
    <d v="2024-07-25T03:22:22"/>
    <x v="9"/>
    <n v="14"/>
    <s v="MADRID HERNANDEZ JHONATAN SMITH"/>
    <x v="3"/>
    <x v="0"/>
    <n v="277"/>
    <n v="27.7"/>
    <n v="218.98507462686601"/>
    <m/>
    <n v="114941.791"/>
    <x v="1"/>
    <n v="12332.4324"/>
    <x v="1085"/>
    <x v="0"/>
    <m/>
  </r>
  <r>
    <d v="2024-07-25T03:22:23"/>
    <x v="9"/>
    <n v="15"/>
    <s v="HOYOS DAVID"/>
    <x v="6"/>
    <x v="0"/>
    <n v="258"/>
    <n v="32.25"/>
    <n v="175.18805970149299"/>
    <m/>
    <n v="91953.432799999995"/>
    <x v="1"/>
    <n v="12332.4324"/>
    <x v="1085"/>
    <x v="0"/>
    <m/>
  </r>
  <r>
    <d v="2024-07-25T03:22:23"/>
    <x v="9"/>
    <n v="16"/>
    <s v="HURTADO MADRID JUAN ESTEBAN"/>
    <x v="3"/>
    <x v="0"/>
    <n v="205"/>
    <n v="20.5"/>
    <n v="218.98507462686601"/>
    <m/>
    <n v="114941.791"/>
    <x v="0"/>
    <n v="12332.4324"/>
    <x v="1085"/>
    <x v="0"/>
    <m/>
  </r>
  <r>
    <d v="2024-07-25T03:22:23"/>
    <x v="9"/>
    <n v="17"/>
    <s v="RAMIREZ JARAMILLO WILSON"/>
    <x v="7"/>
    <x v="0"/>
    <n v="62"/>
    <n v="20.6666666666667"/>
    <n v="65.6955223880597"/>
    <m/>
    <n v="34482.537300000004"/>
    <x v="0"/>
    <n v="12332.4324"/>
    <x v="1085"/>
    <x v="0"/>
    <m/>
  </r>
  <r>
    <d v="2024-07-25T03:22:24"/>
    <x v="9"/>
    <n v="18"/>
    <s v="BETANCUR GUZMAN JHON FERNANDO"/>
    <x v="3"/>
    <x v="0"/>
    <n v="227"/>
    <n v="22.7"/>
    <n v="218.98507462686601"/>
    <s v="1 Descuento (Conduct)"/>
    <n v="114941.791"/>
    <x v="0"/>
    <n v="12332.4324"/>
    <x v="1085"/>
    <x v="0"/>
    <m/>
  </r>
  <r>
    <d v="2024-07-25T03:22:24"/>
    <x v="9"/>
    <n v="19"/>
    <s v="BARRANTES GALLEGO DANIEL CAMILO"/>
    <x v="4"/>
    <x v="0"/>
    <n v="139"/>
    <n v="19.8571428571429"/>
    <n v="153.28955223880601"/>
    <m/>
    <n v="80459.253700000001"/>
    <x v="0"/>
    <n v="12332.4324"/>
    <x v="1085"/>
    <x v="0"/>
    <m/>
  </r>
  <r>
    <d v="2024-07-25T03:22:24"/>
    <x v="9"/>
    <n v="20"/>
    <s v="GONZALEZ PEREZ RAFAEL JOSE"/>
    <x v="3"/>
    <x v="0"/>
    <n v="224"/>
    <n v="22.4"/>
    <n v="218.98507462686601"/>
    <m/>
    <n v="114941.791"/>
    <x v="0"/>
    <n v="12332.4324"/>
    <x v="1085"/>
    <x v="0"/>
    <m/>
  </r>
  <r>
    <d v="2024-07-25T03:22:25"/>
    <x v="1"/>
    <n v="21"/>
    <s v="DURANGO DAVID JOSE"/>
    <x v="3"/>
    <x v="0"/>
    <n v="221"/>
    <n v="22.1"/>
    <n v="218.98507462686601"/>
    <s v="2 Descuentos (Propietario y despachador gustavo)"/>
    <n v="114941.791"/>
    <x v="0"/>
    <n v="12332.4324"/>
    <x v="1085"/>
    <x v="0"/>
    <m/>
  </r>
  <r>
    <d v="2024-07-25T03:22:25"/>
    <x v="1"/>
    <n v="22"/>
    <s v="QUIRAMA CASTAEDA JHON JADER"/>
    <x v="1"/>
    <x v="0"/>
    <n v="234"/>
    <n v="21.272727272727298"/>
    <n v="240.88358208955199"/>
    <s v="1 Descuento (Propietario)"/>
    <n v="126435.97010000001"/>
    <x v="1"/>
    <n v="12332.4324"/>
    <x v="1085"/>
    <x v="0"/>
    <m/>
  </r>
  <r>
    <d v="2024-07-25T03:22:25"/>
    <x v="1"/>
    <n v="23"/>
    <s v="SALDARRIAGA PARRA LUIS ALBERTO"/>
    <x v="0"/>
    <x v="0"/>
    <n v="214"/>
    <n v="23.7777777777778"/>
    <n v="197.086567164179"/>
    <m/>
    <n v="103447.6119"/>
    <x v="2"/>
    <n v="12332.4324"/>
    <x v="1085"/>
    <x v="0"/>
    <m/>
  </r>
  <r>
    <d v="2024-07-25T03:22:26"/>
    <x v="1"/>
    <n v="25"/>
    <s v="JIMENEZ HURTADO CARLOS ESTIVEN"/>
    <x v="0"/>
    <x v="0"/>
    <n v="209"/>
    <n v="23.2222222222222"/>
    <n v="197.086567164179"/>
    <m/>
    <n v="103447.6119"/>
    <x v="1"/>
    <n v="12332.4324"/>
    <x v="1085"/>
    <x v="0"/>
    <m/>
  </r>
  <r>
    <d v="2024-07-25T03:22:26"/>
    <x v="1"/>
    <n v="26"/>
    <s v="CIRO MARIN RODRIGO ALBERTO"/>
    <x v="4"/>
    <x v="0"/>
    <n v="140"/>
    <n v="20"/>
    <n v="153.28955223880601"/>
    <s v="2 Descuentos (Conducts)"/>
    <n v="80459.253700000001"/>
    <x v="0"/>
    <n v="12332.4324"/>
    <x v="1085"/>
    <x v="0"/>
    <m/>
  </r>
  <r>
    <d v="2024-07-25T03:22:26"/>
    <x v="1"/>
    <n v="27"/>
    <s v="FLORES RINCON JORGE ALBERTO"/>
    <x v="1"/>
    <x v="0"/>
    <n v="237"/>
    <n v="21.545454545454501"/>
    <n v="240.88358208955199"/>
    <m/>
    <n v="126435.97010000001"/>
    <x v="0"/>
    <n v="12332.4324"/>
    <x v="1085"/>
    <x v="0"/>
    <m/>
  </r>
  <r>
    <d v="2024-07-25T03:22:26"/>
    <x v="1"/>
    <n v="29"/>
    <s v="PEREZ GARCIA JUAN ESTEBAN"/>
    <x v="0"/>
    <x v="0"/>
    <n v="205"/>
    <n v="22.7777777777778"/>
    <n v="197.086567164179"/>
    <s v="1 Descuento (Conduct)"/>
    <n v="103447.6119"/>
    <x v="0"/>
    <n v="12332.4324"/>
    <x v="1085"/>
    <x v="0"/>
    <m/>
  </r>
  <r>
    <d v="2024-07-25T03:22:27"/>
    <x v="9"/>
    <n v="31"/>
    <s v="CERVANTES MARTINEZ FELIX ENRIQUE"/>
    <x v="0"/>
    <x v="0"/>
    <n v="160"/>
    <n v="17.7777777777778"/>
    <n v="197.086567164179"/>
    <m/>
    <n v="103447.6119"/>
    <x v="0"/>
    <n v="12332.4324"/>
    <x v="1085"/>
    <x v="0"/>
    <m/>
  </r>
  <r>
    <d v="2024-07-25T03:22:27"/>
    <x v="9"/>
    <n v="32"/>
    <s v="GOMEZ CARLOS"/>
    <x v="3"/>
    <x v="0"/>
    <n v="192"/>
    <n v="19.2"/>
    <n v="218.98507462686601"/>
    <m/>
    <n v="114941.791"/>
    <x v="0"/>
    <n v="12332.4324"/>
    <x v="1085"/>
    <x v="0"/>
    <m/>
  </r>
  <r>
    <d v="2024-07-25T03:22:27"/>
    <x v="9"/>
    <n v="33"/>
    <s v="ACEVEDO DIEGO ALEJANDRO"/>
    <x v="3"/>
    <x v="0"/>
    <n v="215"/>
    <n v="21.5"/>
    <n v="218.98507462686601"/>
    <m/>
    <n v="114941.791"/>
    <x v="0"/>
    <n v="12332.4324"/>
    <x v="1085"/>
    <x v="0"/>
    <m/>
  </r>
  <r>
    <d v="2024-07-25T03:22:28"/>
    <x v="9"/>
    <n v="34"/>
    <s v="MONTOYA OSPINA GILBERTO ANTONIO"/>
    <x v="2"/>
    <x v="0"/>
    <n v="144"/>
    <n v="24"/>
    <n v="131.391044776119"/>
    <s v="1 Descuento (Conduct)"/>
    <n v="68965.074600000007"/>
    <x v="0"/>
    <n v="12332.4324"/>
    <x v="1085"/>
    <x v="0"/>
    <m/>
  </r>
  <r>
    <d v="2024-07-25T03:22:28"/>
    <x v="9"/>
    <n v="35"/>
    <s v="MOLINA LUIS FERNANDO"/>
    <x v="0"/>
    <x v="0"/>
    <n v="199"/>
    <n v="22.1111111111111"/>
    <n v="197.086567164179"/>
    <m/>
    <n v="103447.6119"/>
    <x v="1"/>
    <n v="12332.4324"/>
    <x v="1085"/>
    <x v="0"/>
    <m/>
  </r>
  <r>
    <d v="2024-07-25T03:22:28"/>
    <x v="9"/>
    <n v="36"/>
    <s v="MARTINEZ CHAVERRA LUIS NORBERTO"/>
    <x v="3"/>
    <x v="0"/>
    <n v="258"/>
    <n v="25.8"/>
    <n v="218.98507462686601"/>
    <s v="1 Descuento (Usuario desubicado)"/>
    <n v="114941.791"/>
    <x v="0"/>
    <n v="12332.4324"/>
    <x v="1085"/>
    <x v="0"/>
    <m/>
  </r>
  <r>
    <d v="2024-07-25T03:22:28"/>
    <x v="9"/>
    <n v="37"/>
    <s v="TABORDA ROJAS DIEGO ALEJANDRO"/>
    <x v="1"/>
    <x v="0"/>
    <n v="234"/>
    <n v="21.272727272727298"/>
    <n v="240.88358208955199"/>
    <m/>
    <n v="126435.97010000001"/>
    <x v="1"/>
    <n v="12332.4324"/>
    <x v="1085"/>
    <x v="0"/>
    <m/>
  </r>
  <r>
    <d v="2024-07-25T03:22:29"/>
    <x v="9"/>
    <n v="38"/>
    <s v="AGUDELO KEVIN ANDRES"/>
    <x v="0"/>
    <x v="0"/>
    <n v="206"/>
    <n v="22.8888888888889"/>
    <n v="197.086567164179"/>
    <m/>
    <n v="103447.6119"/>
    <x v="0"/>
    <n v="12332.4324"/>
    <x v="1085"/>
    <x v="0"/>
    <m/>
  </r>
  <r>
    <d v="2024-07-25T03:22:29"/>
    <x v="9"/>
    <n v="40"/>
    <s v="OCAMPO OCAMPO ANTONIO JOSE"/>
    <x v="9"/>
    <x v="0"/>
    <n v="284"/>
    <n v="23.6666666666667"/>
    <n v="262.78208955223897"/>
    <s v="3 Descuentos (Transbordo) "/>
    <n v="137930.14929999999"/>
    <x v="0"/>
    <n v="12332.4324"/>
    <x v="1085"/>
    <x v="0"/>
    <m/>
  </r>
  <r>
    <d v="2024-07-25T03:22:29"/>
    <x v="9"/>
    <n v="41"/>
    <s v="GARCIA DAVID WILSON ALBERTO"/>
    <x v="3"/>
    <x v="0"/>
    <n v="225"/>
    <n v="22.5"/>
    <n v="218.98507462686601"/>
    <s v="2 Descuentos (Conduct y despachador gustavo)"/>
    <n v="114941.791"/>
    <x v="1"/>
    <n v="12332.4324"/>
    <x v="1085"/>
    <x v="0"/>
    <m/>
  </r>
  <r>
    <d v="2024-07-25T03:22:30"/>
    <x v="9"/>
    <n v="42"/>
    <s v="LOPERA ALVAREZ ESTIVEN"/>
    <x v="0"/>
    <x v="0"/>
    <n v="205"/>
    <n v="22.7777777777778"/>
    <n v="197.086567164179"/>
    <m/>
    <n v="103447.6119"/>
    <x v="1"/>
    <n v="12332.4324"/>
    <x v="1085"/>
    <x v="0"/>
    <m/>
  </r>
  <r>
    <d v="2024-07-26T03:17:11"/>
    <x v="1"/>
    <n v="1"/>
    <s v="PALMAR PANA EDIXON JOSUE"/>
    <x v="3"/>
    <x v="0"/>
    <n v="185"/>
    <n v="18.5"/>
    <n v="185"/>
    <m/>
    <n v="96250"/>
    <x v="0"/>
    <n v="12568.4211"/>
    <x v="1086"/>
    <x v="0"/>
    <m/>
  </r>
  <r>
    <d v="2024-07-26T03:17:11"/>
    <x v="1"/>
    <n v="2"/>
    <s v="PARIAS MURIEL JHON FREDY"/>
    <x v="0"/>
    <x v="0"/>
    <n v="182"/>
    <n v="20.2222222222222"/>
    <n v="198.42121684867399"/>
    <s v="2 Descuentos (Usuario desubicado) "/>
    <n v="104181.66929999999"/>
    <x v="1"/>
    <n v="12568.4211"/>
    <x v="1086"/>
    <x v="0"/>
    <m/>
  </r>
  <r>
    <d v="2024-07-26T03:17:12"/>
    <x v="1"/>
    <n v="3"/>
    <s v="MACEA MATEO"/>
    <x v="1"/>
    <x v="0"/>
    <n v="191"/>
    <n v="17.363636363636399"/>
    <n v="242.51482059282401"/>
    <s v="12 Descuentos (Jefe de ruta, transbordo y controlador) "/>
    <n v="127333.1513"/>
    <x v="0"/>
    <n v="12568.4211"/>
    <x v="1086"/>
    <x v="0"/>
    <m/>
  </r>
  <r>
    <d v="2024-07-26T03:17:12"/>
    <x v="1"/>
    <n v="4"/>
    <s v="NOREA JUAN JOSE"/>
    <x v="6"/>
    <x v="0"/>
    <n v="124"/>
    <n v="15.5"/>
    <n v="176.37441497659901"/>
    <m/>
    <n v="92605.928199999995"/>
    <x v="0"/>
    <n v="12568.4211"/>
    <x v="1086"/>
    <x v="0"/>
    <m/>
  </r>
  <r>
    <d v="2024-07-26T03:17:13"/>
    <x v="1"/>
    <n v="5"/>
    <s v="BERRIO POSADA ANGELA"/>
    <x v="3"/>
    <x v="0"/>
    <n v="229"/>
    <n v="22.9"/>
    <n v="220.468018720749"/>
    <m/>
    <n v="115757.4103"/>
    <x v="1"/>
    <n v="12568.4211"/>
    <x v="1086"/>
    <x v="0"/>
    <m/>
  </r>
  <r>
    <d v="2024-07-26T03:17:13"/>
    <x v="1"/>
    <n v="6"/>
    <s v="TUBERQUIA MAICOL ESTIVEN"/>
    <x v="0"/>
    <x v="0"/>
    <n v="200"/>
    <n v="22.2222222222222"/>
    <n v="198.42121684867399"/>
    <s v="1 Descuento (Usuario movilidad reducida)"/>
    <n v="104181.66929999999"/>
    <x v="0"/>
    <n v="12568.4211"/>
    <x v="1086"/>
    <x v="0"/>
    <m/>
  </r>
  <r>
    <d v="2024-07-26T03:17:14"/>
    <x v="1"/>
    <n v="7"/>
    <s v="GARCIA DAVID WILSON ALBERTO"/>
    <x v="10"/>
    <x v="0"/>
    <n v="90"/>
    <n v="22.5"/>
    <n v="88.187207488299507"/>
    <m/>
    <n v="46302.964099999997"/>
    <x v="1"/>
    <n v="12568.4211"/>
    <x v="1086"/>
    <x v="0"/>
    <m/>
  </r>
  <r>
    <d v="2024-07-26T03:17:14"/>
    <x v="1"/>
    <n v="8"/>
    <s v="VACA FIERRO ROBINSON"/>
    <x v="3"/>
    <x v="0"/>
    <n v="294"/>
    <n v="29.4"/>
    <n v="220.468018720749"/>
    <m/>
    <n v="115757.4103"/>
    <x v="1"/>
    <n v="12568.4211"/>
    <x v="1086"/>
    <x v="0"/>
    <m/>
  </r>
  <r>
    <d v="2024-07-26T03:17:15"/>
    <x v="1"/>
    <n v="9"/>
    <s v="AGUDELO GARCIA DENIN ANGELO"/>
    <x v="2"/>
    <x v="3"/>
    <n v="125"/>
    <n v="20.8333333333333"/>
    <n v="132.280811232449"/>
    <m/>
    <n v="69454.446200000006"/>
    <x v="0"/>
    <n v="12568.4211"/>
    <x v="1086"/>
    <x v="0"/>
    <m/>
  </r>
  <r>
    <d v="2024-07-26T03:17:15"/>
    <x v="1"/>
    <n v="11"/>
    <s v="BELTRAN JUAN SIMON"/>
    <x v="0"/>
    <x v="3"/>
    <n v="194"/>
    <n v="21.5555555555556"/>
    <n v="198.42121684867399"/>
    <m/>
    <n v="104181.66929999999"/>
    <x v="0"/>
    <n v="12568.4211"/>
    <x v="1086"/>
    <x v="0"/>
    <m/>
  </r>
  <r>
    <d v="2024-07-26T03:17:15"/>
    <x v="9"/>
    <n v="12"/>
    <s v="VALENCIA MENDOZA JHON"/>
    <x v="0"/>
    <x v="3"/>
    <n v="163"/>
    <n v="18.1111111111111"/>
    <n v="198.42121684867399"/>
    <m/>
    <n v="104181.66929999999"/>
    <x v="0"/>
    <n v="12568.4211"/>
    <x v="1086"/>
    <x v="0"/>
    <m/>
  </r>
  <r>
    <d v="2024-07-26T03:17:16"/>
    <x v="9"/>
    <n v="13"/>
    <s v="DURANGO PAEZ GILDARDO"/>
    <x v="10"/>
    <x v="0"/>
    <n v="94"/>
    <n v="26.8571428571429"/>
    <n v="77.163806552262102"/>
    <m/>
    <n v="40515.0936"/>
    <x v="0"/>
    <n v="12568.4211"/>
    <x v="1086"/>
    <x v="0"/>
    <m/>
  </r>
  <r>
    <d v="2024-07-26T03:17:16"/>
    <x v="9"/>
    <n v="14"/>
    <s v="MADRID HERNANDEZ JHONATAN SMITH"/>
    <x v="3"/>
    <x v="0"/>
    <n v="233"/>
    <n v="23.3"/>
    <n v="220.468018720749"/>
    <m/>
    <n v="115757.4103"/>
    <x v="1"/>
    <n v="12568.4211"/>
    <x v="1086"/>
    <x v="0"/>
    <m/>
  </r>
  <r>
    <d v="2024-07-26T03:17:16"/>
    <x v="9"/>
    <n v="15"/>
    <s v="HOYOS DAVID"/>
    <x v="0"/>
    <x v="0"/>
    <n v="241"/>
    <n v="26.7777777777778"/>
    <n v="198.42121684867399"/>
    <m/>
    <n v="104181.66929999999"/>
    <x v="1"/>
    <n v="12568.4211"/>
    <x v="1086"/>
    <x v="0"/>
    <m/>
  </r>
  <r>
    <d v="2024-07-26T03:17:17"/>
    <x v="9"/>
    <n v="16"/>
    <s v="LONDOO CADAVID DAVID SANTIAGO"/>
    <x v="0"/>
    <x v="0"/>
    <n v="190"/>
    <n v="21.1111111111111"/>
    <n v="198.42121684867399"/>
    <m/>
    <n v="104181.66929999999"/>
    <x v="0"/>
    <n v="12568.4211"/>
    <x v="1086"/>
    <x v="0"/>
    <m/>
  </r>
  <r>
    <d v="2024-07-26T03:17:17"/>
    <x v="9"/>
    <n v="17"/>
    <s v="RAMIREZ JARAMILLO WILSON"/>
    <x v="4"/>
    <x v="0"/>
    <n v="162"/>
    <n v="23.1428571428571"/>
    <n v="154.327613104524"/>
    <s v="1 Descuento (Usuario desubicado)"/>
    <n v="81030.1872"/>
    <x v="0"/>
    <n v="12568.4211"/>
    <x v="1086"/>
    <x v="0"/>
    <m/>
  </r>
  <r>
    <d v="2024-07-26T03:17:17"/>
    <x v="9"/>
    <n v="18"/>
    <s v="BETANCUR GUZMAN JHON FERNANDO"/>
    <x v="3"/>
    <x v="0"/>
    <n v="221"/>
    <n v="23.2631578947368"/>
    <n v="209.444617784711"/>
    <m/>
    <n v="109969.5398"/>
    <x v="0"/>
    <n v="12568.4211"/>
    <x v="1086"/>
    <x v="0"/>
    <m/>
  </r>
  <r>
    <d v="2024-07-26T03:17:18"/>
    <x v="9"/>
    <n v="19"/>
    <s v="BARRANTES GALLEGO DANIEL CAMILO"/>
    <x v="1"/>
    <x v="0"/>
    <n v="219"/>
    <n v="19.909090909090899"/>
    <n v="242.51482059282401"/>
    <m/>
    <n v="127333.1513"/>
    <x v="0"/>
    <n v="12568.4211"/>
    <x v="1086"/>
    <x v="0"/>
    <m/>
  </r>
  <r>
    <d v="2024-07-26T03:17:18"/>
    <x v="9"/>
    <n v="20"/>
    <s v="GONZALEZ PEREZ RAFAEL JOSE"/>
    <x v="6"/>
    <x v="0"/>
    <n v="192"/>
    <n v="24"/>
    <n v="176.37441497659901"/>
    <m/>
    <n v="92605.928199999995"/>
    <x v="0"/>
    <n v="12568.4211"/>
    <x v="1086"/>
    <x v="0"/>
    <m/>
  </r>
  <r>
    <d v="2024-07-26T03:17:18"/>
    <x v="9"/>
    <n v="21"/>
    <s v="DIAZ LOZADA ANDRES FELIPE"/>
    <x v="0"/>
    <x v="0"/>
    <n v="214"/>
    <n v="23.7777777777778"/>
    <n v="198.42121684867399"/>
    <m/>
    <n v="104181.66929999999"/>
    <x v="0"/>
    <n v="12568.4211"/>
    <x v="1086"/>
    <x v="0"/>
    <m/>
  </r>
  <r>
    <d v="2024-07-26T03:17:18"/>
    <x v="9"/>
    <n v="22"/>
    <s v="QUIRAMA CASTAEDA JHON JADER"/>
    <x v="1"/>
    <x v="3"/>
    <n v="312"/>
    <n v="28.363636363636399"/>
    <n v="242.51482059282401"/>
    <m/>
    <n v="127333.1513"/>
    <x v="1"/>
    <n v="12568.4211"/>
    <x v="1086"/>
    <x v="0"/>
    <m/>
  </r>
  <r>
    <d v="2024-07-26T03:17:19"/>
    <x v="9"/>
    <n v="23"/>
    <s v="SALDARRIAGA PARRA LUIS ALBERTO"/>
    <x v="0"/>
    <x v="0"/>
    <n v="159"/>
    <n v="17.6666666666667"/>
    <n v="198.42121684867399"/>
    <m/>
    <n v="104181.66929999999"/>
    <x v="2"/>
    <n v="12568.4211"/>
    <x v="1086"/>
    <x v="0"/>
    <m/>
  </r>
  <r>
    <d v="2024-07-26T03:17:19"/>
    <x v="9"/>
    <n v="24"/>
    <s v="AGUDELO KEVIN ANDRES"/>
    <x v="7"/>
    <x v="0"/>
    <n v="114"/>
    <n v="38"/>
    <n v="66.140405616224697"/>
    <m/>
    <n v="34727.223100000003"/>
    <x v="0"/>
    <n v="12568.4211"/>
    <x v="1086"/>
    <x v="0"/>
    <m/>
  </r>
  <r>
    <d v="2024-07-26T03:17:19"/>
    <x v="9"/>
    <n v="25"/>
    <s v="JIMENEZ HURTADO CARLOS ESTIVEN"/>
    <x v="6"/>
    <x v="0"/>
    <n v="191"/>
    <n v="23.875"/>
    <n v="176.37441497659901"/>
    <m/>
    <n v="92605.928199999995"/>
    <x v="1"/>
    <n v="12568.4211"/>
    <x v="1086"/>
    <x v="0"/>
    <m/>
  </r>
  <r>
    <d v="2024-07-26T03:17:20"/>
    <x v="9"/>
    <n v="26"/>
    <s v="LONDOO WILDER"/>
    <x v="2"/>
    <x v="0"/>
    <n v="125"/>
    <n v="20.8333333333333"/>
    <n v="132.280811232449"/>
    <m/>
    <n v="69454.446200000006"/>
    <x v="0"/>
    <n v="12568.4211"/>
    <x v="1086"/>
    <x v="0"/>
    <m/>
  </r>
  <r>
    <d v="2024-07-26T03:17:20"/>
    <x v="9"/>
    <n v="27"/>
    <s v="FLORES RINCON JORGE ALBERTO"/>
    <x v="1"/>
    <x v="0"/>
    <n v="214"/>
    <n v="19.454545454545499"/>
    <n v="242.51482059282401"/>
    <m/>
    <n v="127333.1513"/>
    <x v="0"/>
    <n v="12568.4211"/>
    <x v="1086"/>
    <x v="0"/>
    <m/>
  </r>
  <r>
    <d v="2024-07-26T03:17:20"/>
    <x v="9"/>
    <n v="28"/>
    <s v="PINO JUAN ESTEBAN"/>
    <x v="6"/>
    <x v="0"/>
    <n v="127"/>
    <n v="16.933333333333302"/>
    <n v="165.35101404056201"/>
    <m/>
    <n v="86818.057700000005"/>
    <x v="0"/>
    <n v="12568.4211"/>
    <x v="1086"/>
    <x v="0"/>
    <m/>
  </r>
  <r>
    <d v="2024-07-26T03:17:21"/>
    <x v="9"/>
    <n v="29"/>
    <s v="PEREZ GARCIA JUAN ESTEBAN"/>
    <x v="1"/>
    <x v="0"/>
    <n v="204"/>
    <n v="18.545454545454501"/>
    <n v="242.51482059282401"/>
    <m/>
    <n v="127333.1513"/>
    <x v="0"/>
    <n v="12568.4211"/>
    <x v="1086"/>
    <x v="0"/>
    <m/>
  </r>
  <r>
    <d v="2024-07-26T03:17:21"/>
    <x v="1"/>
    <n v="31"/>
    <s v="CERVANTES MARTINEZ FELIX ENRIQUE"/>
    <x v="6"/>
    <x v="0"/>
    <n v="185"/>
    <n v="23.125"/>
    <n v="176.37441497659901"/>
    <m/>
    <n v="92605.928199999995"/>
    <x v="0"/>
    <n v="12568.4211"/>
    <x v="1086"/>
    <x v="0"/>
    <m/>
  </r>
  <r>
    <d v="2024-07-26T03:17:22"/>
    <x v="1"/>
    <n v="32"/>
    <s v="GOMEZ CARLOS"/>
    <x v="6"/>
    <x v="0"/>
    <n v="220"/>
    <n v="27.5"/>
    <n v="176.37441497659901"/>
    <m/>
    <n v="92605.928199999995"/>
    <x v="0"/>
    <n v="12568.4211"/>
    <x v="1086"/>
    <x v="0"/>
    <m/>
  </r>
  <r>
    <d v="2024-07-26T03:17:22"/>
    <x v="1"/>
    <n v="33"/>
    <s v="ACEVEDO DIEGO ALEJANDRO"/>
    <x v="4"/>
    <x v="0"/>
    <n v="151"/>
    <n v="21.571428571428601"/>
    <n v="154.327613104524"/>
    <m/>
    <n v="81030.1872"/>
    <x v="0"/>
    <n v="12568.4211"/>
    <x v="1086"/>
    <x v="0"/>
    <m/>
  </r>
  <r>
    <d v="2024-07-26T03:17:23"/>
    <x v="1"/>
    <n v="34"/>
    <s v="MONTOYA OSPINA GILBERTO ANTONIO"/>
    <x v="0"/>
    <x v="3"/>
    <n v="217"/>
    <n v="24.1111111111111"/>
    <n v="198.42121684867399"/>
    <m/>
    <n v="104181.66929999999"/>
    <x v="0"/>
    <n v="12568.4211"/>
    <x v="1086"/>
    <x v="0"/>
    <m/>
  </r>
  <r>
    <d v="2024-07-26T03:17:23"/>
    <x v="1"/>
    <n v="35"/>
    <s v="MOLINA LUIS FERNANDO"/>
    <x v="0"/>
    <x v="0"/>
    <n v="181"/>
    <n v="20.1111111111111"/>
    <n v="198.42121684867399"/>
    <m/>
    <n v="104181.66929999999"/>
    <x v="1"/>
    <n v="12568.4211"/>
    <x v="1086"/>
    <x v="0"/>
    <m/>
  </r>
  <r>
    <d v="2024-07-26T03:17:24"/>
    <x v="1"/>
    <n v="36"/>
    <s v="MARTINEZ CHAVERRA LUIS NORBERTO"/>
    <x v="3"/>
    <x v="0"/>
    <n v="233"/>
    <n v="23.3"/>
    <n v="220.468018720749"/>
    <m/>
    <n v="115757.4103"/>
    <x v="0"/>
    <n v="12568.4211"/>
    <x v="1086"/>
    <x v="0"/>
    <m/>
  </r>
  <r>
    <d v="2024-07-26T03:17:24"/>
    <x v="1"/>
    <n v="37"/>
    <s v="TABORDA ROJAS DIEGO ALEJANDRO"/>
    <x v="6"/>
    <x v="0"/>
    <n v="161"/>
    <n v="20.125"/>
    <n v="176.37441497659901"/>
    <m/>
    <n v="92605.928199999995"/>
    <x v="1"/>
    <n v="12568.4211"/>
    <x v="1086"/>
    <x v="0"/>
    <m/>
  </r>
  <r>
    <d v="2024-07-26T03:17:25"/>
    <x v="1"/>
    <n v="38"/>
    <s v="AGUDELO KEVIN ANDRES"/>
    <x v="10"/>
    <x v="0"/>
    <n v="89"/>
    <n v="19.7777777777778"/>
    <n v="99.210608424336996"/>
    <m/>
    <n v="52090.834600000002"/>
    <x v="0"/>
    <n v="12568.4211"/>
    <x v="1086"/>
    <x v="0"/>
    <m/>
  </r>
  <r>
    <d v="2024-07-26T03:17:25"/>
    <x v="1"/>
    <n v="39"/>
    <s v="GOMEZ EDWIN"/>
    <x v="1"/>
    <x v="0"/>
    <n v="201"/>
    <n v="18.272727272727298"/>
    <n v="242.51482059282401"/>
    <m/>
    <n v="127333.1513"/>
    <x v="0"/>
    <n v="12568.4211"/>
    <x v="1086"/>
    <x v="0"/>
    <m/>
  </r>
  <r>
    <d v="2024-07-26T03:17:26"/>
    <x v="1"/>
    <n v="40"/>
    <s v="OCAMPO OCAMPO ANTONIO JOSE"/>
    <x v="0"/>
    <x v="0"/>
    <n v="222"/>
    <n v="24.6666666666667"/>
    <n v="198.42121684867399"/>
    <m/>
    <n v="104181.66929999999"/>
    <x v="0"/>
    <n v="12568.4211"/>
    <x v="1086"/>
    <x v="0"/>
    <m/>
  </r>
  <r>
    <d v="2024-07-26T03:17:26"/>
    <x v="1"/>
    <n v="41"/>
    <s v="GARCIA DAVID WILSON ALBERTO"/>
    <x v="14"/>
    <x v="0"/>
    <n v="16"/>
    <n v="32"/>
    <n v="11.023400936037399"/>
    <m/>
    <n v="5787.8705"/>
    <x v="1"/>
    <n v="12568.4211"/>
    <x v="1086"/>
    <x v="0"/>
    <m/>
  </r>
  <r>
    <d v="2024-07-26T03:17:27"/>
    <x v="1"/>
    <n v="42"/>
    <s v="LOPERA ALVAREZ ESTIVEN"/>
    <x v="0"/>
    <x v="0"/>
    <n v="186"/>
    <n v="20.6666666666667"/>
    <n v="198.42121684867399"/>
    <m/>
    <n v="104181.66929999999"/>
    <x v="1"/>
    <n v="12568.4211"/>
    <x v="1086"/>
    <x v="0"/>
    <m/>
  </r>
  <r>
    <d v="2024-07-27T03:03:05"/>
    <x v="1"/>
    <n v="1"/>
    <s v="PALMAR PANA EDIXON JOSUE"/>
    <x v="0"/>
    <x v="0"/>
    <n v="177"/>
    <n v="19.6666666666667"/>
    <n v="177"/>
    <m/>
    <n v="92400"/>
    <x v="0"/>
    <n v="14002.7027"/>
    <x v="1087"/>
    <x v="0"/>
    <m/>
  </r>
  <r>
    <d v="2024-07-27T03:03:05"/>
    <x v="1"/>
    <n v="2"/>
    <s v="PARIAS MURIEL JHON FREDY"/>
    <x v="0"/>
    <x v="0"/>
    <n v="229"/>
    <n v="25.4444444444444"/>
    <n v="199.259720062208"/>
    <m/>
    <n v="104642.84600000001"/>
    <x v="1"/>
    <n v="14002.7027"/>
    <x v="1087"/>
    <x v="0"/>
    <m/>
  </r>
  <r>
    <d v="2024-07-27T03:03:05"/>
    <x v="1"/>
    <n v="3"/>
    <s v="HIGUITA ALEJANDRO"/>
    <x v="0"/>
    <x v="0"/>
    <n v="166"/>
    <n v="18.4444444444444"/>
    <n v="199.259720062208"/>
    <m/>
    <n v="104642.84600000001"/>
    <x v="0"/>
    <n v="14002.7027"/>
    <x v="1087"/>
    <x v="0"/>
    <m/>
  </r>
  <r>
    <d v="2024-07-27T03:03:06"/>
    <x v="1"/>
    <n v="4"/>
    <s v="NOREA JUAN JOSE"/>
    <x v="3"/>
    <x v="0"/>
    <n v="223"/>
    <n v="22.3"/>
    <n v="221.39968895800899"/>
    <s v="1 Descuento (Despachador fernando) "/>
    <n v="116269.82889999999"/>
    <x v="0"/>
    <n v="14002.7027"/>
    <x v="1087"/>
    <x v="0"/>
    <m/>
  </r>
  <r>
    <d v="2024-07-27T03:03:06"/>
    <x v="1"/>
    <n v="5"/>
    <s v="BERRIO POSADA ANGELA"/>
    <x v="4"/>
    <x v="0"/>
    <n v="153"/>
    <n v="21.8571428571429"/>
    <n v="154.97978227060699"/>
    <m/>
    <n v="81388.8802"/>
    <x v="1"/>
    <n v="14002.7027"/>
    <x v="1087"/>
    <x v="0"/>
    <m/>
  </r>
  <r>
    <d v="2024-07-27T03:03:06"/>
    <x v="1"/>
    <n v="6"/>
    <s v="TUBERQUIA MAICOL ESTIVEN"/>
    <x v="1"/>
    <x v="0"/>
    <n v="261"/>
    <n v="23.727272727272702"/>
    <n v="243.53965785381001"/>
    <s v="1 Descuento (Despachador gustavo) "/>
    <n v="127896.8118"/>
    <x v="0"/>
    <n v="14002.7027"/>
    <x v="1087"/>
    <x v="0"/>
    <m/>
  </r>
  <r>
    <d v="2024-07-27T03:03:06"/>
    <x v="1"/>
    <n v="7"/>
    <s v="GARCIA DAVID WILSON ALBERTO"/>
    <x v="7"/>
    <x v="0"/>
    <n v="51"/>
    <n v="17"/>
    <n v="66.419906687402801"/>
    <s v="3 Descuentos (Despachador gustavo, conduct y usuario desubicado) "/>
    <n v="34880.948700000001"/>
    <x v="1"/>
    <n v="14002.7027"/>
    <x v="1087"/>
    <x v="0"/>
    <m/>
  </r>
  <r>
    <d v="2024-07-27T03:03:07"/>
    <x v="1"/>
    <n v="8"/>
    <s v="VACA FIERRO ROBINSON"/>
    <x v="1"/>
    <x v="0"/>
    <n v="252"/>
    <n v="22.909090909090899"/>
    <n v="243.53965785381001"/>
    <s v="3 Descuentos (Conducts y controlador) "/>
    <n v="127896.8118"/>
    <x v="1"/>
    <n v="14002.7027"/>
    <x v="1087"/>
    <x v="0"/>
    <m/>
  </r>
  <r>
    <d v="2024-07-27T03:03:07"/>
    <x v="1"/>
    <n v="9"/>
    <s v="AGUDELO GARCIA DENIN ANGELO"/>
    <x v="6"/>
    <x v="3"/>
    <n v="179"/>
    <n v="22.375"/>
    <n v="177.11975116640701"/>
    <m/>
    <n v="93015.863100000002"/>
    <x v="0"/>
    <n v="14002.7027"/>
    <x v="1087"/>
    <x v="0"/>
    <m/>
  </r>
  <r>
    <d v="2024-07-27T03:03:07"/>
    <x v="1"/>
    <n v="10"/>
    <s v="MARULANDA JARAMILLO DAWER ANDRES"/>
    <x v="4"/>
    <x v="3"/>
    <n v="102"/>
    <n v="14.5714285714286"/>
    <n v="154.97978227060699"/>
    <m/>
    <n v="81388.8802"/>
    <x v="0"/>
    <n v="14002.7027"/>
    <x v="1087"/>
    <x v="0"/>
    <m/>
  </r>
  <r>
    <d v="2024-07-27T03:03:07"/>
    <x v="9"/>
    <n v="11"/>
    <s v="BELTRAN JUAN SIMON"/>
    <x v="0"/>
    <x v="3"/>
    <n v="184"/>
    <n v="20.4444444444444"/>
    <n v="199.259720062208"/>
    <s v="3 Descuentos (Conducts y cristian monitoreo) "/>
    <n v="104642.84600000001"/>
    <x v="0"/>
    <n v="14002.7027"/>
    <x v="1087"/>
    <x v="0"/>
    <m/>
  </r>
  <r>
    <d v="2024-07-27T03:03:08"/>
    <x v="9"/>
    <n v="12"/>
    <s v="VALENCIA MENDOZA JHON"/>
    <x v="3"/>
    <x v="0"/>
    <n v="199"/>
    <n v="19.899999999999999"/>
    <n v="221.39968895800899"/>
    <s v="5 Descuentos (Conducts y usuario movilidad reducida) "/>
    <n v="116269.82889999999"/>
    <x v="0"/>
    <n v="14002.7027"/>
    <x v="1087"/>
    <x v="0"/>
    <m/>
  </r>
  <r>
    <d v="2024-07-27T03:03:08"/>
    <x v="9"/>
    <n v="13"/>
    <s v="DURANGO PAEZ GILDARDO"/>
    <x v="0"/>
    <x v="0"/>
    <n v="182"/>
    <n v="20.2222222222222"/>
    <n v="199.259720062208"/>
    <s v="7 Descuentos (Controlador y Transbordo) "/>
    <n v="104642.84600000001"/>
    <x v="0"/>
    <n v="14002.7027"/>
    <x v="1087"/>
    <x v="0"/>
    <m/>
  </r>
  <r>
    <d v="2024-07-27T03:03:08"/>
    <x v="9"/>
    <n v="14"/>
    <s v="CARVAJAL SALAZAR HECTOR MARINO"/>
    <x v="1"/>
    <x v="0"/>
    <n v="227"/>
    <n v="20.636363636363601"/>
    <n v="243.53965785381001"/>
    <m/>
    <n v="127896.8118"/>
    <x v="1"/>
    <n v="14002.7027"/>
    <x v="1087"/>
    <x v="0"/>
    <m/>
  </r>
  <r>
    <d v="2024-07-27T03:03:08"/>
    <x v="9"/>
    <n v="16"/>
    <s v="LONDOO CADAVID DAVID SANTIAGO"/>
    <x v="0"/>
    <x v="0"/>
    <n v="189"/>
    <n v="21"/>
    <n v="199.259720062208"/>
    <s v="1 Descuento (Conduct) "/>
    <n v="104642.84600000001"/>
    <x v="0"/>
    <n v="14002.7027"/>
    <x v="1087"/>
    <x v="0"/>
    <m/>
  </r>
  <r>
    <d v="2024-07-27T03:03:09"/>
    <x v="9"/>
    <n v="17"/>
    <s v="RAMIREZ JARAMILLO WILSON"/>
    <x v="6"/>
    <x v="0"/>
    <n v="150"/>
    <n v="18.75"/>
    <n v="177.11975116640701"/>
    <s v="1 Descuento (Transbordo) "/>
    <n v="93015.863100000002"/>
    <x v="0"/>
    <n v="14002.7027"/>
    <x v="1087"/>
    <x v="0"/>
    <m/>
  </r>
  <r>
    <d v="2024-07-27T03:03:09"/>
    <x v="9"/>
    <n v="18"/>
    <s v="BETANCUR GUZMAN JHON FERNANDO"/>
    <x v="3"/>
    <x v="0"/>
    <n v="211"/>
    <n v="21.1"/>
    <n v="221.39968895800899"/>
    <m/>
    <n v="116269.82889999999"/>
    <x v="0"/>
    <n v="14002.7027"/>
    <x v="1087"/>
    <x v="0"/>
    <m/>
  </r>
  <r>
    <d v="2024-07-27T03:03:09"/>
    <x v="9"/>
    <n v="19"/>
    <s v="MACEA MATEO"/>
    <x v="3"/>
    <x v="0"/>
    <n v="194"/>
    <n v="19.399999999999999"/>
    <n v="221.39968895800899"/>
    <s v="2 Descuentos (Conduct y cristian monitoreo) "/>
    <n v="116269.82889999999"/>
    <x v="0"/>
    <n v="14002.7027"/>
    <x v="1087"/>
    <x v="0"/>
    <m/>
  </r>
  <r>
    <d v="2024-07-27T03:03:09"/>
    <x v="9"/>
    <n v="20"/>
    <s v="GONZALEZ PEREZ RAFAEL JOSE"/>
    <x v="0"/>
    <x v="0"/>
    <n v="231"/>
    <n v="25.6666666666667"/>
    <n v="199.259720062208"/>
    <s v="2 Descuentos (Incidente con Usuario y conduct) "/>
    <n v="104642.84600000001"/>
    <x v="0"/>
    <n v="14002.7027"/>
    <x v="1087"/>
    <x v="0"/>
    <m/>
  </r>
  <r>
    <d v="2024-07-27T03:03:10"/>
    <x v="9"/>
    <n v="21"/>
    <s v="DURANGO DAVID JOSE"/>
    <x v="14"/>
    <x v="0"/>
    <n v="14"/>
    <n v="28"/>
    <n v="11.069984447900501"/>
    <m/>
    <n v="5813.4913999999999"/>
    <x v="0"/>
    <n v="14002.7027"/>
    <x v="1087"/>
    <x v="0"/>
    <m/>
  </r>
  <r>
    <d v="2024-07-27T03:03:10"/>
    <x v="9"/>
    <n v="22"/>
    <s v="QUIRAMA CASTAEDA JHON JADER"/>
    <x v="1"/>
    <x v="0"/>
    <n v="300"/>
    <n v="27.272727272727298"/>
    <n v="243.53965785381001"/>
    <s v="1 Descuento (Controlador) "/>
    <n v="127896.8118"/>
    <x v="1"/>
    <n v="14002.7027"/>
    <x v="1087"/>
    <x v="0"/>
    <m/>
  </r>
  <r>
    <d v="2024-07-27T03:03:10"/>
    <x v="9"/>
    <n v="23"/>
    <s v="SALDARRIAGA PARRA LUIS ALBERTO"/>
    <x v="10"/>
    <x v="0"/>
    <n v="79"/>
    <n v="19.75"/>
    <n v="88.559875583203706"/>
    <m/>
    <n v="46507.931600000004"/>
    <x v="2"/>
    <n v="14002.7027"/>
    <x v="1087"/>
    <x v="0"/>
    <m/>
  </r>
  <r>
    <d v="2024-07-27T03:03:10"/>
    <x v="9"/>
    <n v="24"/>
    <s v="AGUDELO KEVIN ANDRES"/>
    <x v="0"/>
    <x v="0"/>
    <n v="245"/>
    <n v="27.2222222222222"/>
    <n v="199.259720062208"/>
    <m/>
    <n v="104642.84600000001"/>
    <x v="0"/>
    <n v="14002.7027"/>
    <x v="1087"/>
    <x v="0"/>
    <m/>
  </r>
  <r>
    <d v="2024-07-27T03:03:11"/>
    <x v="9"/>
    <n v="25"/>
    <s v="JIMENEZ HURTADO CARLOS ESTIVEN"/>
    <x v="3"/>
    <x v="0"/>
    <n v="255"/>
    <n v="25.5"/>
    <n v="221.39968895800899"/>
    <s v="3 Descuentos (Conduct y usuarios desubicados) "/>
    <n v="116269.82889999999"/>
    <x v="1"/>
    <n v="14002.7027"/>
    <x v="1087"/>
    <x v="0"/>
    <m/>
  </r>
  <r>
    <d v="2024-07-27T03:03:11"/>
    <x v="9"/>
    <n v="27"/>
    <s v="FLORES RINCON JORGE ALBERTO"/>
    <x v="9"/>
    <x v="0"/>
    <n v="290"/>
    <n v="24.1666666666667"/>
    <n v="265.67962674961097"/>
    <s v="2 Descuentos (Conducts) "/>
    <n v="139523.7947"/>
    <x v="0"/>
    <n v="14002.7027"/>
    <x v="1087"/>
    <x v="0"/>
    <m/>
  </r>
  <r>
    <d v="2024-07-27T03:03:11"/>
    <x v="9"/>
    <n v="28"/>
    <s v="PINO JUAN ESTEBAN"/>
    <x v="3"/>
    <x v="0"/>
    <n v="181"/>
    <n v="18.100000000000001"/>
    <n v="221.39968895800899"/>
    <s v="1 Descuento (Jefe de ruta) "/>
    <n v="116269.82889999999"/>
    <x v="0"/>
    <n v="14002.7027"/>
    <x v="1087"/>
    <x v="0"/>
    <m/>
  </r>
  <r>
    <d v="2024-07-27T03:03:11"/>
    <x v="9"/>
    <n v="29"/>
    <s v="PEREZ GARCIA JUAN ESTEBAN"/>
    <x v="3"/>
    <x v="0"/>
    <n v="249"/>
    <n v="24.9"/>
    <n v="221.39968895800899"/>
    <s v="1 Descuento (Conduct) "/>
    <n v="116269.82889999999"/>
    <x v="0"/>
    <n v="14002.7027"/>
    <x v="1087"/>
    <x v="0"/>
    <m/>
  </r>
  <r>
    <d v="2024-07-27T03:03:12"/>
    <x v="1"/>
    <n v="31"/>
    <s v="CERVANTES MARTINEZ FELIX ENRIQUE"/>
    <x v="3"/>
    <x v="0"/>
    <n v="248"/>
    <n v="24.8"/>
    <n v="221.39968895800899"/>
    <s v="3 Descuentos (Jefe de ruta, usuario movilidad reducida y conduct) "/>
    <n v="116269.82889999999"/>
    <x v="0"/>
    <n v="14002.7027"/>
    <x v="1087"/>
    <x v="0"/>
    <m/>
  </r>
  <r>
    <d v="2024-07-27T03:03:12"/>
    <x v="1"/>
    <n v="32"/>
    <s v="GOMEZ CARLOS"/>
    <x v="3"/>
    <x v="0"/>
    <n v="208"/>
    <n v="20.8"/>
    <n v="221.39968895800899"/>
    <m/>
    <n v="116269.82889999999"/>
    <x v="0"/>
    <n v="14002.7027"/>
    <x v="1087"/>
    <x v="0"/>
    <m/>
  </r>
  <r>
    <d v="2024-07-27T03:03:13"/>
    <x v="1"/>
    <n v="33"/>
    <s v="ACEVEDO DIEGO ALEJANDRO"/>
    <x v="3"/>
    <x v="0"/>
    <n v="189"/>
    <n v="18.899999999999999"/>
    <n v="221.39968895800899"/>
    <m/>
    <n v="116269.82889999999"/>
    <x v="0"/>
    <n v="14002.7027"/>
    <x v="1087"/>
    <x v="0"/>
    <m/>
  </r>
  <r>
    <d v="2024-07-27T03:03:13"/>
    <x v="1"/>
    <n v="34"/>
    <s v="MONTOYA OSPINA GILBERTO ANTONIO"/>
    <x v="3"/>
    <x v="0"/>
    <n v="201"/>
    <n v="20.100000000000001"/>
    <n v="221.39968895800899"/>
    <m/>
    <n v="116269.82889999999"/>
    <x v="0"/>
    <n v="14002.7027"/>
    <x v="1087"/>
    <x v="0"/>
    <m/>
  </r>
  <r>
    <d v="2024-07-27T03:03:14"/>
    <x v="1"/>
    <n v="35"/>
    <s v="MOLINA LUIS FERNANDO"/>
    <x v="4"/>
    <x v="0"/>
    <n v="146"/>
    <n v="20.8571428571429"/>
    <n v="154.97978227060699"/>
    <s v="2 Descuentos (Despachador fernando y cristian monitoreo) "/>
    <n v="81388.8802"/>
    <x v="1"/>
    <n v="14002.7027"/>
    <x v="1087"/>
    <x v="0"/>
    <m/>
  </r>
  <r>
    <d v="2024-07-27T03:03:14"/>
    <x v="1"/>
    <n v="36"/>
    <s v="MARTINEZ CHAVERRA LUIS NORBERTO"/>
    <x v="3"/>
    <x v="0"/>
    <n v="225"/>
    <n v="22.5"/>
    <n v="221.39968895800899"/>
    <m/>
    <n v="116269.82889999999"/>
    <x v="0"/>
    <n v="14002.7027"/>
    <x v="1087"/>
    <x v="0"/>
    <m/>
  </r>
  <r>
    <d v="2024-07-27T03:03:15"/>
    <x v="1"/>
    <n v="37"/>
    <s v="BARRANTES GALLEGO DANIEL CAMILO"/>
    <x v="0"/>
    <x v="0"/>
    <n v="197"/>
    <n v="21.8888888888889"/>
    <n v="199.259720062208"/>
    <s v="1 Descuento (Cristian monitoreo)"/>
    <n v="104642.84600000001"/>
    <x v="1"/>
    <n v="14002.7027"/>
    <x v="1087"/>
    <x v="0"/>
    <m/>
  </r>
  <r>
    <d v="2024-07-27T03:03:15"/>
    <x v="1"/>
    <n v="39"/>
    <s v="GOMEZ EDWIN"/>
    <x v="0"/>
    <x v="0"/>
    <n v="168"/>
    <n v="18.6666666666667"/>
    <n v="199.259720062208"/>
    <m/>
    <n v="104642.84600000001"/>
    <x v="0"/>
    <n v="14002.7027"/>
    <x v="1087"/>
    <x v="0"/>
    <m/>
  </r>
  <r>
    <d v="2024-07-27T03:03:16"/>
    <x v="1"/>
    <n v="40"/>
    <s v="OCAMPO OCAMPO ANTONIO JOSE"/>
    <x v="9"/>
    <x v="0"/>
    <n v="315"/>
    <n v="26.25"/>
    <n v="265.67962674961097"/>
    <m/>
    <n v="139523.7947"/>
    <x v="0"/>
    <n v="14002.7027"/>
    <x v="1087"/>
    <x v="0"/>
    <m/>
  </r>
  <r>
    <d v="2024-07-27T03:03:16"/>
    <x v="1"/>
    <n v="42"/>
    <s v="HOYOS DAVID"/>
    <x v="6"/>
    <x v="0"/>
    <n v="225"/>
    <n v="28.125"/>
    <n v="177.11975116640701"/>
    <m/>
    <n v="93015.863100000002"/>
    <x v="1"/>
    <n v="14002.7027"/>
    <x v="1087"/>
    <x v="0"/>
    <m/>
  </r>
  <r>
    <d v="2024-07-28T01:58:24"/>
    <x v="1"/>
    <n v="2"/>
    <s v="PARIAS MURIEL JHON FREDY"/>
    <x v="0"/>
    <x v="0"/>
    <n v="161"/>
    <n v="17.8888888888889"/>
    <n v="195.78369384359399"/>
    <m/>
    <n v="102731.0316"/>
    <x v="1"/>
    <n v="14640.625"/>
    <x v="1088"/>
    <x v="0"/>
    <m/>
  </r>
  <r>
    <d v="2024-07-28T01:58:24"/>
    <x v="1"/>
    <n v="3"/>
    <s v="HIGUITA ALEJANDRO"/>
    <x v="0"/>
    <x v="0"/>
    <n v="176"/>
    <n v="19.5555555555556"/>
    <n v="195.78369384359399"/>
    <m/>
    <n v="102731.0316"/>
    <x v="0"/>
    <n v="14640.625"/>
    <x v="1088"/>
    <x v="0"/>
    <m/>
  </r>
  <r>
    <d v="2024-07-28T01:58:25"/>
    <x v="1"/>
    <n v="4"/>
    <s v="NOREA JUAN JOSE"/>
    <x v="4"/>
    <x v="0"/>
    <n v="145"/>
    <n v="20.714285714285701"/>
    <n v="152.27620632279499"/>
    <s v="2 Descuentos (Usuarios desubicados) "/>
    <n v="79901.913499999995"/>
    <x v="0"/>
    <n v="14640.625"/>
    <x v="1088"/>
    <x v="0"/>
    <m/>
  </r>
  <r>
    <d v="2024-07-28T01:58:25"/>
    <x v="1"/>
    <n v="5"/>
    <s v="BERRIO POSADA ANGELA"/>
    <x v="0"/>
    <x v="0"/>
    <n v="188"/>
    <n v="20.8888888888889"/>
    <n v="195.78369384359399"/>
    <m/>
    <n v="102731.0316"/>
    <x v="1"/>
    <n v="14640.625"/>
    <x v="1088"/>
    <x v="0"/>
    <m/>
  </r>
  <r>
    <d v="2024-07-28T01:58:25"/>
    <x v="1"/>
    <n v="6"/>
    <s v="TUBERQUIA MAICOL ESTIVEN"/>
    <x v="0"/>
    <x v="0"/>
    <n v="188"/>
    <n v="20.8888888888889"/>
    <n v="195.78369384359399"/>
    <m/>
    <n v="102731.0316"/>
    <x v="0"/>
    <n v="14640.625"/>
    <x v="1088"/>
    <x v="0"/>
    <m/>
  </r>
  <r>
    <d v="2024-07-28T01:58:25"/>
    <x v="1"/>
    <n v="8"/>
    <s v="VACA FIERRO ROBINSON"/>
    <x v="1"/>
    <x v="0"/>
    <n v="207"/>
    <n v="18.818181818181799"/>
    <n v="239.291181364393"/>
    <s v="1 Descuento (Cristian monitoreo) "/>
    <n v="125560.1498"/>
    <x v="1"/>
    <n v="14640.625"/>
    <x v="1088"/>
    <x v="0"/>
    <m/>
  </r>
  <r>
    <d v="2024-07-28T01:58:26"/>
    <x v="1"/>
    <n v="9"/>
    <s v="AGUDELO GARCIA DENIN ANGELO"/>
    <x v="0"/>
    <x v="0"/>
    <n v="202"/>
    <n v="22.4444444444444"/>
    <n v="195.78369384359399"/>
    <m/>
    <n v="102731.0316"/>
    <x v="0"/>
    <n v="14640.625"/>
    <x v="1088"/>
    <x v="0"/>
    <m/>
  </r>
  <r>
    <d v="2024-07-28T01:58:26"/>
    <x v="9"/>
    <n v="10"/>
    <s v="MARULANDA JARAMILLO DAWER ANDRES"/>
    <x v="4"/>
    <x v="0"/>
    <n v="136"/>
    <n v="19.428571428571399"/>
    <n v="152.27620632279499"/>
    <s v="1 Descuento (Cristian monitoreo) "/>
    <n v="79901.913499999995"/>
    <x v="0"/>
    <n v="14640.625"/>
    <x v="1088"/>
    <x v="0"/>
    <m/>
  </r>
  <r>
    <d v="2024-07-28T01:58:26"/>
    <x v="9"/>
    <n v="11"/>
    <s v="HERRERA GIRALDO DAVINSON"/>
    <x v="3"/>
    <x v="0"/>
    <n v="211"/>
    <n v="21.1"/>
    <n v="217.537437603993"/>
    <s v="2 Descuentos (Conducts) "/>
    <n v="114145.5907"/>
    <x v="0"/>
    <n v="14640.625"/>
    <x v="1088"/>
    <x v="0"/>
    <m/>
  </r>
  <r>
    <d v="2024-07-28T01:58:27"/>
    <x v="9"/>
    <n v="13"/>
    <s v="DURANGO PAEZ GILDARDO"/>
    <x v="6"/>
    <x v="0"/>
    <n v="188"/>
    <n v="23.5"/>
    <n v="174.02995008319499"/>
    <s v="1 Descuento (Usuario desubicado) "/>
    <n v="91316.472500000003"/>
    <x v="0"/>
    <n v="14640.625"/>
    <x v="1088"/>
    <x v="0"/>
    <m/>
  </r>
  <r>
    <d v="2024-07-28T01:58:27"/>
    <x v="9"/>
    <n v="14"/>
    <s v="MADRID HERNANDEZ JHONATAN SMITH"/>
    <x v="6"/>
    <x v="0"/>
    <n v="142"/>
    <n v="17.75"/>
    <n v="174.02995008319499"/>
    <m/>
    <n v="91316.472500000003"/>
    <x v="1"/>
    <n v="14640.625"/>
    <x v="1088"/>
    <x v="0"/>
    <m/>
  </r>
  <r>
    <d v="2024-07-28T01:58:27"/>
    <x v="9"/>
    <n v="16"/>
    <s v="HURTADO MADRID JUAN ESTEBAN"/>
    <x v="0"/>
    <x v="0"/>
    <n v="183"/>
    <n v="20.3333333333333"/>
    <n v="195.78369384359399"/>
    <m/>
    <n v="102731.0316"/>
    <x v="0"/>
    <n v="14640.625"/>
    <x v="1088"/>
    <x v="0"/>
    <m/>
  </r>
  <r>
    <d v="2024-07-28T01:58:28"/>
    <x v="9"/>
    <n v="17"/>
    <s v="RAMIREZ JARAMILLO WILSON"/>
    <x v="0"/>
    <x v="0"/>
    <n v="186"/>
    <n v="20.6666666666667"/>
    <n v="195.78369384359399"/>
    <m/>
    <n v="102731.0316"/>
    <x v="0"/>
    <n v="14640.625"/>
    <x v="1088"/>
    <x v="0"/>
    <m/>
  </r>
  <r>
    <d v="2024-07-28T01:58:28"/>
    <x v="9"/>
    <n v="18"/>
    <s v="BETANCUR GUZMAN JHON FERNANDO"/>
    <x v="0"/>
    <x v="0"/>
    <n v="177"/>
    <n v="19.6666666666667"/>
    <n v="195.78369384359399"/>
    <s v="2 Descuentos (Usuarios desubicados) "/>
    <n v="102731.0316"/>
    <x v="0"/>
    <n v="14640.625"/>
    <x v="1088"/>
    <x v="0"/>
    <m/>
  </r>
  <r>
    <d v="2024-07-28T01:58:28"/>
    <x v="9"/>
    <n v="20"/>
    <s v="LONDOO CADAVID DAVID SANTIAGO"/>
    <x v="6"/>
    <x v="0"/>
    <n v="180"/>
    <n v="22.5"/>
    <n v="174.02995008319499"/>
    <m/>
    <n v="91316.472500000003"/>
    <x v="0"/>
    <n v="14640.625"/>
    <x v="1088"/>
    <x v="0"/>
    <m/>
  </r>
  <r>
    <d v="2024-07-28T01:58:28"/>
    <x v="9"/>
    <n v="21"/>
    <s v="DURANGO DAVID JOSE"/>
    <x v="0"/>
    <x v="0"/>
    <n v="216"/>
    <n v="24"/>
    <n v="195.78369384359399"/>
    <m/>
    <n v="102731.0316"/>
    <x v="0"/>
    <n v="14640.625"/>
    <x v="1088"/>
    <x v="0"/>
    <m/>
  </r>
  <r>
    <d v="2024-07-28T01:58:29"/>
    <x v="9"/>
    <n v="22"/>
    <s v="QUIRAMA CASTAEDA JHON JADER"/>
    <x v="1"/>
    <x v="0"/>
    <n v="296"/>
    <n v="26.909090909090899"/>
    <n v="239.291181364393"/>
    <s v="1 Descuento (Conduct) "/>
    <n v="125560.1498"/>
    <x v="1"/>
    <n v="14640.625"/>
    <x v="1088"/>
    <x v="0"/>
    <m/>
  </r>
  <r>
    <d v="2024-07-28T01:58:29"/>
    <x v="9"/>
    <n v="23"/>
    <s v="LONDOO WILDER"/>
    <x v="0"/>
    <x v="0"/>
    <n v="184"/>
    <n v="20.4444444444444"/>
    <n v="195.78369384359399"/>
    <m/>
    <n v="102731.0316"/>
    <x v="2"/>
    <n v="14640.625"/>
    <x v="1088"/>
    <x v="0"/>
    <m/>
  </r>
  <r>
    <d v="2024-07-28T01:58:29"/>
    <x v="9"/>
    <n v="26"/>
    <s v="CIRO MARIN RODRIGO ALBERTO"/>
    <x v="0"/>
    <x v="0"/>
    <n v="193"/>
    <n v="21.4444444444444"/>
    <n v="195.78369384359399"/>
    <m/>
    <n v="102731.0316"/>
    <x v="0"/>
    <n v="14640.625"/>
    <x v="1088"/>
    <x v="0"/>
    <m/>
  </r>
  <r>
    <d v="2024-07-28T01:58:29"/>
    <x v="9"/>
    <n v="27"/>
    <s v="FLORES RINCON JORGE ALBERTO"/>
    <x v="12"/>
    <x v="0"/>
    <n v="303"/>
    <n v="23.307692307692299"/>
    <n v="282.79866888519098"/>
    <m/>
    <n v="148389.26790000001"/>
    <x v="0"/>
    <n v="14640.625"/>
    <x v="1088"/>
    <x v="0"/>
    <m/>
  </r>
  <r>
    <d v="2024-07-28T01:58:30"/>
    <x v="9"/>
    <n v="28"/>
    <s v="PINO JUAN ESTEBAN"/>
    <x v="3"/>
    <x v="0"/>
    <n v="181"/>
    <n v="18.100000000000001"/>
    <n v="217.537437603993"/>
    <m/>
    <n v="114145.5907"/>
    <x v="0"/>
    <n v="14640.625"/>
    <x v="1088"/>
    <x v="0"/>
    <m/>
  </r>
  <r>
    <d v="2024-07-28T01:58:30"/>
    <x v="9"/>
    <n v="29"/>
    <s v="PEREZ GARCIA JUAN ESTEBAN"/>
    <x v="6"/>
    <x v="0"/>
    <n v="162"/>
    <n v="20.25"/>
    <n v="174.02995008319499"/>
    <m/>
    <n v="91316.472500000003"/>
    <x v="0"/>
    <n v="14640.625"/>
    <x v="1088"/>
    <x v="0"/>
    <m/>
  </r>
  <r>
    <d v="2024-07-28T01:58:30"/>
    <x v="9"/>
    <n v="31"/>
    <s v="CERVANTES MARTINEZ FELIX ENRIQUE"/>
    <x v="3"/>
    <x v="3"/>
    <n v="249"/>
    <n v="24.9"/>
    <n v="217.537437603993"/>
    <s v="4 Descuentos (Transbordo) "/>
    <n v="114145.5907"/>
    <x v="0"/>
    <n v="14640.625"/>
    <x v="1088"/>
    <x v="0"/>
    <m/>
  </r>
  <r>
    <d v="2024-07-28T01:58:31"/>
    <x v="1"/>
    <n v="33"/>
    <s v="ACEVEDO DIEGO ALEJANDRO"/>
    <x v="3"/>
    <x v="0"/>
    <n v="209"/>
    <n v="20.9"/>
    <n v="217.537437603993"/>
    <m/>
    <n v="114145.5907"/>
    <x v="0"/>
    <n v="14640.625"/>
    <x v="1088"/>
    <x v="0"/>
    <m/>
  </r>
  <r>
    <d v="2024-07-28T01:58:31"/>
    <x v="1"/>
    <n v="34"/>
    <s v="MONTOYA OSPINA GILBERTO ANTONIO"/>
    <x v="1"/>
    <x v="0"/>
    <n v="260"/>
    <n v="23.636363636363601"/>
    <n v="239.291181364393"/>
    <m/>
    <n v="125560.1498"/>
    <x v="0"/>
    <n v="14640.625"/>
    <x v="1088"/>
    <x v="0"/>
    <m/>
  </r>
  <r>
    <d v="2024-07-28T01:58:31"/>
    <x v="1"/>
    <n v="35"/>
    <s v="MOLINA LUIS FERNANDO"/>
    <x v="3"/>
    <x v="0"/>
    <n v="245"/>
    <n v="24.5"/>
    <n v="217.537437603993"/>
    <m/>
    <n v="114145.5907"/>
    <x v="1"/>
    <n v="14640.625"/>
    <x v="1088"/>
    <x v="0"/>
    <m/>
  </r>
  <r>
    <d v="2024-07-28T01:58:31"/>
    <x v="1"/>
    <n v="36"/>
    <s v="MARTINEZ CHAVERRA LUIS NORBERTO"/>
    <x v="0"/>
    <x v="0"/>
    <n v="206"/>
    <n v="22.8888888888889"/>
    <n v="195.78369384359399"/>
    <m/>
    <n v="102731.0316"/>
    <x v="0"/>
    <n v="14640.625"/>
    <x v="1088"/>
    <x v="0"/>
    <m/>
  </r>
  <r>
    <d v="2024-07-28T01:58:32"/>
    <x v="1"/>
    <n v="37"/>
    <s v="TABORDA ROJAS DIEGO ALEJANDRO"/>
    <x v="6"/>
    <x v="0"/>
    <n v="171"/>
    <n v="22.8"/>
    <n v="163.153078202995"/>
    <s v="se descuenta medio viaje de 4:30 am ya que NO ingresa a la minorista sin autorizacin "/>
    <n v="85609.192999999999"/>
    <x v="1"/>
    <n v="14640.625"/>
    <x v="1088"/>
    <x v="0"/>
    <m/>
  </r>
  <r>
    <d v="2024-07-28T01:58:32"/>
    <x v="1"/>
    <n v="38"/>
    <s v="AGUDELO KEVIN ANDRES"/>
    <x v="3"/>
    <x v="1"/>
    <n v="260"/>
    <n v="26"/>
    <n v="217.537437603993"/>
    <s v="Se descuenta el viaje de 9:22 am ya que NO ingresa al 13 sin autorizacin "/>
    <n v="114145.5907"/>
    <x v="0"/>
    <n v="14640.625"/>
    <x v="1088"/>
    <x v="0"/>
    <m/>
  </r>
  <r>
    <d v="2024-07-28T01:58:32"/>
    <x v="1"/>
    <n v="39"/>
    <s v="GOMEZ EDWIN"/>
    <x v="1"/>
    <x v="0"/>
    <n v="237"/>
    <n v="21.545454545454501"/>
    <n v="239.291181364393"/>
    <s v="2 Descuentos (Conducts) "/>
    <n v="125560.1498"/>
    <x v="0"/>
    <n v="14640.625"/>
    <x v="1088"/>
    <x v="0"/>
    <m/>
  </r>
  <r>
    <d v="2024-07-28T01:58:33"/>
    <x v="1"/>
    <n v="40"/>
    <s v="DIAZ LOZADA ANDRES FELIPE"/>
    <x v="1"/>
    <x v="0"/>
    <n v="237"/>
    <n v="21.545454545454501"/>
    <n v="239.291181364393"/>
    <s v="2 Descuentos (Usuario desubicado y conduct) "/>
    <n v="125560.1498"/>
    <x v="0"/>
    <n v="14640.625"/>
    <x v="1088"/>
    <x v="0"/>
    <m/>
  </r>
  <r>
    <d v="2024-07-28T01:58:33"/>
    <x v="1"/>
    <n v="42"/>
    <s v="HOYOS DAVID"/>
    <x v="1"/>
    <x v="0"/>
    <n v="258"/>
    <n v="23.454545454545499"/>
    <n v="239.291181364393"/>
    <s v="1 Descuento (Conduct) "/>
    <n v="125560.1498"/>
    <x v="1"/>
    <n v="14640.625"/>
    <x v="1088"/>
    <x v="0"/>
    <m/>
  </r>
  <r>
    <d v="2024-07-29T00:12:14"/>
    <x v="12"/>
    <n v="3"/>
    <s v="HIGUITA ALEJANDRO"/>
    <x v="3"/>
    <x v="0"/>
    <n v="187"/>
    <n v="18.7"/>
    <n v="178.955223880597"/>
    <m/>
    <n v="92925.373099999997"/>
    <x v="0"/>
    <n v="12510"/>
    <x v="1089"/>
    <x v="0"/>
    <m/>
  </r>
  <r>
    <d v="2024-07-29T00:12:15"/>
    <x v="12"/>
    <n v="11"/>
    <s v="HERRERA GIRALDO DAVINSON"/>
    <x v="3"/>
    <x v="0"/>
    <n v="156"/>
    <n v="15.6"/>
    <n v="178.955223880597"/>
    <m/>
    <n v="92925.373099999997"/>
    <x v="0"/>
    <n v="12510"/>
    <x v="1089"/>
    <x v="0"/>
    <m/>
  </r>
  <r>
    <d v="2024-07-29T00:12:15"/>
    <x v="12"/>
    <n v="14"/>
    <s v="MADRID HERNANDEZ JHONATAN SMITH"/>
    <x v="0"/>
    <x v="0"/>
    <n v="153"/>
    <n v="17"/>
    <n v="161.05970149253699"/>
    <m/>
    <n v="83632.835800000001"/>
    <x v="1"/>
    <n v="12510"/>
    <x v="1089"/>
    <x v="0"/>
    <m/>
  </r>
  <r>
    <d v="2024-07-29T00:12:15"/>
    <x v="12"/>
    <n v="21"/>
    <s v="DURANGO DAVID JOSE"/>
    <x v="0"/>
    <x v="0"/>
    <n v="150"/>
    <n v="16.6666666666667"/>
    <n v="161.05970149253699"/>
    <m/>
    <n v="83632.835800000001"/>
    <x v="0"/>
    <n v="12510"/>
    <x v="1089"/>
    <x v="0"/>
    <m/>
  </r>
  <r>
    <d v="2024-07-29T00:12:15"/>
    <x v="12"/>
    <n v="22"/>
    <s v="QUIRAMA CASTAEDA JHON JADER"/>
    <x v="0"/>
    <x v="0"/>
    <n v="129"/>
    <n v="14.3333333333333"/>
    <n v="161.05970149253699"/>
    <m/>
    <n v="83632.835800000001"/>
    <x v="1"/>
    <n v="12510"/>
    <x v="1089"/>
    <x v="0"/>
    <m/>
  </r>
  <r>
    <d v="2024-07-29T00:12:16"/>
    <x v="12"/>
    <n v="23"/>
    <s v="LONDOO WILDER"/>
    <x v="0"/>
    <x v="0"/>
    <n v="190"/>
    <n v="21.1111111111111"/>
    <n v="161.05970149253699"/>
    <s v="1 Descuento (Despachador francisco) "/>
    <n v="83632.835800000001"/>
    <x v="2"/>
    <n v="12510"/>
    <x v="1089"/>
    <x v="0"/>
    <m/>
  </r>
  <r>
    <d v="2024-07-29T00:12:16"/>
    <x v="12"/>
    <n v="24"/>
    <s v="CERVANTES MARTINEZ FELIX ENRIQUE"/>
    <x v="3"/>
    <x v="0"/>
    <n v="192"/>
    <n v="19.2"/>
    <n v="178.955223880597"/>
    <s v="1 Descuento (Despachador gustavo) "/>
    <n v="92925.373099999997"/>
    <x v="0"/>
    <n v="12510"/>
    <x v="1089"/>
    <x v="0"/>
    <m/>
  </r>
  <r>
    <d v="2024-07-29T00:12:16"/>
    <x v="12"/>
    <n v="27"/>
    <s v="FLORES RINCON JORGE ALBERTO"/>
    <x v="1"/>
    <x v="0"/>
    <n v="258"/>
    <n v="23.454545454545499"/>
    <n v="196.85074626865699"/>
    <s v="1 Descuento (Despachador gustavo) "/>
    <n v="102217.91039999999"/>
    <x v="0"/>
    <n v="12510"/>
    <x v="1089"/>
    <x v="0"/>
    <m/>
  </r>
  <r>
    <d v="2024-07-29T00:12:16"/>
    <x v="12"/>
    <n v="28"/>
    <s v="AGUDELO GARCIA DENIN ANGELO"/>
    <x v="6"/>
    <x v="0"/>
    <n v="110"/>
    <n v="13.75"/>
    <n v="143.16417910447799"/>
    <m/>
    <n v="74340.298500000004"/>
    <x v="0"/>
    <n v="12510"/>
    <x v="1089"/>
    <x v="0"/>
    <m/>
  </r>
  <r>
    <d v="2024-07-29T00:12:17"/>
    <x v="12"/>
    <n v="29"/>
    <s v="PEREZ GARCIA JUAN ESTEBAN"/>
    <x v="3"/>
    <x v="3"/>
    <n v="154"/>
    <n v="15.4"/>
    <n v="178.955223880597"/>
    <s v="1 Descuento (Despachador francisco) "/>
    <n v="92925.373099999997"/>
    <x v="0"/>
    <n v="12510"/>
    <x v="1089"/>
    <x v="0"/>
    <m/>
  </r>
  <r>
    <d v="2024-07-29T00:12:17"/>
    <x v="12"/>
    <n v="32"/>
    <s v="GOMEZ CARLOS"/>
    <x v="3"/>
    <x v="0"/>
    <n v="172"/>
    <n v="17.2"/>
    <n v="178.955223880597"/>
    <m/>
    <n v="92925.373099999997"/>
    <x v="0"/>
    <n v="12510"/>
    <x v="1089"/>
    <x v="0"/>
    <m/>
  </r>
  <r>
    <d v="2024-07-29T00:12:17"/>
    <x v="12"/>
    <n v="33"/>
    <s v="ACEVEDO DIEGO ALEJANDRO"/>
    <x v="1"/>
    <x v="0"/>
    <n v="187"/>
    <n v="17"/>
    <n v="196.85074626865699"/>
    <m/>
    <n v="102217.91039999999"/>
    <x v="0"/>
    <n v="12510"/>
    <x v="1089"/>
    <x v="0"/>
    <m/>
  </r>
  <r>
    <d v="2024-07-29T00:12:18"/>
    <x v="12"/>
    <n v="34"/>
    <s v="PINO JUAN ESTEBAN"/>
    <x v="3"/>
    <x v="0"/>
    <n v="132"/>
    <n v="13.2"/>
    <n v="178.955223880597"/>
    <m/>
    <n v="92925.373099999997"/>
    <x v="0"/>
    <n v="12510"/>
    <x v="1089"/>
    <x v="0"/>
    <m/>
  </r>
  <r>
    <d v="2024-07-29T00:12:18"/>
    <x v="12"/>
    <n v="35"/>
    <s v="MOLINA LUIS FERNANDO"/>
    <x v="3"/>
    <x v="0"/>
    <n v="190"/>
    <n v="19"/>
    <n v="178.955223880597"/>
    <m/>
    <n v="92925.373099999997"/>
    <x v="1"/>
    <n v="12510"/>
    <x v="1089"/>
    <x v="0"/>
    <m/>
  </r>
  <r>
    <d v="2024-07-29T00:12:18"/>
    <x v="12"/>
    <n v="36"/>
    <s v="LONDOO CADAVID DAVID SANTIAGO"/>
    <x v="3"/>
    <x v="0"/>
    <n v="145"/>
    <n v="14.5"/>
    <n v="178.955223880597"/>
    <m/>
    <n v="92925.373099999997"/>
    <x v="0"/>
    <n v="12510"/>
    <x v="1089"/>
    <x v="0"/>
    <m/>
  </r>
  <r>
    <d v="2024-07-29T00:12:18"/>
    <x v="12"/>
    <n v="37"/>
    <s v="TABORDA ROJAS DIEGO ALEJANDRO"/>
    <x v="12"/>
    <x v="0"/>
    <n v="237"/>
    <n v="18.230769230769202"/>
    <n v="232.641791044776"/>
    <m/>
    <n v="120802.98510000001"/>
    <x v="1"/>
    <n v="12510"/>
    <x v="1089"/>
    <x v="0"/>
    <m/>
  </r>
  <r>
    <d v="2024-07-29T00:12:19"/>
    <x v="12"/>
    <n v="38"/>
    <s v="AGUDELO KEVIN ANDRES"/>
    <x v="1"/>
    <x v="0"/>
    <n v="230"/>
    <n v="20.909090909090899"/>
    <n v="196.85074626865699"/>
    <m/>
    <n v="102217.91039999999"/>
    <x v="0"/>
    <n v="12510"/>
    <x v="1089"/>
    <x v="0"/>
    <m/>
  </r>
  <r>
    <d v="2024-07-29T00:12:19"/>
    <x v="12"/>
    <n v="39"/>
    <s v="GOMEZ EDWIN"/>
    <x v="0"/>
    <x v="0"/>
    <n v="206"/>
    <n v="22.8888888888889"/>
    <n v="161.05970149253699"/>
    <m/>
    <n v="83632.835800000001"/>
    <x v="0"/>
    <n v="12510"/>
    <x v="1089"/>
    <x v="0"/>
    <m/>
  </r>
  <r>
    <d v="2024-07-29T00:12:19"/>
    <x v="12"/>
    <n v="40"/>
    <s v="OCAMPO OCAMPO ANTONIO JOSE"/>
    <x v="1"/>
    <x v="0"/>
    <n v="223"/>
    <n v="20.272727272727298"/>
    <n v="196.85074626865699"/>
    <m/>
    <n v="102217.91039999999"/>
    <x v="0"/>
    <n v="12510"/>
    <x v="1089"/>
    <x v="0"/>
    <m/>
  </r>
  <r>
    <d v="2024-07-29T00:12:19"/>
    <x v="12"/>
    <n v="41"/>
    <s v="GARCIA DAVID WILSON ALBERTO"/>
    <x v="1"/>
    <x v="0"/>
    <n v="196"/>
    <n v="17.818181818181799"/>
    <n v="196.85074626865699"/>
    <m/>
    <n v="102217.91039999999"/>
    <x v="1"/>
    <n v="12510"/>
    <x v="1089"/>
    <x v="0"/>
    <m/>
  </r>
  <r>
    <d v="2024-07-30T02:33:02"/>
    <x v="1"/>
    <n v="1"/>
    <s v="PALMAR PANA EDIXON JOSUE"/>
    <x v="1"/>
    <x v="0"/>
    <n v="241"/>
    <n v="21.909090909090899"/>
    <n v="230.28823529411801"/>
    <s v="1 Descuento (Usuario movilidad reducida)"/>
    <n v="120608.5294"/>
    <x v="0"/>
    <n v="14066.6667"/>
    <x v="1090"/>
    <x v="0"/>
    <m/>
  </r>
  <r>
    <d v="2024-07-30T02:33:02"/>
    <x v="1"/>
    <n v="2"/>
    <s v="PARIAS MURIEL JHON FREDY"/>
    <x v="6"/>
    <x v="0"/>
    <n v="193"/>
    <n v="24.125"/>
    <n v="167.482352941176"/>
    <m/>
    <n v="87715.294099999999"/>
    <x v="1"/>
    <n v="14066.6667"/>
    <x v="1090"/>
    <x v="0"/>
    <m/>
  </r>
  <r>
    <d v="2024-07-30T02:33:03"/>
    <x v="1"/>
    <n v="3"/>
    <s v="HIGUITA ALEJANDRO"/>
    <x v="3"/>
    <x v="0"/>
    <n v="187"/>
    <n v="18.7"/>
    <n v="209.35294117647101"/>
    <m/>
    <n v="109644.1176"/>
    <x v="0"/>
    <n v="14066.6667"/>
    <x v="1090"/>
    <x v="0"/>
    <m/>
  </r>
  <r>
    <d v="2024-07-30T02:33:03"/>
    <x v="1"/>
    <n v="4"/>
    <s v="NOREA JUAN JOSE"/>
    <x v="3"/>
    <x v="0"/>
    <n v="182"/>
    <n v="18.2"/>
    <n v="209.35294117647101"/>
    <s v="2 Descuentos (Conduct y propietario)"/>
    <n v="109644.1176"/>
    <x v="0"/>
    <n v="14066.6667"/>
    <x v="1090"/>
    <x v="0"/>
    <m/>
  </r>
  <r>
    <d v="2024-07-30T02:33:04"/>
    <x v="1"/>
    <n v="6"/>
    <s v="TUBERQUIA MAICOL ESTIVEN"/>
    <x v="3"/>
    <x v="0"/>
    <n v="232"/>
    <n v="23.2"/>
    <n v="209.35294117647101"/>
    <m/>
    <n v="109644.1176"/>
    <x v="0"/>
    <n v="14066.6667"/>
    <x v="1090"/>
    <x v="0"/>
    <m/>
  </r>
  <r>
    <d v="2024-07-30T02:33:04"/>
    <x v="1"/>
    <n v="8"/>
    <s v="LONDOO CADAVID DAVID SANTIAGO"/>
    <x v="0"/>
    <x v="0"/>
    <n v="183"/>
    <n v="20.3333333333333"/>
    <n v="188.417647058824"/>
    <s v="1 Descuento (Conduct)"/>
    <n v="98679.705900000001"/>
    <x v="1"/>
    <n v="14066.6667"/>
    <x v="1090"/>
    <x v="0"/>
    <m/>
  </r>
  <r>
    <d v="2024-07-30T02:33:04"/>
    <x v="1"/>
    <n v="10"/>
    <s v="MARULANDA JARAMILLO DAWER ANDRES"/>
    <x v="0"/>
    <x v="0"/>
    <n v="176"/>
    <n v="19.5555555555556"/>
    <n v="188.417647058824"/>
    <m/>
    <n v="98679.705900000001"/>
    <x v="0"/>
    <n v="14066.6667"/>
    <x v="1090"/>
    <x v="0"/>
    <m/>
  </r>
  <r>
    <d v="2024-07-30T02:33:05"/>
    <x v="9"/>
    <n v="11"/>
    <s v="BELTRAN JUAN SIMON"/>
    <x v="3"/>
    <x v="0"/>
    <n v="179"/>
    <n v="17.899999999999999"/>
    <n v="209.35294117647101"/>
    <m/>
    <n v="109644.1176"/>
    <x v="0"/>
    <n v="14066.6667"/>
    <x v="1090"/>
    <x v="0"/>
    <m/>
  </r>
  <r>
    <d v="2024-07-30T02:33:05"/>
    <x v="9"/>
    <n v="12"/>
    <s v="VALENCIA MENDOZA JHON"/>
    <x v="1"/>
    <x v="3"/>
    <n v="248"/>
    <n v="22.545454545454501"/>
    <n v="230.28823529411801"/>
    <m/>
    <n v="120608.5294"/>
    <x v="0"/>
    <n v="14066.6667"/>
    <x v="1090"/>
    <x v="0"/>
    <m/>
  </r>
  <r>
    <d v="2024-07-30T02:33:05"/>
    <x v="9"/>
    <n v="13"/>
    <s v="DURANGO PAEZ GILDARDO"/>
    <x v="0"/>
    <x v="0"/>
    <n v="156"/>
    <n v="17.3333333333333"/>
    <n v="188.417647058824"/>
    <s v="2 Descuentos (Propietario) "/>
    <n v="98679.705900000001"/>
    <x v="0"/>
    <n v="14066.6667"/>
    <x v="1090"/>
    <x v="0"/>
    <m/>
  </r>
  <r>
    <d v="2024-07-30T02:33:05"/>
    <x v="9"/>
    <n v="14"/>
    <s v="CARVAJAL SALAZAR HECTOR MARINO"/>
    <x v="1"/>
    <x v="0"/>
    <n v="256"/>
    <n v="23.272727272727298"/>
    <n v="230.28823529411801"/>
    <s v="1 Descuento (Conduct)"/>
    <n v="120608.5294"/>
    <x v="1"/>
    <n v="14066.6667"/>
    <x v="1090"/>
    <x v="0"/>
    <m/>
  </r>
  <r>
    <d v="2024-07-30T02:33:06"/>
    <x v="9"/>
    <n v="15"/>
    <s v="HOYOS DAVID"/>
    <x v="2"/>
    <x v="0"/>
    <n v="130"/>
    <n v="21.6666666666667"/>
    <n v="125.611764705882"/>
    <m/>
    <n v="65786.470600000001"/>
    <x v="1"/>
    <n v="14066.6667"/>
    <x v="1090"/>
    <x v="0"/>
    <m/>
  </r>
  <r>
    <d v="2024-07-30T02:33:06"/>
    <x v="9"/>
    <n v="16"/>
    <s v="HURTADO MADRID JUAN ESTEBAN"/>
    <x v="4"/>
    <x v="0"/>
    <n v="124"/>
    <n v="17.714285714285701"/>
    <n v="146.547058823529"/>
    <m/>
    <n v="76750.882400000002"/>
    <x v="0"/>
    <n v="14066.6667"/>
    <x v="1090"/>
    <x v="0"/>
    <m/>
  </r>
  <r>
    <d v="2024-07-30T02:33:06"/>
    <x v="9"/>
    <n v="17"/>
    <s v="RAMIREZ JARAMILLO WILSON"/>
    <x v="0"/>
    <x v="0"/>
    <n v="179"/>
    <n v="19.8888888888889"/>
    <n v="188.417647058824"/>
    <s v="1 Descuento (Conduct)"/>
    <n v="98679.705900000001"/>
    <x v="0"/>
    <n v="14066.6667"/>
    <x v="1090"/>
    <x v="0"/>
    <m/>
  </r>
  <r>
    <d v="2024-07-30T02:33:06"/>
    <x v="9"/>
    <n v="18"/>
    <s v="HERRERA GIRALDO DAVINSON"/>
    <x v="3"/>
    <x v="0"/>
    <n v="179"/>
    <n v="17.899999999999999"/>
    <n v="209.35294117647101"/>
    <m/>
    <n v="109644.1176"/>
    <x v="0"/>
    <n v="14066.6667"/>
    <x v="1090"/>
    <x v="0"/>
    <m/>
  </r>
  <r>
    <d v="2024-07-30T02:33:07"/>
    <x v="9"/>
    <n v="19"/>
    <s v="BARRANTES GALLEGO DANIEL CAMILO"/>
    <x v="0"/>
    <x v="0"/>
    <n v="210"/>
    <n v="23.3333333333333"/>
    <n v="188.417647058824"/>
    <s v="2 Descuentos (Propietario y conduct) "/>
    <n v="98679.705900000001"/>
    <x v="0"/>
    <n v="14066.6667"/>
    <x v="1090"/>
    <x v="0"/>
    <m/>
  </r>
  <r>
    <d v="2024-07-30T02:33:07"/>
    <x v="1"/>
    <n v="20"/>
    <s v="GONZALEZ PEREZ RAFAEL JOSE"/>
    <x v="3"/>
    <x v="0"/>
    <n v="199"/>
    <n v="19.899999999999999"/>
    <n v="209.35294117647101"/>
    <m/>
    <n v="109644.1176"/>
    <x v="0"/>
    <n v="14066.6667"/>
    <x v="1090"/>
    <x v="0"/>
    <m/>
  </r>
  <r>
    <d v="2024-07-30T02:33:07"/>
    <x v="1"/>
    <n v="21"/>
    <s v="DURANGO DAVID JOSE"/>
    <x v="0"/>
    <x v="0"/>
    <n v="198"/>
    <n v="22"/>
    <n v="188.417647058824"/>
    <s v="2 Descuentos (Controlador y propietario) "/>
    <n v="98679.705900000001"/>
    <x v="0"/>
    <n v="14066.6667"/>
    <x v="1090"/>
    <x v="0"/>
    <m/>
  </r>
  <r>
    <d v="2024-07-30T02:33:07"/>
    <x v="1"/>
    <n v="22"/>
    <s v="QUIRAMA CASTAEDA JHON JADER"/>
    <x v="1"/>
    <x v="3"/>
    <n v="246"/>
    <n v="22.363636363636399"/>
    <n v="230.28823529411801"/>
    <m/>
    <n v="120608.5294"/>
    <x v="1"/>
    <n v="14066.6667"/>
    <x v="1090"/>
    <x v="0"/>
    <m/>
  </r>
  <r>
    <d v="2024-07-30T02:33:08"/>
    <x v="1"/>
    <n v="23"/>
    <s v="SALDARRIAGA PARRA LUIS ALBERTO"/>
    <x v="0"/>
    <x v="0"/>
    <n v="153"/>
    <n v="17"/>
    <n v="188.417647058824"/>
    <s v="12 Descuentos (Transbordo) "/>
    <n v="98679.705900000001"/>
    <x v="2"/>
    <n v="14066.6667"/>
    <x v="1090"/>
    <x v="0"/>
    <m/>
  </r>
  <r>
    <d v="2024-07-30T02:33:08"/>
    <x v="1"/>
    <n v="25"/>
    <s v="JIMENEZ HURTADO CARLOS ESTIVEN"/>
    <x v="4"/>
    <x v="0"/>
    <n v="138"/>
    <n v="19.714285714285701"/>
    <n v="146.547058823529"/>
    <m/>
    <n v="76750.882400000002"/>
    <x v="1"/>
    <n v="14066.6667"/>
    <x v="1090"/>
    <x v="0"/>
    <m/>
  </r>
  <r>
    <d v="2024-07-30T02:33:08"/>
    <x v="1"/>
    <n v="26"/>
    <s v="CIRO MARIN RODRIGO ALBERTO"/>
    <x v="3"/>
    <x v="0"/>
    <n v="208"/>
    <n v="20.8"/>
    <n v="209.35294117647101"/>
    <m/>
    <n v="109644.1176"/>
    <x v="0"/>
    <n v="14066.6667"/>
    <x v="1090"/>
    <x v="0"/>
    <m/>
  </r>
  <r>
    <d v="2024-07-30T02:33:08"/>
    <x v="1"/>
    <n v="27"/>
    <s v="FLORES RINCON JORGE ALBERTO"/>
    <x v="1"/>
    <x v="0"/>
    <n v="302"/>
    <n v="27.454545454545499"/>
    <n v="230.28823529411801"/>
    <s v="2 Descuentos (Conduct y propietario)"/>
    <n v="120608.5294"/>
    <x v="0"/>
    <n v="14066.6667"/>
    <x v="1090"/>
    <x v="0"/>
    <m/>
  </r>
  <r>
    <d v="2024-07-30T02:33:09"/>
    <x v="1"/>
    <n v="28"/>
    <s v="PINO JUAN ESTEBAN"/>
    <x v="6"/>
    <x v="0"/>
    <n v="184"/>
    <n v="23"/>
    <n v="167.482352941176"/>
    <m/>
    <n v="87715.294099999999"/>
    <x v="0"/>
    <n v="14066.6667"/>
    <x v="1090"/>
    <x v="0"/>
    <m/>
  </r>
  <r>
    <d v="2024-07-30T02:33:09"/>
    <x v="1"/>
    <n v="29"/>
    <s v="LONDOO WILDER"/>
    <x v="0"/>
    <x v="0"/>
    <n v="161"/>
    <n v="17.8888888888889"/>
    <n v="188.417647058824"/>
    <m/>
    <n v="98679.705900000001"/>
    <x v="0"/>
    <n v="14066.6667"/>
    <x v="1090"/>
    <x v="0"/>
    <m/>
  </r>
  <r>
    <d v="2024-07-30T02:33:09"/>
    <x v="9"/>
    <n v="32"/>
    <s v="GOMEZ CARLOS"/>
    <x v="8"/>
    <x v="3"/>
    <n v="127"/>
    <n v="25.4"/>
    <n v="104.67647058823501"/>
    <s v="3 Descuentos (Usuarios desubicados y conduct) "/>
    <n v="54822.058799999999"/>
    <x v="0"/>
    <n v="14066.6667"/>
    <x v="1090"/>
    <x v="0"/>
    <m/>
  </r>
  <r>
    <d v="2024-07-30T02:33:09"/>
    <x v="9"/>
    <n v="33"/>
    <s v="ACEVEDO DIEGO ALEJANDRO"/>
    <x v="1"/>
    <x v="0"/>
    <n v="172"/>
    <n v="15.636363636363599"/>
    <n v="230.28823529411801"/>
    <m/>
    <n v="120608.5294"/>
    <x v="0"/>
    <n v="14066.6667"/>
    <x v="1090"/>
    <x v="0"/>
    <m/>
  </r>
  <r>
    <d v="2024-07-30T02:33:10"/>
    <x v="9"/>
    <n v="34"/>
    <s v="MONTOYA OSPINA GILBERTO ANTONIO"/>
    <x v="1"/>
    <x v="0"/>
    <n v="288"/>
    <n v="26.181818181818201"/>
    <n v="230.28823529411801"/>
    <m/>
    <n v="120608.5294"/>
    <x v="0"/>
    <n v="14066.6667"/>
    <x v="1090"/>
    <x v="0"/>
    <m/>
  </r>
  <r>
    <d v="2024-07-30T02:33:10"/>
    <x v="9"/>
    <n v="35"/>
    <s v="MOLINA LUIS FERNANDO"/>
    <x v="0"/>
    <x v="0"/>
    <n v="199"/>
    <n v="22.1111111111111"/>
    <n v="188.417647058824"/>
    <m/>
    <n v="98679.705900000001"/>
    <x v="1"/>
    <n v="14066.6667"/>
    <x v="1090"/>
    <x v="0"/>
    <m/>
  </r>
  <r>
    <d v="2024-07-30T02:33:10"/>
    <x v="9"/>
    <n v="36"/>
    <s v="MARTINEZ CHAVERRA LUIS NORBERTO"/>
    <x v="1"/>
    <x v="0"/>
    <n v="204"/>
    <n v="18.545454545454501"/>
    <n v="230.28823529411801"/>
    <m/>
    <n v="120608.5294"/>
    <x v="0"/>
    <n v="14066.6667"/>
    <x v="1090"/>
    <x v="0"/>
    <m/>
  </r>
  <r>
    <d v="2024-07-30T02:33:10"/>
    <x v="9"/>
    <n v="37"/>
    <s v="TABORDA ROJAS DIEGO ALEJANDRO"/>
    <x v="0"/>
    <x v="0"/>
    <n v="188"/>
    <n v="20.8888888888889"/>
    <n v="188.417647058824"/>
    <m/>
    <n v="98679.705900000001"/>
    <x v="1"/>
    <n v="14066.6667"/>
    <x v="1090"/>
    <x v="0"/>
    <m/>
  </r>
  <r>
    <d v="2024-07-30T02:33:11"/>
    <x v="9"/>
    <n v="38"/>
    <s v="AGUDELO KEVIN ANDRES"/>
    <x v="12"/>
    <x v="0"/>
    <n v="285"/>
    <n v="21.923076923076898"/>
    <n v="272.15882352941202"/>
    <m/>
    <n v="142537.3529"/>
    <x v="0"/>
    <n v="14066.6667"/>
    <x v="1090"/>
    <x v="0"/>
    <m/>
  </r>
  <r>
    <d v="2024-07-30T02:33:11"/>
    <x v="9"/>
    <n v="39"/>
    <s v="GOMEZ EDWIN"/>
    <x v="0"/>
    <x v="0"/>
    <n v="183"/>
    <n v="20.3333333333333"/>
    <n v="188.417647058824"/>
    <m/>
    <n v="98679.705900000001"/>
    <x v="0"/>
    <n v="14066.6667"/>
    <x v="1090"/>
    <x v="0"/>
    <m/>
  </r>
  <r>
    <d v="2024-07-30T02:33:12"/>
    <x v="9"/>
    <n v="40"/>
    <s v="OCAMPO OCAMPO ANTONIO JOSE"/>
    <x v="1"/>
    <x v="0"/>
    <n v="260"/>
    <n v="23.636363636363601"/>
    <n v="230.28823529411801"/>
    <m/>
    <n v="120608.5294"/>
    <x v="0"/>
    <n v="14066.6667"/>
    <x v="1090"/>
    <x v="0"/>
    <m/>
  </r>
  <r>
    <d v="2024-07-30T02:33:12"/>
    <x v="9"/>
    <n v="41"/>
    <s v="GARCIA DAVID WILSON ALBERTO"/>
    <x v="6"/>
    <x v="0"/>
    <n v="186"/>
    <n v="23.25"/>
    <n v="167.482352941176"/>
    <s v="2 Descuentos (Conduct y jefe de ruta)"/>
    <n v="87715.294099999999"/>
    <x v="1"/>
    <n v="14066.6667"/>
    <x v="1090"/>
    <x v="0"/>
    <m/>
  </r>
  <r>
    <d v="2024-07-30T02:33:12"/>
    <x v="9"/>
    <n v="42"/>
    <s v="LOPERA ALVAREZ ESTIVEN"/>
    <x v="3"/>
    <x v="0"/>
    <n v="182"/>
    <n v="18.2"/>
    <n v="209.35294117647101"/>
    <m/>
    <n v="109644.1176"/>
    <x v="1"/>
    <n v="14066.6667"/>
    <x v="1090"/>
    <x v="0"/>
    <m/>
  </r>
  <r>
    <d v="2024-07-31T02:55:09"/>
    <x v="1"/>
    <n v="1"/>
    <s v="PALMAR PANA EDIXON JOSUE"/>
    <x v="6"/>
    <x v="0"/>
    <n v="161"/>
    <n v="20.125"/>
    <n v="169.267882187938"/>
    <m/>
    <n v="88697.335200000001"/>
    <x v="0"/>
    <n v="13405.4054"/>
    <x v="1091"/>
    <x v="0"/>
    <m/>
  </r>
  <r>
    <d v="2024-07-31T02:55:10"/>
    <x v="1"/>
    <n v="2"/>
    <s v="PARIAS MURIEL JHON FREDY"/>
    <x v="0"/>
    <x v="0"/>
    <n v="258"/>
    <n v="28.6666666666667"/>
    <n v="190.426367461431"/>
    <m/>
    <n v="99784.502099999998"/>
    <x v="1"/>
    <n v="13405.4054"/>
    <x v="1091"/>
    <x v="0"/>
    <m/>
  </r>
  <r>
    <d v="2024-07-31T02:55:10"/>
    <x v="1"/>
    <n v="3"/>
    <s v="HIGUITA ALEJANDRO"/>
    <x v="2"/>
    <x v="0"/>
    <n v="157"/>
    <n v="26.1666666666667"/>
    <n v="126.950911640954"/>
    <s v="2 Descuentos (Transbordo y usuario desubicado) "/>
    <n v="66523.001399999994"/>
    <x v="0"/>
    <n v="13405.4054"/>
    <x v="1091"/>
    <x v="0"/>
    <m/>
  </r>
  <r>
    <d v="2024-07-31T02:55:10"/>
    <x v="1"/>
    <n v="4"/>
    <s v="NOREA JUAN JOSE"/>
    <x v="1"/>
    <x v="0"/>
    <n v="218"/>
    <n v="19.818181818181799"/>
    <n v="232.74333800841501"/>
    <m/>
    <n v="121958.83590000001"/>
    <x v="0"/>
    <n v="13405.4054"/>
    <x v="1091"/>
    <x v="0"/>
    <m/>
  </r>
  <r>
    <d v="2024-07-31T02:55:11"/>
    <x v="1"/>
    <n v="5"/>
    <s v="DIAZ LOZADA ANDRES FELIPE"/>
    <x v="3"/>
    <x v="0"/>
    <n v="152"/>
    <n v="15.2"/>
    <n v="211.584852734923"/>
    <m/>
    <n v="110871.66899999999"/>
    <x v="1"/>
    <n v="13405.4054"/>
    <x v="1091"/>
    <x v="0"/>
    <m/>
  </r>
  <r>
    <d v="2024-07-31T02:55:11"/>
    <x v="1"/>
    <n v="6"/>
    <s v="TUBERQUIA MAICOL ESTIVEN"/>
    <x v="3"/>
    <x v="0"/>
    <n v="241"/>
    <n v="24.1"/>
    <n v="211.584852734923"/>
    <m/>
    <n v="110871.66899999999"/>
    <x v="0"/>
    <n v="13405.4054"/>
    <x v="1091"/>
    <x v="0"/>
    <m/>
  </r>
  <r>
    <d v="2024-07-31T02:55:12"/>
    <x v="1"/>
    <n v="7"/>
    <s v="CHAVARRIA JOSE"/>
    <x v="3"/>
    <x v="0"/>
    <n v="260"/>
    <n v="26"/>
    <n v="211.584852734923"/>
    <m/>
    <n v="110871.66899999999"/>
    <x v="1"/>
    <n v="13405.4054"/>
    <x v="1091"/>
    <x v="0"/>
    <m/>
  </r>
  <r>
    <d v="2024-07-31T02:55:12"/>
    <x v="1"/>
    <n v="8"/>
    <s v="VACA FIERRO ROBINSON"/>
    <x v="3"/>
    <x v="0"/>
    <n v="201"/>
    <n v="20.100000000000001"/>
    <n v="211.584852734923"/>
    <s v="1 Descuento (Conduct)"/>
    <n v="110871.66899999999"/>
    <x v="1"/>
    <n v="13405.4054"/>
    <x v="1091"/>
    <x v="0"/>
    <m/>
  </r>
  <r>
    <d v="2024-07-31T02:55:12"/>
    <x v="1"/>
    <n v="9"/>
    <s v="AGUDELO GARCIA DENIN ANGELO"/>
    <x v="0"/>
    <x v="3"/>
    <n v="205"/>
    <n v="22.7777777777778"/>
    <n v="190.426367461431"/>
    <m/>
    <n v="99784.502099999998"/>
    <x v="0"/>
    <n v="13405.4054"/>
    <x v="1091"/>
    <x v="0"/>
    <m/>
  </r>
  <r>
    <d v="2024-07-31T02:55:12"/>
    <x v="9"/>
    <n v="10"/>
    <s v="MARULANDA JARAMILLO DAWER ANDRES"/>
    <x v="0"/>
    <x v="0"/>
    <n v="153"/>
    <n v="17"/>
    <n v="190.426367461431"/>
    <s v="4 Descuentos (Jefe de ruta y conduct)"/>
    <n v="99784.502099999998"/>
    <x v="0"/>
    <n v="13405.4054"/>
    <x v="1091"/>
    <x v="0"/>
    <m/>
  </r>
  <r>
    <d v="2024-07-31T02:55:13"/>
    <x v="9"/>
    <n v="11"/>
    <s v="HERRERA GIRALDO DAVINSON"/>
    <x v="3"/>
    <x v="0"/>
    <n v="216"/>
    <n v="21.6"/>
    <n v="211.584852734923"/>
    <s v="1 Descuento (jefe de ruta) "/>
    <n v="110871.66899999999"/>
    <x v="0"/>
    <n v="13405.4054"/>
    <x v="1091"/>
    <x v="0"/>
    <m/>
  </r>
  <r>
    <d v="2024-07-31T02:55:13"/>
    <x v="9"/>
    <n v="12"/>
    <s v="VALENCIA MENDOZA JHON"/>
    <x v="3"/>
    <x v="3"/>
    <n v="163"/>
    <n v="16.3"/>
    <n v="211.584852734923"/>
    <s v="1 Descuento (Transbordo)"/>
    <n v="110871.66899999999"/>
    <x v="0"/>
    <n v="13405.4054"/>
    <x v="1091"/>
    <x v="0"/>
    <m/>
  </r>
  <r>
    <d v="2024-07-31T02:55:13"/>
    <x v="9"/>
    <n v="13"/>
    <s v="DURANGO PAEZ GILDARDO"/>
    <x v="0"/>
    <x v="0"/>
    <n v="186"/>
    <n v="20.6666666666667"/>
    <n v="190.426367461431"/>
    <s v="2 Descuentos (Conduct y propietario) "/>
    <n v="99784.502099999998"/>
    <x v="0"/>
    <n v="13405.4054"/>
    <x v="1091"/>
    <x v="0"/>
    <m/>
  </r>
  <r>
    <d v="2024-07-31T02:55:14"/>
    <x v="9"/>
    <n v="14"/>
    <s v="CARVAJAL SALAZAR HECTOR MARINO"/>
    <x v="0"/>
    <x v="0"/>
    <n v="232"/>
    <n v="25.7777777777778"/>
    <n v="190.426367461431"/>
    <s v="JHONATAN MADRID Realiz 3 viajes donde moviliz 92 Usuarios "/>
    <n v="99784.502099999998"/>
    <x v="1"/>
    <n v="13405.4054"/>
    <x v="1091"/>
    <x v="0"/>
    <m/>
  </r>
  <r>
    <d v="2024-07-31T02:55:14"/>
    <x v="9"/>
    <n v="15"/>
    <s v="QUINTERO  ALVARO ANTONIO"/>
    <x v="6"/>
    <x v="0"/>
    <n v="224"/>
    <n v="28"/>
    <n v="169.267882187938"/>
    <m/>
    <n v="88697.335200000001"/>
    <x v="1"/>
    <n v="13405.4054"/>
    <x v="1091"/>
    <x v="0"/>
    <m/>
  </r>
  <r>
    <d v="2024-07-31T02:55:14"/>
    <x v="9"/>
    <n v="16"/>
    <s v="HURTADO MADRID JUAN ESTEBAN"/>
    <x v="0"/>
    <x v="0"/>
    <n v="142"/>
    <n v="15.7777777777778"/>
    <n v="190.426367461431"/>
    <s v="1 Descuento (despachadora angela)"/>
    <n v="99784.502099999998"/>
    <x v="0"/>
    <n v="13405.4054"/>
    <x v="1091"/>
    <x v="0"/>
    <m/>
  </r>
  <r>
    <d v="2024-07-31T02:55:14"/>
    <x v="9"/>
    <n v="17"/>
    <s v="RAMIREZ JARAMILLO WILSON"/>
    <x v="6"/>
    <x v="0"/>
    <n v="166"/>
    <n v="20.75"/>
    <n v="169.267882187938"/>
    <s v="1 Descuento (jefe de ruta) "/>
    <n v="88697.335200000001"/>
    <x v="0"/>
    <n v="13405.4054"/>
    <x v="1091"/>
    <x v="0"/>
    <m/>
  </r>
  <r>
    <d v="2024-07-31T02:55:15"/>
    <x v="9"/>
    <n v="18"/>
    <s v="BETANCUR GUZMAN JHON FERNANDO"/>
    <x v="3"/>
    <x v="0"/>
    <n v="189"/>
    <n v="18.899999999999999"/>
    <n v="211.584852734923"/>
    <m/>
    <n v="110871.66899999999"/>
    <x v="0"/>
    <n v="13405.4054"/>
    <x v="1091"/>
    <x v="0"/>
    <m/>
  </r>
  <r>
    <d v="2024-07-31T02:55:15"/>
    <x v="9"/>
    <n v="19"/>
    <s v="BARRANTES GALLEGO DANIEL CAMILO"/>
    <x v="0"/>
    <x v="0"/>
    <n v="155"/>
    <n v="17.2222222222222"/>
    <n v="190.426367461431"/>
    <m/>
    <n v="99784.502099999998"/>
    <x v="0"/>
    <n v="13405.4054"/>
    <x v="1091"/>
    <x v="0"/>
    <m/>
  </r>
  <r>
    <d v="2024-07-31T02:55:15"/>
    <x v="9"/>
    <n v="20"/>
    <s v="GONZALEZ PEREZ RAFAEL JOSE"/>
    <x v="6"/>
    <x v="0"/>
    <n v="149"/>
    <n v="18.625"/>
    <n v="169.267882187938"/>
    <m/>
    <n v="88697.335200000001"/>
    <x v="0"/>
    <n v="13405.4054"/>
    <x v="1091"/>
    <x v="0"/>
    <m/>
  </r>
  <r>
    <d v="2024-07-31T02:55:16"/>
    <x v="9"/>
    <n v="21"/>
    <s v="DURANGO DAVID JOSE"/>
    <x v="0"/>
    <x v="0"/>
    <n v="162"/>
    <n v="18"/>
    <n v="190.426367461431"/>
    <m/>
    <n v="99784.502099999998"/>
    <x v="0"/>
    <n v="13405.4054"/>
    <x v="1091"/>
    <x v="0"/>
    <m/>
  </r>
  <r>
    <d v="2024-07-31T02:55:16"/>
    <x v="9"/>
    <n v="22"/>
    <s v="QUIRAMA CASTAEDA JHON JADER"/>
    <x v="10"/>
    <x v="0"/>
    <n v="106"/>
    <n v="30.285714285714299"/>
    <n v="74.054698457222997"/>
    <s v="1 Descuento (despachadora angela)"/>
    <n v="38805.084199999998"/>
    <x v="1"/>
    <n v="13405.4054"/>
    <x v="1091"/>
    <x v="0"/>
    <m/>
  </r>
  <r>
    <d v="2024-07-31T02:55:16"/>
    <x v="9"/>
    <n v="23"/>
    <s v="SALDARRIAGA PARRA LUIS ALBERTO"/>
    <x v="0"/>
    <x v="0"/>
    <n v="134"/>
    <n v="14.8888888888889"/>
    <n v="190.426367461431"/>
    <m/>
    <n v="99784.502099999998"/>
    <x v="2"/>
    <n v="13405.4054"/>
    <x v="1091"/>
    <x v="0"/>
    <m/>
  </r>
  <r>
    <d v="2024-07-31T02:55:16"/>
    <x v="9"/>
    <n v="25"/>
    <s v="JIMENEZ HURTADO CARLOS ESTIVEN"/>
    <x v="6"/>
    <x v="0"/>
    <n v="194"/>
    <n v="24.25"/>
    <n v="169.267882187938"/>
    <m/>
    <n v="88697.335200000001"/>
    <x v="1"/>
    <n v="13405.4054"/>
    <x v="1091"/>
    <x v="0"/>
    <m/>
  </r>
  <r>
    <d v="2024-07-31T02:55:17"/>
    <x v="9"/>
    <n v="26"/>
    <s v="CIRO MARIN RODRIGO ALBERTO"/>
    <x v="4"/>
    <x v="0"/>
    <n v="181"/>
    <n v="25.8571428571429"/>
    <n v="148.10939691444599"/>
    <s v="3 Descuentos (Propietario y conduct) "/>
    <n v="77610.168300000005"/>
    <x v="0"/>
    <n v="13405.4054"/>
    <x v="1091"/>
    <x v="0"/>
    <m/>
  </r>
  <r>
    <d v="2024-07-31T02:55:17"/>
    <x v="9"/>
    <n v="27"/>
    <s v="HOYOS DAVID"/>
    <x v="0"/>
    <x v="0"/>
    <n v="215"/>
    <n v="23.8888888888889"/>
    <n v="190.426367461431"/>
    <m/>
    <n v="99784.502099999998"/>
    <x v="0"/>
    <n v="13405.4054"/>
    <x v="1091"/>
    <x v="0"/>
    <m/>
  </r>
  <r>
    <d v="2024-07-31T02:55:18"/>
    <x v="9"/>
    <n v="28"/>
    <s v="PINO JUAN ESTEBAN"/>
    <x v="0"/>
    <x v="0"/>
    <n v="187"/>
    <n v="20.7777777777778"/>
    <n v="190.426367461431"/>
    <m/>
    <n v="99784.502099999998"/>
    <x v="0"/>
    <n v="13405.4054"/>
    <x v="1091"/>
    <x v="0"/>
    <m/>
  </r>
  <r>
    <d v="2024-07-31T02:55:18"/>
    <x v="9"/>
    <n v="29"/>
    <s v="PEREZ GARCIA JUAN ESTEBAN"/>
    <x v="3"/>
    <x v="0"/>
    <n v="218"/>
    <n v="21.8"/>
    <n v="211.584852734923"/>
    <s v="1 Descuento (Conduct)"/>
    <n v="110871.66899999999"/>
    <x v="0"/>
    <n v="13405.4054"/>
    <x v="1091"/>
    <x v="0"/>
    <m/>
  </r>
  <r>
    <d v="2024-07-31T02:55:19"/>
    <x v="1"/>
    <n v="30"/>
    <s v="RIOS ELKIN"/>
    <x v="3"/>
    <x v="0"/>
    <n v="190"/>
    <n v="19"/>
    <n v="211.584852734923"/>
    <m/>
    <n v="110871.66899999999"/>
    <x v="0"/>
    <n v="13405.4054"/>
    <x v="1091"/>
    <x v="0"/>
    <m/>
  </r>
  <r>
    <d v="2024-07-31T02:55:19"/>
    <x v="1"/>
    <n v="31"/>
    <s v="CERVANTES MARTINEZ FELIX ENRIQUE"/>
    <x v="6"/>
    <x v="0"/>
    <n v="146"/>
    <n v="18.25"/>
    <n v="169.267882187938"/>
    <m/>
    <n v="88697.335200000001"/>
    <x v="0"/>
    <n v="13405.4054"/>
    <x v="1091"/>
    <x v="0"/>
    <m/>
  </r>
  <r>
    <d v="2024-07-31T02:55:19"/>
    <x v="1"/>
    <n v="33"/>
    <s v="ACEVEDO DIEGO ALEJANDRO"/>
    <x v="1"/>
    <x v="0"/>
    <n v="219"/>
    <n v="19.909090909090899"/>
    <n v="232.74333800841501"/>
    <m/>
    <n v="121958.83590000001"/>
    <x v="0"/>
    <n v="13405.4054"/>
    <x v="1091"/>
    <x v="0"/>
    <m/>
  </r>
  <r>
    <d v="2024-07-31T02:55:20"/>
    <x v="1"/>
    <n v="34"/>
    <s v="MONTOYA OSPINA GILBERTO ANTONIO"/>
    <x v="0"/>
    <x v="0"/>
    <n v="192"/>
    <n v="21.3333333333333"/>
    <n v="190.426367461431"/>
    <m/>
    <n v="99784.502099999998"/>
    <x v="0"/>
    <n v="13405.4054"/>
    <x v="1091"/>
    <x v="0"/>
    <m/>
  </r>
  <r>
    <d v="2024-07-31T02:55:20"/>
    <x v="1"/>
    <n v="35"/>
    <s v="MOLINA LUIS FERNANDO"/>
    <x v="3"/>
    <x v="3"/>
    <n v="227"/>
    <n v="22.7"/>
    <n v="211.584852734923"/>
    <m/>
    <n v="110871.66899999999"/>
    <x v="1"/>
    <n v="13405.4054"/>
    <x v="1091"/>
    <x v="0"/>
    <m/>
  </r>
  <r>
    <d v="2024-07-31T02:55:20"/>
    <x v="1"/>
    <n v="36"/>
    <s v="MARTINEZ CHAVERRA LUIS NORBERTO"/>
    <x v="6"/>
    <x v="0"/>
    <n v="188"/>
    <n v="23.5"/>
    <n v="169.267882187938"/>
    <m/>
    <n v="88697.335200000001"/>
    <x v="0"/>
    <n v="13405.4054"/>
    <x v="1091"/>
    <x v="0"/>
    <m/>
  </r>
  <r>
    <d v="2024-07-31T02:55:21"/>
    <x v="1"/>
    <n v="37"/>
    <s v="TABORDA ROJAS DIEGO ALEJANDRO"/>
    <x v="2"/>
    <x v="0"/>
    <n v="127"/>
    <n v="21.1666666666667"/>
    <n v="126.950911640954"/>
    <m/>
    <n v="66523.001399999994"/>
    <x v="1"/>
    <n v="13405.4054"/>
    <x v="1091"/>
    <x v="0"/>
    <m/>
  </r>
  <r>
    <d v="2024-07-31T02:55:21"/>
    <x v="1"/>
    <n v="38"/>
    <s v="AGUDELO KEVIN ANDRES"/>
    <x v="4"/>
    <x v="0"/>
    <n v="135"/>
    <n v="19.285714285714299"/>
    <n v="148.10939691444599"/>
    <m/>
    <n v="77610.168300000005"/>
    <x v="0"/>
    <n v="13405.4054"/>
    <x v="1091"/>
    <x v="0"/>
    <m/>
  </r>
  <r>
    <d v="2024-07-31T02:55:22"/>
    <x v="1"/>
    <n v="39"/>
    <s v="GOMEZ EDWIN"/>
    <x v="1"/>
    <x v="0"/>
    <n v="207"/>
    <n v="18.818181818181799"/>
    <n v="232.74333800841501"/>
    <m/>
    <n v="121958.83590000001"/>
    <x v="0"/>
    <n v="13405.4054"/>
    <x v="1091"/>
    <x v="0"/>
    <m/>
  </r>
  <r>
    <d v="2024-07-31T02:55:22"/>
    <x v="1"/>
    <n v="40"/>
    <s v="OCAMPO OCAMPO ANTONIO JOSE"/>
    <x v="3"/>
    <x v="0"/>
    <n v="219"/>
    <n v="21.9"/>
    <n v="211.584852734923"/>
    <m/>
    <n v="110871.66899999999"/>
    <x v="0"/>
    <n v="13405.4054"/>
    <x v="1091"/>
    <x v="0"/>
    <m/>
  </r>
  <r>
    <d v="2024-07-31T02:55:23"/>
    <x v="1"/>
    <n v="41"/>
    <s v="GARCIA DAVID WILSON ALBERTO"/>
    <x v="3"/>
    <x v="0"/>
    <n v="262"/>
    <n v="26.2"/>
    <n v="211.584852734923"/>
    <m/>
    <n v="110871.66899999999"/>
    <x v="1"/>
    <n v="13405.4054"/>
    <x v="1091"/>
    <x v="0"/>
    <m/>
  </r>
  <r>
    <d v="2024-07-31T02:55:23"/>
    <x v="1"/>
    <n v="42"/>
    <s v="LOPERA ALVAREZ ESTIVEN"/>
    <x v="3"/>
    <x v="0"/>
    <n v="206"/>
    <n v="20.6"/>
    <n v="211.584852734923"/>
    <m/>
    <n v="110871.66899999999"/>
    <x v="1"/>
    <n v="13405.4054"/>
    <x v="1091"/>
    <x v="0"/>
    <m/>
  </r>
  <r>
    <d v="2024-08-01T03:36:32"/>
    <x v="9"/>
    <n v="1"/>
    <s v="PALMAR PANA EDIXON JOSUE"/>
    <x v="6"/>
    <x v="0"/>
    <n v="175"/>
    <n v="21.875"/>
    <n v="173.95454545454501"/>
    <s v="2 Descuentos (Conduct y usuario movilidad reducida) "/>
    <n v="91275"/>
    <x v="0"/>
    <n v="14269.4444"/>
    <x v="1092"/>
    <x v="0"/>
    <m/>
  </r>
  <r>
    <d v="2024-08-01T03:36:33"/>
    <x v="9"/>
    <n v="2"/>
    <s v="PARIAS MURIEL JHON FREDY"/>
    <x v="4"/>
    <x v="0"/>
    <n v="158"/>
    <n v="22.571428571428601"/>
    <n v="152.210227272727"/>
    <m/>
    <n v="79865.625"/>
    <x v="1"/>
    <n v="14269.4444"/>
    <x v="1092"/>
    <x v="0"/>
    <m/>
  </r>
  <r>
    <d v="2024-08-01T03:36:33"/>
    <x v="1"/>
    <n v="3"/>
    <s v="HIGUITA ALEJANDRO"/>
    <x v="6"/>
    <x v="0"/>
    <n v="172"/>
    <n v="21.5"/>
    <n v="173.95454545454501"/>
    <s v="2 Descuentos (Conduct y despachador gustavo) "/>
    <n v="91275"/>
    <x v="0"/>
    <n v="14269.4444"/>
    <x v="1092"/>
    <x v="0"/>
    <m/>
  </r>
  <r>
    <d v="2024-08-01T03:36:34"/>
    <x v="1"/>
    <n v="4"/>
    <s v="NOREA JUAN JOSE"/>
    <x v="4"/>
    <x v="0"/>
    <n v="164"/>
    <n v="23.428571428571399"/>
    <n v="152.210227272727"/>
    <s v="1 Descuento (Controlador) "/>
    <n v="79865.625"/>
    <x v="0"/>
    <n v="14269.4444"/>
    <x v="1092"/>
    <x v="0"/>
    <m/>
  </r>
  <r>
    <d v="2024-08-01T03:36:34"/>
    <x v="1"/>
    <n v="5"/>
    <s v="BERRIO POSADA ANGELA"/>
    <x v="3"/>
    <x v="0"/>
    <n v="219"/>
    <n v="21.9"/>
    <n v="217.44318181818201"/>
    <m/>
    <n v="114093.75"/>
    <x v="1"/>
    <n v="14269.4444"/>
    <x v="1092"/>
    <x v="0"/>
    <m/>
  </r>
  <r>
    <d v="2024-08-01T03:36:34"/>
    <x v="9"/>
    <n v="6"/>
    <s v="TUBERQUIA MAICOL ESTIVEN"/>
    <x v="6"/>
    <x v="0"/>
    <n v="149"/>
    <n v="18.625"/>
    <n v="173.95454545454501"/>
    <s v="1 Descuento (Jefe de ruta) "/>
    <n v="91275"/>
    <x v="0"/>
    <n v="14269.4444"/>
    <x v="1092"/>
    <x v="0"/>
    <m/>
  </r>
  <r>
    <d v="2024-08-01T03:36:35"/>
    <x v="9"/>
    <n v="7"/>
    <s v="CHAVARRIA JOSE"/>
    <x v="0"/>
    <x v="0"/>
    <n v="221"/>
    <n v="24.5555555555556"/>
    <n v="195.698863636364"/>
    <s v="2 Descuentos (Jefe de ruta) "/>
    <n v="102684.375"/>
    <x v="1"/>
    <n v="14269.4444"/>
    <x v="1092"/>
    <x v="0"/>
    <m/>
  </r>
  <r>
    <d v="2024-08-01T03:36:35"/>
    <x v="1"/>
    <n v="8"/>
    <s v="VACA FIERRO ROBINSON"/>
    <x v="0"/>
    <x v="0"/>
    <n v="200"/>
    <n v="22.2222222222222"/>
    <n v="195.698863636364"/>
    <m/>
    <n v="102684.375"/>
    <x v="1"/>
    <n v="14269.4444"/>
    <x v="1092"/>
    <x v="0"/>
    <m/>
  </r>
  <r>
    <d v="2024-08-01T03:36:35"/>
    <x v="9"/>
    <n v="9"/>
    <s v="AGUDELO GARCIA DENIN ANGELO"/>
    <x v="0"/>
    <x v="0"/>
    <n v="218"/>
    <n v="24.2222222222222"/>
    <n v="195.698863636364"/>
    <s v="1 Descuento (Usuario desubicado) "/>
    <n v="102684.375"/>
    <x v="0"/>
    <n v="14269.4444"/>
    <x v="1092"/>
    <x v="0"/>
    <m/>
  </r>
  <r>
    <d v="2024-08-01T03:36:36"/>
    <x v="1"/>
    <n v="10"/>
    <s v="MARULANDA JARAMILLO DAWER ANDRES"/>
    <x v="3"/>
    <x v="0"/>
    <n v="221"/>
    <n v="22.1"/>
    <n v="217.44318181818201"/>
    <s v="3 Descuentos (Usuario movilidad reducida y jefe de ruta) "/>
    <n v="114093.75"/>
    <x v="0"/>
    <n v="14269.4444"/>
    <x v="1092"/>
    <x v="0"/>
    <m/>
  </r>
  <r>
    <d v="2024-08-01T03:36:36"/>
    <x v="9"/>
    <n v="11"/>
    <s v="BELTRAN JUAN SIMON"/>
    <x v="0"/>
    <x v="0"/>
    <n v="184"/>
    <n v="20.4444444444444"/>
    <n v="195.698863636364"/>
    <s v="2 Descuentos (Jefe de ruta y despachador) "/>
    <n v="102684.375"/>
    <x v="0"/>
    <n v="14269.4444"/>
    <x v="1092"/>
    <x v="0"/>
    <m/>
  </r>
  <r>
    <d v="2024-08-01T03:36:37"/>
    <x v="1"/>
    <n v="12"/>
    <s v="VALENCIA MENDOZA JHON"/>
    <x v="6"/>
    <x v="0"/>
    <n v="180"/>
    <n v="22.5"/>
    <n v="173.95454545454501"/>
    <m/>
    <n v="91275"/>
    <x v="0"/>
    <n v="14269.4444"/>
    <x v="1092"/>
    <x v="0"/>
    <m/>
  </r>
  <r>
    <d v="2024-08-01T03:36:37"/>
    <x v="9"/>
    <n v="13"/>
    <s v="DURANGO PAEZ GILDARDO"/>
    <x v="0"/>
    <x v="0"/>
    <n v="191"/>
    <n v="21.2222222222222"/>
    <n v="195.698863636364"/>
    <s v="13 Descuentos (Incidente con Usuarios) "/>
    <n v="102684.375"/>
    <x v="0"/>
    <n v="14269.4444"/>
    <x v="1092"/>
    <x v="0"/>
    <m/>
  </r>
  <r>
    <d v="2024-08-01T03:36:37"/>
    <x v="9"/>
    <n v="14"/>
    <s v="CARVAJAL SALAZAR HECTOR MARINO"/>
    <x v="3"/>
    <x v="0"/>
    <n v="159"/>
    <n v="15.9"/>
    <n v="217.44318181818201"/>
    <m/>
    <n v="114093.75"/>
    <x v="1"/>
    <n v="14269.4444"/>
    <x v="1092"/>
    <x v="0"/>
    <m/>
  </r>
  <r>
    <d v="2024-08-01T03:36:37"/>
    <x v="1"/>
    <n v="15"/>
    <s v="QUINTERO  ALVARO ANTONIO"/>
    <x v="0"/>
    <x v="0"/>
    <n v="229"/>
    <n v="25.4444444444444"/>
    <n v="195.698863636364"/>
    <s v="1 Descuento (Propietario) "/>
    <n v="102684.375"/>
    <x v="1"/>
    <n v="14269.4444"/>
    <x v="1092"/>
    <x v="0"/>
    <m/>
  </r>
  <r>
    <d v="2024-08-01T03:36:38"/>
    <x v="9"/>
    <n v="16"/>
    <s v="HURTADO MADRID JUAN ESTEBAN"/>
    <x v="0"/>
    <x v="0"/>
    <n v="174"/>
    <n v="19.3333333333333"/>
    <n v="195.698863636364"/>
    <m/>
    <n v="102684.375"/>
    <x v="0"/>
    <n v="14269.4444"/>
    <x v="1092"/>
    <x v="0"/>
    <m/>
  </r>
  <r>
    <d v="2024-08-01T03:36:38"/>
    <x v="1"/>
    <n v="17"/>
    <s v="ESPINOZA CHAVARRIA GUILLERMO LEON"/>
    <x v="0"/>
    <x v="0"/>
    <n v="226"/>
    <n v="25.1111111111111"/>
    <n v="195.698863636364"/>
    <m/>
    <n v="102684.375"/>
    <x v="0"/>
    <n v="14269.4444"/>
    <x v="1092"/>
    <x v="0"/>
    <m/>
  </r>
  <r>
    <d v="2024-08-01T03:36:38"/>
    <x v="1"/>
    <n v="18"/>
    <s v="BETANCUR GUZMAN JHON FERNANDO"/>
    <x v="3"/>
    <x v="0"/>
    <n v="181"/>
    <n v="18.100000000000001"/>
    <n v="217.44318181818201"/>
    <m/>
    <n v="114093.75"/>
    <x v="0"/>
    <n v="14269.4444"/>
    <x v="1092"/>
    <x v="0"/>
    <m/>
  </r>
  <r>
    <d v="2024-08-01T03:36:38"/>
    <x v="9"/>
    <n v="19"/>
    <s v="BARRANTES GALLEGO DANIEL CAMILO"/>
    <x v="6"/>
    <x v="0"/>
    <n v="149"/>
    <n v="19.866666666666699"/>
    <n v="163.082386363636"/>
    <s v="1 Descuento (Conduct) "/>
    <n v="85570.3125"/>
    <x v="0"/>
    <n v="14269.4444"/>
    <x v="1092"/>
    <x v="0"/>
    <m/>
  </r>
  <r>
    <d v="2024-08-01T03:36:39"/>
    <x v="1"/>
    <n v="20"/>
    <s v="GONZALEZ PEREZ RAFAEL JOSE"/>
    <x v="0"/>
    <x v="0"/>
    <n v="172"/>
    <n v="19.1111111111111"/>
    <n v="195.698863636364"/>
    <m/>
    <n v="102684.375"/>
    <x v="0"/>
    <n v="14269.4444"/>
    <x v="1092"/>
    <x v="0"/>
    <m/>
  </r>
  <r>
    <d v="2024-08-01T03:36:39"/>
    <x v="9"/>
    <n v="21"/>
    <s v="DIAZ LOZADA ANDRES FELIPE"/>
    <x v="6"/>
    <x v="0"/>
    <n v="177"/>
    <n v="22.125"/>
    <n v="173.95454545454501"/>
    <s v="1 Descuento (Controlador) "/>
    <n v="91275"/>
    <x v="0"/>
    <n v="14269.4444"/>
    <x v="1092"/>
    <x v="0"/>
    <m/>
  </r>
  <r>
    <d v="2024-08-01T03:36:39"/>
    <x v="1"/>
    <n v="22"/>
    <s v="QUIRAMA CASTAEDA JHON JADER"/>
    <x v="3"/>
    <x v="0"/>
    <n v="202"/>
    <n v="20.2"/>
    <n v="217.44318181818201"/>
    <m/>
    <n v="114093.75"/>
    <x v="1"/>
    <n v="14269.4444"/>
    <x v="1092"/>
    <x v="0"/>
    <m/>
  </r>
  <r>
    <d v="2024-08-01T03:36:39"/>
    <x v="9"/>
    <n v="23"/>
    <s v="SALDARRIAGA PARRA LUIS ALBERTO"/>
    <x v="0"/>
    <x v="0"/>
    <n v="185"/>
    <n v="20.5555555555556"/>
    <n v="195.698863636364"/>
    <m/>
    <n v="102684.375"/>
    <x v="2"/>
    <n v="14269.4444"/>
    <x v="1092"/>
    <x v="0"/>
    <m/>
  </r>
  <r>
    <d v="2024-08-01T03:36:40"/>
    <x v="1"/>
    <n v="25"/>
    <s v="JIMENEZ HURTADO CARLOS ESTIVEN"/>
    <x v="6"/>
    <x v="0"/>
    <n v="122"/>
    <n v="15.25"/>
    <n v="173.95454545454501"/>
    <m/>
    <n v="91275"/>
    <x v="1"/>
    <n v="14269.4444"/>
    <x v="1092"/>
    <x v="0"/>
    <m/>
  </r>
  <r>
    <d v="2024-08-01T03:36:40"/>
    <x v="1"/>
    <n v="26"/>
    <s v="CIRO MARIN RODRIGO ALBERTO"/>
    <x v="0"/>
    <x v="0"/>
    <n v="185"/>
    <n v="20.5555555555556"/>
    <n v="195.698863636364"/>
    <s v="2 Descuentos (conducts)"/>
    <n v="102684.375"/>
    <x v="0"/>
    <n v="14269.4444"/>
    <x v="1092"/>
    <x v="0"/>
    <m/>
  </r>
  <r>
    <d v="2024-08-01T03:36:40"/>
    <x v="1"/>
    <n v="27"/>
    <s v="FLORES RINCON JORGE ALBERTO"/>
    <x v="3"/>
    <x v="0"/>
    <n v="272"/>
    <n v="27.2"/>
    <n v="217.44318181818201"/>
    <s v="FERNEY HENAO Realiz 4 viajes donde moviliz 112 Usuarios "/>
    <n v="114093.75"/>
    <x v="0"/>
    <n v="14269.4444"/>
    <x v="1092"/>
    <x v="0"/>
    <m/>
  </r>
  <r>
    <d v="2024-08-01T03:36:40"/>
    <x v="9"/>
    <n v="28"/>
    <s v="PINO JUAN ESTEBAN"/>
    <x v="0"/>
    <x v="0"/>
    <n v="171"/>
    <n v="19"/>
    <n v="195.698863636364"/>
    <m/>
    <n v="102684.375"/>
    <x v="0"/>
    <n v="14269.4444"/>
    <x v="1092"/>
    <x v="0"/>
    <m/>
  </r>
  <r>
    <d v="2024-08-01T03:36:41"/>
    <x v="1"/>
    <n v="29"/>
    <s v="PEREZ GARCIA JUAN ESTEBAN"/>
    <x v="0"/>
    <x v="0"/>
    <n v="228"/>
    <n v="25.3333333333333"/>
    <n v="195.698863636364"/>
    <s v="1 Descuento (Usuario desubicado) "/>
    <n v="102684.375"/>
    <x v="0"/>
    <n v="14269.4444"/>
    <x v="1092"/>
    <x v="0"/>
    <m/>
  </r>
  <r>
    <d v="2024-08-01T03:36:41"/>
    <x v="9"/>
    <n v="30"/>
    <s v="RIOS ELKIN"/>
    <x v="6"/>
    <x v="0"/>
    <n v="181"/>
    <n v="22.625"/>
    <n v="173.95454545454501"/>
    <m/>
    <n v="91275"/>
    <x v="0"/>
    <n v="14269.4444"/>
    <x v="1092"/>
    <x v="0"/>
    <m/>
  </r>
  <r>
    <d v="2024-08-01T03:36:41"/>
    <x v="1"/>
    <n v="31"/>
    <s v="CERVANTES MARTINEZ FELIX ENRIQUE"/>
    <x v="6"/>
    <x v="0"/>
    <n v="157"/>
    <n v="19.625"/>
    <n v="173.95454545454501"/>
    <m/>
    <n v="91275"/>
    <x v="0"/>
    <n v="14269.4444"/>
    <x v="1092"/>
    <x v="0"/>
    <m/>
  </r>
  <r>
    <d v="2024-08-01T03:36:41"/>
    <x v="9"/>
    <n v="32"/>
    <s v="GOMEZ CARLOS"/>
    <x v="0"/>
    <x v="0"/>
    <n v="192"/>
    <n v="21.3333333333333"/>
    <n v="195.698863636364"/>
    <m/>
    <n v="102684.375"/>
    <x v="0"/>
    <n v="14269.4444"/>
    <x v="1092"/>
    <x v="0"/>
    <m/>
  </r>
  <r>
    <d v="2024-08-01T03:36:42"/>
    <x v="9"/>
    <n v="33"/>
    <s v="ACEVEDO DIEGO ALEJANDRO"/>
    <x v="6"/>
    <x v="0"/>
    <n v="176"/>
    <n v="22"/>
    <n v="173.95454545454501"/>
    <m/>
    <n v="91275"/>
    <x v="0"/>
    <n v="14269.4444"/>
    <x v="1092"/>
    <x v="0"/>
    <m/>
  </r>
  <r>
    <d v="2024-08-01T03:36:42"/>
    <x v="9"/>
    <n v="34"/>
    <s v="MONTOYA OSPINA GILBERTO ANTONIO"/>
    <x v="9"/>
    <x v="0"/>
    <n v="240"/>
    <n v="20"/>
    <n v="260.93181818181802"/>
    <m/>
    <n v="136912.5"/>
    <x v="0"/>
    <n v="14269.4444"/>
    <x v="1092"/>
    <x v="0"/>
    <m/>
  </r>
  <r>
    <d v="2024-08-01T03:36:42"/>
    <x v="9"/>
    <n v="35"/>
    <s v="HOYOS DAVID"/>
    <x v="6"/>
    <x v="0"/>
    <n v="203"/>
    <n v="25.375"/>
    <n v="173.95454545454501"/>
    <m/>
    <n v="91275"/>
    <x v="1"/>
    <n v="14269.4444"/>
    <x v="1092"/>
    <x v="0"/>
    <m/>
  </r>
  <r>
    <d v="2024-08-01T03:36:42"/>
    <x v="1"/>
    <n v="36"/>
    <s v="MARTINEZ CHAVERRA LUIS NORBERTO"/>
    <x v="3"/>
    <x v="0"/>
    <n v="246"/>
    <n v="24.6"/>
    <n v="217.44318181818201"/>
    <s v="1 Descuento (Conduct) "/>
    <n v="114093.75"/>
    <x v="0"/>
    <n v="14269.4444"/>
    <x v="1092"/>
    <x v="0"/>
    <m/>
  </r>
  <r>
    <d v="2024-08-01T03:36:43"/>
    <x v="9"/>
    <n v="37"/>
    <s v="TABORDA ROJAS DIEGO ALEJANDRO"/>
    <x v="4"/>
    <x v="3"/>
    <n v="201"/>
    <n v="28.714285714285701"/>
    <n v="152.210227272727"/>
    <m/>
    <n v="79865.625"/>
    <x v="1"/>
    <n v="14269.4444"/>
    <x v="1092"/>
    <x v="0"/>
    <m/>
  </r>
  <r>
    <d v="2024-08-01T03:36:44"/>
    <x v="9"/>
    <n v="38"/>
    <s v="HERRERA GIRALDO DAVINSON"/>
    <x v="6"/>
    <x v="0"/>
    <n v="154"/>
    <n v="19.25"/>
    <n v="173.95454545454501"/>
    <m/>
    <n v="91275"/>
    <x v="0"/>
    <n v="14269.4444"/>
    <x v="1092"/>
    <x v="0"/>
    <m/>
  </r>
  <r>
    <d v="2024-08-01T03:36:44"/>
    <x v="1"/>
    <n v="40"/>
    <s v="OCAMPO OCAMPO ANTONIO JOSE"/>
    <x v="0"/>
    <x v="1"/>
    <n v="202"/>
    <n v="22.4444444444444"/>
    <n v="195.698863636364"/>
    <s v="Se descuenta el viaje de 1 53 pm ya que abandona ruta sin autorizacin "/>
    <n v="102684.375"/>
    <x v="0"/>
    <n v="14269.4444"/>
    <x v="1092"/>
    <x v="0"/>
    <m/>
  </r>
  <r>
    <d v="2024-08-01T03:36:44"/>
    <x v="1"/>
    <n v="41"/>
    <s v="GARCIA DAVID WILSON ALBERTO"/>
    <x v="0"/>
    <x v="0"/>
    <n v="198"/>
    <n v="22"/>
    <n v="195.698863636364"/>
    <s v="1 Descuento (Controlador) "/>
    <n v="102684.375"/>
    <x v="1"/>
    <n v="14269.4444"/>
    <x v="1092"/>
    <x v="0"/>
    <m/>
  </r>
  <r>
    <d v="2024-08-01T03:36:45"/>
    <x v="1"/>
    <n v="42"/>
    <s v="LOPERA ALVAREZ ESTIVEN"/>
    <x v="3"/>
    <x v="0"/>
    <n v="220"/>
    <n v="23.157894736842099"/>
    <n v="206.571022727273"/>
    <s v="Se descuenta 0.5 viaje de 3 15 pm ya que abandona ruta sin autorizacin "/>
    <n v="108389.0625"/>
    <x v="1"/>
    <n v="14269.4444"/>
    <x v="1092"/>
    <x v="0"/>
    <m/>
  </r>
  <r>
    <d v="2024-08-02T02:43:59"/>
    <x v="9"/>
    <n v="1"/>
    <s v="PALMAR PANA EDIXON JOSUE"/>
    <x v="3"/>
    <x v="0"/>
    <n v="219"/>
    <n v="21.9"/>
    <n v="220.852272727273"/>
    <m/>
    <n v="115968.75"/>
    <x v="0"/>
    <n v="14327.7778"/>
    <x v="1093"/>
    <x v="0"/>
    <m/>
  </r>
  <r>
    <d v="2024-08-02T02:44:00"/>
    <x v="9"/>
    <n v="2"/>
    <s v="PARIAS MURIEL JHON FREDY"/>
    <x v="6"/>
    <x v="0"/>
    <n v="246"/>
    <n v="30.75"/>
    <n v="176.68181818181799"/>
    <m/>
    <n v="92775"/>
    <x v="1"/>
    <n v="14327.7778"/>
    <x v="1093"/>
    <x v="0"/>
    <m/>
  </r>
  <r>
    <d v="2024-08-02T02:44:00"/>
    <x v="9"/>
    <n v="3"/>
    <s v="HIGUITA ALEJANDRO"/>
    <x v="3"/>
    <x v="0"/>
    <n v="187"/>
    <n v="18.7"/>
    <n v="220.852272727273"/>
    <m/>
    <n v="115968.75"/>
    <x v="0"/>
    <n v="14327.7778"/>
    <x v="1093"/>
    <x v="0"/>
    <m/>
  </r>
  <r>
    <d v="2024-08-02T02:44:00"/>
    <x v="9"/>
    <n v="4"/>
    <s v="NOREA JUAN JOSE"/>
    <x v="3"/>
    <x v="0"/>
    <n v="242"/>
    <n v="24.2"/>
    <n v="220.852272727273"/>
    <m/>
    <n v="115968.75"/>
    <x v="0"/>
    <n v="14327.7778"/>
    <x v="1093"/>
    <x v="0"/>
    <m/>
  </r>
  <r>
    <d v="2024-08-02T02:44:01"/>
    <x v="9"/>
    <n v="5"/>
    <s v="BERRIO POSADA ANGELA"/>
    <x v="0"/>
    <x v="0"/>
    <n v="172"/>
    <n v="19.1111111111111"/>
    <n v="198.76704545454501"/>
    <s v="1 Descuento (Conduct) "/>
    <n v="104371.875"/>
    <x v="1"/>
    <n v="14327.7778"/>
    <x v="1093"/>
    <x v="0"/>
    <m/>
  </r>
  <r>
    <d v="2024-08-02T02:44:01"/>
    <x v="9"/>
    <n v="6"/>
    <s v="TUBERQUIA MAICOL ESTIVEN"/>
    <x v="0"/>
    <x v="0"/>
    <n v="225"/>
    <n v="25"/>
    <n v="198.76704545454501"/>
    <s v="1 Descuento (Despachadora angela) "/>
    <n v="104371.875"/>
    <x v="0"/>
    <n v="14327.7778"/>
    <x v="1093"/>
    <x v="0"/>
    <m/>
  </r>
  <r>
    <d v="2024-08-02T02:44:02"/>
    <x v="9"/>
    <n v="7"/>
    <s v="CHAVARRIA JOSE"/>
    <x v="4"/>
    <x v="0"/>
    <n v="177"/>
    <n v="25.285714285714299"/>
    <n v="154.59659090909099"/>
    <s v="1 Descuento (Despachador gustavo) "/>
    <n v="81178.125"/>
    <x v="1"/>
    <n v="14327.7778"/>
    <x v="1093"/>
    <x v="0"/>
    <m/>
  </r>
  <r>
    <d v="2024-08-02T02:44:02"/>
    <x v="9"/>
    <n v="8"/>
    <s v="VACA FIERRO ROBINSON"/>
    <x v="3"/>
    <x v="0"/>
    <n v="201"/>
    <n v="20.100000000000001"/>
    <n v="220.852272727273"/>
    <s v="2 Descuentos (Conducts) "/>
    <n v="115968.75"/>
    <x v="1"/>
    <n v="14327.7778"/>
    <x v="1093"/>
    <x v="0"/>
    <m/>
  </r>
  <r>
    <d v="2024-08-02T02:44:02"/>
    <x v="9"/>
    <n v="9"/>
    <s v="AGUDELO GARCIA DENIN ANGELO"/>
    <x v="0"/>
    <x v="0"/>
    <n v="209"/>
    <n v="23.2222222222222"/>
    <n v="198.76704545454501"/>
    <s v="1 Descuento (Conduct) "/>
    <n v="104371.875"/>
    <x v="0"/>
    <n v="14327.7778"/>
    <x v="1093"/>
    <x v="0"/>
    <m/>
  </r>
  <r>
    <d v="2024-08-02T02:44:03"/>
    <x v="9"/>
    <n v="10"/>
    <s v="LONDOO WILDER"/>
    <x v="3"/>
    <x v="0"/>
    <n v="211"/>
    <n v="21.1"/>
    <n v="220.852272727273"/>
    <m/>
    <n v="115968.75"/>
    <x v="0"/>
    <n v="14327.7778"/>
    <x v="1093"/>
    <x v="0"/>
    <m/>
  </r>
  <r>
    <d v="2024-08-02T02:44:03"/>
    <x v="1"/>
    <n v="11"/>
    <s v="HERRERA GIRALDO DAVINSON"/>
    <x v="0"/>
    <x v="0"/>
    <n v="188"/>
    <n v="20.8888888888889"/>
    <n v="198.76704545454501"/>
    <m/>
    <n v="104371.875"/>
    <x v="0"/>
    <n v="14327.7778"/>
    <x v="1093"/>
    <x v="0"/>
    <m/>
  </r>
  <r>
    <d v="2024-08-02T02:44:03"/>
    <x v="1"/>
    <n v="12"/>
    <s v="VALENCIA MENDOZA JHON"/>
    <x v="6"/>
    <x v="0"/>
    <n v="138"/>
    <n v="17.25"/>
    <n v="176.68181818181799"/>
    <m/>
    <n v="92775"/>
    <x v="0"/>
    <n v="14327.7778"/>
    <x v="1093"/>
    <x v="0"/>
    <m/>
  </r>
  <r>
    <d v="2024-08-02T02:44:04"/>
    <x v="1"/>
    <n v="13"/>
    <s v="DURANGO PAEZ GILDARDO"/>
    <x v="4"/>
    <x v="0"/>
    <n v="160"/>
    <n v="22.8571428571429"/>
    <n v="154.59659090909099"/>
    <m/>
    <n v="81178.125"/>
    <x v="0"/>
    <n v="14327.7778"/>
    <x v="1093"/>
    <x v="0"/>
    <m/>
  </r>
  <r>
    <d v="2024-08-02T02:44:04"/>
    <x v="1"/>
    <n v="14"/>
    <s v="MADRID HERNANDEZ JHONATAN SMITH"/>
    <x v="3"/>
    <x v="0"/>
    <n v="216"/>
    <n v="21.6"/>
    <n v="220.852272727273"/>
    <s v="1 Descuento (Usuario movilidad reducida) "/>
    <n v="115968.75"/>
    <x v="1"/>
    <n v="14327.7778"/>
    <x v="1093"/>
    <x v="0"/>
    <m/>
  </r>
  <r>
    <d v="2024-08-02T02:44:04"/>
    <x v="1"/>
    <n v="15"/>
    <s v="QUINTERO  ALVARO ANTONIO"/>
    <x v="0"/>
    <x v="0"/>
    <n v="283"/>
    <n v="31.4444444444444"/>
    <n v="198.76704545454501"/>
    <m/>
    <n v="104371.875"/>
    <x v="1"/>
    <n v="14327.7778"/>
    <x v="1093"/>
    <x v="0"/>
    <m/>
  </r>
  <r>
    <d v="2024-08-02T02:44:05"/>
    <x v="1"/>
    <n v="16"/>
    <s v="HURTADO MADRID JUAN ESTEBAN"/>
    <x v="0"/>
    <x v="0"/>
    <n v="189"/>
    <n v="21"/>
    <n v="198.76704545454501"/>
    <m/>
    <n v="104371.875"/>
    <x v="0"/>
    <n v="14327.7778"/>
    <x v="1093"/>
    <x v="0"/>
    <m/>
  </r>
  <r>
    <d v="2024-08-02T02:44:05"/>
    <x v="1"/>
    <n v="17"/>
    <s v="RAMIREZ JARAMILLO WILSON"/>
    <x v="6"/>
    <x v="0"/>
    <n v="187"/>
    <n v="23.375"/>
    <n v="176.68181818181799"/>
    <m/>
    <n v="92775"/>
    <x v="0"/>
    <n v="14327.7778"/>
    <x v="1093"/>
    <x v="0"/>
    <m/>
  </r>
  <r>
    <d v="2024-08-02T02:44:06"/>
    <x v="1"/>
    <n v="18"/>
    <s v="BETANCUR GUZMAN JHON FERNANDO"/>
    <x v="3"/>
    <x v="0"/>
    <n v="183"/>
    <n v="18.3"/>
    <n v="220.852272727273"/>
    <s v="2 Descuentos (Conducts) "/>
    <n v="115968.75"/>
    <x v="0"/>
    <n v="14327.7778"/>
    <x v="1093"/>
    <x v="0"/>
    <m/>
  </r>
  <r>
    <d v="2024-08-02T02:44:06"/>
    <x v="1"/>
    <n v="19"/>
    <s v="BARRANTES GALLEGO DANIEL CAMILO"/>
    <x v="0"/>
    <x v="0"/>
    <n v="165"/>
    <n v="18.3333333333333"/>
    <n v="198.76704545454501"/>
    <m/>
    <n v="104371.875"/>
    <x v="0"/>
    <n v="14327.7778"/>
    <x v="1093"/>
    <x v="0"/>
    <m/>
  </r>
  <r>
    <d v="2024-08-02T02:44:07"/>
    <x v="1"/>
    <n v="20"/>
    <s v="LONDOO CADAVID DAVID SANTIAGO"/>
    <x v="0"/>
    <x v="0"/>
    <n v="184"/>
    <n v="20.4444444444444"/>
    <n v="198.76704545454501"/>
    <m/>
    <n v="104371.875"/>
    <x v="0"/>
    <n v="14327.7778"/>
    <x v="1093"/>
    <x v="0"/>
    <m/>
  </r>
  <r>
    <d v="2024-08-02T02:44:07"/>
    <x v="9"/>
    <n v="21"/>
    <s v="DURANGO DAVID JOSE"/>
    <x v="0"/>
    <x v="0"/>
    <n v="166"/>
    <n v="18.4444444444444"/>
    <n v="198.76704545454501"/>
    <m/>
    <n v="104371.875"/>
    <x v="0"/>
    <n v="14327.7778"/>
    <x v="1093"/>
    <x v="0"/>
    <m/>
  </r>
  <r>
    <d v="2024-08-02T02:44:08"/>
    <x v="9"/>
    <n v="22"/>
    <s v="QUIRAMA CASTAEDA JHON JADER"/>
    <x v="0"/>
    <x v="0"/>
    <n v="168"/>
    <n v="18.6666666666667"/>
    <n v="198.76704545454501"/>
    <m/>
    <n v="104371.875"/>
    <x v="1"/>
    <n v="14327.7778"/>
    <x v="1093"/>
    <x v="0"/>
    <m/>
  </r>
  <r>
    <d v="2024-08-02T02:44:08"/>
    <x v="9"/>
    <n v="23"/>
    <s v="SALDARRIAGA PARRA LUIS ALBERTO"/>
    <x v="10"/>
    <x v="0"/>
    <n v="115"/>
    <n v="25.5555555555556"/>
    <n v="99.383522727272705"/>
    <m/>
    <n v="52185.9375"/>
    <x v="2"/>
    <n v="14327.7778"/>
    <x v="1093"/>
    <x v="0"/>
    <m/>
  </r>
  <r>
    <d v="2024-08-02T02:44:09"/>
    <x v="9"/>
    <n v="25"/>
    <s v="HENAO MUOZ FERNEY"/>
    <x v="6"/>
    <x v="0"/>
    <n v="150"/>
    <n v="18.75"/>
    <n v="176.68181818181799"/>
    <s v="ESTIVEN JIMENEZ Realiz 3 viajes donde moviliz 76 Usuarios "/>
    <n v="92775"/>
    <x v="1"/>
    <n v="14327.7778"/>
    <x v="1093"/>
    <x v="0"/>
    <m/>
  </r>
  <r>
    <d v="2024-08-02T02:44:09"/>
    <x v="9"/>
    <n v="26"/>
    <s v="ESPINOZA CHAVARRIA GUILLERMO LEON"/>
    <x v="6"/>
    <x v="0"/>
    <n v="170"/>
    <n v="21.25"/>
    <n v="176.68181818181799"/>
    <m/>
    <n v="92775"/>
    <x v="0"/>
    <n v="14327.7778"/>
    <x v="1093"/>
    <x v="0"/>
    <m/>
  </r>
  <r>
    <d v="2024-08-02T02:44:10"/>
    <x v="9"/>
    <n v="27"/>
    <s v="FLORES RINCON JORGE ALBERTO"/>
    <x v="3"/>
    <x v="0"/>
    <n v="234"/>
    <n v="23.4"/>
    <n v="220.852272727273"/>
    <m/>
    <n v="115968.75"/>
    <x v="0"/>
    <n v="14327.7778"/>
    <x v="1093"/>
    <x v="0"/>
    <m/>
  </r>
  <r>
    <d v="2024-08-02T02:44:10"/>
    <x v="9"/>
    <n v="29"/>
    <s v="PEREZ GARCIA JUAN ESTEBAN"/>
    <x v="6"/>
    <x v="0"/>
    <n v="175"/>
    <n v="21.875"/>
    <n v="176.68181818181799"/>
    <m/>
    <n v="92775"/>
    <x v="0"/>
    <n v="14327.7778"/>
    <x v="1093"/>
    <x v="0"/>
    <m/>
  </r>
  <r>
    <d v="2024-08-02T02:44:11"/>
    <x v="9"/>
    <n v="30"/>
    <s v="RIOS ELKIN"/>
    <x v="3"/>
    <x v="0"/>
    <n v="199"/>
    <n v="19.899999999999999"/>
    <n v="220.852272727273"/>
    <m/>
    <n v="115968.75"/>
    <x v="0"/>
    <n v="14327.7778"/>
    <x v="1093"/>
    <x v="0"/>
    <m/>
  </r>
  <r>
    <d v="2024-08-02T02:44:11"/>
    <x v="9"/>
    <n v="31"/>
    <s v="CERVANTES MARTINEZ FELIX ENRIQUE"/>
    <x v="0"/>
    <x v="0"/>
    <n v="233"/>
    <n v="25.8888888888889"/>
    <n v="198.76704545454501"/>
    <m/>
    <n v="104371.875"/>
    <x v="0"/>
    <n v="14327.7778"/>
    <x v="1093"/>
    <x v="0"/>
    <m/>
  </r>
  <r>
    <d v="2024-08-02T02:44:12"/>
    <x v="1"/>
    <n v="32"/>
    <s v="GOMEZ CARLOS"/>
    <x v="1"/>
    <x v="0"/>
    <n v="257"/>
    <n v="23.363636363636399"/>
    <n v="242.9375"/>
    <m/>
    <n v="127565.625"/>
    <x v="0"/>
    <n v="14327.7778"/>
    <x v="1093"/>
    <x v="0"/>
    <m/>
  </r>
  <r>
    <d v="2024-08-02T02:44:12"/>
    <x v="1"/>
    <n v="33"/>
    <s v="ACEVEDO DIEGO ALEJANDRO"/>
    <x v="0"/>
    <x v="0"/>
    <n v="190"/>
    <n v="21.1111111111111"/>
    <n v="198.76704545454501"/>
    <s v="1 Descuento (Conduct) "/>
    <n v="104371.875"/>
    <x v="0"/>
    <n v="14327.7778"/>
    <x v="1093"/>
    <x v="0"/>
    <m/>
  </r>
  <r>
    <d v="2024-08-02T02:44:13"/>
    <x v="1"/>
    <n v="34"/>
    <s v="PINO JUAN ESTEBAN"/>
    <x v="3"/>
    <x v="0"/>
    <n v="230"/>
    <n v="23"/>
    <n v="220.852272727273"/>
    <s v="1 Descuento (Usuario movilidad reducida) "/>
    <n v="115968.75"/>
    <x v="0"/>
    <n v="14327.7778"/>
    <x v="1093"/>
    <x v="0"/>
    <m/>
  </r>
  <r>
    <d v="2024-08-02T02:44:13"/>
    <x v="1"/>
    <n v="35"/>
    <s v="MOLINA LUIS FERNANDO"/>
    <x v="3"/>
    <x v="0"/>
    <n v="231"/>
    <n v="23.1"/>
    <n v="220.852272727273"/>
    <s v="3 Descuentos (Conducts y despachadora angela) "/>
    <n v="115968.75"/>
    <x v="1"/>
    <n v="14327.7778"/>
    <x v="1093"/>
    <x v="0"/>
    <m/>
  </r>
  <r>
    <d v="2024-08-02T02:44:14"/>
    <x v="1"/>
    <n v="36"/>
    <s v="MARTINEZ CHAVERRA LUIS NORBERTO"/>
    <x v="0"/>
    <x v="0"/>
    <n v="208"/>
    <n v="23.1111111111111"/>
    <n v="198.76704545454501"/>
    <m/>
    <n v="104371.875"/>
    <x v="0"/>
    <n v="14327.7778"/>
    <x v="1093"/>
    <x v="0"/>
    <m/>
  </r>
  <r>
    <d v="2024-08-02T02:44:14"/>
    <x v="1"/>
    <n v="37"/>
    <s v="TABORDA ROJAS DIEGO ALEJANDRO"/>
    <x v="6"/>
    <x v="0"/>
    <n v="203"/>
    <n v="25.375"/>
    <n v="176.68181818181799"/>
    <s v="1 Descuento (Conduct) "/>
    <n v="92775"/>
    <x v="1"/>
    <n v="14327.7778"/>
    <x v="1093"/>
    <x v="0"/>
    <m/>
  </r>
  <r>
    <d v="2024-08-02T02:44:14"/>
    <x v="1"/>
    <n v="39"/>
    <s v="GOMEZ EDWIN"/>
    <x v="3"/>
    <x v="0"/>
    <n v="165"/>
    <n v="17.3684210526316"/>
    <n v="209.80965909090901"/>
    <s v="1 Descuento (Despachador francisco) "/>
    <n v="110170.3125"/>
    <x v="0"/>
    <n v="14327.7778"/>
    <x v="1093"/>
    <x v="0"/>
    <m/>
  </r>
  <r>
    <d v="2024-08-02T02:44:15"/>
    <x v="1"/>
    <n v="40"/>
    <s v="DIAZ LOZADA ANDRES FELIPE"/>
    <x v="1"/>
    <x v="0"/>
    <n v="244"/>
    <n v="22.181818181818201"/>
    <n v="242.9375"/>
    <s v="3 Descuentos (Conduct y controlador) "/>
    <n v="127565.625"/>
    <x v="0"/>
    <n v="14327.7778"/>
    <x v="1093"/>
    <x v="0"/>
    <m/>
  </r>
  <r>
    <d v="2024-08-02T02:44:15"/>
    <x v="1"/>
    <n v="41"/>
    <s v="GARCIA DAVID WILSON ALBERTO"/>
    <x v="3"/>
    <x v="0"/>
    <n v="221"/>
    <n v="22.1"/>
    <n v="220.852272727273"/>
    <s v="2 Descuentos (Despachador francisco y conduct) "/>
    <n v="115968.75"/>
    <x v="1"/>
    <n v="14327.7778"/>
    <x v="1093"/>
    <x v="0"/>
    <m/>
  </r>
  <r>
    <d v="2024-08-02T02:44:15"/>
    <x v="1"/>
    <n v="42"/>
    <s v="LOPERA ALVAREZ ESTIVEN"/>
    <x v="0"/>
    <x v="0"/>
    <n v="233"/>
    <n v="25.8888888888889"/>
    <n v="198.76704545454501"/>
    <m/>
    <n v="104371.875"/>
    <x v="1"/>
    <n v="14327.7778"/>
    <x v="1093"/>
    <x v="0"/>
    <m/>
  </r>
  <r>
    <d v="2024-08-03T02:41:08"/>
    <x v="1"/>
    <n v="1"/>
    <s v="PALMAR PANA EDIXON JOSUE"/>
    <x v="3"/>
    <x v="0"/>
    <n v="203"/>
    <n v="20.3"/>
    <n v="203"/>
    <m/>
    <n v="106150"/>
    <x v="0"/>
    <n v="12434.1463"/>
    <x v="1094"/>
    <x v="0"/>
    <m/>
  </r>
  <r>
    <d v="2024-08-03T02:41:08"/>
    <x v="1"/>
    <n v="2"/>
    <s v="PARIAS MURIEL JHON FREDY"/>
    <x v="6"/>
    <x v="0"/>
    <n v="198"/>
    <n v="24.75"/>
    <n v="178.93491124260399"/>
    <s v="4 Descuentos (Conducts) "/>
    <n v="94014.201199999996"/>
    <x v="1"/>
    <n v="12434.1463"/>
    <x v="1094"/>
    <x v="0"/>
    <m/>
  </r>
  <r>
    <d v="2024-08-03T02:41:09"/>
    <x v="1"/>
    <n v="3"/>
    <s v="ESPINOZA CHAVARRIA GUILLERMO LEON"/>
    <x v="0"/>
    <x v="0"/>
    <n v="194"/>
    <n v="21.5555555555556"/>
    <n v="201.30177514792899"/>
    <m/>
    <n v="105765.97629999999"/>
    <x v="0"/>
    <n v="12434.1463"/>
    <x v="1094"/>
    <x v="0"/>
    <m/>
  </r>
  <r>
    <d v="2024-08-03T02:41:09"/>
    <x v="1"/>
    <n v="4"/>
    <s v="NOREA JUAN JOSE"/>
    <x v="0"/>
    <x v="3"/>
    <n v="174"/>
    <n v="19.3333333333333"/>
    <n v="201.30177514792899"/>
    <s v="2 Descuentos (Cristian monitoreo) "/>
    <n v="105765.97629999999"/>
    <x v="0"/>
    <n v="12434.1463"/>
    <x v="1094"/>
    <x v="0"/>
    <m/>
  </r>
  <r>
    <d v="2024-08-03T02:41:09"/>
    <x v="1"/>
    <n v="5"/>
    <s v="BERRIO POSADA ANGELA"/>
    <x v="1"/>
    <x v="3"/>
    <n v="268"/>
    <n v="24.363636363636399"/>
    <n v="246.03550295858"/>
    <m/>
    <n v="129269.5266"/>
    <x v="1"/>
    <n v="12434.1463"/>
    <x v="1094"/>
    <x v="0"/>
    <m/>
  </r>
  <r>
    <d v="2024-08-03T02:41:10"/>
    <x v="1"/>
    <n v="6"/>
    <s v="TUBERQUIA MAICOL ESTIVEN"/>
    <x v="0"/>
    <x v="0"/>
    <n v="197"/>
    <n v="21.8888888888889"/>
    <n v="201.30177514792899"/>
    <s v="3 Descuentos (Transbordo) "/>
    <n v="105765.97629999999"/>
    <x v="0"/>
    <n v="12434.1463"/>
    <x v="1094"/>
    <x v="0"/>
    <m/>
  </r>
  <r>
    <d v="2024-08-03T02:41:10"/>
    <x v="1"/>
    <n v="7"/>
    <s v="CHAVARRIA JOSE"/>
    <x v="1"/>
    <x v="3"/>
    <n v="253"/>
    <n v="23"/>
    <n v="246.03550295858"/>
    <m/>
    <n v="129269.5266"/>
    <x v="1"/>
    <n v="12434.1463"/>
    <x v="1094"/>
    <x v="0"/>
    <m/>
  </r>
  <r>
    <d v="2024-08-03T02:41:10"/>
    <x v="1"/>
    <n v="8"/>
    <s v="VACA FIERRO ROBINSON"/>
    <x v="3"/>
    <x v="3"/>
    <n v="264"/>
    <n v="26.4"/>
    <n v="223.668639053254"/>
    <s v="1 Descuento (Conduct) "/>
    <n v="117517.7515"/>
    <x v="1"/>
    <n v="12434.1463"/>
    <x v="1094"/>
    <x v="0"/>
    <m/>
  </r>
  <r>
    <d v="2024-08-03T02:41:11"/>
    <x v="1"/>
    <n v="9"/>
    <s v="AGUDELO GARCIA DENIN ANGELO"/>
    <x v="0"/>
    <x v="0"/>
    <n v="209"/>
    <n v="23.2222222222222"/>
    <n v="201.30177514792899"/>
    <m/>
    <n v="105765.97629999999"/>
    <x v="0"/>
    <n v="12434.1463"/>
    <x v="1094"/>
    <x v="0"/>
    <m/>
  </r>
  <r>
    <d v="2024-08-03T02:41:11"/>
    <x v="1"/>
    <n v="10"/>
    <s v="MARULANDA JARAMILLO DAWER ANDRES"/>
    <x v="0"/>
    <x v="0"/>
    <n v="186"/>
    <n v="20.6666666666667"/>
    <n v="201.30177514792899"/>
    <s v="2 Descuentos (Conducts) "/>
    <n v="105765.97629999999"/>
    <x v="0"/>
    <n v="12434.1463"/>
    <x v="1094"/>
    <x v="0"/>
    <m/>
  </r>
  <r>
    <d v="2024-08-03T02:41:11"/>
    <x v="1"/>
    <n v="11"/>
    <s v="BELTRAN JUAN SIMON"/>
    <x v="3"/>
    <x v="0"/>
    <n v="213"/>
    <n v="21.3"/>
    <n v="223.668639053254"/>
    <s v="3 Descuentos (Controlador y usuario desubicado) "/>
    <n v="117517.7515"/>
    <x v="0"/>
    <n v="12434.1463"/>
    <x v="1094"/>
    <x v="0"/>
    <m/>
  </r>
  <r>
    <d v="2024-08-03T02:41:12"/>
    <x v="1"/>
    <n v="12"/>
    <s v="HENAO MUOZ FERNEY"/>
    <x v="6"/>
    <x v="0"/>
    <n v="154"/>
    <n v="20.533333333333299"/>
    <n v="167.75147928994099"/>
    <s v="JHON VALENCIA Realiz 2.5 viajes donde moviliz 74 Usuarios "/>
    <n v="88138.313599999994"/>
    <x v="0"/>
    <n v="12434.1463"/>
    <x v="1094"/>
    <x v="0"/>
    <m/>
  </r>
  <r>
    <d v="2024-08-03T02:41:12"/>
    <x v="1"/>
    <n v="13"/>
    <s v="DURANGO DAVID JOSE"/>
    <x v="0"/>
    <x v="0"/>
    <n v="194"/>
    <n v="21.5555555555556"/>
    <n v="201.30177514792899"/>
    <s v="2 Descuentos (Despachador Francisco y usuario desubicado)"/>
    <n v="105765.97629999999"/>
    <x v="0"/>
    <n v="12434.1463"/>
    <x v="1094"/>
    <x v="0"/>
    <m/>
  </r>
  <r>
    <d v="2024-08-03T02:41:12"/>
    <x v="9"/>
    <n v="14"/>
    <s v="MADRID HERNANDEZ JHONATAN SMITH"/>
    <x v="3"/>
    <x v="0"/>
    <n v="233"/>
    <n v="23.3"/>
    <n v="223.668639053254"/>
    <m/>
    <n v="117517.7515"/>
    <x v="1"/>
    <n v="12434.1463"/>
    <x v="1094"/>
    <x v="0"/>
    <m/>
  </r>
  <r>
    <d v="2024-08-03T02:41:13"/>
    <x v="9"/>
    <n v="15"/>
    <s v="QUINTERO  ALVARO ANTONIO"/>
    <x v="3"/>
    <x v="0"/>
    <n v="281"/>
    <n v="28.1"/>
    <n v="223.668639053254"/>
    <s v="Se descuenta 0.5 viaje de 6 50 pm ya que abandona ruta sin autorizacion. 1 Descuento (Conduct) "/>
    <n v="117792.7515"/>
    <x v="1"/>
    <n v="12434.1463"/>
    <x v="1094"/>
    <x v="2"/>
    <m/>
  </r>
  <r>
    <d v="2024-08-03T02:41:13"/>
    <x v="9"/>
    <n v="16"/>
    <s v="HURTADO MADRID JUAN ESTEBAN"/>
    <x v="4"/>
    <x v="0"/>
    <n v="140"/>
    <n v="20"/>
    <n v="156.56804733727799"/>
    <m/>
    <n v="82262.426000000007"/>
    <x v="0"/>
    <n v="12434.1463"/>
    <x v="1094"/>
    <x v="0"/>
    <m/>
  </r>
  <r>
    <d v="2024-08-03T02:41:13"/>
    <x v="9"/>
    <n v="17"/>
    <s v="RAMIREZ JARAMILLO WILSON"/>
    <x v="0"/>
    <x v="0"/>
    <n v="187"/>
    <n v="20.7777777777778"/>
    <n v="201.30177514792899"/>
    <m/>
    <n v="105765.97629999999"/>
    <x v="0"/>
    <n v="12434.1463"/>
    <x v="1094"/>
    <x v="0"/>
    <m/>
  </r>
  <r>
    <d v="2024-08-03T02:41:13"/>
    <x v="9"/>
    <n v="18"/>
    <s v="BETANCUR GUZMAN JHON FERNANDO"/>
    <x v="0"/>
    <x v="0"/>
    <n v="190"/>
    <n v="21.1111111111111"/>
    <n v="201.30177514792899"/>
    <s v="2 Descuentos (Conducts) "/>
    <n v="105765.97629999999"/>
    <x v="0"/>
    <n v="12434.1463"/>
    <x v="1094"/>
    <x v="0"/>
    <m/>
  </r>
  <r>
    <d v="2024-08-03T02:41:14"/>
    <x v="9"/>
    <n v="19"/>
    <s v="BARRANTES GALLEGO DANIEL CAMILO"/>
    <x v="0"/>
    <x v="0"/>
    <n v="193"/>
    <n v="21.4444444444444"/>
    <n v="201.30177514792899"/>
    <s v="2 Descuentos (Conducts) "/>
    <n v="105765.97629999999"/>
    <x v="0"/>
    <n v="12434.1463"/>
    <x v="1094"/>
    <x v="0"/>
    <m/>
  </r>
  <r>
    <d v="2024-08-03T02:41:14"/>
    <x v="9"/>
    <n v="20"/>
    <s v="LONDOO CADAVID DAVID SANTIAGO"/>
    <x v="0"/>
    <x v="0"/>
    <n v="199"/>
    <n v="22.1111111111111"/>
    <n v="201.30177514792899"/>
    <m/>
    <n v="105765.97629999999"/>
    <x v="0"/>
    <n v="12434.1463"/>
    <x v="1094"/>
    <x v="0"/>
    <m/>
  </r>
  <r>
    <d v="2024-08-03T02:41:14"/>
    <x v="9"/>
    <n v="21"/>
    <s v="DURANGO DAVID JOSE"/>
    <x v="8"/>
    <x v="0"/>
    <n v="101"/>
    <n v="20.2"/>
    <n v="111.834319526627"/>
    <m/>
    <n v="58758.875699999997"/>
    <x v="0"/>
    <n v="12434.1463"/>
    <x v="1094"/>
    <x v="0"/>
    <m/>
  </r>
  <r>
    <d v="2024-08-03T02:41:15"/>
    <x v="9"/>
    <n v="22"/>
    <s v="QUIRAMA CASTAEDA JHON JADER"/>
    <x v="10"/>
    <x v="3"/>
    <n v="96"/>
    <n v="21.3333333333333"/>
    <n v="100.650887573964"/>
    <m/>
    <n v="52882.9882"/>
    <x v="1"/>
    <n v="12434.1463"/>
    <x v="1094"/>
    <x v="0"/>
    <m/>
  </r>
  <r>
    <d v="2024-08-03T02:41:15"/>
    <x v="9"/>
    <n v="23"/>
    <s v="SALDARRIAGA PARRA LUIS ALBERTO"/>
    <x v="2"/>
    <x v="0"/>
    <n v="82"/>
    <n v="14.909090909090899"/>
    <n v="123.01775147929"/>
    <s v="1 Descuento (Conduct) "/>
    <n v="64634.763299999999"/>
    <x v="2"/>
    <n v="12434.1463"/>
    <x v="1094"/>
    <x v="0"/>
    <m/>
  </r>
  <r>
    <d v="2024-08-03T02:41:15"/>
    <x v="1"/>
    <n v="24"/>
    <s v="MUOZ PEA WEIMAR ALONSO"/>
    <x v="10"/>
    <x v="3"/>
    <n v="57"/>
    <n v="16.285714285714299"/>
    <n v="78.284023668639094"/>
    <m/>
    <n v="41131.213000000003"/>
    <x v="0"/>
    <n v="12434.1463"/>
    <x v="1094"/>
    <x v="0"/>
    <m/>
  </r>
  <r>
    <d v="2024-08-03T02:41:16"/>
    <x v="1"/>
    <n v="25"/>
    <s v="JIMENEZ HURTADO CARLOS ESTIVEN"/>
    <x v="6"/>
    <x v="0"/>
    <n v="178"/>
    <n v="22.25"/>
    <n v="178.93491124260399"/>
    <m/>
    <n v="94014.201199999996"/>
    <x v="1"/>
    <n v="12434.1463"/>
    <x v="1094"/>
    <x v="0"/>
    <m/>
  </r>
  <r>
    <d v="2024-08-03T02:41:16"/>
    <x v="1"/>
    <n v="26"/>
    <s v="CIRO MARIN RODRIGO ALBERTO"/>
    <x v="6"/>
    <x v="0"/>
    <n v="150"/>
    <n v="18.75"/>
    <n v="178.93491124260399"/>
    <m/>
    <n v="94014.201199999996"/>
    <x v="0"/>
    <n v="12434.1463"/>
    <x v="1094"/>
    <x v="0"/>
    <m/>
  </r>
  <r>
    <d v="2024-08-03T02:41:16"/>
    <x v="1"/>
    <n v="27"/>
    <s v="FLORES RINCON JORGE ALBERTO"/>
    <x v="9"/>
    <x v="0"/>
    <n v="270"/>
    <n v="22.5"/>
    <n v="268.402366863905"/>
    <m/>
    <n v="141021.30179999999"/>
    <x v="0"/>
    <n v="12434.1463"/>
    <x v="1094"/>
    <x v="0"/>
    <m/>
  </r>
  <r>
    <d v="2024-08-03T02:41:17"/>
    <x v="1"/>
    <n v="29"/>
    <s v="PEREZ GARCIA JUAN ESTEBAN"/>
    <x v="6"/>
    <x v="0"/>
    <n v="167"/>
    <n v="20.875"/>
    <n v="178.93491124260399"/>
    <s v="3 Descuentos (Transbordo) "/>
    <n v="94014.201199999996"/>
    <x v="0"/>
    <n v="12434.1463"/>
    <x v="1094"/>
    <x v="0"/>
    <m/>
  </r>
  <r>
    <d v="2024-08-03T02:41:17"/>
    <x v="1"/>
    <n v="30"/>
    <s v="RIOS ELKIN"/>
    <x v="3"/>
    <x v="0"/>
    <n v="206"/>
    <n v="20.6"/>
    <n v="223.668639053254"/>
    <m/>
    <n v="117517.7515"/>
    <x v="0"/>
    <n v="12434.1463"/>
    <x v="1094"/>
    <x v="0"/>
    <m/>
  </r>
  <r>
    <d v="2024-08-03T02:41:17"/>
    <x v="1"/>
    <n v="31"/>
    <s v="CERVANTES MARTINEZ FELIX ENRIQUE"/>
    <x v="0"/>
    <x v="0"/>
    <n v="215"/>
    <n v="23.8888888888889"/>
    <n v="201.30177514792899"/>
    <s v="1 Descuento (Despachador gustavo) "/>
    <n v="105765.97629999999"/>
    <x v="0"/>
    <n v="12434.1463"/>
    <x v="1094"/>
    <x v="0"/>
    <m/>
  </r>
  <r>
    <d v="2024-08-03T02:41:18"/>
    <x v="9"/>
    <n v="33"/>
    <s v="DUQUE GABRIEL"/>
    <x v="6"/>
    <x v="0"/>
    <n v="189"/>
    <n v="23.625"/>
    <n v="178.93491124260399"/>
    <s v="DIEGO ACEVEDO Realiz 2 viajes donde moviliz 29 Usuarios "/>
    <n v="94014.201199999996"/>
    <x v="0"/>
    <n v="12434.1463"/>
    <x v="1094"/>
    <x v="0"/>
    <m/>
  </r>
  <r>
    <d v="2024-08-03T02:41:18"/>
    <x v="9"/>
    <n v="34"/>
    <s v="MONTOYA OSPINA GILBERTO ANTONIO"/>
    <x v="9"/>
    <x v="0"/>
    <n v="325"/>
    <n v="27.0833333333333"/>
    <n v="268.402366863905"/>
    <s v="2 Descuentos (Conduct, despachadora angela, usuario movilidad reducida y propietario) "/>
    <n v="141021.30179999999"/>
    <x v="0"/>
    <n v="12434.1463"/>
    <x v="1094"/>
    <x v="0"/>
    <m/>
  </r>
  <r>
    <d v="2024-08-03T02:41:18"/>
    <x v="9"/>
    <n v="35"/>
    <s v="MOLINA LUIS FERNANDO"/>
    <x v="0"/>
    <x v="0"/>
    <n v="217"/>
    <n v="24.1111111111111"/>
    <n v="201.30177514792899"/>
    <m/>
    <n v="105765.97629999999"/>
    <x v="1"/>
    <n v="12434.1463"/>
    <x v="1094"/>
    <x v="0"/>
    <m/>
  </r>
  <r>
    <d v="2024-08-03T02:41:18"/>
    <x v="9"/>
    <n v="36"/>
    <s v="LONDOO WILDER"/>
    <x v="3"/>
    <x v="0"/>
    <n v="225"/>
    <n v="22.5"/>
    <n v="223.668639053254"/>
    <s v="1 Descuento (Despachador gustavo y angela) "/>
    <n v="117517.7515"/>
    <x v="0"/>
    <n v="12434.1463"/>
    <x v="1094"/>
    <x v="0"/>
    <m/>
  </r>
  <r>
    <d v="2024-08-03T02:41:19"/>
    <x v="9"/>
    <n v="37"/>
    <s v="TABORDA ROJAS DIEGO ALEJANDRO"/>
    <x v="4"/>
    <x v="3"/>
    <n v="203"/>
    <n v="29"/>
    <n v="156.56804733727799"/>
    <m/>
    <n v="82262.426000000007"/>
    <x v="1"/>
    <n v="12434.1463"/>
    <x v="1094"/>
    <x v="0"/>
    <m/>
  </r>
  <r>
    <d v="2024-08-03T02:41:19"/>
    <x v="9"/>
    <n v="38"/>
    <s v="HERRERA GIRALDO DAVINSON"/>
    <x v="2"/>
    <x v="3"/>
    <n v="144"/>
    <n v="24"/>
    <n v="134.20118343195301"/>
    <m/>
    <n v="70510.650899999993"/>
    <x v="0"/>
    <n v="12434.1463"/>
    <x v="1094"/>
    <x v="0"/>
    <m/>
  </r>
  <r>
    <d v="2024-08-03T02:41:19"/>
    <x v="9"/>
    <n v="39"/>
    <s v="GOMEZ EDWIN"/>
    <x v="3"/>
    <x v="0"/>
    <n v="216"/>
    <n v="21.6"/>
    <n v="223.668639053254"/>
    <s v="9 Descuentos (Incidente con Usuarios) "/>
    <n v="117517.7515"/>
    <x v="0"/>
    <n v="12434.1463"/>
    <x v="1094"/>
    <x v="0"/>
    <m/>
  </r>
  <r>
    <d v="2024-08-03T02:41:19"/>
    <x v="9"/>
    <n v="40"/>
    <s v="OCAMPO OCAMPO ANTONIO JOSE"/>
    <x v="3"/>
    <x v="0"/>
    <n v="200"/>
    <n v="20"/>
    <n v="223.668639053254"/>
    <m/>
    <n v="117517.7515"/>
    <x v="0"/>
    <n v="12434.1463"/>
    <x v="1094"/>
    <x v="0"/>
    <m/>
  </r>
  <r>
    <d v="2024-08-03T02:41:20"/>
    <x v="9"/>
    <n v="41"/>
    <s v="GARCIA DAVID WILSON ALBERTO"/>
    <x v="0"/>
    <x v="3"/>
    <n v="191"/>
    <n v="21.2222222222222"/>
    <n v="201.30177514792899"/>
    <m/>
    <n v="105765.97629999999"/>
    <x v="1"/>
    <n v="12434.1463"/>
    <x v="1094"/>
    <x v="0"/>
    <m/>
  </r>
  <r>
    <d v="2024-08-03T02:41:20"/>
    <x v="9"/>
    <n v="42"/>
    <s v="HOYOS DAVID"/>
    <x v="0"/>
    <x v="0"/>
    <n v="201"/>
    <n v="22.3333333333333"/>
    <n v="201.30177514792899"/>
    <s v="2 Descuentos (Conduct y propietario) "/>
    <n v="105765.97629999999"/>
    <x v="1"/>
    <n v="12434.1463"/>
    <x v="1094"/>
    <x v="0"/>
    <m/>
  </r>
  <r>
    <d v="2024-08-04T02:31:10"/>
    <x v="9"/>
    <n v="1"/>
    <s v="PALMAR PANA EDIXON JOSUE"/>
    <x v="8"/>
    <x v="0"/>
    <n v="104"/>
    <n v="20.8"/>
    <n v="110.581761006289"/>
    <m/>
    <n v="58069.9686"/>
    <x v="0"/>
    <n v="13105.4054"/>
    <x v="1095"/>
    <x v="0"/>
    <m/>
  </r>
  <r>
    <d v="2024-08-04T02:31:10"/>
    <x v="9"/>
    <n v="2"/>
    <s v="PARIAS MURIEL JHON FREDY"/>
    <x v="6"/>
    <x v="0"/>
    <n v="199"/>
    <n v="23.411764705882401"/>
    <n v="187.988993710692"/>
    <m/>
    <n v="98718.946500000005"/>
    <x v="1"/>
    <n v="13105.4054"/>
    <x v="1095"/>
    <x v="0"/>
    <m/>
  </r>
  <r>
    <d v="2024-08-04T02:31:10"/>
    <x v="9"/>
    <n v="3"/>
    <s v="HIGUITA ALEJANDRO"/>
    <x v="0"/>
    <x v="0"/>
    <n v="192"/>
    <n v="21.3333333333333"/>
    <n v="199.047169811321"/>
    <m/>
    <n v="104525.9434"/>
    <x v="0"/>
    <n v="13105.4054"/>
    <x v="1095"/>
    <x v="0"/>
    <m/>
  </r>
  <r>
    <d v="2024-08-04T02:31:11"/>
    <x v="1"/>
    <n v="4"/>
    <s v="NOREA JUAN JOSE"/>
    <x v="3"/>
    <x v="0"/>
    <n v="208"/>
    <n v="20.8"/>
    <n v="221.16352201257899"/>
    <m/>
    <n v="116139.9371"/>
    <x v="0"/>
    <n v="13105.4054"/>
    <x v="1095"/>
    <x v="0"/>
    <m/>
  </r>
  <r>
    <d v="2024-08-04T02:31:11"/>
    <x v="9"/>
    <n v="5"/>
    <s v="DIAZ LOZADA ANDRES FELIPE"/>
    <x v="3"/>
    <x v="3"/>
    <n v="284"/>
    <n v="28.4"/>
    <n v="221.16352201257899"/>
    <m/>
    <n v="116139.9371"/>
    <x v="1"/>
    <n v="13105.4054"/>
    <x v="1095"/>
    <x v="0"/>
    <m/>
  </r>
  <r>
    <d v="2024-08-04T02:31:11"/>
    <x v="1"/>
    <n v="6"/>
    <s v="TUBERQUIA MAICOL ESTIVEN"/>
    <x v="0"/>
    <x v="0"/>
    <n v="216"/>
    <n v="24"/>
    <n v="199.047169811321"/>
    <s v="10 Descuentos (Transbordo) "/>
    <n v="104525.9434"/>
    <x v="0"/>
    <n v="13105.4054"/>
    <x v="1095"/>
    <x v="0"/>
    <m/>
  </r>
  <r>
    <d v="2024-08-04T02:31:11"/>
    <x v="1"/>
    <n v="7"/>
    <s v="CHAVARRIA JOSE"/>
    <x v="0"/>
    <x v="0"/>
    <n v="241"/>
    <n v="26.7777777777778"/>
    <n v="199.047169811321"/>
    <s v="1 Descuento (Despachadora angela) "/>
    <n v="104525.9434"/>
    <x v="1"/>
    <n v="13105.4054"/>
    <x v="1095"/>
    <x v="0"/>
    <m/>
  </r>
  <r>
    <d v="2024-08-04T02:31:12"/>
    <x v="9"/>
    <n v="8"/>
    <s v="VACA FIERRO ROBINSON"/>
    <x v="1"/>
    <x v="0"/>
    <n v="234"/>
    <n v="21.272727272727298"/>
    <n v="243.279874213836"/>
    <s v="1 Descuento (Despachador gustavo) "/>
    <n v="127753.9308"/>
    <x v="1"/>
    <n v="13105.4054"/>
    <x v="1095"/>
    <x v="0"/>
    <m/>
  </r>
  <r>
    <d v="2024-08-04T02:31:12"/>
    <x v="1"/>
    <n v="9"/>
    <s v="AGUDELO GARCIA DENIN ANGELO"/>
    <x v="4"/>
    <x v="0"/>
    <n v="181"/>
    <n v="25.8571428571429"/>
    <n v="154.81446540880501"/>
    <m/>
    <n v="81297.956000000006"/>
    <x v="0"/>
    <n v="13105.4054"/>
    <x v="1095"/>
    <x v="0"/>
    <m/>
  </r>
  <r>
    <d v="2024-08-04T02:31:12"/>
    <x v="9"/>
    <n v="10"/>
    <s v="MARULANDA JARAMILLO DAWER ANDRES"/>
    <x v="0"/>
    <x v="0"/>
    <n v="215"/>
    <n v="23.8888888888889"/>
    <n v="199.047169811321"/>
    <m/>
    <n v="104525.9434"/>
    <x v="0"/>
    <n v="13105.4054"/>
    <x v="1095"/>
    <x v="0"/>
    <m/>
  </r>
  <r>
    <d v="2024-08-04T02:31:12"/>
    <x v="9"/>
    <n v="12"/>
    <s v="VALENCIA MENDOZA JHON"/>
    <x v="6"/>
    <x v="0"/>
    <n v="187"/>
    <n v="23.375"/>
    <n v="176.930817610063"/>
    <m/>
    <n v="92911.949699999997"/>
    <x v="0"/>
    <n v="13105.4054"/>
    <x v="1095"/>
    <x v="0"/>
    <m/>
  </r>
  <r>
    <d v="2024-08-04T02:31:13"/>
    <x v="9"/>
    <n v="13"/>
    <s v="HERRERA GIRALDO DAVINSON"/>
    <x v="3"/>
    <x v="0"/>
    <n v="211"/>
    <n v="21.1"/>
    <n v="221.16352201257899"/>
    <m/>
    <n v="116139.9371"/>
    <x v="0"/>
    <n v="13105.4054"/>
    <x v="1095"/>
    <x v="0"/>
    <m/>
  </r>
  <r>
    <d v="2024-08-04T02:31:13"/>
    <x v="9"/>
    <n v="14"/>
    <s v="MADRID HERNANDEZ JHONATAN SMITH"/>
    <x v="3"/>
    <x v="3"/>
    <n v="192"/>
    <n v="19.2"/>
    <n v="221.16352201257899"/>
    <s v="1 Descuento (Despachador gustavo) "/>
    <n v="116139.9371"/>
    <x v="1"/>
    <n v="13105.4054"/>
    <x v="1095"/>
    <x v="0"/>
    <m/>
  </r>
  <r>
    <d v="2024-08-04T02:31:13"/>
    <x v="9"/>
    <n v="15"/>
    <s v="QUINTERO  ALVARO ANTONIO"/>
    <x v="0"/>
    <x v="0"/>
    <n v="223"/>
    <n v="24.7777777777778"/>
    <n v="199.047169811321"/>
    <m/>
    <n v="104525.9434"/>
    <x v="1"/>
    <n v="13105.4054"/>
    <x v="1095"/>
    <x v="0"/>
    <m/>
  </r>
  <r>
    <d v="2024-08-04T02:31:13"/>
    <x v="1"/>
    <n v="16"/>
    <s v="HURTADO MADRID JUAN ESTEBAN"/>
    <x v="0"/>
    <x v="0"/>
    <n v="181"/>
    <n v="20.1111111111111"/>
    <n v="199.047169811321"/>
    <m/>
    <n v="104525.9434"/>
    <x v="0"/>
    <n v="13105.4054"/>
    <x v="1095"/>
    <x v="0"/>
    <m/>
  </r>
  <r>
    <d v="2024-08-04T02:31:14"/>
    <x v="1"/>
    <n v="17"/>
    <s v="RAMIREZ JARAMILLO WILSON"/>
    <x v="2"/>
    <x v="0"/>
    <n v="120"/>
    <n v="18.461538461538499"/>
    <n v="143.75628930817601"/>
    <m/>
    <n v="75490.959099999993"/>
    <x v="0"/>
    <n v="13105.4054"/>
    <x v="1095"/>
    <x v="0"/>
    <m/>
  </r>
  <r>
    <d v="2024-08-04T02:31:14"/>
    <x v="1"/>
    <n v="18"/>
    <s v="BETANCUR GUZMAN JHON FERNANDO"/>
    <x v="2"/>
    <x v="0"/>
    <n v="132"/>
    <n v="22"/>
    <n v="132.69811320754701"/>
    <s v="1 Descuento (Conduct) "/>
    <n v="69683.962299999999"/>
    <x v="0"/>
    <n v="13105.4054"/>
    <x v="1095"/>
    <x v="0"/>
    <m/>
  </r>
  <r>
    <d v="2024-08-04T02:31:15"/>
    <x v="1"/>
    <n v="19"/>
    <s v="BARRANTES GALLEGO DANIEL CAMILO"/>
    <x v="3"/>
    <x v="0"/>
    <n v="224"/>
    <n v="22.4"/>
    <n v="221.16352201257899"/>
    <s v="2 Descuentos (Conducts) "/>
    <n v="116139.9371"/>
    <x v="0"/>
    <n v="13105.4054"/>
    <x v="1095"/>
    <x v="0"/>
    <m/>
  </r>
  <r>
    <d v="2024-08-04T02:31:15"/>
    <x v="1"/>
    <n v="20"/>
    <s v="GONZALEZ PEREZ RAFAEL JOSE"/>
    <x v="0"/>
    <x v="0"/>
    <n v="155"/>
    <n v="17.2222222222222"/>
    <n v="199.047169811321"/>
    <m/>
    <n v="104525.9434"/>
    <x v="0"/>
    <n v="13105.4054"/>
    <x v="1095"/>
    <x v="0"/>
    <m/>
  </r>
  <r>
    <d v="2024-08-04T02:31:16"/>
    <x v="1"/>
    <n v="21"/>
    <s v="DURANGO DAVID JOSE"/>
    <x v="6"/>
    <x v="0"/>
    <n v="169"/>
    <n v="21.125"/>
    <n v="176.930817610063"/>
    <m/>
    <n v="92911.949699999997"/>
    <x v="0"/>
    <n v="13105.4054"/>
    <x v="1095"/>
    <x v="0"/>
    <m/>
  </r>
  <r>
    <d v="2024-08-04T02:31:16"/>
    <x v="1"/>
    <n v="23"/>
    <s v="SALDARRIAGA PARRA LUIS ALBERTO"/>
    <x v="0"/>
    <x v="0"/>
    <n v="158"/>
    <n v="17.5555555555556"/>
    <n v="199.047169811321"/>
    <m/>
    <n v="104525.9434"/>
    <x v="2"/>
    <n v="13105.4054"/>
    <x v="1095"/>
    <x v="0"/>
    <m/>
  </r>
  <r>
    <d v="2024-08-04T02:31:16"/>
    <x v="9"/>
    <n v="26"/>
    <s v="CIRO MARIN RODRIGO ALBERTO"/>
    <x v="6"/>
    <x v="0"/>
    <n v="190"/>
    <n v="22.352941176470601"/>
    <n v="187.988993710692"/>
    <s v="3 Descuentos (Controlador, jefe de ruta y tecnico) "/>
    <n v="98718.946500000005"/>
    <x v="0"/>
    <n v="13105.4054"/>
    <x v="1095"/>
    <x v="0"/>
    <m/>
  </r>
  <r>
    <d v="2024-08-04T02:31:17"/>
    <x v="9"/>
    <n v="27"/>
    <s v="HENAO MUOZ FERNEY"/>
    <x v="0"/>
    <x v="0"/>
    <n v="185"/>
    <n v="20.5555555555556"/>
    <n v="199.047169811321"/>
    <s v="3 Descuentos (Conducts) "/>
    <n v="104525.9434"/>
    <x v="0"/>
    <n v="13105.4054"/>
    <x v="1095"/>
    <x v="0"/>
    <m/>
  </r>
  <r>
    <d v="2024-08-04T02:31:17"/>
    <x v="9"/>
    <n v="28"/>
    <s v="PINO JUAN ESTEBAN"/>
    <x v="0"/>
    <x v="0"/>
    <n v="227"/>
    <n v="25.2222222222222"/>
    <n v="199.047169811321"/>
    <m/>
    <n v="104525.9434"/>
    <x v="0"/>
    <n v="13105.4054"/>
    <x v="1095"/>
    <x v="0"/>
    <m/>
  </r>
  <r>
    <d v="2024-08-04T02:31:17"/>
    <x v="9"/>
    <n v="29"/>
    <s v="LONDOO CADAVID DAVID SANTIAGO"/>
    <x v="0"/>
    <x v="0"/>
    <n v="187"/>
    <n v="20.7777777777778"/>
    <n v="199.047169811321"/>
    <m/>
    <n v="104525.9434"/>
    <x v="0"/>
    <n v="13105.4054"/>
    <x v="1095"/>
    <x v="0"/>
    <m/>
  </r>
  <r>
    <d v="2024-08-04T02:31:18"/>
    <x v="9"/>
    <n v="30"/>
    <s v="RIOS ELKIN"/>
    <x v="4"/>
    <x v="0"/>
    <n v="111"/>
    <n v="15.8571428571429"/>
    <n v="154.81446540880501"/>
    <m/>
    <n v="81297.956000000006"/>
    <x v="0"/>
    <n v="13105.4054"/>
    <x v="1095"/>
    <x v="0"/>
    <m/>
  </r>
  <r>
    <d v="2024-08-04T02:31:18"/>
    <x v="9"/>
    <n v="31"/>
    <s v="CERVANTES MARTINEZ FELIX ENRIQUE"/>
    <x v="6"/>
    <x v="0"/>
    <n v="155"/>
    <n v="19.375"/>
    <n v="176.930817610063"/>
    <s v="1 Descuento (Conduct) "/>
    <n v="92911.949699999997"/>
    <x v="0"/>
    <n v="13105.4054"/>
    <x v="1095"/>
    <x v="0"/>
    <m/>
  </r>
  <r>
    <d v="2024-08-04T02:31:19"/>
    <x v="1"/>
    <n v="33"/>
    <s v="ACEVEDO DIEGO ALEJANDRO"/>
    <x v="3"/>
    <x v="0"/>
    <n v="277"/>
    <n v="27.7"/>
    <n v="221.16352201257899"/>
    <s v="1 Descuento (Jefe de ruta) "/>
    <n v="116139.9371"/>
    <x v="0"/>
    <n v="13105.4054"/>
    <x v="1095"/>
    <x v="0"/>
    <m/>
  </r>
  <r>
    <d v="2024-08-04T02:31:19"/>
    <x v="9"/>
    <n v="34"/>
    <s v="MONTOYA OSPINA GILBERTO ANTONIO"/>
    <x v="1"/>
    <x v="0"/>
    <n v="264"/>
    <n v="24"/>
    <n v="243.279874213836"/>
    <m/>
    <n v="127753.9308"/>
    <x v="0"/>
    <n v="13105.4054"/>
    <x v="1095"/>
    <x v="0"/>
    <m/>
  </r>
  <r>
    <d v="2024-08-04T02:31:20"/>
    <x v="9"/>
    <n v="35"/>
    <s v="MOLINA LUIS FERNANDO"/>
    <x v="9"/>
    <x v="0"/>
    <n v="229"/>
    <n v="19.0833333333333"/>
    <n v="265.39622641509402"/>
    <m/>
    <n v="139367.92449999999"/>
    <x v="1"/>
    <n v="13105.4054"/>
    <x v="1095"/>
    <x v="0"/>
    <m/>
  </r>
  <r>
    <d v="2024-08-04T02:31:20"/>
    <x v="9"/>
    <n v="36"/>
    <s v="LONDOO WILDER"/>
    <x v="0"/>
    <x v="0"/>
    <n v="230"/>
    <n v="25.5555555555556"/>
    <n v="199.047169811321"/>
    <m/>
    <n v="104525.9434"/>
    <x v="0"/>
    <n v="13105.4054"/>
    <x v="1095"/>
    <x v="0"/>
    <m/>
  </r>
  <r>
    <d v="2024-08-04T02:31:21"/>
    <x v="1"/>
    <n v="38"/>
    <s v="DUQUE GABRIEL"/>
    <x v="0"/>
    <x v="0"/>
    <n v="181"/>
    <n v="20.1111111111111"/>
    <n v="199.047169811321"/>
    <m/>
    <n v="104525.9434"/>
    <x v="0"/>
    <n v="13105.4054"/>
    <x v="1095"/>
    <x v="0"/>
    <m/>
  </r>
  <r>
    <d v="2024-08-04T02:31:21"/>
    <x v="1"/>
    <n v="39"/>
    <s v="GOMEZ EDWIN"/>
    <x v="1"/>
    <x v="0"/>
    <n v="248"/>
    <n v="22.545454545454501"/>
    <n v="243.279874213836"/>
    <m/>
    <n v="127753.9308"/>
    <x v="0"/>
    <n v="13105.4054"/>
    <x v="1095"/>
    <x v="0"/>
    <m/>
  </r>
  <r>
    <d v="2024-08-04T02:31:22"/>
    <x v="1"/>
    <n v="40"/>
    <s v="OCAMPO OCAMPO ANTONIO JOSE"/>
    <x v="10"/>
    <x v="0"/>
    <n v="99"/>
    <n v="22"/>
    <n v="99.5235849056604"/>
    <m/>
    <n v="52262.971700000002"/>
    <x v="0"/>
    <n v="13105.4054"/>
    <x v="1095"/>
    <x v="0"/>
    <m/>
  </r>
  <r>
    <d v="2024-08-04T02:31:22"/>
    <x v="1"/>
    <n v="41"/>
    <s v="GARCIA DAVID WILSON ALBERTO"/>
    <x v="0"/>
    <x v="0"/>
    <n v="202"/>
    <n v="22.4444444444444"/>
    <n v="199.047169811321"/>
    <s v="1 Descuento (Despachadora angela) "/>
    <n v="104525.9434"/>
    <x v="1"/>
    <n v="13105.4054"/>
    <x v="1095"/>
    <x v="0"/>
    <m/>
  </r>
  <r>
    <d v="2024-08-04T02:31:22"/>
    <x v="1"/>
    <n v="42"/>
    <s v="LOPERA ALVAREZ ESTIVEN"/>
    <x v="3"/>
    <x v="0"/>
    <n v="222"/>
    <n v="22.2"/>
    <n v="221.16352201257899"/>
    <m/>
    <n v="116139.9371"/>
    <x v="1"/>
    <n v="13105.4054"/>
    <x v="1095"/>
    <x v="0"/>
    <m/>
  </r>
  <r>
    <d v="2024-08-05T02:21:23"/>
    <x v="12"/>
    <n v="1"/>
    <s v="MACEA MATEO"/>
    <x v="6"/>
    <x v="0"/>
    <n v="167"/>
    <n v="20.875"/>
    <n v="159.958333333333"/>
    <m/>
    <n v="83577.083299999998"/>
    <x v="0"/>
    <n v="11786.363600000001"/>
    <x v="1096"/>
    <x v="0"/>
    <m/>
  </r>
  <r>
    <d v="2024-08-05T02:21:23"/>
    <x v="12"/>
    <n v="3"/>
    <s v="HIGUITA ALEJANDRO"/>
    <x v="3"/>
    <x v="0"/>
    <n v="169"/>
    <n v="16.899999999999999"/>
    <n v="199.947916666667"/>
    <m/>
    <n v="104471.3542"/>
    <x v="0"/>
    <n v="11786.363600000001"/>
    <x v="1096"/>
    <x v="0"/>
    <m/>
  </r>
  <r>
    <d v="2024-08-05T02:21:23"/>
    <x v="12"/>
    <n v="4"/>
    <s v="NOREA JUAN JOSE"/>
    <x v="0"/>
    <x v="0"/>
    <n v="140"/>
    <n v="15.5555555555556"/>
    <n v="179.953125"/>
    <m/>
    <n v="94024.218800000002"/>
    <x v="0"/>
    <n v="11786.363600000001"/>
    <x v="1096"/>
    <x v="0"/>
    <m/>
  </r>
  <r>
    <d v="2024-08-05T02:21:24"/>
    <x v="12"/>
    <n v="5"/>
    <s v="DIAZ LOZADA ANDRES FELIPE"/>
    <x v="1"/>
    <x v="0"/>
    <n v="299"/>
    <n v="27.181818181818201"/>
    <n v="219.942708333333"/>
    <m/>
    <n v="114918.4896"/>
    <x v="1"/>
    <n v="11786.363600000001"/>
    <x v="1096"/>
    <x v="0"/>
    <m/>
  </r>
  <r>
    <d v="2024-08-05T02:21:24"/>
    <x v="12"/>
    <n v="7"/>
    <s v="CHAVARRIA JOSE"/>
    <x v="3"/>
    <x v="0"/>
    <n v="197"/>
    <n v="19.7"/>
    <n v="199.947916666667"/>
    <s v="1 Descuento (Conduct) "/>
    <n v="104471.3542"/>
    <x v="1"/>
    <n v="11786.363600000001"/>
    <x v="1096"/>
    <x v="0"/>
    <m/>
  </r>
  <r>
    <d v="2024-08-05T02:21:24"/>
    <x v="12"/>
    <n v="8"/>
    <s v="VACA FIERRO ROBINSON"/>
    <x v="3"/>
    <x v="0"/>
    <n v="192"/>
    <n v="19.2"/>
    <n v="199.947916666667"/>
    <s v="1 Descuento (Conduct) "/>
    <n v="104471.3542"/>
    <x v="1"/>
    <n v="11786.363600000001"/>
    <x v="1096"/>
    <x v="0"/>
    <m/>
  </r>
  <r>
    <d v="2024-08-05T02:21:24"/>
    <x v="12"/>
    <n v="10"/>
    <s v="MARULANDA JARAMILLO DAWER ANDRES"/>
    <x v="2"/>
    <x v="0"/>
    <n v="114"/>
    <n v="19"/>
    <n v="119.96875"/>
    <m/>
    <n v="62682.8125"/>
    <x v="0"/>
    <n v="11786.363600000001"/>
    <x v="1096"/>
    <x v="0"/>
    <m/>
  </r>
  <r>
    <d v="2024-08-05T02:21:25"/>
    <x v="12"/>
    <n v="11"/>
    <s v="BELTRAN JUAN SIMON"/>
    <x v="0"/>
    <x v="0"/>
    <n v="161"/>
    <n v="17.8888888888889"/>
    <n v="179.953125"/>
    <s v="11 Descuentos (Conduct y transbordo) "/>
    <n v="94024.218800000002"/>
    <x v="0"/>
    <n v="11786.363600000001"/>
    <x v="1096"/>
    <x v="0"/>
    <m/>
  </r>
  <r>
    <d v="2024-08-05T02:21:25"/>
    <x v="12"/>
    <n v="12"/>
    <s v="VALENCIA MENDOZA JHON"/>
    <x v="3"/>
    <x v="0"/>
    <n v="188"/>
    <n v="18.8"/>
    <n v="199.947916666667"/>
    <m/>
    <n v="104471.3542"/>
    <x v="0"/>
    <n v="11786.363600000001"/>
    <x v="1096"/>
    <x v="0"/>
    <m/>
  </r>
  <r>
    <d v="2024-08-05T02:21:25"/>
    <x v="12"/>
    <n v="13"/>
    <s v="DURANGO PAEZ GILDARDO"/>
    <x v="4"/>
    <x v="3"/>
    <n v="119"/>
    <n v="17"/>
    <n v="139.963541666667"/>
    <m/>
    <n v="73129.947899999999"/>
    <x v="0"/>
    <n v="11786.363600000001"/>
    <x v="1096"/>
    <x v="0"/>
    <m/>
  </r>
  <r>
    <d v="2024-08-05T02:21:25"/>
    <x v="12"/>
    <n v="14"/>
    <s v="MADRID HERNANDEZ JHONATAN SMITH"/>
    <x v="9"/>
    <x v="0"/>
    <n v="192"/>
    <n v="16"/>
    <n v="239.9375"/>
    <m/>
    <n v="125365.625"/>
    <x v="1"/>
    <n v="11786.363600000001"/>
    <x v="1096"/>
    <x v="0"/>
    <m/>
  </r>
  <r>
    <d v="2024-08-05T02:21:26"/>
    <x v="12"/>
    <n v="15"/>
    <s v="QUINTERO  ALVARO ANTONIO"/>
    <x v="0"/>
    <x v="0"/>
    <n v="169"/>
    <n v="18.7777777777778"/>
    <n v="179.953125"/>
    <s v="2 Descuentos (Conduct y propietario) "/>
    <n v="94024.218800000002"/>
    <x v="1"/>
    <n v="11786.363600000001"/>
    <x v="1096"/>
    <x v="0"/>
    <m/>
  </r>
  <r>
    <d v="2024-08-05T02:21:26"/>
    <x v="12"/>
    <n v="16"/>
    <s v="HURTADO MADRID JUAN ESTEBAN"/>
    <x v="3"/>
    <x v="0"/>
    <n v="202"/>
    <n v="20.2"/>
    <n v="199.947916666667"/>
    <m/>
    <n v="104471.3542"/>
    <x v="0"/>
    <n v="11786.363600000001"/>
    <x v="1096"/>
    <x v="0"/>
    <m/>
  </r>
  <r>
    <d v="2024-08-05T02:21:26"/>
    <x v="12"/>
    <n v="17"/>
    <s v="RAMIREZ JARAMILLO WILSON"/>
    <x v="0"/>
    <x v="0"/>
    <n v="190"/>
    <n v="21.1111111111111"/>
    <n v="179.953125"/>
    <s v="2 Descuentos (Despachador y conduct)"/>
    <n v="94024.218800000002"/>
    <x v="0"/>
    <n v="11786.363600000001"/>
    <x v="1096"/>
    <x v="0"/>
    <m/>
  </r>
  <r>
    <d v="2024-08-05T02:21:26"/>
    <x v="12"/>
    <n v="18"/>
    <s v="BETANCUR GUZMAN JHON FERNANDO"/>
    <x v="0"/>
    <x v="0"/>
    <n v="217"/>
    <n v="24.1111111111111"/>
    <n v="179.953125"/>
    <s v="1 Descuento (Despachador) "/>
    <n v="94024.218800000002"/>
    <x v="0"/>
    <n v="11786.363600000001"/>
    <x v="1096"/>
    <x v="0"/>
    <m/>
  </r>
  <r>
    <d v="2024-08-05T02:21:27"/>
    <x v="12"/>
    <n v="19"/>
    <s v="BARRANTES GALLEGO DANIEL CAMILO"/>
    <x v="3"/>
    <x v="0"/>
    <n v="199"/>
    <n v="19.899999999999999"/>
    <n v="199.947916666667"/>
    <m/>
    <n v="104471.3542"/>
    <x v="0"/>
    <n v="11786.363600000001"/>
    <x v="1096"/>
    <x v="0"/>
    <m/>
  </r>
  <r>
    <d v="2024-08-05T02:21:27"/>
    <x v="12"/>
    <n v="20"/>
    <s v="GONZALEZ PEREZ RAFAEL JOSE"/>
    <x v="0"/>
    <x v="0"/>
    <n v="197"/>
    <n v="21.8888888888889"/>
    <n v="179.953125"/>
    <s v="2 Descuentos (Conduct y despachador gustavo) "/>
    <n v="94024.218800000002"/>
    <x v="0"/>
    <n v="11786.363600000001"/>
    <x v="1096"/>
    <x v="0"/>
    <m/>
  </r>
  <r>
    <d v="2024-08-05T02:21:27"/>
    <x v="12"/>
    <n v="24"/>
    <s v="MUOZ PEA WEIMAR ALONSO"/>
    <x v="6"/>
    <x v="0"/>
    <n v="171"/>
    <n v="21.375"/>
    <n v="159.958333333333"/>
    <m/>
    <n v="83577.083299999998"/>
    <x v="0"/>
    <n v="11786.363600000001"/>
    <x v="1096"/>
    <x v="0"/>
    <m/>
  </r>
  <r>
    <d v="2024-08-05T02:21:27"/>
    <x v="12"/>
    <n v="32"/>
    <s v="GOMEZ CARLOS"/>
    <x v="0"/>
    <x v="0"/>
    <n v="183"/>
    <n v="20.3333333333333"/>
    <n v="179.953125"/>
    <s v="5 Descuentos (Conduct y transbordo) "/>
    <n v="94024.218800000002"/>
    <x v="0"/>
    <n v="11786.363600000001"/>
    <x v="1096"/>
    <x v="0"/>
    <m/>
  </r>
  <r>
    <d v="2024-08-05T02:21:28"/>
    <x v="12"/>
    <n v="38"/>
    <s v="DUQUE GABRIEL"/>
    <x v="3"/>
    <x v="0"/>
    <n v="176"/>
    <n v="17.600000000000001"/>
    <n v="199.947916666667"/>
    <m/>
    <n v="104471.3542"/>
    <x v="0"/>
    <n v="11786.363600000001"/>
    <x v="1096"/>
    <x v="0"/>
    <m/>
  </r>
  <r>
    <d v="2024-08-05T02:21:28"/>
    <x v="12"/>
    <n v="42"/>
    <s v="LOPERA ALVAREZ ESTIVEN"/>
    <x v="4"/>
    <x v="0"/>
    <n v="197"/>
    <n v="28.1428571428571"/>
    <n v="139.963541666667"/>
    <s v="1 Descuento (Despachador francisco) "/>
    <n v="73129.947899999999"/>
    <x v="1"/>
    <n v="11786.363600000001"/>
    <x v="1096"/>
    <x v="0"/>
    <m/>
  </r>
  <r>
    <d v="2024-08-06T01:51:58"/>
    <x v="1"/>
    <n v="1"/>
    <s v="PALMAR PANA EDIXON JOSUE"/>
    <x v="9"/>
    <x v="0"/>
    <n v="232"/>
    <n v="19.3333333333333"/>
    <n v="232"/>
    <s v="1 Descuento (Conduct) "/>
    <n v="121000"/>
    <x v="0"/>
    <n v="13975"/>
    <x v="1097"/>
    <x v="0"/>
    <m/>
  </r>
  <r>
    <d v="2024-08-06T01:51:58"/>
    <x v="1"/>
    <n v="2"/>
    <s v="PARIAS MURIEL JHON FREDY"/>
    <x v="0"/>
    <x v="0"/>
    <n v="222"/>
    <n v="24.6666666666667"/>
    <n v="207.04097116843701"/>
    <m/>
    <n v="108922.5341"/>
    <x v="1"/>
    <n v="13975"/>
    <x v="1097"/>
    <x v="0"/>
    <m/>
  </r>
  <r>
    <d v="2024-08-06T01:51:58"/>
    <x v="1"/>
    <n v="3"/>
    <s v="HIGUITA ALEJANDRO"/>
    <x v="4"/>
    <x v="0"/>
    <n v="168"/>
    <n v="24"/>
    <n v="161.03186646434"/>
    <m/>
    <n v="84717.526599999997"/>
    <x v="0"/>
    <n v="13975"/>
    <x v="1097"/>
    <x v="0"/>
    <m/>
  </r>
  <r>
    <d v="2024-08-06T01:51:59"/>
    <x v="1"/>
    <n v="4"/>
    <s v="NOREA JUAN JOSE"/>
    <x v="3"/>
    <x v="0"/>
    <n v="175"/>
    <n v="17.5"/>
    <n v="230.045523520486"/>
    <s v="5 Descuentos (Despachador fernando y transbordo) "/>
    <n v="121025.0379"/>
    <x v="0"/>
    <n v="13975"/>
    <x v="1097"/>
    <x v="0"/>
    <m/>
  </r>
  <r>
    <d v="2024-08-06T01:51:59"/>
    <x v="1"/>
    <n v="5"/>
    <s v="BERRIO POSADA ANGELA"/>
    <x v="9"/>
    <x v="0"/>
    <n v="291"/>
    <n v="24.25"/>
    <n v="276.05462822458298"/>
    <m/>
    <n v="145230.04550000001"/>
    <x v="1"/>
    <n v="13975"/>
    <x v="1097"/>
    <x v="0"/>
    <m/>
  </r>
  <r>
    <d v="2024-08-06T01:51:59"/>
    <x v="1"/>
    <n v="6"/>
    <s v="TUBERQUIA MAICOL ESTIVEN"/>
    <x v="0"/>
    <x v="0"/>
    <n v="194"/>
    <n v="21.5555555555556"/>
    <n v="207.04097116843701"/>
    <m/>
    <n v="108922.5341"/>
    <x v="0"/>
    <n v="13975"/>
    <x v="1097"/>
    <x v="0"/>
    <m/>
  </r>
  <r>
    <d v="2024-08-06T01:51:59"/>
    <x v="1"/>
    <n v="7"/>
    <s v="DUQUE GABRIEL"/>
    <x v="2"/>
    <x v="0"/>
    <n v="125"/>
    <n v="20.8333333333333"/>
    <n v="138.02731411229101"/>
    <m/>
    <n v="72615.022800000006"/>
    <x v="1"/>
    <n v="13975"/>
    <x v="1097"/>
    <x v="0"/>
    <m/>
  </r>
  <r>
    <d v="2024-08-06T01:51:59"/>
    <x v="1"/>
    <n v="8"/>
    <s v="VACA FIERRO ROBINSON"/>
    <x v="6"/>
    <x v="0"/>
    <n v="208"/>
    <n v="26"/>
    <n v="184.03641881638799"/>
    <m/>
    <n v="96820.030299999999"/>
    <x v="1"/>
    <n v="13975"/>
    <x v="1097"/>
    <x v="0"/>
    <m/>
  </r>
  <r>
    <d v="2024-08-06T01:52:00"/>
    <x v="1"/>
    <n v="9"/>
    <s v="AGUDELO GARCIA DENIN ANGELO"/>
    <x v="6"/>
    <x v="0"/>
    <n v="167"/>
    <n v="20.875"/>
    <n v="184.03641881638799"/>
    <s v="1 Descuento (Conduct) "/>
    <n v="96820.030299999999"/>
    <x v="0"/>
    <n v="13975"/>
    <x v="1097"/>
    <x v="0"/>
    <m/>
  </r>
  <r>
    <d v="2024-08-06T01:52:00"/>
    <x v="9"/>
    <n v="10"/>
    <s v="MARULANDA JARAMILLO DAWER ANDRES"/>
    <x v="5"/>
    <x v="3"/>
    <n v="15"/>
    <n v="15"/>
    <n v="23.004552352048599"/>
    <s v="Se descuenta el viaje de 1 26 pm ya que NO espera el tiempo indicado en el paradero"/>
    <n v="12102.5038"/>
    <x v="0"/>
    <n v="13975"/>
    <x v="1097"/>
    <x v="0"/>
    <m/>
  </r>
  <r>
    <d v="2024-08-06T01:52:00"/>
    <x v="9"/>
    <n v="11"/>
    <s v="BELTRAN JUAN SIMON"/>
    <x v="1"/>
    <x v="0"/>
    <n v="212"/>
    <n v="19.272727272727298"/>
    <n v="253.05007587253399"/>
    <m/>
    <n v="133127.5417"/>
    <x v="0"/>
    <n v="13975"/>
    <x v="1097"/>
    <x v="0"/>
    <m/>
  </r>
  <r>
    <d v="2024-08-06T01:52:00"/>
    <x v="9"/>
    <n v="12"/>
    <s v="VALENCIA MENDOZA JHON"/>
    <x v="6"/>
    <x v="0"/>
    <n v="170"/>
    <n v="21.25"/>
    <n v="184.03641881638799"/>
    <m/>
    <n v="96820.030299999999"/>
    <x v="0"/>
    <n v="13975"/>
    <x v="1097"/>
    <x v="0"/>
    <m/>
  </r>
  <r>
    <d v="2024-08-06T01:52:01"/>
    <x v="9"/>
    <n v="13"/>
    <s v="HERRERA GIRALDO DAVINSON"/>
    <x v="0"/>
    <x v="0"/>
    <n v="194"/>
    <n v="21.5555555555556"/>
    <n v="207.04097116843701"/>
    <m/>
    <n v="108922.5341"/>
    <x v="0"/>
    <n v="13975"/>
    <x v="1097"/>
    <x v="0"/>
    <m/>
  </r>
  <r>
    <d v="2024-08-06T01:52:01"/>
    <x v="9"/>
    <n v="15"/>
    <s v="DIAZ LOZADA ANDRES FELIPE"/>
    <x v="6"/>
    <x v="0"/>
    <n v="216"/>
    <n v="27"/>
    <n v="184.03641881638799"/>
    <s v="2 Descuentos (Despachador francisco y controlador) "/>
    <n v="96820.030299999999"/>
    <x v="1"/>
    <n v="13975"/>
    <x v="1097"/>
    <x v="0"/>
    <m/>
  </r>
  <r>
    <d v="2024-08-06T01:52:01"/>
    <x v="9"/>
    <n v="16"/>
    <s v="HURTADO MADRID JUAN ESTEBAN"/>
    <x v="1"/>
    <x v="0"/>
    <n v="247"/>
    <n v="22.454545454545499"/>
    <n v="253.05007587253399"/>
    <m/>
    <n v="133127.5417"/>
    <x v="0"/>
    <n v="13975"/>
    <x v="1097"/>
    <x v="0"/>
    <m/>
  </r>
  <r>
    <d v="2024-08-06T01:52:01"/>
    <x v="9"/>
    <n v="17"/>
    <s v="RAMIREZ JARAMILLO WILSON"/>
    <x v="6"/>
    <x v="0"/>
    <n v="206"/>
    <n v="25.75"/>
    <n v="184.03641881638799"/>
    <s v="4 Descuentos (Despachador fernando y usuarios desubicados) "/>
    <n v="96820.030299999999"/>
    <x v="0"/>
    <n v="13975"/>
    <x v="1097"/>
    <x v="0"/>
    <m/>
  </r>
  <r>
    <d v="2024-08-06T01:52:02"/>
    <x v="9"/>
    <n v="18"/>
    <s v="BETANCUR GUZMAN JHON FERNANDO"/>
    <x v="6"/>
    <x v="0"/>
    <n v="178"/>
    <n v="22.25"/>
    <n v="184.03641881638799"/>
    <s v="1 Descuento (Despachador gustavo) "/>
    <n v="96820.030299999999"/>
    <x v="0"/>
    <n v="13975"/>
    <x v="1097"/>
    <x v="0"/>
    <m/>
  </r>
  <r>
    <d v="2024-08-06T01:52:02"/>
    <x v="9"/>
    <n v="20"/>
    <s v="GONZALEZ PEREZ RAFAEL JOSE"/>
    <x v="0"/>
    <x v="0"/>
    <n v="187"/>
    <n v="20.7777777777778"/>
    <n v="207.04097116843701"/>
    <s v="1 Descuento (Conduct) "/>
    <n v="108922.5341"/>
    <x v="0"/>
    <n v="13975"/>
    <x v="1097"/>
    <x v="0"/>
    <m/>
  </r>
  <r>
    <d v="2024-08-06T01:52:02"/>
    <x v="1"/>
    <n v="21"/>
    <s v="DURANGO DAVID JOSE"/>
    <x v="0"/>
    <x v="0"/>
    <n v="220"/>
    <n v="24.4444444444444"/>
    <n v="207.04097116843701"/>
    <m/>
    <n v="108922.5341"/>
    <x v="0"/>
    <n v="13975"/>
    <x v="1097"/>
    <x v="0"/>
    <m/>
  </r>
  <r>
    <d v="2024-08-06T01:52:03"/>
    <x v="1"/>
    <n v="23"/>
    <s v="SALDARRIAGA PARRA LUIS ALBERTO"/>
    <x v="0"/>
    <x v="0"/>
    <n v="194"/>
    <n v="21.5555555555556"/>
    <n v="207.04097116843701"/>
    <m/>
    <n v="108922.5341"/>
    <x v="2"/>
    <n v="13975"/>
    <x v="1097"/>
    <x v="0"/>
    <m/>
  </r>
  <r>
    <d v="2024-08-06T01:52:03"/>
    <x v="1"/>
    <n v="24"/>
    <s v="MUOZ PEA WEIMAR ALONSO"/>
    <x v="3"/>
    <x v="0"/>
    <n v="242"/>
    <n v="24.2"/>
    <n v="230.045523520486"/>
    <s v="4 Descuentos (Usuario movilidad reducida, Despachador gustavo y angela) "/>
    <n v="121025.0379"/>
    <x v="0"/>
    <n v="13975"/>
    <x v="1097"/>
    <x v="0"/>
    <m/>
  </r>
  <r>
    <d v="2024-08-06T01:52:03"/>
    <x v="1"/>
    <n v="25"/>
    <s v="JIMENEZ HURTADO CARLOS ESTIVEN"/>
    <x v="6"/>
    <x v="0"/>
    <n v="203"/>
    <n v="25.375"/>
    <n v="184.03641881638799"/>
    <s v="1 Descuento (Conduct) "/>
    <n v="96820.030299999999"/>
    <x v="1"/>
    <n v="13975"/>
    <x v="1097"/>
    <x v="0"/>
    <m/>
  </r>
  <r>
    <d v="2024-08-06T01:52:04"/>
    <x v="1"/>
    <n v="26"/>
    <s v="CIRO MARIN RODRIGO ALBERTO"/>
    <x v="6"/>
    <x v="0"/>
    <n v="183"/>
    <n v="22.875"/>
    <n v="184.03641881638799"/>
    <m/>
    <n v="96820.030299999999"/>
    <x v="0"/>
    <n v="13975"/>
    <x v="1097"/>
    <x v="0"/>
    <m/>
  </r>
  <r>
    <d v="2024-08-06T01:52:04"/>
    <x v="1"/>
    <n v="27"/>
    <s v="FLORES RINCON JORGE ALBERTO"/>
    <x v="12"/>
    <x v="0"/>
    <n v="349"/>
    <n v="26.846153846153801"/>
    <n v="299.05918057663098"/>
    <m/>
    <n v="157332.54930000001"/>
    <x v="0"/>
    <n v="13975"/>
    <x v="1097"/>
    <x v="0"/>
    <m/>
  </r>
  <r>
    <d v="2024-08-06T01:52:04"/>
    <x v="1"/>
    <n v="28"/>
    <s v="PINO JUAN ESTEBAN"/>
    <x v="6"/>
    <x v="0"/>
    <n v="143"/>
    <n v="17.875"/>
    <n v="184.03641881638799"/>
    <m/>
    <n v="96820.030299999999"/>
    <x v="0"/>
    <n v="13975"/>
    <x v="1097"/>
    <x v="0"/>
    <m/>
  </r>
  <r>
    <d v="2024-08-06T01:52:04"/>
    <x v="1"/>
    <n v="29"/>
    <s v="PEREZ GARCIA JUAN ESTEBAN"/>
    <x v="2"/>
    <x v="0"/>
    <n v="125"/>
    <n v="22.727272727272702"/>
    <n v="126.525037936267"/>
    <s v="1 Descuento (Conduct) "/>
    <n v="66563.770900000003"/>
    <x v="0"/>
    <n v="13975"/>
    <x v="1097"/>
    <x v="0"/>
    <m/>
  </r>
  <r>
    <d v="2024-08-06T01:52:05"/>
    <x v="1"/>
    <n v="30"/>
    <s v="RIOS ELKIN"/>
    <x v="10"/>
    <x v="0"/>
    <n v="88"/>
    <n v="22"/>
    <n v="92.018209408194195"/>
    <m/>
    <n v="48410.015200000002"/>
    <x v="0"/>
    <n v="13975"/>
    <x v="1097"/>
    <x v="0"/>
    <m/>
  </r>
  <r>
    <d v="2024-08-06T01:52:05"/>
    <x v="9"/>
    <n v="31"/>
    <s v="CERVANTES MARTINEZ FELIX ENRIQUE"/>
    <x v="3"/>
    <x v="3"/>
    <n v="263"/>
    <n v="26.3"/>
    <n v="230.045523520486"/>
    <m/>
    <n v="121025.0379"/>
    <x v="0"/>
    <n v="13975"/>
    <x v="1097"/>
    <x v="0"/>
    <m/>
  </r>
  <r>
    <d v="2024-08-06T01:52:05"/>
    <x v="9"/>
    <n v="32"/>
    <s v="GOMEZ CARLOS"/>
    <x v="3"/>
    <x v="3"/>
    <n v="220"/>
    <n v="22"/>
    <n v="230.045523520486"/>
    <m/>
    <n v="121025.0379"/>
    <x v="0"/>
    <n v="13975"/>
    <x v="1097"/>
    <x v="0"/>
    <m/>
  </r>
  <r>
    <d v="2024-08-06T01:52:05"/>
    <x v="9"/>
    <n v="33"/>
    <s v="ACEVEDO DIEGO ALEJANDRO"/>
    <x v="0"/>
    <x v="0"/>
    <n v="194"/>
    <n v="21.5555555555556"/>
    <n v="207.04097116843701"/>
    <m/>
    <n v="108922.5341"/>
    <x v="0"/>
    <n v="13975"/>
    <x v="1097"/>
    <x v="0"/>
    <m/>
  </r>
  <r>
    <d v="2024-08-06T01:52:06"/>
    <x v="9"/>
    <n v="34"/>
    <s v="MONTOYA OSPINA GILBERTO ANTONIO"/>
    <x v="3"/>
    <x v="0"/>
    <n v="238"/>
    <n v="23.8"/>
    <n v="230.045523520486"/>
    <s v="2 Descuentos (Controlador y conduct) "/>
    <n v="121025.0379"/>
    <x v="0"/>
    <n v="13975"/>
    <x v="1097"/>
    <x v="0"/>
    <m/>
  </r>
  <r>
    <d v="2024-08-06T01:52:06"/>
    <x v="9"/>
    <n v="35"/>
    <s v="MOLINA LUIS FERNANDO"/>
    <x v="3"/>
    <x v="0"/>
    <n v="217"/>
    <n v="21.7"/>
    <n v="230.045523520486"/>
    <m/>
    <n v="121025.0379"/>
    <x v="1"/>
    <n v="13975"/>
    <x v="1097"/>
    <x v="0"/>
    <m/>
  </r>
  <r>
    <d v="2024-08-06T01:52:07"/>
    <x v="9"/>
    <n v="36"/>
    <s v="LONDOO WILDER"/>
    <x v="0"/>
    <x v="0"/>
    <n v="221"/>
    <n v="24.5555555555556"/>
    <n v="207.04097116843701"/>
    <m/>
    <n v="108922.5341"/>
    <x v="0"/>
    <n v="13975"/>
    <x v="1097"/>
    <x v="0"/>
    <m/>
  </r>
  <r>
    <d v="2024-08-06T01:52:07"/>
    <x v="9"/>
    <n v="37"/>
    <s v="TABORDA ROJAS DIEGO ALEJANDRO"/>
    <x v="2"/>
    <x v="0"/>
    <n v="142"/>
    <n v="23.6666666666667"/>
    <n v="138.02731411229101"/>
    <m/>
    <n v="72615.022800000006"/>
    <x v="1"/>
    <n v="13975"/>
    <x v="1097"/>
    <x v="0"/>
    <m/>
  </r>
  <r>
    <d v="2024-08-06T01:52:07"/>
    <x v="9"/>
    <n v="38"/>
    <s v="AGUDELO KEVIN ANDRES"/>
    <x v="3"/>
    <x v="3"/>
    <n v="222"/>
    <n v="22.2"/>
    <n v="230.045523520486"/>
    <m/>
    <n v="121025.0379"/>
    <x v="0"/>
    <n v="13975"/>
    <x v="1097"/>
    <x v="0"/>
    <m/>
  </r>
  <r>
    <d v="2024-08-06T01:52:08"/>
    <x v="9"/>
    <n v="39"/>
    <s v="GOMEZ EDWIN"/>
    <x v="1"/>
    <x v="0"/>
    <n v="261"/>
    <n v="23.727272727272702"/>
    <n v="253.05007587253399"/>
    <s v="1 Descuento (Controlador) "/>
    <n v="133127.5417"/>
    <x v="0"/>
    <n v="13975"/>
    <x v="1097"/>
    <x v="0"/>
    <m/>
  </r>
  <r>
    <d v="2024-08-06T01:52:08"/>
    <x v="9"/>
    <n v="40"/>
    <s v="OCAMPO OCAMPO ANTONIO JOSE"/>
    <x v="1"/>
    <x v="3"/>
    <n v="276"/>
    <n v="25.090909090909101"/>
    <n v="253.05007587253399"/>
    <m/>
    <n v="133127.5417"/>
    <x v="0"/>
    <n v="13975"/>
    <x v="1097"/>
    <x v="0"/>
    <m/>
  </r>
  <r>
    <d v="2024-08-06T01:52:09"/>
    <x v="9"/>
    <n v="41"/>
    <s v="HOYOS DAVID"/>
    <x v="0"/>
    <x v="0"/>
    <n v="228"/>
    <n v="25.3333333333333"/>
    <n v="207.04097116843701"/>
    <m/>
    <n v="108922.5341"/>
    <x v="1"/>
    <n v="13975"/>
    <x v="1097"/>
    <x v="0"/>
    <m/>
  </r>
  <r>
    <d v="2024-08-06T01:52:09"/>
    <x v="9"/>
    <n v="42"/>
    <s v="LOPERA ALVAREZ ESTIVEN"/>
    <x v="6"/>
    <x v="0"/>
    <n v="176"/>
    <n v="22"/>
    <n v="184.03641881638799"/>
    <m/>
    <n v="96820.030299999999"/>
    <x v="1"/>
    <n v="13975"/>
    <x v="1097"/>
    <x v="0"/>
    <m/>
  </r>
  <r>
    <d v="2024-08-07T01:57:43"/>
    <x v="1"/>
    <n v="1"/>
    <s v="PALMAR PANA EDIXON JOSUE"/>
    <x v="0"/>
    <x v="0"/>
    <n v="203"/>
    <n v="22.5555555555556"/>
    <n v="206.66475644699099"/>
    <m/>
    <n v="108715.61599999999"/>
    <x v="0"/>
    <n v="15472.2222"/>
    <x v="1098"/>
    <x v="0"/>
    <m/>
  </r>
  <r>
    <d v="2024-08-07T01:57:44"/>
    <x v="1"/>
    <n v="2"/>
    <s v="PARIAS MURIEL JHON FREDY"/>
    <x v="0"/>
    <x v="0"/>
    <n v="213"/>
    <n v="23.6666666666667"/>
    <n v="206.66475644699099"/>
    <m/>
    <n v="108715.61599999999"/>
    <x v="1"/>
    <n v="15472.2222"/>
    <x v="1098"/>
    <x v="0"/>
    <m/>
  </r>
  <r>
    <d v="2024-08-07T01:57:44"/>
    <x v="1"/>
    <n v="4"/>
    <s v="NOREA JUAN JOSE"/>
    <x v="0"/>
    <x v="0"/>
    <n v="172"/>
    <n v="19.1111111111111"/>
    <n v="206.66475644699099"/>
    <m/>
    <n v="108715.61599999999"/>
    <x v="0"/>
    <n v="15472.2222"/>
    <x v="1098"/>
    <x v="0"/>
    <m/>
  </r>
  <r>
    <d v="2024-08-07T01:57:44"/>
    <x v="1"/>
    <n v="5"/>
    <s v="BERRIO POSADA ANGELA"/>
    <x v="3"/>
    <x v="0"/>
    <n v="202"/>
    <n v="20.2"/>
    <n v="229.627507163324"/>
    <m/>
    <n v="120795.1289"/>
    <x v="1"/>
    <n v="15472.2222"/>
    <x v="1098"/>
    <x v="0"/>
    <m/>
  </r>
  <r>
    <d v="2024-08-07T01:57:44"/>
    <x v="1"/>
    <n v="6"/>
    <s v="TUBERQUIA MAICOL ESTIVEN"/>
    <x v="6"/>
    <x v="0"/>
    <n v="192"/>
    <n v="24"/>
    <n v="183.70200573065901"/>
    <m/>
    <n v="96636.103199999998"/>
    <x v="0"/>
    <n v="15472.2222"/>
    <x v="1098"/>
    <x v="0"/>
    <m/>
  </r>
  <r>
    <d v="2024-08-07T01:57:45"/>
    <x v="1"/>
    <n v="7"/>
    <s v="CHAVARRIA JOSE"/>
    <x v="2"/>
    <x v="0"/>
    <n v="121"/>
    <n v="20.1666666666667"/>
    <n v="137.77650429799399"/>
    <m/>
    <n v="72477.077399999995"/>
    <x v="1"/>
    <n v="15472.2222"/>
    <x v="1098"/>
    <x v="0"/>
    <m/>
  </r>
  <r>
    <d v="2024-08-07T01:57:45"/>
    <x v="1"/>
    <n v="8"/>
    <s v="VACA FIERRO ROBINSON"/>
    <x v="6"/>
    <x v="0"/>
    <n v="201"/>
    <n v="25.125"/>
    <n v="183.70200573065901"/>
    <m/>
    <n v="96636.103199999998"/>
    <x v="1"/>
    <n v="15472.2222"/>
    <x v="1098"/>
    <x v="0"/>
    <m/>
  </r>
  <r>
    <d v="2024-08-07T01:57:45"/>
    <x v="1"/>
    <n v="9"/>
    <s v="AGUDELO GARCIA DENIN ANGELO"/>
    <x v="6"/>
    <x v="0"/>
    <n v="204"/>
    <n v="25.5"/>
    <n v="183.70200573065901"/>
    <s v="2 Descuentos (Conducts) "/>
    <n v="96636.103199999998"/>
    <x v="0"/>
    <n v="15472.2222"/>
    <x v="1098"/>
    <x v="0"/>
    <m/>
  </r>
  <r>
    <d v="2024-08-07T01:57:45"/>
    <x v="9"/>
    <n v="10"/>
    <s v="MARULANDA JARAMILLO DAWER ANDRES"/>
    <x v="4"/>
    <x v="1"/>
    <n v="152"/>
    <n v="21.714285714285701"/>
    <n v="160.739255014327"/>
    <s v="1 Descuento (Usuario movilidad reducida) "/>
    <n v="72476.940300000002"/>
    <x v="0"/>
    <n v="15472.2222"/>
    <x v="1098"/>
    <x v="1"/>
    <n v="22.963000000000001"/>
  </r>
  <r>
    <d v="2024-08-07T01:57:46"/>
    <x v="9"/>
    <n v="11"/>
    <s v="BELTRAN JUAN SIMON"/>
    <x v="6"/>
    <x v="0"/>
    <n v="144"/>
    <n v="18"/>
    <n v="183.70200573065901"/>
    <s v="2 Descuentos (Despachador gustavo y conduct) "/>
    <n v="96636.103199999998"/>
    <x v="0"/>
    <n v="15472.2222"/>
    <x v="1098"/>
    <x v="0"/>
    <m/>
  </r>
  <r>
    <d v="2024-08-07T01:57:46"/>
    <x v="9"/>
    <n v="12"/>
    <s v="VALENCIA MENDOZA JHON"/>
    <x v="1"/>
    <x v="0"/>
    <n v="250"/>
    <n v="22.727272727272702"/>
    <n v="252.59025787965601"/>
    <s v="1 Descuento (Despachador gustavo) "/>
    <n v="132874.64180000001"/>
    <x v="0"/>
    <n v="15472.2222"/>
    <x v="1098"/>
    <x v="0"/>
    <m/>
  </r>
  <r>
    <d v="2024-08-07T01:57:46"/>
    <x v="9"/>
    <n v="13"/>
    <s v="DURANGO PAEZ GILDARDO"/>
    <x v="3"/>
    <x v="0"/>
    <n v="248"/>
    <n v="24.8"/>
    <n v="229.627507163324"/>
    <s v="2 Descuentos (Despachadora angela y usuario desubicado) "/>
    <n v="120795.1289"/>
    <x v="0"/>
    <n v="15472.2222"/>
    <x v="1098"/>
    <x v="0"/>
    <m/>
  </r>
  <r>
    <d v="2024-08-07T01:57:46"/>
    <x v="9"/>
    <n v="14"/>
    <s v="LONDOO CADAVID DAVID SANTIAGO"/>
    <x v="8"/>
    <x v="0"/>
    <n v="85"/>
    <n v="17"/>
    <n v="114.813753581662"/>
    <m/>
    <n v="60397.5645"/>
    <x v="1"/>
    <n v="15472.2222"/>
    <x v="1098"/>
    <x v="0"/>
    <m/>
  </r>
  <r>
    <d v="2024-08-07T01:57:47"/>
    <x v="9"/>
    <n v="15"/>
    <s v="DIAZ LOZADA ANDRES FELIPE"/>
    <x v="0"/>
    <x v="0"/>
    <n v="204"/>
    <n v="22.6666666666667"/>
    <n v="206.66475644699099"/>
    <m/>
    <n v="108715.61599999999"/>
    <x v="1"/>
    <n v="15472.2222"/>
    <x v="1098"/>
    <x v="0"/>
    <m/>
  </r>
  <r>
    <d v="2024-08-07T01:57:47"/>
    <x v="9"/>
    <n v="16"/>
    <s v="HURTADO MADRID JUAN ESTEBAN"/>
    <x v="2"/>
    <x v="0"/>
    <n v="150"/>
    <n v="25"/>
    <n v="137.77650429799399"/>
    <s v="1 Descuento (conduct)"/>
    <n v="72477.077399999995"/>
    <x v="0"/>
    <n v="15472.2222"/>
    <x v="1098"/>
    <x v="0"/>
    <m/>
  </r>
  <r>
    <d v="2024-08-07T01:57:47"/>
    <x v="9"/>
    <n v="17"/>
    <s v="RAMIREZ JARAMILLO WILSON"/>
    <x v="0"/>
    <x v="0"/>
    <n v="209"/>
    <n v="23.2222222222222"/>
    <n v="206.66475644699099"/>
    <m/>
    <n v="108715.61599999999"/>
    <x v="0"/>
    <n v="15472.2222"/>
    <x v="1098"/>
    <x v="0"/>
    <m/>
  </r>
  <r>
    <d v="2024-08-07T01:57:47"/>
    <x v="9"/>
    <n v="18"/>
    <s v="BETANCUR GUZMAN JHON FERNANDO"/>
    <x v="0"/>
    <x v="0"/>
    <n v="178"/>
    <n v="19.7777777777778"/>
    <n v="206.66475644699099"/>
    <m/>
    <n v="108715.61599999999"/>
    <x v="0"/>
    <n v="15472.2222"/>
    <x v="1098"/>
    <x v="0"/>
    <m/>
  </r>
  <r>
    <d v="2024-08-07T01:57:47"/>
    <x v="9"/>
    <n v="20"/>
    <s v="GONZALEZ PEREZ RAFAEL JOSE"/>
    <x v="0"/>
    <x v="0"/>
    <n v="221"/>
    <n v="24.5555555555556"/>
    <n v="206.66475644699099"/>
    <m/>
    <n v="108715.61599999999"/>
    <x v="0"/>
    <n v="15472.2222"/>
    <x v="1098"/>
    <x v="0"/>
    <m/>
  </r>
  <r>
    <d v="2024-08-07T01:57:48"/>
    <x v="1"/>
    <n v="21"/>
    <s v="DURANGO DAVID JOSE"/>
    <x v="0"/>
    <x v="0"/>
    <n v="188"/>
    <n v="20.8888888888889"/>
    <n v="206.66475644699099"/>
    <m/>
    <n v="108715.61599999999"/>
    <x v="0"/>
    <n v="15472.2222"/>
    <x v="1098"/>
    <x v="0"/>
    <m/>
  </r>
  <r>
    <d v="2024-08-07T01:57:48"/>
    <x v="1"/>
    <n v="23"/>
    <s v="SALDARRIAGA PARRA LUIS ALBERTO"/>
    <x v="0"/>
    <x v="0"/>
    <n v="205"/>
    <n v="22.7777777777778"/>
    <n v="206.66475644699099"/>
    <m/>
    <n v="108715.61599999999"/>
    <x v="2"/>
    <n v="15472.2222"/>
    <x v="1098"/>
    <x v="0"/>
    <m/>
  </r>
  <r>
    <d v="2024-08-07T01:57:48"/>
    <x v="1"/>
    <n v="24"/>
    <s v="MUOZ PEA WEIMAR ALONSO"/>
    <x v="1"/>
    <x v="0"/>
    <n v="251"/>
    <n v="22.818181818181799"/>
    <n v="252.59025787965601"/>
    <m/>
    <n v="132874.64180000001"/>
    <x v="0"/>
    <n v="15472.2222"/>
    <x v="1098"/>
    <x v="0"/>
    <m/>
  </r>
  <r>
    <d v="2024-08-07T01:57:48"/>
    <x v="1"/>
    <n v="25"/>
    <s v="JIMENEZ HURTADO CARLOS ESTIVEN"/>
    <x v="0"/>
    <x v="0"/>
    <n v="273"/>
    <n v="30.3333333333333"/>
    <n v="206.66475644699099"/>
    <m/>
    <n v="108715.61599999999"/>
    <x v="1"/>
    <n v="15472.2222"/>
    <x v="1098"/>
    <x v="0"/>
    <m/>
  </r>
  <r>
    <d v="2024-08-07T01:57:49"/>
    <x v="1"/>
    <n v="26"/>
    <s v="ESPINOZA CHAVARRIA GUILLERMO LEON"/>
    <x v="0"/>
    <x v="0"/>
    <n v="167"/>
    <n v="18.5555555555556"/>
    <n v="206.66475644699099"/>
    <m/>
    <n v="108715.61599999999"/>
    <x v="0"/>
    <n v="15472.2222"/>
    <x v="1098"/>
    <x v="0"/>
    <m/>
  </r>
  <r>
    <d v="2024-08-07T01:57:49"/>
    <x v="1"/>
    <n v="27"/>
    <s v="FLORES RINCON JORGE ALBERTO"/>
    <x v="12"/>
    <x v="0"/>
    <n v="326"/>
    <n v="25.076923076923102"/>
    <n v="298.51575931232099"/>
    <s v="2 Descuentos (conduct y controlador)"/>
    <n v="157033.66759999999"/>
    <x v="0"/>
    <n v="15472.2222"/>
    <x v="1098"/>
    <x v="0"/>
    <m/>
  </r>
  <r>
    <d v="2024-08-07T01:57:49"/>
    <x v="1"/>
    <n v="28"/>
    <s v="PINO JUAN ESTEBAN"/>
    <x v="0"/>
    <x v="0"/>
    <n v="189"/>
    <n v="21"/>
    <n v="206.66475644699099"/>
    <m/>
    <n v="108715.61599999999"/>
    <x v="0"/>
    <n v="15472.2222"/>
    <x v="1098"/>
    <x v="0"/>
    <m/>
  </r>
  <r>
    <d v="2024-08-07T01:57:49"/>
    <x v="1"/>
    <n v="29"/>
    <s v="PEREZ GARCIA JUAN ESTEBAN"/>
    <x v="0"/>
    <x v="0"/>
    <n v="184"/>
    <n v="20.4444444444444"/>
    <n v="206.66475644699099"/>
    <s v="1 Descuento (conduct)"/>
    <n v="108715.61599999999"/>
    <x v="0"/>
    <n v="15472.2222"/>
    <x v="1098"/>
    <x v="0"/>
    <m/>
  </r>
  <r>
    <d v="2024-08-07T01:57:50"/>
    <x v="1"/>
    <n v="30"/>
    <s v="RIOS ELKIN"/>
    <x v="3"/>
    <x v="0"/>
    <n v="247"/>
    <n v="24.7"/>
    <n v="229.627507163324"/>
    <s v="1 Descuento (Despachadora angela) "/>
    <n v="120795.1289"/>
    <x v="0"/>
    <n v="15472.2222"/>
    <x v="1098"/>
    <x v="0"/>
    <m/>
  </r>
  <r>
    <d v="2024-08-07T01:57:50"/>
    <x v="9"/>
    <n v="31"/>
    <s v="DUQUE GABRIEL"/>
    <x v="3"/>
    <x v="0"/>
    <n v="255"/>
    <n v="25.5"/>
    <n v="229.627507163324"/>
    <m/>
    <n v="120795.1289"/>
    <x v="0"/>
    <n v="15472.2222"/>
    <x v="1098"/>
    <x v="0"/>
    <m/>
  </r>
  <r>
    <d v="2024-08-07T01:57:50"/>
    <x v="9"/>
    <n v="32"/>
    <s v="GOMEZ CARLOS"/>
    <x v="0"/>
    <x v="0"/>
    <n v="226"/>
    <n v="25.1111111111111"/>
    <n v="206.66475644699099"/>
    <s v="2 Descuentos (Jefe de ruta y conduct)  "/>
    <n v="108715.61599999999"/>
    <x v="0"/>
    <n v="15472.2222"/>
    <x v="1098"/>
    <x v="0"/>
    <m/>
  </r>
  <r>
    <d v="2024-08-07T01:57:50"/>
    <x v="9"/>
    <n v="33"/>
    <s v="ACEVEDO DIEGO ALEJANDRO"/>
    <x v="0"/>
    <x v="3"/>
    <n v="165"/>
    <n v="18.3333333333333"/>
    <n v="206.66475644699099"/>
    <m/>
    <n v="108715.61599999999"/>
    <x v="0"/>
    <n v="15472.2222"/>
    <x v="1098"/>
    <x v="0"/>
    <m/>
  </r>
  <r>
    <d v="2024-08-07T01:57:50"/>
    <x v="9"/>
    <n v="34"/>
    <s v="MONTOYA OSPINA GILBERTO ANTONIO"/>
    <x v="3"/>
    <x v="0"/>
    <n v="244"/>
    <n v="24.4"/>
    <n v="229.627507163324"/>
    <m/>
    <n v="120795.1289"/>
    <x v="0"/>
    <n v="15472.2222"/>
    <x v="1098"/>
    <x v="0"/>
    <m/>
  </r>
  <r>
    <d v="2024-08-07T01:57:51"/>
    <x v="9"/>
    <n v="35"/>
    <s v="MOLINA LUIS FERNANDO"/>
    <x v="0"/>
    <x v="0"/>
    <n v="238"/>
    <n v="26.4444444444444"/>
    <n v="206.66475644699099"/>
    <m/>
    <n v="108715.61599999999"/>
    <x v="1"/>
    <n v="15472.2222"/>
    <x v="1098"/>
    <x v="0"/>
    <m/>
  </r>
  <r>
    <d v="2024-08-07T01:57:51"/>
    <x v="9"/>
    <n v="36"/>
    <s v="MARTINEZ CHAVERRA LUIS NORBERTO"/>
    <x v="3"/>
    <x v="0"/>
    <n v="238"/>
    <n v="23.8"/>
    <n v="229.627507163324"/>
    <m/>
    <n v="120795.1289"/>
    <x v="0"/>
    <n v="15472.2222"/>
    <x v="1098"/>
    <x v="0"/>
    <m/>
  </r>
  <r>
    <d v="2024-08-07T01:57:51"/>
    <x v="9"/>
    <n v="37"/>
    <s v="TABORDA ROJAS DIEGO ALEJANDRO"/>
    <x v="0"/>
    <x v="0"/>
    <n v="252"/>
    <n v="28"/>
    <n v="206.66475644699099"/>
    <m/>
    <n v="108715.61599999999"/>
    <x v="1"/>
    <n v="15472.2222"/>
    <x v="1098"/>
    <x v="0"/>
    <m/>
  </r>
  <r>
    <d v="2024-08-07T01:57:52"/>
    <x v="9"/>
    <n v="38"/>
    <s v="AGUDELO KEVIN ANDRES"/>
    <x v="0"/>
    <x v="3"/>
    <n v="192"/>
    <n v="21.3333333333333"/>
    <n v="206.66475644699099"/>
    <m/>
    <n v="108715.61599999999"/>
    <x v="0"/>
    <n v="15472.2222"/>
    <x v="1098"/>
    <x v="0"/>
    <m/>
  </r>
  <r>
    <d v="2024-08-07T01:57:52"/>
    <x v="9"/>
    <n v="39"/>
    <s v="GOMEZ EDWIN"/>
    <x v="2"/>
    <x v="0"/>
    <n v="111"/>
    <n v="18.5"/>
    <n v="137.77650429799399"/>
    <m/>
    <n v="72477.077399999995"/>
    <x v="0"/>
    <n v="15472.2222"/>
    <x v="1098"/>
    <x v="0"/>
    <m/>
  </r>
  <r>
    <d v="2024-08-07T01:57:52"/>
    <x v="9"/>
    <n v="40"/>
    <s v="OCAMPO OCAMPO ANTONIO JOSE"/>
    <x v="1"/>
    <x v="0"/>
    <n v="264"/>
    <n v="24"/>
    <n v="252.59025787965601"/>
    <m/>
    <n v="132874.64180000001"/>
    <x v="0"/>
    <n v="15472.2222"/>
    <x v="1098"/>
    <x v="0"/>
    <m/>
  </r>
  <r>
    <d v="2024-08-07T01:57:52"/>
    <x v="9"/>
    <n v="41"/>
    <s v="GARCIA DAVID WILSON ALBERTO"/>
    <x v="0"/>
    <x v="0"/>
    <n v="212"/>
    <n v="23.5555555555556"/>
    <n v="206.66475644699099"/>
    <m/>
    <n v="108715.61599999999"/>
    <x v="1"/>
    <n v="15472.2222"/>
    <x v="1098"/>
    <x v="0"/>
    <m/>
  </r>
  <r>
    <d v="2024-08-07T01:57:53"/>
    <x v="9"/>
    <n v="42"/>
    <s v="HOYOS DAVID"/>
    <x v="3"/>
    <x v="0"/>
    <n v="238"/>
    <n v="23.8"/>
    <n v="229.627507163324"/>
    <s v="1 Descuento (Controlador)"/>
    <n v="120795.1289"/>
    <x v="1"/>
    <n v="15472.2222"/>
    <x v="1098"/>
    <x v="0"/>
    <m/>
  </r>
  <r>
    <d v="2024-08-08T00:44:05"/>
    <x v="12"/>
    <n v="6"/>
    <s v="NOREA JUAN JOSE"/>
    <x v="0"/>
    <x v="0"/>
    <n v="153"/>
    <n v="17"/>
    <n v="157.83027522935799"/>
    <m/>
    <n v="81856.651400000002"/>
    <x v="0"/>
    <n v="10025.9259"/>
    <x v="1099"/>
    <x v="0"/>
    <m/>
  </r>
  <r>
    <d v="2024-08-08T00:44:06"/>
    <x v="12"/>
    <n v="7"/>
    <s v="CHAVARRIA JOSE"/>
    <x v="0"/>
    <x v="0"/>
    <n v="182"/>
    <n v="20.2222222222222"/>
    <n v="157.83027522935799"/>
    <m/>
    <n v="81856.651400000002"/>
    <x v="1"/>
    <n v="10025.9259"/>
    <x v="1099"/>
    <x v="0"/>
    <m/>
  </r>
  <r>
    <d v="2024-08-08T00:44:06"/>
    <x v="12"/>
    <n v="9"/>
    <s v="AGUDELO GARCIA DENIN ANGELO"/>
    <x v="3"/>
    <x v="3"/>
    <n v="172"/>
    <n v="17.2"/>
    <n v="175.366972477064"/>
    <s v="2 Descuentos (Conducts) "/>
    <n v="90951.834900000002"/>
    <x v="0"/>
    <n v="10025.9259"/>
    <x v="1099"/>
    <x v="0"/>
    <m/>
  </r>
  <r>
    <d v="2024-08-08T00:44:06"/>
    <x v="12"/>
    <n v="11"/>
    <s v="HERRERA GIRALDO DAVINSON"/>
    <x v="4"/>
    <x v="0"/>
    <n v="136"/>
    <n v="19.428571428571399"/>
    <n v="122.756880733945"/>
    <s v="4 Descuentos (Labor Social) "/>
    <n v="63666.284399999997"/>
    <x v="0"/>
    <n v="10025.9259"/>
    <x v="1099"/>
    <x v="0"/>
    <m/>
  </r>
  <r>
    <d v="2024-08-08T00:44:06"/>
    <x v="12"/>
    <n v="14"/>
    <s v="LONDOO CADAVID DAVID SANTIAGO"/>
    <x v="7"/>
    <x v="0"/>
    <n v="70"/>
    <n v="23.3333333333333"/>
    <n v="52.610091743119298"/>
    <m/>
    <n v="27285.550500000001"/>
    <x v="1"/>
    <n v="10025.9259"/>
    <x v="1099"/>
    <x v="0"/>
    <m/>
  </r>
  <r>
    <d v="2024-08-08T00:44:07"/>
    <x v="12"/>
    <n v="15"/>
    <s v="QUINTERO  ALVARO ANTONIO"/>
    <x v="0"/>
    <x v="0"/>
    <n v="127"/>
    <n v="14.1111111111111"/>
    <n v="157.83027522935799"/>
    <s v="2 Descuentos (Conducts) "/>
    <n v="81856.651400000002"/>
    <x v="1"/>
    <n v="10025.9259"/>
    <x v="1099"/>
    <x v="0"/>
    <m/>
  </r>
  <r>
    <d v="2024-08-08T00:44:07"/>
    <x v="12"/>
    <n v="18"/>
    <s v="HERRERA GIRALDO DAVINSON"/>
    <x v="11"/>
    <x v="0"/>
    <n v="32"/>
    <n v="16"/>
    <n v="35.073394495412799"/>
    <m/>
    <n v="18190.366999999998"/>
    <x v="0"/>
    <n v="10025.9259"/>
    <x v="1099"/>
    <x v="0"/>
    <m/>
  </r>
  <r>
    <d v="2024-08-08T00:44:08"/>
    <x v="12"/>
    <n v="21"/>
    <s v="DURANGO DAVID JOSE"/>
    <x v="3"/>
    <x v="3"/>
    <n v="166"/>
    <n v="16.600000000000001"/>
    <n v="175.366972477064"/>
    <s v="1 Descuento (Conduct)"/>
    <n v="90951.834900000002"/>
    <x v="0"/>
    <n v="10025.9259"/>
    <x v="1099"/>
    <x v="0"/>
    <m/>
  </r>
  <r>
    <d v="2024-08-08T00:44:08"/>
    <x v="12"/>
    <n v="22"/>
    <s v="QUIRAMA CASTAEDA JHON JADER"/>
    <x v="3"/>
    <x v="0"/>
    <n v="182"/>
    <n v="18.2"/>
    <n v="175.366972477064"/>
    <s v="1 Descuento (Conduct)"/>
    <n v="90951.834900000002"/>
    <x v="1"/>
    <n v="10025.9259"/>
    <x v="1099"/>
    <x v="0"/>
    <m/>
  </r>
  <r>
    <d v="2024-08-08T00:44:09"/>
    <x v="12"/>
    <n v="23"/>
    <s v="SALDARRIAGA PARRA LUIS ALBERTO"/>
    <x v="0"/>
    <x v="0"/>
    <n v="120"/>
    <n v="13.3333333333333"/>
    <n v="157.83027522935799"/>
    <s v="2 Descuentos (Despachador gustavo y conduct) "/>
    <n v="81856.651400000002"/>
    <x v="2"/>
    <n v="10025.9259"/>
    <x v="1099"/>
    <x v="0"/>
    <m/>
  </r>
  <r>
    <d v="2024-08-08T00:44:09"/>
    <x v="12"/>
    <n v="24"/>
    <s v="MUOZ PEA WEIMAR ALONSO"/>
    <x v="2"/>
    <x v="0"/>
    <n v="98"/>
    <n v="16.3333333333333"/>
    <n v="105.22018348623899"/>
    <s v="1 Descuento (Despachadora angela) "/>
    <n v="54571.100899999998"/>
    <x v="0"/>
    <n v="10025.9259"/>
    <x v="1099"/>
    <x v="0"/>
    <m/>
  </r>
  <r>
    <d v="2024-08-08T00:44:10"/>
    <x v="12"/>
    <n v="26"/>
    <s v="CIRO MARIN RODRIGO ALBERTO"/>
    <x v="2"/>
    <x v="0"/>
    <n v="76"/>
    <n v="12.6666666666667"/>
    <n v="105.22018348623899"/>
    <m/>
    <n v="54571.100899999998"/>
    <x v="0"/>
    <n v="10025.9259"/>
    <x v="1099"/>
    <x v="0"/>
    <m/>
  </r>
  <r>
    <d v="2024-08-08T00:44:11"/>
    <x v="12"/>
    <n v="27"/>
    <s v="FLORES RINCON JORGE ALBERTO"/>
    <x v="9"/>
    <x v="0"/>
    <n v="245"/>
    <n v="20.4166666666667"/>
    <n v="210.44036697247699"/>
    <s v="1 Descuento (Despachadora angela) "/>
    <n v="109142.2018"/>
    <x v="0"/>
    <n v="10025.9259"/>
    <x v="1099"/>
    <x v="0"/>
    <m/>
  </r>
  <r>
    <d v="2024-08-08T00:44:11"/>
    <x v="12"/>
    <n v="28"/>
    <s v="PINO JUAN ESTEBAN"/>
    <x v="6"/>
    <x v="3"/>
    <n v="125"/>
    <n v="15.625"/>
    <n v="140.293577981651"/>
    <s v="1 Descuento (Conduct)"/>
    <n v="72761.467900000003"/>
    <x v="0"/>
    <n v="10025.9259"/>
    <x v="1099"/>
    <x v="0"/>
    <m/>
  </r>
  <r>
    <d v="2024-08-08T00:44:12"/>
    <x v="12"/>
    <n v="29"/>
    <s v="PEREZ GARCIA JUAN ESTEBAN"/>
    <x v="3"/>
    <x v="0"/>
    <n v="217"/>
    <n v="21.7"/>
    <n v="175.366972477064"/>
    <m/>
    <n v="90951.834900000002"/>
    <x v="0"/>
    <n v="10025.9259"/>
    <x v="1099"/>
    <x v="0"/>
    <m/>
  </r>
  <r>
    <d v="2024-08-08T00:44:12"/>
    <x v="12"/>
    <n v="30"/>
    <s v="RIOS ELKIN"/>
    <x v="10"/>
    <x v="0"/>
    <n v="65"/>
    <n v="16.25"/>
    <n v="70.146788990825698"/>
    <s v="3 Descuentos (Usuarios desubicados) "/>
    <n v="36380.733899999999"/>
    <x v="0"/>
    <n v="10025.9259"/>
    <x v="1099"/>
    <x v="0"/>
    <m/>
  </r>
  <r>
    <d v="2024-08-08T00:44:12"/>
    <x v="12"/>
    <n v="31"/>
    <s v="CERVANTES MARTINEZ FELIX ENRIQUE"/>
    <x v="0"/>
    <x v="0"/>
    <n v="139"/>
    <n v="15.4444444444444"/>
    <n v="157.83027522935799"/>
    <s v="1 Descuento (Usuario desubicado) "/>
    <n v="81856.651400000002"/>
    <x v="0"/>
    <n v="10025.9259"/>
    <x v="1099"/>
    <x v="0"/>
    <m/>
  </r>
  <r>
    <d v="2024-08-08T00:44:13"/>
    <x v="12"/>
    <n v="33"/>
    <s v="DUQUE GABRIEL"/>
    <x v="3"/>
    <x v="0"/>
    <n v="197"/>
    <n v="19.7"/>
    <n v="175.366972477064"/>
    <s v="1 Descuento (Conduct)"/>
    <n v="90951.834900000002"/>
    <x v="0"/>
    <n v="10025.9259"/>
    <x v="1099"/>
    <x v="0"/>
    <m/>
  </r>
  <r>
    <d v="2024-08-08T00:44:13"/>
    <x v="12"/>
    <n v="34"/>
    <s v="MONTOYA OSPINA GILBERTO ANTONIO"/>
    <x v="3"/>
    <x v="0"/>
    <n v="204"/>
    <n v="20.399999999999999"/>
    <n v="175.366972477064"/>
    <s v="1 Descuento (Usuario desubicado) "/>
    <n v="90951.834900000002"/>
    <x v="0"/>
    <n v="10025.9259"/>
    <x v="1099"/>
    <x v="0"/>
    <m/>
  </r>
  <r>
    <d v="2024-08-08T00:44:14"/>
    <x v="12"/>
    <n v="35"/>
    <s v="MOLINA LUIS FERNANDO"/>
    <x v="0"/>
    <x v="0"/>
    <n v="149"/>
    <n v="16.5555555555556"/>
    <n v="157.83027522935799"/>
    <m/>
    <n v="81856.651400000002"/>
    <x v="1"/>
    <n v="10025.9259"/>
    <x v="1099"/>
    <x v="0"/>
    <m/>
  </r>
  <r>
    <d v="2024-08-08T00:44:14"/>
    <x v="12"/>
    <n v="36"/>
    <s v="MARTINEZ CHAVERRA LUIS NORBERTO"/>
    <x v="3"/>
    <x v="0"/>
    <n v="174"/>
    <n v="17.399999999999999"/>
    <n v="175.366972477064"/>
    <m/>
    <n v="90951.834900000002"/>
    <x v="0"/>
    <n v="10025.9259"/>
    <x v="1099"/>
    <x v="0"/>
    <m/>
  </r>
  <r>
    <d v="2024-08-08T00:44:15"/>
    <x v="12"/>
    <n v="37"/>
    <s v="TABORDA ROJAS DIEGO ALEJANDRO"/>
    <x v="6"/>
    <x v="0"/>
    <n v="139"/>
    <n v="17.375"/>
    <n v="140.293577981651"/>
    <m/>
    <n v="72761.467900000003"/>
    <x v="1"/>
    <n v="10025.9259"/>
    <x v="1099"/>
    <x v="0"/>
    <m/>
  </r>
  <r>
    <d v="2024-08-08T00:44:15"/>
    <x v="12"/>
    <n v="38"/>
    <s v="AGUDELO KEVIN ANDRES"/>
    <x v="0"/>
    <x v="0"/>
    <n v="203"/>
    <n v="22.5555555555556"/>
    <n v="157.83027522935799"/>
    <s v="1 Descuento (Cristian monitoreo) "/>
    <n v="81856.651400000002"/>
    <x v="0"/>
    <n v="10025.9259"/>
    <x v="1099"/>
    <x v="0"/>
    <m/>
  </r>
  <r>
    <d v="2024-08-08T00:44:16"/>
    <x v="12"/>
    <n v="39"/>
    <s v="GOMEZ EDWIN"/>
    <x v="0"/>
    <x v="0"/>
    <n v="144"/>
    <n v="16"/>
    <n v="157.83027522935799"/>
    <m/>
    <n v="81856.651400000002"/>
    <x v="0"/>
    <n v="10025.9259"/>
    <x v="1099"/>
    <x v="0"/>
    <m/>
  </r>
  <r>
    <d v="2024-08-08T00:44:16"/>
    <x v="12"/>
    <n v="40"/>
    <s v="DIAZ LOZADA ANDRES FELIPE"/>
    <x v="1"/>
    <x v="0"/>
    <n v="161"/>
    <n v="14.636363636363599"/>
    <n v="192.90366972477099"/>
    <s v="2 Descuentos (Conducts) "/>
    <n v="100047.0183"/>
    <x v="0"/>
    <n v="10025.9259"/>
    <x v="1099"/>
    <x v="0"/>
    <m/>
  </r>
  <r>
    <d v="2024-08-08T00:44:17"/>
    <x v="12"/>
    <n v="41"/>
    <s v="DUQUE MARTINEZ LUIS"/>
    <x v="0"/>
    <x v="0"/>
    <n v="147"/>
    <n v="16.3333333333333"/>
    <n v="157.83027522935799"/>
    <m/>
    <n v="81856.651400000002"/>
    <x v="1"/>
    <n v="10025.9259"/>
    <x v="1099"/>
    <x v="0"/>
    <m/>
  </r>
  <r>
    <d v="2024-08-09T03:58:22"/>
    <x v="9"/>
    <n v="1"/>
    <s v="PALMAR PANA EDIXON JOSUE"/>
    <x v="1"/>
    <x v="0"/>
    <n v="275"/>
    <n v="25"/>
    <n v="242.18803418803401"/>
    <s v="1 Descuento (Conduct) "/>
    <n v="127153.4188"/>
    <x v="0"/>
    <n v="13835.1351"/>
    <x v="1100"/>
    <x v="0"/>
    <m/>
  </r>
  <r>
    <d v="2024-08-09T03:58:22"/>
    <x v="9"/>
    <n v="2"/>
    <s v="PARIAS MURIEL JHON FREDY"/>
    <x v="0"/>
    <x v="0"/>
    <n v="207"/>
    <n v="23"/>
    <n v="198.15384615384599"/>
    <s v="1 Descuento (Controlador) "/>
    <n v="104034.6154"/>
    <x v="1"/>
    <n v="13835.1351"/>
    <x v="1100"/>
    <x v="0"/>
    <m/>
  </r>
  <r>
    <d v="2024-08-09T03:58:23"/>
    <x v="9"/>
    <n v="4"/>
    <s v="NOREA JUAN JOSE"/>
    <x v="1"/>
    <x v="0"/>
    <n v="201"/>
    <n v="18.272727272727298"/>
    <n v="242.18803418803401"/>
    <s v="2 Descuentos (Despachador gustavo y usuario desubicado) "/>
    <n v="127153.4188"/>
    <x v="0"/>
    <n v="13835.1351"/>
    <x v="1100"/>
    <x v="0"/>
    <m/>
  </r>
  <r>
    <d v="2024-08-09T03:58:23"/>
    <x v="9"/>
    <n v="5"/>
    <s v="BERRIO POSADA ANGELA"/>
    <x v="3"/>
    <x v="0"/>
    <n v="226"/>
    <n v="22.6"/>
    <n v="220.17094017094001"/>
    <s v="2 Descuentos (Usuarios desubicados) "/>
    <n v="115594.0171"/>
    <x v="1"/>
    <n v="13835.1351"/>
    <x v="1100"/>
    <x v="0"/>
    <m/>
  </r>
  <r>
    <d v="2024-08-09T03:58:23"/>
    <x v="9"/>
    <n v="6"/>
    <s v="TUBERQUIA MAICOL ESTIVEN"/>
    <x v="9"/>
    <x v="0"/>
    <n v="254"/>
    <n v="21.1666666666667"/>
    <n v="264.20512820512801"/>
    <m/>
    <n v="138712.8205"/>
    <x v="0"/>
    <n v="13835.1351"/>
    <x v="1100"/>
    <x v="0"/>
    <m/>
  </r>
  <r>
    <d v="2024-08-09T03:58:24"/>
    <x v="9"/>
    <n v="7"/>
    <s v="CHAVARRIA JOSE"/>
    <x v="6"/>
    <x v="0"/>
    <n v="215"/>
    <n v="26.875"/>
    <n v="176.13675213675199"/>
    <m/>
    <n v="92475.213699999993"/>
    <x v="1"/>
    <n v="13835.1351"/>
    <x v="1100"/>
    <x v="0"/>
    <m/>
  </r>
  <r>
    <d v="2024-08-09T03:58:24"/>
    <x v="9"/>
    <n v="8"/>
    <s v="LONDOO CADAVID DAVID SANTIAGO"/>
    <x v="3"/>
    <x v="0"/>
    <n v="207"/>
    <n v="20.7"/>
    <n v="220.17094017094001"/>
    <m/>
    <n v="115594.0171"/>
    <x v="1"/>
    <n v="13835.1351"/>
    <x v="1100"/>
    <x v="0"/>
    <m/>
  </r>
  <r>
    <d v="2024-08-09T03:58:24"/>
    <x v="9"/>
    <n v="9"/>
    <s v="AGUDELO GARCIA DENIN ANGELO"/>
    <x v="6"/>
    <x v="0"/>
    <n v="178"/>
    <n v="22.25"/>
    <n v="176.13675213675199"/>
    <m/>
    <n v="92475.213699999993"/>
    <x v="0"/>
    <n v="13835.1351"/>
    <x v="1100"/>
    <x v="0"/>
    <m/>
  </r>
  <r>
    <d v="2024-08-09T03:58:24"/>
    <x v="1"/>
    <n v="10"/>
    <s v="LONDOO WILDER"/>
    <x v="0"/>
    <x v="0"/>
    <n v="213"/>
    <n v="23.6666666666667"/>
    <n v="198.15384615384599"/>
    <m/>
    <n v="104034.6154"/>
    <x v="0"/>
    <n v="13835.1351"/>
    <x v="1100"/>
    <x v="0"/>
    <m/>
  </r>
  <r>
    <d v="2024-08-09T03:58:25"/>
    <x v="1"/>
    <n v="11"/>
    <s v="BELTRAN JUAN SIMON"/>
    <x v="6"/>
    <x v="0"/>
    <n v="176"/>
    <n v="22"/>
    <n v="176.13675213675199"/>
    <s v="1 Descuento (Conduct) "/>
    <n v="92475.213699999993"/>
    <x v="0"/>
    <n v="13835.1351"/>
    <x v="1100"/>
    <x v="0"/>
    <m/>
  </r>
  <r>
    <d v="2024-08-09T03:58:25"/>
    <x v="1"/>
    <n v="12"/>
    <s v="HERRERA GIRALDO DAVINSON"/>
    <x v="0"/>
    <x v="0"/>
    <n v="240"/>
    <n v="26.6666666666667"/>
    <n v="198.15384615384599"/>
    <s v="1 Descuento (Despachadora angela) "/>
    <n v="104034.6154"/>
    <x v="0"/>
    <n v="13835.1351"/>
    <x v="1100"/>
    <x v="0"/>
    <m/>
  </r>
  <r>
    <d v="2024-08-09T03:58:25"/>
    <x v="1"/>
    <n v="13"/>
    <s v="DIAZ LOZADA ANDRES FELIPE"/>
    <x v="3"/>
    <x v="3"/>
    <n v="216"/>
    <n v="21.6"/>
    <n v="220.17094017094001"/>
    <m/>
    <n v="115594.0171"/>
    <x v="0"/>
    <n v="13835.1351"/>
    <x v="1100"/>
    <x v="0"/>
    <m/>
  </r>
  <r>
    <d v="2024-08-09T03:58:26"/>
    <x v="1"/>
    <n v="14"/>
    <s v="MADRID HERNANDEZ JHONATAN SMITH"/>
    <x v="4"/>
    <x v="0"/>
    <n v="168"/>
    <n v="24"/>
    <n v="154.119658119658"/>
    <s v="1 Descuento (Conduct) "/>
    <n v="80915.812000000005"/>
    <x v="1"/>
    <n v="13835.1351"/>
    <x v="1100"/>
    <x v="0"/>
    <m/>
  </r>
  <r>
    <d v="2024-08-09T03:58:26"/>
    <x v="1"/>
    <n v="15"/>
    <s v="QUINTERO  ALVARO ANTONIO"/>
    <x v="1"/>
    <x v="0"/>
    <n v="234"/>
    <n v="21.272727272727298"/>
    <n v="242.18803418803401"/>
    <s v="1 Descuento (Despachadora angela) "/>
    <n v="127153.4188"/>
    <x v="1"/>
    <n v="13835.1351"/>
    <x v="1100"/>
    <x v="0"/>
    <m/>
  </r>
  <r>
    <d v="2024-08-09T03:58:26"/>
    <x v="1"/>
    <n v="16"/>
    <s v="HURTADO MADRID JUAN ESTEBAN"/>
    <x v="3"/>
    <x v="0"/>
    <n v="220"/>
    <n v="22"/>
    <n v="220.17094017094001"/>
    <m/>
    <n v="115594.0171"/>
    <x v="0"/>
    <n v="13835.1351"/>
    <x v="1100"/>
    <x v="0"/>
    <m/>
  </r>
  <r>
    <d v="2024-08-09T03:58:26"/>
    <x v="1"/>
    <n v="17"/>
    <s v="RAMIREZ JARAMILLO WILSON"/>
    <x v="0"/>
    <x v="0"/>
    <n v="218"/>
    <n v="24.2222222222222"/>
    <n v="198.15384615384599"/>
    <s v="1 Descuento (Despachador gustavo)"/>
    <n v="104034.6154"/>
    <x v="0"/>
    <n v="13835.1351"/>
    <x v="1100"/>
    <x v="0"/>
    <m/>
  </r>
  <r>
    <d v="2024-08-09T03:58:27"/>
    <x v="1"/>
    <n v="20"/>
    <s v="GONZALEZ PEREZ RAFAEL JOSE"/>
    <x v="0"/>
    <x v="0"/>
    <n v="195"/>
    <n v="21.6666666666667"/>
    <n v="198.15384615384599"/>
    <m/>
    <n v="104034.6154"/>
    <x v="0"/>
    <n v="13835.1351"/>
    <x v="1100"/>
    <x v="0"/>
    <m/>
  </r>
  <r>
    <d v="2024-08-09T03:58:27"/>
    <x v="1"/>
    <n v="21"/>
    <s v="DURANGO DAVID JOSE"/>
    <x v="6"/>
    <x v="0"/>
    <n v="186"/>
    <n v="23.25"/>
    <n v="176.13675213675199"/>
    <m/>
    <n v="92475.213699999993"/>
    <x v="0"/>
    <n v="13835.1351"/>
    <x v="1100"/>
    <x v="0"/>
    <m/>
  </r>
  <r>
    <d v="2024-08-09T03:58:27"/>
    <x v="1"/>
    <n v="22"/>
    <s v="QUIRAMA CASTAEDA JHON JADER"/>
    <x v="0"/>
    <x v="0"/>
    <n v="212"/>
    <n v="23.5555555555556"/>
    <n v="198.15384615384599"/>
    <m/>
    <n v="104034.6154"/>
    <x v="1"/>
    <n v="13835.1351"/>
    <x v="1100"/>
    <x v="0"/>
    <m/>
  </r>
  <r>
    <d v="2024-08-09T03:58:28"/>
    <x v="1"/>
    <n v="23"/>
    <s v="SALDARRIAGA PARRA LUIS ALBERTO"/>
    <x v="3"/>
    <x v="0"/>
    <n v="210"/>
    <n v="21"/>
    <n v="220.17094017094001"/>
    <m/>
    <n v="115594.0171"/>
    <x v="2"/>
    <n v="13835.1351"/>
    <x v="1100"/>
    <x v="0"/>
    <m/>
  </r>
  <r>
    <d v="2024-08-09T03:58:28"/>
    <x v="1"/>
    <n v="24"/>
    <s v="MUOZ PEA WEIMAR ALONSO"/>
    <x v="2"/>
    <x v="0"/>
    <n v="131"/>
    <n v="21.8333333333333"/>
    <n v="132.102564102564"/>
    <m/>
    <n v="69356.410300000003"/>
    <x v="0"/>
    <n v="13835.1351"/>
    <x v="1100"/>
    <x v="0"/>
    <m/>
  </r>
  <r>
    <d v="2024-08-09T03:58:28"/>
    <x v="1"/>
    <n v="25"/>
    <s v="JIMENEZ HURTADO CARLOS ESTIVEN"/>
    <x v="0"/>
    <x v="0"/>
    <n v="210"/>
    <n v="23.3333333333333"/>
    <n v="198.15384615384599"/>
    <s v="1 Descuento (Despachadora angela) "/>
    <n v="104034.6154"/>
    <x v="1"/>
    <n v="13835.1351"/>
    <x v="1100"/>
    <x v="0"/>
    <m/>
  </r>
  <r>
    <d v="2024-08-09T03:58:29"/>
    <x v="1"/>
    <n v="26"/>
    <s v="ESPINOZA CHAVARRIA GUILLERMO LEON"/>
    <x v="6"/>
    <x v="0"/>
    <n v="134"/>
    <n v="16.75"/>
    <n v="176.13675213675199"/>
    <s v="1 Descuento (Controlador) "/>
    <n v="92475.213699999993"/>
    <x v="0"/>
    <n v="13835.1351"/>
    <x v="1100"/>
    <x v="0"/>
    <m/>
  </r>
  <r>
    <d v="2024-08-09T03:58:29"/>
    <x v="1"/>
    <n v="27"/>
    <s v="HENAO MUOZ FERNEY"/>
    <x v="3"/>
    <x v="0"/>
    <n v="276"/>
    <n v="27.6"/>
    <n v="220.17094017094001"/>
    <m/>
    <n v="115594.0171"/>
    <x v="0"/>
    <n v="13835.1351"/>
    <x v="1100"/>
    <x v="0"/>
    <m/>
  </r>
  <r>
    <d v="2024-08-09T03:58:29"/>
    <x v="1"/>
    <n v="28"/>
    <s v="PINO JUAN ESTEBAN"/>
    <x v="0"/>
    <x v="0"/>
    <n v="171"/>
    <n v="19"/>
    <n v="198.15384615384599"/>
    <m/>
    <n v="104034.6154"/>
    <x v="0"/>
    <n v="13835.1351"/>
    <x v="1100"/>
    <x v="0"/>
    <m/>
  </r>
  <r>
    <d v="2024-08-09T03:58:29"/>
    <x v="1"/>
    <n v="29"/>
    <s v="PEREZ GARCIA JUAN ESTEBAN"/>
    <x v="6"/>
    <x v="0"/>
    <n v="121"/>
    <n v="15.125"/>
    <n v="176.13675213675199"/>
    <m/>
    <n v="92475.213699999993"/>
    <x v="0"/>
    <n v="13835.1351"/>
    <x v="1100"/>
    <x v="0"/>
    <m/>
  </r>
  <r>
    <d v="2024-08-09T03:58:30"/>
    <x v="9"/>
    <n v="31"/>
    <s v="CERVANTES MARTINEZ FELIX ENRIQUE"/>
    <x v="0"/>
    <x v="0"/>
    <n v="177"/>
    <n v="19.6666666666667"/>
    <n v="198.15384615384599"/>
    <m/>
    <n v="104034.6154"/>
    <x v="0"/>
    <n v="13835.1351"/>
    <x v="1100"/>
    <x v="0"/>
    <m/>
  </r>
  <r>
    <d v="2024-08-09T03:58:30"/>
    <x v="9"/>
    <n v="32"/>
    <s v="GOMEZ CARLOS"/>
    <x v="4"/>
    <x v="0"/>
    <n v="171"/>
    <n v="24.428571428571399"/>
    <n v="154.119658119658"/>
    <m/>
    <n v="80915.812000000005"/>
    <x v="0"/>
    <n v="13835.1351"/>
    <x v="1100"/>
    <x v="0"/>
    <m/>
  </r>
  <r>
    <d v="2024-08-09T03:58:30"/>
    <x v="9"/>
    <n v="33"/>
    <s v="DUQUE GABRIEL"/>
    <x v="3"/>
    <x v="0"/>
    <n v="212"/>
    <n v="21.2"/>
    <n v="220.17094017094001"/>
    <m/>
    <n v="115594.0171"/>
    <x v="0"/>
    <n v="13835.1351"/>
    <x v="1100"/>
    <x v="0"/>
    <m/>
  </r>
  <r>
    <d v="2024-08-09T03:58:31"/>
    <x v="9"/>
    <n v="34"/>
    <s v="MONTOYA OSPINA GILBERTO ANTONIO"/>
    <x v="3"/>
    <x v="0"/>
    <n v="226"/>
    <n v="22.6"/>
    <n v="220.17094017094001"/>
    <m/>
    <n v="115594.0171"/>
    <x v="0"/>
    <n v="13835.1351"/>
    <x v="1100"/>
    <x v="0"/>
    <m/>
  </r>
  <r>
    <d v="2024-08-09T03:58:31"/>
    <x v="9"/>
    <n v="35"/>
    <s v="MOLINA LUIS FERNANDO"/>
    <x v="0"/>
    <x v="0"/>
    <n v="160"/>
    <n v="17.7777777777778"/>
    <n v="198.15384615384599"/>
    <s v="4 Descuentos (Transbordo) "/>
    <n v="104034.6154"/>
    <x v="1"/>
    <n v="13835.1351"/>
    <x v="1100"/>
    <x v="0"/>
    <m/>
  </r>
  <r>
    <d v="2024-08-09T03:58:31"/>
    <x v="9"/>
    <n v="36"/>
    <s v="MARTINEZ CHAVERRA LUIS NORBERTO"/>
    <x v="1"/>
    <x v="0"/>
    <n v="280"/>
    <n v="25.454545454545499"/>
    <n v="242.18803418803401"/>
    <m/>
    <n v="127153.4188"/>
    <x v="0"/>
    <n v="13835.1351"/>
    <x v="1100"/>
    <x v="0"/>
    <m/>
  </r>
  <r>
    <d v="2024-08-09T03:58:31"/>
    <x v="9"/>
    <n v="37"/>
    <s v="TABORDA ROJAS DIEGO ALEJANDRO"/>
    <x v="6"/>
    <x v="0"/>
    <n v="142"/>
    <n v="17.75"/>
    <n v="176.13675213675199"/>
    <m/>
    <n v="92475.213699999993"/>
    <x v="1"/>
    <n v="13835.1351"/>
    <x v="1100"/>
    <x v="0"/>
    <m/>
  </r>
  <r>
    <d v="2024-08-09T03:58:32"/>
    <x v="9"/>
    <n v="38"/>
    <s v="AGUDELO KEVIN ANDRES"/>
    <x v="6"/>
    <x v="0"/>
    <n v="168"/>
    <n v="21"/>
    <n v="176.13675213675199"/>
    <m/>
    <n v="92475.213699999993"/>
    <x v="0"/>
    <n v="13835.1351"/>
    <x v="1100"/>
    <x v="0"/>
    <m/>
  </r>
  <r>
    <d v="2024-08-09T03:58:32"/>
    <x v="9"/>
    <n v="39"/>
    <s v="GOMEZ EDWIN"/>
    <x v="3"/>
    <x v="0"/>
    <n v="205"/>
    <n v="20.5"/>
    <n v="220.17094017094001"/>
    <m/>
    <n v="115594.0171"/>
    <x v="0"/>
    <n v="13835.1351"/>
    <x v="1100"/>
    <x v="0"/>
    <m/>
  </r>
  <r>
    <d v="2024-08-09T03:58:32"/>
    <x v="9"/>
    <n v="40"/>
    <s v="OCAMPO OCAMPO ANTONIO JOSE"/>
    <x v="9"/>
    <x v="3"/>
    <n v="275"/>
    <n v="22.9166666666667"/>
    <n v="264.20512820512801"/>
    <m/>
    <n v="138712.8205"/>
    <x v="0"/>
    <n v="13835.1351"/>
    <x v="1100"/>
    <x v="0"/>
    <m/>
  </r>
  <r>
    <d v="2024-08-09T03:58:33"/>
    <x v="9"/>
    <n v="41"/>
    <s v="GARCIA DAVID WILSON ALBERTO"/>
    <x v="3"/>
    <x v="0"/>
    <n v="213"/>
    <n v="21.3"/>
    <n v="220.17094017094001"/>
    <s v="1 Descuento (Usuario desubicado)"/>
    <n v="115594.0171"/>
    <x v="1"/>
    <n v="13835.1351"/>
    <x v="1100"/>
    <x v="0"/>
    <m/>
  </r>
  <r>
    <d v="2024-08-09T03:58:33"/>
    <x v="9"/>
    <n v="42"/>
    <s v="HOYOS DAVID"/>
    <x v="0"/>
    <x v="0"/>
    <n v="205"/>
    <n v="22.7777777777778"/>
    <n v="198.15384615384599"/>
    <m/>
    <n v="104034.6154"/>
    <x v="1"/>
    <n v="13835.1351"/>
    <x v="1100"/>
    <x v="0"/>
    <m/>
  </r>
  <r>
    <d v="2024-08-10T02:26:37"/>
    <x v="9"/>
    <n v="2"/>
    <s v="PARIAS MURIEL JHON FREDY"/>
    <x v="0"/>
    <x v="3"/>
    <n v="189"/>
    <n v="21"/>
    <n v="195.58974358974399"/>
    <m/>
    <n v="102624.359"/>
    <x v="1"/>
    <n v="12170"/>
    <x v="1101"/>
    <x v="0"/>
    <m/>
  </r>
  <r>
    <d v="2024-08-10T02:26:37"/>
    <x v="9"/>
    <n v="4"/>
    <s v="NOREA JUAN JOSE"/>
    <x v="0"/>
    <x v="3"/>
    <n v="186"/>
    <n v="20.6666666666667"/>
    <n v="195.58974358974399"/>
    <m/>
    <n v="102624.359"/>
    <x v="0"/>
    <n v="12170"/>
    <x v="1101"/>
    <x v="0"/>
    <m/>
  </r>
  <r>
    <d v="2024-08-10T02:26:37"/>
    <x v="1"/>
    <n v="5"/>
    <s v="BERRIO POSADA ANGELA"/>
    <x v="3"/>
    <x v="3"/>
    <n v="171"/>
    <n v="17.100000000000001"/>
    <n v="217.32193732193701"/>
    <s v="1 Descuento (Propietario) "/>
    <n v="114027.0655"/>
    <x v="1"/>
    <n v="12170"/>
    <x v="1101"/>
    <x v="0"/>
    <m/>
  </r>
  <r>
    <d v="2024-08-10T02:26:37"/>
    <x v="9"/>
    <n v="6"/>
    <s v="TUBERQUIA MAICOL ESTIVEN"/>
    <x v="3"/>
    <x v="0"/>
    <n v="213"/>
    <n v="21.3"/>
    <n v="217.32193732193701"/>
    <m/>
    <n v="114027.0655"/>
    <x v="0"/>
    <n v="12170"/>
    <x v="1101"/>
    <x v="0"/>
    <m/>
  </r>
  <r>
    <d v="2024-08-10T02:26:38"/>
    <x v="1"/>
    <n v="7"/>
    <s v="CHAVARRIA JOSE"/>
    <x v="0"/>
    <x v="3"/>
    <n v="230"/>
    <n v="25.5555555555556"/>
    <n v="195.58974358974399"/>
    <m/>
    <n v="102624.359"/>
    <x v="1"/>
    <n v="12170"/>
    <x v="1101"/>
    <x v="0"/>
    <m/>
  </r>
  <r>
    <d v="2024-08-10T02:26:38"/>
    <x v="9"/>
    <n v="8"/>
    <s v="VACA FIERRO ROBINSON"/>
    <x v="3"/>
    <x v="0"/>
    <n v="222"/>
    <n v="22.2"/>
    <n v="217.32193732193701"/>
    <s v="2 Descuentos (Conducts) "/>
    <n v="114027.0655"/>
    <x v="1"/>
    <n v="12170"/>
    <x v="1101"/>
    <x v="0"/>
    <m/>
  </r>
  <r>
    <d v="2024-08-10T02:26:38"/>
    <x v="1"/>
    <n v="9"/>
    <s v="AGUDELO GARCIA DENIN ANGELO"/>
    <x v="0"/>
    <x v="3"/>
    <n v="203"/>
    <n v="22.5555555555556"/>
    <n v="195.58974358974399"/>
    <m/>
    <n v="102624.359"/>
    <x v="0"/>
    <n v="12170"/>
    <x v="1101"/>
    <x v="0"/>
    <m/>
  </r>
  <r>
    <d v="2024-08-10T02:26:39"/>
    <x v="9"/>
    <n v="10"/>
    <s v="MARULANDA JARAMILLO DAWER ANDRES"/>
    <x v="2"/>
    <x v="3"/>
    <n v="131"/>
    <n v="21.8333333333333"/>
    <n v="130.39316239316199"/>
    <m/>
    <n v="68416.239300000001"/>
    <x v="0"/>
    <n v="12170"/>
    <x v="1101"/>
    <x v="0"/>
    <m/>
  </r>
  <r>
    <d v="2024-08-10T02:26:39"/>
    <x v="9"/>
    <n v="11"/>
    <s v="BELTRAN JUAN SIMON"/>
    <x v="3"/>
    <x v="0"/>
    <n v="182"/>
    <n v="18.2"/>
    <n v="217.32193732193701"/>
    <s v="5 Descuentos (Usuarios desubicados, Conduct y propietario) "/>
    <n v="114027.0655"/>
    <x v="0"/>
    <n v="12170"/>
    <x v="1101"/>
    <x v="0"/>
    <m/>
  </r>
  <r>
    <d v="2024-08-10T02:26:39"/>
    <x v="9"/>
    <n v="12"/>
    <s v="VALENCIA MENDOZA JHON"/>
    <x v="0"/>
    <x v="3"/>
    <n v="164"/>
    <n v="18.2222222222222"/>
    <n v="195.58974358974399"/>
    <s v="1 Descuento (Controlador) "/>
    <n v="102624.359"/>
    <x v="0"/>
    <n v="12170"/>
    <x v="1101"/>
    <x v="0"/>
    <m/>
  </r>
  <r>
    <d v="2024-08-10T02:26:39"/>
    <x v="9"/>
    <n v="13"/>
    <s v="DURANGO PAEZ GILDARDO"/>
    <x v="3"/>
    <x v="0"/>
    <n v="202"/>
    <n v="20.2"/>
    <n v="217.32193732193701"/>
    <m/>
    <n v="114027.0655"/>
    <x v="0"/>
    <n v="12170"/>
    <x v="1101"/>
    <x v="0"/>
    <m/>
  </r>
  <r>
    <d v="2024-08-10T02:26:40"/>
    <x v="1"/>
    <n v="14"/>
    <s v="MADRID HERNANDEZ JHONATAN SMITH"/>
    <x v="3"/>
    <x v="0"/>
    <n v="217"/>
    <n v="21.7"/>
    <n v="217.32193732193701"/>
    <s v="1 Descuento (Despachadora angela) "/>
    <n v="114027.0655"/>
    <x v="1"/>
    <n v="12170"/>
    <x v="1101"/>
    <x v="0"/>
    <m/>
  </r>
  <r>
    <d v="2024-08-10T02:26:40"/>
    <x v="9"/>
    <n v="15"/>
    <s v="QUINTERO  ALVARO ANTONIO"/>
    <x v="4"/>
    <x v="0"/>
    <n v="156"/>
    <n v="22.285714285714299"/>
    <n v="152.12535612535601"/>
    <m/>
    <n v="79818.945900000006"/>
    <x v="1"/>
    <n v="12170"/>
    <x v="1101"/>
    <x v="0"/>
    <m/>
  </r>
  <r>
    <d v="2024-08-10T02:26:40"/>
    <x v="1"/>
    <n v="16"/>
    <s v="HURTADO MADRID JUAN ESTEBAN"/>
    <x v="3"/>
    <x v="0"/>
    <n v="178"/>
    <n v="17.8"/>
    <n v="217.32193732193701"/>
    <s v="1 Descuento (Despachador gustavo) "/>
    <n v="114027.0655"/>
    <x v="0"/>
    <n v="12170"/>
    <x v="1101"/>
    <x v="0"/>
    <m/>
  </r>
  <r>
    <d v="2024-08-10T02:26:41"/>
    <x v="9"/>
    <n v="17"/>
    <s v="RAMIREZ JARAMILLO WILSON"/>
    <x v="10"/>
    <x v="3"/>
    <n v="105"/>
    <n v="26.25"/>
    <n v="86.928774928774899"/>
    <m/>
    <n v="45610.826200000003"/>
    <x v="0"/>
    <n v="12170"/>
    <x v="1101"/>
    <x v="0"/>
    <m/>
  </r>
  <r>
    <d v="2024-08-10T02:26:41"/>
    <x v="1"/>
    <n v="18"/>
    <s v="BETANCUR GUZMAN JHON FERNANDO"/>
    <x v="3"/>
    <x v="0"/>
    <n v="196"/>
    <n v="19.600000000000001"/>
    <n v="217.32193732193701"/>
    <s v="1 Descuento (Jefe de ruta) "/>
    <n v="114027.0655"/>
    <x v="0"/>
    <n v="12170"/>
    <x v="1101"/>
    <x v="0"/>
    <m/>
  </r>
  <r>
    <d v="2024-08-10T02:26:41"/>
    <x v="1"/>
    <n v="19"/>
    <s v="BARRANTES GALLEGO DANIEL CAMILO"/>
    <x v="0"/>
    <x v="0"/>
    <n v="180"/>
    <n v="20"/>
    <n v="195.58974358974399"/>
    <s v="1 Descuento (Despachadora angela) "/>
    <n v="102624.359"/>
    <x v="0"/>
    <n v="12170"/>
    <x v="1101"/>
    <x v="0"/>
    <m/>
  </r>
  <r>
    <d v="2024-08-10T02:26:41"/>
    <x v="9"/>
    <n v="20"/>
    <s v="GONZALEZ PEREZ RAFAEL JOSE"/>
    <x v="6"/>
    <x v="0"/>
    <n v="158"/>
    <n v="19.75"/>
    <n v="173.85754985755"/>
    <m/>
    <n v="91221.652400000006"/>
    <x v="0"/>
    <n v="12170"/>
    <x v="1101"/>
    <x v="0"/>
    <m/>
  </r>
  <r>
    <d v="2024-08-10T02:26:42"/>
    <x v="9"/>
    <n v="21"/>
    <s v="DIAZ LOZADA ANDRES FELIPE"/>
    <x v="3"/>
    <x v="0"/>
    <n v="205"/>
    <n v="20.5"/>
    <n v="217.32193732193701"/>
    <m/>
    <n v="114027.0655"/>
    <x v="0"/>
    <n v="12170"/>
    <x v="1101"/>
    <x v="0"/>
    <m/>
  </r>
  <r>
    <d v="2024-08-10T02:26:42"/>
    <x v="1"/>
    <n v="22"/>
    <s v="QUIRAMA CASTAEDA JHON JADER"/>
    <x v="0"/>
    <x v="0"/>
    <n v="237"/>
    <n v="26.3333333333333"/>
    <n v="195.58974358974399"/>
    <m/>
    <n v="102624.359"/>
    <x v="1"/>
    <n v="12170"/>
    <x v="1101"/>
    <x v="0"/>
    <m/>
  </r>
  <r>
    <d v="2024-08-10T02:26:42"/>
    <x v="9"/>
    <n v="23"/>
    <s v="SALDARRIAGA PARRA LUIS ALBERTO"/>
    <x v="6"/>
    <x v="0"/>
    <n v="165"/>
    <n v="20.625"/>
    <n v="173.85754985755"/>
    <m/>
    <n v="91221.652400000006"/>
    <x v="2"/>
    <n v="12170"/>
    <x v="1101"/>
    <x v="0"/>
    <m/>
  </r>
  <r>
    <d v="2024-08-10T02:26:42"/>
    <x v="1"/>
    <n v="24"/>
    <s v="MUOZ PEA WEIMAR ALONSO"/>
    <x v="6"/>
    <x v="0"/>
    <n v="180"/>
    <n v="22.5"/>
    <n v="173.85754985755"/>
    <m/>
    <n v="91221.652400000006"/>
    <x v="0"/>
    <n v="12170"/>
    <x v="1101"/>
    <x v="0"/>
    <m/>
  </r>
  <r>
    <d v="2024-08-10T02:26:43"/>
    <x v="9"/>
    <n v="25"/>
    <s v="HENAO MUOZ FERNEY"/>
    <x v="1"/>
    <x v="0"/>
    <n v="295"/>
    <n v="26.818181818181799"/>
    <n v="239.05413105413101"/>
    <s v="ESTIVEN JIMENEZ Realiz 6 viajes donde moviliz 174 Usuarios, 3 Descuento (Conducts)"/>
    <n v="125429.7721"/>
    <x v="1"/>
    <n v="12170"/>
    <x v="1101"/>
    <x v="0"/>
    <m/>
  </r>
  <r>
    <d v="2024-08-10T02:26:43"/>
    <x v="1"/>
    <n v="26"/>
    <s v="HERRERA GIRALDO DAVINSON"/>
    <x v="3"/>
    <x v="0"/>
    <n v="184"/>
    <n v="18.399999999999999"/>
    <n v="217.32193732193701"/>
    <m/>
    <n v="114027.0655"/>
    <x v="0"/>
    <n v="12170"/>
    <x v="1101"/>
    <x v="0"/>
    <m/>
  </r>
  <r>
    <d v="2024-08-10T02:26:43"/>
    <x v="9"/>
    <n v="27"/>
    <s v="FLORES RINCON JORGE ALBERTO"/>
    <x v="0"/>
    <x v="0"/>
    <n v="196"/>
    <n v="21.7777777777778"/>
    <n v="195.58974358974399"/>
    <m/>
    <n v="102624.359"/>
    <x v="0"/>
    <n v="12170"/>
    <x v="1101"/>
    <x v="0"/>
    <m/>
  </r>
  <r>
    <d v="2024-08-10T02:26:44"/>
    <x v="1"/>
    <n v="28"/>
    <s v="MACEA MATEO"/>
    <x v="4"/>
    <x v="3"/>
    <n v="129"/>
    <n v="18.428571428571399"/>
    <n v="152.12535612535601"/>
    <s v="ELKIN RIOS Realiz 2 viajes donde moviliz 19 Usuarios "/>
    <n v="79818.945900000006"/>
    <x v="0"/>
    <n v="12170"/>
    <x v="1101"/>
    <x v="0"/>
    <m/>
  </r>
  <r>
    <d v="2024-08-10T02:26:44"/>
    <x v="9"/>
    <n v="29"/>
    <s v="PEREZ GARCIA JUAN ESTEBAN"/>
    <x v="0"/>
    <x v="3"/>
    <n v="197"/>
    <n v="21.8888888888889"/>
    <n v="195.58974358974399"/>
    <s v="1 Descuento (Despachador gustavo) "/>
    <n v="102624.359"/>
    <x v="0"/>
    <n v="12170"/>
    <x v="1101"/>
    <x v="0"/>
    <m/>
  </r>
  <r>
    <d v="2024-08-10T02:26:44"/>
    <x v="1"/>
    <n v="31"/>
    <s v="CERVANTES MARTINEZ FELIX ENRIQUE"/>
    <x v="0"/>
    <x v="3"/>
    <n v="168"/>
    <n v="18.6666666666667"/>
    <n v="195.58974358974399"/>
    <s v="1 Descuento (Transbordo) "/>
    <n v="102624.359"/>
    <x v="0"/>
    <n v="12170"/>
    <x v="1101"/>
    <x v="0"/>
    <m/>
  </r>
  <r>
    <d v="2024-08-10T02:26:44"/>
    <x v="9"/>
    <n v="32"/>
    <s v="GOMEZ CARLOS"/>
    <x v="0"/>
    <x v="3"/>
    <n v="211"/>
    <n v="23.4444444444444"/>
    <n v="195.58974358974399"/>
    <m/>
    <n v="102624.359"/>
    <x v="0"/>
    <n v="12170"/>
    <x v="1101"/>
    <x v="0"/>
    <m/>
  </r>
  <r>
    <d v="2024-08-10T02:26:45"/>
    <x v="1"/>
    <n v="33"/>
    <s v="ACEVEDO DIEGO ALEJANDRO"/>
    <x v="3"/>
    <x v="3"/>
    <n v="179"/>
    <n v="17.899999999999999"/>
    <n v="217.32193732193701"/>
    <m/>
    <n v="114027.0655"/>
    <x v="0"/>
    <n v="12170"/>
    <x v="1101"/>
    <x v="0"/>
    <m/>
  </r>
  <r>
    <d v="2024-08-10T02:26:45"/>
    <x v="9"/>
    <n v="34"/>
    <s v="MONTOYA OSPINA GILBERTO ANTONIO"/>
    <x v="3"/>
    <x v="3"/>
    <n v="259"/>
    <n v="25.9"/>
    <n v="217.32193732193701"/>
    <m/>
    <n v="114027.0655"/>
    <x v="0"/>
    <n v="12170"/>
    <x v="1101"/>
    <x v="0"/>
    <m/>
  </r>
  <r>
    <d v="2024-08-10T02:26:45"/>
    <x v="9"/>
    <n v="35"/>
    <s v="MOLINA LUIS FERNANDO"/>
    <x v="0"/>
    <x v="3"/>
    <n v="201"/>
    <n v="22.3333333333333"/>
    <n v="195.58974358974399"/>
    <m/>
    <n v="102624.359"/>
    <x v="1"/>
    <n v="12170"/>
    <x v="1101"/>
    <x v="0"/>
    <m/>
  </r>
  <r>
    <d v="2024-08-10T02:26:46"/>
    <x v="9"/>
    <n v="36"/>
    <s v="MARTINEZ CHAVERRA LUIS NORBERTO"/>
    <x v="0"/>
    <x v="0"/>
    <n v="237"/>
    <n v="26.3333333333333"/>
    <n v="195.58974358974399"/>
    <m/>
    <n v="102624.359"/>
    <x v="0"/>
    <n v="12170"/>
    <x v="1101"/>
    <x v="0"/>
    <m/>
  </r>
  <r>
    <d v="2024-08-10T02:26:46"/>
    <x v="1"/>
    <n v="37"/>
    <s v="TABORDA ROJAS DIEGO ALEJANDRO"/>
    <x v="0"/>
    <x v="3"/>
    <n v="220"/>
    <n v="24.4444444444444"/>
    <n v="195.58974358974399"/>
    <m/>
    <n v="102624.359"/>
    <x v="1"/>
    <n v="12170"/>
    <x v="1101"/>
    <x v="0"/>
    <m/>
  </r>
  <r>
    <d v="2024-08-10T02:26:46"/>
    <x v="1"/>
    <n v="38"/>
    <s v="AGUDELO KEVIN ANDRES"/>
    <x v="0"/>
    <x v="0"/>
    <n v="214"/>
    <n v="23.7777777777778"/>
    <n v="195.58974358974399"/>
    <m/>
    <n v="102624.359"/>
    <x v="0"/>
    <n v="12170"/>
    <x v="1101"/>
    <x v="0"/>
    <m/>
  </r>
  <r>
    <d v="2024-08-10T02:26:46"/>
    <x v="1"/>
    <n v="39"/>
    <s v="GOMEZ EDWIN"/>
    <x v="0"/>
    <x v="0"/>
    <n v="194"/>
    <n v="21.5555555555556"/>
    <n v="195.58974358974399"/>
    <s v="3 Descuentos (Propietarios y controlador) "/>
    <n v="102624.359"/>
    <x v="0"/>
    <n v="12170"/>
    <x v="1101"/>
    <x v="0"/>
    <m/>
  </r>
  <r>
    <d v="2024-08-10T02:26:47"/>
    <x v="9"/>
    <n v="40"/>
    <s v="OCAMPO OCAMPO ANTONIO JOSE"/>
    <x v="3"/>
    <x v="0"/>
    <n v="217"/>
    <n v="21.7"/>
    <n v="217.32193732193701"/>
    <s v="Se descuenta 0.5 viaje de 5:35 am ya que NO espera el tiempo indicado en el paradero "/>
    <n v="108325.76549999999"/>
    <x v="0"/>
    <n v="12170"/>
    <x v="1101"/>
    <x v="2"/>
    <n v="10.866"/>
  </r>
  <r>
    <d v="2024-08-10T02:26:47"/>
    <x v="1"/>
    <n v="41"/>
    <s v="GARCIA DAVID WILSON ALBERTO"/>
    <x v="3"/>
    <x v="0"/>
    <n v="235"/>
    <n v="23.5"/>
    <n v="217.32193732193701"/>
    <m/>
    <n v="114027.0655"/>
    <x v="1"/>
    <n v="12170"/>
    <x v="1101"/>
    <x v="0"/>
    <m/>
  </r>
  <r>
    <d v="2024-08-10T02:26:47"/>
    <x v="9"/>
    <n v="42"/>
    <s v="HOYOS DAVID"/>
    <x v="6"/>
    <x v="0"/>
    <n v="222"/>
    <n v="27.75"/>
    <n v="173.85754985755"/>
    <s v="1 Descuento (Conduct) "/>
    <n v="91221.652400000006"/>
    <x v="1"/>
    <n v="12170"/>
    <x v="1101"/>
    <x v="0"/>
    <m/>
  </r>
  <r>
    <d v="2024-08-11T02:53:21"/>
    <x v="9"/>
    <n v="1"/>
    <s v="MACEA MATEO"/>
    <x v="6"/>
    <x v="0"/>
    <n v="121"/>
    <n v="15.125"/>
    <n v="121"/>
    <m/>
    <n v="62150"/>
    <x v="0"/>
    <n v="13469.4444"/>
    <x v="1102"/>
    <x v="0"/>
    <m/>
  </r>
  <r>
    <d v="2024-08-11T02:53:22"/>
    <x v="9"/>
    <n v="2"/>
    <s v="PARIAS MURIEL JHON FREDY"/>
    <x v="6"/>
    <x v="0"/>
    <n v="171"/>
    <n v="21.375"/>
    <n v="163.93730407523501"/>
    <m/>
    <n v="85765.517200000002"/>
    <x v="1"/>
    <n v="13469.4444"/>
    <x v="1102"/>
    <x v="0"/>
    <m/>
  </r>
  <r>
    <d v="2024-08-11T02:53:22"/>
    <x v="9"/>
    <n v="3"/>
    <s v="AGUIRRE ANDRES"/>
    <x v="0"/>
    <x v="0"/>
    <n v="180"/>
    <n v="20"/>
    <n v="184.42946708463899"/>
    <m/>
    <n v="96486.206900000005"/>
    <x v="0"/>
    <n v="13469.4444"/>
    <x v="1102"/>
    <x v="0"/>
    <m/>
  </r>
  <r>
    <d v="2024-08-11T02:53:22"/>
    <x v="9"/>
    <n v="4"/>
    <s v="NOREA JUAN JOSE"/>
    <x v="0"/>
    <x v="0"/>
    <n v="187"/>
    <n v="20.7777777777778"/>
    <n v="184.42946708463899"/>
    <m/>
    <n v="96486.206900000005"/>
    <x v="0"/>
    <n v="13469.4444"/>
    <x v="1102"/>
    <x v="0"/>
    <m/>
  </r>
  <r>
    <d v="2024-08-11T02:53:23"/>
    <x v="9"/>
    <n v="5"/>
    <s v="DIAZ LOZADA ANDRES FELIPE"/>
    <x v="0"/>
    <x v="0"/>
    <n v="199"/>
    <n v="22.1111111111111"/>
    <n v="184.42946708463899"/>
    <s v="1 Descuento (Conduct) "/>
    <n v="96486.206900000005"/>
    <x v="1"/>
    <n v="13469.4444"/>
    <x v="1102"/>
    <x v="0"/>
    <m/>
  </r>
  <r>
    <d v="2024-08-11T02:53:23"/>
    <x v="9"/>
    <n v="6"/>
    <s v="TUBERQUIA MAICOL ESTIVEN"/>
    <x v="6"/>
    <x v="0"/>
    <n v="167"/>
    <n v="20.875"/>
    <n v="163.93730407523501"/>
    <s v="3 Descuentos (Despachador gustavo, propietario y conduct) "/>
    <n v="85765.517200000002"/>
    <x v="0"/>
    <n v="13469.4444"/>
    <x v="1102"/>
    <x v="0"/>
    <m/>
  </r>
  <r>
    <d v="2024-08-11T02:53:24"/>
    <x v="9"/>
    <n v="8"/>
    <s v="VACA FIERRO ROBINSON"/>
    <x v="6"/>
    <x v="0"/>
    <n v="137"/>
    <n v="17.125"/>
    <n v="163.93730407523501"/>
    <m/>
    <n v="85765.517200000002"/>
    <x v="1"/>
    <n v="13469.4444"/>
    <x v="1102"/>
    <x v="0"/>
    <m/>
  </r>
  <r>
    <d v="2024-08-11T02:53:24"/>
    <x v="9"/>
    <n v="9"/>
    <s v="AGUDELO GARCIA DENIN ANGELO"/>
    <x v="4"/>
    <x v="0"/>
    <n v="140"/>
    <n v="20"/>
    <n v="143.445141065831"/>
    <m/>
    <n v="75044.827600000004"/>
    <x v="0"/>
    <n v="13469.4444"/>
    <x v="1102"/>
    <x v="0"/>
    <m/>
  </r>
  <r>
    <d v="2024-08-11T02:53:25"/>
    <x v="9"/>
    <n v="10"/>
    <s v="MARULANDA JARAMILLO DAWER ANDRES"/>
    <x v="6"/>
    <x v="0"/>
    <n v="164"/>
    <n v="20.5"/>
    <n v="163.93730407523501"/>
    <m/>
    <n v="85765.517200000002"/>
    <x v="0"/>
    <n v="13469.4444"/>
    <x v="1102"/>
    <x v="0"/>
    <m/>
  </r>
  <r>
    <d v="2024-08-11T02:53:25"/>
    <x v="9"/>
    <n v="11"/>
    <s v="BELTRAN JUAN SIMON"/>
    <x v="6"/>
    <x v="0"/>
    <n v="131"/>
    <n v="16.375"/>
    <n v="163.93730407523501"/>
    <s v="1 Descuento (Controlador) "/>
    <n v="85765.517200000002"/>
    <x v="0"/>
    <n v="13469.4444"/>
    <x v="1102"/>
    <x v="0"/>
    <m/>
  </r>
  <r>
    <d v="2024-08-11T02:53:25"/>
    <x v="1"/>
    <n v="12"/>
    <s v="VALENCIA MENDOZA JHON"/>
    <x v="6"/>
    <x v="0"/>
    <n v="159"/>
    <n v="19.875"/>
    <n v="163.93730407523501"/>
    <m/>
    <n v="85765.517200000002"/>
    <x v="0"/>
    <n v="13469.4444"/>
    <x v="1102"/>
    <x v="0"/>
    <m/>
  </r>
  <r>
    <d v="2024-08-11T02:53:25"/>
    <x v="1"/>
    <n v="13"/>
    <s v="DURANGO PAEZ GILDARDO"/>
    <x v="0"/>
    <x v="0"/>
    <n v="196"/>
    <n v="21.7777777777778"/>
    <n v="184.42946708463899"/>
    <m/>
    <n v="96486.206900000005"/>
    <x v="0"/>
    <n v="13469.4444"/>
    <x v="1102"/>
    <x v="0"/>
    <m/>
  </r>
  <r>
    <d v="2024-08-11T02:53:26"/>
    <x v="1"/>
    <n v="14"/>
    <s v="MADRID HERNANDEZ JHONATAN SMITH"/>
    <x v="0"/>
    <x v="0"/>
    <n v="191"/>
    <n v="21.2222222222222"/>
    <n v="184.42946708463899"/>
    <m/>
    <n v="96486.206900000005"/>
    <x v="1"/>
    <n v="13469.4444"/>
    <x v="1102"/>
    <x v="0"/>
    <m/>
  </r>
  <r>
    <d v="2024-08-11T02:53:26"/>
    <x v="1"/>
    <n v="15"/>
    <s v="QUINTERO  ALVARO ANTONIO"/>
    <x v="0"/>
    <x v="0"/>
    <n v="153"/>
    <n v="17"/>
    <n v="184.42946708463899"/>
    <m/>
    <n v="96486.206900000005"/>
    <x v="1"/>
    <n v="13469.4444"/>
    <x v="1102"/>
    <x v="0"/>
    <m/>
  </r>
  <r>
    <d v="2024-08-11T02:53:26"/>
    <x v="1"/>
    <n v="16"/>
    <s v="LONDOO WILDER"/>
    <x v="6"/>
    <x v="0"/>
    <n v="160"/>
    <n v="20"/>
    <n v="163.93730407523501"/>
    <s v="2 Descuentos (Conducts) "/>
    <n v="85765.517200000002"/>
    <x v="0"/>
    <n v="13469.4444"/>
    <x v="1102"/>
    <x v="0"/>
    <m/>
  </r>
  <r>
    <d v="2024-08-11T02:53:27"/>
    <x v="1"/>
    <n v="17"/>
    <s v="RAMIREZ JARAMILLO WILSON"/>
    <x v="7"/>
    <x v="0"/>
    <n v="78"/>
    <n v="26"/>
    <n v="61.476489028213201"/>
    <m/>
    <n v="32162.069"/>
    <x v="0"/>
    <n v="13469.4444"/>
    <x v="1102"/>
    <x v="0"/>
    <m/>
  </r>
  <r>
    <d v="2024-08-11T02:53:27"/>
    <x v="1"/>
    <n v="18"/>
    <s v="BETANCUR GUZMAN JHON FERNANDO"/>
    <x v="6"/>
    <x v="0"/>
    <n v="178"/>
    <n v="22.25"/>
    <n v="163.93730407523501"/>
    <s v="4 Descuentos (Transbordo) "/>
    <n v="85765.517200000002"/>
    <x v="0"/>
    <n v="13469.4444"/>
    <x v="1102"/>
    <x v="0"/>
    <m/>
  </r>
  <r>
    <d v="2024-08-11T02:53:27"/>
    <x v="1"/>
    <n v="19"/>
    <s v="BARRANTES GALLEGO DANIEL CAMILO"/>
    <x v="6"/>
    <x v="0"/>
    <n v="155"/>
    <n v="19.375"/>
    <n v="163.93730407523501"/>
    <s v="8 Descuentos (Transbordo y conduct)"/>
    <n v="85765.517200000002"/>
    <x v="0"/>
    <n v="13469.4444"/>
    <x v="1102"/>
    <x v="0"/>
    <m/>
  </r>
  <r>
    <d v="2024-08-11T02:53:28"/>
    <x v="1"/>
    <n v="20"/>
    <s v="GONZALEZ PEREZ RAFAEL JOSE"/>
    <x v="0"/>
    <x v="0"/>
    <n v="186"/>
    <n v="20.6666666666667"/>
    <n v="184.42946708463899"/>
    <s v="2 Descuentos (Despachador gustavo y angela) "/>
    <n v="96486.206900000005"/>
    <x v="0"/>
    <n v="13469.4444"/>
    <x v="1102"/>
    <x v="0"/>
    <m/>
  </r>
  <r>
    <d v="2024-08-11T02:53:28"/>
    <x v="1"/>
    <n v="21"/>
    <s v="DURANGO DAVID JOSE"/>
    <x v="6"/>
    <x v="0"/>
    <n v="168"/>
    <n v="21"/>
    <n v="163.93730407523501"/>
    <m/>
    <n v="85765.517200000002"/>
    <x v="0"/>
    <n v="13469.4444"/>
    <x v="1102"/>
    <x v="0"/>
    <m/>
  </r>
  <r>
    <d v="2024-08-11T02:53:28"/>
    <x v="9"/>
    <n v="22"/>
    <s v="QUIRAMA CASTAEDA JHON JADER"/>
    <x v="0"/>
    <x v="0"/>
    <n v="173"/>
    <n v="19.2222222222222"/>
    <n v="184.42946708463899"/>
    <m/>
    <n v="96486.206900000005"/>
    <x v="1"/>
    <n v="13469.4444"/>
    <x v="1102"/>
    <x v="0"/>
    <m/>
  </r>
  <r>
    <d v="2024-08-11T02:53:29"/>
    <x v="9"/>
    <n v="23"/>
    <s v="SALDARRIAGA PARRA LUIS ALBERTO"/>
    <x v="8"/>
    <x v="0"/>
    <n v="104"/>
    <n v="20.8"/>
    <n v="102.460815047022"/>
    <m/>
    <n v="53603.448299999996"/>
    <x v="2"/>
    <n v="13469.4444"/>
    <x v="1102"/>
    <x v="0"/>
    <m/>
  </r>
  <r>
    <d v="2024-08-11T02:53:29"/>
    <x v="9"/>
    <n v="24"/>
    <s v="DUQUE GABRIEL"/>
    <x v="3"/>
    <x v="0"/>
    <n v="206"/>
    <n v="20.6"/>
    <n v="204.92163009404399"/>
    <m/>
    <n v="107206.89659999999"/>
    <x v="0"/>
    <n v="13469.4444"/>
    <x v="1102"/>
    <x v="0"/>
    <m/>
  </r>
  <r>
    <d v="2024-08-11T02:53:29"/>
    <x v="9"/>
    <n v="26"/>
    <s v="HERRERA GIRALDO DAVINSON"/>
    <x v="0"/>
    <x v="0"/>
    <n v="182"/>
    <n v="20.2222222222222"/>
    <n v="184.42946708463899"/>
    <m/>
    <n v="96486.206900000005"/>
    <x v="0"/>
    <n v="13469.4444"/>
    <x v="1102"/>
    <x v="0"/>
    <m/>
  </r>
  <r>
    <d v="2024-08-11T02:53:29"/>
    <x v="9"/>
    <n v="27"/>
    <s v="FLORES RINCON JORGE ALBERTO"/>
    <x v="3"/>
    <x v="0"/>
    <n v="241"/>
    <n v="24.1"/>
    <n v="204.92163009404399"/>
    <s v="1 Descuento (Despachadora angela) "/>
    <n v="107206.89659999999"/>
    <x v="0"/>
    <n v="13469.4444"/>
    <x v="1102"/>
    <x v="0"/>
    <m/>
  </r>
  <r>
    <d v="2024-08-11T02:53:30"/>
    <x v="9"/>
    <n v="28"/>
    <s v="PINO JUAN ESTEBAN"/>
    <x v="6"/>
    <x v="0"/>
    <n v="119"/>
    <n v="14.875"/>
    <n v="163.93730407523501"/>
    <m/>
    <n v="85765.517200000002"/>
    <x v="0"/>
    <n v="13469.4444"/>
    <x v="1102"/>
    <x v="0"/>
    <m/>
  </r>
  <r>
    <d v="2024-08-11T02:53:30"/>
    <x v="9"/>
    <n v="29"/>
    <s v="PEREZ GARCIA JUAN ESTEBAN"/>
    <x v="6"/>
    <x v="0"/>
    <n v="154"/>
    <n v="19.25"/>
    <n v="163.93730407523501"/>
    <m/>
    <n v="85765.517200000002"/>
    <x v="0"/>
    <n v="13469.4444"/>
    <x v="1102"/>
    <x v="0"/>
    <m/>
  </r>
  <r>
    <d v="2024-08-11T02:53:31"/>
    <x v="9"/>
    <n v="30"/>
    <s v="RIOS ELKIN"/>
    <x v="0"/>
    <x v="0"/>
    <n v="172"/>
    <n v="19.1111111111111"/>
    <n v="184.42946708463899"/>
    <m/>
    <n v="96486.206900000005"/>
    <x v="0"/>
    <n v="13469.4444"/>
    <x v="1102"/>
    <x v="0"/>
    <m/>
  </r>
  <r>
    <d v="2024-08-11T02:53:31"/>
    <x v="9"/>
    <n v="31"/>
    <s v="CERVANTES MARTINEZ FELIX ENRIQUE"/>
    <x v="0"/>
    <x v="0"/>
    <n v="151"/>
    <n v="16.7777777777778"/>
    <n v="184.42946708463899"/>
    <s v="2 Descuentos (Conduct y controlador) "/>
    <n v="96486.206900000005"/>
    <x v="0"/>
    <n v="13469.4444"/>
    <x v="1102"/>
    <x v="0"/>
    <m/>
  </r>
  <r>
    <d v="2024-08-11T02:53:31"/>
    <x v="1"/>
    <n v="32"/>
    <s v="GOMEZ CARLOS"/>
    <x v="0"/>
    <x v="0"/>
    <n v="211"/>
    <n v="23.4444444444444"/>
    <n v="184.42946708463899"/>
    <m/>
    <n v="96486.206900000005"/>
    <x v="0"/>
    <n v="13469.4444"/>
    <x v="1102"/>
    <x v="0"/>
    <m/>
  </r>
  <r>
    <d v="2024-08-11T02:53:32"/>
    <x v="1"/>
    <n v="33"/>
    <s v="ACEVEDO DIEGO ALEJANDRO"/>
    <x v="0"/>
    <x v="0"/>
    <n v="153"/>
    <n v="17"/>
    <n v="184.42946708463899"/>
    <s v="1 Descuento (Controlador) "/>
    <n v="96486.206900000005"/>
    <x v="0"/>
    <n v="13469.4444"/>
    <x v="1102"/>
    <x v="0"/>
    <m/>
  </r>
  <r>
    <d v="2024-08-11T02:53:32"/>
    <x v="1"/>
    <n v="34"/>
    <s v="MONTOYA OSPINA GILBERTO ANTONIO"/>
    <x v="0"/>
    <x v="0"/>
    <n v="186"/>
    <n v="20.6666666666667"/>
    <n v="184.42946708463899"/>
    <s v="1 Descuento (Conduct) "/>
    <n v="96486.206900000005"/>
    <x v="0"/>
    <n v="13469.4444"/>
    <x v="1102"/>
    <x v="0"/>
    <m/>
  </r>
  <r>
    <d v="2024-08-11T02:53:32"/>
    <x v="1"/>
    <n v="35"/>
    <s v="MOLINA LUIS FERNANDO"/>
    <x v="6"/>
    <x v="0"/>
    <n v="153"/>
    <n v="19.125"/>
    <n v="163.93730407523501"/>
    <s v="1 Descuento (Despachadora angela) "/>
    <n v="85765.517200000002"/>
    <x v="1"/>
    <n v="13469.4444"/>
    <x v="1102"/>
    <x v="0"/>
    <m/>
  </r>
  <r>
    <d v="2024-08-11T02:53:33"/>
    <x v="1"/>
    <n v="36"/>
    <s v="MARTINEZ CHAVERRA LUIS NORBERTO"/>
    <x v="0"/>
    <x v="0"/>
    <n v="186"/>
    <n v="20.6666666666667"/>
    <n v="184.42946708463899"/>
    <m/>
    <n v="96486.206900000005"/>
    <x v="0"/>
    <n v="13469.4444"/>
    <x v="1102"/>
    <x v="0"/>
    <m/>
  </r>
  <r>
    <d v="2024-08-11T02:53:33"/>
    <x v="1"/>
    <n v="37"/>
    <s v="TABORDA ROJAS DIEGO ALEJANDRO"/>
    <x v="4"/>
    <x v="0"/>
    <n v="143"/>
    <n v="20.428571428571399"/>
    <n v="143.445141065831"/>
    <m/>
    <n v="75044.827600000004"/>
    <x v="1"/>
    <n v="13469.4444"/>
    <x v="1102"/>
    <x v="0"/>
    <m/>
  </r>
  <r>
    <d v="2024-08-11T02:53:33"/>
    <x v="1"/>
    <n v="38"/>
    <s v="AGUDELO KEVIN ANDRES"/>
    <x v="2"/>
    <x v="0"/>
    <n v="148"/>
    <n v="24.6666666666667"/>
    <n v="122.95297805642601"/>
    <m/>
    <n v="64324.137900000002"/>
    <x v="0"/>
    <n v="13469.4444"/>
    <x v="1102"/>
    <x v="0"/>
    <m/>
  </r>
  <r>
    <d v="2024-08-11T02:53:33"/>
    <x v="1"/>
    <n v="39"/>
    <s v="GOMEZ EDWIN"/>
    <x v="4"/>
    <x v="0"/>
    <n v="182"/>
    <n v="26"/>
    <n v="143.445141065831"/>
    <m/>
    <n v="75044.827600000004"/>
    <x v="0"/>
    <n v="13469.4444"/>
    <x v="1102"/>
    <x v="0"/>
    <m/>
  </r>
  <r>
    <d v="2024-08-11T02:53:34"/>
    <x v="1"/>
    <n v="40"/>
    <s v="OCAMPO OCAMPO ANTONIO JOSE"/>
    <x v="6"/>
    <x v="0"/>
    <n v="188"/>
    <n v="23.5"/>
    <n v="163.93730407523501"/>
    <m/>
    <n v="85765.517200000002"/>
    <x v="0"/>
    <n v="13469.4444"/>
    <x v="1102"/>
    <x v="0"/>
    <m/>
  </r>
  <r>
    <d v="2024-08-11T02:53:34"/>
    <x v="9"/>
    <n v="41"/>
    <s v="GARCIA DAVID WILSON ALBERTO"/>
    <x v="0"/>
    <x v="0"/>
    <n v="192"/>
    <n v="21.3333333333333"/>
    <n v="184.42946708463899"/>
    <m/>
    <n v="96486.206900000005"/>
    <x v="1"/>
    <n v="13469.4444"/>
    <x v="1102"/>
    <x v="0"/>
    <m/>
  </r>
  <r>
    <d v="2024-08-11T02:53:34"/>
    <x v="9"/>
    <n v="42"/>
    <s v="HOYOS DAVID"/>
    <x v="6"/>
    <x v="0"/>
    <n v="193"/>
    <n v="24.125"/>
    <n v="163.93730407523501"/>
    <s v="1 Descuento (Usuario desubicado)"/>
    <n v="85765.517200000002"/>
    <x v="1"/>
    <n v="13469.4444"/>
    <x v="1102"/>
    <x v="0"/>
    <m/>
  </r>
  <r>
    <d v="2024-08-12T00:47:14"/>
    <x v="12"/>
    <n v="1"/>
    <s v="MACEA MATEO"/>
    <x v="6"/>
    <x v="0"/>
    <n v="125"/>
    <n v="15.625"/>
    <n v="125"/>
    <m/>
    <n v="64350"/>
    <x v="0"/>
    <n v="13395.4545"/>
    <x v="1103"/>
    <x v="0"/>
    <m/>
  </r>
  <r>
    <d v="2024-08-12T00:47:14"/>
    <x v="12"/>
    <n v="2"/>
    <s v="PINO JUAN ESTEBAN"/>
    <x v="7"/>
    <x v="0"/>
    <n v="52"/>
    <n v="17.3333333333333"/>
    <n v="59.459016393442603"/>
    <m/>
    <n v="31052.458999999999"/>
    <x v="1"/>
    <n v="13395.4545"/>
    <x v="1103"/>
    <x v="0"/>
    <m/>
  </r>
  <r>
    <d v="2024-08-12T00:47:15"/>
    <x v="12"/>
    <n v="3"/>
    <s v="AGUIRRE ANDRES"/>
    <x v="0"/>
    <x v="0"/>
    <n v="181"/>
    <n v="20.1111111111111"/>
    <n v="178.37704918032799"/>
    <s v="1 Descuento (Incidente con Usuario) "/>
    <n v="93157.376999999993"/>
    <x v="0"/>
    <n v="13395.4545"/>
    <x v="1103"/>
    <x v="0"/>
    <m/>
  </r>
  <r>
    <d v="2024-08-12T00:47:15"/>
    <x v="12"/>
    <n v="5"/>
    <s v="BERRIO POSADA ANGELA"/>
    <x v="0"/>
    <x v="0"/>
    <n v="165"/>
    <n v="18.3333333333333"/>
    <n v="178.37704918032799"/>
    <m/>
    <n v="93157.376999999993"/>
    <x v="1"/>
    <n v="13395.4545"/>
    <x v="1103"/>
    <x v="0"/>
    <m/>
  </r>
  <r>
    <d v="2024-08-12T00:47:15"/>
    <x v="12"/>
    <n v="8"/>
    <s v="VACA FIERRO ROBINSON"/>
    <x v="3"/>
    <x v="0"/>
    <n v="196"/>
    <n v="19.600000000000001"/>
    <n v="198.19672131147499"/>
    <m/>
    <n v="103508.1967"/>
    <x v="1"/>
    <n v="13395.4545"/>
    <x v="1103"/>
    <x v="0"/>
    <m/>
  </r>
  <r>
    <d v="2024-08-12T00:47:16"/>
    <x v="12"/>
    <n v="10"/>
    <s v="MARULANDA JARAMILLO DAWER ANDRES"/>
    <x v="4"/>
    <x v="0"/>
    <n v="147"/>
    <n v="21"/>
    <n v="138.73770491803299"/>
    <m/>
    <n v="72455.737699999998"/>
    <x v="0"/>
    <n v="13395.4545"/>
    <x v="1103"/>
    <x v="0"/>
    <m/>
  </r>
  <r>
    <d v="2024-08-12T00:47:16"/>
    <x v="12"/>
    <n v="11"/>
    <s v="BELTRAN JUAN SIMON"/>
    <x v="0"/>
    <x v="0"/>
    <n v="174"/>
    <n v="19.3333333333333"/>
    <n v="178.37704918032799"/>
    <s v="1 Descuento (Despachador gustavo)"/>
    <n v="93157.376999999993"/>
    <x v="0"/>
    <n v="13395.4545"/>
    <x v="1103"/>
    <x v="0"/>
    <m/>
  </r>
  <r>
    <d v="2024-08-12T00:47:16"/>
    <x v="12"/>
    <n v="12"/>
    <s v="VALENCIA MENDOZA JHON"/>
    <x v="3"/>
    <x v="0"/>
    <n v="226"/>
    <n v="22.6"/>
    <n v="198.19672131147499"/>
    <s v="1 Descuento (Despachador gustavo)"/>
    <n v="103508.1967"/>
    <x v="0"/>
    <n v="13395.4545"/>
    <x v="1103"/>
    <x v="0"/>
    <m/>
  </r>
  <r>
    <d v="2024-08-12T00:47:16"/>
    <x v="12"/>
    <n v="13"/>
    <s v="DURANGO DAVID JOSE"/>
    <x v="6"/>
    <x v="0"/>
    <n v="150"/>
    <n v="18.75"/>
    <n v="158.55737704917999"/>
    <s v="1 Descuento (Usuario desubicado) "/>
    <n v="82806.557400000005"/>
    <x v="0"/>
    <n v="13395.4545"/>
    <x v="1103"/>
    <x v="0"/>
    <m/>
  </r>
  <r>
    <d v="2024-08-12T00:47:17"/>
    <x v="12"/>
    <n v="14"/>
    <s v="MADRID HERNANDEZ JHONATAN SMITH"/>
    <x v="3"/>
    <x v="0"/>
    <n v="166"/>
    <n v="16.600000000000001"/>
    <n v="198.19672131147499"/>
    <m/>
    <n v="103508.1967"/>
    <x v="1"/>
    <n v="13395.4545"/>
    <x v="1103"/>
    <x v="0"/>
    <m/>
  </r>
  <r>
    <d v="2024-08-12T00:47:17"/>
    <x v="12"/>
    <n v="15"/>
    <s v="QUINTERO  ALVARO ANTONIO"/>
    <x v="1"/>
    <x v="0"/>
    <n v="226"/>
    <n v="20.545454545454501"/>
    <n v="218.01639344262301"/>
    <s v="1 Descuento (Propietario) "/>
    <n v="113859.01639999999"/>
    <x v="1"/>
    <n v="13395.4545"/>
    <x v="1103"/>
    <x v="0"/>
    <m/>
  </r>
  <r>
    <d v="2024-08-12T00:47:17"/>
    <x v="12"/>
    <n v="16"/>
    <s v="LONDOO WILDER"/>
    <x v="3"/>
    <x v="0"/>
    <n v="211"/>
    <n v="21.1"/>
    <n v="198.19672131147499"/>
    <m/>
    <n v="103508.1967"/>
    <x v="0"/>
    <n v="13395.4545"/>
    <x v="1103"/>
    <x v="0"/>
    <m/>
  </r>
  <r>
    <d v="2024-08-12T00:47:17"/>
    <x v="12"/>
    <n v="17"/>
    <s v="RAMIREZ JARAMILLO WILSON"/>
    <x v="4"/>
    <x v="0"/>
    <n v="163"/>
    <n v="23.285714285714299"/>
    <n v="138.73770491803299"/>
    <m/>
    <n v="72455.737699999998"/>
    <x v="0"/>
    <n v="13395.4545"/>
    <x v="1103"/>
    <x v="0"/>
    <m/>
  </r>
  <r>
    <d v="2024-08-12T00:47:18"/>
    <x v="12"/>
    <n v="18"/>
    <s v="BETANCUR GUZMAN JHON FERNANDO"/>
    <x v="1"/>
    <x v="0"/>
    <n v="246"/>
    <n v="22.363636363636399"/>
    <n v="218.01639344262301"/>
    <s v="8 Descuentos (Despachador fernando y transbordo) "/>
    <n v="113859.01639999999"/>
    <x v="0"/>
    <n v="13395.4545"/>
    <x v="1103"/>
    <x v="0"/>
    <m/>
  </r>
  <r>
    <d v="2024-08-12T00:47:18"/>
    <x v="12"/>
    <n v="19"/>
    <s v="BARRANTES GALLEGO DANIEL CAMILO"/>
    <x v="1"/>
    <x v="0"/>
    <n v="214"/>
    <n v="19.454545454545499"/>
    <n v="218.01639344262301"/>
    <s v="3 Descuentos (Despachador y conducts)"/>
    <n v="113859.01639999999"/>
    <x v="0"/>
    <n v="13395.4545"/>
    <x v="1103"/>
    <x v="0"/>
    <m/>
  </r>
  <r>
    <d v="2024-08-12T00:47:18"/>
    <x v="12"/>
    <n v="20"/>
    <s v="LONDOO CADAVID DAVID SANTIAGO"/>
    <x v="0"/>
    <x v="0"/>
    <n v="129"/>
    <n v="14.3333333333333"/>
    <n v="178.37704918032799"/>
    <m/>
    <n v="93157.376999999993"/>
    <x v="0"/>
    <n v="13395.4545"/>
    <x v="1103"/>
    <x v="0"/>
    <m/>
  </r>
  <r>
    <d v="2024-08-12T00:47:19"/>
    <x v="12"/>
    <n v="24"/>
    <s v="DUQUE GABRIEL"/>
    <x v="0"/>
    <x v="0"/>
    <n v="167"/>
    <n v="18.5555555555556"/>
    <n v="178.37704918032799"/>
    <m/>
    <n v="93157.376999999993"/>
    <x v="0"/>
    <n v="13395.4545"/>
    <x v="1103"/>
    <x v="0"/>
    <m/>
  </r>
  <r>
    <d v="2024-08-12T00:47:19"/>
    <x v="12"/>
    <n v="28"/>
    <s v="PALMAR PANA EDIXON JOSUE"/>
    <x v="3"/>
    <x v="0"/>
    <n v="234"/>
    <n v="23.4"/>
    <n v="198.19672131147499"/>
    <s v="1 Descuento (Despachador) "/>
    <n v="103508.1967"/>
    <x v="0"/>
    <n v="13395.4545"/>
    <x v="1103"/>
    <x v="0"/>
    <m/>
  </r>
  <r>
    <d v="2024-08-12T00:47:19"/>
    <x v="12"/>
    <n v="32"/>
    <s v="GOMEZ CARLOS"/>
    <x v="1"/>
    <x v="0"/>
    <n v="226"/>
    <n v="20.545454545454501"/>
    <n v="218.01639344262301"/>
    <m/>
    <n v="113859.01639999999"/>
    <x v="0"/>
    <n v="13395.4545"/>
    <x v="1103"/>
    <x v="0"/>
    <m/>
  </r>
  <r>
    <d v="2024-08-12T00:47:19"/>
    <x v="12"/>
    <n v="34"/>
    <s v="HOYOS DAVID"/>
    <x v="0"/>
    <x v="0"/>
    <n v="166"/>
    <n v="18.4444444444444"/>
    <n v="178.37704918032799"/>
    <m/>
    <n v="93157.376999999993"/>
    <x v="0"/>
    <n v="13395.4545"/>
    <x v="1103"/>
    <x v="0"/>
    <m/>
  </r>
  <r>
    <d v="2024-08-12T00:47:20"/>
    <x v="12"/>
    <n v="40"/>
    <s v="OCAMPO OCAMPO ANTONIO JOSE"/>
    <x v="3"/>
    <x v="0"/>
    <n v="188"/>
    <n v="18.8"/>
    <n v="198.19672131147499"/>
    <m/>
    <n v="103508.1967"/>
    <x v="0"/>
    <n v="13395.4545"/>
    <x v="1103"/>
    <x v="0"/>
    <m/>
  </r>
  <r>
    <d v="2024-08-13T03:57:35"/>
    <x v="9"/>
    <n v="1"/>
    <s v="PALMAR PANA EDIXON JOSUE"/>
    <x v="1"/>
    <x v="0"/>
    <n v="232"/>
    <n v="21.090909090909101"/>
    <n v="225.144429160935"/>
    <s v="2 Descuentos (Despachador gustavo y usuario movilidad reducida) "/>
    <n v="117779.436"/>
    <x v="0"/>
    <n v="13825"/>
    <x v="1104"/>
    <x v="0"/>
    <m/>
  </r>
  <r>
    <d v="2024-08-13T03:57:35"/>
    <x v="9"/>
    <n v="2"/>
    <s v="PARIAS MURIEL JHON FREDY"/>
    <x v="0"/>
    <x v="0"/>
    <n v="174"/>
    <n v="19.3333333333333"/>
    <n v="184.20907840440199"/>
    <m/>
    <n v="96364.993100000007"/>
    <x v="1"/>
    <n v="13825"/>
    <x v="1104"/>
    <x v="0"/>
    <m/>
  </r>
  <r>
    <d v="2024-08-13T03:57:35"/>
    <x v="9"/>
    <n v="3"/>
    <s v="AGUIRRE ANDRES"/>
    <x v="0"/>
    <x v="3"/>
    <n v="166"/>
    <n v="18.4444444444444"/>
    <n v="184.20907840440199"/>
    <s v="1 Descuento (Despachador gustavo) "/>
    <n v="96364.993100000007"/>
    <x v="0"/>
    <n v="13825"/>
    <x v="1104"/>
    <x v="0"/>
    <m/>
  </r>
  <r>
    <d v="2024-08-13T03:57:36"/>
    <x v="9"/>
    <n v="4"/>
    <s v="NOREA JUAN JOSE"/>
    <x v="0"/>
    <x v="0"/>
    <n v="137"/>
    <n v="15.2222222222222"/>
    <n v="184.20907840440199"/>
    <s v="2 Descuentos (Despachadora angela y conduct) "/>
    <n v="96364.993100000007"/>
    <x v="0"/>
    <n v="13825"/>
    <x v="1104"/>
    <x v="0"/>
    <m/>
  </r>
  <r>
    <d v="2024-08-13T03:57:36"/>
    <x v="9"/>
    <n v="5"/>
    <s v="BERRIO POSADA ANGELA"/>
    <x v="1"/>
    <x v="0"/>
    <n v="235"/>
    <n v="21.363636363636399"/>
    <n v="225.144429160935"/>
    <m/>
    <n v="117779.436"/>
    <x v="1"/>
    <n v="13825"/>
    <x v="1104"/>
    <x v="0"/>
    <m/>
  </r>
  <r>
    <d v="2024-08-13T03:57:36"/>
    <x v="9"/>
    <n v="6"/>
    <s v="TUBERQUIA MAICOL ESTIVEN"/>
    <x v="0"/>
    <x v="0"/>
    <n v="173"/>
    <n v="19.2222222222222"/>
    <n v="184.20907840440199"/>
    <m/>
    <n v="96364.993100000007"/>
    <x v="0"/>
    <n v="13825"/>
    <x v="1104"/>
    <x v="0"/>
    <m/>
  </r>
  <r>
    <d v="2024-08-13T03:57:37"/>
    <x v="9"/>
    <n v="7"/>
    <s v="DUQUE GABRIEL"/>
    <x v="6"/>
    <x v="0"/>
    <n v="138"/>
    <n v="17.25"/>
    <n v="163.741403026135"/>
    <s v="2 Descuentos (Despachador fernando y jefe de ruta) "/>
    <n v="85657.771699999998"/>
    <x v="1"/>
    <n v="13825"/>
    <x v="1104"/>
    <x v="0"/>
    <m/>
  </r>
  <r>
    <d v="2024-08-13T03:57:37"/>
    <x v="9"/>
    <n v="8"/>
    <s v="VACA FIERRO ROBINSON"/>
    <x v="3"/>
    <x v="0"/>
    <n v="230"/>
    <n v="23"/>
    <n v="204.67675378266799"/>
    <m/>
    <n v="107072.21460000001"/>
    <x v="1"/>
    <n v="13825"/>
    <x v="1104"/>
    <x v="0"/>
    <m/>
  </r>
  <r>
    <d v="2024-08-13T03:57:37"/>
    <x v="9"/>
    <n v="9"/>
    <s v="AGUDELO GARCIA DENIN ANGELO"/>
    <x v="0"/>
    <x v="0"/>
    <n v="157"/>
    <n v="17.4444444444444"/>
    <n v="184.20907840440199"/>
    <m/>
    <n v="96364.993100000007"/>
    <x v="0"/>
    <n v="13825"/>
    <x v="1104"/>
    <x v="0"/>
    <m/>
  </r>
  <r>
    <d v="2024-08-13T03:57:38"/>
    <x v="9"/>
    <n v="10"/>
    <s v="MARULANDA JARAMILLO DAWER ANDRES"/>
    <x v="4"/>
    <x v="0"/>
    <n v="132"/>
    <n v="18.8571428571429"/>
    <n v="143.27372764786799"/>
    <m/>
    <n v="74950.550199999998"/>
    <x v="0"/>
    <n v="13825"/>
    <x v="1104"/>
    <x v="0"/>
    <m/>
  </r>
  <r>
    <d v="2024-08-13T03:57:38"/>
    <x v="1"/>
    <n v="11"/>
    <s v="BELTRAN JUAN SIMON"/>
    <x v="0"/>
    <x v="0"/>
    <n v="156"/>
    <n v="17.3333333333333"/>
    <n v="184.20907840440199"/>
    <s v="1 Descuento (Conduct) "/>
    <n v="96364.993100000007"/>
    <x v="0"/>
    <n v="13825"/>
    <x v="1104"/>
    <x v="0"/>
    <m/>
  </r>
  <r>
    <d v="2024-08-13T03:57:39"/>
    <x v="1"/>
    <n v="12"/>
    <s v="VALENCIA MENDOZA JHON"/>
    <x v="6"/>
    <x v="0"/>
    <n v="171"/>
    <n v="21.375"/>
    <n v="163.741403026135"/>
    <s v="1 Descuento (Despachadora angela) "/>
    <n v="85657.771699999998"/>
    <x v="0"/>
    <n v="13825"/>
    <x v="1104"/>
    <x v="0"/>
    <m/>
  </r>
  <r>
    <d v="2024-08-13T03:57:39"/>
    <x v="1"/>
    <n v="13"/>
    <s v="DURANGO PAEZ GILDARDO"/>
    <x v="0"/>
    <x v="0"/>
    <n v="157"/>
    <n v="17.4444444444444"/>
    <n v="184.20907840440199"/>
    <m/>
    <n v="96364.993100000007"/>
    <x v="0"/>
    <n v="13825"/>
    <x v="1104"/>
    <x v="0"/>
    <m/>
  </r>
  <r>
    <d v="2024-08-13T03:57:39"/>
    <x v="1"/>
    <n v="14"/>
    <s v="MADRID HERNANDEZ JHONATAN SMITH"/>
    <x v="1"/>
    <x v="0"/>
    <n v="274"/>
    <n v="24.909090909090899"/>
    <n v="225.144429160935"/>
    <s v="se adicionan 14 Usuarios restantes del dia 11/08  "/>
    <n v="117779.436"/>
    <x v="1"/>
    <n v="13825"/>
    <x v="1104"/>
    <x v="0"/>
    <m/>
  </r>
  <r>
    <d v="2024-08-13T03:57:40"/>
    <x v="1"/>
    <n v="15"/>
    <s v="HENAO MUOZ FERNEY"/>
    <x v="3"/>
    <x v="0"/>
    <n v="251"/>
    <n v="25.1"/>
    <n v="204.67675378266799"/>
    <s v="5 Descuentos (Usuarios desubicados, propietario y conducts) "/>
    <n v="107072.21460000001"/>
    <x v="1"/>
    <n v="13825"/>
    <x v="1104"/>
    <x v="0"/>
    <m/>
  </r>
  <r>
    <d v="2024-08-13T03:57:40"/>
    <x v="1"/>
    <n v="16"/>
    <s v="HURTADO MADRID JUAN ESTEBAN"/>
    <x v="0"/>
    <x v="0"/>
    <n v="191"/>
    <n v="21.2222222222222"/>
    <n v="184.20907840440199"/>
    <m/>
    <n v="96364.993100000007"/>
    <x v="0"/>
    <n v="13825"/>
    <x v="1104"/>
    <x v="0"/>
    <m/>
  </r>
  <r>
    <d v="2024-08-13T03:57:40"/>
    <x v="1"/>
    <n v="17"/>
    <s v="MACEA MATEO"/>
    <x v="10"/>
    <x v="3"/>
    <n v="94"/>
    <n v="23.5"/>
    <n v="81.870701513067402"/>
    <s v="1 Descuento (Conduct) "/>
    <n v="42828.885799999996"/>
    <x v="0"/>
    <n v="13825"/>
    <x v="1104"/>
    <x v="0"/>
    <m/>
  </r>
  <r>
    <d v="2024-08-13T03:57:41"/>
    <x v="1"/>
    <n v="18"/>
    <s v="BETANCUR GUZMAN JHON FERNANDO"/>
    <x v="3"/>
    <x v="0"/>
    <n v="194"/>
    <n v="19.399999999999999"/>
    <n v="204.67675378266799"/>
    <s v="1 Descuento (Cristian monitoreo) "/>
    <n v="107072.21460000001"/>
    <x v="0"/>
    <n v="13825"/>
    <x v="1104"/>
    <x v="0"/>
    <m/>
  </r>
  <r>
    <d v="2024-08-13T03:57:41"/>
    <x v="1"/>
    <n v="19"/>
    <s v="BARRANTES GALLEGO DANIEL CAMILO"/>
    <x v="3"/>
    <x v="0"/>
    <n v="216"/>
    <n v="21.6"/>
    <n v="204.67675378266799"/>
    <s v="2 Descuentos (Cristian monitoreo) "/>
    <n v="107072.21460000001"/>
    <x v="0"/>
    <n v="13825"/>
    <x v="1104"/>
    <x v="0"/>
    <m/>
  </r>
  <r>
    <d v="2024-08-13T03:57:41"/>
    <x v="1"/>
    <n v="20"/>
    <s v="GONZALEZ PEREZ RAFAEL JOSE"/>
    <x v="3"/>
    <x v="0"/>
    <n v="172"/>
    <n v="17.2"/>
    <n v="204.67675378266799"/>
    <m/>
    <n v="107072.21460000001"/>
    <x v="0"/>
    <n v="13825"/>
    <x v="1104"/>
    <x v="0"/>
    <m/>
  </r>
  <r>
    <d v="2024-08-13T03:57:42"/>
    <x v="1"/>
    <n v="21"/>
    <s v="DURANGO DAVID JOSE"/>
    <x v="4"/>
    <x v="0"/>
    <n v="114"/>
    <n v="16.285714285714299"/>
    <n v="143.27372764786799"/>
    <m/>
    <n v="74950.550199999998"/>
    <x v="0"/>
    <n v="13825"/>
    <x v="1104"/>
    <x v="0"/>
    <m/>
  </r>
  <r>
    <d v="2024-08-13T03:57:42"/>
    <x v="1"/>
    <n v="22"/>
    <s v="QUIRAMA CASTAEDA JHON JADER"/>
    <x v="3"/>
    <x v="0"/>
    <n v="225"/>
    <n v="22.5"/>
    <n v="204.67675378266799"/>
    <s v="1 Descuento (Conduct) "/>
    <n v="107072.21460000001"/>
    <x v="1"/>
    <n v="13825"/>
    <x v="1104"/>
    <x v="0"/>
    <m/>
  </r>
  <r>
    <d v="2024-08-13T03:57:43"/>
    <x v="1"/>
    <n v="23"/>
    <s v="SALDARRIAGA PARRA LUIS ALBERTO"/>
    <x v="0"/>
    <x v="0"/>
    <n v="145"/>
    <n v="16.1111111111111"/>
    <n v="184.20907840440199"/>
    <m/>
    <n v="96364.993100000007"/>
    <x v="2"/>
    <n v="13825"/>
    <x v="1104"/>
    <x v="0"/>
    <m/>
  </r>
  <r>
    <d v="2024-08-13T03:57:43"/>
    <x v="1"/>
    <n v="24"/>
    <s v="MUOZ PEA WEIMAR ALONSO"/>
    <x v="0"/>
    <x v="0"/>
    <n v="193"/>
    <n v="21.4444444444444"/>
    <n v="184.20907840440199"/>
    <m/>
    <n v="96364.993100000007"/>
    <x v="0"/>
    <n v="13825"/>
    <x v="1104"/>
    <x v="0"/>
    <m/>
  </r>
  <r>
    <d v="2024-08-13T03:57:44"/>
    <x v="1"/>
    <n v="25"/>
    <s v="JIMENEZ HURTADO CARLOS ESTIVEN"/>
    <x v="0"/>
    <x v="0"/>
    <n v="178"/>
    <n v="19.7777777777778"/>
    <n v="184.20907840440199"/>
    <m/>
    <n v="96364.993100000007"/>
    <x v="1"/>
    <n v="13825"/>
    <x v="1104"/>
    <x v="0"/>
    <m/>
  </r>
  <r>
    <d v="2024-08-13T03:57:44"/>
    <x v="1"/>
    <n v="26"/>
    <s v="CIRO MARIN RODRIGO ALBERTO"/>
    <x v="3"/>
    <x v="0"/>
    <n v="199"/>
    <n v="19.899999999999999"/>
    <n v="204.67675378266799"/>
    <s v="2 Descuentos (Conduct y controlador) "/>
    <n v="107072.21460000001"/>
    <x v="0"/>
    <n v="13825"/>
    <x v="1104"/>
    <x v="0"/>
    <m/>
  </r>
  <r>
    <d v="2024-08-13T03:57:44"/>
    <x v="1"/>
    <n v="27"/>
    <s v="FLORES RINCON JORGE ALBERTO"/>
    <x v="1"/>
    <x v="0"/>
    <n v="288"/>
    <n v="26.181818181818201"/>
    <n v="225.144429160935"/>
    <m/>
    <n v="117779.436"/>
    <x v="0"/>
    <n v="13825"/>
    <x v="1104"/>
    <x v="0"/>
    <m/>
  </r>
  <r>
    <d v="2024-08-13T03:57:45"/>
    <x v="1"/>
    <n v="29"/>
    <s v="LONDOO CADAVID DAVID SANTIAGO"/>
    <x v="0"/>
    <x v="0"/>
    <n v="165"/>
    <n v="18.3333333333333"/>
    <n v="184.20907840440199"/>
    <s v="1 Descuento (Controlador) "/>
    <n v="96364.993100000007"/>
    <x v="0"/>
    <n v="13825"/>
    <x v="1104"/>
    <x v="0"/>
    <m/>
  </r>
  <r>
    <d v="2024-08-13T03:57:45"/>
    <x v="1"/>
    <n v="30"/>
    <s v="RIOS ELKIN"/>
    <x v="0"/>
    <x v="0"/>
    <n v="141"/>
    <n v="15.6666666666667"/>
    <n v="184.20907840440199"/>
    <s v="2 Descuentos (Despachadora angela y conduct) "/>
    <n v="96364.993100000007"/>
    <x v="0"/>
    <n v="13825"/>
    <x v="1104"/>
    <x v="0"/>
    <m/>
  </r>
  <r>
    <d v="2024-08-13T03:57:46"/>
    <x v="9"/>
    <n v="31"/>
    <s v="CERVANTES MARTINEZ FELIX ENRIQUE"/>
    <x v="1"/>
    <x v="0"/>
    <n v="203"/>
    <n v="18.454545454545499"/>
    <n v="225.144429160935"/>
    <s v="1 Descuento (Conduct) "/>
    <n v="117779.436"/>
    <x v="0"/>
    <n v="13825"/>
    <x v="1104"/>
    <x v="0"/>
    <m/>
  </r>
  <r>
    <d v="2024-08-13T03:57:46"/>
    <x v="9"/>
    <n v="33"/>
    <s v="ACEVEDO DIEGO ALEJANDRO"/>
    <x v="1"/>
    <x v="0"/>
    <n v="227"/>
    <n v="20.636363636363601"/>
    <n v="225.144429160935"/>
    <s v="1 Descuento (Usuario movilidad reducida) "/>
    <n v="117779.436"/>
    <x v="0"/>
    <n v="13825"/>
    <x v="1104"/>
    <x v="0"/>
    <m/>
  </r>
  <r>
    <d v="2024-08-13T03:57:47"/>
    <x v="9"/>
    <n v="34"/>
    <s v="MONTOYA OSPINA GILBERTO ANTONIO"/>
    <x v="3"/>
    <x v="0"/>
    <n v="245"/>
    <n v="24.5"/>
    <n v="204.67675378266799"/>
    <s v="1 Descuento (Conduct) "/>
    <n v="107072.21460000001"/>
    <x v="0"/>
    <n v="13825"/>
    <x v="1104"/>
    <x v="0"/>
    <m/>
  </r>
  <r>
    <d v="2024-08-13T03:57:47"/>
    <x v="9"/>
    <n v="35"/>
    <s v="MOLINA LUIS FERNANDO"/>
    <x v="2"/>
    <x v="0"/>
    <n v="120"/>
    <n v="21.818181818181799"/>
    <n v="112.572214580468"/>
    <m/>
    <n v="58889.718000000001"/>
    <x v="1"/>
    <n v="13825"/>
    <x v="1104"/>
    <x v="0"/>
    <m/>
  </r>
  <r>
    <d v="2024-08-13T03:57:48"/>
    <x v="9"/>
    <n v="36"/>
    <s v="LONDOO WILDER"/>
    <x v="0"/>
    <x v="0"/>
    <n v="197"/>
    <n v="21.8888888888889"/>
    <n v="184.20907840440199"/>
    <s v="2 Descuentos (Conducts) "/>
    <n v="96364.993100000007"/>
    <x v="0"/>
    <n v="13825"/>
    <x v="1104"/>
    <x v="0"/>
    <m/>
  </r>
  <r>
    <d v="2024-08-13T03:57:48"/>
    <x v="9"/>
    <n v="37"/>
    <s v="TABORDA ROJAS DIEGO ALEJANDRO"/>
    <x v="3"/>
    <x v="0"/>
    <n v="215"/>
    <n v="21.5"/>
    <n v="204.67675378266799"/>
    <s v="1 Descuento (Transbordo) "/>
    <n v="107072.21460000001"/>
    <x v="1"/>
    <n v="13825"/>
    <x v="1104"/>
    <x v="0"/>
    <m/>
  </r>
  <r>
    <d v="2024-08-13T03:57:48"/>
    <x v="9"/>
    <n v="38"/>
    <s v="AGUDELO KEVIN ANDRES"/>
    <x v="0"/>
    <x v="0"/>
    <n v="227"/>
    <n v="25.2222222222222"/>
    <n v="184.20907840440199"/>
    <m/>
    <n v="96364.993100000007"/>
    <x v="0"/>
    <n v="13825"/>
    <x v="1104"/>
    <x v="0"/>
    <m/>
  </r>
  <r>
    <d v="2024-08-13T03:57:48"/>
    <x v="9"/>
    <n v="39"/>
    <s v="GOMEZ EDWIN"/>
    <x v="3"/>
    <x v="0"/>
    <n v="220"/>
    <n v="22"/>
    <n v="204.67675378266799"/>
    <m/>
    <n v="107072.21460000001"/>
    <x v="0"/>
    <n v="13825"/>
    <x v="1104"/>
    <x v="0"/>
    <m/>
  </r>
  <r>
    <d v="2024-08-13T03:57:49"/>
    <x v="9"/>
    <n v="40"/>
    <s v="OCAMPO OCAMPO ANTONIO JOSE"/>
    <x v="3"/>
    <x v="0"/>
    <n v="210"/>
    <n v="21"/>
    <n v="204.67675378266799"/>
    <m/>
    <n v="107072.21460000001"/>
    <x v="0"/>
    <n v="13825"/>
    <x v="1104"/>
    <x v="0"/>
    <m/>
  </r>
  <r>
    <d v="2024-08-13T03:57:49"/>
    <x v="9"/>
    <n v="41"/>
    <s v="GARCIA DAVID WILSON ALBERTO"/>
    <x v="6"/>
    <x v="0"/>
    <n v="176"/>
    <n v="22"/>
    <n v="163.741403026135"/>
    <s v="4 Descuentos (Cristian monitoreo y despachador fernando) "/>
    <n v="85657.771699999998"/>
    <x v="1"/>
    <n v="13825"/>
    <x v="1104"/>
    <x v="0"/>
    <m/>
  </r>
  <r>
    <d v="2024-08-13T03:57:50"/>
    <x v="9"/>
    <n v="42"/>
    <s v="HOYOS DAVID"/>
    <x v="8"/>
    <x v="0"/>
    <n v="102"/>
    <n v="20.399999999999999"/>
    <n v="102.33837689133399"/>
    <s v="Se descuenta 0.5 viaje de 7 20 pm ya que NO ingresa a la minorista sin autorizacin"/>
    <n v="53811.107300000003"/>
    <x v="1"/>
    <n v="13825"/>
    <x v="1104"/>
    <x v="2"/>
    <m/>
  </r>
  <r>
    <d v="2024-08-14T03:28:54"/>
    <x v="9"/>
    <n v="1"/>
    <s v="PALMAR PANA EDIXON JOSUE"/>
    <x v="4"/>
    <x v="0"/>
    <n v="96"/>
    <n v="13.714285714285699"/>
    <n v="96"/>
    <m/>
    <n v="48950"/>
    <x v="0"/>
    <n v="14077.142900000001"/>
    <x v="1105"/>
    <x v="0"/>
    <m/>
  </r>
  <r>
    <d v="2024-08-14T03:28:55"/>
    <x v="9"/>
    <n v="2"/>
    <s v="PARIAS MURIEL JHON FREDY"/>
    <x v="3"/>
    <x v="0"/>
    <n v="213"/>
    <n v="21.3"/>
    <n v="202.816901408451"/>
    <s v="3 Descuentos (Controlador y transbordo) "/>
    <n v="106049.29580000001"/>
    <x v="1"/>
    <n v="14077.142900000001"/>
    <x v="1105"/>
    <x v="0"/>
    <m/>
  </r>
  <r>
    <d v="2024-08-14T03:28:55"/>
    <x v="9"/>
    <n v="3"/>
    <s v="AGUIRRE ANDRES"/>
    <x v="6"/>
    <x v="0"/>
    <n v="137"/>
    <n v="17.125"/>
    <n v="162.253521126761"/>
    <m/>
    <n v="84839.436600000001"/>
    <x v="0"/>
    <n v="14077.142900000001"/>
    <x v="1105"/>
    <x v="0"/>
    <m/>
  </r>
  <r>
    <d v="2024-08-14T03:28:55"/>
    <x v="9"/>
    <n v="4"/>
    <s v="NOREA JUAN JOSE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8:56"/>
    <x v="9"/>
    <n v="5"/>
    <s v="DIAZ LOZADA ANDRES FELIPE"/>
    <x v="1"/>
    <x v="0"/>
    <n v="248"/>
    <n v="22.545454545454501"/>
    <n v="223.098591549296"/>
    <s v="1 Descuento (Despachadora angela) "/>
    <n v="116654.2254"/>
    <x v="1"/>
    <n v="14077.142900000001"/>
    <x v="1105"/>
    <x v="0"/>
    <m/>
  </r>
  <r>
    <d v="2024-08-14T03:28:56"/>
    <x v="9"/>
    <n v="6"/>
    <s v="TUBERQUIA MAICOL ESTIVEN"/>
    <x v="1"/>
    <x v="0"/>
    <n v="244"/>
    <n v="22.181818181818201"/>
    <n v="223.098591549296"/>
    <s v="4 Descuentos (Conducts, controlador y despachador gustavo) "/>
    <n v="116654.2254"/>
    <x v="0"/>
    <n v="14077.142900000001"/>
    <x v="1105"/>
    <x v="0"/>
    <m/>
  </r>
  <r>
    <d v="2024-08-14T03:28:56"/>
    <x v="9"/>
    <n v="7"/>
    <s v="DUQUE GABRIEL"/>
    <x v="3"/>
    <x v="1"/>
    <n v="224"/>
    <n v="22.4"/>
    <n v="202.816901408451"/>
    <s v="Se descuenta el viaje de 4 55 pm ya que NO ingresa a la minorista sin autorizacion, 2 Descuentos (jefe de ruta y conduct) "/>
    <n v="95444.195800000001"/>
    <x v="1"/>
    <n v="14077.142900000001"/>
    <x v="1105"/>
    <x v="1"/>
    <n v="20.282"/>
  </r>
  <r>
    <d v="2024-08-14T03:28:56"/>
    <x v="9"/>
    <n v="8"/>
    <s v="VACA FIERRO ROBINSON"/>
    <x v="0"/>
    <x v="0"/>
    <n v="190"/>
    <n v="21.1111111111111"/>
    <n v="182.535211267606"/>
    <s v="2 Descuentos (Conducts) "/>
    <n v="95444.366200000004"/>
    <x v="1"/>
    <n v="14077.142900000001"/>
    <x v="1105"/>
    <x v="0"/>
    <m/>
  </r>
  <r>
    <d v="2024-08-14T03:28:57"/>
    <x v="9"/>
    <n v="9"/>
    <s v="AGUDELO GARCIA DENIN ANGELO"/>
    <x v="6"/>
    <x v="0"/>
    <n v="119"/>
    <n v="14.875"/>
    <n v="162.253521126761"/>
    <m/>
    <n v="84839.436600000001"/>
    <x v="0"/>
    <n v="14077.142900000001"/>
    <x v="1105"/>
    <x v="0"/>
    <m/>
  </r>
  <r>
    <d v="2024-08-14T03:28:57"/>
    <x v="9"/>
    <n v="10"/>
    <s v="LONDOO WILDER"/>
    <x v="6"/>
    <x v="0"/>
    <n v="136"/>
    <n v="17"/>
    <n v="162.253521126761"/>
    <m/>
    <n v="84839.436600000001"/>
    <x v="0"/>
    <n v="14077.142900000001"/>
    <x v="1105"/>
    <x v="0"/>
    <m/>
  </r>
  <r>
    <d v="2024-08-14T03:28:57"/>
    <x v="9"/>
    <n v="11"/>
    <s v="BELTRAN JUAN SIMON"/>
    <x v="3"/>
    <x v="0"/>
    <n v="231"/>
    <n v="23.1"/>
    <n v="202.816901408451"/>
    <s v="2 Descuentos (Despachador gustavo y Usuario movilidad reducida) "/>
    <n v="106049.29580000001"/>
    <x v="0"/>
    <n v="14077.142900000001"/>
    <x v="1105"/>
    <x v="0"/>
    <m/>
  </r>
  <r>
    <d v="2024-08-14T03:28:57"/>
    <x v="9"/>
    <n v="12"/>
    <s v="VALENCIA MENDOZA JHON"/>
    <x v="2"/>
    <x v="0"/>
    <n v="123"/>
    <n v="20.5"/>
    <n v="121.69014084507"/>
    <m/>
    <n v="63629.577499999999"/>
    <x v="0"/>
    <n v="14077.142900000001"/>
    <x v="1105"/>
    <x v="0"/>
    <m/>
  </r>
  <r>
    <d v="2024-08-14T03:28:58"/>
    <x v="9"/>
    <n v="13"/>
    <s v="DURANGO PAEZ GILDARDO"/>
    <x v="3"/>
    <x v="0"/>
    <n v="209"/>
    <n v="20.9"/>
    <n v="202.816901408451"/>
    <m/>
    <n v="106049.29580000001"/>
    <x v="0"/>
    <n v="14077.142900000001"/>
    <x v="1105"/>
    <x v="0"/>
    <m/>
  </r>
  <r>
    <d v="2024-08-14T03:28:58"/>
    <x v="9"/>
    <n v="14"/>
    <s v="CARVAJAL SALAZAR HECTOR MARINO"/>
    <x v="1"/>
    <x v="0"/>
    <n v="180"/>
    <n v="16.363636363636399"/>
    <n v="223.098591549296"/>
    <m/>
    <n v="116654.2254"/>
    <x v="1"/>
    <n v="14077.142900000001"/>
    <x v="1105"/>
    <x v="0"/>
    <m/>
  </r>
  <r>
    <d v="2024-08-14T03:28:58"/>
    <x v="9"/>
    <n v="16"/>
    <s v="HURTADO MADRID JUAN ESTEBAN"/>
    <x v="0"/>
    <x v="0"/>
    <n v="172"/>
    <n v="19.1111111111111"/>
    <n v="182.535211267606"/>
    <m/>
    <n v="95444.366200000004"/>
    <x v="0"/>
    <n v="14077.142900000001"/>
    <x v="1105"/>
    <x v="0"/>
    <m/>
  </r>
  <r>
    <d v="2024-08-14T03:28:59"/>
    <x v="9"/>
    <n v="17"/>
    <s v="RAMIREZ JARAMILLO WILSON"/>
    <x v="0"/>
    <x v="0"/>
    <n v="173"/>
    <n v="19.2222222222222"/>
    <n v="182.535211267606"/>
    <m/>
    <n v="95444.366200000004"/>
    <x v="0"/>
    <n v="14077.142900000001"/>
    <x v="1105"/>
    <x v="0"/>
    <m/>
  </r>
  <r>
    <d v="2024-08-14T03:28:59"/>
    <x v="9"/>
    <n v="18"/>
    <s v="HERRERA GIRALDO DAVINSON"/>
    <x v="4"/>
    <x v="0"/>
    <n v="147"/>
    <n v="21"/>
    <n v="141.971830985916"/>
    <m/>
    <n v="74234.506999999998"/>
    <x v="0"/>
    <n v="14077.142900000001"/>
    <x v="1105"/>
    <x v="0"/>
    <m/>
  </r>
  <r>
    <d v="2024-08-14T03:28:59"/>
    <x v="9"/>
    <n v="19"/>
    <s v="BARRANTES GALLEGO DANIEL CAMILO"/>
    <x v="3"/>
    <x v="0"/>
    <n v="165"/>
    <n v="16.5"/>
    <n v="202.816901408451"/>
    <s v="2 Descuentos (Conducts) "/>
    <n v="106049.29580000001"/>
    <x v="0"/>
    <n v="14077.142900000001"/>
    <x v="1105"/>
    <x v="0"/>
    <m/>
  </r>
  <r>
    <d v="2024-08-14T03:28:59"/>
    <x v="9"/>
    <n v="20"/>
    <s v="GONZALEZ PEREZ RAFAEL JOSE"/>
    <x v="3"/>
    <x v="0"/>
    <n v="202"/>
    <n v="20.2"/>
    <n v="202.816901408451"/>
    <m/>
    <n v="106049.29580000001"/>
    <x v="0"/>
    <n v="14077.142900000001"/>
    <x v="1105"/>
    <x v="0"/>
    <m/>
  </r>
  <r>
    <d v="2024-08-14T03:29:00"/>
    <x v="9"/>
    <n v="21"/>
    <s v="DURANGO DAVID JOSE"/>
    <x v="6"/>
    <x v="0"/>
    <n v="168"/>
    <n v="21"/>
    <n v="162.253521126761"/>
    <m/>
    <n v="84839.436600000001"/>
    <x v="0"/>
    <n v="14077.142900000001"/>
    <x v="1105"/>
    <x v="0"/>
    <m/>
  </r>
  <r>
    <d v="2024-08-14T03:29:00"/>
    <x v="9"/>
    <n v="22"/>
    <s v="QUIRAMA CASTAEDA JHON JADER"/>
    <x v="3"/>
    <x v="0"/>
    <n v="210"/>
    <n v="21"/>
    <n v="202.816901408451"/>
    <s v="2 Descuentos (jefe de ruta y conduct) "/>
    <n v="106049.29580000001"/>
    <x v="1"/>
    <n v="14077.142900000001"/>
    <x v="1105"/>
    <x v="0"/>
    <m/>
  </r>
  <r>
    <d v="2024-08-14T03:29:00"/>
    <x v="1"/>
    <n v="23"/>
    <s v="SALDARRIAGA PARRA LUIS ALBERTO"/>
    <x v="0"/>
    <x v="0"/>
    <n v="167"/>
    <n v="18.5555555555556"/>
    <n v="182.535211267606"/>
    <m/>
    <n v="95444.366200000004"/>
    <x v="2"/>
    <n v="14077.142900000001"/>
    <x v="1105"/>
    <x v="0"/>
    <m/>
  </r>
  <r>
    <d v="2024-08-14T03:29:01"/>
    <x v="1"/>
    <n v="24"/>
    <s v="MUOZ PEA WEIMAR ALONSO"/>
    <x v="0"/>
    <x v="0"/>
    <n v="205"/>
    <n v="22.7777777777778"/>
    <n v="182.535211267606"/>
    <s v="5 Descuentos (Despachadora angela y transbordo) "/>
    <n v="95444.366200000004"/>
    <x v="0"/>
    <n v="14077.142900000001"/>
    <x v="1105"/>
    <x v="0"/>
    <m/>
  </r>
  <r>
    <d v="2024-08-14T03:29:01"/>
    <x v="1"/>
    <n v="25"/>
    <s v="JIMENEZ HURTADO CARLOS ESTIVEN"/>
    <x v="6"/>
    <x v="0"/>
    <n v="177"/>
    <n v="22.125"/>
    <n v="162.253521126761"/>
    <m/>
    <n v="84839.436600000001"/>
    <x v="1"/>
    <n v="14077.142900000001"/>
    <x v="1105"/>
    <x v="0"/>
    <m/>
  </r>
  <r>
    <d v="2024-08-14T03:29:01"/>
    <x v="1"/>
    <n v="26"/>
    <s v="CIRO MARIN RODRIGO ALBERTO"/>
    <x v="4"/>
    <x v="0"/>
    <n v="123"/>
    <n v="17.571428571428601"/>
    <n v="141.971830985916"/>
    <m/>
    <n v="74234.506999999998"/>
    <x v="0"/>
    <n v="14077.142900000001"/>
    <x v="1105"/>
    <x v="0"/>
    <m/>
  </r>
  <r>
    <d v="2024-08-14T03:29:01"/>
    <x v="1"/>
    <n v="27"/>
    <s v="HOYOS DAVID"/>
    <x v="1"/>
    <x v="0"/>
    <n v="219"/>
    <n v="19.909090909090899"/>
    <n v="223.098591549296"/>
    <s v="1 Descuento (Conduct) "/>
    <n v="116654.2254"/>
    <x v="0"/>
    <n v="14077.142900000001"/>
    <x v="1105"/>
    <x v="0"/>
    <m/>
  </r>
  <r>
    <d v="2024-08-14T03:29:02"/>
    <x v="1"/>
    <n v="28"/>
    <s v="OCHOA ALEJANDRO"/>
    <x v="4"/>
    <x v="0"/>
    <n v="148"/>
    <n v="21.1428571428571"/>
    <n v="141.971830985916"/>
    <m/>
    <n v="74234.506999999998"/>
    <x v="0"/>
    <n v="14077.142900000001"/>
    <x v="1105"/>
    <x v="0"/>
    <m/>
  </r>
  <r>
    <d v="2024-08-14T03:29:02"/>
    <x v="1"/>
    <n v="29"/>
    <s v="PEREZ GARCIA JUAN ESTEBAN"/>
    <x v="0"/>
    <x v="0"/>
    <n v="164"/>
    <n v="18.2222222222222"/>
    <n v="182.535211267606"/>
    <m/>
    <n v="95444.366200000004"/>
    <x v="0"/>
    <n v="14077.142900000001"/>
    <x v="1105"/>
    <x v="0"/>
    <m/>
  </r>
  <r>
    <d v="2024-08-14T03:29:02"/>
    <x v="1"/>
    <n v="30"/>
    <s v="RIOS ELKIN"/>
    <x v="11"/>
    <x v="3"/>
    <n v="29"/>
    <n v="14.5"/>
    <n v="40.563380281690101"/>
    <m/>
    <n v="21209.859199999999"/>
    <x v="0"/>
    <n v="14077.142900000001"/>
    <x v="1105"/>
    <x v="0"/>
    <m/>
  </r>
  <r>
    <d v="2024-08-14T03:29:02"/>
    <x v="1"/>
    <n v="31"/>
    <s v="CERVANTES MARTINEZ FELIX ENRIQUE"/>
    <x v="0"/>
    <x v="0"/>
    <n v="158"/>
    <n v="17.5555555555556"/>
    <n v="182.535211267606"/>
    <m/>
    <n v="95444.366200000004"/>
    <x v="0"/>
    <n v="14077.142900000001"/>
    <x v="1105"/>
    <x v="0"/>
    <m/>
  </r>
  <r>
    <d v="2024-08-14T03:29:03"/>
    <x v="1"/>
    <n v="33"/>
    <s v="ACEVEDO DIEGO ALEJANDRO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9:03"/>
    <x v="1"/>
    <n v="34"/>
    <s v="MONTOYA OSPINA GILBERTO ANTONIO"/>
    <x v="1"/>
    <x v="0"/>
    <n v="260"/>
    <n v="23.636363636363601"/>
    <n v="223.098591549296"/>
    <m/>
    <n v="116654.2254"/>
    <x v="0"/>
    <n v="14077.142900000001"/>
    <x v="1105"/>
    <x v="0"/>
    <m/>
  </r>
  <r>
    <d v="2024-08-14T03:29:03"/>
    <x v="1"/>
    <n v="35"/>
    <s v="MOLINA LUIS FERNANDO"/>
    <x v="3"/>
    <x v="0"/>
    <n v="226"/>
    <n v="22.6"/>
    <n v="202.816901408451"/>
    <m/>
    <n v="106049.29580000001"/>
    <x v="1"/>
    <n v="14077.142900000001"/>
    <x v="1105"/>
    <x v="0"/>
    <m/>
  </r>
  <r>
    <d v="2024-08-14T03:29:04"/>
    <x v="1"/>
    <n v="36"/>
    <s v="MARTINEZ CHAVERRA LUIS NORBERTO"/>
    <x v="1"/>
    <x v="0"/>
    <n v="265"/>
    <n v="24.090909090909101"/>
    <n v="223.098591549296"/>
    <m/>
    <n v="116654.2254"/>
    <x v="0"/>
    <n v="14077.142900000001"/>
    <x v="1105"/>
    <x v="0"/>
    <m/>
  </r>
  <r>
    <d v="2024-08-14T03:29:04"/>
    <x v="1"/>
    <n v="37"/>
    <s v="TABORDA ROJAS DIEGO ALEJANDRO"/>
    <x v="3"/>
    <x v="0"/>
    <n v="205"/>
    <n v="20.5"/>
    <n v="202.816901408451"/>
    <m/>
    <n v="106049.29580000001"/>
    <x v="1"/>
    <n v="14077.142900000001"/>
    <x v="1105"/>
    <x v="0"/>
    <m/>
  </r>
  <r>
    <d v="2024-08-14T03:29:04"/>
    <x v="1"/>
    <n v="38"/>
    <s v="AGUDELO KEVIN ANDRES"/>
    <x v="0"/>
    <x v="0"/>
    <n v="214"/>
    <n v="23.7777777777778"/>
    <n v="182.535211267606"/>
    <m/>
    <n v="95444.366200000004"/>
    <x v="0"/>
    <n v="14077.142900000001"/>
    <x v="1105"/>
    <x v="0"/>
    <m/>
  </r>
  <r>
    <d v="2024-08-14T03:29:04"/>
    <x v="1"/>
    <n v="39"/>
    <s v="GOMEZ EDWIN"/>
    <x v="1"/>
    <x v="0"/>
    <n v="247"/>
    <n v="22.454545454545499"/>
    <n v="223.098591549296"/>
    <m/>
    <n v="116654.2254"/>
    <x v="0"/>
    <n v="14077.142900000001"/>
    <x v="1105"/>
    <x v="0"/>
    <m/>
  </r>
  <r>
    <d v="2024-08-14T03:29:05"/>
    <x v="1"/>
    <n v="40"/>
    <s v="OCAMPO OCAMPO ANTONIO JOSE"/>
    <x v="3"/>
    <x v="0"/>
    <n v="211"/>
    <n v="21.1"/>
    <n v="202.816901408451"/>
    <s v="4 Descuentos (Propietarios) "/>
    <n v="106049.29580000001"/>
    <x v="0"/>
    <n v="14077.142900000001"/>
    <x v="1105"/>
    <x v="0"/>
    <m/>
  </r>
  <r>
    <d v="2024-08-14T03:29:05"/>
    <x v="1"/>
    <n v="41"/>
    <s v="GARCIA DAVID WILSON ALBERTO"/>
    <x v="3"/>
    <x v="0"/>
    <n v="204"/>
    <n v="20.399999999999999"/>
    <n v="202.816901408451"/>
    <s v="1 Descuento (Conduct) "/>
    <n v="106049.29580000001"/>
    <x v="1"/>
    <n v="14077.142900000001"/>
    <x v="1105"/>
    <x v="0"/>
    <m/>
  </r>
  <r>
    <d v="2024-08-14T03:29:05"/>
    <x v="1"/>
    <n v="42"/>
    <s v="LOPERA ALVAREZ ESTIVEN"/>
    <x v="4"/>
    <x v="0"/>
    <n v="125"/>
    <n v="17.8571428571429"/>
    <n v="141.971830985916"/>
    <s v="1 Descuento (Controlador) "/>
    <n v="74234.506999999998"/>
    <x v="1"/>
    <n v="14077.142900000001"/>
    <x v="1105"/>
    <x v="0"/>
    <m/>
  </r>
  <r>
    <d v="2024-08-15T03:04:09"/>
    <x v="9"/>
    <n v="1"/>
    <s v="MACEA MATEO"/>
    <x v="0"/>
    <x v="0"/>
    <n v="173"/>
    <n v="19.2222222222222"/>
    <n v="173"/>
    <s v="5 Descuentos (Despachador gustavo, controlador y conducts) "/>
    <n v="90200"/>
    <x v="0"/>
    <n v="12576.9231"/>
    <x v="1106"/>
    <x v="0"/>
    <m/>
  </r>
  <r>
    <d v="2024-08-15T03:04:10"/>
    <x v="9"/>
    <n v="2"/>
    <s v="PARIAS MURIEL JHON FREDY"/>
    <x v="3"/>
    <x v="0"/>
    <n v="232"/>
    <n v="23.2"/>
    <n v="210.569343065693"/>
    <m/>
    <n v="110313.1387"/>
    <x v="1"/>
    <n v="12576.9231"/>
    <x v="1106"/>
    <x v="0"/>
    <m/>
  </r>
  <r>
    <d v="2024-08-15T03:04:10"/>
    <x v="9"/>
    <n v="3"/>
    <s v="AGUIRRE ANDRES"/>
    <x v="1"/>
    <x v="0"/>
    <n v="215"/>
    <n v="19.545454545454501"/>
    <n v="231.62627737226299"/>
    <s v="2 Descuentos (Conduct y controlador) "/>
    <n v="121344.4526"/>
    <x v="0"/>
    <n v="12576.9231"/>
    <x v="1106"/>
    <x v="0"/>
    <m/>
  </r>
  <r>
    <d v="2024-08-15T03:04:10"/>
    <x v="9"/>
    <n v="4"/>
    <s v="NOREA JUAN JOSE"/>
    <x v="6"/>
    <x v="0"/>
    <n v="143"/>
    <n v="19.066666666666698"/>
    <n v="157.92700729927"/>
    <m/>
    <n v="82734.854000000007"/>
    <x v="0"/>
    <n v="12576.9231"/>
    <x v="1106"/>
    <x v="0"/>
    <m/>
  </r>
  <r>
    <d v="2024-08-15T03:04:11"/>
    <x v="9"/>
    <n v="5"/>
    <s v="BERRIO POSADA ANGELA"/>
    <x v="9"/>
    <x v="0"/>
    <n v="267"/>
    <n v="22.25"/>
    <n v="252.68321167883201"/>
    <m/>
    <n v="132375.76639999999"/>
    <x v="1"/>
    <n v="12576.9231"/>
    <x v="1106"/>
    <x v="0"/>
    <m/>
  </r>
  <r>
    <d v="2024-08-15T03:04:11"/>
    <x v="9"/>
    <n v="6"/>
    <s v="TUBERQUIA MAICOL ESTIVEN"/>
    <x v="1"/>
    <x v="0"/>
    <n v="198"/>
    <n v="18"/>
    <n v="231.62627737226299"/>
    <m/>
    <n v="121344.4526"/>
    <x v="0"/>
    <n v="12576.9231"/>
    <x v="1106"/>
    <x v="0"/>
    <m/>
  </r>
  <r>
    <d v="2024-08-15T03:04:11"/>
    <x v="9"/>
    <n v="7"/>
    <s v="DUQUE GABRIEL"/>
    <x v="0"/>
    <x v="0"/>
    <n v="199"/>
    <n v="22.1111111111111"/>
    <n v="189.51240875912401"/>
    <m/>
    <n v="99281.824800000002"/>
    <x v="1"/>
    <n v="12576.9231"/>
    <x v="1106"/>
    <x v="0"/>
    <m/>
  </r>
  <r>
    <d v="2024-08-15T03:04:11"/>
    <x v="9"/>
    <n v="8"/>
    <s v="VACA FIERRO ROBINSON"/>
    <x v="8"/>
    <x v="0"/>
    <n v="107"/>
    <n v="21.4"/>
    <n v="105.284671532847"/>
    <m/>
    <n v="55156.569300000003"/>
    <x v="1"/>
    <n v="12576.9231"/>
    <x v="1106"/>
    <x v="0"/>
    <m/>
  </r>
  <r>
    <d v="2024-08-15T03:04:12"/>
    <x v="9"/>
    <n v="9"/>
    <s v="AGUDELO GARCIA DENIN ANGELO"/>
    <x v="6"/>
    <x v="0"/>
    <n v="163"/>
    <n v="20.375"/>
    <n v="168.45547445255499"/>
    <m/>
    <n v="88250.510899999994"/>
    <x v="0"/>
    <n v="12576.9231"/>
    <x v="1106"/>
    <x v="0"/>
    <m/>
  </r>
  <r>
    <d v="2024-08-15T03:04:12"/>
    <x v="9"/>
    <n v="10"/>
    <s v="MARULANDA JARAMILLO DAWER ANDRES"/>
    <x v="1"/>
    <x v="0"/>
    <n v="234"/>
    <n v="21.272727272727298"/>
    <n v="231.62627737226299"/>
    <m/>
    <n v="121344.4526"/>
    <x v="0"/>
    <n v="12576.9231"/>
    <x v="1106"/>
    <x v="0"/>
    <m/>
  </r>
  <r>
    <d v="2024-08-15T03:04:12"/>
    <x v="9"/>
    <n v="11"/>
    <s v="HERRERA GIRALDO DAVINSON"/>
    <x v="0"/>
    <x v="0"/>
    <n v="156"/>
    <n v="17.3333333333333"/>
    <n v="189.51240875912401"/>
    <m/>
    <n v="99281.824800000002"/>
    <x v="0"/>
    <n v="12576.9231"/>
    <x v="1106"/>
    <x v="0"/>
    <m/>
  </r>
  <r>
    <d v="2024-08-15T03:04:12"/>
    <x v="9"/>
    <n v="12"/>
    <s v="VALENCIA MENDOZA JHON"/>
    <x v="2"/>
    <x v="0"/>
    <n v="100"/>
    <n v="16.6666666666667"/>
    <n v="126.341605839416"/>
    <m/>
    <n v="66187.883199999997"/>
    <x v="0"/>
    <n v="12576.9231"/>
    <x v="1106"/>
    <x v="0"/>
    <m/>
  </r>
  <r>
    <d v="2024-08-15T03:04:13"/>
    <x v="9"/>
    <n v="13"/>
    <s v="DURANGO PAEZ GILDARDO"/>
    <x v="0"/>
    <x v="0"/>
    <n v="180"/>
    <n v="20"/>
    <n v="189.51240875912401"/>
    <m/>
    <n v="99281.824800000002"/>
    <x v="0"/>
    <n v="12576.9231"/>
    <x v="1106"/>
    <x v="0"/>
    <m/>
  </r>
  <r>
    <d v="2024-08-15T03:04:13"/>
    <x v="9"/>
    <n v="14"/>
    <s v="MADRID HERNANDEZ JHONATAN SMITH"/>
    <x v="1"/>
    <x v="0"/>
    <n v="254"/>
    <n v="23.090909090909101"/>
    <n v="231.62627737226299"/>
    <m/>
    <n v="121344.4526"/>
    <x v="1"/>
    <n v="12576.9231"/>
    <x v="1106"/>
    <x v="0"/>
    <m/>
  </r>
  <r>
    <d v="2024-08-15T03:04:13"/>
    <x v="9"/>
    <n v="15"/>
    <s v="DIAZ LOZADA ANDRES FELIPE"/>
    <x v="1"/>
    <x v="0"/>
    <n v="246"/>
    <n v="22.363636363636399"/>
    <n v="231.62627737226299"/>
    <m/>
    <n v="121344.4526"/>
    <x v="1"/>
    <n v="12576.9231"/>
    <x v="1106"/>
    <x v="0"/>
    <m/>
  </r>
  <r>
    <d v="2024-08-15T03:04:13"/>
    <x v="9"/>
    <n v="16"/>
    <s v="LONDOO CADAVID DAVID SANTIAGO"/>
    <x v="0"/>
    <x v="0"/>
    <n v="153"/>
    <n v="17"/>
    <n v="189.51240875912401"/>
    <m/>
    <n v="99281.824800000002"/>
    <x v="0"/>
    <n v="12576.9231"/>
    <x v="1106"/>
    <x v="0"/>
    <m/>
  </r>
  <r>
    <d v="2024-08-15T03:04:14"/>
    <x v="9"/>
    <n v="17"/>
    <s v="ESPINOZA CHAVARRIA GUILLERMO LEON"/>
    <x v="6"/>
    <x v="0"/>
    <n v="166"/>
    <n v="20.75"/>
    <n v="168.45547445255499"/>
    <m/>
    <n v="88250.510899999994"/>
    <x v="0"/>
    <n v="12576.9231"/>
    <x v="1106"/>
    <x v="0"/>
    <m/>
  </r>
  <r>
    <d v="2024-08-15T03:04:14"/>
    <x v="9"/>
    <n v="18"/>
    <s v="BETANCUR GUZMAN JHON FERNANDO"/>
    <x v="1"/>
    <x v="0"/>
    <n v="229"/>
    <n v="20.818181818181799"/>
    <n v="231.62627737226299"/>
    <m/>
    <n v="121344.4526"/>
    <x v="0"/>
    <n v="12576.9231"/>
    <x v="1106"/>
    <x v="0"/>
    <m/>
  </r>
  <r>
    <d v="2024-08-15T03:04:14"/>
    <x v="9"/>
    <n v="19"/>
    <s v="BARRANTES GALLEGO DANIEL CAMILO"/>
    <x v="3"/>
    <x v="0"/>
    <n v="250"/>
    <n v="25"/>
    <n v="210.569343065693"/>
    <m/>
    <n v="110313.1387"/>
    <x v="0"/>
    <n v="12576.9231"/>
    <x v="1106"/>
    <x v="0"/>
    <m/>
  </r>
  <r>
    <d v="2024-08-15T03:04:14"/>
    <x v="9"/>
    <n v="20"/>
    <s v="GONZALEZ PEREZ RAFAEL JOSE"/>
    <x v="0"/>
    <x v="0"/>
    <n v="142"/>
    <n v="15.7777777777778"/>
    <n v="189.51240875912401"/>
    <m/>
    <n v="99281.824800000002"/>
    <x v="0"/>
    <n v="12576.9231"/>
    <x v="1106"/>
    <x v="0"/>
    <m/>
  </r>
  <r>
    <d v="2024-08-15T03:04:15"/>
    <x v="9"/>
    <n v="21"/>
    <s v="HOYOS DAVID"/>
    <x v="0"/>
    <x v="0"/>
    <n v="212"/>
    <n v="23.5555555555556"/>
    <n v="189.51240875912401"/>
    <m/>
    <n v="99281.824800000002"/>
    <x v="0"/>
    <n v="12576.9231"/>
    <x v="1106"/>
    <x v="0"/>
    <m/>
  </r>
  <r>
    <d v="2024-08-15T03:04:15"/>
    <x v="1"/>
    <n v="22"/>
    <s v="QUIRAMA CASTAEDA JHON JADER"/>
    <x v="0"/>
    <x v="0"/>
    <n v="181"/>
    <n v="20.1111111111111"/>
    <n v="189.51240875912401"/>
    <m/>
    <n v="99281.824800000002"/>
    <x v="1"/>
    <n v="12576.9231"/>
    <x v="1106"/>
    <x v="0"/>
    <m/>
  </r>
  <r>
    <d v="2024-08-15T03:04:15"/>
    <x v="1"/>
    <n v="23"/>
    <s v="SALDARRIAGA PARRA LUIS ALBERTO"/>
    <x v="0"/>
    <x v="0"/>
    <n v="169"/>
    <n v="18.7777777777778"/>
    <n v="189.51240875912401"/>
    <m/>
    <n v="99281.824800000002"/>
    <x v="2"/>
    <n v="12576.9231"/>
    <x v="1106"/>
    <x v="0"/>
    <m/>
  </r>
  <r>
    <d v="2024-08-15T03:04:16"/>
    <x v="1"/>
    <n v="24"/>
    <s v="MUOZ PEA WEIMAR ALONSO"/>
    <x v="3"/>
    <x v="0"/>
    <n v="260"/>
    <n v="26"/>
    <n v="210.569343065693"/>
    <m/>
    <n v="110313.1387"/>
    <x v="0"/>
    <n v="12576.9231"/>
    <x v="1106"/>
    <x v="0"/>
    <m/>
  </r>
  <r>
    <d v="2024-08-15T03:04:16"/>
    <x v="1"/>
    <n v="26"/>
    <s v="CIRO MARIN RODRIGO ALBERTO"/>
    <x v="0"/>
    <x v="0"/>
    <n v="192"/>
    <n v="21.3333333333333"/>
    <n v="189.51240875912401"/>
    <m/>
    <n v="99281.824800000002"/>
    <x v="0"/>
    <n v="12576.9231"/>
    <x v="1106"/>
    <x v="0"/>
    <m/>
  </r>
  <r>
    <d v="2024-08-15T03:04:16"/>
    <x v="1"/>
    <n v="27"/>
    <s v="FLORES RINCON JORGE ALBERTO"/>
    <x v="9"/>
    <x v="0"/>
    <n v="265"/>
    <n v="22.0833333333333"/>
    <n v="252.68321167883201"/>
    <m/>
    <n v="132375.76639999999"/>
    <x v="0"/>
    <n v="12576.9231"/>
    <x v="1106"/>
    <x v="0"/>
    <m/>
  </r>
  <r>
    <d v="2024-08-15T03:04:17"/>
    <x v="1"/>
    <n v="28"/>
    <s v="OCHOA ALEJANDRO"/>
    <x v="0"/>
    <x v="0"/>
    <n v="174"/>
    <n v="19.3333333333333"/>
    <n v="189.51240875912401"/>
    <s v="3 Descuentos (Conducts y usuario desubicado) "/>
    <n v="99281.824800000002"/>
    <x v="0"/>
    <n v="12576.9231"/>
    <x v="1106"/>
    <x v="0"/>
    <m/>
  </r>
  <r>
    <d v="2024-08-15T03:04:17"/>
    <x v="1"/>
    <n v="29"/>
    <s v="PEREZ GARCIA JUAN ESTEBAN"/>
    <x v="0"/>
    <x v="0"/>
    <n v="187"/>
    <n v="20.7777777777778"/>
    <n v="189.51240875912401"/>
    <s v="1 Descuento (Usuario movilidad reducida) "/>
    <n v="99281.824800000002"/>
    <x v="0"/>
    <n v="12576.9231"/>
    <x v="1106"/>
    <x v="0"/>
    <m/>
  </r>
  <r>
    <d v="2024-08-15T03:04:17"/>
    <x v="1"/>
    <n v="32"/>
    <s v="RIOS ELKIN"/>
    <x v="3"/>
    <x v="0"/>
    <n v="255"/>
    <n v="25.5"/>
    <n v="210.569343065693"/>
    <m/>
    <n v="110313.1387"/>
    <x v="0"/>
    <n v="12576.9231"/>
    <x v="1106"/>
    <x v="0"/>
    <m/>
  </r>
  <r>
    <d v="2024-08-15T03:04:17"/>
    <x v="1"/>
    <n v="33"/>
    <s v="ACEVEDO DIEGO ALEJANDRO"/>
    <x v="1"/>
    <x v="0"/>
    <n v="254"/>
    <n v="23.090909090909101"/>
    <n v="231.62627737226299"/>
    <m/>
    <n v="121344.4526"/>
    <x v="0"/>
    <n v="12576.9231"/>
    <x v="1106"/>
    <x v="0"/>
    <m/>
  </r>
  <r>
    <d v="2024-08-15T03:04:18"/>
    <x v="1"/>
    <n v="34"/>
    <s v="PINO JUAN ESTEBAN"/>
    <x v="0"/>
    <x v="0"/>
    <n v="171"/>
    <n v="19"/>
    <n v="189.51240875912401"/>
    <m/>
    <n v="99281.824800000002"/>
    <x v="0"/>
    <n v="12576.9231"/>
    <x v="1106"/>
    <x v="0"/>
    <m/>
  </r>
  <r>
    <d v="2024-08-15T03:04:18"/>
    <x v="1"/>
    <n v="35"/>
    <s v="MOLINA LUIS FERNANDO"/>
    <x v="3"/>
    <x v="0"/>
    <n v="245"/>
    <n v="24.5"/>
    <n v="210.569343065693"/>
    <m/>
    <n v="110313.1387"/>
    <x v="1"/>
    <n v="12576.9231"/>
    <x v="1106"/>
    <x v="0"/>
    <m/>
  </r>
  <r>
    <d v="2024-08-15T03:04:18"/>
    <x v="1"/>
    <n v="36"/>
    <s v="MARTINEZ CHAVERRA LUIS NORBERTO"/>
    <x v="3"/>
    <x v="0"/>
    <n v="234"/>
    <n v="23.4"/>
    <n v="210.569343065693"/>
    <s v="2 Descuentos (Conducts) "/>
    <n v="110313.1387"/>
    <x v="0"/>
    <n v="12576.9231"/>
    <x v="1106"/>
    <x v="0"/>
    <m/>
  </r>
  <r>
    <d v="2024-08-15T03:04:18"/>
    <x v="1"/>
    <n v="37"/>
    <s v="TABORDA ROJAS DIEGO ALEJANDRO"/>
    <x v="6"/>
    <x v="0"/>
    <n v="174"/>
    <n v="21.75"/>
    <n v="168.45547445255499"/>
    <m/>
    <n v="88250.510899999994"/>
    <x v="1"/>
    <n v="12576.9231"/>
    <x v="1106"/>
    <x v="0"/>
    <m/>
  </r>
  <r>
    <d v="2024-08-15T03:04:19"/>
    <x v="1"/>
    <n v="38"/>
    <s v="AGUDELO KEVIN ANDRES"/>
    <x v="5"/>
    <x v="0"/>
    <n v="22"/>
    <n v="22"/>
    <n v="21.0569343065693"/>
    <m/>
    <n v="11031.313899999999"/>
    <x v="0"/>
    <n v="12576.9231"/>
    <x v="1106"/>
    <x v="0"/>
    <m/>
  </r>
  <r>
    <d v="2024-08-15T03:04:19"/>
    <x v="1"/>
    <n v="40"/>
    <s v="OCAMPO OCAMPO ANTONIO JOSE"/>
    <x v="3"/>
    <x v="0"/>
    <n v="177"/>
    <n v="17.7"/>
    <n v="210.569343065693"/>
    <m/>
    <n v="110313.1387"/>
    <x v="0"/>
    <n v="12576.9231"/>
    <x v="1106"/>
    <x v="0"/>
    <m/>
  </r>
  <r>
    <d v="2024-08-15T03:04:19"/>
    <x v="1"/>
    <n v="41"/>
    <s v="GARCIA DAVID WILSON ALBERTO"/>
    <x v="0"/>
    <x v="0"/>
    <n v="188"/>
    <n v="20.8888888888889"/>
    <n v="189.51240875912401"/>
    <m/>
    <n v="99281.824800000002"/>
    <x v="1"/>
    <n v="12576.9231"/>
    <x v="1106"/>
    <x v="0"/>
    <m/>
  </r>
  <r>
    <d v="2024-08-15T03:04:19"/>
    <x v="1"/>
    <n v="42"/>
    <s v="LOPERA ALVAREZ ESTIVEN"/>
    <x v="1"/>
    <x v="0"/>
    <n v="218"/>
    <n v="19.818181818181799"/>
    <n v="231.62627737226299"/>
    <m/>
    <n v="121344.4526"/>
    <x v="1"/>
    <n v="12576.9231"/>
    <x v="1106"/>
    <x v="0"/>
    <m/>
  </r>
  <r>
    <d v="2024-08-16T03:36:38"/>
    <x v="1"/>
    <n v="1"/>
    <s v="PALMAR PANA EDIXON JOSUE"/>
    <x v="1"/>
    <x v="0"/>
    <n v="189"/>
    <n v="17.181818181818201"/>
    <n v="189"/>
    <m/>
    <n v="97900"/>
    <x v="0"/>
    <n v="14105.4054"/>
    <x v="1107"/>
    <x v="0"/>
    <m/>
  </r>
  <r>
    <d v="2024-08-16T03:36:38"/>
    <x v="1"/>
    <n v="2"/>
    <s v="PARIAS MURIEL JHON FREDY"/>
    <x v="6"/>
    <x v="0"/>
    <n v="197"/>
    <n v="24.625"/>
    <n v="172.856304985337"/>
    <m/>
    <n v="90670.967699999994"/>
    <x v="1"/>
    <n v="14105.4054"/>
    <x v="1107"/>
    <x v="0"/>
    <m/>
  </r>
  <r>
    <d v="2024-08-16T03:36:39"/>
    <x v="1"/>
    <n v="3"/>
    <s v="AGUIRRE ANDRES"/>
    <x v="4"/>
    <x v="0"/>
    <n v="144"/>
    <n v="20.571428571428601"/>
    <n v="151.24926686217"/>
    <m/>
    <n v="79337.096799999999"/>
    <x v="0"/>
    <n v="14105.4054"/>
    <x v="1107"/>
    <x v="0"/>
    <m/>
  </r>
  <r>
    <d v="2024-08-16T03:36:39"/>
    <x v="1"/>
    <n v="4"/>
    <s v="NOREA JUAN JOSE"/>
    <x v="4"/>
    <x v="0"/>
    <n v="151"/>
    <n v="21.571428571428601"/>
    <n v="151.24926686217"/>
    <m/>
    <n v="79337.096799999999"/>
    <x v="0"/>
    <n v="14105.4054"/>
    <x v="1107"/>
    <x v="0"/>
    <m/>
  </r>
  <r>
    <d v="2024-08-16T03:36:39"/>
    <x v="1"/>
    <n v="5"/>
    <s v="BERRIO POSADA ANGELA"/>
    <x v="4"/>
    <x v="0"/>
    <n v="138"/>
    <n v="19.714285714285701"/>
    <n v="151.24926686217"/>
    <m/>
    <n v="79337.096799999999"/>
    <x v="1"/>
    <n v="14105.4054"/>
    <x v="1107"/>
    <x v="0"/>
    <m/>
  </r>
  <r>
    <d v="2024-08-16T03:36:39"/>
    <x v="1"/>
    <n v="6"/>
    <s v="TUBERQUIA MAICOL ESTIVEN"/>
    <x v="3"/>
    <x v="3"/>
    <n v="286"/>
    <n v="28.6"/>
    <n v="216.070381231672"/>
    <m/>
    <n v="113338.70970000001"/>
    <x v="0"/>
    <n v="14105.4054"/>
    <x v="1107"/>
    <x v="0"/>
    <m/>
  </r>
  <r>
    <d v="2024-08-16T03:36:40"/>
    <x v="1"/>
    <n v="7"/>
    <s v="DUQUE GABRIEL"/>
    <x v="4"/>
    <x v="0"/>
    <n v="150"/>
    <n v="21.428571428571399"/>
    <n v="151.24926686217"/>
    <m/>
    <n v="79337.096799999999"/>
    <x v="1"/>
    <n v="14105.4054"/>
    <x v="1107"/>
    <x v="0"/>
    <m/>
  </r>
  <r>
    <d v="2024-08-16T03:36:40"/>
    <x v="1"/>
    <n v="8"/>
    <s v="VACA FIERRO ROBINSON"/>
    <x v="3"/>
    <x v="3"/>
    <n v="214"/>
    <n v="21.4"/>
    <n v="216.070381231672"/>
    <s v="1 Descuento (Conduct) "/>
    <n v="113338.70970000001"/>
    <x v="1"/>
    <n v="14105.4054"/>
    <x v="1107"/>
    <x v="0"/>
    <m/>
  </r>
  <r>
    <d v="2024-08-16T03:36:40"/>
    <x v="1"/>
    <n v="9"/>
    <s v="AGUDELO GARCIA DENIN ANGELO"/>
    <x v="6"/>
    <x v="0"/>
    <n v="159"/>
    <n v="19.875"/>
    <n v="172.856304985337"/>
    <s v="1 Descuento (Despachadora Agela) "/>
    <n v="90670.967699999994"/>
    <x v="0"/>
    <n v="14105.4054"/>
    <x v="1107"/>
    <x v="0"/>
    <m/>
  </r>
  <r>
    <d v="2024-08-16T03:36:41"/>
    <x v="1"/>
    <n v="11"/>
    <s v="HERRERA GIRALDO DAVINSON"/>
    <x v="0"/>
    <x v="0"/>
    <n v="181"/>
    <n v="20.1111111111111"/>
    <n v="194.46334310850401"/>
    <m/>
    <n v="102004.83869999999"/>
    <x v="0"/>
    <n v="14105.4054"/>
    <x v="1107"/>
    <x v="0"/>
    <m/>
  </r>
  <r>
    <d v="2024-08-16T03:36:41"/>
    <x v="1"/>
    <n v="12"/>
    <s v="VALENCIA MENDOZA JHON"/>
    <x v="3"/>
    <x v="0"/>
    <n v="154"/>
    <n v="15.4"/>
    <n v="216.070381231672"/>
    <m/>
    <n v="113338.70970000001"/>
    <x v="0"/>
    <n v="14105.4054"/>
    <x v="1107"/>
    <x v="0"/>
    <m/>
  </r>
  <r>
    <d v="2024-08-16T03:36:41"/>
    <x v="1"/>
    <n v="13"/>
    <s v="DURANGO PAEZ GILDARDO"/>
    <x v="0"/>
    <x v="0"/>
    <n v="179"/>
    <n v="19.8888888888889"/>
    <n v="194.46334310850401"/>
    <m/>
    <n v="102004.83869999999"/>
    <x v="0"/>
    <n v="14105.4054"/>
    <x v="1107"/>
    <x v="0"/>
    <m/>
  </r>
  <r>
    <d v="2024-08-16T03:36:41"/>
    <x v="1"/>
    <n v="14"/>
    <s v="MADRID HERNANDEZ JHONATAN SMITH"/>
    <x v="3"/>
    <x v="0"/>
    <n v="161"/>
    <n v="16.100000000000001"/>
    <n v="216.070381231672"/>
    <m/>
    <n v="113338.70970000001"/>
    <x v="1"/>
    <n v="14105.4054"/>
    <x v="1107"/>
    <x v="0"/>
    <m/>
  </r>
  <r>
    <d v="2024-08-16T03:36:42"/>
    <x v="1"/>
    <n v="15"/>
    <s v="DIAZ LOZADA ANDRES FELIPE"/>
    <x v="3"/>
    <x v="0"/>
    <n v="208"/>
    <n v="20.8"/>
    <n v="216.070381231672"/>
    <s v="1 Descuento (Conduct) "/>
    <n v="113338.70970000001"/>
    <x v="1"/>
    <n v="14105.4054"/>
    <x v="1107"/>
    <x v="0"/>
    <m/>
  </r>
  <r>
    <d v="2024-08-16T03:36:42"/>
    <x v="1"/>
    <n v="16"/>
    <s v="HURTADO MADRID JUAN ESTEBAN"/>
    <x v="0"/>
    <x v="0"/>
    <n v="162"/>
    <n v="18"/>
    <n v="194.46334310850401"/>
    <m/>
    <n v="102004.83869999999"/>
    <x v="0"/>
    <n v="14105.4054"/>
    <x v="1107"/>
    <x v="0"/>
    <m/>
  </r>
  <r>
    <d v="2024-08-16T03:36:42"/>
    <x v="1"/>
    <n v="17"/>
    <s v="RAMIREZ JARAMILLO WILSON"/>
    <x v="0"/>
    <x v="0"/>
    <n v="179"/>
    <n v="19.8888888888889"/>
    <n v="194.46334310850401"/>
    <s v="2 Descuentos (Despachador gustavo y usuario desubicado) "/>
    <n v="102004.83869999999"/>
    <x v="0"/>
    <n v="14105.4054"/>
    <x v="1107"/>
    <x v="0"/>
    <m/>
  </r>
  <r>
    <d v="2024-08-16T03:36:42"/>
    <x v="1"/>
    <n v="18"/>
    <s v="BETANCUR GUZMAN JHON FERNANDO"/>
    <x v="0"/>
    <x v="0"/>
    <n v="181"/>
    <n v="20.1111111111111"/>
    <n v="194.46334310850401"/>
    <m/>
    <n v="102004.83869999999"/>
    <x v="0"/>
    <n v="14105.4054"/>
    <x v="1107"/>
    <x v="0"/>
    <m/>
  </r>
  <r>
    <d v="2024-08-16T03:36:43"/>
    <x v="1"/>
    <n v="19"/>
    <s v="BARRANTES GALLEGO DANIEL CAMILO"/>
    <x v="0"/>
    <x v="0"/>
    <n v="163"/>
    <n v="18.1111111111111"/>
    <n v="194.46334310850401"/>
    <s v="2 Descuentos (Conduct) "/>
    <n v="102004.83869999999"/>
    <x v="0"/>
    <n v="14105.4054"/>
    <x v="1107"/>
    <x v="0"/>
    <m/>
  </r>
  <r>
    <d v="2024-08-16T03:36:43"/>
    <x v="9"/>
    <n v="20"/>
    <s v="GONZALEZ PEREZ RAFAEL JOSE"/>
    <x v="6"/>
    <x v="0"/>
    <n v="170"/>
    <n v="21.25"/>
    <n v="172.856304985337"/>
    <m/>
    <n v="90670.967699999994"/>
    <x v="0"/>
    <n v="14105.4054"/>
    <x v="1107"/>
    <x v="0"/>
    <m/>
  </r>
  <r>
    <d v="2024-08-16T03:36:43"/>
    <x v="9"/>
    <n v="21"/>
    <s v="DURANGO DAVID JOSE"/>
    <x v="0"/>
    <x v="3"/>
    <n v="172"/>
    <n v="19.1111111111111"/>
    <n v="194.46334310850401"/>
    <s v="1 Descuento (Controlador)"/>
    <n v="102004.83869999999"/>
    <x v="0"/>
    <n v="14105.4054"/>
    <x v="1107"/>
    <x v="0"/>
    <m/>
  </r>
  <r>
    <d v="2024-08-16T03:36:43"/>
    <x v="9"/>
    <n v="22"/>
    <s v="QUIRAMA CASTAEDA JHON JADER"/>
    <x v="0"/>
    <x v="0"/>
    <n v="200"/>
    <n v="22.2222222222222"/>
    <n v="194.46334310850401"/>
    <s v="1 Descuento (Despachadora Agela) "/>
    <n v="102004.83869999999"/>
    <x v="1"/>
    <n v="14105.4054"/>
    <x v="1107"/>
    <x v="0"/>
    <m/>
  </r>
  <r>
    <d v="2024-08-16T03:36:44"/>
    <x v="9"/>
    <n v="23"/>
    <s v="SALDARRIAGA PARRA LUIS ALBERTO"/>
    <x v="10"/>
    <x v="0"/>
    <n v="87"/>
    <n v="19.3333333333333"/>
    <n v="97.231671554252202"/>
    <s v="1 Descuento (Conduct) "/>
    <n v="51002.419399999999"/>
    <x v="2"/>
    <n v="14105.4054"/>
    <x v="1107"/>
    <x v="0"/>
    <m/>
  </r>
  <r>
    <d v="2024-08-16T03:36:44"/>
    <x v="9"/>
    <n v="24"/>
    <s v="MUOZ PEA WEIMAR ALONSO"/>
    <x v="0"/>
    <x v="0"/>
    <n v="195"/>
    <n v="21.6666666666667"/>
    <n v="194.46334310850401"/>
    <m/>
    <n v="102004.83869999999"/>
    <x v="0"/>
    <n v="14105.4054"/>
    <x v="1107"/>
    <x v="0"/>
    <m/>
  </r>
  <r>
    <d v="2024-08-16T03:36:44"/>
    <x v="9"/>
    <n v="25"/>
    <s v="JIMENEZ HURTADO CARLOS ESTIVEN"/>
    <x v="6"/>
    <x v="0"/>
    <n v="227"/>
    <n v="28.375"/>
    <n v="172.856304985337"/>
    <m/>
    <n v="90670.967699999994"/>
    <x v="1"/>
    <n v="14105.4054"/>
    <x v="1107"/>
    <x v="0"/>
    <m/>
  </r>
  <r>
    <d v="2024-08-16T03:36:44"/>
    <x v="9"/>
    <n v="26"/>
    <s v="ESPINOZA CHAVARRIA GUILLERMO LEON"/>
    <x v="0"/>
    <x v="0"/>
    <n v="156"/>
    <n v="17.3333333333333"/>
    <n v="194.46334310850401"/>
    <m/>
    <n v="102004.83869999999"/>
    <x v="0"/>
    <n v="14105.4054"/>
    <x v="1107"/>
    <x v="0"/>
    <m/>
  </r>
  <r>
    <d v="2024-08-16T03:36:45"/>
    <x v="9"/>
    <n v="27"/>
    <s v="FLORES RINCON JORGE ALBERTO"/>
    <x v="6"/>
    <x v="3"/>
    <n v="245"/>
    <n v="30.625"/>
    <n v="172.856304985337"/>
    <m/>
    <n v="90670.967699999994"/>
    <x v="0"/>
    <n v="14105.4054"/>
    <x v="1107"/>
    <x v="0"/>
    <m/>
  </r>
  <r>
    <d v="2024-08-16T03:36:45"/>
    <x v="9"/>
    <n v="28"/>
    <s v="OCHOA ALEJANDRO"/>
    <x v="6"/>
    <x v="0"/>
    <n v="140"/>
    <n v="18.6666666666667"/>
    <n v="162.05278592375399"/>
    <s v="1 Descuento (Despachadora Agela) "/>
    <n v="85004.032300000006"/>
    <x v="0"/>
    <n v="14105.4054"/>
    <x v="1107"/>
    <x v="0"/>
    <m/>
  </r>
  <r>
    <d v="2024-08-16T03:36:45"/>
    <x v="9"/>
    <n v="29"/>
    <s v="PEREZ GARCIA JUAN ESTEBAN"/>
    <x v="8"/>
    <x v="0"/>
    <n v="105"/>
    <n v="21"/>
    <n v="108.035190615836"/>
    <m/>
    <n v="56669.354800000001"/>
    <x v="0"/>
    <n v="14105.4054"/>
    <x v="1107"/>
    <x v="0"/>
    <m/>
  </r>
  <r>
    <d v="2024-08-16T03:36:46"/>
    <x v="9"/>
    <n v="30"/>
    <s v="RIOS ELKIN"/>
    <x v="6"/>
    <x v="0"/>
    <n v="188"/>
    <n v="23.5"/>
    <n v="172.856304985337"/>
    <m/>
    <n v="90670.967699999994"/>
    <x v="0"/>
    <n v="14105.4054"/>
    <x v="1107"/>
    <x v="0"/>
    <m/>
  </r>
  <r>
    <d v="2024-08-16T03:36:46"/>
    <x v="9"/>
    <n v="31"/>
    <s v="CERVANTES MARTINEZ FELIX ENRIQUE"/>
    <x v="0"/>
    <x v="0"/>
    <n v="197"/>
    <n v="21.8888888888889"/>
    <n v="194.46334310850401"/>
    <m/>
    <n v="102004.83869999999"/>
    <x v="0"/>
    <n v="14105.4054"/>
    <x v="1107"/>
    <x v="0"/>
    <m/>
  </r>
  <r>
    <d v="2024-08-16T03:36:46"/>
    <x v="9"/>
    <n v="32"/>
    <s v="GOMEZ CARLOS"/>
    <x v="1"/>
    <x v="0"/>
    <n v="259"/>
    <n v="23.545454545454501"/>
    <n v="237.677419354839"/>
    <s v="2 Descuentos (Controlador y despachador gustavo)"/>
    <n v="124672.5806"/>
    <x v="0"/>
    <n v="14105.4054"/>
    <x v="1107"/>
    <x v="0"/>
    <m/>
  </r>
  <r>
    <d v="2024-08-16T03:36:46"/>
    <x v="9"/>
    <n v="33"/>
    <s v="ACEVEDO DIEGO ALEJANDRO"/>
    <x v="0"/>
    <x v="0"/>
    <n v="196"/>
    <n v="21.7777777777778"/>
    <n v="194.46334310850401"/>
    <m/>
    <n v="102004.83869999999"/>
    <x v="0"/>
    <n v="14105.4054"/>
    <x v="1107"/>
    <x v="0"/>
    <m/>
  </r>
  <r>
    <d v="2024-08-16T03:36:47"/>
    <x v="9"/>
    <n v="34"/>
    <s v="MONTOYA OSPINA GILBERTO ANTONIO"/>
    <x v="0"/>
    <x v="0"/>
    <n v="193"/>
    <n v="21.4444444444444"/>
    <n v="194.46334310850401"/>
    <m/>
    <n v="102004.83869999999"/>
    <x v="0"/>
    <n v="14105.4054"/>
    <x v="1107"/>
    <x v="0"/>
    <m/>
  </r>
  <r>
    <d v="2024-08-16T03:36:47"/>
    <x v="9"/>
    <n v="35"/>
    <s v="MOLINA LUIS FERNANDO"/>
    <x v="8"/>
    <x v="0"/>
    <n v="140"/>
    <n v="28"/>
    <n v="108.035190615836"/>
    <s v="1 Descuento (Conduct) "/>
    <n v="56669.354800000001"/>
    <x v="1"/>
    <n v="14105.4054"/>
    <x v="1107"/>
    <x v="0"/>
    <m/>
  </r>
  <r>
    <d v="2024-08-16T03:36:47"/>
    <x v="9"/>
    <n v="36"/>
    <s v="MARTINEZ CHAVERRA LUIS NORBERTO"/>
    <x v="3"/>
    <x v="0"/>
    <n v="241"/>
    <n v="24.1"/>
    <n v="216.070381231672"/>
    <m/>
    <n v="113338.70970000001"/>
    <x v="0"/>
    <n v="14105.4054"/>
    <x v="1107"/>
    <x v="0"/>
    <m/>
  </r>
  <r>
    <d v="2024-08-16T03:36:47"/>
    <x v="9"/>
    <n v="37"/>
    <s v="HOYOS DAVID"/>
    <x v="6"/>
    <x v="3"/>
    <n v="205"/>
    <n v="25.625"/>
    <n v="172.856304985337"/>
    <m/>
    <n v="90670.967699999994"/>
    <x v="1"/>
    <n v="14105.4054"/>
    <x v="1107"/>
    <x v="0"/>
    <m/>
  </r>
  <r>
    <d v="2024-08-16T03:36:48"/>
    <x v="9"/>
    <n v="38"/>
    <s v="PEREIRA JORGE"/>
    <x v="0"/>
    <x v="0"/>
    <n v="242"/>
    <n v="26.8888888888889"/>
    <n v="194.46334310850401"/>
    <m/>
    <n v="102004.83869999999"/>
    <x v="0"/>
    <n v="14105.4054"/>
    <x v="1107"/>
    <x v="0"/>
    <m/>
  </r>
  <r>
    <d v="2024-08-16T03:36:48"/>
    <x v="9"/>
    <n v="39"/>
    <s v="GOMEZ EDWIN"/>
    <x v="9"/>
    <x v="0"/>
    <n v="251"/>
    <n v="20.9166666666667"/>
    <n v="259.284457478006"/>
    <m/>
    <n v="136006.4516"/>
    <x v="0"/>
    <n v="14105.4054"/>
    <x v="1107"/>
    <x v="0"/>
    <m/>
  </r>
  <r>
    <d v="2024-08-16T03:36:48"/>
    <x v="9"/>
    <n v="40"/>
    <s v="OCAMPO OCAMPO ANTONIO JOSE"/>
    <x v="4"/>
    <x v="0"/>
    <n v="141"/>
    <n v="20.1428571428571"/>
    <n v="151.24926686217"/>
    <m/>
    <n v="79337.096799999999"/>
    <x v="0"/>
    <n v="14105.4054"/>
    <x v="1107"/>
    <x v="0"/>
    <m/>
  </r>
  <r>
    <d v="2024-08-16T03:36:49"/>
    <x v="1"/>
    <n v="41"/>
    <s v="GARCIA DAVID WILSON ALBERTO"/>
    <x v="1"/>
    <x v="0"/>
    <n v="238"/>
    <n v="21.636363636363601"/>
    <n v="237.677419354839"/>
    <m/>
    <n v="124672.5806"/>
    <x v="1"/>
    <n v="14105.4054"/>
    <x v="1107"/>
    <x v="0"/>
    <m/>
  </r>
  <r>
    <d v="2024-08-16T03:36:49"/>
    <x v="9"/>
    <n v="42"/>
    <s v="LOPERA ALVAREZ ESTIVEN"/>
    <x v="6"/>
    <x v="0"/>
    <n v="173"/>
    <n v="21.625"/>
    <n v="172.856304985337"/>
    <m/>
    <n v="90670.967699999994"/>
    <x v="1"/>
    <n v="14105.4054"/>
    <x v="1107"/>
    <x v="0"/>
    <m/>
  </r>
  <r>
    <d v="2024-08-17T02:41:13"/>
    <x v="1"/>
    <n v="1"/>
    <s v="MACEA MATEO"/>
    <x v="2"/>
    <x v="0"/>
    <n v="132"/>
    <n v="22"/>
    <n v="136.99570815450599"/>
    <s v="1 Descuento (Incidente con Usuario) "/>
    <n v="72047.639500000005"/>
    <x v="0"/>
    <n v="14572.2222"/>
    <x v="1108"/>
    <x v="0"/>
    <m/>
  </r>
  <r>
    <d v="2024-08-17T02:41:14"/>
    <x v="1"/>
    <n v="2"/>
    <s v="PARIAS MURIEL JHON FREDY"/>
    <x v="0"/>
    <x v="0"/>
    <n v="223"/>
    <n v="24.7777777777778"/>
    <n v="205.49356223176"/>
    <s v="2 Descuuentos (Usuarios desubicados) "/>
    <n v="108071.4592"/>
    <x v="1"/>
    <n v="14572.2222"/>
    <x v="1108"/>
    <x v="0"/>
    <m/>
  </r>
  <r>
    <d v="2024-08-17T02:41:14"/>
    <x v="1"/>
    <n v="3"/>
    <s v="AGUIRRE ANDRES"/>
    <x v="0"/>
    <x v="0"/>
    <n v="179"/>
    <n v="19.8888888888889"/>
    <n v="205.49356223176"/>
    <s v="1 Descuento (Despachador gustavo) "/>
    <n v="108071.4592"/>
    <x v="0"/>
    <n v="14572.2222"/>
    <x v="1108"/>
    <x v="0"/>
    <m/>
  </r>
  <r>
    <d v="2024-08-17T02:41:14"/>
    <x v="1"/>
    <n v="4"/>
    <s v="NOREA JUAN JOSE"/>
    <x v="8"/>
    <x v="0"/>
    <n v="98"/>
    <n v="19.600000000000001"/>
    <n v="114.163090128755"/>
    <m/>
    <n v="60039.6996"/>
    <x v="0"/>
    <n v="14572.2222"/>
    <x v="1108"/>
    <x v="0"/>
    <m/>
  </r>
  <r>
    <d v="2024-08-17T02:41:15"/>
    <x v="1"/>
    <n v="5"/>
    <s v="BERRIO POSADA ANGELA"/>
    <x v="9"/>
    <x v="0"/>
    <n v="281"/>
    <n v="23.4166666666667"/>
    <n v="273.991416309013"/>
    <s v="1 Descuento (Capacitacion) "/>
    <n v="144095.27900000001"/>
    <x v="1"/>
    <n v="14572.2222"/>
    <x v="1108"/>
    <x v="0"/>
    <m/>
  </r>
  <r>
    <d v="2024-08-17T02:41:15"/>
    <x v="1"/>
    <n v="6"/>
    <s v="TUBERQUIA MAICOL ESTIVEN"/>
    <x v="1"/>
    <x v="0"/>
    <n v="256"/>
    <n v="23.272727272727298"/>
    <n v="251.158798283262"/>
    <m/>
    <n v="132087.33910000001"/>
    <x v="0"/>
    <n v="14572.2222"/>
    <x v="1108"/>
    <x v="0"/>
    <m/>
  </r>
  <r>
    <d v="2024-08-17T02:41:15"/>
    <x v="1"/>
    <n v="7"/>
    <s v="DUQUE GABRIEL"/>
    <x v="6"/>
    <x v="0"/>
    <n v="196"/>
    <n v="24.5"/>
    <n v="182.66094420600899"/>
    <m/>
    <n v="96063.5193"/>
    <x v="1"/>
    <n v="14572.2222"/>
    <x v="1108"/>
    <x v="0"/>
    <m/>
  </r>
  <r>
    <d v="2024-08-17T02:41:16"/>
    <x v="1"/>
    <n v="8"/>
    <s v="VACA FIERRO ROBINSON"/>
    <x v="3"/>
    <x v="0"/>
    <n v="216"/>
    <n v="21.6"/>
    <n v="228.326180257511"/>
    <m/>
    <n v="120079.3991"/>
    <x v="1"/>
    <n v="14572.2222"/>
    <x v="1108"/>
    <x v="0"/>
    <m/>
  </r>
  <r>
    <d v="2024-08-17T02:41:16"/>
    <x v="1"/>
    <n v="9"/>
    <s v="AGUDELO GARCIA DENIN ANGELO"/>
    <x v="6"/>
    <x v="0"/>
    <n v="128"/>
    <n v="16"/>
    <n v="182.66094420600899"/>
    <m/>
    <n v="96063.5193"/>
    <x v="0"/>
    <n v="14572.2222"/>
    <x v="1108"/>
    <x v="0"/>
    <m/>
  </r>
  <r>
    <d v="2024-08-17T02:41:16"/>
    <x v="1"/>
    <n v="10"/>
    <s v="MARULANDA JARAMILLO DAWER ANDRES"/>
    <x v="2"/>
    <x v="0"/>
    <n v="139"/>
    <n v="23.1666666666667"/>
    <n v="136.99570815450599"/>
    <s v="3 Descuentos (Conducts y transbordo) "/>
    <n v="72047.639500000005"/>
    <x v="0"/>
    <n v="14572.2222"/>
    <x v="1108"/>
    <x v="0"/>
    <m/>
  </r>
  <r>
    <d v="2024-08-17T02:41:17"/>
    <x v="1"/>
    <n v="11"/>
    <s v="BELTRAN JUAN SIMON"/>
    <x v="0"/>
    <x v="0"/>
    <n v="172"/>
    <n v="19.1111111111111"/>
    <n v="205.49356223176"/>
    <s v="1 Descuento (Usuario desubicado) "/>
    <n v="108071.4592"/>
    <x v="0"/>
    <n v="14572.2222"/>
    <x v="1108"/>
    <x v="0"/>
    <m/>
  </r>
  <r>
    <d v="2024-08-17T02:41:17"/>
    <x v="1"/>
    <n v="12"/>
    <s v="VALENCIA MENDOZA JHON"/>
    <x v="0"/>
    <x v="0"/>
    <n v="164"/>
    <n v="18.2222222222222"/>
    <n v="205.49356223176"/>
    <m/>
    <n v="108071.4592"/>
    <x v="0"/>
    <n v="14572.2222"/>
    <x v="1108"/>
    <x v="0"/>
    <m/>
  </r>
  <r>
    <d v="2024-08-17T02:41:17"/>
    <x v="1"/>
    <n v="13"/>
    <s v="DURANGO PAEZ GILDARDO"/>
    <x v="0"/>
    <x v="0"/>
    <n v="208"/>
    <n v="23.1111111111111"/>
    <n v="205.49356223176"/>
    <s v="13 Descuentos (Transbordo) "/>
    <n v="108071.4592"/>
    <x v="0"/>
    <n v="14572.2222"/>
    <x v="1108"/>
    <x v="0"/>
    <m/>
  </r>
  <r>
    <d v="2024-08-17T02:41:17"/>
    <x v="1"/>
    <n v="14"/>
    <s v="MADRID HERNANDEZ JHONATAN SMITH"/>
    <x v="6"/>
    <x v="0"/>
    <n v="154"/>
    <n v="19.25"/>
    <n v="182.66094420600899"/>
    <s v="1 Descuento (Monitoreo) "/>
    <n v="96063.5193"/>
    <x v="1"/>
    <n v="14572.2222"/>
    <x v="1108"/>
    <x v="0"/>
    <m/>
  </r>
  <r>
    <d v="2024-08-17T02:41:18"/>
    <x v="1"/>
    <n v="15"/>
    <s v="DIAZ LOZADA ANDRES FELIPE"/>
    <x v="6"/>
    <x v="0"/>
    <n v="203"/>
    <n v="25.375"/>
    <n v="182.66094420600899"/>
    <m/>
    <n v="96063.5193"/>
    <x v="1"/>
    <n v="14572.2222"/>
    <x v="1108"/>
    <x v="0"/>
    <m/>
  </r>
  <r>
    <d v="2024-08-17T02:41:18"/>
    <x v="1"/>
    <n v="16"/>
    <s v="HURTADO MADRID JUAN ESTEBAN"/>
    <x v="0"/>
    <x v="0"/>
    <n v="189"/>
    <n v="21"/>
    <n v="205.49356223176"/>
    <m/>
    <n v="108071.4592"/>
    <x v="0"/>
    <n v="14572.2222"/>
    <x v="1108"/>
    <x v="0"/>
    <m/>
  </r>
  <r>
    <d v="2024-08-17T02:41:18"/>
    <x v="1"/>
    <n v="17"/>
    <s v="RAMIREZ JARAMILLO WILSON"/>
    <x v="2"/>
    <x v="0"/>
    <n v="124"/>
    <n v="20.6666666666667"/>
    <n v="136.99570815450599"/>
    <m/>
    <n v="72047.639500000005"/>
    <x v="0"/>
    <n v="14572.2222"/>
    <x v="1108"/>
    <x v="0"/>
    <m/>
  </r>
  <r>
    <d v="2024-08-17T02:41:19"/>
    <x v="1"/>
    <n v="18"/>
    <s v="BETANCUR GUZMAN JHON FERNANDO"/>
    <x v="2"/>
    <x v="0"/>
    <n v="153"/>
    <n v="25.5"/>
    <n v="136.99570815450599"/>
    <m/>
    <n v="72047.639500000005"/>
    <x v="0"/>
    <n v="14572.2222"/>
    <x v="1108"/>
    <x v="0"/>
    <m/>
  </r>
  <r>
    <d v="2024-08-17T02:41:19"/>
    <x v="1"/>
    <n v="19"/>
    <s v="BARRANTES GALLEGO DANIEL CAMILO"/>
    <x v="0"/>
    <x v="3"/>
    <n v="180"/>
    <n v="20"/>
    <n v="205.49356223176"/>
    <m/>
    <n v="108071.4592"/>
    <x v="0"/>
    <n v="14572.2222"/>
    <x v="1108"/>
    <x v="0"/>
    <m/>
  </r>
  <r>
    <d v="2024-08-17T02:41:19"/>
    <x v="1"/>
    <n v="20"/>
    <s v="GONZALEZ PEREZ RAFAEL JOSE"/>
    <x v="0"/>
    <x v="0"/>
    <n v="186"/>
    <n v="20.6666666666667"/>
    <n v="205.49356223176"/>
    <s v="6 Descuentos (transbordo, conduct y propietario)"/>
    <n v="108071.4592"/>
    <x v="0"/>
    <n v="14572.2222"/>
    <x v="1108"/>
    <x v="0"/>
    <m/>
  </r>
  <r>
    <d v="2024-08-17T02:41:20"/>
    <x v="9"/>
    <n v="21"/>
    <s v="DURANGO DAVID JOSE"/>
    <x v="6"/>
    <x v="0"/>
    <n v="182"/>
    <n v="22.75"/>
    <n v="182.66094420600899"/>
    <s v="2 Descuentos (Despachadora angela y monitoreo) "/>
    <n v="96063.5193"/>
    <x v="0"/>
    <n v="14572.2222"/>
    <x v="1108"/>
    <x v="0"/>
    <m/>
  </r>
  <r>
    <d v="2024-08-17T02:41:20"/>
    <x v="9"/>
    <n v="22"/>
    <s v="QUIRAMA CASTAEDA JHON JADER"/>
    <x v="10"/>
    <x v="0"/>
    <n v="140"/>
    <n v="35"/>
    <n v="91.330472103004297"/>
    <m/>
    <n v="48031.759700000002"/>
    <x v="1"/>
    <n v="14572.2222"/>
    <x v="1108"/>
    <x v="0"/>
    <m/>
  </r>
  <r>
    <d v="2024-08-17T02:41:21"/>
    <x v="9"/>
    <n v="23"/>
    <s v="PINO JUAN ESTEBAN"/>
    <x v="6"/>
    <x v="0"/>
    <n v="197"/>
    <n v="24.625"/>
    <n v="182.66094420600899"/>
    <m/>
    <n v="96063.5193"/>
    <x v="2"/>
    <n v="14572.2222"/>
    <x v="1108"/>
    <x v="0"/>
    <m/>
  </r>
  <r>
    <d v="2024-08-17T02:41:21"/>
    <x v="9"/>
    <n v="24"/>
    <s v="MUOZ PEA WEIMAR ALONSO"/>
    <x v="0"/>
    <x v="0"/>
    <n v="241"/>
    <n v="26.7777777777778"/>
    <n v="205.49356223176"/>
    <m/>
    <n v="108071.4592"/>
    <x v="0"/>
    <n v="14572.2222"/>
    <x v="1108"/>
    <x v="0"/>
    <m/>
  </r>
  <r>
    <d v="2024-08-17T02:41:21"/>
    <x v="9"/>
    <n v="25"/>
    <s v="HENAO MUOZ FERNEY"/>
    <x v="0"/>
    <x v="0"/>
    <n v="220"/>
    <n v="24.4444444444444"/>
    <n v="205.49356223176"/>
    <m/>
    <n v="108071.4592"/>
    <x v="1"/>
    <n v="14572.2222"/>
    <x v="1108"/>
    <x v="0"/>
    <m/>
  </r>
  <r>
    <d v="2024-08-17T02:41:22"/>
    <x v="9"/>
    <n v="26"/>
    <s v="CIRO MARIN RODRIGO ALBERTO"/>
    <x v="0"/>
    <x v="0"/>
    <n v="205"/>
    <n v="22.7777777777778"/>
    <n v="205.49356223176"/>
    <s v="2 Descuentos (Conduct y controlador) "/>
    <n v="108071.4592"/>
    <x v="0"/>
    <n v="14572.2222"/>
    <x v="1108"/>
    <x v="0"/>
    <m/>
  </r>
  <r>
    <d v="2024-08-17T02:41:22"/>
    <x v="9"/>
    <n v="27"/>
    <s v="FLORES RINCON JORGE ALBERTO"/>
    <x v="9"/>
    <x v="0"/>
    <n v="270"/>
    <n v="22.5"/>
    <n v="273.991416309013"/>
    <s v="3 Descuentos (Usuario movilidad reducida, despachador gustavo y controlador) "/>
    <n v="144095.27900000001"/>
    <x v="0"/>
    <n v="14572.2222"/>
    <x v="1108"/>
    <x v="0"/>
    <m/>
  </r>
  <r>
    <d v="2024-08-17T02:41:23"/>
    <x v="9"/>
    <n v="28"/>
    <s v="OCHOA ALEJANDRO"/>
    <x v="8"/>
    <x v="0"/>
    <n v="111"/>
    <n v="22.2"/>
    <n v="114.163090128755"/>
    <m/>
    <n v="60039.6996"/>
    <x v="0"/>
    <n v="14572.2222"/>
    <x v="1108"/>
    <x v="0"/>
    <m/>
  </r>
  <r>
    <d v="2024-08-17T02:41:23"/>
    <x v="9"/>
    <n v="29"/>
    <s v="PEREZ GARCIA JUAN ESTEBAN"/>
    <x v="6"/>
    <x v="0"/>
    <n v="214"/>
    <n v="26.75"/>
    <n v="182.66094420600899"/>
    <s v="1 Descuento (Conduct) "/>
    <n v="96063.5193"/>
    <x v="0"/>
    <n v="14572.2222"/>
    <x v="1108"/>
    <x v="0"/>
    <m/>
  </r>
  <r>
    <d v="2024-08-17T02:41:24"/>
    <x v="9"/>
    <n v="30"/>
    <s v="RIOS ELKIN"/>
    <x v="6"/>
    <x v="0"/>
    <n v="202"/>
    <n v="23.764705882352899"/>
    <n v="194.07725321888401"/>
    <s v="1 Descuento (Controlador) "/>
    <n v="102067.4893"/>
    <x v="0"/>
    <n v="14572.2222"/>
    <x v="1108"/>
    <x v="0"/>
    <m/>
  </r>
  <r>
    <d v="2024-08-17T02:41:25"/>
    <x v="9"/>
    <n v="31"/>
    <s v="AGUDELO KEVIN ANDRES"/>
    <x v="4"/>
    <x v="0"/>
    <n v="127"/>
    <n v="18.1428571428571"/>
    <n v="159.82832618025799"/>
    <m/>
    <n v="84055.579400000002"/>
    <x v="0"/>
    <n v="14572.2222"/>
    <x v="1108"/>
    <x v="0"/>
    <m/>
  </r>
  <r>
    <d v="2024-08-17T02:41:25"/>
    <x v="9"/>
    <n v="32"/>
    <s v="GOMEZ CARLOS"/>
    <x v="6"/>
    <x v="0"/>
    <n v="189"/>
    <n v="23.625"/>
    <n v="182.66094420600899"/>
    <m/>
    <n v="96063.5193"/>
    <x v="0"/>
    <n v="14572.2222"/>
    <x v="1108"/>
    <x v="0"/>
    <m/>
  </r>
  <r>
    <d v="2024-08-17T02:41:25"/>
    <x v="9"/>
    <n v="33"/>
    <s v="ACEVEDO DIEGO ALEJANDRO"/>
    <x v="0"/>
    <x v="0"/>
    <n v="160"/>
    <n v="17.7777777777778"/>
    <n v="205.49356223176"/>
    <m/>
    <n v="108071.4592"/>
    <x v="0"/>
    <n v="14572.2222"/>
    <x v="1108"/>
    <x v="0"/>
    <m/>
  </r>
  <r>
    <d v="2024-08-17T02:41:26"/>
    <x v="9"/>
    <n v="34"/>
    <s v="MONTOYA OSPINA GILBERTO ANTONIO"/>
    <x v="6"/>
    <x v="0"/>
    <n v="228"/>
    <n v="28.5"/>
    <n v="182.66094420600899"/>
    <s v="2 Descuentos (Propietario) "/>
    <n v="96063.5193"/>
    <x v="0"/>
    <n v="14572.2222"/>
    <x v="1108"/>
    <x v="0"/>
    <m/>
  </r>
  <r>
    <d v="2024-08-17T02:41:26"/>
    <x v="9"/>
    <n v="35"/>
    <s v="MOLINA LUIS FERNANDO"/>
    <x v="3"/>
    <x v="0"/>
    <n v="252"/>
    <n v="25.2"/>
    <n v="228.326180257511"/>
    <m/>
    <n v="120079.3991"/>
    <x v="1"/>
    <n v="14572.2222"/>
    <x v="1108"/>
    <x v="0"/>
    <m/>
  </r>
  <r>
    <d v="2024-08-17T02:41:26"/>
    <x v="9"/>
    <n v="36"/>
    <s v="LONDOO WILDER"/>
    <x v="0"/>
    <x v="0"/>
    <n v="238"/>
    <n v="26.4444444444444"/>
    <n v="205.49356223176"/>
    <s v="7 Descuentos (Transbordo) "/>
    <n v="108071.4592"/>
    <x v="0"/>
    <n v="14572.2222"/>
    <x v="1108"/>
    <x v="0"/>
    <m/>
  </r>
  <r>
    <d v="2024-08-17T02:41:26"/>
    <x v="9"/>
    <n v="37"/>
    <s v="TABORDA ROJAS DIEGO ALEJANDRO"/>
    <x v="6"/>
    <x v="0"/>
    <n v="208"/>
    <n v="26"/>
    <n v="182.66094420600899"/>
    <m/>
    <n v="96063.5193"/>
    <x v="1"/>
    <n v="14572.2222"/>
    <x v="1108"/>
    <x v="0"/>
    <m/>
  </r>
  <r>
    <d v="2024-08-17T02:41:27"/>
    <x v="9"/>
    <n v="38"/>
    <s v="PEREIRA JORGE"/>
    <x v="3"/>
    <x v="0"/>
    <n v="255"/>
    <n v="25.5"/>
    <n v="228.326180257511"/>
    <m/>
    <n v="120079.3991"/>
    <x v="0"/>
    <n v="14572.2222"/>
    <x v="1108"/>
    <x v="0"/>
    <m/>
  </r>
  <r>
    <d v="2024-08-17T02:41:27"/>
    <x v="9"/>
    <n v="39"/>
    <s v="GOMEZ EDWIN"/>
    <x v="2"/>
    <x v="0"/>
    <n v="131"/>
    <n v="21.8333333333333"/>
    <n v="136.99570815450599"/>
    <m/>
    <n v="72047.639500000005"/>
    <x v="0"/>
    <n v="14572.2222"/>
    <x v="1108"/>
    <x v="0"/>
    <m/>
  </r>
  <r>
    <d v="2024-08-17T02:41:27"/>
    <x v="9"/>
    <n v="40"/>
    <s v="OCAMPO OCAMPO ANTONIO JOSE"/>
    <x v="0"/>
    <x v="0"/>
    <n v="185"/>
    <n v="20.5555555555556"/>
    <n v="205.49356223176"/>
    <m/>
    <n v="108071.4592"/>
    <x v="0"/>
    <n v="14572.2222"/>
    <x v="1108"/>
    <x v="0"/>
    <m/>
  </r>
  <r>
    <d v="2024-08-17T02:41:28"/>
    <x v="9"/>
    <n v="41"/>
    <s v="GARCIA DAVID WILSON ALBERTO"/>
    <x v="6"/>
    <x v="0"/>
    <n v="179"/>
    <n v="22.375"/>
    <n v="182.66094420600899"/>
    <m/>
    <n v="96063.5193"/>
    <x v="1"/>
    <n v="14572.2222"/>
    <x v="1108"/>
    <x v="0"/>
    <m/>
  </r>
  <r>
    <d v="2024-08-17T02:41:28"/>
    <x v="9"/>
    <n v="42"/>
    <s v="LOPERA ALVAREZ ESTIVEN"/>
    <x v="1"/>
    <x v="0"/>
    <n v="265"/>
    <n v="24.090909090909101"/>
    <n v="251.158798283262"/>
    <m/>
    <n v="132087.33910000001"/>
    <x v="1"/>
    <n v="14572.2222"/>
    <x v="1108"/>
    <x v="0"/>
    <m/>
  </r>
  <r>
    <d v="2024-08-18T03:52:22"/>
    <x v="1"/>
    <n v="1"/>
    <s v="PALMAR PANA EDIXON JOSUE"/>
    <x v="0"/>
    <x v="0"/>
    <n v="204"/>
    <n v="22.6666666666667"/>
    <n v="198.984375"/>
    <m/>
    <n v="104491.4062"/>
    <x v="0"/>
    <n v="12889.7436"/>
    <x v="1109"/>
    <x v="0"/>
    <m/>
  </r>
  <r>
    <d v="2024-08-18T03:52:22"/>
    <x v="1"/>
    <n v="2"/>
    <s v="PARIAS MURIEL JHON FREDY"/>
    <x v="7"/>
    <x v="0"/>
    <n v="58"/>
    <n v="19.3333333333333"/>
    <n v="66.328125"/>
    <m/>
    <n v="34830.468800000002"/>
    <x v="1"/>
    <n v="12889.7436"/>
    <x v="1109"/>
    <x v="0"/>
    <m/>
  </r>
  <r>
    <d v="2024-08-18T03:52:22"/>
    <x v="1"/>
    <n v="3"/>
    <s v="AGUIRRE ANDRES"/>
    <x v="3"/>
    <x v="0"/>
    <n v="182"/>
    <n v="18.2"/>
    <n v="221.09375"/>
    <m/>
    <n v="116101.5625"/>
    <x v="0"/>
    <n v="12889.7436"/>
    <x v="1109"/>
    <x v="0"/>
    <m/>
  </r>
  <r>
    <d v="2024-08-18T03:52:23"/>
    <x v="1"/>
    <n v="5"/>
    <s v="DIAZ LOZADA ANDRES FELIPE"/>
    <x v="0"/>
    <x v="0"/>
    <n v="202"/>
    <n v="22.4444444444444"/>
    <n v="198.984375"/>
    <s v="19 Descuentos (Transbordo) "/>
    <n v="104491.4062"/>
    <x v="1"/>
    <n v="12889.7436"/>
    <x v="1109"/>
    <x v="0"/>
    <m/>
  </r>
  <r>
    <d v="2024-08-18T03:52:23"/>
    <x v="1"/>
    <n v="6"/>
    <s v="TUBERQUIA MAICOL ESTIVEN"/>
    <x v="0"/>
    <x v="0"/>
    <n v="240"/>
    <n v="26.6666666666667"/>
    <n v="198.984375"/>
    <m/>
    <n v="104491.4062"/>
    <x v="0"/>
    <n v="12889.7436"/>
    <x v="1109"/>
    <x v="0"/>
    <m/>
  </r>
  <r>
    <d v="2024-08-18T03:52:23"/>
    <x v="1"/>
    <n v="7"/>
    <s v="DUQUE GABRIEL"/>
    <x v="2"/>
    <x v="0"/>
    <n v="131"/>
    <n v="20.153846153846199"/>
    <n v="143.7109375"/>
    <s v="3 Descuentos (Conduct y propietario) "/>
    <n v="75466.015599999999"/>
    <x v="1"/>
    <n v="12889.7436"/>
    <x v="1109"/>
    <x v="0"/>
    <m/>
  </r>
  <r>
    <d v="2024-08-18T03:52:24"/>
    <x v="1"/>
    <n v="8"/>
    <s v="VACA FIERRO ROBINSON"/>
    <x v="0"/>
    <x v="0"/>
    <n v="170"/>
    <n v="18.8888888888889"/>
    <n v="198.984375"/>
    <s v="2 Descuentos (Conducts) "/>
    <n v="104491.4062"/>
    <x v="1"/>
    <n v="12889.7436"/>
    <x v="1109"/>
    <x v="0"/>
    <m/>
  </r>
  <r>
    <d v="2024-08-18T03:52:24"/>
    <x v="1"/>
    <n v="9"/>
    <s v="AGUDELO GARCIA DENIN ANGELO"/>
    <x v="6"/>
    <x v="0"/>
    <n v="195"/>
    <n v="24.375"/>
    <n v="176.875"/>
    <s v="1 Descuento (Usuario movilidad reducida) "/>
    <n v="92881.25"/>
    <x v="0"/>
    <n v="12889.7436"/>
    <x v="1109"/>
    <x v="0"/>
    <m/>
  </r>
  <r>
    <d v="2024-08-18T03:52:24"/>
    <x v="1"/>
    <n v="10"/>
    <s v="MARULANDA JARAMILLO DAWER ANDRES"/>
    <x v="0"/>
    <x v="0"/>
    <n v="206"/>
    <n v="22.8888888888889"/>
    <n v="198.984375"/>
    <m/>
    <n v="104491.4062"/>
    <x v="0"/>
    <n v="12889.7436"/>
    <x v="1109"/>
    <x v="0"/>
    <m/>
  </r>
  <r>
    <d v="2024-08-18T03:52:25"/>
    <x v="9"/>
    <n v="11"/>
    <s v="BELTRAN JUAN SIMON"/>
    <x v="0"/>
    <x v="0"/>
    <n v="135"/>
    <n v="15"/>
    <n v="198.984375"/>
    <m/>
    <n v="104491.4062"/>
    <x v="0"/>
    <n v="12889.7436"/>
    <x v="1109"/>
    <x v="0"/>
    <m/>
  </r>
  <r>
    <d v="2024-08-18T03:52:25"/>
    <x v="9"/>
    <n v="12"/>
    <s v="MACEA MATEO"/>
    <x v="0"/>
    <x v="0"/>
    <n v="197"/>
    <n v="21.8888888888889"/>
    <n v="198.984375"/>
    <m/>
    <n v="104491.4062"/>
    <x v="0"/>
    <n v="12889.7436"/>
    <x v="1109"/>
    <x v="0"/>
    <m/>
  </r>
  <r>
    <d v="2024-08-18T03:52:25"/>
    <x v="9"/>
    <n v="13"/>
    <s v="DURANGO PAEZ GILDARDO"/>
    <x v="4"/>
    <x v="0"/>
    <n v="139"/>
    <n v="19.8571428571429"/>
    <n v="154.765625"/>
    <m/>
    <n v="81271.093800000002"/>
    <x v="0"/>
    <n v="12889.7436"/>
    <x v="1109"/>
    <x v="0"/>
    <m/>
  </r>
  <r>
    <d v="2024-08-18T03:52:25"/>
    <x v="9"/>
    <n v="14"/>
    <s v="MADRID HERNANDEZ JHONATAN SMITH"/>
    <x v="3"/>
    <x v="0"/>
    <n v="157"/>
    <n v="15.7"/>
    <n v="221.09375"/>
    <m/>
    <n v="116101.5625"/>
    <x v="1"/>
    <n v="12889.7436"/>
    <x v="1109"/>
    <x v="0"/>
    <m/>
  </r>
  <r>
    <d v="2024-08-18T03:52:26"/>
    <x v="9"/>
    <n v="15"/>
    <s v="QUINTERO  ALVARO ANTONIO"/>
    <x v="0"/>
    <x v="0"/>
    <n v="207"/>
    <n v="23"/>
    <n v="198.984375"/>
    <m/>
    <n v="104491.4062"/>
    <x v="1"/>
    <n v="12889.7436"/>
    <x v="1109"/>
    <x v="0"/>
    <m/>
  </r>
  <r>
    <d v="2024-08-18T03:52:26"/>
    <x v="9"/>
    <n v="16"/>
    <s v="HURTADO MADRID JUAN ESTEBAN"/>
    <x v="6"/>
    <x v="0"/>
    <n v="163"/>
    <n v="20.375"/>
    <n v="176.875"/>
    <s v="1 Descuento (Usuario desubicado y conduct) "/>
    <n v="92881.25"/>
    <x v="0"/>
    <n v="12889.7436"/>
    <x v="1109"/>
    <x v="0"/>
    <m/>
  </r>
  <r>
    <d v="2024-08-18T03:52:26"/>
    <x v="9"/>
    <n v="17"/>
    <s v="RAMIREZ JARAMILLO WILSON"/>
    <x v="6"/>
    <x v="0"/>
    <n v="215"/>
    <n v="26.875"/>
    <n v="176.875"/>
    <m/>
    <n v="92881.25"/>
    <x v="0"/>
    <n v="12889.7436"/>
    <x v="1109"/>
    <x v="0"/>
    <m/>
  </r>
  <r>
    <d v="2024-08-18T03:52:27"/>
    <x v="9"/>
    <n v="18"/>
    <s v="BETANCUR GUZMAN JHON FERNANDO"/>
    <x v="3"/>
    <x v="0"/>
    <n v="249"/>
    <n v="24.9"/>
    <n v="221.09375"/>
    <m/>
    <n v="116101.5625"/>
    <x v="0"/>
    <n v="12889.7436"/>
    <x v="1109"/>
    <x v="0"/>
    <m/>
  </r>
  <r>
    <d v="2024-08-18T03:52:27"/>
    <x v="9"/>
    <n v="19"/>
    <s v="HERRERA GIRALDO DAVINSON"/>
    <x v="0"/>
    <x v="0"/>
    <n v="133"/>
    <n v="14.7777777777778"/>
    <n v="198.984375"/>
    <s v="13 Descuentos (Transbordo) "/>
    <n v="104491.4062"/>
    <x v="0"/>
    <n v="12889.7436"/>
    <x v="1109"/>
    <x v="0"/>
    <m/>
  </r>
  <r>
    <d v="2024-08-18T03:52:27"/>
    <x v="9"/>
    <n v="20"/>
    <s v="GONZALEZ PEREZ RAFAEL JOSE"/>
    <x v="0"/>
    <x v="0"/>
    <n v="171"/>
    <n v="19"/>
    <n v="198.984375"/>
    <m/>
    <n v="104491.4062"/>
    <x v="0"/>
    <n v="12889.7436"/>
    <x v="1109"/>
    <x v="0"/>
    <m/>
  </r>
  <r>
    <d v="2024-08-18T03:52:28"/>
    <x v="9"/>
    <n v="22"/>
    <s v="QUIRAMA CASTAEDA JHON JADER"/>
    <x v="0"/>
    <x v="0"/>
    <n v="190"/>
    <n v="21.1111111111111"/>
    <n v="198.984375"/>
    <s v="2 Descuentos (Propietario) "/>
    <n v="104491.4062"/>
    <x v="1"/>
    <n v="12889.7436"/>
    <x v="1109"/>
    <x v="0"/>
    <m/>
  </r>
  <r>
    <d v="2024-08-18T03:52:28"/>
    <x v="9"/>
    <n v="23"/>
    <s v="PINO JUAN ESTEBAN"/>
    <x v="0"/>
    <x v="0"/>
    <n v="187"/>
    <n v="20.7777777777778"/>
    <n v="198.984375"/>
    <m/>
    <n v="104491.4062"/>
    <x v="2"/>
    <n v="12889.7436"/>
    <x v="1109"/>
    <x v="0"/>
    <m/>
  </r>
  <r>
    <d v="2024-08-18T03:52:28"/>
    <x v="9"/>
    <n v="24"/>
    <s v="MUOZ PEA WEIMAR ALONSO"/>
    <x v="0"/>
    <x v="3"/>
    <n v="219"/>
    <n v="24.3333333333333"/>
    <n v="198.984375"/>
    <m/>
    <n v="104491.4062"/>
    <x v="0"/>
    <n v="12889.7436"/>
    <x v="1109"/>
    <x v="0"/>
    <m/>
  </r>
  <r>
    <d v="2024-08-18T03:52:29"/>
    <x v="9"/>
    <n v="26"/>
    <s v="CIRO MARIN RODRIGO ALBERTO"/>
    <x v="6"/>
    <x v="0"/>
    <n v="204"/>
    <n v="25.5"/>
    <n v="176.875"/>
    <m/>
    <n v="92881.25"/>
    <x v="0"/>
    <n v="12889.7436"/>
    <x v="1109"/>
    <x v="0"/>
    <m/>
  </r>
  <r>
    <d v="2024-08-18T03:52:29"/>
    <x v="9"/>
    <n v="27"/>
    <s v="HENAO MUOZ FERNEY"/>
    <x v="1"/>
    <x v="0"/>
    <n v="268"/>
    <n v="24.363636363636399"/>
    <n v="243.203125"/>
    <s v="JORGE FLORES Realiz 5 viajes donde moviliz 183 Usuarios "/>
    <n v="127711.7188"/>
    <x v="0"/>
    <n v="12889.7436"/>
    <x v="1109"/>
    <x v="0"/>
    <m/>
  </r>
  <r>
    <d v="2024-08-18T03:52:29"/>
    <x v="9"/>
    <n v="28"/>
    <s v="OCHOA ALEJANDRO"/>
    <x v="7"/>
    <x v="0"/>
    <n v="69"/>
    <n v="23"/>
    <n v="66.328125"/>
    <m/>
    <n v="34830.468800000002"/>
    <x v="0"/>
    <n v="12889.7436"/>
    <x v="1109"/>
    <x v="0"/>
    <m/>
  </r>
  <r>
    <d v="2024-08-18T03:52:29"/>
    <x v="9"/>
    <n v="29"/>
    <s v="PEREZ GARCIA JUAN ESTEBAN"/>
    <x v="0"/>
    <x v="0"/>
    <n v="161"/>
    <n v="17.8888888888889"/>
    <n v="198.984375"/>
    <m/>
    <n v="104491.4062"/>
    <x v="0"/>
    <n v="12889.7436"/>
    <x v="1109"/>
    <x v="0"/>
    <m/>
  </r>
  <r>
    <d v="2024-08-18T03:52:30"/>
    <x v="1"/>
    <n v="30"/>
    <s v="RIOS ELKIN"/>
    <x v="1"/>
    <x v="0"/>
    <n v="231"/>
    <n v="21"/>
    <n v="243.203125"/>
    <m/>
    <n v="127711.7188"/>
    <x v="0"/>
    <n v="12889.7436"/>
    <x v="1109"/>
    <x v="0"/>
    <m/>
  </r>
  <r>
    <d v="2024-08-18T03:52:30"/>
    <x v="1"/>
    <n v="31"/>
    <s v="CERVANTES MARTINEZ FELIX ENRIQUE"/>
    <x v="0"/>
    <x v="0"/>
    <n v="227"/>
    <n v="25.2222222222222"/>
    <n v="198.984375"/>
    <m/>
    <n v="104491.4062"/>
    <x v="0"/>
    <n v="12889.7436"/>
    <x v="1109"/>
    <x v="0"/>
    <m/>
  </r>
  <r>
    <d v="2024-08-18T03:52:30"/>
    <x v="1"/>
    <n v="32"/>
    <s v="GOMEZ CARLOS"/>
    <x v="7"/>
    <x v="3"/>
    <n v="71"/>
    <n v="23.6666666666667"/>
    <n v="66.328125"/>
    <m/>
    <n v="34830.468800000002"/>
    <x v="0"/>
    <n v="12889.7436"/>
    <x v="1109"/>
    <x v="0"/>
    <m/>
  </r>
  <r>
    <d v="2024-08-18T03:52:31"/>
    <x v="1"/>
    <n v="33"/>
    <s v="LONDOO CADAVID DAVID SANTIAGO"/>
    <x v="0"/>
    <x v="0"/>
    <n v="218"/>
    <n v="24.2222222222222"/>
    <n v="198.984375"/>
    <m/>
    <n v="104491.4062"/>
    <x v="0"/>
    <n v="12889.7436"/>
    <x v="1109"/>
    <x v="0"/>
    <m/>
  </r>
  <r>
    <d v="2024-08-18T03:52:31"/>
    <x v="1"/>
    <n v="34"/>
    <s v="MONTOYA OSPINA GILBERTO ANTONIO"/>
    <x v="9"/>
    <x v="0"/>
    <n v="308"/>
    <n v="25.6666666666667"/>
    <n v="265.3125"/>
    <m/>
    <n v="139321.875"/>
    <x v="0"/>
    <n v="12889.7436"/>
    <x v="1109"/>
    <x v="0"/>
    <m/>
  </r>
  <r>
    <d v="2024-08-18T03:52:31"/>
    <x v="1"/>
    <n v="35"/>
    <s v="MOLINA LUIS FERNANDO"/>
    <x v="0"/>
    <x v="0"/>
    <n v="242"/>
    <n v="26.8888888888889"/>
    <n v="198.984375"/>
    <s v="2 Descuentos (Conducts) "/>
    <n v="104491.4062"/>
    <x v="1"/>
    <n v="12889.7436"/>
    <x v="1109"/>
    <x v="0"/>
    <m/>
  </r>
  <r>
    <d v="2024-08-18T03:52:32"/>
    <x v="1"/>
    <n v="36"/>
    <s v="MARTINEZ CHAVERRA LUIS NORBERTO"/>
    <x v="3"/>
    <x v="0"/>
    <n v="251"/>
    <n v="25.1"/>
    <n v="221.09375"/>
    <s v="WILDER LONDOO Realiz 4 viajes donde moviliz 99 Usuarios"/>
    <n v="116101.5625"/>
    <x v="0"/>
    <n v="12889.7436"/>
    <x v="1109"/>
    <x v="0"/>
    <m/>
  </r>
  <r>
    <d v="2024-08-18T03:52:32"/>
    <x v="1"/>
    <n v="37"/>
    <s v="TABORDA ROJAS DIEGO ALEJANDRO"/>
    <x v="8"/>
    <x v="0"/>
    <n v="146"/>
    <n v="29.2"/>
    <n v="110.546875"/>
    <m/>
    <n v="58050.781199999998"/>
    <x v="1"/>
    <n v="12889.7436"/>
    <x v="1109"/>
    <x v="0"/>
    <m/>
  </r>
  <r>
    <d v="2024-08-18T03:52:32"/>
    <x v="1"/>
    <n v="38"/>
    <s v="PEREIRA JORGE"/>
    <x v="2"/>
    <x v="0"/>
    <n v="175"/>
    <n v="26.923076923076898"/>
    <n v="143.7109375"/>
    <s v="3 Descuentos (Controlador y transbordo) "/>
    <n v="75466.015599999999"/>
    <x v="0"/>
    <n v="12889.7436"/>
    <x v="1109"/>
    <x v="0"/>
    <m/>
  </r>
  <r>
    <d v="2024-08-18T03:52:33"/>
    <x v="1"/>
    <n v="40"/>
    <s v="OCAMPO OCAMPO ANTONIO JOSE"/>
    <x v="0"/>
    <x v="0"/>
    <n v="196"/>
    <n v="21.7777777777778"/>
    <n v="198.984375"/>
    <m/>
    <n v="104491.4062"/>
    <x v="0"/>
    <n v="12889.7436"/>
    <x v="1109"/>
    <x v="0"/>
    <m/>
  </r>
  <r>
    <d v="2024-08-18T03:52:33"/>
    <x v="1"/>
    <n v="41"/>
    <s v="GARCIA DAVID WILSON ALBERTO"/>
    <x v="0"/>
    <x v="0"/>
    <n v="209"/>
    <n v="23.2222222222222"/>
    <n v="198.984375"/>
    <m/>
    <n v="104491.4062"/>
    <x v="1"/>
    <n v="12889.7436"/>
    <x v="1109"/>
    <x v="0"/>
    <m/>
  </r>
  <r>
    <d v="2024-08-18T03:52:33"/>
    <x v="1"/>
    <n v="42"/>
    <s v="LOPERA ALVAREZ ESTIVEN"/>
    <x v="0"/>
    <x v="0"/>
    <n v="149"/>
    <n v="16.5555555555556"/>
    <n v="198.984375"/>
    <m/>
    <n v="104491.4062"/>
    <x v="1"/>
    <n v="12889.7436"/>
    <x v="1109"/>
    <x v="0"/>
    <m/>
  </r>
  <r>
    <d v="2024-08-19T01:09:42"/>
    <x v="12"/>
    <n v="1"/>
    <s v="PALMAR PANA EDIXON JOSUE"/>
    <x v="8"/>
    <x v="0"/>
    <n v="123"/>
    <n v="24.6"/>
    <n v="97.523364485981304"/>
    <m/>
    <n v="50887.8505"/>
    <x v="0"/>
    <n v="11256.521699999999"/>
    <x v="1110"/>
    <x v="0"/>
    <m/>
  </r>
  <r>
    <d v="2024-08-19T01:09:43"/>
    <x v="12"/>
    <n v="11"/>
    <s v="HERRERA GIRALDO DAVINSON"/>
    <x v="0"/>
    <x v="3"/>
    <n v="152"/>
    <n v="16.8888888888889"/>
    <n v="175.54205607476601"/>
    <s v="1 Descuento (Transbordo) "/>
    <n v="91598.130799999999"/>
    <x v="0"/>
    <n v="11256.521699999999"/>
    <x v="1110"/>
    <x v="0"/>
    <m/>
  </r>
  <r>
    <d v="2024-08-19T01:09:43"/>
    <x v="12"/>
    <n v="14"/>
    <s v="CARVAJAL SALAZAR HECTOR MARINO"/>
    <x v="1"/>
    <x v="0"/>
    <n v="204"/>
    <n v="18.545454545454501"/>
    <n v="214.55140186915901"/>
    <m/>
    <n v="111953.27099999999"/>
    <x v="1"/>
    <n v="11256.521699999999"/>
    <x v="1110"/>
    <x v="0"/>
    <m/>
  </r>
  <r>
    <d v="2024-08-19T01:09:44"/>
    <x v="12"/>
    <n v="15"/>
    <s v="QUINTERO  ALVARO ANTONIO"/>
    <x v="0"/>
    <x v="0"/>
    <n v="196"/>
    <n v="21.7777777777778"/>
    <n v="175.54205607476601"/>
    <m/>
    <n v="91598.130799999999"/>
    <x v="1"/>
    <n v="11256.521699999999"/>
    <x v="1110"/>
    <x v="0"/>
    <m/>
  </r>
  <r>
    <d v="2024-08-19T01:09:45"/>
    <x v="12"/>
    <n v="21"/>
    <s v="DURANGO DAVID JOSE"/>
    <x v="9"/>
    <x v="0"/>
    <n v="212"/>
    <n v="17.6666666666667"/>
    <n v="234.05607476635501"/>
    <s v="Se adicionan 3 viajes y 58 Usuarios restantes del dia 17/08"/>
    <n v="122130.84110000001"/>
    <x v="0"/>
    <n v="11256.521699999999"/>
    <x v="1110"/>
    <x v="0"/>
    <m/>
  </r>
  <r>
    <d v="2024-08-19T01:09:45"/>
    <x v="12"/>
    <n v="22"/>
    <s v="QUIRAMA CASTAEDA JHON JADER"/>
    <x v="3"/>
    <x v="3"/>
    <n v="204"/>
    <n v="20.399999999999999"/>
    <n v="195.04672897196301"/>
    <m/>
    <n v="101775.7009"/>
    <x v="1"/>
    <n v="11256.521699999999"/>
    <x v="1110"/>
    <x v="0"/>
    <m/>
  </r>
  <r>
    <d v="2024-08-19T01:09:45"/>
    <x v="12"/>
    <n v="23"/>
    <s v="PINO JUAN ESTEBAN"/>
    <x v="0"/>
    <x v="0"/>
    <n v="182"/>
    <n v="20.2222222222222"/>
    <n v="175.54205607476601"/>
    <s v="1 Descuento (Despachador ivan) "/>
    <n v="91598.130799999999"/>
    <x v="2"/>
    <n v="11256.521699999999"/>
    <x v="1110"/>
    <x v="0"/>
    <m/>
  </r>
  <r>
    <d v="2024-08-19T01:09:46"/>
    <x v="12"/>
    <n v="24"/>
    <s v="MUOZ PEA WEIMAR ALONSO"/>
    <x v="1"/>
    <x v="0"/>
    <n v="223"/>
    <n v="20.272727272727298"/>
    <n v="214.55140186915901"/>
    <m/>
    <n v="111953.27099999999"/>
    <x v="0"/>
    <n v="11256.521699999999"/>
    <x v="1110"/>
    <x v="0"/>
    <m/>
  </r>
  <r>
    <d v="2024-08-19T01:09:46"/>
    <x v="12"/>
    <n v="25"/>
    <s v="JIMENEZ HURTADO CARLOS ESTIVEN"/>
    <x v="2"/>
    <x v="0"/>
    <n v="85"/>
    <n v="14.1666666666667"/>
    <n v="117.028037383178"/>
    <m/>
    <n v="61065.420599999998"/>
    <x v="1"/>
    <n v="11256.521699999999"/>
    <x v="1110"/>
    <x v="0"/>
    <m/>
  </r>
  <r>
    <d v="2024-08-19T01:09:46"/>
    <x v="12"/>
    <n v="26"/>
    <s v="CIRO MARIN RODRIGO ALBERTO"/>
    <x v="3"/>
    <x v="0"/>
    <n v="224"/>
    <n v="22.4"/>
    <n v="195.04672897196301"/>
    <s v="3 Descuentos (Conduct y propietario) "/>
    <n v="101775.7009"/>
    <x v="0"/>
    <n v="11256.521699999999"/>
    <x v="1110"/>
    <x v="0"/>
    <m/>
  </r>
  <r>
    <d v="2024-08-19T01:09:47"/>
    <x v="12"/>
    <n v="27"/>
    <s v="FLORES RINCON JORGE ALBERTO"/>
    <x v="9"/>
    <x v="3"/>
    <n v="235"/>
    <n v="19.5833333333333"/>
    <n v="234.05607476635501"/>
    <m/>
    <n v="122130.84110000001"/>
    <x v="0"/>
    <n v="11256.521699999999"/>
    <x v="1110"/>
    <x v="0"/>
    <m/>
  </r>
  <r>
    <d v="2024-08-19T01:09:47"/>
    <x v="12"/>
    <n v="29"/>
    <s v="PEREZ GARCIA JUAN ESTEBAN"/>
    <x v="0"/>
    <x v="0"/>
    <n v="186"/>
    <n v="20.6666666666667"/>
    <n v="175.54205607476601"/>
    <s v="2 Descuentos (Conduct y propietario) "/>
    <n v="91598.130799999999"/>
    <x v="0"/>
    <n v="11256.521699999999"/>
    <x v="1110"/>
    <x v="0"/>
    <m/>
  </r>
  <r>
    <d v="2024-08-19T01:09:48"/>
    <x v="12"/>
    <n v="31"/>
    <s v="CERVANTES MARTINEZ FELIX ENRIQUE"/>
    <x v="1"/>
    <x v="0"/>
    <n v="181"/>
    <n v="16.454545454545499"/>
    <n v="214.55140186915901"/>
    <m/>
    <n v="111953.27099999999"/>
    <x v="0"/>
    <n v="11256.521699999999"/>
    <x v="1110"/>
    <x v="0"/>
    <m/>
  </r>
  <r>
    <d v="2024-08-19T01:09:48"/>
    <x v="12"/>
    <n v="33"/>
    <s v="LONDOO CADAVID DAVID SANTIAGO"/>
    <x v="0"/>
    <x v="0"/>
    <n v="169"/>
    <n v="18.7777777777778"/>
    <n v="175.54205607476601"/>
    <m/>
    <n v="91598.130799999999"/>
    <x v="0"/>
    <n v="11256.521699999999"/>
    <x v="1110"/>
    <x v="0"/>
    <m/>
  </r>
  <r>
    <d v="2024-08-19T01:09:49"/>
    <x v="12"/>
    <n v="35"/>
    <s v="MOLINA LUIS FERNANDO"/>
    <x v="3"/>
    <x v="0"/>
    <n v="170"/>
    <n v="17"/>
    <n v="195.04672897196301"/>
    <s v="1 Descuento (Propietario) "/>
    <n v="101775.7009"/>
    <x v="1"/>
    <n v="11256.521699999999"/>
    <x v="1110"/>
    <x v="0"/>
    <m/>
  </r>
  <r>
    <d v="2024-08-19T01:09:49"/>
    <x v="12"/>
    <n v="36"/>
    <s v="LONDOO WILDER"/>
    <x v="3"/>
    <x v="0"/>
    <n v="198"/>
    <n v="19.8"/>
    <n v="195.04672897196301"/>
    <m/>
    <n v="101775.7009"/>
    <x v="0"/>
    <n v="11256.521699999999"/>
    <x v="1110"/>
    <x v="0"/>
    <m/>
  </r>
  <r>
    <d v="2024-08-19T01:09:49"/>
    <x v="12"/>
    <n v="37"/>
    <s v="TABORDA ROJAS DIEGO ALEJANDRO"/>
    <x v="6"/>
    <x v="3"/>
    <n v="180"/>
    <n v="22.5"/>
    <n v="156.03738317757001"/>
    <m/>
    <n v="81420.560700000002"/>
    <x v="1"/>
    <n v="11256.521699999999"/>
    <x v="1110"/>
    <x v="0"/>
    <m/>
  </r>
  <r>
    <d v="2024-08-19T01:09:50"/>
    <x v="12"/>
    <n v="38"/>
    <s v="PEREIRA JORGE"/>
    <x v="1"/>
    <x v="0"/>
    <n v="226"/>
    <n v="20.545454545454501"/>
    <n v="214.55140186915901"/>
    <m/>
    <n v="111953.27099999999"/>
    <x v="0"/>
    <n v="11256.521699999999"/>
    <x v="1110"/>
    <x v="0"/>
    <m/>
  </r>
  <r>
    <d v="2024-08-19T01:09:50"/>
    <x v="12"/>
    <n v="39"/>
    <s v="GOMEZ EDWIN"/>
    <x v="12"/>
    <x v="0"/>
    <n v="257"/>
    <n v="19.769230769230798"/>
    <n v="253.56074766355101"/>
    <m/>
    <n v="132308.4112"/>
    <x v="0"/>
    <n v="11256.521699999999"/>
    <x v="1110"/>
    <x v="0"/>
    <m/>
  </r>
  <r>
    <d v="2024-08-19T01:09:51"/>
    <x v="12"/>
    <n v="40"/>
    <s v="DIAZ LOZADA ANDRES FELIPE"/>
    <x v="3"/>
    <x v="0"/>
    <n v="203"/>
    <n v="20.3"/>
    <n v="195.04672897196301"/>
    <s v="1 Descuento (Conduct) "/>
    <n v="101775.7009"/>
    <x v="0"/>
    <n v="11256.521699999999"/>
    <x v="1110"/>
    <x v="0"/>
    <m/>
  </r>
  <r>
    <d v="2024-08-19T01:09:51"/>
    <x v="12"/>
    <n v="41"/>
    <s v="GARCIA DAVID WILSON ALBERTO"/>
    <x v="3"/>
    <x v="0"/>
    <n v="178"/>
    <n v="17.8"/>
    <n v="195.04672897196301"/>
    <m/>
    <n v="101775.7009"/>
    <x v="1"/>
    <n v="11256.521699999999"/>
    <x v="1110"/>
    <x v="0"/>
    <m/>
  </r>
  <r>
    <d v="2024-08-19T01:09:51"/>
    <x v="12"/>
    <n v="42"/>
    <s v="LOPERA ALVAREZ ESTIVEN"/>
    <x v="0"/>
    <x v="0"/>
    <n v="186"/>
    <n v="20.6666666666667"/>
    <n v="175.54205607476601"/>
    <m/>
    <n v="91598.130799999999"/>
    <x v="1"/>
    <n v="11256.521699999999"/>
    <x v="1110"/>
    <x v="0"/>
    <m/>
  </r>
  <r>
    <d v="2024-08-20T00:35:28"/>
    <x v="12"/>
    <n v="1"/>
    <s v="PALMAR PANA EDIXON JOSUE"/>
    <x v="0"/>
    <x v="0"/>
    <n v="168"/>
    <n v="18.6666666666667"/>
    <n v="152.58461538461501"/>
    <m/>
    <n v="78971.538499999995"/>
    <x v="0"/>
    <n v="9336.3636000000006"/>
    <x v="1111"/>
    <x v="0"/>
    <m/>
  </r>
  <r>
    <d v="2024-08-20T00:35:29"/>
    <x v="12"/>
    <n v="4"/>
    <s v="NOREA JUAN JOSE"/>
    <x v="1"/>
    <x v="0"/>
    <n v="116"/>
    <n v="10.545454545454501"/>
    <n v="186.492307692308"/>
    <m/>
    <n v="96520.769199999995"/>
    <x v="0"/>
    <n v="9336.3636000000006"/>
    <x v="1111"/>
    <x v="0"/>
    <m/>
  </r>
  <r>
    <d v="2024-08-20T00:35:29"/>
    <x v="12"/>
    <n v="5"/>
    <s v="DIAZ LOZADA ANDRES FELIPE"/>
    <x v="0"/>
    <x v="0"/>
    <n v="155"/>
    <n v="17.2222222222222"/>
    <n v="152.58461538461501"/>
    <s v="2 Descuentos (Conducts) "/>
    <n v="78971.538499999995"/>
    <x v="1"/>
    <n v="9336.3636000000006"/>
    <x v="1111"/>
    <x v="0"/>
    <m/>
  </r>
  <r>
    <d v="2024-08-20T00:35:29"/>
    <x v="12"/>
    <n v="6"/>
    <s v="TUBERQUIA MAICOL ESTIVEN"/>
    <x v="1"/>
    <x v="0"/>
    <n v="196"/>
    <n v="17.818181818181799"/>
    <n v="186.492307692308"/>
    <s v="1 Descuento (Jefe de ruta) "/>
    <n v="96520.769199999995"/>
    <x v="0"/>
    <n v="9336.3636000000006"/>
    <x v="1111"/>
    <x v="0"/>
    <m/>
  </r>
  <r>
    <d v="2024-08-20T00:35:30"/>
    <x v="12"/>
    <n v="7"/>
    <s v="DUQUE GABRIEL"/>
    <x v="3"/>
    <x v="0"/>
    <n v="144"/>
    <n v="14.4"/>
    <n v="169.538461538462"/>
    <m/>
    <n v="87746.1538"/>
    <x v="1"/>
    <n v="9336.3636000000006"/>
    <x v="1111"/>
    <x v="0"/>
    <m/>
  </r>
  <r>
    <d v="2024-08-20T00:35:30"/>
    <x v="12"/>
    <n v="8"/>
    <s v="LONDOO CADAVID DAVID SANTIAGO"/>
    <x v="0"/>
    <x v="0"/>
    <n v="144"/>
    <n v="16"/>
    <n v="152.58461538461501"/>
    <m/>
    <n v="78971.538499999995"/>
    <x v="1"/>
    <n v="9336.3636000000006"/>
    <x v="1111"/>
    <x v="0"/>
    <m/>
  </r>
  <r>
    <d v="2024-08-20T00:35:30"/>
    <x v="12"/>
    <n v="9"/>
    <s v="AGUDELO GARCIA DENIN ANGELO"/>
    <x v="0"/>
    <x v="0"/>
    <n v="149"/>
    <n v="16.5555555555556"/>
    <n v="152.58461538461501"/>
    <m/>
    <n v="78971.538499999995"/>
    <x v="0"/>
    <n v="9336.3636000000006"/>
    <x v="1111"/>
    <x v="0"/>
    <m/>
  </r>
  <r>
    <d v="2024-08-20T00:35:30"/>
    <x v="12"/>
    <n v="10"/>
    <s v="MARULANDA JARAMILLO DAWER ANDRES"/>
    <x v="0"/>
    <x v="0"/>
    <n v="162"/>
    <n v="18"/>
    <n v="152.58461538461501"/>
    <m/>
    <n v="78971.538499999995"/>
    <x v="0"/>
    <n v="9336.3636000000006"/>
    <x v="1111"/>
    <x v="0"/>
    <m/>
  </r>
  <r>
    <d v="2024-08-20T00:35:31"/>
    <x v="12"/>
    <n v="11"/>
    <s v="BELTRAN JUAN SIMON"/>
    <x v="6"/>
    <x v="0"/>
    <n v="116"/>
    <n v="14.5"/>
    <n v="135.630769230769"/>
    <m/>
    <n v="70196.9231"/>
    <x v="0"/>
    <n v="9336.3636000000006"/>
    <x v="1111"/>
    <x v="0"/>
    <m/>
  </r>
  <r>
    <d v="2024-08-20T00:35:31"/>
    <x v="12"/>
    <n v="12"/>
    <s v="VALENCIA MENDOZA JHON"/>
    <x v="0"/>
    <x v="0"/>
    <n v="176"/>
    <n v="19.5555555555556"/>
    <n v="152.58461538461501"/>
    <m/>
    <n v="78971.538499999995"/>
    <x v="0"/>
    <n v="9336.3636000000006"/>
    <x v="1111"/>
    <x v="0"/>
    <m/>
  </r>
  <r>
    <d v="2024-08-20T00:35:31"/>
    <x v="12"/>
    <n v="13"/>
    <s v="DURANGO PAEZ GILDARDO"/>
    <x v="3"/>
    <x v="0"/>
    <n v="165"/>
    <n v="16.5"/>
    <n v="169.538461538462"/>
    <m/>
    <n v="87746.1538"/>
    <x v="0"/>
    <n v="9336.3636000000006"/>
    <x v="1111"/>
    <x v="0"/>
    <m/>
  </r>
  <r>
    <d v="2024-08-20T00:35:32"/>
    <x v="12"/>
    <n v="14"/>
    <s v="MADRID HERNANDEZ JHONATAN SMITH"/>
    <x v="1"/>
    <x v="0"/>
    <n v="175"/>
    <n v="15.909090909090899"/>
    <n v="186.492307692308"/>
    <m/>
    <n v="96520.769199999995"/>
    <x v="1"/>
    <n v="9336.3636000000006"/>
    <x v="1111"/>
    <x v="0"/>
    <m/>
  </r>
  <r>
    <d v="2024-08-20T00:35:32"/>
    <x v="12"/>
    <n v="15"/>
    <s v="QUINTERO  ALVARO ANTONIO"/>
    <x v="0"/>
    <x v="0"/>
    <n v="128"/>
    <n v="14.2222222222222"/>
    <n v="152.58461538461501"/>
    <s v="2 Descuentos (Propietario y usuario desubicado) "/>
    <n v="78971.538499999995"/>
    <x v="1"/>
    <n v="9336.3636000000006"/>
    <x v="1111"/>
    <x v="0"/>
    <m/>
  </r>
  <r>
    <d v="2024-08-20T00:35:32"/>
    <x v="12"/>
    <n v="16"/>
    <s v="HURTADO MADRID JUAN ESTEBAN"/>
    <x v="0"/>
    <x v="0"/>
    <n v="194"/>
    <n v="21.5555555555556"/>
    <n v="152.58461538461501"/>
    <m/>
    <n v="78971.538499999995"/>
    <x v="0"/>
    <n v="9336.3636000000006"/>
    <x v="1111"/>
    <x v="0"/>
    <m/>
  </r>
  <r>
    <d v="2024-08-20T00:35:32"/>
    <x v="12"/>
    <n v="18"/>
    <s v="BETANCUR GUZMAN JHON FERNANDO"/>
    <x v="3"/>
    <x v="0"/>
    <n v="182"/>
    <n v="18.2"/>
    <n v="169.538461538462"/>
    <m/>
    <n v="87746.1538"/>
    <x v="0"/>
    <n v="9336.3636000000006"/>
    <x v="1111"/>
    <x v="0"/>
    <m/>
  </r>
  <r>
    <d v="2024-08-20T00:35:33"/>
    <x v="12"/>
    <n v="19"/>
    <s v="BARRANTES GALLEGO DANIEL CAMILO"/>
    <x v="2"/>
    <x v="0"/>
    <n v="121"/>
    <n v="20.1666666666667"/>
    <n v="101.723076923077"/>
    <s v="2 Descuentos (Propietario y conduct) "/>
    <n v="52647.692300000002"/>
    <x v="0"/>
    <n v="9336.3636000000006"/>
    <x v="1111"/>
    <x v="0"/>
    <m/>
  </r>
  <r>
    <d v="2024-08-20T00:35:33"/>
    <x v="12"/>
    <n v="20"/>
    <s v="GONZALEZ PEREZ RAFAEL JOSE"/>
    <x v="3"/>
    <x v="0"/>
    <n v="201"/>
    <n v="20.100000000000001"/>
    <n v="169.538461538462"/>
    <m/>
    <n v="87746.1538"/>
    <x v="0"/>
    <n v="9336.3636000000006"/>
    <x v="1111"/>
    <x v="0"/>
    <m/>
  </r>
  <r>
    <d v="2024-08-20T00:35:33"/>
    <x v="12"/>
    <n v="28"/>
    <s v="OCHOA ALEJANDRO"/>
    <x v="6"/>
    <x v="3"/>
    <n v="108"/>
    <n v="13.5"/>
    <n v="135.630769230769"/>
    <s v="15 Descuentos (Propietario y Transbordo)"/>
    <n v="70196.9231"/>
    <x v="0"/>
    <n v="9336.3636000000006"/>
    <x v="1111"/>
    <x v="0"/>
    <m/>
  </r>
  <r>
    <d v="2024-08-20T00:35:34"/>
    <x v="12"/>
    <n v="37"/>
    <s v="PINO JUAN ESTEBAN"/>
    <x v="3"/>
    <x v="0"/>
    <n v="180"/>
    <n v="18"/>
    <n v="169.538461538462"/>
    <s v="2 Descuentos (Propietario y conduct) "/>
    <n v="87746.1538"/>
    <x v="1"/>
    <n v="9336.3636000000006"/>
    <x v="1111"/>
    <x v="0"/>
    <m/>
  </r>
  <r>
    <d v="2024-08-20T00:35:34"/>
    <x v="12"/>
    <n v="41"/>
    <s v="PARIAS MURIEL JHON FREDY"/>
    <x v="0"/>
    <x v="0"/>
    <n v="148"/>
    <n v="16.4444444444444"/>
    <n v="152.58461538461501"/>
    <s v="2 Descuentos (despachadora angela y conduct) "/>
    <n v="78971.538499999995"/>
    <x v="1"/>
    <n v="9336.3636000000006"/>
    <x v="1111"/>
    <x v="0"/>
    <m/>
  </r>
  <r>
    <d v="2024-08-20T00:35:34"/>
    <x v="12"/>
    <n v="42"/>
    <s v="LOPERA ALVAREZ ESTIVEN"/>
    <x v="0"/>
    <x v="0"/>
    <n v="178"/>
    <n v="19.7777777777778"/>
    <n v="152.58461538461501"/>
    <m/>
    <n v="78971.538499999995"/>
    <x v="1"/>
    <n v="9336.3636000000006"/>
    <x v="1111"/>
    <x v="0"/>
    <m/>
  </r>
  <r>
    <d v="2024-08-21T02:50:55"/>
    <x v="1"/>
    <n v="1"/>
    <s v="PALMAR PANA EDIXON JOSUE"/>
    <x v="3"/>
    <x v="0"/>
    <n v="245"/>
    <n v="24.5"/>
    <n v="232.71692745377001"/>
    <m/>
    <n v="122494.3101"/>
    <x v="0"/>
    <n v="15430.5556"/>
    <x v="1112"/>
    <x v="0"/>
    <m/>
  </r>
  <r>
    <d v="2024-08-21T02:50:56"/>
    <x v="1"/>
    <n v="2"/>
    <s v="PARIAS MURIEL JHON FREDY"/>
    <x v="5"/>
    <x v="0"/>
    <n v="35"/>
    <n v="35"/>
    <n v="23.271692745376999"/>
    <s v="1 Descuento (Conduct) "/>
    <n v="12249.431"/>
    <x v="1"/>
    <n v="15430.5556"/>
    <x v="1112"/>
    <x v="0"/>
    <m/>
  </r>
  <r>
    <d v="2024-08-21T02:50:56"/>
    <x v="1"/>
    <n v="3"/>
    <s v="AGUIRRE ANDRES"/>
    <x v="0"/>
    <x v="0"/>
    <n v="218"/>
    <n v="24.2222222222222"/>
    <n v="209.445234708393"/>
    <s v="2 Descuentos (Propietario y conduct) "/>
    <n v="110244.87910000001"/>
    <x v="0"/>
    <n v="15430.5556"/>
    <x v="1112"/>
    <x v="0"/>
    <m/>
  </r>
  <r>
    <d v="2024-08-21T02:50:56"/>
    <x v="1"/>
    <n v="4"/>
    <s v="NOREA JUAN JOSE"/>
    <x v="12"/>
    <x v="0"/>
    <n v="250"/>
    <n v="19.230769230769202"/>
    <n v="302.53200568990002"/>
    <s v="4 Descuentos (Controlador, conducts y despachador gustavo) "/>
    <n v="159242.60310000001"/>
    <x v="0"/>
    <n v="15430.5556"/>
    <x v="1112"/>
    <x v="0"/>
    <m/>
  </r>
  <r>
    <d v="2024-08-21T02:50:57"/>
    <x v="1"/>
    <n v="5"/>
    <s v="BERRIO POSADA ANGELA"/>
    <x v="3"/>
    <x v="0"/>
    <n v="246"/>
    <n v="24.6"/>
    <n v="232.71692745377001"/>
    <s v="1 Descuento (Conduct) "/>
    <n v="122494.3101"/>
    <x v="1"/>
    <n v="15430.5556"/>
    <x v="1112"/>
    <x v="0"/>
    <m/>
  </r>
  <r>
    <d v="2024-08-21T02:50:57"/>
    <x v="1"/>
    <n v="6"/>
    <s v="TUBERQUIA MAICOL ESTIVEN"/>
    <x v="3"/>
    <x v="0"/>
    <n v="256"/>
    <n v="25.6"/>
    <n v="232.71692745377001"/>
    <m/>
    <n v="122494.3101"/>
    <x v="0"/>
    <n v="15430.5556"/>
    <x v="1112"/>
    <x v="0"/>
    <m/>
  </r>
  <r>
    <d v="2024-08-21T02:50:57"/>
    <x v="1"/>
    <n v="7"/>
    <s v="DUQUE GABRIEL"/>
    <x v="1"/>
    <x v="0"/>
    <n v="246"/>
    <n v="22.363636363636399"/>
    <n v="255.98862019914699"/>
    <s v="1 Descuento (Despachador gustavo) "/>
    <n v="134743.74110000001"/>
    <x v="1"/>
    <n v="15430.5556"/>
    <x v="1112"/>
    <x v="0"/>
    <m/>
  </r>
  <r>
    <d v="2024-08-21T02:50:57"/>
    <x v="1"/>
    <n v="8"/>
    <s v="LONDOO CADAVID DAVID SANTIAGO"/>
    <x v="3"/>
    <x v="1"/>
    <n v="215"/>
    <n v="21.5"/>
    <n v="232.71692745377001"/>
    <s v="Se descuenta 0.5 viaje de 12:34 pm ya que NO ingresa al paradero sin autorizacin"/>
    <n v="116369.5101"/>
    <x v="1"/>
    <n v="15430.5556"/>
    <x v="1112"/>
    <x v="2"/>
    <n v="11.635999999999999"/>
  </r>
  <r>
    <d v="2024-08-21T02:50:58"/>
    <x v="1"/>
    <n v="9"/>
    <s v="AGUDELO GARCIA DENIN ANGELO"/>
    <x v="3"/>
    <x v="3"/>
    <n v="270"/>
    <n v="27"/>
    <n v="232.71692745377001"/>
    <m/>
    <n v="122494.3101"/>
    <x v="0"/>
    <n v="15430.5556"/>
    <x v="1112"/>
    <x v="0"/>
    <m/>
  </r>
  <r>
    <d v="2024-08-21T02:50:58"/>
    <x v="1"/>
    <n v="10"/>
    <s v="MARULANDA JARAMILLO DAWER ANDRES"/>
    <x v="6"/>
    <x v="0"/>
    <n v="197"/>
    <n v="24.625"/>
    <n v="186.17354196301599"/>
    <m/>
    <n v="97995.448099999994"/>
    <x v="0"/>
    <n v="15430.5556"/>
    <x v="1112"/>
    <x v="0"/>
    <m/>
  </r>
  <r>
    <d v="2024-08-21T02:50:58"/>
    <x v="9"/>
    <n v="11"/>
    <s v="HERRERA GIRALDO DAVINSON"/>
    <x v="3"/>
    <x v="0"/>
    <n v="245"/>
    <n v="24.5"/>
    <n v="232.71692745377001"/>
    <m/>
    <n v="122494.3101"/>
    <x v="0"/>
    <n v="15430.5556"/>
    <x v="1112"/>
    <x v="0"/>
    <m/>
  </r>
  <r>
    <d v="2024-08-21T02:50:59"/>
    <x v="9"/>
    <n v="12"/>
    <s v="VALENCIA MENDOZA JHON"/>
    <x v="3"/>
    <x v="0"/>
    <n v="196"/>
    <n v="19.600000000000001"/>
    <n v="232.71692745377001"/>
    <m/>
    <n v="122494.3101"/>
    <x v="0"/>
    <n v="15430.5556"/>
    <x v="1112"/>
    <x v="0"/>
    <m/>
  </r>
  <r>
    <d v="2024-08-21T02:50:59"/>
    <x v="9"/>
    <n v="13"/>
    <s v="DURANGO PAEZ GILDARDO"/>
    <x v="3"/>
    <x v="0"/>
    <n v="258"/>
    <n v="25.8"/>
    <n v="232.71692745377001"/>
    <m/>
    <n v="122494.3101"/>
    <x v="0"/>
    <n v="15430.5556"/>
    <x v="1112"/>
    <x v="0"/>
    <m/>
  </r>
  <r>
    <d v="2024-08-21T02:50:59"/>
    <x v="9"/>
    <n v="14"/>
    <s v="MADRID HERNANDEZ JHONATAN SMITH"/>
    <x v="3"/>
    <x v="0"/>
    <n v="216"/>
    <n v="21.6"/>
    <n v="232.71692745377001"/>
    <s v="3 Descuentos (Despachador gustavo y conducts) "/>
    <n v="122494.3101"/>
    <x v="1"/>
    <n v="15430.5556"/>
    <x v="1112"/>
    <x v="0"/>
    <m/>
  </r>
  <r>
    <d v="2024-08-21T02:50:59"/>
    <x v="9"/>
    <n v="15"/>
    <s v="QUINTERO  ALVARO ANTONIO"/>
    <x v="3"/>
    <x v="0"/>
    <n v="278"/>
    <n v="27.8"/>
    <n v="232.71692745377001"/>
    <s v="3 Descuentos (Conducts y propietario) "/>
    <n v="122494.3101"/>
    <x v="1"/>
    <n v="15430.5556"/>
    <x v="1112"/>
    <x v="0"/>
    <m/>
  </r>
  <r>
    <d v="2024-08-21T02:51:00"/>
    <x v="9"/>
    <n v="16"/>
    <s v="HURTADO MADRID JUAN ESTEBAN"/>
    <x v="3"/>
    <x v="0"/>
    <n v="179"/>
    <n v="17.899999999999999"/>
    <n v="232.71692745377001"/>
    <m/>
    <n v="122494.3101"/>
    <x v="0"/>
    <n v="15430.5556"/>
    <x v="1112"/>
    <x v="0"/>
    <m/>
  </r>
  <r>
    <d v="2024-08-21T02:51:00"/>
    <x v="9"/>
    <n v="18"/>
    <s v="BETANCUR GUZMAN JHON FERNANDO"/>
    <x v="2"/>
    <x v="0"/>
    <n v="153"/>
    <n v="25.5"/>
    <n v="139.630156472262"/>
    <m/>
    <n v="73496.5861"/>
    <x v="0"/>
    <n v="15430.5556"/>
    <x v="1112"/>
    <x v="0"/>
    <m/>
  </r>
  <r>
    <d v="2024-08-21T02:51:00"/>
    <x v="9"/>
    <n v="19"/>
    <s v="MACEA MATEO"/>
    <x v="3"/>
    <x v="0"/>
    <n v="205"/>
    <n v="20.5"/>
    <n v="232.71692745377001"/>
    <s v="1 Descuento (Conduct) "/>
    <n v="122494.3101"/>
    <x v="0"/>
    <n v="15430.5556"/>
    <x v="1112"/>
    <x v="0"/>
    <m/>
  </r>
  <r>
    <d v="2024-08-21T02:51:00"/>
    <x v="9"/>
    <n v="20"/>
    <s v="GONZALEZ PEREZ RAFAEL JOSE"/>
    <x v="0"/>
    <x v="0"/>
    <n v="223"/>
    <n v="24.7777777777778"/>
    <n v="209.445234708393"/>
    <s v="1 Descuento (Despachador gustavo) "/>
    <n v="110244.87910000001"/>
    <x v="0"/>
    <n v="15430.5556"/>
    <x v="1112"/>
    <x v="0"/>
    <m/>
  </r>
  <r>
    <d v="2024-08-21T02:51:01"/>
    <x v="9"/>
    <n v="21"/>
    <s v="DURANGO DAVID JOSE"/>
    <x v="3"/>
    <x v="3"/>
    <n v="203"/>
    <n v="20.3"/>
    <n v="232.71692745377001"/>
    <m/>
    <n v="122494.3101"/>
    <x v="0"/>
    <n v="15430.5556"/>
    <x v="1112"/>
    <x v="0"/>
    <m/>
  </r>
  <r>
    <d v="2024-08-21T02:51:01"/>
    <x v="9"/>
    <n v="22"/>
    <s v="QUIRAMA CASTAEDA JHON JADER"/>
    <x v="3"/>
    <x v="0"/>
    <n v="246"/>
    <n v="24.6"/>
    <n v="232.71692745377001"/>
    <s v="1 Descuento (Monitoreo)"/>
    <n v="122494.3101"/>
    <x v="1"/>
    <n v="15430.5556"/>
    <x v="1112"/>
    <x v="0"/>
    <m/>
  </r>
  <r>
    <d v="2024-08-21T02:51:01"/>
    <x v="9"/>
    <n v="23"/>
    <s v="SALDARRIAGA PARRA LUIS ALBERTO"/>
    <x v="0"/>
    <x v="0"/>
    <n v="188"/>
    <n v="20.8888888888889"/>
    <n v="209.445234708393"/>
    <s v="Se descuenta 0.5 viaje de 12:57 pm ya que NO ingresa al Paradero sin Autorizacin"/>
    <n v="104120.0791"/>
    <x v="2"/>
    <n v="15430.5556"/>
    <x v="1112"/>
    <x v="2"/>
    <n v="11.635999999999999"/>
  </r>
  <r>
    <d v="2024-08-21T02:51:01"/>
    <x v="9"/>
    <n v="24"/>
    <s v="MUOZ PEA WEIMAR ALONSO"/>
    <x v="1"/>
    <x v="0"/>
    <n v="292"/>
    <n v="26.545454545454501"/>
    <n v="255.98862019914699"/>
    <m/>
    <n v="134743.74110000001"/>
    <x v="0"/>
    <n v="15430.5556"/>
    <x v="1112"/>
    <x v="0"/>
    <m/>
  </r>
  <r>
    <d v="2024-08-21T02:51:02"/>
    <x v="9"/>
    <n v="25"/>
    <s v="JIMENEZ HURTADO CARLOS ESTIVEN"/>
    <x v="6"/>
    <x v="0"/>
    <n v="200"/>
    <n v="25"/>
    <n v="186.17354196301599"/>
    <s v="2 Descuentos (Angela Recaudo) "/>
    <n v="97995.448099999994"/>
    <x v="1"/>
    <n v="15430.5556"/>
    <x v="1112"/>
    <x v="0"/>
    <m/>
  </r>
  <r>
    <d v="2024-08-21T02:51:02"/>
    <x v="9"/>
    <n v="26"/>
    <s v="CIRO MARIN RODRIGO ALBERTO"/>
    <x v="0"/>
    <x v="0"/>
    <n v="184"/>
    <n v="20.4444444444444"/>
    <n v="209.445234708393"/>
    <s v="4 Descuentos (Propietario y conducts) "/>
    <n v="110244.87910000001"/>
    <x v="0"/>
    <n v="15430.5556"/>
    <x v="1112"/>
    <x v="0"/>
    <m/>
  </r>
  <r>
    <d v="2024-08-21T02:51:02"/>
    <x v="9"/>
    <n v="27"/>
    <s v="FLORES RINCON JORGE ALBERTO"/>
    <x v="1"/>
    <x v="0"/>
    <n v="261"/>
    <n v="23.727272727272702"/>
    <n v="255.98862019914699"/>
    <s v="DAVID HOYOS Realiz 3 viajes donde moviliz 83 Usuarios. 1 Descuento (Despachador gustavo) "/>
    <n v="134743.74110000001"/>
    <x v="0"/>
    <n v="15430.5556"/>
    <x v="1112"/>
    <x v="0"/>
    <m/>
  </r>
  <r>
    <d v="2024-08-21T02:51:03"/>
    <x v="9"/>
    <n v="29"/>
    <s v="PEREZ GARCIA JUAN ESTEBAN"/>
    <x v="0"/>
    <x v="0"/>
    <n v="185"/>
    <n v="20.5555555555556"/>
    <n v="209.445234708393"/>
    <m/>
    <n v="110244.87910000001"/>
    <x v="0"/>
    <n v="15430.5556"/>
    <x v="1112"/>
    <x v="0"/>
    <m/>
  </r>
  <r>
    <d v="2024-08-21T02:51:03"/>
    <x v="1"/>
    <n v="31"/>
    <s v="CERVANTES MARTINEZ FELIX ENRIQUE"/>
    <x v="8"/>
    <x v="0"/>
    <n v="127"/>
    <n v="25.4"/>
    <n v="116.35846372688501"/>
    <m/>
    <n v="61247.154999999999"/>
    <x v="0"/>
    <n v="15430.5556"/>
    <x v="1112"/>
    <x v="0"/>
    <m/>
  </r>
  <r>
    <d v="2024-08-21T02:51:03"/>
    <x v="1"/>
    <n v="33"/>
    <s v="ACEVEDO DIEGO ALEJANDRO"/>
    <x v="0"/>
    <x v="3"/>
    <n v="180"/>
    <n v="20"/>
    <n v="209.445234708393"/>
    <m/>
    <n v="110244.87910000001"/>
    <x v="0"/>
    <n v="15430.5556"/>
    <x v="1112"/>
    <x v="0"/>
    <m/>
  </r>
  <r>
    <d v="2024-08-21T02:51:03"/>
    <x v="1"/>
    <n v="34"/>
    <s v="MONTOYA OSPINA GILBERTO ANTONIO"/>
    <x v="3"/>
    <x v="0"/>
    <n v="267"/>
    <n v="26.7"/>
    <n v="232.71692745377001"/>
    <s v="2 Descuentos (Conducts) "/>
    <n v="122494.3101"/>
    <x v="0"/>
    <n v="15430.5556"/>
    <x v="1112"/>
    <x v="0"/>
    <m/>
  </r>
  <r>
    <d v="2024-08-21T02:51:04"/>
    <x v="1"/>
    <n v="35"/>
    <s v="MOLINA LUIS FERNANDO"/>
    <x v="3"/>
    <x v="0"/>
    <n v="215"/>
    <n v="21.5"/>
    <n v="232.71692745377001"/>
    <s v="1 Descuento (Conduct) "/>
    <n v="122494.3101"/>
    <x v="1"/>
    <n v="15430.5556"/>
    <x v="1112"/>
    <x v="0"/>
    <m/>
  </r>
  <r>
    <d v="2024-08-21T02:51:04"/>
    <x v="1"/>
    <n v="36"/>
    <s v="MARTINEZ CHAVERRA LUIS NORBERTO"/>
    <x v="1"/>
    <x v="0"/>
    <n v="288"/>
    <n v="26.181818181818201"/>
    <n v="255.98862019914699"/>
    <s v="se adicionan 24 Usuarios restantes del da 17/08"/>
    <n v="134743.74110000001"/>
    <x v="0"/>
    <n v="15430.5556"/>
    <x v="1112"/>
    <x v="0"/>
    <m/>
  </r>
  <r>
    <d v="2024-08-21T02:51:04"/>
    <x v="1"/>
    <n v="37"/>
    <s v="TABORDA ROJAS DIEGO ALEJANDRO"/>
    <x v="11"/>
    <x v="0"/>
    <n v="29"/>
    <n v="19.3333333333333"/>
    <n v="34.907539118065401"/>
    <m/>
    <n v="18374.146499999999"/>
    <x v="1"/>
    <n v="15430.5556"/>
    <x v="1112"/>
    <x v="0"/>
    <m/>
  </r>
  <r>
    <d v="2024-08-21T02:51:04"/>
    <x v="1"/>
    <n v="38"/>
    <s v="PEREIRA JORGE"/>
    <x v="4"/>
    <x v="0"/>
    <n v="199"/>
    <n v="28.428571428571399"/>
    <n v="162.90184921763901"/>
    <m/>
    <n v="85746.017099999997"/>
    <x v="0"/>
    <n v="15430.5556"/>
    <x v="1112"/>
    <x v="0"/>
    <m/>
  </r>
  <r>
    <d v="2024-08-21T02:51:05"/>
    <x v="1"/>
    <n v="39"/>
    <s v="GOMEZ EDWIN"/>
    <x v="6"/>
    <x v="0"/>
    <n v="194"/>
    <n v="24.25"/>
    <n v="186.17354196301599"/>
    <s v="2 Descuentos (Conducts) "/>
    <n v="97995.448099999994"/>
    <x v="0"/>
    <n v="15430.5556"/>
    <x v="1112"/>
    <x v="0"/>
    <m/>
  </r>
  <r>
    <d v="2024-08-21T02:51:05"/>
    <x v="1"/>
    <n v="40"/>
    <s v="OCAMPO OCAMPO ANTONIO JOSE"/>
    <x v="13"/>
    <x v="0"/>
    <n v="280"/>
    <n v="20"/>
    <n v="325.803698435277"/>
    <m/>
    <n v="171492.03409999999"/>
    <x v="0"/>
    <n v="15430.5556"/>
    <x v="1112"/>
    <x v="0"/>
    <m/>
  </r>
  <r>
    <d v="2024-08-21T02:51:05"/>
    <x v="1"/>
    <n v="41"/>
    <s v="GARCIA DAVID WILSON ALBERTO"/>
    <x v="1"/>
    <x v="0"/>
    <n v="244"/>
    <n v="22.181818181818201"/>
    <n v="255.98862019914699"/>
    <s v="2 Descuentos (Incidente con Usuarios) "/>
    <n v="134743.74110000001"/>
    <x v="1"/>
    <n v="15430.5556"/>
    <x v="1112"/>
    <x v="0"/>
    <m/>
  </r>
  <r>
    <d v="2024-08-21T02:51:06"/>
    <x v="1"/>
    <n v="42"/>
    <s v="LOPERA ALVAREZ ESTIVEN"/>
    <x v="1"/>
    <x v="0"/>
    <n v="267"/>
    <n v="24.272727272727298"/>
    <n v="255.98862019914699"/>
    <m/>
    <n v="134743.74110000001"/>
    <x v="1"/>
    <n v="15430.5556"/>
    <x v="1112"/>
    <x v="0"/>
    <m/>
  </r>
  <r>
    <d v="2024-08-22T02:39:13"/>
    <x v="1"/>
    <n v="1"/>
    <s v="PALMAR PANA EDIXON JOSUE"/>
    <x v="1"/>
    <x v="0"/>
    <n v="245"/>
    <n v="22.272727272727298"/>
    <n v="230.879781420765"/>
    <s v="1 Descuento (Jefe de ruta) "/>
    <n v="120933.8798"/>
    <x v="0"/>
    <n v="13648.6486"/>
    <x v="1113"/>
    <x v="0"/>
    <m/>
  </r>
  <r>
    <d v="2024-08-22T02:39:14"/>
    <x v="1"/>
    <n v="2"/>
    <s v="PARIAS MURIEL JHON FREDY"/>
    <x v="6"/>
    <x v="0"/>
    <n v="158"/>
    <n v="19.75"/>
    <n v="167.912568306011"/>
    <m/>
    <n v="87951.912599999996"/>
    <x v="1"/>
    <n v="13648.6486"/>
    <x v="1113"/>
    <x v="0"/>
    <m/>
  </r>
  <r>
    <d v="2024-08-22T02:39:14"/>
    <x v="1"/>
    <n v="3"/>
    <s v="AGUIRRE ANDRES"/>
    <x v="0"/>
    <x v="0"/>
    <n v="230"/>
    <n v="25.5555555555556"/>
    <n v="188.90163934426201"/>
    <m/>
    <n v="98945.901599999997"/>
    <x v="0"/>
    <n v="13648.6486"/>
    <x v="1113"/>
    <x v="0"/>
    <m/>
  </r>
  <r>
    <d v="2024-08-22T02:39:14"/>
    <x v="1"/>
    <n v="4"/>
    <s v="NOREA JUAN JOSE"/>
    <x v="3"/>
    <x v="0"/>
    <n v="154"/>
    <n v="15.4"/>
    <n v="209.89071038251399"/>
    <m/>
    <n v="109939.8907"/>
    <x v="0"/>
    <n v="13648.6486"/>
    <x v="1113"/>
    <x v="0"/>
    <m/>
  </r>
  <r>
    <d v="2024-08-22T02:39:15"/>
    <x v="1"/>
    <n v="5"/>
    <s v="BERRIO POSADA ANGELA"/>
    <x v="3"/>
    <x v="0"/>
    <n v="266"/>
    <n v="26.6"/>
    <n v="209.89071038251399"/>
    <m/>
    <n v="109939.8907"/>
    <x v="1"/>
    <n v="13648.6486"/>
    <x v="1113"/>
    <x v="0"/>
    <m/>
  </r>
  <r>
    <d v="2024-08-22T02:39:15"/>
    <x v="1"/>
    <n v="6"/>
    <s v="TUBERQUIA MAICOL ESTIVEN"/>
    <x v="6"/>
    <x v="0"/>
    <n v="188"/>
    <n v="23.5"/>
    <n v="167.912568306011"/>
    <m/>
    <n v="87951.912599999996"/>
    <x v="0"/>
    <n v="13648.6486"/>
    <x v="1113"/>
    <x v="0"/>
    <m/>
  </r>
  <r>
    <d v="2024-08-22T02:39:15"/>
    <x v="1"/>
    <n v="7"/>
    <s v="DUQUE GABRIEL"/>
    <x v="0"/>
    <x v="0"/>
    <n v="239"/>
    <n v="26.5555555555556"/>
    <n v="188.90163934426201"/>
    <s v="1 Descuento (Conduct) "/>
    <n v="98945.901599999997"/>
    <x v="1"/>
    <n v="13648.6486"/>
    <x v="1113"/>
    <x v="0"/>
    <m/>
  </r>
  <r>
    <d v="2024-08-22T02:39:15"/>
    <x v="1"/>
    <n v="8"/>
    <s v="VACA FIERRO ROBINSON"/>
    <x v="3"/>
    <x v="0"/>
    <n v="197"/>
    <n v="19.7"/>
    <n v="209.89071038251399"/>
    <s v="1 Descuento (Controlador) "/>
    <n v="109939.8907"/>
    <x v="1"/>
    <n v="13648.6486"/>
    <x v="1113"/>
    <x v="0"/>
    <m/>
  </r>
  <r>
    <d v="2024-08-22T02:39:16"/>
    <x v="1"/>
    <n v="9"/>
    <s v="AGUDELO GARCIA DENIN ANGELO"/>
    <x v="0"/>
    <x v="0"/>
    <n v="204"/>
    <n v="22.6666666666667"/>
    <n v="188.90163934426201"/>
    <s v="1 Descuento (Angela recaudo) "/>
    <n v="98945.901599999997"/>
    <x v="0"/>
    <n v="13648.6486"/>
    <x v="1113"/>
    <x v="0"/>
    <m/>
  </r>
  <r>
    <d v="2024-08-22T02:39:16"/>
    <x v="1"/>
    <n v="10"/>
    <s v="MARULANDA JARAMILLO DAWER ANDRES"/>
    <x v="0"/>
    <x v="3"/>
    <n v="151"/>
    <n v="16.7777777777778"/>
    <n v="188.90163934426201"/>
    <m/>
    <n v="98945.901599999997"/>
    <x v="0"/>
    <n v="13648.6486"/>
    <x v="1113"/>
    <x v="0"/>
    <m/>
  </r>
  <r>
    <d v="2024-08-22T02:39:16"/>
    <x v="9"/>
    <n v="11"/>
    <s v="HERRERA GIRALDO DAVINSON"/>
    <x v="0"/>
    <x v="0"/>
    <n v="170"/>
    <n v="18.8888888888889"/>
    <n v="188.90163934426201"/>
    <m/>
    <n v="98945.901599999997"/>
    <x v="0"/>
    <n v="13648.6486"/>
    <x v="1113"/>
    <x v="0"/>
    <m/>
  </r>
  <r>
    <d v="2024-08-22T02:39:16"/>
    <x v="9"/>
    <n v="12"/>
    <s v="VALENCIA MENDOZA JHON"/>
    <x v="0"/>
    <x v="0"/>
    <n v="132"/>
    <n v="14.6666666666667"/>
    <n v="188.90163934426201"/>
    <m/>
    <n v="98945.901599999997"/>
    <x v="0"/>
    <n v="13648.6486"/>
    <x v="1113"/>
    <x v="0"/>
    <m/>
  </r>
  <r>
    <d v="2024-08-22T02:39:17"/>
    <x v="9"/>
    <n v="13"/>
    <s v="DURANGO PAEZ GILDARDO"/>
    <x v="3"/>
    <x v="0"/>
    <n v="152"/>
    <n v="15.2"/>
    <n v="209.89071038251399"/>
    <m/>
    <n v="109939.8907"/>
    <x v="0"/>
    <n v="13648.6486"/>
    <x v="1113"/>
    <x v="0"/>
    <m/>
  </r>
  <r>
    <d v="2024-08-22T02:39:17"/>
    <x v="9"/>
    <n v="14"/>
    <s v="DIAZ LOZADA ANDRES FELIPE"/>
    <x v="3"/>
    <x v="0"/>
    <n v="214"/>
    <n v="21.4"/>
    <n v="209.89071038251399"/>
    <m/>
    <n v="109939.8907"/>
    <x v="1"/>
    <n v="13648.6486"/>
    <x v="1113"/>
    <x v="0"/>
    <m/>
  </r>
  <r>
    <d v="2024-08-22T02:39:17"/>
    <x v="9"/>
    <n v="15"/>
    <s v="QUINTERO  ALVARO ANTONIO"/>
    <x v="0"/>
    <x v="0"/>
    <n v="213"/>
    <n v="23.6666666666667"/>
    <n v="188.90163934426201"/>
    <m/>
    <n v="98945.901599999997"/>
    <x v="1"/>
    <n v="13648.6486"/>
    <x v="1113"/>
    <x v="0"/>
    <m/>
  </r>
  <r>
    <d v="2024-08-22T02:39:17"/>
    <x v="9"/>
    <n v="16"/>
    <s v="HURTADO MADRID JUAN ESTEBAN"/>
    <x v="3"/>
    <x v="0"/>
    <n v="193"/>
    <n v="19.3"/>
    <n v="209.89071038251399"/>
    <s v="2 Descuentos (Conduct y despachador fernando) "/>
    <n v="109939.8907"/>
    <x v="0"/>
    <n v="13648.6486"/>
    <x v="1113"/>
    <x v="0"/>
    <m/>
  </r>
  <r>
    <d v="2024-08-22T02:39:18"/>
    <x v="9"/>
    <n v="17"/>
    <s v="ESPINOZA CHAVARRIA GUILLERMO LEON"/>
    <x v="2"/>
    <x v="0"/>
    <n v="138"/>
    <n v="23"/>
    <n v="125.93442622950801"/>
    <m/>
    <n v="65963.934399999998"/>
    <x v="0"/>
    <n v="13648.6486"/>
    <x v="1113"/>
    <x v="0"/>
    <m/>
  </r>
  <r>
    <d v="2024-08-22T02:39:18"/>
    <x v="9"/>
    <n v="18"/>
    <s v="BETANCUR GUZMAN JHON FERNANDO"/>
    <x v="0"/>
    <x v="0"/>
    <n v="181"/>
    <n v="20.1111111111111"/>
    <n v="188.90163934426201"/>
    <s v="2 Descuentos (Usuarios desubicados) "/>
    <n v="98945.901599999997"/>
    <x v="0"/>
    <n v="13648.6486"/>
    <x v="1113"/>
    <x v="0"/>
    <m/>
  </r>
  <r>
    <d v="2024-08-22T02:39:18"/>
    <x v="9"/>
    <n v="19"/>
    <s v="MACEA MATEO"/>
    <x v="4"/>
    <x v="0"/>
    <n v="135"/>
    <n v="19.285714285714299"/>
    <n v="146.92349726776001"/>
    <m/>
    <n v="76957.923500000004"/>
    <x v="0"/>
    <n v="13648.6486"/>
    <x v="1113"/>
    <x v="0"/>
    <m/>
  </r>
  <r>
    <d v="2024-08-22T02:39:18"/>
    <x v="9"/>
    <n v="20"/>
    <s v="LONDOO CADAVID DAVID SANTIAGO"/>
    <x v="0"/>
    <x v="0"/>
    <n v="201"/>
    <n v="22.3333333333333"/>
    <n v="188.90163934426201"/>
    <s v="1 Descuento (Despachador gustavo) "/>
    <n v="98945.901599999997"/>
    <x v="0"/>
    <n v="13648.6486"/>
    <x v="1113"/>
    <x v="0"/>
    <m/>
  </r>
  <r>
    <d v="2024-08-22T02:39:19"/>
    <x v="1"/>
    <n v="21"/>
    <s v="DURANGO DAVID JOSE"/>
    <x v="0"/>
    <x v="0"/>
    <n v="167"/>
    <n v="18.5555555555556"/>
    <n v="188.90163934426201"/>
    <m/>
    <n v="98945.901599999997"/>
    <x v="0"/>
    <n v="13648.6486"/>
    <x v="1113"/>
    <x v="0"/>
    <m/>
  </r>
  <r>
    <d v="2024-08-22T02:39:19"/>
    <x v="1"/>
    <n v="22"/>
    <s v="QUIRAMA CASTAEDA JHON JADER"/>
    <x v="3"/>
    <x v="0"/>
    <n v="230"/>
    <n v="23"/>
    <n v="209.89071038251399"/>
    <s v="1 Descuento (Conduct) "/>
    <n v="109939.8907"/>
    <x v="1"/>
    <n v="13648.6486"/>
    <x v="1113"/>
    <x v="0"/>
    <m/>
  </r>
  <r>
    <d v="2024-08-22T02:39:19"/>
    <x v="1"/>
    <n v="23"/>
    <s v="SALDARRIAGA PARRA LUIS ALBERTO"/>
    <x v="0"/>
    <x v="0"/>
    <n v="171"/>
    <n v="19"/>
    <n v="188.90163934426201"/>
    <m/>
    <n v="98945.901599999997"/>
    <x v="2"/>
    <n v="13648.6486"/>
    <x v="1113"/>
    <x v="0"/>
    <m/>
  </r>
  <r>
    <d v="2024-08-22T02:39:19"/>
    <x v="1"/>
    <n v="24"/>
    <s v="AGUDELO KEVIN ANDRES"/>
    <x v="0"/>
    <x v="0"/>
    <n v="177"/>
    <n v="19.6666666666667"/>
    <n v="188.90163934426201"/>
    <m/>
    <n v="98945.901599999997"/>
    <x v="0"/>
    <n v="13648.6486"/>
    <x v="1113"/>
    <x v="0"/>
    <m/>
  </r>
  <r>
    <d v="2024-08-22T02:39:20"/>
    <x v="1"/>
    <n v="25"/>
    <s v="JIMENEZ HURTADO CARLOS ESTIVEN"/>
    <x v="0"/>
    <x v="0"/>
    <n v="169"/>
    <n v="18.7777777777778"/>
    <n v="188.90163934426201"/>
    <m/>
    <n v="98945.901599999997"/>
    <x v="1"/>
    <n v="13648.6486"/>
    <x v="1113"/>
    <x v="0"/>
    <m/>
  </r>
  <r>
    <d v="2024-08-22T02:39:20"/>
    <x v="1"/>
    <n v="26"/>
    <s v="LONDOO WILDER"/>
    <x v="6"/>
    <x v="0"/>
    <n v="181"/>
    <n v="22.625"/>
    <n v="167.912568306011"/>
    <s v="1 Descuento (Angela recaudo) "/>
    <n v="87951.912599999996"/>
    <x v="0"/>
    <n v="13648.6486"/>
    <x v="1113"/>
    <x v="0"/>
    <m/>
  </r>
  <r>
    <d v="2024-08-22T02:39:20"/>
    <x v="1"/>
    <n v="27"/>
    <s v="PINO JUAN ESTEBAN"/>
    <x v="3"/>
    <x v="0"/>
    <n v="215"/>
    <n v="21.5"/>
    <n v="209.89071038251399"/>
    <s v="1 Descuento (Tecnico de radios) "/>
    <n v="109939.8907"/>
    <x v="0"/>
    <n v="13648.6486"/>
    <x v="1113"/>
    <x v="0"/>
    <m/>
  </r>
  <r>
    <d v="2024-08-22T02:39:20"/>
    <x v="1"/>
    <n v="29"/>
    <s v="PEREZ GARCIA JUAN ESTEBAN"/>
    <x v="3"/>
    <x v="0"/>
    <n v="222"/>
    <n v="22.2"/>
    <n v="209.89071038251399"/>
    <s v="2 Descuentos (Despachador y controlador) "/>
    <n v="109939.8907"/>
    <x v="0"/>
    <n v="13648.6486"/>
    <x v="1113"/>
    <x v="0"/>
    <m/>
  </r>
  <r>
    <d v="2024-08-22T02:39:21"/>
    <x v="9"/>
    <n v="31"/>
    <s v="CERVANTES MARTINEZ FELIX ENRIQUE"/>
    <x v="3"/>
    <x v="0"/>
    <n v="206"/>
    <n v="20.6"/>
    <n v="209.89071038251399"/>
    <s v="1 Descuento (Propietario) "/>
    <n v="109939.8907"/>
    <x v="0"/>
    <n v="13648.6486"/>
    <x v="1113"/>
    <x v="0"/>
    <m/>
  </r>
  <r>
    <d v="2024-08-22T02:39:21"/>
    <x v="9"/>
    <n v="32"/>
    <s v="OCHOA ALEJANDRO"/>
    <x v="3"/>
    <x v="0"/>
    <n v="182"/>
    <n v="18.2"/>
    <n v="209.89071038251399"/>
    <m/>
    <n v="109939.8907"/>
    <x v="0"/>
    <n v="13648.6486"/>
    <x v="1113"/>
    <x v="0"/>
    <m/>
  </r>
  <r>
    <d v="2024-08-22T02:39:21"/>
    <x v="9"/>
    <n v="33"/>
    <s v="ACEVEDO DIEGO ALEJANDRO"/>
    <x v="0"/>
    <x v="0"/>
    <n v="199"/>
    <n v="22.1111111111111"/>
    <n v="188.90163934426201"/>
    <s v="2 Descuentos (Controlador y despachador gustavo) "/>
    <n v="98945.901599999997"/>
    <x v="0"/>
    <n v="13648.6486"/>
    <x v="1113"/>
    <x v="0"/>
    <m/>
  </r>
  <r>
    <d v="2024-08-22T02:39:22"/>
    <x v="9"/>
    <n v="34"/>
    <s v="MONTOYA OSPINA GILBERTO ANTONIO"/>
    <x v="3"/>
    <x v="0"/>
    <n v="257"/>
    <n v="25.7"/>
    <n v="209.89071038251399"/>
    <s v="3 Descuentos (Conducts y propietario) "/>
    <n v="109939.8907"/>
    <x v="0"/>
    <n v="13648.6486"/>
    <x v="1113"/>
    <x v="0"/>
    <m/>
  </r>
  <r>
    <d v="2024-08-22T02:39:22"/>
    <x v="9"/>
    <n v="35"/>
    <s v="MOLINA LUIS FERNANDO"/>
    <x v="0"/>
    <x v="0"/>
    <n v="163"/>
    <n v="18.1111111111111"/>
    <n v="188.90163934426201"/>
    <m/>
    <n v="98945.901599999997"/>
    <x v="1"/>
    <n v="13648.6486"/>
    <x v="1113"/>
    <x v="0"/>
    <m/>
  </r>
  <r>
    <d v="2024-08-22T02:39:22"/>
    <x v="9"/>
    <n v="36"/>
    <s v="MARTINEZ CHAVERRA LUIS NORBERTO"/>
    <x v="0"/>
    <x v="0"/>
    <n v="218"/>
    <n v="24.2222222222222"/>
    <n v="188.90163934426201"/>
    <s v="1 Descuento (Monitoreo)"/>
    <n v="98945.901599999997"/>
    <x v="0"/>
    <n v="13648.6486"/>
    <x v="1113"/>
    <x v="0"/>
    <m/>
  </r>
  <r>
    <d v="2024-08-22T02:39:22"/>
    <x v="9"/>
    <n v="37"/>
    <s v="TABORDA ROJAS DIEGO ALEJANDRO"/>
    <x v="0"/>
    <x v="0"/>
    <n v="191"/>
    <n v="21.2222222222222"/>
    <n v="188.90163934426201"/>
    <m/>
    <n v="98945.901599999997"/>
    <x v="1"/>
    <n v="13648.6486"/>
    <x v="1113"/>
    <x v="0"/>
    <m/>
  </r>
  <r>
    <d v="2024-08-22T02:39:23"/>
    <x v="9"/>
    <n v="38"/>
    <s v="PEREIRA JORGE"/>
    <x v="3"/>
    <x v="0"/>
    <n v="236"/>
    <n v="23.6"/>
    <n v="209.89071038251399"/>
    <m/>
    <n v="109939.8907"/>
    <x v="0"/>
    <n v="13648.6486"/>
    <x v="1113"/>
    <x v="0"/>
    <m/>
  </r>
  <r>
    <d v="2024-08-22T02:39:23"/>
    <x v="9"/>
    <n v="39"/>
    <s v="GOMEZ EDWIN"/>
    <x v="3"/>
    <x v="0"/>
    <n v="196"/>
    <n v="19.600000000000001"/>
    <n v="209.89071038251399"/>
    <s v="2 Descuentos (Conduct y propietario) "/>
    <n v="109939.8907"/>
    <x v="0"/>
    <n v="13648.6486"/>
    <x v="1113"/>
    <x v="0"/>
    <m/>
  </r>
  <r>
    <d v="2024-08-22T02:39:23"/>
    <x v="9"/>
    <n v="40"/>
    <s v="OCAMPO OCAMPO ANTONIO JOSE"/>
    <x v="8"/>
    <x v="1"/>
    <n v="120"/>
    <n v="24"/>
    <n v="104.94535519125699"/>
    <s v="7 Descuentos (Incidente con Usuarios), el viaje de 9 42 pm queda congelado ya que el Despachador de Turno NO autoriz este viaje."/>
    <n v="54969.945399999997"/>
    <x v="0"/>
    <n v="13648.6486"/>
    <x v="1113"/>
    <x v="0"/>
    <m/>
  </r>
  <r>
    <d v="2024-08-22T02:39:23"/>
    <x v="9"/>
    <n v="41"/>
    <s v="GARCIA DAVID WILSON ALBERTO"/>
    <x v="3"/>
    <x v="0"/>
    <n v="199"/>
    <n v="19.899999999999999"/>
    <n v="209.89071038251399"/>
    <m/>
    <n v="109939.8907"/>
    <x v="1"/>
    <n v="13648.6486"/>
    <x v="1113"/>
    <x v="0"/>
    <m/>
  </r>
  <r>
    <d v="2024-08-22T02:39:24"/>
    <x v="9"/>
    <n v="42"/>
    <s v="LOPERA ALVAREZ ESTIVEN"/>
    <x v="3"/>
    <x v="0"/>
    <n v="222"/>
    <n v="22.2"/>
    <n v="209.89071038251399"/>
    <m/>
    <n v="109939.8907"/>
    <x v="1"/>
    <n v="13648.6486"/>
    <x v="1113"/>
    <x v="0"/>
    <m/>
  </r>
  <r>
    <d v="2024-08-23T03:23:55"/>
    <x v="9"/>
    <n v="1"/>
    <s v="PALMAR PANA EDIXON JOSUE"/>
    <x v="0"/>
    <x v="0"/>
    <n v="185"/>
    <n v="20.5555555555556"/>
    <n v="181.55769230769201"/>
    <m/>
    <n v="94906.730800000005"/>
    <x v="0"/>
    <n v="13478.3784"/>
    <x v="1114"/>
    <x v="0"/>
    <m/>
  </r>
  <r>
    <d v="2024-08-23T03:23:56"/>
    <x v="9"/>
    <n v="2"/>
    <s v="PARIAS MURIEL JHON FREDY"/>
    <x v="6"/>
    <x v="0"/>
    <n v="209"/>
    <n v="26.125"/>
    <n v="161.38461538461499"/>
    <m/>
    <n v="84361.538499999995"/>
    <x v="1"/>
    <n v="13478.3784"/>
    <x v="1114"/>
    <x v="0"/>
    <m/>
  </r>
  <r>
    <d v="2024-08-23T03:23:56"/>
    <x v="9"/>
    <n v="3"/>
    <s v="AGUIRRE ANDRES"/>
    <x v="4"/>
    <x v="0"/>
    <n v="149"/>
    <n v="21.285714285714299"/>
    <n v="141.211538461538"/>
    <m/>
    <n v="73816.3462"/>
    <x v="0"/>
    <n v="13478.3784"/>
    <x v="1114"/>
    <x v="0"/>
    <m/>
  </r>
  <r>
    <d v="2024-08-23T03:23:56"/>
    <x v="9"/>
    <n v="4"/>
    <s v="NOREA JUAN JOSE"/>
    <x v="0"/>
    <x v="0"/>
    <n v="169"/>
    <n v="18.7777777777778"/>
    <n v="181.55769230769201"/>
    <m/>
    <n v="94906.730800000005"/>
    <x v="0"/>
    <n v="13478.3784"/>
    <x v="1114"/>
    <x v="0"/>
    <m/>
  </r>
  <r>
    <d v="2024-08-23T03:23:56"/>
    <x v="9"/>
    <n v="5"/>
    <s v="BERRIO POSADA ANGELA"/>
    <x v="6"/>
    <x v="0"/>
    <n v="140"/>
    <n v="17.5"/>
    <n v="161.38461538461499"/>
    <m/>
    <n v="84361.538499999995"/>
    <x v="1"/>
    <n v="13478.3784"/>
    <x v="1114"/>
    <x v="0"/>
    <m/>
  </r>
  <r>
    <d v="2024-08-23T03:23:57"/>
    <x v="9"/>
    <n v="6"/>
    <s v="TUBERQUIA MAICOL ESTIVEN"/>
    <x v="3"/>
    <x v="0"/>
    <n v="223"/>
    <n v="22.3"/>
    <n v="201.730769230769"/>
    <m/>
    <n v="105451.9231"/>
    <x v="0"/>
    <n v="13478.3784"/>
    <x v="1114"/>
    <x v="0"/>
    <m/>
  </r>
  <r>
    <d v="2024-08-23T03:23:57"/>
    <x v="9"/>
    <n v="7"/>
    <s v="DUQUE GABRIEL"/>
    <x v="3"/>
    <x v="0"/>
    <n v="207"/>
    <n v="20.7"/>
    <n v="201.730769230769"/>
    <m/>
    <n v="105451.9231"/>
    <x v="1"/>
    <n v="13478.3784"/>
    <x v="1114"/>
    <x v="0"/>
    <m/>
  </r>
  <r>
    <d v="2024-08-23T03:23:57"/>
    <x v="9"/>
    <n v="8"/>
    <s v="VACA FIERRO ROBINSON"/>
    <x v="3"/>
    <x v="0"/>
    <n v="191"/>
    <n v="19.100000000000001"/>
    <n v="201.730769230769"/>
    <s v="1 Descuento (Conduct) "/>
    <n v="105451.9231"/>
    <x v="1"/>
    <n v="13478.3784"/>
    <x v="1114"/>
    <x v="0"/>
    <m/>
  </r>
  <r>
    <d v="2024-08-23T03:23:57"/>
    <x v="9"/>
    <n v="9"/>
    <s v="AGUDELO GARCIA DENIN ANGELO"/>
    <x v="2"/>
    <x v="0"/>
    <n v="149"/>
    <n v="24.8333333333333"/>
    <n v="121.038461538462"/>
    <s v="1 Descuento (Conduct) "/>
    <n v="63271.1538"/>
    <x v="0"/>
    <n v="13478.3784"/>
    <x v="1114"/>
    <x v="0"/>
    <m/>
  </r>
  <r>
    <d v="2024-08-23T03:23:58"/>
    <x v="9"/>
    <n v="10"/>
    <s v="MARULANDA JARAMILLO DAWER ANDRES"/>
    <x v="0"/>
    <x v="0"/>
    <n v="179"/>
    <n v="19.8888888888889"/>
    <n v="181.55769230769201"/>
    <m/>
    <n v="94906.730800000005"/>
    <x v="0"/>
    <n v="13478.3784"/>
    <x v="1114"/>
    <x v="0"/>
    <m/>
  </r>
  <r>
    <d v="2024-08-23T03:23:58"/>
    <x v="1"/>
    <n v="11"/>
    <s v="HERRERA GIRALDO DAVINSON"/>
    <x v="10"/>
    <x v="0"/>
    <n v="62"/>
    <n v="15.5"/>
    <n v="80.692307692307693"/>
    <m/>
    <n v="42180.769200000002"/>
    <x v="0"/>
    <n v="13478.3784"/>
    <x v="1114"/>
    <x v="0"/>
    <m/>
  </r>
  <r>
    <d v="2024-08-23T03:23:58"/>
    <x v="1"/>
    <n v="12"/>
    <s v="VALENCIA MENDOZA JHON"/>
    <x v="8"/>
    <x v="0"/>
    <n v="103"/>
    <n v="20.6"/>
    <n v="100.865384615385"/>
    <m/>
    <n v="52725.961499999998"/>
    <x v="0"/>
    <n v="13478.3784"/>
    <x v="1114"/>
    <x v="0"/>
    <m/>
  </r>
  <r>
    <d v="2024-08-23T03:23:58"/>
    <x v="1"/>
    <n v="13"/>
    <s v="DURANGO PAEZ GILDARDO"/>
    <x v="3"/>
    <x v="0"/>
    <n v="205"/>
    <n v="20.5"/>
    <n v="201.730769230769"/>
    <m/>
    <n v="105451.9231"/>
    <x v="0"/>
    <n v="13478.3784"/>
    <x v="1114"/>
    <x v="0"/>
    <m/>
  </r>
  <r>
    <d v="2024-08-23T03:23:59"/>
    <x v="1"/>
    <n v="14"/>
    <s v="DIAZ LOZADA ANDRES FELIPE"/>
    <x v="0"/>
    <x v="0"/>
    <n v="184"/>
    <n v="20.4444444444444"/>
    <n v="181.55769230769201"/>
    <s v="JHONATAN MADRID Realiz 5 viajes donde moviliz 104 Usuarios "/>
    <n v="94906.730800000005"/>
    <x v="1"/>
    <n v="13478.3784"/>
    <x v="1114"/>
    <x v="0"/>
    <m/>
  </r>
  <r>
    <d v="2024-08-23T03:23:59"/>
    <x v="1"/>
    <n v="15"/>
    <s v="HOYOS DAVID"/>
    <x v="3"/>
    <x v="0"/>
    <n v="259"/>
    <n v="25.9"/>
    <n v="201.730769230769"/>
    <s v="ANDRES DIAZ Realiz 6 viajes donde moviliz 157 Usuarios "/>
    <n v="105451.9231"/>
    <x v="1"/>
    <n v="13478.3784"/>
    <x v="1114"/>
    <x v="0"/>
    <m/>
  </r>
  <r>
    <d v="2024-08-23T03:23:59"/>
    <x v="1"/>
    <n v="16"/>
    <s v="HURTADO MADRID JUAN ESTEBAN"/>
    <x v="3"/>
    <x v="0"/>
    <n v="180"/>
    <n v="18"/>
    <n v="201.730769230769"/>
    <m/>
    <n v="105451.9231"/>
    <x v="0"/>
    <n v="13478.3784"/>
    <x v="1114"/>
    <x v="0"/>
    <m/>
  </r>
  <r>
    <d v="2024-08-23T03:24:00"/>
    <x v="1"/>
    <n v="17"/>
    <s v="ESPINOZA CHAVARRIA GUILLERMO LEON"/>
    <x v="0"/>
    <x v="0"/>
    <n v="200"/>
    <n v="22.2222222222222"/>
    <n v="181.55769230769201"/>
    <m/>
    <n v="94906.730800000005"/>
    <x v="0"/>
    <n v="13478.3784"/>
    <x v="1114"/>
    <x v="0"/>
    <m/>
  </r>
  <r>
    <d v="2024-08-23T03:24:00"/>
    <x v="1"/>
    <n v="18"/>
    <s v="BETANCUR GUZMAN JHON FERNANDO"/>
    <x v="0"/>
    <x v="0"/>
    <n v="175"/>
    <n v="19.4444444444444"/>
    <n v="181.55769230769201"/>
    <m/>
    <n v="94906.730800000005"/>
    <x v="0"/>
    <n v="13478.3784"/>
    <x v="1114"/>
    <x v="0"/>
    <m/>
  </r>
  <r>
    <d v="2024-08-23T03:24:00"/>
    <x v="1"/>
    <n v="19"/>
    <s v="MACEA MATEO"/>
    <x v="6"/>
    <x v="0"/>
    <n v="141"/>
    <n v="17.625"/>
    <n v="161.38461538461499"/>
    <m/>
    <n v="84361.538499999995"/>
    <x v="0"/>
    <n v="13478.3784"/>
    <x v="1114"/>
    <x v="0"/>
    <m/>
  </r>
  <r>
    <d v="2024-08-23T03:24:00"/>
    <x v="1"/>
    <n v="20"/>
    <s v="GONZALEZ PEREZ RAFAEL JOSE"/>
    <x v="0"/>
    <x v="0"/>
    <n v="176"/>
    <n v="19.5555555555556"/>
    <n v="181.55769230769201"/>
    <m/>
    <n v="94906.730800000005"/>
    <x v="0"/>
    <n v="13478.3784"/>
    <x v="1114"/>
    <x v="0"/>
    <m/>
  </r>
  <r>
    <d v="2024-08-23T03:24:01"/>
    <x v="1"/>
    <n v="21"/>
    <s v="QUINTERO  ALVARO ANTONIO"/>
    <x v="1"/>
    <x v="0"/>
    <n v="231"/>
    <n v="21"/>
    <n v="221.90384615384599"/>
    <s v="2 Descuentos (Transbordo y tecnico radios) "/>
    <n v="115997.1154"/>
    <x v="0"/>
    <n v="13478.3784"/>
    <x v="1114"/>
    <x v="0"/>
    <m/>
  </r>
  <r>
    <d v="2024-08-23T03:24:01"/>
    <x v="1"/>
    <n v="22"/>
    <s v="QUIRAMA CASTAEDA JHON JADER"/>
    <x v="0"/>
    <x v="0"/>
    <n v="180"/>
    <n v="20"/>
    <n v="181.55769230769201"/>
    <m/>
    <n v="94906.730800000005"/>
    <x v="1"/>
    <n v="13478.3784"/>
    <x v="1114"/>
    <x v="0"/>
    <m/>
  </r>
  <r>
    <d v="2024-08-23T03:24:01"/>
    <x v="1"/>
    <n v="23"/>
    <s v="SALDARRIAGA PARRA LUIS ALBERTO"/>
    <x v="6"/>
    <x v="0"/>
    <n v="145"/>
    <n v="18.125"/>
    <n v="161.38461538461499"/>
    <m/>
    <n v="84361.538499999995"/>
    <x v="2"/>
    <n v="13478.3784"/>
    <x v="1114"/>
    <x v="0"/>
    <m/>
  </r>
  <r>
    <d v="2024-08-23T03:24:01"/>
    <x v="1"/>
    <n v="24"/>
    <s v="AGUDELO KEVIN ANDRES"/>
    <x v="3"/>
    <x v="0"/>
    <n v="219"/>
    <n v="21.9"/>
    <n v="201.730769230769"/>
    <m/>
    <n v="105451.9231"/>
    <x v="0"/>
    <n v="13478.3784"/>
    <x v="1114"/>
    <x v="0"/>
    <m/>
  </r>
  <r>
    <d v="2024-08-23T03:24:02"/>
    <x v="1"/>
    <n v="25"/>
    <s v="JIMENEZ HURTADO CARLOS ESTIVEN"/>
    <x v="6"/>
    <x v="0"/>
    <n v="159"/>
    <n v="19.875"/>
    <n v="161.38461538461499"/>
    <s v="3 Descuentos (Conduct despachadora angela y propietario) "/>
    <n v="84361.538499999995"/>
    <x v="1"/>
    <n v="13478.3784"/>
    <x v="1114"/>
    <x v="0"/>
    <m/>
  </r>
  <r>
    <d v="2024-08-23T03:24:02"/>
    <x v="1"/>
    <n v="26"/>
    <s v="LONDOO WILDER"/>
    <x v="6"/>
    <x v="0"/>
    <n v="169"/>
    <n v="21.125"/>
    <n v="161.38461538461499"/>
    <s v="1 Descuento (Despachador gustavo) "/>
    <n v="84361.538499999995"/>
    <x v="0"/>
    <n v="13478.3784"/>
    <x v="1114"/>
    <x v="0"/>
    <m/>
  </r>
  <r>
    <d v="2024-08-23T03:24:02"/>
    <x v="1"/>
    <n v="27"/>
    <s v="PINO JUAN ESTEBAN"/>
    <x v="12"/>
    <x v="0"/>
    <n v="331"/>
    <n v="25.461538461538499"/>
    <n v="262.25"/>
    <s v="1 Descuento (Controlador) "/>
    <n v="137087.5"/>
    <x v="0"/>
    <n v="13478.3784"/>
    <x v="1114"/>
    <x v="0"/>
    <m/>
  </r>
  <r>
    <d v="2024-08-23T03:24:02"/>
    <x v="1"/>
    <n v="29"/>
    <s v="PEREZ GARCIA JUAN ESTEBAN"/>
    <x v="0"/>
    <x v="0"/>
    <n v="187"/>
    <n v="20.7777777777778"/>
    <n v="181.55769230769201"/>
    <m/>
    <n v="94906.730800000005"/>
    <x v="0"/>
    <n v="13478.3784"/>
    <x v="1114"/>
    <x v="0"/>
    <m/>
  </r>
  <r>
    <d v="2024-08-23T03:24:03"/>
    <x v="1"/>
    <n v="30"/>
    <s v="RIOS ELKIN"/>
    <x v="1"/>
    <x v="0"/>
    <n v="149"/>
    <n v="13.545454545454501"/>
    <n v="221.90384615384599"/>
    <s v="Se descuentan 76 Usuarios (Incidente con Usuarios) "/>
    <n v="115997.1154"/>
    <x v="0"/>
    <n v="13478.3784"/>
    <x v="1114"/>
    <x v="0"/>
    <m/>
  </r>
  <r>
    <d v="2024-08-23T03:24:03"/>
    <x v="9"/>
    <n v="31"/>
    <s v="CERVANTES MARTINEZ FELIX ENRIQUE"/>
    <x v="9"/>
    <x v="0"/>
    <n v="234"/>
    <n v="19.5"/>
    <n v="242.07692307692301"/>
    <m/>
    <n v="126542.3077"/>
    <x v="0"/>
    <n v="13478.3784"/>
    <x v="1114"/>
    <x v="0"/>
    <m/>
  </r>
  <r>
    <d v="2024-08-23T03:24:03"/>
    <x v="9"/>
    <n v="32"/>
    <s v="OCHOA ALEJANDRO"/>
    <x v="10"/>
    <x v="0"/>
    <n v="47"/>
    <n v="11.75"/>
    <n v="80.692307692307693"/>
    <m/>
    <n v="42180.769200000002"/>
    <x v="0"/>
    <n v="13478.3784"/>
    <x v="1114"/>
    <x v="0"/>
    <m/>
  </r>
  <r>
    <d v="2024-08-23T03:24:03"/>
    <x v="9"/>
    <n v="33"/>
    <s v="ACEVEDO DIEGO ALEJANDRO"/>
    <x v="0"/>
    <x v="0"/>
    <n v="174"/>
    <n v="19.3333333333333"/>
    <n v="181.55769230769201"/>
    <m/>
    <n v="94906.730800000005"/>
    <x v="0"/>
    <n v="13478.3784"/>
    <x v="1114"/>
    <x v="0"/>
    <m/>
  </r>
  <r>
    <d v="2024-08-23T03:24:04"/>
    <x v="9"/>
    <n v="34"/>
    <s v="MONTOYA OSPINA GILBERTO ANTONIO"/>
    <x v="3"/>
    <x v="0"/>
    <n v="202"/>
    <n v="20.2"/>
    <n v="201.730769230769"/>
    <m/>
    <n v="105451.9231"/>
    <x v="0"/>
    <n v="13478.3784"/>
    <x v="1114"/>
    <x v="0"/>
    <m/>
  </r>
  <r>
    <d v="2024-08-23T03:24:04"/>
    <x v="9"/>
    <n v="35"/>
    <s v="MOLINA LUIS FERNANDO"/>
    <x v="0"/>
    <x v="0"/>
    <n v="185"/>
    <n v="20.5555555555556"/>
    <n v="181.55769230769201"/>
    <s v="1 Descuento (Conduct) "/>
    <n v="94906.730800000005"/>
    <x v="1"/>
    <n v="13478.3784"/>
    <x v="1114"/>
    <x v="0"/>
    <m/>
  </r>
  <r>
    <d v="2024-08-23T03:24:04"/>
    <x v="9"/>
    <n v="36"/>
    <s v="MARTINEZ CHAVERRA LUIS NORBERTO"/>
    <x v="1"/>
    <x v="0"/>
    <n v="188"/>
    <n v="17.090909090909101"/>
    <n v="221.90384615384599"/>
    <m/>
    <n v="115997.1154"/>
    <x v="0"/>
    <n v="13478.3784"/>
    <x v="1114"/>
    <x v="0"/>
    <m/>
  </r>
  <r>
    <d v="2024-08-23T03:24:04"/>
    <x v="9"/>
    <n v="37"/>
    <s v="TABORDA ROJAS DIEGO ALEJANDRO"/>
    <x v="8"/>
    <x v="0"/>
    <n v="115"/>
    <n v="23"/>
    <n v="100.865384615385"/>
    <m/>
    <n v="52725.961499999998"/>
    <x v="1"/>
    <n v="13478.3784"/>
    <x v="1114"/>
    <x v="0"/>
    <m/>
  </r>
  <r>
    <d v="2024-08-23T03:24:05"/>
    <x v="9"/>
    <n v="38"/>
    <s v="PEREIRA JORGE"/>
    <x v="3"/>
    <x v="0"/>
    <n v="196"/>
    <n v="19.600000000000001"/>
    <n v="201.730769230769"/>
    <m/>
    <n v="105451.9231"/>
    <x v="0"/>
    <n v="13478.3784"/>
    <x v="1114"/>
    <x v="0"/>
    <m/>
  </r>
  <r>
    <d v="2024-08-23T03:24:05"/>
    <x v="9"/>
    <n v="39"/>
    <s v="GOMEZ EDWIN"/>
    <x v="0"/>
    <x v="0"/>
    <n v="170"/>
    <n v="18.8888888888889"/>
    <n v="181.55769230769201"/>
    <m/>
    <n v="94906.730800000005"/>
    <x v="0"/>
    <n v="13478.3784"/>
    <x v="1114"/>
    <x v="0"/>
    <m/>
  </r>
  <r>
    <d v="2024-08-23T03:24:05"/>
    <x v="9"/>
    <n v="40"/>
    <s v="OCAMPO OCAMPO ANTONIO JOSE"/>
    <x v="3"/>
    <x v="0"/>
    <n v="194"/>
    <n v="19.399999999999999"/>
    <n v="201.730769230769"/>
    <m/>
    <n v="105451.9231"/>
    <x v="0"/>
    <n v="13478.3784"/>
    <x v="1114"/>
    <x v="0"/>
    <m/>
  </r>
  <r>
    <d v="2024-08-23T03:24:05"/>
    <x v="9"/>
    <n v="41"/>
    <s v="GARCIA DAVID WILSON ALBERTO"/>
    <x v="3"/>
    <x v="0"/>
    <n v="216"/>
    <n v="21.6"/>
    <n v="201.730769230769"/>
    <s v="1 Descuento (Controlador) "/>
    <n v="105451.9231"/>
    <x v="1"/>
    <n v="13478.3784"/>
    <x v="1114"/>
    <x v="0"/>
    <m/>
  </r>
  <r>
    <d v="2024-08-23T03:24:06"/>
    <x v="9"/>
    <n v="42"/>
    <s v="LOPERA ALVAREZ ESTIVEN"/>
    <x v="0"/>
    <x v="0"/>
    <n v="166"/>
    <n v="18.4444444444444"/>
    <n v="181.55769230769201"/>
    <m/>
    <n v="94906.730800000005"/>
    <x v="1"/>
    <n v="13478.3784"/>
    <x v="1114"/>
    <x v="0"/>
    <m/>
  </r>
  <r>
    <d v="2024-08-24T02:01:01"/>
    <x v="1"/>
    <n v="1"/>
    <s v="PALMAR PANA EDIXON JOSUE"/>
    <x v="9"/>
    <x v="0"/>
    <n v="266"/>
    <n v="22.1666666666667"/>
    <n v="256.72625698323998"/>
    <s v="2 Descuentos (Conduct y controlador) "/>
    <n v="134599.44130000001"/>
    <x v="0"/>
    <n v="13337.837799999999"/>
    <x v="1115"/>
    <x v="0"/>
    <m/>
  </r>
  <r>
    <d v="2024-08-24T02:01:02"/>
    <x v="1"/>
    <n v="2"/>
    <s v="PARIAS MURIEL JHON FREDY"/>
    <x v="6"/>
    <x v="0"/>
    <n v="164"/>
    <n v="20.5"/>
    <n v="171.15083798882699"/>
    <m/>
    <n v="89732.960900000005"/>
    <x v="1"/>
    <n v="13337.837799999999"/>
    <x v="1115"/>
    <x v="0"/>
    <m/>
  </r>
  <r>
    <d v="2024-08-24T02:01:02"/>
    <x v="1"/>
    <n v="3"/>
    <s v="AGUIRRE ANDRES"/>
    <x v="3"/>
    <x v="0"/>
    <n v="184"/>
    <n v="18.399999999999999"/>
    <n v="213.938547486034"/>
    <m/>
    <n v="112166.20110000001"/>
    <x v="0"/>
    <n v="13337.837799999999"/>
    <x v="1115"/>
    <x v="0"/>
    <m/>
  </r>
  <r>
    <d v="2024-08-24T02:01:02"/>
    <x v="1"/>
    <n v="4"/>
    <s v="NOREA JUAN JOSE"/>
    <x v="0"/>
    <x v="1"/>
    <n v="182"/>
    <n v="20.2222222222222"/>
    <n v="192.54469273743001"/>
    <s v="Se descuenta el viaje de 5 25 pm ya que NO ingresa a la minorista sin autorizacion "/>
    <n v="89732.880999999994"/>
    <x v="0"/>
    <n v="13337.837799999999"/>
    <x v="1115"/>
    <x v="1"/>
    <n v="21.393999999999998"/>
  </r>
  <r>
    <d v="2024-08-24T02:01:03"/>
    <x v="1"/>
    <n v="5"/>
    <s v="BERRIO POSADA ANGELA"/>
    <x v="9"/>
    <x v="0"/>
    <n v="288"/>
    <n v="24"/>
    <n v="256.72625698323998"/>
    <m/>
    <n v="134599.44130000001"/>
    <x v="1"/>
    <n v="13337.837799999999"/>
    <x v="1115"/>
    <x v="0"/>
    <m/>
  </r>
  <r>
    <d v="2024-08-24T02:01:03"/>
    <x v="1"/>
    <n v="6"/>
    <s v="TUBERQUIA MAICOL ESTIVEN"/>
    <x v="0"/>
    <x v="0"/>
    <n v="193"/>
    <n v="21.4444444444444"/>
    <n v="192.54469273743001"/>
    <s v="2 Descuentos (Usuarios desubicados) "/>
    <n v="100949.58100000001"/>
    <x v="0"/>
    <n v="13337.837799999999"/>
    <x v="1115"/>
    <x v="0"/>
    <m/>
  </r>
  <r>
    <d v="2024-08-24T02:01:03"/>
    <x v="1"/>
    <n v="7"/>
    <s v="DUQUE GABRIEL"/>
    <x v="0"/>
    <x v="3"/>
    <n v="202"/>
    <n v="22.4444444444444"/>
    <n v="192.54469273743001"/>
    <m/>
    <n v="100949.58100000001"/>
    <x v="1"/>
    <n v="13337.837799999999"/>
    <x v="1115"/>
    <x v="0"/>
    <m/>
  </r>
  <r>
    <d v="2024-08-24T02:01:03"/>
    <x v="1"/>
    <n v="8"/>
    <s v="VACA FIERRO ROBINSON"/>
    <x v="3"/>
    <x v="0"/>
    <n v="214"/>
    <n v="21.4"/>
    <n v="213.938547486034"/>
    <m/>
    <n v="112166.20110000001"/>
    <x v="1"/>
    <n v="13337.837799999999"/>
    <x v="1115"/>
    <x v="0"/>
    <m/>
  </r>
  <r>
    <d v="2024-08-24T02:01:04"/>
    <x v="1"/>
    <n v="9"/>
    <s v="AGUDELO GARCIA DENIN ANGELO"/>
    <x v="3"/>
    <x v="0"/>
    <n v="211"/>
    <n v="21.1"/>
    <n v="213.938547486034"/>
    <s v="2 Descuentos (Conducts) "/>
    <n v="112166.20110000001"/>
    <x v="0"/>
    <n v="13337.837799999999"/>
    <x v="1115"/>
    <x v="0"/>
    <m/>
  </r>
  <r>
    <d v="2024-08-24T02:01:04"/>
    <x v="1"/>
    <n v="10"/>
    <s v="MARULANDA JARAMILLO DAWER ANDRES"/>
    <x v="1"/>
    <x v="0"/>
    <n v="201"/>
    <n v="18.272727272727298"/>
    <n v="235.33240223463699"/>
    <s v="1 Descuento (Controlador) "/>
    <n v="123382.82120000001"/>
    <x v="0"/>
    <n v="13337.837799999999"/>
    <x v="1115"/>
    <x v="0"/>
    <m/>
  </r>
  <r>
    <d v="2024-08-24T02:01:04"/>
    <x v="9"/>
    <n v="11"/>
    <s v="BELTRAN JUAN SIMON"/>
    <x v="11"/>
    <x v="0"/>
    <n v="36"/>
    <n v="18"/>
    <n v="42.787709497206698"/>
    <m/>
    <n v="22433.2402"/>
    <x v="0"/>
    <n v="13337.837799999999"/>
    <x v="1115"/>
    <x v="0"/>
    <m/>
  </r>
  <r>
    <d v="2024-08-24T02:01:04"/>
    <x v="9"/>
    <n v="12"/>
    <s v="VALENCIA MENDOZA JHON"/>
    <x v="9"/>
    <x v="0"/>
    <n v="284"/>
    <n v="23.6666666666667"/>
    <n v="256.72625698323998"/>
    <s v="FERNEY HENAO Realiz 5 viajes donde moviliz 117 Usuarios, 4 Descuentos (Transbordo) "/>
    <n v="134599.44130000001"/>
    <x v="0"/>
    <n v="13337.837799999999"/>
    <x v="1115"/>
    <x v="0"/>
    <m/>
  </r>
  <r>
    <d v="2024-08-24T02:01:05"/>
    <x v="9"/>
    <n v="13"/>
    <s v="HERRERA GIRALDO DAVINSON"/>
    <x v="0"/>
    <x v="0"/>
    <n v="155"/>
    <n v="17.2222222222222"/>
    <n v="192.54469273743001"/>
    <s v="1 Descuento (Conduct) "/>
    <n v="100949.58100000001"/>
    <x v="0"/>
    <n v="13337.837799999999"/>
    <x v="1115"/>
    <x v="0"/>
    <m/>
  </r>
  <r>
    <d v="2024-08-24T02:01:05"/>
    <x v="9"/>
    <n v="14"/>
    <s v="MADRID HERNANDEZ JHONATAN SMITH"/>
    <x v="9"/>
    <x v="0"/>
    <n v="270"/>
    <n v="22.5"/>
    <n v="256.72625698323998"/>
    <m/>
    <n v="134599.44130000001"/>
    <x v="1"/>
    <n v="13337.837799999999"/>
    <x v="1115"/>
    <x v="0"/>
    <m/>
  </r>
  <r>
    <d v="2024-08-24T02:01:05"/>
    <x v="9"/>
    <n v="15"/>
    <s v="DIAZ LOZADA ANDRES FELIPE"/>
    <x v="3"/>
    <x v="0"/>
    <n v="242"/>
    <n v="24.2"/>
    <n v="213.938547486034"/>
    <s v="1 Descuento (Jefe de ruta) "/>
    <n v="112166.20110000001"/>
    <x v="1"/>
    <n v="13337.837799999999"/>
    <x v="1115"/>
    <x v="0"/>
    <m/>
  </r>
  <r>
    <d v="2024-08-24T02:01:05"/>
    <x v="9"/>
    <n v="16"/>
    <s v="HURTADO MADRID JUAN ESTEBAN"/>
    <x v="1"/>
    <x v="3"/>
    <n v="233"/>
    <n v="21.181818181818201"/>
    <n v="235.33240223463699"/>
    <m/>
    <n v="123382.82120000001"/>
    <x v="0"/>
    <n v="13337.837799999999"/>
    <x v="1115"/>
    <x v="0"/>
    <m/>
  </r>
  <r>
    <d v="2024-08-24T02:01:06"/>
    <x v="9"/>
    <n v="17"/>
    <s v="RAMIREZ JARAMILLO WILSON"/>
    <x v="6"/>
    <x v="0"/>
    <n v="156"/>
    <n v="19.5"/>
    <n v="171.15083798882699"/>
    <s v="2 Descuentos (Conducts) "/>
    <n v="89732.960900000005"/>
    <x v="0"/>
    <n v="13337.837799999999"/>
    <x v="1115"/>
    <x v="0"/>
    <m/>
  </r>
  <r>
    <d v="2024-08-24T02:01:06"/>
    <x v="9"/>
    <n v="18"/>
    <s v="BETANCUR GUZMAN JHON FERNANDO"/>
    <x v="6"/>
    <x v="0"/>
    <n v="196"/>
    <n v="24.5"/>
    <n v="171.15083798882699"/>
    <m/>
    <n v="89732.960900000005"/>
    <x v="0"/>
    <n v="13337.837799999999"/>
    <x v="1115"/>
    <x v="0"/>
    <m/>
  </r>
  <r>
    <d v="2024-08-24T02:01:06"/>
    <x v="9"/>
    <n v="19"/>
    <s v="BARRANTES GALLEGO DANIEL CAMILO"/>
    <x v="4"/>
    <x v="0"/>
    <n v="151"/>
    <n v="21.571428571428601"/>
    <n v="149.75698324022301"/>
    <m/>
    <n v="78516.340800000005"/>
    <x v="0"/>
    <n v="13337.837799999999"/>
    <x v="1115"/>
    <x v="0"/>
    <m/>
  </r>
  <r>
    <d v="2024-08-24T02:01:06"/>
    <x v="9"/>
    <n v="20"/>
    <s v="GONZALEZ PEREZ RAFAEL JOSE"/>
    <x v="3"/>
    <x v="0"/>
    <n v="208"/>
    <n v="20.8"/>
    <n v="213.938547486034"/>
    <s v="1 Descuento (Usuario desubicado) "/>
    <n v="112166.20110000001"/>
    <x v="0"/>
    <n v="13337.837799999999"/>
    <x v="1115"/>
    <x v="0"/>
    <m/>
  </r>
  <r>
    <d v="2024-08-24T02:01:07"/>
    <x v="1"/>
    <n v="22"/>
    <s v="QUIRAMA CASTAEDA JHON JADER"/>
    <x v="3"/>
    <x v="0"/>
    <n v="235"/>
    <n v="23.5"/>
    <n v="213.938547486034"/>
    <m/>
    <n v="112166.20110000001"/>
    <x v="1"/>
    <n v="13337.837799999999"/>
    <x v="1115"/>
    <x v="0"/>
    <m/>
  </r>
  <r>
    <d v="2024-08-24T02:01:07"/>
    <x v="1"/>
    <n v="23"/>
    <s v="SALDARRIAGA PARRA LUIS ALBERTO"/>
    <x v="0"/>
    <x v="0"/>
    <n v="143"/>
    <n v="15.8888888888889"/>
    <n v="192.54469273743001"/>
    <m/>
    <n v="100949.58100000001"/>
    <x v="2"/>
    <n v="13337.837799999999"/>
    <x v="1115"/>
    <x v="0"/>
    <m/>
  </r>
  <r>
    <d v="2024-08-24T02:01:07"/>
    <x v="1"/>
    <n v="24"/>
    <s v="MUOZ PEA WEIMAR ALONSO"/>
    <x v="0"/>
    <x v="0"/>
    <n v="178"/>
    <n v="19.7777777777778"/>
    <n v="192.54469273743001"/>
    <m/>
    <n v="100949.58100000001"/>
    <x v="0"/>
    <n v="13337.837799999999"/>
    <x v="1115"/>
    <x v="0"/>
    <m/>
  </r>
  <r>
    <d v="2024-08-24T02:01:08"/>
    <x v="1"/>
    <n v="25"/>
    <s v="JIMENEZ HURTADO CARLOS ESTIVEN"/>
    <x v="6"/>
    <x v="0"/>
    <n v="214"/>
    <n v="26.75"/>
    <n v="171.15083798882699"/>
    <m/>
    <n v="89732.960900000005"/>
    <x v="1"/>
    <n v="13337.837799999999"/>
    <x v="1115"/>
    <x v="0"/>
    <m/>
  </r>
  <r>
    <d v="2024-08-24T02:01:08"/>
    <x v="1"/>
    <n v="26"/>
    <s v="CIRO MARIN RODRIGO ALBERTO"/>
    <x v="0"/>
    <x v="0"/>
    <n v="173"/>
    <n v="19.2222222222222"/>
    <n v="192.54469273743001"/>
    <s v="7 Descuentos (Transbordo y jefe de ruta) "/>
    <n v="100949.58100000001"/>
    <x v="0"/>
    <n v="13337.837799999999"/>
    <x v="1115"/>
    <x v="0"/>
    <m/>
  </r>
  <r>
    <d v="2024-08-24T02:01:08"/>
    <x v="1"/>
    <n v="27"/>
    <s v="FLORES RINCON JORGE ALBERTO"/>
    <x v="1"/>
    <x v="0"/>
    <n v="238"/>
    <n v="21.636363636363601"/>
    <n v="235.33240223463699"/>
    <s v="3 Descuentos (Transbordo) "/>
    <n v="123382.82120000001"/>
    <x v="0"/>
    <n v="13337.837799999999"/>
    <x v="1115"/>
    <x v="0"/>
    <m/>
  </r>
  <r>
    <d v="2024-08-24T02:01:08"/>
    <x v="1"/>
    <n v="29"/>
    <s v="PEREZ GARCIA JUAN ESTEBAN"/>
    <x v="3"/>
    <x v="0"/>
    <n v="238"/>
    <n v="23.8"/>
    <n v="213.938547486034"/>
    <m/>
    <n v="112166.20110000001"/>
    <x v="0"/>
    <n v="13337.837799999999"/>
    <x v="1115"/>
    <x v="0"/>
    <m/>
  </r>
  <r>
    <d v="2024-08-24T02:01:09"/>
    <x v="1"/>
    <n v="30"/>
    <s v="RIOS ELKIN"/>
    <x v="3"/>
    <x v="0"/>
    <n v="179"/>
    <n v="17.899999999999999"/>
    <n v="213.938547486034"/>
    <s v="8 Descuentos (Transbordo) "/>
    <n v="112166.20110000001"/>
    <x v="0"/>
    <n v="13337.837799999999"/>
    <x v="1115"/>
    <x v="0"/>
    <m/>
  </r>
  <r>
    <d v="2024-08-24T02:01:09"/>
    <x v="9"/>
    <n v="31"/>
    <s v="AGUDELO KEVIN ANDRES"/>
    <x v="0"/>
    <x v="0"/>
    <n v="227"/>
    <n v="25.2222222222222"/>
    <n v="192.54469273743001"/>
    <m/>
    <n v="100949.58100000001"/>
    <x v="0"/>
    <n v="13337.837799999999"/>
    <x v="1115"/>
    <x v="0"/>
    <m/>
  </r>
  <r>
    <d v="2024-08-24T02:01:09"/>
    <x v="9"/>
    <n v="33"/>
    <s v="ACEVEDO DIEGO ALEJANDRO"/>
    <x v="3"/>
    <x v="0"/>
    <n v="206"/>
    <n v="20.6"/>
    <n v="213.938547486034"/>
    <m/>
    <n v="112166.20110000001"/>
    <x v="0"/>
    <n v="13337.837799999999"/>
    <x v="1115"/>
    <x v="0"/>
    <m/>
  </r>
  <r>
    <d v="2024-08-24T02:01:09"/>
    <x v="9"/>
    <n v="34"/>
    <s v="MONTOYA OSPINA GILBERTO ANTONIO"/>
    <x v="3"/>
    <x v="0"/>
    <n v="229"/>
    <n v="22.9"/>
    <n v="213.938547486034"/>
    <s v="2 Descuentos (Conducts) "/>
    <n v="112166.20110000001"/>
    <x v="0"/>
    <n v="13337.837799999999"/>
    <x v="1115"/>
    <x v="0"/>
    <m/>
  </r>
  <r>
    <d v="2024-08-24T02:01:10"/>
    <x v="9"/>
    <n v="35"/>
    <s v="MOLINA LUIS FERNANDO"/>
    <x v="0"/>
    <x v="0"/>
    <n v="186"/>
    <n v="20.6666666666667"/>
    <n v="192.54469273743001"/>
    <s v="1 Descuento (Conduct) "/>
    <n v="100949.58100000001"/>
    <x v="1"/>
    <n v="13337.837799999999"/>
    <x v="1115"/>
    <x v="0"/>
    <m/>
  </r>
  <r>
    <d v="2024-08-24T02:01:10"/>
    <x v="9"/>
    <n v="36"/>
    <s v="LONDOO WILDER"/>
    <x v="0"/>
    <x v="0"/>
    <n v="156"/>
    <n v="17.3333333333333"/>
    <n v="192.54469273743001"/>
    <m/>
    <n v="100949.58100000001"/>
    <x v="0"/>
    <n v="13337.837799999999"/>
    <x v="1115"/>
    <x v="0"/>
    <m/>
  </r>
  <r>
    <d v="2024-08-24T02:01:10"/>
    <x v="9"/>
    <n v="37"/>
    <s v="TABORDA ROJAS DIEGO ALEJANDRO"/>
    <x v="3"/>
    <x v="0"/>
    <n v="191"/>
    <n v="19.100000000000001"/>
    <n v="213.938547486034"/>
    <m/>
    <n v="112166.20110000001"/>
    <x v="1"/>
    <n v="13337.837799999999"/>
    <x v="1115"/>
    <x v="0"/>
    <m/>
  </r>
  <r>
    <d v="2024-08-24T02:01:10"/>
    <x v="9"/>
    <n v="38"/>
    <s v="PEREIRA JORGE"/>
    <x v="3"/>
    <x v="0"/>
    <n v="230"/>
    <n v="23"/>
    <n v="213.938547486034"/>
    <s v="2 Descuentos (Conducts) "/>
    <n v="112166.20110000001"/>
    <x v="0"/>
    <n v="13337.837799999999"/>
    <x v="1115"/>
    <x v="0"/>
    <m/>
  </r>
  <r>
    <d v="2024-08-24T02:01:11"/>
    <x v="9"/>
    <n v="39"/>
    <s v="GOMEZ EDWIN"/>
    <x v="11"/>
    <x v="0"/>
    <n v="26"/>
    <n v="17.3333333333333"/>
    <n v="32.090782122904997"/>
    <s v="1 Descuento (Despachador) "/>
    <n v="16824.930199999999"/>
    <x v="0"/>
    <n v="13337.837799999999"/>
    <x v="1115"/>
    <x v="0"/>
    <m/>
  </r>
  <r>
    <d v="2024-08-24T02:01:11"/>
    <x v="9"/>
    <n v="40"/>
    <s v="OCAMPO OCAMPO ANTONIO JOSE"/>
    <x v="6"/>
    <x v="0"/>
    <n v="199"/>
    <n v="24.875"/>
    <n v="171.15083798882699"/>
    <s v="1 Descuento (Conduct) "/>
    <n v="89732.960900000005"/>
    <x v="0"/>
    <n v="13337.837799999999"/>
    <x v="1115"/>
    <x v="0"/>
    <m/>
  </r>
  <r>
    <d v="2024-08-24T02:01:11"/>
    <x v="9"/>
    <n v="41"/>
    <s v="GARCIA DAVID WILSON ALBERTO"/>
    <x v="6"/>
    <x v="0"/>
    <n v="179"/>
    <n v="21.0588235294118"/>
    <n v="181.84776536312901"/>
    <m/>
    <n v="95341.270900000003"/>
    <x v="1"/>
    <n v="13337.837799999999"/>
    <x v="1115"/>
    <x v="0"/>
    <m/>
  </r>
  <r>
    <d v="2024-08-24T02:01:11"/>
    <x v="9"/>
    <n v="42"/>
    <s v="PINO JUAN ESTEBAN"/>
    <x v="6"/>
    <x v="0"/>
    <n v="196"/>
    <n v="24.5"/>
    <n v="171.15083798882699"/>
    <s v="1 Descuento (Despachador gustavo) "/>
    <n v="89732.960900000005"/>
    <x v="1"/>
    <n v="13337.837799999999"/>
    <x v="1115"/>
    <x v="0"/>
    <m/>
  </r>
  <r>
    <d v="2024-08-25T03:17:30"/>
    <x v="1"/>
    <n v="1"/>
    <s v="PALMAR PANA EDIXON JOSUE"/>
    <x v="1"/>
    <x v="0"/>
    <n v="259"/>
    <n v="23.545454545454501"/>
    <n v="232.85624999999999"/>
    <m/>
    <n v="122020.9375"/>
    <x v="0"/>
    <n v="12838.8889"/>
    <x v="1116"/>
    <x v="0"/>
    <m/>
  </r>
  <r>
    <d v="2024-08-25T03:17:31"/>
    <x v="1"/>
    <n v="2"/>
    <s v="PARIAS MURIEL JHON FREDY"/>
    <x v="0"/>
    <x v="0"/>
    <n v="172"/>
    <n v="19.1111111111111"/>
    <n v="190.51875000000001"/>
    <m/>
    <n v="99835.3125"/>
    <x v="1"/>
    <n v="12838.8889"/>
    <x v="1116"/>
    <x v="0"/>
    <m/>
  </r>
  <r>
    <d v="2024-08-25T03:17:31"/>
    <x v="1"/>
    <n v="3"/>
    <s v="AGUIRRE ANDRES"/>
    <x v="6"/>
    <x v="0"/>
    <n v="158"/>
    <n v="19.75"/>
    <n v="169.35"/>
    <s v="2 Descuentos (Transbordo) "/>
    <n v="88742.5"/>
    <x v="0"/>
    <n v="12838.8889"/>
    <x v="1116"/>
    <x v="0"/>
    <m/>
  </r>
  <r>
    <d v="2024-08-25T03:17:31"/>
    <x v="1"/>
    <n v="4"/>
    <s v="NOREA JUAN JOSE"/>
    <x v="0"/>
    <x v="0"/>
    <n v="177"/>
    <n v="19.6666666666667"/>
    <n v="190.51875000000001"/>
    <m/>
    <n v="99835.3125"/>
    <x v="0"/>
    <n v="12838.8889"/>
    <x v="1116"/>
    <x v="0"/>
    <m/>
  </r>
  <r>
    <d v="2024-08-25T03:17:31"/>
    <x v="1"/>
    <n v="5"/>
    <s v="BERRIO POSADA ANGELA"/>
    <x v="6"/>
    <x v="0"/>
    <n v="207"/>
    <n v="25.875"/>
    <n v="169.35"/>
    <s v="3 Descuentos (recaudo angela y usuarios desubicados) "/>
    <n v="88742.5"/>
    <x v="1"/>
    <n v="12838.8889"/>
    <x v="1116"/>
    <x v="0"/>
    <m/>
  </r>
  <r>
    <d v="2024-08-25T03:17:32"/>
    <x v="1"/>
    <n v="6"/>
    <s v="TUBERQUIA MAICOL ESTIVEN"/>
    <x v="0"/>
    <x v="0"/>
    <n v="197"/>
    <n v="21.8888888888889"/>
    <n v="190.51875000000001"/>
    <m/>
    <n v="99835.3125"/>
    <x v="0"/>
    <n v="12838.8889"/>
    <x v="1116"/>
    <x v="0"/>
    <m/>
  </r>
  <r>
    <d v="2024-08-25T03:17:32"/>
    <x v="1"/>
    <n v="7"/>
    <s v="DUQUE GABRIEL"/>
    <x v="0"/>
    <x v="0"/>
    <n v="206"/>
    <n v="22.8888888888889"/>
    <n v="190.51875000000001"/>
    <m/>
    <n v="99835.3125"/>
    <x v="1"/>
    <n v="12838.8889"/>
    <x v="1116"/>
    <x v="0"/>
    <m/>
  </r>
  <r>
    <d v="2024-08-25T03:17:32"/>
    <x v="1"/>
    <n v="8"/>
    <s v="VACA FIERRO ROBINSON"/>
    <x v="6"/>
    <x v="0"/>
    <n v="159"/>
    <n v="19.875"/>
    <n v="169.35"/>
    <m/>
    <n v="88742.5"/>
    <x v="1"/>
    <n v="12838.8889"/>
    <x v="1116"/>
    <x v="0"/>
    <m/>
  </r>
  <r>
    <d v="2024-08-25T03:17:33"/>
    <x v="1"/>
    <n v="9"/>
    <s v="AGUDELO GARCIA DENIN ANGELO"/>
    <x v="0"/>
    <x v="0"/>
    <n v="192"/>
    <n v="21.3333333333333"/>
    <n v="190.51875000000001"/>
    <s v="1 Descuento (Despachador gustavo) "/>
    <n v="99835.3125"/>
    <x v="0"/>
    <n v="12838.8889"/>
    <x v="1116"/>
    <x v="0"/>
    <m/>
  </r>
  <r>
    <d v="2024-08-25T03:17:33"/>
    <x v="1"/>
    <n v="10"/>
    <s v="MARULANDA JARAMILLO DAWER ANDRES"/>
    <x v="6"/>
    <x v="0"/>
    <n v="161"/>
    <n v="20.125"/>
    <n v="169.35"/>
    <s v="3 Descuentos (recaudo angela y conducts) "/>
    <n v="88742.5"/>
    <x v="0"/>
    <n v="12838.8889"/>
    <x v="1116"/>
    <x v="0"/>
    <m/>
  </r>
  <r>
    <d v="2024-08-25T03:17:33"/>
    <x v="1"/>
    <n v="11"/>
    <s v="BELTRAN JUAN SIMON"/>
    <x v="2"/>
    <x v="0"/>
    <n v="106"/>
    <n v="19.272727272727298"/>
    <n v="116.42812499999999"/>
    <s v="2 Descuentos (Usuario desubicado y controlador) "/>
    <n v="61010.468800000002"/>
    <x v="0"/>
    <n v="12838.8889"/>
    <x v="1116"/>
    <x v="0"/>
    <m/>
  </r>
  <r>
    <d v="2024-08-25T03:17:34"/>
    <x v="1"/>
    <n v="12"/>
    <s v="VALENCIA MENDOZA JHON"/>
    <x v="2"/>
    <x v="0"/>
    <n v="159"/>
    <n v="26.5"/>
    <n v="127.0125"/>
    <s v="6 Descuentos (Transbordo, gustavo despachador e incidente con Usuario) "/>
    <n v="66556.875"/>
    <x v="0"/>
    <n v="12838.8889"/>
    <x v="1116"/>
    <x v="0"/>
    <m/>
  </r>
  <r>
    <d v="2024-08-25T03:17:34"/>
    <x v="1"/>
    <n v="13"/>
    <s v="HERRERA GIRALDO DAVINSON"/>
    <x v="0"/>
    <x v="0"/>
    <n v="178"/>
    <n v="19.7777777777778"/>
    <n v="190.51875000000001"/>
    <m/>
    <n v="99835.3125"/>
    <x v="0"/>
    <n v="12838.8889"/>
    <x v="1116"/>
    <x v="0"/>
    <m/>
  </r>
  <r>
    <d v="2024-08-25T03:17:34"/>
    <x v="1"/>
    <n v="14"/>
    <s v="MADRID HERNANDEZ JHONATAN SMITH"/>
    <x v="10"/>
    <x v="0"/>
    <n v="62"/>
    <n v="15.5"/>
    <n v="84.674999999999997"/>
    <m/>
    <n v="44371.25"/>
    <x v="1"/>
    <n v="12838.8889"/>
    <x v="1116"/>
    <x v="0"/>
    <m/>
  </r>
  <r>
    <d v="2024-08-25T03:17:35"/>
    <x v="1"/>
    <n v="15"/>
    <s v="DIAZ LOZADA ANDRES FELIPE"/>
    <x v="0"/>
    <x v="0"/>
    <n v="194"/>
    <n v="21.5555555555556"/>
    <n v="190.51875000000001"/>
    <s v="1 Descuento (Usuario desubicado) "/>
    <n v="99835.3125"/>
    <x v="1"/>
    <n v="12838.8889"/>
    <x v="1116"/>
    <x v="0"/>
    <m/>
  </r>
  <r>
    <d v="2024-08-25T03:17:35"/>
    <x v="1"/>
    <n v="16"/>
    <s v="HURTADO MADRID JUAN ESTEBAN"/>
    <x v="0"/>
    <x v="0"/>
    <n v="183"/>
    <n v="20.3333333333333"/>
    <n v="190.51875000000001"/>
    <m/>
    <n v="99835.3125"/>
    <x v="0"/>
    <n v="12838.8889"/>
    <x v="1116"/>
    <x v="0"/>
    <m/>
  </r>
  <r>
    <d v="2024-08-25T03:17:35"/>
    <x v="1"/>
    <n v="17"/>
    <s v="RAMIREZ JARAMILLO WILSON"/>
    <x v="8"/>
    <x v="0"/>
    <n v="108"/>
    <n v="21.6"/>
    <n v="105.84375"/>
    <m/>
    <n v="55464.0625"/>
    <x v="0"/>
    <n v="12838.8889"/>
    <x v="1116"/>
    <x v="0"/>
    <m/>
  </r>
  <r>
    <d v="2024-08-25T03:17:36"/>
    <x v="1"/>
    <n v="18"/>
    <s v="BETANCUR GUZMAN JHON FERNANDO"/>
    <x v="6"/>
    <x v="0"/>
    <n v="181"/>
    <n v="22.625"/>
    <n v="169.35"/>
    <m/>
    <n v="88742.5"/>
    <x v="0"/>
    <n v="12838.8889"/>
    <x v="1116"/>
    <x v="0"/>
    <m/>
  </r>
  <r>
    <d v="2024-08-25T03:17:36"/>
    <x v="1"/>
    <n v="19"/>
    <s v="BARRANTES GALLEGO DANIEL CAMILO"/>
    <x v="0"/>
    <x v="0"/>
    <n v="187"/>
    <n v="20.7777777777778"/>
    <n v="190.51875000000001"/>
    <s v="2 Descuentos (Conducts) "/>
    <n v="99835.3125"/>
    <x v="0"/>
    <n v="12838.8889"/>
    <x v="1116"/>
    <x v="0"/>
    <m/>
  </r>
  <r>
    <d v="2024-08-25T03:17:36"/>
    <x v="1"/>
    <n v="20"/>
    <s v="GONZALEZ PEREZ RAFAEL JOSE"/>
    <x v="3"/>
    <x v="0"/>
    <n v="208"/>
    <n v="20.8"/>
    <n v="211.6875"/>
    <m/>
    <n v="110928.125"/>
    <x v="0"/>
    <n v="12838.8889"/>
    <x v="1116"/>
    <x v="0"/>
    <m/>
  </r>
  <r>
    <d v="2024-08-25T03:17:36"/>
    <x v="9"/>
    <n v="21"/>
    <s v="MACEA MATEO"/>
    <x v="9"/>
    <x v="0"/>
    <n v="240"/>
    <n v="20"/>
    <n v="254.02500000000001"/>
    <m/>
    <n v="133113.75"/>
    <x v="0"/>
    <n v="12838.8889"/>
    <x v="1116"/>
    <x v="0"/>
    <m/>
  </r>
  <r>
    <d v="2024-08-25T03:17:37"/>
    <x v="9"/>
    <n v="22"/>
    <s v="QUIRAMA CASTAEDA JHON JADER"/>
    <x v="0"/>
    <x v="0"/>
    <n v="179"/>
    <n v="19.8888888888889"/>
    <n v="190.51875000000001"/>
    <m/>
    <n v="99835.3125"/>
    <x v="1"/>
    <n v="12838.8889"/>
    <x v="1116"/>
    <x v="0"/>
    <m/>
  </r>
  <r>
    <d v="2024-08-25T03:17:37"/>
    <x v="9"/>
    <n v="23"/>
    <s v="LONDOO CADAVID DAVID SANTIAGO"/>
    <x v="8"/>
    <x v="0"/>
    <n v="78"/>
    <n v="15.6"/>
    <n v="105.84375"/>
    <m/>
    <n v="55464.0625"/>
    <x v="2"/>
    <n v="12838.8889"/>
    <x v="1116"/>
    <x v="0"/>
    <m/>
  </r>
  <r>
    <d v="2024-08-25T03:17:37"/>
    <x v="9"/>
    <n v="24"/>
    <s v="MUOZ PEA WEIMAR ALONSO"/>
    <x v="0"/>
    <x v="0"/>
    <n v="199"/>
    <n v="22.1111111111111"/>
    <n v="190.51875000000001"/>
    <s v="5 Descuento (recaudo angela y transbordo) "/>
    <n v="99835.3125"/>
    <x v="0"/>
    <n v="12838.8889"/>
    <x v="1116"/>
    <x v="0"/>
    <m/>
  </r>
  <r>
    <d v="2024-08-25T03:17:38"/>
    <x v="9"/>
    <n v="26"/>
    <s v="CIRO MARIN RODRIGO ALBERTO"/>
    <x v="0"/>
    <x v="0"/>
    <n v="151"/>
    <n v="16.7777777777778"/>
    <n v="190.51875000000001"/>
    <s v="1 Descuento (Conduct) "/>
    <n v="99835.3125"/>
    <x v="0"/>
    <n v="12838.8889"/>
    <x v="1116"/>
    <x v="0"/>
    <m/>
  </r>
  <r>
    <d v="2024-08-25T03:17:38"/>
    <x v="9"/>
    <n v="27"/>
    <s v="FLORES RINCON JORGE ALBERTO"/>
    <x v="6"/>
    <x v="0"/>
    <n v="207"/>
    <n v="25.875"/>
    <n v="169.35"/>
    <m/>
    <n v="88742.5"/>
    <x v="0"/>
    <n v="12838.8889"/>
    <x v="1116"/>
    <x v="0"/>
    <m/>
  </r>
  <r>
    <d v="2024-08-25T03:17:38"/>
    <x v="9"/>
    <n v="29"/>
    <s v="PEREZ GARCIA JUAN ESTEBAN"/>
    <x v="3"/>
    <x v="0"/>
    <n v="183"/>
    <n v="18.3"/>
    <n v="211.6875"/>
    <m/>
    <n v="110928.125"/>
    <x v="0"/>
    <n v="12838.8889"/>
    <x v="1116"/>
    <x v="0"/>
    <m/>
  </r>
  <r>
    <d v="2024-08-25T03:17:39"/>
    <x v="9"/>
    <n v="30"/>
    <s v="RIOS ELKIN"/>
    <x v="3"/>
    <x v="0"/>
    <n v="194"/>
    <n v="19.399999999999999"/>
    <n v="211.6875"/>
    <m/>
    <n v="110928.125"/>
    <x v="0"/>
    <n v="12838.8889"/>
    <x v="1116"/>
    <x v="0"/>
    <m/>
  </r>
  <r>
    <d v="2024-08-25T03:17:39"/>
    <x v="9"/>
    <n v="31"/>
    <s v="CERVANTES MARTINEZ FELIX ENRIQUE"/>
    <x v="0"/>
    <x v="0"/>
    <n v="218"/>
    <n v="24.2222222222222"/>
    <n v="190.51875000000001"/>
    <m/>
    <n v="99835.3125"/>
    <x v="0"/>
    <n v="12838.8889"/>
    <x v="1116"/>
    <x v="0"/>
    <m/>
  </r>
  <r>
    <d v="2024-08-25T03:17:39"/>
    <x v="9"/>
    <n v="33"/>
    <s v="ACEVEDO DIEGO ALEJANDRO"/>
    <x v="10"/>
    <x v="3"/>
    <n v="34"/>
    <n v="9.71428571428571"/>
    <n v="74.090625000000003"/>
    <m/>
    <n v="38824.843800000002"/>
    <x v="0"/>
    <n v="12838.8889"/>
    <x v="1116"/>
    <x v="0"/>
    <m/>
  </r>
  <r>
    <d v="2024-08-25T03:17:39"/>
    <x v="9"/>
    <n v="34"/>
    <s v="MONTOYA OSPINA GILBERTO ANTONIO"/>
    <x v="6"/>
    <x v="0"/>
    <n v="190"/>
    <n v="23.75"/>
    <n v="169.35"/>
    <s v="3 Descuentos (Incidente con Usuarios y conduct) "/>
    <n v="88742.5"/>
    <x v="0"/>
    <n v="12838.8889"/>
    <x v="1116"/>
    <x v="0"/>
    <m/>
  </r>
  <r>
    <d v="2024-08-25T03:17:40"/>
    <x v="9"/>
    <n v="35"/>
    <s v="MOLINA LUIS FERNANDO"/>
    <x v="0"/>
    <x v="0"/>
    <n v="180"/>
    <n v="20"/>
    <n v="190.51875000000001"/>
    <m/>
    <n v="99835.3125"/>
    <x v="1"/>
    <n v="12838.8889"/>
    <x v="1116"/>
    <x v="0"/>
    <m/>
  </r>
  <r>
    <d v="2024-08-25T03:17:40"/>
    <x v="9"/>
    <n v="36"/>
    <s v="MARTINEZ CHAVERRA LUIS NORBERTO"/>
    <x v="0"/>
    <x v="0"/>
    <n v="206"/>
    <n v="22.8888888888889"/>
    <n v="190.51875000000001"/>
    <m/>
    <n v="99835.3125"/>
    <x v="0"/>
    <n v="12838.8889"/>
    <x v="1116"/>
    <x v="0"/>
    <m/>
  </r>
  <r>
    <d v="2024-08-25T03:17:40"/>
    <x v="9"/>
    <n v="37"/>
    <s v="TABORDA ROJAS DIEGO ALEJANDRO"/>
    <x v="6"/>
    <x v="0"/>
    <n v="250"/>
    <n v="31.25"/>
    <n v="169.35"/>
    <s v="2 Descuentos (Transbordo) "/>
    <n v="88742.5"/>
    <x v="1"/>
    <n v="12838.8889"/>
    <x v="1116"/>
    <x v="0"/>
    <m/>
  </r>
  <r>
    <d v="2024-08-25T03:17:41"/>
    <x v="9"/>
    <n v="38"/>
    <s v="AGUDELO KEVIN ANDRES"/>
    <x v="0"/>
    <x v="0"/>
    <n v="132"/>
    <n v="14.6666666666667"/>
    <n v="190.51875000000001"/>
    <s v="3 Descuentos (Conducts y controlador) "/>
    <n v="99835.3125"/>
    <x v="0"/>
    <n v="12838.8889"/>
    <x v="1116"/>
    <x v="0"/>
    <m/>
  </r>
  <r>
    <d v="2024-08-25T03:17:41"/>
    <x v="9"/>
    <n v="39"/>
    <s v="GOMEZ EDWIN"/>
    <x v="5"/>
    <x v="0"/>
    <n v="13"/>
    <n v="13"/>
    <n v="21.168749999999999"/>
    <s v="1 Descuento (Despachador) "/>
    <n v="11092.8125"/>
    <x v="0"/>
    <n v="12838.8889"/>
    <x v="1116"/>
    <x v="0"/>
    <m/>
  </r>
  <r>
    <d v="2024-08-25T03:17:41"/>
    <x v="9"/>
    <n v="40"/>
    <s v="OCAMPO OCAMPO ANTONIO JOSE"/>
    <x v="0"/>
    <x v="1"/>
    <n v="201"/>
    <n v="22.3333333333333"/>
    <n v="190.51875000000001"/>
    <s v="Se descuenta el viaje de 5 40 pm ya que NO respeta las indicaciones del despachador de turno "/>
    <n v="99835.3125"/>
    <x v="0"/>
    <n v="12838.8889"/>
    <x v="1116"/>
    <x v="0"/>
    <m/>
  </r>
  <r>
    <d v="2024-08-25T03:17:42"/>
    <x v="9"/>
    <n v="41"/>
    <s v="GARCIA DAVID WILSON ALBERTO"/>
    <x v="3"/>
    <x v="0"/>
    <n v="241"/>
    <n v="24.1"/>
    <n v="211.6875"/>
    <m/>
    <n v="110928.125"/>
    <x v="1"/>
    <n v="12838.8889"/>
    <x v="1116"/>
    <x v="0"/>
    <m/>
  </r>
  <r>
    <d v="2024-08-25T03:17:42"/>
    <x v="9"/>
    <n v="42"/>
    <s v="PINO JUAN ESTEBAN"/>
    <x v="3"/>
    <x v="0"/>
    <n v="224"/>
    <n v="22.4"/>
    <n v="211.6875"/>
    <m/>
    <n v="110928.125"/>
    <x v="1"/>
    <n v="12838.8889"/>
    <x v="1116"/>
    <x v="0"/>
    <m/>
  </r>
  <r>
    <d v="2024-08-27T02:46:39"/>
    <x v="9"/>
    <n v="1"/>
    <s v="PALMAR PANA EDIXON JOSUE"/>
    <x v="10"/>
    <x v="0"/>
    <n v="111"/>
    <n v="27.75"/>
    <n v="83.225071225071204"/>
    <m/>
    <n v="43573.789199999999"/>
    <x v="0"/>
    <n v="12584.210499999999"/>
    <x v="1117"/>
    <x v="0"/>
    <m/>
  </r>
  <r>
    <d v="2024-08-27T02:46:39"/>
    <x v="9"/>
    <n v="2"/>
    <s v="PARIAS MURIEL JHON FREDY"/>
    <x v="3"/>
    <x v="0"/>
    <n v="197"/>
    <n v="19.7"/>
    <n v="208.062678062678"/>
    <m/>
    <n v="108934.47289999999"/>
    <x v="1"/>
    <n v="12584.210499999999"/>
    <x v="1117"/>
    <x v="0"/>
    <m/>
  </r>
  <r>
    <d v="2024-08-27T02:46:40"/>
    <x v="9"/>
    <n v="3"/>
    <s v="AGUIRRE ANDRES"/>
    <x v="0"/>
    <x v="0"/>
    <n v="163"/>
    <n v="18.1111111111111"/>
    <n v="187.25641025640999"/>
    <m/>
    <n v="98041.025599999994"/>
    <x v="0"/>
    <n v="12584.210499999999"/>
    <x v="1117"/>
    <x v="0"/>
    <m/>
  </r>
  <r>
    <d v="2024-08-27T02:46:40"/>
    <x v="9"/>
    <n v="4"/>
    <s v="NOREA JUAN JOSE"/>
    <x v="3"/>
    <x v="0"/>
    <n v="146"/>
    <n v="14.6"/>
    <n v="208.062678062678"/>
    <m/>
    <n v="108934.47289999999"/>
    <x v="0"/>
    <n v="12584.210499999999"/>
    <x v="1117"/>
    <x v="0"/>
    <m/>
  </r>
  <r>
    <d v="2024-08-27T02:46:40"/>
    <x v="9"/>
    <n v="5"/>
    <s v="BERRIO POSADA ANGELA"/>
    <x v="1"/>
    <x v="0"/>
    <n v="216"/>
    <n v="19.636363636363601"/>
    <n v="228.86894586894601"/>
    <m/>
    <n v="119827.92019999999"/>
    <x v="1"/>
    <n v="12584.210499999999"/>
    <x v="1117"/>
    <x v="0"/>
    <m/>
  </r>
  <r>
    <d v="2024-08-27T02:46:40"/>
    <x v="9"/>
    <n v="6"/>
    <s v="TUBERQUIA MAICOL ESTIVEN"/>
    <x v="9"/>
    <x v="0"/>
    <n v="269"/>
    <n v="22.4166666666667"/>
    <n v="249.675213675214"/>
    <m/>
    <n v="130721.36749999999"/>
    <x v="0"/>
    <n v="12584.210499999999"/>
    <x v="1117"/>
    <x v="0"/>
    <m/>
  </r>
  <r>
    <d v="2024-08-27T02:46:41"/>
    <x v="9"/>
    <n v="7"/>
    <s v="DUQUE GABRIEL"/>
    <x v="3"/>
    <x v="0"/>
    <n v="172"/>
    <n v="17.2"/>
    <n v="208.062678062678"/>
    <m/>
    <n v="108934.47289999999"/>
    <x v="1"/>
    <n v="12584.210499999999"/>
    <x v="1117"/>
    <x v="0"/>
    <m/>
  </r>
  <r>
    <d v="2024-08-27T02:46:41"/>
    <x v="9"/>
    <n v="8"/>
    <s v="VACA FIERRO ROBINSON"/>
    <x v="3"/>
    <x v="0"/>
    <n v="179"/>
    <n v="17.899999999999999"/>
    <n v="208.062678062678"/>
    <m/>
    <n v="108934.47289999999"/>
    <x v="1"/>
    <n v="12584.210499999999"/>
    <x v="1117"/>
    <x v="0"/>
    <m/>
  </r>
  <r>
    <d v="2024-08-27T02:46:41"/>
    <x v="9"/>
    <n v="9"/>
    <s v="AGUDELO GARCIA DENIN ANGELO"/>
    <x v="0"/>
    <x v="0"/>
    <n v="178"/>
    <n v="19.7777777777778"/>
    <n v="187.25641025640999"/>
    <s v="13 Descuentos (Transbordo) "/>
    <n v="98041.025599999994"/>
    <x v="0"/>
    <n v="12584.210499999999"/>
    <x v="1117"/>
    <x v="0"/>
    <m/>
  </r>
  <r>
    <d v="2024-08-27T02:46:41"/>
    <x v="9"/>
    <n v="10"/>
    <s v="LONDOO WILDER"/>
    <x v="0"/>
    <x v="0"/>
    <n v="208"/>
    <n v="23.1111111111111"/>
    <n v="187.25641025640999"/>
    <m/>
    <n v="98041.025599999994"/>
    <x v="0"/>
    <n v="12584.210499999999"/>
    <x v="1117"/>
    <x v="0"/>
    <m/>
  </r>
  <r>
    <d v="2024-08-27T02:46:42"/>
    <x v="9"/>
    <n v="11"/>
    <s v="BELTRAN JUAN SIMON"/>
    <x v="2"/>
    <x v="0"/>
    <n v="126"/>
    <n v="21"/>
    <n v="124.837606837607"/>
    <m/>
    <n v="65360.683799999999"/>
    <x v="0"/>
    <n v="12584.210499999999"/>
    <x v="1117"/>
    <x v="0"/>
    <m/>
  </r>
  <r>
    <d v="2024-08-27T02:46:42"/>
    <x v="1"/>
    <n v="12"/>
    <s v="MACEA MATEO"/>
    <x v="2"/>
    <x v="0"/>
    <n v="113"/>
    <n v="18.8333333333333"/>
    <n v="124.837606837607"/>
    <m/>
    <n v="65360.683799999999"/>
    <x v="0"/>
    <n v="12584.210499999999"/>
    <x v="1117"/>
    <x v="0"/>
    <m/>
  </r>
  <r>
    <d v="2024-08-27T02:46:42"/>
    <x v="1"/>
    <n v="13"/>
    <s v="DURANGO PAEZ GILDARDO"/>
    <x v="0"/>
    <x v="0"/>
    <n v="190"/>
    <n v="21.1111111111111"/>
    <n v="187.25641025640999"/>
    <m/>
    <n v="98041.025599999994"/>
    <x v="0"/>
    <n v="12584.210499999999"/>
    <x v="1117"/>
    <x v="0"/>
    <m/>
  </r>
  <r>
    <d v="2024-08-27T02:46:43"/>
    <x v="1"/>
    <n v="14"/>
    <s v="PINO JUAN ESTEBAN"/>
    <x v="1"/>
    <x v="0"/>
    <n v="231"/>
    <n v="21"/>
    <n v="228.86894586894601"/>
    <s v="1 Descuento (Usuario desubicado) "/>
    <n v="119827.92019999999"/>
    <x v="1"/>
    <n v="12584.210499999999"/>
    <x v="1117"/>
    <x v="0"/>
    <m/>
  </r>
  <r>
    <d v="2024-08-27T02:46:43"/>
    <x v="1"/>
    <n v="15"/>
    <s v="QUINTERO  ALVARO ANTONIO"/>
    <x v="6"/>
    <x v="0"/>
    <n v="191"/>
    <n v="23.875"/>
    <n v="166.45014245014201"/>
    <m/>
    <n v="87147.578299999994"/>
    <x v="1"/>
    <n v="12584.210499999999"/>
    <x v="1117"/>
    <x v="0"/>
    <m/>
  </r>
  <r>
    <d v="2024-08-27T02:46:43"/>
    <x v="1"/>
    <n v="16"/>
    <s v="HURTADO MADRID JUAN ESTEBAN"/>
    <x v="3"/>
    <x v="0"/>
    <n v="197"/>
    <n v="19.7"/>
    <n v="208.062678062678"/>
    <m/>
    <n v="108934.47289999999"/>
    <x v="0"/>
    <n v="12584.210499999999"/>
    <x v="1117"/>
    <x v="0"/>
    <m/>
  </r>
  <r>
    <d v="2024-08-27T02:46:44"/>
    <x v="1"/>
    <n v="17"/>
    <s v="RAMIREZ JARAMILLO WILSON"/>
    <x v="0"/>
    <x v="0"/>
    <n v="164"/>
    <n v="18.2222222222222"/>
    <n v="187.25641025640999"/>
    <m/>
    <n v="98041.025599999994"/>
    <x v="0"/>
    <n v="12584.210499999999"/>
    <x v="1117"/>
    <x v="0"/>
    <m/>
  </r>
  <r>
    <d v="2024-08-27T02:46:44"/>
    <x v="1"/>
    <n v="18"/>
    <s v="BETANCUR GUZMAN JHON FERNANDO"/>
    <x v="1"/>
    <x v="0"/>
    <n v="242"/>
    <n v="22"/>
    <n v="228.86894586894601"/>
    <s v="2 Descuentos (Conducts) "/>
    <n v="119827.92019999999"/>
    <x v="0"/>
    <n v="12584.210499999999"/>
    <x v="1117"/>
    <x v="0"/>
    <m/>
  </r>
  <r>
    <d v="2024-08-27T02:46:44"/>
    <x v="1"/>
    <n v="19"/>
    <s v="HERRERA GIRALDO DAVINSON"/>
    <x v="0"/>
    <x v="0"/>
    <n v="177"/>
    <n v="19.6666666666667"/>
    <n v="187.25641025640999"/>
    <m/>
    <n v="98041.025599999994"/>
    <x v="0"/>
    <n v="12584.210499999999"/>
    <x v="1117"/>
    <x v="0"/>
    <m/>
  </r>
  <r>
    <d v="2024-08-27T02:46:44"/>
    <x v="1"/>
    <n v="20"/>
    <s v="GONZALEZ PEREZ RAFAEL JOSE"/>
    <x v="0"/>
    <x v="0"/>
    <n v="193"/>
    <n v="21.4444444444444"/>
    <n v="187.25641025640999"/>
    <s v="6 Descuentos (Jefe de ruta, conducts y despachador gustavo) "/>
    <n v="98041.025599999994"/>
    <x v="0"/>
    <n v="12584.210499999999"/>
    <x v="1117"/>
    <x v="0"/>
    <m/>
  </r>
  <r>
    <d v="2024-08-27T02:46:45"/>
    <x v="1"/>
    <n v="21"/>
    <s v="DURANGO DAVID JOSE"/>
    <x v="3"/>
    <x v="0"/>
    <n v="207"/>
    <n v="20.7"/>
    <n v="208.062678062678"/>
    <m/>
    <n v="108934.47289999999"/>
    <x v="0"/>
    <n v="12584.210499999999"/>
    <x v="1117"/>
    <x v="0"/>
    <m/>
  </r>
  <r>
    <d v="2024-08-27T02:46:45"/>
    <x v="1"/>
    <n v="22"/>
    <s v="QUIRAMA CASTAEDA JHON JADER"/>
    <x v="3"/>
    <x v="0"/>
    <n v="255"/>
    <n v="25.5"/>
    <n v="208.062678062678"/>
    <s v="2 Descuentos (Conduct y propietario) "/>
    <n v="108934.47289999999"/>
    <x v="1"/>
    <n v="12584.210499999999"/>
    <x v="1117"/>
    <x v="0"/>
    <m/>
  </r>
  <r>
    <d v="2024-08-27T02:46:45"/>
    <x v="1"/>
    <n v="23"/>
    <s v="SALDARRIAGA PARRA LUIS ALBERTO"/>
    <x v="10"/>
    <x v="0"/>
    <n v="79"/>
    <n v="19.75"/>
    <n v="83.225071225071204"/>
    <m/>
    <n v="43573.789199999999"/>
    <x v="2"/>
    <n v="12584.210499999999"/>
    <x v="1117"/>
    <x v="0"/>
    <m/>
  </r>
  <r>
    <d v="2024-08-27T02:46:46"/>
    <x v="1"/>
    <n v="24"/>
    <s v="MUOZ PEA WEIMAR ALONSO"/>
    <x v="1"/>
    <x v="0"/>
    <n v="231"/>
    <n v="21"/>
    <n v="228.86894586894601"/>
    <s v="1 Descuento (Despachador cristobal) "/>
    <n v="119827.92019999999"/>
    <x v="0"/>
    <n v="12584.210499999999"/>
    <x v="1117"/>
    <x v="0"/>
    <m/>
  </r>
  <r>
    <d v="2024-08-27T02:46:46"/>
    <x v="1"/>
    <n v="25"/>
    <s v="JIMENEZ HURTADO CARLOS ESTIVEN"/>
    <x v="1"/>
    <x v="0"/>
    <n v="222"/>
    <n v="20.181818181818201"/>
    <n v="228.86894586894601"/>
    <s v="2 Descuentos (angela recaudo y despachador cristobal) "/>
    <n v="119827.92019999999"/>
    <x v="1"/>
    <n v="12584.210499999999"/>
    <x v="1117"/>
    <x v="0"/>
    <m/>
  </r>
  <r>
    <d v="2024-08-27T02:46:46"/>
    <x v="1"/>
    <n v="27"/>
    <s v="FLORES RINCON JORGE ALBERTO"/>
    <x v="6"/>
    <x v="0"/>
    <n v="215"/>
    <n v="26.875"/>
    <n v="166.45014245014201"/>
    <s v="FERNEY HENAO Realiz 1 viaje donde moviliz 42 Usuarios "/>
    <n v="87147.578299999994"/>
    <x v="0"/>
    <n v="12584.210499999999"/>
    <x v="1117"/>
    <x v="0"/>
    <m/>
  </r>
  <r>
    <d v="2024-08-27T02:46:46"/>
    <x v="1"/>
    <n v="29"/>
    <s v="PEREZ GARCIA JUAN ESTEBAN"/>
    <x v="9"/>
    <x v="0"/>
    <n v="267"/>
    <n v="22.25"/>
    <n v="249.675213675214"/>
    <s v="1 Descuento (Conduct)"/>
    <n v="130721.36749999999"/>
    <x v="0"/>
    <n v="12584.210499999999"/>
    <x v="1117"/>
    <x v="0"/>
    <m/>
  </r>
  <r>
    <d v="2024-08-27T02:46:47"/>
    <x v="1"/>
    <n v="30"/>
    <s v="RIOS ELKIN"/>
    <x v="1"/>
    <x v="0"/>
    <n v="208"/>
    <n v="18.909090909090899"/>
    <n v="228.86894586894601"/>
    <s v="2 Descuentos (Conducts) "/>
    <n v="119827.92019999999"/>
    <x v="0"/>
    <n v="12584.210499999999"/>
    <x v="1117"/>
    <x v="0"/>
    <m/>
  </r>
  <r>
    <d v="2024-08-27T02:46:47"/>
    <x v="1"/>
    <n v="31"/>
    <s v="CERVANTES MARTINEZ FELIX ENRIQUE"/>
    <x v="3"/>
    <x v="0"/>
    <n v="200"/>
    <n v="20"/>
    <n v="208.062678062678"/>
    <s v="1 Descuento (Asociado) "/>
    <n v="108934.47289999999"/>
    <x v="0"/>
    <n v="12584.210499999999"/>
    <x v="1117"/>
    <x v="0"/>
    <m/>
  </r>
  <r>
    <d v="2024-08-27T02:46:47"/>
    <x v="9"/>
    <n v="34"/>
    <s v="MONTOYA OSPINA GILBERTO ANTONIO"/>
    <x v="3"/>
    <x v="0"/>
    <n v="205"/>
    <n v="20.5"/>
    <n v="208.062678062678"/>
    <m/>
    <n v="108934.47289999999"/>
    <x v="0"/>
    <n v="12584.210499999999"/>
    <x v="1117"/>
    <x v="0"/>
    <m/>
  </r>
  <r>
    <d v="2024-08-27T02:46:48"/>
    <x v="9"/>
    <n v="35"/>
    <s v="MOLINA LUIS FERNANDO"/>
    <x v="4"/>
    <x v="0"/>
    <n v="149"/>
    <n v="21.285714285714299"/>
    <n v="145.64387464387499"/>
    <s v="1 Descuento (Despachador gustavo) "/>
    <n v="76254.131099999999"/>
    <x v="1"/>
    <n v="12584.210499999999"/>
    <x v="1117"/>
    <x v="0"/>
    <m/>
  </r>
  <r>
    <d v="2024-08-27T02:46:48"/>
    <x v="9"/>
    <n v="36"/>
    <s v="MARTINEZ CHAVERRA LUIS NORBERTO"/>
    <x v="3"/>
    <x v="0"/>
    <n v="208"/>
    <n v="20.8"/>
    <n v="208.062678062678"/>
    <m/>
    <n v="108934.47289999999"/>
    <x v="0"/>
    <n v="12584.210499999999"/>
    <x v="1117"/>
    <x v="0"/>
    <m/>
  </r>
  <r>
    <d v="2024-08-27T02:46:48"/>
    <x v="9"/>
    <n v="37"/>
    <s v="TABORDA ROJAS DIEGO ALEJANDRO"/>
    <x v="0"/>
    <x v="0"/>
    <n v="204"/>
    <n v="22.6666666666667"/>
    <n v="187.25641025640999"/>
    <m/>
    <n v="98041.025599999994"/>
    <x v="1"/>
    <n v="12584.210499999999"/>
    <x v="1117"/>
    <x v="0"/>
    <m/>
  </r>
  <r>
    <d v="2024-08-27T02:46:48"/>
    <x v="9"/>
    <n v="38"/>
    <s v="PEREIRA JORGE"/>
    <x v="1"/>
    <x v="0"/>
    <n v="231"/>
    <n v="21"/>
    <n v="228.86894586894601"/>
    <s v="9 Descuentos (Recorrido nota periodistica) "/>
    <n v="119827.92019999999"/>
    <x v="0"/>
    <n v="12584.210499999999"/>
    <x v="1117"/>
    <x v="0"/>
    <m/>
  </r>
  <r>
    <d v="2024-08-27T02:46:49"/>
    <x v="9"/>
    <n v="39"/>
    <s v="GOMEZ EDWIN"/>
    <x v="6"/>
    <x v="0"/>
    <n v="168"/>
    <n v="21"/>
    <n v="166.45014245014201"/>
    <m/>
    <n v="87147.578299999994"/>
    <x v="0"/>
    <n v="12584.210499999999"/>
    <x v="1117"/>
    <x v="0"/>
    <m/>
  </r>
  <r>
    <d v="2024-08-27T02:46:49"/>
    <x v="9"/>
    <n v="40"/>
    <s v="OCAMPO OCAMPO ANTONIO JOSE"/>
    <x v="6"/>
    <x v="0"/>
    <n v="165"/>
    <n v="20.625"/>
    <n v="166.45014245014201"/>
    <m/>
    <n v="87147.578299999994"/>
    <x v="0"/>
    <n v="12584.210499999999"/>
    <x v="1117"/>
    <x v="0"/>
    <m/>
  </r>
  <r>
    <d v="2024-08-27T02:46:49"/>
    <x v="9"/>
    <n v="41"/>
    <s v="GARCIA DAVID WILSON ALBERTO"/>
    <x v="0"/>
    <x v="0"/>
    <n v="187"/>
    <n v="20.7777777777778"/>
    <n v="187.25641025640999"/>
    <s v="1 Descuento (angela recaudo) "/>
    <n v="98041.025599999994"/>
    <x v="1"/>
    <n v="12584.210499999999"/>
    <x v="1117"/>
    <x v="0"/>
    <m/>
  </r>
  <r>
    <d v="2024-08-27T02:46:49"/>
    <x v="9"/>
    <n v="42"/>
    <s v="LOPERA ALVAREZ ESTIVEN"/>
    <x v="3"/>
    <x v="0"/>
    <n v="239"/>
    <n v="23.9"/>
    <n v="208.062678062678"/>
    <m/>
    <n v="108934.47289999999"/>
    <x v="1"/>
    <n v="12584.210499999999"/>
    <x v="1117"/>
    <x v="0"/>
    <m/>
  </r>
  <r>
    <d v="2024-08-28T03:11:33"/>
    <x v="1"/>
    <n v="1"/>
    <s v="PALMAR PANA EDIXON JOSUE"/>
    <x v="8"/>
    <x v="0"/>
    <n v="103"/>
    <n v="20.6"/>
    <n v="107.69340974212"/>
    <s v="5 Descuentos (Despachador fernando y conducts)"/>
    <n v="56481.375399999997"/>
    <x v="0"/>
    <n v="13344.4444"/>
    <x v="1118"/>
    <x v="0"/>
    <m/>
  </r>
  <r>
    <d v="2024-08-28T03:11:33"/>
    <x v="1"/>
    <n v="2"/>
    <s v="PARIAS MURIEL JHON FREDY"/>
    <x v="0"/>
    <x v="0"/>
    <n v="207"/>
    <n v="23"/>
    <n v="193.84813753581699"/>
    <m/>
    <n v="101666.47560000001"/>
    <x v="1"/>
    <n v="13344.4444"/>
    <x v="1118"/>
    <x v="0"/>
    <m/>
  </r>
  <r>
    <d v="2024-08-28T03:11:33"/>
    <x v="1"/>
    <n v="3"/>
    <s v="AGUIRRE ANDRES"/>
    <x v="3"/>
    <x v="0"/>
    <n v="175"/>
    <n v="17.5"/>
    <n v="215.38681948424099"/>
    <s v="1 Descuento (Despachador gustavo) "/>
    <n v="112962.7507"/>
    <x v="0"/>
    <n v="13344.4444"/>
    <x v="1118"/>
    <x v="0"/>
    <m/>
  </r>
  <r>
    <d v="2024-08-28T03:11:34"/>
    <x v="1"/>
    <n v="4"/>
    <s v="NOREA JUAN JOSE"/>
    <x v="9"/>
    <x v="0"/>
    <n v="291"/>
    <n v="24.25"/>
    <n v="258.46418338108901"/>
    <m/>
    <n v="135555.3009"/>
    <x v="0"/>
    <n v="13344.4444"/>
    <x v="1118"/>
    <x v="0"/>
    <m/>
  </r>
  <r>
    <d v="2024-08-28T03:11:34"/>
    <x v="1"/>
    <n v="5"/>
    <s v="BERRIO POSADA ANGELA"/>
    <x v="1"/>
    <x v="0"/>
    <n v="266"/>
    <n v="24.181818181818201"/>
    <n v="236.92550143266499"/>
    <m/>
    <n v="124259.0258"/>
    <x v="1"/>
    <n v="13344.4444"/>
    <x v="1118"/>
    <x v="0"/>
    <m/>
  </r>
  <r>
    <d v="2024-08-28T03:11:34"/>
    <x v="1"/>
    <n v="6"/>
    <s v="TUBERQUIA MAICOL ESTIVEN"/>
    <x v="1"/>
    <x v="0"/>
    <n v="255"/>
    <n v="23.181818181818201"/>
    <n v="236.92550143266499"/>
    <s v="1 Descuento (Usuario desubicado) "/>
    <n v="124259.0258"/>
    <x v="0"/>
    <n v="13344.4444"/>
    <x v="1118"/>
    <x v="0"/>
    <m/>
  </r>
  <r>
    <d v="2024-08-28T03:11:35"/>
    <x v="1"/>
    <n v="7"/>
    <s v="DUQUE GABRIEL"/>
    <x v="1"/>
    <x v="0"/>
    <n v="213"/>
    <n v="19.363636363636399"/>
    <n v="236.92550143266499"/>
    <m/>
    <n v="124259.0258"/>
    <x v="1"/>
    <n v="13344.4444"/>
    <x v="1118"/>
    <x v="0"/>
    <m/>
  </r>
  <r>
    <d v="2024-08-28T03:11:35"/>
    <x v="1"/>
    <n v="8"/>
    <s v="LONDOO CADAVID DAVID SANTIAGO"/>
    <x v="0"/>
    <x v="0"/>
    <n v="141"/>
    <n v="15.6666666666667"/>
    <n v="193.84813753581699"/>
    <m/>
    <n v="101666.47560000001"/>
    <x v="1"/>
    <n v="13344.4444"/>
    <x v="1118"/>
    <x v="0"/>
    <m/>
  </r>
  <r>
    <d v="2024-08-28T03:11:35"/>
    <x v="1"/>
    <n v="9"/>
    <s v="AGUDELO GARCIA DENIN ANGELO"/>
    <x v="0"/>
    <x v="0"/>
    <n v="165"/>
    <n v="18.3333333333333"/>
    <n v="193.84813753581699"/>
    <s v="1 Descuento (Despachador cristobal) "/>
    <n v="101666.47560000001"/>
    <x v="0"/>
    <n v="13344.4444"/>
    <x v="1118"/>
    <x v="0"/>
    <m/>
  </r>
  <r>
    <d v="2024-08-28T03:11:35"/>
    <x v="1"/>
    <n v="10"/>
    <s v="MARULANDA JARAMILLO DAWER ANDRES"/>
    <x v="10"/>
    <x v="0"/>
    <n v="75"/>
    <n v="18.75"/>
    <n v="86.154727793696296"/>
    <m/>
    <n v="45185.100299999998"/>
    <x v="0"/>
    <n v="13344.4444"/>
    <x v="1118"/>
    <x v="0"/>
    <m/>
  </r>
  <r>
    <d v="2024-08-28T03:11:36"/>
    <x v="1"/>
    <n v="12"/>
    <s v="MACEA MATEO"/>
    <x v="6"/>
    <x v="0"/>
    <n v="169"/>
    <n v="21.125"/>
    <n v="172.30945558739299"/>
    <m/>
    <n v="90370.200599999996"/>
    <x v="0"/>
    <n v="13344.4444"/>
    <x v="1118"/>
    <x v="0"/>
    <m/>
  </r>
  <r>
    <d v="2024-08-28T03:11:36"/>
    <x v="1"/>
    <n v="13"/>
    <s v="DURANGO PAEZ GILDARDO"/>
    <x v="1"/>
    <x v="0"/>
    <n v="261"/>
    <n v="23.727272727272702"/>
    <n v="236.92550143266499"/>
    <s v="1 Descuento (Despachador fernando) "/>
    <n v="124259.0258"/>
    <x v="0"/>
    <n v="13344.4444"/>
    <x v="1118"/>
    <x v="0"/>
    <m/>
  </r>
  <r>
    <d v="2024-08-28T03:11:36"/>
    <x v="1"/>
    <n v="14"/>
    <s v="MADRID HERNANDEZ JHONATAN SMITH"/>
    <x v="0"/>
    <x v="0"/>
    <n v="195"/>
    <n v="21.6666666666667"/>
    <n v="193.84813753581699"/>
    <m/>
    <n v="101666.47560000001"/>
    <x v="1"/>
    <n v="13344.4444"/>
    <x v="1118"/>
    <x v="0"/>
    <m/>
  </r>
  <r>
    <d v="2024-08-28T03:11:37"/>
    <x v="1"/>
    <n v="15"/>
    <s v="QUINTERO  ALVARO ANTONIO"/>
    <x v="3"/>
    <x v="0"/>
    <n v="230"/>
    <n v="23"/>
    <n v="215.38681948424099"/>
    <m/>
    <n v="112962.7507"/>
    <x v="1"/>
    <n v="13344.4444"/>
    <x v="1118"/>
    <x v="0"/>
    <m/>
  </r>
  <r>
    <d v="2024-08-28T03:11:37"/>
    <x v="1"/>
    <n v="16"/>
    <s v="LONDOO WILDER"/>
    <x v="0"/>
    <x v="0"/>
    <n v="181"/>
    <n v="20.1111111111111"/>
    <n v="193.84813753581699"/>
    <m/>
    <n v="101666.47560000001"/>
    <x v="0"/>
    <n v="13344.4444"/>
    <x v="1118"/>
    <x v="0"/>
    <m/>
  </r>
  <r>
    <d v="2024-08-28T03:11:37"/>
    <x v="1"/>
    <n v="17"/>
    <s v="RAMIREZ JARAMILLO WILSON"/>
    <x v="0"/>
    <x v="0"/>
    <n v="216"/>
    <n v="24"/>
    <n v="193.84813753581699"/>
    <m/>
    <n v="101666.47560000001"/>
    <x v="0"/>
    <n v="13344.4444"/>
    <x v="1118"/>
    <x v="0"/>
    <m/>
  </r>
  <r>
    <d v="2024-08-28T03:11:37"/>
    <x v="1"/>
    <n v="18"/>
    <s v="BETANCUR GUZMAN JHON FERNANDO"/>
    <x v="2"/>
    <x v="0"/>
    <n v="101"/>
    <n v="16.8333333333333"/>
    <n v="129.232091690544"/>
    <m/>
    <n v="67777.650399999999"/>
    <x v="0"/>
    <n v="13344.4444"/>
    <x v="1118"/>
    <x v="0"/>
    <m/>
  </r>
  <r>
    <d v="2024-08-28T03:11:38"/>
    <x v="1"/>
    <n v="19"/>
    <s v="HERRERA GIRALDO DAVINSON"/>
    <x v="0"/>
    <x v="0"/>
    <n v="194"/>
    <n v="21.5555555555556"/>
    <n v="193.84813753581699"/>
    <m/>
    <n v="101666.47560000001"/>
    <x v="0"/>
    <n v="13344.4444"/>
    <x v="1118"/>
    <x v="0"/>
    <m/>
  </r>
  <r>
    <d v="2024-08-28T03:11:38"/>
    <x v="1"/>
    <n v="20"/>
    <s v="GONZALEZ PEREZ RAFAEL JOSE"/>
    <x v="0"/>
    <x v="0"/>
    <n v="190"/>
    <n v="21.1111111111111"/>
    <n v="193.84813753581699"/>
    <s v="1 Descuento (Jefe de ruta) "/>
    <n v="101666.47560000001"/>
    <x v="0"/>
    <n v="13344.4444"/>
    <x v="1118"/>
    <x v="0"/>
    <m/>
  </r>
  <r>
    <d v="2024-08-28T03:11:38"/>
    <x v="9"/>
    <n v="21"/>
    <s v="DURANGO DAVID JOSE"/>
    <x v="8"/>
    <x v="0"/>
    <n v="102"/>
    <n v="20.399999999999999"/>
    <n v="107.69340974212"/>
    <m/>
    <n v="56481.375399999997"/>
    <x v="0"/>
    <n v="13344.4444"/>
    <x v="1118"/>
    <x v="0"/>
    <m/>
  </r>
  <r>
    <d v="2024-08-28T03:11:39"/>
    <x v="9"/>
    <n v="22"/>
    <s v="QUIRAMA CASTAEDA JHON JADER"/>
    <x v="1"/>
    <x v="0"/>
    <n v="309"/>
    <n v="28.090909090909101"/>
    <n v="236.92550143266499"/>
    <m/>
    <n v="124259.0258"/>
    <x v="1"/>
    <n v="13344.4444"/>
    <x v="1118"/>
    <x v="0"/>
    <m/>
  </r>
  <r>
    <d v="2024-08-28T03:11:39"/>
    <x v="9"/>
    <n v="23"/>
    <s v="SALDARRIAGA PARRA LUIS ALBERTO"/>
    <x v="0"/>
    <x v="0"/>
    <n v="166"/>
    <n v="18.4444444444444"/>
    <n v="193.84813753581699"/>
    <m/>
    <n v="101666.47560000001"/>
    <x v="2"/>
    <n v="13344.4444"/>
    <x v="1118"/>
    <x v="0"/>
    <m/>
  </r>
  <r>
    <d v="2024-08-28T03:11:39"/>
    <x v="9"/>
    <n v="24"/>
    <s v="AGUDELO KEVIN ANDRES"/>
    <x v="1"/>
    <x v="0"/>
    <n v="211"/>
    <n v="19.181818181818201"/>
    <n v="236.92550143266499"/>
    <s v="1 Descuento (Despachador cristobal) "/>
    <n v="124259.0258"/>
    <x v="0"/>
    <n v="13344.4444"/>
    <x v="1118"/>
    <x v="0"/>
    <m/>
  </r>
  <r>
    <d v="2024-08-28T03:11:40"/>
    <x v="9"/>
    <n v="25"/>
    <s v="JIMENEZ HURTADO CARLOS ESTIVEN"/>
    <x v="6"/>
    <x v="0"/>
    <n v="189"/>
    <n v="23.625"/>
    <n v="172.30945558739299"/>
    <m/>
    <n v="90370.200599999996"/>
    <x v="1"/>
    <n v="13344.4444"/>
    <x v="1118"/>
    <x v="0"/>
    <m/>
  </r>
  <r>
    <d v="2024-08-28T03:11:40"/>
    <x v="9"/>
    <n v="26"/>
    <s v="ESPINOZA CHAVARRIA GUILLERMO LEON"/>
    <x v="3"/>
    <x v="0"/>
    <n v="184"/>
    <n v="18.399999999999999"/>
    <n v="215.38681948424099"/>
    <s v="1 Descuento (Transbordo) "/>
    <n v="112962.7507"/>
    <x v="0"/>
    <n v="13344.4444"/>
    <x v="1118"/>
    <x v="0"/>
    <m/>
  </r>
  <r>
    <d v="2024-08-28T03:11:40"/>
    <x v="9"/>
    <n v="27"/>
    <s v="PINO JUAN ESTEBAN"/>
    <x v="0"/>
    <x v="0"/>
    <n v="202"/>
    <n v="22.4444444444444"/>
    <n v="193.84813753581699"/>
    <m/>
    <n v="101666.47560000001"/>
    <x v="0"/>
    <n v="13344.4444"/>
    <x v="1118"/>
    <x v="0"/>
    <m/>
  </r>
  <r>
    <d v="2024-08-28T03:11:40"/>
    <x v="9"/>
    <n v="28"/>
    <s v="RIOS ELKIN"/>
    <x v="3"/>
    <x v="0"/>
    <n v="200"/>
    <n v="20"/>
    <n v="215.38681948424099"/>
    <s v="4 Descuentos (Jefe de ruta) "/>
    <n v="112962.7507"/>
    <x v="0"/>
    <n v="13344.4444"/>
    <x v="1118"/>
    <x v="0"/>
    <m/>
  </r>
  <r>
    <d v="2024-08-28T03:11:41"/>
    <x v="9"/>
    <n v="29"/>
    <s v="PEREZ GARCIA JUAN ESTEBAN"/>
    <x v="0"/>
    <x v="0"/>
    <n v="200"/>
    <n v="22.2222222222222"/>
    <n v="193.84813753581699"/>
    <m/>
    <n v="101666.47560000001"/>
    <x v="0"/>
    <n v="13344.4444"/>
    <x v="1118"/>
    <x v="0"/>
    <m/>
  </r>
  <r>
    <d v="2024-08-28T03:11:41"/>
    <x v="9"/>
    <n v="31"/>
    <s v="CERVANTES MARTINEZ FELIX ENRIQUE"/>
    <x v="0"/>
    <x v="0"/>
    <n v="202"/>
    <n v="22.4444444444444"/>
    <n v="193.84813753581699"/>
    <s v="1 Descuento (Jefe de ruta) "/>
    <n v="101666.47560000001"/>
    <x v="0"/>
    <n v="13344.4444"/>
    <x v="1118"/>
    <x v="0"/>
    <m/>
  </r>
  <r>
    <d v="2024-08-28T03:11:41"/>
    <x v="9"/>
    <n v="33"/>
    <s v="ACEVEDO DIEGO ALEJANDRO"/>
    <x v="0"/>
    <x v="0"/>
    <n v="158"/>
    <n v="17.5555555555556"/>
    <n v="193.84813753581699"/>
    <m/>
    <n v="101666.47560000001"/>
    <x v="0"/>
    <n v="13344.4444"/>
    <x v="1118"/>
    <x v="0"/>
    <m/>
  </r>
  <r>
    <d v="2024-08-28T03:11:41"/>
    <x v="9"/>
    <n v="34"/>
    <s v="MONTOYA OSPINA GILBERTO ANTONIO"/>
    <x v="9"/>
    <x v="0"/>
    <n v="303"/>
    <n v="25.25"/>
    <n v="258.46418338108901"/>
    <s v="1 Descuento (Angela recaudo) "/>
    <n v="135555.3009"/>
    <x v="0"/>
    <n v="13344.4444"/>
    <x v="1118"/>
    <x v="0"/>
    <m/>
  </r>
  <r>
    <d v="2024-08-28T03:11:42"/>
    <x v="9"/>
    <n v="35"/>
    <s v="MOLINA LUIS FERNANDO"/>
    <x v="0"/>
    <x v="0"/>
    <n v="199"/>
    <n v="22.1111111111111"/>
    <n v="193.84813753581699"/>
    <m/>
    <n v="101666.47560000001"/>
    <x v="1"/>
    <n v="13344.4444"/>
    <x v="1118"/>
    <x v="0"/>
    <m/>
  </r>
  <r>
    <d v="2024-08-28T03:11:42"/>
    <x v="9"/>
    <n v="36"/>
    <s v="MARTINEZ CHAVERRA LUIS NORBERTO"/>
    <x v="1"/>
    <x v="0"/>
    <n v="266"/>
    <n v="24.181818181818201"/>
    <n v="236.92550143266499"/>
    <s v="1 Descuento (Despachador gustavo) "/>
    <n v="124259.0258"/>
    <x v="0"/>
    <n v="13344.4444"/>
    <x v="1118"/>
    <x v="0"/>
    <m/>
  </r>
  <r>
    <d v="2024-08-28T03:11:42"/>
    <x v="9"/>
    <n v="37"/>
    <s v="TABORDA ROJAS DIEGO ALEJANDRO"/>
    <x v="4"/>
    <x v="0"/>
    <n v="172"/>
    <n v="24.571428571428601"/>
    <n v="150.770773638968"/>
    <m/>
    <n v="79073.925499999998"/>
    <x v="1"/>
    <n v="13344.4444"/>
    <x v="1118"/>
    <x v="0"/>
    <m/>
  </r>
  <r>
    <d v="2024-08-28T03:11:43"/>
    <x v="9"/>
    <n v="38"/>
    <s v="PEREIRA JORGE"/>
    <x v="3"/>
    <x v="0"/>
    <n v="209"/>
    <n v="20.9"/>
    <n v="215.38681948424099"/>
    <m/>
    <n v="112962.7507"/>
    <x v="0"/>
    <n v="13344.4444"/>
    <x v="1118"/>
    <x v="0"/>
    <m/>
  </r>
  <r>
    <d v="2024-08-28T03:11:43"/>
    <x v="9"/>
    <n v="40"/>
    <s v="OCAMPO OCAMPO ANTONIO JOSE"/>
    <x v="0"/>
    <x v="0"/>
    <n v="191"/>
    <n v="21.2222222222222"/>
    <n v="193.84813753581699"/>
    <s v="1 Descuento (Angela recaudo) "/>
    <n v="101666.47560000001"/>
    <x v="0"/>
    <n v="13344.4444"/>
    <x v="1118"/>
    <x v="0"/>
    <m/>
  </r>
  <r>
    <d v="2024-08-28T03:11:43"/>
    <x v="9"/>
    <n v="41"/>
    <s v="DIAZ LOZADA ANDRES FELIPE"/>
    <x v="1"/>
    <x v="0"/>
    <n v="251"/>
    <n v="22.818181818181799"/>
    <n v="236.92550143266499"/>
    <m/>
    <n v="124259.0258"/>
    <x v="1"/>
    <n v="13344.4444"/>
    <x v="1118"/>
    <x v="0"/>
    <m/>
  </r>
  <r>
    <d v="2024-08-28T03:11:43"/>
    <x v="9"/>
    <n v="42"/>
    <s v="LOPERA ALVAREZ ESTIVEN"/>
    <x v="0"/>
    <x v="0"/>
    <n v="175"/>
    <n v="19.4444444444444"/>
    <n v="193.84813753581699"/>
    <m/>
    <n v="101666.47560000001"/>
    <x v="1"/>
    <n v="13344.4444"/>
    <x v="1118"/>
    <x v="0"/>
    <m/>
  </r>
  <r>
    <d v="2024-08-29T03:05:09"/>
    <x v="9"/>
    <n v="1"/>
    <s v="PALMAR PANA EDIXON JOSUE"/>
    <x v="4"/>
    <x v="0"/>
    <n v="143"/>
    <n v="20.428571428571399"/>
    <n v="147.168794326241"/>
    <m/>
    <n v="77092.836899999995"/>
    <x v="0"/>
    <n v="13350"/>
    <x v="1119"/>
    <x v="0"/>
    <m/>
  </r>
  <r>
    <d v="2024-08-29T03:05:09"/>
    <x v="9"/>
    <n v="2"/>
    <s v="PARIAS MURIEL JHON FREDY"/>
    <x v="6"/>
    <x v="0"/>
    <n v="179"/>
    <n v="22.375"/>
    <n v="168.19290780141799"/>
    <m/>
    <n v="88106.099300000002"/>
    <x v="1"/>
    <n v="13350"/>
    <x v="1119"/>
    <x v="0"/>
    <m/>
  </r>
  <r>
    <d v="2024-08-29T03:05:09"/>
    <x v="9"/>
    <n v="3"/>
    <s v="AGUIRRE ANDRES"/>
    <x v="0"/>
    <x v="0"/>
    <n v="204"/>
    <n v="22.6666666666667"/>
    <n v="189.217021276596"/>
    <s v="6 Descuentos (Transbordo, conduct y usuario desubicado) "/>
    <n v="99119.361699999994"/>
    <x v="0"/>
    <n v="13350"/>
    <x v="1119"/>
    <x v="0"/>
    <m/>
  </r>
  <r>
    <d v="2024-08-29T03:05:10"/>
    <x v="9"/>
    <n v="4"/>
    <s v="NOREA JUAN JOSE"/>
    <x v="9"/>
    <x v="0"/>
    <n v="284"/>
    <n v="23.6666666666667"/>
    <n v="252.28936170212799"/>
    <s v="2 Descuentos (Usuario desubicado) "/>
    <n v="132159.1489"/>
    <x v="0"/>
    <n v="13350"/>
    <x v="1119"/>
    <x v="0"/>
    <m/>
  </r>
  <r>
    <d v="2024-08-29T03:05:10"/>
    <x v="9"/>
    <n v="5"/>
    <s v="BERRIO POSADA ANGELA"/>
    <x v="3"/>
    <x v="0"/>
    <n v="210"/>
    <n v="21"/>
    <n v="210.24113475177299"/>
    <m/>
    <n v="110132.6241"/>
    <x v="1"/>
    <n v="13350"/>
    <x v="1119"/>
    <x v="0"/>
    <m/>
  </r>
  <r>
    <d v="2024-08-29T03:05:10"/>
    <x v="9"/>
    <n v="6"/>
    <s v="TUBERQUIA MAICOL ESTIVEN"/>
    <x v="9"/>
    <x v="0"/>
    <n v="231"/>
    <n v="19.25"/>
    <n v="252.28936170212799"/>
    <m/>
    <n v="132159.1489"/>
    <x v="0"/>
    <n v="13350"/>
    <x v="1119"/>
    <x v="0"/>
    <m/>
  </r>
  <r>
    <d v="2024-08-29T03:05:10"/>
    <x v="9"/>
    <n v="7"/>
    <s v="DUQUE GABRIEL"/>
    <x v="3"/>
    <x v="0"/>
    <n v="193"/>
    <n v="20.315789473684202"/>
    <n v="199.72907801418401"/>
    <m/>
    <n v="104625.9929"/>
    <x v="1"/>
    <n v="13350"/>
    <x v="1119"/>
    <x v="0"/>
    <m/>
  </r>
  <r>
    <d v="2024-08-29T03:05:11"/>
    <x v="9"/>
    <n v="8"/>
    <s v="LONDOO CADAVID DAVID SANTIAGO"/>
    <x v="0"/>
    <x v="0"/>
    <n v="148"/>
    <n v="16.4444444444444"/>
    <n v="189.217021276596"/>
    <m/>
    <n v="99119.361699999994"/>
    <x v="1"/>
    <n v="13350"/>
    <x v="1119"/>
    <x v="0"/>
    <m/>
  </r>
  <r>
    <d v="2024-08-29T03:05:11"/>
    <x v="9"/>
    <n v="9"/>
    <s v="AGUDELO GARCIA DENIN ANGELO"/>
    <x v="0"/>
    <x v="0"/>
    <n v="171"/>
    <n v="19"/>
    <n v="189.217021276596"/>
    <s v="1 Descuento (Jefe de ruta) "/>
    <n v="99119.361699999994"/>
    <x v="0"/>
    <n v="13350"/>
    <x v="1119"/>
    <x v="0"/>
    <m/>
  </r>
  <r>
    <d v="2024-08-29T03:05:11"/>
    <x v="9"/>
    <n v="10"/>
    <s v="MARULANDA JARAMILLO DAWER ANDRES"/>
    <x v="0"/>
    <x v="0"/>
    <n v="154"/>
    <n v="17.1111111111111"/>
    <n v="189.217021276596"/>
    <m/>
    <n v="99119.361699999994"/>
    <x v="0"/>
    <n v="13350"/>
    <x v="1119"/>
    <x v="0"/>
    <m/>
  </r>
  <r>
    <d v="2024-08-29T03:05:11"/>
    <x v="9"/>
    <n v="11"/>
    <s v="HERRERA GIRALDO DAVINSON"/>
    <x v="11"/>
    <x v="0"/>
    <n v="34"/>
    <n v="17"/>
    <n v="42.048226950354596"/>
    <m/>
    <n v="22026.524799999999"/>
    <x v="0"/>
    <n v="13350"/>
    <x v="1119"/>
    <x v="0"/>
    <m/>
  </r>
  <r>
    <d v="2024-08-29T03:05:12"/>
    <x v="9"/>
    <n v="12"/>
    <s v="MACEA MATEO"/>
    <x v="3"/>
    <x v="0"/>
    <n v="234"/>
    <n v="23.4"/>
    <n v="210.24113475177299"/>
    <s v="3 Descuentos (Despachador fernando) "/>
    <n v="110132.6241"/>
    <x v="0"/>
    <n v="13350"/>
    <x v="1119"/>
    <x v="0"/>
    <m/>
  </r>
  <r>
    <d v="2024-08-29T03:05:12"/>
    <x v="9"/>
    <n v="13"/>
    <s v="DIAZ LOZADA ANDRES FELIPE"/>
    <x v="3"/>
    <x v="0"/>
    <n v="214"/>
    <n v="21.4"/>
    <n v="210.24113475177299"/>
    <m/>
    <n v="110132.6241"/>
    <x v="0"/>
    <n v="13350"/>
    <x v="1119"/>
    <x v="0"/>
    <m/>
  </r>
  <r>
    <d v="2024-08-29T03:05:12"/>
    <x v="9"/>
    <n v="14"/>
    <s v="MADRID HERNANDEZ JHONATAN SMITH"/>
    <x v="9"/>
    <x v="0"/>
    <n v="277"/>
    <n v="23.0833333333333"/>
    <n v="252.28936170212799"/>
    <s v="Se adiciona 1 viaje y 43 usuarios restantes del dia 27/08, 1 Descuento (Despachador cristobal) "/>
    <n v="132159.1489"/>
    <x v="1"/>
    <n v="13350"/>
    <x v="1119"/>
    <x v="0"/>
    <m/>
  </r>
  <r>
    <d v="2024-08-29T03:05:13"/>
    <x v="9"/>
    <n v="15"/>
    <s v="BAUTISTA JUAN"/>
    <x v="0"/>
    <x v="0"/>
    <n v="212"/>
    <n v="23.5555555555556"/>
    <n v="189.217021276596"/>
    <m/>
    <n v="99119.361699999994"/>
    <x v="1"/>
    <n v="13350"/>
    <x v="1119"/>
    <x v="0"/>
    <m/>
  </r>
  <r>
    <d v="2024-08-29T03:05:13"/>
    <x v="9"/>
    <n v="16"/>
    <s v="LONDOO WILDER"/>
    <x v="7"/>
    <x v="0"/>
    <n v="62"/>
    <n v="20.6666666666667"/>
    <n v="63.072340425531898"/>
    <m/>
    <n v="33039.787199999999"/>
    <x v="0"/>
    <n v="13350"/>
    <x v="1119"/>
    <x v="0"/>
    <m/>
  </r>
  <r>
    <d v="2024-08-29T03:05:13"/>
    <x v="9"/>
    <n v="17"/>
    <s v="RAMIREZ JARAMILLO WILSON"/>
    <x v="4"/>
    <x v="0"/>
    <n v="125"/>
    <n v="17.8571428571429"/>
    <n v="147.168794326241"/>
    <m/>
    <n v="77092.836899999995"/>
    <x v="0"/>
    <n v="13350"/>
    <x v="1119"/>
    <x v="0"/>
    <m/>
  </r>
  <r>
    <d v="2024-08-29T03:05:13"/>
    <x v="9"/>
    <n v="18"/>
    <s v="BETANCUR GUZMAN JHON FERNANDO"/>
    <x v="3"/>
    <x v="0"/>
    <n v="174"/>
    <n v="17.399999999999999"/>
    <n v="210.24113475177299"/>
    <s v="DAVINSON HERRERA Realiz 4 viajes donde moviliz 80 Usuarios, 1 Descuento (Conduct) "/>
    <n v="110132.6241"/>
    <x v="0"/>
    <n v="13350"/>
    <x v="1119"/>
    <x v="0"/>
    <m/>
  </r>
  <r>
    <d v="2024-08-29T03:05:14"/>
    <x v="9"/>
    <n v="20"/>
    <s v="GONZALEZ PEREZ RAFAEL JOSE"/>
    <x v="2"/>
    <x v="0"/>
    <n v="136"/>
    <n v="22.6666666666667"/>
    <n v="126.144680851064"/>
    <m/>
    <n v="66079.574500000002"/>
    <x v="0"/>
    <n v="13350"/>
    <x v="1119"/>
    <x v="0"/>
    <m/>
  </r>
  <r>
    <d v="2024-08-29T03:05:14"/>
    <x v="1"/>
    <n v="21"/>
    <s v="PINO JUAN ESTEBAN"/>
    <x v="6"/>
    <x v="0"/>
    <n v="182"/>
    <n v="21.411764705882401"/>
    <n v="178.70496453900699"/>
    <s v="3 Descuentos (Conduct, despachador gustavo y usuario desubicado) "/>
    <n v="93612.730500000005"/>
    <x v="0"/>
    <n v="13350"/>
    <x v="1119"/>
    <x v="0"/>
    <m/>
  </r>
  <r>
    <d v="2024-08-29T03:05:14"/>
    <x v="1"/>
    <n v="22"/>
    <s v="QUIRAMA CASTAEDA JHON JADER"/>
    <x v="0"/>
    <x v="0"/>
    <n v="176"/>
    <n v="19.5555555555556"/>
    <n v="189.217021276596"/>
    <m/>
    <n v="99119.361699999994"/>
    <x v="1"/>
    <n v="13350"/>
    <x v="1119"/>
    <x v="0"/>
    <m/>
  </r>
  <r>
    <d v="2024-08-29T03:05:15"/>
    <x v="1"/>
    <n v="23"/>
    <s v="SALDARRIAGA PARRA LUIS ALBERTO"/>
    <x v="3"/>
    <x v="0"/>
    <n v="203"/>
    <n v="20.3"/>
    <n v="210.24113475177299"/>
    <s v="2 Descuentos (tecnico radios) "/>
    <n v="110132.6241"/>
    <x v="2"/>
    <n v="13350"/>
    <x v="1119"/>
    <x v="0"/>
    <m/>
  </r>
  <r>
    <d v="2024-08-29T03:05:15"/>
    <x v="1"/>
    <n v="24"/>
    <s v="MUOZ PEA WEIMAR ALONSO"/>
    <x v="3"/>
    <x v="0"/>
    <n v="242"/>
    <n v="24.2"/>
    <n v="210.24113475177299"/>
    <m/>
    <n v="110132.6241"/>
    <x v="0"/>
    <n v="13350"/>
    <x v="1119"/>
    <x v="0"/>
    <m/>
  </r>
  <r>
    <d v="2024-08-29T03:05:15"/>
    <x v="1"/>
    <n v="25"/>
    <s v="HENAO MUOZ FERNEY"/>
    <x v="1"/>
    <x v="0"/>
    <n v="252"/>
    <n v="22.909090909090899"/>
    <n v="231.26524822695001"/>
    <s v="1 Descuento (Asociado) "/>
    <n v="121145.88649999999"/>
    <x v="1"/>
    <n v="13350"/>
    <x v="1119"/>
    <x v="0"/>
    <m/>
  </r>
  <r>
    <d v="2024-08-29T03:05:16"/>
    <x v="1"/>
    <n v="26"/>
    <s v="ESPINOZA CHAVARRIA GUILLERMO LEON"/>
    <x v="6"/>
    <x v="0"/>
    <n v="168"/>
    <n v="21"/>
    <n v="168.19290780141799"/>
    <m/>
    <n v="88106.099300000002"/>
    <x v="0"/>
    <n v="13350"/>
    <x v="1119"/>
    <x v="0"/>
    <m/>
  </r>
  <r>
    <d v="2024-08-29T03:05:16"/>
    <x v="1"/>
    <n v="27"/>
    <s v="FLORES RINCON JORGE ALBERTO"/>
    <x v="1"/>
    <x v="0"/>
    <n v="218"/>
    <n v="19.818181818181799"/>
    <n v="231.26524822695001"/>
    <m/>
    <n v="121145.88649999999"/>
    <x v="0"/>
    <n v="13350"/>
    <x v="1119"/>
    <x v="0"/>
    <m/>
  </r>
  <r>
    <d v="2024-08-29T03:05:16"/>
    <x v="1"/>
    <n v="28"/>
    <s v="QUINTERO  ALVARO ANTONIO"/>
    <x v="3"/>
    <x v="0"/>
    <n v="217"/>
    <n v="21.7"/>
    <n v="210.24113475177299"/>
    <m/>
    <n v="110132.6241"/>
    <x v="0"/>
    <n v="13350"/>
    <x v="1119"/>
    <x v="0"/>
    <m/>
  </r>
  <r>
    <d v="2024-08-29T03:05:17"/>
    <x v="1"/>
    <n v="29"/>
    <s v="PEREZ GARCIA JUAN ESTEBAN"/>
    <x v="0"/>
    <x v="0"/>
    <n v="199"/>
    <n v="22.1111111111111"/>
    <n v="189.217021276596"/>
    <s v="3 Descuentos (Usuario movilidad reducida y Asociado) "/>
    <n v="99119.361699999994"/>
    <x v="0"/>
    <n v="13350"/>
    <x v="1119"/>
    <x v="0"/>
    <m/>
  </r>
  <r>
    <d v="2024-08-29T03:05:17"/>
    <x v="1"/>
    <n v="31"/>
    <s v="AGUDELO KEVIN ANDRES"/>
    <x v="3"/>
    <x v="0"/>
    <n v="233"/>
    <n v="23.3"/>
    <n v="210.24113475177299"/>
    <m/>
    <n v="110132.6241"/>
    <x v="0"/>
    <n v="13350"/>
    <x v="1119"/>
    <x v="0"/>
    <m/>
  </r>
  <r>
    <d v="2024-08-29T03:05:17"/>
    <x v="1"/>
    <n v="33"/>
    <s v="ACEVEDO DIEGO ALEJANDRO"/>
    <x v="3"/>
    <x v="0"/>
    <n v="173"/>
    <n v="17.3"/>
    <n v="210.24113475177299"/>
    <s v="1 Descuento (Despachador gustavo) "/>
    <n v="110132.6241"/>
    <x v="0"/>
    <n v="13350"/>
    <x v="1119"/>
    <x v="0"/>
    <m/>
  </r>
  <r>
    <d v="2024-08-29T03:05:17"/>
    <x v="1"/>
    <n v="34"/>
    <s v="MONTOYA OSPINA GILBERTO ANTONIO"/>
    <x v="1"/>
    <x v="0"/>
    <n v="241"/>
    <n v="21.909090909090899"/>
    <n v="231.26524822695001"/>
    <m/>
    <n v="121145.88649999999"/>
    <x v="0"/>
    <n v="13350"/>
    <x v="1119"/>
    <x v="0"/>
    <m/>
  </r>
  <r>
    <d v="2024-08-29T03:05:18"/>
    <x v="1"/>
    <n v="35"/>
    <s v="MOLINA LUIS FERNANDO"/>
    <x v="6"/>
    <x v="0"/>
    <n v="198"/>
    <n v="23.294117647058801"/>
    <n v="178.70496453900699"/>
    <m/>
    <n v="93612.730500000005"/>
    <x v="1"/>
    <n v="13350"/>
    <x v="1119"/>
    <x v="0"/>
    <m/>
  </r>
  <r>
    <d v="2024-08-29T03:05:18"/>
    <x v="1"/>
    <n v="36"/>
    <s v="MARTINEZ CHAVERRA LUIS NORBERTO"/>
    <x v="3"/>
    <x v="0"/>
    <n v="185"/>
    <n v="18.5"/>
    <n v="210.24113475177299"/>
    <m/>
    <n v="110132.6241"/>
    <x v="0"/>
    <n v="13350"/>
    <x v="1119"/>
    <x v="0"/>
    <m/>
  </r>
  <r>
    <d v="2024-08-29T03:05:18"/>
    <x v="1"/>
    <n v="37"/>
    <s v="TABORDA ROJAS DIEGO ALEJANDRO"/>
    <x v="0"/>
    <x v="0"/>
    <n v="205"/>
    <n v="22.7777777777778"/>
    <n v="189.217021276596"/>
    <m/>
    <n v="99119.361699999994"/>
    <x v="1"/>
    <n v="13350"/>
    <x v="1119"/>
    <x v="0"/>
    <m/>
  </r>
  <r>
    <d v="2024-08-29T03:05:19"/>
    <x v="1"/>
    <n v="38"/>
    <s v="PEREIRA JORGE"/>
    <x v="3"/>
    <x v="0"/>
    <n v="205"/>
    <n v="20.5"/>
    <n v="210.24113475177299"/>
    <s v="1 Descuento (Despachador cristobal) "/>
    <n v="110132.6241"/>
    <x v="0"/>
    <n v="13350"/>
    <x v="1119"/>
    <x v="0"/>
    <m/>
  </r>
  <r>
    <d v="2024-08-29T03:05:19"/>
    <x v="1"/>
    <n v="39"/>
    <s v="GOMEZ EDWIN"/>
    <x v="3"/>
    <x v="0"/>
    <n v="198"/>
    <n v="19.8"/>
    <n v="210.24113475177299"/>
    <m/>
    <n v="110132.6241"/>
    <x v="0"/>
    <n v="13350"/>
    <x v="1119"/>
    <x v="0"/>
    <m/>
  </r>
  <r>
    <d v="2024-08-29T03:05:19"/>
    <x v="1"/>
    <n v="40"/>
    <s v="OCAMPO OCAMPO ANTONIO JOSE"/>
    <x v="6"/>
    <x v="0"/>
    <n v="179"/>
    <n v="23.866666666666699"/>
    <n v="157.68085106383"/>
    <m/>
    <n v="82599.468099999998"/>
    <x v="0"/>
    <n v="13350"/>
    <x v="1119"/>
    <x v="0"/>
    <m/>
  </r>
  <r>
    <d v="2024-08-29T03:05:19"/>
    <x v="1"/>
    <n v="41"/>
    <s v="GARCIA DAVID WILSON ALBERTO"/>
    <x v="2"/>
    <x v="0"/>
    <n v="144"/>
    <n v="22.153846153846199"/>
    <n v="136.65673758865199"/>
    <s v="1 Descuento (Despachadora angela) "/>
    <n v="71586.205700000006"/>
    <x v="1"/>
    <n v="13350"/>
    <x v="1119"/>
    <x v="0"/>
    <m/>
  </r>
  <r>
    <d v="2024-08-29T03:05:20"/>
    <x v="1"/>
    <n v="42"/>
    <s v="LOPERA ALVAREZ ESTIVEN"/>
    <x v="3"/>
    <x v="0"/>
    <n v="208"/>
    <n v="20.8"/>
    <n v="210.24113475177299"/>
    <m/>
    <n v="0"/>
    <x v="1"/>
    <n v="13350"/>
    <x v="1119"/>
    <x v="0"/>
    <m/>
  </r>
  <r>
    <d v="2024-08-30T01:43:53"/>
    <x v="9"/>
    <n v="1"/>
    <s v="MACEA MATEO"/>
    <x v="3"/>
    <x v="0"/>
    <n v="210"/>
    <n v="21"/>
    <n v="201.56545209176801"/>
    <m/>
    <n v="105360.9987"/>
    <x v="0"/>
    <n v="12910.2564"/>
    <x v="1120"/>
    <x v="0"/>
    <m/>
  </r>
  <r>
    <d v="2024-08-30T01:43:53"/>
    <x v="9"/>
    <n v="2"/>
    <s v="PARIAS MURIEL JHON FREDY"/>
    <x v="0"/>
    <x v="0"/>
    <n v="172"/>
    <n v="19.1111111111111"/>
    <n v="181.408906882591"/>
    <s v="2 Descuentos (Jefe de ruta) "/>
    <n v="94824.898799999995"/>
    <x v="1"/>
    <n v="12910.2564"/>
    <x v="1120"/>
    <x v="0"/>
    <m/>
  </r>
  <r>
    <d v="2024-08-30T01:43:53"/>
    <x v="9"/>
    <n v="3"/>
    <s v="ESPINOZA CHAVARRIA GUILLERMO LEON"/>
    <x v="4"/>
    <x v="0"/>
    <n v="107"/>
    <n v="15.285714285714301"/>
    <n v="141.095816464238"/>
    <s v="1 Descuento (Despachador cristobal) "/>
    <n v="73752.699099999998"/>
    <x v="0"/>
    <n v="12910.2564"/>
    <x v="1120"/>
    <x v="0"/>
    <m/>
  </r>
  <r>
    <d v="2024-08-30T01:43:53"/>
    <x v="9"/>
    <n v="4"/>
    <s v="NOREA JUAN JOSE"/>
    <x v="6"/>
    <x v="0"/>
    <n v="145"/>
    <n v="19.3333333333333"/>
    <n v="151.17408906882599"/>
    <s v="1 Descuento (Tecnico radios) "/>
    <n v="79020.748999999996"/>
    <x v="0"/>
    <n v="12910.2564"/>
    <x v="1120"/>
    <x v="0"/>
    <m/>
  </r>
  <r>
    <d v="2024-08-30T01:43:54"/>
    <x v="9"/>
    <n v="5"/>
    <s v="BERRIO POSADA ANGELA"/>
    <x v="1"/>
    <x v="0"/>
    <n v="228"/>
    <n v="20.727272727272702"/>
    <n v="221.72199730094499"/>
    <s v="1 Descuento (Despachador gustavo)"/>
    <n v="115897.09849999999"/>
    <x v="1"/>
    <n v="12910.2564"/>
    <x v="1120"/>
    <x v="0"/>
    <m/>
  </r>
  <r>
    <d v="2024-08-30T01:43:54"/>
    <x v="9"/>
    <n v="6"/>
    <s v="TUBERQUIA MAICOL ESTIVEN"/>
    <x v="1"/>
    <x v="0"/>
    <n v="249"/>
    <n v="22.636363636363601"/>
    <n v="221.72199730094499"/>
    <m/>
    <n v="115897.09849999999"/>
    <x v="0"/>
    <n v="12910.2564"/>
    <x v="1120"/>
    <x v="0"/>
    <m/>
  </r>
  <r>
    <d v="2024-08-30T01:43:54"/>
    <x v="9"/>
    <n v="7"/>
    <s v="DIAZ LOZADA ANDRES FELIPE"/>
    <x v="3"/>
    <x v="0"/>
    <n v="195"/>
    <n v="19.5"/>
    <n v="201.56545209176801"/>
    <m/>
    <n v="105360.9987"/>
    <x v="1"/>
    <n v="12910.2564"/>
    <x v="1120"/>
    <x v="0"/>
    <m/>
  </r>
  <r>
    <d v="2024-08-30T01:43:54"/>
    <x v="9"/>
    <n v="8"/>
    <s v="LONDOO CADAVID DAVID SANTIAGO"/>
    <x v="0"/>
    <x v="0"/>
    <n v="162"/>
    <n v="18"/>
    <n v="181.408906882591"/>
    <m/>
    <n v="94824.898799999995"/>
    <x v="1"/>
    <n v="12910.2564"/>
    <x v="1120"/>
    <x v="0"/>
    <m/>
  </r>
  <r>
    <d v="2024-08-30T01:43:55"/>
    <x v="9"/>
    <n v="9"/>
    <s v="AGUDELO GARCIA DENIN ANGELO"/>
    <x v="0"/>
    <x v="0"/>
    <n v="191"/>
    <n v="21.2222222222222"/>
    <n v="181.408906882591"/>
    <m/>
    <n v="94824.898799999995"/>
    <x v="0"/>
    <n v="12910.2564"/>
    <x v="1120"/>
    <x v="0"/>
    <m/>
  </r>
  <r>
    <d v="2024-08-30T01:43:55"/>
    <x v="9"/>
    <n v="10"/>
    <s v="MARULANDA JARAMILLO DAWER ANDRES"/>
    <x v="8"/>
    <x v="0"/>
    <n v="133"/>
    <n v="26.6"/>
    <n v="100.782726045884"/>
    <m/>
    <n v="52680.499300000003"/>
    <x v="0"/>
    <n v="12910.2564"/>
    <x v="1120"/>
    <x v="0"/>
    <m/>
  </r>
  <r>
    <d v="2024-08-30T01:43:55"/>
    <x v="1"/>
    <n v="11"/>
    <s v="HERRERA GIRALDO DAVINSON"/>
    <x v="0"/>
    <x v="0"/>
    <n v="122"/>
    <n v="13.5555555555556"/>
    <n v="181.408906882591"/>
    <m/>
    <n v="94824.898799999995"/>
    <x v="0"/>
    <n v="12910.2564"/>
    <x v="1120"/>
    <x v="0"/>
    <m/>
  </r>
  <r>
    <d v="2024-08-30T01:43:55"/>
    <x v="1"/>
    <n v="12"/>
    <s v="VALENCIA MENDOZA JHON"/>
    <x v="3"/>
    <x v="0"/>
    <n v="171"/>
    <n v="17.100000000000001"/>
    <n v="201.56545209176801"/>
    <m/>
    <n v="105360.9987"/>
    <x v="0"/>
    <n v="12910.2564"/>
    <x v="1120"/>
    <x v="0"/>
    <m/>
  </r>
  <r>
    <d v="2024-08-30T01:43:56"/>
    <x v="1"/>
    <n v="13"/>
    <s v="DURANGO DAVID JOSE"/>
    <x v="0"/>
    <x v="0"/>
    <n v="168"/>
    <n v="18.6666666666667"/>
    <n v="181.408906882591"/>
    <s v="1 Descuento (Conduct) "/>
    <n v="94824.898799999995"/>
    <x v="0"/>
    <n v="12910.2564"/>
    <x v="1120"/>
    <x v="0"/>
    <m/>
  </r>
  <r>
    <d v="2024-08-30T01:43:56"/>
    <x v="1"/>
    <n v="14"/>
    <s v="MADRID HERNANDEZ JHONATAN SMITH"/>
    <x v="0"/>
    <x v="0"/>
    <n v="158"/>
    <n v="17.5555555555556"/>
    <n v="181.408906882591"/>
    <s v="HECTOR SALAZAR Realiz 4 viajes donde moviliz 61 Usuarios "/>
    <n v="94824.898799999995"/>
    <x v="1"/>
    <n v="12910.2564"/>
    <x v="1120"/>
    <x v="0"/>
    <m/>
  </r>
  <r>
    <d v="2024-08-30T01:43:56"/>
    <x v="1"/>
    <n v="15"/>
    <s v="BAUTISTA JUAN"/>
    <x v="3"/>
    <x v="0"/>
    <n v="208"/>
    <n v="20.8"/>
    <n v="201.56545209176801"/>
    <m/>
    <n v="105360.9987"/>
    <x v="1"/>
    <n v="12910.2564"/>
    <x v="1120"/>
    <x v="0"/>
    <m/>
  </r>
  <r>
    <d v="2024-08-30T01:43:57"/>
    <x v="1"/>
    <n v="16"/>
    <s v="HURTADO MADRID JUAN ESTEBAN"/>
    <x v="6"/>
    <x v="0"/>
    <n v="162"/>
    <n v="20.25"/>
    <n v="161.25236167341399"/>
    <s v="2 Descuentos (Monitoreo) "/>
    <n v="84288.798899999994"/>
    <x v="0"/>
    <n v="12910.2564"/>
    <x v="1120"/>
    <x v="0"/>
    <m/>
  </r>
  <r>
    <d v="2024-08-30T01:43:57"/>
    <x v="1"/>
    <n v="17"/>
    <s v="RAMIREZ JARAMILLO WILSON"/>
    <x v="2"/>
    <x v="0"/>
    <n v="107"/>
    <n v="17.8333333333333"/>
    <n v="120.939271255061"/>
    <m/>
    <n v="63216.599199999997"/>
    <x v="0"/>
    <n v="12910.2564"/>
    <x v="1120"/>
    <x v="0"/>
    <m/>
  </r>
  <r>
    <d v="2024-08-30T01:43:57"/>
    <x v="1"/>
    <n v="18"/>
    <s v="BETANCUR GUZMAN JHON FERNANDO"/>
    <x v="0"/>
    <x v="0"/>
    <n v="183"/>
    <n v="20.3333333333333"/>
    <n v="181.408906882591"/>
    <m/>
    <n v="94824.898799999995"/>
    <x v="0"/>
    <n v="12910.2564"/>
    <x v="1120"/>
    <x v="0"/>
    <m/>
  </r>
  <r>
    <d v="2024-08-30T01:43:57"/>
    <x v="1"/>
    <n v="20"/>
    <s v="GONZALEZ PEREZ RAFAEL JOSE"/>
    <x v="3"/>
    <x v="0"/>
    <n v="197"/>
    <n v="19.7"/>
    <n v="201.56545209176801"/>
    <s v="1 Descuento (Angela recaudo)"/>
    <n v="105360.9987"/>
    <x v="0"/>
    <n v="12910.2564"/>
    <x v="1120"/>
    <x v="0"/>
    <m/>
  </r>
  <r>
    <d v="2024-08-30T01:43:58"/>
    <x v="1"/>
    <n v="21"/>
    <s v="DURANGO DAVID JOSE"/>
    <x v="0"/>
    <x v="0"/>
    <n v="165"/>
    <n v="18.3333333333333"/>
    <n v="181.408906882591"/>
    <m/>
    <n v="94824.898799999995"/>
    <x v="0"/>
    <n v="12910.2564"/>
    <x v="1120"/>
    <x v="0"/>
    <m/>
  </r>
  <r>
    <d v="2024-08-30T01:43:58"/>
    <x v="1"/>
    <n v="22"/>
    <s v="QUIRAMA CASTAEDA JHON JADER"/>
    <x v="3"/>
    <x v="0"/>
    <n v="215"/>
    <n v="21.5"/>
    <n v="201.56545209176801"/>
    <s v="2 Descuentos (Despachador cristobal) "/>
    <n v="105360.9987"/>
    <x v="1"/>
    <n v="12910.2564"/>
    <x v="1120"/>
    <x v="0"/>
    <m/>
  </r>
  <r>
    <d v="2024-08-30T01:43:58"/>
    <x v="1"/>
    <n v="23"/>
    <s v="SALDARRIAGA PARRA LUIS ALBERTO"/>
    <x v="0"/>
    <x v="0"/>
    <n v="151"/>
    <n v="16.7777777777778"/>
    <n v="181.408906882591"/>
    <m/>
    <n v="94824.898799999995"/>
    <x v="2"/>
    <n v="12910.2564"/>
    <x v="1120"/>
    <x v="0"/>
    <m/>
  </r>
  <r>
    <d v="2024-08-30T01:43:58"/>
    <x v="1"/>
    <n v="24"/>
    <s v="MUOZ PEA WEIMAR ALONSO"/>
    <x v="0"/>
    <x v="0"/>
    <n v="217"/>
    <n v="24.1111111111111"/>
    <n v="181.408906882591"/>
    <s v="2 Descuentos (Despachador)"/>
    <n v="94824.898799999995"/>
    <x v="0"/>
    <n v="12910.2564"/>
    <x v="1120"/>
    <x v="0"/>
    <m/>
  </r>
  <r>
    <d v="2024-08-30T01:43:59"/>
    <x v="1"/>
    <n v="25"/>
    <s v="JIMENEZ HURTADO CARLOS ESTIVEN"/>
    <x v="0"/>
    <x v="3"/>
    <n v="181"/>
    <n v="20.1111111111111"/>
    <n v="181.408906882591"/>
    <m/>
    <n v="94824.898799999995"/>
    <x v="1"/>
    <n v="12910.2564"/>
    <x v="1120"/>
    <x v="0"/>
    <m/>
  </r>
  <r>
    <d v="2024-08-30T01:43:59"/>
    <x v="1"/>
    <n v="26"/>
    <s v="CIRO MARIN RODRIGO ALBERTO"/>
    <x v="1"/>
    <x v="0"/>
    <n v="204"/>
    <n v="18.545454545454501"/>
    <n v="221.72199730094499"/>
    <s v="1 Descuento (Conduct) "/>
    <n v="115897.09849999999"/>
    <x v="0"/>
    <n v="12910.2564"/>
    <x v="1120"/>
    <x v="0"/>
    <m/>
  </r>
  <r>
    <d v="2024-08-30T01:43:59"/>
    <x v="1"/>
    <n v="27"/>
    <s v="FLORES RINCON JORGE ALBERTO"/>
    <x v="1"/>
    <x v="0"/>
    <n v="217"/>
    <n v="19.727272727272702"/>
    <n v="221.72199730094499"/>
    <m/>
    <n v="115897.09849999999"/>
    <x v="0"/>
    <n v="12910.2564"/>
    <x v="1120"/>
    <x v="0"/>
    <m/>
  </r>
  <r>
    <d v="2024-08-30T01:43:59"/>
    <x v="1"/>
    <n v="28"/>
    <s v="QUINTERO  ALVARO ANTONIO"/>
    <x v="3"/>
    <x v="0"/>
    <n v="202"/>
    <n v="20.2"/>
    <n v="201.56545209176801"/>
    <m/>
    <n v="105360.9987"/>
    <x v="0"/>
    <n v="12910.2564"/>
    <x v="1120"/>
    <x v="0"/>
    <m/>
  </r>
  <r>
    <d v="2024-08-30T01:44:00"/>
    <x v="1"/>
    <n v="29"/>
    <s v="PEREZ GARCIA JUAN ESTEBAN"/>
    <x v="3"/>
    <x v="0"/>
    <n v="218"/>
    <n v="21.8"/>
    <n v="201.56545209176801"/>
    <s v="1 Descuento (Conduct) "/>
    <n v="105360.9987"/>
    <x v="0"/>
    <n v="12910.2564"/>
    <x v="1120"/>
    <x v="0"/>
    <m/>
  </r>
  <r>
    <d v="2024-08-30T01:44:00"/>
    <x v="9"/>
    <n v="30"/>
    <s v="RIOS ELKIN"/>
    <x v="6"/>
    <x v="0"/>
    <n v="148"/>
    <n v="18.5"/>
    <n v="161.25236167341399"/>
    <m/>
    <n v="84288.798899999994"/>
    <x v="0"/>
    <n v="12910.2564"/>
    <x v="1120"/>
    <x v="0"/>
    <m/>
  </r>
  <r>
    <d v="2024-08-30T01:44:00"/>
    <x v="9"/>
    <n v="31"/>
    <s v="CERVANTES MARTINEZ FELIX ENRIQUE"/>
    <x v="3"/>
    <x v="0"/>
    <n v="205"/>
    <n v="20.5"/>
    <n v="201.56545209176801"/>
    <m/>
    <n v="105360.9987"/>
    <x v="0"/>
    <n v="12910.2564"/>
    <x v="1120"/>
    <x v="0"/>
    <m/>
  </r>
  <r>
    <d v="2024-08-30T01:44:00"/>
    <x v="9"/>
    <n v="33"/>
    <s v="AGUDELO KEVIN ANDRES"/>
    <x v="3"/>
    <x v="1"/>
    <n v="210"/>
    <n v="21"/>
    <n v="201.56545209176801"/>
    <s v="Se descuenta el viaje de 2 pm ya que NO ingresa al 13 sin autorizacion, 1 descuento (conduct) "/>
    <n v="105910.9987"/>
    <x v="0"/>
    <n v="12910.2564"/>
    <x v="1120"/>
    <x v="1"/>
    <m/>
  </r>
  <r>
    <d v="2024-08-30T01:44:01"/>
    <x v="9"/>
    <n v="34"/>
    <s v="MONTOYA OSPINA GILBERTO ANTONIO"/>
    <x v="6"/>
    <x v="0"/>
    <n v="207"/>
    <n v="24.352941176470601"/>
    <n v="171.330634278003"/>
    <s v="1 Descuento (Asociado) "/>
    <n v="89556.848899999997"/>
    <x v="0"/>
    <n v="12910.2564"/>
    <x v="1120"/>
    <x v="0"/>
    <m/>
  </r>
  <r>
    <d v="2024-08-30T01:44:01"/>
    <x v="9"/>
    <n v="35"/>
    <s v="MOLINA LUIS FERNANDO"/>
    <x v="3"/>
    <x v="0"/>
    <n v="210"/>
    <n v="21"/>
    <n v="201.56545209176801"/>
    <s v="2 Descuentos (Usuarios desubicados) "/>
    <n v="105360.9987"/>
    <x v="1"/>
    <n v="12910.2564"/>
    <x v="1120"/>
    <x v="0"/>
    <m/>
  </r>
  <r>
    <d v="2024-08-30T01:44:01"/>
    <x v="9"/>
    <n v="36"/>
    <s v="MARTINEZ CHAVERRA LUIS NORBERTO"/>
    <x v="3"/>
    <x v="0"/>
    <n v="225"/>
    <n v="22.5"/>
    <n v="201.56545209176801"/>
    <m/>
    <n v="105360.9987"/>
    <x v="0"/>
    <n v="12910.2564"/>
    <x v="1120"/>
    <x v="0"/>
    <m/>
  </r>
  <r>
    <d v="2024-08-30T01:44:01"/>
    <x v="9"/>
    <n v="37"/>
    <s v="TABORDA ROJAS DIEGO ALEJANDRO"/>
    <x v="6"/>
    <x v="0"/>
    <n v="140"/>
    <n v="17.5"/>
    <n v="161.25236167341399"/>
    <m/>
    <n v="84288.798899999994"/>
    <x v="1"/>
    <n v="12910.2564"/>
    <x v="1120"/>
    <x v="0"/>
    <m/>
  </r>
  <r>
    <d v="2024-08-30T01:44:02"/>
    <x v="9"/>
    <n v="38"/>
    <s v="PEREIRA JORGE"/>
    <x v="3"/>
    <x v="0"/>
    <n v="216"/>
    <n v="21.6"/>
    <n v="201.56545209176801"/>
    <s v="3 Descuentos (Usuario desubicado, Monitoreo y despachador gustavo)"/>
    <n v="105360.9987"/>
    <x v="0"/>
    <n v="12910.2564"/>
    <x v="1120"/>
    <x v="0"/>
    <m/>
  </r>
  <r>
    <d v="2024-08-30T01:44:02"/>
    <x v="9"/>
    <n v="39"/>
    <s v="GOMEZ EDWIN"/>
    <x v="3"/>
    <x v="0"/>
    <n v="241"/>
    <n v="24.1"/>
    <n v="201.56545209176801"/>
    <s v="2 Descuentos (Usuarios desubicados) "/>
    <n v="105360.9987"/>
    <x v="0"/>
    <n v="12910.2564"/>
    <x v="1120"/>
    <x v="0"/>
    <m/>
  </r>
  <r>
    <d v="2024-08-30T01:44:02"/>
    <x v="9"/>
    <n v="40"/>
    <s v="OCAMPO OCAMPO ANTONIO JOSE"/>
    <x v="3"/>
    <x v="0"/>
    <n v="215"/>
    <n v="21.5"/>
    <n v="201.56545209176801"/>
    <m/>
    <n v="105360.9987"/>
    <x v="0"/>
    <n v="12910.2564"/>
    <x v="1120"/>
    <x v="0"/>
    <m/>
  </r>
  <r>
    <d v="2024-08-30T01:44:03"/>
    <x v="9"/>
    <n v="41"/>
    <s v="GARCIA DAVID WILSON ALBERTO"/>
    <x v="3"/>
    <x v="0"/>
    <n v="244"/>
    <n v="23.238095238095202"/>
    <n v="211.643724696356"/>
    <m/>
    <n v="110629.04859999999"/>
    <x v="1"/>
    <n v="12910.2564"/>
    <x v="1120"/>
    <x v="0"/>
    <m/>
  </r>
  <r>
    <d v="2024-08-30T01:44:03"/>
    <x v="9"/>
    <n v="42"/>
    <s v="LOPERA ALVAREZ ESTIVEN"/>
    <x v="0"/>
    <x v="0"/>
    <n v="169"/>
    <n v="18.7777777777778"/>
    <n v="181.408906882591"/>
    <m/>
    <n v="94824.898799999995"/>
    <x v="1"/>
    <n v="12910.2564"/>
    <x v="1120"/>
    <x v="0"/>
    <m/>
  </r>
  <r>
    <d v="2024-08-31T02:24:58"/>
    <x v="9"/>
    <n v="1"/>
    <s v="MACEA MATEO"/>
    <x v="3"/>
    <x v="0"/>
    <n v="220"/>
    <n v="23.157894736842099"/>
    <n v="206.30477528089901"/>
    <m/>
    <n v="108242.62639999999"/>
    <x v="0"/>
    <n v="13237.837799999999"/>
    <x v="1121"/>
    <x v="0"/>
    <m/>
  </r>
  <r>
    <d v="2024-08-31T02:24:59"/>
    <x v="9"/>
    <n v="2"/>
    <s v="PARIAS MURIEL JHON FREDY"/>
    <x v="6"/>
    <x v="0"/>
    <n v="198"/>
    <n v="23.294117647058801"/>
    <n v="184.58848314606701"/>
    <m/>
    <n v="96848.665699999998"/>
    <x v="1"/>
    <n v="13237.837799999999"/>
    <x v="1121"/>
    <x v="0"/>
    <m/>
  </r>
  <r>
    <d v="2024-08-31T02:24:59"/>
    <x v="9"/>
    <n v="3"/>
    <s v="AGUIRRE ANDRES"/>
    <x v="0"/>
    <x v="0"/>
    <n v="163"/>
    <n v="18.1111111111111"/>
    <n v="195.44662921348299"/>
    <s v="2 Descuentos (Conducts) "/>
    <n v="102545.6461"/>
    <x v="0"/>
    <n v="13237.837799999999"/>
    <x v="1121"/>
    <x v="0"/>
    <m/>
  </r>
  <r>
    <d v="2024-08-31T02:24:59"/>
    <x v="9"/>
    <n v="4"/>
    <s v="NOREA JUAN JOSE"/>
    <x v="0"/>
    <x v="0"/>
    <n v="195"/>
    <n v="21.6666666666667"/>
    <n v="195.44662921348299"/>
    <s v="2 Descuentos (Conducts) "/>
    <n v="102545.6461"/>
    <x v="0"/>
    <n v="13237.837799999999"/>
    <x v="1121"/>
    <x v="0"/>
    <m/>
  </r>
  <r>
    <d v="2024-08-31T02:24:59"/>
    <x v="9"/>
    <n v="5"/>
    <s v="DIAZ LOZADA ANDRES FELIPE"/>
    <x v="1"/>
    <x v="0"/>
    <n v="221"/>
    <n v="20.090909090909101"/>
    <n v="238.879213483146"/>
    <s v="2 Descuentos (Usuario movilidad reducida y desubicado) "/>
    <n v="125333.5674"/>
    <x v="1"/>
    <n v="13237.837799999999"/>
    <x v="1121"/>
    <x v="0"/>
    <m/>
  </r>
  <r>
    <d v="2024-08-31T02:25:00"/>
    <x v="9"/>
    <n v="6"/>
    <s v="TUBERQUIA MAICOL ESTIVEN"/>
    <x v="0"/>
    <x v="0"/>
    <n v="175"/>
    <n v="19.4444444444444"/>
    <n v="195.44662921348299"/>
    <s v="1 Descuento (Despachador cristobal) "/>
    <n v="102545.6461"/>
    <x v="0"/>
    <n v="13237.837799999999"/>
    <x v="1121"/>
    <x v="0"/>
    <m/>
  </r>
  <r>
    <d v="2024-08-31T02:25:00"/>
    <x v="9"/>
    <n v="7"/>
    <s v="DUQUE GABRIEL"/>
    <x v="0"/>
    <x v="0"/>
    <n v="175"/>
    <n v="19.4444444444444"/>
    <n v="195.44662921348299"/>
    <s v="1 Descuento (Conduct) "/>
    <n v="102545.6461"/>
    <x v="1"/>
    <n v="13237.837799999999"/>
    <x v="1121"/>
    <x v="0"/>
    <m/>
  </r>
  <r>
    <d v="2024-08-31T02:25:00"/>
    <x v="9"/>
    <n v="8"/>
    <s v="LONDOO CADAVID DAVID SANTIAGO"/>
    <x v="0"/>
    <x v="0"/>
    <n v="206"/>
    <n v="22.8888888888889"/>
    <n v="195.44662921348299"/>
    <m/>
    <n v="102545.6461"/>
    <x v="1"/>
    <n v="13237.837799999999"/>
    <x v="1121"/>
    <x v="0"/>
    <m/>
  </r>
  <r>
    <d v="2024-08-31T02:25:00"/>
    <x v="9"/>
    <n v="9"/>
    <s v="AGUDELO GARCIA DENIN ANGELO"/>
    <x v="14"/>
    <x v="0"/>
    <n v="9"/>
    <n v="18"/>
    <n v="10.858146067415699"/>
    <m/>
    <n v="5696.9803000000002"/>
    <x v="0"/>
    <n v="13237.837799999999"/>
    <x v="1121"/>
    <x v="0"/>
    <m/>
  </r>
  <r>
    <d v="2024-08-31T02:25:00"/>
    <x v="9"/>
    <n v="10"/>
    <s v="LONDOO WILDER"/>
    <x v="0"/>
    <x v="0"/>
    <n v="188"/>
    <n v="20.8888888888889"/>
    <n v="195.44662921348299"/>
    <m/>
    <n v="102545.6461"/>
    <x v="0"/>
    <n v="13237.837799999999"/>
    <x v="1121"/>
    <x v="0"/>
    <m/>
  </r>
  <r>
    <d v="2024-08-31T02:25:01"/>
    <x v="1"/>
    <n v="11"/>
    <s v="HERRERA GIRALDO DAVINSON"/>
    <x v="0"/>
    <x v="0"/>
    <n v="209"/>
    <n v="23.2222222222222"/>
    <n v="195.44662921348299"/>
    <m/>
    <n v="102545.6461"/>
    <x v="0"/>
    <n v="13237.837799999999"/>
    <x v="1121"/>
    <x v="0"/>
    <m/>
  </r>
  <r>
    <d v="2024-08-31T02:25:01"/>
    <x v="1"/>
    <n v="12"/>
    <s v="VALENCIA MENDOZA JHON"/>
    <x v="3"/>
    <x v="0"/>
    <n v="191"/>
    <n v="19.100000000000001"/>
    <n v="217.162921348315"/>
    <m/>
    <n v="113939.6067"/>
    <x v="0"/>
    <n v="13237.837799999999"/>
    <x v="1121"/>
    <x v="0"/>
    <m/>
  </r>
  <r>
    <d v="2024-08-31T02:25:01"/>
    <x v="1"/>
    <n v="13"/>
    <s v="DURANGO PAEZ GILDARDO"/>
    <x v="0"/>
    <x v="0"/>
    <n v="175"/>
    <n v="19.4444444444444"/>
    <n v="195.44662921348299"/>
    <m/>
    <n v="102545.6461"/>
    <x v="0"/>
    <n v="13237.837799999999"/>
    <x v="1121"/>
    <x v="0"/>
    <m/>
  </r>
  <r>
    <d v="2024-08-31T02:25:01"/>
    <x v="1"/>
    <n v="14"/>
    <s v="MADRID HERNANDEZ JHONATAN SMITH"/>
    <x v="3"/>
    <x v="0"/>
    <n v="212"/>
    <n v="21.2"/>
    <n v="217.162921348315"/>
    <m/>
    <n v="113939.6067"/>
    <x v="1"/>
    <n v="13237.837799999999"/>
    <x v="1121"/>
    <x v="0"/>
    <m/>
  </r>
  <r>
    <d v="2024-08-31T02:25:02"/>
    <x v="1"/>
    <n v="15"/>
    <s v="BAUTISTA JUAN"/>
    <x v="0"/>
    <x v="0"/>
    <n v="207"/>
    <n v="23"/>
    <n v="195.44662921348299"/>
    <m/>
    <n v="102545.6461"/>
    <x v="1"/>
    <n v="13237.837799999999"/>
    <x v="1121"/>
    <x v="0"/>
    <m/>
  </r>
  <r>
    <d v="2024-08-31T02:25:02"/>
    <x v="1"/>
    <n v="16"/>
    <s v="HURTADO MADRID JUAN ESTEBAN"/>
    <x v="3"/>
    <x v="0"/>
    <n v="147"/>
    <n v="14.7"/>
    <n v="217.162921348315"/>
    <m/>
    <n v="113939.6067"/>
    <x v="0"/>
    <n v="13237.837799999999"/>
    <x v="1121"/>
    <x v="0"/>
    <m/>
  </r>
  <r>
    <d v="2024-08-31T02:25:02"/>
    <x v="1"/>
    <n v="17"/>
    <s v="ESPINOZA CHAVARRIA GUILLERMO LEON"/>
    <x v="6"/>
    <x v="0"/>
    <n v="196"/>
    <n v="24.5"/>
    <n v="173.73033707865201"/>
    <m/>
    <n v="91151.685400000002"/>
    <x v="0"/>
    <n v="13237.837799999999"/>
    <x v="1121"/>
    <x v="0"/>
    <m/>
  </r>
  <r>
    <d v="2024-08-31T02:25:02"/>
    <x v="1"/>
    <n v="18"/>
    <s v="BETANCUR GUZMAN JHON FERNANDO"/>
    <x v="6"/>
    <x v="0"/>
    <n v="169"/>
    <n v="21.125"/>
    <n v="173.73033707865201"/>
    <m/>
    <n v="91151.685400000002"/>
    <x v="0"/>
    <n v="13237.837799999999"/>
    <x v="1121"/>
    <x v="0"/>
    <m/>
  </r>
  <r>
    <d v="2024-08-31T02:25:03"/>
    <x v="1"/>
    <n v="20"/>
    <s v="GONZALEZ PEREZ RAFAEL JOSE"/>
    <x v="0"/>
    <x v="0"/>
    <n v="194"/>
    <n v="21.5555555555556"/>
    <n v="195.44662921348299"/>
    <s v="1 Descuento (Jefe de ruta) "/>
    <n v="102545.6461"/>
    <x v="0"/>
    <n v="13237.837799999999"/>
    <x v="1121"/>
    <x v="0"/>
    <m/>
  </r>
  <r>
    <d v="2024-08-31T02:25:03"/>
    <x v="1"/>
    <n v="21"/>
    <s v="DURANGO DAVID JOSE"/>
    <x v="0"/>
    <x v="0"/>
    <n v="207"/>
    <n v="23"/>
    <n v="195.44662921348299"/>
    <m/>
    <n v="102545.6461"/>
    <x v="0"/>
    <n v="13237.837799999999"/>
    <x v="1121"/>
    <x v="0"/>
    <m/>
  </r>
  <r>
    <d v="2024-08-31T02:25:03"/>
    <x v="1"/>
    <n v="22"/>
    <s v="QUIRAMA CASTAEDA JHON JADER"/>
    <x v="3"/>
    <x v="0"/>
    <n v="266"/>
    <n v="26.6"/>
    <n v="217.162921348315"/>
    <s v="1 Descuento (Asociado) "/>
    <n v="113939.6067"/>
    <x v="1"/>
    <n v="13237.837799999999"/>
    <x v="1121"/>
    <x v="0"/>
    <m/>
  </r>
  <r>
    <d v="2024-08-31T02:25:03"/>
    <x v="1"/>
    <n v="23"/>
    <s v="SALDARRIAGA PARRA LUIS ALBERTO"/>
    <x v="3"/>
    <x v="0"/>
    <n v="186"/>
    <n v="18.600000000000001"/>
    <n v="217.162921348315"/>
    <s v="1 Descuento (Despachador cristobal) "/>
    <n v="113939.6067"/>
    <x v="2"/>
    <n v="13237.837799999999"/>
    <x v="1121"/>
    <x v="0"/>
    <m/>
  </r>
  <r>
    <d v="2024-08-31T02:25:03"/>
    <x v="1"/>
    <n v="24"/>
    <s v="MUOZ PEA WEIMAR ALONSO"/>
    <x v="6"/>
    <x v="0"/>
    <n v="180"/>
    <n v="24"/>
    <n v="162.872191011236"/>
    <m/>
    <n v="85454.705100000006"/>
    <x v="0"/>
    <n v="13237.837799999999"/>
    <x v="1121"/>
    <x v="0"/>
    <m/>
  </r>
  <r>
    <d v="2024-08-31T02:25:04"/>
    <x v="1"/>
    <n v="25"/>
    <s v="JIMENEZ HURTADO CARLOS ESTIVEN"/>
    <x v="6"/>
    <x v="0"/>
    <n v="177"/>
    <n v="22.125"/>
    <n v="173.73033707865201"/>
    <m/>
    <n v="91151.685400000002"/>
    <x v="1"/>
    <n v="13237.837799999999"/>
    <x v="1121"/>
    <x v="0"/>
    <m/>
  </r>
  <r>
    <d v="2024-08-31T02:25:04"/>
    <x v="1"/>
    <n v="26"/>
    <s v="CIRO MARIN RODRIGO ALBERTO"/>
    <x v="6"/>
    <x v="0"/>
    <n v="150"/>
    <n v="18.75"/>
    <n v="173.73033707865201"/>
    <s v="5 Descuentos (Transbordo y conduct) "/>
    <n v="91151.685400000002"/>
    <x v="0"/>
    <n v="13237.837799999999"/>
    <x v="1121"/>
    <x v="0"/>
    <m/>
  </r>
  <r>
    <d v="2024-08-31T02:25:04"/>
    <x v="1"/>
    <n v="27"/>
    <s v="FLORES RINCON JORGE ALBERTO"/>
    <x v="1"/>
    <x v="0"/>
    <n v="281"/>
    <n v="25.545454545454501"/>
    <n v="238.879213483146"/>
    <m/>
    <n v="125333.5674"/>
    <x v="0"/>
    <n v="13237.837799999999"/>
    <x v="1121"/>
    <x v="0"/>
    <m/>
  </r>
  <r>
    <d v="2024-08-31T02:25:04"/>
    <x v="1"/>
    <n v="28"/>
    <s v="QUINTERO  ALVARO ANTONIO"/>
    <x v="0"/>
    <x v="0"/>
    <n v="197"/>
    <n v="21.8888888888889"/>
    <n v="195.44662921348299"/>
    <m/>
    <n v="102545.6461"/>
    <x v="0"/>
    <n v="13237.837799999999"/>
    <x v="1121"/>
    <x v="0"/>
    <m/>
  </r>
  <r>
    <d v="2024-08-31T02:25:04"/>
    <x v="1"/>
    <n v="29"/>
    <s v="PEREZ GARCIA JUAN ESTEBAN"/>
    <x v="3"/>
    <x v="0"/>
    <n v="223"/>
    <n v="22.3"/>
    <n v="217.162921348315"/>
    <m/>
    <n v="113939.6067"/>
    <x v="0"/>
    <n v="13237.837799999999"/>
    <x v="1121"/>
    <x v="0"/>
    <m/>
  </r>
  <r>
    <d v="2024-08-31T02:25:05"/>
    <x v="9"/>
    <n v="31"/>
    <s v="CERVANTES MARTINEZ FELIX ENRIQUE"/>
    <x v="0"/>
    <x v="0"/>
    <n v="213"/>
    <n v="23.6666666666667"/>
    <n v="195.44662921348299"/>
    <s v="2 Descuentos (Usuarios desubicados) "/>
    <n v="102545.6461"/>
    <x v="0"/>
    <n v="13237.837799999999"/>
    <x v="1121"/>
    <x v="0"/>
    <m/>
  </r>
  <r>
    <d v="2024-08-31T02:25:05"/>
    <x v="9"/>
    <n v="32"/>
    <s v="AGUDELO GARCIA DENIN ANGELO"/>
    <x v="8"/>
    <x v="0"/>
    <n v="110"/>
    <n v="22"/>
    <n v="108.581460674157"/>
    <m/>
    <n v="56969.803399999997"/>
    <x v="0"/>
    <n v="13237.837799999999"/>
    <x v="1121"/>
    <x v="0"/>
    <m/>
  </r>
  <r>
    <d v="2024-08-31T02:25:05"/>
    <x v="9"/>
    <n v="33"/>
    <s v="ACEVEDO DIEGO ALEJANDRO"/>
    <x v="1"/>
    <x v="0"/>
    <n v="201"/>
    <n v="18.272727272727298"/>
    <n v="238.879213483146"/>
    <s v="1 Descuento (Despachador gustavo) "/>
    <n v="125333.5674"/>
    <x v="0"/>
    <n v="13237.837799999999"/>
    <x v="1121"/>
    <x v="0"/>
    <m/>
  </r>
  <r>
    <d v="2024-08-31T02:25:05"/>
    <x v="9"/>
    <n v="34"/>
    <s v="MONTOYA OSPINA GILBERTO ANTONIO"/>
    <x v="7"/>
    <x v="0"/>
    <n v="57"/>
    <n v="19"/>
    <n v="65.148876404494402"/>
    <s v="1 Descuento (Usuario desubicado) "/>
    <n v="34181.881999999998"/>
    <x v="0"/>
    <n v="13237.837799999999"/>
    <x v="1121"/>
    <x v="0"/>
    <m/>
  </r>
  <r>
    <d v="2024-08-31T02:25:05"/>
    <x v="9"/>
    <n v="35"/>
    <s v="MOLINA LUIS FERNANDO"/>
    <x v="3"/>
    <x v="0"/>
    <n v="194"/>
    <n v="19.399999999999999"/>
    <n v="217.162921348315"/>
    <s v="2 Descuentos (jefe de ruta y despachador gustavo) "/>
    <n v="113939.6067"/>
    <x v="1"/>
    <n v="13237.837799999999"/>
    <x v="1121"/>
    <x v="0"/>
    <m/>
  </r>
  <r>
    <d v="2024-08-31T02:25:06"/>
    <x v="9"/>
    <n v="36"/>
    <s v="MARTINEZ CHAVERRA LUIS NORBERTO"/>
    <x v="3"/>
    <x v="0"/>
    <n v="196"/>
    <n v="19.600000000000001"/>
    <n v="217.162921348315"/>
    <m/>
    <n v="113939.6067"/>
    <x v="0"/>
    <n v="13237.837799999999"/>
    <x v="1121"/>
    <x v="0"/>
    <m/>
  </r>
  <r>
    <d v="2024-08-31T02:25:06"/>
    <x v="9"/>
    <n v="37"/>
    <s v="HENAO MUOZ FERNEY"/>
    <x v="1"/>
    <x v="0"/>
    <n v="240"/>
    <n v="21.818181818181799"/>
    <n v="238.879213483146"/>
    <s v="DIEGO TABORDA Realiz 7 viajes donde moviliz 160 Usuarios"/>
    <n v="125333.5674"/>
    <x v="1"/>
    <n v="13237.837799999999"/>
    <x v="1121"/>
    <x v="0"/>
    <m/>
  </r>
  <r>
    <d v="2024-08-31T02:25:06"/>
    <x v="9"/>
    <n v="38"/>
    <s v="PEREIRA JORGE"/>
    <x v="1"/>
    <x v="0"/>
    <n v="263"/>
    <n v="23.909090909090899"/>
    <n v="238.879213483146"/>
    <m/>
    <n v="125333.5674"/>
    <x v="0"/>
    <n v="13237.837799999999"/>
    <x v="1121"/>
    <x v="0"/>
    <m/>
  </r>
  <r>
    <d v="2024-08-31T02:25:06"/>
    <x v="9"/>
    <n v="39"/>
    <s v="GOMEZ EDWIN"/>
    <x v="2"/>
    <x v="0"/>
    <n v="152"/>
    <n v="25.3333333333333"/>
    <n v="130.297752808989"/>
    <m/>
    <n v="68363.763999999996"/>
    <x v="0"/>
    <n v="13237.837799999999"/>
    <x v="1121"/>
    <x v="0"/>
    <m/>
  </r>
  <r>
    <d v="2024-08-31T02:25:06"/>
    <x v="9"/>
    <n v="40"/>
    <s v="OCAMPO OCAMPO ANTONIO JOSE"/>
    <x v="3"/>
    <x v="0"/>
    <n v="237"/>
    <n v="23.7"/>
    <n v="217.162921348315"/>
    <m/>
    <n v="113939.6067"/>
    <x v="0"/>
    <n v="13237.837799999999"/>
    <x v="1121"/>
    <x v="0"/>
    <m/>
  </r>
  <r>
    <d v="2024-08-31T02:25:07"/>
    <x v="9"/>
    <n v="41"/>
    <s v="GARCIA DAVID WILSON ALBERTO"/>
    <x v="0"/>
    <x v="0"/>
    <n v="237"/>
    <n v="26.3333333333333"/>
    <n v="195.44662921348299"/>
    <m/>
    <n v="102545.6461"/>
    <x v="1"/>
    <n v="13237.837799999999"/>
    <x v="1121"/>
    <x v="0"/>
    <m/>
  </r>
  <r>
    <d v="2024-08-31T02:25:07"/>
    <x v="9"/>
    <n v="42"/>
    <s v="LOPERA ALVAREZ ESTIVEN"/>
    <x v="12"/>
    <x v="0"/>
    <n v="314"/>
    <n v="24.153846153846199"/>
    <n v="282.31179775280901"/>
    <s v="JUAN PINO Realiz 6 viajes donde moviliz 140 Usuarios "/>
    <n v="148121.48879999999"/>
    <x v="1"/>
    <n v="13237.837799999999"/>
    <x v="1121"/>
    <x v="0"/>
    <m/>
  </r>
  <r>
    <d v="2024-09-01T12:13:32"/>
    <x v="9"/>
    <n v="1"/>
    <s v="MACEA MATEO"/>
    <x v="2"/>
    <x v="0"/>
    <n v="98"/>
    <n v="16.3333333333333"/>
    <n v="98"/>
    <m/>
    <n v="50600"/>
    <x v="0"/>
    <n v="12821.052600000001"/>
    <x v="1122"/>
    <x v="0"/>
    <m/>
  </r>
  <r>
    <d v="2024-09-01T12:13:32"/>
    <x v="9"/>
    <n v="2"/>
    <s v="PARIAS MURIEL JHON FREDY"/>
    <x v="0"/>
    <x v="0"/>
    <n v="179"/>
    <n v="19.8888888888889"/>
    <n v="203.67670364500799"/>
    <m/>
    <n v="107072.18700000001"/>
    <x v="1"/>
    <n v="12821.052600000001"/>
    <x v="1122"/>
    <x v="0"/>
    <m/>
  </r>
  <r>
    <d v="2024-09-01T12:13:32"/>
    <x v="9"/>
    <n v="3"/>
    <s v="AGUIRRE ANDRES"/>
    <x v="0"/>
    <x v="0"/>
    <n v="171"/>
    <n v="19"/>
    <n v="203.67670364500799"/>
    <m/>
    <n v="107072.18700000001"/>
    <x v="0"/>
    <n v="12821.052600000001"/>
    <x v="1122"/>
    <x v="0"/>
    <m/>
  </r>
  <r>
    <d v="2024-09-01T12:13:33"/>
    <x v="9"/>
    <n v="4"/>
    <s v="NOREA JUAN JOSE"/>
    <x v="0"/>
    <x v="0"/>
    <n v="159"/>
    <n v="17.6666666666667"/>
    <n v="203.67670364500799"/>
    <s v="1 Descuento (Angela recaudo) "/>
    <n v="107072.18700000001"/>
    <x v="0"/>
    <n v="12821.052600000001"/>
    <x v="1122"/>
    <x v="0"/>
    <m/>
  </r>
  <r>
    <d v="2024-09-01T12:13:33"/>
    <x v="9"/>
    <n v="5"/>
    <s v="BERRIO POSADA ANGELA"/>
    <x v="3"/>
    <x v="0"/>
    <n v="215"/>
    <n v="21.5"/>
    <n v="226.30744849445301"/>
    <m/>
    <n v="118969.09669999999"/>
    <x v="1"/>
    <n v="12821.052600000001"/>
    <x v="1122"/>
    <x v="0"/>
    <m/>
  </r>
  <r>
    <d v="2024-09-01T12:13:33"/>
    <x v="9"/>
    <n v="6"/>
    <s v="TUBERQUIA MAICOL ESTIVEN"/>
    <x v="3"/>
    <x v="0"/>
    <n v="278"/>
    <n v="27.8"/>
    <n v="226.30744849445301"/>
    <m/>
    <n v="118969.09669999999"/>
    <x v="0"/>
    <n v="12821.052600000001"/>
    <x v="1122"/>
    <x v="0"/>
    <m/>
  </r>
  <r>
    <d v="2024-09-01T12:13:33"/>
    <x v="9"/>
    <n v="7"/>
    <s v="DUQUE GABRIEL"/>
    <x v="0"/>
    <x v="0"/>
    <n v="172"/>
    <n v="19.1111111111111"/>
    <n v="203.67670364500799"/>
    <m/>
    <n v="107072.18700000001"/>
    <x v="1"/>
    <n v="12821.052600000001"/>
    <x v="1122"/>
    <x v="0"/>
    <m/>
  </r>
  <r>
    <d v="2024-09-01T12:13:34"/>
    <x v="9"/>
    <n v="8"/>
    <s v="LONDOO CADAVID DAVID SANTIAGO"/>
    <x v="6"/>
    <x v="0"/>
    <n v="172"/>
    <n v="20.235294117647101"/>
    <n v="192.361331220285"/>
    <m/>
    <n v="101123.7322"/>
    <x v="1"/>
    <n v="12821.052600000001"/>
    <x v="1122"/>
    <x v="0"/>
    <m/>
  </r>
  <r>
    <d v="2024-09-01T12:13:34"/>
    <x v="9"/>
    <n v="10"/>
    <s v="MARULANDA JARAMILLO DAWER ANDRES"/>
    <x v="2"/>
    <x v="0"/>
    <n v="119"/>
    <n v="19.8333333333333"/>
    <n v="135.78446909667201"/>
    <s v="2 Descuentos (Jefe de ruta) "/>
    <n v="71381.457999999999"/>
    <x v="0"/>
    <n v="12821.052600000001"/>
    <x v="1122"/>
    <x v="0"/>
    <m/>
  </r>
  <r>
    <d v="2024-09-01T12:13:34"/>
    <x v="9"/>
    <n v="11"/>
    <s v="HERRERA GIRALDO DAVINSON"/>
    <x v="0"/>
    <x v="0"/>
    <n v="200"/>
    <n v="22.2222222222222"/>
    <n v="203.67670364500799"/>
    <m/>
    <n v="107072.18700000001"/>
    <x v="0"/>
    <n v="12821.052600000001"/>
    <x v="1122"/>
    <x v="0"/>
    <m/>
  </r>
  <r>
    <d v="2024-09-01T12:13:34"/>
    <x v="9"/>
    <n v="12"/>
    <s v="VALENCIA MENDOZA JHON"/>
    <x v="4"/>
    <x v="0"/>
    <n v="139"/>
    <n v="19.8571428571429"/>
    <n v="158.41521394611701"/>
    <m/>
    <n v="83278.367700000003"/>
    <x v="0"/>
    <n v="12821.052600000001"/>
    <x v="1122"/>
    <x v="0"/>
    <m/>
  </r>
  <r>
    <d v="2024-09-01T12:13:35"/>
    <x v="9"/>
    <n v="13"/>
    <s v="DURANGO PAEZ GILDARDO"/>
    <x v="0"/>
    <x v="3"/>
    <n v="171"/>
    <n v="19"/>
    <n v="203.67670364500799"/>
    <m/>
    <n v="107072.18700000001"/>
    <x v="0"/>
    <n v="12821.052600000001"/>
    <x v="1122"/>
    <x v="0"/>
    <m/>
  </r>
  <r>
    <d v="2024-09-01T12:13:35"/>
    <x v="9"/>
    <n v="14"/>
    <s v="MADRID HERNANDEZ JHONATAN SMITH"/>
    <x v="9"/>
    <x v="0"/>
    <n v="271"/>
    <n v="22.5833333333333"/>
    <n v="271.56893819334402"/>
    <s v="HECTOR SALAZAR Realiz 5 viajes donde moviliz 130 Usuarios, 1 Descuento (Conduct) "/>
    <n v="142762.916"/>
    <x v="1"/>
    <n v="12821.052600000001"/>
    <x v="1122"/>
    <x v="0"/>
    <m/>
  </r>
  <r>
    <d v="2024-09-01T12:13:35"/>
    <x v="9"/>
    <n v="15"/>
    <s v="BAUTISTA JUAN"/>
    <x v="6"/>
    <x v="0"/>
    <n v="210"/>
    <n v="26.25"/>
    <n v="181.045958795563"/>
    <s v="3 Descuentos (conducts y angela recaudo "/>
    <n v="95175.277300000002"/>
    <x v="1"/>
    <n v="12821.052600000001"/>
    <x v="1122"/>
    <x v="0"/>
    <m/>
  </r>
  <r>
    <d v="2024-09-01T12:13:36"/>
    <x v="9"/>
    <n v="16"/>
    <s v="HURTADO MADRID JUAN ESTEBAN"/>
    <x v="2"/>
    <x v="0"/>
    <n v="154"/>
    <n v="23.692307692307701"/>
    <n v="147.09984152139501"/>
    <s v="1 Descuento (Conduct) "/>
    <n v="77329.912800000006"/>
    <x v="0"/>
    <n v="12821.052600000001"/>
    <x v="1122"/>
    <x v="0"/>
    <m/>
  </r>
  <r>
    <d v="2024-09-01T12:13:36"/>
    <x v="9"/>
    <n v="17"/>
    <s v="RAMIREZ JARAMILLO WILSON"/>
    <x v="0"/>
    <x v="0"/>
    <n v="188"/>
    <n v="20.8888888888889"/>
    <n v="203.67670364500799"/>
    <m/>
    <n v="107072.18700000001"/>
    <x v="0"/>
    <n v="12821.052600000001"/>
    <x v="1122"/>
    <x v="0"/>
    <m/>
  </r>
  <r>
    <d v="2024-09-01T12:13:36"/>
    <x v="9"/>
    <n v="18"/>
    <s v="BETANCUR GUZMAN JHON FERNANDO"/>
    <x v="3"/>
    <x v="0"/>
    <n v="220"/>
    <n v="22"/>
    <n v="226.30744849445301"/>
    <s v="1 Descuento (Usuario desubicado) "/>
    <n v="118969.09669999999"/>
    <x v="0"/>
    <n v="12821.052600000001"/>
    <x v="1122"/>
    <x v="0"/>
    <m/>
  </r>
  <r>
    <d v="2024-09-01T12:13:36"/>
    <x v="9"/>
    <n v="20"/>
    <s v="GONZALEZ PEREZ RAFAEL JOSE"/>
    <x v="6"/>
    <x v="0"/>
    <n v="185"/>
    <n v="23.125"/>
    <n v="181.045958795563"/>
    <m/>
    <n v="95175.277300000002"/>
    <x v="0"/>
    <n v="12821.052600000001"/>
    <x v="1122"/>
    <x v="0"/>
    <m/>
  </r>
  <r>
    <d v="2024-09-01T12:13:37"/>
    <x v="1"/>
    <n v="21"/>
    <s v="DURANGO DAVID JOSE"/>
    <x v="2"/>
    <x v="0"/>
    <n v="118"/>
    <n v="19.6666666666667"/>
    <n v="135.78446909667201"/>
    <s v="1 Descuento (Angela recaudo) "/>
    <n v="71381.457999999999"/>
    <x v="0"/>
    <n v="12821.052600000001"/>
    <x v="1122"/>
    <x v="0"/>
    <m/>
  </r>
  <r>
    <d v="2024-09-01T12:13:37"/>
    <x v="1"/>
    <n v="22"/>
    <s v="QUIRAMA CASTAEDA JHON JADER"/>
    <x v="3"/>
    <x v="0"/>
    <n v="244"/>
    <n v="24.4"/>
    <n v="226.30744849445301"/>
    <s v="2 Descuentos (Jefe de ruta y despachador cristobal) "/>
    <n v="118969.09669999999"/>
    <x v="1"/>
    <n v="12821.052600000001"/>
    <x v="1122"/>
    <x v="0"/>
    <m/>
  </r>
  <r>
    <d v="2024-09-01T12:13:37"/>
    <x v="1"/>
    <n v="23"/>
    <s v="SALDARRIAGA PARRA LUIS ALBERTO"/>
    <x v="7"/>
    <x v="0"/>
    <n v="45"/>
    <n v="15"/>
    <n v="67.892234548336006"/>
    <m/>
    <n v="35690.728999999999"/>
    <x v="2"/>
    <n v="12821.052600000001"/>
    <x v="1122"/>
    <x v="0"/>
    <m/>
  </r>
  <r>
    <d v="2024-09-01T12:13:37"/>
    <x v="1"/>
    <n v="24"/>
    <s v="MUOZ PEA WEIMAR ALONSO"/>
    <x v="3"/>
    <x v="0"/>
    <n v="237"/>
    <n v="23.7"/>
    <n v="226.30744849445301"/>
    <s v="1 Descuento (Depachador gustavo) "/>
    <n v="118969.09669999999"/>
    <x v="0"/>
    <n v="12821.052600000001"/>
    <x v="1122"/>
    <x v="0"/>
    <m/>
  </r>
  <r>
    <d v="2024-09-01T12:13:38"/>
    <x v="1"/>
    <n v="26"/>
    <s v="CIRO MARIN RODRIGO ALBERTO"/>
    <x v="0"/>
    <x v="0"/>
    <n v="211"/>
    <n v="23.4444444444444"/>
    <n v="203.67670364500799"/>
    <s v="1 Descuento (Conduct) "/>
    <n v="107072.18700000001"/>
    <x v="0"/>
    <n v="12821.052600000001"/>
    <x v="1122"/>
    <x v="0"/>
    <m/>
  </r>
  <r>
    <d v="2024-09-01T12:13:38"/>
    <x v="1"/>
    <n v="27"/>
    <s v="FLORES RINCON JORGE ALBERTO"/>
    <x v="0"/>
    <x v="0"/>
    <n v="247"/>
    <n v="27.4444444444444"/>
    <n v="203.67670364500799"/>
    <m/>
    <n v="107072.18700000001"/>
    <x v="0"/>
    <n v="12821.052600000001"/>
    <x v="1122"/>
    <x v="0"/>
    <m/>
  </r>
  <r>
    <d v="2024-09-01T12:13:38"/>
    <x v="1"/>
    <n v="28"/>
    <s v="QUINTERO  ALVARO ANTONIO"/>
    <x v="6"/>
    <x v="0"/>
    <n v="167"/>
    <n v="20.875"/>
    <n v="181.045958795563"/>
    <m/>
    <n v="95175.277300000002"/>
    <x v="0"/>
    <n v="12821.052600000001"/>
    <x v="1122"/>
    <x v="0"/>
    <m/>
  </r>
  <r>
    <d v="2024-09-01T12:13:39"/>
    <x v="1"/>
    <n v="29"/>
    <s v="PEREZ GARCIA JUAN ESTEBAN"/>
    <x v="0"/>
    <x v="0"/>
    <n v="221"/>
    <n v="24.5555555555556"/>
    <n v="203.67670364500799"/>
    <s v="1 Descuento (Conduct) "/>
    <n v="107072.18700000001"/>
    <x v="0"/>
    <n v="12821.052600000001"/>
    <x v="1122"/>
    <x v="0"/>
    <m/>
  </r>
  <r>
    <d v="2024-09-01T12:13:39"/>
    <x v="1"/>
    <n v="31"/>
    <s v="CERVANTES MARTINEZ FELIX ENRIQUE"/>
    <x v="0"/>
    <x v="0"/>
    <n v="207"/>
    <n v="23"/>
    <n v="203.67670364500799"/>
    <m/>
    <n v="107072.18700000001"/>
    <x v="0"/>
    <n v="12821.052600000001"/>
    <x v="1122"/>
    <x v="0"/>
    <m/>
  </r>
  <r>
    <d v="2024-09-01T12:13:39"/>
    <x v="1"/>
    <n v="32"/>
    <s v="AGUDELO GARCIA DENIN ANGELO"/>
    <x v="4"/>
    <x v="0"/>
    <n v="156"/>
    <n v="22.285714285714299"/>
    <n v="158.41521394611701"/>
    <s v="1 Descuento (Despachador cristobal) "/>
    <n v="83278.367700000003"/>
    <x v="0"/>
    <n v="12821.052600000001"/>
    <x v="1122"/>
    <x v="0"/>
    <m/>
  </r>
  <r>
    <d v="2024-09-01T12:13:39"/>
    <x v="1"/>
    <n v="33"/>
    <s v="ACEVEDO DIEGO ALEJANDRO"/>
    <x v="3"/>
    <x v="0"/>
    <n v="196"/>
    <n v="19.600000000000001"/>
    <n v="226.30744849445301"/>
    <s v="2 Descuentos (Conduct y usuario desubicado) "/>
    <n v="118969.09669999999"/>
    <x v="0"/>
    <n v="12821.052600000001"/>
    <x v="1122"/>
    <x v="0"/>
    <m/>
  </r>
  <r>
    <d v="2024-09-01T12:13:40"/>
    <x v="1"/>
    <n v="35"/>
    <s v="MOLINA LUIS FERNANDO"/>
    <x v="3"/>
    <x v="0"/>
    <n v="230"/>
    <n v="24.210526315789501"/>
    <n v="214.99207606973101"/>
    <s v="1 Descuento (Usuario desubicado) "/>
    <n v="113020.6418"/>
    <x v="1"/>
    <n v="12821.052600000001"/>
    <x v="1122"/>
    <x v="0"/>
    <m/>
  </r>
  <r>
    <d v="2024-09-01T12:13:40"/>
    <x v="1"/>
    <n v="36"/>
    <s v="LONDOO WILDER"/>
    <x v="3"/>
    <x v="0"/>
    <n v="234"/>
    <n v="23.4"/>
    <n v="226.30744849445301"/>
    <s v="2 Descuentos (Despachador gustavo y cristobal) "/>
    <n v="118969.09669999999"/>
    <x v="0"/>
    <n v="12821.052600000001"/>
    <x v="1122"/>
    <x v="0"/>
    <m/>
  </r>
  <r>
    <d v="2024-09-01T12:13:40"/>
    <x v="1"/>
    <n v="37"/>
    <s v="TABORDA ROJAS DIEGO ALEJANDRO"/>
    <x v="6"/>
    <x v="3"/>
    <n v="236"/>
    <n v="29.5"/>
    <n v="181.045958795563"/>
    <m/>
    <n v="95175.277300000002"/>
    <x v="1"/>
    <n v="12821.052600000001"/>
    <x v="1122"/>
    <x v="0"/>
    <m/>
  </r>
  <r>
    <d v="2024-09-01T12:13:40"/>
    <x v="1"/>
    <n v="38"/>
    <s v="AGUDELO KEVIN ANDRES"/>
    <x v="3"/>
    <x v="0"/>
    <n v="255"/>
    <n v="25.5"/>
    <n v="226.30744849445301"/>
    <m/>
    <n v="118969.09669999999"/>
    <x v="0"/>
    <n v="12821.052600000001"/>
    <x v="1122"/>
    <x v="0"/>
    <m/>
  </r>
  <r>
    <d v="2024-09-01T12:13:41"/>
    <x v="1"/>
    <n v="39"/>
    <s v="GOMEZ EDWIN"/>
    <x v="1"/>
    <x v="0"/>
    <n v="268"/>
    <n v="24.363636363636399"/>
    <n v="248.938193343899"/>
    <s v="3 Descuentos (Conduct y asociado) "/>
    <n v="130866.00629999999"/>
    <x v="0"/>
    <n v="12821.052600000001"/>
    <x v="1122"/>
    <x v="0"/>
    <m/>
  </r>
  <r>
    <d v="2024-09-01T12:13:41"/>
    <x v="1"/>
    <n v="40"/>
    <s v="DIAZ LOZADA ANDRES FELIPE"/>
    <x v="1"/>
    <x v="3"/>
    <n v="273"/>
    <n v="24.818181818181799"/>
    <n v="248.938193343899"/>
    <m/>
    <n v="130866.00629999999"/>
    <x v="0"/>
    <n v="12821.052600000001"/>
    <x v="1122"/>
    <x v="0"/>
    <m/>
  </r>
  <r>
    <d v="2024-09-01T12:13:41"/>
    <x v="1"/>
    <n v="41"/>
    <s v="GARCIA DAVID WILSON ALBERTO"/>
    <x v="6"/>
    <x v="0"/>
    <n v="187"/>
    <n v="23.375"/>
    <n v="181.045958795563"/>
    <m/>
    <n v="95175.277300000002"/>
    <x v="1"/>
    <n v="12821.052600000001"/>
    <x v="1122"/>
    <x v="0"/>
    <m/>
  </r>
  <r>
    <d v="2024-09-01T12:13:42"/>
    <x v="1"/>
    <n v="42"/>
    <s v="PINO JUAN ESTEBAN"/>
    <x v="0"/>
    <x v="0"/>
    <n v="205"/>
    <n v="22.7777777777778"/>
    <n v="203.67670364500799"/>
    <m/>
    <n v="107072.18700000001"/>
    <x v="1"/>
    <n v="12821.052600000001"/>
    <x v="1122"/>
    <x v="0"/>
    <m/>
  </r>
  <r>
    <d v="2024-09-01T12:42:25"/>
    <x v="12"/>
    <n v="1"/>
    <s v="MACEA MATEO"/>
    <x v="0"/>
    <x v="0"/>
    <n v="182"/>
    <n v="20.2222222222222"/>
    <n v="162.25714285714301"/>
    <m/>
    <n v="84291.428599999999"/>
    <x v="0"/>
    <n v="9887.5"/>
    <x v="1123"/>
    <x v="0"/>
    <m/>
  </r>
  <r>
    <d v="2024-09-01T12:42:25"/>
    <x v="12"/>
    <n v="3"/>
    <s v="AGUIRRE ANDRES"/>
    <x v="4"/>
    <x v="0"/>
    <n v="149"/>
    <n v="21.285714285714299"/>
    <n v="126.2"/>
    <m/>
    <n v="65560"/>
    <x v="0"/>
    <n v="9887.5"/>
    <x v="1123"/>
    <x v="0"/>
    <m/>
  </r>
  <r>
    <d v="2024-09-01T12:42:26"/>
    <x v="12"/>
    <n v="7"/>
    <s v="ACEVEDO DIEGO ALEJANDRO"/>
    <x v="1"/>
    <x v="0"/>
    <n v="190"/>
    <n v="17.272727272727298"/>
    <n v="198.314285714286"/>
    <m/>
    <n v="103022.85709999999"/>
    <x v="1"/>
    <n v="9887.5"/>
    <x v="1123"/>
    <x v="0"/>
    <m/>
  </r>
  <r>
    <d v="2024-09-01T12:42:26"/>
    <x v="12"/>
    <n v="8"/>
    <s v="HURTADO MADRID JUAN ESTEBAN"/>
    <x v="6"/>
    <x v="0"/>
    <n v="129"/>
    <n v="16.125"/>
    <n v="144.228571428571"/>
    <m/>
    <n v="74925.714300000007"/>
    <x v="1"/>
    <n v="9887.5"/>
    <x v="1123"/>
    <x v="0"/>
    <m/>
  </r>
  <r>
    <d v="2024-09-01T12:42:26"/>
    <x v="12"/>
    <n v="12"/>
    <s v="VALENCIA MENDOZA JHON"/>
    <x v="8"/>
    <x v="0"/>
    <n v="84"/>
    <n v="16.8"/>
    <n v="90.142857142857096"/>
    <m/>
    <n v="46828.571400000001"/>
    <x v="0"/>
    <n v="9887.5"/>
    <x v="1123"/>
    <x v="0"/>
    <m/>
  </r>
  <r>
    <d v="2024-09-01T12:42:26"/>
    <x v="12"/>
    <n v="14"/>
    <s v="MADRID HERNANDEZ JHONATAN SMITH"/>
    <x v="3"/>
    <x v="0"/>
    <n v="178"/>
    <n v="17.8"/>
    <n v="180.28571428571399"/>
    <s v="3 Descuentos (Conduct y despachador) "/>
    <n v="93657.142900000006"/>
    <x v="1"/>
    <n v="9887.5"/>
    <x v="1123"/>
    <x v="0"/>
    <m/>
  </r>
  <r>
    <d v="2024-09-01T12:42:26"/>
    <x v="12"/>
    <n v="21"/>
    <s v="DURANGO DAVID JOSE"/>
    <x v="3"/>
    <x v="0"/>
    <n v="171"/>
    <n v="17.100000000000001"/>
    <n v="180.28571428571399"/>
    <m/>
    <n v="93657.142900000006"/>
    <x v="0"/>
    <n v="9887.5"/>
    <x v="1123"/>
    <x v="0"/>
    <m/>
  </r>
  <r>
    <d v="2024-09-01T12:42:27"/>
    <x v="12"/>
    <n v="22"/>
    <s v="QUIRAMA CASTAEDA JHON JADER"/>
    <x v="0"/>
    <x v="0"/>
    <n v="158"/>
    <n v="17.5555555555556"/>
    <n v="162.25714285714301"/>
    <m/>
    <n v="84291.428599999999"/>
    <x v="1"/>
    <n v="9887.5"/>
    <x v="1123"/>
    <x v="0"/>
    <m/>
  </r>
  <r>
    <d v="2024-09-01T12:42:27"/>
    <x v="12"/>
    <n v="23"/>
    <s v="SALDARRIAGA PARRA LUIS ALBERTO"/>
    <x v="3"/>
    <x v="0"/>
    <n v="192"/>
    <n v="19.2"/>
    <n v="180.28571428571399"/>
    <m/>
    <n v="93657.142900000006"/>
    <x v="2"/>
    <n v="9887.5"/>
    <x v="1123"/>
    <x v="0"/>
    <m/>
  </r>
  <r>
    <d v="2024-09-01T12:42:27"/>
    <x v="12"/>
    <n v="24"/>
    <s v="MUOZ PEA WEIMAR ALONSO"/>
    <x v="3"/>
    <x v="0"/>
    <n v="210"/>
    <n v="21"/>
    <n v="180.28571428571399"/>
    <m/>
    <n v="93657.142900000006"/>
    <x v="0"/>
    <n v="9887.5"/>
    <x v="1123"/>
    <x v="0"/>
    <m/>
  </r>
  <r>
    <d v="2024-09-01T12:42:27"/>
    <x v="12"/>
    <n v="25"/>
    <s v="JIMENEZ HURTADO CARLOS ESTIVEN"/>
    <x v="2"/>
    <x v="0"/>
    <n v="97"/>
    <n v="16.1666666666667"/>
    <n v="108.171428571429"/>
    <m/>
    <n v="56194.2857"/>
    <x v="1"/>
    <n v="9887.5"/>
    <x v="1123"/>
    <x v="0"/>
    <m/>
  </r>
  <r>
    <d v="2024-09-01T12:42:28"/>
    <x v="12"/>
    <n v="26"/>
    <s v="CIRO MARIN RODRIGO ALBERTO"/>
    <x v="6"/>
    <x v="0"/>
    <n v="138"/>
    <n v="17.25"/>
    <n v="144.228571428571"/>
    <m/>
    <n v="74925.714300000007"/>
    <x v="0"/>
    <n v="9887.5"/>
    <x v="1123"/>
    <x v="0"/>
    <m/>
  </r>
  <r>
    <d v="2024-09-01T12:42:28"/>
    <x v="12"/>
    <n v="27"/>
    <s v="FLORES RINCON JORGE ALBERTO"/>
    <x v="9"/>
    <x v="0"/>
    <n v="250"/>
    <n v="20.8333333333333"/>
    <n v="216.34285714285701"/>
    <s v="1 Descuento (Angela recaudo) "/>
    <n v="112388.5714"/>
    <x v="0"/>
    <n v="9887.5"/>
    <x v="1123"/>
    <x v="0"/>
    <m/>
  </r>
  <r>
    <d v="2024-09-01T12:42:28"/>
    <x v="12"/>
    <n v="29"/>
    <s v="PEREZ GARCIA JUAN ESTEBAN"/>
    <x v="9"/>
    <x v="0"/>
    <n v="212"/>
    <n v="17.6666666666667"/>
    <n v="216.34285714285701"/>
    <m/>
    <n v="112388.5714"/>
    <x v="0"/>
    <n v="9887.5"/>
    <x v="1123"/>
    <x v="0"/>
    <m/>
  </r>
  <r>
    <d v="2024-09-01T12:42:28"/>
    <x v="12"/>
    <n v="30"/>
    <s v="RIOS ELKIN"/>
    <x v="0"/>
    <x v="0"/>
    <n v="150"/>
    <n v="16.6666666666667"/>
    <n v="162.25714285714301"/>
    <m/>
    <n v="84291.428599999999"/>
    <x v="0"/>
    <n v="9887.5"/>
    <x v="1123"/>
    <x v="0"/>
    <m/>
  </r>
  <r>
    <d v="2024-09-01T12:42:29"/>
    <x v="12"/>
    <n v="34"/>
    <s v="PINO JUAN ESTEBAN"/>
    <x v="0"/>
    <x v="0"/>
    <n v="162"/>
    <n v="18"/>
    <n v="162.25714285714301"/>
    <s v="1 Descuento (Conduct) "/>
    <n v="84291.428599999999"/>
    <x v="0"/>
    <n v="9887.5"/>
    <x v="1123"/>
    <x v="0"/>
    <m/>
  </r>
  <r>
    <d v="2024-09-01T12:42:29"/>
    <x v="12"/>
    <n v="35"/>
    <s v="MOLINA LUIS FERNANDO"/>
    <x v="0"/>
    <x v="0"/>
    <n v="126"/>
    <n v="14"/>
    <n v="162.25714285714301"/>
    <s v="3 Descuentos (Despachador gustavo y conduct) "/>
    <n v="84291.428599999999"/>
    <x v="1"/>
    <n v="9887.5"/>
    <x v="1123"/>
    <x v="0"/>
    <m/>
  </r>
  <r>
    <d v="2024-09-01T12:42:29"/>
    <x v="12"/>
    <n v="36"/>
    <s v="LONDOO WILDER"/>
    <x v="0"/>
    <x v="0"/>
    <n v="181"/>
    <n v="20.1111111111111"/>
    <n v="162.25714285714301"/>
    <m/>
    <n v="84291.428599999999"/>
    <x v="0"/>
    <n v="9887.5"/>
    <x v="1123"/>
    <x v="0"/>
    <m/>
  </r>
  <r>
    <d v="2024-09-01T12:42:29"/>
    <x v="12"/>
    <n v="37"/>
    <s v="TABORDA ROJAS DIEGO ALEJANDRO"/>
    <x v="0"/>
    <x v="3"/>
    <n v="182"/>
    <n v="20.2222222222222"/>
    <n v="162.25714285714301"/>
    <m/>
    <n v="84291.428599999999"/>
    <x v="1"/>
    <n v="9887.5"/>
    <x v="1123"/>
    <x v="0"/>
    <m/>
  </r>
  <r>
    <d v="2024-09-01T12:42:30"/>
    <x v="12"/>
    <n v="38"/>
    <s v="AGUDELO KEVIN ANDRES"/>
    <x v="0"/>
    <x v="0"/>
    <n v="146"/>
    <n v="16.2222222222222"/>
    <n v="162.25714285714301"/>
    <m/>
    <n v="84291.428599999999"/>
    <x v="0"/>
    <n v="9887.5"/>
    <x v="1123"/>
    <x v="0"/>
    <m/>
  </r>
  <r>
    <d v="2024-09-01T12:42:30"/>
    <x v="12"/>
    <n v="39"/>
    <s v="GOMEZ EDWIN"/>
    <x v="0"/>
    <x v="0"/>
    <n v="144"/>
    <n v="16"/>
    <n v="162.25714285714301"/>
    <s v="3 Descuentos (Conduct y asociado) "/>
    <n v="84291.428599999999"/>
    <x v="0"/>
    <n v="9887.5"/>
    <x v="1123"/>
    <x v="0"/>
    <m/>
  </r>
  <r>
    <d v="2024-09-01T12:42:30"/>
    <x v="12"/>
    <n v="40"/>
    <s v="OCAMPO OCAMPO ANTONIO JOSE"/>
    <x v="1"/>
    <x v="3"/>
    <n v="194"/>
    <n v="17.636363636363601"/>
    <n v="198.314285714286"/>
    <m/>
    <n v="103022.85709999999"/>
    <x v="0"/>
    <n v="9887.5"/>
    <x v="1123"/>
    <x v="0"/>
    <m/>
  </r>
  <r>
    <d v="2024-09-01T12:42:30"/>
    <x v="12"/>
    <n v="41"/>
    <s v="PEREIRA JORGE"/>
    <x v="0"/>
    <x v="0"/>
    <n v="161"/>
    <n v="17.8888888888889"/>
    <n v="162.25714285714301"/>
    <m/>
    <n v="84291.428599999999"/>
    <x v="1"/>
    <n v="9887.5"/>
    <x v="1123"/>
    <x v="0"/>
    <m/>
  </r>
  <r>
    <d v="2024-09-02T01:51:33"/>
    <x v="12"/>
    <n v="1"/>
    <s v="MACEA MATEO"/>
    <x v="4"/>
    <x v="0"/>
    <n v="210"/>
    <n v="30"/>
    <n v="155.95698924731201"/>
    <m/>
    <n v="81926.344100000002"/>
    <x v="0"/>
    <n v="11928.571400000001"/>
    <x v="1124"/>
    <x v="0"/>
    <m/>
  </r>
  <r>
    <d v="2024-09-02T01:51:33"/>
    <x v="12"/>
    <n v="2"/>
    <s v="ACEVEDO DIEGO ALEJANDRO"/>
    <x v="3"/>
    <x v="0"/>
    <n v="258"/>
    <n v="25.8"/>
    <n v="222.795698924731"/>
    <s v="1 Descuento (conduct) "/>
    <n v="117037.6344"/>
    <x v="1"/>
    <n v="11928.571400000001"/>
    <x v="1124"/>
    <x v="0"/>
    <m/>
  </r>
  <r>
    <d v="2024-09-02T01:51:33"/>
    <x v="12"/>
    <n v="3"/>
    <s v="AGUIRRE ANDRES"/>
    <x v="0"/>
    <x v="0"/>
    <n v="163"/>
    <n v="18.1111111111111"/>
    <n v="200.51612903225799"/>
    <s v="1 Descuento (conduct) "/>
    <n v="105333.871"/>
    <x v="0"/>
    <n v="11928.571400000001"/>
    <x v="1124"/>
    <x v="0"/>
    <m/>
  </r>
  <r>
    <d v="2024-09-02T01:51:34"/>
    <x v="12"/>
    <n v="4"/>
    <s v="NOREA JUAN JOSE"/>
    <x v="0"/>
    <x v="0"/>
    <n v="107"/>
    <n v="11.8888888888889"/>
    <n v="200.51612903225799"/>
    <m/>
    <n v="105333.871"/>
    <x v="0"/>
    <n v="11928.571400000001"/>
    <x v="1124"/>
    <x v="0"/>
    <m/>
  </r>
  <r>
    <d v="2024-09-02T01:51:34"/>
    <x v="12"/>
    <n v="5"/>
    <s v="QUINTERO  ALVARO ANTONIO"/>
    <x v="3"/>
    <x v="0"/>
    <n v="253"/>
    <n v="25.3"/>
    <n v="222.795698924731"/>
    <m/>
    <n v="117037.6344"/>
    <x v="1"/>
    <n v="11928.571400000001"/>
    <x v="1124"/>
    <x v="0"/>
    <m/>
  </r>
  <r>
    <d v="2024-09-02T01:51:34"/>
    <x v="12"/>
    <n v="7"/>
    <s v="DUQUE GABRIEL"/>
    <x v="12"/>
    <x v="0"/>
    <n v="342"/>
    <n v="26.307692307692299"/>
    <n v="289.63440860215098"/>
    <m/>
    <n v="152148.9247"/>
    <x v="1"/>
    <n v="11928.571400000001"/>
    <x v="1124"/>
    <x v="0"/>
    <m/>
  </r>
  <r>
    <d v="2024-09-02T01:51:34"/>
    <x v="12"/>
    <n v="8"/>
    <s v="LONDOO CADAVID DAVID SANTIAGO"/>
    <x v="3"/>
    <x v="0"/>
    <n v="223"/>
    <n v="22.3"/>
    <n v="222.795698924731"/>
    <m/>
    <n v="117037.6344"/>
    <x v="1"/>
    <n v="11928.571400000001"/>
    <x v="1124"/>
    <x v="0"/>
    <m/>
  </r>
  <r>
    <d v="2024-09-02T01:51:35"/>
    <x v="12"/>
    <n v="10"/>
    <s v="MARULANDA JARAMILLO DAWER ANDRES"/>
    <x v="4"/>
    <x v="0"/>
    <n v="181"/>
    <n v="25.8571428571429"/>
    <n v="155.95698924731201"/>
    <s v="1 Descuento (conduct) "/>
    <n v="81926.344100000002"/>
    <x v="0"/>
    <n v="11928.571400000001"/>
    <x v="1124"/>
    <x v="0"/>
    <m/>
  </r>
  <r>
    <d v="2024-09-02T01:51:35"/>
    <x v="12"/>
    <n v="11"/>
    <s v="HERRERA GIRALDO DAVINSON"/>
    <x v="0"/>
    <x v="0"/>
    <n v="187"/>
    <n v="20.7777777777778"/>
    <n v="200.51612903225799"/>
    <m/>
    <n v="105333.871"/>
    <x v="0"/>
    <n v="11928.571400000001"/>
    <x v="1124"/>
    <x v="0"/>
    <m/>
  </r>
  <r>
    <d v="2024-09-02T01:51:35"/>
    <x v="12"/>
    <n v="12"/>
    <s v="VALENCIA MENDOZA JHON"/>
    <x v="1"/>
    <x v="0"/>
    <n v="245"/>
    <n v="22.272727272727298"/>
    <n v="245.07526881720401"/>
    <m/>
    <n v="128741.39780000001"/>
    <x v="0"/>
    <n v="11928.571400000001"/>
    <x v="1124"/>
    <x v="0"/>
    <m/>
  </r>
  <r>
    <d v="2024-09-02T01:51:36"/>
    <x v="12"/>
    <n v="13"/>
    <s v="DURANGO PAEZ GILDARDO"/>
    <x v="0"/>
    <x v="0"/>
    <n v="185"/>
    <n v="20.5555555555556"/>
    <n v="200.51612903225799"/>
    <s v="1 Descuento (conduct) "/>
    <n v="105333.871"/>
    <x v="0"/>
    <n v="11928.571400000001"/>
    <x v="1124"/>
    <x v="0"/>
    <m/>
  </r>
  <r>
    <d v="2024-09-02T01:51:36"/>
    <x v="12"/>
    <n v="14"/>
    <s v="MADRID HERNANDEZ JHONATAN SMITH"/>
    <x v="6"/>
    <x v="0"/>
    <n v="142"/>
    <n v="17.75"/>
    <n v="178.23655913978499"/>
    <s v="3 Descuentos (Conducts) "/>
    <n v="93630.107499999998"/>
    <x v="1"/>
    <n v="11928.571400000001"/>
    <x v="1124"/>
    <x v="0"/>
    <m/>
  </r>
  <r>
    <d v="2024-09-02T01:51:36"/>
    <x v="12"/>
    <n v="15"/>
    <s v="BAUTISTA JUAN"/>
    <x v="0"/>
    <x v="0"/>
    <n v="234"/>
    <n v="26"/>
    <n v="200.51612903225799"/>
    <s v="1 Descuento (Despachador gustavo) "/>
    <n v="105333.871"/>
    <x v="1"/>
    <n v="11928.571400000001"/>
    <x v="1124"/>
    <x v="0"/>
    <m/>
  </r>
  <r>
    <d v="2024-09-02T01:51:37"/>
    <x v="12"/>
    <n v="16"/>
    <s v="HURTADO MADRID JUAN ESTEBAN"/>
    <x v="1"/>
    <x v="0"/>
    <n v="231"/>
    <n v="21"/>
    <n v="245.07526881720401"/>
    <s v="1 Descuento (Usuario desubicado) "/>
    <n v="128741.39780000001"/>
    <x v="0"/>
    <n v="11928.571400000001"/>
    <x v="1124"/>
    <x v="0"/>
    <m/>
  </r>
  <r>
    <d v="2024-09-02T01:51:37"/>
    <x v="12"/>
    <n v="17"/>
    <s v="RAMIREZ JARAMILLO WILSON"/>
    <x v="1"/>
    <x v="0"/>
    <n v="207"/>
    <n v="18.818181818181799"/>
    <n v="245.07526881720401"/>
    <s v="1 Descuento (Usuario desubicado) "/>
    <n v="128741.39780000001"/>
    <x v="0"/>
    <n v="11928.571400000001"/>
    <x v="1124"/>
    <x v="0"/>
    <m/>
  </r>
  <r>
    <d v="2024-09-02T01:51:37"/>
    <x v="12"/>
    <n v="18"/>
    <s v="BETANCUR GUZMAN JHON FERNANDO"/>
    <x v="2"/>
    <x v="0"/>
    <n v="134"/>
    <n v="22.3333333333333"/>
    <n v="133.677419354839"/>
    <s v="2 Descuentos (Despachador gustavo y conduct) "/>
    <n v="70222.580600000001"/>
    <x v="0"/>
    <n v="11928.571400000001"/>
    <x v="1124"/>
    <x v="0"/>
    <m/>
  </r>
  <r>
    <d v="2024-09-02T01:51:37"/>
    <x v="12"/>
    <n v="20"/>
    <s v="GONZALEZ PEREZ RAFAEL JOSE"/>
    <x v="3"/>
    <x v="0"/>
    <n v="223"/>
    <n v="22.3"/>
    <n v="222.795698924731"/>
    <m/>
    <n v="117037.6344"/>
    <x v="0"/>
    <n v="11928.571400000001"/>
    <x v="1124"/>
    <x v="0"/>
    <m/>
  </r>
  <r>
    <d v="2024-09-02T01:51:38"/>
    <x v="12"/>
    <n v="31"/>
    <s v="CERVANTES MARTINEZ FELIX ENRIQUE"/>
    <x v="6"/>
    <x v="0"/>
    <n v="185"/>
    <n v="23.125"/>
    <n v="178.23655913978499"/>
    <m/>
    <n v="93630.107499999998"/>
    <x v="0"/>
    <n v="11928.571400000001"/>
    <x v="1124"/>
    <x v="0"/>
    <m/>
  </r>
  <r>
    <d v="2024-09-02T01:51:38"/>
    <x v="12"/>
    <n v="32"/>
    <s v="AGUDELO GARCIA DENIN ANGELO"/>
    <x v="3"/>
    <x v="0"/>
    <n v="247"/>
    <n v="24.7"/>
    <n v="222.795698924731"/>
    <m/>
    <n v="117037.6344"/>
    <x v="0"/>
    <n v="11928.571400000001"/>
    <x v="1124"/>
    <x v="0"/>
    <m/>
  </r>
  <r>
    <d v="2024-09-02T01:51:38"/>
    <x v="12"/>
    <n v="42"/>
    <s v="PINO JUAN ESTEBAN"/>
    <x v="0"/>
    <x v="0"/>
    <n v="187"/>
    <n v="20.7777777777778"/>
    <n v="200.51612903225799"/>
    <s v="1 Descuento (Despachador gustavo) "/>
    <n v="105333.871"/>
    <x v="1"/>
    <n v="11928.571400000001"/>
    <x v="1124"/>
    <x v="0"/>
    <m/>
  </r>
  <r>
    <d v="2024-09-03T03:38:47"/>
    <x v="1"/>
    <n v="1"/>
    <s v="MACEA MATEO"/>
    <x v="1"/>
    <x v="0"/>
    <n v="244"/>
    <n v="22.181818181818201"/>
    <n v="239.04022191400799"/>
    <s v="2 Descuentos (Conducts) "/>
    <n v="125422.12209999999"/>
    <x v="0"/>
    <n v="13748.6486"/>
    <x v="1125"/>
    <x v="0"/>
    <m/>
  </r>
  <r>
    <d v="2024-09-03T03:38:47"/>
    <x v="1"/>
    <n v="2"/>
    <s v="PARIAS MURIEL JHON FREDY"/>
    <x v="0"/>
    <x v="0"/>
    <n v="211"/>
    <n v="23.4444444444444"/>
    <n v="195.578363384189"/>
    <m/>
    <n v="102618.0999"/>
    <x v="1"/>
    <n v="13748.6486"/>
    <x v="1125"/>
    <x v="0"/>
    <m/>
  </r>
  <r>
    <d v="2024-09-03T03:38:48"/>
    <x v="1"/>
    <n v="3"/>
    <s v="AGUDELO GARCIA DENIN ANGELO"/>
    <x v="2"/>
    <x v="0"/>
    <n v="113"/>
    <n v="18.8333333333333"/>
    <n v="130.38557558945899"/>
    <s v="2 Descuentos (Despachador gustavo y cristobal) "/>
    <n v="68412.066600000006"/>
    <x v="0"/>
    <n v="13748.6486"/>
    <x v="1125"/>
    <x v="0"/>
    <m/>
  </r>
  <r>
    <d v="2024-09-03T03:38:48"/>
    <x v="1"/>
    <n v="4"/>
    <s v="NOREA JUAN JOSE"/>
    <x v="7"/>
    <x v="0"/>
    <n v="63"/>
    <n v="21"/>
    <n v="65.192787794729497"/>
    <m/>
    <n v="34206.033300000003"/>
    <x v="0"/>
    <n v="13748.6486"/>
    <x v="1125"/>
    <x v="0"/>
    <m/>
  </r>
  <r>
    <d v="2024-09-03T03:38:48"/>
    <x v="1"/>
    <n v="5"/>
    <s v="BERRIO POSADA ANGELA"/>
    <x v="12"/>
    <x v="0"/>
    <n v="284"/>
    <n v="21.846153846153801"/>
    <n v="282.50208044382799"/>
    <s v="ANDRES DIAZ Realiz 6 viajes donde moviliz 95 Usuarios "/>
    <n v="148226.14420000001"/>
    <x v="1"/>
    <n v="13748.6486"/>
    <x v="1125"/>
    <x v="0"/>
    <m/>
  </r>
  <r>
    <d v="2024-09-03T03:38:49"/>
    <x v="1"/>
    <n v="6"/>
    <s v="TUBERQUIA MAICOL ESTIVEN"/>
    <x v="0"/>
    <x v="0"/>
    <n v="168"/>
    <n v="18.6666666666667"/>
    <n v="195.578363384189"/>
    <s v="2 Descuentos (usuario movilidad reducida y conduct) "/>
    <n v="102618.0999"/>
    <x v="0"/>
    <n v="13748.6486"/>
    <x v="1125"/>
    <x v="0"/>
    <m/>
  </r>
  <r>
    <d v="2024-09-03T03:38:49"/>
    <x v="1"/>
    <n v="7"/>
    <s v="DUQUE GABRIEL"/>
    <x v="6"/>
    <x v="0"/>
    <n v="210"/>
    <n v="28"/>
    <n v="162.981969486824"/>
    <m/>
    <n v="85515.083199999994"/>
    <x v="1"/>
    <n v="13748.6486"/>
    <x v="1125"/>
    <x v="0"/>
    <m/>
  </r>
  <r>
    <d v="2024-09-03T03:38:49"/>
    <x v="1"/>
    <n v="8"/>
    <s v="LONDOO CADAVID DAVID SANTIAGO"/>
    <x v="6"/>
    <x v="0"/>
    <n v="158"/>
    <n v="21.066666666666698"/>
    <n v="162.981969486824"/>
    <m/>
    <n v="85515.083199999994"/>
    <x v="1"/>
    <n v="13748.6486"/>
    <x v="1125"/>
    <x v="0"/>
    <m/>
  </r>
  <r>
    <d v="2024-09-03T03:38:49"/>
    <x v="9"/>
    <n v="10"/>
    <s v="MARULANDA JARAMILLO DAWER ANDRES"/>
    <x v="3"/>
    <x v="0"/>
    <n v="191"/>
    <n v="20.105263157894701"/>
    <n v="206.44382801664401"/>
    <s v="1 Descuento (Jefe de ruta) "/>
    <n v="108319.1054"/>
    <x v="0"/>
    <n v="13748.6486"/>
    <x v="1125"/>
    <x v="0"/>
    <m/>
  </r>
  <r>
    <d v="2024-09-03T03:38:50"/>
    <x v="9"/>
    <n v="11"/>
    <s v="HERRERA GIRALDO DAVINSON"/>
    <x v="2"/>
    <x v="0"/>
    <n v="148"/>
    <n v="24.6666666666667"/>
    <n v="130.38557558945899"/>
    <s v="1 Descuento (Usuario desubicado) "/>
    <n v="68412.066600000006"/>
    <x v="0"/>
    <n v="13748.6486"/>
    <x v="1125"/>
    <x v="0"/>
    <m/>
  </r>
  <r>
    <d v="2024-09-03T03:38:50"/>
    <x v="9"/>
    <n v="12"/>
    <s v="VALENCIA MENDOZA JHON"/>
    <x v="3"/>
    <x v="0"/>
    <n v="201"/>
    <n v="20.100000000000001"/>
    <n v="217.30929264909801"/>
    <s v="2 Descuentos (Angela recaudo y conduct) "/>
    <n v="114020.111"/>
    <x v="0"/>
    <n v="13748.6486"/>
    <x v="1125"/>
    <x v="0"/>
    <m/>
  </r>
  <r>
    <d v="2024-09-03T03:38:50"/>
    <x v="9"/>
    <n v="13"/>
    <s v="DURANGO DAVID JOSE"/>
    <x v="3"/>
    <x v="0"/>
    <n v="202"/>
    <n v="20.2"/>
    <n v="217.30929264909801"/>
    <s v="1 Descuento (Conduct) "/>
    <n v="114020.111"/>
    <x v="0"/>
    <n v="13748.6486"/>
    <x v="1125"/>
    <x v="0"/>
    <m/>
  </r>
  <r>
    <d v="2024-09-03T03:38:50"/>
    <x v="9"/>
    <n v="14"/>
    <s v="MADRID HERNANDEZ JHONATAN SMITH"/>
    <x v="12"/>
    <x v="0"/>
    <n v="232"/>
    <n v="17.846153846153801"/>
    <n v="282.50208044382799"/>
    <s v="HECTOR SALAZAR Realiz 5 viajes donde moviliz 91 Usuarios "/>
    <n v="148226.14420000001"/>
    <x v="1"/>
    <n v="13748.6486"/>
    <x v="1125"/>
    <x v="0"/>
    <m/>
  </r>
  <r>
    <d v="2024-09-03T03:38:51"/>
    <x v="9"/>
    <n v="15"/>
    <s v="BAUTISTA JUAN"/>
    <x v="6"/>
    <x v="0"/>
    <n v="161"/>
    <n v="20.125"/>
    <n v="173.847434119279"/>
    <s v="2 Descuentos (Conducts) "/>
    <n v="91216.088799999998"/>
    <x v="1"/>
    <n v="13748.6486"/>
    <x v="1125"/>
    <x v="0"/>
    <m/>
  </r>
  <r>
    <d v="2024-09-03T03:38:51"/>
    <x v="9"/>
    <n v="16"/>
    <s v="HURTADO MADRID JUAN ESTEBAN"/>
    <x v="2"/>
    <x v="0"/>
    <n v="115"/>
    <n v="19.1666666666667"/>
    <n v="130.38557558945899"/>
    <m/>
    <n v="68412.066600000006"/>
    <x v="0"/>
    <n v="13748.6486"/>
    <x v="1125"/>
    <x v="0"/>
    <m/>
  </r>
  <r>
    <d v="2024-09-03T03:38:51"/>
    <x v="9"/>
    <n v="17"/>
    <s v="RAMIREZ JARAMILLO WILSON"/>
    <x v="4"/>
    <x v="0"/>
    <n v="166"/>
    <n v="23.714285714285701"/>
    <n v="152.116504854369"/>
    <m/>
    <n v="79814.077699999994"/>
    <x v="0"/>
    <n v="13748.6486"/>
    <x v="1125"/>
    <x v="0"/>
    <m/>
  </r>
  <r>
    <d v="2024-09-03T03:38:51"/>
    <x v="9"/>
    <n v="18"/>
    <s v="BETANCUR GUZMAN JHON FERNANDO"/>
    <x v="3"/>
    <x v="0"/>
    <n v="227"/>
    <n v="22.7"/>
    <n v="217.30929264909801"/>
    <s v="1 Descuento (Jefe de ruta) "/>
    <n v="114020.111"/>
    <x v="0"/>
    <n v="13748.6486"/>
    <x v="1125"/>
    <x v="0"/>
    <m/>
  </r>
  <r>
    <d v="2024-09-03T03:38:52"/>
    <x v="9"/>
    <n v="20"/>
    <s v="GONZALEZ PEREZ RAFAEL JOSE"/>
    <x v="0"/>
    <x v="0"/>
    <n v="168"/>
    <n v="18.6666666666667"/>
    <n v="195.578363384189"/>
    <m/>
    <n v="102618.0999"/>
    <x v="0"/>
    <n v="13748.6486"/>
    <x v="1125"/>
    <x v="0"/>
    <m/>
  </r>
  <r>
    <d v="2024-09-03T03:38:52"/>
    <x v="9"/>
    <n v="21"/>
    <s v="DURANGO DAVID JOSE"/>
    <x v="0"/>
    <x v="0"/>
    <n v="140"/>
    <n v="15.5555555555556"/>
    <n v="195.578363384189"/>
    <m/>
    <n v="102618.0999"/>
    <x v="0"/>
    <n v="13748.6486"/>
    <x v="1125"/>
    <x v="0"/>
    <m/>
  </r>
  <r>
    <d v="2024-09-03T03:38:52"/>
    <x v="9"/>
    <n v="22"/>
    <s v="QUIRAMA CASTAEDA JHON JADER"/>
    <x v="1"/>
    <x v="3"/>
    <n v="245"/>
    <n v="22.272727272727298"/>
    <n v="239.04022191400799"/>
    <m/>
    <n v="125422.12209999999"/>
    <x v="1"/>
    <n v="13748.6486"/>
    <x v="1125"/>
    <x v="0"/>
    <m/>
  </r>
  <r>
    <d v="2024-09-03T03:38:52"/>
    <x v="9"/>
    <n v="23"/>
    <s v="LONDOO WILDER"/>
    <x v="3"/>
    <x v="0"/>
    <n v="196"/>
    <n v="19.600000000000001"/>
    <n v="217.30929264909801"/>
    <m/>
    <n v="114020.111"/>
    <x v="2"/>
    <n v="13748.6486"/>
    <x v="1125"/>
    <x v="0"/>
    <m/>
  </r>
  <r>
    <d v="2024-09-03T03:38:53"/>
    <x v="9"/>
    <n v="24"/>
    <s v="MUOZ PEA WEIMAR ALONSO"/>
    <x v="0"/>
    <x v="0"/>
    <n v="198"/>
    <n v="22"/>
    <n v="195.578363384189"/>
    <m/>
    <n v="102618.0999"/>
    <x v="0"/>
    <n v="13748.6486"/>
    <x v="1125"/>
    <x v="0"/>
    <m/>
  </r>
  <r>
    <d v="2024-09-03T03:38:53"/>
    <x v="9"/>
    <n v="25"/>
    <s v="JIMENEZ HURTADO CARLOS ESTIVEN"/>
    <x v="0"/>
    <x v="0"/>
    <n v="179"/>
    <n v="19.8888888888889"/>
    <n v="195.578363384189"/>
    <m/>
    <n v="102618.0999"/>
    <x v="1"/>
    <n v="13748.6486"/>
    <x v="1125"/>
    <x v="0"/>
    <m/>
  </r>
  <r>
    <d v="2024-09-03T03:38:53"/>
    <x v="9"/>
    <n v="26"/>
    <s v="CIRO MARIN RODRIGO ALBERTO"/>
    <x v="0"/>
    <x v="0"/>
    <n v="199"/>
    <n v="22.1111111111111"/>
    <n v="195.578363384189"/>
    <s v="1 Descuento (despachador gustavo) "/>
    <n v="102618.0999"/>
    <x v="0"/>
    <n v="13748.6486"/>
    <x v="1125"/>
    <x v="0"/>
    <m/>
  </r>
  <r>
    <d v="2024-09-03T03:38:53"/>
    <x v="9"/>
    <n v="27"/>
    <s v="FLORES RINCON JORGE ALBERTO"/>
    <x v="0"/>
    <x v="0"/>
    <n v="231"/>
    <n v="25.6666666666667"/>
    <n v="195.578363384189"/>
    <s v="1 Descuento (Usuario desubicado) "/>
    <n v="102618.0999"/>
    <x v="0"/>
    <n v="13748.6486"/>
    <x v="1125"/>
    <x v="0"/>
    <m/>
  </r>
  <r>
    <d v="2024-09-03T03:38:54"/>
    <x v="9"/>
    <n v="28"/>
    <s v="HENAO MUOZ FERNEY"/>
    <x v="3"/>
    <x v="0"/>
    <n v="207"/>
    <n v="20.7"/>
    <n v="217.30929264909801"/>
    <s v="1 Descuento (Despachador cristobal) "/>
    <n v="114020.111"/>
    <x v="0"/>
    <n v="13748.6486"/>
    <x v="1125"/>
    <x v="0"/>
    <m/>
  </r>
  <r>
    <d v="2024-09-03T03:38:54"/>
    <x v="9"/>
    <n v="29"/>
    <s v="PEREZ GARCIA JUAN ESTEBAN"/>
    <x v="3"/>
    <x v="3"/>
    <n v="202"/>
    <n v="20.2"/>
    <n v="217.30929264909801"/>
    <m/>
    <n v="114020.111"/>
    <x v="0"/>
    <n v="13748.6486"/>
    <x v="1125"/>
    <x v="0"/>
    <m/>
  </r>
  <r>
    <d v="2024-09-03T03:38:54"/>
    <x v="9"/>
    <n v="30"/>
    <s v="RIOS ELKIN"/>
    <x v="0"/>
    <x v="0"/>
    <n v="186"/>
    <n v="20.6666666666667"/>
    <n v="195.578363384189"/>
    <m/>
    <n v="102618.0999"/>
    <x v="0"/>
    <n v="13748.6486"/>
    <x v="1125"/>
    <x v="0"/>
    <m/>
  </r>
  <r>
    <d v="2024-09-03T03:38:54"/>
    <x v="9"/>
    <n v="31"/>
    <s v="AGUDELO KEVIN ANDRES"/>
    <x v="6"/>
    <x v="0"/>
    <n v="197"/>
    <n v="24.625"/>
    <n v="173.847434119279"/>
    <m/>
    <n v="91216.088799999998"/>
    <x v="0"/>
    <n v="13748.6486"/>
    <x v="1125"/>
    <x v="0"/>
    <m/>
  </r>
  <r>
    <d v="2024-09-03T03:38:55"/>
    <x v="1"/>
    <n v="32"/>
    <s v="AGUDELO GARCIA DENIN ANGELO"/>
    <x v="0"/>
    <x v="3"/>
    <n v="252"/>
    <n v="28"/>
    <n v="195.578363384189"/>
    <m/>
    <n v="102618.0999"/>
    <x v="0"/>
    <n v="13748.6486"/>
    <x v="1125"/>
    <x v="0"/>
    <m/>
  </r>
  <r>
    <d v="2024-09-03T03:38:55"/>
    <x v="1"/>
    <n v="33"/>
    <s v="ACEVEDO DIEGO ALEJANDRO"/>
    <x v="0"/>
    <x v="3"/>
    <n v="203"/>
    <n v="22.5555555555556"/>
    <n v="195.578363384189"/>
    <m/>
    <n v="102618.0999"/>
    <x v="0"/>
    <n v="13748.6486"/>
    <x v="1125"/>
    <x v="0"/>
    <m/>
  </r>
  <r>
    <d v="2024-09-03T03:38:55"/>
    <x v="1"/>
    <n v="34"/>
    <s v="MONTOYA OSPINA GILBERTO ANTONIO"/>
    <x v="2"/>
    <x v="0"/>
    <n v="133"/>
    <n v="22.1666666666667"/>
    <n v="130.38557558945899"/>
    <m/>
    <n v="68412.066600000006"/>
    <x v="0"/>
    <n v="13748.6486"/>
    <x v="1125"/>
    <x v="0"/>
    <m/>
  </r>
  <r>
    <d v="2024-09-03T03:38:55"/>
    <x v="1"/>
    <n v="35"/>
    <s v="MOLINA LUIS FERNANDO"/>
    <x v="0"/>
    <x v="0"/>
    <n v="206"/>
    <n v="22.8888888888889"/>
    <n v="195.578363384189"/>
    <s v="2 Descuentos (Angela recaudo y monitoreo) "/>
    <n v="102618.0999"/>
    <x v="1"/>
    <n v="13748.6486"/>
    <x v="1125"/>
    <x v="0"/>
    <m/>
  </r>
  <r>
    <d v="2024-09-03T03:38:55"/>
    <x v="1"/>
    <n v="36"/>
    <s v="MARTINEZ CHAVERRA LUIS NORBERTO"/>
    <x v="3"/>
    <x v="3"/>
    <n v="251"/>
    <n v="25.1"/>
    <n v="217.30929264909801"/>
    <m/>
    <n v="114020.111"/>
    <x v="0"/>
    <n v="13748.6486"/>
    <x v="1125"/>
    <x v="0"/>
    <m/>
  </r>
  <r>
    <d v="2024-09-03T03:38:56"/>
    <x v="1"/>
    <n v="37"/>
    <s v="TABORDA ROJAS DIEGO ALEJANDRO"/>
    <x v="0"/>
    <x v="3"/>
    <n v="198"/>
    <n v="22"/>
    <n v="195.578363384189"/>
    <s v="2 Descuentos (Transbordo) "/>
    <n v="102618.0999"/>
    <x v="1"/>
    <n v="13748.6486"/>
    <x v="1125"/>
    <x v="0"/>
    <m/>
  </r>
  <r>
    <d v="2024-09-03T03:38:56"/>
    <x v="1"/>
    <n v="38"/>
    <s v="PEREIRA JORGE"/>
    <x v="3"/>
    <x v="0"/>
    <n v="247"/>
    <n v="24.7"/>
    <n v="217.30929264909801"/>
    <m/>
    <n v="114020.111"/>
    <x v="0"/>
    <n v="13748.6486"/>
    <x v="1125"/>
    <x v="0"/>
    <m/>
  </r>
  <r>
    <d v="2024-09-03T03:38:56"/>
    <x v="1"/>
    <n v="39"/>
    <s v="GOMEZ EDWIN"/>
    <x v="1"/>
    <x v="0"/>
    <n v="227"/>
    <n v="20.636363636363601"/>
    <n v="239.04022191400799"/>
    <m/>
    <n v="125422.12209999999"/>
    <x v="0"/>
    <n v="13748.6486"/>
    <x v="1125"/>
    <x v="0"/>
    <m/>
  </r>
  <r>
    <d v="2024-09-03T03:38:56"/>
    <x v="1"/>
    <n v="40"/>
    <s v="OCAMPO OCAMPO ANTONIO JOSE"/>
    <x v="3"/>
    <x v="3"/>
    <n v="208"/>
    <n v="20.8"/>
    <n v="217.30929264909801"/>
    <m/>
    <n v="114020.111"/>
    <x v="0"/>
    <n v="13748.6486"/>
    <x v="1125"/>
    <x v="0"/>
    <m/>
  </r>
  <r>
    <d v="2024-09-03T03:38:56"/>
    <x v="1"/>
    <n v="41"/>
    <s v="GARCIA DAVID WILSON ALBERTO"/>
    <x v="1"/>
    <x v="0"/>
    <n v="230"/>
    <n v="20.909090909090899"/>
    <n v="239.04022191400799"/>
    <m/>
    <n v="125422.12209999999"/>
    <x v="1"/>
    <n v="13748.6486"/>
    <x v="1125"/>
    <x v="0"/>
    <m/>
  </r>
  <r>
    <d v="2024-09-03T03:38:57"/>
    <x v="1"/>
    <n v="42"/>
    <s v="LOPERA ALVAREZ ESTIVEN"/>
    <x v="0"/>
    <x v="0"/>
    <n v="237"/>
    <n v="26.3333333333333"/>
    <n v="195.578363384189"/>
    <m/>
    <n v="102618.0999"/>
    <x v="1"/>
    <n v="13748.6486"/>
    <x v="1125"/>
    <x v="0"/>
    <m/>
  </r>
  <r>
    <d v="2024-09-04T03:49:57"/>
    <x v="9"/>
    <n v="2"/>
    <s v="PARIAS MURIEL JHON FREDY"/>
    <x v="3"/>
    <x v="0"/>
    <n v="247"/>
    <n v="24.7"/>
    <n v="239.970104633782"/>
    <s v="1 Descuento (Jefe de ruta) "/>
    <n v="126483.5575"/>
    <x v="1"/>
    <n v="12975"/>
    <x v="1126"/>
    <x v="0"/>
    <m/>
  </r>
  <r>
    <d v="2024-09-04T03:49:57"/>
    <x v="9"/>
    <n v="3"/>
    <s v="AGUIRRE ANDRES"/>
    <x v="2"/>
    <x v="0"/>
    <n v="152"/>
    <n v="25.3333333333333"/>
    <n v="143.98206278026899"/>
    <s v="1 Descuento (Angela recaudo) "/>
    <n v="75890.1345"/>
    <x v="0"/>
    <n v="12975"/>
    <x v="1126"/>
    <x v="0"/>
    <m/>
  </r>
  <r>
    <d v="2024-09-04T03:49:58"/>
    <x v="9"/>
    <n v="5"/>
    <s v="BERRIO POSADA ANGELA"/>
    <x v="1"/>
    <x v="0"/>
    <n v="258"/>
    <n v="23.454545454545499"/>
    <n v="263.96711509715999"/>
    <m/>
    <n v="139131.91329999999"/>
    <x v="1"/>
    <n v="12975"/>
    <x v="1126"/>
    <x v="0"/>
    <m/>
  </r>
  <r>
    <d v="2024-09-04T03:49:58"/>
    <x v="9"/>
    <n v="6"/>
    <s v="TUBERQUIA MAICOL ESTIVEN"/>
    <x v="1"/>
    <x v="0"/>
    <n v="264"/>
    <n v="24"/>
    <n v="263.96711509715999"/>
    <s v="2 Descuentos (Conducts) "/>
    <n v="139131.91329999999"/>
    <x v="0"/>
    <n v="12975"/>
    <x v="1126"/>
    <x v="0"/>
    <m/>
  </r>
  <r>
    <d v="2024-09-04T03:49:58"/>
    <x v="9"/>
    <n v="7"/>
    <s v="DUQUE GABRIEL"/>
    <x v="3"/>
    <x v="0"/>
    <n v="271"/>
    <n v="27.1"/>
    <n v="239.970104633782"/>
    <m/>
    <n v="126483.5575"/>
    <x v="1"/>
    <n v="12975"/>
    <x v="1126"/>
    <x v="0"/>
    <m/>
  </r>
  <r>
    <d v="2024-09-04T03:49:58"/>
    <x v="9"/>
    <n v="8"/>
    <s v="LONDOO CADAVID DAVID SANTIAGO"/>
    <x v="1"/>
    <x v="0"/>
    <n v="269"/>
    <n v="24.454545454545499"/>
    <n v="263.96711509715999"/>
    <m/>
    <n v="139131.91329999999"/>
    <x v="1"/>
    <n v="12975"/>
    <x v="1126"/>
    <x v="0"/>
    <m/>
  </r>
  <r>
    <d v="2024-09-04T03:49:58"/>
    <x v="9"/>
    <n v="10"/>
    <s v="MARULANDA JARAMILLO DAWER ANDRES"/>
    <x v="0"/>
    <x v="0"/>
    <n v="210"/>
    <n v="23.3333333333333"/>
    <n v="215.97309417040401"/>
    <m/>
    <n v="113835.2018"/>
    <x v="0"/>
    <n v="12975"/>
    <x v="1126"/>
    <x v="0"/>
    <m/>
  </r>
  <r>
    <d v="2024-09-04T03:49:59"/>
    <x v="9"/>
    <n v="11"/>
    <s v="HERRERA GIRALDO DAVINSON"/>
    <x v="3"/>
    <x v="0"/>
    <n v="205"/>
    <n v="20.5"/>
    <n v="239.970104633782"/>
    <m/>
    <n v="126483.5575"/>
    <x v="0"/>
    <n v="12975"/>
    <x v="1126"/>
    <x v="0"/>
    <m/>
  </r>
  <r>
    <d v="2024-09-04T03:49:59"/>
    <x v="9"/>
    <n v="13"/>
    <s v="DURANGO PAEZ GILDARDO"/>
    <x v="10"/>
    <x v="3"/>
    <n v="94"/>
    <n v="23.5"/>
    <n v="95.988041853512698"/>
    <m/>
    <n v="50593.423000000003"/>
    <x v="0"/>
    <n v="12975"/>
    <x v="1126"/>
    <x v="0"/>
    <m/>
  </r>
  <r>
    <d v="2024-09-04T03:49:59"/>
    <x v="1"/>
    <n v="14"/>
    <s v="MADRID HERNANDEZ JHONATAN SMITH"/>
    <x v="1"/>
    <x v="0"/>
    <n v="289"/>
    <n v="26.272727272727298"/>
    <n v="263.96711509715999"/>
    <s v="2 Descuentos (despachador gustavo y conduct) "/>
    <n v="139131.91329999999"/>
    <x v="1"/>
    <n v="12975"/>
    <x v="1126"/>
    <x v="0"/>
    <m/>
  </r>
  <r>
    <d v="2024-09-04T03:49:59"/>
    <x v="1"/>
    <n v="15"/>
    <s v="BAUTISTA JUAN"/>
    <x v="1"/>
    <x v="0"/>
    <n v="280"/>
    <n v="25.454545454545499"/>
    <n v="263.96711509715999"/>
    <m/>
    <n v="139131.91329999999"/>
    <x v="1"/>
    <n v="12975"/>
    <x v="1126"/>
    <x v="0"/>
    <m/>
  </r>
  <r>
    <d v="2024-09-04T03:49:59"/>
    <x v="1"/>
    <n v="16"/>
    <s v="HURTADO MADRID JUAN ESTEBAN"/>
    <x v="1"/>
    <x v="0"/>
    <n v="238"/>
    <n v="21.636363636363601"/>
    <n v="263.96711509715999"/>
    <s v="2 Descuentos (Despachador cristobal y conduct) "/>
    <n v="139131.91329999999"/>
    <x v="0"/>
    <n v="12975"/>
    <x v="1126"/>
    <x v="0"/>
    <m/>
  </r>
  <r>
    <d v="2024-09-04T03:50:00"/>
    <x v="1"/>
    <n v="17"/>
    <s v="RAMIREZ JARAMILLO WILSON"/>
    <x v="4"/>
    <x v="0"/>
    <n v="163"/>
    <n v="23.285714285714299"/>
    <n v="167.97907324364701"/>
    <s v="1 Descuento (Transbordo) "/>
    <n v="88538.490300000005"/>
    <x v="0"/>
    <n v="12975"/>
    <x v="1126"/>
    <x v="0"/>
    <m/>
  </r>
  <r>
    <d v="2024-09-04T03:50:00"/>
    <x v="1"/>
    <n v="18"/>
    <s v="BETANCUR GUZMAN JHON FERNANDO"/>
    <x v="1"/>
    <x v="0"/>
    <n v="245"/>
    <n v="22.272727272727298"/>
    <n v="263.96711509715999"/>
    <s v="1 Descuento (Usuario desubicado) "/>
    <n v="139131.91329999999"/>
    <x v="0"/>
    <n v="12975"/>
    <x v="1126"/>
    <x v="0"/>
    <m/>
  </r>
  <r>
    <d v="2024-09-04T03:50:00"/>
    <x v="1"/>
    <n v="20"/>
    <s v="PINO JUAN ESTEBAN"/>
    <x v="0"/>
    <x v="0"/>
    <n v="233"/>
    <n v="25.8888888888889"/>
    <n v="215.97309417040401"/>
    <m/>
    <n v="113835.2018"/>
    <x v="0"/>
    <n v="12975"/>
    <x v="1126"/>
    <x v="0"/>
    <m/>
  </r>
  <r>
    <d v="2024-09-04T03:50:00"/>
    <x v="1"/>
    <n v="21"/>
    <s v="JIMENEZ JIMENEZ OMAR DAVID"/>
    <x v="0"/>
    <x v="0"/>
    <n v="187"/>
    <n v="20.7777777777778"/>
    <n v="215.97309417040401"/>
    <m/>
    <n v="113835.2018"/>
    <x v="0"/>
    <n v="12975"/>
    <x v="1126"/>
    <x v="0"/>
    <m/>
  </r>
  <r>
    <d v="2024-09-04T03:50:01"/>
    <x v="1"/>
    <n v="22"/>
    <s v="QUIRAMA CASTAEDA JHON JADER"/>
    <x v="13"/>
    <x v="0"/>
    <n v="294"/>
    <n v="21"/>
    <n v="335.95814648729402"/>
    <m/>
    <n v="177076.98060000001"/>
    <x v="1"/>
    <n v="12975"/>
    <x v="1126"/>
    <x v="0"/>
    <m/>
  </r>
  <r>
    <d v="2024-09-04T03:50:01"/>
    <x v="1"/>
    <n v="23"/>
    <s v="SALDARRIAGA PARRA LUIS ALBERTO"/>
    <x v="0"/>
    <x v="0"/>
    <n v="199"/>
    <n v="22.1111111111111"/>
    <n v="215.97309417040401"/>
    <s v="1 Descuento (Conduct) "/>
    <n v="113835.2018"/>
    <x v="2"/>
    <n v="12975"/>
    <x v="1126"/>
    <x v="0"/>
    <m/>
  </r>
  <r>
    <d v="2024-09-04T03:50:01"/>
    <x v="1"/>
    <n v="24"/>
    <s v="MUOZ PEA WEIMAR ALONSO"/>
    <x v="2"/>
    <x v="3"/>
    <n v="136"/>
    <n v="22.6666666666667"/>
    <n v="143.98206278026899"/>
    <m/>
    <n v="75890.1345"/>
    <x v="0"/>
    <n v="12975"/>
    <x v="1126"/>
    <x v="0"/>
    <m/>
  </r>
  <r>
    <d v="2024-09-04T03:50:01"/>
    <x v="1"/>
    <n v="25"/>
    <s v="JIMENEZ HURTADO CARLOS ESTIVEN"/>
    <x v="6"/>
    <x v="0"/>
    <n v="199"/>
    <n v="24.875"/>
    <n v="191.976083707025"/>
    <s v="2 Descuentos (Transbordo) "/>
    <n v="101186.84600000001"/>
    <x v="1"/>
    <n v="12975"/>
    <x v="1126"/>
    <x v="0"/>
    <m/>
  </r>
  <r>
    <d v="2024-09-04T03:50:01"/>
    <x v="1"/>
    <n v="26"/>
    <s v="CIRO MARIN RODRIGO ALBERTO"/>
    <x v="0"/>
    <x v="0"/>
    <n v="181"/>
    <n v="20.1111111111111"/>
    <n v="215.97309417040401"/>
    <m/>
    <n v="113835.2018"/>
    <x v="0"/>
    <n v="12975"/>
    <x v="1126"/>
    <x v="0"/>
    <m/>
  </r>
  <r>
    <d v="2024-09-04T03:50:02"/>
    <x v="1"/>
    <n v="27"/>
    <s v="FLORES RINCON JORGE ALBERTO"/>
    <x v="12"/>
    <x v="0"/>
    <n v="352"/>
    <n v="27.076923076923102"/>
    <n v="311.96113602391603"/>
    <m/>
    <n v="164428.62479999999"/>
    <x v="0"/>
    <n v="12975"/>
    <x v="1126"/>
    <x v="0"/>
    <m/>
  </r>
  <r>
    <d v="2024-09-04T03:50:02"/>
    <x v="1"/>
    <n v="29"/>
    <s v="PEREZ GARCIA JUAN ESTEBAN"/>
    <x v="1"/>
    <x v="0"/>
    <n v="249"/>
    <n v="22.636363636363601"/>
    <n v="263.96711509715999"/>
    <m/>
    <n v="139131.91329999999"/>
    <x v="0"/>
    <n v="12975"/>
    <x v="1126"/>
    <x v="0"/>
    <m/>
  </r>
  <r>
    <d v="2024-09-04T03:50:02"/>
    <x v="9"/>
    <n v="30"/>
    <s v="RIOS ELKIN"/>
    <x v="0"/>
    <x v="0"/>
    <n v="139"/>
    <n v="15.4444444444444"/>
    <n v="215.97309417040401"/>
    <m/>
    <n v="113835.2018"/>
    <x v="0"/>
    <n v="12975"/>
    <x v="1126"/>
    <x v="0"/>
    <m/>
  </r>
  <r>
    <d v="2024-09-04T03:50:02"/>
    <x v="9"/>
    <n v="31"/>
    <s v="CERVANTES MARTINEZ FELIX ENRIQUE"/>
    <x v="3"/>
    <x v="0"/>
    <n v="245"/>
    <n v="24.5"/>
    <n v="239.970104633782"/>
    <m/>
    <n v="126483.5575"/>
    <x v="0"/>
    <n v="12975"/>
    <x v="1126"/>
    <x v="0"/>
    <m/>
  </r>
  <r>
    <d v="2024-09-04T03:50:02"/>
    <x v="9"/>
    <n v="33"/>
    <s v="AGUDELO KEVIN ANDRES"/>
    <x v="3"/>
    <x v="3"/>
    <n v="262"/>
    <n v="26.2"/>
    <n v="239.970104633782"/>
    <m/>
    <n v="126483.5575"/>
    <x v="0"/>
    <n v="12975"/>
    <x v="1126"/>
    <x v="0"/>
    <m/>
  </r>
  <r>
    <d v="2024-09-04T03:50:03"/>
    <x v="9"/>
    <n v="34"/>
    <s v="MONTOYA OSPINA GILBERTO ANTONIO"/>
    <x v="3"/>
    <x v="0"/>
    <n v="247"/>
    <n v="24.7"/>
    <n v="239.970104633782"/>
    <m/>
    <n v="126483.5575"/>
    <x v="0"/>
    <n v="12975"/>
    <x v="1126"/>
    <x v="0"/>
    <m/>
  </r>
  <r>
    <d v="2024-09-04T03:50:03"/>
    <x v="9"/>
    <n v="35"/>
    <s v="MOLINA LUIS FERNANDO"/>
    <x v="0"/>
    <x v="0"/>
    <n v="275"/>
    <n v="30.5555555555556"/>
    <n v="215.97309417040401"/>
    <m/>
    <n v="113835.2018"/>
    <x v="1"/>
    <n v="12975"/>
    <x v="1126"/>
    <x v="0"/>
    <m/>
  </r>
  <r>
    <d v="2024-09-04T03:50:03"/>
    <x v="9"/>
    <n v="36"/>
    <s v="MARTINEZ CHAVERRA LUIS NORBERTO"/>
    <x v="0"/>
    <x v="3"/>
    <n v="241"/>
    <n v="26.7777777777778"/>
    <n v="215.97309417040401"/>
    <s v="1 Descuento (Angela recaudo) "/>
    <n v="113835.2018"/>
    <x v="0"/>
    <n v="12975"/>
    <x v="1126"/>
    <x v="0"/>
    <m/>
  </r>
  <r>
    <d v="2024-09-04T03:50:03"/>
    <x v="9"/>
    <n v="37"/>
    <s v="TABORDA ROJAS DIEGO ALEJANDRO"/>
    <x v="3"/>
    <x v="0"/>
    <n v="244"/>
    <n v="24.4"/>
    <n v="239.970104633782"/>
    <s v="2 Descuentos (Despachador cristobal y conduct) "/>
    <n v="126483.5575"/>
    <x v="1"/>
    <n v="12975"/>
    <x v="1126"/>
    <x v="0"/>
    <m/>
  </r>
  <r>
    <d v="2024-09-04T03:50:03"/>
    <x v="9"/>
    <n v="38"/>
    <s v="PEREIRA JORGE"/>
    <x v="3"/>
    <x v="0"/>
    <n v="259"/>
    <n v="25.9"/>
    <n v="239.970104633782"/>
    <m/>
    <n v="126483.5575"/>
    <x v="0"/>
    <n v="12975"/>
    <x v="1126"/>
    <x v="0"/>
    <m/>
  </r>
  <r>
    <d v="2024-09-04T03:50:04"/>
    <x v="9"/>
    <n v="39"/>
    <s v="GOMEZ EDWIN"/>
    <x v="4"/>
    <x v="0"/>
    <n v="165"/>
    <n v="23.571428571428601"/>
    <n v="167.97907324364701"/>
    <s v="3 Descuentos (Monitoreo y Usuarios desubicados) "/>
    <n v="88538.490300000005"/>
    <x v="0"/>
    <n v="12975"/>
    <x v="1126"/>
    <x v="0"/>
    <m/>
  </r>
  <r>
    <d v="2024-09-04T03:50:04"/>
    <x v="9"/>
    <n v="40"/>
    <s v="OCAMPO OCAMPO ANTONIO JOSE"/>
    <x v="6"/>
    <x v="0"/>
    <n v="204"/>
    <n v="24"/>
    <n v="203.97458893871499"/>
    <m/>
    <n v="107511.0239"/>
    <x v="0"/>
    <n v="12975"/>
    <x v="1126"/>
    <x v="0"/>
    <m/>
  </r>
  <r>
    <d v="2024-09-04T03:50:04"/>
    <x v="9"/>
    <n v="41"/>
    <s v="GARCIA DAVID WILSON ALBERTO"/>
    <x v="3"/>
    <x v="3"/>
    <n v="250"/>
    <n v="25"/>
    <n v="239.970104633782"/>
    <m/>
    <n v="126483.5575"/>
    <x v="1"/>
    <n v="12975"/>
    <x v="1126"/>
    <x v="0"/>
    <m/>
  </r>
  <r>
    <d v="2024-09-04T03:50:04"/>
    <x v="9"/>
    <n v="42"/>
    <s v="LOPERA ALVAREZ ESTIVEN"/>
    <x v="1"/>
    <x v="0"/>
    <n v="281"/>
    <n v="25.545454545454501"/>
    <n v="263.96711509715999"/>
    <s v="2 Descuentos (despachador gustavo y conduct) "/>
    <n v="139131.91329999999"/>
    <x v="1"/>
    <n v="12975"/>
    <x v="1126"/>
    <x v="0"/>
    <m/>
  </r>
  <r>
    <d v="2024-09-05T03:03:40"/>
    <x v="1"/>
    <n v="1"/>
    <s v="MACEA MATEO"/>
    <x v="4"/>
    <x v="0"/>
    <n v="143"/>
    <n v="20.428571428571399"/>
    <n v="151.933429811867"/>
    <m/>
    <n v="79713.386400000003"/>
    <x v="0"/>
    <n v="13016.6667"/>
    <x v="1127"/>
    <x v="0"/>
    <m/>
  </r>
  <r>
    <d v="2024-09-05T03:03:40"/>
    <x v="1"/>
    <n v="2"/>
    <s v="PARIAS MURIEL JHON FREDY"/>
    <x v="0"/>
    <x v="0"/>
    <n v="188"/>
    <n v="20.8888888888889"/>
    <n v="195.34298118668599"/>
    <s v="1 Descuento (Usuario desubicado) "/>
    <n v="102488.6397"/>
    <x v="1"/>
    <n v="13016.6667"/>
    <x v="1127"/>
    <x v="0"/>
    <m/>
  </r>
  <r>
    <d v="2024-09-05T03:03:41"/>
    <x v="1"/>
    <n v="3"/>
    <s v="AGUIRRE ANDRES"/>
    <x v="4"/>
    <x v="0"/>
    <n v="139"/>
    <n v="19.8571428571429"/>
    <n v="151.933429811867"/>
    <m/>
    <n v="79713.386400000003"/>
    <x v="0"/>
    <n v="13016.6667"/>
    <x v="1127"/>
    <x v="0"/>
    <m/>
  </r>
  <r>
    <d v="2024-09-05T03:03:41"/>
    <x v="1"/>
    <n v="5"/>
    <s v="BERRIO POSADA ANGELA"/>
    <x v="13"/>
    <x v="0"/>
    <n v="303"/>
    <n v="21.6428571428571"/>
    <n v="303.866859623734"/>
    <s v="2 Descuentos (Despachador cristobal) "/>
    <n v="159426.77280000001"/>
    <x v="1"/>
    <n v="13016.6667"/>
    <x v="1127"/>
    <x v="0"/>
    <m/>
  </r>
  <r>
    <d v="2024-09-05T03:03:41"/>
    <x v="1"/>
    <n v="6"/>
    <s v="TUBERQUIA MAICOL ESTIVEN"/>
    <x v="0"/>
    <x v="3"/>
    <n v="199"/>
    <n v="22.1111111111111"/>
    <n v="195.34298118668599"/>
    <m/>
    <n v="102488.6397"/>
    <x v="0"/>
    <n v="13016.6667"/>
    <x v="1127"/>
    <x v="0"/>
    <m/>
  </r>
  <r>
    <d v="2024-09-05T03:03:42"/>
    <x v="1"/>
    <n v="7"/>
    <s v="DUQUE GABRIEL"/>
    <x v="3"/>
    <x v="0"/>
    <n v="238"/>
    <n v="23.8"/>
    <n v="217.047756874096"/>
    <s v="1 Descuento (Conduct) "/>
    <n v="113876.2663"/>
    <x v="1"/>
    <n v="13016.6667"/>
    <x v="1127"/>
    <x v="0"/>
    <m/>
  </r>
  <r>
    <d v="2024-09-05T03:03:42"/>
    <x v="1"/>
    <n v="8"/>
    <s v="LONDOO CADAVID DAVID SANTIAGO"/>
    <x v="0"/>
    <x v="0"/>
    <n v="176"/>
    <n v="19.5555555555556"/>
    <n v="195.34298118668599"/>
    <m/>
    <n v="102488.6397"/>
    <x v="1"/>
    <n v="13016.6667"/>
    <x v="1127"/>
    <x v="0"/>
    <m/>
  </r>
  <r>
    <d v="2024-09-05T03:03:42"/>
    <x v="1"/>
    <n v="10"/>
    <s v="MARULANDA JARAMILLO DAWER ANDRES"/>
    <x v="3"/>
    <x v="0"/>
    <n v="220"/>
    <n v="22"/>
    <n v="217.047756874096"/>
    <m/>
    <n v="113876.2663"/>
    <x v="0"/>
    <n v="13016.6667"/>
    <x v="1127"/>
    <x v="0"/>
    <m/>
  </r>
  <r>
    <d v="2024-09-05T03:03:42"/>
    <x v="1"/>
    <n v="11"/>
    <s v="HERRERA GIRALDO DAVINSON"/>
    <x v="6"/>
    <x v="0"/>
    <n v="191"/>
    <n v="23.875"/>
    <n v="173.63820549927601"/>
    <m/>
    <n v="91101.013000000006"/>
    <x v="0"/>
    <n v="13016.6667"/>
    <x v="1127"/>
    <x v="0"/>
    <m/>
  </r>
  <r>
    <d v="2024-09-05T03:03:43"/>
    <x v="9"/>
    <n v="12"/>
    <s v="VALENCIA MENDOZA JHON"/>
    <x v="5"/>
    <x v="0"/>
    <n v="29"/>
    <n v="29"/>
    <n v="21.704775687409601"/>
    <m/>
    <n v="11387.6266"/>
    <x v="0"/>
    <n v="13016.6667"/>
    <x v="1127"/>
    <x v="0"/>
    <m/>
  </r>
  <r>
    <d v="2024-09-05T03:03:43"/>
    <x v="9"/>
    <n v="13"/>
    <s v="DIAZ LOZADA ANDRES FELIPE"/>
    <x v="3"/>
    <x v="0"/>
    <n v="211"/>
    <n v="21.1"/>
    <n v="217.047756874096"/>
    <m/>
    <n v="113876.2663"/>
    <x v="0"/>
    <n v="13016.6667"/>
    <x v="1127"/>
    <x v="0"/>
    <m/>
  </r>
  <r>
    <d v="2024-09-05T03:03:43"/>
    <x v="9"/>
    <n v="14"/>
    <s v="MADRID HERNANDEZ JHONATAN SMITH"/>
    <x v="6"/>
    <x v="0"/>
    <n v="158"/>
    <n v="19.75"/>
    <n v="173.63820549927601"/>
    <s v="HECTOR SALAZAR Realiz 3 viajes donde moviliz 46 Usuarios "/>
    <n v="91101.013000000006"/>
    <x v="1"/>
    <n v="13016.6667"/>
    <x v="1127"/>
    <x v="0"/>
    <m/>
  </r>
  <r>
    <d v="2024-09-05T03:03:43"/>
    <x v="9"/>
    <n v="15"/>
    <s v="BAUTISTA JUAN"/>
    <x v="6"/>
    <x v="0"/>
    <n v="189"/>
    <n v="23.625"/>
    <n v="173.63820549927601"/>
    <m/>
    <n v="91101.013000000006"/>
    <x v="1"/>
    <n v="13016.6667"/>
    <x v="1127"/>
    <x v="0"/>
    <m/>
  </r>
  <r>
    <d v="2024-09-05T03:03:43"/>
    <x v="9"/>
    <n v="16"/>
    <s v="HURTADO MADRID JUAN ESTEBAN"/>
    <x v="3"/>
    <x v="0"/>
    <n v="159"/>
    <n v="15.9"/>
    <n v="217.047756874096"/>
    <m/>
    <n v="113876.2663"/>
    <x v="0"/>
    <n v="13016.6667"/>
    <x v="1127"/>
    <x v="0"/>
    <m/>
  </r>
  <r>
    <d v="2024-09-05T03:03:44"/>
    <x v="9"/>
    <n v="17"/>
    <s v="ESPINOZA CHAVARRIA GUILLERMO LEON"/>
    <x v="3"/>
    <x v="0"/>
    <n v="198"/>
    <n v="19.8"/>
    <n v="217.047756874096"/>
    <s v="4 Descuentos (Conducts y despachador gustavo) "/>
    <n v="113876.2663"/>
    <x v="0"/>
    <n v="13016.6667"/>
    <x v="1127"/>
    <x v="0"/>
    <m/>
  </r>
  <r>
    <d v="2024-09-05T03:03:44"/>
    <x v="9"/>
    <n v="18"/>
    <s v="BETANCUR GUZMAN JHON FERNANDO"/>
    <x v="2"/>
    <x v="0"/>
    <n v="133"/>
    <n v="24.181818181818201"/>
    <n v="119.376266280753"/>
    <m/>
    <n v="62631.946499999998"/>
    <x v="0"/>
    <n v="13016.6667"/>
    <x v="1127"/>
    <x v="0"/>
    <m/>
  </r>
  <r>
    <d v="2024-09-05T03:03:44"/>
    <x v="9"/>
    <n v="20"/>
    <s v="GONZALEZ PEREZ RAFAEL JOSE"/>
    <x v="6"/>
    <x v="0"/>
    <n v="157"/>
    <n v="19.625"/>
    <n v="173.63820549927601"/>
    <s v="1 Descuento (Monitoreo)"/>
    <n v="91101.013000000006"/>
    <x v="0"/>
    <n v="13016.6667"/>
    <x v="1127"/>
    <x v="0"/>
    <m/>
  </r>
  <r>
    <d v="2024-09-05T03:03:44"/>
    <x v="9"/>
    <n v="21"/>
    <s v="DURANGO DAVID JOSE"/>
    <x v="7"/>
    <x v="0"/>
    <n v="40"/>
    <n v="13.3333333333333"/>
    <n v="65.114327062228696"/>
    <m/>
    <n v="34162.8799"/>
    <x v="0"/>
    <n v="13016.6667"/>
    <x v="1127"/>
    <x v="0"/>
    <m/>
  </r>
  <r>
    <d v="2024-09-05T03:03:45"/>
    <x v="9"/>
    <n v="22"/>
    <s v="QUIRAMA CASTAEDA JHON JADER"/>
    <x v="9"/>
    <x v="0"/>
    <n v="266"/>
    <n v="23.130434782608699"/>
    <n v="249.60492040521001"/>
    <m/>
    <n v="130957.7062"/>
    <x v="1"/>
    <n v="13016.6667"/>
    <x v="1127"/>
    <x v="0"/>
    <m/>
  </r>
  <r>
    <d v="2024-09-05T03:03:45"/>
    <x v="9"/>
    <n v="23"/>
    <s v="SALDARRIAGA PARRA LUIS ALBERTO"/>
    <x v="0"/>
    <x v="0"/>
    <n v="210"/>
    <n v="23.3333333333333"/>
    <n v="195.34298118668599"/>
    <m/>
    <n v="102488.6397"/>
    <x v="2"/>
    <n v="13016.6667"/>
    <x v="1127"/>
    <x v="0"/>
    <m/>
  </r>
  <r>
    <d v="2024-09-05T03:03:45"/>
    <x v="9"/>
    <n v="24"/>
    <s v="AGUDELO KEVIN ANDRES"/>
    <x v="6"/>
    <x v="0"/>
    <n v="173"/>
    <n v="23.066666666666698"/>
    <n v="162.785817655572"/>
    <m/>
    <n v="85407.199699999997"/>
    <x v="0"/>
    <n v="13016.6667"/>
    <x v="1127"/>
    <x v="0"/>
    <m/>
  </r>
  <r>
    <d v="2024-09-05T03:03:45"/>
    <x v="9"/>
    <n v="25"/>
    <s v="HENAO MUOZ FERNEY"/>
    <x v="1"/>
    <x v="0"/>
    <n v="278"/>
    <n v="25.272727272727298"/>
    <n v="238.75253256150501"/>
    <s v="2 Descuentos (Conducts) "/>
    <n v="125263.89290000001"/>
    <x v="1"/>
    <n v="13016.6667"/>
    <x v="1127"/>
    <x v="0"/>
    <m/>
  </r>
  <r>
    <d v="2024-09-05T03:03:46"/>
    <x v="9"/>
    <n v="26"/>
    <s v="CIRO MARIN RODRIGO ALBERTO"/>
    <x v="3"/>
    <x v="0"/>
    <n v="221"/>
    <n v="23.2631578947368"/>
    <n v="206.19536903039099"/>
    <m/>
    <n v="108182.45299999999"/>
    <x v="0"/>
    <n v="13016.6667"/>
    <x v="1127"/>
    <x v="0"/>
    <m/>
  </r>
  <r>
    <d v="2024-09-05T03:03:46"/>
    <x v="9"/>
    <n v="27"/>
    <s v="PINO JUAN ESTEBAN"/>
    <x v="0"/>
    <x v="0"/>
    <n v="210"/>
    <n v="23.3333333333333"/>
    <n v="195.34298118668599"/>
    <s v="4 Descuentos (Despachador ivan y usuarios desubicados) "/>
    <n v="102488.6397"/>
    <x v="0"/>
    <n v="13016.6667"/>
    <x v="1127"/>
    <x v="0"/>
    <m/>
  </r>
  <r>
    <d v="2024-09-05T03:03:46"/>
    <x v="9"/>
    <n v="28"/>
    <s v="JIMENEZ JIMENEZ OMAR DAVID"/>
    <x v="6"/>
    <x v="0"/>
    <n v="146"/>
    <n v="17.176470588235301"/>
    <n v="184.49059334298099"/>
    <s v="2 Descuentos (Usuario movilidad reducida y desubicado) "/>
    <n v="96794.826300000001"/>
    <x v="0"/>
    <n v="13016.6667"/>
    <x v="1127"/>
    <x v="0"/>
    <m/>
  </r>
  <r>
    <d v="2024-09-05T03:03:46"/>
    <x v="9"/>
    <n v="29"/>
    <s v="LONDOO WILDER"/>
    <x v="0"/>
    <x v="0"/>
    <n v="197"/>
    <n v="21.8888888888889"/>
    <n v="195.34298118668599"/>
    <m/>
    <n v="102488.6397"/>
    <x v="0"/>
    <n v="13016.6667"/>
    <x v="1127"/>
    <x v="0"/>
    <m/>
  </r>
  <r>
    <d v="2024-09-05T03:03:47"/>
    <x v="9"/>
    <n v="30"/>
    <s v="RIOS ELKIN"/>
    <x v="0"/>
    <x v="3"/>
    <n v="171"/>
    <n v="19"/>
    <n v="195.34298118668599"/>
    <m/>
    <n v="102488.6397"/>
    <x v="0"/>
    <n v="13016.6667"/>
    <x v="1127"/>
    <x v="0"/>
    <m/>
  </r>
  <r>
    <d v="2024-09-05T03:03:47"/>
    <x v="1"/>
    <n v="31"/>
    <s v="CERVANTES MARTINEZ FELIX ENRIQUE"/>
    <x v="6"/>
    <x v="0"/>
    <n v="167"/>
    <n v="20.875"/>
    <n v="173.63820549927601"/>
    <m/>
    <n v="91101.013000000006"/>
    <x v="0"/>
    <n v="13016.6667"/>
    <x v="1127"/>
    <x v="0"/>
    <m/>
  </r>
  <r>
    <d v="2024-09-05T03:03:47"/>
    <x v="1"/>
    <n v="32"/>
    <s v="AGUDELO GARCIA DENIN ANGELO"/>
    <x v="3"/>
    <x v="3"/>
    <n v="220"/>
    <n v="22"/>
    <n v="217.047756874096"/>
    <m/>
    <n v="113876.2663"/>
    <x v="0"/>
    <n v="13016.6667"/>
    <x v="1127"/>
    <x v="0"/>
    <m/>
  </r>
  <r>
    <d v="2024-09-05T03:03:47"/>
    <x v="1"/>
    <n v="33"/>
    <s v="ACEVEDO DIEGO ALEJANDRO"/>
    <x v="0"/>
    <x v="0"/>
    <n v="176"/>
    <n v="19.5555555555556"/>
    <n v="195.34298118668599"/>
    <m/>
    <n v="102488.6397"/>
    <x v="0"/>
    <n v="13016.6667"/>
    <x v="1127"/>
    <x v="0"/>
    <m/>
  </r>
  <r>
    <d v="2024-09-05T03:03:47"/>
    <x v="1"/>
    <n v="34"/>
    <s v="MONTOYA OSPINA GILBERTO ANTONIO"/>
    <x v="1"/>
    <x v="0"/>
    <n v="281"/>
    <n v="25.545454545454501"/>
    <n v="238.75253256150501"/>
    <s v="1 Descuento (Despachador cristobal) "/>
    <n v="125263.89290000001"/>
    <x v="0"/>
    <n v="13016.6667"/>
    <x v="1127"/>
    <x v="0"/>
    <m/>
  </r>
  <r>
    <d v="2024-09-05T03:03:48"/>
    <x v="1"/>
    <n v="35"/>
    <s v="MOLINA LUIS FERNANDO"/>
    <x v="6"/>
    <x v="0"/>
    <n v="188"/>
    <n v="23.5"/>
    <n v="173.63820549927601"/>
    <s v="2 Descuentos (Transbordo y usuario desubicado)"/>
    <n v="91101.013000000006"/>
    <x v="1"/>
    <n v="13016.6667"/>
    <x v="1127"/>
    <x v="0"/>
    <m/>
  </r>
  <r>
    <d v="2024-09-05T03:03:48"/>
    <x v="1"/>
    <n v="36"/>
    <s v="MARTINEZ CHAVERRA LUIS NORBERTO"/>
    <x v="3"/>
    <x v="0"/>
    <n v="252"/>
    <n v="25.2"/>
    <n v="217.047756874096"/>
    <m/>
    <n v="113876.2663"/>
    <x v="0"/>
    <n v="13016.6667"/>
    <x v="1127"/>
    <x v="0"/>
    <m/>
  </r>
  <r>
    <d v="2024-09-05T03:03:48"/>
    <x v="1"/>
    <n v="37"/>
    <s v="TABORDA ROJAS DIEGO ALEJANDRO"/>
    <x v="3"/>
    <x v="0"/>
    <n v="212"/>
    <n v="21.2"/>
    <n v="217.047756874096"/>
    <m/>
    <n v="113876.2663"/>
    <x v="1"/>
    <n v="13016.6667"/>
    <x v="1127"/>
    <x v="0"/>
    <m/>
  </r>
  <r>
    <d v="2024-09-05T03:03:48"/>
    <x v="1"/>
    <n v="38"/>
    <s v="PEREIRA JORGE"/>
    <x v="4"/>
    <x v="3"/>
    <n v="187"/>
    <n v="26.714285714285701"/>
    <n v="151.933429811867"/>
    <m/>
    <n v="79713.386400000003"/>
    <x v="0"/>
    <n v="13016.6667"/>
    <x v="1127"/>
    <x v="0"/>
    <m/>
  </r>
  <r>
    <d v="2024-09-05T03:03:49"/>
    <x v="1"/>
    <n v="39"/>
    <s v="GOMEZ EDWIN"/>
    <x v="9"/>
    <x v="0"/>
    <n v="249"/>
    <n v="20.75"/>
    <n v="260.45730824891501"/>
    <m/>
    <n v="136651.51949999999"/>
    <x v="0"/>
    <n v="13016.6667"/>
    <x v="1127"/>
    <x v="0"/>
    <m/>
  </r>
  <r>
    <d v="2024-09-05T03:03:49"/>
    <x v="1"/>
    <n v="40"/>
    <s v="OCAMPO OCAMPO ANTONIO JOSE"/>
    <x v="1"/>
    <x v="3"/>
    <n v="217"/>
    <n v="19.727272727272702"/>
    <n v="238.75253256150501"/>
    <m/>
    <n v="125263.89290000001"/>
    <x v="0"/>
    <n v="13016.6667"/>
    <x v="1127"/>
    <x v="0"/>
    <m/>
  </r>
  <r>
    <d v="2024-09-05T03:03:49"/>
    <x v="1"/>
    <n v="41"/>
    <s v="GARCIA DAVID WILSON ALBERTO"/>
    <x v="3"/>
    <x v="0"/>
    <n v="221"/>
    <n v="22.1"/>
    <n v="217.047756874096"/>
    <s v="1 Descuento (Monitoreo)"/>
    <n v="113876.2663"/>
    <x v="1"/>
    <n v="13016.6667"/>
    <x v="1127"/>
    <x v="0"/>
    <m/>
  </r>
  <r>
    <d v="2024-09-05T03:03:49"/>
    <x v="1"/>
    <n v="42"/>
    <s v="LOPERA ALVAREZ ESTIVEN"/>
    <x v="0"/>
    <x v="0"/>
    <n v="186"/>
    <n v="20.6666666666667"/>
    <n v="195.34298118668599"/>
    <s v="2 Descuentos (Despachador ivan y usuario desubicado) "/>
    <n v="102488.6397"/>
    <x v="1"/>
    <n v="13016.6667"/>
    <x v="1127"/>
    <x v="0"/>
    <m/>
  </r>
  <r>
    <d v="2024-09-09T00:33:49"/>
    <x v="1"/>
    <n v="1"/>
    <s v="PALMAR PANA EDIXON JOSUE"/>
    <x v="0"/>
    <x v="0"/>
    <n v="184"/>
    <n v="20.4444444444444"/>
    <n v="188.586926286509"/>
    <s v="MACEA MATEO Realiz 3 viajes donde moviliz 64 Usuarios, 4 Descuentos (Transbordo) "/>
    <n v="98772.809500000003"/>
    <x v="0"/>
    <n v="13741.6667"/>
    <x v="1128"/>
    <x v="0"/>
    <m/>
  </r>
  <r>
    <d v="2024-09-09T00:33:50"/>
    <x v="1"/>
    <n v="2"/>
    <s v="PARIAS MURIEL JHON FREDY"/>
    <x v="6"/>
    <x v="0"/>
    <n v="138"/>
    <n v="17.25"/>
    <n v="167.63282336578601"/>
    <m/>
    <n v="87798.052899999995"/>
    <x v="1"/>
    <n v="13741.6667"/>
    <x v="1128"/>
    <x v="0"/>
    <m/>
  </r>
  <r>
    <d v="2024-09-09T00:33:50"/>
    <x v="1"/>
    <n v="3"/>
    <s v="AGUIRRE ANDRES"/>
    <x v="3"/>
    <x v="0"/>
    <n v="197"/>
    <n v="19.7"/>
    <n v="209.54102920723199"/>
    <m/>
    <n v="109747.5661"/>
    <x v="0"/>
    <n v="13741.6667"/>
    <x v="1128"/>
    <x v="0"/>
    <m/>
  </r>
  <r>
    <d v="2024-09-09T00:33:50"/>
    <x v="1"/>
    <n v="5"/>
    <s v="BERRIO POSADA ANGELA"/>
    <x v="4"/>
    <x v="0"/>
    <n v="160"/>
    <n v="22.8571428571429"/>
    <n v="146.67872044506299"/>
    <m/>
    <n v="76823.296199999997"/>
    <x v="1"/>
    <n v="13741.6667"/>
    <x v="1128"/>
    <x v="0"/>
    <m/>
  </r>
  <r>
    <d v="2024-09-09T00:33:51"/>
    <x v="1"/>
    <n v="6"/>
    <s v="TUBERQUIA MAICOL ESTIVEN"/>
    <x v="1"/>
    <x v="0"/>
    <n v="221"/>
    <n v="20.090909090909101"/>
    <n v="230.495132127955"/>
    <s v="3 Descuentos (Despachadores y jefe de ruta) "/>
    <n v="120722.3227"/>
    <x v="0"/>
    <n v="13741.6667"/>
    <x v="1128"/>
    <x v="0"/>
    <m/>
  </r>
  <r>
    <d v="2024-09-09T00:33:51"/>
    <x v="1"/>
    <n v="7"/>
    <s v="DUQUE GABRIEL"/>
    <x v="3"/>
    <x v="0"/>
    <n v="221"/>
    <n v="22.1"/>
    <n v="209.54102920723199"/>
    <m/>
    <n v="109747.5661"/>
    <x v="1"/>
    <n v="13741.6667"/>
    <x v="1128"/>
    <x v="0"/>
    <m/>
  </r>
  <r>
    <d v="2024-09-09T00:33:51"/>
    <x v="1"/>
    <n v="8"/>
    <s v="LONDOO CADAVID DAVID SANTIAGO"/>
    <x v="3"/>
    <x v="0"/>
    <n v="263"/>
    <n v="26.3"/>
    <n v="209.54102920723199"/>
    <m/>
    <n v="109747.5661"/>
    <x v="1"/>
    <n v="13741.6667"/>
    <x v="1128"/>
    <x v="0"/>
    <m/>
  </r>
  <r>
    <d v="2024-09-09T00:33:51"/>
    <x v="1"/>
    <n v="10"/>
    <s v="MARULANDA JARAMILLO DAWER ANDRES"/>
    <x v="0"/>
    <x v="0"/>
    <n v="197"/>
    <n v="21.8888888888889"/>
    <n v="188.586926286509"/>
    <s v="2 Descuentos (jefe de ruta y despachador gustavo) "/>
    <n v="98772.809500000003"/>
    <x v="0"/>
    <n v="13741.6667"/>
    <x v="1128"/>
    <x v="0"/>
    <m/>
  </r>
  <r>
    <d v="2024-09-09T00:33:52"/>
    <x v="1"/>
    <n v="11"/>
    <s v="HERRERA GIRALDO DAVINSON"/>
    <x v="3"/>
    <x v="0"/>
    <n v="179"/>
    <n v="17.899999999999999"/>
    <n v="209.54102920723199"/>
    <s v="3 Descuentos (Jefe de ruta) "/>
    <n v="109747.5661"/>
    <x v="0"/>
    <n v="13741.6667"/>
    <x v="1128"/>
    <x v="0"/>
    <m/>
  </r>
  <r>
    <d v="2024-09-09T00:33:52"/>
    <x v="9"/>
    <n v="12"/>
    <s v="JIMENEZ JIMENEZ OMAR DAVID"/>
    <x v="3"/>
    <x v="0"/>
    <n v="246"/>
    <n v="24.6"/>
    <n v="209.54102920723199"/>
    <m/>
    <n v="109747.5661"/>
    <x v="0"/>
    <n v="13741.6667"/>
    <x v="1128"/>
    <x v="0"/>
    <m/>
  </r>
  <r>
    <d v="2024-09-09T00:33:52"/>
    <x v="9"/>
    <n v="13"/>
    <s v="DURANGO PAEZ GILDARDO"/>
    <x v="9"/>
    <x v="0"/>
    <n v="254"/>
    <n v="21.1666666666667"/>
    <n v="251.44923504867899"/>
    <m/>
    <n v="131697.07930000001"/>
    <x v="0"/>
    <n v="13741.6667"/>
    <x v="1128"/>
    <x v="0"/>
    <m/>
  </r>
  <r>
    <d v="2024-09-09T00:33:53"/>
    <x v="9"/>
    <n v="14"/>
    <s v="MADRID HERNANDEZ JHONATAN SMITH"/>
    <x v="12"/>
    <x v="0"/>
    <n v="261"/>
    <n v="20.076923076923102"/>
    <n v="272.403337969402"/>
    <m/>
    <n v="142671.83590000001"/>
    <x v="1"/>
    <n v="13741.6667"/>
    <x v="1128"/>
    <x v="0"/>
    <m/>
  </r>
  <r>
    <d v="2024-09-09T00:33:53"/>
    <x v="9"/>
    <n v="15"/>
    <s v="BAUTISTA JUAN"/>
    <x v="3"/>
    <x v="0"/>
    <n v="182"/>
    <n v="18.2"/>
    <n v="209.54102920723199"/>
    <m/>
    <n v="109747.5661"/>
    <x v="1"/>
    <n v="13741.6667"/>
    <x v="1128"/>
    <x v="0"/>
    <m/>
  </r>
  <r>
    <d v="2024-09-09T00:33:53"/>
    <x v="9"/>
    <n v="16"/>
    <s v="HURTADO MADRID JUAN ESTEBAN"/>
    <x v="3"/>
    <x v="0"/>
    <n v="215"/>
    <n v="21.5"/>
    <n v="209.54102920723199"/>
    <s v="2 Descuentos (Transbordo) "/>
    <n v="109747.5661"/>
    <x v="0"/>
    <n v="13741.6667"/>
    <x v="1128"/>
    <x v="0"/>
    <m/>
  </r>
  <r>
    <d v="2024-09-09T00:33:53"/>
    <x v="9"/>
    <n v="17"/>
    <s v="RAMIREZ JARAMILLO WILSON"/>
    <x v="3"/>
    <x v="0"/>
    <n v="216"/>
    <n v="21.6"/>
    <n v="209.54102920723199"/>
    <m/>
    <n v="109747.5661"/>
    <x v="0"/>
    <n v="13741.6667"/>
    <x v="1128"/>
    <x v="0"/>
    <m/>
  </r>
  <r>
    <d v="2024-09-09T00:33:54"/>
    <x v="9"/>
    <n v="18"/>
    <s v="BETANCUR GUZMAN JHON FERNANDO"/>
    <x v="3"/>
    <x v="0"/>
    <n v="169"/>
    <n v="16.899999999999999"/>
    <n v="209.54102920723199"/>
    <m/>
    <n v="109747.5661"/>
    <x v="0"/>
    <n v="13741.6667"/>
    <x v="1128"/>
    <x v="0"/>
    <m/>
  </r>
  <r>
    <d v="2024-09-09T00:33:54"/>
    <x v="9"/>
    <n v="20"/>
    <s v="GONZALEZ PEREZ RAFAEL JOSE"/>
    <x v="0"/>
    <x v="0"/>
    <n v="195"/>
    <n v="21.6666666666667"/>
    <n v="188.586926286509"/>
    <s v="1 Descuento (Monitoreo) "/>
    <n v="98772.809500000003"/>
    <x v="0"/>
    <n v="13741.6667"/>
    <x v="1128"/>
    <x v="0"/>
    <m/>
  </r>
  <r>
    <d v="2024-09-09T00:33:54"/>
    <x v="9"/>
    <n v="21"/>
    <s v="DURANGO DAVID JOSE"/>
    <x v="0"/>
    <x v="0"/>
    <n v="161"/>
    <n v="17.8888888888889"/>
    <n v="188.586926286509"/>
    <s v="1 Descuento (Usuario desubicado) "/>
    <n v="98772.809500000003"/>
    <x v="0"/>
    <n v="13741.6667"/>
    <x v="1128"/>
    <x v="0"/>
    <m/>
  </r>
  <r>
    <d v="2024-09-09T00:33:55"/>
    <x v="9"/>
    <n v="22"/>
    <s v="QUIRAMA CASTAEDA JHON JADER"/>
    <x v="9"/>
    <x v="0"/>
    <n v="254"/>
    <n v="22.086956521739101"/>
    <n v="240.97218358831699"/>
    <s v="5 Descuentos (Transbordo)"/>
    <n v="126209.701"/>
    <x v="1"/>
    <n v="13741.6667"/>
    <x v="1128"/>
    <x v="0"/>
    <m/>
  </r>
  <r>
    <d v="2024-09-09T00:33:55"/>
    <x v="9"/>
    <n v="23"/>
    <s v="SALDARRIAGA PARRA LUIS ALBERTO"/>
    <x v="3"/>
    <x v="0"/>
    <n v="170"/>
    <n v="17"/>
    <n v="209.54102920723199"/>
    <m/>
    <n v="109747.5661"/>
    <x v="2"/>
    <n v="13741.6667"/>
    <x v="1128"/>
    <x v="0"/>
    <m/>
  </r>
  <r>
    <d v="2024-09-09T00:33:55"/>
    <x v="9"/>
    <n v="24"/>
    <s v="MUOZ PEA WEIMAR ALONSO"/>
    <x v="3"/>
    <x v="0"/>
    <n v="189"/>
    <n v="18.899999999999999"/>
    <n v="209.54102920723199"/>
    <s v="2 Descuentos (conduct y despachador fernando) "/>
    <n v="109747.5661"/>
    <x v="0"/>
    <n v="13741.6667"/>
    <x v="1128"/>
    <x v="0"/>
    <m/>
  </r>
  <r>
    <d v="2024-09-09T00:33:55"/>
    <x v="9"/>
    <n v="25"/>
    <s v="JIMENEZ HURTADO CARLOS ESTIVEN"/>
    <x v="0"/>
    <x v="0"/>
    <n v="197"/>
    <n v="21.8888888888889"/>
    <n v="188.586926286509"/>
    <m/>
    <n v="98772.809500000003"/>
    <x v="1"/>
    <n v="13741.6667"/>
    <x v="1128"/>
    <x v="0"/>
    <m/>
  </r>
  <r>
    <d v="2024-09-09T00:33:56"/>
    <x v="9"/>
    <n v="26"/>
    <s v="ESPINOZA CHAVARRIA GUILLERMO LEON"/>
    <x v="0"/>
    <x v="0"/>
    <n v="185"/>
    <n v="20.5555555555556"/>
    <n v="188.586926286509"/>
    <m/>
    <n v="98772.809500000003"/>
    <x v="0"/>
    <n v="13741.6667"/>
    <x v="1128"/>
    <x v="0"/>
    <m/>
  </r>
  <r>
    <d v="2024-09-09T00:33:57"/>
    <x v="9"/>
    <n v="27"/>
    <s v="FLORES RINCON JORGE ALBERTO"/>
    <x v="0"/>
    <x v="0"/>
    <n v="198"/>
    <n v="22"/>
    <n v="188.586926286509"/>
    <s v="1 Descuento (Tecnico radios) "/>
    <n v="98772.809500000003"/>
    <x v="0"/>
    <n v="13741.6667"/>
    <x v="1128"/>
    <x v="0"/>
    <m/>
  </r>
  <r>
    <d v="2024-09-09T00:33:59"/>
    <x v="9"/>
    <n v="29"/>
    <s v="PEREZ GARCIA JUAN ESTEBAN"/>
    <x v="6"/>
    <x v="0"/>
    <n v="168"/>
    <n v="21"/>
    <n v="167.63282336578601"/>
    <m/>
    <n v="87798.052899999995"/>
    <x v="0"/>
    <n v="13741.6667"/>
    <x v="1128"/>
    <x v="0"/>
    <m/>
  </r>
  <r>
    <d v="2024-09-09T00:34:00"/>
    <x v="9"/>
    <n v="30"/>
    <s v="RIOS ELKIN"/>
    <x v="1"/>
    <x v="0"/>
    <n v="222"/>
    <n v="20.181818181818201"/>
    <n v="230.495132127955"/>
    <s v="3 Descuentos (Transbordo) "/>
    <n v="120722.3227"/>
    <x v="0"/>
    <n v="13741.6667"/>
    <x v="1128"/>
    <x v="0"/>
    <m/>
  </r>
  <r>
    <d v="2024-09-09T00:34:00"/>
    <x v="1"/>
    <n v="31"/>
    <s v="CERVANTES MARTINEZ FELIX ENRIQUE"/>
    <x v="0"/>
    <x v="0"/>
    <n v="171"/>
    <n v="19"/>
    <n v="188.586926286509"/>
    <s v="2 Descuentos (Monitoreo y despachador gustavo) "/>
    <n v="98772.809500000003"/>
    <x v="0"/>
    <n v="13741.6667"/>
    <x v="1128"/>
    <x v="0"/>
    <m/>
  </r>
  <r>
    <d v="2024-09-09T00:34:01"/>
    <x v="1"/>
    <n v="32"/>
    <s v="AGUDELO GARCIA DENIN ANGELO"/>
    <x v="6"/>
    <x v="0"/>
    <n v="213"/>
    <n v="26.625"/>
    <n v="167.63282336578601"/>
    <m/>
    <n v="87798.052899999995"/>
    <x v="0"/>
    <n v="13741.6667"/>
    <x v="1128"/>
    <x v="0"/>
    <m/>
  </r>
  <r>
    <d v="2024-09-09T00:34:01"/>
    <x v="1"/>
    <n v="33"/>
    <s v="ACEVEDO DIEGO ALEJANDRO"/>
    <x v="3"/>
    <x v="0"/>
    <n v="235"/>
    <n v="23.5"/>
    <n v="209.54102920723199"/>
    <s v="1 Descuento (Conduct)"/>
    <n v="109747.5661"/>
    <x v="0"/>
    <n v="13741.6667"/>
    <x v="1128"/>
    <x v="0"/>
    <m/>
  </r>
  <r>
    <d v="2024-09-09T00:34:02"/>
    <x v="1"/>
    <n v="34"/>
    <s v="MONTOYA OSPINA GILBERTO ANTONIO"/>
    <x v="6"/>
    <x v="0"/>
    <n v="197"/>
    <n v="24.625"/>
    <n v="167.63282336578601"/>
    <s v="2 Descuentos (Despachadores) "/>
    <n v="87798.052899999995"/>
    <x v="0"/>
    <n v="13741.6667"/>
    <x v="1128"/>
    <x v="0"/>
    <m/>
  </r>
  <r>
    <d v="2024-09-09T00:34:03"/>
    <x v="1"/>
    <n v="35"/>
    <s v="PINO JUAN ESTEBAN"/>
    <x v="0"/>
    <x v="0"/>
    <n v="172"/>
    <n v="19.1111111111111"/>
    <n v="188.586926286509"/>
    <s v="1 Descuento (Despachador cristobal) "/>
    <n v="98772.809500000003"/>
    <x v="1"/>
    <n v="13741.6667"/>
    <x v="1128"/>
    <x v="0"/>
    <m/>
  </r>
  <r>
    <d v="2024-09-09T00:34:07"/>
    <x v="1"/>
    <n v="36"/>
    <s v="MARTINEZ CHAVERRA LUIS NORBERTO"/>
    <x v="0"/>
    <x v="0"/>
    <n v="173"/>
    <n v="19.2222222222222"/>
    <n v="188.586926286509"/>
    <s v="3 Descuentos (Jefe de ruta, monitoreo y conduct) "/>
    <n v="98772.809500000003"/>
    <x v="0"/>
    <n v="13741.6667"/>
    <x v="1128"/>
    <x v="0"/>
    <m/>
  </r>
  <r>
    <d v="2024-09-09T00:34:08"/>
    <x v="1"/>
    <n v="37"/>
    <s v="TABORDA ROJAS DIEGO ALEJANDRO"/>
    <x v="8"/>
    <x v="0"/>
    <n v="139"/>
    <n v="27.8"/>
    <n v="104.77051460361599"/>
    <s v="2 Descuentos (Angela recaudo y conduct) "/>
    <n v="54873.783000000003"/>
    <x v="1"/>
    <n v="13741.6667"/>
    <x v="1128"/>
    <x v="0"/>
    <m/>
  </r>
  <r>
    <d v="2024-09-09T00:34:08"/>
    <x v="1"/>
    <n v="38"/>
    <s v="PEREIRA JORGE"/>
    <x v="1"/>
    <x v="0"/>
    <n v="244"/>
    <n v="22.181818181818201"/>
    <n v="230.495132127955"/>
    <m/>
    <n v="120722.3227"/>
    <x v="0"/>
    <n v="13741.6667"/>
    <x v="1128"/>
    <x v="0"/>
    <m/>
  </r>
  <r>
    <d v="2024-09-09T00:34:08"/>
    <x v="1"/>
    <n v="39"/>
    <s v="GOMEZ EDWIN"/>
    <x v="3"/>
    <x v="0"/>
    <n v="225"/>
    <n v="22.5"/>
    <n v="209.54102920723199"/>
    <m/>
    <n v="109747.5661"/>
    <x v="0"/>
    <n v="13741.6667"/>
    <x v="1128"/>
    <x v="0"/>
    <m/>
  </r>
  <r>
    <d v="2024-09-09T00:34:09"/>
    <x v="1"/>
    <n v="40"/>
    <s v="OCAMPO OCAMPO ANTONIO JOSE"/>
    <x v="8"/>
    <x v="0"/>
    <n v="93"/>
    <n v="18.600000000000001"/>
    <n v="104.77051460361599"/>
    <m/>
    <n v="54873.783000000003"/>
    <x v="0"/>
    <n v="13741.6667"/>
    <x v="1128"/>
    <x v="0"/>
    <m/>
  </r>
  <r>
    <d v="2024-09-09T00:34:09"/>
    <x v="1"/>
    <n v="41"/>
    <s v="DIAZ LOZADA ANDRES FELIPE"/>
    <x v="3"/>
    <x v="0"/>
    <n v="190"/>
    <n v="19"/>
    <n v="209.54102920723199"/>
    <m/>
    <n v="109747.5661"/>
    <x v="1"/>
    <n v="13741.6667"/>
    <x v="1128"/>
    <x v="0"/>
    <m/>
  </r>
  <r>
    <d v="2024-09-09T00:34:09"/>
    <x v="1"/>
    <n v="42"/>
    <s v="LOPERA ALVAREZ ESTIVEN"/>
    <x v="1"/>
    <x v="0"/>
    <n v="239"/>
    <n v="21.727272727272702"/>
    <n v="230.495132127955"/>
    <m/>
    <n v="120722.3227"/>
    <x v="1"/>
    <n v="13741.6667"/>
    <x v="1128"/>
    <x v="0"/>
    <m/>
  </r>
  <r>
    <d v="2024-09-09T00:35:20"/>
    <x v="9"/>
    <n v="1"/>
    <s v="PALMAR PANA EDIXON JOSUE"/>
    <x v="3"/>
    <x v="0"/>
    <n v="227"/>
    <n v="22.7"/>
    <n v="208.44319775596099"/>
    <s v="1 Descuento (Despachador cristobal)"/>
    <n v="109143.7588"/>
    <x v="0"/>
    <n v="12827.027"/>
    <x v="1129"/>
    <x v="0"/>
    <m/>
  </r>
  <r>
    <d v="2024-09-09T00:35:20"/>
    <x v="9"/>
    <n v="2"/>
    <s v="PARIAS MURIEL JHON FREDY"/>
    <x v="0"/>
    <x v="0"/>
    <n v="195"/>
    <n v="21.6666666666667"/>
    <n v="187.59887798036499"/>
    <m/>
    <n v="98229.382899999997"/>
    <x v="1"/>
    <n v="12827.027"/>
    <x v="1129"/>
    <x v="0"/>
    <m/>
  </r>
  <r>
    <d v="2024-09-09T00:35:20"/>
    <x v="9"/>
    <n v="3"/>
    <s v="AGUIRRE ANDRES"/>
    <x v="3"/>
    <x v="0"/>
    <n v="190"/>
    <n v="19"/>
    <n v="208.44319775596099"/>
    <s v="2 Descuentos (Conducts) "/>
    <n v="109143.7588"/>
    <x v="0"/>
    <n v="12827.027"/>
    <x v="1129"/>
    <x v="0"/>
    <m/>
  </r>
  <r>
    <d v="2024-09-09T00:35:20"/>
    <x v="9"/>
    <n v="5"/>
    <s v="BERRIO POSADA ANGELA"/>
    <x v="1"/>
    <x v="0"/>
    <n v="216"/>
    <n v="19.636363636363601"/>
    <n v="229.287517531557"/>
    <m/>
    <n v="120058.1346"/>
    <x v="1"/>
    <n v="12827.027"/>
    <x v="1129"/>
    <x v="0"/>
    <m/>
  </r>
  <r>
    <d v="2024-09-09T00:35:21"/>
    <x v="9"/>
    <n v="6"/>
    <s v="TUBERQUIA MAICOL ESTIVEN"/>
    <x v="0"/>
    <x v="0"/>
    <n v="195"/>
    <n v="21.6666666666667"/>
    <n v="187.59887798036499"/>
    <s v="2 Descuentos (despachador y usuario desubicado) "/>
    <n v="98229.382899999997"/>
    <x v="0"/>
    <n v="12827.027"/>
    <x v="1129"/>
    <x v="0"/>
    <m/>
  </r>
  <r>
    <d v="2024-09-09T00:35:21"/>
    <x v="9"/>
    <n v="7"/>
    <s v="DUQUE GABRIEL"/>
    <x v="0"/>
    <x v="0"/>
    <n v="180"/>
    <n v="20"/>
    <n v="187.59887798036499"/>
    <m/>
    <n v="98229.382899999997"/>
    <x v="1"/>
    <n v="12827.027"/>
    <x v="1129"/>
    <x v="0"/>
    <m/>
  </r>
  <r>
    <d v="2024-09-09T00:35:21"/>
    <x v="9"/>
    <n v="8"/>
    <s v="LONDOO CADAVID DAVID SANTIAGO"/>
    <x v="3"/>
    <x v="0"/>
    <n v="235"/>
    <n v="23.5"/>
    <n v="208.44319775596099"/>
    <m/>
    <n v="109143.7588"/>
    <x v="1"/>
    <n v="12827.027"/>
    <x v="1129"/>
    <x v="0"/>
    <m/>
  </r>
  <r>
    <d v="2024-09-09T00:35:22"/>
    <x v="9"/>
    <n v="10"/>
    <s v="LONDOO WILDER"/>
    <x v="4"/>
    <x v="0"/>
    <n v="128"/>
    <n v="18.285714285714299"/>
    <n v="145.91023842917301"/>
    <s v="7 Descuentos (Jefe de ruta, conducts y abogados) "/>
    <n v="76400.631099999999"/>
    <x v="0"/>
    <n v="12827.027"/>
    <x v="1129"/>
    <x v="0"/>
    <m/>
  </r>
  <r>
    <d v="2024-09-09T00:35:22"/>
    <x v="9"/>
    <n v="11"/>
    <s v="HERRERA GIRALDO DAVINSON"/>
    <x v="6"/>
    <x v="0"/>
    <n v="121"/>
    <n v="15.125"/>
    <n v="166.75455820476901"/>
    <m/>
    <n v="87315.006999999998"/>
    <x v="0"/>
    <n v="12827.027"/>
    <x v="1129"/>
    <x v="0"/>
    <m/>
  </r>
  <r>
    <d v="2024-09-09T00:35:22"/>
    <x v="9"/>
    <n v="12"/>
    <s v="JIMENEZ JIMENEZ OMAR DAVID"/>
    <x v="0"/>
    <x v="0"/>
    <n v="189"/>
    <n v="21"/>
    <n v="187.59887798036499"/>
    <m/>
    <n v="98229.382899999997"/>
    <x v="0"/>
    <n v="12827.027"/>
    <x v="1129"/>
    <x v="0"/>
    <m/>
  </r>
  <r>
    <d v="2024-09-09T00:35:22"/>
    <x v="9"/>
    <n v="13"/>
    <s v="DURANGO PAEZ GILDARDO"/>
    <x v="1"/>
    <x v="0"/>
    <n v="211"/>
    <n v="19.181818181818201"/>
    <n v="229.287517531557"/>
    <m/>
    <n v="120058.1346"/>
    <x v="0"/>
    <n v="12827.027"/>
    <x v="1129"/>
    <x v="0"/>
    <m/>
  </r>
  <r>
    <d v="2024-09-09T00:35:23"/>
    <x v="9"/>
    <n v="14"/>
    <s v="CARVAJAL SALAZAR HECTOR MARINO"/>
    <x v="9"/>
    <x v="3"/>
    <n v="224"/>
    <n v="18.6666666666667"/>
    <n v="250.13183730715301"/>
    <s v="JHONATAN MADRID Realiz 7 viajes donde moviliz 137 Usuarios. 1 Descuento (Despachador) "/>
    <n v="130972.5105"/>
    <x v="1"/>
    <n v="12827.027"/>
    <x v="1129"/>
    <x v="0"/>
    <m/>
  </r>
  <r>
    <d v="2024-09-09T00:35:23"/>
    <x v="9"/>
    <n v="15"/>
    <s v="DIAZ LOZADA ANDRES FELIPE"/>
    <x v="3"/>
    <x v="0"/>
    <n v="270"/>
    <n v="27"/>
    <n v="208.44319775596099"/>
    <m/>
    <n v="109143.7588"/>
    <x v="1"/>
    <n v="12827.027"/>
    <x v="1129"/>
    <x v="0"/>
    <m/>
  </r>
  <r>
    <d v="2024-09-09T00:35:23"/>
    <x v="9"/>
    <n v="16"/>
    <s v="HURTADO MADRID JUAN ESTEBAN"/>
    <x v="3"/>
    <x v="0"/>
    <n v="196"/>
    <n v="19.600000000000001"/>
    <n v="208.44319775596099"/>
    <m/>
    <n v="109143.7588"/>
    <x v="0"/>
    <n v="12827.027"/>
    <x v="1129"/>
    <x v="0"/>
    <m/>
  </r>
  <r>
    <d v="2024-09-09T00:35:23"/>
    <x v="9"/>
    <n v="17"/>
    <s v="RAMIREZ JARAMILLO WILSON"/>
    <x v="0"/>
    <x v="0"/>
    <n v="180"/>
    <n v="20"/>
    <n v="187.59887798036499"/>
    <m/>
    <n v="98229.382899999997"/>
    <x v="0"/>
    <n v="12827.027"/>
    <x v="1129"/>
    <x v="0"/>
    <m/>
  </r>
  <r>
    <d v="2024-09-09T00:35:24"/>
    <x v="9"/>
    <n v="18"/>
    <s v="BETANCUR GUZMAN JHON FERNANDO"/>
    <x v="0"/>
    <x v="0"/>
    <n v="156"/>
    <n v="17.3333333333333"/>
    <n v="187.59887798036499"/>
    <m/>
    <n v="98229.382899999997"/>
    <x v="0"/>
    <n v="12827.027"/>
    <x v="1129"/>
    <x v="0"/>
    <m/>
  </r>
  <r>
    <d v="2024-09-09T00:35:24"/>
    <x v="9"/>
    <n v="19"/>
    <s v="MACEA MATEO"/>
    <x v="3"/>
    <x v="0"/>
    <n v="189"/>
    <n v="18.899999999999999"/>
    <n v="208.44319775596099"/>
    <s v="2 Descuentos (Conducts) "/>
    <n v="109143.7588"/>
    <x v="0"/>
    <n v="12827.027"/>
    <x v="1129"/>
    <x v="0"/>
    <m/>
  </r>
  <r>
    <d v="2024-09-09T00:35:24"/>
    <x v="9"/>
    <n v="20"/>
    <s v="GONZALEZ PEREZ RAFAEL JOSE"/>
    <x v="0"/>
    <x v="0"/>
    <n v="195"/>
    <n v="21.6666666666667"/>
    <n v="187.59887798036499"/>
    <s v="1 Descuento (Despachador) "/>
    <n v="98229.382899999997"/>
    <x v="0"/>
    <n v="12827.027"/>
    <x v="1129"/>
    <x v="0"/>
    <m/>
  </r>
  <r>
    <d v="2024-09-09T00:35:24"/>
    <x v="9"/>
    <n v="21"/>
    <s v="DURANGO DAVID JOSE"/>
    <x v="6"/>
    <x v="0"/>
    <n v="136"/>
    <n v="17"/>
    <n v="166.75455820476901"/>
    <m/>
    <n v="87315.006999999998"/>
    <x v="0"/>
    <n v="12827.027"/>
    <x v="1129"/>
    <x v="0"/>
    <m/>
  </r>
  <r>
    <d v="2024-09-09T00:35:25"/>
    <x v="1"/>
    <n v="22"/>
    <s v="QUIRAMA CASTAEDA JHON JADER"/>
    <x v="3"/>
    <x v="3"/>
    <n v="216"/>
    <n v="21.6"/>
    <n v="208.44319775596099"/>
    <m/>
    <n v="109143.7588"/>
    <x v="1"/>
    <n v="12827.027"/>
    <x v="1129"/>
    <x v="0"/>
    <m/>
  </r>
  <r>
    <d v="2024-09-09T00:35:25"/>
    <x v="1"/>
    <n v="23"/>
    <s v="SALDARRIAGA PARRA LUIS ALBERTO"/>
    <x v="0"/>
    <x v="3"/>
    <n v="193"/>
    <n v="21.4444444444444"/>
    <n v="187.59887798036499"/>
    <m/>
    <n v="98229.382899999997"/>
    <x v="2"/>
    <n v="12827.027"/>
    <x v="1129"/>
    <x v="0"/>
    <m/>
  </r>
  <r>
    <d v="2024-09-09T00:35:25"/>
    <x v="1"/>
    <n v="24"/>
    <s v="MUOZ PEA WEIMAR ALONSO"/>
    <x v="0"/>
    <x v="0"/>
    <n v="188"/>
    <n v="20.8888888888889"/>
    <n v="187.59887798036499"/>
    <m/>
    <n v="98229.382899999997"/>
    <x v="0"/>
    <n v="12827.027"/>
    <x v="1129"/>
    <x v="0"/>
    <m/>
  </r>
  <r>
    <d v="2024-09-09T00:35:25"/>
    <x v="1"/>
    <n v="25"/>
    <s v="JIMENEZ HURTADO CARLOS ESTIVEN"/>
    <x v="6"/>
    <x v="0"/>
    <n v="170"/>
    <n v="21.25"/>
    <n v="166.75455820476901"/>
    <s v="1 Descuento (Monitoreo) "/>
    <n v="87315.006999999998"/>
    <x v="1"/>
    <n v="12827.027"/>
    <x v="1129"/>
    <x v="0"/>
    <m/>
  </r>
  <r>
    <d v="2024-09-09T00:35:26"/>
    <x v="1"/>
    <n v="26"/>
    <s v="CIRO MARIN RODRIGO ALBERTO"/>
    <x v="0"/>
    <x v="0"/>
    <n v="200"/>
    <n v="22.2222222222222"/>
    <n v="187.59887798036499"/>
    <s v="5 Descuentos (Usuarios desubicados y comducts) "/>
    <n v="98229.382899999997"/>
    <x v="0"/>
    <n v="12827.027"/>
    <x v="1129"/>
    <x v="0"/>
    <m/>
  </r>
  <r>
    <d v="2024-09-09T00:35:26"/>
    <x v="1"/>
    <n v="27"/>
    <s v="FLORES RINCON JORGE ALBERTO"/>
    <x v="9"/>
    <x v="0"/>
    <n v="242"/>
    <n v="20.1666666666667"/>
    <n v="250.13183730715301"/>
    <s v="FERNEY HENAO Realiz 4 viajes donde moviliz 84 Usuarios, 6 Descuentos (Transbordo) "/>
    <n v="130972.5105"/>
    <x v="0"/>
    <n v="12827.027"/>
    <x v="1129"/>
    <x v="0"/>
    <m/>
  </r>
  <r>
    <d v="2024-09-09T00:35:26"/>
    <x v="1"/>
    <n v="29"/>
    <s v="PEREZ GARCIA JUAN ESTEBAN"/>
    <x v="0"/>
    <x v="3"/>
    <n v="165"/>
    <n v="18.3333333333333"/>
    <n v="187.59887798036499"/>
    <s v="1 Descuento (Monitoreo) "/>
    <n v="98229.382899999997"/>
    <x v="0"/>
    <n v="12827.027"/>
    <x v="1129"/>
    <x v="0"/>
    <m/>
  </r>
  <r>
    <d v="2024-09-09T00:35:26"/>
    <x v="1"/>
    <n v="30"/>
    <s v="RIOS ELKIN"/>
    <x v="10"/>
    <x v="3"/>
    <n v="58"/>
    <n v="14.5"/>
    <n v="83.377279102384307"/>
    <m/>
    <n v="43657.503499999999"/>
    <x v="0"/>
    <n v="12827.027"/>
    <x v="1129"/>
    <x v="0"/>
    <m/>
  </r>
  <r>
    <d v="2024-09-09T00:35:27"/>
    <x v="1"/>
    <n v="31"/>
    <s v="AGUDELO KEVIN ANDRES"/>
    <x v="0"/>
    <x v="0"/>
    <n v="205"/>
    <n v="22.7777777777778"/>
    <n v="187.59887798036499"/>
    <m/>
    <n v="98229.382899999997"/>
    <x v="0"/>
    <n v="12827.027"/>
    <x v="1129"/>
    <x v="0"/>
    <m/>
  </r>
  <r>
    <d v="2024-09-09T00:35:27"/>
    <x v="1"/>
    <n v="32"/>
    <s v="AGUDELO GARCIA DENIN ANGELO"/>
    <x v="4"/>
    <x v="0"/>
    <n v="159"/>
    <n v="22.714285714285701"/>
    <n v="145.91023842917301"/>
    <s v="1 Descuento (Usuario movilidad reducida) "/>
    <n v="76400.631099999999"/>
    <x v="0"/>
    <n v="12827.027"/>
    <x v="1129"/>
    <x v="0"/>
    <m/>
  </r>
  <r>
    <d v="2024-09-09T00:35:27"/>
    <x v="1"/>
    <n v="33"/>
    <s v="ACEVEDO DIEGO ALEJANDRO"/>
    <x v="3"/>
    <x v="0"/>
    <n v="205"/>
    <n v="20.5"/>
    <n v="208.44319775596099"/>
    <m/>
    <n v="109143.7588"/>
    <x v="0"/>
    <n v="12827.027"/>
    <x v="1129"/>
    <x v="0"/>
    <m/>
  </r>
  <r>
    <d v="2024-09-09T00:35:28"/>
    <x v="1"/>
    <n v="34"/>
    <s v="MONTOYA OSPINA GILBERTO ANTONIO"/>
    <x v="3"/>
    <x v="0"/>
    <n v="219"/>
    <n v="21.9"/>
    <n v="208.44319775596099"/>
    <m/>
    <n v="109143.7588"/>
    <x v="0"/>
    <n v="12827.027"/>
    <x v="1129"/>
    <x v="0"/>
    <m/>
  </r>
  <r>
    <d v="2024-09-09T00:35:28"/>
    <x v="1"/>
    <n v="35"/>
    <s v="PINO JUAN ESTEBAN"/>
    <x v="0"/>
    <x v="0"/>
    <n v="206"/>
    <n v="22.8888888888889"/>
    <n v="187.59887798036499"/>
    <s v="1 Descuento (angela recaudo) "/>
    <n v="98229.382899999997"/>
    <x v="1"/>
    <n v="12827.027"/>
    <x v="1129"/>
    <x v="0"/>
    <m/>
  </r>
  <r>
    <d v="2024-09-09T00:35:28"/>
    <x v="1"/>
    <n v="36"/>
    <s v="MARTINEZ CHAVERRA LUIS NORBERTO"/>
    <x v="0"/>
    <x v="0"/>
    <n v="217"/>
    <n v="24.1111111111111"/>
    <n v="187.59887798036499"/>
    <m/>
    <n v="98229.382899999997"/>
    <x v="0"/>
    <n v="12827.027"/>
    <x v="1129"/>
    <x v="0"/>
    <m/>
  </r>
  <r>
    <d v="2024-09-09T00:35:28"/>
    <x v="1"/>
    <n v="37"/>
    <s v="TABORDA ROJAS DIEGO ALEJANDRO"/>
    <x v="0"/>
    <x v="0"/>
    <n v="206"/>
    <n v="22.8888888888889"/>
    <n v="187.59887798036499"/>
    <s v="1 Descuento (Despachador cristobal)"/>
    <n v="98229.382899999997"/>
    <x v="1"/>
    <n v="12827.027"/>
    <x v="1129"/>
    <x v="0"/>
    <m/>
  </r>
  <r>
    <d v="2024-09-09T00:35:29"/>
    <x v="1"/>
    <n v="38"/>
    <s v="PEREIRA JORGE"/>
    <x v="1"/>
    <x v="3"/>
    <n v="253"/>
    <n v="23"/>
    <n v="229.287517531557"/>
    <s v="4 Descuentos (conducts y despachador) "/>
    <n v="120058.1346"/>
    <x v="0"/>
    <n v="12827.027"/>
    <x v="1129"/>
    <x v="0"/>
    <m/>
  </r>
  <r>
    <d v="2024-09-09T00:35:29"/>
    <x v="1"/>
    <n v="39"/>
    <s v="GOMEZ EDWIN"/>
    <x v="1"/>
    <x v="0"/>
    <n v="236"/>
    <n v="21.454545454545499"/>
    <n v="229.287517531557"/>
    <s v="1 Descuento (Asociado) "/>
    <n v="120058.1346"/>
    <x v="0"/>
    <n v="12827.027"/>
    <x v="1129"/>
    <x v="0"/>
    <m/>
  </r>
  <r>
    <d v="2024-09-09T00:35:29"/>
    <x v="1"/>
    <n v="40"/>
    <s v="OCAMPO OCAMPO ANTONIO JOSE"/>
    <x v="10"/>
    <x v="0"/>
    <n v="86"/>
    <n v="21.5"/>
    <n v="83.377279102384307"/>
    <m/>
    <n v="43657.503499999999"/>
    <x v="0"/>
    <n v="12827.027"/>
    <x v="1129"/>
    <x v="0"/>
    <m/>
  </r>
  <r>
    <d v="2024-09-09T00:35:29"/>
    <x v="1"/>
    <n v="41"/>
    <s v="GARCIA DAVID WILSON ALBERTO"/>
    <x v="0"/>
    <x v="3"/>
    <n v="181"/>
    <n v="20.1111111111111"/>
    <n v="187.59887798036499"/>
    <m/>
    <n v="98229.382899999997"/>
    <x v="1"/>
    <n v="12827.027"/>
    <x v="1129"/>
    <x v="0"/>
    <m/>
  </r>
  <r>
    <d v="2024-09-09T00:35:30"/>
    <x v="1"/>
    <n v="42"/>
    <s v="LOPERA ALVAREZ ESTIVEN"/>
    <x v="6"/>
    <x v="0"/>
    <n v="193"/>
    <n v="22.705882352941199"/>
    <n v="177.176718092567"/>
    <m/>
    <n v="92772.195000000007"/>
    <x v="1"/>
    <n v="12827.027"/>
    <x v="1129"/>
    <x v="0"/>
    <m/>
  </r>
  <r>
    <d v="2024-09-09T00:36:15"/>
    <x v="9"/>
    <n v="1"/>
    <s v="PALMAR PANA EDIXON JOSUE"/>
    <x v="3"/>
    <x v="3"/>
    <n v="214"/>
    <n v="21.4"/>
    <n v="201.174698795181"/>
    <m/>
    <n v="105146.0843"/>
    <x v="0"/>
    <n v="12139.4737"/>
    <x v="1130"/>
    <x v="0"/>
    <m/>
  </r>
  <r>
    <d v="2024-09-09T00:36:15"/>
    <x v="9"/>
    <n v="2"/>
    <s v="PARIAS MURIEL JHON FREDY"/>
    <x v="2"/>
    <x v="0"/>
    <n v="130"/>
    <n v="20"/>
    <n v="130.76355421686699"/>
    <s v="2 Descuentos (Despachador y usuario desubicado) "/>
    <n v="68344.954800000007"/>
    <x v="1"/>
    <n v="12139.4737"/>
    <x v="1130"/>
    <x v="0"/>
    <m/>
  </r>
  <r>
    <d v="2024-09-09T00:36:15"/>
    <x v="9"/>
    <n v="3"/>
    <s v="AGUIRRE ANDRES"/>
    <x v="6"/>
    <x v="0"/>
    <n v="154"/>
    <n v="19.25"/>
    <n v="160.93975903614501"/>
    <s v="2 Descuentos (Conduct) "/>
    <n v="84116.867499999993"/>
    <x v="0"/>
    <n v="12139.4737"/>
    <x v="1130"/>
    <x v="0"/>
    <m/>
  </r>
  <r>
    <d v="2024-09-09T00:36:15"/>
    <x v="9"/>
    <n v="4"/>
    <s v="RIOS ELKIN"/>
    <x v="6"/>
    <x v="0"/>
    <n v="207"/>
    <n v="25.875"/>
    <n v="160.93975903614501"/>
    <s v="3 Descuentos (Usuarios desubicados y despachador) "/>
    <n v="84116.867499999993"/>
    <x v="0"/>
    <n v="12139.4737"/>
    <x v="1130"/>
    <x v="0"/>
    <m/>
  </r>
  <r>
    <d v="2024-09-09T00:36:16"/>
    <x v="9"/>
    <n v="5"/>
    <s v="DIAZ LOZADA ANDRES FELIPE"/>
    <x v="0"/>
    <x v="0"/>
    <n v="185"/>
    <n v="20.5555555555556"/>
    <n v="181.05722891566299"/>
    <m/>
    <n v="94631.475900000005"/>
    <x v="1"/>
    <n v="12139.4737"/>
    <x v="1130"/>
    <x v="0"/>
    <m/>
  </r>
  <r>
    <d v="2024-09-09T00:36:16"/>
    <x v="9"/>
    <n v="6"/>
    <s v="TUBERQUIA MAICOL ESTIVEN"/>
    <x v="8"/>
    <x v="1"/>
    <n v="107"/>
    <n v="21.4"/>
    <n v="100.58734939759"/>
    <m/>
    <n v="52573.042200000004"/>
    <x v="0"/>
    <n v="12139.4737"/>
    <x v="1130"/>
    <x v="0"/>
    <m/>
  </r>
  <r>
    <d v="2024-09-09T00:36:16"/>
    <x v="9"/>
    <n v="7"/>
    <s v="DUQUE GABRIEL"/>
    <x v="6"/>
    <x v="0"/>
    <n v="161"/>
    <n v="20.125"/>
    <n v="160.93975903614501"/>
    <m/>
    <n v="84116.867499999993"/>
    <x v="1"/>
    <n v="12139.4737"/>
    <x v="1130"/>
    <x v="0"/>
    <m/>
  </r>
  <r>
    <d v="2024-09-09T00:36:17"/>
    <x v="9"/>
    <n v="8"/>
    <s v="HURTADO MADRID JUAN ESTEBAN"/>
    <x v="6"/>
    <x v="0"/>
    <n v="179"/>
    <n v="22.375"/>
    <n v="160.93975903614501"/>
    <m/>
    <n v="84116.867499999993"/>
    <x v="1"/>
    <n v="12139.4737"/>
    <x v="1130"/>
    <x v="0"/>
    <m/>
  </r>
  <r>
    <d v="2024-09-09T00:36:17"/>
    <x v="9"/>
    <n v="10"/>
    <s v="MARULANDA JARAMILLO DAWER ANDRES"/>
    <x v="4"/>
    <x v="0"/>
    <n v="154"/>
    <n v="22"/>
    <n v="140.82228915662699"/>
    <m/>
    <n v="73602.259000000005"/>
    <x v="0"/>
    <n v="12139.4737"/>
    <x v="1130"/>
    <x v="0"/>
    <m/>
  </r>
  <r>
    <d v="2024-09-09T00:36:17"/>
    <x v="9"/>
    <n v="11"/>
    <s v="HERRERA GIRALDO DAVINSON"/>
    <x v="0"/>
    <x v="0"/>
    <n v="173"/>
    <n v="19.2222222222222"/>
    <n v="181.05722891566299"/>
    <m/>
    <n v="94631.475900000005"/>
    <x v="0"/>
    <n v="12139.4737"/>
    <x v="1130"/>
    <x v="0"/>
    <m/>
  </r>
  <r>
    <d v="2024-09-09T00:36:17"/>
    <x v="1"/>
    <n v="12"/>
    <s v="VALENCIA MENDOZA JHON"/>
    <x v="0"/>
    <x v="0"/>
    <n v="152"/>
    <n v="16.8888888888889"/>
    <n v="181.05722891566299"/>
    <m/>
    <n v="94631.475900000005"/>
    <x v="0"/>
    <n v="12139.4737"/>
    <x v="1130"/>
    <x v="0"/>
    <m/>
  </r>
  <r>
    <d v="2024-09-09T00:36:18"/>
    <x v="1"/>
    <n v="13"/>
    <s v="DURANGO PAEZ GILDARDO"/>
    <x v="3"/>
    <x v="0"/>
    <n v="191"/>
    <n v="19.100000000000001"/>
    <n v="201.174698795181"/>
    <s v="4 Descuentos (Transbordo y conduct) "/>
    <n v="105146.0843"/>
    <x v="0"/>
    <n v="12139.4737"/>
    <x v="1130"/>
    <x v="0"/>
    <m/>
  </r>
  <r>
    <d v="2024-09-09T00:36:18"/>
    <x v="1"/>
    <n v="14"/>
    <s v="MADRID HERNANDEZ JHONATAN SMITH"/>
    <x v="6"/>
    <x v="0"/>
    <n v="169"/>
    <n v="19.882352941176499"/>
    <n v="170.99849397590401"/>
    <s v="HECTOR SALAZAR Realiz 5 viajes donde moviliz 96 Usuarios, 1 Descuento (Conduct) "/>
    <n v="89374.171700000006"/>
    <x v="1"/>
    <n v="12139.4737"/>
    <x v="1130"/>
    <x v="0"/>
    <m/>
  </r>
  <r>
    <d v="2024-09-09T00:36:18"/>
    <x v="1"/>
    <n v="15"/>
    <s v="BAUTISTA JUAN"/>
    <x v="3"/>
    <x v="0"/>
    <n v="186"/>
    <n v="18.600000000000001"/>
    <n v="201.174698795181"/>
    <s v="3 Descuentos (Asociado y conducts) "/>
    <n v="105146.0843"/>
    <x v="1"/>
    <n v="12139.4737"/>
    <x v="1130"/>
    <x v="0"/>
    <m/>
  </r>
  <r>
    <d v="2024-09-09T00:36:18"/>
    <x v="1"/>
    <n v="16"/>
    <s v="LONDOO WILDER"/>
    <x v="0"/>
    <x v="0"/>
    <n v="168"/>
    <n v="18.6666666666667"/>
    <n v="181.05722891566299"/>
    <s v="1 Descuento (Despachador) "/>
    <n v="94631.475900000005"/>
    <x v="0"/>
    <n v="12139.4737"/>
    <x v="1130"/>
    <x v="0"/>
    <m/>
  </r>
  <r>
    <d v="2024-09-09T00:36:19"/>
    <x v="1"/>
    <n v="17"/>
    <s v="RAMIREZ JARAMILLO WILSON"/>
    <x v="6"/>
    <x v="0"/>
    <n v="172"/>
    <n v="22.933333333333302"/>
    <n v="150.881024096386"/>
    <s v="2 Descuentos (Conducts) "/>
    <n v="78859.563299999994"/>
    <x v="0"/>
    <n v="12139.4737"/>
    <x v="1130"/>
    <x v="0"/>
    <m/>
  </r>
  <r>
    <d v="2024-09-09T00:36:19"/>
    <x v="1"/>
    <n v="18"/>
    <s v="BETANCUR GUZMAN JHON FERNANDO"/>
    <x v="2"/>
    <x v="0"/>
    <n v="117"/>
    <n v="19.5"/>
    <n v="120.704819277108"/>
    <m/>
    <n v="63087.650600000001"/>
    <x v="0"/>
    <n v="12139.4737"/>
    <x v="1130"/>
    <x v="0"/>
    <m/>
  </r>
  <r>
    <d v="2024-09-09T00:36:19"/>
    <x v="1"/>
    <n v="19"/>
    <s v="MACEA MATEO"/>
    <x v="1"/>
    <x v="3"/>
    <n v="236"/>
    <n v="21.454545454545499"/>
    <n v="221.29216867469901"/>
    <s v="3 Descuentos (Monitoreo y Asociado) "/>
    <n v="115660.6928"/>
    <x v="0"/>
    <n v="12139.4737"/>
    <x v="1130"/>
    <x v="0"/>
    <m/>
  </r>
  <r>
    <d v="2024-09-09T00:36:19"/>
    <x v="1"/>
    <n v="20"/>
    <s v="GONZALEZ PEREZ RAFAEL JOSE"/>
    <x v="0"/>
    <x v="0"/>
    <n v="166"/>
    <n v="18.4444444444444"/>
    <n v="181.05722891566299"/>
    <m/>
    <n v="94631.475900000005"/>
    <x v="0"/>
    <n v="12139.4737"/>
    <x v="1130"/>
    <x v="0"/>
    <m/>
  </r>
  <r>
    <d v="2024-09-09T00:36:20"/>
    <x v="1"/>
    <n v="21"/>
    <s v="DURANGO DAVID JOSE"/>
    <x v="0"/>
    <x v="0"/>
    <n v="187"/>
    <n v="20.7777777777778"/>
    <n v="181.05722891566299"/>
    <s v="2 Descuentos (Despachador y usuario desubicado) "/>
    <n v="94631.475900000005"/>
    <x v="0"/>
    <n v="12139.4737"/>
    <x v="1130"/>
    <x v="0"/>
    <m/>
  </r>
  <r>
    <d v="2024-09-09T00:36:20"/>
    <x v="1"/>
    <n v="22"/>
    <s v="QUIRAMA CASTAEDA JHON JADER"/>
    <x v="3"/>
    <x v="0"/>
    <n v="197"/>
    <n v="19.7"/>
    <n v="201.174698795181"/>
    <m/>
    <n v="105146.0843"/>
    <x v="1"/>
    <n v="12139.4737"/>
    <x v="1130"/>
    <x v="0"/>
    <m/>
  </r>
  <r>
    <d v="2024-09-09T00:36:20"/>
    <x v="1"/>
    <n v="23"/>
    <s v="SALDARRIAGA PARRA LUIS ALBERTO"/>
    <x v="0"/>
    <x v="0"/>
    <n v="177"/>
    <n v="19.6666666666667"/>
    <n v="181.05722891566299"/>
    <m/>
    <n v="94631.475900000005"/>
    <x v="2"/>
    <n v="12139.4737"/>
    <x v="1130"/>
    <x v="0"/>
    <m/>
  </r>
  <r>
    <d v="2024-09-09T00:36:20"/>
    <x v="1"/>
    <n v="24"/>
    <s v="MUOZ PEA WEIMAR ALONSO"/>
    <x v="0"/>
    <x v="0"/>
    <n v="221"/>
    <n v="24.5555555555556"/>
    <n v="181.05722891566299"/>
    <m/>
    <n v="94631.475900000005"/>
    <x v="0"/>
    <n v="12139.4737"/>
    <x v="1130"/>
    <x v="0"/>
    <m/>
  </r>
  <r>
    <d v="2024-09-09T00:36:21"/>
    <x v="1"/>
    <n v="26"/>
    <s v="CIRO MARIN RODRIGO ALBERTO"/>
    <x v="0"/>
    <x v="0"/>
    <n v="199"/>
    <n v="22.1111111111111"/>
    <n v="181.05722891566299"/>
    <s v="1 Descuento (Usuario desubicado) "/>
    <n v="94631.475900000005"/>
    <x v="0"/>
    <n v="12139.4737"/>
    <x v="1130"/>
    <x v="0"/>
    <m/>
  </r>
  <r>
    <d v="2024-09-09T00:36:21"/>
    <x v="1"/>
    <n v="27"/>
    <s v="FLORES RINCON JORGE ALBERTO"/>
    <x v="1"/>
    <x v="0"/>
    <n v="239"/>
    <n v="21.727272727272702"/>
    <n v="221.29216867469901"/>
    <m/>
    <n v="115660.6928"/>
    <x v="0"/>
    <n v="12139.4737"/>
    <x v="1130"/>
    <x v="0"/>
    <m/>
  </r>
  <r>
    <d v="2024-09-09T00:36:21"/>
    <x v="1"/>
    <n v="28"/>
    <s v="HINCAPIE GALLEGO YEISON ANDRES"/>
    <x v="6"/>
    <x v="0"/>
    <n v="144"/>
    <n v="18"/>
    <n v="160.93975903614501"/>
    <m/>
    <n v="84116.867499999993"/>
    <x v="0"/>
    <n v="12139.4737"/>
    <x v="1130"/>
    <x v="0"/>
    <m/>
  </r>
  <r>
    <d v="2024-09-09T00:36:22"/>
    <x v="1"/>
    <n v="29"/>
    <s v="PEREZ GARCIA JUAN ESTEBAN"/>
    <x v="0"/>
    <x v="0"/>
    <n v="181"/>
    <n v="20.1111111111111"/>
    <n v="181.05722891566299"/>
    <s v="2 Descuentos (despachador y conduct) "/>
    <n v="94631.475900000005"/>
    <x v="0"/>
    <n v="12139.4737"/>
    <x v="1130"/>
    <x v="0"/>
    <m/>
  </r>
  <r>
    <d v="2024-09-09T00:36:22"/>
    <x v="9"/>
    <n v="31"/>
    <s v="CERVANTES MARTINEZ FELIX ENRIQUE"/>
    <x v="2"/>
    <x v="0"/>
    <n v="62"/>
    <n v="10.3333333333333"/>
    <n v="120.704819277108"/>
    <m/>
    <n v="63087.650600000001"/>
    <x v="0"/>
    <n v="12139.4737"/>
    <x v="1130"/>
    <x v="0"/>
    <m/>
  </r>
  <r>
    <d v="2024-09-09T00:36:22"/>
    <x v="9"/>
    <n v="32"/>
    <s v="AGUDELO GARCIA DENIN ANGELO"/>
    <x v="0"/>
    <x v="0"/>
    <n v="179"/>
    <n v="19.8888888888889"/>
    <n v="181.05722891566299"/>
    <m/>
    <n v="94631.475900000005"/>
    <x v="0"/>
    <n v="12139.4737"/>
    <x v="1130"/>
    <x v="0"/>
    <m/>
  </r>
  <r>
    <d v="2024-09-09T00:36:22"/>
    <x v="9"/>
    <n v="33"/>
    <s v="ACEVEDO DIEGO ALEJANDRO"/>
    <x v="3"/>
    <x v="0"/>
    <n v="205"/>
    <n v="20.5"/>
    <n v="201.174698795181"/>
    <s v="1 Descuento (Monitoreo) "/>
    <n v="105146.0843"/>
    <x v="0"/>
    <n v="12139.4737"/>
    <x v="1130"/>
    <x v="0"/>
    <m/>
  </r>
  <r>
    <d v="2024-09-09T00:36:23"/>
    <x v="9"/>
    <n v="34"/>
    <s v="MONTOYA OSPINA GILBERTO ANTONIO"/>
    <x v="3"/>
    <x v="0"/>
    <n v="230"/>
    <n v="23"/>
    <n v="201.174698795181"/>
    <m/>
    <n v="105146.0843"/>
    <x v="0"/>
    <n v="12139.4737"/>
    <x v="1130"/>
    <x v="0"/>
    <m/>
  </r>
  <r>
    <d v="2024-09-09T00:36:23"/>
    <x v="9"/>
    <n v="35"/>
    <s v="MOLINA LUIS FERNANDO"/>
    <x v="3"/>
    <x v="0"/>
    <n v="171"/>
    <n v="17.100000000000001"/>
    <n v="201.174698795181"/>
    <m/>
    <n v="105146.0843"/>
    <x v="1"/>
    <n v="12139.4737"/>
    <x v="1130"/>
    <x v="0"/>
    <m/>
  </r>
  <r>
    <d v="2024-09-09T00:36:23"/>
    <x v="9"/>
    <n v="36"/>
    <s v="MARTINEZ CHAVERRA LUIS NORBERTO"/>
    <x v="0"/>
    <x v="0"/>
    <n v="209"/>
    <n v="23.2222222222222"/>
    <n v="181.05722891566299"/>
    <m/>
    <n v="94631.475900000005"/>
    <x v="0"/>
    <n v="12139.4737"/>
    <x v="1130"/>
    <x v="0"/>
    <m/>
  </r>
  <r>
    <d v="2024-09-09T00:36:23"/>
    <x v="9"/>
    <n v="37"/>
    <s v="TABORDA ROJAS DIEGO ALEJANDRO"/>
    <x v="0"/>
    <x v="0"/>
    <n v="165"/>
    <n v="18.3333333333333"/>
    <n v="181.05722891566299"/>
    <m/>
    <n v="94631.475900000005"/>
    <x v="1"/>
    <n v="12139.4737"/>
    <x v="1130"/>
    <x v="0"/>
    <m/>
  </r>
  <r>
    <d v="2024-09-09T00:36:24"/>
    <x v="9"/>
    <n v="38"/>
    <s v="AGUDELO KEVIN ANDRES"/>
    <x v="0"/>
    <x v="0"/>
    <n v="171"/>
    <n v="19"/>
    <n v="181.05722891566299"/>
    <m/>
    <n v="94631.475900000005"/>
    <x v="0"/>
    <n v="12139.4737"/>
    <x v="1130"/>
    <x v="0"/>
    <m/>
  </r>
  <r>
    <d v="2024-09-09T00:36:24"/>
    <x v="9"/>
    <n v="40"/>
    <s v="OCAMPO OCAMPO ANTONIO JOSE"/>
    <x v="3"/>
    <x v="0"/>
    <n v="175"/>
    <n v="17.5"/>
    <n v="201.174698795181"/>
    <m/>
    <n v="105146.0843"/>
    <x v="0"/>
    <n v="12139.4737"/>
    <x v="1130"/>
    <x v="0"/>
    <m/>
  </r>
  <r>
    <d v="2024-09-09T00:36:24"/>
    <x v="9"/>
    <n v="41"/>
    <s v="GARCIA DAVID WILSON ALBERTO"/>
    <x v="0"/>
    <x v="0"/>
    <n v="186"/>
    <n v="20.6666666666667"/>
    <n v="181.05722891566299"/>
    <s v="1 Descuento (Despachador) "/>
    <n v="94631.475900000005"/>
    <x v="1"/>
    <n v="12139.4737"/>
    <x v="1130"/>
    <x v="0"/>
    <m/>
  </r>
  <r>
    <d v="2024-09-09T00:36:24"/>
    <x v="9"/>
    <n v="42"/>
    <s v="PINO JUAN ESTEBAN"/>
    <x v="6"/>
    <x v="0"/>
    <n v="160"/>
    <n v="18.823529411764699"/>
    <n v="170.99849397590401"/>
    <m/>
    <n v="89374.171700000006"/>
    <x v="1"/>
    <n v="12139.4737"/>
    <x v="1130"/>
    <x v="0"/>
    <m/>
  </r>
  <r>
    <d v="2024-09-10T01:30:31"/>
    <x v="9"/>
    <n v="1"/>
    <s v="PALMAR PANA EDIXON JOSUE"/>
    <x v="1"/>
    <x v="0"/>
    <n v="238"/>
    <n v="21.636363636363601"/>
    <n v="232.87267525035799"/>
    <s v="2 Descuentos (Despachador y jefe de ruta) "/>
    <n v="122029.97139999999"/>
    <x v="0"/>
    <n v="13208.3333"/>
    <x v="1131"/>
    <x v="0"/>
    <m/>
  </r>
  <r>
    <d v="2024-09-10T01:30:32"/>
    <x v="9"/>
    <n v="2"/>
    <s v="PARIAS MURIEL JHON FREDY"/>
    <x v="3"/>
    <x v="0"/>
    <n v="233"/>
    <n v="23.3"/>
    <n v="211.70243204578"/>
    <m/>
    <n v="110936.3376"/>
    <x v="1"/>
    <n v="13208.3333"/>
    <x v="1131"/>
    <x v="0"/>
    <m/>
  </r>
  <r>
    <d v="2024-09-10T01:30:32"/>
    <x v="9"/>
    <n v="3"/>
    <s v="AGUIRRE ANDRES"/>
    <x v="6"/>
    <x v="0"/>
    <n v="191"/>
    <n v="23.875"/>
    <n v="169.361945636624"/>
    <m/>
    <n v="88749.070099999997"/>
    <x v="0"/>
    <n v="13208.3333"/>
    <x v="1131"/>
    <x v="0"/>
    <m/>
  </r>
  <r>
    <d v="2024-09-10T01:30:32"/>
    <x v="9"/>
    <n v="5"/>
    <s v="BERRIO POSADA ANGELA"/>
    <x v="3"/>
    <x v="0"/>
    <n v="212"/>
    <n v="22.315789473684202"/>
    <n v="201.11731044349099"/>
    <m/>
    <n v="105389.52069999999"/>
    <x v="1"/>
    <n v="13208.3333"/>
    <x v="1131"/>
    <x v="0"/>
    <m/>
  </r>
  <r>
    <d v="2024-09-10T01:30:33"/>
    <x v="9"/>
    <n v="6"/>
    <s v="TUBERQUIA MAICOL ESTIVEN"/>
    <x v="0"/>
    <x v="0"/>
    <n v="185"/>
    <n v="20.5555555555556"/>
    <n v="190.53218884120199"/>
    <s v="1 Descuento (Usuario desubicado) "/>
    <n v="99842.703899999993"/>
    <x v="0"/>
    <n v="13208.3333"/>
    <x v="1131"/>
    <x v="0"/>
    <m/>
  </r>
  <r>
    <d v="2024-09-10T01:30:33"/>
    <x v="9"/>
    <n v="7"/>
    <s v="DUQUE GABRIEL"/>
    <x v="1"/>
    <x v="0"/>
    <n v="242"/>
    <n v="22"/>
    <n v="232.87267525035799"/>
    <m/>
    <n v="122029.97139999999"/>
    <x v="1"/>
    <n v="13208.3333"/>
    <x v="1131"/>
    <x v="0"/>
    <m/>
  </r>
  <r>
    <d v="2024-09-10T01:30:33"/>
    <x v="9"/>
    <n v="8"/>
    <s v="LONDOO CADAVID DAVID SANTIAGO"/>
    <x v="0"/>
    <x v="0"/>
    <n v="167"/>
    <n v="18.5555555555556"/>
    <n v="190.53218884120199"/>
    <m/>
    <n v="99842.703899999993"/>
    <x v="1"/>
    <n v="13208.3333"/>
    <x v="1131"/>
    <x v="0"/>
    <m/>
  </r>
  <r>
    <d v="2024-09-10T01:30:34"/>
    <x v="1"/>
    <n v="10"/>
    <s v="MARULANDA JARAMILLO DAWER ANDRES"/>
    <x v="11"/>
    <x v="0"/>
    <n v="26"/>
    <n v="13"/>
    <n v="42.340486409155901"/>
    <m/>
    <n v="22187.267500000002"/>
    <x v="0"/>
    <n v="13208.3333"/>
    <x v="1131"/>
    <x v="0"/>
    <m/>
  </r>
  <r>
    <d v="2024-09-10T01:30:34"/>
    <x v="1"/>
    <n v="11"/>
    <s v="HERRERA GIRALDO DAVINSON"/>
    <x v="0"/>
    <x v="0"/>
    <n v="208"/>
    <n v="23.1111111111111"/>
    <n v="190.53218884120199"/>
    <m/>
    <n v="99842.703899999993"/>
    <x v="0"/>
    <n v="13208.3333"/>
    <x v="1131"/>
    <x v="0"/>
    <m/>
  </r>
  <r>
    <d v="2024-09-10T01:30:34"/>
    <x v="1"/>
    <n v="12"/>
    <s v="VALENCIA MENDOZA JHON"/>
    <x v="3"/>
    <x v="0"/>
    <n v="190"/>
    <n v="19"/>
    <n v="211.70243204578"/>
    <s v="2 Descuentos (Conducts) "/>
    <n v="110936.3376"/>
    <x v="0"/>
    <n v="13208.3333"/>
    <x v="1131"/>
    <x v="0"/>
    <m/>
  </r>
  <r>
    <d v="2024-09-10T01:30:34"/>
    <x v="1"/>
    <n v="13"/>
    <s v="DURANGO PAEZ GILDARDO"/>
    <x v="3"/>
    <x v="0"/>
    <n v="191"/>
    <n v="19.100000000000001"/>
    <n v="211.70243204578"/>
    <s v="2 Descuentos (Despachador y usuario desubicado) "/>
    <n v="110936.3376"/>
    <x v="0"/>
    <n v="13208.3333"/>
    <x v="1131"/>
    <x v="0"/>
    <m/>
  </r>
  <r>
    <d v="2024-09-10T01:30:35"/>
    <x v="1"/>
    <n v="14"/>
    <s v="MADRID HERNANDEZ JHONATAN SMITH"/>
    <x v="3"/>
    <x v="0"/>
    <n v="194"/>
    <n v="19.399999999999999"/>
    <n v="211.70243204578"/>
    <m/>
    <n v="110936.3376"/>
    <x v="1"/>
    <n v="13208.3333"/>
    <x v="1131"/>
    <x v="0"/>
    <m/>
  </r>
  <r>
    <d v="2024-09-10T01:30:35"/>
    <x v="1"/>
    <n v="15"/>
    <s v="HENAO MUOZ FERNEY"/>
    <x v="0"/>
    <x v="0"/>
    <n v="228"/>
    <n v="25.3333333333333"/>
    <n v="190.53218884120199"/>
    <s v="5 Descuentos (Angela recaudo y conducts) "/>
    <n v="99842.703899999993"/>
    <x v="1"/>
    <n v="13208.3333"/>
    <x v="1131"/>
    <x v="0"/>
    <m/>
  </r>
  <r>
    <d v="2024-09-10T01:30:35"/>
    <x v="1"/>
    <n v="16"/>
    <s v="LONDOO WILDER"/>
    <x v="3"/>
    <x v="0"/>
    <n v="199"/>
    <n v="19.899999999999999"/>
    <n v="211.70243204578"/>
    <m/>
    <n v="110936.3376"/>
    <x v="0"/>
    <n v="13208.3333"/>
    <x v="1131"/>
    <x v="0"/>
    <m/>
  </r>
  <r>
    <d v="2024-09-10T01:30:36"/>
    <x v="1"/>
    <n v="17"/>
    <s v="RAMIREZ JARAMILLO WILSON"/>
    <x v="4"/>
    <x v="0"/>
    <n v="148"/>
    <n v="21.1428571428571"/>
    <n v="148.19170243204599"/>
    <m/>
    <n v="77655.436300000001"/>
    <x v="0"/>
    <n v="13208.3333"/>
    <x v="1131"/>
    <x v="0"/>
    <m/>
  </r>
  <r>
    <d v="2024-09-10T01:30:36"/>
    <x v="1"/>
    <n v="18"/>
    <s v="BETANCUR GUZMAN JHON FERNANDO"/>
    <x v="12"/>
    <x v="0"/>
    <n v="256"/>
    <n v="19.692307692307701"/>
    <n v="275.21316165951401"/>
    <s v="3 Descuentos (Usuarios desubicados) "/>
    <n v="144217.2389"/>
    <x v="0"/>
    <n v="13208.3333"/>
    <x v="1131"/>
    <x v="0"/>
    <m/>
  </r>
  <r>
    <d v="2024-09-10T01:30:36"/>
    <x v="1"/>
    <n v="20"/>
    <s v="GONZALEZ PEREZ RAFAEL JOSE"/>
    <x v="1"/>
    <x v="0"/>
    <n v="207"/>
    <n v="18.818181818181799"/>
    <n v="232.87267525035799"/>
    <s v="1 Descuento (Despachador) "/>
    <n v="122029.97139999999"/>
    <x v="0"/>
    <n v="13208.3333"/>
    <x v="1131"/>
    <x v="0"/>
    <m/>
  </r>
  <r>
    <d v="2024-09-10T01:30:37"/>
    <x v="9"/>
    <n v="21"/>
    <s v="JIMENEZ JIMENEZ OMAR DAVID"/>
    <x v="3"/>
    <x v="0"/>
    <n v="243"/>
    <n v="24.3"/>
    <n v="211.70243204578"/>
    <s v="3 Descuentos (Asociado, usuario desubicado y Monitoreo) "/>
    <n v="110936.3376"/>
    <x v="0"/>
    <n v="13208.3333"/>
    <x v="1131"/>
    <x v="0"/>
    <m/>
  </r>
  <r>
    <d v="2024-09-10T01:30:37"/>
    <x v="9"/>
    <n v="22"/>
    <s v="QUIRAMA CASTAEDA JHON JADER"/>
    <x v="1"/>
    <x v="0"/>
    <n v="218"/>
    <n v="19.818181818181799"/>
    <n v="232.87267525035799"/>
    <s v="1 Descuento (despachador)"/>
    <n v="122029.97139999999"/>
    <x v="1"/>
    <n v="13208.3333"/>
    <x v="1131"/>
    <x v="0"/>
    <m/>
  </r>
  <r>
    <d v="2024-09-10T01:30:37"/>
    <x v="9"/>
    <n v="23"/>
    <s v="SALDARRIAGA PARRA LUIS ALBERTO"/>
    <x v="0"/>
    <x v="0"/>
    <n v="195"/>
    <n v="21.6666666666667"/>
    <n v="190.53218884120199"/>
    <s v="1 Descuento (Despachador) "/>
    <n v="99842.703899999993"/>
    <x v="2"/>
    <n v="13208.3333"/>
    <x v="1131"/>
    <x v="0"/>
    <m/>
  </r>
  <r>
    <d v="2024-09-10T01:30:37"/>
    <x v="9"/>
    <n v="24"/>
    <s v="AGUDELO KEVIN ANDRES"/>
    <x v="5"/>
    <x v="0"/>
    <n v="8"/>
    <n v="8"/>
    <n v="21.170243204578"/>
    <m/>
    <n v="11093.6338"/>
    <x v="0"/>
    <n v="13208.3333"/>
    <x v="1131"/>
    <x v="0"/>
    <m/>
  </r>
  <r>
    <d v="2024-09-10T01:30:38"/>
    <x v="9"/>
    <n v="25"/>
    <s v="JIMENEZ HURTADO CARLOS ESTIVEN"/>
    <x v="0"/>
    <x v="3"/>
    <n v="207"/>
    <n v="23"/>
    <n v="190.53218884120199"/>
    <s v="1 Descuento (Asociado) "/>
    <n v="99842.703899999993"/>
    <x v="1"/>
    <n v="13208.3333"/>
    <x v="1131"/>
    <x v="0"/>
    <m/>
  </r>
  <r>
    <d v="2024-09-10T01:30:38"/>
    <x v="9"/>
    <n v="26"/>
    <s v="ESPINOZA CHAVARRIA GUILLERMO LEON"/>
    <x v="3"/>
    <x v="0"/>
    <n v="211"/>
    <n v="21.1"/>
    <n v="211.70243204578"/>
    <s v="2 Descuentos (conduct y controlador) "/>
    <n v="110936.3376"/>
    <x v="0"/>
    <n v="13208.3333"/>
    <x v="1131"/>
    <x v="0"/>
    <m/>
  </r>
  <r>
    <d v="2024-09-10T01:30:39"/>
    <x v="9"/>
    <n v="27"/>
    <s v="FLORES RINCON JORGE ALBERTO"/>
    <x v="1"/>
    <x v="0"/>
    <n v="258"/>
    <n v="23.454545454545499"/>
    <n v="232.87267525035799"/>
    <m/>
    <n v="122029.97139999999"/>
    <x v="0"/>
    <n v="13208.3333"/>
    <x v="1131"/>
    <x v="0"/>
    <m/>
  </r>
  <r>
    <d v="2024-09-10T01:30:39"/>
    <x v="9"/>
    <n v="28"/>
    <s v="HINCAPIE GALLEGO YEISON ANDRES"/>
    <x v="3"/>
    <x v="0"/>
    <n v="175"/>
    <n v="17.5"/>
    <n v="211.70243204578"/>
    <m/>
    <n v="110936.3376"/>
    <x v="0"/>
    <n v="13208.3333"/>
    <x v="1131"/>
    <x v="0"/>
    <m/>
  </r>
  <r>
    <d v="2024-09-10T01:30:39"/>
    <x v="9"/>
    <n v="29"/>
    <s v="PEREZ GARCIA JUAN ESTEBAN"/>
    <x v="1"/>
    <x v="0"/>
    <n v="215"/>
    <n v="19.545454545454501"/>
    <n v="232.87267525035799"/>
    <s v="1 Descuento (despachador)"/>
    <n v="122029.97139999999"/>
    <x v="0"/>
    <n v="13208.3333"/>
    <x v="1131"/>
    <x v="0"/>
    <m/>
  </r>
  <r>
    <d v="2024-09-10T01:30:39"/>
    <x v="9"/>
    <n v="31"/>
    <s v="CERVANTES MARTINEZ FELIX ENRIQUE"/>
    <x v="1"/>
    <x v="0"/>
    <n v="216"/>
    <n v="19.636363636363601"/>
    <n v="232.87267525035799"/>
    <m/>
    <n v="122029.97139999999"/>
    <x v="0"/>
    <n v="13208.3333"/>
    <x v="1131"/>
    <x v="0"/>
    <m/>
  </r>
  <r>
    <d v="2024-09-10T01:30:40"/>
    <x v="9"/>
    <n v="32"/>
    <s v="AGUDELO GARCIA DENIN ANGELO"/>
    <x v="0"/>
    <x v="0"/>
    <n v="226"/>
    <n v="25.1111111111111"/>
    <n v="190.53218884120199"/>
    <s v="4 Descuentos (usuarios desubicados y jefe de ruta) "/>
    <n v="99842.703899999993"/>
    <x v="0"/>
    <n v="13208.3333"/>
    <x v="1131"/>
    <x v="0"/>
    <m/>
  </r>
  <r>
    <d v="2024-09-10T01:30:40"/>
    <x v="1"/>
    <n v="33"/>
    <s v="ACEVEDO DIEGO ALEJANDRO"/>
    <x v="3"/>
    <x v="0"/>
    <n v="213"/>
    <n v="21.3"/>
    <n v="211.70243204578"/>
    <s v="1 Descuento (Jefe de ruta) "/>
    <n v="110936.3376"/>
    <x v="0"/>
    <n v="13208.3333"/>
    <x v="1131"/>
    <x v="0"/>
    <m/>
  </r>
  <r>
    <d v="2024-09-10T01:30:40"/>
    <x v="1"/>
    <n v="34"/>
    <s v="PINO JUAN ESTEBAN"/>
    <x v="6"/>
    <x v="0"/>
    <n v="160"/>
    <n v="20"/>
    <n v="169.361945636624"/>
    <m/>
    <n v="88749.070099999997"/>
    <x v="0"/>
    <n v="13208.3333"/>
    <x v="1131"/>
    <x v="0"/>
    <m/>
  </r>
  <r>
    <d v="2024-09-10T01:30:41"/>
    <x v="1"/>
    <n v="35"/>
    <s v="MOLINA LUIS FERNANDO"/>
    <x v="0"/>
    <x v="0"/>
    <n v="170"/>
    <n v="18.8888888888889"/>
    <n v="190.53218884120199"/>
    <s v="1 Descuento (Usuario movilidad reducida) "/>
    <n v="99842.703899999993"/>
    <x v="1"/>
    <n v="13208.3333"/>
    <x v="1131"/>
    <x v="0"/>
    <m/>
  </r>
  <r>
    <d v="2024-09-10T01:30:41"/>
    <x v="1"/>
    <n v="36"/>
    <s v="MARTINEZ CHAVERRA LUIS NORBERTO"/>
    <x v="0"/>
    <x v="0"/>
    <n v="213"/>
    <n v="23.6666666666667"/>
    <n v="190.53218884120199"/>
    <m/>
    <n v="99842.703899999993"/>
    <x v="0"/>
    <n v="13208.3333"/>
    <x v="1131"/>
    <x v="0"/>
    <m/>
  </r>
  <r>
    <d v="2024-09-10T01:30:42"/>
    <x v="1"/>
    <n v="37"/>
    <s v="TABORDA ROJAS DIEGO ALEJANDRO"/>
    <x v="4"/>
    <x v="0"/>
    <n v="111"/>
    <n v="15.8571428571429"/>
    <n v="148.19170243204599"/>
    <m/>
    <n v="77655.436300000001"/>
    <x v="1"/>
    <n v="13208.3333"/>
    <x v="1131"/>
    <x v="0"/>
    <m/>
  </r>
  <r>
    <d v="2024-09-10T01:30:42"/>
    <x v="1"/>
    <n v="38"/>
    <s v="PEREIRA JORGE"/>
    <x v="1"/>
    <x v="0"/>
    <n v="257"/>
    <n v="23.363636363636399"/>
    <n v="232.87267525035799"/>
    <s v="1 Descuento (Despachador) "/>
    <n v="122029.97139999999"/>
    <x v="0"/>
    <n v="13208.3333"/>
    <x v="1131"/>
    <x v="0"/>
    <m/>
  </r>
  <r>
    <d v="2024-09-10T01:30:43"/>
    <x v="1"/>
    <n v="40"/>
    <s v="OCAMPO OCAMPO ANTONIO JOSE"/>
    <x v="13"/>
    <x v="0"/>
    <n v="321"/>
    <n v="22.928571428571399"/>
    <n v="296.38340486409197"/>
    <m/>
    <n v="155310.87270000001"/>
    <x v="0"/>
    <n v="13208.3333"/>
    <x v="1131"/>
    <x v="0"/>
    <m/>
  </r>
  <r>
    <d v="2024-09-10T01:30:43"/>
    <x v="1"/>
    <n v="41"/>
    <s v="GARCIA DAVID WILSON ALBERTO"/>
    <x v="1"/>
    <x v="0"/>
    <n v="257"/>
    <n v="23.363636363636399"/>
    <n v="232.87267525035799"/>
    <s v="2 Descuentos (Usuario desubicado y conduct)"/>
    <n v="122029.97139999999"/>
    <x v="1"/>
    <n v="13208.3333"/>
    <x v="1131"/>
    <x v="0"/>
    <m/>
  </r>
  <r>
    <d v="2024-09-10T01:30:43"/>
    <x v="1"/>
    <n v="42"/>
    <s v="LOPERA ALVAREZ ESTIVEN"/>
    <x v="3"/>
    <x v="0"/>
    <n v="210"/>
    <n v="21"/>
    <n v="211.70243204578"/>
    <m/>
    <n v="110936.3376"/>
    <x v="1"/>
    <n v="13208.3333"/>
    <x v="1131"/>
    <x v="0"/>
    <m/>
  </r>
  <r>
    <d v="2024-09-11T01:20:20"/>
    <x v="1"/>
    <n v="1"/>
    <s v="PALMAR PANA EDIXON JOSUE"/>
    <x v="8"/>
    <x v="3"/>
    <n v="105"/>
    <n v="21"/>
    <n v="105.39971949509101"/>
    <m/>
    <n v="55219.845699999998"/>
    <x v="0"/>
    <n v="14144.4444"/>
    <x v="1132"/>
    <x v="0"/>
    <m/>
  </r>
  <r>
    <d v="2024-09-11T01:20:20"/>
    <x v="1"/>
    <n v="2"/>
    <s v="PARIAS MURIEL JHON FREDY"/>
    <x v="6"/>
    <x v="0"/>
    <n v="189"/>
    <n v="23.625"/>
    <n v="168.639551192146"/>
    <s v="3 Descuentos (Despachador y conducts) "/>
    <n v="88351.753200000006"/>
    <x v="1"/>
    <n v="14144.4444"/>
    <x v="1132"/>
    <x v="0"/>
    <m/>
  </r>
  <r>
    <d v="2024-09-11T01:20:21"/>
    <x v="1"/>
    <n v="3"/>
    <s v="AGUIRRE ANDRES"/>
    <x v="6"/>
    <x v="0"/>
    <n v="158"/>
    <n v="19.75"/>
    <n v="168.639551192146"/>
    <m/>
    <n v="88351.753200000006"/>
    <x v="0"/>
    <n v="14144.4444"/>
    <x v="1132"/>
    <x v="0"/>
    <m/>
  </r>
  <r>
    <d v="2024-09-11T01:20:21"/>
    <x v="1"/>
    <n v="4"/>
    <s v="RIOS ELKIN"/>
    <x v="0"/>
    <x v="3"/>
    <n v="220"/>
    <n v="24.4444444444444"/>
    <n v="189.71949509116399"/>
    <s v="1 Descuento (Angela recaudo) "/>
    <n v="99395.722299999994"/>
    <x v="0"/>
    <n v="14144.4444"/>
    <x v="1132"/>
    <x v="0"/>
    <m/>
  </r>
  <r>
    <d v="2024-09-11T01:20:21"/>
    <x v="1"/>
    <n v="5"/>
    <s v="BERRIO POSADA ANGELA"/>
    <x v="9"/>
    <x v="0"/>
    <n v="284"/>
    <n v="23.6666666666667"/>
    <n v="252.95932678821899"/>
    <s v="2 Descuentos (conducts) "/>
    <n v="132527.62969999999"/>
    <x v="1"/>
    <n v="14144.4444"/>
    <x v="1132"/>
    <x v="0"/>
    <m/>
  </r>
  <r>
    <d v="2024-09-11T01:20:22"/>
    <x v="1"/>
    <n v="6"/>
    <s v="TUBERQUIA MAICOL ESTIVEN"/>
    <x v="12"/>
    <x v="0"/>
    <n v="245"/>
    <n v="18.846153846153801"/>
    <n v="274.03927068723698"/>
    <m/>
    <n v="143571.59890000001"/>
    <x v="0"/>
    <n v="14144.4444"/>
    <x v="1132"/>
    <x v="0"/>
    <m/>
  </r>
  <r>
    <d v="2024-09-11T01:20:22"/>
    <x v="1"/>
    <n v="7"/>
    <s v="DUQUE GABRIEL"/>
    <x v="1"/>
    <x v="0"/>
    <n v="241"/>
    <n v="21.909090909090899"/>
    <n v="231.879382889201"/>
    <m/>
    <n v="121483.6606"/>
    <x v="1"/>
    <n v="14144.4444"/>
    <x v="1132"/>
    <x v="0"/>
    <m/>
  </r>
  <r>
    <d v="2024-09-11T01:20:22"/>
    <x v="1"/>
    <n v="8"/>
    <s v="LONDOO CADAVID DAVID SANTIAGO"/>
    <x v="10"/>
    <x v="0"/>
    <n v="84"/>
    <n v="24"/>
    <n v="73.779803646563806"/>
    <m/>
    <n v="38653.892"/>
    <x v="1"/>
    <n v="14144.4444"/>
    <x v="1132"/>
    <x v="0"/>
    <m/>
  </r>
  <r>
    <d v="2024-09-11T01:20:22"/>
    <x v="9"/>
    <n v="10"/>
    <s v="MARULANDA JARAMILLO DAWER ANDRES"/>
    <x v="0"/>
    <x v="0"/>
    <n v="139"/>
    <n v="15.4444444444444"/>
    <n v="189.71949509116399"/>
    <m/>
    <n v="99395.722299999994"/>
    <x v="0"/>
    <n v="14144.4444"/>
    <x v="1132"/>
    <x v="0"/>
    <m/>
  </r>
  <r>
    <d v="2024-09-11T01:20:23"/>
    <x v="9"/>
    <n v="11"/>
    <s v="HERRERA GIRALDO DAVINSON"/>
    <x v="6"/>
    <x v="0"/>
    <n v="164"/>
    <n v="20.5"/>
    <n v="168.639551192146"/>
    <m/>
    <n v="88351.753200000006"/>
    <x v="0"/>
    <n v="14144.4444"/>
    <x v="1132"/>
    <x v="0"/>
    <m/>
  </r>
  <r>
    <d v="2024-09-11T01:20:23"/>
    <x v="9"/>
    <n v="12"/>
    <s v="VALENCIA MENDOZA JHON"/>
    <x v="0"/>
    <x v="0"/>
    <n v="192"/>
    <n v="21.3333333333333"/>
    <n v="189.71949509116399"/>
    <m/>
    <n v="99395.722299999994"/>
    <x v="0"/>
    <n v="14144.4444"/>
    <x v="1132"/>
    <x v="0"/>
    <m/>
  </r>
  <r>
    <d v="2024-09-11T01:20:23"/>
    <x v="9"/>
    <n v="13"/>
    <s v="DURANGO PAEZ GILDARDO"/>
    <x v="6"/>
    <x v="0"/>
    <n v="181"/>
    <n v="21.294117647058801"/>
    <n v="179.17952314165501"/>
    <s v="1 Descuento (despachador) "/>
    <n v="93873.737699999998"/>
    <x v="0"/>
    <n v="14144.4444"/>
    <x v="1132"/>
    <x v="0"/>
    <m/>
  </r>
  <r>
    <d v="2024-09-11T01:20:24"/>
    <x v="9"/>
    <n v="14"/>
    <s v="MADRID HERNANDEZ JHONATAN SMITH"/>
    <x v="0"/>
    <x v="0"/>
    <n v="198"/>
    <n v="22"/>
    <n v="189.71949509116399"/>
    <m/>
    <n v="99395.722299999994"/>
    <x v="1"/>
    <n v="14144.4444"/>
    <x v="1132"/>
    <x v="0"/>
    <m/>
  </r>
  <r>
    <d v="2024-09-11T01:20:24"/>
    <x v="9"/>
    <n v="15"/>
    <s v="PINO JUAN ESTEBAN"/>
    <x v="0"/>
    <x v="3"/>
    <n v="247"/>
    <n v="27.4444444444444"/>
    <n v="189.71949509116399"/>
    <m/>
    <n v="99395.722299999994"/>
    <x v="1"/>
    <n v="14144.4444"/>
    <x v="1132"/>
    <x v="0"/>
    <m/>
  </r>
  <r>
    <d v="2024-09-11T01:20:25"/>
    <x v="9"/>
    <n v="16"/>
    <s v="HURTADO MADRID JUAN ESTEBAN"/>
    <x v="3"/>
    <x v="3"/>
    <n v="240"/>
    <n v="24"/>
    <n v="210.79943899018201"/>
    <m/>
    <n v="110439.6914"/>
    <x v="0"/>
    <n v="14144.4444"/>
    <x v="1132"/>
    <x v="0"/>
    <m/>
  </r>
  <r>
    <d v="2024-09-11T01:20:25"/>
    <x v="9"/>
    <n v="17"/>
    <s v="RAMIREZ JARAMILLO WILSON"/>
    <x v="0"/>
    <x v="0"/>
    <n v="216"/>
    <n v="24"/>
    <n v="189.71949509116399"/>
    <s v="2 Descuentos (despachador y conducts)"/>
    <n v="99395.722299999994"/>
    <x v="0"/>
    <n v="14144.4444"/>
    <x v="1132"/>
    <x v="0"/>
    <m/>
  </r>
  <r>
    <d v="2024-09-11T01:20:25"/>
    <x v="9"/>
    <n v="18"/>
    <s v="BETANCUR GUZMAN JHON FERNANDO"/>
    <x v="3"/>
    <x v="0"/>
    <n v="208"/>
    <n v="20.8"/>
    <n v="210.79943899018201"/>
    <m/>
    <n v="110439.6914"/>
    <x v="0"/>
    <n v="14144.4444"/>
    <x v="1132"/>
    <x v="0"/>
    <m/>
  </r>
  <r>
    <d v="2024-09-11T01:20:25"/>
    <x v="9"/>
    <n v="19"/>
    <s v="MACEA MATEO"/>
    <x v="0"/>
    <x v="0"/>
    <n v="167"/>
    <n v="18.5555555555556"/>
    <n v="189.71949509116399"/>
    <m/>
    <n v="99395.722299999994"/>
    <x v="0"/>
    <n v="14144.4444"/>
    <x v="1132"/>
    <x v="0"/>
    <m/>
  </r>
  <r>
    <d v="2024-09-11T01:20:26"/>
    <x v="9"/>
    <n v="20"/>
    <s v="GONZALEZ PEREZ RAFAEL JOSE"/>
    <x v="0"/>
    <x v="0"/>
    <n v="214"/>
    <n v="23.7777777777778"/>
    <n v="189.71949509116399"/>
    <s v="1 Descuento (conduct) "/>
    <n v="99395.722299999994"/>
    <x v="0"/>
    <n v="14144.4444"/>
    <x v="1132"/>
    <x v="0"/>
    <m/>
  </r>
  <r>
    <d v="2024-09-11T01:20:26"/>
    <x v="1"/>
    <n v="21"/>
    <s v="DURANGO DAVID JOSE"/>
    <x v="6"/>
    <x v="0"/>
    <n v="172"/>
    <n v="20.235294117647101"/>
    <n v="179.17952314165501"/>
    <m/>
    <n v="93873.737699999998"/>
    <x v="0"/>
    <n v="14144.4444"/>
    <x v="1132"/>
    <x v="0"/>
    <m/>
  </r>
  <r>
    <d v="2024-09-11T01:20:27"/>
    <x v="1"/>
    <n v="22"/>
    <s v="QUIRAMA CASTAEDA JHON JADER"/>
    <x v="10"/>
    <x v="0"/>
    <n v="108"/>
    <n v="24"/>
    <n v="94.859747545582096"/>
    <s v="1 Descuento (despachador) "/>
    <n v="49697.861199999999"/>
    <x v="1"/>
    <n v="14144.4444"/>
    <x v="1132"/>
    <x v="0"/>
    <m/>
  </r>
  <r>
    <d v="2024-09-11T01:20:27"/>
    <x v="1"/>
    <n v="23"/>
    <s v="SALDARRIAGA PARRA LUIS ALBERTO"/>
    <x v="3"/>
    <x v="0"/>
    <n v="181"/>
    <n v="18.100000000000001"/>
    <n v="210.79943899018201"/>
    <m/>
    <n v="110439.6914"/>
    <x v="2"/>
    <n v="14144.4444"/>
    <x v="1132"/>
    <x v="0"/>
    <m/>
  </r>
  <r>
    <d v="2024-09-11T01:20:27"/>
    <x v="1"/>
    <n v="24"/>
    <s v="MUOZ PEA WEIMAR ALONSO"/>
    <x v="3"/>
    <x v="0"/>
    <n v="229"/>
    <n v="22.9"/>
    <n v="210.79943899018201"/>
    <s v="4 Descuentos (jefe de ruta y despachador) "/>
    <n v="110439.6914"/>
    <x v="0"/>
    <n v="14144.4444"/>
    <x v="1132"/>
    <x v="0"/>
    <m/>
  </r>
  <r>
    <d v="2024-09-11T01:20:27"/>
    <x v="1"/>
    <n v="25"/>
    <s v="JIMENEZ HURTADO CARLOS ESTIVEN"/>
    <x v="6"/>
    <x v="0"/>
    <n v="144"/>
    <n v="18"/>
    <n v="168.639551192146"/>
    <s v="6 Descuentos (jefe de ruta y asociados) "/>
    <n v="88351.753200000006"/>
    <x v="1"/>
    <n v="14144.4444"/>
    <x v="1132"/>
    <x v="0"/>
    <m/>
  </r>
  <r>
    <d v="2024-09-11T01:20:28"/>
    <x v="1"/>
    <n v="26"/>
    <s v="ESPINOZA CHAVARRIA GUILLERMO LEON"/>
    <x v="0"/>
    <x v="0"/>
    <n v="189"/>
    <n v="21"/>
    <n v="189.71949509116399"/>
    <m/>
    <n v="99395.722299999994"/>
    <x v="0"/>
    <n v="14144.4444"/>
    <x v="1132"/>
    <x v="0"/>
    <m/>
  </r>
  <r>
    <d v="2024-09-11T01:20:28"/>
    <x v="1"/>
    <n v="27"/>
    <s v="FLORES RINCON JORGE ALBERTO"/>
    <x v="9"/>
    <x v="0"/>
    <n v="222"/>
    <n v="18.5"/>
    <n v="252.95932678821899"/>
    <s v="3 Descuentos (despachador y usuario desubicado) "/>
    <n v="132527.62969999999"/>
    <x v="0"/>
    <n v="14144.4444"/>
    <x v="1132"/>
    <x v="0"/>
    <m/>
  </r>
  <r>
    <d v="2024-09-11T01:20:28"/>
    <x v="1"/>
    <n v="28"/>
    <s v="HINCAPIE GALLEGO YEISON ANDRES"/>
    <x v="1"/>
    <x v="0"/>
    <n v="211"/>
    <n v="19.181818181818201"/>
    <n v="231.879382889201"/>
    <m/>
    <n v="121483.6606"/>
    <x v="0"/>
    <n v="14144.4444"/>
    <x v="1132"/>
    <x v="0"/>
    <m/>
  </r>
  <r>
    <d v="2024-09-11T01:20:29"/>
    <x v="1"/>
    <n v="29"/>
    <s v="PEREZ GARCIA JUAN ESTEBAN"/>
    <x v="3"/>
    <x v="0"/>
    <n v="225"/>
    <n v="22.5"/>
    <n v="210.79943899018201"/>
    <m/>
    <n v="110439.6914"/>
    <x v="0"/>
    <n v="14144.4444"/>
    <x v="1132"/>
    <x v="0"/>
    <m/>
  </r>
  <r>
    <d v="2024-09-11T01:20:29"/>
    <x v="1"/>
    <n v="31"/>
    <s v="CERVANTES MARTINEZ FELIX ENRIQUE"/>
    <x v="3"/>
    <x v="0"/>
    <n v="187"/>
    <n v="18.7"/>
    <n v="210.79943899018201"/>
    <s v="2 Descuentos (despachador y usuario desubicado) "/>
    <n v="110439.6914"/>
    <x v="0"/>
    <n v="14144.4444"/>
    <x v="1132"/>
    <x v="0"/>
    <m/>
  </r>
  <r>
    <d v="2024-09-11T01:20:29"/>
    <x v="9"/>
    <n v="32"/>
    <s v="AGUDELO GARCIA DENIN ANGELO"/>
    <x v="3"/>
    <x v="0"/>
    <n v="181"/>
    <n v="18.100000000000001"/>
    <n v="210.79943899018201"/>
    <m/>
    <n v="110439.6914"/>
    <x v="0"/>
    <n v="14144.4444"/>
    <x v="1132"/>
    <x v="0"/>
    <m/>
  </r>
  <r>
    <d v="2024-09-11T01:20:30"/>
    <x v="9"/>
    <n v="33"/>
    <s v="ACEVEDO DIEGO ALEJANDRO"/>
    <x v="6"/>
    <x v="3"/>
    <n v="149"/>
    <n v="17.529411764705898"/>
    <n v="179.17952314165501"/>
    <m/>
    <n v="93873.737699999998"/>
    <x v="0"/>
    <n v="14144.4444"/>
    <x v="1132"/>
    <x v="0"/>
    <m/>
  </r>
  <r>
    <d v="2024-09-11T01:20:30"/>
    <x v="9"/>
    <n v="34"/>
    <s v="MONTOYA OSPINA GILBERTO ANTONIO"/>
    <x v="3"/>
    <x v="0"/>
    <n v="230"/>
    <n v="23"/>
    <n v="210.79943899018201"/>
    <m/>
    <n v="110439.6914"/>
    <x v="0"/>
    <n v="14144.4444"/>
    <x v="1132"/>
    <x v="0"/>
    <m/>
  </r>
  <r>
    <d v="2024-09-11T01:20:30"/>
    <x v="9"/>
    <n v="35"/>
    <s v="MOLINA LUIS FERNANDO"/>
    <x v="3"/>
    <x v="0"/>
    <n v="213"/>
    <n v="21.3"/>
    <n v="210.79943899018201"/>
    <m/>
    <n v="110439.6914"/>
    <x v="1"/>
    <n v="14144.4444"/>
    <x v="1132"/>
    <x v="0"/>
    <m/>
  </r>
  <r>
    <d v="2024-09-11T01:20:30"/>
    <x v="9"/>
    <n v="36"/>
    <s v="MARTINEZ CHAVERRA LUIS NORBERTO"/>
    <x v="1"/>
    <x v="0"/>
    <n v="235"/>
    <n v="21.363636363636399"/>
    <n v="231.879382889201"/>
    <s v="2 Descuentos (conducts) "/>
    <n v="121483.6606"/>
    <x v="0"/>
    <n v="14144.4444"/>
    <x v="1132"/>
    <x v="0"/>
    <m/>
  </r>
  <r>
    <d v="2024-09-11T01:20:31"/>
    <x v="9"/>
    <n v="37"/>
    <s v="TABORDA ROJAS DIEGO ALEJANDRO"/>
    <x v="3"/>
    <x v="0"/>
    <n v="233"/>
    <n v="23.3"/>
    <n v="210.79943899018201"/>
    <m/>
    <n v="110439.6914"/>
    <x v="1"/>
    <n v="14144.4444"/>
    <x v="1132"/>
    <x v="0"/>
    <m/>
  </r>
  <r>
    <d v="2024-09-11T01:20:31"/>
    <x v="9"/>
    <n v="38"/>
    <s v="PEREIRA JORGE"/>
    <x v="3"/>
    <x v="3"/>
    <n v="201"/>
    <n v="20.100000000000001"/>
    <n v="210.79943899018201"/>
    <s v="2 Descuentos (transbordo) "/>
    <n v="110439.6914"/>
    <x v="0"/>
    <n v="14144.4444"/>
    <x v="1132"/>
    <x v="0"/>
    <m/>
  </r>
  <r>
    <d v="2024-09-11T01:20:31"/>
    <x v="9"/>
    <n v="40"/>
    <s v="DIAZ LOZADA ANDRES FELIPE"/>
    <x v="3"/>
    <x v="0"/>
    <n v="212"/>
    <n v="21.2"/>
    <n v="210.79943899018201"/>
    <s v="1 Descuento (conduct) "/>
    <n v="110439.6914"/>
    <x v="0"/>
    <n v="14144.4444"/>
    <x v="1132"/>
    <x v="0"/>
    <m/>
  </r>
  <r>
    <d v="2024-09-11T01:20:31"/>
    <x v="9"/>
    <n v="41"/>
    <s v="GARCIA DAVID WILSON ALBERTO"/>
    <x v="8"/>
    <x v="0"/>
    <n v="101"/>
    <n v="20.2"/>
    <n v="105.39971949509101"/>
    <m/>
    <n v="55219.845699999998"/>
    <x v="1"/>
    <n v="14144.4444"/>
    <x v="1132"/>
    <x v="0"/>
    <m/>
  </r>
  <r>
    <d v="2024-09-11T01:20:32"/>
    <x v="9"/>
    <n v="42"/>
    <s v="LOPERA ALVAREZ ESTIVEN"/>
    <x v="3"/>
    <x v="0"/>
    <n v="200"/>
    <n v="20"/>
    <n v="210.79943899018201"/>
    <m/>
    <n v="110439.6914"/>
    <x v="1"/>
    <n v="14144.4444"/>
    <x v="1132"/>
    <x v="0"/>
    <m/>
  </r>
  <r>
    <d v="2024-09-12T02:50:39"/>
    <x v="9"/>
    <n v="1"/>
    <s v="PALMAR PANA EDIXON JOSUE"/>
    <x v="3"/>
    <x v="0"/>
    <n v="178"/>
    <n v="18.7368421052632"/>
    <n v="178"/>
    <m/>
    <n v="92675"/>
    <x v="0"/>
    <n v="13443.243200000001"/>
    <x v="1133"/>
    <x v="0"/>
    <m/>
  </r>
  <r>
    <d v="2024-09-12T02:50:40"/>
    <x v="1"/>
    <n v="19"/>
    <s v="MACEA MATEO"/>
    <x v="2"/>
    <x v="0"/>
    <n v="96"/>
    <n v="16"/>
    <n v="96"/>
    <m/>
    <n v="49500"/>
    <x v="0"/>
    <n v="13443.243200000001"/>
    <x v="1133"/>
    <x v="0"/>
    <m/>
  </r>
  <r>
    <d v="2024-09-12T02:50:40"/>
    <x v="1"/>
    <n v="2"/>
    <s v="PARIAS MURIEL JHON FREDY"/>
    <x v="2"/>
    <x v="0"/>
    <n v="127"/>
    <n v="21.1666666666667"/>
    <n v="123.326560232221"/>
    <m/>
    <n v="64529.608099999998"/>
    <x v="1"/>
    <n v="13443.243200000001"/>
    <x v="1133"/>
    <x v="0"/>
    <m/>
  </r>
  <r>
    <d v="2024-09-12T02:50:40"/>
    <x v="9"/>
    <n v="3"/>
    <s v="AGUIRRE ANDRES"/>
    <x v="0"/>
    <x v="0"/>
    <n v="167"/>
    <n v="18.5555555555556"/>
    <n v="184.989840348331"/>
    <s v="2 Descuentos (transbordo y conduct) "/>
    <n v="96794.412200000006"/>
    <x v="0"/>
    <n v="13443.243200000001"/>
    <x v="1133"/>
    <x v="0"/>
    <m/>
  </r>
  <r>
    <d v="2024-09-12T02:50:41"/>
    <x v="1"/>
    <n v="4"/>
    <s v="JIMENEZ JIMENEZ OMAR DAVID"/>
    <x v="6"/>
    <x v="0"/>
    <n v="160"/>
    <n v="21.3333333333333"/>
    <n v="154.158200290276"/>
    <s v="1 Descuento (Usuario movilidad reducida)"/>
    <n v="80662.010200000004"/>
    <x v="0"/>
    <n v="13443.243200000001"/>
    <x v="1133"/>
    <x v="0"/>
    <m/>
  </r>
  <r>
    <d v="2024-09-12T02:50:41"/>
    <x v="9"/>
    <n v="5"/>
    <s v="DIAZ LOZADA ANDRES FELIPE"/>
    <x v="3"/>
    <x v="0"/>
    <n v="229"/>
    <n v="22.9"/>
    <n v="205.54426705370099"/>
    <s v="1 Descuento (Conduct) "/>
    <n v="107549.3469"/>
    <x v="1"/>
    <n v="13443.243200000001"/>
    <x v="1133"/>
    <x v="0"/>
    <m/>
  </r>
  <r>
    <d v="2024-09-12T02:50:41"/>
    <x v="1"/>
    <n v="6"/>
    <s v="TUBERQUIA MAICOL ESTIVEN"/>
    <x v="9"/>
    <x v="0"/>
    <n v="210"/>
    <n v="17.5"/>
    <n v="246.653120464441"/>
    <m/>
    <n v="129059.2163"/>
    <x v="0"/>
    <n v="13443.243200000001"/>
    <x v="1133"/>
    <x v="0"/>
    <m/>
  </r>
  <r>
    <d v="2024-09-12T02:50:42"/>
    <x v="9"/>
    <n v="7"/>
    <s v="DUQUE GABRIEL"/>
    <x v="2"/>
    <x v="0"/>
    <n v="139"/>
    <n v="23.1666666666667"/>
    <n v="123.326560232221"/>
    <m/>
    <n v="64529.608099999998"/>
    <x v="1"/>
    <n v="13443.243200000001"/>
    <x v="1133"/>
    <x v="0"/>
    <m/>
  </r>
  <r>
    <d v="2024-09-12T02:50:42"/>
    <x v="1"/>
    <n v="8"/>
    <s v="HURTADO MADRID JUAN ESTEBAN"/>
    <x v="2"/>
    <x v="0"/>
    <n v="106"/>
    <n v="17.6666666666667"/>
    <n v="123.326560232221"/>
    <m/>
    <n v="64529.608099999998"/>
    <x v="1"/>
    <n v="13443.243200000001"/>
    <x v="1133"/>
    <x v="0"/>
    <m/>
  </r>
  <r>
    <d v="2024-09-12T02:50:42"/>
    <x v="9"/>
    <n v="10"/>
    <s v="MARULANDA JARAMILLO DAWER ANDRES"/>
    <x v="0"/>
    <x v="0"/>
    <n v="183"/>
    <n v="20.3333333333333"/>
    <n v="184.989840348331"/>
    <m/>
    <n v="96794.412200000006"/>
    <x v="0"/>
    <n v="13443.243200000001"/>
    <x v="1133"/>
    <x v="0"/>
    <m/>
  </r>
  <r>
    <d v="2024-09-12T02:50:42"/>
    <x v="1"/>
    <n v="11"/>
    <s v="HERRERA GIRALDO DAVINSON"/>
    <x v="6"/>
    <x v="0"/>
    <n v="147"/>
    <n v="18.375"/>
    <n v="164.43541364296101"/>
    <m/>
    <n v="86039.477499999994"/>
    <x v="0"/>
    <n v="13443.243200000001"/>
    <x v="1133"/>
    <x v="0"/>
    <m/>
  </r>
  <r>
    <d v="2024-09-12T02:50:43"/>
    <x v="9"/>
    <n v="12"/>
    <s v="VALENCIA MENDOZA JHON"/>
    <x v="0"/>
    <x v="0"/>
    <n v="188"/>
    <n v="20.8888888888889"/>
    <n v="184.989840348331"/>
    <m/>
    <n v="96794.412200000006"/>
    <x v="0"/>
    <n v="13443.243200000001"/>
    <x v="1133"/>
    <x v="0"/>
    <m/>
  </r>
  <r>
    <d v="2024-09-12T02:50:43"/>
    <x v="1"/>
    <n v="13"/>
    <s v="DURANGO PAEZ GILDARDO"/>
    <x v="6"/>
    <x v="0"/>
    <n v="193"/>
    <n v="24.125"/>
    <n v="164.43541364296101"/>
    <m/>
    <n v="86039.477499999994"/>
    <x v="0"/>
    <n v="13443.243200000001"/>
    <x v="1133"/>
    <x v="0"/>
    <m/>
  </r>
  <r>
    <d v="2024-09-12T02:50:43"/>
    <x v="9"/>
    <n v="14"/>
    <s v="MADRID HERNANDEZ JHONATAN SMITH"/>
    <x v="3"/>
    <x v="0"/>
    <n v="247"/>
    <n v="24.7"/>
    <n v="205.54426705370099"/>
    <s v="2 Descuentos (Despachadores) "/>
    <n v="107549.3469"/>
    <x v="1"/>
    <n v="13443.243200000001"/>
    <x v="1133"/>
    <x v="0"/>
    <m/>
  </r>
  <r>
    <d v="2024-09-12T02:50:44"/>
    <x v="1"/>
    <n v="15"/>
    <s v="PINO JUAN ESTEBAN"/>
    <x v="0"/>
    <x v="0"/>
    <n v="168"/>
    <n v="18.6666666666667"/>
    <n v="184.989840348331"/>
    <m/>
    <n v="96794.412200000006"/>
    <x v="1"/>
    <n v="13443.243200000001"/>
    <x v="1133"/>
    <x v="0"/>
    <m/>
  </r>
  <r>
    <d v="2024-09-12T02:50:44"/>
    <x v="9"/>
    <n v="16"/>
    <s v="LONDOO WILDER"/>
    <x v="4"/>
    <x v="0"/>
    <n v="132"/>
    <n v="18.8571428571429"/>
    <n v="143.88098693759099"/>
    <s v="JUAN ESTEBAN HURTADO Realiz 2 viajes donde moviliz 51 Usuarios, 1 Descuento (Despachador)"/>
    <n v="75284.542799999996"/>
    <x v="0"/>
    <n v="13443.243200000001"/>
    <x v="1133"/>
    <x v="0"/>
    <m/>
  </r>
  <r>
    <d v="2024-09-12T02:50:44"/>
    <x v="1"/>
    <n v="17"/>
    <s v="ESPINOZA CHAVARRIA GUILLERMO LEON"/>
    <x v="6"/>
    <x v="0"/>
    <n v="161"/>
    <n v="20.125"/>
    <n v="164.43541364296101"/>
    <s v="WILDER LONDOO Realiz 2 viajes donde moviliz 25 Usuarios, 1 Descuento (Angela recaudo) "/>
    <n v="86039.477499999994"/>
    <x v="0"/>
    <n v="13443.243200000001"/>
    <x v="1133"/>
    <x v="0"/>
    <m/>
  </r>
  <r>
    <d v="2024-09-12T02:50:45"/>
    <x v="9"/>
    <n v="18"/>
    <s v="BETANCUR GUZMAN JHON FERNANDO"/>
    <x v="3"/>
    <x v="0"/>
    <n v="188"/>
    <n v="18.8"/>
    <n v="205.54426705370099"/>
    <s v="12 Descuentos (Transbordo) "/>
    <n v="107549.3469"/>
    <x v="0"/>
    <n v="13443.243200000001"/>
    <x v="1133"/>
    <x v="0"/>
    <m/>
  </r>
  <r>
    <d v="2024-09-12T02:50:45"/>
    <x v="9"/>
    <n v="20"/>
    <s v="GONZALEZ PEREZ RAFAEL JOSE"/>
    <x v="0"/>
    <x v="0"/>
    <n v="193"/>
    <n v="21.4444444444444"/>
    <n v="184.989840348331"/>
    <m/>
    <n v="96794.412200000006"/>
    <x v="0"/>
    <n v="13443.243200000001"/>
    <x v="1133"/>
    <x v="0"/>
    <m/>
  </r>
  <r>
    <d v="2024-09-12T02:50:45"/>
    <x v="1"/>
    <n v="21"/>
    <s v="DURANGO DAVID JOSE"/>
    <x v="0"/>
    <x v="0"/>
    <n v="184"/>
    <n v="20.4444444444444"/>
    <n v="184.989840348331"/>
    <m/>
    <n v="96794.412200000006"/>
    <x v="0"/>
    <n v="13443.243200000001"/>
    <x v="1133"/>
    <x v="0"/>
    <m/>
  </r>
  <r>
    <d v="2024-09-12T02:50:46"/>
    <x v="9"/>
    <n v="22"/>
    <s v="QUIRAMA CASTAEDA JHON JADER"/>
    <x v="3"/>
    <x v="0"/>
    <n v="215"/>
    <n v="22.6315789473684"/>
    <n v="195.26705370101601"/>
    <m/>
    <n v="102171.8795"/>
    <x v="1"/>
    <n v="13443.243200000001"/>
    <x v="1133"/>
    <x v="0"/>
    <m/>
  </r>
  <r>
    <d v="2024-09-12T02:50:46"/>
    <x v="1"/>
    <n v="23"/>
    <s v="SALDARRIAGA PARRA LUIS ALBERTO"/>
    <x v="0"/>
    <x v="0"/>
    <n v="179"/>
    <n v="19.8888888888889"/>
    <n v="184.989840348331"/>
    <m/>
    <n v="96794.412200000006"/>
    <x v="2"/>
    <n v="13443.243200000001"/>
    <x v="1133"/>
    <x v="0"/>
    <m/>
  </r>
  <r>
    <d v="2024-09-12T02:50:46"/>
    <x v="9"/>
    <n v="24"/>
    <s v="MUOZ PEA WEIMAR ALONSO"/>
    <x v="6"/>
    <x v="0"/>
    <n v="200"/>
    <n v="25"/>
    <n v="164.43541364296101"/>
    <m/>
    <n v="86039.477499999994"/>
    <x v="0"/>
    <n v="13443.243200000001"/>
    <x v="1133"/>
    <x v="0"/>
    <m/>
  </r>
  <r>
    <d v="2024-09-12T02:50:47"/>
    <x v="1"/>
    <n v="25"/>
    <s v="JIMENEZ HURTADO CARLOS ESTIVEN"/>
    <x v="0"/>
    <x v="0"/>
    <n v="191"/>
    <n v="21.2222222222222"/>
    <n v="184.989840348331"/>
    <m/>
    <n v="96794.412200000006"/>
    <x v="1"/>
    <n v="13443.243200000001"/>
    <x v="1133"/>
    <x v="0"/>
    <m/>
  </r>
  <r>
    <d v="2024-09-12T02:50:47"/>
    <x v="9"/>
    <n v="26"/>
    <s v="CIRO MARIN RODRIGO ALBERTO"/>
    <x v="3"/>
    <x v="0"/>
    <n v="183"/>
    <n v="18.3"/>
    <n v="205.54426705370099"/>
    <s v="4 Descuentos (Asociados y usuario desubicado) "/>
    <n v="107549.3469"/>
    <x v="0"/>
    <n v="13443.243200000001"/>
    <x v="1133"/>
    <x v="0"/>
    <m/>
  </r>
  <r>
    <d v="2024-09-12T02:50:47"/>
    <x v="1"/>
    <n v="27"/>
    <s v="FLORES RINCON JORGE ALBERTO"/>
    <x v="0"/>
    <x v="0"/>
    <n v="219"/>
    <n v="24.3333333333333"/>
    <n v="184.989840348331"/>
    <s v="FERNEY HENAO Realiz 2 viajes donde moviliz 43 Usuarios "/>
    <n v="96794.412200000006"/>
    <x v="0"/>
    <n v="13443.243200000001"/>
    <x v="1133"/>
    <x v="0"/>
    <m/>
  </r>
  <r>
    <d v="2024-09-12T02:50:47"/>
    <x v="9"/>
    <n v="28"/>
    <s v="HINCAPIE GALLEGO YEISON ANDRES"/>
    <x v="3"/>
    <x v="0"/>
    <n v="174"/>
    <n v="17.399999999999999"/>
    <n v="205.54426705370099"/>
    <m/>
    <n v="107549.3469"/>
    <x v="0"/>
    <n v="13443.243200000001"/>
    <x v="1133"/>
    <x v="0"/>
    <m/>
  </r>
  <r>
    <d v="2024-09-12T02:50:48"/>
    <x v="1"/>
    <n v="29"/>
    <s v="PEREZ GARCIA JUAN ESTEBAN"/>
    <x v="0"/>
    <x v="0"/>
    <n v="189"/>
    <n v="21"/>
    <n v="184.989840348331"/>
    <m/>
    <n v="96794.412200000006"/>
    <x v="0"/>
    <n v="13443.243200000001"/>
    <x v="1133"/>
    <x v="0"/>
    <m/>
  </r>
  <r>
    <d v="2024-09-12T02:50:48"/>
    <x v="9"/>
    <n v="30"/>
    <s v="RIOS ELKIN"/>
    <x v="0"/>
    <x v="0"/>
    <n v="168"/>
    <n v="18.6666666666667"/>
    <n v="184.989840348331"/>
    <m/>
    <n v="96794.412200000006"/>
    <x v="0"/>
    <n v="13443.243200000001"/>
    <x v="1133"/>
    <x v="0"/>
    <m/>
  </r>
  <r>
    <d v="2024-09-12T02:50:48"/>
    <x v="1"/>
    <n v="31"/>
    <s v="CERVANTES MARTINEZ FELIX ENRIQUE"/>
    <x v="3"/>
    <x v="0"/>
    <n v="160"/>
    <n v="16.842105263157901"/>
    <n v="195.26705370101601"/>
    <s v="1 Descuento (Despachador) "/>
    <n v="102171.8795"/>
    <x v="0"/>
    <n v="13443.243200000001"/>
    <x v="1133"/>
    <x v="0"/>
    <m/>
  </r>
  <r>
    <d v="2024-09-12T02:50:49"/>
    <x v="9"/>
    <n v="32"/>
    <s v="AGUDELO GARCIA DENIN ANGELO"/>
    <x v="0"/>
    <x v="0"/>
    <n v="162"/>
    <n v="18"/>
    <n v="184.989840348331"/>
    <m/>
    <n v="96794.412200000006"/>
    <x v="0"/>
    <n v="13443.243200000001"/>
    <x v="1133"/>
    <x v="0"/>
    <m/>
  </r>
  <r>
    <d v="2024-09-12T02:50:49"/>
    <x v="1"/>
    <n v="33"/>
    <s v="ACEVEDO DIEGO ALEJANDRO"/>
    <x v="4"/>
    <x v="0"/>
    <n v="121"/>
    <n v="17.285714285714299"/>
    <n v="143.88098693759099"/>
    <m/>
    <n v="75284.542799999996"/>
    <x v="0"/>
    <n v="13443.243200000001"/>
    <x v="1133"/>
    <x v="0"/>
    <m/>
  </r>
  <r>
    <d v="2024-09-12T02:50:49"/>
    <x v="9"/>
    <n v="34"/>
    <s v="MONTOYA OSPINA GILBERTO ANTONIO"/>
    <x v="4"/>
    <x v="0"/>
    <n v="170"/>
    <n v="24.285714285714299"/>
    <n v="143.88098693759099"/>
    <m/>
    <n v="75284.542799999996"/>
    <x v="0"/>
    <n v="13443.243200000001"/>
    <x v="1133"/>
    <x v="0"/>
    <m/>
  </r>
  <r>
    <d v="2024-09-12T02:50:50"/>
    <x v="1"/>
    <n v="35"/>
    <s v="MOLINA LUIS FERNANDO"/>
    <x v="0"/>
    <x v="3"/>
    <n v="150"/>
    <n v="16.6666666666667"/>
    <n v="184.989840348331"/>
    <m/>
    <n v="96794.412200000006"/>
    <x v="1"/>
    <n v="13443.243200000001"/>
    <x v="1133"/>
    <x v="0"/>
    <m/>
  </r>
  <r>
    <d v="2024-09-12T02:50:51"/>
    <x v="9"/>
    <n v="36"/>
    <s v="MARTINEZ CHAVERRA LUIS NORBERTO"/>
    <x v="0"/>
    <x v="0"/>
    <n v="212"/>
    <n v="23.5555555555556"/>
    <n v="184.989840348331"/>
    <m/>
    <n v="96794.412200000006"/>
    <x v="0"/>
    <n v="13443.243200000001"/>
    <x v="1133"/>
    <x v="0"/>
    <m/>
  </r>
  <r>
    <d v="2024-09-12T02:50:52"/>
    <x v="1"/>
    <n v="37"/>
    <s v="TABORDA ROJAS DIEGO ALEJANDRO"/>
    <x v="0"/>
    <x v="0"/>
    <n v="172"/>
    <n v="19.1111111111111"/>
    <n v="184.989840348331"/>
    <m/>
    <n v="96794.412200000006"/>
    <x v="1"/>
    <n v="13443.243200000001"/>
    <x v="1133"/>
    <x v="0"/>
    <m/>
  </r>
  <r>
    <d v="2024-09-12T02:50:52"/>
    <x v="9"/>
    <n v="38"/>
    <s v="PEREIRA JORGE"/>
    <x v="0"/>
    <x v="0"/>
    <n v="203"/>
    <n v="22.5555555555556"/>
    <n v="184.989840348331"/>
    <m/>
    <n v="96794.412200000006"/>
    <x v="0"/>
    <n v="13443.243200000001"/>
    <x v="1133"/>
    <x v="0"/>
    <m/>
  </r>
  <r>
    <d v="2024-09-12T02:50:52"/>
    <x v="1"/>
    <n v="39"/>
    <s v="GOMEZ EDWIN"/>
    <x v="3"/>
    <x v="0"/>
    <n v="229"/>
    <n v="22.9"/>
    <n v="205.54426705370099"/>
    <s v="1 Descuento (Usuario desubicado) "/>
    <n v="107549.3469"/>
    <x v="0"/>
    <n v="13443.243200000001"/>
    <x v="1133"/>
    <x v="0"/>
    <m/>
  </r>
  <r>
    <d v="2024-09-12T02:50:53"/>
    <x v="9"/>
    <n v="40"/>
    <s v="OCAMPO OCAMPO ANTONIO JOSE"/>
    <x v="3"/>
    <x v="0"/>
    <n v="204"/>
    <n v="20.399999999999999"/>
    <n v="205.54426705370099"/>
    <m/>
    <n v="107549.3469"/>
    <x v="0"/>
    <n v="13443.243200000001"/>
    <x v="1133"/>
    <x v="0"/>
    <m/>
  </r>
  <r>
    <d v="2024-09-12T02:50:53"/>
    <x v="1"/>
    <n v="41"/>
    <s v="GARCIA DAVID WILSON ALBERTO"/>
    <x v="3"/>
    <x v="0"/>
    <n v="232"/>
    <n v="23.2"/>
    <n v="205.54426705370099"/>
    <m/>
    <n v="107549.3469"/>
    <x v="1"/>
    <n v="13443.243200000001"/>
    <x v="1133"/>
    <x v="0"/>
    <m/>
  </r>
  <r>
    <d v="2024-09-12T02:50:54"/>
    <x v="9"/>
    <n v="42"/>
    <s v="LOPERA ALVAREZ ESTIVEN"/>
    <x v="1"/>
    <x v="0"/>
    <n v="226"/>
    <n v="20.545454545454501"/>
    <n v="226.09869375907101"/>
    <s v="2 Descuentos (Despachador y usuario desubicado) "/>
    <n v="118304.2816"/>
    <x v="1"/>
    <n v="13443.243200000001"/>
    <x v="1133"/>
    <x v="0"/>
    <m/>
  </r>
  <r>
    <d v="2024-09-13T04:41:13"/>
    <x v="9"/>
    <n v="19"/>
    <s v="MACEA MATEO"/>
    <x v="13"/>
    <x v="0"/>
    <n v="221"/>
    <n v="15.785714285714301"/>
    <n v="221"/>
    <s v="1 Descuento (Despachador) "/>
    <n v="113850"/>
    <x v="0"/>
    <n v="12228.947399999999"/>
    <x v="1134"/>
    <x v="0"/>
    <m/>
  </r>
  <r>
    <d v="2024-09-13T04:41:13"/>
    <x v="1"/>
    <n v="1"/>
    <s v="PALMAR PANA EDIXON JOSUE"/>
    <x v="6"/>
    <x v="0"/>
    <n v="157"/>
    <n v="19.625"/>
    <n v="166.80296296296299"/>
    <m/>
    <n v="87341.6296"/>
    <x v="0"/>
    <n v="12228.947399999999"/>
    <x v="1134"/>
    <x v="0"/>
    <m/>
  </r>
  <r>
    <d v="2024-09-13T04:41:13"/>
    <x v="9"/>
    <n v="2"/>
    <s v="PARIAS MURIEL JHON FREDY"/>
    <x v="0"/>
    <x v="0"/>
    <n v="206"/>
    <n v="22.8888888888889"/>
    <n v="187.65333333333299"/>
    <m/>
    <n v="98259.333299999998"/>
    <x v="1"/>
    <n v="12228.947399999999"/>
    <x v="1134"/>
    <x v="0"/>
    <m/>
  </r>
  <r>
    <d v="2024-09-13T04:41:14"/>
    <x v="1"/>
    <n v="3"/>
    <s v="AGUIRRE ANDRES"/>
    <x v="3"/>
    <x v="0"/>
    <n v="203"/>
    <n v="20.3"/>
    <n v="208.50370370370399"/>
    <m/>
    <n v="109177.037"/>
    <x v="0"/>
    <n v="12228.947399999999"/>
    <x v="1134"/>
    <x v="0"/>
    <m/>
  </r>
  <r>
    <d v="2024-09-13T04:41:14"/>
    <x v="9"/>
    <n v="5"/>
    <s v="BERRIO POSADA ANGELA"/>
    <x v="3"/>
    <x v="0"/>
    <n v="229"/>
    <n v="22.9"/>
    <n v="208.50370370370399"/>
    <m/>
    <n v="109177.037"/>
    <x v="1"/>
    <n v="12228.947399999999"/>
    <x v="1134"/>
    <x v="0"/>
    <m/>
  </r>
  <r>
    <d v="2024-09-13T04:41:14"/>
    <x v="1"/>
    <n v="6"/>
    <s v="TUBERQUIA MAICOL ESTIVEN"/>
    <x v="2"/>
    <x v="0"/>
    <n v="126"/>
    <n v="21"/>
    <n v="125.102222222222"/>
    <m/>
    <n v="65506.222199999997"/>
    <x v="0"/>
    <n v="12228.947399999999"/>
    <x v="1134"/>
    <x v="0"/>
    <m/>
  </r>
  <r>
    <d v="2024-09-13T04:41:14"/>
    <x v="9"/>
    <n v="7"/>
    <s v="DUQUE GABRIEL"/>
    <x v="0"/>
    <x v="0"/>
    <n v="208"/>
    <n v="23.1111111111111"/>
    <n v="187.65333333333299"/>
    <m/>
    <n v="98259.333299999998"/>
    <x v="1"/>
    <n v="12228.947399999999"/>
    <x v="1134"/>
    <x v="0"/>
    <m/>
  </r>
  <r>
    <d v="2024-09-13T04:41:15"/>
    <x v="1"/>
    <n v="8"/>
    <s v="LONDOO CADAVID DAVID SANTIAGO"/>
    <x v="6"/>
    <x v="0"/>
    <n v="196"/>
    <n v="23.0588235294118"/>
    <n v="177.22814814814799"/>
    <m/>
    <n v="92800.481499999994"/>
    <x v="1"/>
    <n v="12228.947399999999"/>
    <x v="1134"/>
    <x v="0"/>
    <m/>
  </r>
  <r>
    <d v="2024-09-13T04:41:15"/>
    <x v="9"/>
    <n v="10"/>
    <s v="MARULANDA JARAMILLO DAWER ANDRES"/>
    <x v="2"/>
    <x v="0"/>
    <n v="136"/>
    <n v="22.6666666666667"/>
    <n v="125.102222222222"/>
    <m/>
    <n v="65506.222199999997"/>
    <x v="0"/>
    <n v="12228.947399999999"/>
    <x v="1134"/>
    <x v="0"/>
    <m/>
  </r>
  <r>
    <d v="2024-09-13T04:41:15"/>
    <x v="1"/>
    <n v="11"/>
    <s v="HERRERA GIRALDO DAVINSON"/>
    <x v="0"/>
    <x v="0"/>
    <n v="164"/>
    <n v="18.2222222222222"/>
    <n v="187.65333333333299"/>
    <s v="5 Descuentos (conducts, asociado, usuario movilidad reducida y desubicado) "/>
    <n v="98259.333299999998"/>
    <x v="0"/>
    <n v="12228.947399999999"/>
    <x v="1134"/>
    <x v="0"/>
    <m/>
  </r>
  <r>
    <d v="2024-09-13T04:41:16"/>
    <x v="9"/>
    <n v="12"/>
    <s v="JIMENEZ JIMENEZ OMAR DAVID"/>
    <x v="0"/>
    <x v="0"/>
    <n v="155"/>
    <n v="17.2222222222222"/>
    <n v="187.65333333333299"/>
    <s v="1 Descuento (Usuario desubicado)"/>
    <n v="98259.333299999998"/>
    <x v="0"/>
    <n v="12228.947399999999"/>
    <x v="1134"/>
    <x v="0"/>
    <m/>
  </r>
  <r>
    <d v="2024-09-13T04:41:16"/>
    <x v="1"/>
    <n v="13"/>
    <s v="DURANGO PAEZ GILDARDO"/>
    <x v="6"/>
    <x v="0"/>
    <n v="173"/>
    <n v="21.625"/>
    <n v="166.80296296296299"/>
    <s v="1 Descuento (Usuario desubicado)"/>
    <n v="87341.6296"/>
    <x v="0"/>
    <n v="12228.947399999999"/>
    <x v="1134"/>
    <x v="0"/>
    <m/>
  </r>
  <r>
    <d v="2024-09-13T04:41:16"/>
    <x v="9"/>
    <n v="14"/>
    <s v="PINO JUAN ESTEBAN"/>
    <x v="6"/>
    <x v="0"/>
    <n v="163"/>
    <n v="21.733333333333299"/>
    <n v="156.37777777777799"/>
    <s v="15 Descuentos (Transbordo) "/>
    <n v="81882.777799999996"/>
    <x v="1"/>
    <n v="12228.947399999999"/>
    <x v="1134"/>
    <x v="0"/>
    <m/>
  </r>
  <r>
    <d v="2024-09-13T04:41:17"/>
    <x v="1"/>
    <n v="15"/>
    <s v="DIAZ LOZADA ANDRES FELIPE"/>
    <x v="3"/>
    <x v="0"/>
    <n v="254"/>
    <n v="25.4"/>
    <n v="208.50370370370399"/>
    <m/>
    <n v="109177.037"/>
    <x v="1"/>
    <n v="12228.947399999999"/>
    <x v="1134"/>
    <x v="0"/>
    <m/>
  </r>
  <r>
    <d v="2024-09-13T04:41:17"/>
    <x v="9"/>
    <n v="16"/>
    <s v="HURTADO MADRID JUAN ESTEBAN"/>
    <x v="0"/>
    <x v="0"/>
    <n v="198"/>
    <n v="22"/>
    <n v="187.65333333333299"/>
    <s v="1 Descuento (Angela recaudo)"/>
    <n v="98259.333299999998"/>
    <x v="0"/>
    <n v="12228.947399999999"/>
    <x v="1134"/>
    <x v="0"/>
    <m/>
  </r>
  <r>
    <d v="2024-09-13T04:41:17"/>
    <x v="1"/>
    <n v="17"/>
    <s v="RAMIREZ JARAMILLO WILSON"/>
    <x v="8"/>
    <x v="0"/>
    <n v="86"/>
    <n v="17.2"/>
    <n v="104.251851851852"/>
    <m/>
    <n v="54588.518499999998"/>
    <x v="0"/>
    <n v="12228.947399999999"/>
    <x v="1134"/>
    <x v="0"/>
    <m/>
  </r>
  <r>
    <d v="2024-09-13T04:41:17"/>
    <x v="9"/>
    <n v="18"/>
    <s v="BETANCUR GUZMAN JHON FERNANDO"/>
    <x v="3"/>
    <x v="0"/>
    <n v="207"/>
    <n v="20.7"/>
    <n v="208.50370370370399"/>
    <s v="2 Descuentos (Conducts)"/>
    <n v="109177.037"/>
    <x v="0"/>
    <n v="12228.947399999999"/>
    <x v="1134"/>
    <x v="0"/>
    <m/>
  </r>
  <r>
    <d v="2024-09-13T04:41:18"/>
    <x v="1"/>
    <n v="20"/>
    <s v="GONZALEZ PEREZ RAFAEL JOSE"/>
    <x v="6"/>
    <x v="3"/>
    <n v="157"/>
    <n v="19.625"/>
    <n v="166.80296296296299"/>
    <s v="1 Descuento (Jefe de ruta) "/>
    <n v="87341.6296"/>
    <x v="0"/>
    <n v="12228.947399999999"/>
    <x v="1134"/>
    <x v="0"/>
    <m/>
  </r>
  <r>
    <d v="2024-09-13T04:41:18"/>
    <x v="9"/>
    <n v="21"/>
    <s v="DURANGO DAVID JOSE"/>
    <x v="6"/>
    <x v="0"/>
    <n v="165"/>
    <n v="20.625"/>
    <n v="166.80296296296299"/>
    <m/>
    <n v="87341.6296"/>
    <x v="0"/>
    <n v="12228.947399999999"/>
    <x v="1134"/>
    <x v="0"/>
    <m/>
  </r>
  <r>
    <d v="2024-09-13T04:41:18"/>
    <x v="1"/>
    <n v="22"/>
    <s v="QUIRAMA CASTAEDA JHON JADER"/>
    <x v="1"/>
    <x v="0"/>
    <n v="261"/>
    <n v="23.727272727272702"/>
    <n v="229.35407407407399"/>
    <s v="1 Descuento (Despachador) "/>
    <n v="120094.74069999999"/>
    <x v="1"/>
    <n v="12228.947399999999"/>
    <x v="1134"/>
    <x v="0"/>
    <m/>
  </r>
  <r>
    <d v="2024-09-13T04:41:19"/>
    <x v="9"/>
    <n v="23"/>
    <s v="SALDARRIAGA PARRA LUIS ALBERTO"/>
    <x v="3"/>
    <x v="0"/>
    <n v="189"/>
    <n v="19.894736842105299"/>
    <n v="198.07851851851899"/>
    <m/>
    <n v="103718.18520000001"/>
    <x v="2"/>
    <n v="12228.947399999999"/>
    <x v="1134"/>
    <x v="0"/>
    <m/>
  </r>
  <r>
    <d v="2024-09-13T04:41:19"/>
    <x v="1"/>
    <n v="24"/>
    <s v="MUOZ PEA WEIMAR ALONSO"/>
    <x v="6"/>
    <x v="0"/>
    <n v="170"/>
    <n v="22.6666666666667"/>
    <n v="156.37777777777799"/>
    <s v="1 Descuento (Usuario desubicado)"/>
    <n v="81882.777799999996"/>
    <x v="0"/>
    <n v="12228.947399999999"/>
    <x v="1134"/>
    <x v="0"/>
    <m/>
  </r>
  <r>
    <d v="2024-09-13T04:41:19"/>
    <x v="9"/>
    <n v="25"/>
    <s v="JIMENEZ HURTADO CARLOS ESTIVEN"/>
    <x v="4"/>
    <x v="0"/>
    <n v="149"/>
    <n v="21.285714285714299"/>
    <n v="145.95259259259299"/>
    <s v="3 Descuentos (Jefe de ruta) "/>
    <n v="76423.925900000002"/>
    <x v="1"/>
    <n v="12228.947399999999"/>
    <x v="1134"/>
    <x v="0"/>
    <m/>
  </r>
  <r>
    <d v="2024-09-13T04:41:20"/>
    <x v="1"/>
    <n v="26"/>
    <s v="CIRO MARIN RODRIGO ALBERTO"/>
    <x v="3"/>
    <x v="0"/>
    <n v="216"/>
    <n v="21.6"/>
    <n v="208.50370370370399"/>
    <s v="3 Descuentos (Asociados y conduct) "/>
    <n v="109177.037"/>
    <x v="0"/>
    <n v="12228.947399999999"/>
    <x v="1134"/>
    <x v="0"/>
    <m/>
  </r>
  <r>
    <d v="2024-09-13T04:41:20"/>
    <x v="9"/>
    <n v="27"/>
    <s v="FLORES RINCON JORGE ALBERTO"/>
    <x v="1"/>
    <x v="0"/>
    <n v="215"/>
    <n v="19.545454545454501"/>
    <n v="229.35407407407399"/>
    <m/>
    <n v="120094.74069999999"/>
    <x v="0"/>
    <n v="12228.947399999999"/>
    <x v="1134"/>
    <x v="0"/>
    <m/>
  </r>
  <r>
    <d v="2024-09-13T04:41:20"/>
    <x v="9"/>
    <n v="28"/>
    <s v="HINCAPIE GALLEGO YEISON ANDRES"/>
    <x v="3"/>
    <x v="0"/>
    <n v="167"/>
    <n v="16.7"/>
    <n v="208.50370370370399"/>
    <m/>
    <n v="109177.037"/>
    <x v="0"/>
    <n v="12228.947399999999"/>
    <x v="1134"/>
    <x v="0"/>
    <m/>
  </r>
  <r>
    <d v="2024-09-13T04:41:21"/>
    <x v="1"/>
    <n v="29"/>
    <s v="PEREZ GARCIA JUAN ESTEBAN"/>
    <x v="3"/>
    <x v="0"/>
    <n v="192"/>
    <n v="19.2"/>
    <n v="208.50370370370399"/>
    <m/>
    <n v="109177.037"/>
    <x v="0"/>
    <n v="12228.947399999999"/>
    <x v="1134"/>
    <x v="0"/>
    <m/>
  </r>
  <r>
    <d v="2024-09-13T04:41:21"/>
    <x v="9"/>
    <n v="30"/>
    <s v="RIOS ELKIN"/>
    <x v="3"/>
    <x v="0"/>
    <n v="186"/>
    <n v="18.600000000000001"/>
    <n v="208.50370370370399"/>
    <s v="6 Descuentos (Despachadores, transbordo y monitoreo) "/>
    <n v="109177.037"/>
    <x v="0"/>
    <n v="12228.947399999999"/>
    <x v="1134"/>
    <x v="0"/>
    <m/>
  </r>
  <r>
    <d v="2024-09-13T04:41:21"/>
    <x v="9"/>
    <n v="31"/>
    <s v="CERVANTES MARTINEZ FELIX ENRIQUE"/>
    <x v="4"/>
    <x v="0"/>
    <n v="108"/>
    <n v="15.4285714285714"/>
    <n v="145.95259259259299"/>
    <m/>
    <n v="76423.925900000002"/>
    <x v="0"/>
    <n v="12228.947399999999"/>
    <x v="1134"/>
    <x v="0"/>
    <m/>
  </r>
  <r>
    <d v="2024-09-13T04:41:22"/>
    <x v="1"/>
    <n v="32"/>
    <s v="AGUDELO GARCIA DENIN ANGELO"/>
    <x v="0"/>
    <x v="0"/>
    <n v="150"/>
    <n v="16.6666666666667"/>
    <n v="187.65333333333299"/>
    <s v="1 Descuento (Despachador) "/>
    <n v="98259.333299999998"/>
    <x v="0"/>
    <n v="12228.947399999999"/>
    <x v="1134"/>
    <x v="0"/>
    <m/>
  </r>
  <r>
    <d v="2024-09-13T04:41:22"/>
    <x v="9"/>
    <n v="33"/>
    <s v="ACEVEDO DIEGO ALEJANDRO"/>
    <x v="0"/>
    <x v="0"/>
    <n v="169"/>
    <n v="18.7777777777778"/>
    <n v="187.65333333333299"/>
    <m/>
    <n v="98259.333299999998"/>
    <x v="0"/>
    <n v="12228.947399999999"/>
    <x v="1134"/>
    <x v="0"/>
    <m/>
  </r>
  <r>
    <d v="2024-09-13T04:41:22"/>
    <x v="1"/>
    <n v="34"/>
    <s v="MONTOYA OSPINA GILBERTO ANTONIO"/>
    <x v="3"/>
    <x v="0"/>
    <n v="240"/>
    <n v="24"/>
    <n v="208.50370370370399"/>
    <m/>
    <n v="109177.037"/>
    <x v="0"/>
    <n v="12228.947399999999"/>
    <x v="1134"/>
    <x v="0"/>
    <m/>
  </r>
  <r>
    <d v="2024-09-13T04:41:23"/>
    <x v="9"/>
    <n v="35"/>
    <s v="MOLINA LUIS FERNANDO"/>
    <x v="6"/>
    <x v="0"/>
    <n v="209"/>
    <n v="24.588235294117599"/>
    <n v="177.22814814814799"/>
    <s v="3 Descuentos (Angela recaudo y monitoreo) "/>
    <n v="92800.481499999994"/>
    <x v="1"/>
    <n v="12228.947399999999"/>
    <x v="1134"/>
    <x v="0"/>
    <m/>
  </r>
  <r>
    <d v="2024-09-13T04:41:23"/>
    <x v="1"/>
    <n v="36"/>
    <s v="MARTINEZ CHAVERRA LUIS NORBERTO"/>
    <x v="3"/>
    <x v="0"/>
    <n v="224"/>
    <n v="22.4"/>
    <n v="208.50370370370399"/>
    <m/>
    <n v="109177.037"/>
    <x v="0"/>
    <n v="12228.947399999999"/>
    <x v="1134"/>
    <x v="0"/>
    <m/>
  </r>
  <r>
    <d v="2024-09-13T04:41:23"/>
    <x v="9"/>
    <n v="37"/>
    <s v="TABORDA ROJAS DIEGO ALEJANDRO"/>
    <x v="0"/>
    <x v="0"/>
    <n v="189"/>
    <n v="21"/>
    <n v="187.65333333333299"/>
    <m/>
    <n v="98259.333299999998"/>
    <x v="1"/>
    <n v="12228.947399999999"/>
    <x v="1134"/>
    <x v="0"/>
    <m/>
  </r>
  <r>
    <d v="2024-09-13T04:41:24"/>
    <x v="1"/>
    <n v="38"/>
    <s v="PEREIRA JORGE"/>
    <x v="3"/>
    <x v="0"/>
    <n v="206"/>
    <n v="20.6"/>
    <n v="208.50370370370399"/>
    <m/>
    <n v="109177.037"/>
    <x v="0"/>
    <n v="12228.947399999999"/>
    <x v="1134"/>
    <x v="0"/>
    <m/>
  </r>
  <r>
    <d v="2024-09-13T04:41:24"/>
    <x v="9"/>
    <n v="39"/>
    <s v="GOMEZ EDWIN"/>
    <x v="4"/>
    <x v="0"/>
    <n v="122"/>
    <n v="17.428571428571399"/>
    <n v="145.95259259259299"/>
    <m/>
    <n v="76423.925900000002"/>
    <x v="0"/>
    <n v="12228.947399999999"/>
    <x v="1134"/>
    <x v="0"/>
    <m/>
  </r>
  <r>
    <d v="2024-09-13T04:41:24"/>
    <x v="1"/>
    <n v="40"/>
    <s v="OCAMPO OCAMPO ANTONIO JOSE"/>
    <x v="2"/>
    <x v="0"/>
    <n v="134"/>
    <n v="22.3333333333333"/>
    <n v="125.102222222222"/>
    <m/>
    <n v="65506.222199999997"/>
    <x v="0"/>
    <n v="12228.947399999999"/>
    <x v="1134"/>
    <x v="0"/>
    <m/>
  </r>
  <r>
    <d v="2024-09-13T04:41:25"/>
    <x v="9"/>
    <n v="41"/>
    <s v="GARCIA DAVID WILSON ALBERTO"/>
    <x v="0"/>
    <x v="0"/>
    <n v="202"/>
    <n v="22.4444444444444"/>
    <n v="187.65333333333299"/>
    <m/>
    <n v="98259.333299999998"/>
    <x v="1"/>
    <n v="12228.947399999999"/>
    <x v="1134"/>
    <x v="0"/>
    <m/>
  </r>
  <r>
    <d v="2024-09-13T04:41:25"/>
    <x v="1"/>
    <n v="42"/>
    <s v="LOPERA ALVAREZ ESTIVEN"/>
    <x v="4"/>
    <x v="0"/>
    <n v="156"/>
    <n v="22.285714285714299"/>
    <n v="145.95259259259299"/>
    <s v="1 Descuento (Conduct)"/>
    <n v="76423.925900000002"/>
    <x v="1"/>
    <n v="12228.947399999999"/>
    <x v="1134"/>
    <x v="0"/>
    <m/>
  </r>
  <r>
    <d v="2024-09-14T01:38:28"/>
    <x v="9"/>
    <n v="1"/>
    <s v="PALMAR PANA EDIXON JOSUE"/>
    <x v="0"/>
    <x v="0"/>
    <n v="192"/>
    <n v="21.3333333333333"/>
    <n v="185.707317073171"/>
    <m/>
    <n v="97189.024399999995"/>
    <x v="0"/>
    <n v="14862.857099999999"/>
    <x v="1135"/>
    <x v="0"/>
    <m/>
  </r>
  <r>
    <d v="2024-09-14T01:38:29"/>
    <x v="1"/>
    <n v="2"/>
    <s v="PARIAS MURIEL JHON FREDY"/>
    <x v="0"/>
    <x v="0"/>
    <n v="212"/>
    <n v="23.5555555555556"/>
    <n v="185.707317073171"/>
    <m/>
    <n v="97189.024399999995"/>
    <x v="1"/>
    <n v="14862.857099999999"/>
    <x v="1135"/>
    <x v="0"/>
    <m/>
  </r>
  <r>
    <d v="2024-09-14T01:38:29"/>
    <x v="9"/>
    <n v="3"/>
    <s v="AGUIRRE ANDRES"/>
    <x v="0"/>
    <x v="0"/>
    <n v="186"/>
    <n v="20.6666666666667"/>
    <n v="185.707317073171"/>
    <s v="1 Descuento (Jefe de ruta) "/>
    <n v="97189.024399999995"/>
    <x v="0"/>
    <n v="14862.857099999999"/>
    <x v="1135"/>
    <x v="0"/>
    <m/>
  </r>
  <r>
    <d v="2024-09-14T01:38:29"/>
    <x v="1"/>
    <n v="4"/>
    <s v="JIMENEZ JIMENEZ OMAR DAVID"/>
    <x v="6"/>
    <x v="0"/>
    <n v="175"/>
    <n v="21.875"/>
    <n v="165.07317073170699"/>
    <m/>
    <n v="86390.243900000001"/>
    <x v="0"/>
    <n v="14862.857099999999"/>
    <x v="1135"/>
    <x v="0"/>
    <m/>
  </r>
  <r>
    <d v="2024-09-14T01:38:30"/>
    <x v="9"/>
    <n v="5"/>
    <s v="BERRIO POSADA ANGELA"/>
    <x v="0"/>
    <x v="0"/>
    <n v="177"/>
    <n v="19.6666666666667"/>
    <n v="185.707317073171"/>
    <m/>
    <n v="97189.024399999995"/>
    <x v="1"/>
    <n v="14862.857099999999"/>
    <x v="1135"/>
    <x v="0"/>
    <m/>
  </r>
  <r>
    <d v="2024-09-14T01:38:30"/>
    <x v="1"/>
    <n v="6"/>
    <s v="JIMENEZ HURTADO CARLOS ESTIVEN"/>
    <x v="0"/>
    <x v="0"/>
    <n v="167"/>
    <n v="18.5555555555556"/>
    <n v="185.707317073171"/>
    <s v="1 Descuento (Conduct) "/>
    <n v="97189.024399999995"/>
    <x v="0"/>
    <n v="14862.857099999999"/>
    <x v="1135"/>
    <x v="0"/>
    <m/>
  </r>
  <r>
    <d v="2024-09-14T01:38:30"/>
    <x v="9"/>
    <n v="7"/>
    <s v="DUQUE GABRIEL"/>
    <x v="0"/>
    <x v="0"/>
    <n v="189"/>
    <n v="21"/>
    <n v="185.707317073171"/>
    <s v="1 Descuento (Despachador) "/>
    <n v="97189.024399999995"/>
    <x v="1"/>
    <n v="14862.857099999999"/>
    <x v="1135"/>
    <x v="0"/>
    <m/>
  </r>
  <r>
    <d v="2024-09-14T01:38:31"/>
    <x v="1"/>
    <n v="8"/>
    <s v="VACA FIERRO ROBINSON"/>
    <x v="8"/>
    <x v="0"/>
    <n v="120"/>
    <n v="24"/>
    <n v="103.170731707317"/>
    <s v="1 Descuento (Angela recaudo) "/>
    <n v="53993.902399999999"/>
    <x v="1"/>
    <n v="14862.857099999999"/>
    <x v="1135"/>
    <x v="0"/>
    <m/>
  </r>
  <r>
    <d v="2024-09-14T01:38:31"/>
    <x v="9"/>
    <n v="10"/>
    <s v="MARULANDA JARAMILLO DAWER ANDRES"/>
    <x v="0"/>
    <x v="0"/>
    <n v="184"/>
    <n v="20.4444444444444"/>
    <n v="185.707317073171"/>
    <m/>
    <n v="97189.024399999995"/>
    <x v="0"/>
    <n v="14862.857099999999"/>
    <x v="1135"/>
    <x v="0"/>
    <m/>
  </r>
  <r>
    <d v="2024-09-14T01:38:31"/>
    <x v="1"/>
    <n v="11"/>
    <s v="AMAYA JOSE MANUEL"/>
    <x v="6"/>
    <x v="0"/>
    <n v="167"/>
    <n v="20.875"/>
    <n v="165.07317073170699"/>
    <s v="2 Descuentos (Alistadores) "/>
    <n v="86390.243900000001"/>
    <x v="0"/>
    <n v="14862.857099999999"/>
    <x v="1135"/>
    <x v="0"/>
    <m/>
  </r>
  <r>
    <d v="2024-09-14T01:38:31"/>
    <x v="9"/>
    <n v="12"/>
    <s v="VALENCIA MENDOZA JHON"/>
    <x v="3"/>
    <x v="0"/>
    <n v="189"/>
    <n v="18.899999999999999"/>
    <n v="206.34146341463401"/>
    <s v="1 Descuento (Despachador) "/>
    <n v="107987.8049"/>
    <x v="0"/>
    <n v="14862.857099999999"/>
    <x v="1135"/>
    <x v="0"/>
    <m/>
  </r>
  <r>
    <d v="2024-09-14T01:38:32"/>
    <x v="1"/>
    <n v="13"/>
    <s v="PINO JUAN ESTEBAN"/>
    <x v="2"/>
    <x v="0"/>
    <n v="136"/>
    <n v="22.6666666666667"/>
    <n v="123.80487804878"/>
    <m/>
    <n v="64792.6829"/>
    <x v="0"/>
    <n v="14862.857099999999"/>
    <x v="1135"/>
    <x v="0"/>
    <m/>
  </r>
  <r>
    <d v="2024-09-14T01:38:32"/>
    <x v="9"/>
    <n v="14"/>
    <s v="MADRID HERNANDEZ JHONATAN SMITH"/>
    <x v="0"/>
    <x v="0"/>
    <n v="166"/>
    <n v="18.4444444444444"/>
    <n v="185.707317073171"/>
    <s v="HECTOR SALAZAR Realiz 3 viajes donde moviliz 49 Usuarios "/>
    <n v="97189.024399999995"/>
    <x v="1"/>
    <n v="14862.857099999999"/>
    <x v="1135"/>
    <x v="0"/>
    <m/>
  </r>
  <r>
    <d v="2024-09-14T01:38:32"/>
    <x v="1"/>
    <n v="15"/>
    <s v="DIAZ LOZADA ANDRES FELIPE"/>
    <x v="3"/>
    <x v="0"/>
    <n v="230"/>
    <n v="23"/>
    <n v="206.34146341463401"/>
    <m/>
    <n v="107987.8049"/>
    <x v="1"/>
    <n v="14862.857099999999"/>
    <x v="1135"/>
    <x v="0"/>
    <m/>
  </r>
  <r>
    <d v="2024-09-14T01:38:32"/>
    <x v="9"/>
    <n v="16"/>
    <s v="HURTADO MADRID JUAN ESTEBAN"/>
    <x v="6"/>
    <x v="0"/>
    <n v="134"/>
    <n v="16.75"/>
    <n v="165.07317073170699"/>
    <m/>
    <n v="86390.243900000001"/>
    <x v="0"/>
    <n v="14862.857099999999"/>
    <x v="1135"/>
    <x v="0"/>
    <m/>
  </r>
  <r>
    <d v="2024-09-14T01:38:33"/>
    <x v="1"/>
    <n v="17"/>
    <s v="RAMIREZ JARAMILLO WILSON"/>
    <x v="2"/>
    <x v="0"/>
    <n v="171"/>
    <n v="26.307692307692299"/>
    <n v="134.121951219512"/>
    <s v="1 Descuento (Angela recaudo) "/>
    <n v="70192.073199999999"/>
    <x v="0"/>
    <n v="14862.857099999999"/>
    <x v="1135"/>
    <x v="0"/>
    <m/>
  </r>
  <r>
    <d v="2024-09-14T01:38:33"/>
    <x v="9"/>
    <n v="18"/>
    <s v="BETANCUR GUZMAN JHON FERNANDO"/>
    <x v="0"/>
    <x v="0"/>
    <n v="180"/>
    <n v="20"/>
    <n v="185.707317073171"/>
    <m/>
    <n v="97189.024399999995"/>
    <x v="0"/>
    <n v="14862.857099999999"/>
    <x v="1135"/>
    <x v="0"/>
    <m/>
  </r>
  <r>
    <d v="2024-09-14T01:38:33"/>
    <x v="1"/>
    <n v="19"/>
    <s v="HERRERA GIRALDO DAVINSON"/>
    <x v="6"/>
    <x v="0"/>
    <n v="122"/>
    <n v="15.25"/>
    <n v="165.07317073170699"/>
    <m/>
    <n v="86390.243900000001"/>
    <x v="0"/>
    <n v="14862.857099999999"/>
    <x v="1135"/>
    <x v="0"/>
    <m/>
  </r>
  <r>
    <d v="2024-09-14T01:38:33"/>
    <x v="9"/>
    <n v="20"/>
    <s v="GONZALEZ PEREZ RAFAEL JOSE"/>
    <x v="1"/>
    <x v="0"/>
    <n v="176"/>
    <n v="16"/>
    <n v="226.97560975609801"/>
    <m/>
    <n v="118786.5854"/>
    <x v="0"/>
    <n v="14862.857099999999"/>
    <x v="1135"/>
    <x v="0"/>
    <m/>
  </r>
  <r>
    <d v="2024-09-14T01:38:34"/>
    <x v="1"/>
    <n v="21"/>
    <s v="DURANGO DAVID JOSE"/>
    <x v="3"/>
    <x v="0"/>
    <n v="212"/>
    <n v="21.2"/>
    <n v="206.34146341463401"/>
    <m/>
    <n v="107987.8049"/>
    <x v="0"/>
    <n v="14862.857099999999"/>
    <x v="1135"/>
    <x v="0"/>
    <m/>
  </r>
  <r>
    <d v="2024-09-14T01:38:34"/>
    <x v="9"/>
    <n v="22"/>
    <s v="QUIRAMA CASTAEDA JHON JADER"/>
    <x v="3"/>
    <x v="3"/>
    <n v="193"/>
    <n v="19.3"/>
    <n v="206.34146341463401"/>
    <m/>
    <n v="107987.8049"/>
    <x v="1"/>
    <n v="14862.857099999999"/>
    <x v="1135"/>
    <x v="0"/>
    <m/>
  </r>
  <r>
    <d v="2024-09-14T01:38:34"/>
    <x v="1"/>
    <n v="23"/>
    <s v="SALDARRIAGA PARRA LUIS ALBERTO"/>
    <x v="1"/>
    <x v="3"/>
    <n v="219"/>
    <n v="19.909090909090899"/>
    <n v="226.97560975609801"/>
    <m/>
    <n v="118786.5854"/>
    <x v="2"/>
    <n v="14862.857099999999"/>
    <x v="1135"/>
    <x v="0"/>
    <m/>
  </r>
  <r>
    <d v="2024-09-14T01:38:34"/>
    <x v="9"/>
    <n v="24"/>
    <s v="MUOZ PEA WEIMAR ALONSO"/>
    <x v="0"/>
    <x v="0"/>
    <n v="170"/>
    <n v="18.8888888888889"/>
    <n v="185.707317073171"/>
    <m/>
    <n v="97189.024399999995"/>
    <x v="0"/>
    <n v="14862.857099999999"/>
    <x v="1135"/>
    <x v="0"/>
    <m/>
  </r>
  <r>
    <d v="2024-09-14T01:38:35"/>
    <x v="1"/>
    <n v="25"/>
    <s v="HENAO MUOZ FERNEY"/>
    <x v="0"/>
    <x v="0"/>
    <n v="220"/>
    <n v="24.4444444444444"/>
    <n v="185.707317073171"/>
    <m/>
    <n v="97189.024399999995"/>
    <x v="1"/>
    <n v="14862.857099999999"/>
    <x v="1135"/>
    <x v="0"/>
    <m/>
  </r>
  <r>
    <d v="2024-09-14T01:38:35"/>
    <x v="9"/>
    <n v="26"/>
    <s v="CIRO MARIN RODRIGO ALBERTO"/>
    <x v="10"/>
    <x v="0"/>
    <n v="83"/>
    <n v="20.75"/>
    <n v="82.536585365853696"/>
    <m/>
    <n v="43195.122000000003"/>
    <x v="0"/>
    <n v="14862.857099999999"/>
    <x v="1135"/>
    <x v="0"/>
    <m/>
  </r>
  <r>
    <d v="2024-09-14T01:38:35"/>
    <x v="1"/>
    <n v="27"/>
    <s v="FLORES RINCON JORGE ALBERTO"/>
    <x v="3"/>
    <x v="3"/>
    <n v="259"/>
    <n v="27.2631578947368"/>
    <n v="196.02439024390199"/>
    <s v="2 Descuentos (Monitoreo y despachador) "/>
    <n v="102588.4146"/>
    <x v="0"/>
    <n v="14862.857099999999"/>
    <x v="1135"/>
    <x v="0"/>
    <m/>
  </r>
  <r>
    <d v="2024-09-14T01:38:35"/>
    <x v="9"/>
    <n v="28"/>
    <s v="HINCAPIE GALLEGO YEISON ANDRES"/>
    <x v="3"/>
    <x v="0"/>
    <n v="192"/>
    <n v="19.2"/>
    <n v="206.34146341463401"/>
    <s v="2 Descuentos (despachador y usuario desubicado) "/>
    <n v="107987.8049"/>
    <x v="0"/>
    <n v="14862.857099999999"/>
    <x v="1135"/>
    <x v="0"/>
    <m/>
  </r>
  <r>
    <d v="2024-09-14T01:38:36"/>
    <x v="1"/>
    <n v="29"/>
    <s v="PEREZ GARCIA JUAN ESTEBAN"/>
    <x v="3"/>
    <x v="0"/>
    <n v="228"/>
    <n v="22.8"/>
    <n v="206.34146341463401"/>
    <m/>
    <n v="107987.8049"/>
    <x v="0"/>
    <n v="14862.857099999999"/>
    <x v="1135"/>
    <x v="0"/>
    <m/>
  </r>
  <r>
    <d v="2024-09-14T01:38:36"/>
    <x v="9"/>
    <n v="30"/>
    <s v="RIOS ELKIN"/>
    <x v="3"/>
    <x v="3"/>
    <n v="161"/>
    <n v="16.100000000000001"/>
    <n v="206.34146341463401"/>
    <s v="1 Descuento (Jefe de ruta) "/>
    <n v="107987.8049"/>
    <x v="0"/>
    <n v="14862.857099999999"/>
    <x v="1135"/>
    <x v="0"/>
    <m/>
  </r>
  <r>
    <d v="2024-09-14T01:38:36"/>
    <x v="1"/>
    <n v="31"/>
    <s v="CERVANTES MARTINEZ FELIX ENRIQUE"/>
    <x v="6"/>
    <x v="3"/>
    <n v="171"/>
    <n v="21.375"/>
    <n v="165.07317073170699"/>
    <s v="3 Descuentos (Conducts) "/>
    <n v="86390.243900000001"/>
    <x v="0"/>
    <n v="14862.857099999999"/>
    <x v="1135"/>
    <x v="0"/>
    <m/>
  </r>
  <r>
    <d v="2024-09-14T01:38:37"/>
    <x v="9"/>
    <n v="32"/>
    <s v="AGUDELO GARCIA DENIN ANGELO"/>
    <x v="9"/>
    <x v="3"/>
    <n v="257"/>
    <n v="21.4166666666667"/>
    <n v="247.60975609756099"/>
    <s v="JEFERSON RUA Realiz 4 viajes donde moviliz 101 Usuarios "/>
    <n v="129585.3659"/>
    <x v="0"/>
    <n v="14862.857099999999"/>
    <x v="1135"/>
    <x v="0"/>
    <m/>
  </r>
  <r>
    <d v="2024-09-14T01:38:37"/>
    <x v="1"/>
    <n v="33"/>
    <s v="ACEVEDO DIEGO ALEJANDRO"/>
    <x v="3"/>
    <x v="0"/>
    <n v="219"/>
    <n v="21.9"/>
    <n v="206.34146341463401"/>
    <s v="1 Descuento (Usuario desubicado) "/>
    <n v="107987.8049"/>
    <x v="0"/>
    <n v="14862.857099999999"/>
    <x v="1135"/>
    <x v="0"/>
    <m/>
  </r>
  <r>
    <d v="2024-09-14T01:38:37"/>
    <x v="9"/>
    <n v="34"/>
    <s v="MONTOYA OSPINA GILBERTO ANTONIO"/>
    <x v="3"/>
    <x v="0"/>
    <n v="236"/>
    <n v="23.6"/>
    <n v="206.34146341463401"/>
    <s v="1 Descuento (Angela recaudo) "/>
    <n v="107987.8049"/>
    <x v="0"/>
    <n v="14862.857099999999"/>
    <x v="1135"/>
    <x v="0"/>
    <m/>
  </r>
  <r>
    <d v="2024-09-14T01:38:37"/>
    <x v="1"/>
    <n v="35"/>
    <s v="MOLINA LUIS FERNANDO"/>
    <x v="0"/>
    <x v="0"/>
    <n v="159"/>
    <n v="17.6666666666667"/>
    <n v="185.707317073171"/>
    <s v="1 Descuento (Despachador) "/>
    <n v="97189.024399999995"/>
    <x v="1"/>
    <n v="14862.857099999999"/>
    <x v="1135"/>
    <x v="0"/>
    <m/>
  </r>
  <r>
    <d v="2024-09-14T01:38:38"/>
    <x v="9"/>
    <n v="36"/>
    <s v="LONDOO CADAVID DAVID SANTIAGO"/>
    <x v="0"/>
    <x v="0"/>
    <n v="165"/>
    <n v="18.3333333333333"/>
    <n v="185.707317073171"/>
    <m/>
    <n v="97189.024399999995"/>
    <x v="0"/>
    <n v="14862.857099999999"/>
    <x v="1135"/>
    <x v="0"/>
    <m/>
  </r>
  <r>
    <d v="2024-09-14T01:38:38"/>
    <x v="1"/>
    <n v="37"/>
    <s v="TABORDA ROJAS DIEGO ALEJANDRO"/>
    <x v="0"/>
    <x v="0"/>
    <n v="157"/>
    <n v="17.4444444444444"/>
    <n v="185.707317073171"/>
    <s v="1 Descuento (Despachador) "/>
    <n v="97189.024399999995"/>
    <x v="1"/>
    <n v="14862.857099999999"/>
    <x v="1135"/>
    <x v="0"/>
    <m/>
  </r>
  <r>
    <d v="2024-09-14T01:38:38"/>
    <x v="9"/>
    <n v="38"/>
    <s v="PEREIRA JORGE"/>
    <x v="12"/>
    <x v="0"/>
    <n v="285"/>
    <n v="21.923076923076898"/>
    <n v="268.243902439024"/>
    <s v="2 Descuentos (Despachador y conduct) "/>
    <n v="140384.14629999999"/>
    <x v="0"/>
    <n v="14862.857099999999"/>
    <x v="1135"/>
    <x v="0"/>
    <m/>
  </r>
  <r>
    <d v="2024-09-14T01:38:38"/>
    <x v="1"/>
    <n v="39"/>
    <s v="GOMEZ EDWIN"/>
    <x v="6"/>
    <x v="0"/>
    <n v="171"/>
    <n v="21.375"/>
    <n v="165.07317073170699"/>
    <s v="1 Descuento (Asociado)"/>
    <n v="86390.243900000001"/>
    <x v="0"/>
    <n v="14862.857099999999"/>
    <x v="1135"/>
    <x v="0"/>
    <m/>
  </r>
  <r>
    <d v="2024-09-14T01:38:39"/>
    <x v="9"/>
    <n v="40"/>
    <s v="OCAMPO OCAMPO ANTONIO JOSE"/>
    <x v="3"/>
    <x v="0"/>
    <n v="214"/>
    <n v="21.4"/>
    <n v="206.34146341463401"/>
    <m/>
    <n v="107987.8049"/>
    <x v="0"/>
    <n v="14862.857099999999"/>
    <x v="1135"/>
    <x v="0"/>
    <m/>
  </r>
  <r>
    <d v="2024-09-14T01:38:39"/>
    <x v="1"/>
    <n v="41"/>
    <s v="GARCIA DAVID WILSON ALBERTO"/>
    <x v="0"/>
    <x v="0"/>
    <n v="218"/>
    <n v="24.2222222222222"/>
    <n v="185.707317073171"/>
    <m/>
    <n v="97189.024399999995"/>
    <x v="1"/>
    <n v="14862.857099999999"/>
    <x v="1135"/>
    <x v="0"/>
    <m/>
  </r>
  <r>
    <d v="2024-09-14T01:38:39"/>
    <x v="9"/>
    <n v="42"/>
    <s v="LOPERA ALVAREZ ESTIVEN"/>
    <x v="6"/>
    <x v="0"/>
    <n v="152"/>
    <n v="19"/>
    <n v="165.07317073170699"/>
    <s v="JUAN PINO Realiz 4 viajes donde moviliz 98 Usuarios "/>
    <n v="86390.243900000001"/>
    <x v="1"/>
    <n v="14862.857099999999"/>
    <x v="1135"/>
    <x v="0"/>
    <m/>
  </r>
  <r>
    <d v="2024-09-16T00:39:16"/>
    <x v="12"/>
    <n v="1"/>
    <s v="PALMAR PANA EDIXON JOSUE"/>
    <x v="1"/>
    <x v="0"/>
    <n v="249"/>
    <n v="22.636363636363601"/>
    <n v="225.354497354497"/>
    <s v="2 Descuentos (Conducts) "/>
    <n v="117894.97349999999"/>
    <x v="0"/>
    <n v="11418.1818"/>
    <x v="1136"/>
    <x v="0"/>
    <m/>
  </r>
  <r>
    <d v="2024-09-16T00:39:16"/>
    <x v="12"/>
    <n v="2"/>
    <s v="VANEGAS MORALES DEIBY ALEJANDRO"/>
    <x v="3"/>
    <x v="0"/>
    <n v="234"/>
    <n v="23.4"/>
    <n v="204.867724867725"/>
    <s v="2 Descuentos (Conducts) "/>
    <n v="107177.2487"/>
    <x v="1"/>
    <n v="11418.1818"/>
    <x v="1136"/>
    <x v="0"/>
    <m/>
  </r>
  <r>
    <d v="2024-09-16T00:39:16"/>
    <x v="12"/>
    <n v="5"/>
    <s v="BERRIO POSADA ANGELA"/>
    <x v="1"/>
    <x v="0"/>
    <n v="223"/>
    <n v="20.272727272727298"/>
    <n v="225.354497354497"/>
    <m/>
    <n v="117894.97349999999"/>
    <x v="1"/>
    <n v="11418.1818"/>
    <x v="1136"/>
    <x v="0"/>
    <m/>
  </r>
  <r>
    <d v="2024-09-16T00:39:17"/>
    <x v="12"/>
    <n v="6"/>
    <s v="TUBERQUIA MAICOL ESTIVEN"/>
    <x v="2"/>
    <x v="0"/>
    <n v="103"/>
    <n v="17.1666666666667"/>
    <n v="122.920634920635"/>
    <m/>
    <n v="64306.349199999997"/>
    <x v="0"/>
    <n v="11418.1818"/>
    <x v="1136"/>
    <x v="0"/>
    <m/>
  </r>
  <r>
    <d v="2024-09-16T00:39:17"/>
    <x v="12"/>
    <n v="7"/>
    <s v="DUQUE GABRIEL"/>
    <x v="0"/>
    <x v="0"/>
    <n v="158"/>
    <n v="17.5555555555556"/>
    <n v="184.38095238095201"/>
    <m/>
    <n v="96459.523799999995"/>
    <x v="1"/>
    <n v="11418.1818"/>
    <x v="1136"/>
    <x v="0"/>
    <m/>
  </r>
  <r>
    <d v="2024-09-16T00:39:17"/>
    <x v="12"/>
    <n v="8"/>
    <s v="VACA FIERRO ROBINSON"/>
    <x v="3"/>
    <x v="0"/>
    <n v="217"/>
    <n v="21.7"/>
    <n v="204.867724867725"/>
    <m/>
    <n v="107177.2487"/>
    <x v="1"/>
    <n v="11418.1818"/>
    <x v="1136"/>
    <x v="0"/>
    <m/>
  </r>
  <r>
    <d v="2024-09-16T00:39:17"/>
    <x v="12"/>
    <n v="10"/>
    <s v="MARULANDA JARAMILLO DAWER ANDRES"/>
    <x v="3"/>
    <x v="3"/>
    <n v="177"/>
    <n v="17.7"/>
    <n v="204.867724867725"/>
    <s v="2 Descuentos (Conducts) "/>
    <n v="107177.2487"/>
    <x v="0"/>
    <n v="11418.1818"/>
    <x v="1136"/>
    <x v="0"/>
    <m/>
  </r>
  <r>
    <d v="2024-09-16T00:39:18"/>
    <x v="12"/>
    <n v="11"/>
    <s v="AMAYA JOSE MANUEL"/>
    <x v="0"/>
    <x v="3"/>
    <n v="220"/>
    <n v="24.4444444444444"/>
    <n v="184.38095238095201"/>
    <m/>
    <n v="96459.523799999995"/>
    <x v="0"/>
    <n v="11418.1818"/>
    <x v="1136"/>
    <x v="0"/>
    <m/>
  </r>
  <r>
    <d v="2024-09-16T00:39:18"/>
    <x v="12"/>
    <n v="12"/>
    <s v="JIMENEZ JIMENEZ OMAR DAVID"/>
    <x v="0"/>
    <x v="0"/>
    <n v="199"/>
    <n v="22.1111111111111"/>
    <n v="184.38095238095201"/>
    <s v="2 Descuentos (Asociados)"/>
    <n v="96459.523799999995"/>
    <x v="0"/>
    <n v="11418.1818"/>
    <x v="1136"/>
    <x v="0"/>
    <m/>
  </r>
  <r>
    <d v="2024-09-16T00:39:18"/>
    <x v="12"/>
    <n v="13"/>
    <s v="DURANGO PAEZ GILDARDO"/>
    <x v="0"/>
    <x v="0"/>
    <n v="175"/>
    <n v="19.4444444444444"/>
    <n v="184.38095238095201"/>
    <m/>
    <n v="96459.523799999995"/>
    <x v="0"/>
    <n v="11418.1818"/>
    <x v="1136"/>
    <x v="0"/>
    <m/>
  </r>
  <r>
    <d v="2024-09-16T00:39:18"/>
    <x v="12"/>
    <n v="14"/>
    <s v="MADRID HERNANDEZ JHONATAN SMITH"/>
    <x v="6"/>
    <x v="0"/>
    <n v="156"/>
    <n v="19.5"/>
    <n v="163.89417989418001"/>
    <m/>
    <n v="85741.798899999994"/>
    <x v="1"/>
    <n v="11418.1818"/>
    <x v="1136"/>
    <x v="0"/>
    <m/>
  </r>
  <r>
    <d v="2024-09-16T00:39:19"/>
    <x v="12"/>
    <n v="15"/>
    <s v="DIAZ LOZADA ANDRES FELIPE"/>
    <x v="3"/>
    <x v="0"/>
    <n v="186"/>
    <n v="18.600000000000001"/>
    <n v="204.867724867725"/>
    <s v="2 Descuentos (Asociados)"/>
    <n v="107177.2487"/>
    <x v="1"/>
    <n v="11418.1818"/>
    <x v="1136"/>
    <x v="0"/>
    <m/>
  </r>
  <r>
    <d v="2024-09-16T00:39:19"/>
    <x v="12"/>
    <n v="16"/>
    <s v="HURTADO MADRID JUAN ESTEBAN"/>
    <x v="0"/>
    <x v="0"/>
    <n v="151"/>
    <n v="16.7777777777778"/>
    <n v="184.38095238095201"/>
    <m/>
    <n v="96459.523799999995"/>
    <x v="0"/>
    <n v="11418.1818"/>
    <x v="1136"/>
    <x v="0"/>
    <m/>
  </r>
  <r>
    <d v="2024-09-16T00:39:19"/>
    <x v="12"/>
    <n v="18"/>
    <s v="BETANCUR GUZMAN JHON FERNANDO"/>
    <x v="3"/>
    <x v="0"/>
    <n v="189"/>
    <n v="19.894736842105299"/>
    <n v="194.624338624339"/>
    <s v="3 Descuentos (Conducts y despachador) "/>
    <n v="101818.38619999999"/>
    <x v="0"/>
    <n v="11418.1818"/>
    <x v="1136"/>
    <x v="0"/>
    <m/>
  </r>
  <r>
    <d v="2024-09-16T00:39:19"/>
    <x v="12"/>
    <n v="19"/>
    <s v="MACEA MATEO"/>
    <x v="3"/>
    <x v="0"/>
    <n v="202"/>
    <n v="20.2"/>
    <n v="204.867724867725"/>
    <m/>
    <n v="107177.2487"/>
    <x v="0"/>
    <n v="11418.1818"/>
    <x v="1136"/>
    <x v="0"/>
    <m/>
  </r>
  <r>
    <d v="2024-09-16T00:39:20"/>
    <x v="12"/>
    <n v="20"/>
    <s v="LONDOO CADAVID DAVID SANTIAGO"/>
    <x v="3"/>
    <x v="0"/>
    <n v="192"/>
    <n v="19.2"/>
    <n v="204.867724867725"/>
    <s v="1 Descuento (Despachador)"/>
    <n v="107177.2487"/>
    <x v="0"/>
    <n v="11418.1818"/>
    <x v="1136"/>
    <x v="0"/>
    <m/>
  </r>
  <r>
    <d v="2024-09-16T00:39:20"/>
    <x v="12"/>
    <n v="26"/>
    <s v="RAMIREZ JARAMILLO WILSON"/>
    <x v="0"/>
    <x v="3"/>
    <n v="156"/>
    <n v="17.3333333333333"/>
    <n v="184.38095238095201"/>
    <s v="2 Descuentos (Transbordo)"/>
    <n v="96459.523799999995"/>
    <x v="0"/>
    <n v="11418.1818"/>
    <x v="1136"/>
    <x v="0"/>
    <m/>
  </r>
  <r>
    <d v="2024-09-16T00:39:20"/>
    <x v="12"/>
    <n v="31"/>
    <s v="GOEZ PABLO"/>
    <x v="0"/>
    <x v="0"/>
    <n v="244"/>
    <n v="27.1111111111111"/>
    <n v="184.38095238095201"/>
    <m/>
    <n v="96459.523799999995"/>
    <x v="0"/>
    <n v="11418.1818"/>
    <x v="1136"/>
    <x v="0"/>
    <m/>
  </r>
  <r>
    <d v="2024-09-16T00:39:20"/>
    <x v="12"/>
    <n v="32"/>
    <s v="RUA CHAVARRIA JEFERSON ANDREY"/>
    <x v="1"/>
    <x v="0"/>
    <n v="235"/>
    <n v="21.363636363636399"/>
    <n v="225.354497354497"/>
    <s v="1 Descuento (Usuario desubicado)"/>
    <n v="117894.97349999999"/>
    <x v="0"/>
    <n v="11418.1818"/>
    <x v="1136"/>
    <x v="0"/>
    <m/>
  </r>
  <r>
    <d v="2024-09-16T00:39:21"/>
    <x v="12"/>
    <n v="39"/>
    <s v="GOMEZ EDWIN"/>
    <x v="14"/>
    <x v="0"/>
    <n v="20"/>
    <n v="40"/>
    <n v="10.243386243386199"/>
    <m/>
    <n v="5358.8624"/>
    <x v="0"/>
    <n v="11418.1818"/>
    <x v="1136"/>
    <x v="0"/>
    <m/>
  </r>
  <r>
    <d v="2024-09-16T00:39:21"/>
    <x v="12"/>
    <n v="42"/>
    <s v="PINO JUAN ESTEBAN"/>
    <x v="0"/>
    <x v="0"/>
    <n v="186"/>
    <n v="20.6666666666667"/>
    <n v="184.38095238095201"/>
    <m/>
    <n v="96459.523799999995"/>
    <x v="1"/>
    <n v="11418.1818"/>
    <x v="1136"/>
    <x v="0"/>
    <m/>
  </r>
  <r>
    <d v="2024-09-16T00:44:47"/>
    <x v="1"/>
    <n v="1"/>
    <s v="PALMAR PANA EDIXON JOSUE"/>
    <x v="1"/>
    <x v="0"/>
    <n v="239"/>
    <n v="21.727272727272702"/>
    <n v="241.61279999999999"/>
    <s v="3 Descuentos (Despachador y transbordo)"/>
    <n v="126837.04"/>
    <x v="0"/>
    <n v="12183.3333"/>
    <x v="1137"/>
    <x v="0"/>
    <m/>
  </r>
  <r>
    <d v="2024-09-16T00:44:47"/>
    <x v="9"/>
    <n v="2"/>
    <s v="PARIAS MURIEL JHON FREDY"/>
    <x v="0"/>
    <x v="0"/>
    <n v="191"/>
    <n v="21.2222222222222"/>
    <n v="197.6832"/>
    <s v="2 Descuentos (conducts)"/>
    <n v="103775.76"/>
    <x v="1"/>
    <n v="12183.3333"/>
    <x v="1137"/>
    <x v="0"/>
    <m/>
  </r>
  <r>
    <d v="2024-09-16T00:44:48"/>
    <x v="1"/>
    <n v="3"/>
    <s v="LONDOO WILDER"/>
    <x v="6"/>
    <x v="0"/>
    <n v="201"/>
    <n v="25.125"/>
    <n v="175.7184"/>
    <s v="1 Descuento (Asociado) "/>
    <n v="92245.119999999995"/>
    <x v="0"/>
    <n v="12183.3333"/>
    <x v="1137"/>
    <x v="0"/>
    <m/>
  </r>
  <r>
    <d v="2024-09-16T00:44:48"/>
    <x v="9"/>
    <n v="5"/>
    <s v="BERRIO POSADA ANGELA"/>
    <x v="0"/>
    <x v="0"/>
    <n v="178"/>
    <n v="19.7777777777778"/>
    <n v="197.6832"/>
    <m/>
    <n v="103775.76"/>
    <x v="1"/>
    <n v="12183.3333"/>
    <x v="1137"/>
    <x v="0"/>
    <m/>
  </r>
  <r>
    <d v="2024-09-16T00:44:48"/>
    <x v="1"/>
    <n v="6"/>
    <s v="TUBERQUIA MAICOL ESTIVEN"/>
    <x v="0"/>
    <x v="0"/>
    <n v="219"/>
    <n v="24.3333333333333"/>
    <n v="197.6832"/>
    <m/>
    <n v="103775.76"/>
    <x v="0"/>
    <n v="12183.3333"/>
    <x v="1137"/>
    <x v="0"/>
    <m/>
  </r>
  <r>
    <d v="2024-09-16T00:44:48"/>
    <x v="9"/>
    <n v="7"/>
    <s v="DUQUE GABRIEL"/>
    <x v="0"/>
    <x v="0"/>
    <n v="215"/>
    <n v="23.8888888888889"/>
    <n v="197.6832"/>
    <m/>
    <n v="103775.76"/>
    <x v="1"/>
    <n v="12183.3333"/>
    <x v="1137"/>
    <x v="0"/>
    <m/>
  </r>
  <r>
    <d v="2024-09-16T00:44:49"/>
    <x v="1"/>
    <n v="8"/>
    <s v="VACA FIERRO ROBINSON"/>
    <x v="9"/>
    <x v="0"/>
    <n v="260"/>
    <n v="21.6666666666667"/>
    <n v="263.57760000000002"/>
    <m/>
    <n v="138367.67999999999"/>
    <x v="1"/>
    <n v="12183.3333"/>
    <x v="1137"/>
    <x v="0"/>
    <m/>
  </r>
  <r>
    <d v="2024-09-16T00:44:49"/>
    <x v="9"/>
    <n v="10"/>
    <s v="MARULANDA JARAMILLO DAWER ANDRES"/>
    <x v="8"/>
    <x v="0"/>
    <n v="76"/>
    <n v="15.2"/>
    <n v="109.824"/>
    <s v="19 Descuentos (Incidente con Usuarios y asociado) "/>
    <n v="57653.2"/>
    <x v="0"/>
    <n v="12183.3333"/>
    <x v="1137"/>
    <x v="0"/>
    <m/>
  </r>
  <r>
    <d v="2024-09-16T00:44:49"/>
    <x v="1"/>
    <n v="11"/>
    <s v="AMAYA JOSE MANUEL"/>
    <x v="3"/>
    <x v="0"/>
    <n v="217"/>
    <n v="21.7"/>
    <n v="219.648"/>
    <m/>
    <n v="115306.4"/>
    <x v="0"/>
    <n v="12183.3333"/>
    <x v="1137"/>
    <x v="0"/>
    <m/>
  </r>
  <r>
    <d v="2024-09-16T00:44:49"/>
    <x v="9"/>
    <n v="12"/>
    <s v="VALENCIA MENDOZA JHON"/>
    <x v="7"/>
    <x v="0"/>
    <n v="50"/>
    <n v="16.6666666666667"/>
    <n v="65.894400000000005"/>
    <s v="1 Descuento (Despachador) "/>
    <n v="34591.919999999998"/>
    <x v="0"/>
    <n v="12183.3333"/>
    <x v="1137"/>
    <x v="0"/>
    <m/>
  </r>
  <r>
    <d v="2024-09-16T00:44:50"/>
    <x v="1"/>
    <n v="13"/>
    <s v="DURANGO DAVID JOSE"/>
    <x v="8"/>
    <x v="0"/>
    <n v="115"/>
    <n v="23"/>
    <n v="109.824"/>
    <m/>
    <n v="57653.2"/>
    <x v="0"/>
    <n v="12183.3333"/>
    <x v="1137"/>
    <x v="0"/>
    <m/>
  </r>
  <r>
    <d v="2024-09-16T00:44:50"/>
    <x v="9"/>
    <n v="14"/>
    <s v="MADRID HERNANDEZ JHONATAN SMITH"/>
    <x v="0"/>
    <x v="0"/>
    <n v="171"/>
    <n v="19"/>
    <n v="197.6832"/>
    <s v="1 Descuento (Despachador) "/>
    <n v="103775.76"/>
    <x v="1"/>
    <n v="12183.3333"/>
    <x v="1137"/>
    <x v="0"/>
    <m/>
  </r>
  <r>
    <d v="2024-09-16T00:44:50"/>
    <x v="1"/>
    <n v="15"/>
    <s v="DIAZ LOZADA ANDRES FELIPE"/>
    <x v="3"/>
    <x v="0"/>
    <n v="307"/>
    <n v="30.7"/>
    <n v="219.648"/>
    <m/>
    <n v="115306.4"/>
    <x v="1"/>
    <n v="12183.3333"/>
    <x v="1137"/>
    <x v="0"/>
    <m/>
  </r>
  <r>
    <d v="2024-09-16T00:44:50"/>
    <x v="9"/>
    <n v="16"/>
    <s v="HURTADO MADRID JUAN ESTEBAN"/>
    <x v="0"/>
    <x v="0"/>
    <n v="169"/>
    <n v="18.7777777777778"/>
    <n v="197.6832"/>
    <m/>
    <n v="103775.76"/>
    <x v="0"/>
    <n v="12183.3333"/>
    <x v="1137"/>
    <x v="0"/>
    <m/>
  </r>
  <r>
    <d v="2024-09-16T00:44:51"/>
    <x v="1"/>
    <n v="17"/>
    <s v="RAMIREZ JARAMILLO WILSON"/>
    <x v="8"/>
    <x v="0"/>
    <n v="109"/>
    <n v="21.8"/>
    <n v="109.824"/>
    <m/>
    <n v="57653.2"/>
    <x v="0"/>
    <n v="12183.3333"/>
    <x v="1137"/>
    <x v="0"/>
    <m/>
  </r>
  <r>
    <d v="2024-09-16T00:44:51"/>
    <x v="9"/>
    <n v="18"/>
    <s v="BETANCUR GUZMAN JHON FERNANDO"/>
    <x v="3"/>
    <x v="0"/>
    <n v="247"/>
    <n v="24.7"/>
    <n v="219.648"/>
    <m/>
    <n v="115306.4"/>
    <x v="0"/>
    <n v="12183.3333"/>
    <x v="1137"/>
    <x v="0"/>
    <m/>
  </r>
  <r>
    <d v="2024-09-16T00:44:51"/>
    <x v="1"/>
    <n v="19"/>
    <s v="HERRERA GIRALDO DAVINSON"/>
    <x v="0"/>
    <x v="0"/>
    <n v="130"/>
    <n v="14.4444444444444"/>
    <n v="197.6832"/>
    <m/>
    <n v="103775.76"/>
    <x v="0"/>
    <n v="12183.3333"/>
    <x v="1137"/>
    <x v="0"/>
    <m/>
  </r>
  <r>
    <d v="2024-09-16T00:44:51"/>
    <x v="9"/>
    <n v="20"/>
    <s v="GONZALEZ PEREZ RAFAEL JOSE"/>
    <x v="0"/>
    <x v="0"/>
    <n v="192"/>
    <n v="21.3333333333333"/>
    <n v="197.6832"/>
    <s v="1 Descuento (Despachador) "/>
    <n v="103775.76"/>
    <x v="0"/>
    <n v="12183.3333"/>
    <x v="1137"/>
    <x v="0"/>
    <m/>
  </r>
  <r>
    <d v="2024-09-16T00:44:52"/>
    <x v="1"/>
    <n v="21"/>
    <s v="JIMENEZ JIMENEZ OMAR DAVID"/>
    <x v="0"/>
    <x v="0"/>
    <n v="216"/>
    <n v="24"/>
    <n v="197.6832"/>
    <m/>
    <n v="103775.76"/>
    <x v="0"/>
    <n v="12183.3333"/>
    <x v="1137"/>
    <x v="0"/>
    <m/>
  </r>
  <r>
    <d v="2024-09-16T00:44:52"/>
    <x v="9"/>
    <n v="22"/>
    <s v="QUIRAMA CASTAEDA JHON JADER"/>
    <x v="3"/>
    <x v="0"/>
    <n v="255"/>
    <n v="25.5"/>
    <n v="219.648"/>
    <s v="1 Descuento (Usuario desubicado) "/>
    <n v="115306.4"/>
    <x v="1"/>
    <n v="12183.3333"/>
    <x v="1137"/>
    <x v="0"/>
    <m/>
  </r>
  <r>
    <d v="2024-09-16T00:44:52"/>
    <x v="1"/>
    <n v="23"/>
    <s v="RUA CHAVARRIA JEFERSON ANDREY"/>
    <x v="3"/>
    <x v="0"/>
    <n v="205"/>
    <n v="20.5"/>
    <n v="219.648"/>
    <m/>
    <n v="115306.4"/>
    <x v="2"/>
    <n v="12183.3333"/>
    <x v="1137"/>
    <x v="0"/>
    <m/>
  </r>
  <r>
    <d v="2024-09-16T00:44:52"/>
    <x v="9"/>
    <n v="26"/>
    <s v="CIRO MARIN RODRIGO ALBERTO"/>
    <x v="10"/>
    <x v="0"/>
    <n v="99"/>
    <n v="24.75"/>
    <n v="87.859200000000001"/>
    <m/>
    <n v="46122.559999999998"/>
    <x v="0"/>
    <n v="12183.3333"/>
    <x v="1137"/>
    <x v="0"/>
    <m/>
  </r>
  <r>
    <d v="2024-09-16T00:44:52"/>
    <x v="1"/>
    <n v="27"/>
    <s v="FLORES RINCON JORGE ALBERTO"/>
    <x v="3"/>
    <x v="0"/>
    <n v="278"/>
    <n v="27.8"/>
    <n v="219.648"/>
    <m/>
    <n v="115306.4"/>
    <x v="0"/>
    <n v="12183.3333"/>
    <x v="1137"/>
    <x v="0"/>
    <m/>
  </r>
  <r>
    <d v="2024-09-16T00:44:53"/>
    <x v="9"/>
    <n v="28"/>
    <s v="HINCAPIE GALLEGO YEISON ANDRES"/>
    <x v="0"/>
    <x v="0"/>
    <n v="170"/>
    <n v="18.8888888888889"/>
    <n v="197.6832"/>
    <s v="1 Descuento (Despachador) "/>
    <n v="103775.76"/>
    <x v="0"/>
    <n v="12183.3333"/>
    <x v="1137"/>
    <x v="0"/>
    <m/>
  </r>
  <r>
    <d v="2024-09-16T00:44:53"/>
    <x v="1"/>
    <n v="29"/>
    <s v="PEREZ GARCIA JUAN ESTEBAN"/>
    <x v="6"/>
    <x v="0"/>
    <n v="175"/>
    <n v="21.875"/>
    <n v="175.7184"/>
    <m/>
    <n v="92245.119999999995"/>
    <x v="0"/>
    <n v="12183.3333"/>
    <x v="1137"/>
    <x v="0"/>
    <m/>
  </r>
  <r>
    <d v="2024-09-16T00:44:53"/>
    <x v="9"/>
    <n v="30"/>
    <s v="RIOS ELKIN"/>
    <x v="3"/>
    <x v="0"/>
    <n v="237"/>
    <n v="23.7"/>
    <n v="219.648"/>
    <m/>
    <n v="115306.4"/>
    <x v="0"/>
    <n v="12183.3333"/>
    <x v="1137"/>
    <x v="0"/>
    <m/>
  </r>
  <r>
    <d v="2024-09-16T00:44:53"/>
    <x v="1"/>
    <n v="31"/>
    <s v="GOEZ PABLO"/>
    <x v="0"/>
    <x v="0"/>
    <n v="255"/>
    <n v="28.3333333333333"/>
    <n v="197.6832"/>
    <m/>
    <n v="103775.76"/>
    <x v="0"/>
    <n v="12183.3333"/>
    <x v="1137"/>
    <x v="0"/>
    <m/>
  </r>
  <r>
    <d v="2024-09-16T00:44:54"/>
    <x v="9"/>
    <n v="32"/>
    <s v="AGUDELO GARCIA DENIN ANGELO"/>
    <x v="6"/>
    <x v="0"/>
    <n v="125"/>
    <n v="15.625"/>
    <n v="175.7184"/>
    <m/>
    <n v="92245.119999999995"/>
    <x v="0"/>
    <n v="12183.3333"/>
    <x v="1137"/>
    <x v="0"/>
    <m/>
  </r>
  <r>
    <d v="2024-09-16T00:44:54"/>
    <x v="1"/>
    <n v="33"/>
    <s v="ACEVEDO DIEGO ALEJANDRO"/>
    <x v="0"/>
    <x v="0"/>
    <n v="124"/>
    <n v="13.7777777777778"/>
    <n v="197.6832"/>
    <m/>
    <n v="103775.76"/>
    <x v="0"/>
    <n v="12183.3333"/>
    <x v="1137"/>
    <x v="0"/>
    <m/>
  </r>
  <r>
    <d v="2024-09-16T00:44:54"/>
    <x v="9"/>
    <n v="34"/>
    <s v="MONTOYA OSPINA GILBERTO ANTONIO"/>
    <x v="0"/>
    <x v="0"/>
    <n v="173"/>
    <n v="19.2222222222222"/>
    <n v="197.6832"/>
    <m/>
    <n v="103775.76"/>
    <x v="0"/>
    <n v="12183.3333"/>
    <x v="1137"/>
    <x v="0"/>
    <m/>
  </r>
  <r>
    <d v="2024-09-16T00:44:54"/>
    <x v="1"/>
    <n v="35"/>
    <s v="MOLINA LUIS FERNANDO"/>
    <x v="3"/>
    <x v="0"/>
    <n v="218"/>
    <n v="22.947368421052602"/>
    <n v="208.66560000000001"/>
    <m/>
    <n v="109541.08"/>
    <x v="1"/>
    <n v="12183.3333"/>
    <x v="1137"/>
    <x v="0"/>
    <m/>
  </r>
  <r>
    <d v="2024-09-16T00:44:55"/>
    <x v="9"/>
    <n v="36"/>
    <s v="MARTINEZ CHAVERRA LUIS NORBERTO"/>
    <x v="0"/>
    <x v="0"/>
    <n v="179"/>
    <n v="19.8888888888889"/>
    <n v="197.6832"/>
    <m/>
    <n v="103775.76"/>
    <x v="0"/>
    <n v="12183.3333"/>
    <x v="1137"/>
    <x v="0"/>
    <m/>
  </r>
  <r>
    <d v="2024-09-16T00:44:55"/>
    <x v="1"/>
    <n v="38"/>
    <s v="VANEGAS MORALES DEIBY ALEJANDRO"/>
    <x v="0"/>
    <x v="0"/>
    <n v="188"/>
    <n v="20.8888888888889"/>
    <n v="197.6832"/>
    <m/>
    <n v="103775.76"/>
    <x v="0"/>
    <n v="12183.3333"/>
    <x v="1137"/>
    <x v="0"/>
    <m/>
  </r>
  <r>
    <d v="2024-09-16T00:44:55"/>
    <x v="9"/>
    <n v="40"/>
    <s v="OCAMPO OCAMPO ANTONIO JOSE"/>
    <x v="0"/>
    <x v="0"/>
    <n v="203"/>
    <n v="22.5555555555556"/>
    <n v="197.6832"/>
    <m/>
    <n v="103775.76"/>
    <x v="0"/>
    <n v="12183.3333"/>
    <x v="1137"/>
    <x v="0"/>
    <m/>
  </r>
  <r>
    <d v="2024-09-16T00:44:56"/>
    <x v="1"/>
    <n v="41"/>
    <s v="GARCIA DAVID WILSON ALBERTO"/>
    <x v="3"/>
    <x v="0"/>
    <n v="293"/>
    <n v="29.3"/>
    <n v="219.648"/>
    <s v="1 Descuento (Conduct) "/>
    <n v="115306.4"/>
    <x v="1"/>
    <n v="12183.3333"/>
    <x v="1137"/>
    <x v="0"/>
    <m/>
  </r>
  <r>
    <d v="2024-09-16T00:44:56"/>
    <x v="9"/>
    <n v="42"/>
    <s v="PINO JUAN ESTEBAN"/>
    <x v="3"/>
    <x v="0"/>
    <n v="185"/>
    <n v="18.5"/>
    <n v="219.648"/>
    <s v="4 Descuentos (Despachador y conducts) "/>
    <n v="115306.4"/>
    <x v="1"/>
    <n v="12183.3333"/>
    <x v="1137"/>
    <x v="0"/>
    <m/>
  </r>
  <r>
    <d v="2024-09-16T22:29:43"/>
    <x v="12"/>
    <n v="4"/>
    <s v="RIOS ELKIN"/>
    <x v="9"/>
    <x v="0"/>
    <n v="176"/>
    <n v="14.6666666666667"/>
    <n v="227.422459893048"/>
    <s v="1 Descuento (conduct)"/>
    <n v="118482.3529"/>
    <x v="0"/>
    <n v="13685"/>
    <x v="1138"/>
    <x v="0"/>
    <m/>
  </r>
  <r>
    <d v="2024-09-16T22:29:43"/>
    <x v="12"/>
    <n v="21"/>
    <s v="DURANGO DAVID JOSE"/>
    <x v="0"/>
    <x v="0"/>
    <n v="157"/>
    <n v="17.4444444444444"/>
    <n v="170.56684491978601"/>
    <m/>
    <n v="88861.7647"/>
    <x v="0"/>
    <n v="13685"/>
    <x v="1138"/>
    <x v="0"/>
    <m/>
  </r>
  <r>
    <d v="2024-09-16T22:29:44"/>
    <x v="12"/>
    <n v="22"/>
    <s v="QUIRAMA CASTAEDA JHON JADER"/>
    <x v="6"/>
    <x v="0"/>
    <n v="131"/>
    <n v="16.375"/>
    <n v="151.61497326203201"/>
    <m/>
    <n v="78988.2353"/>
    <x v="1"/>
    <n v="13685"/>
    <x v="1138"/>
    <x v="0"/>
    <m/>
  </r>
  <r>
    <d v="2024-09-16T22:29:44"/>
    <x v="12"/>
    <n v="23"/>
    <s v="SALDARRIAGA PARRA LUIS ALBERTO"/>
    <x v="3"/>
    <x v="0"/>
    <n v="161"/>
    <n v="16.100000000000001"/>
    <n v="189.51871657754"/>
    <m/>
    <n v="98735.294099999999"/>
    <x v="2"/>
    <n v="13685"/>
    <x v="1138"/>
    <x v="0"/>
    <m/>
  </r>
  <r>
    <d v="2024-09-16T22:29:44"/>
    <x v="12"/>
    <n v="24"/>
    <s v="MUOZ PEA WEIMAR ALONSO"/>
    <x v="0"/>
    <x v="0"/>
    <n v="153"/>
    <n v="17"/>
    <n v="170.56684491978601"/>
    <m/>
    <n v="88861.7647"/>
    <x v="0"/>
    <n v="13685"/>
    <x v="1138"/>
    <x v="0"/>
    <m/>
  </r>
  <r>
    <d v="2024-09-16T22:29:45"/>
    <x v="12"/>
    <n v="26"/>
    <s v="CIRO MARIN RODRIGO ALBERTO"/>
    <x v="1"/>
    <x v="0"/>
    <n v="207"/>
    <n v="18.818181818181799"/>
    <n v="208.470588235294"/>
    <m/>
    <n v="108608.8235"/>
    <x v="0"/>
    <n v="13685"/>
    <x v="1138"/>
    <x v="0"/>
    <m/>
  </r>
  <r>
    <d v="2024-09-16T22:29:45"/>
    <x v="12"/>
    <n v="27"/>
    <s v="FLORES RINCON JORGE ALBERTO"/>
    <x v="3"/>
    <x v="0"/>
    <n v="252"/>
    <n v="25.2"/>
    <n v="189.51871657754"/>
    <m/>
    <n v="98735.294099999999"/>
    <x v="0"/>
    <n v="13685"/>
    <x v="1138"/>
    <x v="0"/>
    <m/>
  </r>
  <r>
    <d v="2024-09-16T22:29:45"/>
    <x v="12"/>
    <n v="28"/>
    <s v="HINCAPIE GALLEGO YEISON ANDRES"/>
    <x v="3"/>
    <x v="0"/>
    <n v="220"/>
    <n v="22"/>
    <n v="189.51871657754"/>
    <m/>
    <n v="98735.294099999999"/>
    <x v="0"/>
    <n v="13685"/>
    <x v="1138"/>
    <x v="0"/>
    <m/>
  </r>
  <r>
    <d v="2024-09-16T22:29:45"/>
    <x v="12"/>
    <n v="29"/>
    <s v="PEREZ GARCIA JUAN ESTEBAN"/>
    <x v="0"/>
    <x v="0"/>
    <n v="191"/>
    <n v="21.2222222222222"/>
    <n v="170.56684491978601"/>
    <s v="1 Descuento (Angela recaudo) "/>
    <n v="88861.7647"/>
    <x v="0"/>
    <n v="13685"/>
    <x v="1138"/>
    <x v="0"/>
    <m/>
  </r>
  <r>
    <d v="2024-09-16T22:29:46"/>
    <x v="12"/>
    <n v="31"/>
    <s v="CERVANTES MARTINEZ FELIX ENRIQUE"/>
    <x v="3"/>
    <x v="0"/>
    <n v="175"/>
    <n v="17.5"/>
    <n v="189.51871657754"/>
    <m/>
    <n v="98735.294099999999"/>
    <x v="0"/>
    <n v="13685"/>
    <x v="1138"/>
    <x v="0"/>
    <m/>
  </r>
  <r>
    <d v="2024-09-16T22:29:46"/>
    <x v="12"/>
    <n v="33"/>
    <s v="AGUDELO KEVIN ANDRES"/>
    <x v="3"/>
    <x v="0"/>
    <n v="178"/>
    <n v="17.8"/>
    <n v="189.51871657754"/>
    <m/>
    <n v="98735.294099999999"/>
    <x v="0"/>
    <n v="13685"/>
    <x v="1138"/>
    <x v="0"/>
    <m/>
  </r>
  <r>
    <d v="2024-09-16T22:29:46"/>
    <x v="12"/>
    <n v="34"/>
    <s v="MONTOYA OSPINA GILBERTO ANTONIO"/>
    <x v="9"/>
    <x v="0"/>
    <n v="265"/>
    <n v="22.0833333333333"/>
    <n v="227.422459893048"/>
    <s v="5 Descuentos (Asociados y angela recaudo) "/>
    <n v="118482.3529"/>
    <x v="0"/>
    <n v="13685"/>
    <x v="1138"/>
    <x v="0"/>
    <m/>
  </r>
  <r>
    <d v="2024-09-16T22:29:47"/>
    <x v="12"/>
    <n v="35"/>
    <s v="MOLINA LUIS FERNANDO"/>
    <x v="3"/>
    <x v="0"/>
    <n v="198"/>
    <n v="19.8"/>
    <n v="189.51871657754"/>
    <m/>
    <n v="98735.294099999999"/>
    <x v="1"/>
    <n v="13685"/>
    <x v="1138"/>
    <x v="0"/>
    <m/>
  </r>
  <r>
    <d v="2024-09-16T22:29:47"/>
    <x v="12"/>
    <n v="36"/>
    <s v="LONDOO WILDER"/>
    <x v="0"/>
    <x v="0"/>
    <n v="171"/>
    <n v="19"/>
    <n v="170.56684491978601"/>
    <m/>
    <n v="88861.7647"/>
    <x v="0"/>
    <n v="13685"/>
    <x v="1138"/>
    <x v="0"/>
    <m/>
  </r>
  <r>
    <d v="2024-09-16T22:29:47"/>
    <x v="12"/>
    <n v="37"/>
    <s v="TABORDA ROJAS DIEGO ALEJANDRO"/>
    <x v="6"/>
    <x v="0"/>
    <n v="174"/>
    <n v="21.75"/>
    <n v="151.61497326203201"/>
    <s v="1 Descuento (Angela recaudo) "/>
    <n v="78988.2353"/>
    <x v="1"/>
    <n v="13685"/>
    <x v="1138"/>
    <x v="0"/>
    <m/>
  </r>
  <r>
    <d v="2024-09-16T22:29:47"/>
    <x v="12"/>
    <n v="38"/>
    <s v="PEREIRA JORGE"/>
    <x v="0"/>
    <x v="0"/>
    <n v="169"/>
    <n v="18.7777777777778"/>
    <n v="170.56684491978601"/>
    <s v="2 Descuentos (conduct y despachador fernando) "/>
    <n v="88861.7647"/>
    <x v="0"/>
    <n v="13685"/>
    <x v="1138"/>
    <x v="0"/>
    <m/>
  </r>
  <r>
    <d v="2024-09-16T22:29:48"/>
    <x v="12"/>
    <n v="39"/>
    <s v="GOMEZ EDWIN"/>
    <x v="9"/>
    <x v="0"/>
    <n v="227"/>
    <n v="18.9166666666667"/>
    <n v="227.422459893048"/>
    <m/>
    <n v="118482.3529"/>
    <x v="0"/>
    <n v="13685"/>
    <x v="1138"/>
    <x v="0"/>
    <m/>
  </r>
  <r>
    <d v="2024-09-16T22:29:48"/>
    <x v="12"/>
    <n v="40"/>
    <s v="OCAMPO OCAMPO ANTONIO JOSE"/>
    <x v="3"/>
    <x v="0"/>
    <n v="196"/>
    <n v="19.600000000000001"/>
    <n v="189.51871657754"/>
    <m/>
    <n v="98735.294099999999"/>
    <x v="0"/>
    <n v="13685"/>
    <x v="1138"/>
    <x v="0"/>
    <m/>
  </r>
  <r>
    <d v="2024-09-16T22:29:48"/>
    <x v="12"/>
    <n v="41"/>
    <s v="ACEVEDO DIEGO ALEJANDRO"/>
    <x v="0"/>
    <x v="0"/>
    <n v="143"/>
    <n v="15.8888888888889"/>
    <n v="170.56684491978601"/>
    <s v="1 Descuento (Despachador fernando) "/>
    <n v="88861.7647"/>
    <x v="1"/>
    <n v="13685"/>
    <x v="1138"/>
    <x v="0"/>
    <m/>
  </r>
  <r>
    <d v="2024-09-17T02:01:41"/>
    <x v="9"/>
    <n v="19"/>
    <s v="MACEA MATEO"/>
    <x v="3"/>
    <x v="0"/>
    <n v="193"/>
    <n v="19.3"/>
    <n v="193"/>
    <s v="1 Descuento (Despachador) "/>
    <n v="100650"/>
    <x v="0"/>
    <n v="14111.1111"/>
    <x v="1139"/>
    <x v="0"/>
    <m/>
  </r>
  <r>
    <d v="2024-09-17T02:01:42"/>
    <x v="9"/>
    <n v="1"/>
    <s v="PALMAR PANA EDIXON JOSUE"/>
    <x v="3"/>
    <x v="0"/>
    <n v="211"/>
    <n v="21.1"/>
    <n v="223.05389221556899"/>
    <m/>
    <n v="117179.6407"/>
    <x v="0"/>
    <n v="14111.1111"/>
    <x v="1139"/>
    <x v="0"/>
    <m/>
  </r>
  <r>
    <d v="2024-09-17T02:01:42"/>
    <x v="1"/>
    <n v="2"/>
    <s v="PARIAS MURIEL JHON FREDY"/>
    <x v="0"/>
    <x v="0"/>
    <n v="205"/>
    <n v="22.7777777777778"/>
    <n v="200.748502994012"/>
    <m/>
    <n v="105461.67660000001"/>
    <x v="1"/>
    <n v="14111.1111"/>
    <x v="1139"/>
    <x v="0"/>
    <m/>
  </r>
  <r>
    <d v="2024-09-17T02:01:42"/>
    <x v="9"/>
    <n v="3"/>
    <s v="AGUIRRE ANDRES"/>
    <x v="0"/>
    <x v="0"/>
    <n v="205"/>
    <n v="22.7777777777778"/>
    <n v="200.748502994012"/>
    <s v="2 Descuentos (Conduct y usuario desubicado) "/>
    <n v="105461.67660000001"/>
    <x v="0"/>
    <n v="14111.1111"/>
    <x v="1139"/>
    <x v="0"/>
    <m/>
  </r>
  <r>
    <d v="2024-09-17T02:01:43"/>
    <x v="1"/>
    <n v="5"/>
    <s v="DIAZ LOZADA ANDRES FELIPE"/>
    <x v="3"/>
    <x v="0"/>
    <n v="249"/>
    <n v="24.9"/>
    <n v="223.05389221556899"/>
    <m/>
    <n v="117179.6407"/>
    <x v="1"/>
    <n v="14111.1111"/>
    <x v="1139"/>
    <x v="0"/>
    <m/>
  </r>
  <r>
    <d v="2024-09-17T02:01:43"/>
    <x v="9"/>
    <n v="6"/>
    <s v="TUBERQUIA MAICOL ESTIVEN"/>
    <x v="0"/>
    <x v="0"/>
    <n v="223"/>
    <n v="24.7777777777778"/>
    <n v="200.748502994012"/>
    <m/>
    <n v="105461.67660000001"/>
    <x v="0"/>
    <n v="14111.1111"/>
    <x v="1139"/>
    <x v="0"/>
    <m/>
  </r>
  <r>
    <d v="2024-09-17T02:01:43"/>
    <x v="1"/>
    <n v="7"/>
    <s v="DUQUE GABRIEL"/>
    <x v="0"/>
    <x v="0"/>
    <n v="234"/>
    <n v="26"/>
    <n v="200.748502994012"/>
    <m/>
    <n v="105461.67660000001"/>
    <x v="1"/>
    <n v="14111.1111"/>
    <x v="1139"/>
    <x v="0"/>
    <m/>
  </r>
  <r>
    <d v="2024-09-17T02:01:43"/>
    <x v="9"/>
    <n v="8"/>
    <s v="VACA FIERRO ROBINSON"/>
    <x v="9"/>
    <x v="0"/>
    <n v="254"/>
    <n v="21.1666666666667"/>
    <n v="267.66467065868301"/>
    <m/>
    <n v="140615.56890000001"/>
    <x v="1"/>
    <n v="14111.1111"/>
    <x v="1139"/>
    <x v="0"/>
    <m/>
  </r>
  <r>
    <d v="2024-09-17T02:01:44"/>
    <x v="1"/>
    <n v="10"/>
    <s v="MARULANDA JARAMILLO DAWER ANDRES"/>
    <x v="0"/>
    <x v="0"/>
    <n v="200"/>
    <n v="22.2222222222222"/>
    <n v="200.748502994012"/>
    <s v="1 Descuento (Despachador) "/>
    <n v="105461.67660000001"/>
    <x v="0"/>
    <n v="14111.1111"/>
    <x v="1139"/>
    <x v="0"/>
    <m/>
  </r>
  <r>
    <d v="2024-09-17T02:01:44"/>
    <x v="9"/>
    <n v="11"/>
    <s v="HERRERA GIRALDO DAVINSON"/>
    <x v="0"/>
    <x v="0"/>
    <n v="173"/>
    <n v="19.2222222222222"/>
    <n v="200.748502994012"/>
    <s v="1 Descuento (Conduct) "/>
    <n v="105461.67660000001"/>
    <x v="0"/>
    <n v="14111.1111"/>
    <x v="1139"/>
    <x v="0"/>
    <m/>
  </r>
  <r>
    <d v="2024-09-17T02:01:44"/>
    <x v="1"/>
    <n v="12"/>
    <s v="JIMENEZ JIMENEZ OMAR DAVID"/>
    <x v="6"/>
    <x v="0"/>
    <n v="207"/>
    <n v="24.352941176470601"/>
    <n v="189.59580838323399"/>
    <m/>
    <n v="99602.694600000003"/>
    <x v="0"/>
    <n v="14111.1111"/>
    <x v="1139"/>
    <x v="0"/>
    <m/>
  </r>
  <r>
    <d v="2024-09-17T02:01:44"/>
    <x v="9"/>
    <n v="13"/>
    <s v="DURANGO PAEZ GILDARDO"/>
    <x v="0"/>
    <x v="3"/>
    <n v="200"/>
    <n v="22.2222222222222"/>
    <n v="200.748502994012"/>
    <m/>
    <n v="105461.67660000001"/>
    <x v="0"/>
    <n v="14111.1111"/>
    <x v="1139"/>
    <x v="0"/>
    <m/>
  </r>
  <r>
    <d v="2024-09-17T02:01:45"/>
    <x v="1"/>
    <n v="14"/>
    <s v="CARVAJAL SALAZAR HECTOR MARINO"/>
    <x v="1"/>
    <x v="0"/>
    <n v="176"/>
    <n v="16"/>
    <n v="245.35928143712599"/>
    <m/>
    <n v="128897.6048"/>
    <x v="1"/>
    <n v="14111.1111"/>
    <x v="1139"/>
    <x v="0"/>
    <m/>
  </r>
  <r>
    <d v="2024-09-17T02:01:45"/>
    <x v="9"/>
    <n v="15"/>
    <s v="PINO JUAN ESTEBAN"/>
    <x v="6"/>
    <x v="0"/>
    <n v="148"/>
    <n v="19.733333333333299"/>
    <n v="167.29041916167699"/>
    <m/>
    <n v="87884.730500000005"/>
    <x v="1"/>
    <n v="14111.1111"/>
    <x v="1139"/>
    <x v="0"/>
    <m/>
  </r>
  <r>
    <d v="2024-09-17T02:01:45"/>
    <x v="1"/>
    <n v="16"/>
    <s v="HURTADO MADRID JUAN ESTEBAN"/>
    <x v="3"/>
    <x v="0"/>
    <n v="208"/>
    <n v="21.894736842105299"/>
    <n v="211.90119760479001"/>
    <m/>
    <n v="111320.6587"/>
    <x v="0"/>
    <n v="14111.1111"/>
    <x v="1139"/>
    <x v="0"/>
    <m/>
  </r>
  <r>
    <d v="2024-09-17T02:01:46"/>
    <x v="9"/>
    <n v="17"/>
    <s v="RAMIREZ JARAMILLO WILSON"/>
    <x v="2"/>
    <x v="0"/>
    <n v="90"/>
    <n v="15"/>
    <n v="133.83233532934099"/>
    <s v="1 Descuento (Conduct) "/>
    <n v="70307.784400000004"/>
    <x v="0"/>
    <n v="14111.1111"/>
    <x v="1139"/>
    <x v="0"/>
    <m/>
  </r>
  <r>
    <d v="2024-09-17T02:01:46"/>
    <x v="1"/>
    <n v="18"/>
    <s v="AMAYA JOSE MANUEL"/>
    <x v="0"/>
    <x v="0"/>
    <n v="214"/>
    <n v="23.7777777777778"/>
    <n v="200.748502994012"/>
    <m/>
    <n v="105461.67660000001"/>
    <x v="0"/>
    <n v="14111.1111"/>
    <x v="1139"/>
    <x v="0"/>
    <m/>
  </r>
  <r>
    <d v="2024-09-17T02:01:46"/>
    <x v="1"/>
    <n v="20"/>
    <s v="GONZALEZ PEREZ RAFAEL JOSE"/>
    <x v="0"/>
    <x v="0"/>
    <n v="167"/>
    <n v="18.5555555555556"/>
    <n v="200.748502994012"/>
    <m/>
    <n v="105461.67660000001"/>
    <x v="0"/>
    <n v="14111.1111"/>
    <x v="1139"/>
    <x v="0"/>
    <m/>
  </r>
  <r>
    <d v="2024-09-17T02:01:46"/>
    <x v="9"/>
    <n v="21"/>
    <s v="DURANGO DAVID JOSE"/>
    <x v="11"/>
    <x v="0"/>
    <n v="43"/>
    <n v="21.5"/>
    <n v="44.610778443113801"/>
    <m/>
    <n v="23435.928100000001"/>
    <x v="0"/>
    <n v="14111.1111"/>
    <x v="1139"/>
    <x v="0"/>
    <m/>
  </r>
  <r>
    <d v="2024-09-17T02:01:47"/>
    <x v="9"/>
    <n v="22"/>
    <s v="QUIRAMA CASTAEDA JHON JADER"/>
    <x v="3"/>
    <x v="0"/>
    <n v="213"/>
    <n v="21.3"/>
    <n v="223.05389221556899"/>
    <s v="1 Descuento (Usuario desubicado) "/>
    <n v="117179.6407"/>
    <x v="1"/>
    <n v="14111.1111"/>
    <x v="1139"/>
    <x v="0"/>
    <m/>
  </r>
  <r>
    <d v="2024-09-17T02:01:47"/>
    <x v="9"/>
    <n v="23"/>
    <s v="SALDARRIAGA PARRA LUIS ALBERTO"/>
    <x v="6"/>
    <x v="0"/>
    <n v="173"/>
    <n v="21.625"/>
    <n v="178.44311377245501"/>
    <m/>
    <n v="93743.712599999999"/>
    <x v="2"/>
    <n v="14111.1111"/>
    <x v="1139"/>
    <x v="0"/>
    <m/>
  </r>
  <r>
    <d v="2024-09-17T02:01:47"/>
    <x v="1"/>
    <n v="24"/>
    <s v="MUOZ PEA WEIMAR ALONSO"/>
    <x v="3"/>
    <x v="3"/>
    <n v="192"/>
    <n v="19.2"/>
    <n v="223.05389221556899"/>
    <m/>
    <n v="117179.6407"/>
    <x v="0"/>
    <n v="14111.1111"/>
    <x v="1139"/>
    <x v="0"/>
    <m/>
  </r>
  <r>
    <d v="2024-09-17T02:01:48"/>
    <x v="9"/>
    <n v="25"/>
    <s v="HENAO MUOZ FERNEY"/>
    <x v="8"/>
    <x v="0"/>
    <n v="110"/>
    <n v="22"/>
    <n v="111.526946107784"/>
    <m/>
    <n v="58589.820399999997"/>
    <x v="1"/>
    <n v="14111.1111"/>
    <x v="1139"/>
    <x v="0"/>
    <m/>
  </r>
  <r>
    <d v="2024-09-17T02:01:48"/>
    <x v="1"/>
    <n v="26"/>
    <s v="CIRO MARIN RODRIGO ALBERTO"/>
    <x v="0"/>
    <x v="0"/>
    <n v="196"/>
    <n v="21.7777777777778"/>
    <n v="200.748502994012"/>
    <s v="1 Descuento (Usuario desubicado) "/>
    <n v="105461.67660000001"/>
    <x v="0"/>
    <n v="14111.1111"/>
    <x v="1139"/>
    <x v="0"/>
    <m/>
  </r>
  <r>
    <d v="2024-09-17T02:01:48"/>
    <x v="9"/>
    <n v="27"/>
    <s v="FLORES RINCON JORGE ALBERTO"/>
    <x v="1"/>
    <x v="0"/>
    <n v="296"/>
    <n v="26.909090909090899"/>
    <n v="245.35928143712599"/>
    <m/>
    <n v="128897.6048"/>
    <x v="0"/>
    <n v="14111.1111"/>
    <x v="1139"/>
    <x v="0"/>
    <m/>
  </r>
  <r>
    <d v="2024-09-17T02:01:48"/>
    <x v="1"/>
    <n v="28"/>
    <s v="HINCAPIE GALLEGO YEISON ANDRES"/>
    <x v="2"/>
    <x v="0"/>
    <n v="125"/>
    <n v="20.8333333333333"/>
    <n v="133.83233532934099"/>
    <m/>
    <n v="70307.784400000004"/>
    <x v="0"/>
    <n v="14111.1111"/>
    <x v="1139"/>
    <x v="0"/>
    <m/>
  </r>
  <r>
    <d v="2024-09-17T02:01:49"/>
    <x v="9"/>
    <n v="29"/>
    <s v="LONDOO CADAVID DAVID SANTIAGO"/>
    <x v="0"/>
    <x v="0"/>
    <n v="237"/>
    <n v="26.3333333333333"/>
    <n v="200.748502994012"/>
    <s v="1 Descuento (Conduct) "/>
    <n v="105461.67660000001"/>
    <x v="0"/>
    <n v="14111.1111"/>
    <x v="1139"/>
    <x v="0"/>
    <m/>
  </r>
  <r>
    <d v="2024-09-17T02:01:49"/>
    <x v="1"/>
    <n v="30"/>
    <s v="RIOS ELKIN"/>
    <x v="7"/>
    <x v="0"/>
    <n v="46"/>
    <n v="15.3333333333333"/>
    <n v="66.916167664670695"/>
    <m/>
    <n v="35153.892200000002"/>
    <x v="0"/>
    <n v="14111.1111"/>
    <x v="1139"/>
    <x v="0"/>
    <m/>
  </r>
  <r>
    <d v="2024-09-17T02:01:49"/>
    <x v="9"/>
    <n v="31"/>
    <s v="CERVANTES MARTINEZ FELIX ENRIQUE"/>
    <x v="0"/>
    <x v="0"/>
    <n v="179"/>
    <n v="19.8888888888889"/>
    <n v="200.748502994012"/>
    <m/>
    <n v="105461.67660000001"/>
    <x v="0"/>
    <n v="14111.1111"/>
    <x v="1139"/>
    <x v="0"/>
    <m/>
  </r>
  <r>
    <d v="2024-09-17T02:01:49"/>
    <x v="1"/>
    <n v="32"/>
    <s v="AGUDELO GARCIA DENIN ANGELO"/>
    <x v="0"/>
    <x v="0"/>
    <n v="206"/>
    <n v="22.8888888888889"/>
    <n v="200.748502994012"/>
    <s v="2 Descuentos (despachador y conduct)"/>
    <n v="105461.67660000001"/>
    <x v="0"/>
    <n v="14111.1111"/>
    <x v="1139"/>
    <x v="0"/>
    <m/>
  </r>
  <r>
    <d v="2024-09-17T02:01:50"/>
    <x v="9"/>
    <n v="33"/>
    <s v="GOEZ PABLO"/>
    <x v="0"/>
    <x v="0"/>
    <n v="199"/>
    <n v="22.1111111111111"/>
    <n v="200.748502994012"/>
    <s v="3 Descuentos (despachador y conducts)"/>
    <n v="105461.67660000001"/>
    <x v="0"/>
    <n v="14111.1111"/>
    <x v="1139"/>
    <x v="0"/>
    <m/>
  </r>
  <r>
    <d v="2024-09-17T02:01:50"/>
    <x v="1"/>
    <n v="34"/>
    <s v="MONTOYA OSPINA GILBERTO ANTONIO"/>
    <x v="4"/>
    <x v="0"/>
    <n v="179"/>
    <n v="25.571428571428601"/>
    <n v="156.13772455089801"/>
    <m/>
    <n v="82025.748500000002"/>
    <x v="0"/>
    <n v="14111.1111"/>
    <x v="1139"/>
    <x v="0"/>
    <m/>
  </r>
  <r>
    <d v="2024-09-17T02:01:50"/>
    <x v="9"/>
    <n v="35"/>
    <s v="MOLINA LUIS FERNANDO"/>
    <x v="8"/>
    <x v="0"/>
    <n v="130"/>
    <n v="26"/>
    <n v="111.526946107784"/>
    <s v="1 Descuento (angela recaudo) "/>
    <n v="58589.820399999997"/>
    <x v="1"/>
    <n v="14111.1111"/>
    <x v="1139"/>
    <x v="0"/>
    <m/>
  </r>
  <r>
    <d v="2024-09-17T02:01:51"/>
    <x v="1"/>
    <n v="36"/>
    <s v="MARTINEZ CHAVERRA LUIS NORBERTO"/>
    <x v="3"/>
    <x v="0"/>
    <n v="222"/>
    <n v="22.2"/>
    <n v="223.05389221556899"/>
    <m/>
    <n v="117179.6407"/>
    <x v="0"/>
    <n v="14111.1111"/>
    <x v="1139"/>
    <x v="0"/>
    <m/>
  </r>
  <r>
    <d v="2024-09-17T02:01:51"/>
    <x v="9"/>
    <n v="37"/>
    <s v="TABORDA ROJAS DIEGO ALEJANDRO"/>
    <x v="0"/>
    <x v="0"/>
    <n v="239"/>
    <n v="26.5555555555556"/>
    <n v="200.748502994012"/>
    <m/>
    <n v="105461.67660000001"/>
    <x v="1"/>
    <n v="14111.1111"/>
    <x v="1139"/>
    <x v="0"/>
    <m/>
  </r>
  <r>
    <d v="2024-09-17T02:01:51"/>
    <x v="1"/>
    <n v="38"/>
    <s v="PEREIRA JORGE"/>
    <x v="0"/>
    <x v="0"/>
    <n v="226"/>
    <n v="25.1111111111111"/>
    <n v="200.748502994012"/>
    <m/>
    <n v="105461.67660000001"/>
    <x v="0"/>
    <n v="14111.1111"/>
    <x v="1139"/>
    <x v="0"/>
    <m/>
  </r>
  <r>
    <d v="2024-09-17T02:01:51"/>
    <x v="9"/>
    <n v="39"/>
    <s v="GOMEZ EDWIN"/>
    <x v="0"/>
    <x v="0"/>
    <n v="226"/>
    <n v="25.1111111111111"/>
    <n v="200.748502994012"/>
    <s v="2 Descuentos (Usuarios desubicados)"/>
    <n v="105461.67660000001"/>
    <x v="0"/>
    <n v="14111.1111"/>
    <x v="1139"/>
    <x v="0"/>
    <m/>
  </r>
  <r>
    <d v="2024-09-17T02:01:52"/>
    <x v="1"/>
    <n v="40"/>
    <s v="OCAMPO OCAMPO ANTONIO JOSE"/>
    <x v="3"/>
    <x v="0"/>
    <n v="217"/>
    <n v="21.7"/>
    <n v="223.05389221556899"/>
    <m/>
    <n v="117179.6407"/>
    <x v="0"/>
    <n v="14111.1111"/>
    <x v="1139"/>
    <x v="0"/>
    <m/>
  </r>
  <r>
    <d v="2024-09-17T02:01:52"/>
    <x v="9"/>
    <n v="41"/>
    <s v="VANEGAS MORALES DEIBY ALEJANDRO"/>
    <x v="3"/>
    <x v="0"/>
    <n v="216"/>
    <n v="22.7368421052632"/>
    <n v="211.90119760479001"/>
    <m/>
    <n v="111320.6587"/>
    <x v="1"/>
    <n v="14111.1111"/>
    <x v="1139"/>
    <x v="0"/>
    <m/>
  </r>
  <r>
    <d v="2024-09-17T02:01:52"/>
    <x v="9"/>
    <n v="42"/>
    <s v="LOPERA ALVAREZ ESTIVEN"/>
    <x v="3"/>
    <x v="0"/>
    <n v="216"/>
    <n v="21.6"/>
    <n v="223.05389221556899"/>
    <s v="1 Descuento (angela recaudo) "/>
    <n v="117179.6407"/>
    <x v="1"/>
    <n v="14111.1111"/>
    <x v="1139"/>
    <x v="0"/>
    <m/>
  </r>
  <r>
    <d v="2024-09-18T02:20:42"/>
    <x v="9"/>
    <n v="1"/>
    <s v="PALMAR PANA EDIXON JOSUE"/>
    <x v="8"/>
    <x v="0"/>
    <n v="79"/>
    <n v="15.8"/>
    <n v="79"/>
    <m/>
    <n v="40700"/>
    <x v="0"/>
    <n v="13400"/>
    <x v="1140"/>
    <x v="0"/>
    <m/>
  </r>
  <r>
    <d v="2024-09-18T02:20:42"/>
    <x v="1"/>
    <n v="2"/>
    <s v="PARIAS MURIEL JHON FREDY"/>
    <x v="3"/>
    <x v="0"/>
    <n v="232"/>
    <n v="23.2"/>
    <n v="218.20512820512801"/>
    <s v="1 Descuento (Usuario desubicado) "/>
    <n v="114512.8205"/>
    <x v="1"/>
    <n v="13400"/>
    <x v="1140"/>
    <x v="0"/>
    <m/>
  </r>
  <r>
    <d v="2024-09-18T02:20:42"/>
    <x v="9"/>
    <n v="3"/>
    <s v="AGUIRRE ANDRES"/>
    <x v="4"/>
    <x v="0"/>
    <n v="164"/>
    <n v="23.428571428571399"/>
    <n v="152.74358974359001"/>
    <s v="3 Descuentos (Conducts y usuario desubicado) "/>
    <n v="80158.974400000006"/>
    <x v="0"/>
    <n v="13400"/>
    <x v="1140"/>
    <x v="0"/>
    <m/>
  </r>
  <r>
    <d v="2024-09-18T02:20:43"/>
    <x v="1"/>
    <n v="4"/>
    <s v="QUINTERO  ALVARO ANTONIO"/>
    <x v="3"/>
    <x v="0"/>
    <n v="183"/>
    <n v="18.3"/>
    <n v="218.20512820512801"/>
    <s v="5 Descuentos (Transbordo y conduct)"/>
    <n v="114512.8205"/>
    <x v="0"/>
    <n v="13400"/>
    <x v="1140"/>
    <x v="0"/>
    <m/>
  </r>
  <r>
    <d v="2024-09-18T02:20:43"/>
    <x v="9"/>
    <n v="5"/>
    <s v="BERRIO POSADA ANGELA"/>
    <x v="6"/>
    <x v="0"/>
    <n v="165"/>
    <n v="20.625"/>
    <n v="174.564102564103"/>
    <m/>
    <n v="91610.256399999998"/>
    <x v="1"/>
    <n v="13400"/>
    <x v="1140"/>
    <x v="0"/>
    <m/>
  </r>
  <r>
    <d v="2024-09-18T02:20:43"/>
    <x v="1"/>
    <n v="6"/>
    <s v="TUBERQUIA MAICOL ESTIVEN"/>
    <x v="0"/>
    <x v="0"/>
    <n v="204"/>
    <n v="22.6666666666667"/>
    <n v="196.38461538461499"/>
    <s v="2 Descuentos (Conducts) "/>
    <n v="103061.5385"/>
    <x v="0"/>
    <n v="13400"/>
    <x v="1140"/>
    <x v="0"/>
    <m/>
  </r>
  <r>
    <d v="2024-09-18T02:20:43"/>
    <x v="9"/>
    <n v="7"/>
    <s v="VANEGAS MORALES DEIBY ALEJANDRO"/>
    <x v="0"/>
    <x v="0"/>
    <n v="144"/>
    <n v="16"/>
    <n v="196.38461538461499"/>
    <s v="3 Descuentos (conducts) "/>
    <n v="103061.5385"/>
    <x v="1"/>
    <n v="13400"/>
    <x v="1140"/>
    <x v="0"/>
    <m/>
  </r>
  <r>
    <d v="2024-09-18T02:20:44"/>
    <x v="1"/>
    <n v="8"/>
    <s v="VACA FIERRO ROBINSON"/>
    <x v="1"/>
    <x v="0"/>
    <n v="252"/>
    <n v="22.909090909090899"/>
    <n v="240.02564102564099"/>
    <s v="2 Descuentos (Conducts) "/>
    <n v="125964.1026"/>
    <x v="1"/>
    <n v="13400"/>
    <x v="1140"/>
    <x v="0"/>
    <m/>
  </r>
  <r>
    <d v="2024-09-18T02:20:44"/>
    <x v="9"/>
    <n v="10"/>
    <s v="RUA CHAVARRIA JEFERSON ANDREY"/>
    <x v="9"/>
    <x v="0"/>
    <n v="260"/>
    <n v="21.6666666666667"/>
    <n v="261.84615384615398"/>
    <s v="DAWER MARULANDA Realiz 6 viajes donde moviliz 128 Usuarios, 1 Descuento (Despachador) "/>
    <n v="137415.38459999999"/>
    <x v="0"/>
    <n v="13400"/>
    <x v="1140"/>
    <x v="0"/>
    <m/>
  </r>
  <r>
    <d v="2024-09-18T02:20:44"/>
    <x v="1"/>
    <n v="11"/>
    <s v="BETANCUR GUZMAN JHON FERNANDO"/>
    <x v="3"/>
    <x v="0"/>
    <n v="208"/>
    <n v="20.8"/>
    <n v="218.20512820512801"/>
    <s v="DAVINSON HERRERA Realiz 4 viajes donde moviliz 69 Usuarios "/>
    <n v="114512.8205"/>
    <x v="0"/>
    <n v="13400"/>
    <x v="1140"/>
    <x v="0"/>
    <m/>
  </r>
  <r>
    <d v="2024-09-18T02:20:45"/>
    <x v="9"/>
    <n v="12"/>
    <s v="JIMENEZ JIMENEZ OMAR DAVID"/>
    <x v="3"/>
    <x v="0"/>
    <n v="188"/>
    <n v="18.8"/>
    <n v="218.20512820512801"/>
    <m/>
    <n v="114512.8205"/>
    <x v="0"/>
    <n v="13400"/>
    <x v="1140"/>
    <x v="0"/>
    <m/>
  </r>
  <r>
    <d v="2024-09-18T02:20:45"/>
    <x v="1"/>
    <n v="13"/>
    <s v="DURANGO PAEZ GILDARDO"/>
    <x v="4"/>
    <x v="0"/>
    <n v="140"/>
    <n v="20"/>
    <n v="152.74358974359001"/>
    <m/>
    <n v="80158.974400000006"/>
    <x v="0"/>
    <n v="13400"/>
    <x v="1140"/>
    <x v="0"/>
    <m/>
  </r>
  <r>
    <d v="2024-09-18T02:20:45"/>
    <x v="9"/>
    <n v="14"/>
    <s v="MADRID HERNANDEZ JHONATAN SMITH"/>
    <x v="1"/>
    <x v="0"/>
    <n v="229"/>
    <n v="20.818181818181799"/>
    <n v="240.02564102564099"/>
    <m/>
    <n v="125964.1026"/>
    <x v="1"/>
    <n v="13400"/>
    <x v="1140"/>
    <x v="0"/>
    <m/>
  </r>
  <r>
    <d v="2024-09-18T02:20:45"/>
    <x v="1"/>
    <n v="15"/>
    <s v="MARTINEZ ADRIAN ALEJANDRO"/>
    <x v="0"/>
    <x v="0"/>
    <n v="202"/>
    <n v="22.4444444444444"/>
    <n v="196.38461538461499"/>
    <s v="1 Descuento (Despachador) "/>
    <n v="103061.5385"/>
    <x v="1"/>
    <n v="13400"/>
    <x v="1140"/>
    <x v="0"/>
    <m/>
  </r>
  <r>
    <d v="2024-09-18T02:20:46"/>
    <x v="9"/>
    <n v="16"/>
    <s v="LONDOO WILDER"/>
    <x v="6"/>
    <x v="0"/>
    <n v="178"/>
    <n v="22.25"/>
    <n v="174.564102564103"/>
    <s v="2 Descuentos (Asociados) "/>
    <n v="91610.256399999998"/>
    <x v="0"/>
    <n v="13400"/>
    <x v="1140"/>
    <x v="0"/>
    <m/>
  </r>
  <r>
    <d v="2024-09-18T02:20:46"/>
    <x v="1"/>
    <n v="17"/>
    <s v="ESPINOZA CHAVARRIA GUILLERMO LEON"/>
    <x v="0"/>
    <x v="0"/>
    <n v="194"/>
    <n v="21.5555555555556"/>
    <n v="196.38461538461499"/>
    <m/>
    <n v="103061.5385"/>
    <x v="0"/>
    <n v="13400"/>
    <x v="1140"/>
    <x v="0"/>
    <m/>
  </r>
  <r>
    <d v="2024-09-18T02:20:46"/>
    <x v="9"/>
    <n v="18"/>
    <s v="AMAYA JOSE MANUEL"/>
    <x v="10"/>
    <x v="0"/>
    <n v="68"/>
    <n v="17"/>
    <n v="87.282051282051299"/>
    <m/>
    <n v="45805.128199999999"/>
    <x v="0"/>
    <n v="13400"/>
    <x v="1140"/>
    <x v="0"/>
    <m/>
  </r>
  <r>
    <d v="2024-09-18T02:20:46"/>
    <x v="1"/>
    <n v="19"/>
    <s v="MACEA MATEO"/>
    <x v="6"/>
    <x v="0"/>
    <n v="219"/>
    <n v="25.764705882352899"/>
    <n v="185.47435897435901"/>
    <m/>
    <n v="97335.897400000002"/>
    <x v="0"/>
    <n v="13400"/>
    <x v="1140"/>
    <x v="0"/>
    <m/>
  </r>
  <r>
    <d v="2024-09-18T02:20:47"/>
    <x v="9"/>
    <n v="20"/>
    <s v="GONZALEZ PEREZ RAFAEL JOSE"/>
    <x v="0"/>
    <x v="0"/>
    <n v="163"/>
    <n v="18.1111111111111"/>
    <n v="196.38461538461499"/>
    <m/>
    <n v="103061.5385"/>
    <x v="0"/>
    <n v="13400"/>
    <x v="1140"/>
    <x v="0"/>
    <m/>
  </r>
  <r>
    <d v="2024-09-18T02:20:47"/>
    <x v="1"/>
    <n v="21"/>
    <s v="DURANGO DAVID JOSE"/>
    <x v="0"/>
    <x v="0"/>
    <n v="187"/>
    <n v="20.7777777777778"/>
    <n v="196.38461538461499"/>
    <m/>
    <n v="103061.5385"/>
    <x v="0"/>
    <n v="13400"/>
    <x v="1140"/>
    <x v="0"/>
    <m/>
  </r>
  <r>
    <d v="2024-09-18T02:20:47"/>
    <x v="9"/>
    <n v="22"/>
    <s v="QUIRAMA CASTAEDA JHON JADER"/>
    <x v="2"/>
    <x v="0"/>
    <n v="147"/>
    <n v="26.727272727272702"/>
    <n v="120.01282051282099"/>
    <m/>
    <n v="62982.051299999999"/>
    <x v="1"/>
    <n v="13400"/>
    <x v="1140"/>
    <x v="0"/>
    <m/>
  </r>
  <r>
    <d v="2024-09-18T02:20:47"/>
    <x v="1"/>
    <n v="23"/>
    <s v="SALDARRIAGA PARRA LUIS ALBERTO"/>
    <x v="3"/>
    <x v="0"/>
    <n v="198"/>
    <n v="19.8"/>
    <n v="218.20512820512801"/>
    <s v="2 Descuentos (Conducts) "/>
    <n v="114512.8205"/>
    <x v="2"/>
    <n v="13400"/>
    <x v="1140"/>
    <x v="0"/>
    <m/>
  </r>
  <r>
    <d v="2024-09-18T02:20:48"/>
    <x v="9"/>
    <n v="24"/>
    <s v="GOEZ PABLO"/>
    <x v="0"/>
    <x v="0"/>
    <n v="163"/>
    <n v="18.1111111111111"/>
    <n v="196.38461538461499"/>
    <m/>
    <n v="103061.5385"/>
    <x v="0"/>
    <n v="13400"/>
    <x v="1140"/>
    <x v="0"/>
    <m/>
  </r>
  <r>
    <d v="2024-09-18T02:20:48"/>
    <x v="1"/>
    <n v="25"/>
    <s v="JIMENEZ HURTADO CARLOS ESTIVEN"/>
    <x v="0"/>
    <x v="0"/>
    <n v="202"/>
    <n v="22.4444444444444"/>
    <n v="196.38461538461499"/>
    <m/>
    <n v="103061.5385"/>
    <x v="1"/>
    <n v="13400"/>
    <x v="1140"/>
    <x v="0"/>
    <m/>
  </r>
  <r>
    <d v="2024-09-18T02:20:48"/>
    <x v="9"/>
    <n v="26"/>
    <s v="CIRO MARIN RODRIGO ALBERTO"/>
    <x v="0"/>
    <x v="0"/>
    <n v="188"/>
    <n v="20.8888888888889"/>
    <n v="196.38461538461499"/>
    <m/>
    <n v="103061.5385"/>
    <x v="0"/>
    <n v="13400"/>
    <x v="1140"/>
    <x v="0"/>
    <m/>
  </r>
  <r>
    <d v="2024-09-18T02:20:48"/>
    <x v="1"/>
    <n v="27"/>
    <s v="PINO JUAN ESTEBAN"/>
    <x v="0"/>
    <x v="0"/>
    <n v="222"/>
    <n v="24.6666666666667"/>
    <n v="196.38461538461499"/>
    <m/>
    <n v="103061.5385"/>
    <x v="0"/>
    <n v="13400"/>
    <x v="1140"/>
    <x v="0"/>
    <m/>
  </r>
  <r>
    <d v="2024-09-18T02:20:49"/>
    <x v="9"/>
    <n v="28"/>
    <s v="HINCAPIE GALLEGO YEISON ANDRES"/>
    <x v="0"/>
    <x v="0"/>
    <n v="164"/>
    <n v="18.2222222222222"/>
    <n v="196.38461538461499"/>
    <m/>
    <n v="103061.5385"/>
    <x v="0"/>
    <n v="13400"/>
    <x v="1140"/>
    <x v="0"/>
    <m/>
  </r>
  <r>
    <d v="2024-09-18T02:20:49"/>
    <x v="1"/>
    <n v="29"/>
    <s v="PEREZ GARCIA JUAN ESTEBAN"/>
    <x v="6"/>
    <x v="0"/>
    <n v="175"/>
    <n v="21.875"/>
    <n v="174.564102564103"/>
    <s v="2 Descuentos (Conducts) "/>
    <n v="91610.256399999998"/>
    <x v="0"/>
    <n v="13400"/>
    <x v="1140"/>
    <x v="0"/>
    <m/>
  </r>
  <r>
    <d v="2024-09-18T02:20:49"/>
    <x v="9"/>
    <n v="30"/>
    <s v="RIOS ELKIN"/>
    <x v="3"/>
    <x v="0"/>
    <n v="202"/>
    <n v="20.2"/>
    <n v="218.20512820512801"/>
    <m/>
    <n v="114512.8205"/>
    <x v="0"/>
    <n v="13400"/>
    <x v="1140"/>
    <x v="0"/>
    <m/>
  </r>
  <r>
    <d v="2024-09-18T02:20:49"/>
    <x v="1"/>
    <n v="31"/>
    <s v="MUOZ PEA WEIMAR ALONSO"/>
    <x v="8"/>
    <x v="0"/>
    <n v="116"/>
    <n v="23.2"/>
    <n v="109.102564102564"/>
    <m/>
    <n v="57256.410300000003"/>
    <x v="0"/>
    <n v="13400"/>
    <x v="1140"/>
    <x v="0"/>
    <m/>
  </r>
  <r>
    <d v="2024-09-18T02:20:50"/>
    <x v="9"/>
    <n v="32"/>
    <s v="AGUDELO GARCIA DENIN ANGELO"/>
    <x v="3"/>
    <x v="0"/>
    <n v="220"/>
    <n v="22"/>
    <n v="218.20512820512801"/>
    <s v="1 Descuento (Despachador) "/>
    <n v="114512.8205"/>
    <x v="0"/>
    <n v="13400"/>
    <x v="1140"/>
    <x v="0"/>
    <m/>
  </r>
  <r>
    <d v="2024-09-18T02:20:50"/>
    <x v="1"/>
    <n v="33"/>
    <s v="ACEVEDO DIEGO ALEJANDRO"/>
    <x v="0"/>
    <x v="0"/>
    <n v="197"/>
    <n v="21.8888888888889"/>
    <n v="196.38461538461499"/>
    <m/>
    <n v="103061.5385"/>
    <x v="0"/>
    <n v="13400"/>
    <x v="1140"/>
    <x v="0"/>
    <m/>
  </r>
  <r>
    <d v="2024-09-18T02:20:50"/>
    <x v="1"/>
    <n v="34"/>
    <s v="MONTOYA OSPINA GILBERTO ANTONIO"/>
    <x v="9"/>
    <x v="0"/>
    <n v="352"/>
    <n v="29.3333333333333"/>
    <n v="261.84615384615398"/>
    <s v="2 Descuentos (Transbordo) "/>
    <n v="137415.38459999999"/>
    <x v="0"/>
    <n v="13400"/>
    <x v="1140"/>
    <x v="0"/>
    <m/>
  </r>
  <r>
    <d v="2024-09-18T02:20:50"/>
    <x v="9"/>
    <n v="35"/>
    <s v="MOLINA LUIS FERNANDO"/>
    <x v="2"/>
    <x v="0"/>
    <n v="169"/>
    <n v="28.1666666666667"/>
    <n v="130.92307692307699"/>
    <m/>
    <n v="68707.692299999995"/>
    <x v="1"/>
    <n v="13400"/>
    <x v="1140"/>
    <x v="0"/>
    <m/>
  </r>
  <r>
    <d v="2024-09-18T02:20:51"/>
    <x v="1"/>
    <n v="36"/>
    <s v="MARTINEZ CHAVERRA LUIS NORBERTO"/>
    <x v="0"/>
    <x v="0"/>
    <n v="225"/>
    <n v="25"/>
    <n v="196.38461538461499"/>
    <s v="1 Descuento (Asociado) "/>
    <n v="103061.5385"/>
    <x v="0"/>
    <n v="13400"/>
    <x v="1140"/>
    <x v="0"/>
    <m/>
  </r>
  <r>
    <d v="2024-09-18T02:20:51"/>
    <x v="9"/>
    <n v="37"/>
    <s v="TABORDA ROJAS DIEGO ALEJANDRO"/>
    <x v="0"/>
    <x v="0"/>
    <n v="182"/>
    <n v="20.2222222222222"/>
    <n v="196.38461538461499"/>
    <s v="1 Descuento (Usuario desubicado) "/>
    <n v="103061.5385"/>
    <x v="1"/>
    <n v="13400"/>
    <x v="1140"/>
    <x v="0"/>
    <m/>
  </r>
  <r>
    <d v="2024-09-18T02:20:51"/>
    <x v="1"/>
    <n v="38"/>
    <s v="PEREIRA JORGE"/>
    <x v="6"/>
    <x v="0"/>
    <n v="179"/>
    <n v="22.375"/>
    <n v="174.564102564103"/>
    <m/>
    <n v="91610.256399999998"/>
    <x v="0"/>
    <n v="13400"/>
    <x v="1140"/>
    <x v="0"/>
    <m/>
  </r>
  <r>
    <d v="2024-09-18T02:20:51"/>
    <x v="9"/>
    <n v="39"/>
    <s v="GOMEZ EDWIN"/>
    <x v="2"/>
    <x v="0"/>
    <n v="155"/>
    <n v="25.8333333333333"/>
    <n v="130.92307692307699"/>
    <m/>
    <n v="68707.692299999995"/>
    <x v="0"/>
    <n v="13400"/>
    <x v="1140"/>
    <x v="0"/>
    <m/>
  </r>
  <r>
    <d v="2024-09-18T02:20:52"/>
    <x v="9"/>
    <n v="40"/>
    <s v="OCAMPO OCAMPO ANTONIO JOSE"/>
    <x v="3"/>
    <x v="0"/>
    <n v="233"/>
    <n v="23.3"/>
    <n v="218.20512820512801"/>
    <m/>
    <n v="114512.8205"/>
    <x v="0"/>
    <n v="13400"/>
    <x v="1140"/>
    <x v="0"/>
    <m/>
  </r>
  <r>
    <d v="2024-09-18T02:20:52"/>
    <x v="1"/>
    <n v="41"/>
    <s v="GARCIA DAVID WILSON ALBERTO"/>
    <x v="0"/>
    <x v="0"/>
    <n v="185"/>
    <n v="20.5555555555556"/>
    <n v="196.38461538461499"/>
    <s v="3 Descuentos (Despachadores)"/>
    <n v="103061.5385"/>
    <x v="1"/>
    <n v="13400"/>
    <x v="1140"/>
    <x v="0"/>
    <m/>
  </r>
  <r>
    <d v="2024-09-18T02:20:52"/>
    <x v="9"/>
    <n v="42"/>
    <s v="LOPERA ALVAREZ ESTIVEN"/>
    <x v="0"/>
    <x v="0"/>
    <n v="205"/>
    <n v="22.7777777777778"/>
    <n v="196.38461538461499"/>
    <s v="2 Descuentos (Monitoreo y Asociado) "/>
    <n v="103061.5385"/>
    <x v="1"/>
    <n v="13400"/>
    <x v="1140"/>
    <x v="0"/>
    <m/>
  </r>
  <r>
    <d v="2024-09-19T02:13:59"/>
    <x v="1"/>
    <n v="1"/>
    <s v="PALMAR PANA EDIXON JOSUE"/>
    <x v="2"/>
    <x v="0"/>
    <n v="127"/>
    <n v="21.1666666666667"/>
    <n v="125.789029535865"/>
    <s v="2 Descuentos (Usuarios desubicados) "/>
    <n v="65883.966199999995"/>
    <x v="0"/>
    <n v="13566.6667"/>
    <x v="1141"/>
    <x v="0"/>
    <m/>
  </r>
  <r>
    <d v="2024-09-19T02:13:59"/>
    <x v="9"/>
    <n v="2"/>
    <s v="PARIAS MURIEL JHON FREDY"/>
    <x v="0"/>
    <x v="0"/>
    <n v="187"/>
    <n v="20.7777777777778"/>
    <n v="188.68354430379699"/>
    <m/>
    <n v="98825.949399999998"/>
    <x v="1"/>
    <n v="13566.6667"/>
    <x v="1141"/>
    <x v="0"/>
    <m/>
  </r>
  <r>
    <d v="2024-09-19T02:13:59"/>
    <x v="1"/>
    <n v="3"/>
    <s v="AGUIRRE ANDRES"/>
    <x v="3"/>
    <x v="0"/>
    <n v="218"/>
    <n v="21.8"/>
    <n v="209.648382559775"/>
    <m/>
    <n v="109806.61040000001"/>
    <x v="0"/>
    <n v="13566.6667"/>
    <x v="1141"/>
    <x v="0"/>
    <m/>
  </r>
  <r>
    <d v="2024-09-19T02:14:00"/>
    <x v="9"/>
    <n v="4"/>
    <s v="QUINTERO  ALVARO ANTONIO"/>
    <x v="14"/>
    <x v="0"/>
    <n v="18"/>
    <n v="36"/>
    <n v="10.482419127988701"/>
    <m/>
    <n v="5490.3305"/>
    <x v="0"/>
    <n v="13566.6667"/>
    <x v="1141"/>
    <x v="0"/>
    <m/>
  </r>
  <r>
    <d v="2024-09-19T02:14:00"/>
    <x v="1"/>
    <n v="5"/>
    <s v="BERRIO POSADA ANGELA"/>
    <x v="0"/>
    <x v="0"/>
    <n v="200"/>
    <n v="22.2222222222222"/>
    <n v="188.68354430379699"/>
    <s v="1 Descuento (Conduct) "/>
    <n v="98825.949399999998"/>
    <x v="1"/>
    <n v="13566.6667"/>
    <x v="1141"/>
    <x v="0"/>
    <m/>
  </r>
  <r>
    <d v="2024-09-19T02:14:00"/>
    <x v="9"/>
    <n v="6"/>
    <s v="BETANCUR GUZMAN JHON FERNANDO"/>
    <x v="3"/>
    <x v="3"/>
    <n v="214"/>
    <n v="21.4"/>
    <n v="209.648382559775"/>
    <m/>
    <n v="109806.61040000001"/>
    <x v="0"/>
    <n v="13566.6667"/>
    <x v="1141"/>
    <x v="0"/>
    <m/>
  </r>
  <r>
    <d v="2024-09-19T02:14:01"/>
    <x v="1"/>
    <n v="7"/>
    <s v="VANEGAS MORALES DEIBY ALEJANDRO"/>
    <x v="6"/>
    <x v="0"/>
    <n v="190"/>
    <n v="23.75"/>
    <n v="167.71870604782001"/>
    <m/>
    <n v="87845.2883"/>
    <x v="1"/>
    <n v="13566.6667"/>
    <x v="1141"/>
    <x v="0"/>
    <m/>
  </r>
  <r>
    <d v="2024-09-19T02:14:01"/>
    <x v="9"/>
    <n v="8"/>
    <s v="VACA FIERRO ROBINSON"/>
    <x v="1"/>
    <x v="3"/>
    <n v="248"/>
    <n v="22.545454545454501"/>
    <n v="230.61322081575199"/>
    <s v="1 Descuento (Angela recaudo) "/>
    <n v="120787.2714"/>
    <x v="1"/>
    <n v="13566.6667"/>
    <x v="1141"/>
    <x v="0"/>
    <m/>
  </r>
  <r>
    <d v="2024-09-19T02:14:01"/>
    <x v="1"/>
    <n v="10"/>
    <s v="MARULANDA JARAMILLO DAWER ANDRES"/>
    <x v="3"/>
    <x v="3"/>
    <n v="161"/>
    <n v="16.100000000000001"/>
    <n v="209.648382559775"/>
    <s v="1 Descuento (Despachador) "/>
    <n v="109806.61040000001"/>
    <x v="0"/>
    <n v="13566.6667"/>
    <x v="1141"/>
    <x v="0"/>
    <m/>
  </r>
  <r>
    <d v="2024-09-19T02:14:01"/>
    <x v="9"/>
    <n v="11"/>
    <s v="HERRERA GIRALDO DAVINSON"/>
    <x v="3"/>
    <x v="0"/>
    <n v="207"/>
    <n v="20.7"/>
    <n v="209.648382559775"/>
    <s v="3 Descuentos (Asociados y conduct) "/>
    <n v="109806.61040000001"/>
    <x v="0"/>
    <n v="13566.6667"/>
    <x v="1141"/>
    <x v="0"/>
    <m/>
  </r>
  <r>
    <d v="2024-09-19T02:14:02"/>
    <x v="1"/>
    <n v="12"/>
    <s v="JIMENEZ JIMENEZ OMAR DAVID"/>
    <x v="6"/>
    <x v="3"/>
    <n v="155"/>
    <n v="19.375"/>
    <n v="167.71870604782001"/>
    <s v="1 Descuento (Transbordo) "/>
    <n v="87845.2883"/>
    <x v="0"/>
    <n v="13566.6667"/>
    <x v="1141"/>
    <x v="0"/>
    <m/>
  </r>
  <r>
    <d v="2024-09-19T02:14:02"/>
    <x v="9"/>
    <n v="13"/>
    <s v="RUA CHAVARRIA JEFERSON ANDREY"/>
    <x v="6"/>
    <x v="0"/>
    <n v="162"/>
    <n v="20.25"/>
    <n v="167.71870604782001"/>
    <s v="GILDARDO DURANGO Realiz 4 viajes donde moviliz 89 Usuarios "/>
    <n v="87845.2883"/>
    <x v="0"/>
    <n v="13566.6667"/>
    <x v="1141"/>
    <x v="0"/>
    <m/>
  </r>
  <r>
    <d v="2024-09-19T02:14:02"/>
    <x v="1"/>
    <n v="14"/>
    <s v="MADRID HERNANDEZ JHONATAN SMITH"/>
    <x v="3"/>
    <x v="0"/>
    <n v="209"/>
    <n v="20.9"/>
    <n v="209.648382559775"/>
    <s v="HECTOR SALAZAR Realiz 5 viajes donde moviliz 98 Usuarios "/>
    <n v="109806.61040000001"/>
    <x v="1"/>
    <n v="13566.6667"/>
    <x v="1141"/>
    <x v="0"/>
    <m/>
  </r>
  <r>
    <d v="2024-09-19T02:14:02"/>
    <x v="9"/>
    <n v="15"/>
    <s v="MARTINEZ ADRIAN ALEJANDRO"/>
    <x v="0"/>
    <x v="0"/>
    <n v="209"/>
    <n v="23.2222222222222"/>
    <n v="188.68354430379699"/>
    <s v="1 Descuento (Monitoreo) "/>
    <n v="98825.949399999998"/>
    <x v="1"/>
    <n v="13566.6667"/>
    <x v="1141"/>
    <x v="0"/>
    <m/>
  </r>
  <r>
    <d v="2024-09-19T02:14:03"/>
    <x v="1"/>
    <n v="16"/>
    <s v="LONDOO WILDER"/>
    <x v="4"/>
    <x v="0"/>
    <n v="167"/>
    <n v="23.8571428571429"/>
    <n v="146.753867791842"/>
    <m/>
    <n v="76864.627299999993"/>
    <x v="0"/>
    <n v="13566.6667"/>
    <x v="1141"/>
    <x v="0"/>
    <m/>
  </r>
  <r>
    <d v="2024-09-19T02:14:03"/>
    <x v="9"/>
    <n v="17"/>
    <s v="ESPINOZA CHAVARRIA GUILLERMO LEON"/>
    <x v="0"/>
    <x v="0"/>
    <n v="172"/>
    <n v="19.1111111111111"/>
    <n v="188.68354430379699"/>
    <m/>
    <n v="98825.949399999998"/>
    <x v="0"/>
    <n v="13566.6667"/>
    <x v="1141"/>
    <x v="0"/>
    <m/>
  </r>
  <r>
    <d v="2024-09-19T02:14:03"/>
    <x v="1"/>
    <n v="19"/>
    <s v="MACEA MATEO"/>
    <x v="2"/>
    <x v="0"/>
    <n v="164"/>
    <n v="27.3333333333333"/>
    <n v="125.789029535865"/>
    <m/>
    <n v="65883.966199999995"/>
    <x v="0"/>
    <n v="13566.6667"/>
    <x v="1141"/>
    <x v="0"/>
    <m/>
  </r>
  <r>
    <d v="2024-09-19T02:14:04"/>
    <x v="9"/>
    <n v="20"/>
    <s v="GONZALEZ PEREZ RAFAEL JOSE"/>
    <x v="0"/>
    <x v="0"/>
    <n v="201"/>
    <n v="22.3333333333333"/>
    <n v="188.68354430379699"/>
    <s v="1 Descuento (Despachador) "/>
    <n v="98825.949399999998"/>
    <x v="0"/>
    <n v="13566.6667"/>
    <x v="1141"/>
    <x v="0"/>
    <m/>
  </r>
  <r>
    <d v="2024-09-19T02:14:04"/>
    <x v="1"/>
    <n v="21"/>
    <s v="DURANGO DAVID JOSE"/>
    <x v="0"/>
    <x v="0"/>
    <n v="168"/>
    <n v="18.6666666666667"/>
    <n v="188.68354430379699"/>
    <s v="1 Descuento (Monitoreo) "/>
    <n v="98825.949399999998"/>
    <x v="0"/>
    <n v="13566.6667"/>
    <x v="1141"/>
    <x v="0"/>
    <m/>
  </r>
  <r>
    <d v="2024-09-19T02:14:04"/>
    <x v="9"/>
    <n v="22"/>
    <s v="QUIRAMA CASTAEDA JHON JADER"/>
    <x v="3"/>
    <x v="0"/>
    <n v="211"/>
    <n v="21.1"/>
    <n v="209.648382559775"/>
    <m/>
    <n v="109806.61040000001"/>
    <x v="1"/>
    <n v="13566.6667"/>
    <x v="1141"/>
    <x v="0"/>
    <m/>
  </r>
  <r>
    <d v="2024-09-19T02:14:04"/>
    <x v="1"/>
    <n v="23"/>
    <s v="SALDARRIAGA PARRA LUIS ALBERTO"/>
    <x v="0"/>
    <x v="0"/>
    <n v="180"/>
    <n v="20"/>
    <n v="188.68354430379699"/>
    <m/>
    <n v="98825.949399999998"/>
    <x v="2"/>
    <n v="13566.6667"/>
    <x v="1141"/>
    <x v="0"/>
    <m/>
  </r>
  <r>
    <d v="2024-09-19T02:14:05"/>
    <x v="9"/>
    <n v="24"/>
    <s v="MUOZ PEA WEIMAR ALONSO"/>
    <x v="3"/>
    <x v="0"/>
    <n v="223"/>
    <n v="22.3"/>
    <n v="209.648382559775"/>
    <m/>
    <n v="109806.61040000001"/>
    <x v="0"/>
    <n v="13566.6667"/>
    <x v="1141"/>
    <x v="0"/>
    <m/>
  </r>
  <r>
    <d v="2024-09-19T02:14:05"/>
    <x v="1"/>
    <n v="25"/>
    <s v="JIMENEZ HURTADO CARLOS ESTIVEN"/>
    <x v="0"/>
    <x v="0"/>
    <n v="137"/>
    <n v="15.2222222222222"/>
    <n v="188.68354430379699"/>
    <m/>
    <n v="98825.949399999998"/>
    <x v="1"/>
    <n v="13566.6667"/>
    <x v="1141"/>
    <x v="0"/>
    <m/>
  </r>
  <r>
    <d v="2024-09-19T02:14:05"/>
    <x v="9"/>
    <n v="26"/>
    <s v="CIRO MARIN RODRIGO ALBERTO"/>
    <x v="0"/>
    <x v="0"/>
    <n v="201"/>
    <n v="22.3333333333333"/>
    <n v="188.68354430379699"/>
    <s v="2 Descuentos (Despachador y usuario desubicado) "/>
    <n v="98825.949399999998"/>
    <x v="0"/>
    <n v="13566.6667"/>
    <x v="1141"/>
    <x v="0"/>
    <m/>
  </r>
  <r>
    <d v="2024-09-19T02:14:06"/>
    <x v="1"/>
    <n v="27"/>
    <s v="FLORES RINCON JORGE ALBERTO"/>
    <x v="9"/>
    <x v="3"/>
    <n v="235"/>
    <n v="19.5833333333333"/>
    <n v="251.57805907173"/>
    <s v="2 Descuentos (Despachador y usuario desubicado) "/>
    <n v="131767.9325"/>
    <x v="0"/>
    <n v="13566.6667"/>
    <x v="1141"/>
    <x v="0"/>
    <m/>
  </r>
  <r>
    <d v="2024-09-19T02:14:06"/>
    <x v="9"/>
    <n v="28"/>
    <s v="HINCAPIE GALLEGO YEISON ANDRES"/>
    <x v="6"/>
    <x v="0"/>
    <n v="164"/>
    <n v="20.5"/>
    <n v="167.71870604782001"/>
    <m/>
    <n v="87845.2883"/>
    <x v="0"/>
    <n v="13566.6667"/>
    <x v="1141"/>
    <x v="0"/>
    <m/>
  </r>
  <r>
    <d v="2024-09-19T02:14:06"/>
    <x v="1"/>
    <n v="29"/>
    <s v="PEREZ GARCIA JUAN ESTEBAN"/>
    <x v="0"/>
    <x v="0"/>
    <n v="200"/>
    <n v="22.2222222222222"/>
    <n v="188.68354430379699"/>
    <m/>
    <n v="98825.949399999998"/>
    <x v="0"/>
    <n v="13566.6667"/>
    <x v="1141"/>
    <x v="0"/>
    <m/>
  </r>
  <r>
    <d v="2024-09-19T02:14:06"/>
    <x v="9"/>
    <n v="30"/>
    <s v="RIOS ELKIN"/>
    <x v="2"/>
    <x v="0"/>
    <n v="77"/>
    <n v="12.8333333333333"/>
    <n v="125.789029535865"/>
    <s v="33 Descuentos (Incidente con Usuarios y Monitoreo) "/>
    <n v="65883.966199999995"/>
    <x v="0"/>
    <n v="13566.6667"/>
    <x v="1141"/>
    <x v="0"/>
    <m/>
  </r>
  <r>
    <d v="2024-09-19T02:14:07"/>
    <x v="1"/>
    <n v="31"/>
    <s v="GOEZ PABLO"/>
    <x v="0"/>
    <x v="0"/>
    <n v="188"/>
    <n v="20.8888888888889"/>
    <n v="188.68354430379699"/>
    <m/>
    <n v="98825.949399999998"/>
    <x v="0"/>
    <n v="13566.6667"/>
    <x v="1141"/>
    <x v="0"/>
    <m/>
  </r>
  <r>
    <d v="2024-09-19T02:14:07"/>
    <x v="9"/>
    <n v="32"/>
    <s v="AGUDELO GARCIA DENIN ANGELO"/>
    <x v="0"/>
    <x v="3"/>
    <n v="228"/>
    <n v="25.3333333333333"/>
    <n v="188.68354430379699"/>
    <m/>
    <n v="98825.949399999998"/>
    <x v="0"/>
    <n v="13566.6667"/>
    <x v="1141"/>
    <x v="0"/>
    <m/>
  </r>
  <r>
    <d v="2024-09-19T02:14:07"/>
    <x v="1"/>
    <n v="33"/>
    <s v="ACEVEDO DIEGO ALEJANDRO"/>
    <x v="0"/>
    <x v="3"/>
    <n v="195"/>
    <n v="21.6666666666667"/>
    <n v="188.68354430379699"/>
    <m/>
    <n v="98825.949399999998"/>
    <x v="0"/>
    <n v="13566.6667"/>
    <x v="1141"/>
    <x v="0"/>
    <m/>
  </r>
  <r>
    <d v="2024-09-19T02:14:07"/>
    <x v="9"/>
    <n v="34"/>
    <s v="MONTOYA OSPINA GILBERTO ANTONIO"/>
    <x v="3"/>
    <x v="0"/>
    <n v="207"/>
    <n v="20.7"/>
    <n v="209.648382559775"/>
    <s v="1 Descuento (Jefe de ruta) "/>
    <n v="109806.61040000001"/>
    <x v="0"/>
    <n v="13566.6667"/>
    <x v="1141"/>
    <x v="0"/>
    <m/>
  </r>
  <r>
    <d v="2024-09-19T02:14:08"/>
    <x v="1"/>
    <n v="35"/>
    <s v="MOLINA LUIS FERNANDO"/>
    <x v="0"/>
    <x v="0"/>
    <n v="186"/>
    <n v="20.6666666666667"/>
    <n v="188.68354430379699"/>
    <m/>
    <n v="98825.949399999998"/>
    <x v="1"/>
    <n v="13566.6667"/>
    <x v="1141"/>
    <x v="0"/>
    <m/>
  </r>
  <r>
    <d v="2024-09-19T02:14:08"/>
    <x v="9"/>
    <n v="36"/>
    <s v="MARTINEZ CHAVERRA LUIS NORBERTO"/>
    <x v="3"/>
    <x v="3"/>
    <n v="208"/>
    <n v="20.8"/>
    <n v="209.648382559775"/>
    <m/>
    <n v="109806.61040000001"/>
    <x v="0"/>
    <n v="13566.6667"/>
    <x v="1141"/>
    <x v="0"/>
    <m/>
  </r>
  <r>
    <d v="2024-09-19T02:14:08"/>
    <x v="1"/>
    <n v="37"/>
    <s v="HENAO MUOZ FERNEY"/>
    <x v="0"/>
    <x v="0"/>
    <n v="241"/>
    <n v="26.7777777777778"/>
    <n v="188.68354430379699"/>
    <m/>
    <n v="98825.949399999998"/>
    <x v="1"/>
    <n v="13566.6667"/>
    <x v="1141"/>
    <x v="0"/>
    <m/>
  </r>
  <r>
    <d v="2024-09-19T02:14:09"/>
    <x v="9"/>
    <n v="38"/>
    <s v="PEREIRA JORGE"/>
    <x v="1"/>
    <x v="0"/>
    <n v="209"/>
    <n v="19"/>
    <n v="230.61322081575199"/>
    <s v="1 Descuento (Conduct) "/>
    <n v="120787.2714"/>
    <x v="0"/>
    <n v="13566.6667"/>
    <x v="1141"/>
    <x v="0"/>
    <m/>
  </r>
  <r>
    <d v="2024-09-19T02:14:09"/>
    <x v="1"/>
    <n v="39"/>
    <s v="GOMEZ EDWIN"/>
    <x v="1"/>
    <x v="0"/>
    <n v="210"/>
    <n v="19.090909090909101"/>
    <n v="230.61322081575199"/>
    <m/>
    <n v="120787.2714"/>
    <x v="0"/>
    <n v="13566.6667"/>
    <x v="1141"/>
    <x v="0"/>
    <m/>
  </r>
  <r>
    <d v="2024-09-19T02:14:09"/>
    <x v="9"/>
    <n v="40"/>
    <s v="OCAMPO OCAMPO ANTONIO JOSE"/>
    <x v="1"/>
    <x v="0"/>
    <n v="205"/>
    <n v="18.636363636363601"/>
    <n v="230.61322081575199"/>
    <m/>
    <n v="120787.2714"/>
    <x v="0"/>
    <n v="13566.6667"/>
    <x v="1141"/>
    <x v="0"/>
    <m/>
  </r>
  <r>
    <d v="2024-09-19T02:14:09"/>
    <x v="1"/>
    <n v="41"/>
    <s v="GARCIA DAVID WILSON ALBERTO"/>
    <x v="3"/>
    <x v="0"/>
    <n v="209"/>
    <n v="20.9"/>
    <n v="209.648382559775"/>
    <s v="1 Descuento (Angela recaudo) "/>
    <n v="109806.61040000001"/>
    <x v="1"/>
    <n v="13566.6667"/>
    <x v="1141"/>
    <x v="0"/>
    <m/>
  </r>
  <r>
    <d v="2024-09-19T02:14:10"/>
    <x v="9"/>
    <n v="42"/>
    <s v="LOPERA ALVAREZ ESTIVEN"/>
    <x v="4"/>
    <x v="3"/>
    <n v="162"/>
    <n v="23.1428571428571"/>
    <n v="146.753867791842"/>
    <s v="2 Descuentos (Angela recaudo y usuario movilidad reducida) "/>
    <n v="76864.627299999993"/>
    <x v="1"/>
    <n v="13566.6667"/>
    <x v="1141"/>
    <x v="0"/>
    <m/>
  </r>
  <r>
    <d v="2024-09-20T02:47:30"/>
    <x v="1"/>
    <n v="19"/>
    <s v="MACEA MATEO"/>
    <x v="3"/>
    <x v="0"/>
    <n v="181"/>
    <n v="18.100000000000001"/>
    <n v="181"/>
    <m/>
    <n v="94050"/>
    <x v="0"/>
    <n v="14320"/>
    <x v="1142"/>
    <x v="0"/>
    <m/>
  </r>
  <r>
    <d v="2024-09-20T02:47:30"/>
    <x v="9"/>
    <n v="1"/>
    <s v="PALMAR PANA EDIXON JOSUE"/>
    <x v="2"/>
    <x v="0"/>
    <n v="120"/>
    <n v="20"/>
    <n v="129.49779735682799"/>
    <m/>
    <n v="67923.788499999995"/>
    <x v="0"/>
    <n v="14320"/>
    <x v="1142"/>
    <x v="0"/>
    <m/>
  </r>
  <r>
    <d v="2024-09-20T02:47:30"/>
    <x v="1"/>
    <n v="2"/>
    <s v="PARIAS MURIEL JHON FREDY"/>
    <x v="0"/>
    <x v="0"/>
    <n v="178"/>
    <n v="19.7777777777778"/>
    <n v="194.246696035242"/>
    <s v="2 Descuentos (Usuario desubicado y monitoreo) "/>
    <n v="101885.6828"/>
    <x v="1"/>
    <n v="14320"/>
    <x v="1142"/>
    <x v="0"/>
    <m/>
  </r>
  <r>
    <d v="2024-09-20T02:47:31"/>
    <x v="9"/>
    <n v="3"/>
    <s v="AGUIRRE ANDRES"/>
    <x v="0"/>
    <x v="0"/>
    <n v="181"/>
    <n v="20.1111111111111"/>
    <n v="194.246696035242"/>
    <s v="2 Descuentos (Conducts) "/>
    <n v="101885.6828"/>
    <x v="0"/>
    <n v="14320"/>
    <x v="1142"/>
    <x v="0"/>
    <m/>
  </r>
  <r>
    <d v="2024-09-20T02:47:31"/>
    <x v="1"/>
    <n v="5"/>
    <s v="LONDOO LOPERA DUVAN ANDRES"/>
    <x v="0"/>
    <x v="0"/>
    <n v="195"/>
    <n v="21.6666666666667"/>
    <n v="194.246696035242"/>
    <m/>
    <n v="101885.6828"/>
    <x v="1"/>
    <n v="14320"/>
    <x v="1142"/>
    <x v="0"/>
    <m/>
  </r>
  <r>
    <d v="2024-09-20T02:47:31"/>
    <x v="9"/>
    <n v="6"/>
    <s v="TUBERQUIA MAICOL ESTIVEN"/>
    <x v="0"/>
    <x v="0"/>
    <n v="219"/>
    <n v="24.3333333333333"/>
    <n v="194.246696035242"/>
    <m/>
    <n v="101885.6828"/>
    <x v="0"/>
    <n v="14320"/>
    <x v="1142"/>
    <x v="0"/>
    <m/>
  </r>
  <r>
    <d v="2024-09-20T02:47:31"/>
    <x v="1"/>
    <n v="7"/>
    <s v="DUQUE GABRIEL"/>
    <x v="1"/>
    <x v="0"/>
    <n v="235"/>
    <n v="21.363636363636399"/>
    <n v="237.41262848751799"/>
    <s v="3 Descuentos (Transbordo) "/>
    <n v="124526.9457"/>
    <x v="1"/>
    <n v="14320"/>
    <x v="1142"/>
    <x v="0"/>
    <m/>
  </r>
  <r>
    <d v="2024-09-20T02:47:32"/>
    <x v="9"/>
    <n v="8"/>
    <s v="VACA FIERRO ROBINSON"/>
    <x v="1"/>
    <x v="0"/>
    <n v="287"/>
    <n v="26.090909090909101"/>
    <n v="237.41262848751799"/>
    <s v="3 Descuentos (Angela recaudo, despachador y monitoreo) "/>
    <n v="124526.9457"/>
    <x v="1"/>
    <n v="14320"/>
    <x v="1142"/>
    <x v="0"/>
    <m/>
  </r>
  <r>
    <d v="2024-09-20T02:47:32"/>
    <x v="1"/>
    <n v="10"/>
    <s v="AMAYA JOSE MANUEL"/>
    <x v="2"/>
    <x v="0"/>
    <n v="135"/>
    <n v="22.5"/>
    <n v="129.49779735682799"/>
    <m/>
    <n v="67923.788499999995"/>
    <x v="0"/>
    <n v="14320"/>
    <x v="1142"/>
    <x v="0"/>
    <m/>
  </r>
  <r>
    <d v="2024-09-20T02:47:32"/>
    <x v="9"/>
    <n v="11"/>
    <s v="HERRERA GIRALDO DAVINSON"/>
    <x v="0"/>
    <x v="0"/>
    <n v="166"/>
    <n v="18.4444444444444"/>
    <n v="194.246696035242"/>
    <s v="1 Descuento (Despachador) "/>
    <n v="101885.6828"/>
    <x v="0"/>
    <n v="14320"/>
    <x v="1142"/>
    <x v="0"/>
    <m/>
  </r>
  <r>
    <d v="2024-09-20T02:47:32"/>
    <x v="1"/>
    <n v="12"/>
    <s v="JIMENEZ JIMENEZ OMAR DAVID"/>
    <x v="3"/>
    <x v="0"/>
    <n v="180"/>
    <n v="18"/>
    <n v="215.82966226138001"/>
    <s v="2 Descuentos (Despachador y conduct) "/>
    <n v="113206.31419999999"/>
    <x v="0"/>
    <n v="14320"/>
    <x v="1142"/>
    <x v="0"/>
    <m/>
  </r>
  <r>
    <d v="2024-09-20T02:47:33"/>
    <x v="9"/>
    <n v="13"/>
    <s v="DIAZ LOZADA ANDRES FELIPE"/>
    <x v="3"/>
    <x v="0"/>
    <n v="214"/>
    <n v="22.526315789473699"/>
    <n v="205.038179148311"/>
    <m/>
    <n v="107545.9985"/>
    <x v="0"/>
    <n v="14320"/>
    <x v="1142"/>
    <x v="0"/>
    <m/>
  </r>
  <r>
    <d v="2024-09-20T02:47:33"/>
    <x v="1"/>
    <n v="14"/>
    <s v="CARVAJAL SALAZAR HECTOR MARINO"/>
    <x v="3"/>
    <x v="0"/>
    <n v="213"/>
    <n v="21.3"/>
    <n v="215.82966226138001"/>
    <m/>
    <n v="113206.31419999999"/>
    <x v="1"/>
    <n v="14320"/>
    <x v="1142"/>
    <x v="0"/>
    <m/>
  </r>
  <r>
    <d v="2024-09-20T02:47:33"/>
    <x v="9"/>
    <n v="15"/>
    <s v="MARTINEZ ADRIAN ALEJANDRO"/>
    <x v="0"/>
    <x v="0"/>
    <n v="217"/>
    <n v="24.1111111111111"/>
    <n v="194.246696035242"/>
    <m/>
    <n v="101885.6828"/>
    <x v="1"/>
    <n v="14320"/>
    <x v="1142"/>
    <x v="0"/>
    <m/>
  </r>
  <r>
    <d v="2024-09-20T02:47:34"/>
    <x v="1"/>
    <n v="16"/>
    <s v="LONDOO WILDER"/>
    <x v="0"/>
    <x v="0"/>
    <n v="165"/>
    <n v="18.3333333333333"/>
    <n v="194.246696035242"/>
    <m/>
    <n v="101885.6828"/>
    <x v="0"/>
    <n v="14320"/>
    <x v="1142"/>
    <x v="0"/>
    <m/>
  </r>
  <r>
    <d v="2024-09-20T02:47:34"/>
    <x v="9"/>
    <n v="17"/>
    <s v="RAMIREZ JARAMILLO WILSON"/>
    <x v="0"/>
    <x v="0"/>
    <n v="180"/>
    <n v="20"/>
    <n v="194.246696035242"/>
    <m/>
    <n v="101885.6828"/>
    <x v="0"/>
    <n v="14320"/>
    <x v="1142"/>
    <x v="0"/>
    <m/>
  </r>
  <r>
    <d v="2024-09-20T02:47:34"/>
    <x v="9"/>
    <n v="20"/>
    <s v="GONZALEZ PEREZ RAFAEL JOSE"/>
    <x v="0"/>
    <x v="0"/>
    <n v="172"/>
    <n v="19.1111111111111"/>
    <n v="194.246696035242"/>
    <m/>
    <n v="101885.6828"/>
    <x v="0"/>
    <n v="14320"/>
    <x v="1142"/>
    <x v="0"/>
    <m/>
  </r>
  <r>
    <d v="2024-09-20T02:47:34"/>
    <x v="1"/>
    <n v="21"/>
    <s v="QUINTERO  ALVARO ANTONIO"/>
    <x v="0"/>
    <x v="0"/>
    <n v="184"/>
    <n v="20.4444444444444"/>
    <n v="194.246696035242"/>
    <m/>
    <n v="101885.6828"/>
    <x v="0"/>
    <n v="14320"/>
    <x v="1142"/>
    <x v="0"/>
    <m/>
  </r>
  <r>
    <d v="2024-09-20T02:47:35"/>
    <x v="9"/>
    <n v="22"/>
    <s v="QUIRAMA CASTAEDA JHON JADER"/>
    <x v="4"/>
    <x v="0"/>
    <n v="198"/>
    <n v="28.285714285714299"/>
    <n v="151.080763582966"/>
    <s v="1 Descuento (Transbordo) "/>
    <n v="79244.42"/>
    <x v="1"/>
    <n v="14320"/>
    <x v="1142"/>
    <x v="0"/>
    <m/>
  </r>
  <r>
    <d v="2024-09-20T02:47:35"/>
    <x v="1"/>
    <n v="23"/>
    <s v="SALDARRIAGA PARRA LUIS ALBERTO"/>
    <x v="0"/>
    <x v="0"/>
    <n v="122"/>
    <n v="13.5555555555556"/>
    <n v="194.246696035242"/>
    <s v="25 Descuentos (Transbordo) "/>
    <n v="101885.6828"/>
    <x v="2"/>
    <n v="14320"/>
    <x v="1142"/>
    <x v="0"/>
    <m/>
  </r>
  <r>
    <d v="2024-09-20T02:47:35"/>
    <x v="9"/>
    <n v="24"/>
    <s v="MUOZ PEA WEIMAR ALONSO"/>
    <x v="0"/>
    <x v="0"/>
    <n v="185"/>
    <n v="20.5555555555556"/>
    <n v="194.246696035242"/>
    <s v="1 Descuento (Despachador) "/>
    <n v="101885.6828"/>
    <x v="0"/>
    <n v="14320"/>
    <x v="1142"/>
    <x v="0"/>
    <m/>
  </r>
  <r>
    <d v="2024-09-20T02:47:35"/>
    <x v="1"/>
    <n v="25"/>
    <s v="JIMENEZ HURTADO CARLOS ESTIVEN"/>
    <x v="6"/>
    <x v="0"/>
    <n v="180"/>
    <n v="22.5"/>
    <n v="172.66372980910401"/>
    <m/>
    <n v="90565.051399999997"/>
    <x v="1"/>
    <n v="14320"/>
    <x v="1142"/>
    <x v="0"/>
    <m/>
  </r>
  <r>
    <d v="2024-09-20T02:47:36"/>
    <x v="9"/>
    <n v="26"/>
    <s v="CIRO MARIN RODRIGO ALBERTO"/>
    <x v="6"/>
    <x v="0"/>
    <n v="156"/>
    <n v="19.5"/>
    <n v="172.66372980910401"/>
    <m/>
    <n v="90565.051399999997"/>
    <x v="0"/>
    <n v="14320"/>
    <x v="1142"/>
    <x v="0"/>
    <m/>
  </r>
  <r>
    <d v="2024-09-20T02:47:36"/>
    <x v="1"/>
    <n v="27"/>
    <s v="FLORES RINCON JORGE ALBERTO"/>
    <x v="1"/>
    <x v="0"/>
    <n v="279"/>
    <n v="25.363636363636399"/>
    <n v="237.41262848751799"/>
    <m/>
    <n v="124526.9457"/>
    <x v="0"/>
    <n v="14320"/>
    <x v="1142"/>
    <x v="0"/>
    <m/>
  </r>
  <r>
    <d v="2024-09-20T02:47:36"/>
    <x v="9"/>
    <n v="28"/>
    <s v="RUA CHAVARRIA JEFERSON ANDREY"/>
    <x v="3"/>
    <x v="0"/>
    <n v="202"/>
    <n v="20.2"/>
    <n v="215.82966226138001"/>
    <s v="YEISON HINCAPIE Realiz 4 viajes donde moviliz 89 Usuarios "/>
    <n v="113206.31419999999"/>
    <x v="0"/>
    <n v="14320"/>
    <x v="1142"/>
    <x v="0"/>
    <m/>
  </r>
  <r>
    <d v="2024-09-20T02:47:36"/>
    <x v="1"/>
    <n v="29"/>
    <s v="PEREZ GARCIA JUAN ESTEBAN"/>
    <x v="0"/>
    <x v="0"/>
    <n v="191"/>
    <n v="21.2222222222222"/>
    <n v="194.246696035242"/>
    <m/>
    <n v="101885.6828"/>
    <x v="0"/>
    <n v="14320"/>
    <x v="1142"/>
    <x v="0"/>
    <m/>
  </r>
  <r>
    <d v="2024-09-20T02:47:37"/>
    <x v="9"/>
    <n v="30"/>
    <s v="RIOS ELKIN"/>
    <x v="6"/>
    <x v="0"/>
    <n v="161"/>
    <n v="20.125"/>
    <n v="172.66372980910401"/>
    <m/>
    <n v="90565.051399999997"/>
    <x v="0"/>
    <n v="14320"/>
    <x v="1142"/>
    <x v="0"/>
    <m/>
  </r>
  <r>
    <d v="2024-09-20T02:47:37"/>
    <x v="1"/>
    <n v="31"/>
    <s v="GOEZ PABLO"/>
    <x v="0"/>
    <x v="0"/>
    <n v="218"/>
    <n v="24.2222222222222"/>
    <n v="194.246696035242"/>
    <m/>
    <n v="101885.6828"/>
    <x v="0"/>
    <n v="14320"/>
    <x v="1142"/>
    <x v="0"/>
    <m/>
  </r>
  <r>
    <d v="2024-09-20T02:47:37"/>
    <x v="9"/>
    <n v="32"/>
    <s v="AGUDELO GARCIA DENIN ANGELO"/>
    <x v="4"/>
    <x v="0"/>
    <n v="127"/>
    <n v="18.1428571428571"/>
    <n v="151.080763582966"/>
    <m/>
    <n v="79244.42"/>
    <x v="0"/>
    <n v="14320"/>
    <x v="1142"/>
    <x v="0"/>
    <m/>
  </r>
  <r>
    <d v="2024-09-20T02:47:37"/>
    <x v="1"/>
    <n v="33"/>
    <s v="BETANCUR GUZMAN JHON FERNANDO"/>
    <x v="3"/>
    <x v="0"/>
    <n v="234"/>
    <n v="23.4"/>
    <n v="215.82966226138001"/>
    <s v="1 Descuento (Usuario desubicado) "/>
    <n v="113206.31419999999"/>
    <x v="0"/>
    <n v="14320"/>
    <x v="1142"/>
    <x v="0"/>
    <m/>
  </r>
  <r>
    <d v="2024-09-20T02:47:38"/>
    <x v="9"/>
    <n v="34"/>
    <s v="MONTOYA OSPINA GILBERTO ANTONIO"/>
    <x v="3"/>
    <x v="0"/>
    <n v="257"/>
    <n v="25.7"/>
    <n v="215.82966226138001"/>
    <s v="1 Descuento (Conduct) "/>
    <n v="113206.31419999999"/>
    <x v="0"/>
    <n v="14320"/>
    <x v="1142"/>
    <x v="0"/>
    <m/>
  </r>
  <r>
    <d v="2024-09-20T02:47:38"/>
    <x v="1"/>
    <n v="35"/>
    <s v="MOLINA LUIS FERNANDO"/>
    <x v="0"/>
    <x v="0"/>
    <n v="204"/>
    <n v="22.6666666666667"/>
    <n v="194.246696035242"/>
    <m/>
    <n v="101885.6828"/>
    <x v="1"/>
    <n v="14320"/>
    <x v="1142"/>
    <x v="0"/>
    <m/>
  </r>
  <r>
    <d v="2024-09-20T02:47:38"/>
    <x v="9"/>
    <n v="36"/>
    <s v="MARTINEZ CHAVERRA LUIS NORBERTO"/>
    <x v="3"/>
    <x v="0"/>
    <n v="225"/>
    <n v="22.5"/>
    <n v="215.82966226138001"/>
    <s v="1 Descuento (Usuario desubicado) "/>
    <n v="113206.31419999999"/>
    <x v="0"/>
    <n v="14320"/>
    <x v="1142"/>
    <x v="0"/>
    <m/>
  </r>
  <r>
    <d v="2024-09-20T02:47:38"/>
    <x v="1"/>
    <n v="37"/>
    <s v="TABORDA ROJAS DIEGO ALEJANDRO"/>
    <x v="8"/>
    <x v="0"/>
    <n v="126"/>
    <n v="25.2"/>
    <n v="107.91483113069"/>
    <m/>
    <n v="56603.157099999997"/>
    <x v="1"/>
    <n v="14320"/>
    <x v="1142"/>
    <x v="0"/>
    <m/>
  </r>
  <r>
    <d v="2024-09-20T02:47:39"/>
    <x v="9"/>
    <n v="38"/>
    <s v="PEREIRA JORGE"/>
    <x v="3"/>
    <x v="0"/>
    <n v="244"/>
    <n v="24.4"/>
    <n v="215.82966226138001"/>
    <m/>
    <n v="113206.31419999999"/>
    <x v="0"/>
    <n v="14320"/>
    <x v="1142"/>
    <x v="0"/>
    <m/>
  </r>
  <r>
    <d v="2024-09-20T02:47:39"/>
    <x v="1"/>
    <n v="39"/>
    <s v="GOMEZ EDWIN"/>
    <x v="3"/>
    <x v="0"/>
    <n v="210"/>
    <n v="21"/>
    <n v="215.82966226138001"/>
    <s v="1 Descuento (Usuario desubicado) "/>
    <n v="113206.31419999999"/>
    <x v="0"/>
    <n v="14320"/>
    <x v="1142"/>
    <x v="0"/>
    <m/>
  </r>
  <r>
    <d v="2024-09-20T02:47:39"/>
    <x v="9"/>
    <n v="40"/>
    <s v="OCAMPO OCAMPO ANTONIO JOSE"/>
    <x v="1"/>
    <x v="0"/>
    <n v="226"/>
    <n v="20.545454545454501"/>
    <n v="237.41262848751799"/>
    <m/>
    <n v="124526.9457"/>
    <x v="0"/>
    <n v="14320"/>
    <x v="1142"/>
    <x v="0"/>
    <m/>
  </r>
  <r>
    <d v="2024-09-20T02:47:39"/>
    <x v="1"/>
    <n v="41"/>
    <s v="GARCIA DAVID WILSON ALBERTO"/>
    <x v="6"/>
    <x v="0"/>
    <n v="160"/>
    <n v="20"/>
    <n v="172.66372980910401"/>
    <m/>
    <n v="90565.051399999997"/>
    <x v="1"/>
    <n v="14320"/>
    <x v="1142"/>
    <x v="0"/>
    <m/>
  </r>
  <r>
    <d v="2024-09-20T02:47:40"/>
    <x v="9"/>
    <n v="42"/>
    <s v="LOPERA ALVAREZ ESTIVEN"/>
    <x v="0"/>
    <x v="0"/>
    <n v="203"/>
    <n v="22.5555555555556"/>
    <n v="194.246696035242"/>
    <m/>
    <n v="101885.6828"/>
    <x v="1"/>
    <n v="14320"/>
    <x v="1142"/>
    <x v="0"/>
    <m/>
  </r>
  <r>
    <d v="2024-09-21T02:49:15"/>
    <x v="1"/>
    <n v="1"/>
    <s v="PALMAR PANA EDIXON JOSUE"/>
    <x v="6"/>
    <x v="0"/>
    <n v="153"/>
    <n v="20.399999999999999"/>
    <n v="153"/>
    <m/>
    <n v="80025"/>
    <x v="0"/>
    <n v="14166.6667"/>
    <x v="1143"/>
    <x v="0"/>
    <m/>
  </r>
  <r>
    <d v="2024-09-21T02:49:16"/>
    <x v="9"/>
    <n v="2"/>
    <s v="LONDOO LOPERA DUVAN ANDRES"/>
    <x v="0"/>
    <x v="0"/>
    <n v="178"/>
    <n v="19.7777777777778"/>
    <n v="199.47153284671501"/>
    <s v="1 Descuento (Conduct) "/>
    <n v="104759.3431"/>
    <x v="1"/>
    <n v="14166.6667"/>
    <x v="1143"/>
    <x v="0"/>
    <m/>
  </r>
  <r>
    <d v="2024-09-21T02:49:16"/>
    <x v="1"/>
    <n v="3"/>
    <s v="AGUIRRE ANDRES"/>
    <x v="3"/>
    <x v="0"/>
    <n v="195"/>
    <n v="19.5"/>
    <n v="221.63503649635001"/>
    <m/>
    <n v="116399.27009999999"/>
    <x v="0"/>
    <n v="14166.6667"/>
    <x v="1143"/>
    <x v="0"/>
    <m/>
  </r>
  <r>
    <d v="2024-09-21T02:49:16"/>
    <x v="9"/>
    <n v="4"/>
    <s v="ORTIZ ANDRES FELIPE"/>
    <x v="6"/>
    <x v="0"/>
    <n v="166"/>
    <n v="20.75"/>
    <n v="177.30802919708"/>
    <m/>
    <n v="93119.416100000002"/>
    <x v="0"/>
    <n v="14166.6667"/>
    <x v="1143"/>
    <x v="0"/>
    <m/>
  </r>
  <r>
    <d v="2024-09-21T02:49:17"/>
    <x v="1"/>
    <n v="5"/>
    <s v="DIAZ LOZADA ANDRES FELIPE"/>
    <x v="2"/>
    <x v="0"/>
    <n v="135"/>
    <n v="22.5"/>
    <n v="132.98102189781"/>
    <s v="1 Descuento (Despachador) "/>
    <n v="69839.562000000005"/>
    <x v="1"/>
    <n v="14166.6667"/>
    <x v="1143"/>
    <x v="0"/>
    <m/>
  </r>
  <r>
    <d v="2024-09-21T02:49:17"/>
    <x v="9"/>
    <n v="6"/>
    <s v="TUBERQUIA MAICOL ESTIVEN"/>
    <x v="3"/>
    <x v="0"/>
    <n v="208"/>
    <n v="20.8"/>
    <n v="221.63503649635001"/>
    <m/>
    <n v="116399.27009999999"/>
    <x v="0"/>
    <n v="14166.6667"/>
    <x v="1143"/>
    <x v="0"/>
    <m/>
  </r>
  <r>
    <d v="2024-09-21T02:49:17"/>
    <x v="1"/>
    <n v="7"/>
    <s v="DUQUE GABRIEL"/>
    <x v="0"/>
    <x v="0"/>
    <n v="235"/>
    <n v="26.1111111111111"/>
    <n v="199.47153284671501"/>
    <m/>
    <n v="104759.3431"/>
    <x v="1"/>
    <n v="14166.6667"/>
    <x v="1143"/>
    <x v="0"/>
    <m/>
  </r>
  <r>
    <d v="2024-09-21T02:49:17"/>
    <x v="9"/>
    <n v="8"/>
    <s v="VACA FIERRO ROBINSON"/>
    <x v="9"/>
    <x v="0"/>
    <n v="285"/>
    <n v="23.75"/>
    <n v="265.96204379561999"/>
    <s v="2 Descuentos (Conduct y despachador) "/>
    <n v="139679.12409999999"/>
    <x v="1"/>
    <n v="14166.6667"/>
    <x v="1143"/>
    <x v="0"/>
    <m/>
  </r>
  <r>
    <d v="2024-09-21T02:49:18"/>
    <x v="1"/>
    <n v="10"/>
    <s v="MARULANDA JARAMILLO DAWER ANDRES"/>
    <x v="3"/>
    <x v="0"/>
    <n v="201"/>
    <n v="20.100000000000001"/>
    <n v="221.63503649635001"/>
    <s v="1 Descuento (Jefe de ruta) "/>
    <n v="116399.27009999999"/>
    <x v="0"/>
    <n v="14166.6667"/>
    <x v="1143"/>
    <x v="0"/>
    <m/>
  </r>
  <r>
    <d v="2024-09-21T02:49:18"/>
    <x v="9"/>
    <n v="11"/>
    <s v="AMAYA JOSE MANUEL"/>
    <x v="0"/>
    <x v="0"/>
    <n v="231"/>
    <n v="25.6666666666667"/>
    <n v="199.47153284671501"/>
    <s v="7 Descuentos (Despachador, Conducts y Usuarios desubicados) "/>
    <n v="104759.3431"/>
    <x v="0"/>
    <n v="14166.6667"/>
    <x v="1143"/>
    <x v="0"/>
    <m/>
  </r>
  <r>
    <d v="2024-09-21T02:49:19"/>
    <x v="1"/>
    <n v="12"/>
    <s v="QUINTERO  ALVARO ANTONIO"/>
    <x v="3"/>
    <x v="0"/>
    <n v="184"/>
    <n v="18.399999999999999"/>
    <n v="221.63503649635001"/>
    <m/>
    <n v="116399.27009999999"/>
    <x v="0"/>
    <n v="14166.6667"/>
    <x v="1143"/>
    <x v="0"/>
    <m/>
  </r>
  <r>
    <d v="2024-09-21T02:49:19"/>
    <x v="9"/>
    <n v="13"/>
    <s v="DIAZ LOZADA ANDRES FELIPE"/>
    <x v="1"/>
    <x v="0"/>
    <n v="240"/>
    <n v="21.818181818181799"/>
    <n v="243.79854014598499"/>
    <s v="GILDARDO DURANGO Realiz 6 viajes donde moviliz 136 Usuarios, 2 Descuentos (Monitoreo y Usuario desubicado) "/>
    <n v="128039.1971"/>
    <x v="0"/>
    <n v="14166.6667"/>
    <x v="1143"/>
    <x v="0"/>
    <m/>
  </r>
  <r>
    <d v="2024-09-21T02:49:19"/>
    <x v="1"/>
    <n v="14"/>
    <s v="MADRID HERNANDEZ JHONATAN SMITH"/>
    <x v="6"/>
    <x v="0"/>
    <n v="217"/>
    <n v="27.125"/>
    <n v="177.30802919708"/>
    <s v="HECTOR SALAZAR Realiz 3 viajes donde moviliz 97 Usuarios. 1 Descuento (Conduct) "/>
    <n v="93119.416100000002"/>
    <x v="1"/>
    <n v="14166.6667"/>
    <x v="1143"/>
    <x v="0"/>
    <m/>
  </r>
  <r>
    <d v="2024-09-21T02:49:20"/>
    <x v="9"/>
    <n v="15"/>
    <s v="MARTINEZ ADRIAN ALEJANDRO"/>
    <x v="0"/>
    <x v="0"/>
    <n v="217"/>
    <n v="24.1111111111111"/>
    <n v="199.47153284671501"/>
    <m/>
    <n v="104759.3431"/>
    <x v="1"/>
    <n v="14166.6667"/>
    <x v="1143"/>
    <x v="0"/>
    <m/>
  </r>
  <r>
    <d v="2024-09-21T02:49:20"/>
    <x v="1"/>
    <n v="16"/>
    <s v="HURTADO MADRID JUAN ESTEBAN"/>
    <x v="0"/>
    <x v="0"/>
    <n v="177"/>
    <n v="19.6666666666667"/>
    <n v="199.47153284671501"/>
    <s v="1 Descuento (Monitoreo) "/>
    <n v="104759.3431"/>
    <x v="0"/>
    <n v="14166.6667"/>
    <x v="1143"/>
    <x v="0"/>
    <m/>
  </r>
  <r>
    <d v="2024-09-21T02:49:20"/>
    <x v="9"/>
    <n v="17"/>
    <s v="RAMIREZ JARAMILLO WILSON"/>
    <x v="6"/>
    <x v="0"/>
    <n v="162"/>
    <n v="20.25"/>
    <n v="177.30802919708"/>
    <s v="4 Descuentos (Asociados y Usuarios desubicados) "/>
    <n v="93119.416100000002"/>
    <x v="0"/>
    <n v="14166.6667"/>
    <x v="1143"/>
    <x v="0"/>
    <m/>
  </r>
  <r>
    <d v="2024-09-21T02:49:21"/>
    <x v="1"/>
    <n v="19"/>
    <s v="MACEA MATEO"/>
    <x v="3"/>
    <x v="0"/>
    <n v="225"/>
    <n v="22.5"/>
    <n v="221.63503649635001"/>
    <m/>
    <n v="116399.27009999999"/>
    <x v="0"/>
    <n v="14166.6667"/>
    <x v="1143"/>
    <x v="0"/>
    <m/>
  </r>
  <r>
    <d v="2024-09-21T02:49:21"/>
    <x v="9"/>
    <n v="20"/>
    <s v="LONDOO CADAVID DAVID SANTIAGO"/>
    <x v="0"/>
    <x v="0"/>
    <n v="151"/>
    <n v="16.7777777777778"/>
    <n v="199.47153284671501"/>
    <m/>
    <n v="104759.3431"/>
    <x v="0"/>
    <n v="14166.6667"/>
    <x v="1143"/>
    <x v="0"/>
    <m/>
  </r>
  <r>
    <d v="2024-09-21T02:49:21"/>
    <x v="1"/>
    <n v="21"/>
    <s v="HENAO MUOZ FERNEY"/>
    <x v="3"/>
    <x v="0"/>
    <n v="267"/>
    <n v="26.7"/>
    <n v="221.63503649635001"/>
    <s v="4 Descuentos (Transbordo) "/>
    <n v="116399.27009999999"/>
    <x v="0"/>
    <n v="14166.6667"/>
    <x v="1143"/>
    <x v="0"/>
    <m/>
  </r>
  <r>
    <d v="2024-09-21T02:49:22"/>
    <x v="9"/>
    <n v="22"/>
    <s v="QUIRAMA CASTAEDA JHON JADER"/>
    <x v="3"/>
    <x v="0"/>
    <n v="202"/>
    <n v="20.2"/>
    <n v="221.63503649635001"/>
    <m/>
    <n v="116399.27009999999"/>
    <x v="1"/>
    <n v="14166.6667"/>
    <x v="1143"/>
    <x v="0"/>
    <m/>
  </r>
  <r>
    <d v="2024-09-21T02:49:22"/>
    <x v="1"/>
    <n v="23"/>
    <s v="SALDARRIAGA PARRA LUIS ALBERTO"/>
    <x v="6"/>
    <x v="0"/>
    <n v="158"/>
    <n v="19.75"/>
    <n v="177.30802919708"/>
    <m/>
    <n v="93119.416100000002"/>
    <x v="2"/>
    <n v="14166.6667"/>
    <x v="1143"/>
    <x v="0"/>
    <m/>
  </r>
  <r>
    <d v="2024-09-21T02:49:22"/>
    <x v="9"/>
    <n v="24"/>
    <s v="MUOZ PEA WEIMAR ALONSO"/>
    <x v="0"/>
    <x v="0"/>
    <n v="203"/>
    <n v="22.5555555555556"/>
    <n v="199.47153284671501"/>
    <m/>
    <n v="104759.3431"/>
    <x v="0"/>
    <n v="14166.6667"/>
    <x v="1143"/>
    <x v="0"/>
    <m/>
  </r>
  <r>
    <d v="2024-09-21T02:49:23"/>
    <x v="1"/>
    <n v="25"/>
    <s v="JIMENEZ HURTADO CARLOS ESTIVEN"/>
    <x v="6"/>
    <x v="0"/>
    <n v="192"/>
    <n v="24"/>
    <n v="177.30802919708"/>
    <s v="1 Descuento (Despachador) "/>
    <n v="93119.416100000002"/>
    <x v="1"/>
    <n v="14166.6667"/>
    <x v="1143"/>
    <x v="0"/>
    <m/>
  </r>
  <r>
    <d v="2024-09-21T02:49:23"/>
    <x v="9"/>
    <n v="26"/>
    <s v="ESPINOZA CHAVARRIA GUILLERMO LEON"/>
    <x v="10"/>
    <x v="0"/>
    <n v="95"/>
    <n v="21.1111111111111"/>
    <n v="99.735766423357703"/>
    <m/>
    <n v="52379.671499999997"/>
    <x v="0"/>
    <n v="14166.6667"/>
    <x v="1143"/>
    <x v="0"/>
    <m/>
  </r>
  <r>
    <d v="2024-09-21T02:49:23"/>
    <x v="1"/>
    <n v="27"/>
    <s v="FLORES RINCON JORGE ALBERTO"/>
    <x v="1"/>
    <x v="0"/>
    <n v="285"/>
    <n v="25.909090909090899"/>
    <n v="243.79854014598499"/>
    <s v="1 Descuento (Despachador) "/>
    <n v="128039.1971"/>
    <x v="0"/>
    <n v="14166.6667"/>
    <x v="1143"/>
    <x v="0"/>
    <m/>
  </r>
  <r>
    <d v="2024-09-21T02:49:23"/>
    <x v="9"/>
    <n v="28"/>
    <s v="HINCAPIE GALLEGO YEISON ANDRES"/>
    <x v="3"/>
    <x v="0"/>
    <n v="171"/>
    <n v="17.100000000000001"/>
    <n v="221.63503649635001"/>
    <m/>
    <n v="116399.27009999999"/>
    <x v="0"/>
    <n v="14166.6667"/>
    <x v="1143"/>
    <x v="0"/>
    <m/>
  </r>
  <r>
    <d v="2024-09-21T02:49:24"/>
    <x v="1"/>
    <n v="29"/>
    <s v="PEREZ GARCIA JUAN ESTEBAN"/>
    <x v="0"/>
    <x v="0"/>
    <n v="190"/>
    <n v="21.1111111111111"/>
    <n v="199.47153284671501"/>
    <m/>
    <n v="104759.3431"/>
    <x v="0"/>
    <n v="14166.6667"/>
    <x v="1143"/>
    <x v="0"/>
    <m/>
  </r>
  <r>
    <d v="2024-09-21T02:49:24"/>
    <x v="9"/>
    <n v="31"/>
    <s v="VANEGAS MORALES DEIBY ALEJANDRO"/>
    <x v="3"/>
    <x v="3"/>
    <n v="226"/>
    <n v="22.6"/>
    <n v="221.63503649635001"/>
    <m/>
    <n v="116399.27009999999"/>
    <x v="0"/>
    <n v="14166.6667"/>
    <x v="1143"/>
    <x v="0"/>
    <m/>
  </r>
  <r>
    <d v="2024-09-21T02:49:24"/>
    <x v="1"/>
    <n v="32"/>
    <s v="AGUDELO GARCIA DENIN ANGELO"/>
    <x v="0"/>
    <x v="0"/>
    <n v="198"/>
    <n v="22"/>
    <n v="199.47153284671501"/>
    <s v="1 Descuento (Jefe de ruta) "/>
    <n v="104759.3431"/>
    <x v="0"/>
    <n v="14166.6667"/>
    <x v="1143"/>
    <x v="0"/>
    <m/>
  </r>
  <r>
    <d v="2024-09-21T02:49:25"/>
    <x v="9"/>
    <n v="33"/>
    <s v="ACEVEDO DIEGO ALEJANDRO"/>
    <x v="0"/>
    <x v="0"/>
    <n v="202"/>
    <n v="22.4444444444444"/>
    <n v="199.47153284671501"/>
    <m/>
    <n v="104759.3431"/>
    <x v="0"/>
    <n v="14166.6667"/>
    <x v="1143"/>
    <x v="0"/>
    <m/>
  </r>
  <r>
    <d v="2024-09-21T02:49:25"/>
    <x v="1"/>
    <n v="34"/>
    <s v="MONTOYA OSPINA GILBERTO ANTONIO"/>
    <x v="9"/>
    <x v="0"/>
    <n v="296"/>
    <n v="24.6666666666667"/>
    <n v="265.96204379561999"/>
    <s v="3 Descuentos (Jefe de ruta) "/>
    <n v="139679.12409999999"/>
    <x v="0"/>
    <n v="14166.6667"/>
    <x v="1143"/>
    <x v="0"/>
    <m/>
  </r>
  <r>
    <d v="2024-09-21T02:49:25"/>
    <x v="9"/>
    <n v="35"/>
    <s v="MOLINA LUIS FERNANDO"/>
    <x v="0"/>
    <x v="0"/>
    <n v="222"/>
    <n v="24.6666666666667"/>
    <n v="199.47153284671501"/>
    <m/>
    <n v="104759.3431"/>
    <x v="1"/>
    <n v="14166.6667"/>
    <x v="1143"/>
    <x v="0"/>
    <m/>
  </r>
  <r>
    <d v="2024-09-21T02:49:25"/>
    <x v="1"/>
    <n v="36"/>
    <s v="MARTINEZ CHAVERRA LUIS NORBERTO"/>
    <x v="0"/>
    <x v="0"/>
    <n v="211"/>
    <n v="23.4444444444444"/>
    <n v="199.47153284671501"/>
    <s v="1 Descuento (Despachador) "/>
    <n v="104759.3431"/>
    <x v="0"/>
    <n v="14166.6667"/>
    <x v="1143"/>
    <x v="0"/>
    <m/>
  </r>
  <r>
    <d v="2024-09-21T02:49:26"/>
    <x v="9"/>
    <n v="37"/>
    <s v="TABORDA ROJAS DIEGO ALEJANDRO"/>
    <x v="0"/>
    <x v="0"/>
    <n v="210"/>
    <n v="23.3333333333333"/>
    <n v="199.47153284671501"/>
    <m/>
    <n v="104759.3431"/>
    <x v="1"/>
    <n v="14166.6667"/>
    <x v="1143"/>
    <x v="0"/>
    <m/>
  </r>
  <r>
    <d v="2024-09-21T02:49:26"/>
    <x v="1"/>
    <n v="38"/>
    <s v="PEREIRA JORGE"/>
    <x v="3"/>
    <x v="0"/>
    <n v="246"/>
    <n v="24.6"/>
    <n v="221.63503649635001"/>
    <m/>
    <n v="116399.27009999999"/>
    <x v="0"/>
    <n v="14166.6667"/>
    <x v="1143"/>
    <x v="0"/>
    <m/>
  </r>
  <r>
    <d v="2024-09-21T02:49:26"/>
    <x v="9"/>
    <n v="40"/>
    <s v="OCAMPO OCAMPO ANTONIO JOSE"/>
    <x v="3"/>
    <x v="0"/>
    <n v="217"/>
    <n v="21.7"/>
    <n v="221.63503649635001"/>
    <s v="3 Descuentos (Angela recaudo y despachador) "/>
    <n v="116399.27009999999"/>
    <x v="0"/>
    <n v="14166.6667"/>
    <x v="1143"/>
    <x v="0"/>
    <m/>
  </r>
  <r>
    <d v="2024-09-21T02:49:26"/>
    <x v="1"/>
    <n v="41"/>
    <s v="GARCIA DAVID WILSON ALBERTO"/>
    <x v="3"/>
    <x v="0"/>
    <n v="200"/>
    <n v="20"/>
    <n v="221.63503649635001"/>
    <s v="1 Descuento (Conduct) "/>
    <n v="116399.27009999999"/>
    <x v="1"/>
    <n v="14166.6667"/>
    <x v="1143"/>
    <x v="0"/>
    <m/>
  </r>
  <r>
    <d v="2024-09-21T02:49:27"/>
    <x v="9"/>
    <n v="42"/>
    <s v="LOPERA ALVAREZ ESTIVEN"/>
    <x v="0"/>
    <x v="0"/>
    <n v="193"/>
    <n v="21.4444444444444"/>
    <n v="199.47153284671501"/>
    <m/>
    <n v="104759.3431"/>
    <x v="1"/>
    <n v="14166.6667"/>
    <x v="1143"/>
    <x v="0"/>
    <m/>
  </r>
  <r>
    <d v="2024-09-22T03:31:04"/>
    <x v="1"/>
    <n v="1"/>
    <s v="PALMAR PANA EDIXON JOSUE"/>
    <x v="2"/>
    <x v="0"/>
    <n v="122"/>
    <n v="20.3333333333333"/>
    <n v="128.29746835443001"/>
    <m/>
    <n v="67263.607600000003"/>
    <x v="0"/>
    <n v="12838.8889"/>
    <x v="1144"/>
    <x v="0"/>
    <m/>
  </r>
  <r>
    <d v="2024-09-22T03:31:04"/>
    <x v="9"/>
    <n v="2"/>
    <s v="PARIAS MURIEL JHON FREDY"/>
    <x v="0"/>
    <x v="0"/>
    <n v="237"/>
    <n v="26.3333333333333"/>
    <n v="192.44620253164601"/>
    <m/>
    <n v="100895.4114"/>
    <x v="1"/>
    <n v="12838.8889"/>
    <x v="1144"/>
    <x v="0"/>
    <m/>
  </r>
  <r>
    <d v="2024-09-22T03:31:05"/>
    <x v="1"/>
    <n v="3"/>
    <s v="AGUIRRE ANDRES"/>
    <x v="6"/>
    <x v="0"/>
    <n v="178"/>
    <n v="22.25"/>
    <n v="171.06329113924099"/>
    <s v="1 Descuento (Conduct) "/>
    <n v="89684.810100000002"/>
    <x v="0"/>
    <n v="12838.8889"/>
    <x v="1144"/>
    <x v="0"/>
    <m/>
  </r>
  <r>
    <d v="2024-09-22T03:31:05"/>
    <x v="9"/>
    <n v="4"/>
    <s v="ORTIZ ANDRES FELIPE"/>
    <x v="8"/>
    <x v="0"/>
    <n v="110"/>
    <n v="22"/>
    <n v="106.914556962025"/>
    <m/>
    <n v="56053.006300000001"/>
    <x v="0"/>
    <n v="12838.8889"/>
    <x v="1144"/>
    <x v="0"/>
    <m/>
  </r>
  <r>
    <d v="2024-09-22T03:31:05"/>
    <x v="1"/>
    <n v="5"/>
    <s v="DIAZ LOZADA ANDRES FELIPE"/>
    <x v="0"/>
    <x v="0"/>
    <n v="212"/>
    <n v="23.5555555555556"/>
    <n v="192.44620253164601"/>
    <m/>
    <n v="100895.4114"/>
    <x v="1"/>
    <n v="12838.8889"/>
    <x v="1144"/>
    <x v="0"/>
    <m/>
  </r>
  <r>
    <d v="2024-09-22T03:31:05"/>
    <x v="9"/>
    <n v="6"/>
    <s v="TUBERQUIA MAICOL ESTIVEN"/>
    <x v="0"/>
    <x v="0"/>
    <n v="187"/>
    <n v="20.7777777777778"/>
    <n v="192.44620253164601"/>
    <m/>
    <n v="100895.4114"/>
    <x v="0"/>
    <n v="12838.8889"/>
    <x v="1144"/>
    <x v="0"/>
    <m/>
  </r>
  <r>
    <d v="2024-09-22T03:31:06"/>
    <x v="1"/>
    <n v="8"/>
    <s v="HURTADO MADRID JUAN ESTEBAN"/>
    <x v="3"/>
    <x v="0"/>
    <n v="208"/>
    <n v="21.894736842105299"/>
    <n v="203.13765822784799"/>
    <m/>
    <n v="106500.712"/>
    <x v="1"/>
    <n v="12838.8889"/>
    <x v="1144"/>
    <x v="0"/>
    <m/>
  </r>
  <r>
    <d v="2024-09-22T03:31:06"/>
    <x v="9"/>
    <n v="10"/>
    <s v="MARULANDA JARAMILLO DAWER ANDRES"/>
    <x v="4"/>
    <x v="0"/>
    <n v="155"/>
    <n v="22.1428571428571"/>
    <n v="149.680379746835"/>
    <m/>
    <n v="78474.208899999998"/>
    <x v="0"/>
    <n v="12838.8889"/>
    <x v="1144"/>
    <x v="0"/>
    <m/>
  </r>
  <r>
    <d v="2024-09-22T03:31:06"/>
    <x v="1"/>
    <n v="11"/>
    <s v="AMAYA JOSE MANUEL"/>
    <x v="6"/>
    <x v="0"/>
    <n v="192"/>
    <n v="24"/>
    <n v="171.06329113924099"/>
    <s v="2 Descuentos (Despachadores) "/>
    <n v="89684.810100000002"/>
    <x v="0"/>
    <n v="12838.8889"/>
    <x v="1144"/>
    <x v="0"/>
    <m/>
  </r>
  <r>
    <d v="2024-09-22T03:31:07"/>
    <x v="9"/>
    <n v="12"/>
    <s v="JIMENEZ JIMENEZ OMAR DAVID"/>
    <x v="2"/>
    <x v="0"/>
    <n v="136"/>
    <n v="22.6666666666667"/>
    <n v="128.29746835443001"/>
    <s v="2 Descuentos (Despachador y conduct) "/>
    <n v="67263.607600000003"/>
    <x v="0"/>
    <n v="12838.8889"/>
    <x v="1144"/>
    <x v="0"/>
    <m/>
  </r>
  <r>
    <d v="2024-09-22T03:31:07"/>
    <x v="1"/>
    <n v="13"/>
    <s v="DURANGO PAEZ GILDARDO"/>
    <x v="0"/>
    <x v="3"/>
    <n v="188"/>
    <n v="20.8888888888889"/>
    <n v="192.44620253164601"/>
    <s v="1 Descuento (Despachador) "/>
    <n v="100895.4114"/>
    <x v="0"/>
    <n v="12838.8889"/>
    <x v="1144"/>
    <x v="0"/>
    <m/>
  </r>
  <r>
    <d v="2024-09-22T03:31:07"/>
    <x v="9"/>
    <n v="14"/>
    <s v="BETANCUR GUZMAN JHON FERNANDO"/>
    <x v="1"/>
    <x v="0"/>
    <n v="210"/>
    <n v="19.090909090909101"/>
    <n v="235.21202531645599"/>
    <s v="HECTOR SALAZAR Realiz 3 viajes donde moviliz 32 Usuarios "/>
    <n v="123316.6139"/>
    <x v="1"/>
    <n v="12838.8889"/>
    <x v="1144"/>
    <x v="0"/>
    <m/>
  </r>
  <r>
    <d v="2024-09-22T03:31:07"/>
    <x v="1"/>
    <n v="15"/>
    <s v="MARTINEZ ADRIAN ALEJANDRO"/>
    <x v="3"/>
    <x v="0"/>
    <n v="196"/>
    <n v="19.600000000000001"/>
    <n v="213.829113924051"/>
    <m/>
    <n v="112106.01270000001"/>
    <x v="1"/>
    <n v="12838.8889"/>
    <x v="1144"/>
    <x v="0"/>
    <m/>
  </r>
  <r>
    <d v="2024-09-22T03:31:08"/>
    <x v="9"/>
    <n v="16"/>
    <s v="HERRERA GIRALDO DAVINSON"/>
    <x v="0"/>
    <x v="0"/>
    <n v="157"/>
    <n v="17.4444444444444"/>
    <n v="192.44620253164601"/>
    <m/>
    <n v="100895.4114"/>
    <x v="0"/>
    <n v="12838.8889"/>
    <x v="1144"/>
    <x v="0"/>
    <m/>
  </r>
  <r>
    <d v="2024-09-22T03:31:08"/>
    <x v="1"/>
    <n v="17"/>
    <s v="RAMIREZ JARAMILLO WILSON"/>
    <x v="0"/>
    <x v="0"/>
    <n v="179"/>
    <n v="19.8888888888889"/>
    <n v="192.44620253164601"/>
    <s v="2 Descuentos (Usuarios desubicados) "/>
    <n v="100895.4114"/>
    <x v="0"/>
    <n v="12838.8889"/>
    <x v="1144"/>
    <x v="0"/>
    <m/>
  </r>
  <r>
    <d v="2024-09-22T03:31:08"/>
    <x v="9"/>
    <n v="19"/>
    <s v="MACEA MATEO"/>
    <x v="10"/>
    <x v="0"/>
    <n v="112"/>
    <n v="28"/>
    <n v="85.531645569620295"/>
    <m/>
    <n v="44842.405100000004"/>
    <x v="0"/>
    <n v="12838.8889"/>
    <x v="1144"/>
    <x v="0"/>
    <m/>
  </r>
  <r>
    <d v="2024-09-22T03:31:08"/>
    <x v="1"/>
    <n v="20"/>
    <s v="GONZALEZ PEREZ RAFAEL JOSE"/>
    <x v="0"/>
    <x v="0"/>
    <n v="176"/>
    <n v="19.5555555555556"/>
    <n v="192.44620253164601"/>
    <s v="2 Descuentos (Monitoreo) "/>
    <n v="100895.4114"/>
    <x v="0"/>
    <n v="12838.8889"/>
    <x v="1144"/>
    <x v="0"/>
    <m/>
  </r>
  <r>
    <d v="2024-09-22T03:31:09"/>
    <x v="9"/>
    <n v="21"/>
    <s v="DURANGO DAVID JOSE"/>
    <x v="0"/>
    <x v="0"/>
    <n v="205"/>
    <n v="22.7777777777778"/>
    <n v="192.44620253164601"/>
    <s v="1 Descuento (Usuario desubicado) "/>
    <n v="100895.4114"/>
    <x v="0"/>
    <n v="12838.8889"/>
    <x v="1144"/>
    <x v="0"/>
    <m/>
  </r>
  <r>
    <d v="2024-09-22T03:31:09"/>
    <x v="1"/>
    <n v="22"/>
    <s v="QUIRAMA CASTAEDA JHON JADER"/>
    <x v="0"/>
    <x v="3"/>
    <n v="168"/>
    <n v="18.6666666666667"/>
    <n v="192.44620253164601"/>
    <m/>
    <n v="100895.4114"/>
    <x v="1"/>
    <n v="12838.8889"/>
    <x v="1144"/>
    <x v="0"/>
    <m/>
  </r>
  <r>
    <d v="2024-09-22T03:31:09"/>
    <x v="9"/>
    <n v="23"/>
    <s v="RUA CHAVARRIA JEFERSON ANDREY"/>
    <x v="10"/>
    <x v="0"/>
    <n v="89"/>
    <n v="22.25"/>
    <n v="85.531645569620295"/>
    <m/>
    <n v="44842.405100000004"/>
    <x v="2"/>
    <n v="12838.8889"/>
    <x v="1144"/>
    <x v="0"/>
    <m/>
  </r>
  <r>
    <d v="2024-09-22T03:31:09"/>
    <x v="1"/>
    <n v="24"/>
    <s v="LONDOO LOPERA DUVAN ANDRES"/>
    <x v="6"/>
    <x v="0"/>
    <n v="123"/>
    <n v="14.4705882352941"/>
    <n v="181.754746835443"/>
    <m/>
    <n v="95290.110799999995"/>
    <x v="0"/>
    <n v="12838.8889"/>
    <x v="1144"/>
    <x v="0"/>
    <m/>
  </r>
  <r>
    <d v="2024-09-22T03:31:10"/>
    <x v="9"/>
    <n v="26"/>
    <s v="CIRO MARIN RODRIGO ALBERTO"/>
    <x v="6"/>
    <x v="0"/>
    <n v="143"/>
    <n v="17.875"/>
    <n v="171.06329113924099"/>
    <m/>
    <n v="89684.810100000002"/>
    <x v="0"/>
    <n v="12838.8889"/>
    <x v="1144"/>
    <x v="0"/>
    <m/>
  </r>
  <r>
    <d v="2024-09-22T03:31:10"/>
    <x v="1"/>
    <n v="27"/>
    <s v="FLORES RINCON JORGE ALBERTO"/>
    <x v="1"/>
    <x v="0"/>
    <n v="316"/>
    <n v="28.727272727272702"/>
    <n v="235.21202531645599"/>
    <s v="FERNEY HENAO Realiz 5 viajes donde moviliz 112 Usuarios "/>
    <n v="123316.6139"/>
    <x v="0"/>
    <n v="12838.8889"/>
    <x v="1144"/>
    <x v="0"/>
    <m/>
  </r>
  <r>
    <d v="2024-09-22T03:31:10"/>
    <x v="9"/>
    <n v="28"/>
    <s v="HINCAPIE GALLEGO YEISON ANDRES"/>
    <x v="2"/>
    <x v="0"/>
    <n v="130"/>
    <n v="21.6666666666667"/>
    <n v="128.29746835443001"/>
    <m/>
    <n v="67263.607600000003"/>
    <x v="0"/>
    <n v="12838.8889"/>
    <x v="1144"/>
    <x v="0"/>
    <m/>
  </r>
  <r>
    <d v="2024-09-22T03:31:10"/>
    <x v="1"/>
    <n v="29"/>
    <s v="PEREZ GARCIA JUAN ESTEBAN"/>
    <x v="0"/>
    <x v="3"/>
    <n v="189"/>
    <n v="21"/>
    <n v="192.44620253164601"/>
    <m/>
    <n v="100895.4114"/>
    <x v="0"/>
    <n v="12838.8889"/>
    <x v="1144"/>
    <x v="0"/>
    <m/>
  </r>
  <r>
    <d v="2024-09-22T03:31:11"/>
    <x v="9"/>
    <n v="30"/>
    <s v="RIOS ELKIN"/>
    <x v="7"/>
    <x v="0"/>
    <n v="71"/>
    <n v="23.6666666666667"/>
    <n v="64.148734177215204"/>
    <m/>
    <n v="33631.803800000002"/>
    <x v="0"/>
    <n v="12838.8889"/>
    <x v="1144"/>
    <x v="0"/>
    <m/>
  </r>
  <r>
    <d v="2024-09-22T03:31:11"/>
    <x v="1"/>
    <n v="31"/>
    <s v="GOEZ PABLO"/>
    <x v="0"/>
    <x v="0"/>
    <n v="191"/>
    <n v="21.2222222222222"/>
    <n v="192.44620253164601"/>
    <m/>
    <n v="100895.4114"/>
    <x v="0"/>
    <n v="12838.8889"/>
    <x v="1144"/>
    <x v="0"/>
    <m/>
  </r>
  <r>
    <d v="2024-09-22T03:31:11"/>
    <x v="9"/>
    <n v="32"/>
    <s v="AGUDELO GARCIA DENIN ANGELO"/>
    <x v="6"/>
    <x v="0"/>
    <n v="185"/>
    <n v="23.125"/>
    <n v="171.06329113924099"/>
    <m/>
    <n v="89684.810100000002"/>
    <x v="0"/>
    <n v="12838.8889"/>
    <x v="1144"/>
    <x v="0"/>
    <m/>
  </r>
  <r>
    <d v="2024-09-22T03:31:11"/>
    <x v="1"/>
    <n v="33"/>
    <s v="ACEVEDO DIEGO ALEJANDRO"/>
    <x v="0"/>
    <x v="0"/>
    <n v="195"/>
    <n v="21.6666666666667"/>
    <n v="192.44620253164601"/>
    <s v="1 Descuento (Despachador) "/>
    <n v="100895.4114"/>
    <x v="0"/>
    <n v="12838.8889"/>
    <x v="1144"/>
    <x v="0"/>
    <m/>
  </r>
  <r>
    <d v="2024-09-22T03:31:12"/>
    <x v="9"/>
    <n v="34"/>
    <s v="MONTOYA OSPINA GILBERTO ANTONIO"/>
    <x v="0"/>
    <x v="0"/>
    <n v="212"/>
    <n v="23.5555555555556"/>
    <n v="192.44620253164601"/>
    <s v="3 Descuentos (Conducts) "/>
    <n v="100895.4114"/>
    <x v="0"/>
    <n v="12838.8889"/>
    <x v="1144"/>
    <x v="0"/>
    <m/>
  </r>
  <r>
    <d v="2024-09-22T03:31:12"/>
    <x v="1"/>
    <n v="35"/>
    <s v="MOLINA LUIS FERNANDO"/>
    <x v="0"/>
    <x v="0"/>
    <n v="194"/>
    <n v="21.5555555555556"/>
    <n v="192.44620253164601"/>
    <m/>
    <n v="100895.4114"/>
    <x v="1"/>
    <n v="12838.8889"/>
    <x v="1144"/>
    <x v="0"/>
    <m/>
  </r>
  <r>
    <d v="2024-09-22T03:31:12"/>
    <x v="9"/>
    <n v="36"/>
    <s v="LONDOO WILDER"/>
    <x v="6"/>
    <x v="0"/>
    <n v="168"/>
    <n v="21"/>
    <n v="171.06329113924099"/>
    <m/>
    <n v="89684.810100000002"/>
    <x v="0"/>
    <n v="12838.8889"/>
    <x v="1144"/>
    <x v="0"/>
    <m/>
  </r>
  <r>
    <d v="2024-09-22T03:31:12"/>
    <x v="1"/>
    <n v="37"/>
    <s v="TABORDA ROJAS DIEGO ALEJANDRO"/>
    <x v="0"/>
    <x v="0"/>
    <n v="208"/>
    <n v="23.1111111111111"/>
    <n v="192.44620253164601"/>
    <m/>
    <n v="100895.4114"/>
    <x v="1"/>
    <n v="12838.8889"/>
    <x v="1144"/>
    <x v="0"/>
    <m/>
  </r>
  <r>
    <d v="2024-09-22T03:31:13"/>
    <x v="9"/>
    <n v="38"/>
    <s v="VANEGAS MORALES DEIBY ALEJANDRO"/>
    <x v="9"/>
    <x v="0"/>
    <n v="246"/>
    <n v="20.5"/>
    <n v="256.59493670886098"/>
    <m/>
    <n v="134527.21520000001"/>
    <x v="0"/>
    <n v="12838.8889"/>
    <x v="1144"/>
    <x v="0"/>
    <m/>
  </r>
  <r>
    <d v="2024-09-22T03:31:13"/>
    <x v="1"/>
    <n v="39"/>
    <s v="GOMEZ EDWIN"/>
    <x v="0"/>
    <x v="0"/>
    <n v="181"/>
    <n v="20.1111111111111"/>
    <n v="192.44620253164601"/>
    <s v="1 Descuento (Despachador) "/>
    <n v="100895.4114"/>
    <x v="0"/>
    <n v="12838.8889"/>
    <x v="1144"/>
    <x v="0"/>
    <m/>
  </r>
  <r>
    <d v="2024-09-22T03:31:13"/>
    <x v="9"/>
    <n v="40"/>
    <s v="OCAMPO OCAMPO ANTONIO JOSE"/>
    <x v="6"/>
    <x v="3"/>
    <n v="175"/>
    <n v="21.875"/>
    <n v="171.06329113924099"/>
    <m/>
    <n v="89684.810100000002"/>
    <x v="0"/>
    <n v="12838.8889"/>
    <x v="1144"/>
    <x v="0"/>
    <m/>
  </r>
  <r>
    <d v="2024-09-22T03:31:13"/>
    <x v="1"/>
    <n v="41"/>
    <s v="GARCIA DAVID WILSON ALBERTO"/>
    <x v="1"/>
    <x v="0"/>
    <n v="230"/>
    <n v="20.909090909090899"/>
    <n v="235.21202531645599"/>
    <m/>
    <n v="123316.6139"/>
    <x v="1"/>
    <n v="12838.8889"/>
    <x v="1144"/>
    <x v="0"/>
    <m/>
  </r>
  <r>
    <d v="2024-09-22T03:31:14"/>
    <x v="9"/>
    <n v="42"/>
    <s v="PINO JUAN ESTEBAN"/>
    <x v="3"/>
    <x v="0"/>
    <n v="183"/>
    <n v="18.3"/>
    <n v="213.829113924051"/>
    <m/>
    <n v="112106.01270000001"/>
    <x v="1"/>
    <n v="12838.8889"/>
    <x v="1144"/>
    <x v="0"/>
    <m/>
  </r>
  <r>
    <d v="2024-09-23T01:08:26"/>
    <x v="12"/>
    <n v="2"/>
    <s v="LONDOO LOPERA DUVAN ANDRES"/>
    <x v="4"/>
    <x v="0"/>
    <n v="111"/>
    <n v="15.8571428571429"/>
    <n v="120.70093457943899"/>
    <m/>
    <n v="62535.514000000003"/>
    <x v="1"/>
    <n v="10130.769200000001"/>
    <x v="1145"/>
    <x v="0"/>
    <m/>
  </r>
  <r>
    <d v="2024-09-23T01:08:27"/>
    <x v="12"/>
    <n v="4"/>
    <s v="ORTIZ ANDRES FELIPE"/>
    <x v="0"/>
    <x v="0"/>
    <n v="153"/>
    <n v="17"/>
    <n v="155.18691588785001"/>
    <m/>
    <n v="80402.803700000004"/>
    <x v="0"/>
    <n v="10130.769200000001"/>
    <x v="1145"/>
    <x v="0"/>
    <m/>
  </r>
  <r>
    <d v="2024-09-23T01:08:27"/>
    <x v="12"/>
    <n v="8"/>
    <s v="HURTADO MADRID JUAN ESTEBAN"/>
    <x v="4"/>
    <x v="0"/>
    <n v="123"/>
    <n v="17.571428571428601"/>
    <n v="120.70093457943899"/>
    <m/>
    <n v="62535.514000000003"/>
    <x v="1"/>
    <n v="10130.769200000001"/>
    <x v="1145"/>
    <x v="0"/>
    <m/>
  </r>
  <r>
    <d v="2024-09-23T01:08:27"/>
    <x v="12"/>
    <n v="11"/>
    <s v="HERRERA GIRALDO DAVINSON"/>
    <x v="0"/>
    <x v="0"/>
    <n v="168"/>
    <n v="18.6666666666667"/>
    <n v="155.18691588785001"/>
    <m/>
    <n v="80402.803700000004"/>
    <x v="0"/>
    <n v="10130.769200000001"/>
    <x v="1145"/>
    <x v="0"/>
    <m/>
  </r>
  <r>
    <d v="2024-09-23T01:08:28"/>
    <x v="12"/>
    <n v="14"/>
    <s v="LONDOO CADAVID DAVID SANTIAGO"/>
    <x v="6"/>
    <x v="3"/>
    <n v="141"/>
    <n v="17.625"/>
    <n v="137.94392523364499"/>
    <m/>
    <n v="71469.158899999995"/>
    <x v="1"/>
    <n v="10130.769200000001"/>
    <x v="1145"/>
    <x v="0"/>
    <m/>
  </r>
  <r>
    <d v="2024-09-23T01:08:28"/>
    <x v="12"/>
    <n v="21"/>
    <s v="DURANGO DAVID JOSE"/>
    <x v="0"/>
    <x v="0"/>
    <n v="155"/>
    <n v="17.2222222222222"/>
    <n v="155.18691588785001"/>
    <s v="2 Descuentos (Asociado y despachador) "/>
    <n v="80402.803700000004"/>
    <x v="0"/>
    <n v="10130.769200000001"/>
    <x v="1145"/>
    <x v="0"/>
    <m/>
  </r>
  <r>
    <d v="2024-09-23T01:08:28"/>
    <x v="12"/>
    <n v="22"/>
    <s v="QUIRAMA CASTAEDA JHON JADER"/>
    <x v="3"/>
    <x v="0"/>
    <n v="119"/>
    <n v="11.9"/>
    <n v="172.42990654205599"/>
    <m/>
    <n v="89336.448600000003"/>
    <x v="1"/>
    <n v="10130.769200000001"/>
    <x v="1145"/>
    <x v="0"/>
    <m/>
  </r>
  <r>
    <d v="2024-09-23T01:08:29"/>
    <x v="12"/>
    <n v="23"/>
    <s v="RUA CHAVARRIA JEFERSON ANDREY"/>
    <x v="0"/>
    <x v="0"/>
    <n v="184"/>
    <n v="20.4444444444444"/>
    <n v="155.18691588785001"/>
    <s v="1 Descuento (Despachador) "/>
    <n v="80402.803700000004"/>
    <x v="2"/>
    <n v="10130.769200000001"/>
    <x v="1145"/>
    <x v="0"/>
    <m/>
  </r>
  <r>
    <d v="2024-09-23T01:08:29"/>
    <x v="12"/>
    <n v="24"/>
    <s v="MUOZ PEA WEIMAR ALONSO"/>
    <x v="0"/>
    <x v="0"/>
    <n v="173"/>
    <n v="19.2222222222222"/>
    <n v="155.18691588785001"/>
    <m/>
    <n v="80402.803700000004"/>
    <x v="0"/>
    <n v="10130.769200000001"/>
    <x v="1145"/>
    <x v="0"/>
    <m/>
  </r>
  <r>
    <d v="2024-09-23T01:08:29"/>
    <x v="12"/>
    <n v="26"/>
    <s v="CIRO MARIN RODRIGO ALBERTO"/>
    <x v="2"/>
    <x v="3"/>
    <n v="86"/>
    <n v="14.3333333333333"/>
    <n v="103.45794392523401"/>
    <s v="3 Descuentos (Despachador y Usuario desubicado) "/>
    <n v="53601.869200000001"/>
    <x v="0"/>
    <n v="10130.769200000001"/>
    <x v="1145"/>
    <x v="0"/>
    <m/>
  </r>
  <r>
    <d v="2024-09-23T01:08:29"/>
    <x v="12"/>
    <n v="27"/>
    <s v="FLORES RINCON JORGE ALBERTO"/>
    <x v="0"/>
    <x v="0"/>
    <n v="148"/>
    <n v="16.4444444444444"/>
    <n v="155.18691588785001"/>
    <m/>
    <n v="80402.803700000004"/>
    <x v="0"/>
    <n v="10130.769200000001"/>
    <x v="1145"/>
    <x v="0"/>
    <m/>
  </r>
  <r>
    <d v="2024-09-23T01:08:30"/>
    <x v="12"/>
    <n v="28"/>
    <s v="HINCAPIE GALLEGO YEISON ANDRES"/>
    <x v="0"/>
    <x v="3"/>
    <n v="105"/>
    <n v="11.6666666666667"/>
    <n v="155.18691588785001"/>
    <m/>
    <n v="80402.803700000004"/>
    <x v="0"/>
    <n v="10130.769200000001"/>
    <x v="1145"/>
    <x v="0"/>
    <m/>
  </r>
  <r>
    <d v="2024-09-23T01:08:30"/>
    <x v="12"/>
    <n v="29"/>
    <s v="PEREZ GARCIA JUAN ESTEBAN"/>
    <x v="6"/>
    <x v="0"/>
    <n v="143"/>
    <n v="17.875"/>
    <n v="137.94392523364499"/>
    <s v="1 Descuento (Asociado) "/>
    <n v="71469.158899999995"/>
    <x v="0"/>
    <n v="10130.769200000001"/>
    <x v="1145"/>
    <x v="0"/>
    <m/>
  </r>
  <r>
    <d v="2024-09-23T01:08:30"/>
    <x v="12"/>
    <n v="30"/>
    <s v="RIOS ELKIN"/>
    <x v="4"/>
    <x v="3"/>
    <n v="119"/>
    <n v="17"/>
    <n v="120.70093457943899"/>
    <m/>
    <n v="62535.514000000003"/>
    <x v="0"/>
    <n v="10130.769200000001"/>
    <x v="1145"/>
    <x v="0"/>
    <m/>
  </r>
  <r>
    <d v="2024-09-23T01:08:30"/>
    <x v="12"/>
    <n v="31"/>
    <s v="GOEZ PABLO"/>
    <x v="3"/>
    <x v="0"/>
    <n v="194"/>
    <n v="19.399999999999999"/>
    <n v="172.42990654205599"/>
    <s v="1 Descuento (Despachador) "/>
    <n v="89336.448600000003"/>
    <x v="0"/>
    <n v="10130.769200000001"/>
    <x v="1145"/>
    <x v="0"/>
    <m/>
  </r>
  <r>
    <d v="2024-09-23T01:08:31"/>
    <x v="12"/>
    <n v="32"/>
    <s v="MORA JORGE"/>
    <x v="1"/>
    <x v="0"/>
    <n v="216"/>
    <n v="19.636363636363601"/>
    <n v="189.672897196262"/>
    <m/>
    <n v="98270.093500000003"/>
    <x v="0"/>
    <n v="10130.769200000001"/>
    <x v="1145"/>
    <x v="0"/>
    <m/>
  </r>
  <r>
    <d v="2024-09-23T01:08:31"/>
    <x v="12"/>
    <n v="33"/>
    <s v="DUQUE DIEGO"/>
    <x v="3"/>
    <x v="0"/>
    <n v="166"/>
    <n v="16.600000000000001"/>
    <n v="172.42990654205599"/>
    <m/>
    <n v="89336.448600000003"/>
    <x v="0"/>
    <n v="10130.769200000001"/>
    <x v="1145"/>
    <x v="0"/>
    <m/>
  </r>
  <r>
    <d v="2024-09-23T01:08:31"/>
    <x v="12"/>
    <n v="34"/>
    <s v="PINO JUAN ESTEBAN"/>
    <x v="0"/>
    <x v="0"/>
    <n v="155"/>
    <n v="17.2222222222222"/>
    <n v="155.18691588785001"/>
    <s v="1 Descuento (Angela recaudo) "/>
    <n v="80402.803700000004"/>
    <x v="0"/>
    <n v="10130.769200000001"/>
    <x v="1145"/>
    <x v="0"/>
    <m/>
  </r>
  <r>
    <d v="2024-09-23T01:08:31"/>
    <x v="12"/>
    <n v="35"/>
    <s v="MOLINA LUIS FERNANDO"/>
    <x v="6"/>
    <x v="0"/>
    <n v="141"/>
    <n v="17.625"/>
    <n v="137.94392523364499"/>
    <s v="2 Descuentos (Asociados)"/>
    <n v="71469.158899999995"/>
    <x v="1"/>
    <n v="10130.769200000001"/>
    <x v="1145"/>
    <x v="0"/>
    <m/>
  </r>
  <r>
    <d v="2024-09-23T01:08:32"/>
    <x v="12"/>
    <n v="36"/>
    <s v="LONDOO WILDER"/>
    <x v="0"/>
    <x v="0"/>
    <n v="164"/>
    <n v="18.2222222222222"/>
    <n v="155.18691588785001"/>
    <m/>
    <n v="80402.803700000004"/>
    <x v="0"/>
    <n v="10130.769200000001"/>
    <x v="1145"/>
    <x v="0"/>
    <m/>
  </r>
  <r>
    <d v="2024-09-23T01:08:32"/>
    <x v="12"/>
    <n v="37"/>
    <s v="TABORDA ROJAS DIEGO ALEJANDRO"/>
    <x v="4"/>
    <x v="3"/>
    <n v="109"/>
    <n v="15.5714285714286"/>
    <n v="120.70093457943899"/>
    <m/>
    <n v="62535.514000000003"/>
    <x v="1"/>
    <n v="10130.769200000001"/>
    <x v="1145"/>
    <x v="0"/>
    <m/>
  </r>
  <r>
    <d v="2024-09-23T01:08:32"/>
    <x v="12"/>
    <n v="38"/>
    <s v="PEREIRA JORGE"/>
    <x v="4"/>
    <x v="0"/>
    <n v="105"/>
    <n v="15"/>
    <n v="120.70093457943899"/>
    <m/>
    <n v="62535.514000000003"/>
    <x v="0"/>
    <n v="10130.769200000001"/>
    <x v="1145"/>
    <x v="0"/>
    <m/>
  </r>
  <r>
    <d v="2024-09-23T01:08:33"/>
    <x v="12"/>
    <n v="39"/>
    <s v="GOMEZ EDWIN"/>
    <x v="0"/>
    <x v="0"/>
    <n v="190"/>
    <n v="21.1111111111111"/>
    <n v="155.18691588785001"/>
    <s v="1 Descuento (Despachador) "/>
    <n v="80402.803700000004"/>
    <x v="0"/>
    <n v="10130.769200000001"/>
    <x v="1145"/>
    <x v="0"/>
    <m/>
  </r>
  <r>
    <d v="2024-09-23T01:08:33"/>
    <x v="12"/>
    <n v="40"/>
    <s v="DIAZ LOZADA ANDRES FELIPE"/>
    <x v="3"/>
    <x v="3"/>
    <n v="194"/>
    <n v="19.399999999999999"/>
    <n v="172.42990654205599"/>
    <s v="1 Descuento (Usuario Desubicado) "/>
    <n v="89336.448600000003"/>
    <x v="0"/>
    <n v="10130.769200000001"/>
    <x v="1145"/>
    <x v="0"/>
    <m/>
  </r>
  <r>
    <d v="2024-09-23T01:08:34"/>
    <x v="12"/>
    <n v="41"/>
    <s v="VANEGAS MORALES DEIBY ALEJANDRO"/>
    <x v="6"/>
    <x v="0"/>
    <n v="128"/>
    <n v="16"/>
    <n v="137.94392523364499"/>
    <m/>
    <n v="71469.158899999995"/>
    <x v="1"/>
    <n v="10130.769200000001"/>
    <x v="1145"/>
    <x v="0"/>
    <m/>
  </r>
  <r>
    <d v="2024-09-24T03:25:24"/>
    <x v="1"/>
    <n v="1"/>
    <s v="PALMAR PANA EDIXON JOSUE"/>
    <x v="9"/>
    <x v="0"/>
    <n v="261"/>
    <n v="21.75"/>
    <n v="248.444444444444"/>
    <m/>
    <n v="130044.44439999999"/>
    <x v="0"/>
    <n v="12675"/>
    <x v="1146"/>
    <x v="0"/>
    <m/>
  </r>
  <r>
    <d v="2024-09-24T03:25:25"/>
    <x v="9"/>
    <n v="2"/>
    <s v="PARIAS MURIEL JHON FREDY"/>
    <x v="3"/>
    <x v="0"/>
    <n v="176"/>
    <n v="17.600000000000001"/>
    <n v="207.03703703703701"/>
    <s v="1 Descuento (Encuesta Area Metropolitana)"/>
    <n v="108370.3704"/>
    <x v="1"/>
    <n v="12675"/>
    <x v="1146"/>
    <x v="0"/>
    <m/>
  </r>
  <r>
    <d v="2024-09-24T03:25:25"/>
    <x v="1"/>
    <n v="3"/>
    <s v="AGUIRRE ANDRES"/>
    <x v="4"/>
    <x v="0"/>
    <n v="124"/>
    <n v="17.714285714285701"/>
    <n v="144.92592592592601"/>
    <m/>
    <n v="75859.259300000005"/>
    <x v="0"/>
    <n v="12675"/>
    <x v="1146"/>
    <x v="0"/>
    <m/>
  </r>
  <r>
    <d v="2024-09-24T03:25:25"/>
    <x v="9"/>
    <n v="5"/>
    <s v="BERRIO POSADA ANGELA"/>
    <x v="9"/>
    <x v="0"/>
    <n v="258"/>
    <n v="21.5"/>
    <n v="248.444444444444"/>
    <s v="2 Descuentos (Usuarios desubicados) "/>
    <n v="130044.44439999999"/>
    <x v="1"/>
    <n v="12675"/>
    <x v="1146"/>
    <x v="0"/>
    <m/>
  </r>
  <r>
    <d v="2024-09-24T03:25:26"/>
    <x v="1"/>
    <n v="6"/>
    <s v="TUBERQUIA MAICOL ESTIVEN"/>
    <x v="1"/>
    <x v="0"/>
    <n v="272"/>
    <n v="24.727272727272702"/>
    <n v="227.74074074074099"/>
    <s v="1 Descuento (Usuario desubicado) "/>
    <n v="119207.4074"/>
    <x v="0"/>
    <n v="12675"/>
    <x v="1146"/>
    <x v="0"/>
    <m/>
  </r>
  <r>
    <d v="2024-09-24T03:25:26"/>
    <x v="9"/>
    <n v="7"/>
    <s v="VANEGAS MORALES DEIBY ALEJANDRO"/>
    <x v="0"/>
    <x v="0"/>
    <n v="266"/>
    <n v="29.5555555555556"/>
    <n v="186.333333333333"/>
    <m/>
    <n v="97533.333299999998"/>
    <x v="1"/>
    <n v="12675"/>
    <x v="1146"/>
    <x v="0"/>
    <m/>
  </r>
  <r>
    <d v="2024-09-24T03:25:26"/>
    <x v="1"/>
    <n v="8"/>
    <s v="VACA FIERRO ROBINSON"/>
    <x v="1"/>
    <x v="0"/>
    <n v="256"/>
    <n v="23.272727272727298"/>
    <n v="227.74074074074099"/>
    <s v="1 Descuento (Conduct) "/>
    <n v="119207.4074"/>
    <x v="1"/>
    <n v="12675"/>
    <x v="1146"/>
    <x v="0"/>
    <m/>
  </r>
  <r>
    <d v="2024-09-24T03:25:26"/>
    <x v="9"/>
    <n v="10"/>
    <s v="MARULANDA JARAMILLO DAWER ANDRES"/>
    <x v="0"/>
    <x v="0"/>
    <n v="197"/>
    <n v="21.8888888888889"/>
    <n v="186.333333333333"/>
    <s v="1 Descuento (Despachador) "/>
    <n v="97533.333299999998"/>
    <x v="0"/>
    <n v="12675"/>
    <x v="1146"/>
    <x v="0"/>
    <m/>
  </r>
  <r>
    <d v="2024-09-24T03:25:27"/>
    <x v="1"/>
    <n v="11"/>
    <s v="HERRERA GIRALDO DAVINSON"/>
    <x v="0"/>
    <x v="0"/>
    <n v="184"/>
    <n v="20.4444444444444"/>
    <n v="186.333333333333"/>
    <m/>
    <n v="97533.333299999998"/>
    <x v="0"/>
    <n v="12675"/>
    <x v="1146"/>
    <x v="0"/>
    <m/>
  </r>
  <r>
    <d v="2024-09-24T03:25:27"/>
    <x v="9"/>
    <n v="12"/>
    <s v="JIMENEZ JIMENEZ OMAR DAVID"/>
    <x v="3"/>
    <x v="0"/>
    <n v="178"/>
    <n v="17.8"/>
    <n v="207.03703703703701"/>
    <m/>
    <n v="108370.3704"/>
    <x v="0"/>
    <n v="12675"/>
    <x v="1146"/>
    <x v="0"/>
    <m/>
  </r>
  <r>
    <d v="2024-09-24T03:25:27"/>
    <x v="1"/>
    <n v="13"/>
    <s v="DURANGO PAEZ GILDARDO"/>
    <x v="3"/>
    <x v="0"/>
    <n v="175"/>
    <n v="17.5"/>
    <n v="207.03703703703701"/>
    <m/>
    <n v="108370.3704"/>
    <x v="0"/>
    <n v="12675"/>
    <x v="1146"/>
    <x v="0"/>
    <m/>
  </r>
  <r>
    <d v="2024-09-24T03:25:28"/>
    <x v="9"/>
    <n v="14"/>
    <s v="MADRID HERNANDEZ JHONATAN SMITH"/>
    <x v="13"/>
    <x v="0"/>
    <n v="258"/>
    <n v="18.428571428571399"/>
    <n v="289.85185185185202"/>
    <s v="2 Descuentos (Encuesta Area Metropolitana y despachador) "/>
    <n v="151718.51850000001"/>
    <x v="1"/>
    <n v="12675"/>
    <x v="1146"/>
    <x v="0"/>
    <m/>
  </r>
  <r>
    <d v="2024-09-24T03:25:28"/>
    <x v="1"/>
    <n v="15"/>
    <s v="QUINTERO  ALVARO ANTONIO"/>
    <x v="0"/>
    <x v="0"/>
    <n v="207"/>
    <n v="23"/>
    <n v="186.333333333333"/>
    <m/>
    <n v="108370"/>
    <x v="1"/>
    <n v="12675"/>
    <x v="1146"/>
    <x v="0"/>
    <m/>
  </r>
  <r>
    <d v="2024-09-24T03:25:28"/>
    <x v="9"/>
    <n v="16"/>
    <s v="HURTADO MADRID JUAN ESTEBAN"/>
    <x v="1"/>
    <x v="0"/>
    <n v="177"/>
    <n v="16.090909090909101"/>
    <n v="227.74074074074099"/>
    <m/>
    <n v="119207.4074"/>
    <x v="0"/>
    <n v="12675"/>
    <x v="1146"/>
    <x v="0"/>
    <m/>
  </r>
  <r>
    <d v="2024-09-24T03:25:28"/>
    <x v="1"/>
    <n v="17"/>
    <s v="RAMIREZ JARAMILLO WILSON"/>
    <x v="10"/>
    <x v="0"/>
    <n v="81"/>
    <n v="20.25"/>
    <n v="82.814814814814795"/>
    <m/>
    <n v="43348.148099999999"/>
    <x v="0"/>
    <n v="12675"/>
    <x v="1146"/>
    <x v="0"/>
    <m/>
  </r>
  <r>
    <d v="2024-09-24T03:25:29"/>
    <x v="9"/>
    <n v="20"/>
    <s v="LONDOO CADAVID DAVID SANTIAGO"/>
    <x v="0"/>
    <x v="0"/>
    <n v="161"/>
    <n v="17.8888888888889"/>
    <n v="186.333333333333"/>
    <m/>
    <n v="97533.333299999998"/>
    <x v="0"/>
    <n v="12675"/>
    <x v="1146"/>
    <x v="0"/>
    <m/>
  </r>
  <r>
    <d v="2024-09-24T03:25:29"/>
    <x v="1"/>
    <n v="21"/>
    <s v="DURANGO DAVID JOSE"/>
    <x v="0"/>
    <x v="0"/>
    <n v="177"/>
    <n v="19.6666666666667"/>
    <n v="186.333333333333"/>
    <s v="2 Descuentos (Conducts) "/>
    <n v="97533.333299999998"/>
    <x v="0"/>
    <n v="12675"/>
    <x v="1146"/>
    <x v="0"/>
    <m/>
  </r>
  <r>
    <d v="2024-09-24T03:25:29"/>
    <x v="9"/>
    <n v="22"/>
    <s v="QUIRAMA CASTAEDA JHON JADER"/>
    <x v="0"/>
    <x v="0"/>
    <n v="155"/>
    <n v="17.2222222222222"/>
    <n v="186.333333333333"/>
    <m/>
    <n v="97533.333299999998"/>
    <x v="1"/>
    <n v="12675"/>
    <x v="1146"/>
    <x v="0"/>
    <m/>
  </r>
  <r>
    <d v="2024-09-24T03:25:29"/>
    <x v="1"/>
    <n v="23"/>
    <s v="SALDARRIAGA PARRA LUIS ALBERTO"/>
    <x v="3"/>
    <x v="0"/>
    <n v="157"/>
    <n v="15.7"/>
    <n v="207.03703703703701"/>
    <m/>
    <n v="108370.3704"/>
    <x v="2"/>
    <n v="12675"/>
    <x v="1146"/>
    <x v="0"/>
    <m/>
  </r>
  <r>
    <d v="2024-09-24T03:25:30"/>
    <x v="9"/>
    <n v="24"/>
    <s v="MUOZ PEA WEIMAR ALONSO"/>
    <x v="1"/>
    <x v="0"/>
    <n v="234"/>
    <n v="21.272727272727298"/>
    <n v="227.74074074074099"/>
    <s v="2 Descuentos (Monitoreo y despachador) "/>
    <n v="119207.4074"/>
    <x v="0"/>
    <n v="12675"/>
    <x v="1146"/>
    <x v="0"/>
    <m/>
  </r>
  <r>
    <d v="2024-09-24T03:25:30"/>
    <x v="1"/>
    <n v="25"/>
    <s v="JIMENEZ HURTADO CARLOS ESTIVEN"/>
    <x v="0"/>
    <x v="0"/>
    <n v="205"/>
    <n v="22.7777777777778"/>
    <n v="186.333333333333"/>
    <m/>
    <n v="97533.333299999998"/>
    <x v="1"/>
    <n v="12675"/>
    <x v="1146"/>
    <x v="0"/>
    <m/>
  </r>
  <r>
    <d v="2024-09-24T03:25:30"/>
    <x v="9"/>
    <n v="26"/>
    <s v="CIRO MARIN RODRIGO ALBERTO"/>
    <x v="6"/>
    <x v="0"/>
    <n v="135"/>
    <n v="16.875"/>
    <n v="165.62962962962999"/>
    <m/>
    <n v="86696.296300000002"/>
    <x v="0"/>
    <n v="12675"/>
    <x v="1146"/>
    <x v="0"/>
    <m/>
  </r>
  <r>
    <d v="2024-09-24T03:25:31"/>
    <x v="1"/>
    <n v="27"/>
    <s v="FLORES RINCON JORGE ALBERTO"/>
    <x v="3"/>
    <x v="0"/>
    <n v="222"/>
    <n v="22.2"/>
    <n v="207.03703703703701"/>
    <m/>
    <n v="108370.3704"/>
    <x v="0"/>
    <n v="12675"/>
    <x v="1146"/>
    <x v="0"/>
    <m/>
  </r>
  <r>
    <d v="2024-09-24T03:25:31"/>
    <x v="9"/>
    <n v="29"/>
    <s v="LONDOO WILDER"/>
    <x v="2"/>
    <x v="0"/>
    <n v="144"/>
    <n v="24"/>
    <n v="124.222222222222"/>
    <m/>
    <n v="65022.222199999997"/>
    <x v="0"/>
    <n v="12675"/>
    <x v="1146"/>
    <x v="0"/>
    <m/>
  </r>
  <r>
    <d v="2024-09-24T03:25:31"/>
    <x v="1"/>
    <n v="30"/>
    <s v="BETANCUR GUZMAN JHON FERNANDO"/>
    <x v="2"/>
    <x v="0"/>
    <n v="125"/>
    <n v="20.8333333333333"/>
    <n v="124.222222222222"/>
    <m/>
    <n v="65022.222199999997"/>
    <x v="0"/>
    <n v="12675"/>
    <x v="1146"/>
    <x v="0"/>
    <m/>
  </r>
  <r>
    <d v="2024-09-24T03:25:31"/>
    <x v="9"/>
    <n v="31"/>
    <s v="GOEZ PABLO"/>
    <x v="9"/>
    <x v="0"/>
    <n v="240"/>
    <n v="20"/>
    <n v="248.444444444444"/>
    <m/>
    <n v="130044.44439999999"/>
    <x v="0"/>
    <n v="12675"/>
    <x v="1146"/>
    <x v="0"/>
    <m/>
  </r>
  <r>
    <d v="2024-09-24T03:25:32"/>
    <x v="1"/>
    <n v="32"/>
    <s v="AGUDELO GARCIA DENIN ANGELO"/>
    <x v="0"/>
    <x v="0"/>
    <n v="240"/>
    <n v="26.6666666666667"/>
    <n v="186.333333333333"/>
    <m/>
    <n v="97533.333299999998"/>
    <x v="0"/>
    <n v="12675"/>
    <x v="1146"/>
    <x v="0"/>
    <m/>
  </r>
  <r>
    <d v="2024-09-24T03:25:32"/>
    <x v="9"/>
    <n v="33"/>
    <s v="ACEVEDO DIEGO ALEJANDRO"/>
    <x v="3"/>
    <x v="0"/>
    <n v="187"/>
    <n v="18.7"/>
    <n v="207.03703703703701"/>
    <m/>
    <n v="108370.3704"/>
    <x v="0"/>
    <n v="12675"/>
    <x v="1146"/>
    <x v="0"/>
    <m/>
  </r>
  <r>
    <d v="2024-09-24T03:25:32"/>
    <x v="1"/>
    <n v="34"/>
    <s v="PINO JUAN ESTEBAN"/>
    <x v="0"/>
    <x v="0"/>
    <n v="164"/>
    <n v="18.2222222222222"/>
    <n v="186.333333333333"/>
    <s v="2 Descuentos (Despachador) "/>
    <n v="97533.333299999998"/>
    <x v="0"/>
    <n v="12675"/>
    <x v="1146"/>
    <x v="0"/>
    <m/>
  </r>
  <r>
    <d v="2024-09-24T03:25:32"/>
    <x v="9"/>
    <n v="35"/>
    <s v="MOLINA LUIS FERNANDO"/>
    <x v="3"/>
    <x v="0"/>
    <n v="239"/>
    <n v="23.9"/>
    <n v="207.03703703703701"/>
    <s v="4 Descuentos (Monitoreo, Conduct y usuario desubicado) "/>
    <n v="108370.3704"/>
    <x v="1"/>
    <n v="12675"/>
    <x v="1146"/>
    <x v="0"/>
    <m/>
  </r>
  <r>
    <d v="2024-09-24T03:25:33"/>
    <x v="1"/>
    <n v="36"/>
    <s v="MARTINEZ CHAVERRA LUIS NORBERTO"/>
    <x v="3"/>
    <x v="0"/>
    <n v="272"/>
    <n v="27.2"/>
    <n v="207.03703703703701"/>
    <m/>
    <n v="108370.3704"/>
    <x v="0"/>
    <n v="12675"/>
    <x v="1146"/>
    <x v="0"/>
    <m/>
  </r>
  <r>
    <d v="2024-09-24T03:25:33"/>
    <x v="9"/>
    <n v="37"/>
    <s v="TABORDA ROJAS DIEGO ALEJANDRO"/>
    <x v="4"/>
    <x v="0"/>
    <n v="126"/>
    <n v="18"/>
    <n v="144.92592592592601"/>
    <m/>
    <n v="75859.259300000005"/>
    <x v="1"/>
    <n v="12675"/>
    <x v="1146"/>
    <x v="0"/>
    <m/>
  </r>
  <r>
    <d v="2024-09-24T03:25:33"/>
    <x v="1"/>
    <n v="38"/>
    <s v="PEREIRA JORGE"/>
    <x v="1"/>
    <x v="0"/>
    <n v="244"/>
    <n v="22.181818181818201"/>
    <n v="227.74074074074099"/>
    <m/>
    <n v="119207.4074"/>
    <x v="0"/>
    <n v="12675"/>
    <x v="1146"/>
    <x v="0"/>
    <m/>
  </r>
  <r>
    <d v="2024-09-24T03:25:33"/>
    <x v="9"/>
    <n v="39"/>
    <s v="GOMEZ EDWIN"/>
    <x v="0"/>
    <x v="0"/>
    <n v="161"/>
    <n v="17.8888888888889"/>
    <n v="186.333333333333"/>
    <m/>
    <n v="97533.333299999998"/>
    <x v="0"/>
    <n v="12675"/>
    <x v="1146"/>
    <x v="0"/>
    <m/>
  </r>
  <r>
    <d v="2024-09-24T03:25:34"/>
    <x v="1"/>
    <n v="40"/>
    <s v="DIAZ LOZADA ANDRES FELIPE"/>
    <x v="0"/>
    <x v="0"/>
    <n v="208"/>
    <n v="23.1111111111111"/>
    <n v="186.333333333333"/>
    <m/>
    <n v="97533.333299999998"/>
    <x v="0"/>
    <n v="12675"/>
    <x v="1146"/>
    <x v="0"/>
    <m/>
  </r>
  <r>
    <d v="2024-09-24T03:25:34"/>
    <x v="9"/>
    <n v="41"/>
    <s v="GARCIA DAVID WILSON ALBERTO"/>
    <x v="1"/>
    <x v="0"/>
    <n v="209"/>
    <n v="19"/>
    <n v="227.74074074074099"/>
    <s v="2 Descuentos (Conducts) "/>
    <n v="108370.2074"/>
    <x v="1"/>
    <n v="12675"/>
    <x v="1146"/>
    <x v="1"/>
    <n v="20.704000000000001"/>
  </r>
  <r>
    <d v="2024-09-24T03:25:34"/>
    <x v="1"/>
    <n v="42"/>
    <s v="LOPERA ALVAREZ ESTIVEN"/>
    <x v="0"/>
    <x v="0"/>
    <n v="192"/>
    <n v="21.3333333333333"/>
    <n v="186.333333333333"/>
    <m/>
    <n v="97533.333299999998"/>
    <x v="1"/>
    <n v="12675"/>
    <x v="1146"/>
    <x v="0"/>
    <m/>
  </r>
  <r>
    <d v="2024-09-25T03:34:31"/>
    <x v="1"/>
    <n v="1"/>
    <s v="PALMAR PANA EDIXON JOSUE"/>
    <x v="1"/>
    <x v="0"/>
    <n v="168"/>
    <n v="15.2727272727273"/>
    <n v="168"/>
    <m/>
    <n v="86350"/>
    <x v="0"/>
    <n v="13775"/>
    <x v="1147"/>
    <x v="0"/>
    <m/>
  </r>
  <r>
    <d v="2024-09-25T03:34:32"/>
    <x v="9"/>
    <n v="2"/>
    <s v="PARIAS MURIEL JHON FREDY"/>
    <x v="0"/>
    <x v="0"/>
    <n v="180"/>
    <n v="20"/>
    <n v="194.269565217391"/>
    <s v="5 Descuentos (Usuarios desubicados y conducts) "/>
    <n v="101898.26089999999"/>
    <x v="1"/>
    <n v="13775"/>
    <x v="1147"/>
    <x v="0"/>
    <m/>
  </r>
  <r>
    <d v="2024-09-25T03:34:32"/>
    <x v="1"/>
    <n v="3"/>
    <s v="AGUIRRE ANDRES"/>
    <x v="1"/>
    <x v="0"/>
    <n v="227"/>
    <n v="20.636363636363601"/>
    <n v="237.44057971014499"/>
    <m/>
    <n v="124542.31879999999"/>
    <x v="0"/>
    <n v="13775"/>
    <x v="1147"/>
    <x v="0"/>
    <m/>
  </r>
  <r>
    <d v="2024-09-25T03:34:32"/>
    <x v="9"/>
    <n v="4"/>
    <s v="TUBERQUIA MAICOL ESTIVEN"/>
    <x v="4"/>
    <x v="0"/>
    <n v="137"/>
    <n v="19.571428571428601"/>
    <n v="151.09855072463799"/>
    <m/>
    <n v="79254.202900000004"/>
    <x v="0"/>
    <n v="13775"/>
    <x v="1147"/>
    <x v="0"/>
    <m/>
  </r>
  <r>
    <d v="2024-09-25T03:34:33"/>
    <x v="1"/>
    <n v="5"/>
    <s v="DIAZ LOZADA ANDRES FELIPE"/>
    <x v="3"/>
    <x v="0"/>
    <n v="203"/>
    <n v="20.3"/>
    <n v="215.85507246376801"/>
    <m/>
    <n v="113220.2899"/>
    <x v="1"/>
    <n v="13775"/>
    <x v="1147"/>
    <x v="0"/>
    <m/>
  </r>
  <r>
    <d v="2024-09-25T03:34:33"/>
    <x v="9"/>
    <n v="6"/>
    <s v="BETANCUR GUZMAN JHON FERNANDO"/>
    <x v="3"/>
    <x v="0"/>
    <n v="226"/>
    <n v="22.6"/>
    <n v="215.85507246376801"/>
    <s v="2 Descuentos (Conducts)"/>
    <n v="113220.2899"/>
    <x v="0"/>
    <n v="13775"/>
    <x v="1147"/>
    <x v="0"/>
    <m/>
  </r>
  <r>
    <d v="2024-09-25T03:34:33"/>
    <x v="1"/>
    <n v="7"/>
    <s v="VANEGAS MORALES DEIBY ALEJANDRO"/>
    <x v="6"/>
    <x v="0"/>
    <n v="231"/>
    <n v="28.875"/>
    <n v="172.684057971014"/>
    <s v="1 Descuento (Monitoreo) "/>
    <n v="90576.231899999999"/>
    <x v="1"/>
    <n v="13775"/>
    <x v="1147"/>
    <x v="0"/>
    <m/>
  </r>
  <r>
    <d v="2024-09-25T03:34:33"/>
    <x v="9"/>
    <n v="8"/>
    <s v="VACA FIERRO ROBINSON"/>
    <x v="3"/>
    <x v="0"/>
    <n v="230"/>
    <n v="23"/>
    <n v="215.85507246376801"/>
    <m/>
    <n v="113220.2899"/>
    <x v="1"/>
    <n v="13775"/>
    <x v="1147"/>
    <x v="0"/>
    <m/>
  </r>
  <r>
    <d v="2024-09-25T03:34:34"/>
    <x v="1"/>
    <n v="10"/>
    <s v="MARULANDA JARAMILLO DAWER ANDRES"/>
    <x v="2"/>
    <x v="0"/>
    <n v="145"/>
    <n v="24.1666666666667"/>
    <n v="129.51304347826101"/>
    <m/>
    <n v="67932.173899999994"/>
    <x v="0"/>
    <n v="13775"/>
    <x v="1147"/>
    <x v="0"/>
    <m/>
  </r>
  <r>
    <d v="2024-09-25T03:34:34"/>
    <x v="9"/>
    <n v="11"/>
    <s v="AMAYA JOSE MANUEL"/>
    <x v="0"/>
    <x v="0"/>
    <n v="197"/>
    <n v="21.8888888888889"/>
    <n v="194.269565217391"/>
    <s v="1 Descuento (Usuario desubicado) "/>
    <n v="101898.26089999999"/>
    <x v="0"/>
    <n v="13775"/>
    <x v="1147"/>
    <x v="0"/>
    <m/>
  </r>
  <r>
    <d v="2024-09-25T03:34:35"/>
    <x v="1"/>
    <n v="12"/>
    <s v="RUA CHAVARRIA JEFERSON ANDREY"/>
    <x v="0"/>
    <x v="0"/>
    <n v="227"/>
    <n v="25.2222222222222"/>
    <n v="194.269565217391"/>
    <s v="OMAR JIMENEZ Realiz 3 viajes donde moviliz 88 Usuarios "/>
    <n v="101898.26089999999"/>
    <x v="0"/>
    <n v="13775"/>
    <x v="1147"/>
    <x v="0"/>
    <m/>
  </r>
  <r>
    <d v="2024-09-25T03:34:35"/>
    <x v="9"/>
    <n v="13"/>
    <s v="DURANGO PAEZ GILDARDO"/>
    <x v="0"/>
    <x v="0"/>
    <n v="246"/>
    <n v="27.3333333333333"/>
    <n v="194.269565217391"/>
    <m/>
    <n v="101898.26089999999"/>
    <x v="0"/>
    <n v="13775"/>
    <x v="1147"/>
    <x v="0"/>
    <m/>
  </r>
  <r>
    <d v="2024-09-25T03:34:36"/>
    <x v="1"/>
    <n v="14"/>
    <s v="MADRID HERNANDEZ JHONATAN SMITH"/>
    <x v="3"/>
    <x v="0"/>
    <n v="217"/>
    <n v="21.7"/>
    <n v="215.85507246376801"/>
    <m/>
    <n v="113220.2899"/>
    <x v="1"/>
    <n v="13775"/>
    <x v="1147"/>
    <x v="0"/>
    <m/>
  </r>
  <r>
    <d v="2024-09-25T03:34:36"/>
    <x v="9"/>
    <n v="15"/>
    <s v="MARTINEZ ADRIAN ALEJANDRO"/>
    <x v="3"/>
    <x v="0"/>
    <n v="202"/>
    <n v="20.2"/>
    <n v="215.85507246376801"/>
    <m/>
    <n v="113220.2899"/>
    <x v="1"/>
    <n v="13775"/>
    <x v="1147"/>
    <x v="0"/>
    <m/>
  </r>
  <r>
    <d v="2024-09-25T03:34:36"/>
    <x v="1"/>
    <n v="16"/>
    <s v="HURTADO MADRID JUAN ESTEBAN"/>
    <x v="3"/>
    <x v="0"/>
    <n v="206"/>
    <n v="20.6"/>
    <n v="215.85507246376801"/>
    <m/>
    <n v="113220.2899"/>
    <x v="0"/>
    <n v="13775"/>
    <x v="1147"/>
    <x v="0"/>
    <m/>
  </r>
  <r>
    <d v="2024-09-25T03:34:37"/>
    <x v="9"/>
    <n v="17"/>
    <s v="RAMIREZ JARAMILLO WILSON"/>
    <x v="8"/>
    <x v="0"/>
    <n v="87"/>
    <n v="17.399999999999999"/>
    <n v="107.92753623188401"/>
    <s v="1 Descuento (Conduct) "/>
    <n v="56610.144899999999"/>
    <x v="0"/>
    <n v="13775"/>
    <x v="1147"/>
    <x v="0"/>
    <m/>
  </r>
  <r>
    <d v="2024-09-25T03:34:37"/>
    <x v="1"/>
    <n v="19"/>
    <s v="MACEA MATEO"/>
    <x v="2"/>
    <x v="0"/>
    <n v="146"/>
    <n v="24.3333333333333"/>
    <n v="129.51304347826101"/>
    <s v="3 Descuentos (Transbordo) "/>
    <n v="67932.173899999994"/>
    <x v="0"/>
    <n v="13775"/>
    <x v="1147"/>
    <x v="0"/>
    <m/>
  </r>
  <r>
    <d v="2024-09-25T03:34:38"/>
    <x v="9"/>
    <n v="20"/>
    <s v="GONZALEZ PEREZ RAFAEL JOSE"/>
    <x v="3"/>
    <x v="0"/>
    <n v="209"/>
    <n v="20.9"/>
    <n v="215.85507246376801"/>
    <m/>
    <n v="113220.2899"/>
    <x v="0"/>
    <n v="13775"/>
    <x v="1147"/>
    <x v="0"/>
    <m/>
  </r>
  <r>
    <d v="2024-09-25T03:34:38"/>
    <x v="1"/>
    <n v="21"/>
    <s v="DURANGO DAVID JOSE"/>
    <x v="4"/>
    <x v="0"/>
    <n v="166"/>
    <n v="23.714285714285701"/>
    <n v="151.09855072463799"/>
    <m/>
    <n v="79254.202900000004"/>
    <x v="0"/>
    <n v="13775"/>
    <x v="1147"/>
    <x v="0"/>
    <m/>
  </r>
  <r>
    <d v="2024-09-25T03:34:38"/>
    <x v="9"/>
    <n v="22"/>
    <s v="QUIRAMA CASTAEDA JHON JADER"/>
    <x v="1"/>
    <x v="0"/>
    <n v="227"/>
    <n v="20.636363636363601"/>
    <n v="237.44057971014499"/>
    <m/>
    <n v="124542.31879999999"/>
    <x v="1"/>
    <n v="13775"/>
    <x v="1147"/>
    <x v="0"/>
    <m/>
  </r>
  <r>
    <d v="2024-09-25T03:34:39"/>
    <x v="1"/>
    <n v="23"/>
    <s v="SALDARRIAGA PARRA LUIS ALBERTO"/>
    <x v="6"/>
    <x v="0"/>
    <n v="130"/>
    <n v="16.25"/>
    <n v="172.684057971014"/>
    <s v="1 Descuento (Usuario desubicado) "/>
    <n v="90576.231899999999"/>
    <x v="2"/>
    <n v="13775"/>
    <x v="1147"/>
    <x v="0"/>
    <m/>
  </r>
  <r>
    <d v="2024-09-25T03:34:39"/>
    <x v="9"/>
    <n v="24"/>
    <s v="MUOZ PEA WEIMAR ALONSO"/>
    <x v="3"/>
    <x v="0"/>
    <n v="201"/>
    <n v="20.100000000000001"/>
    <n v="215.85507246376801"/>
    <s v="1 Descuento (Despachador) "/>
    <n v="113220.2899"/>
    <x v="0"/>
    <n v="13775"/>
    <x v="1147"/>
    <x v="0"/>
    <m/>
  </r>
  <r>
    <d v="2024-09-25T03:34:39"/>
    <x v="1"/>
    <n v="25"/>
    <s v="JIMENEZ HURTADO CARLOS ESTIVEN"/>
    <x v="0"/>
    <x v="0"/>
    <n v="178"/>
    <n v="19.7777777777778"/>
    <n v="194.269565217391"/>
    <s v="1 Descuento (Conduct) "/>
    <n v="101898.26089999999"/>
    <x v="1"/>
    <n v="13775"/>
    <x v="1147"/>
    <x v="0"/>
    <m/>
  </r>
  <r>
    <d v="2024-09-25T03:34:40"/>
    <x v="9"/>
    <n v="26"/>
    <s v="CIRO MARIN RODRIGO ALBERTO"/>
    <x v="3"/>
    <x v="0"/>
    <n v="193"/>
    <n v="19.3"/>
    <n v="215.85507246376801"/>
    <s v="1 Descuento (Despachador) "/>
    <n v="113220.2899"/>
    <x v="0"/>
    <n v="13775"/>
    <x v="1147"/>
    <x v="0"/>
    <m/>
  </r>
  <r>
    <d v="2024-09-25T03:34:40"/>
    <x v="1"/>
    <n v="27"/>
    <s v="PINO JUAN ESTEBAN"/>
    <x v="3"/>
    <x v="0"/>
    <n v="206"/>
    <n v="20.6"/>
    <n v="215.85507246376801"/>
    <m/>
    <n v="113220.2899"/>
    <x v="0"/>
    <n v="13775"/>
    <x v="1147"/>
    <x v="0"/>
    <m/>
  </r>
  <r>
    <d v="2024-09-25T03:34:40"/>
    <x v="9"/>
    <n v="28"/>
    <s v="QUINTERO  ALVARO ANTONIO"/>
    <x v="6"/>
    <x v="0"/>
    <n v="148"/>
    <n v="18.5"/>
    <n v="172.684057971014"/>
    <m/>
    <n v="90576.231899999999"/>
    <x v="0"/>
    <n v="13775"/>
    <x v="1147"/>
    <x v="0"/>
    <m/>
  </r>
  <r>
    <d v="2024-09-25T03:34:41"/>
    <x v="1"/>
    <n v="29"/>
    <s v="LONDOO WILDER"/>
    <x v="0"/>
    <x v="0"/>
    <n v="168"/>
    <n v="18.6666666666667"/>
    <n v="194.269565217391"/>
    <m/>
    <n v="101898.26089999999"/>
    <x v="0"/>
    <n v="13775"/>
    <x v="1147"/>
    <x v="0"/>
    <m/>
  </r>
  <r>
    <d v="2024-09-25T03:34:41"/>
    <x v="9"/>
    <n v="30"/>
    <s v="RIOS ELKIN"/>
    <x v="3"/>
    <x v="0"/>
    <n v="178"/>
    <n v="17.8"/>
    <n v="215.85507246376801"/>
    <s v="3 Descuentos (Monitoreo y Usuario desubicado) "/>
    <n v="113220.2899"/>
    <x v="0"/>
    <n v="13775"/>
    <x v="1147"/>
    <x v="0"/>
    <m/>
  </r>
  <r>
    <d v="2024-09-25T03:34:41"/>
    <x v="1"/>
    <n v="31"/>
    <s v="GOEZ PABLO"/>
    <x v="9"/>
    <x v="0"/>
    <n v="250"/>
    <n v="20.8333333333333"/>
    <n v="259.02608695652202"/>
    <s v="1 Descuento (Despachador) "/>
    <n v="135864.34779999999"/>
    <x v="0"/>
    <n v="13775"/>
    <x v="1147"/>
    <x v="0"/>
    <m/>
  </r>
  <r>
    <d v="2024-09-25T03:34:42"/>
    <x v="9"/>
    <n v="32"/>
    <s v="AGUDELO GARCIA DENIN ANGELO"/>
    <x v="0"/>
    <x v="0"/>
    <n v="180"/>
    <n v="20"/>
    <n v="194.269565217391"/>
    <s v="1 Descuento (Usuario desubicado) "/>
    <n v="101898.26089999999"/>
    <x v="0"/>
    <n v="13775"/>
    <x v="1147"/>
    <x v="0"/>
    <m/>
  </r>
  <r>
    <d v="2024-09-25T03:34:42"/>
    <x v="1"/>
    <n v="33"/>
    <s v="ACEVEDO DIEGO ALEJANDRO"/>
    <x v="6"/>
    <x v="0"/>
    <n v="180"/>
    <n v="22.5"/>
    <n v="172.684057971014"/>
    <s v="3 Descuentos (Conducts y despachador)"/>
    <n v="90576.231899999999"/>
    <x v="0"/>
    <n v="13775"/>
    <x v="1147"/>
    <x v="0"/>
    <m/>
  </r>
  <r>
    <d v="2024-09-25T03:34:42"/>
    <x v="9"/>
    <n v="34"/>
    <s v="MONTOYA OSPINA GILBERTO ANTONIO"/>
    <x v="3"/>
    <x v="3"/>
    <n v="243"/>
    <n v="24.3"/>
    <n v="215.85507246376801"/>
    <s v="1 Descuento (Usuario movilidad reducida) "/>
    <n v="113220.2899"/>
    <x v="0"/>
    <n v="13775"/>
    <x v="1147"/>
    <x v="0"/>
    <m/>
  </r>
  <r>
    <d v="2024-09-25T03:34:42"/>
    <x v="1"/>
    <n v="35"/>
    <s v="LONDOO LOPERA DUVAN ANDRES"/>
    <x v="3"/>
    <x v="0"/>
    <n v="227"/>
    <n v="22.7"/>
    <n v="215.85507246376801"/>
    <m/>
    <n v="113220.2899"/>
    <x v="1"/>
    <n v="13775"/>
    <x v="1147"/>
    <x v="0"/>
    <m/>
  </r>
  <r>
    <d v="2024-09-25T03:34:43"/>
    <x v="9"/>
    <n v="36"/>
    <s v="MARTINEZ CHAVERRA LUIS NORBERTO"/>
    <x v="0"/>
    <x v="0"/>
    <n v="202"/>
    <n v="22.4444444444444"/>
    <n v="194.269565217391"/>
    <m/>
    <n v="101898.26089999999"/>
    <x v="0"/>
    <n v="13775"/>
    <x v="1147"/>
    <x v="0"/>
    <m/>
  </r>
  <r>
    <d v="2024-09-25T03:34:43"/>
    <x v="1"/>
    <n v="37"/>
    <s v="TABORDA ROJAS DIEGO ALEJANDRO"/>
    <x v="0"/>
    <x v="0"/>
    <n v="189"/>
    <n v="21"/>
    <n v="194.269565217391"/>
    <m/>
    <n v="101898.26089999999"/>
    <x v="1"/>
    <n v="13775"/>
    <x v="1147"/>
    <x v="0"/>
    <m/>
  </r>
  <r>
    <d v="2024-09-25T03:34:43"/>
    <x v="9"/>
    <n v="38"/>
    <s v="PEREIRA JORGE"/>
    <x v="6"/>
    <x v="0"/>
    <n v="196"/>
    <n v="24.5"/>
    <n v="172.684057971014"/>
    <m/>
    <n v="90576.231899999999"/>
    <x v="0"/>
    <n v="13775"/>
    <x v="1147"/>
    <x v="0"/>
    <m/>
  </r>
  <r>
    <d v="2024-09-25T03:34:44"/>
    <x v="1"/>
    <n v="39"/>
    <s v="GOMEZ EDWIN"/>
    <x v="3"/>
    <x v="0"/>
    <n v="227"/>
    <n v="22.7"/>
    <n v="215.85507246376801"/>
    <s v="1 Descuento (Usuario desubicado) "/>
    <n v="113220.2899"/>
    <x v="0"/>
    <n v="13775"/>
    <x v="1147"/>
    <x v="0"/>
    <m/>
  </r>
  <r>
    <d v="2024-09-25T03:34:44"/>
    <x v="9"/>
    <n v="41"/>
    <s v="GARCIA DAVID WILSON ALBERTO"/>
    <x v="3"/>
    <x v="0"/>
    <n v="226"/>
    <n v="22.6"/>
    <n v="215.85507246376801"/>
    <m/>
    <n v="113220.2899"/>
    <x v="1"/>
    <n v="13775"/>
    <x v="1147"/>
    <x v="0"/>
    <m/>
  </r>
  <r>
    <d v="2024-09-25T03:34:44"/>
    <x v="1"/>
    <n v="42"/>
    <s v="LOPERA ALVAREZ ESTIVEN"/>
    <x v="0"/>
    <x v="0"/>
    <n v="216"/>
    <n v="24"/>
    <n v="194.269565217391"/>
    <m/>
    <n v="101898.26089999999"/>
    <x v="1"/>
    <n v="13775"/>
    <x v="1147"/>
    <x v="0"/>
    <m/>
  </r>
  <r>
    <d v="2024-09-26T03:40:28"/>
    <x v="9"/>
    <n v="1"/>
    <s v="PALMAR PANA EDIXON JOSUE"/>
    <x v="9"/>
    <x v="0"/>
    <n v="253"/>
    <n v="21.0833333333333"/>
    <n v="257.87012987012997"/>
    <m/>
    <n v="135228.57139999999"/>
    <x v="0"/>
    <n v="13225"/>
    <x v="1148"/>
    <x v="0"/>
    <m/>
  </r>
  <r>
    <d v="2024-09-26T03:40:28"/>
    <x v="1"/>
    <n v="2"/>
    <s v="PARIAS MURIEL JHON FREDY"/>
    <x v="4"/>
    <x v="0"/>
    <n v="141"/>
    <n v="20.1428571428571"/>
    <n v="150.42424242424201"/>
    <s v="1 Descuento (Transbordo) "/>
    <n v="78883.333299999998"/>
    <x v="1"/>
    <n v="13225"/>
    <x v="1148"/>
    <x v="0"/>
    <m/>
  </r>
  <r>
    <d v="2024-09-26T03:40:28"/>
    <x v="9"/>
    <n v="3"/>
    <s v="AGUIRRE ANDRES"/>
    <x v="6"/>
    <x v="0"/>
    <n v="141"/>
    <n v="17.625"/>
    <n v="171.91341991342"/>
    <s v="1 Descuento (Conduct) "/>
    <n v="90152.380999999994"/>
    <x v="0"/>
    <n v="13225"/>
    <x v="1148"/>
    <x v="0"/>
    <m/>
  </r>
  <r>
    <d v="2024-09-26T03:40:29"/>
    <x v="1"/>
    <n v="5"/>
    <s v="BERRIO POSADA ANGELA"/>
    <x v="3"/>
    <x v="0"/>
    <n v="218"/>
    <n v="21.8"/>
    <n v="214.89177489177499"/>
    <m/>
    <n v="112690.4762"/>
    <x v="1"/>
    <n v="13225"/>
    <x v="1148"/>
    <x v="0"/>
    <m/>
  </r>
  <r>
    <d v="2024-09-26T03:40:29"/>
    <x v="9"/>
    <n v="6"/>
    <s v="TUBERQUIA MAICOL ESTIVEN"/>
    <x v="1"/>
    <x v="0"/>
    <n v="253"/>
    <n v="23"/>
    <n v="236.38095238095201"/>
    <s v="1 Descuento (Usuario desubicado) "/>
    <n v="123959.5238"/>
    <x v="0"/>
    <n v="13225"/>
    <x v="1148"/>
    <x v="0"/>
    <m/>
  </r>
  <r>
    <d v="2024-09-26T03:40:29"/>
    <x v="1"/>
    <n v="7"/>
    <s v="VANEGAS MORALES DEIBY ALEJANDRO"/>
    <x v="3"/>
    <x v="0"/>
    <n v="260"/>
    <n v="26"/>
    <n v="214.89177489177499"/>
    <m/>
    <n v="112690.4762"/>
    <x v="1"/>
    <n v="13225"/>
    <x v="1148"/>
    <x v="0"/>
    <m/>
  </r>
  <r>
    <d v="2024-09-26T03:40:30"/>
    <x v="9"/>
    <n v="8"/>
    <s v="VACA FIERRO ROBINSON"/>
    <x v="6"/>
    <x v="0"/>
    <n v="180"/>
    <n v="22.5"/>
    <n v="171.91341991342"/>
    <s v="1 Descuento (Conduct) "/>
    <n v="90152.380999999994"/>
    <x v="1"/>
    <n v="13225"/>
    <x v="1148"/>
    <x v="0"/>
    <m/>
  </r>
  <r>
    <d v="2024-09-26T03:40:30"/>
    <x v="1"/>
    <n v="10"/>
    <s v="MARULANDA JARAMILLO DAWER ANDRES"/>
    <x v="6"/>
    <x v="0"/>
    <n v="176"/>
    <n v="22"/>
    <n v="171.91341991342"/>
    <s v="3 Descuentos (Jefe de ruta) "/>
    <n v="90152.380999999994"/>
    <x v="0"/>
    <n v="13225"/>
    <x v="1148"/>
    <x v="0"/>
    <m/>
  </r>
  <r>
    <d v="2024-09-26T03:40:30"/>
    <x v="9"/>
    <n v="11"/>
    <s v="AMAYA JOSE MANUEL"/>
    <x v="2"/>
    <x v="0"/>
    <n v="133"/>
    <n v="22.1666666666667"/>
    <n v="128.93506493506499"/>
    <s v="1 Descuento (Despachador) "/>
    <n v="67614.285699999993"/>
    <x v="0"/>
    <n v="13225"/>
    <x v="1148"/>
    <x v="0"/>
    <m/>
  </r>
  <r>
    <d v="2024-09-26T03:40:30"/>
    <x v="1"/>
    <n v="12"/>
    <s v="JIMENEZ JIMENEZ OMAR DAVID"/>
    <x v="4"/>
    <x v="0"/>
    <n v="143"/>
    <n v="20.428571428571399"/>
    <n v="150.42424242424201"/>
    <m/>
    <n v="78883.333299999998"/>
    <x v="0"/>
    <n v="13225"/>
    <x v="1148"/>
    <x v="0"/>
    <m/>
  </r>
  <r>
    <d v="2024-09-26T03:40:31"/>
    <x v="9"/>
    <n v="13"/>
    <s v="HERRERA GIRALDO DAVINSON"/>
    <x v="3"/>
    <x v="0"/>
    <n v="222"/>
    <n v="22.2"/>
    <n v="214.89177489177499"/>
    <m/>
    <n v="112690.4762"/>
    <x v="0"/>
    <n v="13225"/>
    <x v="1148"/>
    <x v="0"/>
    <m/>
  </r>
  <r>
    <d v="2024-09-26T03:40:31"/>
    <x v="1"/>
    <n v="14"/>
    <s v="BETANCUR GUZMAN JHON FERNANDO"/>
    <x v="9"/>
    <x v="0"/>
    <n v="325"/>
    <n v="27.0833333333333"/>
    <n v="257.87012987012997"/>
    <s v="JHONATAN MADRID Realiz 5 viajes donde moviliz 150 Usuarios, 2 Descuentos (Usuarios desubicados) "/>
    <n v="135228.57139999999"/>
    <x v="1"/>
    <n v="13225"/>
    <x v="1148"/>
    <x v="0"/>
    <m/>
  </r>
  <r>
    <d v="2024-09-26T03:40:31"/>
    <x v="9"/>
    <n v="15"/>
    <s v="MARTINEZ ADRIAN ALEJANDRO"/>
    <x v="3"/>
    <x v="0"/>
    <n v="212"/>
    <n v="22.315789473684202"/>
    <n v="204.14718614718601"/>
    <s v="1 Descuento (Usuario desubicado) "/>
    <n v="107055.95239999999"/>
    <x v="1"/>
    <n v="13225"/>
    <x v="1148"/>
    <x v="0"/>
    <m/>
  </r>
  <r>
    <d v="2024-09-26T03:40:32"/>
    <x v="1"/>
    <n v="16"/>
    <s v="HURTADO MADRID JUAN ESTEBAN"/>
    <x v="3"/>
    <x v="0"/>
    <n v="224"/>
    <n v="22.4"/>
    <n v="214.89177489177499"/>
    <m/>
    <n v="112690.4762"/>
    <x v="0"/>
    <n v="13225"/>
    <x v="1148"/>
    <x v="0"/>
    <m/>
  </r>
  <r>
    <d v="2024-09-26T03:40:32"/>
    <x v="9"/>
    <n v="17"/>
    <s v="RAMIREZ JARAMILLO WILSON"/>
    <x v="1"/>
    <x v="0"/>
    <n v="242"/>
    <n v="22"/>
    <n v="236.38095238095201"/>
    <s v="2 Descuentos (Usuarios desubicados) "/>
    <n v="123959.5238"/>
    <x v="0"/>
    <n v="13225"/>
    <x v="1148"/>
    <x v="0"/>
    <m/>
  </r>
  <r>
    <d v="2024-09-26T03:40:32"/>
    <x v="1"/>
    <n v="19"/>
    <s v="MACEA MATEO"/>
    <x v="3"/>
    <x v="0"/>
    <n v="232"/>
    <n v="23.2"/>
    <n v="214.89177489177499"/>
    <s v="1 Descuento (Usuario movilidad reducida) "/>
    <n v="112690.4762"/>
    <x v="0"/>
    <n v="13225"/>
    <x v="1148"/>
    <x v="0"/>
    <m/>
  </r>
  <r>
    <d v="2024-09-26T03:40:33"/>
    <x v="9"/>
    <n v="20"/>
    <s v="GONZALEZ PEREZ RAFAEL JOSE"/>
    <x v="3"/>
    <x v="0"/>
    <n v="170"/>
    <n v="17"/>
    <n v="214.89177489177499"/>
    <m/>
    <n v="112690.4762"/>
    <x v="0"/>
    <n v="13225"/>
    <x v="1148"/>
    <x v="0"/>
    <m/>
  </r>
  <r>
    <d v="2024-09-26T03:40:33"/>
    <x v="1"/>
    <n v="21"/>
    <s v="DURANGO DAVID JOSE"/>
    <x v="3"/>
    <x v="0"/>
    <n v="223"/>
    <n v="22.3"/>
    <n v="214.89177489177499"/>
    <m/>
    <n v="112690.4762"/>
    <x v="0"/>
    <n v="13225"/>
    <x v="1148"/>
    <x v="0"/>
    <m/>
  </r>
  <r>
    <d v="2024-09-26T03:40:33"/>
    <x v="9"/>
    <n v="22"/>
    <s v="QUIRAMA CASTAEDA JHON JADER"/>
    <x v="3"/>
    <x v="0"/>
    <n v="214"/>
    <n v="21.4"/>
    <n v="214.89177489177499"/>
    <s v="3 Descuentos (Usuarios desubicados y despachador) "/>
    <n v="112690.4762"/>
    <x v="1"/>
    <n v="13225"/>
    <x v="1148"/>
    <x v="0"/>
    <m/>
  </r>
  <r>
    <d v="2024-09-26T03:40:34"/>
    <x v="1"/>
    <n v="23"/>
    <s v="SALDARRIAGA PARRA LUIS ALBERTO"/>
    <x v="1"/>
    <x v="0"/>
    <n v="200"/>
    <n v="18.181818181818201"/>
    <n v="236.38095238095201"/>
    <s v="3 Descuentos (Conduct, Asociado y despachador) "/>
    <n v="123959.5238"/>
    <x v="2"/>
    <n v="13225"/>
    <x v="1148"/>
    <x v="0"/>
    <m/>
  </r>
  <r>
    <d v="2024-09-26T03:40:34"/>
    <x v="9"/>
    <n v="24"/>
    <s v="MUOZ PEA WEIMAR ALONSO"/>
    <x v="3"/>
    <x v="0"/>
    <n v="180"/>
    <n v="18"/>
    <n v="214.89177489177499"/>
    <s v="2 Descuentos (conducts) "/>
    <n v="112690.4762"/>
    <x v="0"/>
    <n v="13225"/>
    <x v="1148"/>
    <x v="0"/>
    <m/>
  </r>
  <r>
    <d v="2024-09-26T03:40:34"/>
    <x v="1"/>
    <n v="25"/>
    <s v="HENAO MUOZ FERNEY"/>
    <x v="3"/>
    <x v="0"/>
    <n v="231"/>
    <n v="23.1"/>
    <n v="214.89177489177499"/>
    <s v="2 Descuentos (Usuarios desubicados) "/>
    <n v="112690.4762"/>
    <x v="1"/>
    <n v="13225"/>
    <x v="1148"/>
    <x v="0"/>
    <m/>
  </r>
  <r>
    <d v="2024-09-26T03:40:34"/>
    <x v="9"/>
    <n v="26"/>
    <s v="ESPINOZA CHAVARRIA GUILLERMO LEON"/>
    <x v="5"/>
    <x v="0"/>
    <n v="24"/>
    <n v="24"/>
    <n v="21.4891774891775"/>
    <m/>
    <n v="11269.0476"/>
    <x v="0"/>
    <n v="13225"/>
    <x v="1148"/>
    <x v="0"/>
    <m/>
  </r>
  <r>
    <d v="2024-09-26T03:40:35"/>
    <x v="1"/>
    <n v="27"/>
    <s v="FLORES RINCON JORGE ALBERTO"/>
    <x v="12"/>
    <x v="0"/>
    <n v="312"/>
    <n v="24"/>
    <n v="279.35930735930702"/>
    <m/>
    <n v="146497.61900000001"/>
    <x v="0"/>
    <n v="13225"/>
    <x v="1148"/>
    <x v="0"/>
    <m/>
  </r>
  <r>
    <d v="2024-09-26T03:40:35"/>
    <x v="9"/>
    <n v="28"/>
    <s v="HINCAPIE GALLEGO YEISON ANDRES"/>
    <x v="0"/>
    <x v="0"/>
    <n v="177"/>
    <n v="19.6666666666667"/>
    <n v="193.402597402597"/>
    <m/>
    <n v="101421.4286"/>
    <x v="0"/>
    <n v="13225"/>
    <x v="1148"/>
    <x v="0"/>
    <m/>
  </r>
  <r>
    <d v="2024-09-26T03:40:35"/>
    <x v="1"/>
    <n v="29"/>
    <s v="PEREZ GARCIA JUAN ESTEBAN"/>
    <x v="0"/>
    <x v="0"/>
    <n v="174"/>
    <n v="19.3333333333333"/>
    <n v="193.402597402597"/>
    <s v="1 Descuento (conduct) "/>
    <n v="101421.4286"/>
    <x v="0"/>
    <n v="13225"/>
    <x v="1148"/>
    <x v="0"/>
    <m/>
  </r>
  <r>
    <d v="2024-09-26T03:40:36"/>
    <x v="9"/>
    <n v="30"/>
    <s v="RIOS ELKIN"/>
    <x v="2"/>
    <x v="0"/>
    <n v="111"/>
    <n v="18.5"/>
    <n v="128.93506493506499"/>
    <m/>
    <n v="67614.285699999993"/>
    <x v="0"/>
    <n v="13225"/>
    <x v="1148"/>
    <x v="0"/>
    <m/>
  </r>
  <r>
    <d v="2024-09-26T03:40:36"/>
    <x v="1"/>
    <n v="31"/>
    <s v="LONDOO LOPERA DUVAN ANDRES"/>
    <x v="3"/>
    <x v="0"/>
    <n v="204"/>
    <n v="20.399999999999999"/>
    <n v="214.89177489177499"/>
    <m/>
    <n v="112690.4762"/>
    <x v="0"/>
    <n v="13225"/>
    <x v="1148"/>
    <x v="0"/>
    <m/>
  </r>
  <r>
    <d v="2024-09-26T03:40:36"/>
    <x v="9"/>
    <n v="32"/>
    <s v="AGUDELO GARCIA DENIN ANGELO"/>
    <x v="4"/>
    <x v="0"/>
    <n v="157"/>
    <n v="22.428571428571399"/>
    <n v="150.42424242424201"/>
    <m/>
    <n v="78883.333299999998"/>
    <x v="0"/>
    <n v="13225"/>
    <x v="1148"/>
    <x v="0"/>
    <m/>
  </r>
  <r>
    <d v="2024-09-26T03:40:36"/>
    <x v="1"/>
    <n v="33"/>
    <s v="PINO JUAN ESTEBAN"/>
    <x v="0"/>
    <x v="0"/>
    <n v="154"/>
    <n v="17.1111111111111"/>
    <n v="193.402597402597"/>
    <m/>
    <n v="101421.4286"/>
    <x v="0"/>
    <n v="13225"/>
    <x v="1148"/>
    <x v="0"/>
    <m/>
  </r>
  <r>
    <d v="2024-09-26T03:40:37"/>
    <x v="9"/>
    <n v="34"/>
    <s v="MONTOYA OSPINA GILBERTO ANTONIO"/>
    <x v="1"/>
    <x v="0"/>
    <n v="257"/>
    <n v="23.363636363636399"/>
    <n v="236.38095238095201"/>
    <s v="8 Descuentos (Conducts y Pruebas conducts) "/>
    <n v="123959.5238"/>
    <x v="0"/>
    <n v="13225"/>
    <x v="1148"/>
    <x v="0"/>
    <m/>
  </r>
  <r>
    <d v="2024-09-26T03:40:37"/>
    <x v="1"/>
    <n v="36"/>
    <s v="MARTINEZ CHAVERRA LUIS NORBERTO"/>
    <x v="3"/>
    <x v="0"/>
    <n v="187"/>
    <n v="18.7"/>
    <n v="214.89177489177499"/>
    <m/>
    <n v="112690.4762"/>
    <x v="0"/>
    <n v="13225"/>
    <x v="1148"/>
    <x v="0"/>
    <m/>
  </r>
  <r>
    <d v="2024-09-26T03:40:37"/>
    <x v="9"/>
    <n v="37"/>
    <s v="QUINTERO  ALVARO ANTONIO"/>
    <x v="3"/>
    <x v="0"/>
    <n v="275"/>
    <n v="27.5"/>
    <n v="214.89177489177499"/>
    <s v="1 Descuento (Monitoreo)"/>
    <n v="112690.4762"/>
    <x v="1"/>
    <n v="13225"/>
    <x v="1148"/>
    <x v="0"/>
    <m/>
  </r>
  <r>
    <d v="2024-09-26T03:40:38"/>
    <x v="1"/>
    <n v="38"/>
    <s v="PEREIRA JORGE"/>
    <x v="3"/>
    <x v="0"/>
    <n v="201"/>
    <n v="20.100000000000001"/>
    <n v="214.89177489177499"/>
    <m/>
    <n v="112690.4762"/>
    <x v="0"/>
    <n v="13225"/>
    <x v="1148"/>
    <x v="0"/>
    <m/>
  </r>
  <r>
    <d v="2024-09-26T03:40:38"/>
    <x v="9"/>
    <n v="39"/>
    <s v="GOMEZ EDWIN"/>
    <x v="3"/>
    <x v="0"/>
    <n v="211"/>
    <n v="21.1"/>
    <n v="214.89177489177499"/>
    <m/>
    <n v="112690.4762"/>
    <x v="0"/>
    <n v="13225"/>
    <x v="1148"/>
    <x v="0"/>
    <m/>
  </r>
  <r>
    <d v="2024-09-26T03:40:38"/>
    <x v="1"/>
    <n v="41"/>
    <s v="DIAZ LOZADA ANDRES FELIPE"/>
    <x v="9"/>
    <x v="0"/>
    <n v="233"/>
    <n v="19.4166666666667"/>
    <n v="257.87012987012997"/>
    <s v="1 Descuento (Usuario desubicado) "/>
    <n v="135228.57139999999"/>
    <x v="1"/>
    <n v="13225"/>
    <x v="1148"/>
    <x v="0"/>
    <m/>
  </r>
  <r>
    <d v="2024-09-26T03:40:38"/>
    <x v="1"/>
    <n v="42"/>
    <s v="LOPERA ALVAREZ ESTIVEN"/>
    <x v="0"/>
    <x v="0"/>
    <n v="196"/>
    <n v="21.7777777777778"/>
    <n v="193.402597402597"/>
    <s v="LUIS FERNANDO MOLINA Realiz 3 viajes donde moviliz 85 Usuarios "/>
    <n v="101421.4286"/>
    <x v="1"/>
    <n v="13225"/>
    <x v="1148"/>
    <x v="0"/>
    <m/>
  </r>
  <r>
    <d v="2024-09-27T03:05:00"/>
    <x v="1"/>
    <n v="1"/>
    <s v="PALMAR PANA EDIXON JOSUE"/>
    <x v="9"/>
    <x v="0"/>
    <n v="252"/>
    <n v="21"/>
    <n v="257.45762711864398"/>
    <s v="2 Descuentos (Conducts) "/>
    <n v="135001.6949"/>
    <x v="0"/>
    <n v="13905.263199999999"/>
    <x v="1149"/>
    <x v="0"/>
    <m/>
  </r>
  <r>
    <d v="2024-09-27T03:05:00"/>
    <x v="9"/>
    <n v="2"/>
    <s v="PARIAS MURIEL JHON FREDY"/>
    <x v="0"/>
    <x v="0"/>
    <n v="183"/>
    <n v="20.3333333333333"/>
    <n v="193.093220338983"/>
    <m/>
    <n v="101251.2712"/>
    <x v="1"/>
    <n v="13905.263199999999"/>
    <x v="1149"/>
    <x v="0"/>
    <m/>
  </r>
  <r>
    <d v="2024-09-27T03:05:00"/>
    <x v="1"/>
    <n v="3"/>
    <s v="AGUIRRE ANDRES"/>
    <x v="8"/>
    <x v="3"/>
    <n v="99"/>
    <n v="19.8"/>
    <n v="107.274011299435"/>
    <s v="14 Descuentos (Transbordo) "/>
    <n v="56250.706200000001"/>
    <x v="0"/>
    <n v="13905.263199999999"/>
    <x v="1149"/>
    <x v="0"/>
    <m/>
  </r>
  <r>
    <d v="2024-09-27T03:05:00"/>
    <x v="9"/>
    <n v="5"/>
    <s v="BERRIO POSADA ANGELA"/>
    <x v="1"/>
    <x v="0"/>
    <n v="225"/>
    <n v="20.454545454545499"/>
    <n v="236.00282485875701"/>
    <s v="5 Descuentos (Transbordo) "/>
    <n v="123751.5537"/>
    <x v="1"/>
    <n v="13905.263199999999"/>
    <x v="1149"/>
    <x v="0"/>
    <m/>
  </r>
  <r>
    <d v="2024-09-27T03:05:01"/>
    <x v="1"/>
    <n v="6"/>
    <s v="TUBERQUIA MAICOL ESTIVEN"/>
    <x v="1"/>
    <x v="0"/>
    <n v="283"/>
    <n v="25.727272727272702"/>
    <n v="236.00282485875701"/>
    <s v="2 Descuentos (Usuario desubicado y conduct) "/>
    <n v="123751.5537"/>
    <x v="0"/>
    <n v="13905.263199999999"/>
    <x v="1149"/>
    <x v="0"/>
    <m/>
  </r>
  <r>
    <d v="2024-09-27T03:05:01"/>
    <x v="9"/>
    <n v="7"/>
    <s v="DIAZ LOZADA ANDRES FELIPE"/>
    <x v="11"/>
    <x v="0"/>
    <n v="58"/>
    <n v="29"/>
    <n v="42.909604519774"/>
    <m/>
    <n v="22500.282500000001"/>
    <x v="1"/>
    <n v="13905.263199999999"/>
    <x v="1149"/>
    <x v="0"/>
    <m/>
  </r>
  <r>
    <d v="2024-09-27T03:05:01"/>
    <x v="1"/>
    <n v="8"/>
    <s v="VACA FIERRO ROBINSON"/>
    <x v="3"/>
    <x v="0"/>
    <n v="212"/>
    <n v="21.2"/>
    <n v="214.54802259887001"/>
    <m/>
    <n v="112501.4124"/>
    <x v="1"/>
    <n v="13905.263199999999"/>
    <x v="1149"/>
    <x v="0"/>
    <m/>
  </r>
  <r>
    <d v="2024-09-27T03:05:01"/>
    <x v="9"/>
    <n v="10"/>
    <s v="MARULANDA JARAMILLO DAWER ANDRES"/>
    <x v="10"/>
    <x v="0"/>
    <n v="85"/>
    <n v="21.25"/>
    <n v="85.819209039547999"/>
    <m/>
    <n v="45000.565000000002"/>
    <x v="0"/>
    <n v="13905.263199999999"/>
    <x v="1149"/>
    <x v="0"/>
    <m/>
  </r>
  <r>
    <d v="2024-09-27T03:05:02"/>
    <x v="1"/>
    <n v="11"/>
    <s v="HERRERA GIRALDO DAVINSON"/>
    <x v="0"/>
    <x v="0"/>
    <n v="210"/>
    <n v="23.3333333333333"/>
    <n v="193.093220338983"/>
    <m/>
    <n v="101251.2712"/>
    <x v="0"/>
    <n v="13905.263199999999"/>
    <x v="1149"/>
    <x v="0"/>
    <m/>
  </r>
  <r>
    <d v="2024-09-27T03:05:02"/>
    <x v="9"/>
    <n v="12"/>
    <s v="JIMENEZ JIMENEZ OMAR DAVID"/>
    <x v="3"/>
    <x v="0"/>
    <n v="221"/>
    <n v="22.1"/>
    <n v="214.54802259887001"/>
    <m/>
    <n v="112501.4124"/>
    <x v="0"/>
    <n v="13905.263199999999"/>
    <x v="1149"/>
    <x v="0"/>
    <m/>
  </r>
  <r>
    <d v="2024-09-27T03:05:02"/>
    <x v="1"/>
    <n v="13"/>
    <s v="DURANGO PAEZ GILDARDO"/>
    <x v="13"/>
    <x v="0"/>
    <n v="250"/>
    <n v="17.8571428571429"/>
    <n v="300.36723163841799"/>
    <s v="JEFERSON RUA Realiz 5 viajes donde moviliz 82 Usuarios, 1 Descuento (Jefe de ruta) "/>
    <n v="157501.9774"/>
    <x v="0"/>
    <n v="13905.263199999999"/>
    <x v="1149"/>
    <x v="0"/>
    <m/>
  </r>
  <r>
    <d v="2024-09-27T03:05:03"/>
    <x v="9"/>
    <n v="14"/>
    <s v="BETANCUR GUZMAN JHON FERNANDO"/>
    <x v="12"/>
    <x v="0"/>
    <n v="302"/>
    <n v="23.230769230769202"/>
    <n v="278.91242937853099"/>
    <s v="4 Descuentos (Conducts, despachador y monitoreo) "/>
    <n v="146251.83619999999"/>
    <x v="1"/>
    <n v="13905.263199999999"/>
    <x v="1149"/>
    <x v="0"/>
    <m/>
  </r>
  <r>
    <d v="2024-09-27T03:05:03"/>
    <x v="1"/>
    <n v="15"/>
    <s v="MARTINEZ ADRIAN ALEJANDRO"/>
    <x v="3"/>
    <x v="0"/>
    <n v="212"/>
    <n v="22.315789473684202"/>
    <n v="203.82062146892699"/>
    <m/>
    <n v="106876.34179999999"/>
    <x v="1"/>
    <n v="13905.263199999999"/>
    <x v="1149"/>
    <x v="0"/>
    <m/>
  </r>
  <r>
    <d v="2024-09-27T03:05:03"/>
    <x v="9"/>
    <n v="16"/>
    <s v="HURTADO MADRID JUAN ESTEBAN"/>
    <x v="4"/>
    <x v="3"/>
    <n v="140"/>
    <n v="20"/>
    <n v="150.183615819209"/>
    <s v="10 Descuentos (Transbordo) "/>
    <n v="78750.988700000002"/>
    <x v="0"/>
    <n v="13905.263199999999"/>
    <x v="1149"/>
    <x v="0"/>
    <m/>
  </r>
  <r>
    <d v="2024-09-27T03:05:03"/>
    <x v="1"/>
    <n v="17"/>
    <s v="RAMIREZ JARAMILLO WILSON"/>
    <x v="3"/>
    <x v="0"/>
    <n v="212"/>
    <n v="21.2"/>
    <n v="214.54802259887001"/>
    <s v="1 Descuento (Despachador) "/>
    <n v="112501.4124"/>
    <x v="0"/>
    <n v="13905.263199999999"/>
    <x v="1149"/>
    <x v="0"/>
    <m/>
  </r>
  <r>
    <d v="2024-09-27T03:05:04"/>
    <x v="9"/>
    <n v="19"/>
    <s v="GOMEZ JUAN FERNANDO"/>
    <x v="0"/>
    <x v="0"/>
    <n v="235"/>
    <n v="26.1111111111111"/>
    <n v="193.093220338983"/>
    <s v="MATEO MACEA Realiz 2 viajes donde moviliz 80 Usuarios "/>
    <n v="101251.2712"/>
    <x v="0"/>
    <n v="13905.263199999999"/>
    <x v="1149"/>
    <x v="0"/>
    <m/>
  </r>
  <r>
    <d v="2024-09-27T03:05:04"/>
    <x v="1"/>
    <n v="20"/>
    <s v="GONZALEZ PEREZ RAFAEL JOSE"/>
    <x v="3"/>
    <x v="0"/>
    <n v="200"/>
    <n v="20"/>
    <n v="214.54802259887001"/>
    <m/>
    <n v="112501.4124"/>
    <x v="0"/>
    <n v="13905.263199999999"/>
    <x v="1149"/>
    <x v="0"/>
    <m/>
  </r>
  <r>
    <d v="2024-09-27T03:05:04"/>
    <x v="9"/>
    <n v="21"/>
    <s v="PINO JUAN ESTEBAN"/>
    <x v="3"/>
    <x v="0"/>
    <n v="195"/>
    <n v="19.5"/>
    <n v="214.54802259887001"/>
    <m/>
    <n v="112501.4124"/>
    <x v="0"/>
    <n v="13905.263199999999"/>
    <x v="1149"/>
    <x v="0"/>
    <m/>
  </r>
  <r>
    <d v="2024-09-27T03:05:04"/>
    <x v="1"/>
    <n v="22"/>
    <s v="LONDOO LOPERA DUVAN ANDRES"/>
    <x v="0"/>
    <x v="0"/>
    <n v="225"/>
    <n v="25"/>
    <n v="193.093220338983"/>
    <m/>
    <n v="101251.2712"/>
    <x v="1"/>
    <n v="13905.263199999999"/>
    <x v="1149"/>
    <x v="0"/>
    <m/>
  </r>
  <r>
    <d v="2024-09-27T03:05:05"/>
    <x v="9"/>
    <n v="23"/>
    <s v="SALDARRIAGA PARRA LUIS ALBERTO"/>
    <x v="3"/>
    <x v="0"/>
    <n v="188"/>
    <n v="18.8"/>
    <n v="214.54802259887001"/>
    <m/>
    <n v="112501.4124"/>
    <x v="2"/>
    <n v="13905.263199999999"/>
    <x v="1149"/>
    <x v="0"/>
    <m/>
  </r>
  <r>
    <d v="2024-09-27T03:05:05"/>
    <x v="1"/>
    <n v="24"/>
    <s v="MOLINA LUIS FERNANDO"/>
    <x v="3"/>
    <x v="0"/>
    <n v="217"/>
    <n v="21.7"/>
    <n v="214.54802259887001"/>
    <m/>
    <n v="112501.4124"/>
    <x v="0"/>
    <n v="13905.263199999999"/>
    <x v="1149"/>
    <x v="0"/>
    <m/>
  </r>
  <r>
    <d v="2024-09-27T03:05:05"/>
    <x v="9"/>
    <n v="25"/>
    <s v="JIMENEZ HURTADO CARLOS ESTIVEN"/>
    <x v="6"/>
    <x v="0"/>
    <n v="152"/>
    <n v="19"/>
    <n v="171.638418079096"/>
    <m/>
    <n v="90001.1299"/>
    <x v="1"/>
    <n v="13905.263199999999"/>
    <x v="1149"/>
    <x v="0"/>
    <m/>
  </r>
  <r>
    <d v="2024-09-27T03:05:05"/>
    <x v="1"/>
    <n v="26"/>
    <s v="CIRO MARIN RODRIGO ALBERTO"/>
    <x v="1"/>
    <x v="0"/>
    <n v="240"/>
    <n v="21.818181818181799"/>
    <n v="236.00282485875701"/>
    <s v="6 Descuentos (Jefe de ruta, transbordo y usuario desubicado) "/>
    <n v="123751.5537"/>
    <x v="0"/>
    <n v="13905.263199999999"/>
    <x v="1149"/>
    <x v="0"/>
    <m/>
  </r>
  <r>
    <d v="2024-09-27T03:05:06"/>
    <x v="9"/>
    <n v="27"/>
    <s v="HENAO MUOZ FERNEY"/>
    <x v="9"/>
    <x v="0"/>
    <n v="295"/>
    <n v="24.5833333333333"/>
    <n v="257.45762711864398"/>
    <s v="JORGE FLORES Realiz 6 viajes donde moviliz 170 Usuarios, 2 Descuentos (Monitoreo y Asociado) "/>
    <n v="135001.6949"/>
    <x v="0"/>
    <n v="13905.263199999999"/>
    <x v="1149"/>
    <x v="0"/>
    <m/>
  </r>
  <r>
    <d v="2024-09-27T03:05:06"/>
    <x v="1"/>
    <n v="28"/>
    <s v="HINCAPIE GALLEGO YEISON ANDRES"/>
    <x v="3"/>
    <x v="0"/>
    <n v="172"/>
    <n v="17.2"/>
    <n v="214.54802259887001"/>
    <s v=" "/>
    <n v="112501.4124"/>
    <x v="0"/>
    <n v="13905.263199999999"/>
    <x v="1149"/>
    <x v="0"/>
    <m/>
  </r>
  <r>
    <d v="2024-09-27T03:05:06"/>
    <x v="9"/>
    <n v="29"/>
    <s v="PEREZ GARCIA JUAN ESTEBAN"/>
    <x v="0"/>
    <x v="0"/>
    <n v="202"/>
    <n v="22.4444444444444"/>
    <n v="193.093220338983"/>
    <s v="1 Descuento (Despachador) "/>
    <n v="101251.2712"/>
    <x v="0"/>
    <n v="13905.263199999999"/>
    <x v="1149"/>
    <x v="0"/>
    <m/>
  </r>
  <r>
    <d v="2024-09-27T03:05:06"/>
    <x v="1"/>
    <n v="30"/>
    <s v="DIAZ LOZADA ANDRES FELIPE"/>
    <x v="6"/>
    <x v="0"/>
    <n v="161"/>
    <n v="20.125"/>
    <n v="171.638418079096"/>
    <s v="2 Descuentos (Usuarios desubicados) "/>
    <n v="90001.1299"/>
    <x v="0"/>
    <n v="13905.263199999999"/>
    <x v="1149"/>
    <x v="0"/>
    <m/>
  </r>
  <r>
    <d v="2024-09-27T03:05:07"/>
    <x v="9"/>
    <n v="31"/>
    <s v="GOEZ PABLO"/>
    <x v="3"/>
    <x v="0"/>
    <n v="204"/>
    <n v="20.399999999999999"/>
    <n v="214.54802259887001"/>
    <s v="1 Descuento (Transbordo) "/>
    <n v="112501.4124"/>
    <x v="0"/>
    <n v="13905.263199999999"/>
    <x v="1149"/>
    <x v="0"/>
    <m/>
  </r>
  <r>
    <d v="2024-09-27T03:05:07"/>
    <x v="1"/>
    <n v="32"/>
    <s v="AGUDELO GARCIA DENIN ANGELO"/>
    <x v="2"/>
    <x v="0"/>
    <n v="129"/>
    <n v="21.5"/>
    <n v="128.72881355932199"/>
    <m/>
    <n v="67500.847500000003"/>
    <x v="0"/>
    <n v="13905.263199999999"/>
    <x v="1149"/>
    <x v="0"/>
    <m/>
  </r>
  <r>
    <d v="2024-09-27T03:05:07"/>
    <x v="9"/>
    <n v="33"/>
    <s v="ACEVEDO DIEGO ALEJANDRO"/>
    <x v="6"/>
    <x v="0"/>
    <n v="113"/>
    <n v="13.294117647058799"/>
    <n v="182.36581920904001"/>
    <m/>
    <n v="95626.200599999996"/>
    <x v="0"/>
    <n v="13905.263199999999"/>
    <x v="1149"/>
    <x v="0"/>
    <m/>
  </r>
  <r>
    <d v="2024-09-27T03:05:07"/>
    <x v="1"/>
    <n v="34"/>
    <s v="MONTOYA OSPINA GILBERTO ANTONIO"/>
    <x v="3"/>
    <x v="0"/>
    <n v="259"/>
    <n v="25.9"/>
    <n v="214.54802259887001"/>
    <m/>
    <n v="112501.4124"/>
    <x v="0"/>
    <n v="13905.263199999999"/>
    <x v="1149"/>
    <x v="0"/>
    <m/>
  </r>
  <r>
    <d v="2024-09-27T03:05:08"/>
    <x v="9"/>
    <n v="36"/>
    <s v="MARTINEZ CHAVERRA LUIS NORBERTO"/>
    <x v="1"/>
    <x v="0"/>
    <n v="247"/>
    <n v="22.454545454545499"/>
    <n v="236.00282485875701"/>
    <m/>
    <n v="123751.5537"/>
    <x v="0"/>
    <n v="13905.263199999999"/>
    <x v="1149"/>
    <x v="0"/>
    <m/>
  </r>
  <r>
    <d v="2024-09-27T03:05:08"/>
    <x v="1"/>
    <n v="37"/>
    <s v="TABORDA ROJAS DIEGO ALEJANDRO"/>
    <x v="0"/>
    <x v="0"/>
    <n v="158"/>
    <n v="17.5555555555556"/>
    <n v="193.093220338983"/>
    <m/>
    <n v="101251.2712"/>
    <x v="1"/>
    <n v="13905.263199999999"/>
    <x v="1149"/>
    <x v="0"/>
    <m/>
  </r>
  <r>
    <d v="2024-09-27T03:05:08"/>
    <x v="9"/>
    <n v="38"/>
    <s v="PEREIRA JORGE"/>
    <x v="1"/>
    <x v="0"/>
    <n v="248"/>
    <n v="22.545454545454501"/>
    <n v="236.00282485875701"/>
    <s v="1 Descuento (Jefe de ruta) "/>
    <n v="123751.5537"/>
    <x v="0"/>
    <n v="13905.263199999999"/>
    <x v="1149"/>
    <x v="0"/>
    <m/>
  </r>
  <r>
    <d v="2024-09-27T03:05:08"/>
    <x v="1"/>
    <n v="39"/>
    <s v="GOMEZ EDWIN"/>
    <x v="6"/>
    <x v="3"/>
    <n v="180"/>
    <n v="22.5"/>
    <n v="171.638418079096"/>
    <m/>
    <n v="90001.1299"/>
    <x v="0"/>
    <n v="13905.263199999999"/>
    <x v="1149"/>
    <x v="0"/>
    <m/>
  </r>
  <r>
    <d v="2024-09-27T03:05:08"/>
    <x v="9"/>
    <n v="40"/>
    <s v="OCAMPO OCAMPO ANTONIO JOSE"/>
    <x v="3"/>
    <x v="0"/>
    <n v="235"/>
    <n v="23.5"/>
    <n v="214.54802259887001"/>
    <m/>
    <n v="112501.4124"/>
    <x v="0"/>
    <n v="13905.263199999999"/>
    <x v="1149"/>
    <x v="0"/>
    <m/>
  </r>
  <r>
    <d v="2024-09-27T03:05:09"/>
    <x v="1"/>
    <n v="41"/>
    <s v="GARCIA DAVID WILSON ALBERTO"/>
    <x v="6"/>
    <x v="0"/>
    <n v="214"/>
    <n v="26.75"/>
    <n v="171.638418079096"/>
    <s v="2 Descuentos (Conducts) "/>
    <n v="90001.1299"/>
    <x v="1"/>
    <n v="13905.263199999999"/>
    <x v="1149"/>
    <x v="0"/>
    <m/>
  </r>
  <r>
    <d v="2024-09-27T03:05:09"/>
    <x v="9"/>
    <n v="42"/>
    <s v="LOPERA ALVAREZ ESTIVEN"/>
    <x v="3"/>
    <x v="0"/>
    <n v="182"/>
    <n v="18.2"/>
    <n v="214.54802259887001"/>
    <m/>
    <n v="112501.4124"/>
    <x v="1"/>
    <n v="13905.263199999999"/>
    <x v="1149"/>
    <x v="0"/>
    <m/>
  </r>
  <r>
    <d v="2024-09-28T04:02:02"/>
    <x v="1"/>
    <n v="1"/>
    <s v="MACEA MATEO"/>
    <x v="0"/>
    <x v="0"/>
    <n v="193"/>
    <n v="21.4444444444444"/>
    <n v="196.52727272727299"/>
    <m/>
    <n v="103140"/>
    <x v="0"/>
    <n v="13319.4444"/>
    <x v="1150"/>
    <x v="0"/>
    <m/>
  </r>
  <r>
    <d v="2024-09-28T04:02:03"/>
    <x v="9"/>
    <n v="2"/>
    <s v="PARIAS MURIEL JHON FREDY"/>
    <x v="3"/>
    <x v="0"/>
    <n v="261"/>
    <n v="26.1"/>
    <n v="218.363636363636"/>
    <s v="1 Descuento (Despachador) "/>
    <n v="114600"/>
    <x v="1"/>
    <n v="13319.4444"/>
    <x v="1150"/>
    <x v="0"/>
    <m/>
  </r>
  <r>
    <d v="2024-09-28T04:02:03"/>
    <x v="9"/>
    <n v="5"/>
    <s v="BERRIO POSADA ANGELA"/>
    <x v="3"/>
    <x v="1"/>
    <n v="238"/>
    <n v="23.8"/>
    <n v="218.363636363636"/>
    <s v="Se descuenta el viaje de 4 30 pm ya que se Desva de la ruta sin Autorizacin "/>
    <n v="114600"/>
    <x v="1"/>
    <n v="13319.4444"/>
    <x v="1150"/>
    <x v="0"/>
    <m/>
  </r>
  <r>
    <d v="2024-09-28T04:02:03"/>
    <x v="1"/>
    <n v="6"/>
    <s v="TUBERQUIA MAICOL ESTIVEN"/>
    <x v="0"/>
    <x v="0"/>
    <n v="202"/>
    <n v="22.4444444444444"/>
    <n v="196.52727272727299"/>
    <s v="3 Descuentos (Usuarios desubicados) "/>
    <n v="103140"/>
    <x v="0"/>
    <n v="13319.4444"/>
    <x v="1150"/>
    <x v="0"/>
    <m/>
  </r>
  <r>
    <d v="2024-09-28T04:02:03"/>
    <x v="9"/>
    <n v="7"/>
    <s v="VANEGAS MORALES DEIBY ALEJANDRO"/>
    <x v="3"/>
    <x v="0"/>
    <n v="265"/>
    <n v="27.894736842105299"/>
    <n v="207.44545454545499"/>
    <s v="Se descuenta 0.5 viaje de 3 02 pm ya que NO ingresa a la minorista sin autorizacin "/>
    <n v="108870"/>
    <x v="1"/>
    <n v="13319.4444"/>
    <x v="1150"/>
    <x v="0"/>
    <m/>
  </r>
  <r>
    <d v="2024-09-28T04:02:04"/>
    <x v="1"/>
    <n v="8"/>
    <s v="VACA FIERRO ROBINSON"/>
    <x v="3"/>
    <x v="0"/>
    <n v="202"/>
    <n v="20.2"/>
    <n v="218.363636363636"/>
    <m/>
    <n v="114600"/>
    <x v="1"/>
    <n v="13319.4444"/>
    <x v="1150"/>
    <x v="0"/>
    <m/>
  </r>
  <r>
    <d v="2024-09-28T04:02:04"/>
    <x v="9"/>
    <n v="10"/>
    <s v="MARULANDA JARAMILLO DAWER ANDRES"/>
    <x v="6"/>
    <x v="0"/>
    <n v="165"/>
    <n v="22"/>
    <n v="163.772727272727"/>
    <s v="Se descuenta 0.5 viaje de 3 35 pm ya que NO ingresa a la minorista sin autorizacin "/>
    <n v="85950"/>
    <x v="0"/>
    <n v="13319.4444"/>
    <x v="1150"/>
    <x v="0"/>
    <m/>
  </r>
  <r>
    <d v="2024-09-28T04:02:04"/>
    <x v="1"/>
    <n v="11"/>
    <s v="HERRERA GIRALDO DAVINSON"/>
    <x v="0"/>
    <x v="0"/>
    <n v="182"/>
    <n v="20.2222222222222"/>
    <n v="196.52727272727299"/>
    <m/>
    <n v="103140"/>
    <x v="0"/>
    <n v="13319.4444"/>
    <x v="1150"/>
    <x v="0"/>
    <m/>
  </r>
  <r>
    <d v="2024-09-28T04:02:05"/>
    <x v="9"/>
    <n v="12"/>
    <s v="JIMENEZ JIMENEZ OMAR DAVID"/>
    <x v="0"/>
    <x v="0"/>
    <n v="223"/>
    <n v="24.7777777777778"/>
    <n v="196.52727272727299"/>
    <s v="5 Descuentos (Transbordo) "/>
    <n v="103140"/>
    <x v="0"/>
    <n v="13319.4444"/>
    <x v="1150"/>
    <x v="0"/>
    <m/>
  </r>
  <r>
    <d v="2024-09-28T04:02:06"/>
    <x v="1"/>
    <n v="13"/>
    <s v="DIAZ LOZADA ANDRES FELIPE"/>
    <x v="0"/>
    <x v="0"/>
    <n v="219"/>
    <n v="24.3333333333333"/>
    <n v="196.52727272727299"/>
    <s v="1 Descuento (Usuario desubicado) "/>
    <n v="103140"/>
    <x v="0"/>
    <n v="13319.4444"/>
    <x v="1150"/>
    <x v="0"/>
    <m/>
  </r>
  <r>
    <d v="2024-09-28T04:02:06"/>
    <x v="9"/>
    <n v="14"/>
    <s v="MADRID HERNANDEZ JHONATAN SMITH"/>
    <x v="6"/>
    <x v="0"/>
    <n v="186"/>
    <n v="21.882352941176499"/>
    <n v="185.60909090909101"/>
    <s v="Se descuenta 0.5 viaje de 4 45 pm ya que NO ingresa a la minorista sin autorizacin, 1 Descuento (Despachador) "/>
    <n v="97410"/>
    <x v="1"/>
    <n v="13319.4444"/>
    <x v="1150"/>
    <x v="0"/>
    <m/>
  </r>
  <r>
    <d v="2024-09-28T04:02:06"/>
    <x v="1"/>
    <n v="15"/>
    <s v="MARTINEZ ADRIAN ALEJANDRO"/>
    <x v="6"/>
    <x v="0"/>
    <n v="169"/>
    <n v="21.125"/>
    <n v="174.690909090909"/>
    <m/>
    <n v="91680"/>
    <x v="1"/>
    <n v="13319.4444"/>
    <x v="1150"/>
    <x v="0"/>
    <m/>
  </r>
  <r>
    <d v="2024-09-28T04:02:06"/>
    <x v="9"/>
    <n v="16"/>
    <s v="HURTADO MADRID JUAN ESTEBAN"/>
    <x v="3"/>
    <x v="0"/>
    <n v="176"/>
    <n v="17.600000000000001"/>
    <n v="218.363636363636"/>
    <m/>
    <n v="114600"/>
    <x v="0"/>
    <n v="13319.4444"/>
    <x v="1150"/>
    <x v="0"/>
    <m/>
  </r>
  <r>
    <d v="2024-09-28T04:02:07"/>
    <x v="1"/>
    <n v="17"/>
    <s v="RAMIREZ JARAMILLO WILSON"/>
    <x v="6"/>
    <x v="0"/>
    <n v="178"/>
    <n v="22.25"/>
    <n v="174.690909090909"/>
    <s v="2 Descuentos (despachador y conduct) "/>
    <n v="91680"/>
    <x v="0"/>
    <n v="13319.4444"/>
    <x v="1150"/>
    <x v="0"/>
    <m/>
  </r>
  <r>
    <d v="2024-09-28T04:02:07"/>
    <x v="9"/>
    <n v="19"/>
    <s v="GOMEZ JUAN FERNANDO"/>
    <x v="0"/>
    <x v="0"/>
    <n v="186"/>
    <n v="20.6666666666667"/>
    <n v="196.52727272727299"/>
    <s v="2 Descuentos (Monitoreo y Usuario desubicado) "/>
    <n v="103140"/>
    <x v="0"/>
    <n v="13319.4444"/>
    <x v="1150"/>
    <x v="0"/>
    <m/>
  </r>
  <r>
    <d v="2024-09-28T04:02:07"/>
    <x v="1"/>
    <n v="20"/>
    <s v="GONZALEZ PEREZ RAFAEL JOSE"/>
    <x v="0"/>
    <x v="0"/>
    <n v="186"/>
    <n v="20.6666666666667"/>
    <n v="196.52727272727299"/>
    <m/>
    <n v="103140"/>
    <x v="0"/>
    <n v="13319.4444"/>
    <x v="1150"/>
    <x v="0"/>
    <m/>
  </r>
  <r>
    <d v="2024-09-28T04:02:07"/>
    <x v="9"/>
    <n v="21"/>
    <s v="QUINTERO  ALVARO ANTONIO"/>
    <x v="1"/>
    <x v="0"/>
    <n v="229"/>
    <n v="20.818181818181799"/>
    <n v="240.2"/>
    <m/>
    <n v="126060"/>
    <x v="0"/>
    <n v="13319.4444"/>
    <x v="1150"/>
    <x v="0"/>
    <m/>
  </r>
  <r>
    <d v="2024-09-28T04:02:07"/>
    <x v="1"/>
    <n v="22"/>
    <s v="QUIRAMA CASTAEDA JHON JADER"/>
    <x v="3"/>
    <x v="0"/>
    <n v="186"/>
    <n v="18.600000000000001"/>
    <n v="218.363636363636"/>
    <m/>
    <n v="114600"/>
    <x v="1"/>
    <n v="13319.4444"/>
    <x v="1150"/>
    <x v="0"/>
    <m/>
  </r>
  <r>
    <d v="2024-09-28T04:02:08"/>
    <x v="9"/>
    <n v="23"/>
    <s v="SALDARRIAGA PARRA LUIS ALBERTO"/>
    <x v="2"/>
    <x v="0"/>
    <n v="106"/>
    <n v="17.6666666666667"/>
    <n v="131.018181818182"/>
    <m/>
    <n v="68760"/>
    <x v="2"/>
    <n v="13319.4444"/>
    <x v="1150"/>
    <x v="0"/>
    <m/>
  </r>
  <r>
    <d v="2024-09-28T04:02:08"/>
    <x v="1"/>
    <n v="24"/>
    <s v="MUOZ PEA WEIMAR ALONSO"/>
    <x v="3"/>
    <x v="0"/>
    <n v="199"/>
    <n v="19.899999999999999"/>
    <n v="218.363636363636"/>
    <s v="1 Descuento (Transbordo) "/>
    <n v="114600"/>
    <x v="0"/>
    <n v="13319.4444"/>
    <x v="1150"/>
    <x v="0"/>
    <m/>
  </r>
  <r>
    <d v="2024-09-28T04:02:08"/>
    <x v="9"/>
    <n v="25"/>
    <s v="JIMENEZ HURTADO CARLOS ESTIVEN"/>
    <x v="0"/>
    <x v="0"/>
    <n v="218"/>
    <n v="24.2222222222222"/>
    <n v="196.52727272727299"/>
    <m/>
    <n v="103140"/>
    <x v="1"/>
    <n v="13319.4444"/>
    <x v="1150"/>
    <x v="0"/>
    <m/>
  </r>
  <r>
    <d v="2024-09-28T04:02:08"/>
    <x v="1"/>
    <n v="26"/>
    <s v="CIRO MARIN RODRIGO ALBERTO"/>
    <x v="1"/>
    <x v="0"/>
    <n v="225"/>
    <n v="20.454545454545499"/>
    <n v="240.2"/>
    <s v="2 Descuentos (Transbordo) "/>
    <n v="126060"/>
    <x v="0"/>
    <n v="13319.4444"/>
    <x v="1150"/>
    <x v="0"/>
    <m/>
  </r>
  <r>
    <d v="2024-09-28T04:02:09"/>
    <x v="9"/>
    <n v="27"/>
    <s v="FLORES RINCON JORGE ALBERTO"/>
    <x v="9"/>
    <x v="0"/>
    <n v="329"/>
    <n v="27.4166666666667"/>
    <n v="262.036363636364"/>
    <m/>
    <n v="137520"/>
    <x v="0"/>
    <n v="13319.4444"/>
    <x v="1150"/>
    <x v="0"/>
    <m/>
  </r>
  <r>
    <d v="2024-09-28T04:02:09"/>
    <x v="1"/>
    <n v="28"/>
    <s v="HINCAPIE GALLEGO YEISON ANDRES"/>
    <x v="0"/>
    <x v="0"/>
    <n v="175"/>
    <n v="19.4444444444444"/>
    <n v="196.52727272727299"/>
    <m/>
    <n v="103140"/>
    <x v="0"/>
    <n v="13319.4444"/>
    <x v="1150"/>
    <x v="0"/>
    <m/>
  </r>
  <r>
    <d v="2024-09-28T04:02:09"/>
    <x v="9"/>
    <n v="29"/>
    <s v="PEREZ GARCIA JUAN ESTEBAN"/>
    <x v="6"/>
    <x v="0"/>
    <n v="123"/>
    <n v="15.375"/>
    <n v="174.690909090909"/>
    <s v="1 Descuento (conduct) "/>
    <n v="91680"/>
    <x v="0"/>
    <n v="13319.4444"/>
    <x v="1150"/>
    <x v="0"/>
    <m/>
  </r>
  <r>
    <d v="2024-09-28T04:02:09"/>
    <x v="1"/>
    <n v="30"/>
    <s v="LONDOO LOPERA DUVAN ANDRES"/>
    <x v="5"/>
    <x v="0"/>
    <n v="17"/>
    <n v="17"/>
    <n v="21.8363636363636"/>
    <m/>
    <n v="11460"/>
    <x v="0"/>
    <n v="13319.4444"/>
    <x v="1150"/>
    <x v="0"/>
    <m/>
  </r>
  <r>
    <d v="2024-09-28T04:02:10"/>
    <x v="9"/>
    <n v="31"/>
    <s v="GOEZ PABLO"/>
    <x v="3"/>
    <x v="0"/>
    <n v="230"/>
    <n v="24.210526315789501"/>
    <n v="207.44545454545499"/>
    <s v="1 Descuento (Usuario desubicado) "/>
    <n v="108870"/>
    <x v="0"/>
    <n v="13319.4444"/>
    <x v="1150"/>
    <x v="0"/>
    <m/>
  </r>
  <r>
    <d v="2024-09-28T04:02:10"/>
    <x v="1"/>
    <n v="32"/>
    <s v="AGUDELO GARCIA DENIN ANGELO"/>
    <x v="6"/>
    <x v="0"/>
    <n v="165"/>
    <n v="20.625"/>
    <n v="174.690909090909"/>
    <s v="1 Descuento (Usuario desubicado) "/>
    <n v="91680"/>
    <x v="0"/>
    <n v="13319.4444"/>
    <x v="1150"/>
    <x v="0"/>
    <m/>
  </r>
  <r>
    <d v="2024-09-28T04:02:10"/>
    <x v="9"/>
    <n v="33"/>
    <s v="ACEVEDO DIEGO ALEJANDRO"/>
    <x v="7"/>
    <x v="0"/>
    <n v="76"/>
    <n v="25.3333333333333"/>
    <n v="65.509090909090901"/>
    <m/>
    <n v="34380"/>
    <x v="0"/>
    <n v="13319.4444"/>
    <x v="1150"/>
    <x v="0"/>
    <m/>
  </r>
  <r>
    <d v="2024-09-28T04:02:10"/>
    <x v="1"/>
    <n v="34"/>
    <s v="MONTOYA OSPINA GILBERTO ANTONIO"/>
    <x v="0"/>
    <x v="0"/>
    <n v="198"/>
    <n v="22"/>
    <n v="196.52727272727299"/>
    <s v="3 Descuentos (Prueba conducts) "/>
    <n v="103140"/>
    <x v="0"/>
    <n v="13319.4444"/>
    <x v="1150"/>
    <x v="0"/>
    <m/>
  </r>
  <r>
    <d v="2024-09-28T04:02:11"/>
    <x v="9"/>
    <n v="36"/>
    <s v="MARTINEZ CHAVERRA LUIS NORBERTO"/>
    <x v="3"/>
    <x v="0"/>
    <n v="256"/>
    <n v="25.6"/>
    <n v="218.363636363636"/>
    <s v="1 Descuento (Jefe de ruta) "/>
    <n v="114600"/>
    <x v="0"/>
    <n v="13319.4444"/>
    <x v="1150"/>
    <x v="0"/>
    <m/>
  </r>
  <r>
    <d v="2024-09-28T04:02:11"/>
    <x v="1"/>
    <n v="37"/>
    <s v="TABORDA ROJAS DIEGO ALEJANDRO"/>
    <x v="3"/>
    <x v="0"/>
    <n v="199"/>
    <n v="19.899999999999999"/>
    <n v="218.363636363636"/>
    <m/>
    <n v="114600"/>
    <x v="1"/>
    <n v="13319.4444"/>
    <x v="1150"/>
    <x v="0"/>
    <m/>
  </r>
  <r>
    <d v="2024-09-28T04:02:11"/>
    <x v="9"/>
    <n v="38"/>
    <s v="PEREIRA JORGE"/>
    <x v="3"/>
    <x v="0"/>
    <n v="227"/>
    <n v="22.7"/>
    <n v="218.363636363636"/>
    <m/>
    <n v="114600"/>
    <x v="0"/>
    <n v="13319.4444"/>
    <x v="1150"/>
    <x v="0"/>
    <m/>
  </r>
  <r>
    <d v="2024-09-28T04:02:11"/>
    <x v="1"/>
    <n v="39"/>
    <s v="GOMEZ EDWIN"/>
    <x v="3"/>
    <x v="0"/>
    <n v="195"/>
    <n v="19.5"/>
    <n v="218.363636363636"/>
    <m/>
    <n v="114600"/>
    <x v="0"/>
    <n v="13319.4444"/>
    <x v="1150"/>
    <x v="0"/>
    <m/>
  </r>
  <r>
    <d v="2024-09-28T04:02:11"/>
    <x v="9"/>
    <n v="40"/>
    <s v="OCAMPO OCAMPO ANTONIO JOSE"/>
    <x v="3"/>
    <x v="0"/>
    <n v="241"/>
    <n v="24.1"/>
    <n v="218.363636363636"/>
    <m/>
    <n v="114600"/>
    <x v="0"/>
    <n v="13319.4444"/>
    <x v="1150"/>
    <x v="0"/>
    <m/>
  </r>
  <r>
    <d v="2024-09-28T04:02:12"/>
    <x v="1"/>
    <n v="41"/>
    <s v="GARCIA DAVID WILSON ALBERTO"/>
    <x v="3"/>
    <x v="0"/>
    <n v="234"/>
    <n v="23.4"/>
    <n v="218.363636363636"/>
    <s v="2 Descuentos (Conduct y Usuario desubicado) "/>
    <n v="114600"/>
    <x v="1"/>
    <n v="13319.4444"/>
    <x v="1150"/>
    <x v="0"/>
    <m/>
  </r>
  <r>
    <d v="2024-09-28T04:02:12"/>
    <x v="9"/>
    <n v="42"/>
    <s v="PINO JUAN ESTEBAN"/>
    <x v="0"/>
    <x v="0"/>
    <n v="147"/>
    <n v="16.3333333333333"/>
    <n v="196.52727272727299"/>
    <s v="ESTIVEN LOPERA Realiz 3 viajes donde moviiz 36 Usuarios "/>
    <n v="103140"/>
    <x v="1"/>
    <n v="13319.4444"/>
    <x v="1150"/>
    <x v="0"/>
    <m/>
  </r>
  <r>
    <d v="2024-09-29T03:39:19"/>
    <x v="17"/>
    <n v="1"/>
    <s v="PALMAR PANA EDIXON JOSUE"/>
    <x v="1"/>
    <x v="0"/>
    <n v="262"/>
    <n v="23.818181818181799"/>
    <n v="237.81616481775001"/>
    <m/>
    <n v="124748.8906"/>
    <x v="0"/>
    <n v="12551.3514"/>
    <x v="1151"/>
    <x v="0"/>
    <m/>
  </r>
  <r>
    <d v="2024-09-29T03:39:19"/>
    <x v="9"/>
    <n v="2"/>
    <s v="PARIAS MURIEL JHON FREDY"/>
    <x v="0"/>
    <x v="0"/>
    <n v="223"/>
    <n v="24.7777777777778"/>
    <n v="194.57686212361301"/>
    <m/>
    <n v="102067.2742"/>
    <x v="1"/>
    <n v="12551.3514"/>
    <x v="1151"/>
    <x v="0"/>
    <m/>
  </r>
  <r>
    <d v="2024-09-29T03:39:19"/>
    <x v="17"/>
    <n v="4"/>
    <s v="SERNA GONZALES GEOVANNY ANDRES"/>
    <x v="2"/>
    <x v="0"/>
    <n v="143"/>
    <n v="23.8333333333333"/>
    <n v="129.717908082409"/>
    <m/>
    <n v="68044.849400000006"/>
    <x v="0"/>
    <n v="12551.3514"/>
    <x v="1151"/>
    <x v="0"/>
    <m/>
  </r>
  <r>
    <d v="2024-09-29T03:39:19"/>
    <x v="9"/>
    <n v="5"/>
    <s v="BERRIO POSADA ANGELA"/>
    <x v="0"/>
    <x v="0"/>
    <n v="176"/>
    <n v="19.5555555555556"/>
    <n v="194.57686212361301"/>
    <m/>
    <n v="102067.2742"/>
    <x v="1"/>
    <n v="12551.3514"/>
    <x v="1151"/>
    <x v="0"/>
    <m/>
  </r>
  <r>
    <d v="2024-09-29T03:39:20"/>
    <x v="17"/>
    <n v="6"/>
    <s v="TUBERQUIA MAICOL ESTIVEN"/>
    <x v="6"/>
    <x v="0"/>
    <n v="213"/>
    <n v="26.625"/>
    <n v="172.957210776545"/>
    <m/>
    <n v="90726.465899999996"/>
    <x v="0"/>
    <n v="12551.3514"/>
    <x v="1151"/>
    <x v="0"/>
    <m/>
  </r>
  <r>
    <d v="2024-09-29T03:39:20"/>
    <x v="9"/>
    <n v="7"/>
    <s v="VANEGAS MORALES DEIBY ALEJANDRO"/>
    <x v="0"/>
    <x v="0"/>
    <n v="194"/>
    <n v="21.5555555555556"/>
    <n v="194.57686212361301"/>
    <s v="2 Descuentos (Angela recaudo) "/>
    <n v="102067.2742"/>
    <x v="1"/>
    <n v="12551.3514"/>
    <x v="1151"/>
    <x v="0"/>
    <m/>
  </r>
  <r>
    <d v="2024-09-29T03:39:20"/>
    <x v="17"/>
    <n v="8"/>
    <s v="VACA FIERRO ROBINSON"/>
    <x v="6"/>
    <x v="0"/>
    <n v="181"/>
    <n v="22.625"/>
    <n v="172.957210776545"/>
    <m/>
    <n v="90726.465899999996"/>
    <x v="1"/>
    <n v="12551.3514"/>
    <x v="1151"/>
    <x v="0"/>
    <m/>
  </r>
  <r>
    <d v="2024-09-29T03:39:20"/>
    <x v="9"/>
    <n v="10"/>
    <s v="MARULANDA JARAMILLO DAWER ANDRES"/>
    <x v="6"/>
    <x v="0"/>
    <n v="188"/>
    <n v="23.5"/>
    <n v="172.957210776545"/>
    <m/>
    <n v="90726.465899999996"/>
    <x v="0"/>
    <n v="12551.3514"/>
    <x v="1151"/>
    <x v="0"/>
    <m/>
  </r>
  <r>
    <d v="2024-09-29T03:39:21"/>
    <x v="17"/>
    <n v="11"/>
    <s v="HERRERA GIRALDO DAVINSON"/>
    <x v="0"/>
    <x v="0"/>
    <n v="183"/>
    <n v="20.3333333333333"/>
    <n v="194.57686212361301"/>
    <s v="2 Descuentos (Usuarios desubicados) "/>
    <n v="102067.2742"/>
    <x v="0"/>
    <n v="12551.3514"/>
    <x v="1151"/>
    <x v="0"/>
    <m/>
  </r>
  <r>
    <d v="2024-09-29T03:39:21"/>
    <x v="9"/>
    <n v="12"/>
    <s v="JIMENEZ JIMENEZ OMAR DAVID"/>
    <x v="6"/>
    <x v="0"/>
    <n v="198"/>
    <n v="24.75"/>
    <n v="172.957210776545"/>
    <m/>
    <n v="90726.465899999996"/>
    <x v="0"/>
    <n v="12551.3514"/>
    <x v="1151"/>
    <x v="0"/>
    <m/>
  </r>
  <r>
    <d v="2024-09-29T03:39:21"/>
    <x v="17"/>
    <n v="13"/>
    <s v="DURANGO PAEZ GILDARDO"/>
    <x v="1"/>
    <x v="0"/>
    <n v="239"/>
    <n v="21.727272727272702"/>
    <n v="237.81616481775001"/>
    <s v="1 Descuento (Usuario desubicado) "/>
    <n v="124748.8906"/>
    <x v="0"/>
    <n v="12551.3514"/>
    <x v="1151"/>
    <x v="0"/>
    <m/>
  </r>
  <r>
    <d v="2024-09-29T03:39:21"/>
    <x v="9"/>
    <n v="14"/>
    <s v="MADRID HERNANDEZ JHONATAN SMITH"/>
    <x v="6"/>
    <x v="0"/>
    <n v="154"/>
    <n v="19.25"/>
    <n v="172.957210776545"/>
    <m/>
    <n v="90726.465899999996"/>
    <x v="1"/>
    <n v="12551.3514"/>
    <x v="1151"/>
    <x v="0"/>
    <m/>
  </r>
  <r>
    <d v="2024-09-29T03:39:21"/>
    <x v="17"/>
    <n v="15"/>
    <s v="MARTINEZ ADRIAN ALEJANDRO"/>
    <x v="3"/>
    <x v="0"/>
    <n v="247"/>
    <n v="24.7"/>
    <n v="216.196513470681"/>
    <m/>
    <n v="113408.0824"/>
    <x v="1"/>
    <n v="12551.3514"/>
    <x v="1151"/>
    <x v="0"/>
    <m/>
  </r>
  <r>
    <d v="2024-09-29T03:39:22"/>
    <x v="9"/>
    <n v="16"/>
    <s v="HURTADO MADRID JUAN ESTEBAN"/>
    <x v="6"/>
    <x v="0"/>
    <n v="201"/>
    <n v="23.647058823529399"/>
    <n v="183.76703645007899"/>
    <s v="1 Descuento (Despachador)"/>
    <n v="96396.87"/>
    <x v="0"/>
    <n v="12551.3514"/>
    <x v="1151"/>
    <x v="0"/>
    <m/>
  </r>
  <r>
    <d v="2024-09-29T03:39:22"/>
    <x v="17"/>
    <n v="17"/>
    <s v="RAMIREZ JARAMILLO WILSON"/>
    <x v="2"/>
    <x v="0"/>
    <n v="148"/>
    <n v="24.6666666666667"/>
    <n v="129.717908082409"/>
    <s v="1 Descuento (Usuario desubicado) "/>
    <n v="68044.849400000006"/>
    <x v="0"/>
    <n v="12551.3514"/>
    <x v="1151"/>
    <x v="0"/>
    <m/>
  </r>
  <r>
    <d v="2024-09-29T03:39:22"/>
    <x v="9"/>
    <n v="18"/>
    <s v="BETANCUR GUZMAN JHON FERNANDO"/>
    <x v="6"/>
    <x v="0"/>
    <n v="172"/>
    <n v="21.5"/>
    <n v="172.957210776545"/>
    <m/>
    <n v="90726.465899999996"/>
    <x v="0"/>
    <n v="12551.3514"/>
    <x v="1151"/>
    <x v="0"/>
    <m/>
  </r>
  <r>
    <d v="2024-09-29T03:39:22"/>
    <x v="17"/>
    <n v="19"/>
    <s v="GOMEZ JUAN FERNANDO"/>
    <x v="6"/>
    <x v="0"/>
    <n v="165"/>
    <n v="20.625"/>
    <n v="172.957210776545"/>
    <m/>
    <n v="90726.465899999996"/>
    <x v="0"/>
    <n v="12551.3514"/>
    <x v="1151"/>
    <x v="0"/>
    <m/>
  </r>
  <r>
    <d v="2024-09-29T03:39:23"/>
    <x v="9"/>
    <n v="20"/>
    <s v="GONZALEZ PEREZ RAFAEL JOSE"/>
    <x v="4"/>
    <x v="0"/>
    <n v="149"/>
    <n v="21.285714285714299"/>
    <n v="151.33755942947701"/>
    <m/>
    <n v="79385.657699999996"/>
    <x v="0"/>
    <n v="12551.3514"/>
    <x v="1151"/>
    <x v="0"/>
    <m/>
  </r>
  <r>
    <d v="2024-09-29T03:39:23"/>
    <x v="17"/>
    <n v="21"/>
    <s v="DURANGO DAVID JOSE"/>
    <x v="0"/>
    <x v="0"/>
    <n v="192"/>
    <n v="21.3333333333333"/>
    <n v="194.57686212361301"/>
    <m/>
    <n v="102067.2742"/>
    <x v="0"/>
    <n v="12551.3514"/>
    <x v="1151"/>
    <x v="0"/>
    <m/>
  </r>
  <r>
    <d v="2024-09-29T03:39:23"/>
    <x v="9"/>
    <n v="22"/>
    <s v="QUIRAMA CASTAEDA JHON JADER"/>
    <x v="0"/>
    <x v="0"/>
    <n v="196"/>
    <n v="21.7777777777778"/>
    <n v="194.57686212361301"/>
    <m/>
    <n v="102067.2742"/>
    <x v="1"/>
    <n v="12551.3514"/>
    <x v="1151"/>
    <x v="0"/>
    <m/>
  </r>
  <r>
    <d v="2024-09-29T03:39:23"/>
    <x v="9"/>
    <n v="23"/>
    <s v="RUA CHAVARRIA JEFERSON ANDREY"/>
    <x v="0"/>
    <x v="0"/>
    <n v="204"/>
    <n v="22.6666666666667"/>
    <n v="194.57686212361301"/>
    <s v="5 Descuentos (Jefe de ruta, conducts y despachador) "/>
    <n v="102067.2742"/>
    <x v="2"/>
    <n v="12551.3514"/>
    <x v="1151"/>
    <x v="0"/>
    <m/>
  </r>
  <r>
    <d v="2024-09-29T03:39:24"/>
    <x v="17"/>
    <n v="24"/>
    <s v="DIAZ LOZADA ANDRES FELIPE"/>
    <x v="10"/>
    <x v="0"/>
    <n v="72"/>
    <n v="18"/>
    <n v="86.478605388272598"/>
    <m/>
    <n v="45363.233"/>
    <x v="0"/>
    <n v="12551.3514"/>
    <x v="1151"/>
    <x v="0"/>
    <m/>
  </r>
  <r>
    <d v="2024-09-29T03:39:24"/>
    <x v="9"/>
    <n v="26"/>
    <s v="CIRO MARIN RODRIGO ALBERTO"/>
    <x v="0"/>
    <x v="0"/>
    <n v="162"/>
    <n v="18"/>
    <n v="194.57686212361301"/>
    <s v="1 Descuento (Usuario desubicado) "/>
    <n v="102067.2742"/>
    <x v="0"/>
    <n v="12551.3514"/>
    <x v="1151"/>
    <x v="0"/>
    <m/>
  </r>
  <r>
    <d v="2024-09-29T03:39:24"/>
    <x v="17"/>
    <n v="27"/>
    <s v="FLORES RINCON JORGE ALBERTO"/>
    <x v="9"/>
    <x v="0"/>
    <n v="284"/>
    <n v="23.6666666666667"/>
    <n v="259.43581616481799"/>
    <s v="1 Descuento (Transbordo) "/>
    <n v="136089.69889999999"/>
    <x v="0"/>
    <n v="12551.3514"/>
    <x v="1151"/>
    <x v="0"/>
    <m/>
  </r>
  <r>
    <d v="2024-09-29T03:39:24"/>
    <x v="9"/>
    <n v="28"/>
    <s v="HINCAPIE GALLEGO YEISON ANDRES"/>
    <x v="6"/>
    <x v="0"/>
    <n v="136"/>
    <n v="17"/>
    <n v="172.957210776545"/>
    <s v="1 Descuento (Jefe de ruta) "/>
    <n v="90726.465899999996"/>
    <x v="0"/>
    <n v="12551.3514"/>
    <x v="1151"/>
    <x v="0"/>
    <m/>
  </r>
  <r>
    <d v="2024-09-29T03:39:24"/>
    <x v="17"/>
    <n v="29"/>
    <s v="PEREZ GARCIA JUAN ESTEBAN"/>
    <x v="10"/>
    <x v="0"/>
    <n v="90"/>
    <n v="22.5"/>
    <n v="86.478605388272598"/>
    <m/>
    <n v="45363.233"/>
    <x v="0"/>
    <n v="12551.3514"/>
    <x v="1151"/>
    <x v="0"/>
    <m/>
  </r>
  <r>
    <d v="2024-09-29T03:39:25"/>
    <x v="9"/>
    <n v="31"/>
    <s v="GOEZ PABLO"/>
    <x v="3"/>
    <x v="0"/>
    <n v="222"/>
    <n v="22.2"/>
    <n v="216.196513470681"/>
    <s v="2 Descuentos (Usuarios desubicados) "/>
    <n v="113408.0824"/>
    <x v="0"/>
    <n v="12551.3514"/>
    <x v="1151"/>
    <x v="0"/>
    <m/>
  </r>
  <r>
    <d v="2024-09-29T03:39:25"/>
    <x v="17"/>
    <n v="32"/>
    <s v="AGUDELO GARCIA DENIN ANGELO"/>
    <x v="6"/>
    <x v="0"/>
    <n v="164"/>
    <n v="20.5"/>
    <n v="172.957210776545"/>
    <m/>
    <n v="90726.465899999996"/>
    <x v="0"/>
    <n v="12551.3514"/>
    <x v="1151"/>
    <x v="0"/>
    <m/>
  </r>
  <r>
    <d v="2024-09-29T03:39:25"/>
    <x v="9"/>
    <n v="33"/>
    <s v="ACEVEDO DIEGO ALEJANDRO"/>
    <x v="0"/>
    <x v="0"/>
    <n v="128"/>
    <n v="14.2222222222222"/>
    <n v="194.57686212361301"/>
    <m/>
    <n v="102067.2742"/>
    <x v="0"/>
    <n v="12551.3514"/>
    <x v="1151"/>
    <x v="0"/>
    <m/>
  </r>
  <r>
    <d v="2024-09-29T03:39:25"/>
    <x v="17"/>
    <n v="34"/>
    <s v="MONTOYA OSPINA GILBERTO ANTONIO"/>
    <x v="3"/>
    <x v="0"/>
    <n v="217"/>
    <n v="21.7"/>
    <n v="216.196513470681"/>
    <s v="1 Descuento (Monitoreo)"/>
    <n v="113408.0824"/>
    <x v="0"/>
    <n v="12551.3514"/>
    <x v="1151"/>
    <x v="0"/>
    <m/>
  </r>
  <r>
    <d v="2024-09-29T03:39:26"/>
    <x v="9"/>
    <n v="36"/>
    <s v="LONDOO WILDER"/>
    <x v="0"/>
    <x v="0"/>
    <n v="194"/>
    <n v="21.5555555555556"/>
    <n v="194.57686212361301"/>
    <s v="3 Descuentos (conducts y despachador) "/>
    <n v="102067.2742"/>
    <x v="0"/>
    <n v="12551.3514"/>
    <x v="1151"/>
    <x v="0"/>
    <m/>
  </r>
  <r>
    <d v="2024-09-29T03:39:26"/>
    <x v="17"/>
    <n v="37"/>
    <s v="TABORDA ROJAS DIEGO ALEJANDRO"/>
    <x v="0"/>
    <x v="0"/>
    <n v="195"/>
    <n v="21.6666666666667"/>
    <n v="194.57686212361301"/>
    <m/>
    <n v="102067.2742"/>
    <x v="1"/>
    <n v="12551.3514"/>
    <x v="1151"/>
    <x v="0"/>
    <m/>
  </r>
  <r>
    <d v="2024-09-29T03:39:26"/>
    <x v="9"/>
    <n v="38"/>
    <s v="MACEA MATEO"/>
    <x v="0"/>
    <x v="0"/>
    <n v="195"/>
    <n v="21.6666666666667"/>
    <n v="194.57686212361301"/>
    <m/>
    <n v="102067.2742"/>
    <x v="0"/>
    <n v="12551.3514"/>
    <x v="1151"/>
    <x v="0"/>
    <m/>
  </r>
  <r>
    <d v="2024-09-29T03:39:26"/>
    <x v="17"/>
    <n v="39"/>
    <s v="GOMEZ EDWIN"/>
    <x v="4"/>
    <x v="0"/>
    <n v="156"/>
    <n v="22.285714285714299"/>
    <n v="151.33755942947701"/>
    <s v="2 Descuentos (Usuario desubicado y conduct) "/>
    <n v="79385.657699999996"/>
    <x v="0"/>
    <n v="12551.3514"/>
    <x v="1151"/>
    <x v="0"/>
    <m/>
  </r>
  <r>
    <d v="2024-09-29T03:39:27"/>
    <x v="9"/>
    <n v="40"/>
    <s v="OCAMPO OCAMPO ANTONIO JOSE"/>
    <x v="0"/>
    <x v="0"/>
    <n v="171"/>
    <n v="19"/>
    <n v="194.57686212361301"/>
    <s v="2 Descuentos (despachadores)"/>
    <n v="102067.2742"/>
    <x v="0"/>
    <n v="12551.3514"/>
    <x v="1151"/>
    <x v="0"/>
    <m/>
  </r>
  <r>
    <d v="2024-09-29T03:39:27"/>
    <x v="17"/>
    <n v="41"/>
    <s v="MOLINA LUIS FERNANDO"/>
    <x v="1"/>
    <x v="0"/>
    <n v="214"/>
    <n v="19.454545454545499"/>
    <n v="237.81616481775001"/>
    <s v="WILSON GARCIA Realiz 5 viajes donde moviliz 129 Usuarios, 2 Descuentos (Conducts) "/>
    <n v="124748.8906"/>
    <x v="1"/>
    <n v="12551.3514"/>
    <x v="1151"/>
    <x v="0"/>
    <m/>
  </r>
  <r>
    <d v="2024-09-29T03:39:27"/>
    <x v="9"/>
    <n v="42"/>
    <s v="PINO JUAN ESTEBAN"/>
    <x v="0"/>
    <x v="0"/>
    <n v="193"/>
    <n v="21.4444444444444"/>
    <n v="194.57686212361301"/>
    <s v="2 Descuentos (Jefe de ruta) "/>
    <n v="102067.2742"/>
    <x v="1"/>
    <n v="12551.3514"/>
    <x v="1151"/>
    <x v="0"/>
    <m/>
  </r>
  <r>
    <d v="2024-10-01T03:55:07"/>
    <x v="9"/>
    <n v="1"/>
    <s v="PALMAR PANA EDIXON JOSUE"/>
    <x v="2"/>
    <x v="0"/>
    <n v="170"/>
    <n v="28.3333333333333"/>
    <n v="136.531343283582"/>
    <m/>
    <n v="71792.238800000006"/>
    <x v="0"/>
    <n v="13044.4444"/>
    <x v="1152"/>
    <x v="0"/>
    <m/>
  </r>
  <r>
    <d v="2024-10-01T03:55:08"/>
    <x v="9"/>
    <n v="2"/>
    <s v="PARIAS MURIEL JHON FREDY"/>
    <x v="1"/>
    <x v="0"/>
    <n v="262"/>
    <n v="23.818181818181799"/>
    <n v="250.30746268656699"/>
    <m/>
    <n v="131619.10449999999"/>
    <x v="1"/>
    <n v="13044.4444"/>
    <x v="1152"/>
    <x v="0"/>
    <m/>
  </r>
  <r>
    <d v="2024-10-01T03:55:08"/>
    <x v="1"/>
    <n v="3"/>
    <s v="ESPINOZA CHAVARRIA GUILLERMO LEON"/>
    <x v="11"/>
    <x v="0"/>
    <n v="55"/>
    <n v="27.5"/>
    <n v="45.510447761194001"/>
    <m/>
    <n v="23930.746299999999"/>
    <x v="0"/>
    <n v="13044.4444"/>
    <x v="1152"/>
    <x v="0"/>
    <m/>
  </r>
  <r>
    <d v="2024-10-01T03:55:08"/>
    <x v="9"/>
    <n v="4"/>
    <s v="SERNA GONZALES GEOVANNY ANDRES"/>
    <x v="3"/>
    <x v="0"/>
    <n v="266"/>
    <n v="28"/>
    <n v="216.174626865672"/>
    <s v="1 Descuento (Despachador) "/>
    <n v="113671.0448"/>
    <x v="0"/>
    <n v="13044.4444"/>
    <x v="1152"/>
    <x v="0"/>
    <m/>
  </r>
  <r>
    <d v="2024-10-01T03:55:08"/>
    <x v="1"/>
    <n v="5"/>
    <s v="LONDOO LOPERA DUVAN ANDRES"/>
    <x v="0"/>
    <x v="0"/>
    <n v="172"/>
    <n v="19.1111111111111"/>
    <n v="204.79701492537299"/>
    <s v="1 Descuento (Angela recaudo) "/>
    <n v="107688.3582"/>
    <x v="1"/>
    <n v="13044.4444"/>
    <x v="1152"/>
    <x v="0"/>
    <m/>
  </r>
  <r>
    <d v="2024-10-01T03:55:09"/>
    <x v="9"/>
    <n v="6"/>
    <s v="TUBERQUIA MAICOL ESTIVEN"/>
    <x v="1"/>
    <x v="0"/>
    <n v="244"/>
    <n v="22.181818181818201"/>
    <n v="250.30746268656699"/>
    <m/>
    <n v="131619.10449999999"/>
    <x v="0"/>
    <n v="13044.4444"/>
    <x v="1152"/>
    <x v="0"/>
    <m/>
  </r>
  <r>
    <d v="2024-10-01T03:55:09"/>
    <x v="1"/>
    <n v="7"/>
    <s v="VANEGAS MORALES DEIBY ALEJANDRO"/>
    <x v="3"/>
    <x v="0"/>
    <n v="264"/>
    <n v="26.4"/>
    <n v="227.55223880597001"/>
    <m/>
    <n v="119653.7313"/>
    <x v="1"/>
    <n v="13044.4444"/>
    <x v="1152"/>
    <x v="0"/>
    <m/>
  </r>
  <r>
    <d v="2024-10-01T03:55:09"/>
    <x v="9"/>
    <n v="8"/>
    <s v="VACA FIERRO ROBINSON"/>
    <x v="3"/>
    <x v="0"/>
    <n v="247"/>
    <n v="24.7"/>
    <n v="227.55223880597001"/>
    <s v="3 Descuentos (Transbordo) "/>
    <n v="119653.7313"/>
    <x v="1"/>
    <n v="13044.4444"/>
    <x v="1152"/>
    <x v="0"/>
    <m/>
  </r>
  <r>
    <d v="2024-10-01T03:55:09"/>
    <x v="1"/>
    <n v="11"/>
    <s v="AMAYA JOSE MANUEL"/>
    <x v="0"/>
    <x v="0"/>
    <n v="175"/>
    <n v="19.4444444444444"/>
    <n v="204.79701492537299"/>
    <s v=" "/>
    <n v="107688.3582"/>
    <x v="0"/>
    <n v="13044.4444"/>
    <x v="1152"/>
    <x v="0"/>
    <m/>
  </r>
  <r>
    <d v="2024-10-01T03:55:10"/>
    <x v="9"/>
    <n v="12"/>
    <s v="JIMENEZ JIMENEZ OMAR DAVID"/>
    <x v="3"/>
    <x v="0"/>
    <n v="240"/>
    <n v="24"/>
    <n v="227.55223880597001"/>
    <s v="1 Descuento (Despachador) "/>
    <n v="119653.7313"/>
    <x v="0"/>
    <n v="13044.4444"/>
    <x v="1152"/>
    <x v="0"/>
    <m/>
  </r>
  <r>
    <d v="2024-10-01T03:55:10"/>
    <x v="1"/>
    <n v="13"/>
    <s v="DURANGO PAEZ GILDARDO"/>
    <x v="1"/>
    <x v="0"/>
    <n v="183"/>
    <n v="16.636363636363601"/>
    <n v="250.30746268656699"/>
    <m/>
    <n v="131619.10449999999"/>
    <x v="0"/>
    <n v="13044.4444"/>
    <x v="1152"/>
    <x v="0"/>
    <m/>
  </r>
  <r>
    <d v="2024-10-01T03:55:10"/>
    <x v="9"/>
    <n v="14"/>
    <s v="DIAZ LOZADA ANDRES FELIPE"/>
    <x v="1"/>
    <x v="0"/>
    <n v="246"/>
    <n v="22.363636363636399"/>
    <n v="250.30746268656699"/>
    <s v="1 Descuento (Usuario desubicado) "/>
    <n v="131619.10449999999"/>
    <x v="1"/>
    <n v="13044.4444"/>
    <x v="1152"/>
    <x v="0"/>
    <m/>
  </r>
  <r>
    <d v="2024-10-01T03:55:10"/>
    <x v="1"/>
    <n v="15"/>
    <s v="QUINTERO  ALVARO ANTONIO"/>
    <x v="0"/>
    <x v="0"/>
    <n v="228"/>
    <n v="25.3333333333333"/>
    <n v="204.79701492537299"/>
    <s v="1 Descuento (Conduct) "/>
    <n v="107688.3582"/>
    <x v="1"/>
    <n v="13044.4444"/>
    <x v="1152"/>
    <x v="0"/>
    <m/>
  </r>
  <r>
    <d v="2024-10-01T03:55:10"/>
    <x v="9"/>
    <n v="16"/>
    <s v="HURTADO MADRID JUAN ESTEBAN"/>
    <x v="6"/>
    <x v="0"/>
    <n v="176"/>
    <n v="20.705882352941199"/>
    <n v="193.41940298507501"/>
    <m/>
    <n v="101705.6716"/>
    <x v="0"/>
    <n v="13044.4444"/>
    <x v="1152"/>
    <x v="0"/>
    <m/>
  </r>
  <r>
    <d v="2024-10-01T03:55:11"/>
    <x v="1"/>
    <n v="18"/>
    <s v="HERRERA GIRALDO DAVINSON"/>
    <x v="4"/>
    <x v="0"/>
    <n v="146"/>
    <n v="20.8571428571429"/>
    <n v="159.28656716417899"/>
    <m/>
    <n v="83757.611900000004"/>
    <x v="0"/>
    <n v="13044.4444"/>
    <x v="1152"/>
    <x v="0"/>
    <m/>
  </r>
  <r>
    <d v="2024-10-01T03:55:11"/>
    <x v="9"/>
    <n v="19"/>
    <s v="GOMEZ JUAN FERNANDO"/>
    <x v="3"/>
    <x v="0"/>
    <n v="198"/>
    <n v="19.8"/>
    <n v="227.55223880597001"/>
    <m/>
    <n v="119653.7313"/>
    <x v="0"/>
    <n v="13044.4444"/>
    <x v="1152"/>
    <x v="0"/>
    <m/>
  </r>
  <r>
    <d v="2024-10-01T03:55:11"/>
    <x v="1"/>
    <n v="20"/>
    <s v="LONDOO CADAVID DAVID SANTIAGO"/>
    <x v="0"/>
    <x v="0"/>
    <n v="160"/>
    <n v="17.7777777777778"/>
    <n v="204.79701492537299"/>
    <m/>
    <n v="107688.3582"/>
    <x v="0"/>
    <n v="13044.4444"/>
    <x v="1152"/>
    <x v="0"/>
    <m/>
  </r>
  <r>
    <d v="2024-10-01T03:55:11"/>
    <x v="9"/>
    <n v="21"/>
    <s v="DURANGO DAVID JOSE"/>
    <x v="0"/>
    <x v="0"/>
    <n v="190"/>
    <n v="21.1111111111111"/>
    <n v="204.79701492537299"/>
    <m/>
    <n v="107688.3582"/>
    <x v="0"/>
    <n v="13044.4444"/>
    <x v="1152"/>
    <x v="0"/>
    <m/>
  </r>
  <r>
    <d v="2024-10-01T03:55:12"/>
    <x v="1"/>
    <n v="22"/>
    <s v="QUIRAMA CASTAEDA JHON JADER"/>
    <x v="12"/>
    <x v="0"/>
    <n v="357"/>
    <n v="27.461538461538499"/>
    <n v="295.81791044776099"/>
    <m/>
    <n v="155549.85070000001"/>
    <x v="1"/>
    <n v="13044.4444"/>
    <x v="1152"/>
    <x v="0"/>
    <m/>
  </r>
  <r>
    <d v="2024-10-01T03:55:12"/>
    <x v="9"/>
    <n v="23"/>
    <s v="SALDARRIAGA PARRA LUIS ALBERTO"/>
    <x v="0"/>
    <x v="0"/>
    <n v="178"/>
    <n v="19.7777777777778"/>
    <n v="204.79701492537299"/>
    <s v="1 Descuento (Monitoreo) "/>
    <n v="107688.3582"/>
    <x v="2"/>
    <n v="13044.4444"/>
    <x v="1152"/>
    <x v="0"/>
    <m/>
  </r>
  <r>
    <d v="2024-10-01T03:55:12"/>
    <x v="1"/>
    <n v="24"/>
    <s v="MOLINA LUIS FERNANDO"/>
    <x v="8"/>
    <x v="0"/>
    <n v="114"/>
    <n v="22.8"/>
    <n v="113.776119402985"/>
    <m/>
    <n v="59826.865700000002"/>
    <x v="0"/>
    <n v="13044.4444"/>
    <x v="1152"/>
    <x v="0"/>
    <m/>
  </r>
  <r>
    <d v="2024-10-01T03:55:12"/>
    <x v="9"/>
    <n v="25"/>
    <s v="JIMENEZ HURTADO CARLOS ESTIVEN"/>
    <x v="0"/>
    <x v="0"/>
    <n v="242"/>
    <n v="26.8888888888889"/>
    <n v="204.79701492537299"/>
    <s v="1 Descuento (Despachador) "/>
    <n v="107688.3582"/>
    <x v="1"/>
    <n v="13044.4444"/>
    <x v="1152"/>
    <x v="0"/>
    <m/>
  </r>
  <r>
    <d v="2024-10-01T03:55:13"/>
    <x v="1"/>
    <n v="26"/>
    <s v="CIRO MARIN RODRIGO ALBERTO"/>
    <x v="3"/>
    <x v="0"/>
    <n v="258"/>
    <n v="25.8"/>
    <n v="227.55223880597001"/>
    <s v="2 Descuentos (Conduct y usuario desubicado) "/>
    <n v="119653.7313"/>
    <x v="0"/>
    <n v="13044.4444"/>
    <x v="1152"/>
    <x v="0"/>
    <m/>
  </r>
  <r>
    <d v="2024-10-01T03:55:13"/>
    <x v="9"/>
    <n v="27"/>
    <s v="FLORES RINCON JORGE ALBERTO"/>
    <x v="13"/>
    <x v="0"/>
    <n v="312"/>
    <n v="22.285714285714299"/>
    <n v="318.57313432835798"/>
    <m/>
    <n v="167515.22390000001"/>
    <x v="0"/>
    <n v="13044.4444"/>
    <x v="1152"/>
    <x v="0"/>
    <m/>
  </r>
  <r>
    <d v="2024-10-01T03:55:13"/>
    <x v="1"/>
    <n v="28"/>
    <s v="HINCAPIE GALLEGO YEISON ANDRES"/>
    <x v="0"/>
    <x v="0"/>
    <n v="185"/>
    <n v="20.5555555555556"/>
    <n v="204.79701492537299"/>
    <s v="1 Descuento (Despachador) "/>
    <n v="107688.3582"/>
    <x v="0"/>
    <n v="13044.4444"/>
    <x v="1152"/>
    <x v="0"/>
    <m/>
  </r>
  <r>
    <d v="2024-10-01T03:55:13"/>
    <x v="9"/>
    <n v="29"/>
    <s v="PEREZ GARCIA JUAN ESTEBAN"/>
    <x v="3"/>
    <x v="0"/>
    <n v="204"/>
    <n v="20.399999999999999"/>
    <n v="227.55223880597001"/>
    <m/>
    <n v="119653.7313"/>
    <x v="0"/>
    <n v="13044.4444"/>
    <x v="1152"/>
    <x v="0"/>
    <m/>
  </r>
  <r>
    <d v="2024-10-01T03:55:14"/>
    <x v="1"/>
    <n v="31"/>
    <s v="GOEZ PABLO"/>
    <x v="3"/>
    <x v="0"/>
    <n v="220"/>
    <n v="22"/>
    <n v="227.55223880597001"/>
    <s v="3 Descuentos (Usuarios desubicados) "/>
    <n v="119653.7313"/>
    <x v="0"/>
    <n v="13044.4444"/>
    <x v="1152"/>
    <x v="0"/>
    <m/>
  </r>
  <r>
    <d v="2024-10-01T03:55:14"/>
    <x v="9"/>
    <n v="32"/>
    <s v="AGUDELO GARCIA DENIN ANGELO"/>
    <x v="1"/>
    <x v="0"/>
    <n v="262"/>
    <n v="23.818181818181799"/>
    <n v="250.30746268656699"/>
    <m/>
    <n v="131619.10449999999"/>
    <x v="0"/>
    <n v="13044.4444"/>
    <x v="1152"/>
    <x v="0"/>
    <m/>
  </r>
  <r>
    <d v="2024-10-01T03:55:14"/>
    <x v="9"/>
    <n v="33"/>
    <s v="ACEVEDO DIEGO ALEJANDRO"/>
    <x v="3"/>
    <x v="0"/>
    <n v="185"/>
    <n v="18.5"/>
    <n v="227.55223880597001"/>
    <s v="4 Descuentos (Transbordo) "/>
    <n v="119653.7313"/>
    <x v="0"/>
    <n v="13044.4444"/>
    <x v="1152"/>
    <x v="0"/>
    <m/>
  </r>
  <r>
    <d v="2024-10-01T03:55:14"/>
    <x v="9"/>
    <n v="36"/>
    <s v="MARTINEZ CHAVERRA LUIS NORBERTO"/>
    <x v="3"/>
    <x v="0"/>
    <n v="246"/>
    <n v="24.6"/>
    <n v="227.55223880597001"/>
    <m/>
    <n v="119653.7313"/>
    <x v="0"/>
    <n v="13044.4444"/>
    <x v="1152"/>
    <x v="0"/>
    <m/>
  </r>
  <r>
    <d v="2024-10-01T03:55:15"/>
    <x v="1"/>
    <n v="37"/>
    <s v="TABORDA ROJAS DIEGO ALEJANDRO"/>
    <x v="3"/>
    <x v="0"/>
    <n v="218"/>
    <n v="21.8"/>
    <n v="227.55223880597001"/>
    <s v="4 Descuentos (Transbordo) "/>
    <n v="119653.7313"/>
    <x v="1"/>
    <n v="13044.4444"/>
    <x v="1152"/>
    <x v="0"/>
    <m/>
  </r>
  <r>
    <d v="2024-10-01T03:55:15"/>
    <x v="1"/>
    <n v="38"/>
    <s v="PEREIRA JORGE"/>
    <x v="9"/>
    <x v="0"/>
    <n v="266"/>
    <n v="22.1666666666667"/>
    <n v="273.06268656716401"/>
    <m/>
    <n v="143584.47760000001"/>
    <x v="0"/>
    <n v="13044.4444"/>
    <x v="1152"/>
    <x v="0"/>
    <m/>
  </r>
  <r>
    <d v="2024-10-01T03:55:15"/>
    <x v="9"/>
    <n v="40"/>
    <s v="OCAMPO OCAMPO ANTONIO JOSE"/>
    <x v="1"/>
    <x v="0"/>
    <n v="241"/>
    <n v="21.909090909090899"/>
    <n v="250.30746268656699"/>
    <m/>
    <n v="131619.10449999999"/>
    <x v="0"/>
    <n v="13044.4444"/>
    <x v="1152"/>
    <x v="0"/>
    <m/>
  </r>
  <r>
    <d v="2024-10-01T03:55:15"/>
    <x v="1"/>
    <n v="41"/>
    <s v="GARCIA DAVID WILSON ALBERTO"/>
    <x v="1"/>
    <x v="0"/>
    <n v="283"/>
    <n v="25.727272727272702"/>
    <n v="250.30746268656699"/>
    <s v="2 Descuentos (Despachadores)"/>
    <n v="131619.10449999999"/>
    <x v="1"/>
    <n v="13044.4444"/>
    <x v="1152"/>
    <x v="0"/>
    <m/>
  </r>
  <r>
    <d v="2024-10-01T03:55:16"/>
    <x v="9"/>
    <n v="42"/>
    <s v="PINO JUAN ESTEBAN"/>
    <x v="0"/>
    <x v="0"/>
    <n v="230"/>
    <n v="25.5555555555556"/>
    <n v="204.79701492537299"/>
    <s v="3 Descuentos (Conducts y despachadora) "/>
    <n v="107688.3582"/>
    <x v="1"/>
    <n v="13044.4444"/>
    <x v="1152"/>
    <x v="0"/>
    <m/>
  </r>
  <r>
    <d v="2024-10-01T16:12:44"/>
    <x v="12"/>
    <n v="1"/>
    <s v="PALMAR PANA EDIXON JOSUE"/>
    <x v="3"/>
    <x v="0"/>
    <n v="181"/>
    <n v="18.100000000000001"/>
    <n v="181"/>
    <s v="3 Descuentos (Monitoreo y Usuarios desubicados) "/>
    <n v="94050"/>
    <x v="0"/>
    <n v="9408.6957000000002"/>
    <x v="1153"/>
    <x v="0"/>
    <m/>
  </r>
  <r>
    <d v="2024-10-01T16:12:44"/>
    <x v="12"/>
    <n v="2"/>
    <s v="ACEVEDO DIEGO ALEJANDRO"/>
    <x v="1"/>
    <x v="0"/>
    <n v="176"/>
    <n v="16"/>
    <n v="218.842105263158"/>
    <m/>
    <n v="114313.15790000001"/>
    <x v="1"/>
    <n v="9408.6957000000002"/>
    <x v="1153"/>
    <x v="0"/>
    <m/>
  </r>
  <r>
    <d v="2024-10-01T16:12:45"/>
    <x v="12"/>
    <n v="4"/>
    <s v="SERNA GONZALES GEOVANNY ANDRES"/>
    <x v="3"/>
    <x v="0"/>
    <n v="210"/>
    <n v="21"/>
    <n v="198.947368421053"/>
    <m/>
    <n v="103921.0526"/>
    <x v="0"/>
    <n v="9408.6957000000002"/>
    <x v="1153"/>
    <x v="0"/>
    <m/>
  </r>
  <r>
    <d v="2024-10-01T16:12:45"/>
    <x v="12"/>
    <n v="5"/>
    <s v="LONDOO LOPERA DUVAN ANDRES"/>
    <x v="3"/>
    <x v="0"/>
    <n v="212"/>
    <n v="21.2"/>
    <n v="198.947368421053"/>
    <m/>
    <n v="103921.0526"/>
    <x v="1"/>
    <n v="9408.6957000000002"/>
    <x v="1153"/>
    <x v="0"/>
    <m/>
  </r>
  <r>
    <d v="2024-10-01T16:12:46"/>
    <x v="12"/>
    <n v="7"/>
    <s v="VANEGAS MORALES DEIBY ALEJANDRO"/>
    <x v="9"/>
    <x v="0"/>
    <n v="267"/>
    <n v="22.25"/>
    <n v="238.73684210526301"/>
    <m/>
    <n v="124705.2632"/>
    <x v="1"/>
    <n v="9408.6957000000002"/>
    <x v="1153"/>
    <x v="0"/>
    <m/>
  </r>
  <r>
    <d v="2024-10-01T16:12:46"/>
    <x v="12"/>
    <n v="8"/>
    <s v="LONDOO CADAVID DAVID SANTIAGO"/>
    <x v="0"/>
    <x v="0"/>
    <n v="156"/>
    <n v="17.3333333333333"/>
    <n v="179.052631578947"/>
    <m/>
    <n v="93528.947400000005"/>
    <x v="1"/>
    <n v="9408.6957000000002"/>
    <x v="1153"/>
    <x v="0"/>
    <m/>
  </r>
  <r>
    <d v="2024-10-01T16:12:47"/>
    <x v="12"/>
    <n v="10"/>
    <s v="MARULANDA JARAMILLO DAWER ANDRES"/>
    <x v="4"/>
    <x v="0"/>
    <n v="143"/>
    <n v="20.428571428571399"/>
    <n v="139.26315789473699"/>
    <m/>
    <n v="72744.736799999999"/>
    <x v="0"/>
    <n v="9408.6957000000002"/>
    <x v="1153"/>
    <x v="0"/>
    <m/>
  </r>
  <r>
    <d v="2024-10-01T16:12:47"/>
    <x v="12"/>
    <n v="11"/>
    <s v="AMAYA JOSE MANUEL"/>
    <x v="0"/>
    <x v="0"/>
    <n v="199"/>
    <n v="22.1111111111111"/>
    <n v="179.052631578947"/>
    <m/>
    <n v="93528.947400000005"/>
    <x v="0"/>
    <n v="9408.6957000000002"/>
    <x v="1153"/>
    <x v="0"/>
    <m/>
  </r>
  <r>
    <d v="2024-10-01T16:12:48"/>
    <x v="12"/>
    <n v="12"/>
    <s v="JIMENEZ JIMENEZ OMAR DAVID"/>
    <x v="3"/>
    <x v="0"/>
    <n v="247"/>
    <n v="24.7"/>
    <n v="198.947368421053"/>
    <s v="1 Descuento (Conduct) "/>
    <n v="103921.0526"/>
    <x v="0"/>
    <n v="9408.6957000000002"/>
    <x v="1153"/>
    <x v="0"/>
    <m/>
  </r>
  <r>
    <d v="2024-10-01T16:12:48"/>
    <x v="12"/>
    <n v="13"/>
    <s v="RUA CHAVARRIA JEFERSON ANDREY"/>
    <x v="4"/>
    <x v="0"/>
    <n v="103"/>
    <n v="14.714285714285699"/>
    <n v="139.26315789473699"/>
    <m/>
    <n v="72744.736799999999"/>
    <x v="0"/>
    <n v="9408.6957000000002"/>
    <x v="1153"/>
    <x v="0"/>
    <m/>
  </r>
  <r>
    <d v="2024-10-01T16:12:49"/>
    <x v="12"/>
    <n v="14"/>
    <s v="MADRID HERNANDEZ JHONATAN SMITH"/>
    <x v="6"/>
    <x v="0"/>
    <n v="154"/>
    <n v="19.25"/>
    <n v="159.157894736842"/>
    <s v="2 Descuentos (Transbordo) "/>
    <n v="83136.842099999994"/>
    <x v="1"/>
    <n v="9408.6957000000002"/>
    <x v="1153"/>
    <x v="0"/>
    <m/>
  </r>
  <r>
    <d v="2024-10-01T16:12:49"/>
    <x v="12"/>
    <n v="15"/>
    <s v="QUINTERO  ALVARO ANTONIO"/>
    <x v="9"/>
    <x v="3"/>
    <n v="246"/>
    <n v="20.5"/>
    <n v="238.73684210526301"/>
    <s v="1 Descuento (Conduct) "/>
    <n v="124705.2632"/>
    <x v="1"/>
    <n v="9408.6957000000002"/>
    <x v="1153"/>
    <x v="0"/>
    <m/>
  </r>
  <r>
    <d v="2024-10-01T16:12:50"/>
    <x v="12"/>
    <n v="16"/>
    <s v="HURTADO MADRID JUAN ESTEBAN"/>
    <x v="10"/>
    <x v="3"/>
    <n v="66"/>
    <n v="18.8571428571429"/>
    <n v="69.631578947368396"/>
    <m/>
    <n v="36372.368399999999"/>
    <x v="0"/>
    <n v="9408.6957000000002"/>
    <x v="1153"/>
    <x v="0"/>
    <m/>
  </r>
  <r>
    <d v="2024-10-01T16:12:50"/>
    <x v="12"/>
    <n v="17"/>
    <s v="RAMIREZ JARAMILLO WILSON"/>
    <x v="8"/>
    <x v="0"/>
    <n v="76"/>
    <n v="15.2"/>
    <n v="99.473684210526301"/>
    <m/>
    <n v="51960.526299999998"/>
    <x v="0"/>
    <n v="9408.6957000000002"/>
    <x v="1153"/>
    <x v="0"/>
    <m/>
  </r>
  <r>
    <d v="2024-10-01T16:12:51"/>
    <x v="12"/>
    <n v="18"/>
    <s v="BETANCUR GUZMAN JHON FERNANDO"/>
    <x v="0"/>
    <x v="0"/>
    <n v="197"/>
    <n v="21.8888888888889"/>
    <n v="179.052631578947"/>
    <s v="1 Descuento (Usuario desubicado) "/>
    <n v="93528.947400000005"/>
    <x v="0"/>
    <n v="9408.6957000000002"/>
    <x v="1153"/>
    <x v="0"/>
    <m/>
  </r>
  <r>
    <d v="2024-10-01T16:12:51"/>
    <x v="12"/>
    <n v="19"/>
    <s v="GOMEZ JUAN FERNANDO"/>
    <x v="3"/>
    <x v="0"/>
    <n v="203"/>
    <n v="20.3"/>
    <n v="198.947368421053"/>
    <m/>
    <n v="103921.0526"/>
    <x v="0"/>
    <n v="9408.6957000000002"/>
    <x v="1153"/>
    <x v="0"/>
    <m/>
  </r>
  <r>
    <d v="2024-10-01T16:12:52"/>
    <x v="12"/>
    <n v="20"/>
    <s v="GONZALEZ PEREZ RAFAEL JOSE"/>
    <x v="3"/>
    <x v="0"/>
    <n v="217"/>
    <n v="21.7"/>
    <n v="198.947368421053"/>
    <m/>
    <n v="103921.0526"/>
    <x v="0"/>
    <n v="9408.6957000000002"/>
    <x v="1153"/>
    <x v="0"/>
    <m/>
  </r>
  <r>
    <d v="2024-10-01T16:12:52"/>
    <x v="12"/>
    <n v="26"/>
    <s v="ESPINOZA CHAVARRIA GUILLERMO LEON"/>
    <x v="3"/>
    <x v="0"/>
    <n v="187"/>
    <n v="18.7"/>
    <n v="198.947368421053"/>
    <s v="3 Descuentos (Despachador y conduct) "/>
    <n v="103921.0526"/>
    <x v="0"/>
    <n v="9408.6957000000002"/>
    <x v="1153"/>
    <x v="0"/>
    <m/>
  </r>
  <r>
    <d v="2024-10-01T16:12:53"/>
    <x v="12"/>
    <n v="29"/>
    <s v="HURTADO MADRID JUAN ESTEBAN"/>
    <x v="10"/>
    <x v="3"/>
    <n v="59"/>
    <n v="14.75"/>
    <n v="79.578947368421098"/>
    <m/>
    <n v="41568.4211"/>
    <x v="0"/>
    <n v="9408.6957000000002"/>
    <x v="1153"/>
    <x v="0"/>
    <m/>
  </r>
  <r>
    <d v="2024-10-01T16:12:53"/>
    <x v="12"/>
    <n v="32"/>
    <s v="AGUDELO GARCIA DENIN ANGELO"/>
    <x v="8"/>
    <x v="0"/>
    <n v="76"/>
    <n v="15.2"/>
    <n v="99.473684210526301"/>
    <m/>
    <n v="51960.526299999998"/>
    <x v="0"/>
    <n v="9408.6957000000002"/>
    <x v="1153"/>
    <x v="0"/>
    <m/>
  </r>
  <r>
    <d v="2024-10-01T16:12:54"/>
    <x v="12"/>
    <n v="41"/>
    <s v="MOLINA LUIS FERNANDO"/>
    <x v="0"/>
    <x v="0"/>
    <n v="178"/>
    <n v="19.7777777777778"/>
    <n v="179.052631578947"/>
    <m/>
    <n v="93528.947400000005"/>
    <x v="1"/>
    <n v="9408.6957000000002"/>
    <x v="1153"/>
    <x v="0"/>
    <m/>
  </r>
  <r>
    <d v="2024-10-01T16:12:54"/>
    <x v="12"/>
    <n v="42"/>
    <s v="PINO JUAN ESTEBAN"/>
    <x v="3"/>
    <x v="0"/>
    <n v="219"/>
    <n v="21.9"/>
    <n v="198.947368421053"/>
    <s v="1 Descuento (Transbordo) "/>
    <n v="103921.0526"/>
    <x v="1"/>
    <n v="9408.6957000000002"/>
    <x v="1153"/>
    <x v="0"/>
    <m/>
  </r>
  <r>
    <d v="2024-10-02T04:01:49"/>
    <x v="9"/>
    <n v="1"/>
    <s v="PALMAR PANA EDIXON JOSUE"/>
    <x v="3"/>
    <x v="0"/>
    <n v="247"/>
    <n v="24.7"/>
    <n v="238.16058394160601"/>
    <m/>
    <n v="125488.32120000001"/>
    <x v="0"/>
    <n v="14316.216200000001"/>
    <x v="1154"/>
    <x v="0"/>
    <m/>
  </r>
  <r>
    <d v="2024-10-02T04:01:50"/>
    <x v="1"/>
    <n v="2"/>
    <s v="PARIAS MURIEL JHON FREDY"/>
    <x v="8"/>
    <x v="0"/>
    <n v="111"/>
    <n v="22.2"/>
    <n v="119.080291970803"/>
    <s v="1 Descuento (Usuario desubicado) "/>
    <n v="62744.160600000003"/>
    <x v="1"/>
    <n v="14316.216200000001"/>
    <x v="1154"/>
    <x v="0"/>
    <m/>
  </r>
  <r>
    <d v="2024-10-02T04:01:50"/>
    <x v="9"/>
    <n v="3"/>
    <s v="AGUIRRE ANDRES"/>
    <x v="6"/>
    <x v="0"/>
    <n v="145"/>
    <n v="19.3333333333333"/>
    <n v="178.620437956204"/>
    <m/>
    <n v="94116.240900000004"/>
    <x v="0"/>
    <n v="14316.216200000001"/>
    <x v="1154"/>
    <x v="0"/>
    <m/>
  </r>
  <r>
    <d v="2024-10-02T04:01:50"/>
    <x v="1"/>
    <n v="4"/>
    <s v="SERNA GONZALES GEOVANNY ANDRES"/>
    <x v="3"/>
    <x v="0"/>
    <n v="281"/>
    <n v="28.1"/>
    <n v="238.16058394160601"/>
    <m/>
    <n v="125488.32120000001"/>
    <x v="0"/>
    <n v="14316.216200000001"/>
    <x v="1154"/>
    <x v="0"/>
    <m/>
  </r>
  <r>
    <d v="2024-10-02T04:01:50"/>
    <x v="9"/>
    <n v="5"/>
    <s v="BERRIO POSADA ANGELA"/>
    <x v="3"/>
    <x v="0"/>
    <n v="236"/>
    <n v="23.6"/>
    <n v="238.16058394160601"/>
    <m/>
    <n v="125488.32120000001"/>
    <x v="1"/>
    <n v="14316.216200000001"/>
    <x v="1154"/>
    <x v="0"/>
    <m/>
  </r>
  <r>
    <d v="2024-10-02T04:01:50"/>
    <x v="1"/>
    <n v="6"/>
    <s v="TUBERQUIA MAICOL ESTIVEN"/>
    <x v="3"/>
    <x v="0"/>
    <n v="232"/>
    <n v="23.2"/>
    <n v="238.16058394160601"/>
    <s v="3 Descuentos (Conducts y Asociado) "/>
    <n v="125488.32120000001"/>
    <x v="0"/>
    <n v="14316.216200000001"/>
    <x v="1154"/>
    <x v="0"/>
    <m/>
  </r>
  <r>
    <d v="2024-10-02T04:01:51"/>
    <x v="9"/>
    <n v="7"/>
    <s v="VANEGAS MORALES DEIBY ALEJANDRO"/>
    <x v="0"/>
    <x v="0"/>
    <n v="259"/>
    <n v="28.7777777777778"/>
    <n v="214.34452554744499"/>
    <m/>
    <n v="112939.48910000001"/>
    <x v="1"/>
    <n v="14316.216200000001"/>
    <x v="1154"/>
    <x v="0"/>
    <m/>
  </r>
  <r>
    <d v="2024-10-02T04:01:51"/>
    <x v="1"/>
    <n v="8"/>
    <s v="VACA FIERRO ROBINSON"/>
    <x v="1"/>
    <x v="0"/>
    <n v="339"/>
    <n v="30.818181818181799"/>
    <n v="261.97664233576597"/>
    <s v="1 Descuento (Conduct) "/>
    <n v="138037.15330000001"/>
    <x v="1"/>
    <n v="14316.216200000001"/>
    <x v="1154"/>
    <x v="0"/>
    <m/>
  </r>
  <r>
    <d v="2024-10-02T04:01:51"/>
    <x v="9"/>
    <n v="9"/>
    <s v="MACEA MATEO"/>
    <x v="4"/>
    <x v="3"/>
    <n v="186"/>
    <n v="26.571428571428601"/>
    <n v="166.712408759124"/>
    <m/>
    <n v="87841.824800000002"/>
    <x v="0"/>
    <n v="14316.216200000001"/>
    <x v="1154"/>
    <x v="0"/>
    <m/>
  </r>
  <r>
    <d v="2024-10-02T04:01:51"/>
    <x v="1"/>
    <n v="10"/>
    <s v="MARULANDA JARAMILLO DAWER ANDRES"/>
    <x v="6"/>
    <x v="0"/>
    <n v="147"/>
    <n v="18.375"/>
    <n v="190.52846715328499"/>
    <m/>
    <n v="100390.6569"/>
    <x v="0"/>
    <n v="14316.216200000001"/>
    <x v="1154"/>
    <x v="0"/>
    <m/>
  </r>
  <r>
    <d v="2024-10-02T04:01:52"/>
    <x v="9"/>
    <n v="11"/>
    <s v="HERRERA GIRALDO DAVINSON"/>
    <x v="0"/>
    <x v="0"/>
    <n v="205"/>
    <n v="22.7777777777778"/>
    <n v="214.34452554744499"/>
    <s v="1 Descuento (Monitoreo) "/>
    <n v="112939.48910000001"/>
    <x v="0"/>
    <n v="14316.216200000001"/>
    <x v="1154"/>
    <x v="0"/>
    <m/>
  </r>
  <r>
    <d v="2024-10-02T04:01:52"/>
    <x v="1"/>
    <n v="12"/>
    <s v="VALENCIA MENDOZA JHON"/>
    <x v="10"/>
    <x v="0"/>
    <n v="93"/>
    <n v="23.25"/>
    <n v="95.264233576642297"/>
    <m/>
    <n v="50195.328500000003"/>
    <x v="0"/>
    <n v="14316.216200000001"/>
    <x v="1154"/>
    <x v="0"/>
    <m/>
  </r>
  <r>
    <d v="2024-10-02T04:01:52"/>
    <x v="9"/>
    <n v="13"/>
    <s v="DURANGO PAEZ GILDARDO"/>
    <x v="3"/>
    <x v="0"/>
    <n v="205"/>
    <n v="20.5"/>
    <n v="238.16058394160601"/>
    <m/>
    <n v="125488.32120000001"/>
    <x v="0"/>
    <n v="14316.216200000001"/>
    <x v="1154"/>
    <x v="0"/>
    <m/>
  </r>
  <r>
    <d v="2024-10-02T04:01:52"/>
    <x v="1"/>
    <n v="14"/>
    <s v="DIAZ LOZADA ANDRES FELIPE"/>
    <x v="1"/>
    <x v="0"/>
    <n v="292"/>
    <n v="26.545454545454501"/>
    <n v="261.97664233576597"/>
    <m/>
    <n v="138037.15330000001"/>
    <x v="1"/>
    <n v="14316.216200000001"/>
    <x v="1154"/>
    <x v="0"/>
    <m/>
  </r>
  <r>
    <d v="2024-10-02T04:01:53"/>
    <x v="9"/>
    <n v="15"/>
    <s v="MARTINEZ ADRIAN ALEJANDRO"/>
    <x v="3"/>
    <x v="0"/>
    <n v="220"/>
    <n v="22"/>
    <n v="238.16058394160601"/>
    <m/>
    <n v="125488.32120000001"/>
    <x v="1"/>
    <n v="14316.216200000001"/>
    <x v="1154"/>
    <x v="0"/>
    <m/>
  </r>
  <r>
    <d v="2024-10-02T04:01:53"/>
    <x v="1"/>
    <n v="16"/>
    <s v="HURTADO MADRID JUAN ESTEBAN"/>
    <x v="6"/>
    <x v="0"/>
    <n v="180"/>
    <n v="22.5"/>
    <n v="190.52846715328499"/>
    <m/>
    <n v="100390.6569"/>
    <x v="0"/>
    <n v="14316.216200000001"/>
    <x v="1154"/>
    <x v="0"/>
    <m/>
  </r>
  <r>
    <d v="2024-10-02T04:01:53"/>
    <x v="9"/>
    <n v="17"/>
    <s v="ESPINOZA CHAVARRIA GUILLERMO LEON"/>
    <x v="3"/>
    <x v="0"/>
    <n v="216"/>
    <n v="21.6"/>
    <n v="238.16058394160601"/>
    <m/>
    <n v="125488.32120000001"/>
    <x v="0"/>
    <n v="14316.216200000001"/>
    <x v="1154"/>
    <x v="0"/>
    <m/>
  </r>
  <r>
    <d v="2024-10-02T04:01:53"/>
    <x v="1"/>
    <n v="18"/>
    <s v="BETANCUR GUZMAN JHON FERNANDO"/>
    <x v="3"/>
    <x v="0"/>
    <n v="237"/>
    <n v="23.7"/>
    <n v="238.16058394160601"/>
    <m/>
    <n v="125488.32120000001"/>
    <x v="0"/>
    <n v="14316.216200000001"/>
    <x v="1154"/>
    <x v="0"/>
    <m/>
  </r>
  <r>
    <d v="2024-10-02T04:01:54"/>
    <x v="9"/>
    <n v="20"/>
    <s v="LONDOO CADAVID DAVID SANTIAGO"/>
    <x v="6"/>
    <x v="0"/>
    <n v="161"/>
    <n v="18.9411764705882"/>
    <n v="202.43649635036499"/>
    <m/>
    <n v="106665.073"/>
    <x v="0"/>
    <n v="14316.216200000001"/>
    <x v="1154"/>
    <x v="0"/>
    <m/>
  </r>
  <r>
    <d v="2024-10-02T04:01:54"/>
    <x v="1"/>
    <n v="21"/>
    <s v="QUINTERO  ALVARO ANTONIO"/>
    <x v="3"/>
    <x v="3"/>
    <n v="246"/>
    <n v="24.6"/>
    <n v="238.16058394160601"/>
    <m/>
    <n v="125488.32120000001"/>
    <x v="0"/>
    <n v="14316.216200000001"/>
    <x v="1154"/>
    <x v="0"/>
    <m/>
  </r>
  <r>
    <d v="2024-10-02T04:01:54"/>
    <x v="9"/>
    <n v="22"/>
    <s v="QUIRAMA CASTAEDA JHON JADER"/>
    <x v="3"/>
    <x v="0"/>
    <n v="286"/>
    <n v="28.6"/>
    <n v="238.16058394160601"/>
    <s v="2 Descuentos (Conducts) "/>
    <n v="125488.32120000001"/>
    <x v="1"/>
    <n v="14316.216200000001"/>
    <x v="1154"/>
    <x v="0"/>
    <m/>
  </r>
  <r>
    <d v="2024-10-02T04:01:54"/>
    <x v="1"/>
    <n v="23"/>
    <s v="SALDARRIAGA PARRA LUIS ALBERTO"/>
    <x v="3"/>
    <x v="0"/>
    <n v="256"/>
    <n v="25.6"/>
    <n v="238.16058394160601"/>
    <s v="1 Descuento (Conduct) "/>
    <n v="125488.32120000001"/>
    <x v="2"/>
    <n v="14316.216200000001"/>
    <x v="1154"/>
    <x v="0"/>
    <m/>
  </r>
  <r>
    <d v="2024-10-02T04:01:55"/>
    <x v="9"/>
    <n v="24"/>
    <s v="MOLINA LUIS FERNANDO"/>
    <x v="0"/>
    <x v="0"/>
    <n v="208"/>
    <n v="23.1111111111111"/>
    <n v="214.34452554744499"/>
    <s v="1 Descuento (Conduct) "/>
    <n v="112939.48910000001"/>
    <x v="0"/>
    <n v="14316.216200000001"/>
    <x v="1154"/>
    <x v="0"/>
    <m/>
  </r>
  <r>
    <d v="2024-10-02T04:01:55"/>
    <x v="1"/>
    <n v="25"/>
    <s v="JIMENEZ HURTADO CARLOS ESTIVEN"/>
    <x v="0"/>
    <x v="0"/>
    <n v="201"/>
    <n v="22.3333333333333"/>
    <n v="214.34452554744499"/>
    <m/>
    <n v="112939.48910000001"/>
    <x v="1"/>
    <n v="14316.216200000001"/>
    <x v="1154"/>
    <x v="0"/>
    <m/>
  </r>
  <r>
    <d v="2024-10-02T04:01:55"/>
    <x v="9"/>
    <n v="26"/>
    <s v="CIRO MARIN RODRIGO ALBERTO"/>
    <x v="6"/>
    <x v="0"/>
    <n v="190"/>
    <n v="23.75"/>
    <n v="190.52846715328499"/>
    <s v="3 Descuentos (transbordo y Usuario desubicado) "/>
    <n v="100390.6569"/>
    <x v="0"/>
    <n v="14316.216200000001"/>
    <x v="1154"/>
    <x v="0"/>
    <m/>
  </r>
  <r>
    <d v="2024-10-02T04:01:55"/>
    <x v="1"/>
    <n v="27"/>
    <s v="FLORES RINCON JORGE ALBERTO"/>
    <x v="1"/>
    <x v="0"/>
    <n v="263"/>
    <n v="23.909090909090899"/>
    <n v="261.97664233576597"/>
    <m/>
    <n v="138037.15330000001"/>
    <x v="0"/>
    <n v="14316.216200000001"/>
    <x v="1154"/>
    <x v="0"/>
    <m/>
  </r>
  <r>
    <d v="2024-10-02T04:01:56"/>
    <x v="9"/>
    <n v="28"/>
    <s v="HINCAPIE GALLEGO YEISON ANDRES"/>
    <x v="4"/>
    <x v="0"/>
    <n v="136"/>
    <n v="19.428571428571399"/>
    <n v="166.712408759124"/>
    <s v="2 Descuentos (Transbordo) "/>
    <n v="87841.824800000002"/>
    <x v="0"/>
    <n v="14316.216200000001"/>
    <x v="1154"/>
    <x v="0"/>
    <m/>
  </r>
  <r>
    <d v="2024-10-02T04:01:56"/>
    <x v="1"/>
    <n v="29"/>
    <s v="LONDOO WILDER"/>
    <x v="12"/>
    <x v="0"/>
    <n v="294"/>
    <n v="22.615384615384599"/>
    <n v="309.60875912408801"/>
    <s v="2 Descuentos (Despachador)"/>
    <n v="163134.8175"/>
    <x v="0"/>
    <n v="14316.216200000001"/>
    <x v="1154"/>
    <x v="0"/>
    <m/>
  </r>
  <r>
    <d v="2024-10-02T04:01:56"/>
    <x v="9"/>
    <n v="31"/>
    <s v="GOEZ PABLO"/>
    <x v="3"/>
    <x v="0"/>
    <n v="240"/>
    <n v="24"/>
    <n v="238.16058394160601"/>
    <s v="1 Descuento (Despachador) "/>
    <n v="125488.32120000001"/>
    <x v="0"/>
    <n v="14316.216200000001"/>
    <x v="1154"/>
    <x v="0"/>
    <m/>
  </r>
  <r>
    <d v="2024-10-02T04:01:56"/>
    <x v="1"/>
    <n v="32"/>
    <s v="AGUDELO GARCIA DENIN ANGELO"/>
    <x v="10"/>
    <x v="0"/>
    <n v="95"/>
    <n v="23.75"/>
    <n v="95.264233576642297"/>
    <s v="5 Descuentos (Transbordo) "/>
    <n v="50195.328500000003"/>
    <x v="0"/>
    <n v="14316.216200000001"/>
    <x v="1154"/>
    <x v="0"/>
    <m/>
  </r>
  <r>
    <d v="2024-10-02T04:01:57"/>
    <x v="9"/>
    <n v="33"/>
    <s v="LONDOO LOPERA DUVAN ANDRES"/>
    <x v="0"/>
    <x v="0"/>
    <n v="217"/>
    <n v="24.1111111111111"/>
    <n v="214.34452554744499"/>
    <m/>
    <n v="112939.48910000001"/>
    <x v="0"/>
    <n v="14316.216200000001"/>
    <x v="1154"/>
    <x v="0"/>
    <m/>
  </r>
  <r>
    <d v="2024-10-02T04:01:57"/>
    <x v="1"/>
    <n v="34"/>
    <s v="PINO JUAN ESTEBAN"/>
    <x v="6"/>
    <x v="0"/>
    <n v="180"/>
    <n v="24"/>
    <n v="178.620437956204"/>
    <s v="11 Descuentos (Transbordo, conducts, jefe de ruta y Asociado) "/>
    <n v="94116.240900000004"/>
    <x v="0"/>
    <n v="14316.216200000001"/>
    <x v="1154"/>
    <x v="0"/>
    <m/>
  </r>
  <r>
    <d v="2024-10-02T04:01:57"/>
    <x v="9"/>
    <n v="36"/>
    <s v="MARTINEZ CHAVERRA LUIS NORBERTO"/>
    <x v="3"/>
    <x v="0"/>
    <n v="216"/>
    <n v="21.6"/>
    <n v="238.16058394160601"/>
    <m/>
    <n v="125488.32120000001"/>
    <x v="0"/>
    <n v="14316.216200000001"/>
    <x v="1154"/>
    <x v="0"/>
    <m/>
  </r>
  <r>
    <d v="2024-10-02T04:01:57"/>
    <x v="1"/>
    <n v="37"/>
    <s v="TABORDA ROJAS DIEGO ALEJANDRO"/>
    <x v="3"/>
    <x v="0"/>
    <n v="245"/>
    <n v="24.5"/>
    <n v="238.16058394160601"/>
    <m/>
    <n v="125488.32120000001"/>
    <x v="1"/>
    <n v="14316.216200000001"/>
    <x v="1154"/>
    <x v="0"/>
    <m/>
  </r>
  <r>
    <d v="2024-10-02T04:01:58"/>
    <x v="9"/>
    <n v="38"/>
    <s v="PEREIRA JORGE"/>
    <x v="3"/>
    <x v="0"/>
    <n v="281"/>
    <n v="28.1"/>
    <n v="238.16058394160601"/>
    <m/>
    <n v="125488.32120000001"/>
    <x v="0"/>
    <n v="14316.216200000001"/>
    <x v="1154"/>
    <x v="0"/>
    <m/>
  </r>
  <r>
    <d v="2024-10-02T04:01:58"/>
    <x v="1"/>
    <n v="40"/>
    <s v="OCAMPO OCAMPO ANTONIO JOSE"/>
    <x v="6"/>
    <x v="0"/>
    <n v="196"/>
    <n v="24.5"/>
    <n v="190.52846715328499"/>
    <m/>
    <n v="100390.6569"/>
    <x v="0"/>
    <n v="14316.216200000001"/>
    <x v="1154"/>
    <x v="0"/>
    <m/>
  </r>
  <r>
    <d v="2024-10-02T04:01:58"/>
    <x v="9"/>
    <n v="41"/>
    <s v="GARCIA DAVID WILSON ALBERTO"/>
    <x v="0"/>
    <x v="0"/>
    <n v="195"/>
    <n v="21.6666666666667"/>
    <n v="214.34452554744499"/>
    <s v="1 Descuento (Monitoreo) "/>
    <n v="112939.48910000001"/>
    <x v="1"/>
    <n v="14316.216200000001"/>
    <x v="1154"/>
    <x v="0"/>
    <m/>
  </r>
  <r>
    <d v="2024-10-02T04:01:58"/>
    <x v="1"/>
    <n v="42"/>
    <s v="LOPERA ALVAREZ ESTIVEN"/>
    <x v="3"/>
    <x v="0"/>
    <n v="220"/>
    <n v="22"/>
    <n v="238.16058394160601"/>
    <m/>
    <n v="125488.32120000001"/>
    <x v="1"/>
    <n v="14316.216200000001"/>
    <x v="1154"/>
    <x v="0"/>
    <m/>
  </r>
  <r>
    <d v="2024-10-03T03:58:01"/>
    <x v="1"/>
    <n v="1"/>
    <s v="PALMAR PANA EDIXON JOSUE"/>
    <x v="1"/>
    <x v="0"/>
    <n v="219"/>
    <n v="19.909090909090899"/>
    <n v="219"/>
    <s v="2 Descuentos (Usuario desubicado y despachador ) "/>
    <n v="114400"/>
    <x v="0"/>
    <n v="15044.4444"/>
    <x v="1155"/>
    <x v="0"/>
    <m/>
  </r>
  <r>
    <d v="2024-10-03T03:58:01"/>
    <x v="9"/>
    <n v="2"/>
    <s v="PARIAS MURIEL JHON FREDY"/>
    <x v="0"/>
    <x v="0"/>
    <n v="208"/>
    <n v="23.1111111111111"/>
    <n v="207.32335329341299"/>
    <s v="2 Descuentos (Usuario desubicado y despachador ) "/>
    <n v="109077.8443"/>
    <x v="1"/>
    <n v="15044.4444"/>
    <x v="1155"/>
    <x v="0"/>
    <m/>
  </r>
  <r>
    <d v="2024-10-03T03:58:02"/>
    <x v="1"/>
    <n v="3"/>
    <s v="AGUIRRE ANDRES"/>
    <x v="3"/>
    <x v="0"/>
    <n v="230"/>
    <n v="21.904761904761902"/>
    <n v="241.87724550898201"/>
    <s v="1 Descuento (Despachador) "/>
    <n v="127257.485"/>
    <x v="0"/>
    <n v="15044.4444"/>
    <x v="1155"/>
    <x v="0"/>
    <m/>
  </r>
  <r>
    <d v="2024-10-03T03:58:02"/>
    <x v="9"/>
    <n v="4"/>
    <s v="SERNA GONZALES GEOVANNY ANDRES"/>
    <x v="0"/>
    <x v="0"/>
    <n v="239"/>
    <n v="26.5555555555556"/>
    <n v="207.32335329341299"/>
    <s v="3 Descuentos (Conduct, despachador y usuario desubicado) "/>
    <n v="109077.8443"/>
    <x v="0"/>
    <n v="15044.4444"/>
    <x v="1155"/>
    <x v="0"/>
    <m/>
  </r>
  <r>
    <d v="2024-10-03T03:58:02"/>
    <x v="1"/>
    <n v="5"/>
    <s v="BERRIO POSADA ANGELA"/>
    <x v="4"/>
    <x v="0"/>
    <n v="145"/>
    <n v="20.714285714285701"/>
    <n v="161.251497005988"/>
    <m/>
    <n v="84838.323399999994"/>
    <x v="1"/>
    <n v="15044.4444"/>
    <x v="1155"/>
    <x v="0"/>
    <m/>
  </r>
  <r>
    <d v="2024-10-03T03:58:02"/>
    <x v="9"/>
    <n v="6"/>
    <s v="TUBERQUIA MAICOL ESTIVEN"/>
    <x v="0"/>
    <x v="0"/>
    <n v="173"/>
    <n v="19.2222222222222"/>
    <n v="207.32335329341299"/>
    <s v="1 Descuento (Usuario desubicado) "/>
    <n v="109077.8443"/>
    <x v="0"/>
    <n v="15044.4444"/>
    <x v="1155"/>
    <x v="0"/>
    <m/>
  </r>
  <r>
    <d v="2024-10-03T03:58:03"/>
    <x v="1"/>
    <n v="7"/>
    <s v="VANEGAS MORALES DEIBY ALEJANDRO"/>
    <x v="3"/>
    <x v="0"/>
    <n v="226"/>
    <n v="23.789473684210499"/>
    <n v="218.84131736526899"/>
    <m/>
    <n v="115137.7246"/>
    <x v="1"/>
    <n v="15044.4444"/>
    <x v="1155"/>
    <x v="0"/>
    <m/>
  </r>
  <r>
    <d v="2024-10-03T03:58:03"/>
    <x v="9"/>
    <n v="8"/>
    <s v="VACA FIERRO ROBINSON"/>
    <x v="3"/>
    <x v="0"/>
    <n v="222"/>
    <n v="22.2"/>
    <n v="230.35928143712599"/>
    <s v="7 Descuentos (Conducts, despachadores y transbordo) "/>
    <n v="121197.6048"/>
    <x v="1"/>
    <n v="15044.4444"/>
    <x v="1155"/>
    <x v="0"/>
    <m/>
  </r>
  <r>
    <d v="2024-10-03T03:58:03"/>
    <x v="1"/>
    <n v="9"/>
    <s v="MACEA MATEO"/>
    <x v="0"/>
    <x v="0"/>
    <n v="232"/>
    <n v="25.7777777777778"/>
    <n v="207.32335329341299"/>
    <s v="4 Descuentos (Monitoreo, conduct, despachador y usuario desubicado) "/>
    <n v="109077.8443"/>
    <x v="0"/>
    <n v="15044.4444"/>
    <x v="1155"/>
    <x v="0"/>
    <m/>
  </r>
  <r>
    <d v="2024-10-03T03:58:03"/>
    <x v="9"/>
    <n v="10"/>
    <s v="QUINTERO  ALVARO ANTONIO"/>
    <x v="2"/>
    <x v="0"/>
    <n v="132"/>
    <n v="24"/>
    <n v="126.69760479041901"/>
    <m/>
    <n v="66658.6826"/>
    <x v="0"/>
    <n v="15044.4444"/>
    <x v="1155"/>
    <x v="0"/>
    <m/>
  </r>
  <r>
    <d v="2024-10-03T03:58:04"/>
    <x v="1"/>
    <n v="11"/>
    <s v="AMAYA JOSE MANUEL"/>
    <x v="6"/>
    <x v="0"/>
    <n v="218"/>
    <n v="27.25"/>
    <n v="184.28742514970099"/>
    <m/>
    <n v="96958.083799999993"/>
    <x v="0"/>
    <n v="15044.4444"/>
    <x v="1155"/>
    <x v="0"/>
    <m/>
  </r>
  <r>
    <d v="2024-10-03T03:58:04"/>
    <x v="9"/>
    <n v="12"/>
    <s v="JIMENEZ JIMENEZ OMAR DAVID"/>
    <x v="0"/>
    <x v="0"/>
    <n v="235"/>
    <n v="26.1111111111111"/>
    <n v="207.32335329341299"/>
    <m/>
    <n v="109077.8443"/>
    <x v="0"/>
    <n v="15044.4444"/>
    <x v="1155"/>
    <x v="0"/>
    <m/>
  </r>
  <r>
    <d v="2024-10-03T03:58:04"/>
    <x v="1"/>
    <n v="13"/>
    <s v="DURANGO PAEZ GILDARDO"/>
    <x v="0"/>
    <x v="0"/>
    <n v="198"/>
    <n v="22"/>
    <n v="207.32335329341299"/>
    <m/>
    <n v="109077.8443"/>
    <x v="0"/>
    <n v="15044.4444"/>
    <x v="1155"/>
    <x v="0"/>
    <m/>
  </r>
  <r>
    <d v="2024-10-03T03:58:05"/>
    <x v="9"/>
    <n v="14"/>
    <s v="DIAZ LOZADA ANDRES FELIPE"/>
    <x v="1"/>
    <x v="0"/>
    <n v="264"/>
    <n v="24"/>
    <n v="253.39520958083801"/>
    <m/>
    <n v="133317.3653"/>
    <x v="1"/>
    <n v="15044.4444"/>
    <x v="1155"/>
    <x v="0"/>
    <m/>
  </r>
  <r>
    <d v="2024-10-03T03:58:05"/>
    <x v="1"/>
    <n v="15"/>
    <s v="MARTINEZ ADRIAN ALEJANDRO"/>
    <x v="1"/>
    <x v="0"/>
    <n v="298"/>
    <n v="27.090909090909101"/>
    <n v="253.39520958083801"/>
    <s v="1 Descuento (Usuario desubicado) "/>
    <n v="133317.3653"/>
    <x v="1"/>
    <n v="15044.4444"/>
    <x v="1155"/>
    <x v="0"/>
    <m/>
  </r>
  <r>
    <d v="2024-10-03T03:58:05"/>
    <x v="9"/>
    <n v="16"/>
    <s v="LONDOO WILDER"/>
    <x v="2"/>
    <x v="0"/>
    <n v="129"/>
    <n v="21.5"/>
    <n v="138.21556886227501"/>
    <m/>
    <n v="72718.562900000004"/>
    <x v="0"/>
    <n v="15044.4444"/>
    <x v="1155"/>
    <x v="0"/>
    <m/>
  </r>
  <r>
    <d v="2024-10-03T03:58:06"/>
    <x v="1"/>
    <n v="17"/>
    <s v="RAMIREZ JARAMILLO WILSON"/>
    <x v="0"/>
    <x v="0"/>
    <n v="219"/>
    <n v="24.3333333333333"/>
    <n v="207.32335329341299"/>
    <m/>
    <n v="109077.8443"/>
    <x v="0"/>
    <n v="15044.4444"/>
    <x v="1155"/>
    <x v="0"/>
    <m/>
  </r>
  <r>
    <d v="2024-10-03T03:58:06"/>
    <x v="9"/>
    <n v="18"/>
    <s v="BETANCUR GUZMAN JHON FERNANDO"/>
    <x v="6"/>
    <x v="0"/>
    <n v="202"/>
    <n v="25.25"/>
    <n v="184.28742514970099"/>
    <m/>
    <n v="96958.083799999993"/>
    <x v="0"/>
    <n v="15044.4444"/>
    <x v="1155"/>
    <x v="0"/>
    <m/>
  </r>
  <r>
    <d v="2024-10-03T03:58:06"/>
    <x v="1"/>
    <n v="19"/>
    <s v="GOMEZ JUAN FERNANDO"/>
    <x v="0"/>
    <x v="0"/>
    <n v="204"/>
    <n v="22.6666666666667"/>
    <n v="207.32335329341299"/>
    <m/>
    <n v="109077.8443"/>
    <x v="0"/>
    <n v="15044.4444"/>
    <x v="1155"/>
    <x v="0"/>
    <m/>
  </r>
  <r>
    <d v="2024-10-03T03:58:07"/>
    <x v="9"/>
    <n v="20"/>
    <s v="GONZALEZ PEREZ RAFAEL JOSE"/>
    <x v="8"/>
    <x v="0"/>
    <n v="118"/>
    <n v="23.6"/>
    <n v="115.17964071856299"/>
    <s v="1 Descuento (Monitoreo)"/>
    <n v="60598.8024"/>
    <x v="0"/>
    <n v="15044.4444"/>
    <x v="1155"/>
    <x v="0"/>
    <m/>
  </r>
  <r>
    <d v="2024-10-03T03:58:07"/>
    <x v="1"/>
    <n v="21"/>
    <s v="DURANGO DAVID JOSE"/>
    <x v="7"/>
    <x v="0"/>
    <n v="67"/>
    <n v="22.3333333333333"/>
    <n v="69.107784431137702"/>
    <m/>
    <n v="36359.2814"/>
    <x v="0"/>
    <n v="15044.4444"/>
    <x v="1155"/>
    <x v="0"/>
    <m/>
  </r>
  <r>
    <d v="2024-10-03T03:58:07"/>
    <x v="9"/>
    <n v="22"/>
    <s v="QUIRAMA CASTAEDA JHON JADER"/>
    <x v="2"/>
    <x v="0"/>
    <n v="183"/>
    <n v="28.153846153846199"/>
    <n v="149.733532934132"/>
    <m/>
    <n v="78778.443100000004"/>
    <x v="1"/>
    <n v="15044.4444"/>
    <x v="1155"/>
    <x v="0"/>
    <m/>
  </r>
  <r>
    <d v="2024-10-03T03:58:08"/>
    <x v="1"/>
    <n v="23"/>
    <s v="SALDARRIAGA PARRA LUIS ALBERTO"/>
    <x v="0"/>
    <x v="0"/>
    <n v="194"/>
    <n v="21.5555555555556"/>
    <n v="207.32335329341299"/>
    <s v="4 Descuentos (asociado, despachador y conducts) "/>
    <n v="109077.8443"/>
    <x v="2"/>
    <n v="15044.4444"/>
    <x v="1155"/>
    <x v="0"/>
    <m/>
  </r>
  <r>
    <d v="2024-10-03T03:58:08"/>
    <x v="9"/>
    <n v="24"/>
    <s v="MOLINA LUIS FERNANDO"/>
    <x v="0"/>
    <x v="0"/>
    <n v="175"/>
    <n v="19.4444444444444"/>
    <n v="207.32335329341299"/>
    <s v="1 Descuento (Conduct) "/>
    <n v="109077.8443"/>
    <x v="0"/>
    <n v="15044.4444"/>
    <x v="1155"/>
    <x v="0"/>
    <m/>
  </r>
  <r>
    <d v="2024-10-03T03:58:08"/>
    <x v="1"/>
    <n v="25"/>
    <s v="JIMENEZ HURTADO CARLOS ESTIVEN"/>
    <x v="6"/>
    <x v="0"/>
    <n v="212"/>
    <n v="26.5"/>
    <n v="184.28742514970099"/>
    <s v="1 Descuento (Despachador) "/>
    <n v="96958.083799999993"/>
    <x v="1"/>
    <n v="15044.4444"/>
    <x v="1155"/>
    <x v="0"/>
    <m/>
  </r>
  <r>
    <d v="2024-10-03T03:58:08"/>
    <x v="9"/>
    <n v="26"/>
    <s v="ESPINOZA CHAVARRIA GUILLERMO LEON"/>
    <x v="0"/>
    <x v="0"/>
    <n v="188"/>
    <n v="20.8888888888889"/>
    <n v="207.32335329341299"/>
    <m/>
    <n v="109077.8443"/>
    <x v="0"/>
    <n v="15044.4444"/>
    <x v="1155"/>
    <x v="0"/>
    <m/>
  </r>
  <r>
    <d v="2024-10-03T03:58:09"/>
    <x v="1"/>
    <n v="27"/>
    <s v="FLORES RINCON JORGE ALBERTO"/>
    <x v="1"/>
    <x v="0"/>
    <n v="291"/>
    <n v="26.454545454545499"/>
    <n v="253.39520958083801"/>
    <s v="FERNEY HENAO Realiz 3 viajes donde moviliz 76 Usuarios "/>
    <n v="133317.3653"/>
    <x v="0"/>
    <n v="15044.4444"/>
    <x v="1155"/>
    <x v="0"/>
    <m/>
  </r>
  <r>
    <d v="2024-10-03T03:58:09"/>
    <x v="9"/>
    <n v="28"/>
    <s v="HINCAPIE GALLEGO YEISON ANDRES"/>
    <x v="3"/>
    <x v="0"/>
    <n v="200"/>
    <n v="20"/>
    <n v="230.35928143712599"/>
    <s v="1 Descuento (Conduct) "/>
    <n v="121197.6048"/>
    <x v="0"/>
    <n v="15044.4444"/>
    <x v="1155"/>
    <x v="0"/>
    <m/>
  </r>
  <r>
    <d v="2024-10-03T03:58:09"/>
    <x v="1"/>
    <n v="29"/>
    <s v="PEREZ GARCIA JUAN ESTEBAN"/>
    <x v="7"/>
    <x v="0"/>
    <n v="84"/>
    <n v="28"/>
    <n v="69.107784431137702"/>
    <m/>
    <n v="36359.2814"/>
    <x v="0"/>
    <n v="15044.4444"/>
    <x v="1155"/>
    <x v="0"/>
    <m/>
  </r>
  <r>
    <d v="2024-10-03T03:58:10"/>
    <x v="9"/>
    <n v="31"/>
    <s v="GOEZ PABLO"/>
    <x v="0"/>
    <x v="0"/>
    <n v="216"/>
    <n v="24"/>
    <n v="207.32335329341299"/>
    <m/>
    <n v="109077.8443"/>
    <x v="0"/>
    <n v="15044.4444"/>
    <x v="1155"/>
    <x v="0"/>
    <m/>
  </r>
  <r>
    <d v="2024-10-03T03:58:10"/>
    <x v="1"/>
    <n v="32"/>
    <s v="AGUDELO GARCIA DENIN ANGELO"/>
    <x v="3"/>
    <x v="0"/>
    <n v="174"/>
    <n v="17.399999999999999"/>
    <n v="230.35928143712599"/>
    <s v="1 Descuento (Jefe de ruta) "/>
    <n v="121197.6048"/>
    <x v="0"/>
    <n v="15044.4444"/>
    <x v="1155"/>
    <x v="0"/>
    <m/>
  </r>
  <r>
    <d v="2024-10-03T03:58:10"/>
    <x v="9"/>
    <n v="33"/>
    <s v="LONDOO LOPERA DUVAN ANDRES"/>
    <x v="0"/>
    <x v="0"/>
    <n v="180"/>
    <n v="20"/>
    <n v="207.32335329341299"/>
    <m/>
    <n v="109077.8443"/>
    <x v="0"/>
    <n v="15044.4444"/>
    <x v="1155"/>
    <x v="0"/>
    <m/>
  </r>
  <r>
    <d v="2024-10-03T03:58:11"/>
    <x v="1"/>
    <n v="34"/>
    <s v="PINO JUAN ESTEBAN"/>
    <x v="0"/>
    <x v="3"/>
    <n v="226"/>
    <n v="25.1111111111111"/>
    <n v="207.32335329341299"/>
    <s v="1 Descuento (Despachador) "/>
    <n v="109077.8443"/>
    <x v="0"/>
    <n v="15044.4444"/>
    <x v="1155"/>
    <x v="0"/>
    <m/>
  </r>
  <r>
    <d v="2024-10-03T03:58:11"/>
    <x v="9"/>
    <n v="36"/>
    <s v="MARTINEZ CHAVERRA LUIS NORBERTO"/>
    <x v="1"/>
    <x v="0"/>
    <n v="289"/>
    <n v="26.272727272727298"/>
    <n v="253.39520958083801"/>
    <s v="2 Descuentos (conducts) "/>
    <n v="133317.3653"/>
    <x v="0"/>
    <n v="15044.4444"/>
    <x v="1155"/>
    <x v="0"/>
    <m/>
  </r>
  <r>
    <d v="2024-10-03T03:58:12"/>
    <x v="1"/>
    <n v="37"/>
    <s v="TABORDA ROJAS DIEGO ALEJANDRO"/>
    <x v="6"/>
    <x v="3"/>
    <n v="162"/>
    <n v="20.25"/>
    <n v="184.28742514970099"/>
    <m/>
    <n v="96958.083799999993"/>
    <x v="1"/>
    <n v="15044.4444"/>
    <x v="1155"/>
    <x v="0"/>
    <m/>
  </r>
  <r>
    <d v="2024-10-03T03:58:12"/>
    <x v="9"/>
    <n v="38"/>
    <s v="PEREIRA JORGE"/>
    <x v="2"/>
    <x v="0"/>
    <n v="150"/>
    <n v="25"/>
    <n v="138.21556886227501"/>
    <m/>
    <n v="72718.562900000004"/>
    <x v="0"/>
    <n v="15044.4444"/>
    <x v="1155"/>
    <x v="0"/>
    <m/>
  </r>
  <r>
    <d v="2024-10-03T03:58:12"/>
    <x v="1"/>
    <n v="39"/>
    <s v="GOMEZ EDWIN"/>
    <x v="3"/>
    <x v="0"/>
    <n v="196"/>
    <n v="19.600000000000001"/>
    <n v="230.35928143712599"/>
    <m/>
    <n v="121197.6048"/>
    <x v="0"/>
    <n v="15044.4444"/>
    <x v="1155"/>
    <x v="0"/>
    <m/>
  </r>
  <r>
    <d v="2024-10-03T03:58:12"/>
    <x v="9"/>
    <n v="40"/>
    <s v="OCAMPO OCAMPO ANTONIO JOSE"/>
    <x v="3"/>
    <x v="0"/>
    <n v="232"/>
    <n v="23.2"/>
    <n v="230.35928143712599"/>
    <m/>
    <n v="121197.6048"/>
    <x v="0"/>
    <n v="15044.4444"/>
    <x v="1155"/>
    <x v="0"/>
    <m/>
  </r>
  <r>
    <d v="2024-10-03T03:58:13"/>
    <x v="1"/>
    <n v="41"/>
    <s v="GARCIA DAVID WILSON ALBERTO"/>
    <x v="3"/>
    <x v="0"/>
    <n v="198"/>
    <n v="19.8"/>
    <n v="230.35928143712599"/>
    <s v="1 Descuento (Conduct) "/>
    <n v="121197.6048"/>
    <x v="1"/>
    <n v="15044.4444"/>
    <x v="1155"/>
    <x v="0"/>
    <m/>
  </r>
  <r>
    <d v="2024-10-03T03:58:13"/>
    <x v="9"/>
    <n v="42"/>
    <s v="LOPERA ALVAREZ ESTIVEN"/>
    <x v="3"/>
    <x v="0"/>
    <n v="185"/>
    <n v="18.5"/>
    <n v="230.35928143712599"/>
    <m/>
    <n v="121197.6048"/>
    <x v="1"/>
    <n v="15044.4444"/>
    <x v="1155"/>
    <x v="0"/>
    <m/>
  </r>
  <r>
    <d v="2024-10-04T02:53:31"/>
    <x v="9"/>
    <n v="1"/>
    <s v="PALMAR PANA EDIXON JOSUE"/>
    <x v="3"/>
    <x v="0"/>
    <n v="225"/>
    <n v="22.5"/>
    <n v="222.584269662921"/>
    <s v="5 Descuentos (Incidente con Usuarios) "/>
    <n v="116921.3483"/>
    <x v="0"/>
    <n v="14961.1111"/>
    <x v="1156"/>
    <x v="0"/>
    <m/>
  </r>
  <r>
    <d v="2024-10-04T02:53:31"/>
    <x v="1"/>
    <n v="2"/>
    <s v="PARIAS MURIEL JHON FREDY"/>
    <x v="6"/>
    <x v="3"/>
    <n v="210"/>
    <n v="26.25"/>
    <n v="178.06741573033699"/>
    <m/>
    <n v="93537.078699999998"/>
    <x v="1"/>
    <n v="14961.1111"/>
    <x v="1156"/>
    <x v="0"/>
    <m/>
  </r>
  <r>
    <d v="2024-10-04T02:53:31"/>
    <x v="9"/>
    <n v="3"/>
    <s v="AGUIRRE ANDRES"/>
    <x v="0"/>
    <x v="0"/>
    <n v="196"/>
    <n v="21.7777777777778"/>
    <n v="200.325842696629"/>
    <m/>
    <n v="105229.2135"/>
    <x v="0"/>
    <n v="14961.1111"/>
    <x v="1156"/>
    <x v="0"/>
    <m/>
  </r>
  <r>
    <d v="2024-10-04T02:53:31"/>
    <x v="1"/>
    <n v="4"/>
    <s v="SERNA GONZALES GEOVANNY ANDRES"/>
    <x v="0"/>
    <x v="0"/>
    <n v="250"/>
    <n v="27.7777777777778"/>
    <n v="200.325842696629"/>
    <s v="2 Descuentos (Transbordo) "/>
    <n v="105229.2135"/>
    <x v="0"/>
    <n v="14961.1111"/>
    <x v="1156"/>
    <x v="0"/>
    <m/>
  </r>
  <r>
    <d v="2024-10-04T02:53:32"/>
    <x v="9"/>
    <n v="5"/>
    <s v="BERRIO POSADA ANGELA"/>
    <x v="0"/>
    <x v="0"/>
    <n v="239"/>
    <n v="26.5555555555556"/>
    <n v="200.325842696629"/>
    <s v="2 Descuentos (Monitoreo y Usuario movilidad reducida) "/>
    <n v="105229.2135"/>
    <x v="1"/>
    <n v="14961.1111"/>
    <x v="1156"/>
    <x v="0"/>
    <m/>
  </r>
  <r>
    <d v="2024-10-04T02:53:32"/>
    <x v="1"/>
    <n v="6"/>
    <s v="TUBERQUIA MAICOL ESTIVEN"/>
    <x v="0"/>
    <x v="0"/>
    <n v="177"/>
    <n v="19.6666666666667"/>
    <n v="200.325842696629"/>
    <m/>
    <n v="105229.2135"/>
    <x v="0"/>
    <n v="14961.1111"/>
    <x v="1156"/>
    <x v="0"/>
    <m/>
  </r>
  <r>
    <d v="2024-10-04T02:53:32"/>
    <x v="9"/>
    <n v="7"/>
    <s v="VANEGAS MORALES DEIBY ALEJANDRO"/>
    <x v="2"/>
    <x v="0"/>
    <n v="173"/>
    <n v="28.8333333333333"/>
    <n v="133.55056179775301"/>
    <s v="1 Descuento (conduct)"/>
    <n v="70152.808999999994"/>
    <x v="1"/>
    <n v="14961.1111"/>
    <x v="1156"/>
    <x v="0"/>
    <m/>
  </r>
  <r>
    <d v="2024-10-04T02:53:32"/>
    <x v="1"/>
    <n v="8"/>
    <s v="VACA FIERRO ROBINSON"/>
    <x v="0"/>
    <x v="0"/>
    <n v="189"/>
    <n v="21"/>
    <n v="200.325842696629"/>
    <m/>
    <n v="105229.2135"/>
    <x v="1"/>
    <n v="14961.1111"/>
    <x v="1156"/>
    <x v="0"/>
    <m/>
  </r>
  <r>
    <d v="2024-10-04T02:53:33"/>
    <x v="9"/>
    <n v="9"/>
    <s v="MACEA MATEO"/>
    <x v="4"/>
    <x v="0"/>
    <n v="174"/>
    <n v="24.8571428571429"/>
    <n v="155.80898876404501"/>
    <m/>
    <n v="81844.943799999994"/>
    <x v="0"/>
    <n v="14961.1111"/>
    <x v="1156"/>
    <x v="0"/>
    <m/>
  </r>
  <r>
    <d v="2024-10-04T02:53:33"/>
    <x v="1"/>
    <n v="10"/>
    <s v="MARULANDA JARAMILLO DAWER ANDRES"/>
    <x v="3"/>
    <x v="0"/>
    <n v="190"/>
    <n v="19"/>
    <n v="222.584269662921"/>
    <s v="2 Descuentos (Usuario desubicado y monitoreo) "/>
    <n v="116921.3483"/>
    <x v="0"/>
    <n v="14961.1111"/>
    <x v="1156"/>
    <x v="0"/>
    <m/>
  </r>
  <r>
    <d v="2024-10-04T02:53:34"/>
    <x v="9"/>
    <n v="11"/>
    <s v="HERRERA GIRALDO DAVINSON"/>
    <x v="0"/>
    <x v="0"/>
    <n v="163"/>
    <n v="18.1111111111111"/>
    <n v="200.325842696629"/>
    <m/>
    <n v="105229.2135"/>
    <x v="0"/>
    <n v="14961.1111"/>
    <x v="1156"/>
    <x v="0"/>
    <m/>
  </r>
  <r>
    <d v="2024-10-04T02:53:34"/>
    <x v="1"/>
    <n v="12"/>
    <s v="JIMENEZ JIMENEZ OMAR DAVID"/>
    <x v="0"/>
    <x v="0"/>
    <n v="156"/>
    <n v="17.3333333333333"/>
    <n v="200.325842696629"/>
    <m/>
    <n v="105229.2135"/>
    <x v="0"/>
    <n v="14961.1111"/>
    <x v="1156"/>
    <x v="0"/>
    <m/>
  </r>
  <r>
    <d v="2024-10-04T02:53:34"/>
    <x v="9"/>
    <n v="13"/>
    <s v="RUA CHAVARRIA JEFERSON ANDREY"/>
    <x v="0"/>
    <x v="0"/>
    <n v="147"/>
    <n v="16.3333333333333"/>
    <n v="200.325842696629"/>
    <s v="GILDARDO DURANGO Realiz 4 viajes donde moviliz 67 Usuarios, 1 Descuento (Angela recaudo) "/>
    <n v="105229.2135"/>
    <x v="0"/>
    <n v="14961.1111"/>
    <x v="1156"/>
    <x v="0"/>
    <m/>
  </r>
  <r>
    <d v="2024-10-04T02:53:34"/>
    <x v="1"/>
    <n v="14"/>
    <s v="DIAZ LOZADA ANDRES FELIPE"/>
    <x v="3"/>
    <x v="0"/>
    <n v="205"/>
    <n v="20.5"/>
    <n v="222.584269662921"/>
    <s v="2 Descuentos (Despachador y Asociado) "/>
    <n v="116921.3483"/>
    <x v="1"/>
    <n v="14961.1111"/>
    <x v="1156"/>
    <x v="0"/>
    <m/>
  </r>
  <r>
    <d v="2024-10-04T02:53:35"/>
    <x v="9"/>
    <n v="15"/>
    <s v="MARTINEZ ADRIAN ALEJANDRO"/>
    <x v="0"/>
    <x v="0"/>
    <n v="223"/>
    <n v="24.7777777777778"/>
    <n v="200.325842696629"/>
    <s v="2 Descuentos (Jefe de ruta) "/>
    <n v="105229.2135"/>
    <x v="1"/>
    <n v="14961.1111"/>
    <x v="1156"/>
    <x v="0"/>
    <m/>
  </r>
  <r>
    <d v="2024-10-04T02:53:35"/>
    <x v="1"/>
    <n v="16"/>
    <s v="LONDOO CADAVID DAVID SANTIAGO"/>
    <x v="6"/>
    <x v="0"/>
    <n v="138"/>
    <n v="16.235294117647101"/>
    <n v="189.19662921348299"/>
    <m/>
    <n v="99383.146099999998"/>
    <x v="0"/>
    <n v="14961.1111"/>
    <x v="1156"/>
    <x v="0"/>
    <m/>
  </r>
  <r>
    <d v="2024-10-04T02:53:36"/>
    <x v="9"/>
    <n v="17"/>
    <s v="RAMIREZ JARAMILLO WILSON"/>
    <x v="6"/>
    <x v="0"/>
    <n v="175"/>
    <n v="21.875"/>
    <n v="178.06741573033699"/>
    <m/>
    <n v="93537.078699999998"/>
    <x v="0"/>
    <n v="14961.1111"/>
    <x v="1156"/>
    <x v="0"/>
    <m/>
  </r>
  <r>
    <d v="2024-10-04T02:53:36"/>
    <x v="1"/>
    <n v="18"/>
    <s v="BETANCUR GUZMAN JHON FERNANDO"/>
    <x v="8"/>
    <x v="0"/>
    <n v="154"/>
    <n v="30.8"/>
    <n v="111.292134831461"/>
    <m/>
    <n v="58460.674200000001"/>
    <x v="0"/>
    <n v="14961.1111"/>
    <x v="1156"/>
    <x v="0"/>
    <m/>
  </r>
  <r>
    <d v="2024-10-04T02:53:36"/>
    <x v="9"/>
    <n v="19"/>
    <s v="GOMEZ JUAN FERNANDO"/>
    <x v="0"/>
    <x v="0"/>
    <n v="206"/>
    <n v="22.8888888888889"/>
    <n v="200.325842696629"/>
    <s v="1 Descuento (Despachador) "/>
    <n v="105229.2135"/>
    <x v="0"/>
    <n v="14961.1111"/>
    <x v="1156"/>
    <x v="0"/>
    <m/>
  </r>
  <r>
    <d v="2024-10-04T02:53:37"/>
    <x v="1"/>
    <n v="20"/>
    <s v="GONZALEZ PEREZ RAFAEL JOSE"/>
    <x v="3"/>
    <x v="0"/>
    <n v="215"/>
    <n v="21.5"/>
    <n v="222.584269662921"/>
    <m/>
    <n v="116921.3483"/>
    <x v="0"/>
    <n v="14961.1111"/>
    <x v="1156"/>
    <x v="0"/>
    <m/>
  </r>
  <r>
    <d v="2024-10-04T02:53:37"/>
    <x v="9"/>
    <n v="21"/>
    <s v="DURANGO DAVID JOSE"/>
    <x v="4"/>
    <x v="0"/>
    <n v="158"/>
    <n v="22.571428571428601"/>
    <n v="155.80898876404501"/>
    <m/>
    <n v="81844.943799999994"/>
    <x v="0"/>
    <n v="14961.1111"/>
    <x v="1156"/>
    <x v="0"/>
    <m/>
  </r>
  <r>
    <d v="2024-10-04T02:53:37"/>
    <x v="1"/>
    <n v="22"/>
    <s v="QUIRAMA CASTAEDA JHON JADER"/>
    <x v="3"/>
    <x v="0"/>
    <n v="219"/>
    <n v="21.9"/>
    <n v="222.584269662921"/>
    <s v="1 Descuento (Usuario desubicado) "/>
    <n v="116921.3483"/>
    <x v="1"/>
    <n v="14961.1111"/>
    <x v="1156"/>
    <x v="0"/>
    <m/>
  </r>
  <r>
    <d v="2024-10-04T02:53:38"/>
    <x v="9"/>
    <n v="23"/>
    <s v="SALDARRIAGA PARRA LUIS ALBERTO"/>
    <x v="0"/>
    <x v="0"/>
    <n v="194"/>
    <n v="21.5555555555556"/>
    <n v="200.325842696629"/>
    <m/>
    <n v="105229.2135"/>
    <x v="2"/>
    <n v="14961.1111"/>
    <x v="1156"/>
    <x v="0"/>
    <m/>
  </r>
  <r>
    <d v="2024-10-04T02:53:38"/>
    <x v="1"/>
    <n v="24"/>
    <s v="MOLINA LUIS FERNANDO"/>
    <x v="6"/>
    <x v="0"/>
    <n v="191"/>
    <n v="23.875"/>
    <n v="178.06741573033699"/>
    <m/>
    <n v="93537.078699999998"/>
    <x v="0"/>
    <n v="14961.1111"/>
    <x v="1156"/>
    <x v="0"/>
    <m/>
  </r>
  <r>
    <d v="2024-10-04T02:53:38"/>
    <x v="9"/>
    <n v="25"/>
    <s v="HENAO MUOZ FERNEY"/>
    <x v="0"/>
    <x v="0"/>
    <n v="249"/>
    <n v="27.6666666666667"/>
    <n v="200.325842696629"/>
    <s v="3 Descuentos (despachador, usuario desubicado y conduct) "/>
    <n v="105229.2135"/>
    <x v="1"/>
    <n v="14961.1111"/>
    <x v="1156"/>
    <x v="0"/>
    <m/>
  </r>
  <r>
    <d v="2024-10-04T02:53:39"/>
    <x v="1"/>
    <n v="26"/>
    <s v="ESPINOZA CHAVARRIA GUILLERMO LEON"/>
    <x v="6"/>
    <x v="0"/>
    <n v="168"/>
    <n v="21"/>
    <n v="178.06741573033699"/>
    <m/>
    <n v="93537.078699999998"/>
    <x v="0"/>
    <n v="14961.1111"/>
    <x v="1156"/>
    <x v="0"/>
    <m/>
  </r>
  <r>
    <d v="2024-10-04T02:53:39"/>
    <x v="9"/>
    <n v="27"/>
    <s v="FLORES RINCON JORGE ALBERTO"/>
    <x v="1"/>
    <x v="0"/>
    <n v="287"/>
    <n v="26.090909090909101"/>
    <n v="244.84269662921301"/>
    <s v="1 Descuento (Despachador) "/>
    <n v="128613.4831"/>
    <x v="0"/>
    <n v="14961.1111"/>
    <x v="1156"/>
    <x v="0"/>
    <m/>
  </r>
  <r>
    <d v="2024-10-04T02:53:39"/>
    <x v="1"/>
    <n v="28"/>
    <s v="HINCAPIE GALLEGO YEISON ANDRES"/>
    <x v="0"/>
    <x v="0"/>
    <n v="163"/>
    <n v="18.1111111111111"/>
    <n v="200.325842696629"/>
    <s v="3 Descuentos (Conducts) "/>
    <n v="105229.2135"/>
    <x v="0"/>
    <n v="14961.1111"/>
    <x v="1156"/>
    <x v="0"/>
    <m/>
  </r>
  <r>
    <d v="2024-10-04T02:53:40"/>
    <x v="9"/>
    <n v="29"/>
    <s v="PEREZ GARCIA JUAN ESTEBAN"/>
    <x v="4"/>
    <x v="0"/>
    <n v="160"/>
    <n v="22.8571428571429"/>
    <n v="155.80898876404501"/>
    <s v="4 Descuentos (Despachadores y usuarios desubicados) "/>
    <n v="81844.943799999994"/>
    <x v="0"/>
    <n v="14961.1111"/>
    <x v="1156"/>
    <x v="0"/>
    <m/>
  </r>
  <r>
    <d v="2024-10-04T02:53:40"/>
    <x v="1"/>
    <n v="30"/>
    <s v="JIMENEZ HURTADO CARLOS ESTIVEN"/>
    <x v="6"/>
    <x v="0"/>
    <n v="161"/>
    <n v="20.125"/>
    <n v="178.06741573033699"/>
    <m/>
    <n v="93537.078699999998"/>
    <x v="0"/>
    <n v="14961.1111"/>
    <x v="1156"/>
    <x v="0"/>
    <m/>
  </r>
  <r>
    <d v="2024-10-04T02:53:40"/>
    <x v="9"/>
    <n v="31"/>
    <s v="GOEZ PABLO"/>
    <x v="0"/>
    <x v="0"/>
    <n v="209"/>
    <n v="23.2222222222222"/>
    <n v="200.325842696629"/>
    <m/>
    <n v="105229.2135"/>
    <x v="0"/>
    <n v="14961.1111"/>
    <x v="1156"/>
    <x v="0"/>
    <m/>
  </r>
  <r>
    <d v="2024-10-04T02:53:41"/>
    <x v="1"/>
    <n v="32"/>
    <s v="GUERRA WILLIAN"/>
    <x v="6"/>
    <x v="0"/>
    <n v="156"/>
    <n v="19.5"/>
    <n v="178.06741573033699"/>
    <m/>
    <n v="93537.078699999998"/>
    <x v="0"/>
    <n v="14961.1111"/>
    <x v="1156"/>
    <x v="0"/>
    <m/>
  </r>
  <r>
    <d v="2024-10-04T02:53:41"/>
    <x v="9"/>
    <n v="33"/>
    <s v="LONDOO LOPERA DUVAN ANDRES"/>
    <x v="0"/>
    <x v="0"/>
    <n v="143"/>
    <n v="15.8888888888889"/>
    <n v="200.325842696629"/>
    <s v="2 Descuentos (Conduct y usuario desubicado) "/>
    <n v="105229.2135"/>
    <x v="0"/>
    <n v="14961.1111"/>
    <x v="1156"/>
    <x v="0"/>
    <m/>
  </r>
  <r>
    <d v="2024-10-04T02:53:41"/>
    <x v="1"/>
    <n v="34"/>
    <s v="MONTOYA OSPINA GILBERTO ANTONIO"/>
    <x v="0"/>
    <x v="0"/>
    <n v="226"/>
    <n v="25.1111111111111"/>
    <n v="200.325842696629"/>
    <m/>
    <n v="105229.2135"/>
    <x v="0"/>
    <n v="14961.1111"/>
    <x v="1156"/>
    <x v="0"/>
    <m/>
  </r>
  <r>
    <d v="2024-10-04T02:53:42"/>
    <x v="9"/>
    <n v="36"/>
    <s v="MARTINEZ CHAVERRA LUIS NORBERTO"/>
    <x v="6"/>
    <x v="0"/>
    <n v="181"/>
    <n v="22.625"/>
    <n v="178.06741573033699"/>
    <m/>
    <n v="93537.078699999998"/>
    <x v="0"/>
    <n v="14961.1111"/>
    <x v="1156"/>
    <x v="0"/>
    <m/>
  </r>
  <r>
    <d v="2024-10-04T02:53:42"/>
    <x v="1"/>
    <n v="37"/>
    <s v="TABORDA ROJAS DIEGO ALEJANDRO"/>
    <x v="0"/>
    <x v="0"/>
    <n v="221"/>
    <n v="24.5555555555556"/>
    <n v="200.325842696629"/>
    <m/>
    <n v="105229.2135"/>
    <x v="1"/>
    <n v="14961.1111"/>
    <x v="1156"/>
    <x v="0"/>
    <m/>
  </r>
  <r>
    <d v="2024-10-04T02:53:42"/>
    <x v="9"/>
    <n v="38"/>
    <s v="PEREIRA JORGE"/>
    <x v="6"/>
    <x v="0"/>
    <n v="202"/>
    <n v="23.764705882352899"/>
    <n v="189.19662921348299"/>
    <s v="1 Descuento (conduct)"/>
    <n v="99383.146099999998"/>
    <x v="0"/>
    <n v="14961.1111"/>
    <x v="1156"/>
    <x v="0"/>
    <m/>
  </r>
  <r>
    <d v="2024-10-04T02:53:42"/>
    <x v="1"/>
    <n v="39"/>
    <s v="GOMEZ EDWIN"/>
    <x v="3"/>
    <x v="0"/>
    <n v="207"/>
    <n v="20.7"/>
    <n v="222.584269662921"/>
    <m/>
    <n v="116921.3483"/>
    <x v="0"/>
    <n v="14961.1111"/>
    <x v="1156"/>
    <x v="0"/>
    <m/>
  </r>
  <r>
    <d v="2024-10-04T02:53:43"/>
    <x v="9"/>
    <n v="40"/>
    <s v="OCAMPO OCAMPO ANTONIO JOSE"/>
    <x v="0"/>
    <x v="0"/>
    <n v="208"/>
    <n v="23.1111111111111"/>
    <n v="200.325842696629"/>
    <m/>
    <n v="105229.2135"/>
    <x v="0"/>
    <n v="14961.1111"/>
    <x v="1156"/>
    <x v="0"/>
    <m/>
  </r>
  <r>
    <d v="2024-10-04T02:53:43"/>
    <x v="1"/>
    <n v="41"/>
    <s v="GARCIA DAVID WILSON ALBERTO"/>
    <x v="0"/>
    <x v="0"/>
    <n v="200"/>
    <n v="22.2222222222222"/>
    <n v="200.325842696629"/>
    <s v="4 Descuentos (Conducts) "/>
    <n v="105229.2135"/>
    <x v="1"/>
    <n v="14961.1111"/>
    <x v="1156"/>
    <x v="0"/>
    <m/>
  </r>
  <r>
    <d v="2024-10-04T02:53:44"/>
    <x v="9"/>
    <n v="42"/>
    <s v="LOPERA ALVAREZ ESTIVEN"/>
    <x v="0"/>
    <x v="0"/>
    <n v="216"/>
    <n v="24"/>
    <n v="200.325842696629"/>
    <m/>
    <n v="105229.2135"/>
    <x v="1"/>
    <n v="14961.1111"/>
    <x v="1156"/>
    <x v="0"/>
    <m/>
  </r>
  <r>
    <d v="2024-10-05T04:17:05"/>
    <x v="1"/>
    <n v="1"/>
    <s v="PALMAR PANA EDIXON JOSUE"/>
    <x v="0"/>
    <x v="0"/>
    <n v="214"/>
    <n v="23.7777777777778"/>
    <n v="198.38571428571399"/>
    <s v="1 Descuento (Conduct) "/>
    <n v="104162.14290000001"/>
    <x v="0"/>
    <n v="14730.5556"/>
    <x v="1157"/>
    <x v="0"/>
    <m/>
  </r>
  <r>
    <d v="2024-10-05T04:17:05"/>
    <x v="9"/>
    <n v="2"/>
    <s v="PARIAS MURIEL JHON FREDY"/>
    <x v="0"/>
    <x v="0"/>
    <n v="218"/>
    <n v="24.2222222222222"/>
    <n v="198.38571428571399"/>
    <m/>
    <n v="104162.14290000001"/>
    <x v="1"/>
    <n v="14730.5556"/>
    <x v="1157"/>
    <x v="0"/>
    <m/>
  </r>
  <r>
    <d v="2024-10-05T04:17:05"/>
    <x v="1"/>
    <n v="3"/>
    <s v="AGUIRRE ANDRES"/>
    <x v="0"/>
    <x v="0"/>
    <n v="161"/>
    <n v="17.8888888888889"/>
    <n v="198.38571428571399"/>
    <s v="2 Descuentos (Jefe de ruta y usuario desubicado) "/>
    <n v="104162.14290000001"/>
    <x v="0"/>
    <n v="14730.5556"/>
    <x v="1157"/>
    <x v="0"/>
    <m/>
  </r>
  <r>
    <d v="2024-10-05T04:17:06"/>
    <x v="9"/>
    <n v="4"/>
    <s v="SERNA GONZALES GEOVANNY ANDRES"/>
    <x v="6"/>
    <x v="0"/>
    <n v="209"/>
    <n v="26.125"/>
    <n v="176.34285714285701"/>
    <s v="3 Descuentos (Usuario movilidad reducida y desubicados) "/>
    <n v="92588.571400000001"/>
    <x v="0"/>
    <n v="14730.5556"/>
    <x v="1157"/>
    <x v="0"/>
    <m/>
  </r>
  <r>
    <d v="2024-10-05T04:17:06"/>
    <x v="1"/>
    <n v="5"/>
    <s v="BERRIO POSADA ANGELA"/>
    <x v="0"/>
    <x v="0"/>
    <n v="217"/>
    <n v="24.1111111111111"/>
    <n v="198.38571428571399"/>
    <s v="1 Descuento (Usuario desubicado) "/>
    <n v="104162.14290000001"/>
    <x v="1"/>
    <n v="14730.5556"/>
    <x v="1157"/>
    <x v="0"/>
    <m/>
  </r>
  <r>
    <d v="2024-10-05T04:17:06"/>
    <x v="9"/>
    <n v="6"/>
    <s v="GUERRA WILLIAN"/>
    <x v="0"/>
    <x v="0"/>
    <n v="176"/>
    <n v="19.5555555555556"/>
    <n v="198.38571428571399"/>
    <s v="3 Descuentos (usuarios desubicados y conduct) "/>
    <n v="104162.14290000001"/>
    <x v="0"/>
    <n v="14730.5556"/>
    <x v="1157"/>
    <x v="0"/>
    <m/>
  </r>
  <r>
    <d v="2024-10-05T04:17:06"/>
    <x v="1"/>
    <n v="7"/>
    <s v="VANEGAS MORALES DEIBY ALEJANDRO"/>
    <x v="0"/>
    <x v="0"/>
    <n v="246"/>
    <n v="27.3333333333333"/>
    <n v="198.38571428571399"/>
    <s v="2 Descuentos (Conducts) "/>
    <n v="104162.14290000001"/>
    <x v="1"/>
    <n v="14730.5556"/>
    <x v="1157"/>
    <x v="0"/>
    <m/>
  </r>
  <r>
    <d v="2024-10-05T04:17:07"/>
    <x v="9"/>
    <n v="8"/>
    <s v="VACA FIERRO ROBINSON"/>
    <x v="2"/>
    <x v="3"/>
    <n v="138"/>
    <n v="25.090909090909101"/>
    <n v="121.235714285714"/>
    <m/>
    <n v="63654.642899999999"/>
    <x v="1"/>
    <n v="14730.5556"/>
    <x v="1157"/>
    <x v="0"/>
    <m/>
  </r>
  <r>
    <d v="2024-10-05T04:17:07"/>
    <x v="1"/>
    <n v="9"/>
    <s v="MACEA MATEO"/>
    <x v="0"/>
    <x v="0"/>
    <n v="205"/>
    <n v="22.7777777777778"/>
    <n v="198.38571428571399"/>
    <m/>
    <n v="104162.14290000001"/>
    <x v="0"/>
    <n v="14730.5556"/>
    <x v="1157"/>
    <x v="0"/>
    <m/>
  </r>
  <r>
    <d v="2024-10-05T04:17:07"/>
    <x v="9"/>
    <n v="10"/>
    <s v="MARULANDA JARAMILLO DAWER ANDRES"/>
    <x v="3"/>
    <x v="0"/>
    <n v="185"/>
    <n v="18.5"/>
    <n v="220.42857142857099"/>
    <s v="2 Descuentos (Monitoreo y Usuario movilidad reducida) "/>
    <n v="115735.71430000001"/>
    <x v="0"/>
    <n v="14730.5556"/>
    <x v="1157"/>
    <x v="0"/>
    <m/>
  </r>
  <r>
    <d v="2024-10-05T04:17:07"/>
    <x v="1"/>
    <n v="11"/>
    <s v="HERRERA GIRALDO DAVINSON"/>
    <x v="2"/>
    <x v="0"/>
    <n v="128"/>
    <n v="21.3333333333333"/>
    <n v="132.25714285714301"/>
    <m/>
    <n v="69441.428599999999"/>
    <x v="0"/>
    <n v="14730.5556"/>
    <x v="1157"/>
    <x v="0"/>
    <m/>
  </r>
  <r>
    <d v="2024-10-05T04:17:08"/>
    <x v="9"/>
    <n v="12"/>
    <s v="JIMENEZ JIMENEZ OMAR DAVID"/>
    <x v="6"/>
    <x v="0"/>
    <n v="152"/>
    <n v="19"/>
    <n v="176.34285714285701"/>
    <m/>
    <n v="92588.571400000001"/>
    <x v="0"/>
    <n v="14730.5556"/>
    <x v="1157"/>
    <x v="0"/>
    <m/>
  </r>
  <r>
    <d v="2024-10-05T04:17:08"/>
    <x v="1"/>
    <n v="13"/>
    <s v="QUINTERO  ALVARO ANTONIO"/>
    <x v="0"/>
    <x v="0"/>
    <n v="221"/>
    <n v="24.5555555555556"/>
    <n v="198.38571428571399"/>
    <m/>
    <n v="104162.14290000001"/>
    <x v="0"/>
    <n v="14730.5556"/>
    <x v="1157"/>
    <x v="0"/>
    <m/>
  </r>
  <r>
    <d v="2024-10-05T04:17:08"/>
    <x v="9"/>
    <n v="14"/>
    <s v="DIAZ LOZADA ANDRES FELIPE"/>
    <x v="1"/>
    <x v="0"/>
    <n v="218"/>
    <n v="19.818181818181799"/>
    <n v="242.47142857142899"/>
    <s v="1 Descuento (Monitoreo) "/>
    <n v="127309.28569999999"/>
    <x v="1"/>
    <n v="14730.5556"/>
    <x v="1157"/>
    <x v="0"/>
    <m/>
  </r>
  <r>
    <d v="2024-10-05T04:17:08"/>
    <x v="1"/>
    <n v="15"/>
    <s v="MARTINEZ ADRIAN ALEJANDRO"/>
    <x v="6"/>
    <x v="0"/>
    <n v="207"/>
    <n v="25.875"/>
    <n v="176.34285714285701"/>
    <s v="1 Descuento (Conduct) "/>
    <n v="92588.571400000001"/>
    <x v="1"/>
    <n v="14730.5556"/>
    <x v="1157"/>
    <x v="0"/>
    <m/>
  </r>
  <r>
    <d v="2024-10-05T04:17:09"/>
    <x v="9"/>
    <n v="16"/>
    <s v="LONDOO CADAVID DAVID SANTIAGO"/>
    <x v="6"/>
    <x v="0"/>
    <n v="165"/>
    <n v="20.625"/>
    <n v="176.34285714285701"/>
    <m/>
    <n v="92588.571400000001"/>
    <x v="0"/>
    <n v="14730.5556"/>
    <x v="1157"/>
    <x v="0"/>
    <m/>
  </r>
  <r>
    <d v="2024-10-05T04:17:09"/>
    <x v="1"/>
    <n v="17"/>
    <s v="RAMIREZ JARAMILLO WILSON"/>
    <x v="6"/>
    <x v="0"/>
    <n v="151"/>
    <n v="18.875"/>
    <n v="176.34285714285701"/>
    <s v="2 Descuentos (Usuarios desubicados) "/>
    <n v="92588.571400000001"/>
    <x v="0"/>
    <n v="14730.5556"/>
    <x v="1157"/>
    <x v="0"/>
    <m/>
  </r>
  <r>
    <d v="2024-10-05T04:17:09"/>
    <x v="9"/>
    <n v="18"/>
    <s v="AMAYA JOSE MANUEL"/>
    <x v="2"/>
    <x v="0"/>
    <n v="155"/>
    <n v="25.8333333333333"/>
    <n v="132.25714285714301"/>
    <m/>
    <n v="69441.428599999999"/>
    <x v="0"/>
    <n v="14730.5556"/>
    <x v="1157"/>
    <x v="0"/>
    <m/>
  </r>
  <r>
    <d v="2024-10-05T04:17:10"/>
    <x v="1"/>
    <n v="19"/>
    <s v="GOMEZ JUAN FERNANDO"/>
    <x v="6"/>
    <x v="0"/>
    <n v="176"/>
    <n v="22"/>
    <n v="176.34285714285701"/>
    <m/>
    <n v="92588.571400000001"/>
    <x v="0"/>
    <n v="14730.5556"/>
    <x v="1157"/>
    <x v="0"/>
    <m/>
  </r>
  <r>
    <d v="2024-10-05T04:17:10"/>
    <x v="9"/>
    <n v="20"/>
    <s v="GONZALEZ PEREZ RAFAEL JOSE"/>
    <x v="0"/>
    <x v="0"/>
    <n v="157"/>
    <n v="17.4444444444444"/>
    <n v="198.38571428571399"/>
    <s v="1 Descuento (Monitoreo) "/>
    <n v="104162.14290000001"/>
    <x v="0"/>
    <n v="14730.5556"/>
    <x v="1157"/>
    <x v="0"/>
    <m/>
  </r>
  <r>
    <d v="2024-10-05T04:17:10"/>
    <x v="1"/>
    <n v="21"/>
    <s v="DURANGO DAVID JOSE"/>
    <x v="6"/>
    <x v="0"/>
    <n v="172"/>
    <n v="21.5"/>
    <n v="176.34285714285701"/>
    <m/>
    <n v="92588.571400000001"/>
    <x v="0"/>
    <n v="14730.5556"/>
    <x v="1157"/>
    <x v="0"/>
    <m/>
  </r>
  <r>
    <d v="2024-10-05T04:17:10"/>
    <x v="9"/>
    <n v="22"/>
    <s v="QUIRAMA CASTAEDA JHON JADER"/>
    <x v="0"/>
    <x v="0"/>
    <n v="222"/>
    <n v="24.6666666666667"/>
    <n v="198.38571428571399"/>
    <m/>
    <n v="104162.14290000001"/>
    <x v="1"/>
    <n v="14730.5556"/>
    <x v="1157"/>
    <x v="0"/>
    <m/>
  </r>
  <r>
    <d v="2024-10-05T04:17:11"/>
    <x v="1"/>
    <n v="23"/>
    <s v="SALDARRIAGA PARRA LUIS ALBERTO"/>
    <x v="0"/>
    <x v="3"/>
    <n v="156"/>
    <n v="17.3333333333333"/>
    <n v="198.38571428571399"/>
    <s v="1 Descuento (Conduct) "/>
    <n v="104162.14290000001"/>
    <x v="2"/>
    <n v="14730.5556"/>
    <x v="1157"/>
    <x v="0"/>
    <m/>
  </r>
  <r>
    <d v="2024-10-05T04:17:11"/>
    <x v="9"/>
    <n v="24"/>
    <s v="POSSO CRISTIAN"/>
    <x v="0"/>
    <x v="0"/>
    <n v="206"/>
    <n v="22.8888888888889"/>
    <n v="198.38571428571399"/>
    <s v="1 Descuento (Monitoreo) "/>
    <n v="104162.14290000001"/>
    <x v="0"/>
    <n v="14730.5556"/>
    <x v="1157"/>
    <x v="0"/>
    <m/>
  </r>
  <r>
    <d v="2024-10-05T04:17:11"/>
    <x v="1"/>
    <n v="25"/>
    <s v="JIMENEZ HURTADO CARLOS ESTIVEN"/>
    <x v="6"/>
    <x v="0"/>
    <n v="161"/>
    <n v="20.125"/>
    <n v="176.34285714285701"/>
    <m/>
    <n v="92588.571400000001"/>
    <x v="1"/>
    <n v="14730.5556"/>
    <x v="1157"/>
    <x v="0"/>
    <m/>
  </r>
  <r>
    <d v="2024-10-05T04:17:11"/>
    <x v="9"/>
    <n v="26"/>
    <s v="CIRO MARIN RODRIGO ALBERTO"/>
    <x v="0"/>
    <x v="0"/>
    <n v="216"/>
    <n v="24"/>
    <n v="198.38571428571399"/>
    <s v="1 Descuento (Tecnico radios) "/>
    <n v="104162.14290000001"/>
    <x v="0"/>
    <n v="14730.5556"/>
    <x v="1157"/>
    <x v="0"/>
    <m/>
  </r>
  <r>
    <d v="2024-10-05T04:17:12"/>
    <x v="1"/>
    <n v="27"/>
    <s v="FLORES RINCON JORGE ALBERTO"/>
    <x v="0"/>
    <x v="0"/>
    <n v="212"/>
    <n v="23.5555555555556"/>
    <n v="198.38571428571399"/>
    <s v="FERNEY HENAO Realiz 3 viajes donde moviliz 66 Usuarios "/>
    <n v="104162.14290000001"/>
    <x v="0"/>
    <n v="14730.5556"/>
    <x v="1157"/>
    <x v="0"/>
    <m/>
  </r>
  <r>
    <d v="2024-10-05T04:17:12"/>
    <x v="9"/>
    <n v="28"/>
    <s v="HINCAPIE GALLEGO YEISON ANDRES"/>
    <x v="3"/>
    <x v="0"/>
    <n v="193"/>
    <n v="19.3"/>
    <n v="220.42857142857099"/>
    <s v="3 Descuentos (Despachador y conducts) "/>
    <n v="115735.71430000001"/>
    <x v="0"/>
    <n v="14730.5556"/>
    <x v="1157"/>
    <x v="0"/>
    <m/>
  </r>
  <r>
    <d v="2024-10-05T04:17:12"/>
    <x v="1"/>
    <n v="29"/>
    <s v="PEREZ GARCIA JUAN ESTEBAN"/>
    <x v="6"/>
    <x v="0"/>
    <n v="189"/>
    <n v="23.625"/>
    <n v="176.34285714285701"/>
    <s v="3 Descuentos (Conducts) "/>
    <n v="92588.571400000001"/>
    <x v="0"/>
    <n v="14730.5556"/>
    <x v="1157"/>
    <x v="0"/>
    <m/>
  </r>
  <r>
    <d v="2024-10-05T04:17:12"/>
    <x v="9"/>
    <n v="30"/>
    <s v="JIMENEZ HERNANDEZ ESTEBAN CAMILO"/>
    <x v="0"/>
    <x v="0"/>
    <n v="222"/>
    <n v="24.6666666666667"/>
    <n v="198.38571428571399"/>
    <m/>
    <n v="104162.14290000001"/>
    <x v="0"/>
    <n v="14730.5556"/>
    <x v="1157"/>
    <x v="0"/>
    <m/>
  </r>
  <r>
    <d v="2024-10-05T04:17:13"/>
    <x v="1"/>
    <n v="31"/>
    <s v="LONDOO LOPERA DUVAN ANDRES"/>
    <x v="6"/>
    <x v="0"/>
    <n v="160"/>
    <n v="20"/>
    <n v="176.34285714285701"/>
    <m/>
    <n v="92588.571400000001"/>
    <x v="0"/>
    <n v="14730.5556"/>
    <x v="1157"/>
    <x v="0"/>
    <m/>
  </r>
  <r>
    <d v="2024-10-05T04:17:13"/>
    <x v="9"/>
    <n v="32"/>
    <s v="AGUDELO GARCIA DENIN ANGELO"/>
    <x v="6"/>
    <x v="0"/>
    <n v="176"/>
    <n v="22"/>
    <n v="176.34285714285701"/>
    <s v="4 Descuentos (usuario desubicado, despachador y jefe de ruta) "/>
    <n v="92588.571400000001"/>
    <x v="0"/>
    <n v="14730.5556"/>
    <x v="1157"/>
    <x v="0"/>
    <m/>
  </r>
  <r>
    <d v="2024-10-05T04:17:13"/>
    <x v="1"/>
    <n v="33"/>
    <s v="USUGA KELER JOHAN"/>
    <x v="2"/>
    <x v="0"/>
    <n v="126"/>
    <n v="22.909090909090899"/>
    <n v="121.235714285714"/>
    <s v="1 Descuento (Usuario desubicado) "/>
    <n v="63654.642899999999"/>
    <x v="0"/>
    <n v="14730.5556"/>
    <x v="1157"/>
    <x v="0"/>
    <m/>
  </r>
  <r>
    <d v="2024-10-05T04:17:13"/>
    <x v="9"/>
    <n v="34"/>
    <s v="PINO JUAN ESTEBAN"/>
    <x v="0"/>
    <x v="0"/>
    <n v="200"/>
    <n v="22.2222222222222"/>
    <n v="198.38571428571399"/>
    <m/>
    <n v="104162.14290000001"/>
    <x v="0"/>
    <n v="14730.5556"/>
    <x v="1157"/>
    <x v="0"/>
    <m/>
  </r>
  <r>
    <d v="2024-10-05T04:17:14"/>
    <x v="1"/>
    <n v="36"/>
    <s v="LONDOO WILDER"/>
    <x v="6"/>
    <x v="0"/>
    <n v="161"/>
    <n v="20.125"/>
    <n v="176.34285714285701"/>
    <s v="8 Descuentos (transbordo, usuarios desubicados y monitoreo) "/>
    <n v="92588.571400000001"/>
    <x v="0"/>
    <n v="14730.5556"/>
    <x v="1157"/>
    <x v="0"/>
    <m/>
  </r>
  <r>
    <d v="2024-10-05T04:17:14"/>
    <x v="9"/>
    <n v="37"/>
    <s v="BETANCUR GUZMAN JHON FERNANDO"/>
    <x v="6"/>
    <x v="0"/>
    <n v="208"/>
    <n v="26"/>
    <n v="176.34285714285701"/>
    <s v="DIEGO TABORDA Realiz 2 viajes donde moviliz 56 Usuarios, 2 Descuentos (conducts) "/>
    <n v="92588.571400000001"/>
    <x v="1"/>
    <n v="14730.5556"/>
    <x v="1157"/>
    <x v="0"/>
    <m/>
  </r>
  <r>
    <d v="2024-10-05T04:17:14"/>
    <x v="1"/>
    <n v="38"/>
    <s v="PEREIRA JORGE"/>
    <x v="0"/>
    <x v="0"/>
    <n v="193"/>
    <n v="21.4444444444444"/>
    <n v="198.38571428571399"/>
    <s v="1 Descuento (Monitoreo) "/>
    <n v="104162.14290000001"/>
    <x v="0"/>
    <n v="14730.5556"/>
    <x v="1157"/>
    <x v="0"/>
    <m/>
  </r>
  <r>
    <d v="2024-10-05T04:17:15"/>
    <x v="9"/>
    <n v="39"/>
    <s v="GOMEZ EDWIN"/>
    <x v="3"/>
    <x v="0"/>
    <n v="211"/>
    <n v="21.1"/>
    <n v="220.42857142857099"/>
    <m/>
    <n v="115735.71430000001"/>
    <x v="0"/>
    <n v="14730.5556"/>
    <x v="1157"/>
    <x v="0"/>
    <m/>
  </r>
  <r>
    <d v="2024-10-05T04:17:15"/>
    <x v="1"/>
    <n v="40"/>
    <s v="OCAMPO OCAMPO ANTONIO JOSE"/>
    <x v="1"/>
    <x v="0"/>
    <n v="211"/>
    <n v="19.181818181818201"/>
    <n v="242.47142857142899"/>
    <m/>
    <n v="127309.28569999999"/>
    <x v="0"/>
    <n v="14730.5556"/>
    <x v="1157"/>
    <x v="0"/>
    <m/>
  </r>
  <r>
    <d v="2024-10-05T04:17:15"/>
    <x v="9"/>
    <n v="41"/>
    <s v="MOLINA LUIS FERNANDO"/>
    <x v="0"/>
    <x v="0"/>
    <n v="199"/>
    <n v="22.1111111111111"/>
    <n v="198.38571428571399"/>
    <m/>
    <n v="104162.14290000001"/>
    <x v="1"/>
    <n v="14730.5556"/>
    <x v="1157"/>
    <x v="0"/>
    <m/>
  </r>
  <r>
    <d v="2024-10-05T04:17:16"/>
    <x v="1"/>
    <n v="42"/>
    <s v="LOPERA ALVAREZ ESTIVEN"/>
    <x v="0"/>
    <x v="0"/>
    <n v="222"/>
    <n v="24.6666666666667"/>
    <n v="198.38571428571399"/>
    <m/>
    <n v="104162.14290000001"/>
    <x v="1"/>
    <n v="14730.5556"/>
    <x v="1157"/>
    <x v="0"/>
    <m/>
  </r>
  <r>
    <d v="2024-10-06T02:51:20"/>
    <x v="1"/>
    <n v="1"/>
    <s v="PALMAR PANA EDIXON JOSUE"/>
    <x v="3"/>
    <x v="0"/>
    <n v="228"/>
    <n v="22.8"/>
    <n v="212.094395280236"/>
    <m/>
    <n v="111151.91740000001"/>
    <x v="0"/>
    <n v="12689.7436"/>
    <x v="1158"/>
    <x v="0"/>
    <m/>
  </r>
  <r>
    <d v="2024-10-06T02:51:20"/>
    <x v="9"/>
    <n v="2"/>
    <s v="PARIAS MURIEL JHON FREDY"/>
    <x v="0"/>
    <x v="3"/>
    <n v="223"/>
    <n v="24.7777777777778"/>
    <n v="190.88495575221199"/>
    <s v="3 Descuentos (Conduct y despachadores) "/>
    <n v="100036.7257"/>
    <x v="1"/>
    <n v="12689.7436"/>
    <x v="1158"/>
    <x v="0"/>
    <m/>
  </r>
  <r>
    <d v="2024-10-06T02:51:20"/>
    <x v="1"/>
    <n v="3"/>
    <s v="AGUIRRE ANDRES"/>
    <x v="0"/>
    <x v="0"/>
    <n v="170"/>
    <n v="18.8888888888889"/>
    <n v="190.88495575221199"/>
    <m/>
    <n v="100036.7257"/>
    <x v="0"/>
    <n v="12689.7436"/>
    <x v="1158"/>
    <x v="0"/>
    <m/>
  </r>
  <r>
    <d v="2024-10-06T02:51:20"/>
    <x v="9"/>
    <n v="4"/>
    <s v="SERNA GONZALES GEOVANNY ANDRES"/>
    <x v="0"/>
    <x v="0"/>
    <n v="176"/>
    <n v="19.5555555555556"/>
    <n v="190.88495575221199"/>
    <m/>
    <n v="100036.7257"/>
    <x v="0"/>
    <n v="12689.7436"/>
    <x v="1158"/>
    <x v="0"/>
    <m/>
  </r>
  <r>
    <d v="2024-10-06T02:51:21"/>
    <x v="1"/>
    <n v="5"/>
    <s v="BERRIO POSADA ANGELA"/>
    <x v="6"/>
    <x v="0"/>
    <n v="203"/>
    <n v="25.375"/>
    <n v="169.67551622418901"/>
    <m/>
    <n v="88921.533899999995"/>
    <x v="1"/>
    <n v="12689.7436"/>
    <x v="1158"/>
    <x v="0"/>
    <m/>
  </r>
  <r>
    <d v="2024-10-06T02:51:21"/>
    <x v="9"/>
    <n v="6"/>
    <s v="GUERRA WILLIAN"/>
    <x v="4"/>
    <x v="0"/>
    <n v="134"/>
    <n v="19.1428571428571"/>
    <n v="148.466076696165"/>
    <s v="3 Descuentos (Transbordo) "/>
    <n v="77806.342199999999"/>
    <x v="0"/>
    <n v="12689.7436"/>
    <x v="1158"/>
    <x v="0"/>
    <m/>
  </r>
  <r>
    <d v="2024-10-06T02:51:21"/>
    <x v="1"/>
    <n v="7"/>
    <s v="VANEGAS MORALES DEIBY ALEJANDRO"/>
    <x v="0"/>
    <x v="0"/>
    <n v="173"/>
    <n v="19.2222222222222"/>
    <n v="190.88495575221199"/>
    <m/>
    <n v="100036.7257"/>
    <x v="1"/>
    <n v="12689.7436"/>
    <x v="1158"/>
    <x v="0"/>
    <m/>
  </r>
  <r>
    <d v="2024-10-06T02:51:21"/>
    <x v="9"/>
    <n v="8"/>
    <s v="HURTADO MADRID JUAN ESTEBAN"/>
    <x v="0"/>
    <x v="0"/>
    <n v="209"/>
    <n v="23.2222222222222"/>
    <n v="190.88495575221199"/>
    <m/>
    <n v="100036.7257"/>
    <x v="1"/>
    <n v="12689.7436"/>
    <x v="1158"/>
    <x v="0"/>
    <m/>
  </r>
  <r>
    <d v="2024-10-06T02:51:22"/>
    <x v="1"/>
    <n v="9"/>
    <s v="MACEA MATEO"/>
    <x v="6"/>
    <x v="0"/>
    <n v="202"/>
    <n v="25.25"/>
    <n v="169.67551622418901"/>
    <m/>
    <n v="88921.533899999995"/>
    <x v="0"/>
    <n v="12689.7436"/>
    <x v="1158"/>
    <x v="0"/>
    <m/>
  </r>
  <r>
    <d v="2024-10-06T02:51:22"/>
    <x v="9"/>
    <n v="10"/>
    <s v="MARULANDA JARAMILLO DAWER ANDRES"/>
    <x v="0"/>
    <x v="0"/>
    <n v="165"/>
    <n v="18.3333333333333"/>
    <n v="190.88495575221199"/>
    <m/>
    <n v="100036.7257"/>
    <x v="0"/>
    <n v="12689.7436"/>
    <x v="1158"/>
    <x v="0"/>
    <m/>
  </r>
  <r>
    <d v="2024-10-06T02:51:22"/>
    <x v="1"/>
    <n v="11"/>
    <s v="AMAYA JOSE MANUEL"/>
    <x v="6"/>
    <x v="0"/>
    <n v="180"/>
    <n v="22.5"/>
    <n v="169.67551622418901"/>
    <m/>
    <n v="88921.533899999995"/>
    <x v="0"/>
    <n v="12689.7436"/>
    <x v="1158"/>
    <x v="0"/>
    <m/>
  </r>
  <r>
    <d v="2024-10-06T02:51:22"/>
    <x v="9"/>
    <n v="12"/>
    <s v="VALENCIA MENDOZA JHON"/>
    <x v="0"/>
    <x v="0"/>
    <n v="199"/>
    <n v="22.1111111111111"/>
    <n v="190.88495575221199"/>
    <s v="3 Descuentos (Transbordo) "/>
    <n v="100036.7257"/>
    <x v="0"/>
    <n v="12689.7436"/>
    <x v="1158"/>
    <x v="0"/>
    <m/>
  </r>
  <r>
    <d v="2024-10-06T02:51:23"/>
    <x v="1"/>
    <n v="13"/>
    <s v="DURANGO PAEZ GILDARDO"/>
    <x v="6"/>
    <x v="0"/>
    <n v="162"/>
    <n v="19.0588235294118"/>
    <n v="180.28023598820101"/>
    <m/>
    <n v="94479.129799999995"/>
    <x v="0"/>
    <n v="12689.7436"/>
    <x v="1158"/>
    <x v="0"/>
    <m/>
  </r>
  <r>
    <d v="2024-10-06T02:51:23"/>
    <x v="9"/>
    <n v="14"/>
    <s v="CARVAJAL SALAZAR HECTOR MARINO"/>
    <x v="0"/>
    <x v="0"/>
    <n v="175"/>
    <n v="19.4444444444444"/>
    <n v="190.88495575221199"/>
    <m/>
    <n v="100036.7257"/>
    <x v="1"/>
    <n v="12689.7436"/>
    <x v="1158"/>
    <x v="0"/>
    <m/>
  </r>
  <r>
    <d v="2024-10-06T02:51:23"/>
    <x v="9"/>
    <n v="15"/>
    <s v="MARTINEZ ADRIAN ALEJANDRO"/>
    <x v="0"/>
    <x v="0"/>
    <n v="190"/>
    <n v="21.1111111111111"/>
    <n v="190.88495575221199"/>
    <s v="3 Descuentos (Usuarios desubicados y despachador) "/>
    <n v="100036.7257"/>
    <x v="1"/>
    <n v="12689.7436"/>
    <x v="1158"/>
    <x v="0"/>
    <m/>
  </r>
  <r>
    <d v="2024-10-06T02:51:23"/>
    <x v="1"/>
    <n v="16"/>
    <s v="LONDOO WILDER"/>
    <x v="6"/>
    <x v="0"/>
    <n v="172"/>
    <n v="22.933333333333302"/>
    <n v="159.07079646017701"/>
    <m/>
    <n v="83363.938099999999"/>
    <x v="0"/>
    <n v="12689.7436"/>
    <x v="1158"/>
    <x v="0"/>
    <m/>
  </r>
  <r>
    <d v="2024-10-06T02:51:24"/>
    <x v="9"/>
    <n v="17"/>
    <s v="RAMIREZ JARAMILLO WILSON"/>
    <x v="4"/>
    <x v="0"/>
    <n v="147"/>
    <n v="21"/>
    <n v="148.466076696165"/>
    <m/>
    <n v="77806.342199999999"/>
    <x v="0"/>
    <n v="12689.7436"/>
    <x v="1158"/>
    <x v="0"/>
    <m/>
  </r>
  <r>
    <d v="2024-10-06T02:51:24"/>
    <x v="1"/>
    <n v="18"/>
    <s v="BETANCUR GUZMAN JHON FERNANDO"/>
    <x v="3"/>
    <x v="0"/>
    <n v="184"/>
    <n v="18.399999999999999"/>
    <n v="212.094395280236"/>
    <s v="1 Descuento (Usuario desubicado) "/>
    <n v="111151.91740000001"/>
    <x v="0"/>
    <n v="12689.7436"/>
    <x v="1158"/>
    <x v="0"/>
    <m/>
  </r>
  <r>
    <d v="2024-10-06T02:51:24"/>
    <x v="9"/>
    <n v="19"/>
    <s v="GOMEZ JUAN FERNANDO"/>
    <x v="2"/>
    <x v="0"/>
    <n v="81"/>
    <n v="13.5"/>
    <n v="127.25663716814201"/>
    <m/>
    <n v="66691.150399999999"/>
    <x v="0"/>
    <n v="12689.7436"/>
    <x v="1158"/>
    <x v="0"/>
    <m/>
  </r>
  <r>
    <d v="2024-10-06T02:51:24"/>
    <x v="1"/>
    <n v="20"/>
    <s v="GONZALEZ PEREZ RAFAEL JOSE"/>
    <x v="6"/>
    <x v="0"/>
    <n v="154"/>
    <n v="19.25"/>
    <n v="169.67551622418901"/>
    <m/>
    <n v="88921.533899999995"/>
    <x v="0"/>
    <n v="12689.7436"/>
    <x v="1158"/>
    <x v="0"/>
    <m/>
  </r>
  <r>
    <d v="2024-10-06T02:51:25"/>
    <x v="9"/>
    <n v="21"/>
    <s v="JIMENEZ JIMENEZ OMAR DAVID"/>
    <x v="6"/>
    <x v="0"/>
    <n v="157"/>
    <n v="19.625"/>
    <n v="169.67551622418901"/>
    <m/>
    <n v="88921.533899999995"/>
    <x v="0"/>
    <n v="12689.7436"/>
    <x v="1158"/>
    <x v="0"/>
    <m/>
  </r>
  <r>
    <d v="2024-10-06T02:51:25"/>
    <x v="1"/>
    <n v="22"/>
    <s v="QUIRAMA CASTAEDA JHON JADER"/>
    <x v="0"/>
    <x v="0"/>
    <n v="208"/>
    <n v="23.1111111111111"/>
    <n v="190.88495575221199"/>
    <s v="1 Descuento (Monitoreo) "/>
    <n v="100036.7257"/>
    <x v="1"/>
    <n v="12689.7436"/>
    <x v="1158"/>
    <x v="0"/>
    <m/>
  </r>
  <r>
    <d v="2024-10-06T02:51:25"/>
    <x v="1"/>
    <n v="23"/>
    <s v="RUA CHAVARRIA JEFERSON ANDREY"/>
    <x v="0"/>
    <x v="0"/>
    <n v="206"/>
    <n v="22.8888888888889"/>
    <n v="190.88495575221199"/>
    <m/>
    <n v="100036.7257"/>
    <x v="2"/>
    <n v="12689.7436"/>
    <x v="1158"/>
    <x v="0"/>
    <m/>
  </r>
  <r>
    <d v="2024-10-06T02:51:25"/>
    <x v="9"/>
    <n v="24"/>
    <s v="POSSO CRISTIAN"/>
    <x v="0"/>
    <x v="0"/>
    <n v="160"/>
    <n v="17.7777777777778"/>
    <n v="190.88495575221199"/>
    <m/>
    <n v="100036.7257"/>
    <x v="0"/>
    <n v="12689.7436"/>
    <x v="1158"/>
    <x v="0"/>
    <m/>
  </r>
  <r>
    <d v="2024-10-06T02:51:26"/>
    <x v="1"/>
    <n v="26"/>
    <s v="CIRO MARIN RODRIGO ALBERTO"/>
    <x v="0"/>
    <x v="0"/>
    <n v="209"/>
    <n v="23.2222222222222"/>
    <n v="190.88495575221199"/>
    <s v="5 Descuentos (Jefe de ruta y conducts) "/>
    <n v="100036.7257"/>
    <x v="0"/>
    <n v="12689.7436"/>
    <x v="1158"/>
    <x v="0"/>
    <m/>
  </r>
  <r>
    <d v="2024-10-06T02:51:26"/>
    <x v="9"/>
    <n v="27"/>
    <s v="FLORES RINCON JORGE ALBERTO"/>
    <x v="6"/>
    <x v="0"/>
    <n v="208"/>
    <n v="26"/>
    <n v="169.67551622418901"/>
    <m/>
    <n v="88921.533899999995"/>
    <x v="0"/>
    <n v="12689.7436"/>
    <x v="1158"/>
    <x v="0"/>
    <m/>
  </r>
  <r>
    <d v="2024-10-06T02:51:26"/>
    <x v="1"/>
    <n v="28"/>
    <s v="HINCAPIE GALLEGO YEISON ANDRES"/>
    <x v="2"/>
    <x v="0"/>
    <n v="111"/>
    <n v="18.5"/>
    <n v="127.25663716814201"/>
    <s v="2 Descuentos (Usuario desubicado y Monitoreo) "/>
    <n v="66691.150399999999"/>
    <x v="0"/>
    <n v="12689.7436"/>
    <x v="1158"/>
    <x v="0"/>
    <m/>
  </r>
  <r>
    <d v="2024-10-06T02:51:26"/>
    <x v="1"/>
    <n v="29"/>
    <s v="PEREZ GARCIA JUAN ESTEBAN"/>
    <x v="0"/>
    <x v="0"/>
    <n v="200"/>
    <n v="22.2222222222222"/>
    <n v="190.88495575221199"/>
    <s v="3 Descuentos (Usuario movilidad reducida y transbordo) "/>
    <n v="100036.7257"/>
    <x v="0"/>
    <n v="12689.7436"/>
    <x v="1158"/>
    <x v="0"/>
    <m/>
  </r>
  <r>
    <d v="2024-10-06T02:51:27"/>
    <x v="9"/>
    <n v="30"/>
    <s v="JIMENEZ HURTADO CARLOS ESTIVEN"/>
    <x v="8"/>
    <x v="0"/>
    <n v="117"/>
    <n v="23.4"/>
    <n v="106.047197640118"/>
    <m/>
    <n v="55575.958700000003"/>
    <x v="0"/>
    <n v="12689.7436"/>
    <x v="1158"/>
    <x v="0"/>
    <m/>
  </r>
  <r>
    <d v="2024-10-06T02:51:27"/>
    <x v="1"/>
    <n v="31"/>
    <s v="GOEZ PABLO"/>
    <x v="0"/>
    <x v="0"/>
    <n v="166"/>
    <n v="18.4444444444444"/>
    <n v="190.88495575221199"/>
    <s v="1 Descuento (Usuario desubicado) "/>
    <n v="100036.7257"/>
    <x v="0"/>
    <n v="12689.7436"/>
    <x v="1158"/>
    <x v="0"/>
    <m/>
  </r>
  <r>
    <d v="2024-10-06T02:51:27"/>
    <x v="9"/>
    <n v="32"/>
    <s v="AGUDELO GARCIA DENIN ANGELO"/>
    <x v="6"/>
    <x v="0"/>
    <n v="206"/>
    <n v="25.75"/>
    <n v="169.67551622418901"/>
    <s v="1 Descuento (Conduct) "/>
    <n v="88921.533899999995"/>
    <x v="0"/>
    <n v="12689.7436"/>
    <x v="1158"/>
    <x v="0"/>
    <m/>
  </r>
  <r>
    <d v="2024-10-06T02:51:27"/>
    <x v="1"/>
    <n v="33"/>
    <s v="USUGA KELER JOHAN"/>
    <x v="4"/>
    <x v="0"/>
    <n v="149"/>
    <n v="21.285714285714299"/>
    <n v="148.466076696165"/>
    <m/>
    <n v="77806.342199999999"/>
    <x v="0"/>
    <n v="12689.7436"/>
    <x v="1158"/>
    <x v="0"/>
    <m/>
  </r>
  <r>
    <d v="2024-10-06T02:51:27"/>
    <x v="9"/>
    <n v="34"/>
    <s v="MONTOYA OSPINA GILBERTO ANTONIO"/>
    <x v="3"/>
    <x v="0"/>
    <n v="217"/>
    <n v="21.7"/>
    <n v="212.094395280236"/>
    <m/>
    <n v="111151.91740000001"/>
    <x v="0"/>
    <n v="12689.7436"/>
    <x v="1158"/>
    <x v="0"/>
    <m/>
  </r>
  <r>
    <d v="2024-10-06T02:51:28"/>
    <x v="1"/>
    <n v="36"/>
    <s v="MARTINEZ CHAVERRA LUIS NORBERTO"/>
    <x v="0"/>
    <x v="0"/>
    <n v="169"/>
    <n v="18.7777777777778"/>
    <n v="190.88495575221199"/>
    <m/>
    <n v="100036.7257"/>
    <x v="0"/>
    <n v="12689.7436"/>
    <x v="1158"/>
    <x v="0"/>
    <m/>
  </r>
  <r>
    <d v="2024-10-06T02:51:28"/>
    <x v="9"/>
    <n v="37"/>
    <s v="QUINTERO  ALVARO ANTONIO"/>
    <x v="6"/>
    <x v="0"/>
    <n v="261"/>
    <n v="32.625"/>
    <n v="169.67551622418901"/>
    <m/>
    <n v="88921.533899999995"/>
    <x v="1"/>
    <n v="12689.7436"/>
    <x v="1158"/>
    <x v="0"/>
    <m/>
  </r>
  <r>
    <d v="2024-10-06T02:51:28"/>
    <x v="1"/>
    <n v="38"/>
    <s v="MOLINA LUIS FERNANDO"/>
    <x v="0"/>
    <x v="0"/>
    <n v="186"/>
    <n v="20.6666666666667"/>
    <n v="190.88495575221199"/>
    <s v="1 Descuento (Conduct) "/>
    <n v="100036.7257"/>
    <x v="0"/>
    <n v="12689.7436"/>
    <x v="1158"/>
    <x v="0"/>
    <m/>
  </r>
  <r>
    <d v="2024-10-06T02:51:28"/>
    <x v="9"/>
    <n v="39"/>
    <s v="GOMEZ EDWIN"/>
    <x v="0"/>
    <x v="0"/>
    <n v="211"/>
    <n v="23.4444444444444"/>
    <n v="190.88495575221199"/>
    <m/>
    <n v="100036.7257"/>
    <x v="0"/>
    <n v="12689.7436"/>
    <x v="1158"/>
    <x v="0"/>
    <m/>
  </r>
  <r>
    <d v="2024-10-06T02:51:29"/>
    <x v="1"/>
    <n v="40"/>
    <s v="DIAZ LOZADA ANDRES FELIPE"/>
    <x v="6"/>
    <x v="0"/>
    <n v="129"/>
    <n v="16.125"/>
    <n v="169.67551622418901"/>
    <s v="2 Descuentos (Transbordo) "/>
    <n v="88921.533899999995"/>
    <x v="0"/>
    <n v="12689.7436"/>
    <x v="1158"/>
    <x v="0"/>
    <m/>
  </r>
  <r>
    <d v="2024-10-06T02:51:29"/>
    <x v="9"/>
    <n v="41"/>
    <s v="GARCIA DAVID WILSON ALBERTO"/>
    <x v="0"/>
    <x v="0"/>
    <n v="178"/>
    <n v="19.7777777777778"/>
    <n v="190.88495575221199"/>
    <s v="2 Descuentos (Monitoreo y usuario desubicado) "/>
    <n v="100036.7257"/>
    <x v="1"/>
    <n v="12689.7436"/>
    <x v="1158"/>
    <x v="0"/>
    <m/>
  </r>
  <r>
    <d v="2024-10-06T02:51:29"/>
    <x v="1"/>
    <n v="42"/>
    <s v="LOPERA ALVAREZ ESTIVEN"/>
    <x v="9"/>
    <x v="0"/>
    <n v="215"/>
    <n v="17.9166666666667"/>
    <n v="254.51327433628299"/>
    <s v="JUAN ESTEBAN PINO Realiz 6 viajes donde moviliz 112 Usuarios "/>
    <n v="133382.3009"/>
    <x v="1"/>
    <n v="12689.7436"/>
    <x v="1158"/>
    <x v="0"/>
    <m/>
  </r>
  <r>
    <d v="2024-10-07T01:18:06"/>
    <x v="12"/>
    <n v="2"/>
    <s v="MOLINA LUIS FERNANDO"/>
    <x v="2"/>
    <x v="0"/>
    <n v="102"/>
    <n v="17"/>
    <n v="125.71875"/>
    <s v="1 Descuento (Usuario desubicado) "/>
    <n v="65845.3125"/>
    <x v="1"/>
    <n v="14481.8182"/>
    <x v="1159"/>
    <x v="0"/>
    <m/>
  </r>
  <r>
    <d v="2024-10-07T01:18:06"/>
    <x v="12"/>
    <n v="4"/>
    <s v="JIMENEZ HERNANDEZ ESTEBAN CAMILO"/>
    <x v="3"/>
    <x v="0"/>
    <n v="201"/>
    <n v="20.100000000000001"/>
    <n v="209.53125"/>
    <s v="7 Descuentos (Taller) "/>
    <n v="109742.1875"/>
    <x v="0"/>
    <n v="14481.8182"/>
    <x v="1159"/>
    <x v="0"/>
    <m/>
  </r>
  <r>
    <d v="2024-10-07T01:18:07"/>
    <x v="12"/>
    <n v="6"/>
    <s v="GUERRA WILLIAN"/>
    <x v="3"/>
    <x v="0"/>
    <n v="173"/>
    <n v="17.3"/>
    <n v="209.53125"/>
    <s v="1 Descuento (Despachador) "/>
    <n v="109742.1875"/>
    <x v="0"/>
    <n v="14481.8182"/>
    <x v="1159"/>
    <x v="0"/>
    <m/>
  </r>
  <r>
    <d v="2024-10-07T01:18:07"/>
    <x v="12"/>
    <n v="11"/>
    <s v="AMAYA JOSE MANUEL"/>
    <x v="6"/>
    <x v="0"/>
    <n v="185"/>
    <n v="23.125"/>
    <n v="167.625"/>
    <m/>
    <n v="87793.75"/>
    <x v="0"/>
    <n v="14481.8182"/>
    <x v="1159"/>
    <x v="0"/>
    <m/>
  </r>
  <r>
    <d v="2024-10-07T01:18:07"/>
    <x v="12"/>
    <n v="21"/>
    <s v="DURANGO DAVID JOSE"/>
    <x v="0"/>
    <x v="0"/>
    <n v="197"/>
    <n v="21.8888888888889"/>
    <n v="188.578125"/>
    <s v="1 Descuento (Despachador) "/>
    <n v="98767.968800000002"/>
    <x v="0"/>
    <n v="14481.8182"/>
    <x v="1159"/>
    <x v="0"/>
    <m/>
  </r>
  <r>
    <d v="2024-10-07T01:18:07"/>
    <x v="12"/>
    <n v="22"/>
    <s v="QUIRAMA CASTAEDA JHON JADER"/>
    <x v="6"/>
    <x v="0"/>
    <n v="181"/>
    <n v="22.625"/>
    <n v="167.625"/>
    <m/>
    <n v="87793.75"/>
    <x v="1"/>
    <n v="14481.8182"/>
    <x v="1159"/>
    <x v="0"/>
    <m/>
  </r>
  <r>
    <d v="2024-10-07T01:18:08"/>
    <x v="12"/>
    <n v="23"/>
    <s v="RUA CHAVARRIA JEFERSON ANDREY"/>
    <x v="1"/>
    <x v="0"/>
    <n v="223"/>
    <n v="20.272727272727298"/>
    <n v="230.484375"/>
    <m/>
    <n v="120716.4062"/>
    <x v="2"/>
    <n v="14481.8182"/>
    <x v="1159"/>
    <x v="0"/>
    <m/>
  </r>
  <r>
    <d v="2024-10-07T01:18:08"/>
    <x v="12"/>
    <n v="24"/>
    <s v="POSSO CRISTIAN"/>
    <x v="0"/>
    <x v="0"/>
    <n v="224"/>
    <n v="24.8888888888889"/>
    <n v="188.578125"/>
    <s v="2 Descuentos (Usuarios desubicados) "/>
    <n v="98767.968800000002"/>
    <x v="0"/>
    <n v="14481.8182"/>
    <x v="1159"/>
    <x v="0"/>
    <m/>
  </r>
  <r>
    <d v="2024-10-07T01:18:08"/>
    <x v="12"/>
    <n v="26"/>
    <s v="CIRO MARIN RODRIGO ALBERTO"/>
    <x v="6"/>
    <x v="0"/>
    <n v="178"/>
    <n v="22.25"/>
    <n v="167.625"/>
    <s v="1 Descuento (Conduct) "/>
    <n v="87793.75"/>
    <x v="0"/>
    <n v="14481.8182"/>
    <x v="1159"/>
    <x v="0"/>
    <m/>
  </r>
  <r>
    <d v="2024-10-07T01:18:08"/>
    <x v="12"/>
    <n v="27"/>
    <s v="PINO JUAN ESTEBAN"/>
    <x v="3"/>
    <x v="3"/>
    <n v="180"/>
    <n v="18"/>
    <n v="209.53125"/>
    <s v="2 Descuentos (Conducts) "/>
    <n v="109742.1875"/>
    <x v="0"/>
    <n v="14481.8182"/>
    <x v="1159"/>
    <x v="0"/>
    <m/>
  </r>
  <r>
    <d v="2024-10-07T01:18:09"/>
    <x v="12"/>
    <n v="28"/>
    <s v="HINCAPIE GALLEGO YEISON ANDRES"/>
    <x v="3"/>
    <x v="0"/>
    <n v="195"/>
    <n v="19.5"/>
    <n v="209.53125"/>
    <m/>
    <n v="109742.1875"/>
    <x v="0"/>
    <n v="14481.8182"/>
    <x v="1159"/>
    <x v="0"/>
    <m/>
  </r>
  <r>
    <d v="2024-10-07T01:18:09"/>
    <x v="12"/>
    <n v="29"/>
    <s v="PEREZ GARCIA JUAN ESTEBAN"/>
    <x v="0"/>
    <x v="0"/>
    <n v="189"/>
    <n v="21"/>
    <n v="188.578125"/>
    <m/>
    <n v="98767.968800000002"/>
    <x v="0"/>
    <n v="14481.8182"/>
    <x v="1159"/>
    <x v="0"/>
    <m/>
  </r>
  <r>
    <d v="2024-10-07T01:18:09"/>
    <x v="12"/>
    <n v="31"/>
    <s v="GOEZ PABLO"/>
    <x v="3"/>
    <x v="0"/>
    <n v="195"/>
    <n v="19.5"/>
    <n v="209.53125"/>
    <m/>
    <n v="109742.1875"/>
    <x v="0"/>
    <n v="14481.8182"/>
    <x v="1159"/>
    <x v="0"/>
    <m/>
  </r>
  <r>
    <d v="2024-10-07T01:18:09"/>
    <x v="12"/>
    <n v="32"/>
    <s v="AGUDELO GARCIA DENIN ANGELO"/>
    <x v="0"/>
    <x v="0"/>
    <n v="207"/>
    <n v="23"/>
    <n v="188.578125"/>
    <m/>
    <n v="98767.968800000002"/>
    <x v="0"/>
    <n v="14481.8182"/>
    <x v="1159"/>
    <x v="0"/>
    <m/>
  </r>
  <r>
    <d v="2024-10-07T01:18:10"/>
    <x v="12"/>
    <n v="33"/>
    <s v="USUGA KELER JOHAN"/>
    <x v="1"/>
    <x v="0"/>
    <n v="257"/>
    <n v="23.363636363636399"/>
    <n v="230.484375"/>
    <s v="2 Descuentos (Conducts) "/>
    <n v="120716.4062"/>
    <x v="0"/>
    <n v="14481.8182"/>
    <x v="1159"/>
    <x v="0"/>
    <m/>
  </r>
  <r>
    <d v="2024-10-07T01:18:10"/>
    <x v="12"/>
    <n v="34"/>
    <s v="MONTOYA OSPINA GILBERTO ANTONIO"/>
    <x v="3"/>
    <x v="0"/>
    <n v="249"/>
    <n v="24.9"/>
    <n v="209.53125"/>
    <m/>
    <n v="109742.1875"/>
    <x v="0"/>
    <n v="14481.8182"/>
    <x v="1159"/>
    <x v="0"/>
    <m/>
  </r>
  <r>
    <d v="2024-10-07T01:18:10"/>
    <x v="12"/>
    <n v="36"/>
    <s v="LONDOO CADAVID DAVID SANTIAGO"/>
    <x v="0"/>
    <x v="0"/>
    <n v="156"/>
    <n v="17.3333333333333"/>
    <n v="188.578125"/>
    <s v="3 Descuentos (Transbordo) "/>
    <n v="98767.968800000002"/>
    <x v="0"/>
    <n v="14481.8182"/>
    <x v="1159"/>
    <x v="0"/>
    <m/>
  </r>
  <r>
    <d v="2024-10-07T01:18:10"/>
    <x v="12"/>
    <n v="37"/>
    <s v="HURTADO MADRID JUAN ESTEBAN"/>
    <x v="0"/>
    <x v="0"/>
    <n v="173"/>
    <n v="19.2222222222222"/>
    <n v="188.578125"/>
    <s v="2 Descuentos (Conducts) "/>
    <n v="98767.968800000002"/>
    <x v="1"/>
    <n v="14481.8182"/>
    <x v="1159"/>
    <x v="0"/>
    <m/>
  </r>
  <r>
    <d v="2024-10-07T01:18:11"/>
    <x v="12"/>
    <n v="38"/>
    <s v="PEREIRA JORGE"/>
    <x v="0"/>
    <x v="0"/>
    <n v="188"/>
    <n v="20.8888888888889"/>
    <n v="188.578125"/>
    <m/>
    <n v="98767.968800000002"/>
    <x v="0"/>
    <n v="14481.8182"/>
    <x v="1159"/>
    <x v="0"/>
    <m/>
  </r>
  <r>
    <d v="2024-10-07T01:18:11"/>
    <x v="12"/>
    <n v="39"/>
    <s v="GOMEZ EDWIN"/>
    <x v="0"/>
    <x v="0"/>
    <n v="212"/>
    <n v="23.5555555555556"/>
    <n v="188.578125"/>
    <m/>
    <n v="98767.968800000002"/>
    <x v="0"/>
    <n v="14481.8182"/>
    <x v="1159"/>
    <x v="0"/>
    <m/>
  </r>
  <r>
    <d v="2024-10-07T01:18:11"/>
    <x v="12"/>
    <n v="41"/>
    <s v="GARCIA DAVID WILSON ALBERTO"/>
    <x v="6"/>
    <x v="0"/>
    <n v="158"/>
    <n v="19.75"/>
    <n v="167.625"/>
    <m/>
    <n v="87793.75"/>
    <x v="1"/>
    <n v="14481.8182"/>
    <x v="1159"/>
    <x v="0"/>
    <m/>
  </r>
  <r>
    <d v="2024-10-08T04:18:45"/>
    <x v="9"/>
    <n v="1"/>
    <s v="PALMAR PANA EDIXON JOSUE"/>
    <x v="2"/>
    <x v="0"/>
    <n v="116"/>
    <n v="19.3333333333333"/>
    <n v="126.73087818696899"/>
    <s v="2 Descuentos (Usuarios desubicados) "/>
    <n v="66401.982999999993"/>
    <x v="0"/>
    <n v="13958.3333"/>
    <x v="1160"/>
    <x v="0"/>
    <m/>
  </r>
  <r>
    <d v="2024-10-08T04:18:46"/>
    <x v="1"/>
    <n v="2"/>
    <s v="PARIAS MURIEL JHON FREDY"/>
    <x v="0"/>
    <x v="0"/>
    <n v="220"/>
    <n v="24.4444444444444"/>
    <n v="190.09631728045301"/>
    <s v="3 Descuentos (Monitoreo y Usuarios desubicados) "/>
    <n v="99602.974499999997"/>
    <x v="1"/>
    <n v="13958.3333"/>
    <x v="1160"/>
    <x v="0"/>
    <m/>
  </r>
  <r>
    <d v="2024-10-08T04:18:46"/>
    <x v="9"/>
    <n v="3"/>
    <s v="AGUIRRE ANDRES"/>
    <x v="6"/>
    <x v="0"/>
    <n v="184"/>
    <n v="23"/>
    <n v="168.97450424929201"/>
    <m/>
    <n v="88535.977299999999"/>
    <x v="0"/>
    <n v="13958.3333"/>
    <x v="1160"/>
    <x v="0"/>
    <m/>
  </r>
  <r>
    <d v="2024-10-08T04:18:46"/>
    <x v="1"/>
    <n v="4"/>
    <s v="MACEA MATEO"/>
    <x v="3"/>
    <x v="0"/>
    <n v="249"/>
    <n v="24.9"/>
    <n v="211.218130311615"/>
    <m/>
    <n v="110669.97169999999"/>
    <x v="0"/>
    <n v="13958.3333"/>
    <x v="1160"/>
    <x v="0"/>
    <m/>
  </r>
  <r>
    <d v="2024-10-08T04:18:46"/>
    <x v="9"/>
    <n v="5"/>
    <s v="LONDOO LOPERA DUVAN ANDRES"/>
    <x v="6"/>
    <x v="0"/>
    <n v="181"/>
    <n v="22.625"/>
    <n v="168.97450424929201"/>
    <m/>
    <n v="88535.977299999999"/>
    <x v="1"/>
    <n v="13958.3333"/>
    <x v="1160"/>
    <x v="0"/>
    <m/>
  </r>
  <r>
    <d v="2024-10-08T04:18:46"/>
    <x v="1"/>
    <n v="6"/>
    <s v="TUBERQUIA MAICOL ESTIVEN"/>
    <x v="0"/>
    <x v="0"/>
    <n v="218"/>
    <n v="24.2222222222222"/>
    <n v="190.09631728045301"/>
    <s v="1 Descuento (Usuario desubicado) "/>
    <n v="99602.974499999997"/>
    <x v="0"/>
    <n v="13958.3333"/>
    <x v="1160"/>
    <x v="0"/>
    <m/>
  </r>
  <r>
    <d v="2024-10-08T04:18:47"/>
    <x v="9"/>
    <n v="7"/>
    <s v="VANEGAS MORALES DEIBY ALEJANDRO"/>
    <x v="1"/>
    <x v="0"/>
    <n v="236"/>
    <n v="21.454545454545499"/>
    <n v="232.339943342776"/>
    <m/>
    <n v="121736.9688"/>
    <x v="1"/>
    <n v="13958.3333"/>
    <x v="1160"/>
    <x v="0"/>
    <m/>
  </r>
  <r>
    <d v="2024-10-08T04:18:47"/>
    <x v="1"/>
    <n v="8"/>
    <s v="VACA FIERRO ROBINSON"/>
    <x v="1"/>
    <x v="0"/>
    <n v="227"/>
    <n v="20.636363636363601"/>
    <n v="232.339943342776"/>
    <m/>
    <n v="121736.9688"/>
    <x v="1"/>
    <n v="13958.3333"/>
    <x v="1160"/>
    <x v="0"/>
    <m/>
  </r>
  <r>
    <d v="2024-10-08T04:18:47"/>
    <x v="9"/>
    <n v="9"/>
    <s v="ORTIZ ANDRES FELIPE"/>
    <x v="4"/>
    <x v="0"/>
    <n v="143"/>
    <n v="20.428571428571399"/>
    <n v="147.85269121812999"/>
    <s v="1 Descuento (Usuario desubicado) "/>
    <n v="77468.980200000005"/>
    <x v="0"/>
    <n v="13958.3333"/>
    <x v="1160"/>
    <x v="0"/>
    <m/>
  </r>
  <r>
    <d v="2024-10-08T04:18:47"/>
    <x v="1"/>
    <n v="10"/>
    <s v="QUINTERO  ALVARO ANTONIO"/>
    <x v="3"/>
    <x v="0"/>
    <n v="229"/>
    <n v="22.9"/>
    <n v="211.218130311615"/>
    <s v="1 Descuento (Despachador) "/>
    <n v="110669.97169999999"/>
    <x v="0"/>
    <n v="13958.3333"/>
    <x v="1160"/>
    <x v="0"/>
    <m/>
  </r>
  <r>
    <d v="2024-10-08T04:18:47"/>
    <x v="9"/>
    <n v="11"/>
    <s v="HERRERA GIRALDO DAVINSON"/>
    <x v="0"/>
    <x v="0"/>
    <n v="159"/>
    <n v="17.6666666666667"/>
    <n v="190.09631728045301"/>
    <s v="1 Descuento (Despachador) "/>
    <n v="99602.974499999997"/>
    <x v="0"/>
    <n v="13958.3333"/>
    <x v="1160"/>
    <x v="0"/>
    <m/>
  </r>
  <r>
    <d v="2024-10-08T04:18:48"/>
    <x v="1"/>
    <n v="12"/>
    <s v="VALENCIA MENDOZA JHON"/>
    <x v="3"/>
    <x v="0"/>
    <n v="170"/>
    <n v="17"/>
    <n v="211.218130311615"/>
    <s v="1 Descuento (Transbordo)"/>
    <n v="110669.97169999999"/>
    <x v="0"/>
    <n v="13958.3333"/>
    <x v="1160"/>
    <x v="0"/>
    <m/>
  </r>
  <r>
    <d v="2024-10-08T04:18:48"/>
    <x v="9"/>
    <n v="13"/>
    <s v="DURANGO PAEZ GILDARDO"/>
    <x v="0"/>
    <x v="0"/>
    <n v="191"/>
    <n v="21.2222222222222"/>
    <n v="190.09631728045301"/>
    <m/>
    <n v="99602.974499999997"/>
    <x v="0"/>
    <n v="13958.3333"/>
    <x v="1160"/>
    <x v="0"/>
    <m/>
  </r>
  <r>
    <d v="2024-10-08T04:18:48"/>
    <x v="1"/>
    <n v="14"/>
    <s v="CARVAJAL SALAZAR HECTOR MARINO"/>
    <x v="0"/>
    <x v="0"/>
    <n v="198"/>
    <n v="22"/>
    <n v="190.09631728045301"/>
    <m/>
    <n v="99602.974499999997"/>
    <x v="1"/>
    <n v="13958.3333"/>
    <x v="1160"/>
    <x v="0"/>
    <m/>
  </r>
  <r>
    <d v="2024-10-08T04:18:49"/>
    <x v="9"/>
    <n v="15"/>
    <s v="PINO JUAN ESTEBAN"/>
    <x v="4"/>
    <x v="0"/>
    <n v="199"/>
    <n v="28.428571428571399"/>
    <n v="147.85269121812999"/>
    <s v="2 Descuentos (Conducts) "/>
    <n v="77468.980200000005"/>
    <x v="1"/>
    <n v="13958.3333"/>
    <x v="1160"/>
    <x v="0"/>
    <m/>
  </r>
  <r>
    <d v="2024-10-08T04:18:49"/>
    <x v="1"/>
    <n v="16"/>
    <s v="HURTADO MADRID JUAN ESTEBAN"/>
    <x v="0"/>
    <x v="0"/>
    <n v="168"/>
    <n v="18.6666666666667"/>
    <n v="190.09631728045301"/>
    <m/>
    <n v="99602.974499999997"/>
    <x v="0"/>
    <n v="13958.3333"/>
    <x v="1160"/>
    <x v="0"/>
    <m/>
  </r>
  <r>
    <d v="2024-10-08T04:18:49"/>
    <x v="9"/>
    <n v="17"/>
    <s v="RAMIREZ JARAMILLO WILSON"/>
    <x v="6"/>
    <x v="0"/>
    <n v="150"/>
    <n v="18.75"/>
    <n v="168.97450424929201"/>
    <m/>
    <n v="88535.977299999999"/>
    <x v="0"/>
    <n v="13958.3333"/>
    <x v="1160"/>
    <x v="0"/>
    <m/>
  </r>
  <r>
    <d v="2024-10-08T04:18:49"/>
    <x v="1"/>
    <n v="18"/>
    <s v="AMAYA JOSE MANUEL"/>
    <x v="6"/>
    <x v="0"/>
    <n v="151"/>
    <n v="18.875"/>
    <n v="168.97450424929201"/>
    <s v="1 Descuento (Usuario desubicado) "/>
    <n v="88535.977299999999"/>
    <x v="0"/>
    <n v="13958.3333"/>
    <x v="1160"/>
    <x v="0"/>
    <m/>
  </r>
  <r>
    <d v="2024-10-08T04:18:49"/>
    <x v="9"/>
    <n v="19"/>
    <s v="GOMEZ JUAN FERNANDO"/>
    <x v="6"/>
    <x v="0"/>
    <n v="162"/>
    <n v="20.25"/>
    <n v="168.97450424929201"/>
    <s v="3 Descuentos (Monitoreo y despachador) "/>
    <n v="88535.977299999999"/>
    <x v="0"/>
    <n v="13958.3333"/>
    <x v="1160"/>
    <x v="0"/>
    <m/>
  </r>
  <r>
    <d v="2024-10-08T04:18:50"/>
    <x v="1"/>
    <n v="20"/>
    <s v="GONZALEZ PEREZ RAFAEL JOSE"/>
    <x v="0"/>
    <x v="0"/>
    <n v="198"/>
    <n v="22"/>
    <n v="190.09631728045301"/>
    <s v="1 Descuento (Usuario movilidad reducida) "/>
    <n v="99602.974499999997"/>
    <x v="0"/>
    <n v="13958.3333"/>
    <x v="1160"/>
    <x v="0"/>
    <m/>
  </r>
  <r>
    <d v="2024-10-08T04:18:50"/>
    <x v="9"/>
    <n v="21"/>
    <s v="JIMENEZ JIMENEZ OMAR DAVID"/>
    <x v="0"/>
    <x v="0"/>
    <n v="195"/>
    <n v="21.6666666666667"/>
    <n v="190.09631728045301"/>
    <m/>
    <n v="99602.974499999997"/>
    <x v="0"/>
    <n v="13958.3333"/>
    <x v="1160"/>
    <x v="0"/>
    <m/>
  </r>
  <r>
    <d v="2024-10-08T04:18:50"/>
    <x v="1"/>
    <n v="22"/>
    <s v="QUIRAMA CASTAEDA JHON JADER"/>
    <x v="0"/>
    <x v="0"/>
    <n v="203"/>
    <n v="22.5555555555556"/>
    <n v="190.09631728045301"/>
    <m/>
    <n v="99602.974499999997"/>
    <x v="1"/>
    <n v="13958.3333"/>
    <x v="1160"/>
    <x v="0"/>
    <m/>
  </r>
  <r>
    <d v="2024-10-08T04:18:50"/>
    <x v="9"/>
    <n v="23"/>
    <s v="SALDARRIAGA PARRA LUIS ALBERTO"/>
    <x v="0"/>
    <x v="0"/>
    <n v="195"/>
    <n v="21.6666666666667"/>
    <n v="190.09631728045301"/>
    <s v="2 Descuentos (Usuarios desubicados) "/>
    <n v="99602.974499999997"/>
    <x v="2"/>
    <n v="13958.3333"/>
    <x v="1160"/>
    <x v="0"/>
    <m/>
  </r>
  <r>
    <d v="2024-10-08T04:18:51"/>
    <x v="1"/>
    <n v="24"/>
    <s v="POSSO CRISTIAN"/>
    <x v="6"/>
    <x v="0"/>
    <n v="183"/>
    <n v="21.529411764705898"/>
    <n v="179.53541076487301"/>
    <s v="1 Descuento (Usuario desubicado) "/>
    <n v="94069.475900000005"/>
    <x v="0"/>
    <n v="13958.3333"/>
    <x v="1160"/>
    <x v="0"/>
    <m/>
  </r>
  <r>
    <d v="2024-10-08T04:18:51"/>
    <x v="9"/>
    <n v="25"/>
    <s v="JIMENEZ HURTADO CARLOS ESTIVEN"/>
    <x v="6"/>
    <x v="0"/>
    <n v="158"/>
    <n v="19.75"/>
    <n v="168.97450424929201"/>
    <m/>
    <n v="88535.977299999999"/>
    <x v="1"/>
    <n v="13958.3333"/>
    <x v="1160"/>
    <x v="0"/>
    <m/>
  </r>
  <r>
    <d v="2024-10-08T04:18:51"/>
    <x v="1"/>
    <n v="26"/>
    <s v="CIRO MARIN RODRIGO ALBERTO"/>
    <x v="6"/>
    <x v="0"/>
    <n v="169"/>
    <n v="21.125"/>
    <n v="168.97450424929201"/>
    <s v="2 Descuentos (Conducts) "/>
    <n v="88535.977299999999"/>
    <x v="0"/>
    <n v="13958.3333"/>
    <x v="1160"/>
    <x v="0"/>
    <m/>
  </r>
  <r>
    <d v="2024-10-08T04:18:51"/>
    <x v="9"/>
    <n v="27"/>
    <s v="FLORES RINCON JORGE ALBERTO"/>
    <x v="1"/>
    <x v="0"/>
    <n v="249"/>
    <n v="22.636363636363601"/>
    <n v="232.339943342776"/>
    <s v="4 Descuentos (transbordo y usuario desubicado) "/>
    <n v="121736.9688"/>
    <x v="0"/>
    <n v="13958.3333"/>
    <x v="1160"/>
    <x v="0"/>
    <m/>
  </r>
  <r>
    <d v="2024-10-08T04:18:51"/>
    <x v="1"/>
    <n v="28"/>
    <s v="GUERRA WILLIAN"/>
    <x v="6"/>
    <x v="0"/>
    <n v="195"/>
    <n v="22.9411764705882"/>
    <n v="179.53541076487301"/>
    <s v="3 Descuentos (Conduct y usuarios desubicados) "/>
    <n v="94069.475900000005"/>
    <x v="0"/>
    <n v="13958.3333"/>
    <x v="1160"/>
    <x v="0"/>
    <m/>
  </r>
  <r>
    <d v="2024-10-08T04:18:52"/>
    <x v="9"/>
    <n v="29"/>
    <s v="PEREZ GARCIA JUAN ESTEBAN"/>
    <x v="0"/>
    <x v="0"/>
    <n v="180"/>
    <n v="20"/>
    <n v="190.09631728045301"/>
    <m/>
    <n v="99602.974499999997"/>
    <x v="0"/>
    <n v="13958.3333"/>
    <x v="1160"/>
    <x v="0"/>
    <m/>
  </r>
  <r>
    <d v="2024-10-08T04:18:52"/>
    <x v="1"/>
    <n v="30"/>
    <s v="JIMENEZ HERNANDEZ ESTEBAN CAMILO"/>
    <x v="10"/>
    <x v="0"/>
    <n v="83"/>
    <n v="20.75"/>
    <n v="84.487252124645906"/>
    <s v="1 Descuento (Despachador) "/>
    <n v="44267.988700000002"/>
    <x v="0"/>
    <n v="13958.3333"/>
    <x v="1160"/>
    <x v="0"/>
    <m/>
  </r>
  <r>
    <d v="2024-10-08T04:18:52"/>
    <x v="9"/>
    <n v="31"/>
    <s v="GOEZ PABLO"/>
    <x v="3"/>
    <x v="0"/>
    <n v="177"/>
    <n v="17.7"/>
    <n v="211.218130311615"/>
    <s v="2 Descuentos (Usuarios desubicados) "/>
    <n v="110669.97169999999"/>
    <x v="0"/>
    <n v="13958.3333"/>
    <x v="1160"/>
    <x v="0"/>
    <m/>
  </r>
  <r>
    <d v="2024-10-08T04:18:52"/>
    <x v="1"/>
    <n v="32"/>
    <s v="AGUDELO GARCIA DENIN ANGELO"/>
    <x v="4"/>
    <x v="0"/>
    <n v="159"/>
    <n v="22.714285714285701"/>
    <n v="147.85269121812999"/>
    <m/>
    <n v="77468.980200000005"/>
    <x v="0"/>
    <n v="13958.3333"/>
    <x v="1160"/>
    <x v="0"/>
    <m/>
  </r>
  <r>
    <d v="2024-10-08T04:18:53"/>
    <x v="9"/>
    <n v="33"/>
    <s v="USUGA KELER JOHAN"/>
    <x v="3"/>
    <x v="0"/>
    <n v="203"/>
    <n v="20.3"/>
    <n v="211.218130311615"/>
    <m/>
    <n v="110669.97169999999"/>
    <x v="0"/>
    <n v="13958.3333"/>
    <x v="1160"/>
    <x v="0"/>
    <m/>
  </r>
  <r>
    <d v="2024-10-08T04:18:53"/>
    <x v="1"/>
    <n v="34"/>
    <s v="MONTOYA OSPINA GILBERTO ANTONIO"/>
    <x v="0"/>
    <x v="0"/>
    <n v="210"/>
    <n v="23.3333333333333"/>
    <n v="190.09631728045301"/>
    <m/>
    <n v="99602.974499999997"/>
    <x v="0"/>
    <n v="13958.3333"/>
    <x v="1160"/>
    <x v="0"/>
    <m/>
  </r>
  <r>
    <d v="2024-10-08T04:18:53"/>
    <x v="9"/>
    <n v="36"/>
    <s v="MARTINEZ CHAVERRA LUIS NORBERTO"/>
    <x v="0"/>
    <x v="0"/>
    <n v="171"/>
    <n v="19"/>
    <n v="190.09631728045301"/>
    <s v="1 Descuento (Conduct)"/>
    <n v="99602.974499999997"/>
    <x v="0"/>
    <n v="13958.3333"/>
    <x v="1160"/>
    <x v="0"/>
    <m/>
  </r>
  <r>
    <d v="2024-10-08T04:18:53"/>
    <x v="1"/>
    <n v="37"/>
    <s v="TABORDA ROJAS DIEGO ALEJANDRO"/>
    <x v="1"/>
    <x v="0"/>
    <n v="228"/>
    <n v="20.727272727272702"/>
    <n v="232.339943342776"/>
    <m/>
    <n v="121736.9688"/>
    <x v="1"/>
    <n v="13958.3333"/>
    <x v="1160"/>
    <x v="0"/>
    <m/>
  </r>
  <r>
    <d v="2024-10-08T04:18:53"/>
    <x v="9"/>
    <n v="38"/>
    <s v="PEREIRA JORGE"/>
    <x v="0"/>
    <x v="0"/>
    <n v="179"/>
    <n v="19.8888888888889"/>
    <n v="190.09631728045301"/>
    <s v="2 Descuento (Conducts)"/>
    <n v="99602.974499999997"/>
    <x v="0"/>
    <n v="13958.3333"/>
    <x v="1160"/>
    <x v="0"/>
    <m/>
  </r>
  <r>
    <d v="2024-10-08T04:18:54"/>
    <x v="1"/>
    <n v="40"/>
    <s v="OCAMPO OCAMPO ANTONIO JOSE"/>
    <x v="3"/>
    <x v="0"/>
    <n v="184"/>
    <n v="18.399999999999999"/>
    <n v="211.218130311615"/>
    <s v="1 Descuento (Usuario desubicado) "/>
    <n v="110669.97169999999"/>
    <x v="0"/>
    <n v="13958.3333"/>
    <x v="1160"/>
    <x v="0"/>
    <m/>
  </r>
  <r>
    <d v="2024-10-08T04:18:54"/>
    <x v="9"/>
    <n v="41"/>
    <s v="GARCIA DAVID WILSON ALBERTO"/>
    <x v="3"/>
    <x v="0"/>
    <n v="199"/>
    <n v="19.899999999999999"/>
    <n v="211.218130311615"/>
    <s v="3 Descuentos (Usuario desubicado y conducts) v"/>
    <n v="110669.97169999999"/>
    <x v="1"/>
    <n v="13958.3333"/>
    <x v="1160"/>
    <x v="0"/>
    <m/>
  </r>
  <r>
    <d v="2024-10-08T04:18:54"/>
    <x v="1"/>
    <n v="42"/>
    <s v="LOPERA ALVAREZ ESTIVEN"/>
    <x v="0"/>
    <x v="0"/>
    <n v="187"/>
    <n v="20.7777777777778"/>
    <n v="190.09631728045301"/>
    <m/>
    <n v="99602.974499999997"/>
    <x v="1"/>
    <n v="13958.3333"/>
    <x v="1160"/>
    <x v="0"/>
    <m/>
  </r>
  <r>
    <d v="2024-10-09T02:37:43"/>
    <x v="9"/>
    <n v="1"/>
    <s v="PALMAR PANA EDIXON JOSUE"/>
    <x v="0"/>
    <x v="0"/>
    <n v="191"/>
    <n v="21.2222222222222"/>
    <n v="188.11516853932599"/>
    <m/>
    <n v="98513.342699999994"/>
    <x v="0"/>
    <n v="13888.8889"/>
    <x v="1161"/>
    <x v="0"/>
    <m/>
  </r>
  <r>
    <d v="2024-10-09T02:37:43"/>
    <x v="1"/>
    <n v="2"/>
    <s v="PARIAS MURIEL JHON FREDY"/>
    <x v="0"/>
    <x v="0"/>
    <n v="162"/>
    <n v="18"/>
    <n v="188.11516853932599"/>
    <m/>
    <n v="98513.342699999994"/>
    <x v="1"/>
    <n v="13888.8889"/>
    <x v="1161"/>
    <x v="0"/>
    <m/>
  </r>
  <r>
    <d v="2024-10-09T02:37:43"/>
    <x v="9"/>
    <n v="3"/>
    <s v="AGUIRRE ANDRES"/>
    <x v="1"/>
    <x v="0"/>
    <n v="240"/>
    <n v="21.818181818181799"/>
    <n v="229.918539325843"/>
    <m/>
    <n v="120405.1966"/>
    <x v="0"/>
    <n v="13888.8889"/>
    <x v="1161"/>
    <x v="0"/>
    <m/>
  </r>
  <r>
    <d v="2024-10-09T02:37:44"/>
    <x v="1"/>
    <n v="4"/>
    <s v="SERNA GONZALES GEOVANNY ANDRES"/>
    <x v="0"/>
    <x v="0"/>
    <n v="217"/>
    <n v="24.1111111111111"/>
    <n v="188.11516853932599"/>
    <m/>
    <n v="98513.342699999994"/>
    <x v="0"/>
    <n v="13888.8889"/>
    <x v="1161"/>
    <x v="0"/>
    <m/>
  </r>
  <r>
    <d v="2024-10-09T02:37:44"/>
    <x v="9"/>
    <n v="5"/>
    <s v="BERRIO POSADA ANGELA"/>
    <x v="0"/>
    <x v="0"/>
    <n v="222"/>
    <n v="24.6666666666667"/>
    <n v="188.11516853932599"/>
    <m/>
    <n v="98513.342699999994"/>
    <x v="1"/>
    <n v="13888.8889"/>
    <x v="1161"/>
    <x v="0"/>
    <m/>
  </r>
  <r>
    <d v="2024-10-09T02:37:44"/>
    <x v="1"/>
    <n v="6"/>
    <s v="TUBERQUIA MAICOL ESTIVEN"/>
    <x v="6"/>
    <x v="0"/>
    <n v="181"/>
    <n v="22.625"/>
    <n v="167.21348314606701"/>
    <m/>
    <n v="87567.415699999998"/>
    <x v="0"/>
    <n v="13888.8889"/>
    <x v="1161"/>
    <x v="0"/>
    <m/>
  </r>
  <r>
    <d v="2024-10-09T02:37:45"/>
    <x v="9"/>
    <n v="7"/>
    <s v="VANEGAS MORALES DEIBY ALEJANDRO"/>
    <x v="3"/>
    <x v="0"/>
    <n v="227"/>
    <n v="22.7"/>
    <n v="209.01685393258401"/>
    <s v="1 Descuento (Usuario desubicado) "/>
    <n v="109459.2697"/>
    <x v="1"/>
    <n v="13888.8889"/>
    <x v="1161"/>
    <x v="0"/>
    <m/>
  </r>
  <r>
    <d v="2024-10-09T02:37:45"/>
    <x v="1"/>
    <n v="8"/>
    <s v="VACA FIERRO ROBINSON"/>
    <x v="9"/>
    <x v="0"/>
    <n v="259"/>
    <n v="21.5833333333333"/>
    <n v="250.82022471910099"/>
    <m/>
    <n v="131351.12359999999"/>
    <x v="1"/>
    <n v="13888.8889"/>
    <x v="1161"/>
    <x v="0"/>
    <m/>
  </r>
  <r>
    <d v="2024-10-09T02:37:45"/>
    <x v="9"/>
    <n v="9"/>
    <s v="ORTIZ ANDRES FELIPE"/>
    <x v="0"/>
    <x v="0"/>
    <n v="194"/>
    <n v="21.5555555555556"/>
    <n v="188.11516853932599"/>
    <m/>
    <n v="98513.342699999994"/>
    <x v="0"/>
    <n v="13888.8889"/>
    <x v="1161"/>
    <x v="0"/>
    <m/>
  </r>
  <r>
    <d v="2024-10-09T02:37:46"/>
    <x v="1"/>
    <n v="10"/>
    <s v="QUINTERO  ALVARO ANTONIO"/>
    <x v="3"/>
    <x v="0"/>
    <n v="194"/>
    <n v="19.399999999999999"/>
    <n v="209.01685393258401"/>
    <m/>
    <n v="109459.2697"/>
    <x v="0"/>
    <n v="13888.8889"/>
    <x v="1161"/>
    <x v="0"/>
    <m/>
  </r>
  <r>
    <d v="2024-10-09T02:37:46"/>
    <x v="9"/>
    <n v="11"/>
    <s v="HERRERA GIRALDO DAVINSON"/>
    <x v="3"/>
    <x v="0"/>
    <n v="195"/>
    <n v="19.5"/>
    <n v="209.01685393258401"/>
    <s v="2 Descuentos (despachador y Usuario desubicado) "/>
    <n v="109459.2697"/>
    <x v="0"/>
    <n v="13888.8889"/>
    <x v="1161"/>
    <x v="0"/>
    <m/>
  </r>
  <r>
    <d v="2024-10-09T02:37:46"/>
    <x v="1"/>
    <n v="12"/>
    <s v="VALENCIA MENDOZA JHON"/>
    <x v="0"/>
    <x v="0"/>
    <n v="195"/>
    <n v="21.6666666666667"/>
    <n v="188.11516853932599"/>
    <m/>
    <n v="98513.342699999994"/>
    <x v="0"/>
    <n v="13888.8889"/>
    <x v="1161"/>
    <x v="0"/>
    <m/>
  </r>
  <r>
    <d v="2024-10-09T02:37:46"/>
    <x v="9"/>
    <n v="13"/>
    <s v="DURANGO PAEZ GILDARDO"/>
    <x v="4"/>
    <x v="0"/>
    <n v="144"/>
    <n v="20.571428571428601"/>
    <n v="146.31179775280901"/>
    <m/>
    <n v="76621.488800000006"/>
    <x v="0"/>
    <n v="13888.8889"/>
    <x v="1161"/>
    <x v="0"/>
    <m/>
  </r>
  <r>
    <d v="2024-10-09T02:37:47"/>
    <x v="1"/>
    <n v="14"/>
    <s v="BETANCUR GUZMAN JHON FERNANDO"/>
    <x v="1"/>
    <x v="0"/>
    <n v="213"/>
    <n v="19.363636363636399"/>
    <n v="229.918539325843"/>
    <s v="1 Descuento (Monitoreo) "/>
    <n v="120405.1966"/>
    <x v="1"/>
    <n v="13888.8889"/>
    <x v="1161"/>
    <x v="0"/>
    <m/>
  </r>
  <r>
    <d v="2024-10-09T02:37:47"/>
    <x v="9"/>
    <n v="15"/>
    <s v="MARTINEZ ADRIAN ALEJANDRO"/>
    <x v="6"/>
    <x v="0"/>
    <n v="214"/>
    <n v="26.75"/>
    <n v="167.21348314606701"/>
    <m/>
    <n v="87567.415699999998"/>
    <x v="1"/>
    <n v="13888.8889"/>
    <x v="1161"/>
    <x v="0"/>
    <m/>
  </r>
  <r>
    <d v="2024-10-09T02:37:47"/>
    <x v="1"/>
    <n v="16"/>
    <s v="HURTADO MADRID JUAN ESTEBAN"/>
    <x v="0"/>
    <x v="0"/>
    <n v="162"/>
    <n v="18"/>
    <n v="188.11516853932599"/>
    <m/>
    <n v="98513.342699999994"/>
    <x v="0"/>
    <n v="13888.8889"/>
    <x v="1161"/>
    <x v="0"/>
    <m/>
  </r>
  <r>
    <d v="2024-10-09T02:37:48"/>
    <x v="9"/>
    <n v="17"/>
    <s v="ESPINOZA CHAVARRIA GUILLERMO LEON"/>
    <x v="0"/>
    <x v="0"/>
    <n v="229"/>
    <n v="25.4444444444444"/>
    <n v="188.11516853932599"/>
    <m/>
    <n v="98513.342699999994"/>
    <x v="0"/>
    <n v="13888.8889"/>
    <x v="1161"/>
    <x v="0"/>
    <m/>
  </r>
  <r>
    <d v="2024-10-09T02:37:48"/>
    <x v="1"/>
    <n v="18"/>
    <s v="AMAYA JOSE MANUEL"/>
    <x v="0"/>
    <x v="0"/>
    <n v="220"/>
    <n v="24.4444444444444"/>
    <n v="188.11516853932599"/>
    <m/>
    <n v="98513.342699999994"/>
    <x v="0"/>
    <n v="13888.8889"/>
    <x v="1161"/>
    <x v="0"/>
    <m/>
  </r>
  <r>
    <d v="2024-10-09T02:37:48"/>
    <x v="9"/>
    <n v="19"/>
    <s v="GOMEZ JUAN FERNANDO"/>
    <x v="0"/>
    <x v="0"/>
    <n v="177"/>
    <n v="19.6666666666667"/>
    <n v="188.11516853932599"/>
    <s v="1 Descuento (Despachador) "/>
    <n v="98513.342699999994"/>
    <x v="0"/>
    <n v="13888.8889"/>
    <x v="1161"/>
    <x v="0"/>
    <m/>
  </r>
  <r>
    <d v="2024-10-09T02:37:49"/>
    <x v="1"/>
    <n v="20"/>
    <s v="GONZALEZ PEREZ RAFAEL JOSE"/>
    <x v="0"/>
    <x v="0"/>
    <n v="180"/>
    <n v="20"/>
    <n v="188.11516853932599"/>
    <s v="1 Descuento (Despachador) "/>
    <n v="98513.342699999994"/>
    <x v="0"/>
    <n v="13888.8889"/>
    <x v="1161"/>
    <x v="0"/>
    <m/>
  </r>
  <r>
    <d v="2024-10-09T02:37:49"/>
    <x v="9"/>
    <n v="21"/>
    <s v="DURANGO DAVID JOSE"/>
    <x v="4"/>
    <x v="0"/>
    <n v="157"/>
    <n v="22.428571428571399"/>
    <n v="146.31179775280901"/>
    <m/>
    <n v="76621.488800000006"/>
    <x v="0"/>
    <n v="13888.8889"/>
    <x v="1161"/>
    <x v="0"/>
    <m/>
  </r>
  <r>
    <d v="2024-10-09T02:37:49"/>
    <x v="1"/>
    <n v="22"/>
    <s v="QUIRAMA CASTAEDA JHON JADER"/>
    <x v="3"/>
    <x v="0"/>
    <n v="223"/>
    <n v="22.3"/>
    <n v="209.01685393258401"/>
    <m/>
    <n v="109459.2697"/>
    <x v="1"/>
    <n v="13888.8889"/>
    <x v="1161"/>
    <x v="0"/>
    <m/>
  </r>
  <r>
    <d v="2024-10-09T02:37:50"/>
    <x v="9"/>
    <n v="23"/>
    <s v="SALDARRIAGA PARRA LUIS ALBERTO"/>
    <x v="0"/>
    <x v="0"/>
    <n v="157"/>
    <n v="17.4444444444444"/>
    <n v="188.11516853932599"/>
    <m/>
    <n v="98513.342699999994"/>
    <x v="2"/>
    <n v="13888.8889"/>
    <x v="1161"/>
    <x v="0"/>
    <m/>
  </r>
  <r>
    <d v="2024-10-09T02:37:50"/>
    <x v="1"/>
    <n v="24"/>
    <s v="POSSO CRISTIAN"/>
    <x v="6"/>
    <x v="0"/>
    <n v="186"/>
    <n v="21.882352941176499"/>
    <n v="177.664325842697"/>
    <m/>
    <n v="93040.379199999996"/>
    <x v="0"/>
    <n v="13888.8889"/>
    <x v="1161"/>
    <x v="0"/>
    <m/>
  </r>
  <r>
    <d v="2024-10-09T02:37:50"/>
    <x v="9"/>
    <n v="25"/>
    <s v="JIMENEZ HURTADO CARLOS ESTIVEN"/>
    <x v="6"/>
    <x v="0"/>
    <n v="189"/>
    <n v="23.625"/>
    <n v="167.21348314606701"/>
    <m/>
    <n v="87567.415699999998"/>
    <x v="1"/>
    <n v="13888.8889"/>
    <x v="1161"/>
    <x v="0"/>
    <m/>
  </r>
  <r>
    <d v="2024-10-09T02:37:51"/>
    <x v="1"/>
    <n v="26"/>
    <s v="CIRO MARIN RODRIGO ALBERTO"/>
    <x v="0"/>
    <x v="0"/>
    <n v="174"/>
    <n v="19.3333333333333"/>
    <n v="188.11516853932599"/>
    <m/>
    <n v="98513.342699999994"/>
    <x v="0"/>
    <n v="13888.8889"/>
    <x v="1161"/>
    <x v="0"/>
    <m/>
  </r>
  <r>
    <d v="2024-10-09T02:37:51"/>
    <x v="9"/>
    <n v="27"/>
    <s v="FLORES RINCON JORGE ALBERTO"/>
    <x v="1"/>
    <x v="0"/>
    <n v="226"/>
    <n v="20.545454545454501"/>
    <n v="229.918539325843"/>
    <m/>
    <n v="120405.1966"/>
    <x v="0"/>
    <n v="13888.8889"/>
    <x v="1161"/>
    <x v="0"/>
    <m/>
  </r>
  <r>
    <d v="2024-10-09T02:37:51"/>
    <x v="1"/>
    <n v="28"/>
    <s v="HINCAPIE GALLEGO YEISON ANDRES"/>
    <x v="0"/>
    <x v="0"/>
    <n v="158"/>
    <n v="17.5555555555556"/>
    <n v="188.11516853932599"/>
    <m/>
    <n v="98513.342699999994"/>
    <x v="0"/>
    <n v="13888.8889"/>
    <x v="1161"/>
    <x v="0"/>
    <m/>
  </r>
  <r>
    <d v="2024-10-09T02:37:52"/>
    <x v="9"/>
    <n v="29"/>
    <s v="LONDOO CADAVID DAVID SANTIAGO"/>
    <x v="0"/>
    <x v="0"/>
    <n v="207"/>
    <n v="23"/>
    <n v="188.11516853932599"/>
    <m/>
    <n v="98513.342699999994"/>
    <x v="0"/>
    <n v="13888.8889"/>
    <x v="1161"/>
    <x v="0"/>
    <m/>
  </r>
  <r>
    <d v="2024-10-09T02:37:52"/>
    <x v="1"/>
    <n v="31"/>
    <s v="LONDOO LOPERA DUVAN ANDRES"/>
    <x v="0"/>
    <x v="0"/>
    <n v="172"/>
    <n v="19.1111111111111"/>
    <n v="188.11516853932599"/>
    <m/>
    <n v="98513.342699999994"/>
    <x v="0"/>
    <n v="13888.8889"/>
    <x v="1161"/>
    <x v="0"/>
    <m/>
  </r>
  <r>
    <d v="2024-10-09T02:37:52"/>
    <x v="9"/>
    <n v="32"/>
    <s v="AGUDELO GARCIA DENIN ANGELO"/>
    <x v="2"/>
    <x v="0"/>
    <n v="101"/>
    <n v="15.538461538461499"/>
    <n v="135.86095505617999"/>
    <m/>
    <n v="71148.525299999994"/>
    <x v="0"/>
    <n v="13888.8889"/>
    <x v="1161"/>
    <x v="0"/>
    <m/>
  </r>
  <r>
    <d v="2024-10-09T02:37:52"/>
    <x v="1"/>
    <n v="33"/>
    <s v="USUGA KELER JOHAN"/>
    <x v="3"/>
    <x v="0"/>
    <n v="185"/>
    <n v="18.5"/>
    <n v="209.01685393258401"/>
    <m/>
    <n v="109459.2697"/>
    <x v="0"/>
    <n v="13888.8889"/>
    <x v="1161"/>
    <x v="0"/>
    <m/>
  </r>
  <r>
    <d v="2024-10-09T02:37:53"/>
    <x v="9"/>
    <n v="34"/>
    <s v="PINO JUAN ESTEBAN"/>
    <x v="3"/>
    <x v="0"/>
    <n v="185"/>
    <n v="18.5"/>
    <n v="209.01685393258401"/>
    <s v="1 Descuento (Monitoreo) "/>
    <n v="109459.2697"/>
    <x v="0"/>
    <n v="13888.8889"/>
    <x v="1161"/>
    <x v="0"/>
    <m/>
  </r>
  <r>
    <d v="2024-10-09T02:37:53"/>
    <x v="1"/>
    <n v="37"/>
    <s v="TABORDA ROJAS DIEGO ALEJANDRO"/>
    <x v="4"/>
    <x v="0"/>
    <n v="144"/>
    <n v="20.571428571428601"/>
    <n v="146.31179775280901"/>
    <m/>
    <n v="76621.488800000006"/>
    <x v="1"/>
    <n v="13888.8889"/>
    <x v="1161"/>
    <x v="0"/>
    <m/>
  </r>
  <r>
    <d v="2024-10-09T02:37:53"/>
    <x v="9"/>
    <n v="38"/>
    <s v="PEREIRA JORGE"/>
    <x v="6"/>
    <x v="0"/>
    <n v="174"/>
    <n v="21.75"/>
    <n v="167.21348314606701"/>
    <s v="1 Descuento (Usuario desubicado) "/>
    <n v="87567.415699999998"/>
    <x v="0"/>
    <n v="13888.8889"/>
    <x v="1161"/>
    <x v="0"/>
    <m/>
  </r>
  <r>
    <d v="2024-10-09T02:37:54"/>
    <x v="1"/>
    <n v="39"/>
    <s v="GOMEZ EDWIN"/>
    <x v="6"/>
    <x v="0"/>
    <n v="152"/>
    <n v="19"/>
    <n v="167.21348314606701"/>
    <m/>
    <n v="87567.415699999998"/>
    <x v="0"/>
    <n v="13888.8889"/>
    <x v="1161"/>
    <x v="0"/>
    <m/>
  </r>
  <r>
    <d v="2024-10-09T02:37:54"/>
    <x v="9"/>
    <n v="40"/>
    <s v="OCAMPO OCAMPO ANTONIO JOSE"/>
    <x v="1"/>
    <x v="0"/>
    <n v="204"/>
    <n v="18.545454545454501"/>
    <n v="229.918539325843"/>
    <m/>
    <n v="120405.1966"/>
    <x v="0"/>
    <n v="13888.8889"/>
    <x v="1161"/>
    <x v="0"/>
    <m/>
  </r>
  <r>
    <d v="2024-10-09T02:37:54"/>
    <x v="1"/>
    <n v="41"/>
    <s v="GARCIA DAVID WILSON ALBERTO"/>
    <x v="3"/>
    <x v="0"/>
    <n v="246"/>
    <n v="24.6"/>
    <n v="209.01685393258401"/>
    <s v="2 Descuentos (Conducts) "/>
    <n v="109459.2697"/>
    <x v="1"/>
    <n v="13888.8889"/>
    <x v="1161"/>
    <x v="0"/>
    <m/>
  </r>
  <r>
    <d v="2024-10-09T02:37:55"/>
    <x v="9"/>
    <n v="42"/>
    <s v="LOPERA ALVAREZ ESTIVEN"/>
    <x v="3"/>
    <x v="0"/>
    <n v="185"/>
    <n v="18.5"/>
    <n v="209.01685393258401"/>
    <m/>
    <n v="109459.2697"/>
    <x v="1"/>
    <n v="13888.8889"/>
    <x v="1161"/>
    <x v="0"/>
    <m/>
  </r>
  <r>
    <d v="2024-10-10T02:57:30"/>
    <x v="9"/>
    <n v="1"/>
    <s v="PALMAR PANA EDIXON JOSUE"/>
    <x v="6"/>
    <x v="0"/>
    <n v="146"/>
    <n v="17.176470588235301"/>
    <n v="177.791666666667"/>
    <m/>
    <n v="93110.416700000002"/>
    <x v="0"/>
    <n v="13955.5556"/>
    <x v="1162"/>
    <x v="0"/>
    <m/>
  </r>
  <r>
    <d v="2024-10-10T02:57:31"/>
    <x v="1"/>
    <n v="2"/>
    <s v="PARIAS MURIEL JHON FREDY"/>
    <x v="0"/>
    <x v="3"/>
    <n v="196"/>
    <n v="21.7777777777778"/>
    <n v="188.25"/>
    <m/>
    <n v="98587.5"/>
    <x v="1"/>
    <n v="13955.5556"/>
    <x v="1162"/>
    <x v="0"/>
    <m/>
  </r>
  <r>
    <d v="2024-10-10T02:57:31"/>
    <x v="9"/>
    <n v="3"/>
    <s v="AGUIRRE ANDRES"/>
    <x v="0"/>
    <x v="3"/>
    <n v="188"/>
    <n v="20.8888888888889"/>
    <n v="188.25"/>
    <s v="3 Descuentos (Usuarios desubicados y despachador) "/>
    <n v="98587.5"/>
    <x v="0"/>
    <n v="13955.5556"/>
    <x v="1162"/>
    <x v="0"/>
    <m/>
  </r>
  <r>
    <d v="2024-10-10T02:57:31"/>
    <x v="1"/>
    <n v="4"/>
    <s v="SERNA GONZALES GEOVANNY ANDRES"/>
    <x v="0"/>
    <x v="3"/>
    <n v="196"/>
    <n v="21.7777777777778"/>
    <n v="188.25"/>
    <s v="1 Descuento (Jefe de ruta) "/>
    <n v="98587.5"/>
    <x v="0"/>
    <n v="13955.5556"/>
    <x v="1162"/>
    <x v="0"/>
    <m/>
  </r>
  <r>
    <d v="2024-10-10T02:57:31"/>
    <x v="9"/>
    <n v="5"/>
    <s v="BERRIO POSADA ANGELA"/>
    <x v="6"/>
    <x v="0"/>
    <n v="182"/>
    <n v="22.75"/>
    <n v="167.333333333333"/>
    <m/>
    <n v="87633.333299999998"/>
    <x v="1"/>
    <n v="13955.5556"/>
    <x v="1162"/>
    <x v="0"/>
    <m/>
  </r>
  <r>
    <d v="2024-10-10T02:57:32"/>
    <x v="1"/>
    <n v="6"/>
    <s v="TUBERQUIA MAICOL ESTIVEN"/>
    <x v="6"/>
    <x v="3"/>
    <n v="191"/>
    <n v="23.875"/>
    <n v="167.333333333333"/>
    <s v="1 Descuento (Usuario desubicado) "/>
    <n v="87633.333299999998"/>
    <x v="0"/>
    <n v="13955.5556"/>
    <x v="1162"/>
    <x v="0"/>
    <m/>
  </r>
  <r>
    <d v="2024-10-10T02:57:32"/>
    <x v="9"/>
    <n v="7"/>
    <s v="LONDOO LOPERA DUVAN ANDRES"/>
    <x v="0"/>
    <x v="0"/>
    <n v="204"/>
    <n v="22.6666666666667"/>
    <n v="188.25"/>
    <m/>
    <n v="98587.5"/>
    <x v="1"/>
    <n v="13955.5556"/>
    <x v="1162"/>
    <x v="0"/>
    <m/>
  </r>
  <r>
    <d v="2024-10-10T02:57:32"/>
    <x v="1"/>
    <n v="8"/>
    <s v="VACA FIERRO ROBINSON"/>
    <x v="9"/>
    <x v="0"/>
    <n v="244"/>
    <n v="20.3333333333333"/>
    <n v="251"/>
    <s v="2 Descuentos (conducts) "/>
    <n v="131450"/>
    <x v="1"/>
    <n v="13955.5556"/>
    <x v="1162"/>
    <x v="0"/>
    <m/>
  </r>
  <r>
    <d v="2024-10-10T02:57:32"/>
    <x v="9"/>
    <n v="9"/>
    <s v="ORTIZ ANDRES FELIPE"/>
    <x v="4"/>
    <x v="0"/>
    <n v="161"/>
    <n v="23"/>
    <n v="146.416666666667"/>
    <s v="1 Descuento (Controlador) "/>
    <n v="76679.166700000002"/>
    <x v="0"/>
    <n v="13955.5556"/>
    <x v="1162"/>
    <x v="0"/>
    <m/>
  </r>
  <r>
    <d v="2024-10-10T02:57:33"/>
    <x v="1"/>
    <n v="10"/>
    <s v="QUINTERO  ALVARO ANTONIO"/>
    <x v="6"/>
    <x v="0"/>
    <n v="185"/>
    <n v="21.764705882352899"/>
    <n v="177.791666666667"/>
    <m/>
    <n v="93110.416700000002"/>
    <x v="0"/>
    <n v="13955.5556"/>
    <x v="1162"/>
    <x v="0"/>
    <m/>
  </r>
  <r>
    <d v="2024-10-10T02:57:33"/>
    <x v="9"/>
    <n v="11"/>
    <s v="AMAYA JOSE MANUEL"/>
    <x v="6"/>
    <x v="0"/>
    <n v="200"/>
    <n v="25"/>
    <n v="167.333333333333"/>
    <s v="1 Descuento (Jefe de ruta) "/>
    <n v="87633.333299999998"/>
    <x v="0"/>
    <n v="13955.5556"/>
    <x v="1162"/>
    <x v="0"/>
    <m/>
  </r>
  <r>
    <d v="2024-10-10T02:57:33"/>
    <x v="1"/>
    <n v="12"/>
    <s v="VALENCIA MENDOZA JHON"/>
    <x v="3"/>
    <x v="0"/>
    <n v="189"/>
    <n v="18.899999999999999"/>
    <n v="209.166666666667"/>
    <s v="1 Descuento (Despachador) "/>
    <n v="109541.6667"/>
    <x v="0"/>
    <n v="13955.5556"/>
    <x v="1162"/>
    <x v="0"/>
    <m/>
  </r>
  <r>
    <d v="2024-10-10T02:57:33"/>
    <x v="9"/>
    <n v="13"/>
    <s v="DURANGO PAEZ GILDARDO"/>
    <x v="0"/>
    <x v="3"/>
    <n v="168"/>
    <n v="18.6666666666667"/>
    <n v="188.25"/>
    <m/>
    <n v="98587.5"/>
    <x v="0"/>
    <n v="13955.5556"/>
    <x v="1162"/>
    <x v="0"/>
    <m/>
  </r>
  <r>
    <d v="2024-10-10T02:57:33"/>
    <x v="1"/>
    <n v="14"/>
    <s v="CARVAJAL SALAZAR HECTOR MARINO"/>
    <x v="3"/>
    <x v="0"/>
    <n v="193"/>
    <n v="19.3"/>
    <n v="209.166666666667"/>
    <s v="1 Descuento (Controlador) "/>
    <n v="109541.6667"/>
    <x v="1"/>
    <n v="13955.5556"/>
    <x v="1162"/>
    <x v="0"/>
    <m/>
  </r>
  <r>
    <d v="2024-10-10T02:57:34"/>
    <x v="9"/>
    <n v="15"/>
    <s v="MARTINEZ ADRIAN ALEJANDRO"/>
    <x v="0"/>
    <x v="0"/>
    <n v="193"/>
    <n v="21.4444444444444"/>
    <n v="188.25"/>
    <m/>
    <n v="98587.5"/>
    <x v="1"/>
    <n v="13955.5556"/>
    <x v="1162"/>
    <x v="0"/>
    <m/>
  </r>
  <r>
    <d v="2024-10-10T02:57:34"/>
    <x v="1"/>
    <n v="16"/>
    <s v="HURTADO MADRID JUAN ESTEBAN"/>
    <x v="2"/>
    <x v="0"/>
    <n v="121"/>
    <n v="20.1666666666667"/>
    <n v="125.5"/>
    <m/>
    <n v="65725"/>
    <x v="0"/>
    <n v="13955.5556"/>
    <x v="1162"/>
    <x v="0"/>
    <m/>
  </r>
  <r>
    <d v="2024-10-10T02:57:34"/>
    <x v="9"/>
    <n v="17"/>
    <s v="RAMIREZ JARAMILLO WILSON"/>
    <x v="6"/>
    <x v="0"/>
    <n v="163"/>
    <n v="20.375"/>
    <n v="167.333333333333"/>
    <m/>
    <n v="87633.333299999998"/>
    <x v="0"/>
    <n v="13955.5556"/>
    <x v="1162"/>
    <x v="0"/>
    <m/>
  </r>
  <r>
    <d v="2024-10-10T02:57:34"/>
    <x v="1"/>
    <n v="18"/>
    <s v="BETANCUR GUZMAN JHON FERNANDO"/>
    <x v="6"/>
    <x v="3"/>
    <n v="154"/>
    <n v="19.25"/>
    <n v="167.333333333333"/>
    <s v="DAVINSON HERRERA Realiz 3 viajes donde moviliz 68 Usuarios "/>
    <n v="87633.333299999998"/>
    <x v="0"/>
    <n v="13955.5556"/>
    <x v="1162"/>
    <x v="0"/>
    <m/>
  </r>
  <r>
    <d v="2024-10-10T02:57:35"/>
    <x v="9"/>
    <n v="19"/>
    <s v="GOMEZ JUAN FERNANDO"/>
    <x v="6"/>
    <x v="0"/>
    <n v="178"/>
    <n v="22.25"/>
    <n v="167.333333333333"/>
    <s v="5 Descuentos (usuarios desubicados y despachador) "/>
    <n v="87633.333299999998"/>
    <x v="0"/>
    <n v="13955.5556"/>
    <x v="1162"/>
    <x v="0"/>
    <m/>
  </r>
  <r>
    <d v="2024-10-10T02:57:35"/>
    <x v="1"/>
    <n v="20"/>
    <s v="GONZALEZ PEREZ RAFAEL JOSE"/>
    <x v="6"/>
    <x v="0"/>
    <n v="171"/>
    <n v="21.375"/>
    <n v="167.333333333333"/>
    <m/>
    <n v="87633.333299999998"/>
    <x v="0"/>
    <n v="13955.5556"/>
    <x v="1162"/>
    <x v="0"/>
    <m/>
  </r>
  <r>
    <d v="2024-10-10T02:57:35"/>
    <x v="9"/>
    <n v="21"/>
    <s v="DURANGO DAVID JOSE"/>
    <x v="0"/>
    <x v="0"/>
    <n v="204"/>
    <n v="22.6666666666667"/>
    <n v="188.25"/>
    <m/>
    <n v="98587.5"/>
    <x v="0"/>
    <n v="13955.5556"/>
    <x v="1162"/>
    <x v="0"/>
    <m/>
  </r>
  <r>
    <d v="2024-10-10T02:57:35"/>
    <x v="1"/>
    <n v="22"/>
    <s v="QUIRAMA CASTAEDA JHON JADER"/>
    <x v="0"/>
    <x v="3"/>
    <n v="202"/>
    <n v="22.4444444444444"/>
    <n v="188.25"/>
    <m/>
    <n v="98587.5"/>
    <x v="1"/>
    <n v="13955.5556"/>
    <x v="1162"/>
    <x v="0"/>
    <m/>
  </r>
  <r>
    <d v="2024-10-10T02:57:36"/>
    <x v="9"/>
    <n v="23"/>
    <s v="SALDARRIAGA PARRA LUIS ALBERTO"/>
    <x v="0"/>
    <x v="0"/>
    <n v="124"/>
    <n v="13.7777777777778"/>
    <n v="188.25"/>
    <m/>
    <n v="98587.5"/>
    <x v="2"/>
    <n v="13955.5556"/>
    <x v="1162"/>
    <x v="0"/>
    <m/>
  </r>
  <r>
    <d v="2024-10-10T02:57:36"/>
    <x v="1"/>
    <n v="24"/>
    <s v="POSSO CRISTIAN"/>
    <x v="4"/>
    <x v="0"/>
    <n v="142"/>
    <n v="20.285714285714299"/>
    <n v="146.416666666667"/>
    <m/>
    <n v="76679.166700000002"/>
    <x v="0"/>
    <n v="13955.5556"/>
    <x v="1162"/>
    <x v="0"/>
    <m/>
  </r>
  <r>
    <d v="2024-10-10T02:57:36"/>
    <x v="9"/>
    <n v="25"/>
    <s v="JIMENEZ HURTADO CARLOS ESTIVEN"/>
    <x v="6"/>
    <x v="0"/>
    <n v="146"/>
    <n v="18.25"/>
    <n v="167.333333333333"/>
    <m/>
    <n v="87633.333299999998"/>
    <x v="1"/>
    <n v="13955.5556"/>
    <x v="1162"/>
    <x v="0"/>
    <m/>
  </r>
  <r>
    <d v="2024-10-10T02:57:36"/>
    <x v="1"/>
    <n v="26"/>
    <s v="ESPINOZA CHAVARRIA GUILLERMO LEON"/>
    <x v="6"/>
    <x v="0"/>
    <n v="144"/>
    <n v="18"/>
    <n v="167.333333333333"/>
    <m/>
    <n v="87633.333299999998"/>
    <x v="0"/>
    <n v="13955.5556"/>
    <x v="1162"/>
    <x v="0"/>
    <m/>
  </r>
  <r>
    <d v="2024-10-10T02:57:36"/>
    <x v="9"/>
    <n v="27"/>
    <s v="HENAO MUOZ FERNEY"/>
    <x v="1"/>
    <x v="0"/>
    <n v="263"/>
    <n v="23.909090909090899"/>
    <n v="230.083333333333"/>
    <s v="JORGE FLORES Realiz 6 viajes donde moviliz 168 Usuarios "/>
    <n v="120495.8333"/>
    <x v="0"/>
    <n v="13955.5556"/>
    <x v="1162"/>
    <x v="0"/>
    <m/>
  </r>
  <r>
    <d v="2024-10-10T02:57:37"/>
    <x v="1"/>
    <n v="29"/>
    <s v="PEREZ GARCIA JUAN ESTEBAN"/>
    <x v="0"/>
    <x v="0"/>
    <n v="166"/>
    <n v="18.4444444444444"/>
    <n v="188.25"/>
    <m/>
    <n v="98587.5"/>
    <x v="0"/>
    <n v="13955.5556"/>
    <x v="1162"/>
    <x v="0"/>
    <m/>
  </r>
  <r>
    <d v="2024-10-10T02:57:37"/>
    <x v="9"/>
    <n v="30"/>
    <s v="GUERRA WILLIAN"/>
    <x v="0"/>
    <x v="0"/>
    <n v="173"/>
    <n v="19.2222222222222"/>
    <n v="188.25"/>
    <m/>
    <n v="98587.5"/>
    <x v="0"/>
    <n v="13955.5556"/>
    <x v="1162"/>
    <x v="0"/>
    <m/>
  </r>
  <r>
    <d v="2024-10-10T02:57:37"/>
    <x v="1"/>
    <n v="31"/>
    <s v="GOEZ PABLO"/>
    <x v="3"/>
    <x v="0"/>
    <n v="180"/>
    <n v="18"/>
    <n v="209.166666666667"/>
    <m/>
    <n v="109541.6667"/>
    <x v="0"/>
    <n v="13955.5556"/>
    <x v="1162"/>
    <x v="0"/>
    <m/>
  </r>
  <r>
    <d v="2024-10-10T02:57:37"/>
    <x v="9"/>
    <n v="32"/>
    <s v="AGUDELO GARCIA DENIN ANGELO"/>
    <x v="10"/>
    <x v="0"/>
    <n v="90"/>
    <n v="22.5"/>
    <n v="83.6666666666667"/>
    <m/>
    <n v="43816.666700000002"/>
    <x v="0"/>
    <n v="13955.5556"/>
    <x v="1162"/>
    <x v="0"/>
    <m/>
  </r>
  <r>
    <d v="2024-10-10T02:57:38"/>
    <x v="1"/>
    <n v="33"/>
    <s v="USUGA KELER JOHAN"/>
    <x v="0"/>
    <x v="0"/>
    <n v="248"/>
    <n v="27.5555555555556"/>
    <n v="188.25"/>
    <m/>
    <n v="98587.5"/>
    <x v="0"/>
    <n v="13955.5556"/>
    <x v="1162"/>
    <x v="0"/>
    <m/>
  </r>
  <r>
    <d v="2024-10-10T02:57:38"/>
    <x v="9"/>
    <n v="34"/>
    <s v="MONTOYA OSPINA GILBERTO ANTONIO"/>
    <x v="0"/>
    <x v="3"/>
    <n v="202"/>
    <n v="22.4444444444444"/>
    <n v="188.25"/>
    <s v="3 Descuentos (Conducts) "/>
    <n v="98587.5"/>
    <x v="0"/>
    <n v="13955.5556"/>
    <x v="1162"/>
    <x v="0"/>
    <m/>
  </r>
  <r>
    <d v="2024-10-10T02:57:38"/>
    <x v="1"/>
    <n v="36"/>
    <s v="MARTINEZ CHAVERRA LUIS NORBERTO"/>
    <x v="0"/>
    <x v="3"/>
    <n v="174"/>
    <n v="19.3333333333333"/>
    <n v="188.25"/>
    <m/>
    <n v="98587.5"/>
    <x v="0"/>
    <n v="13955.5556"/>
    <x v="1162"/>
    <x v="0"/>
    <m/>
  </r>
  <r>
    <d v="2024-10-10T02:57:38"/>
    <x v="9"/>
    <n v="37"/>
    <s v="TABORDA ROJAS DIEGO ALEJANDRO"/>
    <x v="0"/>
    <x v="3"/>
    <n v="206"/>
    <n v="22.8888888888889"/>
    <n v="188.25"/>
    <m/>
    <n v="98587.5"/>
    <x v="1"/>
    <n v="13955.5556"/>
    <x v="1162"/>
    <x v="0"/>
    <m/>
  </r>
  <r>
    <d v="2024-10-10T02:57:39"/>
    <x v="1"/>
    <n v="38"/>
    <s v="YEPES CAMILO"/>
    <x v="12"/>
    <x v="0"/>
    <n v="287"/>
    <n v="22.076923076923102"/>
    <n v="271.91666666666703"/>
    <s v="JORGE PEREIRA Realiz 6 viajes donde moviliz 135 Usuarios "/>
    <n v="142404.1667"/>
    <x v="0"/>
    <n v="13955.5556"/>
    <x v="1162"/>
    <x v="0"/>
    <m/>
  </r>
  <r>
    <d v="2024-10-10T02:57:39"/>
    <x v="9"/>
    <n v="39"/>
    <s v="GOMEZ EDWIN"/>
    <x v="0"/>
    <x v="0"/>
    <n v="181"/>
    <n v="20.1111111111111"/>
    <n v="188.25"/>
    <s v="2 Descuentos (conducts) "/>
    <n v="98587.5"/>
    <x v="0"/>
    <n v="13955.5556"/>
    <x v="1162"/>
    <x v="0"/>
    <m/>
  </r>
  <r>
    <d v="2024-10-10T02:57:39"/>
    <x v="1"/>
    <n v="40"/>
    <s v="OCAMPO OCAMPO ANTONIO JOSE"/>
    <x v="0"/>
    <x v="0"/>
    <n v="159"/>
    <n v="17.6666666666667"/>
    <n v="188.25"/>
    <m/>
    <n v="98587.5"/>
    <x v="0"/>
    <n v="13955.5556"/>
    <x v="1162"/>
    <x v="0"/>
    <m/>
  </r>
  <r>
    <d v="2024-10-10T02:57:39"/>
    <x v="9"/>
    <n v="41"/>
    <s v="PEREIRA JORGE"/>
    <x v="2"/>
    <x v="3"/>
    <n v="169"/>
    <n v="28.1666666666667"/>
    <n v="125.5"/>
    <s v="WILSON GARCIA Realiz 2 viajes donde moviliz 32 Usuarios "/>
    <n v="65725"/>
    <x v="1"/>
    <n v="13955.5556"/>
    <x v="1162"/>
    <x v="0"/>
    <m/>
  </r>
  <r>
    <d v="2024-10-10T02:57:40"/>
    <x v="1"/>
    <n v="42"/>
    <s v="LOPERA ALVAREZ ESTIVEN"/>
    <x v="3"/>
    <x v="0"/>
    <n v="196"/>
    <n v="19.600000000000001"/>
    <n v="209.166666666667"/>
    <s v="1 Descuento (Usuario desubicado) "/>
    <n v="109541.6667"/>
    <x v="1"/>
    <n v="13955.5556"/>
    <x v="1162"/>
    <x v="0"/>
    <m/>
  </r>
  <r>
    <d v="2024-10-11T03:06:48"/>
    <x v="1"/>
    <n v="1"/>
    <s v="PALMAR PANA EDIXON JOSUE"/>
    <x v="6"/>
    <x v="0"/>
    <n v="171"/>
    <n v="21.375"/>
    <n v="167.12624113475201"/>
    <m/>
    <n v="87519.4326"/>
    <x v="0"/>
    <n v="12852.631600000001"/>
    <x v="1163"/>
    <x v="0"/>
    <m/>
  </r>
  <r>
    <d v="2024-10-11T03:06:49"/>
    <x v="9"/>
    <n v="2"/>
    <s v="PARIAS MURIEL JHON FREDY"/>
    <x v="7"/>
    <x v="0"/>
    <n v="91"/>
    <n v="30.3333333333333"/>
    <n v="62.6723404255319"/>
    <m/>
    <n v="32819.787199999999"/>
    <x v="1"/>
    <n v="12852.631600000001"/>
    <x v="1163"/>
    <x v="0"/>
    <m/>
  </r>
  <r>
    <d v="2024-10-11T03:06:49"/>
    <x v="1"/>
    <n v="4"/>
    <s v="SERNA GONZALES GEOVANNY ANDRES"/>
    <x v="0"/>
    <x v="0"/>
    <n v="194"/>
    <n v="21.5555555555556"/>
    <n v="188.01702127659601"/>
    <m/>
    <n v="98459.361699999994"/>
    <x v="0"/>
    <n v="12852.631600000001"/>
    <x v="1163"/>
    <x v="0"/>
    <m/>
  </r>
  <r>
    <d v="2024-10-11T03:06:49"/>
    <x v="9"/>
    <n v="5"/>
    <s v="BERRIO POSADA ANGELA"/>
    <x v="3"/>
    <x v="0"/>
    <n v="258"/>
    <n v="25.8"/>
    <n v="208.90780141843999"/>
    <m/>
    <n v="109399.2908"/>
    <x v="1"/>
    <n v="12852.631600000001"/>
    <x v="1163"/>
    <x v="0"/>
    <m/>
  </r>
  <r>
    <d v="2024-10-11T03:06:49"/>
    <x v="1"/>
    <n v="6"/>
    <s v="TUBERQUIA MAICOL ESTIVEN"/>
    <x v="3"/>
    <x v="0"/>
    <n v="226"/>
    <n v="22.6"/>
    <n v="208.90780141843999"/>
    <m/>
    <n v="109399.2908"/>
    <x v="0"/>
    <n v="12852.631600000001"/>
    <x v="1163"/>
    <x v="0"/>
    <m/>
  </r>
  <r>
    <d v="2024-10-11T03:06:50"/>
    <x v="1"/>
    <n v="7"/>
    <s v="VANEGAS MORALES DEIBY ALEJANDRO"/>
    <x v="0"/>
    <x v="0"/>
    <n v="197"/>
    <n v="21.8888888888889"/>
    <n v="188.01702127659601"/>
    <s v="1 Descuento (Despachador) "/>
    <n v="98459.361699999994"/>
    <x v="1"/>
    <n v="12852.631600000001"/>
    <x v="1163"/>
    <x v="0"/>
    <m/>
  </r>
  <r>
    <d v="2024-10-11T03:06:50"/>
    <x v="9"/>
    <n v="8"/>
    <s v="VACA FIERRO ROBINSON"/>
    <x v="3"/>
    <x v="0"/>
    <n v="222"/>
    <n v="22.2"/>
    <n v="208.90780141843999"/>
    <m/>
    <n v="109399.2908"/>
    <x v="1"/>
    <n v="12852.631600000001"/>
    <x v="1163"/>
    <x v="0"/>
    <m/>
  </r>
  <r>
    <d v="2024-10-11T03:06:50"/>
    <x v="1"/>
    <n v="9"/>
    <s v="ORTIZ ANDRES FELIPE"/>
    <x v="3"/>
    <x v="0"/>
    <n v="182"/>
    <n v="18.2"/>
    <n v="208.90780141843999"/>
    <s v="2 Descuentos (Asociados) "/>
    <n v="109399.2908"/>
    <x v="0"/>
    <n v="12852.631600000001"/>
    <x v="1163"/>
    <x v="0"/>
    <m/>
  </r>
  <r>
    <d v="2024-10-11T03:06:50"/>
    <x v="1"/>
    <n v="10"/>
    <s v="QUINTERO  ALVARO ANTONIO"/>
    <x v="6"/>
    <x v="0"/>
    <n v="148"/>
    <n v="18.5"/>
    <n v="167.12624113475201"/>
    <m/>
    <n v="87519.4326"/>
    <x v="0"/>
    <n v="12852.631600000001"/>
    <x v="1163"/>
    <x v="0"/>
    <m/>
  </r>
  <r>
    <d v="2024-10-11T03:06:51"/>
    <x v="9"/>
    <n v="11"/>
    <s v="HERRERA GIRALDO DAVINSON"/>
    <x v="3"/>
    <x v="0"/>
    <n v="178"/>
    <n v="17.8"/>
    <n v="208.90780141843999"/>
    <s v="1 Descuento (Usuario movilidad reducida) "/>
    <n v="109399.2908"/>
    <x v="0"/>
    <n v="12852.631600000001"/>
    <x v="1163"/>
    <x v="0"/>
    <m/>
  </r>
  <r>
    <d v="2024-10-11T03:06:51"/>
    <x v="1"/>
    <n v="12"/>
    <s v="VALENCIA MENDOZA JHON"/>
    <x v="4"/>
    <x v="0"/>
    <n v="154"/>
    <n v="22"/>
    <n v="146.235460992908"/>
    <m/>
    <n v="76579.503500000006"/>
    <x v="0"/>
    <n v="12852.631600000001"/>
    <x v="1163"/>
    <x v="0"/>
    <m/>
  </r>
  <r>
    <d v="2024-10-11T03:06:51"/>
    <x v="9"/>
    <n v="13"/>
    <s v="MACEA MATEO"/>
    <x v="4"/>
    <x v="0"/>
    <n v="147"/>
    <n v="21"/>
    <n v="146.235460992908"/>
    <s v="1 Descuento (Conduct) "/>
    <n v="76579.503500000006"/>
    <x v="0"/>
    <n v="12852.631600000001"/>
    <x v="1163"/>
    <x v="0"/>
    <m/>
  </r>
  <r>
    <d v="2024-10-11T03:06:51"/>
    <x v="1"/>
    <n v="14"/>
    <s v="DIAZ LOZADA ANDRES FELIPE"/>
    <x v="3"/>
    <x v="0"/>
    <n v="257"/>
    <n v="25.7"/>
    <n v="208.90780141843999"/>
    <m/>
    <n v="109399.2908"/>
    <x v="1"/>
    <n v="12852.631600000001"/>
    <x v="1163"/>
    <x v="0"/>
    <m/>
  </r>
  <r>
    <d v="2024-10-11T03:06:52"/>
    <x v="1"/>
    <n v="15"/>
    <s v="MARTINEZ ADRIAN ALEJANDRO"/>
    <x v="3"/>
    <x v="0"/>
    <n v="249"/>
    <n v="24.9"/>
    <n v="208.90780141843999"/>
    <s v="1 Descuento (Usuario desubicado) "/>
    <n v="109399.2908"/>
    <x v="1"/>
    <n v="12852.631600000001"/>
    <x v="1163"/>
    <x v="0"/>
    <m/>
  </r>
  <r>
    <d v="2024-10-11T03:06:52"/>
    <x v="9"/>
    <n v="16"/>
    <s v="HURTADO MADRID JUAN ESTEBAN"/>
    <x v="0"/>
    <x v="0"/>
    <n v="188"/>
    <n v="20.8888888888889"/>
    <n v="188.01702127659601"/>
    <s v="1 Descuento (Conduct) "/>
    <n v="98459.361699999994"/>
    <x v="0"/>
    <n v="12852.631600000001"/>
    <x v="1163"/>
    <x v="0"/>
    <m/>
  </r>
  <r>
    <d v="2024-10-11T03:06:52"/>
    <x v="1"/>
    <n v="17"/>
    <s v="RAMIREZ JARAMILLO WILSON"/>
    <x v="0"/>
    <x v="0"/>
    <n v="184"/>
    <n v="20.4444444444444"/>
    <n v="188.01702127659601"/>
    <m/>
    <n v="98459.361699999994"/>
    <x v="0"/>
    <n v="12852.631600000001"/>
    <x v="1163"/>
    <x v="0"/>
    <m/>
  </r>
  <r>
    <d v="2024-10-11T03:06:52"/>
    <x v="1"/>
    <n v="18"/>
    <s v="AMAYA JOSE MANUEL"/>
    <x v="4"/>
    <x v="0"/>
    <n v="154"/>
    <n v="22"/>
    <n v="146.235460992908"/>
    <s v="2 Descuentos (Asociado y usuario desubicado) "/>
    <n v="76579.503500000006"/>
    <x v="0"/>
    <n v="12852.631600000001"/>
    <x v="1163"/>
    <x v="0"/>
    <m/>
  </r>
  <r>
    <d v="2024-10-11T03:06:53"/>
    <x v="9"/>
    <n v="20"/>
    <s v="LONDOO CADAVID DAVID SANTIAGO"/>
    <x v="6"/>
    <x v="0"/>
    <n v="124"/>
    <n v="14.588235294117601"/>
    <n v="177.57163120567401"/>
    <m/>
    <n v="92989.397200000007"/>
    <x v="0"/>
    <n v="12852.631600000001"/>
    <x v="1163"/>
    <x v="0"/>
    <m/>
  </r>
  <r>
    <d v="2024-10-11T03:06:53"/>
    <x v="1"/>
    <n v="21"/>
    <s v="JIMENEZ JIMENEZ OMAR DAVID"/>
    <x v="0"/>
    <x v="0"/>
    <n v="186"/>
    <n v="20.6666666666667"/>
    <n v="188.01702127659601"/>
    <m/>
    <n v="98459.361699999994"/>
    <x v="0"/>
    <n v="12852.631600000001"/>
    <x v="1163"/>
    <x v="0"/>
    <m/>
  </r>
  <r>
    <d v="2024-10-11T03:06:53"/>
    <x v="9"/>
    <n v="22"/>
    <s v="QUIRAMA CASTAEDA JHON JADER"/>
    <x v="3"/>
    <x v="0"/>
    <n v="208"/>
    <n v="20.8"/>
    <n v="208.90780141843999"/>
    <s v="1 Descuento (Conduct) "/>
    <n v="109399.2908"/>
    <x v="1"/>
    <n v="12852.631600000001"/>
    <x v="1163"/>
    <x v="0"/>
    <m/>
  </r>
  <r>
    <d v="2024-10-11T03:06:53"/>
    <x v="1"/>
    <n v="23"/>
    <s v="RUA CHAVARRIA JEFERSON ANDREY"/>
    <x v="3"/>
    <x v="0"/>
    <n v="178"/>
    <n v="17.8"/>
    <n v="208.90780141843999"/>
    <m/>
    <n v="109399.2908"/>
    <x v="2"/>
    <n v="12852.631600000001"/>
    <x v="1163"/>
    <x v="0"/>
    <m/>
  </r>
  <r>
    <d v="2024-10-11T03:06:54"/>
    <x v="1"/>
    <n v="24"/>
    <s v="POSSO CRISTIAN"/>
    <x v="1"/>
    <x v="0"/>
    <n v="255"/>
    <n v="23.181818181818201"/>
    <n v="229.79858156028399"/>
    <s v="13 Descuentos (Transbordo y conduct) "/>
    <n v="120339.2199"/>
    <x v="0"/>
    <n v="12852.631600000001"/>
    <x v="1163"/>
    <x v="0"/>
    <m/>
  </r>
  <r>
    <d v="2024-10-11T03:06:54"/>
    <x v="9"/>
    <n v="25"/>
    <s v="JIMENEZ HURTADO CARLOS ESTIVEN"/>
    <x v="6"/>
    <x v="0"/>
    <n v="158"/>
    <n v="19.75"/>
    <n v="167.12624113475201"/>
    <m/>
    <n v="87519.4326"/>
    <x v="1"/>
    <n v="12852.631600000001"/>
    <x v="1163"/>
    <x v="0"/>
    <m/>
  </r>
  <r>
    <d v="2024-10-11T03:06:54"/>
    <x v="1"/>
    <n v="26"/>
    <s v="ESPINOZA CHAVARRIA GUILLERMO LEON"/>
    <x v="0"/>
    <x v="0"/>
    <n v="176"/>
    <n v="19.5555555555556"/>
    <n v="188.01702127659601"/>
    <s v="11 Descuentos (Transbordo)"/>
    <n v="98459.361699999994"/>
    <x v="0"/>
    <n v="12852.631600000001"/>
    <x v="1163"/>
    <x v="0"/>
    <m/>
  </r>
  <r>
    <d v="2024-10-11T03:06:54"/>
    <x v="1"/>
    <n v="27"/>
    <s v="PINO JUAN ESTEBAN"/>
    <x v="3"/>
    <x v="0"/>
    <n v="202"/>
    <n v="20.2"/>
    <n v="208.90780141843999"/>
    <s v="1 Descuento (Usuario desubicado) "/>
    <n v="109399.2908"/>
    <x v="0"/>
    <n v="12852.631600000001"/>
    <x v="1163"/>
    <x v="0"/>
    <m/>
  </r>
  <r>
    <d v="2024-10-11T03:06:55"/>
    <x v="9"/>
    <n v="28"/>
    <s v="GUERRA WILLIAN"/>
    <x v="8"/>
    <x v="0"/>
    <n v="120"/>
    <n v="24"/>
    <n v="104.45390070921999"/>
    <m/>
    <n v="54699.645400000001"/>
    <x v="0"/>
    <n v="12852.631600000001"/>
    <x v="1163"/>
    <x v="0"/>
    <m/>
  </r>
  <r>
    <d v="2024-10-11T03:06:55"/>
    <x v="1"/>
    <n v="29"/>
    <s v="PEREZ GARCIA JUAN ESTEBAN"/>
    <x v="3"/>
    <x v="0"/>
    <n v="181"/>
    <n v="18.100000000000001"/>
    <n v="208.90780141843999"/>
    <s v="1 Descuento (Transbordo)"/>
    <n v="109399.2908"/>
    <x v="0"/>
    <n v="12852.631600000001"/>
    <x v="1163"/>
    <x v="0"/>
    <m/>
  </r>
  <r>
    <d v="2024-10-11T03:06:55"/>
    <x v="1"/>
    <n v="30"/>
    <s v="JIMENEZ HERNANDEZ ESTEBAN CAMILO"/>
    <x v="3"/>
    <x v="0"/>
    <n v="237"/>
    <n v="23.7"/>
    <n v="208.90780141843999"/>
    <m/>
    <n v="109399.2908"/>
    <x v="0"/>
    <n v="12852.631600000001"/>
    <x v="1163"/>
    <x v="0"/>
    <m/>
  </r>
  <r>
    <d v="2024-10-11T03:06:55"/>
    <x v="9"/>
    <n v="31"/>
    <s v="GOEZ PABLO"/>
    <x v="3"/>
    <x v="0"/>
    <n v="174"/>
    <n v="17.399999999999999"/>
    <n v="208.90780141843999"/>
    <m/>
    <n v="109399.2908"/>
    <x v="0"/>
    <n v="12852.631600000001"/>
    <x v="1163"/>
    <x v="0"/>
    <m/>
  </r>
  <r>
    <d v="2024-10-11T03:06:56"/>
    <x v="1"/>
    <n v="32"/>
    <s v="AGUDELO GARCIA DENIN ANGELO"/>
    <x v="2"/>
    <x v="0"/>
    <n v="144"/>
    <n v="24"/>
    <n v="125.344680851064"/>
    <m/>
    <n v="65639.574500000002"/>
    <x v="0"/>
    <n v="12852.631600000001"/>
    <x v="1163"/>
    <x v="0"/>
    <m/>
  </r>
  <r>
    <d v="2024-10-11T03:06:56"/>
    <x v="9"/>
    <n v="33"/>
    <s v="RAMIREZ YEISON"/>
    <x v="6"/>
    <x v="0"/>
    <n v="201"/>
    <n v="25.125"/>
    <n v="167.12624113475201"/>
    <s v="1 Descuento (Despachador) "/>
    <n v="87519.4326"/>
    <x v="0"/>
    <n v="12852.631600000001"/>
    <x v="1163"/>
    <x v="0"/>
    <m/>
  </r>
  <r>
    <d v="2024-10-11T03:06:56"/>
    <x v="1"/>
    <n v="34"/>
    <s v="MONTOYA OSPINA GILBERTO ANTONIO"/>
    <x v="3"/>
    <x v="0"/>
    <n v="240"/>
    <n v="24"/>
    <n v="208.90780141843999"/>
    <s v="1 Descuento (Despachador) "/>
    <n v="109399.2908"/>
    <x v="0"/>
    <n v="12852.631600000001"/>
    <x v="1163"/>
    <x v="0"/>
    <m/>
  </r>
  <r>
    <d v="2024-10-11T03:06:57"/>
    <x v="1"/>
    <n v="35"/>
    <s v="MOLINA LUIS FERNANDO"/>
    <x v="3"/>
    <x v="0"/>
    <n v="212"/>
    <n v="21.2"/>
    <n v="208.90780141843999"/>
    <m/>
    <n v="109399.2908"/>
    <x v="1"/>
    <n v="12852.631600000001"/>
    <x v="1163"/>
    <x v="0"/>
    <m/>
  </r>
  <r>
    <d v="2024-10-11T03:06:57"/>
    <x v="9"/>
    <n v="36"/>
    <s v="LONDOO WILDER"/>
    <x v="0"/>
    <x v="0"/>
    <n v="135"/>
    <n v="15"/>
    <n v="188.01702127659601"/>
    <m/>
    <n v="98459.361699999994"/>
    <x v="0"/>
    <n v="12852.631600000001"/>
    <x v="1163"/>
    <x v="0"/>
    <m/>
  </r>
  <r>
    <d v="2024-10-11T03:06:57"/>
    <x v="1"/>
    <n v="37"/>
    <s v="TABORDA ROJAS DIEGO ALEJANDRO"/>
    <x v="6"/>
    <x v="0"/>
    <n v="172"/>
    <n v="21.5"/>
    <n v="167.12624113475201"/>
    <s v="1 Descuento (Despachador) "/>
    <n v="87519.4326"/>
    <x v="1"/>
    <n v="12852.631600000001"/>
    <x v="1163"/>
    <x v="0"/>
    <m/>
  </r>
  <r>
    <d v="2024-10-11T03:06:57"/>
    <x v="1"/>
    <n v="38"/>
    <s v="PEREIRA JORGE"/>
    <x v="3"/>
    <x v="0"/>
    <n v="233"/>
    <n v="23.3"/>
    <n v="208.90780141843999"/>
    <s v="5 Descuentos (monitoreo y transbordo)"/>
    <n v="109399.2908"/>
    <x v="0"/>
    <n v="12852.631600000001"/>
    <x v="1163"/>
    <x v="0"/>
    <m/>
  </r>
  <r>
    <d v="2024-10-11T03:06:58"/>
    <x v="9"/>
    <n v="39"/>
    <s v="GOMEZ EDWIN"/>
    <x v="0"/>
    <x v="0"/>
    <n v="188"/>
    <n v="20.8888888888889"/>
    <n v="188.01702127659601"/>
    <m/>
    <n v="98459.361699999994"/>
    <x v="0"/>
    <n v="12852.631600000001"/>
    <x v="1163"/>
    <x v="0"/>
    <m/>
  </r>
  <r>
    <d v="2024-10-11T03:06:58"/>
    <x v="1"/>
    <n v="40"/>
    <s v="OCAMPO OCAMPO ANTONIO JOSE"/>
    <x v="6"/>
    <x v="0"/>
    <n v="162"/>
    <n v="20.25"/>
    <n v="167.12624113475201"/>
    <m/>
    <n v="87519.4326"/>
    <x v="0"/>
    <n v="12852.631600000001"/>
    <x v="1163"/>
    <x v="0"/>
    <m/>
  </r>
  <r>
    <d v="2024-10-11T03:06:58"/>
    <x v="9"/>
    <n v="41"/>
    <s v="LONDOO LOPERA DUVAN ANDRES"/>
    <x v="0"/>
    <x v="0"/>
    <n v="119"/>
    <n v="13.2222222222222"/>
    <n v="188.01702127659601"/>
    <m/>
    <n v="98459.361699999994"/>
    <x v="1"/>
    <n v="12852.631600000001"/>
    <x v="1163"/>
    <x v="0"/>
    <m/>
  </r>
  <r>
    <d v="2024-10-11T03:06:58"/>
    <x v="1"/>
    <n v="42"/>
    <s v="LOPERA ALVAREZ ESTIVEN"/>
    <x v="0"/>
    <x v="0"/>
    <n v="159"/>
    <n v="17.6666666666667"/>
    <n v="188.01702127659601"/>
    <m/>
    <n v="98459.361699999994"/>
    <x v="1"/>
    <n v="12852.631600000001"/>
    <x v="1163"/>
    <x v="0"/>
    <m/>
  </r>
  <r>
    <d v="2024-10-12T04:22:27"/>
    <x v="9"/>
    <n v="1"/>
    <s v="PALMAR PANA EDIXON JOSUE"/>
    <x v="0"/>
    <x v="0"/>
    <n v="185"/>
    <n v="20.5555555555556"/>
    <n v="178.89599999999999"/>
    <s v="1 Descuento (Usuario desubicado) "/>
    <n v="93442.8"/>
    <x v="0"/>
    <n v="13980.5556"/>
    <x v="1164"/>
    <x v="0"/>
    <m/>
  </r>
  <r>
    <d v="2024-10-12T04:22:27"/>
    <x v="1"/>
    <n v="2"/>
    <s v="PARIAS MURIEL JHON FREDY"/>
    <x v="0"/>
    <x v="0"/>
    <n v="191"/>
    <n v="21.2222222222222"/>
    <n v="178.89599999999999"/>
    <m/>
    <n v="93442.8"/>
    <x v="1"/>
    <n v="13980.5556"/>
    <x v="1164"/>
    <x v="0"/>
    <m/>
  </r>
  <r>
    <d v="2024-10-12T04:22:28"/>
    <x v="9"/>
    <n v="3"/>
    <s v="AGUIRRE ANDRES"/>
    <x v="4"/>
    <x v="0"/>
    <n v="125"/>
    <n v="17.8571428571429"/>
    <n v="139.14133333333299"/>
    <m/>
    <n v="72677.733300000007"/>
    <x v="0"/>
    <n v="13980.5556"/>
    <x v="1164"/>
    <x v="0"/>
    <m/>
  </r>
  <r>
    <d v="2024-10-12T04:22:28"/>
    <x v="1"/>
    <n v="4"/>
    <s v="SERNA GONZALES GEOVANNY ANDRES"/>
    <x v="0"/>
    <x v="3"/>
    <n v="194"/>
    <n v="21.5555555555556"/>
    <n v="178.89599999999999"/>
    <m/>
    <n v="93442.8"/>
    <x v="0"/>
    <n v="13980.5556"/>
    <x v="1164"/>
    <x v="0"/>
    <m/>
  </r>
  <r>
    <d v="2024-10-12T04:22:28"/>
    <x v="9"/>
    <n v="5"/>
    <s v="BERRIO POSADA ANGELA"/>
    <x v="3"/>
    <x v="0"/>
    <n v="223"/>
    <n v="22.3"/>
    <n v="198.773333333333"/>
    <m/>
    <n v="103825.3333"/>
    <x v="1"/>
    <n v="13980.5556"/>
    <x v="1164"/>
    <x v="0"/>
    <m/>
  </r>
  <r>
    <d v="2024-10-12T04:22:28"/>
    <x v="1"/>
    <n v="6"/>
    <s v="TUBERQUIA MAICOL ESTIVEN"/>
    <x v="3"/>
    <x v="0"/>
    <n v="198"/>
    <n v="19.8"/>
    <n v="198.773333333333"/>
    <s v="2 Descuentos (Transbordo) "/>
    <n v="103825.3333"/>
    <x v="0"/>
    <n v="13980.5556"/>
    <x v="1164"/>
    <x v="0"/>
    <m/>
  </r>
  <r>
    <d v="2024-10-12T04:22:29"/>
    <x v="9"/>
    <n v="7"/>
    <s v="VANEGAS MORALES DEIBY ALEJANDRO"/>
    <x v="0"/>
    <x v="0"/>
    <n v="161"/>
    <n v="17.8888888888889"/>
    <n v="178.89599999999999"/>
    <s v="2 Descuentos (Usuarios desubicados) "/>
    <n v="93442.8"/>
    <x v="1"/>
    <n v="13980.5556"/>
    <x v="1164"/>
    <x v="0"/>
    <m/>
  </r>
  <r>
    <d v="2024-10-12T04:22:29"/>
    <x v="1"/>
    <n v="8"/>
    <s v="VACA FIERRO ROBINSON"/>
    <x v="9"/>
    <x v="0"/>
    <n v="230"/>
    <n v="19.1666666666667"/>
    <n v="238.52799999999999"/>
    <s v="1 Descuento (Despachador) "/>
    <n v="124590.39999999999"/>
    <x v="1"/>
    <n v="13980.5556"/>
    <x v="1164"/>
    <x v="0"/>
    <m/>
  </r>
  <r>
    <d v="2024-10-12T04:22:29"/>
    <x v="9"/>
    <n v="9"/>
    <s v="ORTIZ ANDRES FELIPE"/>
    <x v="6"/>
    <x v="0"/>
    <n v="158"/>
    <n v="19.75"/>
    <n v="159.018666666667"/>
    <s v="1 Descuento (Usuario movilidad reducida) "/>
    <n v="83060.266699999993"/>
    <x v="0"/>
    <n v="13980.5556"/>
    <x v="1164"/>
    <x v="0"/>
    <m/>
  </r>
  <r>
    <d v="2024-10-12T04:22:29"/>
    <x v="1"/>
    <n v="10"/>
    <s v="MACEA MATEO"/>
    <x v="3"/>
    <x v="0"/>
    <n v="190"/>
    <n v="19"/>
    <n v="198.773333333333"/>
    <m/>
    <n v="103825.3333"/>
    <x v="0"/>
    <n v="13980.5556"/>
    <x v="1164"/>
    <x v="0"/>
    <m/>
  </r>
  <r>
    <d v="2024-10-12T04:22:30"/>
    <x v="9"/>
    <n v="11"/>
    <s v="HERRERA GIRALDO DAVINSON"/>
    <x v="0"/>
    <x v="0"/>
    <n v="186"/>
    <n v="20.6666666666667"/>
    <n v="178.89599999999999"/>
    <s v="1 Descuento (Transbordo) "/>
    <n v="93442.8"/>
    <x v="0"/>
    <n v="13980.5556"/>
    <x v="1164"/>
    <x v="0"/>
    <m/>
  </r>
  <r>
    <d v="2024-10-12T04:22:30"/>
    <x v="1"/>
    <n v="12"/>
    <s v="VALENCIA MENDOZA JHON"/>
    <x v="0"/>
    <x v="0"/>
    <n v="187"/>
    <n v="20.7777777777778"/>
    <n v="178.89599999999999"/>
    <m/>
    <n v="93442.8"/>
    <x v="0"/>
    <n v="13980.5556"/>
    <x v="1164"/>
    <x v="0"/>
    <m/>
  </r>
  <r>
    <d v="2024-10-12T04:22:30"/>
    <x v="9"/>
    <n v="13"/>
    <s v="DURANGO PAEZ GILDARDO"/>
    <x v="6"/>
    <x v="0"/>
    <n v="137"/>
    <n v="17.125"/>
    <n v="159.018666666667"/>
    <s v="1 Descuento (Usuario desubicado)"/>
    <n v="83060.266699999993"/>
    <x v="0"/>
    <n v="13980.5556"/>
    <x v="1164"/>
    <x v="0"/>
    <m/>
  </r>
  <r>
    <d v="2024-10-12T04:22:30"/>
    <x v="1"/>
    <n v="14"/>
    <s v="DIAZ LOZADA ANDRES FELIPE"/>
    <x v="0"/>
    <x v="3"/>
    <n v="228"/>
    <n v="25.3333333333333"/>
    <n v="178.89599999999999"/>
    <s v="1 Descuento (Conduct) "/>
    <n v="93442.8"/>
    <x v="1"/>
    <n v="13980.5556"/>
    <x v="1164"/>
    <x v="0"/>
    <m/>
  </r>
  <r>
    <d v="2024-10-12T04:22:31"/>
    <x v="9"/>
    <n v="15"/>
    <s v="MARTINEZ ADRIAN ALEJANDRO"/>
    <x v="4"/>
    <x v="0"/>
    <n v="141"/>
    <n v="20.1428571428571"/>
    <n v="139.14133333333299"/>
    <s v="1 Descuento (Jefe de ruta) "/>
    <n v="72677.733300000007"/>
    <x v="1"/>
    <n v="13980.5556"/>
    <x v="1164"/>
    <x v="0"/>
    <m/>
  </r>
  <r>
    <d v="2024-10-12T04:22:31"/>
    <x v="1"/>
    <n v="16"/>
    <s v="HURTADO MADRID JUAN ESTEBAN"/>
    <x v="0"/>
    <x v="0"/>
    <n v="174"/>
    <n v="19.3333333333333"/>
    <n v="178.89599999999999"/>
    <s v="1 Descuento (Conduct) "/>
    <n v="93442.8"/>
    <x v="0"/>
    <n v="13980.5556"/>
    <x v="1164"/>
    <x v="0"/>
    <m/>
  </r>
  <r>
    <d v="2024-10-12T04:22:31"/>
    <x v="9"/>
    <n v="17"/>
    <s v="RAMIREZ JARAMILLO WILSON"/>
    <x v="6"/>
    <x v="0"/>
    <n v="159"/>
    <n v="19.875"/>
    <n v="159.018666666667"/>
    <s v="2 Descuentos (Conduct y usuario desubicado) "/>
    <n v="83060.266699999993"/>
    <x v="0"/>
    <n v="13980.5556"/>
    <x v="1164"/>
    <x v="0"/>
    <m/>
  </r>
  <r>
    <d v="2024-10-12T04:22:31"/>
    <x v="1"/>
    <n v="18"/>
    <s v="BETANCUR GUZMAN JHON FERNANDO"/>
    <x v="0"/>
    <x v="3"/>
    <n v="176"/>
    <n v="19.5555555555556"/>
    <n v="178.89599999999999"/>
    <m/>
    <n v="93442.8"/>
    <x v="0"/>
    <n v="13980.5556"/>
    <x v="1164"/>
    <x v="0"/>
    <m/>
  </r>
  <r>
    <d v="2024-10-12T04:22:31"/>
    <x v="9"/>
    <n v="19"/>
    <s v="GOMEZ JUAN FERNANDO"/>
    <x v="2"/>
    <x v="0"/>
    <n v="130"/>
    <n v="21.6666666666667"/>
    <n v="119.264"/>
    <s v="1 Descuento (Usuario desubicado) "/>
    <n v="62295.199999999997"/>
    <x v="0"/>
    <n v="13980.5556"/>
    <x v="1164"/>
    <x v="0"/>
    <m/>
  </r>
  <r>
    <d v="2024-10-12T04:22:32"/>
    <x v="1"/>
    <n v="20"/>
    <s v="GONZALEZ PEREZ RAFAEL JOSE"/>
    <x v="3"/>
    <x v="0"/>
    <n v="187"/>
    <n v="18.7"/>
    <n v="198.773333333333"/>
    <s v="1 Descuento (Conduct) "/>
    <n v="103825.3333"/>
    <x v="0"/>
    <n v="13980.5556"/>
    <x v="1164"/>
    <x v="0"/>
    <m/>
  </r>
  <r>
    <d v="2024-10-12T04:22:32"/>
    <x v="9"/>
    <n v="21"/>
    <s v="DURANGO DAVID JOSE"/>
    <x v="6"/>
    <x v="0"/>
    <n v="154"/>
    <n v="19.25"/>
    <n v="159.018666666667"/>
    <m/>
    <n v="83060.266699999993"/>
    <x v="0"/>
    <n v="13980.5556"/>
    <x v="1164"/>
    <x v="0"/>
    <m/>
  </r>
  <r>
    <d v="2024-10-12T04:22:32"/>
    <x v="1"/>
    <n v="22"/>
    <s v="QUIRAMA CASTAEDA JHON JADER"/>
    <x v="0"/>
    <x v="0"/>
    <n v="190"/>
    <n v="21.1111111111111"/>
    <n v="178.89599999999999"/>
    <m/>
    <n v="93442.8"/>
    <x v="1"/>
    <n v="13980.5556"/>
    <x v="1164"/>
    <x v="0"/>
    <m/>
  </r>
  <r>
    <d v="2024-10-12T04:22:32"/>
    <x v="9"/>
    <n v="23"/>
    <s v="SALDARRIAGA PARRA LUIS ALBERTO"/>
    <x v="0"/>
    <x v="0"/>
    <n v="125"/>
    <n v="13.8888888888889"/>
    <n v="178.89599999999999"/>
    <m/>
    <n v="93442.8"/>
    <x v="2"/>
    <n v="13980.5556"/>
    <x v="1164"/>
    <x v="0"/>
    <m/>
  </r>
  <r>
    <d v="2024-10-12T04:22:32"/>
    <x v="1"/>
    <n v="24"/>
    <s v="RAMIREZ YEISON"/>
    <x v="0"/>
    <x v="0"/>
    <n v="198"/>
    <n v="22"/>
    <n v="178.89599999999999"/>
    <m/>
    <n v="93442.8"/>
    <x v="0"/>
    <n v="13980.5556"/>
    <x v="1164"/>
    <x v="0"/>
    <m/>
  </r>
  <r>
    <d v="2024-10-12T04:22:33"/>
    <x v="9"/>
    <n v="25"/>
    <s v="JIMENEZ HURTADO CARLOS ESTIVEN"/>
    <x v="6"/>
    <x v="0"/>
    <n v="137"/>
    <n v="17.125"/>
    <n v="159.018666666667"/>
    <m/>
    <n v="83060.266699999993"/>
    <x v="1"/>
    <n v="13980.5556"/>
    <x v="1164"/>
    <x v="0"/>
    <m/>
  </r>
  <r>
    <d v="2024-10-12T04:22:33"/>
    <x v="1"/>
    <n v="26"/>
    <s v="CIRO MARIN RODRIGO ALBERTO"/>
    <x v="0"/>
    <x v="0"/>
    <n v="144"/>
    <n v="16"/>
    <n v="178.89599999999999"/>
    <m/>
    <n v="93442.8"/>
    <x v="0"/>
    <n v="13980.5556"/>
    <x v="1164"/>
    <x v="0"/>
    <m/>
  </r>
  <r>
    <d v="2024-10-12T04:22:33"/>
    <x v="9"/>
    <n v="27"/>
    <s v="FLORES RINCON JORGE ALBERTO"/>
    <x v="6"/>
    <x v="0"/>
    <n v="180"/>
    <n v="22.5"/>
    <n v="159.018666666667"/>
    <m/>
    <n v="83060.266699999993"/>
    <x v="0"/>
    <n v="13980.5556"/>
    <x v="1164"/>
    <x v="0"/>
    <m/>
  </r>
  <r>
    <d v="2024-10-12T04:22:33"/>
    <x v="1"/>
    <n v="28"/>
    <s v="HINCAPIE GALLEGO YEISON ANDRES"/>
    <x v="2"/>
    <x v="0"/>
    <n v="106"/>
    <n v="17.6666666666667"/>
    <n v="119.264"/>
    <m/>
    <n v="62295.199999999997"/>
    <x v="0"/>
    <n v="13980.5556"/>
    <x v="1164"/>
    <x v="0"/>
    <m/>
  </r>
  <r>
    <d v="2024-10-12T04:22:34"/>
    <x v="9"/>
    <n v="29"/>
    <s v="PEREZ GARCIA JUAN ESTEBAN"/>
    <x v="0"/>
    <x v="0"/>
    <n v="168"/>
    <n v="18.6666666666667"/>
    <n v="178.89599999999999"/>
    <m/>
    <n v="93442.8"/>
    <x v="0"/>
    <n v="13980.5556"/>
    <x v="1164"/>
    <x v="0"/>
    <m/>
  </r>
  <r>
    <d v="2024-10-12T04:22:34"/>
    <x v="1"/>
    <n v="30"/>
    <s v="JIMENEZ HURTADO CARLOS ESTIVEN"/>
    <x v="6"/>
    <x v="0"/>
    <n v="150"/>
    <n v="18.75"/>
    <n v="159.018666666667"/>
    <s v="1 Descuento (Jefe de ruta) "/>
    <n v="83060.266699999993"/>
    <x v="0"/>
    <n v="13980.5556"/>
    <x v="1164"/>
    <x v="0"/>
    <m/>
  </r>
  <r>
    <d v="2024-10-12T04:22:34"/>
    <x v="9"/>
    <n v="31"/>
    <s v="GOEZ PABLO"/>
    <x v="3"/>
    <x v="0"/>
    <n v="143"/>
    <n v="14.3"/>
    <n v="198.773333333333"/>
    <m/>
    <n v="103825.3333"/>
    <x v="0"/>
    <n v="13980.5556"/>
    <x v="1164"/>
    <x v="0"/>
    <m/>
  </r>
  <r>
    <d v="2024-10-12T04:22:34"/>
    <x v="1"/>
    <n v="32"/>
    <s v="GUERRA WILLIAN"/>
    <x v="0"/>
    <x v="0"/>
    <n v="219"/>
    <n v="24.3333333333333"/>
    <n v="178.89599999999999"/>
    <m/>
    <n v="93442.8"/>
    <x v="0"/>
    <n v="13980.5556"/>
    <x v="1164"/>
    <x v="0"/>
    <m/>
  </r>
  <r>
    <d v="2024-10-12T04:22:34"/>
    <x v="9"/>
    <n v="33"/>
    <s v="USUGA KELER JOHAN"/>
    <x v="3"/>
    <x v="0"/>
    <n v="181"/>
    <n v="18.100000000000001"/>
    <n v="198.773333333333"/>
    <s v="3 Descuentos (Conducts) "/>
    <n v="103825.3333"/>
    <x v="0"/>
    <n v="13980.5556"/>
    <x v="1164"/>
    <x v="0"/>
    <m/>
  </r>
  <r>
    <d v="2024-10-12T04:22:35"/>
    <x v="1"/>
    <n v="34"/>
    <s v="MONTOYA OSPINA GILBERTO ANTONIO"/>
    <x v="3"/>
    <x v="0"/>
    <n v="213"/>
    <n v="21.3"/>
    <n v="198.773333333333"/>
    <m/>
    <n v="103825.3333"/>
    <x v="0"/>
    <n v="13980.5556"/>
    <x v="1164"/>
    <x v="0"/>
    <m/>
  </r>
  <r>
    <d v="2024-10-12T04:22:35"/>
    <x v="9"/>
    <n v="35"/>
    <s v="MOLINA LUIS FERNANDO"/>
    <x v="0"/>
    <x v="0"/>
    <n v="188"/>
    <n v="20.8888888888889"/>
    <n v="178.89599999999999"/>
    <m/>
    <n v="93442.8"/>
    <x v="1"/>
    <n v="13980.5556"/>
    <x v="1164"/>
    <x v="0"/>
    <m/>
  </r>
  <r>
    <d v="2024-10-12T04:22:35"/>
    <x v="1"/>
    <n v="36"/>
    <s v="LONDOO WILDER"/>
    <x v="3"/>
    <x v="0"/>
    <n v="209"/>
    <n v="20.9"/>
    <n v="198.773333333333"/>
    <m/>
    <n v="103825.3333"/>
    <x v="0"/>
    <n v="13980.5556"/>
    <x v="1164"/>
    <x v="0"/>
    <m/>
  </r>
  <r>
    <d v="2024-10-12T04:22:35"/>
    <x v="9"/>
    <n v="37"/>
    <s v="TABORDA ROJAS DIEGO ALEJANDRO"/>
    <x v="0"/>
    <x v="0"/>
    <n v="214"/>
    <n v="23.7777777777778"/>
    <n v="178.89599999999999"/>
    <s v="ALVARO QUINTERO Realiz 3 viajes donde moviliz "/>
    <n v="93442.8"/>
    <x v="1"/>
    <n v="13980.5556"/>
    <x v="1164"/>
    <x v="0"/>
    <m/>
  </r>
  <r>
    <d v="2024-10-12T04:22:36"/>
    <x v="1"/>
    <n v="38"/>
    <s v="LONDOO LOPERA DUVAN ANDRES"/>
    <x v="3"/>
    <x v="0"/>
    <n v="202"/>
    <n v="20.2"/>
    <n v="198.773333333333"/>
    <m/>
    <n v="103825.3333"/>
    <x v="0"/>
    <n v="13980.5556"/>
    <x v="1164"/>
    <x v="0"/>
    <m/>
  </r>
  <r>
    <d v="2024-10-12T04:22:36"/>
    <x v="9"/>
    <n v="39"/>
    <s v="GOMEZ EDWIN"/>
    <x v="3"/>
    <x v="0"/>
    <n v="211"/>
    <n v="21.1"/>
    <n v="198.773333333333"/>
    <s v="1 Descuento (Despachador) "/>
    <n v="103825.3333"/>
    <x v="0"/>
    <n v="13980.5556"/>
    <x v="1164"/>
    <x v="0"/>
    <m/>
  </r>
  <r>
    <d v="2024-10-12T04:22:36"/>
    <x v="1"/>
    <n v="40"/>
    <s v="RUA CHAVARRIA JEFERSON ANDREY"/>
    <x v="6"/>
    <x v="0"/>
    <n v="169"/>
    <n v="21.125"/>
    <n v="159.018666666667"/>
    <s v="ANTONIO OCAMPO Realiz 2 viajes donde moviliz 18 Usuarios, 1 Descuento (Usuario desubicado)"/>
    <n v="83060.266699999993"/>
    <x v="0"/>
    <n v="13980.5556"/>
    <x v="1164"/>
    <x v="0"/>
    <m/>
  </r>
  <r>
    <d v="2024-10-12T04:22:36"/>
    <x v="9"/>
    <n v="41"/>
    <s v="GARCIA DAVID WILSON ALBERTO"/>
    <x v="1"/>
    <x v="0"/>
    <n v="219"/>
    <n v="19.909090909090899"/>
    <n v="218.65066666666701"/>
    <s v="2 Descuentos (Usuarios desubicados) "/>
    <n v="114207.8667"/>
    <x v="1"/>
    <n v="13980.5556"/>
    <x v="1164"/>
    <x v="0"/>
    <m/>
  </r>
  <r>
    <d v="2024-10-12T04:22:36"/>
    <x v="1"/>
    <n v="42"/>
    <s v="PINO JUAN ESTEBAN"/>
    <x v="0"/>
    <x v="0"/>
    <n v="174"/>
    <n v="19.3333333333333"/>
    <n v="178.89599999999999"/>
    <s v="ESTIVEN LOPERA Realiz 3 viajes donde moviliz 65 Usuarios, 1 Descuento (Usuario desubicado) "/>
    <n v="93442.8"/>
    <x v="1"/>
    <n v="13980.5556"/>
    <x v="1164"/>
    <x v="0"/>
    <m/>
  </r>
  <r>
    <d v="2024-10-13T04:28:32"/>
    <x v="9"/>
    <n v="1"/>
    <s v="PALMAR PANA EDIXON JOSUE"/>
    <x v="0"/>
    <x v="0"/>
    <n v="203"/>
    <n v="22.5555555555556"/>
    <n v="177.58600583090401"/>
    <m/>
    <n v="92722.303199999995"/>
    <x v="0"/>
    <n v="12638.461499999999"/>
    <x v="1165"/>
    <x v="0"/>
    <m/>
  </r>
  <r>
    <d v="2024-10-13T04:28:32"/>
    <x v="1"/>
    <n v="2"/>
    <s v="PARIAS MURIEL JHON FREDY"/>
    <x v="6"/>
    <x v="0"/>
    <n v="162"/>
    <n v="20.25"/>
    <n v="157.854227405248"/>
    <s v="4 Descuentos (transbordo y monitoreo)  "/>
    <n v="82419.825100000002"/>
    <x v="1"/>
    <n v="12638.461499999999"/>
    <x v="1165"/>
    <x v="0"/>
    <m/>
  </r>
  <r>
    <d v="2024-10-13T04:28:32"/>
    <x v="9"/>
    <n v="3"/>
    <s v="AGUIRRE ANDRES"/>
    <x v="5"/>
    <x v="3"/>
    <n v="5"/>
    <n v="5"/>
    <n v="19.731778425656"/>
    <s v="1 Descuento (Usuario desubicado) "/>
    <n v="10302.4781"/>
    <x v="0"/>
    <n v="12638.461499999999"/>
    <x v="1165"/>
    <x v="0"/>
    <m/>
  </r>
  <r>
    <d v="2024-10-13T04:28:33"/>
    <x v="1"/>
    <n v="4"/>
    <s v="SERNA GONZALES GEOVANNY ANDRES"/>
    <x v="0"/>
    <x v="0"/>
    <n v="190"/>
    <n v="21.1111111111111"/>
    <n v="177.58600583090401"/>
    <s v=" "/>
    <n v="92722.303199999995"/>
    <x v="0"/>
    <n v="12638.461499999999"/>
    <x v="1165"/>
    <x v="0"/>
    <m/>
  </r>
  <r>
    <d v="2024-10-13T04:28:33"/>
    <x v="9"/>
    <n v="5"/>
    <s v="BERRIO POSADA ANGELA"/>
    <x v="7"/>
    <x v="3"/>
    <n v="52"/>
    <n v="17.3333333333333"/>
    <n v="59.195335276967903"/>
    <m/>
    <n v="30907.434399999998"/>
    <x v="1"/>
    <n v="12638.461499999999"/>
    <x v="1165"/>
    <x v="0"/>
    <m/>
  </r>
  <r>
    <d v="2024-10-13T04:28:33"/>
    <x v="1"/>
    <n v="6"/>
    <s v="GUERRA WILLIAN"/>
    <x v="0"/>
    <x v="0"/>
    <n v="184"/>
    <n v="20.4444444444444"/>
    <n v="177.58600583090401"/>
    <s v="5 Descuentos (Usuarios desubicados y transbordo) "/>
    <n v="92722.303199999995"/>
    <x v="0"/>
    <n v="12638.461499999999"/>
    <x v="1165"/>
    <x v="0"/>
    <m/>
  </r>
  <r>
    <d v="2024-10-13T04:28:33"/>
    <x v="9"/>
    <n v="7"/>
    <s v="VANEGAS MORALES DEIBY ALEJANDRO"/>
    <x v="0"/>
    <x v="0"/>
    <n v="175"/>
    <n v="19.4444444444444"/>
    <n v="177.58600583090401"/>
    <s v="2 Descuentos (Conduct) "/>
    <n v="92722.303199999995"/>
    <x v="1"/>
    <n v="12638.461499999999"/>
    <x v="1165"/>
    <x v="0"/>
    <m/>
  </r>
  <r>
    <d v="2024-10-13T04:28:34"/>
    <x v="1"/>
    <n v="8"/>
    <s v="VACA FIERRO ROBINSON"/>
    <x v="0"/>
    <x v="0"/>
    <n v="183"/>
    <n v="20.3333333333333"/>
    <n v="177.58600583090401"/>
    <s v="3 Descuentos (Transbordo) "/>
    <n v="92722.303199999995"/>
    <x v="1"/>
    <n v="12638.461499999999"/>
    <x v="1165"/>
    <x v="0"/>
    <m/>
  </r>
  <r>
    <d v="2024-10-13T04:28:34"/>
    <x v="9"/>
    <n v="9"/>
    <s v="ORTIZ ANDRES FELIPE"/>
    <x v="0"/>
    <x v="0"/>
    <n v="176"/>
    <n v="19.5555555555556"/>
    <n v="177.58600583090401"/>
    <s v="5 Descuentos (Usuarios desubicados, monitoreo y despachador) "/>
    <n v="92722.303199999995"/>
    <x v="0"/>
    <n v="12638.461499999999"/>
    <x v="1165"/>
    <x v="0"/>
    <m/>
  </r>
  <r>
    <d v="2024-10-13T04:28:34"/>
    <x v="1"/>
    <n v="10"/>
    <s v="MARULANDA JARAMILLO DAWER ANDRES"/>
    <x v="6"/>
    <x v="0"/>
    <n v="150"/>
    <n v="18.75"/>
    <n v="157.854227405248"/>
    <m/>
    <n v="82419.825100000002"/>
    <x v="0"/>
    <n v="12638.461499999999"/>
    <x v="1165"/>
    <x v="0"/>
    <m/>
  </r>
  <r>
    <d v="2024-10-13T04:28:34"/>
    <x v="9"/>
    <n v="11"/>
    <s v="AMAYA JOSE MANUEL"/>
    <x v="0"/>
    <x v="0"/>
    <n v="217"/>
    <n v="24.1111111111111"/>
    <n v="177.58600583090401"/>
    <m/>
    <n v="92722.303199999995"/>
    <x v="0"/>
    <n v="12638.461499999999"/>
    <x v="1165"/>
    <x v="0"/>
    <m/>
  </r>
  <r>
    <d v="2024-10-13T04:28:35"/>
    <x v="1"/>
    <n v="12"/>
    <s v="JIMENEZ JIMENEZ OMAR DAVID"/>
    <x v="0"/>
    <x v="0"/>
    <n v="189"/>
    <n v="21"/>
    <n v="177.58600583090401"/>
    <m/>
    <n v="92722.303199999995"/>
    <x v="0"/>
    <n v="12638.461499999999"/>
    <x v="1165"/>
    <x v="0"/>
    <m/>
  </r>
  <r>
    <d v="2024-10-13T04:28:35"/>
    <x v="9"/>
    <n v="13"/>
    <s v="DURANGO PAEZ GILDARDO"/>
    <x v="0"/>
    <x v="0"/>
    <n v="185"/>
    <n v="20.5555555555556"/>
    <n v="177.58600583090401"/>
    <m/>
    <n v="92722.303199999995"/>
    <x v="0"/>
    <n v="12638.461499999999"/>
    <x v="1165"/>
    <x v="0"/>
    <m/>
  </r>
  <r>
    <d v="2024-10-13T04:28:35"/>
    <x v="1"/>
    <n v="14"/>
    <s v="DIAZ LOZADA ANDRES FELIPE"/>
    <x v="3"/>
    <x v="0"/>
    <n v="193"/>
    <n v="19.3"/>
    <n v="197.31778425656"/>
    <m/>
    <n v="103024.7813"/>
    <x v="1"/>
    <n v="12638.461499999999"/>
    <x v="1165"/>
    <x v="0"/>
    <m/>
  </r>
  <r>
    <d v="2024-10-13T04:28:35"/>
    <x v="9"/>
    <n v="15"/>
    <s v="MARTINEZ ADRIAN ALEJANDRO"/>
    <x v="6"/>
    <x v="0"/>
    <n v="205"/>
    <n v="25.625"/>
    <n v="157.854227405248"/>
    <m/>
    <n v="82419.825100000002"/>
    <x v="1"/>
    <n v="12638.461499999999"/>
    <x v="1165"/>
    <x v="0"/>
    <m/>
  </r>
  <r>
    <d v="2024-10-13T04:28:36"/>
    <x v="9"/>
    <n v="16"/>
    <s v="HURTADO MADRID JUAN ESTEBAN"/>
    <x v="6"/>
    <x v="3"/>
    <n v="118"/>
    <n v="14.75"/>
    <n v="157.854227405248"/>
    <s v="1 Descuento (Usuario desubicado) "/>
    <n v="82419.825100000002"/>
    <x v="0"/>
    <n v="12638.461499999999"/>
    <x v="1165"/>
    <x v="0"/>
    <m/>
  </r>
  <r>
    <d v="2024-10-13T04:28:36"/>
    <x v="1"/>
    <n v="17"/>
    <s v="MACEA MATEO"/>
    <x v="0"/>
    <x v="0"/>
    <n v="219"/>
    <n v="24.3333333333333"/>
    <n v="177.58600583090401"/>
    <m/>
    <n v="92722.303199999995"/>
    <x v="0"/>
    <n v="12638.461499999999"/>
    <x v="1165"/>
    <x v="0"/>
    <m/>
  </r>
  <r>
    <d v="2024-10-13T04:28:36"/>
    <x v="9"/>
    <n v="18"/>
    <s v="BETANCUR GUZMAN JHON FERNANDO"/>
    <x v="4"/>
    <x v="0"/>
    <n v="163"/>
    <n v="23.285714285714299"/>
    <n v="138.12244897959201"/>
    <m/>
    <n v="72117.346900000004"/>
    <x v="0"/>
    <n v="12638.461499999999"/>
    <x v="1165"/>
    <x v="0"/>
    <m/>
  </r>
  <r>
    <d v="2024-10-13T04:28:36"/>
    <x v="1"/>
    <n v="19"/>
    <s v="HERRERA GIRALDO DAVINSON"/>
    <x v="0"/>
    <x v="0"/>
    <n v="172"/>
    <n v="19.1111111111111"/>
    <n v="177.58600583090401"/>
    <m/>
    <n v="92722.303199999995"/>
    <x v="0"/>
    <n v="12638.461499999999"/>
    <x v="1165"/>
    <x v="0"/>
    <m/>
  </r>
  <r>
    <d v="2024-10-13T04:28:37"/>
    <x v="9"/>
    <n v="20"/>
    <s v="GONZALEZ PEREZ RAFAEL JOSE"/>
    <x v="8"/>
    <x v="0"/>
    <n v="110"/>
    <n v="22"/>
    <n v="98.658892128279902"/>
    <m/>
    <n v="51512.390700000004"/>
    <x v="0"/>
    <n v="12638.461499999999"/>
    <x v="1165"/>
    <x v="0"/>
    <m/>
  </r>
  <r>
    <d v="2024-10-13T04:28:37"/>
    <x v="1"/>
    <n v="21"/>
    <s v="DURANGO DAVID JOSE"/>
    <x v="6"/>
    <x v="0"/>
    <n v="143"/>
    <n v="17.875"/>
    <n v="157.854227405248"/>
    <s v="1 Descuento (Despachador) "/>
    <n v="82419.825100000002"/>
    <x v="0"/>
    <n v="12638.461499999999"/>
    <x v="1165"/>
    <x v="0"/>
    <m/>
  </r>
  <r>
    <d v="2024-10-13T04:28:37"/>
    <x v="9"/>
    <n v="22"/>
    <s v="QUIRAMA CASTAEDA JHON JADER"/>
    <x v="0"/>
    <x v="0"/>
    <n v="185"/>
    <n v="20.5555555555556"/>
    <n v="177.58600583090401"/>
    <s v="1 Descuento (Usuario desubicado) "/>
    <n v="92722.303199999995"/>
    <x v="1"/>
    <n v="12638.461499999999"/>
    <x v="1165"/>
    <x v="0"/>
    <m/>
  </r>
  <r>
    <d v="2024-10-13T04:28:37"/>
    <x v="1"/>
    <n v="23"/>
    <s v="SALDARRIAGA PARRA LUIS ALBERTO"/>
    <x v="0"/>
    <x v="0"/>
    <n v="121"/>
    <n v="13.4444444444444"/>
    <n v="177.58600583090401"/>
    <m/>
    <n v="92722.303199999995"/>
    <x v="2"/>
    <n v="12638.461499999999"/>
    <x v="1165"/>
    <x v="0"/>
    <m/>
  </r>
  <r>
    <d v="2024-10-13T04:28:38"/>
    <x v="9"/>
    <n v="24"/>
    <s v="POSSO CRISTIAN"/>
    <x v="3"/>
    <x v="0"/>
    <n v="228"/>
    <n v="22.8"/>
    <n v="197.31778425656"/>
    <s v="2 Descuentos (Transbordo) "/>
    <n v="103024.7813"/>
    <x v="0"/>
    <n v="12638.461499999999"/>
    <x v="1165"/>
    <x v="0"/>
    <m/>
  </r>
  <r>
    <d v="2024-10-13T04:28:38"/>
    <x v="9"/>
    <n v="26"/>
    <s v="CIRO MARIN RODRIGO ALBERTO"/>
    <x v="6"/>
    <x v="0"/>
    <n v="122"/>
    <n v="15.25"/>
    <n v="157.854227405248"/>
    <s v="2 Descuentos (Conducts)"/>
    <n v="82419.825100000002"/>
    <x v="0"/>
    <n v="12638.461499999999"/>
    <x v="1165"/>
    <x v="0"/>
    <m/>
  </r>
  <r>
    <d v="2024-10-13T04:28:38"/>
    <x v="9"/>
    <n v="27"/>
    <s v="FLORES RINCON JORGE ALBERTO"/>
    <x v="1"/>
    <x v="0"/>
    <n v="220"/>
    <n v="20"/>
    <n v="217.04956268221599"/>
    <s v="8 Descuentos (Transbordo) "/>
    <n v="113327.2595"/>
    <x v="0"/>
    <n v="12638.461499999999"/>
    <x v="1165"/>
    <x v="0"/>
    <m/>
  </r>
  <r>
    <d v="2024-10-13T04:28:39"/>
    <x v="1"/>
    <n v="28"/>
    <s v="HINCAPIE GALLEGO YEISON ANDRES"/>
    <x v="0"/>
    <x v="0"/>
    <n v="152"/>
    <n v="16.8888888888889"/>
    <n v="177.58600583090401"/>
    <m/>
    <n v="92722.303199999995"/>
    <x v="0"/>
    <n v="12638.461499999999"/>
    <x v="1165"/>
    <x v="0"/>
    <m/>
  </r>
  <r>
    <d v="2024-10-13T04:28:39"/>
    <x v="9"/>
    <n v="29"/>
    <s v="PEREZ GARCIA JUAN ESTEBAN"/>
    <x v="0"/>
    <x v="0"/>
    <n v="128"/>
    <n v="14.2222222222222"/>
    <n v="177.58600583090401"/>
    <m/>
    <n v="92722.303199999995"/>
    <x v="0"/>
    <n v="12638.461499999999"/>
    <x v="1165"/>
    <x v="0"/>
    <m/>
  </r>
  <r>
    <d v="2024-10-13T04:28:39"/>
    <x v="1"/>
    <n v="30"/>
    <s v="JIMENEZ HURTADO CARLOS ESTIVEN"/>
    <x v="4"/>
    <x v="0"/>
    <n v="140"/>
    <n v="20"/>
    <n v="138.12244897959201"/>
    <s v="1 Descuento (Usuario desubicado) "/>
    <n v="72117.346900000004"/>
    <x v="0"/>
    <n v="12638.461499999999"/>
    <x v="1165"/>
    <x v="0"/>
    <m/>
  </r>
  <r>
    <d v="2024-10-13T04:28:39"/>
    <x v="9"/>
    <n v="31"/>
    <s v="RAMIREZ YEISON"/>
    <x v="3"/>
    <x v="0"/>
    <n v="202"/>
    <n v="20.2"/>
    <n v="197.31778425656"/>
    <m/>
    <n v="103024.7813"/>
    <x v="0"/>
    <n v="12638.461499999999"/>
    <x v="1165"/>
    <x v="0"/>
    <m/>
  </r>
  <r>
    <d v="2024-10-13T04:28:40"/>
    <x v="1"/>
    <n v="32"/>
    <s v="AGUDELO GARCIA DENIN ANGELO"/>
    <x v="0"/>
    <x v="0"/>
    <n v="208"/>
    <n v="23.1111111111111"/>
    <n v="177.58600583090401"/>
    <m/>
    <n v="92722.303199999995"/>
    <x v="0"/>
    <n v="12638.461499999999"/>
    <x v="1165"/>
    <x v="0"/>
    <m/>
  </r>
  <r>
    <d v="2024-10-13T04:28:40"/>
    <x v="9"/>
    <n v="33"/>
    <s v="USUGA KELER JOHAN"/>
    <x v="3"/>
    <x v="0"/>
    <n v="193"/>
    <n v="19.3"/>
    <n v="197.31778425656"/>
    <m/>
    <n v="103024.7813"/>
    <x v="0"/>
    <n v="12638.461499999999"/>
    <x v="1165"/>
    <x v="0"/>
    <m/>
  </r>
  <r>
    <d v="2024-10-13T04:28:40"/>
    <x v="1"/>
    <n v="34"/>
    <s v="MONTOYA OSPINA GILBERTO ANTONIO"/>
    <x v="3"/>
    <x v="3"/>
    <n v="222"/>
    <n v="22.2"/>
    <n v="197.31778425656"/>
    <m/>
    <n v="103024.7813"/>
    <x v="0"/>
    <n v="12638.461499999999"/>
    <x v="1165"/>
    <x v="0"/>
    <m/>
  </r>
  <r>
    <d v="2024-10-13T04:28:40"/>
    <x v="9"/>
    <n v="35"/>
    <s v="MOLINA LUIS FERNANDO"/>
    <x v="6"/>
    <x v="0"/>
    <n v="162"/>
    <n v="20.25"/>
    <n v="157.854227405248"/>
    <s v="4 Descuentos (Monitoreo) "/>
    <n v="82419.825100000002"/>
    <x v="1"/>
    <n v="12638.461499999999"/>
    <x v="1165"/>
    <x v="0"/>
    <m/>
  </r>
  <r>
    <d v="2024-10-13T04:28:40"/>
    <x v="1"/>
    <n v="36"/>
    <s v="LONDOO WILDER"/>
    <x v="0"/>
    <x v="0"/>
    <n v="134"/>
    <n v="14.8888888888889"/>
    <n v="177.58600583090401"/>
    <m/>
    <n v="92722.303199999995"/>
    <x v="0"/>
    <n v="12638.461499999999"/>
    <x v="1165"/>
    <x v="0"/>
    <m/>
  </r>
  <r>
    <d v="2024-10-13T04:28:41"/>
    <x v="9"/>
    <n v="37"/>
    <s v="TABORDA ROJAS DIEGO ALEJANDRO"/>
    <x v="6"/>
    <x v="0"/>
    <n v="135"/>
    <n v="16.875"/>
    <n v="157.854227405248"/>
    <m/>
    <n v="82419.825100000002"/>
    <x v="1"/>
    <n v="12638.461499999999"/>
    <x v="1165"/>
    <x v="0"/>
    <m/>
  </r>
  <r>
    <d v="2024-10-13T04:28:41"/>
    <x v="1"/>
    <n v="38"/>
    <s v="PEREIRA JORGE"/>
    <x v="0"/>
    <x v="0"/>
    <n v="166"/>
    <n v="18.4444444444444"/>
    <n v="177.58600583090401"/>
    <s v="2 Descuentos (Monitoreo y usuario desubicado)"/>
    <n v="92722.303199999995"/>
    <x v="0"/>
    <n v="12638.461499999999"/>
    <x v="1165"/>
    <x v="0"/>
    <m/>
  </r>
  <r>
    <d v="2024-10-13T04:28:41"/>
    <x v="9"/>
    <n v="39"/>
    <s v="GOMEZ EDWIN"/>
    <x v="6"/>
    <x v="0"/>
    <n v="159"/>
    <n v="19.875"/>
    <n v="157.854227405248"/>
    <m/>
    <n v="82419.825100000002"/>
    <x v="0"/>
    <n v="12638.461499999999"/>
    <x v="1165"/>
    <x v="0"/>
    <m/>
  </r>
  <r>
    <d v="2024-10-13T04:28:41"/>
    <x v="1"/>
    <n v="40"/>
    <s v="OCAMPO OCAMPO ANTONIO JOSE"/>
    <x v="3"/>
    <x v="0"/>
    <n v="231"/>
    <n v="23.1"/>
    <n v="197.31778425656"/>
    <m/>
    <n v="103024.7813"/>
    <x v="0"/>
    <n v="12638.461499999999"/>
    <x v="1165"/>
    <x v="0"/>
    <m/>
  </r>
  <r>
    <d v="2024-10-13T04:28:42"/>
    <x v="9"/>
    <n v="41"/>
    <s v="GARCIA DAVID WILSON ALBERTO"/>
    <x v="0"/>
    <x v="0"/>
    <n v="182"/>
    <n v="20.2222222222222"/>
    <n v="177.58600583090401"/>
    <m/>
    <n v="92722.303199999995"/>
    <x v="1"/>
    <n v="12638.461499999999"/>
    <x v="1165"/>
    <x v="0"/>
    <m/>
  </r>
  <r>
    <d v="2024-10-13T04:28:42"/>
    <x v="9"/>
    <n v="42"/>
    <s v="PINO JUAN ESTEBAN"/>
    <x v="2"/>
    <x v="0"/>
    <n v="84"/>
    <n v="14"/>
    <n v="118.390670553936"/>
    <s v="2 Descuentos (Transbordo) "/>
    <n v="61814.868799999997"/>
    <x v="1"/>
    <n v="12638.461499999999"/>
    <x v="1165"/>
    <x v="0"/>
    <m/>
  </r>
  <r>
    <d v="2024-10-14T01:37:33"/>
    <x v="18"/>
    <n v="1"/>
    <s v="PALMAR PANA EDIXON JOSUE"/>
    <x v="4"/>
    <x v="3"/>
    <n v="114"/>
    <n v="16.285714285714299"/>
    <n v="129.60104986876601"/>
    <s v="17 Descuentos (Transbordo) "/>
    <n v="67430.577399999995"/>
    <x v="0"/>
    <n v="11754.5455"/>
    <x v="1166"/>
    <x v="0"/>
    <m/>
  </r>
  <r>
    <d v="2024-10-14T01:37:33"/>
    <x v="18"/>
    <n v="2"/>
    <s v="RAMIREZ YEISON"/>
    <x v="0"/>
    <x v="0"/>
    <n v="163"/>
    <n v="18.1111111111111"/>
    <n v="166.629921259843"/>
    <m/>
    <n v="86696.456699999995"/>
    <x v="1"/>
    <n v="11754.5455"/>
    <x v="1166"/>
    <x v="0"/>
    <m/>
  </r>
  <r>
    <d v="2024-10-14T01:37:33"/>
    <x v="18"/>
    <n v="3"/>
    <s v="AGUIRRE ANDRES"/>
    <x v="3"/>
    <x v="0"/>
    <n v="177"/>
    <n v="17.7"/>
    <n v="185.144356955381"/>
    <m/>
    <n v="96329.396299999993"/>
    <x v="0"/>
    <n v="11754.5455"/>
    <x v="1166"/>
    <x v="0"/>
    <m/>
  </r>
  <r>
    <d v="2024-10-14T01:37:33"/>
    <x v="18"/>
    <n v="4"/>
    <s v="SERNA GONZALES GEOVANNY ANDRES"/>
    <x v="2"/>
    <x v="0"/>
    <n v="117"/>
    <n v="21.272727272727298"/>
    <n v="101.829396325459"/>
    <m/>
    <n v="52981.167999999998"/>
    <x v="0"/>
    <n v="11754.5455"/>
    <x v="1166"/>
    <x v="0"/>
    <m/>
  </r>
  <r>
    <d v="2024-10-14T01:37:34"/>
    <x v="18"/>
    <n v="5"/>
    <s v="LONDOO LOPERA DUVAN ANDRES"/>
    <x v="3"/>
    <x v="0"/>
    <n v="163"/>
    <n v="16.3"/>
    <n v="185.144356955381"/>
    <s v="1 Descuento (Conduct)"/>
    <n v="96329.396299999993"/>
    <x v="1"/>
    <n v="11754.5455"/>
    <x v="1166"/>
    <x v="0"/>
    <m/>
  </r>
  <r>
    <d v="2024-10-14T01:37:34"/>
    <x v="18"/>
    <n v="7"/>
    <s v="VANEGAS MORALES DEIBY ALEJANDRO"/>
    <x v="1"/>
    <x v="0"/>
    <n v="222"/>
    <n v="20.181818181818201"/>
    <n v="203.658792650919"/>
    <m/>
    <n v="105962.336"/>
    <x v="1"/>
    <n v="11754.5455"/>
    <x v="1166"/>
    <x v="0"/>
    <m/>
  </r>
  <r>
    <d v="2024-10-14T01:37:34"/>
    <x v="18"/>
    <n v="8"/>
    <s v="VACA FIERRO ROBINSON"/>
    <x v="3"/>
    <x v="0"/>
    <n v="215"/>
    <n v="21.5"/>
    <n v="185.144356955381"/>
    <m/>
    <n v="96329.396299999993"/>
    <x v="1"/>
    <n v="11754.5455"/>
    <x v="1166"/>
    <x v="0"/>
    <m/>
  </r>
  <r>
    <d v="2024-10-14T01:37:34"/>
    <x v="18"/>
    <n v="9"/>
    <s v="ORTIZ ANDRES FELIPE"/>
    <x v="3"/>
    <x v="3"/>
    <n v="158"/>
    <n v="15.8"/>
    <n v="185.144356955381"/>
    <m/>
    <n v="96329.396299999993"/>
    <x v="0"/>
    <n v="11754.5455"/>
    <x v="1166"/>
    <x v="0"/>
    <m/>
  </r>
  <r>
    <d v="2024-10-14T01:37:35"/>
    <x v="18"/>
    <n v="10"/>
    <s v="MARULANDA JARAMILLO DAWER ANDRES"/>
    <x v="2"/>
    <x v="0"/>
    <n v="111"/>
    <n v="18.5"/>
    <n v="111.086614173228"/>
    <m/>
    <n v="57797.637799999997"/>
    <x v="0"/>
    <n v="11754.5455"/>
    <x v="1166"/>
    <x v="0"/>
    <m/>
  </r>
  <r>
    <d v="2024-10-14T01:37:35"/>
    <x v="18"/>
    <n v="11"/>
    <s v="HERRERA GIRALDO DAVINSON"/>
    <x v="0"/>
    <x v="0"/>
    <n v="168"/>
    <n v="18.6666666666667"/>
    <n v="166.629921259843"/>
    <m/>
    <n v="86696.456699999995"/>
    <x v="0"/>
    <n v="11754.5455"/>
    <x v="1166"/>
    <x v="0"/>
    <m/>
  </r>
  <r>
    <d v="2024-10-14T01:37:35"/>
    <x v="18"/>
    <n v="12"/>
    <s v="JIMENEZ JIMENEZ OMAR DAVID"/>
    <x v="0"/>
    <x v="0"/>
    <n v="166"/>
    <n v="18.4444444444444"/>
    <n v="166.629921259843"/>
    <m/>
    <n v="86696.456699999995"/>
    <x v="0"/>
    <n v="11754.5455"/>
    <x v="1166"/>
    <x v="0"/>
    <m/>
  </r>
  <r>
    <d v="2024-10-14T01:37:35"/>
    <x v="18"/>
    <n v="13"/>
    <s v="DURANGO PAEZ GILDARDO"/>
    <x v="0"/>
    <x v="0"/>
    <n v="184"/>
    <n v="20.4444444444444"/>
    <n v="166.629921259843"/>
    <m/>
    <n v="86696.456699999995"/>
    <x v="0"/>
    <n v="11754.5455"/>
    <x v="1166"/>
    <x v="0"/>
    <m/>
  </r>
  <r>
    <d v="2024-10-14T01:37:36"/>
    <x v="18"/>
    <n v="14"/>
    <s v="DIAZ LOZADA ANDRES FELIPE"/>
    <x v="3"/>
    <x v="0"/>
    <n v="178"/>
    <n v="17.8"/>
    <n v="185.144356955381"/>
    <s v="1 Descuento (Despachador) "/>
    <n v="96329.396299999993"/>
    <x v="1"/>
    <n v="11754.5455"/>
    <x v="1166"/>
    <x v="0"/>
    <m/>
  </r>
  <r>
    <d v="2024-10-14T01:37:36"/>
    <x v="18"/>
    <n v="16"/>
    <s v="HURTADO MADRID JUAN ESTEBAN"/>
    <x v="0"/>
    <x v="0"/>
    <n v="167"/>
    <n v="18.5555555555556"/>
    <n v="166.629921259843"/>
    <m/>
    <n v="86696.456699999995"/>
    <x v="0"/>
    <n v="11754.5455"/>
    <x v="1166"/>
    <x v="0"/>
    <m/>
  </r>
  <r>
    <d v="2024-10-14T01:37:36"/>
    <x v="18"/>
    <n v="17"/>
    <s v="RAMIREZ JARAMILLO WILSON"/>
    <x v="0"/>
    <x v="0"/>
    <n v="155"/>
    <n v="17.2222222222222"/>
    <n v="166.629921259843"/>
    <m/>
    <n v="86696.456699999995"/>
    <x v="0"/>
    <n v="11754.5455"/>
    <x v="1166"/>
    <x v="0"/>
    <m/>
  </r>
  <r>
    <d v="2024-10-14T01:37:36"/>
    <x v="18"/>
    <n v="18"/>
    <s v="BETANCUR GUZMAN JHON FERNANDO"/>
    <x v="2"/>
    <x v="0"/>
    <n v="98"/>
    <n v="16.3333333333333"/>
    <n v="111.086614173228"/>
    <s v="4 Descuentos (Jefe de ruta y conduct) "/>
    <n v="57797.637799999997"/>
    <x v="0"/>
    <n v="11754.5455"/>
    <x v="1166"/>
    <x v="0"/>
    <m/>
  </r>
  <r>
    <d v="2024-10-14T01:37:37"/>
    <x v="18"/>
    <n v="19"/>
    <s v="GOMEZ JUAN FERNANDO"/>
    <x v="3"/>
    <x v="0"/>
    <n v="182"/>
    <n v="18.2"/>
    <n v="185.144356955381"/>
    <m/>
    <n v="96329.396299999993"/>
    <x v="0"/>
    <n v="11754.5455"/>
    <x v="1166"/>
    <x v="0"/>
    <m/>
  </r>
  <r>
    <d v="2024-10-14T01:37:37"/>
    <x v="18"/>
    <n v="20"/>
    <s v="GONZALEZ PEREZ RAFAEL JOSE"/>
    <x v="3"/>
    <x v="0"/>
    <n v="174"/>
    <n v="17.399999999999999"/>
    <n v="185.144356955381"/>
    <s v="3 Descuentos (Transbordo) "/>
    <n v="96329.396299999993"/>
    <x v="0"/>
    <n v="11754.5455"/>
    <x v="1166"/>
    <x v="0"/>
    <m/>
  </r>
  <r>
    <d v="2024-10-14T01:37:37"/>
    <x v="18"/>
    <n v="31"/>
    <s v="GOEZ PABLO"/>
    <x v="1"/>
    <x v="0"/>
    <n v="232"/>
    <n v="21.090909090909101"/>
    <n v="203.658792650919"/>
    <m/>
    <n v="105962.336"/>
    <x v="0"/>
    <n v="11754.5455"/>
    <x v="1166"/>
    <x v="0"/>
    <m/>
  </r>
  <r>
    <d v="2024-10-14T01:37:37"/>
    <x v="18"/>
    <n v="32"/>
    <s v="AGUDELO GARCIA DENIN ANGELO"/>
    <x v="0"/>
    <x v="0"/>
    <n v="178"/>
    <n v="19.7777777777778"/>
    <n v="166.629921259843"/>
    <s v="1 Descuento (Conduct)"/>
    <n v="86696.456699999995"/>
    <x v="0"/>
    <n v="11754.5455"/>
    <x v="1166"/>
    <x v="0"/>
    <m/>
  </r>
  <r>
    <d v="2024-10-14T01:37:38"/>
    <x v="18"/>
    <n v="34"/>
    <s v="PINO JUAN ESTEBAN"/>
    <x v="1"/>
    <x v="0"/>
    <n v="205"/>
    <n v="18.636363636363601"/>
    <n v="203.658792650919"/>
    <m/>
    <n v="105962.336"/>
    <x v="0"/>
    <n v="11754.5455"/>
    <x v="1166"/>
    <x v="0"/>
    <m/>
  </r>
  <r>
    <d v="2024-10-15T02:38:12"/>
    <x v="12"/>
    <n v="2"/>
    <s v="RAMIREZ YEISON"/>
    <x v="3"/>
    <x v="0"/>
    <n v="134"/>
    <n v="13.4"/>
    <n v="163.870967741935"/>
    <m/>
    <n v="84629.032300000006"/>
    <x v="1"/>
    <n v="9480.9524000000001"/>
    <x v="1167"/>
    <x v="0"/>
    <m/>
  </r>
  <r>
    <d v="2024-10-15T02:38:12"/>
    <x v="12"/>
    <n v="6"/>
    <s v="GUERRA WILLIAN"/>
    <x v="0"/>
    <x v="0"/>
    <n v="172"/>
    <n v="19.1111111111111"/>
    <n v="147.48387096774201"/>
    <m/>
    <n v="76166.129000000001"/>
    <x v="0"/>
    <n v="9480.9524000000001"/>
    <x v="1167"/>
    <x v="0"/>
    <m/>
  </r>
  <r>
    <d v="2024-10-15T02:38:13"/>
    <x v="12"/>
    <n v="18"/>
    <s v="BETANCUR GUZMAN JHON FERNANDO"/>
    <x v="3"/>
    <x v="0"/>
    <n v="184"/>
    <n v="18.399999999999999"/>
    <n v="163.870967741935"/>
    <s v="2 Descuentos (Usuarios desubicados) "/>
    <n v="84629.032300000006"/>
    <x v="0"/>
    <n v="9480.9524000000001"/>
    <x v="1167"/>
    <x v="0"/>
    <m/>
  </r>
  <r>
    <d v="2024-10-15T02:38:13"/>
    <x v="12"/>
    <n v="21"/>
    <s v="JIMENEZ JIMENEZ OMAR DAVID"/>
    <x v="0"/>
    <x v="0"/>
    <n v="122"/>
    <n v="13.5555555555556"/>
    <n v="147.48387096774201"/>
    <s v="1 Descuento (Despachador)"/>
    <n v="76166.129000000001"/>
    <x v="0"/>
    <n v="9480.9524000000001"/>
    <x v="1167"/>
    <x v="0"/>
    <m/>
  </r>
  <r>
    <d v="2024-10-15T02:38:13"/>
    <x v="12"/>
    <n v="22"/>
    <s v="QUIRAMA CASTAEDA JHON JADER"/>
    <x v="3"/>
    <x v="0"/>
    <n v="205"/>
    <n v="20.5"/>
    <n v="163.870967741935"/>
    <m/>
    <n v="84629.032300000006"/>
    <x v="1"/>
    <n v="9480.9524000000001"/>
    <x v="1167"/>
    <x v="0"/>
    <m/>
  </r>
  <r>
    <d v="2024-10-15T02:38:13"/>
    <x v="12"/>
    <n v="23"/>
    <s v="RUA CHAVARRIA JEFERSON ANDREY"/>
    <x v="1"/>
    <x v="0"/>
    <n v="172"/>
    <n v="15.636363636363599"/>
    <n v="180.258064516129"/>
    <s v="3 Descuentos (Usuarios desubicados)"/>
    <n v="93091.935500000007"/>
    <x v="2"/>
    <n v="9480.9524000000001"/>
    <x v="1167"/>
    <x v="0"/>
    <m/>
  </r>
  <r>
    <d v="2024-10-15T02:38:13"/>
    <x v="12"/>
    <n v="24"/>
    <s v="POSSO CRISTIAN"/>
    <x v="2"/>
    <x v="3"/>
    <n v="73"/>
    <n v="13.2727272727273"/>
    <n v="90.129032258064498"/>
    <s v="1 Descuento (Despachador)"/>
    <n v="46545.967700000001"/>
    <x v="0"/>
    <n v="9480.9524000000001"/>
    <x v="1167"/>
    <x v="0"/>
    <m/>
  </r>
  <r>
    <d v="2024-10-15T02:38:14"/>
    <x v="12"/>
    <n v="26"/>
    <s v="CIRO MARIN RODRIGO ALBERTO"/>
    <x v="0"/>
    <x v="0"/>
    <n v="158"/>
    <n v="17.5555555555556"/>
    <n v="147.48387096774201"/>
    <s v="2 Descuentos (Usuarios desubicados) "/>
    <n v="76166.129000000001"/>
    <x v="0"/>
    <n v="9480.9524000000001"/>
    <x v="1167"/>
    <x v="0"/>
    <m/>
  </r>
  <r>
    <d v="2024-10-15T02:38:14"/>
    <x v="12"/>
    <n v="27"/>
    <s v="FLORES RINCON JORGE ALBERTO"/>
    <x v="0"/>
    <x v="0"/>
    <n v="103"/>
    <n v="11.4444444444444"/>
    <n v="147.48387096774201"/>
    <m/>
    <n v="76166.129000000001"/>
    <x v="0"/>
    <n v="9480.9524000000001"/>
    <x v="1167"/>
    <x v="0"/>
    <m/>
  </r>
  <r>
    <d v="2024-10-15T02:38:14"/>
    <x v="12"/>
    <n v="29"/>
    <s v="PEREZ GARCIA JUAN ESTEBAN"/>
    <x v="3"/>
    <x v="0"/>
    <n v="172"/>
    <n v="17.2"/>
    <n v="163.870967741935"/>
    <s v="4 Descuentos (transbordo)"/>
    <n v="84629.032300000006"/>
    <x v="0"/>
    <n v="9480.9524000000001"/>
    <x v="1167"/>
    <x v="0"/>
    <m/>
  </r>
  <r>
    <d v="2024-10-15T02:38:14"/>
    <x v="12"/>
    <n v="30"/>
    <s v="JIMENEZ HURTADO CARLOS ESTIVEN"/>
    <x v="0"/>
    <x v="0"/>
    <n v="146"/>
    <n v="16.2222222222222"/>
    <n v="147.48387096774201"/>
    <s v="1 Descuento (Despachador)"/>
    <n v="76166.129000000001"/>
    <x v="0"/>
    <n v="9480.9524000000001"/>
    <x v="1167"/>
    <x v="0"/>
    <m/>
  </r>
  <r>
    <d v="2024-10-15T02:38:15"/>
    <x v="12"/>
    <n v="31"/>
    <s v="GOEZ PABLO"/>
    <x v="3"/>
    <x v="0"/>
    <n v="161"/>
    <n v="16.100000000000001"/>
    <n v="163.870967741935"/>
    <m/>
    <n v="84629.032300000006"/>
    <x v="0"/>
    <n v="9480.9524000000001"/>
    <x v="1167"/>
    <x v="0"/>
    <m/>
  </r>
  <r>
    <d v="2024-10-15T02:38:15"/>
    <x v="12"/>
    <n v="32"/>
    <s v="AGUDELO GARCIA DENIN ANGELO"/>
    <x v="6"/>
    <x v="0"/>
    <n v="119"/>
    <n v="14.875"/>
    <n v="131.09677419354799"/>
    <m/>
    <n v="67703.2258"/>
    <x v="0"/>
    <n v="9480.9524000000001"/>
    <x v="1167"/>
    <x v="0"/>
    <m/>
  </r>
  <r>
    <d v="2024-10-15T02:38:15"/>
    <x v="12"/>
    <n v="33"/>
    <s v="USUGA KELER JOHAN"/>
    <x v="6"/>
    <x v="0"/>
    <n v="90"/>
    <n v="10.588235294117601"/>
    <n v="139.29032258064501"/>
    <m/>
    <n v="71934.6774"/>
    <x v="0"/>
    <n v="9480.9524000000001"/>
    <x v="1167"/>
    <x v="0"/>
    <m/>
  </r>
  <r>
    <d v="2024-10-15T02:38:15"/>
    <x v="12"/>
    <n v="34"/>
    <s v="MONTOYA OSPINA GILBERTO ANTONIO"/>
    <x v="0"/>
    <x v="0"/>
    <n v="140"/>
    <n v="15.5555555555556"/>
    <n v="147.48387096774201"/>
    <m/>
    <n v="76166.129000000001"/>
    <x v="0"/>
    <n v="9480.9524000000001"/>
    <x v="1167"/>
    <x v="0"/>
    <m/>
  </r>
  <r>
    <d v="2024-10-15T02:38:16"/>
    <x v="12"/>
    <n v="35"/>
    <s v="MOLINA LUIS FERNANDO"/>
    <x v="3"/>
    <x v="0"/>
    <n v="170"/>
    <n v="17"/>
    <n v="163.870967741935"/>
    <m/>
    <n v="84629.032300000006"/>
    <x v="1"/>
    <n v="9480.9524000000001"/>
    <x v="1167"/>
    <x v="0"/>
    <m/>
  </r>
  <r>
    <d v="2024-10-15T02:38:16"/>
    <x v="12"/>
    <n v="36"/>
    <s v="LONDOO CADAVID DAVID SANTIAGO"/>
    <x v="3"/>
    <x v="3"/>
    <n v="183"/>
    <n v="18.3"/>
    <n v="163.870967741935"/>
    <m/>
    <n v="84629.032300000006"/>
    <x v="0"/>
    <n v="9480.9524000000001"/>
    <x v="1167"/>
    <x v="0"/>
    <m/>
  </r>
  <r>
    <d v="2024-10-15T02:38:16"/>
    <x v="12"/>
    <n v="37"/>
    <s v="QUINTERO  ALVARO ANTONIO"/>
    <x v="3"/>
    <x v="0"/>
    <n v="199"/>
    <n v="19.899999999999999"/>
    <n v="163.870967741935"/>
    <m/>
    <n v="84629.032300000006"/>
    <x v="1"/>
    <n v="9480.9524000000001"/>
    <x v="1167"/>
    <x v="0"/>
    <m/>
  </r>
  <r>
    <d v="2024-10-15T02:38:16"/>
    <x v="12"/>
    <n v="40"/>
    <s v="OCAMPO OCAMPO ANTONIO JOSE"/>
    <x v="3"/>
    <x v="0"/>
    <n v="168"/>
    <n v="16.8"/>
    <n v="163.870967741935"/>
    <m/>
    <n v="84629.032300000006"/>
    <x v="0"/>
    <n v="9480.9524000000001"/>
    <x v="1167"/>
    <x v="0"/>
    <m/>
  </r>
  <r>
    <d v="2024-10-15T02:38:16"/>
    <x v="12"/>
    <n v="41"/>
    <s v="PEREIRA JORGE"/>
    <x v="0"/>
    <x v="0"/>
    <n v="177"/>
    <n v="19.6666666666667"/>
    <n v="147.48387096774201"/>
    <s v="1 Descuento (Despachador)"/>
    <n v="76166.129000000001"/>
    <x v="1"/>
    <n v="9480.9524000000001"/>
    <x v="1167"/>
    <x v="0"/>
    <m/>
  </r>
  <r>
    <d v="2024-10-16T01:55:07"/>
    <x v="9"/>
    <n v="1"/>
    <s v="PALMAR PANA EDIXON JOSUE"/>
    <x v="1"/>
    <x v="0"/>
    <n v="216"/>
    <n v="19.636363636363601"/>
    <n v="244.09379310344801"/>
    <s v="MATEO MACEA Realiz 6 viajes donde moviliz 116 Usuarios "/>
    <n v="128201.58620000001"/>
    <x v="0"/>
    <n v="14616.6667"/>
    <x v="1168"/>
    <x v="0"/>
    <m/>
  </r>
  <r>
    <d v="2024-10-16T01:55:07"/>
    <x v="1"/>
    <n v="2"/>
    <s v="PARIAS MURIEL JHON FREDY"/>
    <x v="0"/>
    <x v="0"/>
    <n v="202"/>
    <n v="22.4444444444444"/>
    <n v="199.713103448276"/>
    <s v="17 Descuentos (Transbordo) "/>
    <n v="104892.2069"/>
    <x v="1"/>
    <n v="14616.6667"/>
    <x v="1168"/>
    <x v="0"/>
    <m/>
  </r>
  <r>
    <d v="2024-10-16T01:55:07"/>
    <x v="9"/>
    <n v="3"/>
    <s v="AGUIRRE ANDRES"/>
    <x v="4"/>
    <x v="0"/>
    <n v="152"/>
    <n v="21.714285714285701"/>
    <n v="155.332413793103"/>
    <m/>
    <n v="81582.827600000004"/>
    <x v="0"/>
    <n v="14616.6667"/>
    <x v="1168"/>
    <x v="0"/>
    <m/>
  </r>
  <r>
    <d v="2024-10-16T01:55:08"/>
    <x v="1"/>
    <n v="4"/>
    <s v="SERNA GONZALES GEOVANNY ANDRES"/>
    <x v="10"/>
    <x v="0"/>
    <n v="108"/>
    <n v="27"/>
    <n v="88.761379310344793"/>
    <m/>
    <n v="46618.758600000001"/>
    <x v="0"/>
    <n v="14616.6667"/>
    <x v="1168"/>
    <x v="0"/>
    <m/>
  </r>
  <r>
    <d v="2024-10-16T01:55:08"/>
    <x v="9"/>
    <n v="5"/>
    <s v="BERRIO POSADA ANGELA"/>
    <x v="1"/>
    <x v="0"/>
    <n v="205"/>
    <n v="18.636363636363601"/>
    <n v="244.09379310344801"/>
    <m/>
    <n v="128201.58620000001"/>
    <x v="1"/>
    <n v="14616.6667"/>
    <x v="1168"/>
    <x v="0"/>
    <m/>
  </r>
  <r>
    <d v="2024-10-16T01:55:08"/>
    <x v="1"/>
    <n v="6"/>
    <s v="TUBERQUIA MAICOL ESTIVEN"/>
    <x v="4"/>
    <x v="3"/>
    <n v="169"/>
    <n v="24.1428571428571"/>
    <n v="155.332413793103"/>
    <s v="1 Descuento (Jefe de ruta) "/>
    <n v="81582.827600000004"/>
    <x v="0"/>
    <n v="14616.6667"/>
    <x v="1168"/>
    <x v="0"/>
    <m/>
  </r>
  <r>
    <d v="2024-10-16T01:55:08"/>
    <x v="9"/>
    <n v="7"/>
    <s v="VANEGAS MORALES DEIBY ALEJANDRO"/>
    <x v="3"/>
    <x v="0"/>
    <n v="274"/>
    <n v="27.4"/>
    <n v="221.90344827586199"/>
    <m/>
    <n v="116546.89659999999"/>
    <x v="1"/>
    <n v="14616.6667"/>
    <x v="1168"/>
    <x v="0"/>
    <m/>
  </r>
  <r>
    <d v="2024-10-16T01:55:09"/>
    <x v="1"/>
    <n v="8"/>
    <s v="LONDOO LOPERA DUVAN ANDRES"/>
    <x v="3"/>
    <x v="3"/>
    <n v="206"/>
    <n v="20.6"/>
    <n v="221.90344827586199"/>
    <s v="1 Descuento (Usuario movilidad reducida) "/>
    <n v="116546.89659999999"/>
    <x v="1"/>
    <n v="14616.6667"/>
    <x v="1168"/>
    <x v="0"/>
    <m/>
  </r>
  <r>
    <d v="2024-10-16T01:55:09"/>
    <x v="9"/>
    <n v="9"/>
    <s v="ORTIZ ANDRES FELIPE"/>
    <x v="4"/>
    <x v="0"/>
    <n v="122"/>
    <n v="17.428571428571399"/>
    <n v="155.332413793103"/>
    <m/>
    <n v="81582.827600000004"/>
    <x v="0"/>
    <n v="14616.6667"/>
    <x v="1168"/>
    <x v="0"/>
    <m/>
  </r>
  <r>
    <d v="2024-10-16T01:55:09"/>
    <x v="1"/>
    <n v="10"/>
    <s v="QUINTERO  ALVARO ANTONIO"/>
    <x v="3"/>
    <x v="0"/>
    <n v="220"/>
    <n v="22"/>
    <n v="221.90344827586199"/>
    <s v="2 Descuentos (Jefe de ruta) "/>
    <n v="116546.89659999999"/>
    <x v="0"/>
    <n v="14616.6667"/>
    <x v="1168"/>
    <x v="0"/>
    <m/>
  </r>
  <r>
    <d v="2024-10-16T01:55:09"/>
    <x v="9"/>
    <n v="11"/>
    <s v="AMAYA JOSE MANUEL"/>
    <x v="10"/>
    <x v="0"/>
    <n v="121"/>
    <n v="30.25"/>
    <n v="88.761379310344793"/>
    <m/>
    <n v="46618.758600000001"/>
    <x v="0"/>
    <n v="14616.6667"/>
    <x v="1168"/>
    <x v="0"/>
    <m/>
  </r>
  <r>
    <d v="2024-10-16T01:55:09"/>
    <x v="1"/>
    <n v="12"/>
    <s v="VALENCIA MENDOZA JHON"/>
    <x v="3"/>
    <x v="0"/>
    <n v="186"/>
    <n v="18.600000000000001"/>
    <n v="221.90344827586199"/>
    <m/>
    <n v="116546.89659999999"/>
    <x v="0"/>
    <n v="14616.6667"/>
    <x v="1168"/>
    <x v="0"/>
    <m/>
  </r>
  <r>
    <d v="2024-10-16T01:55:10"/>
    <x v="9"/>
    <n v="13"/>
    <s v="DURANGO PAEZ GILDARDO"/>
    <x v="6"/>
    <x v="0"/>
    <n v="118"/>
    <n v="14.75"/>
    <n v="177.52275862069001"/>
    <s v="2 Descuentos (Transbordo) "/>
    <n v="93237.517200000002"/>
    <x v="0"/>
    <n v="14616.6667"/>
    <x v="1168"/>
    <x v="0"/>
    <m/>
  </r>
  <r>
    <d v="2024-10-16T01:55:10"/>
    <x v="1"/>
    <n v="14"/>
    <s v="DIAZ LOZADA ANDRES FELIPE"/>
    <x v="1"/>
    <x v="0"/>
    <n v="238"/>
    <n v="21.636363636363601"/>
    <n v="244.09379310344801"/>
    <m/>
    <n v="128201.58620000001"/>
    <x v="1"/>
    <n v="14616.6667"/>
    <x v="1168"/>
    <x v="0"/>
    <m/>
  </r>
  <r>
    <d v="2024-10-16T01:55:10"/>
    <x v="9"/>
    <n v="15"/>
    <s v="MARTINEZ ADRIAN ALEJANDRO"/>
    <x v="0"/>
    <x v="0"/>
    <n v="235"/>
    <n v="26.1111111111111"/>
    <n v="199.713103448276"/>
    <m/>
    <n v="104892.2069"/>
    <x v="1"/>
    <n v="14616.6667"/>
    <x v="1168"/>
    <x v="0"/>
    <m/>
  </r>
  <r>
    <d v="2024-10-16T01:55:10"/>
    <x v="1"/>
    <n v="16"/>
    <s v="PALMAR PANA EDIXON JOSUE"/>
    <x v="2"/>
    <x v="0"/>
    <n v="134"/>
    <n v="22.3333333333333"/>
    <n v="133.14206896551701"/>
    <m/>
    <n v="69928.137900000002"/>
    <x v="0"/>
    <n v="14616.6667"/>
    <x v="1168"/>
    <x v="0"/>
    <m/>
  </r>
  <r>
    <d v="2024-10-16T01:55:11"/>
    <x v="9"/>
    <n v="17"/>
    <s v="RAMIREZ JARAMILLO WILSON"/>
    <x v="6"/>
    <x v="0"/>
    <n v="186"/>
    <n v="23.25"/>
    <n v="177.52275862069001"/>
    <m/>
    <n v="93237.517200000002"/>
    <x v="0"/>
    <n v="14616.6667"/>
    <x v="1168"/>
    <x v="0"/>
    <m/>
  </r>
  <r>
    <d v="2024-10-16T01:55:11"/>
    <x v="1"/>
    <n v="18"/>
    <s v="BETANCUR GUZMAN JHON FERNANDO"/>
    <x v="0"/>
    <x v="0"/>
    <n v="225"/>
    <n v="25"/>
    <n v="199.713103448276"/>
    <s v="4 Descuentos (Conduct, jefe de ruta y usuario desubicado) "/>
    <n v="104892.2069"/>
    <x v="0"/>
    <n v="14616.6667"/>
    <x v="1168"/>
    <x v="0"/>
    <m/>
  </r>
  <r>
    <d v="2024-10-16T01:55:11"/>
    <x v="9"/>
    <n v="19"/>
    <s v="GOMEZ JUAN FERNANDO"/>
    <x v="0"/>
    <x v="0"/>
    <n v="221"/>
    <n v="24.5555555555556"/>
    <n v="199.713103448276"/>
    <s v="2 Descuentos (Usuarios desubicados) "/>
    <n v="104892.2069"/>
    <x v="0"/>
    <n v="14616.6667"/>
    <x v="1168"/>
    <x v="0"/>
    <m/>
  </r>
  <r>
    <d v="2024-10-16T01:55:11"/>
    <x v="1"/>
    <n v="20"/>
    <s v="GONZALEZ PEREZ RAFAEL JOSE"/>
    <x v="0"/>
    <x v="0"/>
    <n v="202"/>
    <n v="22.4444444444444"/>
    <n v="199.713103448276"/>
    <s v="1 Descuento (Despachador)"/>
    <n v="104892.2069"/>
    <x v="0"/>
    <n v="14616.6667"/>
    <x v="1168"/>
    <x v="0"/>
    <m/>
  </r>
  <r>
    <d v="2024-10-16T01:55:12"/>
    <x v="9"/>
    <n v="21"/>
    <s v="DURANGO DAVID JOSE"/>
    <x v="0"/>
    <x v="0"/>
    <n v="225"/>
    <n v="25"/>
    <n v="199.713103448276"/>
    <s v="13 Descuentos (Despachador y transbordo)"/>
    <n v="104892.2069"/>
    <x v="0"/>
    <n v="14616.6667"/>
    <x v="1168"/>
    <x v="0"/>
    <m/>
  </r>
  <r>
    <d v="2024-10-16T01:55:12"/>
    <x v="1"/>
    <n v="22"/>
    <s v="QUIRAMA CASTAEDA JHON JADER"/>
    <x v="9"/>
    <x v="0"/>
    <n v="283"/>
    <n v="23.5833333333333"/>
    <n v="266.28413793103402"/>
    <m/>
    <n v="139856.27590000001"/>
    <x v="1"/>
    <n v="14616.6667"/>
    <x v="1168"/>
    <x v="0"/>
    <m/>
  </r>
  <r>
    <d v="2024-10-16T01:55:12"/>
    <x v="9"/>
    <n v="23"/>
    <s v="SALDARRIAGA PARRA LUIS ALBERTO"/>
    <x v="3"/>
    <x v="0"/>
    <n v="193"/>
    <n v="19.3"/>
    <n v="221.90344827586199"/>
    <s v="1 Descuento (Despachador)"/>
    <n v="116546.89659999999"/>
    <x v="2"/>
    <n v="14616.6667"/>
    <x v="1168"/>
    <x v="0"/>
    <m/>
  </r>
  <r>
    <d v="2024-10-16T01:55:12"/>
    <x v="1"/>
    <n v="24"/>
    <s v="POSSO CRISTIAN"/>
    <x v="6"/>
    <x v="0"/>
    <n v="201"/>
    <n v="25.125"/>
    <n v="177.52275862069001"/>
    <s v="2 Descuentos (Conducts) "/>
    <n v="93237.517200000002"/>
    <x v="0"/>
    <n v="14616.6667"/>
    <x v="1168"/>
    <x v="0"/>
    <m/>
  </r>
  <r>
    <d v="2024-10-16T01:55:12"/>
    <x v="9"/>
    <n v="25"/>
    <s v="JIMENEZ HURTADO CARLOS ESTIVEN"/>
    <x v="0"/>
    <x v="0"/>
    <n v="183"/>
    <n v="20.3333333333333"/>
    <n v="199.713103448276"/>
    <m/>
    <n v="104892.2069"/>
    <x v="1"/>
    <n v="14616.6667"/>
    <x v="1168"/>
    <x v="0"/>
    <m/>
  </r>
  <r>
    <d v="2024-10-16T01:55:13"/>
    <x v="1"/>
    <n v="26"/>
    <s v="CIRO MARIN RODRIGO ALBERTO"/>
    <x v="0"/>
    <x v="0"/>
    <n v="183"/>
    <n v="20.3333333333333"/>
    <n v="199.713103448276"/>
    <s v="2 Descuentos (Usuarios desubicados) "/>
    <n v="104892.2069"/>
    <x v="0"/>
    <n v="14616.6667"/>
    <x v="1168"/>
    <x v="0"/>
    <m/>
  </r>
  <r>
    <d v="2024-10-16T01:55:13"/>
    <x v="9"/>
    <n v="27"/>
    <s v="HENAO MUOZ FERNEY"/>
    <x v="1"/>
    <x v="0"/>
    <n v="278"/>
    <n v="25.272727272727298"/>
    <n v="244.09379310344801"/>
    <s v="JORGE FLORES Realiz 7 viajes donde moviliz 103 Usuarios "/>
    <n v="128201.58620000001"/>
    <x v="0"/>
    <n v="14616.6667"/>
    <x v="1168"/>
    <x v="0"/>
    <m/>
  </r>
  <r>
    <d v="2024-10-16T01:55:13"/>
    <x v="1"/>
    <n v="28"/>
    <s v="GUERRA WILLIAN"/>
    <x v="2"/>
    <x v="0"/>
    <n v="120"/>
    <n v="21.818181818181799"/>
    <n v="122.046896551724"/>
    <m/>
    <n v="64100.793100000003"/>
    <x v="0"/>
    <n v="14616.6667"/>
    <x v="1168"/>
    <x v="0"/>
    <m/>
  </r>
  <r>
    <d v="2024-10-16T01:55:13"/>
    <x v="9"/>
    <n v="29"/>
    <s v="PEREZ GARCIA JUAN ESTEBAN"/>
    <x v="0"/>
    <x v="0"/>
    <n v="203"/>
    <n v="22.5555555555556"/>
    <n v="199.713103448276"/>
    <m/>
    <n v="104892.2069"/>
    <x v="0"/>
    <n v="14616.6667"/>
    <x v="1168"/>
    <x v="0"/>
    <m/>
  </r>
  <r>
    <d v="2024-10-16T01:55:14"/>
    <x v="1"/>
    <n v="31"/>
    <s v="GOEZ PABLO"/>
    <x v="0"/>
    <x v="0"/>
    <n v="221"/>
    <n v="24.5555555555556"/>
    <n v="199.713103448276"/>
    <m/>
    <n v="104892.2069"/>
    <x v="0"/>
    <n v="14616.6667"/>
    <x v="1168"/>
    <x v="0"/>
    <m/>
  </r>
  <r>
    <d v="2024-10-16T01:55:14"/>
    <x v="9"/>
    <n v="32"/>
    <s v="AGUDELO GARCIA DENIN ANGELO"/>
    <x v="4"/>
    <x v="0"/>
    <n v="173"/>
    <n v="24.714285714285701"/>
    <n v="155.332413793103"/>
    <s v="1 Descuento (usuario desubicado) "/>
    <n v="81582.827600000004"/>
    <x v="0"/>
    <n v="14616.6667"/>
    <x v="1168"/>
    <x v="0"/>
    <m/>
  </r>
  <r>
    <d v="2024-10-16T01:55:14"/>
    <x v="1"/>
    <n v="33"/>
    <s v="USUGA KELER JOHAN"/>
    <x v="3"/>
    <x v="0"/>
    <n v="227"/>
    <n v="22.7"/>
    <n v="221.90344827586199"/>
    <m/>
    <n v="116546.89659999999"/>
    <x v="0"/>
    <n v="14616.6667"/>
    <x v="1168"/>
    <x v="0"/>
    <m/>
  </r>
  <r>
    <d v="2024-10-16T01:55:14"/>
    <x v="9"/>
    <n v="34"/>
    <s v="MONTOYA OSPINA GILBERTO ANTONIO"/>
    <x v="0"/>
    <x v="0"/>
    <n v="187"/>
    <n v="20.7777777777778"/>
    <n v="199.713103448276"/>
    <m/>
    <n v="104892.2069"/>
    <x v="0"/>
    <n v="14616.6667"/>
    <x v="1168"/>
    <x v="0"/>
    <m/>
  </r>
  <r>
    <d v="2024-10-16T01:55:15"/>
    <x v="1"/>
    <n v="35"/>
    <s v="MOLINA LUIS FERNANDO"/>
    <x v="3"/>
    <x v="0"/>
    <n v="174"/>
    <n v="17.399999999999999"/>
    <n v="221.90344827586199"/>
    <s v="2 Descuentos (conduct y despachador) "/>
    <n v="116546.89659999999"/>
    <x v="1"/>
    <n v="14616.6667"/>
    <x v="1168"/>
    <x v="0"/>
    <m/>
  </r>
  <r>
    <d v="2024-10-16T01:55:15"/>
    <x v="9"/>
    <n v="36"/>
    <s v="MARTINEZ CHAVERRA LUIS NORBERTO"/>
    <x v="3"/>
    <x v="0"/>
    <n v="198"/>
    <n v="19.8"/>
    <n v="221.90344827586199"/>
    <m/>
    <n v="116546.89659999999"/>
    <x v="0"/>
    <n v="14616.6667"/>
    <x v="1168"/>
    <x v="0"/>
    <m/>
  </r>
  <r>
    <d v="2024-10-16T01:55:15"/>
    <x v="1"/>
    <n v="37"/>
    <s v="TABORDA ROJAS DIEGO ALEJANDRO"/>
    <x v="3"/>
    <x v="0"/>
    <n v="206"/>
    <n v="20.6"/>
    <n v="221.90344827586199"/>
    <m/>
    <n v="116546.89659999999"/>
    <x v="1"/>
    <n v="14616.6667"/>
    <x v="1168"/>
    <x v="0"/>
    <m/>
  </r>
  <r>
    <d v="2024-10-16T01:55:15"/>
    <x v="9"/>
    <n v="38"/>
    <s v="PEREIRA JORGE"/>
    <x v="0"/>
    <x v="0"/>
    <n v="202"/>
    <n v="22.4444444444444"/>
    <n v="199.713103448276"/>
    <s v="JEISON RAMIREZ Realiz 5 viajes donde moviliz 117 Usuarios "/>
    <n v="104892.2069"/>
    <x v="0"/>
    <n v="14616.6667"/>
    <x v="1168"/>
    <x v="0"/>
    <m/>
  </r>
  <r>
    <d v="2024-10-16T01:55:16"/>
    <x v="1"/>
    <n v="39"/>
    <s v="GOMEZ EDWIN"/>
    <x v="3"/>
    <x v="0"/>
    <n v="229"/>
    <n v="22.9"/>
    <n v="221.90344827586199"/>
    <s v="3 Descuentos (Usuarios desubicados) "/>
    <n v="116546.89659999999"/>
    <x v="0"/>
    <n v="14616.6667"/>
    <x v="1168"/>
    <x v="0"/>
    <m/>
  </r>
  <r>
    <d v="2024-10-16T01:55:16"/>
    <x v="9"/>
    <n v="40"/>
    <s v="OCAMPO OCAMPO ANTONIO JOSE"/>
    <x v="3"/>
    <x v="0"/>
    <n v="235"/>
    <n v="23.5"/>
    <n v="221.90344827586199"/>
    <m/>
    <n v="116546.89659999999"/>
    <x v="0"/>
    <n v="14616.6667"/>
    <x v="1168"/>
    <x v="0"/>
    <m/>
  </r>
  <r>
    <d v="2024-10-16T01:55:16"/>
    <x v="1"/>
    <n v="41"/>
    <s v="GARCIA DAVID WILSON ALBERTO"/>
    <x v="0"/>
    <x v="0"/>
    <n v="200"/>
    <n v="22.2222222222222"/>
    <n v="199.713103448276"/>
    <m/>
    <n v="104892.2069"/>
    <x v="1"/>
    <n v="14616.6667"/>
    <x v="1168"/>
    <x v="0"/>
    <m/>
  </r>
  <r>
    <d v="2024-10-16T01:55:16"/>
    <x v="9"/>
    <n v="42"/>
    <s v="LOPERA ALVAREZ ESTIVEN"/>
    <x v="6"/>
    <x v="0"/>
    <n v="183"/>
    <n v="22.875"/>
    <n v="177.52275862069001"/>
    <m/>
    <n v="93237.517200000002"/>
    <x v="1"/>
    <n v="14616.6667"/>
    <x v="1168"/>
    <x v="0"/>
    <m/>
  </r>
  <r>
    <d v="2024-10-17T04:07:58"/>
    <x v="9"/>
    <n v="1"/>
    <s v="MACEA MATEO"/>
    <x v="0"/>
    <x v="0"/>
    <n v="183"/>
    <n v="20.3333333333333"/>
    <n v="201.71107994389899"/>
    <s v="EDIXON PALMAR Realiz 4 viajes donde moviliz 71 Usuarios "/>
    <n v="105991.094"/>
    <x v="0"/>
    <n v="14688.8889"/>
    <x v="1169"/>
    <x v="0"/>
    <m/>
  </r>
  <r>
    <d v="2024-10-17T04:07:58"/>
    <x v="1"/>
    <n v="2"/>
    <s v="PARIAS MURIEL JHON FREDY"/>
    <x v="6"/>
    <x v="0"/>
    <n v="236"/>
    <n v="27.764705882352899"/>
    <n v="190.50490883590501"/>
    <m/>
    <n v="100102.69990000001"/>
    <x v="1"/>
    <n v="14688.8889"/>
    <x v="1169"/>
    <x v="0"/>
    <m/>
  </r>
  <r>
    <d v="2024-10-17T04:07:58"/>
    <x v="9"/>
    <n v="3"/>
    <s v="AGUIRRE ANDRES"/>
    <x v="3"/>
    <x v="0"/>
    <n v="199"/>
    <n v="19.899999999999999"/>
    <n v="224.12342215988801"/>
    <s v="1 Descuento (Despachador)"/>
    <n v="117767.88219999999"/>
    <x v="0"/>
    <n v="14688.8889"/>
    <x v="1169"/>
    <x v="0"/>
    <m/>
  </r>
  <r>
    <d v="2024-10-17T04:07:58"/>
    <x v="1"/>
    <n v="4"/>
    <s v="SERNA GONZALES GEOVANNY ANDRES"/>
    <x v="0"/>
    <x v="0"/>
    <n v="239"/>
    <n v="26.5555555555556"/>
    <n v="201.71107994389899"/>
    <m/>
    <n v="105991.094"/>
    <x v="0"/>
    <n v="14688.8889"/>
    <x v="1169"/>
    <x v="0"/>
    <m/>
  </r>
  <r>
    <d v="2024-10-17T04:07:59"/>
    <x v="9"/>
    <n v="5"/>
    <s v="BERRIO POSADA ANGELA"/>
    <x v="0"/>
    <x v="0"/>
    <n v="178"/>
    <n v="19.7777777777778"/>
    <n v="201.71107994389899"/>
    <m/>
    <n v="105991.094"/>
    <x v="1"/>
    <n v="14688.8889"/>
    <x v="1169"/>
    <x v="0"/>
    <m/>
  </r>
  <r>
    <d v="2024-10-17T04:07:59"/>
    <x v="1"/>
    <n v="6"/>
    <s v="TUBERQUIA MAICOL ESTIVEN"/>
    <x v="0"/>
    <x v="0"/>
    <n v="174"/>
    <n v="19.3333333333333"/>
    <n v="201.71107994389899"/>
    <m/>
    <n v="105991.094"/>
    <x v="0"/>
    <n v="14688.8889"/>
    <x v="1169"/>
    <x v="0"/>
    <m/>
  </r>
  <r>
    <d v="2024-10-17T04:07:59"/>
    <x v="9"/>
    <n v="7"/>
    <s v="VANEGAS MORALES DEIBY ALEJANDRO"/>
    <x v="0"/>
    <x v="0"/>
    <n v="182"/>
    <n v="20.2222222222222"/>
    <n v="201.71107994389899"/>
    <s v="4 Descuentos (Transbordo) "/>
    <n v="105991.094"/>
    <x v="1"/>
    <n v="14688.8889"/>
    <x v="1169"/>
    <x v="0"/>
    <m/>
  </r>
  <r>
    <d v="2024-10-17T04:08:00"/>
    <x v="1"/>
    <n v="8"/>
    <s v="LONDOO LOPERA DUVAN ANDRES"/>
    <x v="0"/>
    <x v="0"/>
    <n v="203"/>
    <n v="22.5555555555556"/>
    <n v="201.71107994389899"/>
    <s v="1 Descuento (Usuario desubicado)"/>
    <n v="105991.094"/>
    <x v="1"/>
    <n v="14688.8889"/>
    <x v="1169"/>
    <x v="0"/>
    <m/>
  </r>
  <r>
    <d v="2024-10-17T04:08:00"/>
    <x v="9"/>
    <n v="9"/>
    <s v="ORTIZ ANDRES FELIPE"/>
    <x v="0"/>
    <x v="0"/>
    <n v="187"/>
    <n v="20.7777777777778"/>
    <n v="201.71107994389899"/>
    <m/>
    <n v="105991.094"/>
    <x v="0"/>
    <n v="14688.8889"/>
    <x v="1169"/>
    <x v="0"/>
    <m/>
  </r>
  <r>
    <d v="2024-10-17T04:08:00"/>
    <x v="1"/>
    <n v="10"/>
    <s v="QUINTERO  ALVARO ANTONIO"/>
    <x v="0"/>
    <x v="0"/>
    <n v="205"/>
    <n v="22.7777777777778"/>
    <n v="201.71107994389899"/>
    <m/>
    <n v="105991.094"/>
    <x v="0"/>
    <n v="14688.8889"/>
    <x v="1169"/>
    <x v="0"/>
    <m/>
  </r>
  <r>
    <d v="2024-10-17T04:08:00"/>
    <x v="9"/>
    <n v="11"/>
    <s v="HERRERA GIRALDO DAVINSON"/>
    <x v="0"/>
    <x v="0"/>
    <n v="154"/>
    <n v="17.1111111111111"/>
    <n v="201.71107994389899"/>
    <s v="2 Descuentos (Monitoreo y usuario desubicado) "/>
    <n v="105991.094"/>
    <x v="0"/>
    <n v="14688.8889"/>
    <x v="1169"/>
    <x v="0"/>
    <m/>
  </r>
  <r>
    <d v="2024-10-17T04:08:01"/>
    <x v="1"/>
    <n v="12"/>
    <s v="VALENCIA MENDOZA JHON"/>
    <x v="0"/>
    <x v="0"/>
    <n v="222"/>
    <n v="24.6666666666667"/>
    <n v="201.71107994389899"/>
    <m/>
    <n v="105991.094"/>
    <x v="0"/>
    <n v="14688.8889"/>
    <x v="1169"/>
    <x v="0"/>
    <m/>
  </r>
  <r>
    <d v="2024-10-17T04:08:01"/>
    <x v="9"/>
    <n v="13"/>
    <s v="DURANGO PAEZ GILDARDO"/>
    <x v="8"/>
    <x v="0"/>
    <n v="114"/>
    <n v="22.8"/>
    <n v="112.061711079944"/>
    <m/>
    <n v="58883.941099999996"/>
    <x v="0"/>
    <n v="14688.8889"/>
    <x v="1169"/>
    <x v="0"/>
    <m/>
  </r>
  <r>
    <d v="2024-10-17T04:08:01"/>
    <x v="1"/>
    <n v="14"/>
    <s v="CARVAJAL SALAZAR HECTOR MARINO"/>
    <x v="1"/>
    <x v="0"/>
    <n v="238"/>
    <n v="21.636363636363601"/>
    <n v="246.53576437587699"/>
    <s v="1 Descuento (Despachador)"/>
    <n v="129544.6704"/>
    <x v="1"/>
    <n v="14688.8889"/>
    <x v="1169"/>
    <x v="0"/>
    <m/>
  </r>
  <r>
    <d v="2024-10-17T04:08:01"/>
    <x v="9"/>
    <n v="15"/>
    <s v="MARTINEZ ADRIAN ALEJANDRO"/>
    <x v="0"/>
    <x v="0"/>
    <n v="190"/>
    <n v="21.1111111111111"/>
    <n v="201.71107994389899"/>
    <m/>
    <n v="105991.094"/>
    <x v="1"/>
    <n v="14688.8889"/>
    <x v="1169"/>
    <x v="0"/>
    <m/>
  </r>
  <r>
    <d v="2024-10-17T04:08:02"/>
    <x v="1"/>
    <n v="16"/>
    <s v="LONDOO CADAVID DAVID SANTIAGO"/>
    <x v="6"/>
    <x v="0"/>
    <n v="141"/>
    <n v="17.625"/>
    <n v="179.29873772791001"/>
    <m/>
    <n v="94214.305800000002"/>
    <x v="0"/>
    <n v="14688.8889"/>
    <x v="1169"/>
    <x v="0"/>
    <m/>
  </r>
  <r>
    <d v="2024-10-17T04:08:02"/>
    <x v="9"/>
    <n v="17"/>
    <s v="RAMIREZ JARAMILLO WILSON"/>
    <x v="6"/>
    <x v="0"/>
    <n v="176"/>
    <n v="20.705882352941199"/>
    <n v="190.50490883590501"/>
    <m/>
    <n v="100102.69990000001"/>
    <x v="0"/>
    <n v="14688.8889"/>
    <x v="1169"/>
    <x v="0"/>
    <m/>
  </r>
  <r>
    <d v="2024-10-17T04:08:02"/>
    <x v="1"/>
    <n v="18"/>
    <s v="AMAYA JOSE MANUEL"/>
    <x v="4"/>
    <x v="0"/>
    <n v="177"/>
    <n v="25.285714285714299"/>
    <n v="156.88639551192099"/>
    <m/>
    <n v="82437.517500000002"/>
    <x v="0"/>
    <n v="14688.8889"/>
    <x v="1169"/>
    <x v="0"/>
    <m/>
  </r>
  <r>
    <d v="2024-10-17T04:08:03"/>
    <x v="9"/>
    <n v="19"/>
    <s v="GOMEZ JUAN FERNANDO"/>
    <x v="2"/>
    <x v="0"/>
    <n v="111"/>
    <n v="18.5"/>
    <n v="134.474053295933"/>
    <m/>
    <n v="70660.729300000006"/>
    <x v="0"/>
    <n v="14688.8889"/>
    <x v="1169"/>
    <x v="0"/>
    <m/>
  </r>
  <r>
    <d v="2024-10-17T04:08:03"/>
    <x v="1"/>
    <n v="20"/>
    <s v="GONZALEZ PEREZ RAFAEL JOSE"/>
    <x v="2"/>
    <x v="0"/>
    <n v="160"/>
    <n v="26.6666666666667"/>
    <n v="134.474053295933"/>
    <m/>
    <n v="70660.729300000006"/>
    <x v="0"/>
    <n v="14688.8889"/>
    <x v="1169"/>
    <x v="0"/>
    <m/>
  </r>
  <r>
    <d v="2024-10-17T04:08:03"/>
    <x v="9"/>
    <n v="21"/>
    <s v="DURANGO DAVID JOSE"/>
    <x v="6"/>
    <x v="0"/>
    <n v="184"/>
    <n v="23"/>
    <n v="179.29873772791001"/>
    <m/>
    <n v="94214.305800000002"/>
    <x v="0"/>
    <n v="14688.8889"/>
    <x v="1169"/>
    <x v="0"/>
    <m/>
  </r>
  <r>
    <d v="2024-10-17T04:08:04"/>
    <x v="1"/>
    <n v="22"/>
    <s v="QUIRAMA CASTAEDA JHON JADER"/>
    <x v="0"/>
    <x v="0"/>
    <n v="217"/>
    <n v="24.1111111111111"/>
    <n v="201.71107994389899"/>
    <s v="2 Descuentos (Usuarios desubicados) "/>
    <n v="105991.094"/>
    <x v="1"/>
    <n v="14688.8889"/>
    <x v="1169"/>
    <x v="0"/>
    <m/>
  </r>
  <r>
    <d v="2024-10-17T04:08:04"/>
    <x v="9"/>
    <n v="23"/>
    <s v="SALDARRIAGA PARRA LUIS ALBERTO"/>
    <x v="0"/>
    <x v="0"/>
    <n v="211"/>
    <n v="23.4444444444444"/>
    <n v="201.71107994389899"/>
    <m/>
    <n v="105991.094"/>
    <x v="2"/>
    <n v="14688.8889"/>
    <x v="1169"/>
    <x v="0"/>
    <m/>
  </r>
  <r>
    <d v="2024-10-17T04:08:04"/>
    <x v="1"/>
    <n v="24"/>
    <s v="POSSO CRISTIAN"/>
    <x v="3"/>
    <x v="0"/>
    <n v="250"/>
    <n v="25"/>
    <n v="224.12342215988801"/>
    <s v="4 Descuentos (transbordo y despachador) "/>
    <n v="117767.88219999999"/>
    <x v="0"/>
    <n v="14688.8889"/>
    <x v="1169"/>
    <x v="0"/>
    <m/>
  </r>
  <r>
    <d v="2024-10-17T04:08:04"/>
    <x v="9"/>
    <n v="25"/>
    <s v="JIMENEZ HURTADO CARLOS ESTIVEN"/>
    <x v="6"/>
    <x v="0"/>
    <n v="243"/>
    <n v="30.375"/>
    <n v="179.29873772791001"/>
    <m/>
    <n v="94214.305800000002"/>
    <x v="1"/>
    <n v="14688.8889"/>
    <x v="1169"/>
    <x v="0"/>
    <m/>
  </r>
  <r>
    <d v="2024-10-17T04:08:05"/>
    <x v="1"/>
    <n v="26"/>
    <s v="ESPINOZA CHAVARRIA GUILLERMO LEON"/>
    <x v="3"/>
    <x v="0"/>
    <n v="191"/>
    <n v="19.100000000000001"/>
    <n v="224.12342215988801"/>
    <s v="1 Descuento (Despachador)"/>
    <n v="117767.88219999999"/>
    <x v="0"/>
    <n v="14688.8889"/>
    <x v="1169"/>
    <x v="0"/>
    <m/>
  </r>
  <r>
    <d v="2024-10-17T04:08:05"/>
    <x v="9"/>
    <n v="27"/>
    <s v="PINO JUAN ESTEBAN"/>
    <x v="0"/>
    <x v="0"/>
    <n v="152"/>
    <n v="16.8888888888889"/>
    <n v="201.71107994389899"/>
    <m/>
    <n v="105991.094"/>
    <x v="0"/>
    <n v="14688.8889"/>
    <x v="1169"/>
    <x v="0"/>
    <m/>
  </r>
  <r>
    <d v="2024-10-17T04:08:05"/>
    <x v="1"/>
    <n v="29"/>
    <s v="PEREZ GARCIA JUAN ESTEBAN"/>
    <x v="6"/>
    <x v="0"/>
    <n v="178"/>
    <n v="22.25"/>
    <n v="179.29873772791001"/>
    <m/>
    <n v="94214.305800000002"/>
    <x v="0"/>
    <n v="14688.8889"/>
    <x v="1169"/>
    <x v="0"/>
    <m/>
  </r>
  <r>
    <d v="2024-10-17T04:08:05"/>
    <x v="9"/>
    <n v="30"/>
    <s v="HINCAPIE GALLEGO YEISON ANDRES"/>
    <x v="6"/>
    <x v="0"/>
    <n v="212"/>
    <n v="28.266666666666701"/>
    <n v="168.092566619916"/>
    <m/>
    <n v="88325.911600000007"/>
    <x v="0"/>
    <n v="14688.8889"/>
    <x v="1169"/>
    <x v="0"/>
    <m/>
  </r>
  <r>
    <d v="2024-10-17T04:08:06"/>
    <x v="1"/>
    <n v="31"/>
    <s v="GOEZ PABLO"/>
    <x v="0"/>
    <x v="0"/>
    <n v="204"/>
    <n v="22.6666666666667"/>
    <n v="201.71107994389899"/>
    <m/>
    <n v="105991.094"/>
    <x v="0"/>
    <n v="14688.8889"/>
    <x v="1169"/>
    <x v="0"/>
    <m/>
  </r>
  <r>
    <d v="2024-10-17T04:08:06"/>
    <x v="9"/>
    <n v="32"/>
    <s v="AGUDELO GARCIA DENIN ANGELO"/>
    <x v="0"/>
    <x v="0"/>
    <n v="195"/>
    <n v="21.6666666666667"/>
    <n v="201.71107994389899"/>
    <m/>
    <n v="105991.094"/>
    <x v="0"/>
    <n v="14688.8889"/>
    <x v="1169"/>
    <x v="0"/>
    <m/>
  </r>
  <r>
    <d v="2024-10-17T04:08:06"/>
    <x v="1"/>
    <n v="33"/>
    <s v="USUGA KELER JOHAN"/>
    <x v="3"/>
    <x v="0"/>
    <n v="238"/>
    <n v="23.8"/>
    <n v="224.12342215988801"/>
    <s v="3 Descuentos (conducts y despachador) "/>
    <n v="117767.88219999999"/>
    <x v="0"/>
    <n v="14688.8889"/>
    <x v="1169"/>
    <x v="0"/>
    <m/>
  </r>
  <r>
    <d v="2024-10-17T04:08:06"/>
    <x v="9"/>
    <n v="34"/>
    <s v="MONTOYA OSPINA GILBERTO ANTONIO"/>
    <x v="3"/>
    <x v="0"/>
    <n v="208"/>
    <n v="20.8"/>
    <n v="224.12342215988801"/>
    <s v="3 Descuentos (conducts y usuario desubicado) "/>
    <n v="117767.88219999999"/>
    <x v="0"/>
    <n v="14688.8889"/>
    <x v="1169"/>
    <x v="0"/>
    <m/>
  </r>
  <r>
    <d v="2024-10-17T04:08:07"/>
    <x v="1"/>
    <n v="35"/>
    <s v="MOLINA LUIS FERNANDO"/>
    <x v="3"/>
    <x v="0"/>
    <n v="179"/>
    <n v="17.899999999999999"/>
    <n v="224.12342215988801"/>
    <m/>
    <n v="117767.88219999999"/>
    <x v="1"/>
    <n v="14688.8889"/>
    <x v="1169"/>
    <x v="0"/>
    <m/>
  </r>
  <r>
    <d v="2024-10-17T04:08:07"/>
    <x v="9"/>
    <n v="36"/>
    <s v="MARTINEZ CHAVERRA LUIS NORBERTO"/>
    <x v="3"/>
    <x v="0"/>
    <n v="263"/>
    <n v="26.3"/>
    <n v="224.12342215988801"/>
    <s v="1 Descuento (Conduct) "/>
    <n v="117767.88219999999"/>
    <x v="0"/>
    <n v="14688.8889"/>
    <x v="1169"/>
    <x v="0"/>
    <m/>
  </r>
  <r>
    <d v="2024-10-17T04:08:07"/>
    <x v="1"/>
    <n v="37"/>
    <s v="TABORDA ROJAS DIEGO ALEJANDRO"/>
    <x v="0"/>
    <x v="0"/>
    <n v="193"/>
    <n v="21.4444444444444"/>
    <n v="201.71107994389899"/>
    <m/>
    <n v="105991.094"/>
    <x v="1"/>
    <n v="14688.8889"/>
    <x v="1169"/>
    <x v="0"/>
    <m/>
  </r>
  <r>
    <d v="2024-10-17T04:08:08"/>
    <x v="9"/>
    <n v="38"/>
    <s v="RAMIREZ YEISON"/>
    <x v="3"/>
    <x v="0"/>
    <n v="256"/>
    <n v="25.6"/>
    <n v="224.12342215988801"/>
    <s v="1 Descuento (Usuario desubicado)"/>
    <n v="117767.88219999999"/>
    <x v="0"/>
    <n v="14688.8889"/>
    <x v="1169"/>
    <x v="0"/>
    <m/>
  </r>
  <r>
    <d v="2024-10-17T04:08:08"/>
    <x v="1"/>
    <n v="39"/>
    <s v="GOMEZ EDWIN"/>
    <x v="2"/>
    <x v="0"/>
    <n v="131"/>
    <n v="21.8333333333333"/>
    <n v="134.474053295933"/>
    <m/>
    <n v="70660.729300000006"/>
    <x v="0"/>
    <n v="14688.8889"/>
    <x v="1169"/>
    <x v="0"/>
    <m/>
  </r>
  <r>
    <d v="2024-10-17T04:08:08"/>
    <x v="9"/>
    <n v="40"/>
    <s v="OCAMPO OCAMPO ANTONIO JOSE"/>
    <x v="0"/>
    <x v="0"/>
    <n v="184"/>
    <n v="20.4444444444444"/>
    <n v="201.71107994389899"/>
    <s v="1 Descuento (Usuario desubicado)"/>
    <n v="105991.094"/>
    <x v="0"/>
    <n v="14688.8889"/>
    <x v="1169"/>
    <x v="0"/>
    <m/>
  </r>
  <r>
    <d v="2024-10-17T04:08:09"/>
    <x v="1"/>
    <n v="41"/>
    <s v="GARCIA DAVID WILSON ALBERTO"/>
    <x v="0"/>
    <x v="0"/>
    <n v="242"/>
    <n v="26.8888888888889"/>
    <n v="201.71107994389899"/>
    <s v="1 Descuento (Despachador)"/>
    <n v="105991.094"/>
    <x v="1"/>
    <n v="14688.8889"/>
    <x v="1169"/>
    <x v="0"/>
    <m/>
  </r>
  <r>
    <d v="2024-10-17T04:08:09"/>
    <x v="9"/>
    <n v="42"/>
    <s v="LOPERA ALVAREZ ESTIVEN"/>
    <x v="6"/>
    <x v="3"/>
    <n v="190"/>
    <n v="23.75"/>
    <n v="179.29873772791001"/>
    <m/>
    <n v="94214.305800000002"/>
    <x v="1"/>
    <n v="14688.8889"/>
    <x v="1169"/>
    <x v="0"/>
    <m/>
  </r>
  <r>
    <d v="2024-10-18T03:21:32"/>
    <x v="9"/>
    <n v="1"/>
    <s v="PALMAR PANA EDIXON JOSUE"/>
    <x v="4"/>
    <x v="0"/>
    <n v="149"/>
    <n v="21.285714285714299"/>
    <n v="161.22901849217601"/>
    <m/>
    <n v="84825.960200000001"/>
    <x v="0"/>
    <n v="14854.054099999999"/>
    <x v="1170"/>
    <x v="0"/>
    <m/>
  </r>
  <r>
    <d v="2024-10-18T03:21:33"/>
    <x v="1"/>
    <n v="2"/>
    <s v="PARIAS MURIEL JHON FREDY"/>
    <x v="6"/>
    <x v="0"/>
    <n v="209"/>
    <n v="27.866666666666699"/>
    <n v="172.745376955903"/>
    <m/>
    <n v="90884.957299999995"/>
    <x v="1"/>
    <n v="14854.054099999999"/>
    <x v="1170"/>
    <x v="0"/>
    <m/>
  </r>
  <r>
    <d v="2024-10-18T03:21:33"/>
    <x v="9"/>
    <n v="3"/>
    <s v="AGUIRRE ANDRES"/>
    <x v="0"/>
    <x v="0"/>
    <n v="227"/>
    <n v="25.2222222222222"/>
    <n v="207.29445234708399"/>
    <m/>
    <n v="109061.9488"/>
    <x v="0"/>
    <n v="14854.054099999999"/>
    <x v="1170"/>
    <x v="0"/>
    <m/>
  </r>
  <r>
    <d v="2024-10-18T03:21:33"/>
    <x v="1"/>
    <n v="4"/>
    <s v="SERNA GONZALES GEOVANNY ANDRES"/>
    <x v="6"/>
    <x v="0"/>
    <n v="222"/>
    <n v="27.75"/>
    <n v="184.26173541963001"/>
    <s v="1 Descuento (Usuario movilidad reducida) "/>
    <n v="96943.954500000007"/>
    <x v="0"/>
    <n v="14854.054099999999"/>
    <x v="1170"/>
    <x v="0"/>
    <m/>
  </r>
  <r>
    <d v="2024-10-18T03:21:33"/>
    <x v="9"/>
    <n v="5"/>
    <s v="BERRIO POSADA ANGELA"/>
    <x v="0"/>
    <x v="0"/>
    <n v="204"/>
    <n v="22.6666666666667"/>
    <n v="207.29445234708399"/>
    <m/>
    <n v="109061.9488"/>
    <x v="1"/>
    <n v="14854.054099999999"/>
    <x v="1170"/>
    <x v="0"/>
    <m/>
  </r>
  <r>
    <d v="2024-10-18T03:21:34"/>
    <x v="1"/>
    <n v="6"/>
    <s v="TUBERQUIA MAICOL ESTIVEN"/>
    <x v="2"/>
    <x v="0"/>
    <n v="156"/>
    <n v="26"/>
    <n v="138.196301564723"/>
    <m/>
    <n v="72707.965899999996"/>
    <x v="0"/>
    <n v="14854.054099999999"/>
    <x v="1170"/>
    <x v="0"/>
    <m/>
  </r>
  <r>
    <d v="2024-10-18T03:21:34"/>
    <x v="9"/>
    <n v="7"/>
    <s v="VANEGAS MORALES DEIBY ALEJANDRO"/>
    <x v="3"/>
    <x v="0"/>
    <n v="255"/>
    <n v="25.5"/>
    <n v="230.32716927453799"/>
    <m/>
    <n v="121179.9431"/>
    <x v="1"/>
    <n v="14854.054099999999"/>
    <x v="1170"/>
    <x v="0"/>
    <m/>
  </r>
  <r>
    <d v="2024-10-18T03:21:34"/>
    <x v="1"/>
    <n v="8"/>
    <s v="VACA FIERRO ROBINSON"/>
    <x v="6"/>
    <x v="0"/>
    <n v="160"/>
    <n v="20"/>
    <n v="184.26173541963001"/>
    <m/>
    <n v="96943.954500000007"/>
    <x v="1"/>
    <n v="14854.054099999999"/>
    <x v="1170"/>
    <x v="0"/>
    <m/>
  </r>
  <r>
    <d v="2024-10-18T03:21:34"/>
    <x v="9"/>
    <n v="9"/>
    <s v="ORTIZ ANDRES FELIPE"/>
    <x v="4"/>
    <x v="0"/>
    <n v="145"/>
    <n v="20.714285714285701"/>
    <n v="161.22901849217601"/>
    <m/>
    <n v="84825.960200000001"/>
    <x v="0"/>
    <n v="14854.054099999999"/>
    <x v="1170"/>
    <x v="0"/>
    <m/>
  </r>
  <r>
    <d v="2024-10-18T03:21:35"/>
    <x v="1"/>
    <n v="10"/>
    <s v="QUINTERO  ALVARO ANTONIO"/>
    <x v="0"/>
    <x v="0"/>
    <n v="179"/>
    <n v="19.8888888888889"/>
    <n v="207.29445234708399"/>
    <m/>
    <n v="109061.9488"/>
    <x v="0"/>
    <n v="14854.054099999999"/>
    <x v="1170"/>
    <x v="0"/>
    <m/>
  </r>
  <r>
    <d v="2024-10-18T03:21:35"/>
    <x v="9"/>
    <n v="11"/>
    <s v="RUA CHAVARRIA JEFERSON ANDREY"/>
    <x v="0"/>
    <x v="0"/>
    <n v="176"/>
    <n v="19.5555555555556"/>
    <n v="207.29445234708399"/>
    <m/>
    <n v="109061.9488"/>
    <x v="0"/>
    <n v="14854.054099999999"/>
    <x v="1170"/>
    <x v="0"/>
    <m/>
  </r>
  <r>
    <d v="2024-10-18T03:21:35"/>
    <x v="1"/>
    <n v="12"/>
    <s v="JIMENEZ JIMENEZ OMAR DAVID"/>
    <x v="0"/>
    <x v="0"/>
    <n v="194"/>
    <n v="21.5555555555556"/>
    <n v="207.29445234708399"/>
    <m/>
    <n v="109061.9488"/>
    <x v="0"/>
    <n v="14854.054099999999"/>
    <x v="1170"/>
    <x v="0"/>
    <m/>
  </r>
  <r>
    <d v="2024-10-18T03:21:35"/>
    <x v="9"/>
    <n v="13"/>
    <s v="LONDOO LOPERA DUVAN ANDRES"/>
    <x v="6"/>
    <x v="0"/>
    <n v="133"/>
    <n v="16.625"/>
    <n v="184.26173541963001"/>
    <m/>
    <n v="96943.954500000007"/>
    <x v="0"/>
    <n v="14854.054099999999"/>
    <x v="1170"/>
    <x v="0"/>
    <m/>
  </r>
  <r>
    <d v="2024-10-18T03:21:36"/>
    <x v="1"/>
    <n v="14"/>
    <s v="BETANCUR GUZMAN JHON FERNANDO"/>
    <x v="3"/>
    <x v="0"/>
    <n v="247"/>
    <n v="24.7"/>
    <n v="230.32716927453799"/>
    <s v="1 Descuento (Despachador) "/>
    <n v="121179.9431"/>
    <x v="1"/>
    <n v="14854.054099999999"/>
    <x v="1170"/>
    <x v="0"/>
    <m/>
  </r>
  <r>
    <d v="2024-10-18T03:21:36"/>
    <x v="9"/>
    <n v="15"/>
    <s v="MARTINEZ ADRIAN ALEJANDRO"/>
    <x v="6"/>
    <x v="3"/>
    <n v="179"/>
    <n v="22.375"/>
    <n v="184.26173541963001"/>
    <s v="1 Descuento (Despachador) "/>
    <n v="96943.954500000007"/>
    <x v="1"/>
    <n v="14854.054099999999"/>
    <x v="1170"/>
    <x v="0"/>
    <m/>
  </r>
  <r>
    <d v="2024-10-18T03:21:36"/>
    <x v="1"/>
    <n v="16"/>
    <s v="HURTADO MADRID JUAN ESTEBAN"/>
    <x v="0"/>
    <x v="3"/>
    <n v="185"/>
    <n v="20.5555555555556"/>
    <n v="207.29445234708399"/>
    <m/>
    <n v="109061.9488"/>
    <x v="0"/>
    <n v="14854.054099999999"/>
    <x v="1170"/>
    <x v="0"/>
    <m/>
  </r>
  <r>
    <d v="2024-10-18T03:21:36"/>
    <x v="9"/>
    <n v="17"/>
    <s v="RAMIREZ JARAMILLO WILSON"/>
    <x v="2"/>
    <x v="0"/>
    <n v="158"/>
    <n v="26.3333333333333"/>
    <n v="138.196301564723"/>
    <m/>
    <n v="72707.965899999996"/>
    <x v="0"/>
    <n v="14854.054099999999"/>
    <x v="1170"/>
    <x v="0"/>
    <m/>
  </r>
  <r>
    <d v="2024-10-18T03:21:37"/>
    <x v="1"/>
    <n v="18"/>
    <s v="AMAYA JOSE MANUEL"/>
    <x v="6"/>
    <x v="0"/>
    <n v="172"/>
    <n v="22.933333333333302"/>
    <n v="172.745376955903"/>
    <m/>
    <n v="90884.957299999995"/>
    <x v="0"/>
    <n v="14854.054099999999"/>
    <x v="1170"/>
    <x v="0"/>
    <m/>
  </r>
  <r>
    <d v="2024-10-18T03:21:37"/>
    <x v="9"/>
    <n v="19"/>
    <s v="MACEA MATEO"/>
    <x v="4"/>
    <x v="0"/>
    <n v="168"/>
    <n v="24"/>
    <n v="161.22901849217601"/>
    <m/>
    <n v="84825.960200000001"/>
    <x v="0"/>
    <n v="14854.054099999999"/>
    <x v="1170"/>
    <x v="0"/>
    <m/>
  </r>
  <r>
    <d v="2024-10-18T03:21:37"/>
    <x v="1"/>
    <n v="20"/>
    <s v="GONZALEZ PEREZ RAFAEL JOSE"/>
    <x v="0"/>
    <x v="0"/>
    <n v="212"/>
    <n v="23.5555555555556"/>
    <n v="207.29445234708399"/>
    <m/>
    <n v="109061.9488"/>
    <x v="0"/>
    <n v="14854.054099999999"/>
    <x v="1170"/>
    <x v="0"/>
    <m/>
  </r>
  <r>
    <d v="2024-10-18T03:21:37"/>
    <x v="9"/>
    <n v="21"/>
    <s v="DURANGO DAVID JOSE"/>
    <x v="0"/>
    <x v="0"/>
    <n v="210"/>
    <n v="23.3333333333333"/>
    <n v="207.29445234708399"/>
    <m/>
    <n v="109061.9488"/>
    <x v="0"/>
    <n v="14854.054099999999"/>
    <x v="1170"/>
    <x v="0"/>
    <m/>
  </r>
  <r>
    <d v="2024-10-18T03:21:37"/>
    <x v="1"/>
    <n v="22"/>
    <s v="QUIRAMA CASTAEDA JHON JADER"/>
    <x v="0"/>
    <x v="0"/>
    <n v="207"/>
    <n v="23"/>
    <n v="207.29445234708399"/>
    <s v="3 Descuentos (despachadores y usuario movilidad reducida) "/>
    <n v="109061.9488"/>
    <x v="1"/>
    <n v="14854.054099999999"/>
    <x v="1170"/>
    <x v="0"/>
    <m/>
  </r>
  <r>
    <d v="2024-10-18T03:21:38"/>
    <x v="9"/>
    <n v="23"/>
    <s v="SALDARRIAGA PARRA LUIS ALBERTO"/>
    <x v="6"/>
    <x v="0"/>
    <n v="149"/>
    <n v="19.866666666666699"/>
    <n v="172.745376955903"/>
    <m/>
    <n v="90884.957299999995"/>
    <x v="2"/>
    <n v="14854.054099999999"/>
    <x v="1170"/>
    <x v="0"/>
    <m/>
  </r>
  <r>
    <d v="2024-10-18T03:21:38"/>
    <x v="1"/>
    <n v="24"/>
    <s v="POSSO CRISTIAN"/>
    <x v="6"/>
    <x v="0"/>
    <n v="234"/>
    <n v="29.25"/>
    <n v="184.26173541963001"/>
    <m/>
    <n v="96943.954500000007"/>
    <x v="0"/>
    <n v="14854.054099999999"/>
    <x v="1170"/>
    <x v="0"/>
    <m/>
  </r>
  <r>
    <d v="2024-10-18T03:21:38"/>
    <x v="9"/>
    <n v="25"/>
    <s v="JIMENEZ HURTADO CARLOS ESTIVEN"/>
    <x v="0"/>
    <x v="0"/>
    <n v="234"/>
    <n v="26"/>
    <n v="207.29445234708399"/>
    <m/>
    <n v="109061.9488"/>
    <x v="1"/>
    <n v="14854.054099999999"/>
    <x v="1170"/>
    <x v="0"/>
    <m/>
  </r>
  <r>
    <d v="2024-10-18T03:21:38"/>
    <x v="1"/>
    <n v="26"/>
    <s v="ESPINOZA CHAVARRIA GUILLERMO LEON"/>
    <x v="4"/>
    <x v="0"/>
    <n v="170"/>
    <n v="24.285714285714299"/>
    <n v="161.22901849217601"/>
    <s v="9 Descuentos (Transbordo) "/>
    <n v="84825.960200000001"/>
    <x v="0"/>
    <n v="14854.054099999999"/>
    <x v="1170"/>
    <x v="0"/>
    <m/>
  </r>
  <r>
    <d v="2024-10-18T03:21:39"/>
    <x v="9"/>
    <n v="27"/>
    <s v="FLORES RINCON JORGE ALBERTO"/>
    <x v="6"/>
    <x v="0"/>
    <n v="204"/>
    <n v="25.5"/>
    <n v="184.26173541963001"/>
    <m/>
    <n v="96943.954500000007"/>
    <x v="0"/>
    <n v="14854.054099999999"/>
    <x v="1170"/>
    <x v="0"/>
    <m/>
  </r>
  <r>
    <d v="2024-10-18T03:21:39"/>
    <x v="1"/>
    <n v="28"/>
    <s v="GUERRA WILLIAN"/>
    <x v="0"/>
    <x v="0"/>
    <n v="200"/>
    <n v="22.2222222222222"/>
    <n v="207.29445234708399"/>
    <s v="2 Descuentos (Usuarios desubicados) "/>
    <n v="109061.9488"/>
    <x v="0"/>
    <n v="14854.054099999999"/>
    <x v="1170"/>
    <x v="0"/>
    <m/>
  </r>
  <r>
    <d v="2024-10-18T03:21:39"/>
    <x v="9"/>
    <n v="29"/>
    <s v="PEREZ GARCIA JUAN ESTEBAN"/>
    <x v="6"/>
    <x v="0"/>
    <n v="168"/>
    <n v="21"/>
    <n v="184.26173541963001"/>
    <s v="1 Descuento (Despachador) "/>
    <n v="96943.954500000007"/>
    <x v="0"/>
    <n v="14854.054099999999"/>
    <x v="1170"/>
    <x v="0"/>
    <m/>
  </r>
  <r>
    <d v="2024-10-18T03:21:39"/>
    <x v="1"/>
    <n v="30"/>
    <s v="HINCAPIE GALLEGO YEISON ANDRES"/>
    <x v="6"/>
    <x v="0"/>
    <n v="158"/>
    <n v="19.75"/>
    <n v="184.26173541963001"/>
    <m/>
    <n v="96943.954500000007"/>
    <x v="0"/>
    <n v="14854.054099999999"/>
    <x v="1170"/>
    <x v="0"/>
    <m/>
  </r>
  <r>
    <d v="2024-10-18T03:21:40"/>
    <x v="9"/>
    <n v="31"/>
    <s v="GOEZ PABLO"/>
    <x v="0"/>
    <x v="0"/>
    <n v="186"/>
    <n v="20.6666666666667"/>
    <n v="207.29445234708399"/>
    <m/>
    <n v="109061.9488"/>
    <x v="0"/>
    <n v="14854.054099999999"/>
    <x v="1170"/>
    <x v="0"/>
    <m/>
  </r>
  <r>
    <d v="2024-10-18T03:21:40"/>
    <x v="1"/>
    <n v="32"/>
    <s v="AGUDELO GARCIA DENIN ANGELO"/>
    <x v="6"/>
    <x v="0"/>
    <n v="200"/>
    <n v="25"/>
    <n v="184.26173541963001"/>
    <s v="20 Descuentos (Transbordo) "/>
    <n v="96943.954500000007"/>
    <x v="0"/>
    <n v="14854.054099999999"/>
    <x v="1170"/>
    <x v="0"/>
    <m/>
  </r>
  <r>
    <d v="2024-10-18T03:21:40"/>
    <x v="9"/>
    <n v="33"/>
    <s v="USUGA KELER JOHAN"/>
    <x v="0"/>
    <x v="0"/>
    <n v="220"/>
    <n v="24.4444444444444"/>
    <n v="207.29445234708399"/>
    <s v="5 Descuentos (Conduct, despachador, usuarios desubicados y movilidad reducida) "/>
    <n v="109061.9488"/>
    <x v="0"/>
    <n v="14854.054099999999"/>
    <x v="1170"/>
    <x v="0"/>
    <m/>
  </r>
  <r>
    <d v="2024-10-18T03:21:40"/>
    <x v="1"/>
    <n v="34"/>
    <s v="PINO JUAN ESTEBAN"/>
    <x v="0"/>
    <x v="0"/>
    <n v="209"/>
    <n v="23.2222222222222"/>
    <n v="207.29445234708399"/>
    <s v="1 Descuento (Despachador) "/>
    <n v="109061.9488"/>
    <x v="0"/>
    <n v="14854.054099999999"/>
    <x v="1170"/>
    <x v="0"/>
    <m/>
  </r>
  <r>
    <d v="2024-10-18T03:21:40"/>
    <x v="9"/>
    <n v="35"/>
    <s v="MOLINA LUIS FERNANDO"/>
    <x v="6"/>
    <x v="0"/>
    <n v="159"/>
    <n v="19.875"/>
    <n v="184.26173541963001"/>
    <m/>
    <n v="96943.954500000007"/>
    <x v="1"/>
    <n v="14854.054099999999"/>
    <x v="1170"/>
    <x v="0"/>
    <m/>
  </r>
  <r>
    <d v="2024-10-18T03:21:41"/>
    <x v="1"/>
    <n v="36"/>
    <s v="MARTINEZ CHAVERRA LUIS NORBERTO"/>
    <x v="0"/>
    <x v="0"/>
    <n v="202"/>
    <n v="22.4444444444444"/>
    <n v="207.29445234708399"/>
    <m/>
    <n v="109061.9488"/>
    <x v="0"/>
    <n v="14854.054099999999"/>
    <x v="1170"/>
    <x v="0"/>
    <m/>
  </r>
  <r>
    <d v="2024-10-18T03:21:41"/>
    <x v="9"/>
    <n v="37"/>
    <s v="VALENCIA MENDOZA JHON"/>
    <x v="4"/>
    <x v="0"/>
    <n v="185"/>
    <n v="26.428571428571399"/>
    <n v="161.22901849217601"/>
    <m/>
    <n v="84825.960200000001"/>
    <x v="1"/>
    <n v="14854.054099999999"/>
    <x v="1170"/>
    <x v="0"/>
    <m/>
  </r>
  <r>
    <d v="2024-10-18T03:21:41"/>
    <x v="1"/>
    <n v="38"/>
    <s v="RAMIREZ YEISON"/>
    <x v="3"/>
    <x v="0"/>
    <n v="231"/>
    <n v="23.1"/>
    <n v="230.32716927453799"/>
    <m/>
    <n v="121179.9431"/>
    <x v="0"/>
    <n v="14854.054099999999"/>
    <x v="1170"/>
    <x v="0"/>
    <m/>
  </r>
  <r>
    <d v="2024-10-18T03:21:41"/>
    <x v="9"/>
    <n v="39"/>
    <s v="GOMEZ EDWIN"/>
    <x v="3"/>
    <x v="0"/>
    <n v="222"/>
    <n v="22.2"/>
    <n v="230.32716927453799"/>
    <m/>
    <n v="121179.9431"/>
    <x v="0"/>
    <n v="14854.054099999999"/>
    <x v="1170"/>
    <x v="0"/>
    <m/>
  </r>
  <r>
    <d v="2024-10-18T03:21:42"/>
    <x v="1"/>
    <n v="40"/>
    <s v="OCAMPO OCAMPO ANTONIO JOSE"/>
    <x v="0"/>
    <x v="0"/>
    <n v="206"/>
    <n v="22.8888888888889"/>
    <n v="207.29445234708399"/>
    <m/>
    <n v="109061.9488"/>
    <x v="0"/>
    <n v="14854.054099999999"/>
    <x v="1170"/>
    <x v="0"/>
    <m/>
  </r>
  <r>
    <d v="2024-10-18T03:21:42"/>
    <x v="9"/>
    <n v="41"/>
    <s v="GARCIA DAVID WILSON ALBERTO"/>
    <x v="0"/>
    <x v="0"/>
    <n v="195"/>
    <n v="21.6666666666667"/>
    <n v="207.29445234708399"/>
    <s v="1 Descuento (Conduct) "/>
    <n v="109061.9488"/>
    <x v="1"/>
    <n v="14854.054099999999"/>
    <x v="1170"/>
    <x v="0"/>
    <m/>
  </r>
  <r>
    <d v="2024-10-18T03:21:42"/>
    <x v="1"/>
    <n v="42"/>
    <s v="LOPERA ALVAREZ ESTIVEN"/>
    <x v="0"/>
    <x v="0"/>
    <n v="217"/>
    <n v="24.1111111111111"/>
    <n v="207.29445234708399"/>
    <m/>
    <n v="109061.9488"/>
    <x v="1"/>
    <n v="14854.054099999999"/>
    <x v="1170"/>
    <x v="0"/>
    <m/>
  </r>
  <r>
    <d v="2024-10-19T02:06:54"/>
    <x v="9"/>
    <n v="1"/>
    <s v="PALMAR PANA EDIXON JOSUE"/>
    <x v="6"/>
    <x v="3"/>
    <n v="193"/>
    <n v="24.125"/>
    <n v="188.24489795918399"/>
    <m/>
    <n v="99134.693899999998"/>
    <x v="0"/>
    <n v="14389.4737"/>
    <x v="1171"/>
    <x v="0"/>
    <m/>
  </r>
  <r>
    <d v="2024-10-19T02:06:54"/>
    <x v="1"/>
    <n v="2"/>
    <s v="PARIAS MURIEL JHON FREDY"/>
    <x v="0"/>
    <x v="0"/>
    <n v="207"/>
    <n v="23"/>
    <n v="211.775510204082"/>
    <m/>
    <n v="111526.5306"/>
    <x v="1"/>
    <n v="14389.4737"/>
    <x v="1171"/>
    <x v="0"/>
    <m/>
  </r>
  <r>
    <d v="2024-10-19T02:06:54"/>
    <x v="9"/>
    <n v="3"/>
    <s v="AGUIRRE ANDRES"/>
    <x v="4"/>
    <x v="0"/>
    <n v="136"/>
    <n v="19.428571428571399"/>
    <n v="164.71428571428601"/>
    <m/>
    <n v="86742.857099999994"/>
    <x v="0"/>
    <n v="14389.4737"/>
    <x v="1171"/>
    <x v="0"/>
    <m/>
  </r>
  <r>
    <d v="2024-10-19T02:06:54"/>
    <x v="1"/>
    <n v="4"/>
    <s v="HINCAPIE GALLEGO YEISON ANDRES"/>
    <x v="0"/>
    <x v="3"/>
    <n v="188"/>
    <n v="20.8888888888889"/>
    <n v="211.775510204082"/>
    <m/>
    <n v="111526.5306"/>
    <x v="0"/>
    <n v="14389.4737"/>
    <x v="1171"/>
    <x v="0"/>
    <m/>
  </r>
  <r>
    <d v="2024-10-19T02:06:55"/>
    <x v="9"/>
    <n v="6"/>
    <s v="TUBERQUIA MAICOL ESTIVEN"/>
    <x v="0"/>
    <x v="0"/>
    <n v="188"/>
    <n v="20.8888888888889"/>
    <n v="211.775510204082"/>
    <s v="1 Descuento (Despachador)"/>
    <n v="111526.5306"/>
    <x v="0"/>
    <n v="14389.4737"/>
    <x v="1171"/>
    <x v="0"/>
    <m/>
  </r>
  <r>
    <d v="2024-10-19T02:06:55"/>
    <x v="1"/>
    <n v="7"/>
    <s v="VANEGAS MORALES DEIBY ALEJANDRO"/>
    <x v="0"/>
    <x v="0"/>
    <n v="258"/>
    <n v="28.6666666666667"/>
    <n v="211.775510204082"/>
    <m/>
    <n v="111526.5306"/>
    <x v="1"/>
    <n v="14389.4737"/>
    <x v="1171"/>
    <x v="0"/>
    <m/>
  </r>
  <r>
    <d v="2024-10-19T02:06:55"/>
    <x v="9"/>
    <n v="8"/>
    <s v="VACA FIERRO ROBINSON"/>
    <x v="0"/>
    <x v="0"/>
    <n v="212"/>
    <n v="23.5555555555556"/>
    <n v="211.775510204082"/>
    <m/>
    <n v="111526.5306"/>
    <x v="1"/>
    <n v="14389.4737"/>
    <x v="1171"/>
    <x v="0"/>
    <m/>
  </r>
  <r>
    <d v="2024-10-19T02:06:55"/>
    <x v="1"/>
    <n v="9"/>
    <s v="ORTIZ ANDRES FELIPE"/>
    <x v="0"/>
    <x v="0"/>
    <n v="174"/>
    <n v="19.3333333333333"/>
    <n v="211.775510204082"/>
    <s v="8 Descuentos (Transbordo y Usuario desubicado) "/>
    <n v="111526.5306"/>
    <x v="0"/>
    <n v="14389.4737"/>
    <x v="1171"/>
    <x v="0"/>
    <m/>
  </r>
  <r>
    <d v="2024-10-19T02:06:56"/>
    <x v="9"/>
    <n v="10"/>
    <s v="HERRERA GIRALDO DAVINSON"/>
    <x v="0"/>
    <x v="0"/>
    <n v="167"/>
    <n v="18.5555555555556"/>
    <n v="211.775510204082"/>
    <m/>
    <n v="111526.5306"/>
    <x v="0"/>
    <n v="14389.4737"/>
    <x v="1171"/>
    <x v="0"/>
    <m/>
  </r>
  <r>
    <d v="2024-10-19T02:06:56"/>
    <x v="1"/>
    <n v="11"/>
    <s v="AMAYA JOSE MANUEL"/>
    <x v="0"/>
    <x v="0"/>
    <n v="192"/>
    <n v="21.3333333333333"/>
    <n v="211.775510204082"/>
    <s v="1 Descuento (Despachador)"/>
    <n v="111526.5306"/>
    <x v="0"/>
    <n v="14389.4737"/>
    <x v="1171"/>
    <x v="0"/>
    <m/>
  </r>
  <r>
    <d v="2024-10-19T02:06:56"/>
    <x v="9"/>
    <n v="12"/>
    <s v="JIMENEZ JIMENEZ OMAR DAVID"/>
    <x v="6"/>
    <x v="0"/>
    <n v="183"/>
    <n v="22.875"/>
    <n v="188.24489795918399"/>
    <m/>
    <n v="99134.693899999998"/>
    <x v="0"/>
    <n v="14389.4737"/>
    <x v="1171"/>
    <x v="0"/>
    <m/>
  </r>
  <r>
    <d v="2024-10-19T02:06:56"/>
    <x v="1"/>
    <n v="13"/>
    <s v="DURANGO PAEZ GILDARDO"/>
    <x v="4"/>
    <x v="0"/>
    <n v="145"/>
    <n v="20.714285714285701"/>
    <n v="164.71428571428601"/>
    <m/>
    <n v="86742.857099999994"/>
    <x v="0"/>
    <n v="14389.4737"/>
    <x v="1171"/>
    <x v="0"/>
    <m/>
  </r>
  <r>
    <d v="2024-10-19T02:06:56"/>
    <x v="9"/>
    <n v="14"/>
    <s v="CARVAJAL SALAZAR HECTOR MARINO"/>
    <x v="1"/>
    <x v="0"/>
    <n v="252"/>
    <n v="22.909090909090899"/>
    <n v="258.83673469387799"/>
    <s v="2 Descuentos (Conducts) "/>
    <n v="136310.2041"/>
    <x v="1"/>
    <n v="14389.4737"/>
    <x v="1171"/>
    <x v="0"/>
    <m/>
  </r>
  <r>
    <d v="2024-10-19T02:06:57"/>
    <x v="1"/>
    <n v="15"/>
    <s v="RUA CHAVARRIA JEFERSON ANDREY"/>
    <x v="3"/>
    <x v="0"/>
    <n v="224"/>
    <n v="22.4"/>
    <n v="235.30612244898001"/>
    <m/>
    <n v="123918.3673"/>
    <x v="1"/>
    <n v="14389.4737"/>
    <x v="1171"/>
    <x v="0"/>
    <m/>
  </r>
  <r>
    <d v="2024-10-19T02:06:57"/>
    <x v="9"/>
    <n v="16"/>
    <s v="HURTADO MADRID JUAN ESTEBAN"/>
    <x v="6"/>
    <x v="0"/>
    <n v="170"/>
    <n v="21.25"/>
    <n v="188.24489795918399"/>
    <s v="1 Descuento (Monitoreo)"/>
    <n v="99134.693899999998"/>
    <x v="0"/>
    <n v="14389.4737"/>
    <x v="1171"/>
    <x v="0"/>
    <m/>
  </r>
  <r>
    <d v="2024-10-19T02:06:57"/>
    <x v="1"/>
    <n v="17"/>
    <s v="ESPINOZA CHAVARRIA GUILLERMO LEON"/>
    <x v="6"/>
    <x v="0"/>
    <n v="156"/>
    <n v="19.5"/>
    <n v="188.24489795918399"/>
    <m/>
    <n v="99134.693899999998"/>
    <x v="0"/>
    <n v="14389.4737"/>
    <x v="1171"/>
    <x v="0"/>
    <m/>
  </r>
  <r>
    <d v="2024-10-19T02:06:57"/>
    <x v="9"/>
    <n v="18"/>
    <s v="BETANCUR GUZMAN JHON FERNANDO"/>
    <x v="4"/>
    <x v="0"/>
    <n v="168"/>
    <n v="24"/>
    <n v="164.71428571428601"/>
    <m/>
    <n v="86742.857099999994"/>
    <x v="0"/>
    <n v="14389.4737"/>
    <x v="1171"/>
    <x v="0"/>
    <m/>
  </r>
  <r>
    <d v="2024-10-19T02:06:58"/>
    <x v="1"/>
    <n v="19"/>
    <s v="MACEA MATEO"/>
    <x v="3"/>
    <x v="0"/>
    <n v="261"/>
    <n v="26.1"/>
    <n v="235.30612244898001"/>
    <s v="3 Descuentos (Conducts)"/>
    <n v="123918.3673"/>
    <x v="0"/>
    <n v="14389.4737"/>
    <x v="1171"/>
    <x v="0"/>
    <m/>
  </r>
  <r>
    <d v="2024-10-19T02:06:58"/>
    <x v="9"/>
    <n v="20"/>
    <s v="GONZALEZ PEREZ RAFAEL JOSE"/>
    <x v="0"/>
    <x v="0"/>
    <n v="231"/>
    <n v="25.6666666666667"/>
    <n v="211.775510204082"/>
    <s v="2 Descuentos (Monitoreo) "/>
    <n v="111526.5306"/>
    <x v="0"/>
    <n v="14389.4737"/>
    <x v="1171"/>
    <x v="0"/>
    <m/>
  </r>
  <r>
    <d v="2024-10-19T02:06:58"/>
    <x v="1"/>
    <n v="21"/>
    <s v="DURANGO DAVID JOSE"/>
    <x v="2"/>
    <x v="0"/>
    <n v="127"/>
    <n v="21.1666666666667"/>
    <n v="141.183673469388"/>
    <m/>
    <n v="74351.020399999994"/>
    <x v="0"/>
    <n v="14389.4737"/>
    <x v="1171"/>
    <x v="0"/>
    <m/>
  </r>
  <r>
    <d v="2024-10-19T02:06:58"/>
    <x v="9"/>
    <n v="22"/>
    <s v="QUIRAMA CASTAEDA JHON JADER"/>
    <x v="0"/>
    <x v="0"/>
    <n v="227"/>
    <n v="25.2222222222222"/>
    <n v="211.775510204082"/>
    <m/>
    <n v="111526.5306"/>
    <x v="1"/>
    <n v="14389.4737"/>
    <x v="1171"/>
    <x v="0"/>
    <m/>
  </r>
  <r>
    <d v="2024-10-19T02:06:59"/>
    <x v="1"/>
    <n v="23"/>
    <s v="SALDARRIAGA PARRA LUIS ALBERTO"/>
    <x v="0"/>
    <x v="0"/>
    <n v="211"/>
    <n v="23.4444444444444"/>
    <n v="211.775510204082"/>
    <m/>
    <n v="111526.5306"/>
    <x v="2"/>
    <n v="14389.4737"/>
    <x v="1171"/>
    <x v="0"/>
    <m/>
  </r>
  <r>
    <d v="2024-10-19T02:06:59"/>
    <x v="9"/>
    <n v="24"/>
    <s v="POSSO CRISTIAN"/>
    <x v="6"/>
    <x v="0"/>
    <n v="195"/>
    <n v="26"/>
    <n v="176.47959183673501"/>
    <m/>
    <n v="92938.775500000003"/>
    <x v="0"/>
    <n v="14389.4737"/>
    <x v="1171"/>
    <x v="0"/>
    <m/>
  </r>
  <r>
    <d v="2024-10-19T02:06:59"/>
    <x v="1"/>
    <n v="25"/>
    <s v="JIMENEZ HURTADO CARLOS ESTIVEN"/>
    <x v="2"/>
    <x v="0"/>
    <n v="186"/>
    <n v="31"/>
    <n v="141.183673469388"/>
    <m/>
    <n v="74351.020399999994"/>
    <x v="1"/>
    <n v="14389.4737"/>
    <x v="1171"/>
    <x v="0"/>
    <m/>
  </r>
  <r>
    <d v="2024-10-19T02:06:59"/>
    <x v="9"/>
    <n v="26"/>
    <s v="CIRO MARIN RODRIGO ALBERTO"/>
    <x v="6"/>
    <x v="0"/>
    <n v="159"/>
    <n v="19.875"/>
    <n v="188.24489795918399"/>
    <s v="4 Descuentos (Usuarios desubicados, despachador y conduct)"/>
    <n v="99134.693899999998"/>
    <x v="0"/>
    <n v="14389.4737"/>
    <x v="1171"/>
    <x v="0"/>
    <m/>
  </r>
  <r>
    <d v="2024-10-19T02:07:00"/>
    <x v="1"/>
    <n v="27"/>
    <s v="PINO JUAN ESTEBAN"/>
    <x v="6"/>
    <x v="0"/>
    <n v="225"/>
    <n v="28.125"/>
    <n v="188.24489795918399"/>
    <m/>
    <n v="99134.693899999998"/>
    <x v="0"/>
    <n v="14389.4737"/>
    <x v="1171"/>
    <x v="0"/>
    <m/>
  </r>
  <r>
    <d v="2024-10-19T02:07:00"/>
    <x v="9"/>
    <n v="28"/>
    <s v="GUERRA WILLIAN"/>
    <x v="2"/>
    <x v="0"/>
    <n v="158"/>
    <n v="24.307692307692299"/>
    <n v="152.948979591837"/>
    <s v="4 Descuentos (Usuarios desubicados) "/>
    <n v="80546.938800000004"/>
    <x v="0"/>
    <n v="14389.4737"/>
    <x v="1171"/>
    <x v="0"/>
    <m/>
  </r>
  <r>
    <d v="2024-10-19T02:07:00"/>
    <x v="1"/>
    <n v="29"/>
    <s v="PEREZ GARCIA JUAN ESTEBAN"/>
    <x v="0"/>
    <x v="0"/>
    <n v="192"/>
    <n v="21.3333333333333"/>
    <n v="211.775510204082"/>
    <m/>
    <n v="111526.5306"/>
    <x v="0"/>
    <n v="14389.4737"/>
    <x v="1171"/>
    <x v="0"/>
    <m/>
  </r>
  <r>
    <d v="2024-10-19T02:07:00"/>
    <x v="9"/>
    <n v="30"/>
    <s v="TORRES SUAREZ JUAN DIEGO"/>
    <x v="0"/>
    <x v="0"/>
    <n v="230"/>
    <n v="25.5555555555556"/>
    <n v="211.775510204082"/>
    <m/>
    <n v="111526.5306"/>
    <x v="0"/>
    <n v="14389.4737"/>
    <x v="1171"/>
    <x v="0"/>
    <m/>
  </r>
  <r>
    <d v="2024-10-19T02:07:00"/>
    <x v="1"/>
    <n v="31"/>
    <s v="GOEZ PABLO"/>
    <x v="2"/>
    <x v="0"/>
    <n v="138"/>
    <n v="23"/>
    <n v="141.183673469388"/>
    <m/>
    <n v="74351.020399999994"/>
    <x v="0"/>
    <n v="14389.4737"/>
    <x v="1171"/>
    <x v="0"/>
    <m/>
  </r>
  <r>
    <d v="2024-10-19T02:07:01"/>
    <x v="9"/>
    <n v="32"/>
    <s v="AGUDELO GARCIA DENIN ANGELO"/>
    <x v="0"/>
    <x v="0"/>
    <n v="242"/>
    <n v="26.8888888888889"/>
    <n v="211.775510204082"/>
    <m/>
    <n v="111526.5306"/>
    <x v="0"/>
    <n v="14389.4737"/>
    <x v="1171"/>
    <x v="0"/>
    <m/>
  </r>
  <r>
    <d v="2024-10-19T02:07:01"/>
    <x v="1"/>
    <n v="33"/>
    <s v="USUGA KELER JOHAN"/>
    <x v="6"/>
    <x v="0"/>
    <n v="160"/>
    <n v="18.823529411764699"/>
    <n v="200.01020408163299"/>
    <s v="1 Descuento (Despachador)"/>
    <n v="105330.6122"/>
    <x v="0"/>
    <n v="14389.4737"/>
    <x v="1171"/>
    <x v="0"/>
    <m/>
  </r>
  <r>
    <d v="2024-10-19T02:07:01"/>
    <x v="9"/>
    <n v="34"/>
    <s v="MONTOYA OSPINA GILBERTO ANTONIO"/>
    <x v="3"/>
    <x v="0"/>
    <n v="247"/>
    <n v="24.7"/>
    <n v="235.30612244898001"/>
    <m/>
    <n v="123918.3673"/>
    <x v="0"/>
    <n v="14389.4737"/>
    <x v="1171"/>
    <x v="0"/>
    <m/>
  </r>
  <r>
    <d v="2024-10-19T02:07:01"/>
    <x v="1"/>
    <n v="35"/>
    <s v="MOLINA LUIS FERNANDO"/>
    <x v="6"/>
    <x v="0"/>
    <n v="194"/>
    <n v="25.866666666666699"/>
    <n v="176.47959183673501"/>
    <s v="3 Descuentos (Usuario desubicado y despachador)"/>
    <n v="92938.775500000003"/>
    <x v="1"/>
    <n v="14389.4737"/>
    <x v="1171"/>
    <x v="0"/>
    <m/>
  </r>
  <r>
    <d v="2024-10-19T02:07:02"/>
    <x v="9"/>
    <n v="36"/>
    <s v="LONDOO LOPERA DUVAN ANDRES"/>
    <x v="0"/>
    <x v="0"/>
    <n v="201"/>
    <n v="22.3333333333333"/>
    <n v="211.775510204082"/>
    <m/>
    <n v="111526.5306"/>
    <x v="0"/>
    <n v="14389.4737"/>
    <x v="1171"/>
    <x v="0"/>
    <m/>
  </r>
  <r>
    <d v="2024-10-19T02:07:02"/>
    <x v="1"/>
    <n v="37"/>
    <s v="TABORDA ROJAS DIEGO ALEJANDRO"/>
    <x v="6"/>
    <x v="0"/>
    <n v="215"/>
    <n v="26.875"/>
    <n v="188.24489795918399"/>
    <m/>
    <n v="99134.693899999998"/>
    <x v="1"/>
    <n v="14389.4737"/>
    <x v="1171"/>
    <x v="0"/>
    <m/>
  </r>
  <r>
    <d v="2024-10-19T02:07:02"/>
    <x v="9"/>
    <n v="38"/>
    <s v="RAMIREZ YEISON"/>
    <x v="4"/>
    <x v="0"/>
    <n v="194"/>
    <n v="27.714285714285701"/>
    <n v="164.71428571428601"/>
    <m/>
    <n v="86742.857099999994"/>
    <x v="0"/>
    <n v="14389.4737"/>
    <x v="1171"/>
    <x v="0"/>
    <m/>
  </r>
  <r>
    <d v="2024-10-19T02:07:02"/>
    <x v="1"/>
    <n v="39"/>
    <s v="GOMEZ EDWIN"/>
    <x v="0"/>
    <x v="0"/>
    <n v="222"/>
    <n v="24.6666666666667"/>
    <n v="211.775510204082"/>
    <s v="1 Descuento (Usuario desubicado) "/>
    <n v="111526.5306"/>
    <x v="0"/>
    <n v="14389.4737"/>
    <x v="1171"/>
    <x v="0"/>
    <m/>
  </r>
  <r>
    <d v="2024-10-19T02:07:03"/>
    <x v="9"/>
    <n v="40"/>
    <s v="OCAMPO OCAMPO ANTONIO JOSE"/>
    <x v="3"/>
    <x v="0"/>
    <n v="226"/>
    <n v="22.6"/>
    <n v="235.30612244898001"/>
    <m/>
    <n v="123918.3673"/>
    <x v="0"/>
    <n v="14389.4737"/>
    <x v="1171"/>
    <x v="0"/>
    <m/>
  </r>
  <r>
    <d v="2024-10-19T02:07:03"/>
    <x v="1"/>
    <n v="41"/>
    <s v="GARCIA DAVID WILSON ALBERTO"/>
    <x v="0"/>
    <x v="0"/>
    <n v="232"/>
    <n v="25.7777777777778"/>
    <n v="211.775510204082"/>
    <s v="2 Descuentos (Usuarios desubicados) "/>
    <n v="111526.5306"/>
    <x v="1"/>
    <n v="14389.4737"/>
    <x v="1171"/>
    <x v="0"/>
    <m/>
  </r>
  <r>
    <d v="2024-10-19T02:07:03"/>
    <x v="9"/>
    <n v="42"/>
    <s v="LOPERA ALVAREZ ESTIVEN"/>
    <x v="4"/>
    <x v="0"/>
    <n v="185"/>
    <n v="26.428571428571399"/>
    <n v="164.71428571428601"/>
    <m/>
    <n v="86742.857099999994"/>
    <x v="1"/>
    <n v="14389.4737"/>
    <x v="1171"/>
    <x v="0"/>
    <m/>
  </r>
  <r>
    <d v="2024-10-20T02:01:24"/>
    <x v="9"/>
    <n v="1"/>
    <s v="PALMAR PANA EDIXON JOSUE"/>
    <x v="6"/>
    <x v="0"/>
    <n v="167"/>
    <n v="19.647058823529399"/>
    <n v="179.77377521613801"/>
    <m/>
    <n v="94200.576400000005"/>
    <x v="0"/>
    <n v="14737.142900000001"/>
    <x v="1172"/>
    <x v="0"/>
    <m/>
  </r>
  <r>
    <d v="2024-10-20T02:01:24"/>
    <x v="1"/>
    <n v="2"/>
    <s v="PARIAS MURIEL JHON FREDY"/>
    <x v="6"/>
    <x v="0"/>
    <n v="185"/>
    <n v="23.125"/>
    <n v="169.19884726224799"/>
    <m/>
    <n v="88659.365999999995"/>
    <x v="1"/>
    <n v="14737.142900000001"/>
    <x v="1172"/>
    <x v="0"/>
    <m/>
  </r>
  <r>
    <d v="2024-10-20T02:01:25"/>
    <x v="9"/>
    <n v="3"/>
    <s v="AGUIRRE ANDRES"/>
    <x v="6"/>
    <x v="0"/>
    <n v="148"/>
    <n v="18.5"/>
    <n v="169.19884726224799"/>
    <m/>
    <n v="88659.365999999995"/>
    <x v="0"/>
    <n v="14737.142900000001"/>
    <x v="1172"/>
    <x v="0"/>
    <m/>
  </r>
  <r>
    <d v="2024-10-20T02:01:25"/>
    <x v="1"/>
    <n v="4"/>
    <s v="BETANCUR GUZMAN JHON FERNAND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25"/>
    <x v="9"/>
    <n v="5"/>
    <s v="BERRIO POSADA ANGELA"/>
    <x v="0"/>
    <x v="3"/>
    <n v="249"/>
    <n v="27.6666666666667"/>
    <n v="190.34870317002901"/>
    <m/>
    <n v="99741.786699999997"/>
    <x v="1"/>
    <n v="14737.142900000001"/>
    <x v="1172"/>
    <x v="0"/>
    <m/>
  </r>
  <r>
    <d v="2024-10-20T02:01:25"/>
    <x v="1"/>
    <n v="6"/>
    <s v="HINCAPIE GALLEGO YEISON ANDRES"/>
    <x v="6"/>
    <x v="0"/>
    <n v="201"/>
    <n v="25.125"/>
    <n v="169.19884726224799"/>
    <m/>
    <n v="88659.365999999995"/>
    <x v="0"/>
    <n v="14737.142900000001"/>
    <x v="1172"/>
    <x v="0"/>
    <m/>
  </r>
  <r>
    <d v="2024-10-20T02:01:25"/>
    <x v="9"/>
    <n v="7"/>
    <s v="VANEGAS MORALES DEIBY ALEJANDRO"/>
    <x v="3"/>
    <x v="0"/>
    <n v="217"/>
    <n v="21.7"/>
    <n v="211.49855907781"/>
    <m/>
    <n v="110824.2075"/>
    <x v="1"/>
    <n v="14737.142900000001"/>
    <x v="1172"/>
    <x v="0"/>
    <m/>
  </r>
  <r>
    <d v="2024-10-20T02:01:26"/>
    <x v="1"/>
    <n v="8"/>
    <s v="VACA FIERRO ROBINSON"/>
    <x v="0"/>
    <x v="0"/>
    <n v="174"/>
    <n v="19.3333333333333"/>
    <n v="190.34870317002901"/>
    <m/>
    <n v="99741.786699999997"/>
    <x v="1"/>
    <n v="14737.142900000001"/>
    <x v="1172"/>
    <x v="0"/>
    <m/>
  </r>
  <r>
    <d v="2024-10-20T02:01:26"/>
    <x v="9"/>
    <n v="9"/>
    <s v="ORTIZ ANDRES FELIPE"/>
    <x v="3"/>
    <x v="0"/>
    <n v="226"/>
    <n v="22.6"/>
    <n v="211.49855907781"/>
    <s v="1 Descuento (Usuario desubicado) "/>
    <n v="110824.2075"/>
    <x v="0"/>
    <n v="14737.142900000001"/>
    <x v="1172"/>
    <x v="0"/>
    <m/>
  </r>
  <r>
    <d v="2024-10-20T02:01:26"/>
    <x v="1"/>
    <n v="10"/>
    <s v="QUINTERO  ALVARO ANTONIO"/>
    <x v="0"/>
    <x v="0"/>
    <n v="206"/>
    <n v="22.8888888888889"/>
    <n v="190.34870317002901"/>
    <m/>
    <n v="99741.786699999997"/>
    <x v="0"/>
    <n v="14737.142900000001"/>
    <x v="1172"/>
    <x v="0"/>
    <m/>
  </r>
  <r>
    <d v="2024-10-20T02:01:26"/>
    <x v="9"/>
    <n v="11"/>
    <s v="HERRERA GIRALDO DAVINSON"/>
    <x v="0"/>
    <x v="0"/>
    <n v="162"/>
    <n v="18"/>
    <n v="190.34870317002901"/>
    <m/>
    <n v="99741.786699999997"/>
    <x v="0"/>
    <n v="14737.142900000001"/>
    <x v="1172"/>
    <x v="0"/>
    <m/>
  </r>
  <r>
    <d v="2024-10-20T02:01:27"/>
    <x v="1"/>
    <n v="12"/>
    <s v="VALENCIA MENDOZA JHON"/>
    <x v="0"/>
    <x v="0"/>
    <n v="157"/>
    <n v="17.4444444444444"/>
    <n v="190.34870317002901"/>
    <m/>
    <n v="99741.786699999997"/>
    <x v="0"/>
    <n v="14737.142900000001"/>
    <x v="1172"/>
    <x v="0"/>
    <m/>
  </r>
  <r>
    <d v="2024-10-20T02:01:27"/>
    <x v="9"/>
    <n v="13"/>
    <s v="DURANGO PAEZ GILDARDO"/>
    <x v="0"/>
    <x v="0"/>
    <n v="153"/>
    <n v="17"/>
    <n v="190.34870317002901"/>
    <m/>
    <n v="99741.786699999997"/>
    <x v="0"/>
    <n v="14737.142900000001"/>
    <x v="1172"/>
    <x v="0"/>
    <m/>
  </r>
  <r>
    <d v="2024-10-20T02:01:27"/>
    <x v="1"/>
    <n v="14"/>
    <s v="DIAZ LOZADA ANDRES FELIPE"/>
    <x v="1"/>
    <x v="0"/>
    <n v="273"/>
    <n v="24.818181818181799"/>
    <n v="232.64841498559099"/>
    <m/>
    <n v="121906.62820000001"/>
    <x v="1"/>
    <n v="14737.142900000001"/>
    <x v="1172"/>
    <x v="0"/>
    <m/>
  </r>
  <r>
    <d v="2024-10-20T02:01:27"/>
    <x v="9"/>
    <n v="15"/>
    <s v="MARTINEZ ADRIAN ALEJANDRO"/>
    <x v="6"/>
    <x v="0"/>
    <n v="174"/>
    <n v="21.75"/>
    <n v="169.19884726224799"/>
    <m/>
    <n v="88659.365999999995"/>
    <x v="1"/>
    <n v="14737.142900000001"/>
    <x v="1172"/>
    <x v="0"/>
    <m/>
  </r>
  <r>
    <d v="2024-10-20T02:01:27"/>
    <x v="9"/>
    <n v="16"/>
    <s v="HURTADO MADRID JUAN ESTEBAN"/>
    <x v="6"/>
    <x v="0"/>
    <n v="126"/>
    <n v="15.75"/>
    <n v="169.19884726224799"/>
    <m/>
    <n v="88659.365999999995"/>
    <x v="0"/>
    <n v="14737.142900000001"/>
    <x v="1172"/>
    <x v="0"/>
    <m/>
  </r>
  <r>
    <d v="2024-10-20T02:01:28"/>
    <x v="1"/>
    <n v="17"/>
    <s v="RAMIREZ JARAMILLO WILSON"/>
    <x v="4"/>
    <x v="0"/>
    <n v="132"/>
    <n v="18.8571428571429"/>
    <n v="148.04899135446701"/>
    <m/>
    <n v="77576.945200000002"/>
    <x v="0"/>
    <n v="14737.142900000001"/>
    <x v="1172"/>
    <x v="0"/>
    <m/>
  </r>
  <r>
    <d v="2024-10-20T02:01:28"/>
    <x v="9"/>
    <n v="18"/>
    <s v="BETANCUR GUZMAN JHON FERNANDO"/>
    <x v="3"/>
    <x v="0"/>
    <n v="201"/>
    <n v="20.100000000000001"/>
    <n v="211.49855907781"/>
    <s v="4 Descuentos (Transbordo y usuario desubicados)"/>
    <n v="110824.2075"/>
    <x v="0"/>
    <n v="14737.142900000001"/>
    <x v="1172"/>
    <x v="0"/>
    <m/>
  </r>
  <r>
    <d v="2024-10-20T02:01:28"/>
    <x v="1"/>
    <n v="19"/>
    <s v="MACEA MATEO"/>
    <x v="3"/>
    <x v="3"/>
    <n v="214"/>
    <n v="21.4"/>
    <n v="211.49855907781"/>
    <s v="1 Descuento (Despachador) "/>
    <n v="110824.2075"/>
    <x v="0"/>
    <n v="14737.142900000001"/>
    <x v="1172"/>
    <x v="0"/>
    <m/>
  </r>
  <r>
    <d v="2024-10-20T02:01:28"/>
    <x v="9"/>
    <n v="20"/>
    <s v="GONZALEZ PEREZ RAFAEL JOSE"/>
    <x v="4"/>
    <x v="0"/>
    <n v="142"/>
    <n v="20.285714285714299"/>
    <n v="148.04899135446701"/>
    <s v="1 Descuento (Monitoreo) "/>
    <n v="77576.945200000002"/>
    <x v="0"/>
    <n v="14737.142900000001"/>
    <x v="1172"/>
    <x v="0"/>
    <m/>
  </r>
  <r>
    <d v="2024-10-20T02:01:29"/>
    <x v="1"/>
    <n v="21"/>
    <s v="JIMENEZ JIMENEZ OMAR DAVID"/>
    <x v="0"/>
    <x v="0"/>
    <n v="193"/>
    <n v="21.4444444444444"/>
    <n v="190.34870317002901"/>
    <s v="  "/>
    <n v="99741.786699999997"/>
    <x v="0"/>
    <n v="14737.142900000001"/>
    <x v="1172"/>
    <x v="0"/>
    <m/>
  </r>
  <r>
    <d v="2024-10-20T02:01:29"/>
    <x v="9"/>
    <n v="22"/>
    <s v="QUIRAMA CASTAEDA JHON JADER"/>
    <x v="0"/>
    <x v="3"/>
    <n v="183"/>
    <n v="20.3333333333333"/>
    <n v="190.34870317002901"/>
    <s v="2 Descuentos (Conducts) "/>
    <n v="99741.786699999997"/>
    <x v="1"/>
    <n v="14737.142900000001"/>
    <x v="1172"/>
    <x v="0"/>
    <m/>
  </r>
  <r>
    <d v="2024-10-20T02:01:29"/>
    <x v="1"/>
    <n v="23"/>
    <s v="RUA CHAVARRIA JEFERSON ANDREY"/>
    <x v="8"/>
    <x v="0"/>
    <n v="169"/>
    <n v="33.799999999999997"/>
    <n v="105.749279538905"/>
    <m/>
    <n v="55412.1037"/>
    <x v="2"/>
    <n v="14737.142900000001"/>
    <x v="1172"/>
    <x v="0"/>
    <m/>
  </r>
  <r>
    <d v="2024-10-20T02:01:29"/>
    <x v="9"/>
    <n v="24"/>
    <s v="POSSO CRISTIAN"/>
    <x v="2"/>
    <x v="0"/>
    <n v="163"/>
    <n v="25.076923076923102"/>
    <n v="137.474063400576"/>
    <m/>
    <n v="72035.734899999996"/>
    <x v="0"/>
    <n v="14737.142900000001"/>
    <x v="1172"/>
    <x v="0"/>
    <m/>
  </r>
  <r>
    <d v="2024-10-20T02:01:30"/>
    <x v="1"/>
    <n v="26"/>
    <s v="CIRO MARIN RODRIGO ALBERTO"/>
    <x v="0"/>
    <x v="0"/>
    <n v="178"/>
    <n v="19.7777777777778"/>
    <n v="190.34870317002901"/>
    <m/>
    <n v="99741.786699999997"/>
    <x v="0"/>
    <n v="14737.142900000001"/>
    <x v="1172"/>
    <x v="0"/>
    <m/>
  </r>
  <r>
    <d v="2024-10-20T02:01:30"/>
    <x v="9"/>
    <n v="27"/>
    <s v="FLORES RINCON JORGE ALBERT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30"/>
    <x v="1"/>
    <n v="28"/>
    <s v="GUERRA WILLIAN"/>
    <x v="6"/>
    <x v="0"/>
    <n v="176"/>
    <n v="22"/>
    <n v="169.19884726224799"/>
    <s v="7 Descuentos (Transbordo, usuarios desubicados, conduct y monitoreo)"/>
    <n v="88659.365999999995"/>
    <x v="0"/>
    <n v="14737.142900000001"/>
    <x v="1172"/>
    <x v="0"/>
    <m/>
  </r>
  <r>
    <d v="2024-10-20T02:01:30"/>
    <x v="9"/>
    <n v="29"/>
    <s v="PEREZ GARCIA JUAN ESTEBAN"/>
    <x v="0"/>
    <x v="0"/>
    <n v="188"/>
    <n v="20.8888888888889"/>
    <n v="190.34870317002901"/>
    <s v="2 Descuentos (despachador y usuario desubicado) "/>
    <n v="99741.786699999997"/>
    <x v="0"/>
    <n v="14737.142900000001"/>
    <x v="1172"/>
    <x v="0"/>
    <m/>
  </r>
  <r>
    <d v="2024-10-20T02:01:30"/>
    <x v="1"/>
    <n v="30"/>
    <s v="TORRES SUAREZ JUAN DIEGO"/>
    <x v="0"/>
    <x v="0"/>
    <n v="150"/>
    <n v="16.6666666666667"/>
    <n v="190.34870317002901"/>
    <s v="1 Descuento (Usuario movilidad reducida) "/>
    <n v="99741.786699999997"/>
    <x v="0"/>
    <n v="14737.142900000001"/>
    <x v="1172"/>
    <x v="0"/>
    <m/>
  </r>
  <r>
    <d v="2024-10-20T02:01:31"/>
    <x v="9"/>
    <n v="31"/>
    <s v="GOEZ PABLO"/>
    <x v="3"/>
    <x v="0"/>
    <n v="198"/>
    <n v="19.8"/>
    <n v="211.49855907781"/>
    <s v="2 Descuentos (Usuarios desubicados) "/>
    <n v="110824.2075"/>
    <x v="0"/>
    <n v="14737.142900000001"/>
    <x v="1172"/>
    <x v="0"/>
    <m/>
  </r>
  <r>
    <d v="2024-10-20T02:01:31"/>
    <x v="1"/>
    <n v="32"/>
    <s v="AGUDELO GARCIA DENIN ANGELO"/>
    <x v="6"/>
    <x v="0"/>
    <n v="195"/>
    <n v="24.375"/>
    <n v="169.19884726224799"/>
    <s v="2 Descuentos (despachador y usuario desubicado) "/>
    <n v="88659.365999999995"/>
    <x v="0"/>
    <n v="14737.142900000001"/>
    <x v="1172"/>
    <x v="0"/>
    <m/>
  </r>
  <r>
    <d v="2024-10-20T02:01:31"/>
    <x v="9"/>
    <n v="33"/>
    <s v="USUGA KELER JOHAN"/>
    <x v="6"/>
    <x v="0"/>
    <n v="174"/>
    <n v="21.75"/>
    <n v="169.19884726224799"/>
    <s v="2 Descuentos (Despachador y transbordo) "/>
    <n v="88659.365999999995"/>
    <x v="0"/>
    <n v="14737.142900000001"/>
    <x v="1172"/>
    <x v="0"/>
    <m/>
  </r>
  <r>
    <d v="2024-10-20T02:01:31"/>
    <x v="1"/>
    <n v="34"/>
    <s v="MONTOYA OSPINA GILBERTO ANTONIO"/>
    <x v="3"/>
    <x v="0"/>
    <n v="230"/>
    <n v="23"/>
    <n v="211.49855907781"/>
    <s v="2 Descuentos (Despachadores) "/>
    <n v="110824.2075"/>
    <x v="0"/>
    <n v="14737.142900000001"/>
    <x v="1172"/>
    <x v="0"/>
    <m/>
  </r>
  <r>
    <d v="2024-10-20T02:01:32"/>
    <x v="9"/>
    <n v="35"/>
    <s v="MOLINA LUIS FERNANDO"/>
    <x v="0"/>
    <x v="0"/>
    <n v="179"/>
    <n v="19.8888888888889"/>
    <n v="190.34870317002901"/>
    <s v="2 Descuentos (despachador y conduct) "/>
    <n v="99741.786699999997"/>
    <x v="1"/>
    <n v="14737.142900000001"/>
    <x v="1172"/>
    <x v="0"/>
    <m/>
  </r>
  <r>
    <d v="2024-10-20T02:01:32"/>
    <x v="1"/>
    <n v="36"/>
    <s v="MARTINEZ CHAVERRA LUIS NORBERTO"/>
    <x v="6"/>
    <x v="0"/>
    <n v="199"/>
    <n v="24.875"/>
    <n v="169.19884726224799"/>
    <m/>
    <n v="88659.365999999995"/>
    <x v="0"/>
    <n v="14737.142900000001"/>
    <x v="1172"/>
    <x v="0"/>
    <m/>
  </r>
  <r>
    <d v="2024-10-20T02:01:32"/>
    <x v="9"/>
    <n v="37"/>
    <s v="TABORDA ROJAS DIEGO ALEJANDRO"/>
    <x v="10"/>
    <x v="0"/>
    <n v="79"/>
    <n v="19.75"/>
    <n v="84.599423631123898"/>
    <s v="1 Descuento (Usuario desubicado) "/>
    <n v="44329.682999999997"/>
    <x v="1"/>
    <n v="14737.142900000001"/>
    <x v="1172"/>
    <x v="0"/>
    <m/>
  </r>
  <r>
    <d v="2024-10-20T02:01:32"/>
    <x v="1"/>
    <n v="38"/>
    <s v="RAMIREZ YEISON"/>
    <x v="0"/>
    <x v="0"/>
    <n v="196"/>
    <n v="21.7777777777778"/>
    <n v="190.34870317002901"/>
    <m/>
    <n v="99741.786699999997"/>
    <x v="0"/>
    <n v="14737.142900000001"/>
    <x v="1172"/>
    <x v="0"/>
    <m/>
  </r>
  <r>
    <d v="2024-10-20T02:01:33"/>
    <x v="9"/>
    <n v="39"/>
    <s v="GOMEZ EDWIN"/>
    <x v="2"/>
    <x v="0"/>
    <n v="142"/>
    <n v="23.6666666666667"/>
    <n v="126.899135446686"/>
    <m/>
    <n v="66494.5245"/>
    <x v="0"/>
    <n v="14737.142900000001"/>
    <x v="1172"/>
    <x v="0"/>
    <m/>
  </r>
  <r>
    <d v="2024-10-20T02:01:33"/>
    <x v="1"/>
    <n v="40"/>
    <s v="OCAMPO OCAMPO ANTONIO JOSE"/>
    <x v="6"/>
    <x v="0"/>
    <n v="167"/>
    <n v="20.875"/>
    <n v="169.19884726224799"/>
    <m/>
    <n v="88659.365999999995"/>
    <x v="0"/>
    <n v="14737.142900000001"/>
    <x v="1172"/>
    <x v="0"/>
    <m/>
  </r>
  <r>
    <d v="2024-10-20T02:01:33"/>
    <x v="9"/>
    <n v="41"/>
    <s v="GARCIA DAVID WILSON ALBERTO"/>
    <x v="6"/>
    <x v="0"/>
    <n v="167"/>
    <n v="20.875"/>
    <n v="169.19884726224799"/>
    <m/>
    <n v="88659.365999999995"/>
    <x v="1"/>
    <n v="14737.142900000001"/>
    <x v="1172"/>
    <x v="0"/>
    <m/>
  </r>
  <r>
    <d v="2024-10-20T02:01:33"/>
    <x v="1"/>
    <n v="42"/>
    <s v="PINO JUAN ESTEBAN"/>
    <x v="0"/>
    <x v="0"/>
    <n v="132"/>
    <n v="14.6666666666667"/>
    <n v="190.34870317002901"/>
    <m/>
    <n v="99741.786699999997"/>
    <x v="1"/>
    <n v="14737.142900000001"/>
    <x v="1172"/>
    <x v="0"/>
    <m/>
  </r>
  <r>
    <d v="2024-10-21T00:23:11"/>
    <x v="12"/>
    <n v="1"/>
    <s v="PALMAR PANA EDIXON JOSUE"/>
    <x v="6"/>
    <x v="0"/>
    <n v="178"/>
    <n v="22.25"/>
    <n v="159.23809523809501"/>
    <m/>
    <n v="83180.952399999995"/>
    <x v="0"/>
    <n v="11271.428599999999"/>
    <x v="1173"/>
    <x v="0"/>
    <m/>
  </r>
  <r>
    <d v="2024-10-21T00:23:12"/>
    <x v="12"/>
    <n v="2"/>
    <s v="RAMIREZ YEISON"/>
    <x v="0"/>
    <x v="0"/>
    <n v="175"/>
    <n v="19.4444444444444"/>
    <n v="179.142857142857"/>
    <s v="1 Descuento (Despachador) "/>
    <n v="93578.571400000001"/>
    <x v="1"/>
    <n v="11271.428599999999"/>
    <x v="1173"/>
    <x v="0"/>
    <m/>
  </r>
  <r>
    <d v="2024-10-21T00:23:12"/>
    <x v="12"/>
    <n v="3"/>
    <s v="AGUIRRE ANDRES"/>
    <x v="0"/>
    <x v="0"/>
    <n v="191"/>
    <n v="21.2222222222222"/>
    <n v="179.142857142857"/>
    <s v="3 Descuentos (Conducts)"/>
    <n v="93578.571400000001"/>
    <x v="0"/>
    <n v="11271.428599999999"/>
    <x v="1173"/>
    <x v="0"/>
    <m/>
  </r>
  <r>
    <d v="2024-10-21T00:23:12"/>
    <x v="12"/>
    <n v="4"/>
    <s v="SERNA GONZALES GEOVANNY ANDRES"/>
    <x v="0"/>
    <x v="0"/>
    <n v="183"/>
    <n v="20.3333333333333"/>
    <n v="179.142857142857"/>
    <m/>
    <n v="93578.571400000001"/>
    <x v="0"/>
    <n v="11271.428599999999"/>
    <x v="1173"/>
    <x v="0"/>
    <m/>
  </r>
  <r>
    <d v="2024-10-21T00:23:12"/>
    <x v="12"/>
    <n v="5"/>
    <s v="BERRIO POSADA ANGELA"/>
    <x v="3"/>
    <x v="0"/>
    <n v="210"/>
    <n v="21"/>
    <n v="199.04761904761901"/>
    <s v="2 Descuentos (Conducts) "/>
    <n v="103976.1905"/>
    <x v="1"/>
    <n v="11271.428599999999"/>
    <x v="1173"/>
    <x v="0"/>
    <m/>
  </r>
  <r>
    <d v="2024-10-21T00:23:12"/>
    <x v="12"/>
    <n v="7"/>
    <s v="RUA CHAVARRIA JEFERSON ANDREY"/>
    <x v="1"/>
    <x v="0"/>
    <n v="237"/>
    <n v="21.545454545454501"/>
    <n v="218.95238095238099"/>
    <s v="1 Descuento (Usuario desubicado) "/>
    <n v="114373.8095"/>
    <x v="1"/>
    <n v="11271.428599999999"/>
    <x v="1173"/>
    <x v="0"/>
    <m/>
  </r>
  <r>
    <d v="2024-10-21T00:23:13"/>
    <x v="12"/>
    <n v="8"/>
    <s v="VACA FIERRO ROBINSON"/>
    <x v="0"/>
    <x v="0"/>
    <n v="185"/>
    <n v="20.5555555555556"/>
    <n v="179.142857142857"/>
    <m/>
    <n v="93578.571400000001"/>
    <x v="1"/>
    <n v="11271.428599999999"/>
    <x v="1173"/>
    <x v="0"/>
    <m/>
  </r>
  <r>
    <d v="2024-10-21T00:23:13"/>
    <x v="12"/>
    <n v="9"/>
    <s v="ORTIZ ANDRES FELIPE"/>
    <x v="3"/>
    <x v="0"/>
    <n v="181"/>
    <n v="18.100000000000001"/>
    <n v="199.04761904761901"/>
    <m/>
    <n v="103976.1905"/>
    <x v="0"/>
    <n v="11271.428599999999"/>
    <x v="1173"/>
    <x v="0"/>
    <m/>
  </r>
  <r>
    <d v="2024-10-21T00:23:13"/>
    <x v="12"/>
    <n v="10"/>
    <s v="QUINTERO  ALVARO ANTONIO"/>
    <x v="3"/>
    <x v="0"/>
    <n v="219"/>
    <n v="21.9"/>
    <n v="199.04761904761901"/>
    <m/>
    <n v="103976.1905"/>
    <x v="0"/>
    <n v="11271.428599999999"/>
    <x v="1173"/>
    <x v="0"/>
    <m/>
  </r>
  <r>
    <d v="2024-10-21T00:23:13"/>
    <x v="12"/>
    <n v="11"/>
    <s v="AMAYA JOSE MANUEL"/>
    <x v="3"/>
    <x v="3"/>
    <n v="183"/>
    <n v="18.3"/>
    <n v="199.04761904761901"/>
    <m/>
    <n v="103976.1905"/>
    <x v="0"/>
    <n v="11271.428599999999"/>
    <x v="1173"/>
    <x v="0"/>
    <m/>
  </r>
  <r>
    <d v="2024-10-21T00:23:14"/>
    <x v="12"/>
    <n v="12"/>
    <s v="VALENCIA MENDOZA JHON"/>
    <x v="6"/>
    <x v="0"/>
    <n v="171"/>
    <n v="21.375"/>
    <n v="159.23809523809501"/>
    <m/>
    <n v="83180.952399999995"/>
    <x v="0"/>
    <n v="11271.428599999999"/>
    <x v="1173"/>
    <x v="0"/>
    <m/>
  </r>
  <r>
    <d v="2024-10-21T00:23:14"/>
    <x v="12"/>
    <n v="13"/>
    <s v="DURANGO PAEZ GILDARDO"/>
    <x v="2"/>
    <x v="0"/>
    <n v="124"/>
    <n v="20.6666666666667"/>
    <n v="119.428571428571"/>
    <m/>
    <n v="62385.7143"/>
    <x v="0"/>
    <n v="11271.428599999999"/>
    <x v="1173"/>
    <x v="0"/>
    <m/>
  </r>
  <r>
    <d v="2024-10-21T00:23:14"/>
    <x v="12"/>
    <n v="14"/>
    <s v="DIAZ LOZADA ANDRES FELIPE"/>
    <x v="1"/>
    <x v="0"/>
    <n v="233"/>
    <n v="21.181818181818201"/>
    <n v="218.95238095238099"/>
    <s v="2 Descuentos (Conducts) "/>
    <n v="114373.8095"/>
    <x v="1"/>
    <n v="11271.428599999999"/>
    <x v="1173"/>
    <x v="0"/>
    <m/>
  </r>
  <r>
    <d v="2024-10-21T00:23:14"/>
    <x v="12"/>
    <n v="15"/>
    <s v="MARTINEZ ADRIAN ALEJANDRO"/>
    <x v="0"/>
    <x v="0"/>
    <n v="187"/>
    <n v="20.7777777777778"/>
    <n v="179.142857142857"/>
    <m/>
    <n v="93578.571400000001"/>
    <x v="1"/>
    <n v="11271.428599999999"/>
    <x v="1173"/>
    <x v="0"/>
    <m/>
  </r>
  <r>
    <d v="2024-10-21T00:23:15"/>
    <x v="12"/>
    <n v="16"/>
    <s v="HURTADO MADRID JUAN ESTEBAN"/>
    <x v="3"/>
    <x v="3"/>
    <n v="193"/>
    <n v="19.3"/>
    <n v="199.04761904761901"/>
    <m/>
    <n v="103976.1905"/>
    <x v="0"/>
    <n v="11271.428599999999"/>
    <x v="1173"/>
    <x v="0"/>
    <m/>
  </r>
  <r>
    <d v="2024-10-21T00:23:15"/>
    <x v="12"/>
    <n v="17"/>
    <s v="RAMIREZ JARAMILLO WILSON"/>
    <x v="3"/>
    <x v="0"/>
    <n v="171"/>
    <n v="17.100000000000001"/>
    <n v="199.04761904761901"/>
    <s v="2 Descuentos (Usuarios desubicados) "/>
    <n v="103976.1905"/>
    <x v="0"/>
    <n v="11271.428599999999"/>
    <x v="1173"/>
    <x v="0"/>
    <m/>
  </r>
  <r>
    <d v="2024-10-21T00:23:15"/>
    <x v="12"/>
    <n v="18"/>
    <s v="BETANCUR GUZMAN JHON FERNANDO"/>
    <x v="3"/>
    <x v="0"/>
    <n v="168"/>
    <n v="16.8"/>
    <n v="199.04761904761901"/>
    <m/>
    <n v="103976.1905"/>
    <x v="0"/>
    <n v="11271.428599999999"/>
    <x v="1173"/>
    <x v="0"/>
    <m/>
  </r>
  <r>
    <d v="2024-10-21T00:23:15"/>
    <x v="12"/>
    <n v="20"/>
    <s v="GONZALEZ PEREZ RAFAEL JOSE"/>
    <x v="3"/>
    <x v="0"/>
    <n v="202"/>
    <n v="20.2"/>
    <n v="199.04761904761901"/>
    <m/>
    <n v="103976.1905"/>
    <x v="0"/>
    <n v="11271.428599999999"/>
    <x v="1173"/>
    <x v="0"/>
    <m/>
  </r>
  <r>
    <d v="2024-10-21T00:23:16"/>
    <x v="12"/>
    <n v="30"/>
    <s v="TORRES SUAREZ JUAN DIEGO"/>
    <x v="1"/>
    <x v="0"/>
    <n v="203"/>
    <n v="18.454545454545499"/>
    <n v="218.95238095238099"/>
    <s v="3 Descuentos (Despachador y conduct) "/>
    <n v="114373.8095"/>
    <x v="0"/>
    <n v="11271.428599999999"/>
    <x v="1173"/>
    <x v="0"/>
    <m/>
  </r>
  <r>
    <d v="2024-10-21T00:23:16"/>
    <x v="12"/>
    <n v="42"/>
    <s v="PINO JUAN ESTEBAN"/>
    <x v="0"/>
    <x v="0"/>
    <n v="168"/>
    <n v="18.6666666666667"/>
    <n v="179.142857142857"/>
    <m/>
    <n v="93578.571400000001"/>
    <x v="1"/>
    <n v="11271.428599999999"/>
    <x v="1173"/>
    <x v="0"/>
    <m/>
  </r>
  <r>
    <d v="2024-10-22T03:27:19"/>
    <x v="9"/>
    <n v="1"/>
    <s v="PALMAR PANA EDIXON JOSUE"/>
    <x v="0"/>
    <x v="0"/>
    <n v="200"/>
    <n v="22.2222222222222"/>
    <n v="207.91678622668601"/>
    <s v="Se descuenta 0.5 viaje de 9:48 am ya que llega con 5 mins de retraso "/>
    <n v="103326.18240000001"/>
    <x v="0"/>
    <n v="15259.459500000001"/>
    <x v="1174"/>
    <x v="2"/>
    <n v="11.551"/>
  </r>
  <r>
    <d v="2024-10-22T03:27:19"/>
    <x v="1"/>
    <n v="2"/>
    <s v="PARIAS MURIEL JHON FREDY"/>
    <x v="0"/>
    <x v="0"/>
    <n v="202"/>
    <n v="22.4444444444444"/>
    <n v="207.91678622668601"/>
    <s v="Se descuenta 0.5 viaje de 7:40 am ya que llega con 5 mins de retraso "/>
    <n v="103326.18240000001"/>
    <x v="1"/>
    <n v="15259.459500000001"/>
    <x v="1174"/>
    <x v="2"/>
    <n v="11.551"/>
  </r>
  <r>
    <d v="2024-10-22T03:27:20"/>
    <x v="9"/>
    <n v="3"/>
    <s v="AGUIRRE ANDRES"/>
    <x v="0"/>
    <x v="3"/>
    <n v="201"/>
    <n v="22.3333333333333"/>
    <n v="207.91678622668601"/>
    <m/>
    <n v="109404.23239999999"/>
    <x v="0"/>
    <n v="15259.459500000001"/>
    <x v="1174"/>
    <x v="0"/>
    <m/>
  </r>
  <r>
    <d v="2024-10-22T03:27:20"/>
    <x v="1"/>
    <n v="4"/>
    <s v="SERNA GONZALES GEOVANNY ANDRES"/>
    <x v="0"/>
    <x v="0"/>
    <n v="238"/>
    <n v="26.4444444444444"/>
    <n v="207.91678622668601"/>
    <m/>
    <n v="109404.23239999999"/>
    <x v="0"/>
    <n v="15259.459500000001"/>
    <x v="1174"/>
    <x v="0"/>
    <m/>
  </r>
  <r>
    <d v="2024-10-22T03:27:20"/>
    <x v="9"/>
    <n v="5"/>
    <s v="LONDOO LOPERA DUVAN ANDRES"/>
    <x v="6"/>
    <x v="0"/>
    <n v="182"/>
    <n v="22.75"/>
    <n v="184.814921090387"/>
    <s v="Se descuenta 0.5 viaje de 7 am ya que llega con 5 mins de retraso "/>
    <n v="91170.156600000002"/>
    <x v="1"/>
    <n v="15259.459500000001"/>
    <x v="1174"/>
    <x v="2"/>
    <n v="11.551"/>
  </r>
  <r>
    <d v="2024-10-22T03:27:21"/>
    <x v="1"/>
    <n v="6"/>
    <s v="TUBERQUIA MAICOL ESTIVEN"/>
    <x v="0"/>
    <x v="0"/>
    <n v="184"/>
    <n v="20.4444444444444"/>
    <n v="207.91678622668601"/>
    <m/>
    <n v="109404.23239999999"/>
    <x v="0"/>
    <n v="15259.459500000001"/>
    <x v="1174"/>
    <x v="0"/>
    <m/>
  </r>
  <r>
    <d v="2024-10-22T03:27:21"/>
    <x v="9"/>
    <n v="7"/>
    <s v="VANEGAS MORALES DEIBY ALEJANDRO"/>
    <x v="0"/>
    <x v="0"/>
    <n v="221"/>
    <n v="24.5555555555556"/>
    <n v="207.91678622668601"/>
    <s v="Se descuenta 0.5 viaje de 6:50 am ya que llega con 5 mins de retraso "/>
    <n v="103326.18240000001"/>
    <x v="1"/>
    <n v="15259.459500000001"/>
    <x v="1174"/>
    <x v="2"/>
    <n v="11.551"/>
  </r>
  <r>
    <d v="2024-10-22T03:27:21"/>
    <x v="1"/>
    <n v="8"/>
    <s v="VACA FIERRO ROBINSON"/>
    <x v="3"/>
    <x v="0"/>
    <n v="218"/>
    <n v="21.8"/>
    <n v="231.018651362984"/>
    <m/>
    <n v="121560.2582"/>
    <x v="1"/>
    <n v="15259.459500000001"/>
    <x v="1174"/>
    <x v="0"/>
    <m/>
  </r>
  <r>
    <d v="2024-10-22T03:27:21"/>
    <x v="9"/>
    <n v="9"/>
    <s v="ORTIZ ANDRES FELIPE"/>
    <x v="4"/>
    <x v="0"/>
    <n v="156"/>
    <n v="22.285714285714299"/>
    <n v="161.71305595408899"/>
    <m/>
    <n v="85092.180800000002"/>
    <x v="0"/>
    <n v="15259.459500000001"/>
    <x v="1174"/>
    <x v="0"/>
    <m/>
  </r>
  <r>
    <d v="2024-10-22T03:27:22"/>
    <x v="1"/>
    <n v="10"/>
    <s v="QUINTERO  ALVARO ANTONIO"/>
    <x v="0"/>
    <x v="0"/>
    <n v="204"/>
    <n v="22.6666666666667"/>
    <n v="207.91678622668601"/>
    <s v="Se descuenta 0.5 viaje de 6:05 am ya que llega con 4 mins de retraso, 2 Descuentos (Despachador y usuario desubicado) "/>
    <n v="103326.18240000001"/>
    <x v="0"/>
    <n v="15259.459500000001"/>
    <x v="1174"/>
    <x v="2"/>
    <n v="11.551"/>
  </r>
  <r>
    <d v="2024-10-22T03:27:22"/>
    <x v="9"/>
    <n v="11"/>
    <s v="AMAYA JOSE MANUEL"/>
    <x v="4"/>
    <x v="0"/>
    <n v="181"/>
    <n v="25.8571428571429"/>
    <n v="161.71305595408899"/>
    <m/>
    <n v="85092.180800000002"/>
    <x v="0"/>
    <n v="15259.459500000001"/>
    <x v="1174"/>
    <x v="0"/>
    <m/>
  </r>
  <r>
    <d v="2024-10-22T03:27:22"/>
    <x v="1"/>
    <n v="12"/>
    <s v="VALENCIA MENDOZA JHON"/>
    <x v="2"/>
    <x v="0"/>
    <n v="165"/>
    <n v="25.384615384615401"/>
    <n v="150.16212338593999"/>
    <s v="Se descuenta 0.5 viaje de 7 am ya que llega con 4 mins de retraso "/>
    <n v="72936.117899999997"/>
    <x v="0"/>
    <n v="15259.459500000001"/>
    <x v="1174"/>
    <x v="2"/>
    <n v="11.551"/>
  </r>
  <r>
    <d v="2024-10-22T03:27:22"/>
    <x v="9"/>
    <n v="13"/>
    <s v="DURANGO PAEZ GILDARDO"/>
    <x v="0"/>
    <x v="0"/>
    <n v="195"/>
    <n v="21.6666666666667"/>
    <n v="207.91678622668601"/>
    <s v="1 Descuento (Despachador) "/>
    <n v="109404.23239999999"/>
    <x v="0"/>
    <n v="15259.459500000001"/>
    <x v="1174"/>
    <x v="0"/>
    <m/>
  </r>
  <r>
    <d v="2024-10-22T03:27:23"/>
    <x v="1"/>
    <n v="14"/>
    <s v="DIAZ LOZADA ANDRES FELIPE"/>
    <x v="3"/>
    <x v="0"/>
    <n v="202"/>
    <n v="20.2"/>
    <n v="231.018651362984"/>
    <s v="1 Descuento (Usuario desubicado) "/>
    <n v="121560.2582"/>
    <x v="1"/>
    <n v="15259.459500000001"/>
    <x v="1174"/>
    <x v="0"/>
    <m/>
  </r>
  <r>
    <d v="2024-10-22T03:27:23"/>
    <x v="9"/>
    <n v="15"/>
    <s v="MARTINEZ ADRIAN ALEJANDRO"/>
    <x v="0"/>
    <x v="0"/>
    <n v="188"/>
    <n v="20.8888888888889"/>
    <n v="207.91678622668601"/>
    <m/>
    <n v="109404.23239999999"/>
    <x v="1"/>
    <n v="15259.459500000001"/>
    <x v="1174"/>
    <x v="0"/>
    <m/>
  </r>
  <r>
    <d v="2024-10-22T03:27:23"/>
    <x v="1"/>
    <n v="16"/>
    <s v="HURTADO MADRID JUAN ESTEBAN"/>
    <x v="6"/>
    <x v="0"/>
    <n v="184"/>
    <n v="23"/>
    <n v="184.814921090387"/>
    <m/>
    <n v="97248.206600000005"/>
    <x v="0"/>
    <n v="15259.459500000001"/>
    <x v="1174"/>
    <x v="0"/>
    <m/>
  </r>
  <r>
    <d v="2024-10-22T03:27:23"/>
    <x v="9"/>
    <n v="17"/>
    <s v="RAMIREZ JARAMILLO WILSON"/>
    <x v="4"/>
    <x v="0"/>
    <n v="163"/>
    <n v="23.285714285714299"/>
    <n v="161.71305595408899"/>
    <s v="3 Descuentos (Conducts) "/>
    <n v="85092.180800000002"/>
    <x v="0"/>
    <n v="15259.459500000001"/>
    <x v="1174"/>
    <x v="0"/>
    <m/>
  </r>
  <r>
    <d v="2024-10-22T03:27:24"/>
    <x v="1"/>
    <n v="18"/>
    <s v="BETANCUR GUZMAN JHON FERNANDO"/>
    <x v="6"/>
    <x v="0"/>
    <n v="182"/>
    <n v="22.75"/>
    <n v="184.814921090387"/>
    <s v="4 Descuentos (Transbordo, conduct, despachador y Usuario movilidad reducida"/>
    <n v="97248.206600000005"/>
    <x v="0"/>
    <n v="15259.459500000001"/>
    <x v="1174"/>
    <x v="0"/>
    <m/>
  </r>
  <r>
    <d v="2024-10-22T03:27:24"/>
    <x v="9"/>
    <n v="19"/>
    <s v="MACEA MATEO"/>
    <x v="0"/>
    <x v="0"/>
    <n v="189"/>
    <n v="21"/>
    <n v="207.91678622668601"/>
    <s v="1 Descuento (Conduct) "/>
    <n v="109404.23239999999"/>
    <x v="0"/>
    <n v="15259.459500000001"/>
    <x v="1174"/>
    <x v="0"/>
    <m/>
  </r>
  <r>
    <d v="2024-10-22T03:27:24"/>
    <x v="1"/>
    <n v="20"/>
    <s v="GONZALEZ PEREZ RAFAEL JOSE"/>
    <x v="0"/>
    <x v="0"/>
    <n v="188"/>
    <n v="20.8888888888889"/>
    <n v="207.91678622668601"/>
    <m/>
    <n v="109404.23239999999"/>
    <x v="0"/>
    <n v="15259.459500000001"/>
    <x v="1174"/>
    <x v="0"/>
    <m/>
  </r>
  <r>
    <d v="2024-10-22T03:27:24"/>
    <x v="9"/>
    <n v="21"/>
    <s v="JIMENEZ JIMENEZ OMAR DAVID"/>
    <x v="0"/>
    <x v="0"/>
    <n v="196"/>
    <n v="21.7777777777778"/>
    <n v="207.91678622668601"/>
    <s v="2 Descuentos (Asociados)"/>
    <n v="109404.23239999999"/>
    <x v="0"/>
    <n v="15259.459500000001"/>
    <x v="1174"/>
    <x v="0"/>
    <m/>
  </r>
  <r>
    <d v="2024-10-22T03:27:25"/>
    <x v="1"/>
    <n v="22"/>
    <s v="QUIRAMA CASTAEDA JHON JADER"/>
    <x v="0"/>
    <x v="0"/>
    <n v="212"/>
    <n v="23.5555555555556"/>
    <n v="207.91678622668601"/>
    <s v="3 Descuentos (conduct y usuarios desubicados) "/>
    <n v="109404.23239999999"/>
    <x v="1"/>
    <n v="15259.459500000001"/>
    <x v="1174"/>
    <x v="0"/>
    <m/>
  </r>
  <r>
    <d v="2024-10-22T03:27:25"/>
    <x v="9"/>
    <n v="24"/>
    <s v="POSSO CRISTIAN"/>
    <x v="4"/>
    <x v="0"/>
    <n v="218"/>
    <n v="31.1428571428571"/>
    <n v="161.71305595408899"/>
    <s v="2 Descuentos (Despachador y usuario desubicado) "/>
    <n v="85092.180800000002"/>
    <x v="0"/>
    <n v="15259.459500000001"/>
    <x v="1174"/>
    <x v="0"/>
    <m/>
  </r>
  <r>
    <d v="2024-10-22T03:27:25"/>
    <x v="1"/>
    <n v="25"/>
    <s v="JIMENEZ HURTADO CARLOS ESTIVEN"/>
    <x v="6"/>
    <x v="0"/>
    <n v="202"/>
    <n v="25.25"/>
    <n v="184.814921090387"/>
    <m/>
    <n v="97248.206600000005"/>
    <x v="1"/>
    <n v="15259.459500000001"/>
    <x v="1174"/>
    <x v="0"/>
    <m/>
  </r>
  <r>
    <d v="2024-10-22T03:27:25"/>
    <x v="9"/>
    <n v="26"/>
    <s v="CIRO MARIN RODRIGO ALBERTO"/>
    <x v="0"/>
    <x v="0"/>
    <n v="187"/>
    <n v="20.7777777777778"/>
    <n v="207.91678622668601"/>
    <s v="2 Descuentos (Despachador) "/>
    <n v="109404.23239999999"/>
    <x v="0"/>
    <n v="15259.459500000001"/>
    <x v="1174"/>
    <x v="0"/>
    <m/>
  </r>
  <r>
    <d v="2024-10-22T03:27:26"/>
    <x v="1"/>
    <n v="27"/>
    <s v="FLORES RINCON JORGE ALBERTO"/>
    <x v="1"/>
    <x v="0"/>
    <n v="293"/>
    <n v="26.636363636363601"/>
    <n v="254.12051649928301"/>
    <s v="1 Descuento (Usuario desubicado) "/>
    <n v="133716.28409999999"/>
    <x v="0"/>
    <n v="15259.459500000001"/>
    <x v="1174"/>
    <x v="0"/>
    <m/>
  </r>
  <r>
    <d v="2024-10-22T03:27:26"/>
    <x v="9"/>
    <n v="28"/>
    <s v="GUERRA WILLIAN"/>
    <x v="6"/>
    <x v="0"/>
    <n v="176"/>
    <n v="22"/>
    <n v="184.814921090387"/>
    <s v="3 Descuentos (Conducts) "/>
    <n v="97248.206600000005"/>
    <x v="0"/>
    <n v="15259.459500000001"/>
    <x v="1174"/>
    <x v="0"/>
    <m/>
  </r>
  <r>
    <d v="2024-10-22T03:27:26"/>
    <x v="1"/>
    <n v="29"/>
    <s v="RUA CHAVARRIA JEFERSON ANDREY"/>
    <x v="8"/>
    <x v="3"/>
    <n v="91"/>
    <n v="18.2"/>
    <n v="115.509325681492"/>
    <m/>
    <n v="60780.129099999998"/>
    <x v="0"/>
    <n v="15259.459500000001"/>
    <x v="1174"/>
    <x v="0"/>
    <m/>
  </r>
  <r>
    <d v="2024-10-22T03:27:26"/>
    <x v="9"/>
    <n v="30"/>
    <s v="TORRES SUAREZ JUAN DIEGO"/>
    <x v="0"/>
    <x v="0"/>
    <n v="218"/>
    <n v="24.2222222222222"/>
    <n v="207.91678622668601"/>
    <s v="1 Descuento (Despachador) "/>
    <n v="109404.23239999999"/>
    <x v="0"/>
    <n v="15259.459500000001"/>
    <x v="1174"/>
    <x v="0"/>
    <m/>
  </r>
  <r>
    <d v="2024-10-22T03:27:27"/>
    <x v="1"/>
    <n v="31"/>
    <s v="GOEZ PABLO"/>
    <x v="3"/>
    <x v="0"/>
    <n v="229"/>
    <n v="22.9"/>
    <n v="231.018651362984"/>
    <s v="2 Descuentos (Usuarios desubicados) "/>
    <n v="121560.2582"/>
    <x v="0"/>
    <n v="15259.459500000001"/>
    <x v="1174"/>
    <x v="0"/>
    <m/>
  </r>
  <r>
    <d v="2024-10-22T03:27:27"/>
    <x v="9"/>
    <n v="32"/>
    <s v="AGUDELO GARCIA DENIN ANGELO"/>
    <x v="6"/>
    <x v="0"/>
    <n v="183"/>
    <n v="22.875"/>
    <n v="184.814921090387"/>
    <m/>
    <n v="97248.206600000005"/>
    <x v="0"/>
    <n v="15259.459500000001"/>
    <x v="1174"/>
    <x v="0"/>
    <m/>
  </r>
  <r>
    <d v="2024-10-22T03:27:27"/>
    <x v="1"/>
    <n v="33"/>
    <s v="USUGA KELER JOHAN"/>
    <x v="3"/>
    <x v="0"/>
    <n v="258"/>
    <n v="25.8"/>
    <n v="231.018651362984"/>
    <m/>
    <n v="121560.2582"/>
    <x v="0"/>
    <n v="15259.459500000001"/>
    <x v="1174"/>
    <x v="0"/>
    <m/>
  </r>
  <r>
    <d v="2024-10-22T03:27:28"/>
    <x v="9"/>
    <n v="34"/>
    <s v="MONTOYA OSPINA GILBERTO ANTONIO"/>
    <x v="6"/>
    <x v="0"/>
    <n v="206"/>
    <n v="25.75"/>
    <n v="184.814921090387"/>
    <s v="1 Descuento (Conduct) "/>
    <n v="97248.206600000005"/>
    <x v="0"/>
    <n v="15259.459500000001"/>
    <x v="1174"/>
    <x v="0"/>
    <m/>
  </r>
  <r>
    <d v="2024-10-22T03:27:28"/>
    <x v="9"/>
    <n v="35"/>
    <s v="PINO JUAN ESTEBAN"/>
    <x v="3"/>
    <x v="0"/>
    <n v="198"/>
    <n v="19.8"/>
    <n v="231.018651362984"/>
    <s v="1 Descuento (Despachador) "/>
    <n v="121560.2582"/>
    <x v="1"/>
    <n v="15259.459500000001"/>
    <x v="1174"/>
    <x v="0"/>
    <m/>
  </r>
  <r>
    <d v="2024-10-22T03:27:28"/>
    <x v="1"/>
    <n v="36"/>
    <s v="MARTINEZ CHAVERRA LUIS NORBERTO"/>
    <x v="0"/>
    <x v="0"/>
    <n v="229"/>
    <n v="25.4444444444444"/>
    <n v="207.91678622668601"/>
    <m/>
    <n v="109404.23239999999"/>
    <x v="0"/>
    <n v="15259.459500000001"/>
    <x v="1174"/>
    <x v="0"/>
    <m/>
  </r>
  <r>
    <d v="2024-10-22T03:27:28"/>
    <x v="9"/>
    <n v="37"/>
    <s v="TABORDA ROJAS DIEGO ALEJANDRO"/>
    <x v="6"/>
    <x v="0"/>
    <n v="193"/>
    <n v="24.125"/>
    <n v="184.814921090387"/>
    <s v="1 Descuento (Despachador) "/>
    <n v="97248.206600000005"/>
    <x v="1"/>
    <n v="15259.459500000001"/>
    <x v="1174"/>
    <x v="0"/>
    <m/>
  </r>
  <r>
    <d v="2024-10-22T03:27:28"/>
    <x v="1"/>
    <n v="38"/>
    <s v="RAMIREZ YEISON"/>
    <x v="0"/>
    <x v="0"/>
    <n v="168"/>
    <n v="18.6666666666667"/>
    <n v="207.91678622668601"/>
    <m/>
    <n v="109404.23239999999"/>
    <x v="0"/>
    <n v="15259.459500000001"/>
    <x v="1174"/>
    <x v="0"/>
    <m/>
  </r>
  <r>
    <d v="2024-10-22T03:27:29"/>
    <x v="9"/>
    <n v="39"/>
    <s v="GOMEZ EDWIN"/>
    <x v="2"/>
    <x v="0"/>
    <n v="148"/>
    <n v="24.6666666666667"/>
    <n v="138.611190817791"/>
    <m/>
    <n v="72936.154899999994"/>
    <x v="0"/>
    <n v="15259.459500000001"/>
    <x v="1174"/>
    <x v="0"/>
    <m/>
  </r>
  <r>
    <d v="2024-10-22T03:27:29"/>
    <x v="1"/>
    <n v="40"/>
    <s v="OCAMPO OCAMPO ANTONIO JOSE"/>
    <x v="0"/>
    <x v="0"/>
    <n v="216"/>
    <n v="24"/>
    <n v="207.91678622668601"/>
    <m/>
    <n v="109404.23239999999"/>
    <x v="0"/>
    <n v="15259.459500000001"/>
    <x v="1174"/>
    <x v="0"/>
    <m/>
  </r>
  <r>
    <d v="2024-10-22T03:27:29"/>
    <x v="9"/>
    <n v="41"/>
    <s v="GARCIA DAVID WILSON ALBERTO"/>
    <x v="6"/>
    <x v="0"/>
    <n v="200"/>
    <n v="25"/>
    <n v="184.814921090387"/>
    <m/>
    <n v="97248.206600000005"/>
    <x v="1"/>
    <n v="15259.459500000001"/>
    <x v="1174"/>
    <x v="0"/>
    <m/>
  </r>
  <r>
    <d v="2024-10-22T03:27:29"/>
    <x v="1"/>
    <n v="42"/>
    <s v="LOPERA ALVAREZ ESTIVEN"/>
    <x v="6"/>
    <x v="0"/>
    <n v="187"/>
    <n v="23.375"/>
    <n v="184.814921090387"/>
    <m/>
    <n v="97248.206600000005"/>
    <x v="1"/>
    <n v="15259.459500000001"/>
    <x v="1174"/>
    <x v="0"/>
    <m/>
  </r>
  <r>
    <d v="2024-10-23T01:46:30"/>
    <x v="1"/>
    <n v="1"/>
    <s v="PALMAR PANA EDIXON JOSUE"/>
    <x v="3"/>
    <x v="0"/>
    <n v="211"/>
    <n v="21.1"/>
    <n v="220.28248587570599"/>
    <m/>
    <n v="115655.36719999999"/>
    <x v="0"/>
    <n v="13718.4211"/>
    <x v="1175"/>
    <x v="0"/>
    <m/>
  </r>
  <r>
    <d v="2024-10-23T01:46:30"/>
    <x v="9"/>
    <n v="2"/>
    <s v="PARIAS MURIEL JHON FREDY"/>
    <x v="0"/>
    <x v="0"/>
    <n v="213"/>
    <n v="23.6666666666667"/>
    <n v="198.25423728813601"/>
    <m/>
    <n v="104089.8305"/>
    <x v="1"/>
    <n v="13718.4211"/>
    <x v="1175"/>
    <x v="0"/>
    <m/>
  </r>
  <r>
    <d v="2024-10-23T01:46:30"/>
    <x v="1"/>
    <n v="3"/>
    <s v="ESPINOZA CHAVARRIA GUILLERMO LEON"/>
    <x v="2"/>
    <x v="0"/>
    <n v="117"/>
    <n v="19.5"/>
    <n v="132.16949152542401"/>
    <s v="2 Descuentos (Conducts) "/>
    <n v="69393.220300000001"/>
    <x v="0"/>
    <n v="13718.4211"/>
    <x v="1175"/>
    <x v="0"/>
    <m/>
  </r>
  <r>
    <d v="2024-10-23T01:46:30"/>
    <x v="9"/>
    <n v="4"/>
    <s v="SERNA GONZALES GEOVANNY ANDRES"/>
    <x v="0"/>
    <x v="0"/>
    <n v="205"/>
    <n v="22.7777777777778"/>
    <n v="198.25423728813601"/>
    <m/>
    <n v="104089.8305"/>
    <x v="0"/>
    <n v="13718.4211"/>
    <x v="1175"/>
    <x v="0"/>
    <m/>
  </r>
  <r>
    <d v="2024-10-23T01:46:31"/>
    <x v="1"/>
    <n v="5"/>
    <s v="BERRIO POSADA ANGELA"/>
    <x v="3"/>
    <x v="0"/>
    <n v="238"/>
    <n v="23.8"/>
    <n v="220.28248587570599"/>
    <s v="3 Descuentos (Conduct y usuario desubicado) "/>
    <n v="115655.36719999999"/>
    <x v="1"/>
    <n v="13718.4211"/>
    <x v="1175"/>
    <x v="0"/>
    <m/>
  </r>
  <r>
    <d v="2024-10-23T01:46:31"/>
    <x v="9"/>
    <n v="6"/>
    <s v="TUBERQUIA MAICOL ESTIVEN"/>
    <x v="6"/>
    <x v="0"/>
    <n v="168"/>
    <n v="21"/>
    <n v="176.22598870056501"/>
    <s v="1 Descuento (Usuario movilidad reducida) "/>
    <n v="92524.293799999999"/>
    <x v="0"/>
    <n v="13718.4211"/>
    <x v="1175"/>
    <x v="0"/>
    <m/>
  </r>
  <r>
    <d v="2024-10-23T01:46:31"/>
    <x v="1"/>
    <n v="7"/>
    <s v="VANEGAS MORALES DEIBY ALEJANDRO"/>
    <x v="0"/>
    <x v="0"/>
    <n v="217"/>
    <n v="24.1111111111111"/>
    <n v="198.25423728813601"/>
    <m/>
    <n v="104089.8305"/>
    <x v="1"/>
    <n v="13718.4211"/>
    <x v="1175"/>
    <x v="0"/>
    <m/>
  </r>
  <r>
    <d v="2024-10-23T01:46:31"/>
    <x v="9"/>
    <n v="8"/>
    <s v="VACA FIERRO ROBINSON"/>
    <x v="9"/>
    <x v="0"/>
    <n v="248"/>
    <n v="20.6666666666667"/>
    <n v="264.33898305084699"/>
    <s v="1 Descuento (Asociado) "/>
    <n v="138786.44070000001"/>
    <x v="1"/>
    <n v="13718.4211"/>
    <x v="1175"/>
    <x v="0"/>
    <m/>
  </r>
  <r>
    <d v="2024-10-23T01:46:31"/>
    <x v="1"/>
    <n v="9"/>
    <s v="ORTIZ ANDRES FELIPE"/>
    <x v="0"/>
    <x v="0"/>
    <n v="170"/>
    <n v="18.8888888888889"/>
    <n v="198.25423728813601"/>
    <s v="2 Descuentos (Monitoreo) "/>
    <n v="104089.8305"/>
    <x v="0"/>
    <n v="13718.4211"/>
    <x v="1175"/>
    <x v="0"/>
    <m/>
  </r>
  <r>
    <d v="2024-10-23T01:46:32"/>
    <x v="9"/>
    <n v="10"/>
    <s v="JIMENEZ JIMENEZ OMAR DAVID"/>
    <x v="0"/>
    <x v="0"/>
    <n v="197"/>
    <n v="21.8888888888889"/>
    <n v="198.25423728813601"/>
    <m/>
    <n v="104089.8305"/>
    <x v="0"/>
    <n v="13718.4211"/>
    <x v="1175"/>
    <x v="0"/>
    <m/>
  </r>
  <r>
    <d v="2024-10-23T01:46:32"/>
    <x v="1"/>
    <n v="11"/>
    <s v="AMAYA JOSE MANUEL"/>
    <x v="0"/>
    <x v="0"/>
    <n v="242"/>
    <n v="26.8888888888889"/>
    <n v="198.25423728813601"/>
    <s v="2 Descuentos (Usuarios desubicados) "/>
    <n v="104089.8305"/>
    <x v="0"/>
    <n v="13718.4211"/>
    <x v="1175"/>
    <x v="0"/>
    <m/>
  </r>
  <r>
    <d v="2024-10-23T01:46:32"/>
    <x v="9"/>
    <n v="13"/>
    <s v="DURANGO PAEZ GILDARDO"/>
    <x v="4"/>
    <x v="0"/>
    <n v="136"/>
    <n v="19.428571428571399"/>
    <n v="154.19774011299401"/>
    <s v="6 Descuentos (Capacitacin y transbordo)"/>
    <n v="80958.757100000003"/>
    <x v="0"/>
    <n v="13718.4211"/>
    <x v="1175"/>
    <x v="0"/>
    <m/>
  </r>
  <r>
    <d v="2024-10-23T01:46:32"/>
    <x v="1"/>
    <n v="14"/>
    <s v="DIAZ LOZADA ANDRES FELIPE"/>
    <x v="12"/>
    <x v="0"/>
    <n v="246"/>
    <n v="18.923076923076898"/>
    <n v="286.36723163841799"/>
    <s v="1 Descuento (Despachador) "/>
    <n v="150351.9774"/>
    <x v="1"/>
    <n v="13718.4211"/>
    <x v="1175"/>
    <x v="0"/>
    <m/>
  </r>
  <r>
    <d v="2024-10-23T01:46:33"/>
    <x v="9"/>
    <n v="15"/>
    <s v="MARTINEZ ADRIAN ALEJANDRO"/>
    <x v="0"/>
    <x v="0"/>
    <n v="200"/>
    <n v="22.2222222222222"/>
    <n v="198.25423728813601"/>
    <m/>
    <n v="104089.8305"/>
    <x v="1"/>
    <n v="13718.4211"/>
    <x v="1175"/>
    <x v="0"/>
    <m/>
  </r>
  <r>
    <d v="2024-10-23T01:46:33"/>
    <x v="1"/>
    <n v="16"/>
    <s v="HURTADO MADRID JUAN ESTEBAN"/>
    <x v="0"/>
    <x v="0"/>
    <n v="158"/>
    <n v="17.5555555555556"/>
    <n v="198.25423728813601"/>
    <m/>
    <n v="104089.8305"/>
    <x v="0"/>
    <n v="13718.4211"/>
    <x v="1175"/>
    <x v="0"/>
    <m/>
  </r>
  <r>
    <d v="2024-10-23T01:46:33"/>
    <x v="9"/>
    <n v="17"/>
    <s v="RAMIREZ JARAMILLO WILSON"/>
    <x v="0"/>
    <x v="0"/>
    <n v="201"/>
    <n v="22.3333333333333"/>
    <n v="198.25423728813601"/>
    <m/>
    <n v="104089.8305"/>
    <x v="0"/>
    <n v="13718.4211"/>
    <x v="1175"/>
    <x v="0"/>
    <m/>
  </r>
  <r>
    <d v="2024-10-23T01:46:33"/>
    <x v="1"/>
    <n v="18"/>
    <s v="LOPEZ PINEDA DANIEL ESTIVEN"/>
    <x v="6"/>
    <x v="0"/>
    <n v="138"/>
    <n v="17.25"/>
    <n v="176.22598870056501"/>
    <m/>
    <n v="92524.293799999999"/>
    <x v="0"/>
    <n v="13718.4211"/>
    <x v="1175"/>
    <x v="0"/>
    <m/>
  </r>
  <r>
    <d v="2024-10-23T01:46:34"/>
    <x v="9"/>
    <n v="19"/>
    <s v="MACEA MATEO"/>
    <x v="6"/>
    <x v="0"/>
    <n v="210"/>
    <n v="26.25"/>
    <n v="176.22598870056501"/>
    <m/>
    <n v="92524.293799999999"/>
    <x v="0"/>
    <n v="13718.4211"/>
    <x v="1175"/>
    <x v="0"/>
    <m/>
  </r>
  <r>
    <d v="2024-10-23T01:46:34"/>
    <x v="1"/>
    <n v="20"/>
    <s v="LONDOO LOPERA DUVAN ANDRES"/>
    <x v="0"/>
    <x v="3"/>
    <n v="178"/>
    <n v="19.7777777777778"/>
    <n v="198.25423728813601"/>
    <s v="1 Descuento (Despachador) "/>
    <n v="104089.8305"/>
    <x v="0"/>
    <n v="13718.4211"/>
    <x v="1175"/>
    <x v="0"/>
    <m/>
  </r>
  <r>
    <d v="2024-10-23T01:46:34"/>
    <x v="9"/>
    <n v="21"/>
    <s v="DURANGO DAVID JOSE"/>
    <x v="0"/>
    <x v="0"/>
    <n v="185"/>
    <n v="20.5555555555556"/>
    <n v="198.25423728813601"/>
    <m/>
    <n v="104089.8305"/>
    <x v="0"/>
    <n v="13718.4211"/>
    <x v="1175"/>
    <x v="0"/>
    <m/>
  </r>
  <r>
    <d v="2024-10-23T01:46:34"/>
    <x v="1"/>
    <n v="22"/>
    <s v="QUIRAMA CASTAEDA JHON JADER"/>
    <x v="3"/>
    <x v="0"/>
    <n v="279"/>
    <n v="27.9"/>
    <n v="220.28248587570599"/>
    <s v="1 Descuento (Despachador) "/>
    <n v="115655.36719999999"/>
    <x v="1"/>
    <n v="13718.4211"/>
    <x v="1175"/>
    <x v="0"/>
    <m/>
  </r>
  <r>
    <d v="2024-10-23T01:46:35"/>
    <x v="9"/>
    <n v="24"/>
    <s v="POSSO CRISTIAN"/>
    <x v="0"/>
    <x v="0"/>
    <n v="223"/>
    <n v="24.7777777777778"/>
    <n v="198.25423728813601"/>
    <m/>
    <n v="104089.8305"/>
    <x v="0"/>
    <n v="13718.4211"/>
    <x v="1175"/>
    <x v="0"/>
    <m/>
  </r>
  <r>
    <d v="2024-10-23T01:46:35"/>
    <x v="1"/>
    <n v="25"/>
    <s v="JIMENEZ HURTADO CARLOS ESTIVEN"/>
    <x v="0"/>
    <x v="0"/>
    <n v="188"/>
    <n v="20.8888888888889"/>
    <n v="198.25423728813601"/>
    <s v="2 Descuentos (Conducts) "/>
    <n v="104089.8305"/>
    <x v="1"/>
    <n v="13718.4211"/>
    <x v="1175"/>
    <x v="0"/>
    <m/>
  </r>
  <r>
    <d v="2024-10-23T01:46:35"/>
    <x v="9"/>
    <n v="26"/>
    <s v="CIRO MARIN RODRIGO ALBERTO"/>
    <x v="2"/>
    <x v="0"/>
    <n v="135"/>
    <n v="22.5"/>
    <n v="132.16949152542401"/>
    <s v="1 Descuento (Despachador) "/>
    <n v="69393.220300000001"/>
    <x v="0"/>
    <n v="13718.4211"/>
    <x v="1175"/>
    <x v="0"/>
    <m/>
  </r>
  <r>
    <d v="2024-10-23T01:46:35"/>
    <x v="1"/>
    <n v="27"/>
    <s v="HENAO MUOZ FERNEY"/>
    <x v="3"/>
    <x v="0"/>
    <n v="200"/>
    <n v="20"/>
    <n v="220.28248587570599"/>
    <s v="JORGE FLORES Realiz 5 viajes donde moviliz 103 Usuarios "/>
    <n v="115655.36719999999"/>
    <x v="0"/>
    <n v="13718.4211"/>
    <x v="1175"/>
    <x v="0"/>
    <m/>
  </r>
  <r>
    <d v="2024-10-23T01:46:36"/>
    <x v="9"/>
    <n v="28"/>
    <s v="GUERRA WILLIAN"/>
    <x v="6"/>
    <x v="0"/>
    <n v="144"/>
    <n v="18"/>
    <n v="176.22598870056501"/>
    <m/>
    <n v="92524.293799999999"/>
    <x v="0"/>
    <n v="13718.4211"/>
    <x v="1175"/>
    <x v="0"/>
    <m/>
  </r>
  <r>
    <d v="2024-10-23T01:46:36"/>
    <x v="1"/>
    <n v="29"/>
    <s v="PEREZ GARCIA JUAN ESTEBAN"/>
    <x v="0"/>
    <x v="3"/>
    <n v="199"/>
    <n v="22.1111111111111"/>
    <n v="198.25423728813601"/>
    <s v="1 Descuento (Monitoreo)"/>
    <n v="104089.8305"/>
    <x v="0"/>
    <n v="13718.4211"/>
    <x v="1175"/>
    <x v="0"/>
    <m/>
  </r>
  <r>
    <d v="2024-10-23T01:46:36"/>
    <x v="9"/>
    <n v="30"/>
    <s v="HINCAPIE GALLEGO YEISON ANDRES"/>
    <x v="4"/>
    <x v="0"/>
    <n v="144"/>
    <n v="20.571428571428601"/>
    <n v="154.19774011299401"/>
    <s v="1 Descuento (Usuario desubicado)"/>
    <n v="80958.757100000003"/>
    <x v="0"/>
    <n v="13718.4211"/>
    <x v="1175"/>
    <x v="0"/>
    <m/>
  </r>
  <r>
    <d v="2024-10-23T01:46:36"/>
    <x v="1"/>
    <n v="31"/>
    <s v="GOEZ PABLO"/>
    <x v="0"/>
    <x v="0"/>
    <n v="188"/>
    <n v="20.8888888888889"/>
    <n v="198.25423728813601"/>
    <m/>
    <n v="104089.8305"/>
    <x v="0"/>
    <n v="13718.4211"/>
    <x v="1175"/>
    <x v="0"/>
    <m/>
  </r>
  <r>
    <d v="2024-10-23T01:46:37"/>
    <x v="9"/>
    <n v="32"/>
    <s v="AGUDELO GARCIA DENIN ANGELO"/>
    <x v="8"/>
    <x v="0"/>
    <n v="114"/>
    <n v="22.8"/>
    <n v="110.14124293785299"/>
    <m/>
    <n v="57827.683599999997"/>
    <x v="0"/>
    <n v="13718.4211"/>
    <x v="1175"/>
    <x v="0"/>
    <m/>
  </r>
  <r>
    <d v="2024-10-23T01:46:37"/>
    <x v="1"/>
    <n v="33"/>
    <s v="USUGA KELER JOHAN"/>
    <x v="1"/>
    <x v="0"/>
    <n v="288"/>
    <n v="26.181818181818201"/>
    <n v="242.31073446327699"/>
    <s v="4 Descuentos (Monitoreo, Despachador y Usuarios desubicados) "/>
    <n v="127220.90399999999"/>
    <x v="0"/>
    <n v="13718.4211"/>
    <x v="1175"/>
    <x v="0"/>
    <m/>
  </r>
  <r>
    <d v="2024-10-23T01:46:37"/>
    <x v="9"/>
    <n v="34"/>
    <s v="MONTOYA OSPINA GILBERTO ANTONIO"/>
    <x v="3"/>
    <x v="0"/>
    <n v="202"/>
    <n v="20.2"/>
    <n v="220.28248587570599"/>
    <m/>
    <n v="115655.36719999999"/>
    <x v="0"/>
    <n v="13718.4211"/>
    <x v="1175"/>
    <x v="0"/>
    <m/>
  </r>
  <r>
    <d v="2024-10-23T01:46:37"/>
    <x v="1"/>
    <n v="35"/>
    <s v="MOLINA LUIS FERNANDO"/>
    <x v="4"/>
    <x v="0"/>
    <n v="162"/>
    <n v="23.1428571428571"/>
    <n v="154.19774011299401"/>
    <m/>
    <n v="80958.757100000003"/>
    <x v="1"/>
    <n v="13718.4211"/>
    <x v="1175"/>
    <x v="0"/>
    <m/>
  </r>
  <r>
    <d v="2024-10-23T01:46:38"/>
    <x v="9"/>
    <n v="36"/>
    <s v="MARTINEZ CHAVERRA LUIS NORBERTO"/>
    <x v="0"/>
    <x v="0"/>
    <n v="202"/>
    <n v="22.4444444444444"/>
    <n v="198.25423728813601"/>
    <m/>
    <n v="104089.8305"/>
    <x v="0"/>
    <n v="13718.4211"/>
    <x v="1175"/>
    <x v="0"/>
    <m/>
  </r>
  <r>
    <d v="2024-10-23T01:46:38"/>
    <x v="1"/>
    <n v="37"/>
    <s v="TABORDA ROJAS DIEGO ALEJANDRO"/>
    <x v="0"/>
    <x v="0"/>
    <n v="216"/>
    <n v="24"/>
    <n v="198.25423728813601"/>
    <m/>
    <n v="104089.8305"/>
    <x v="1"/>
    <n v="13718.4211"/>
    <x v="1175"/>
    <x v="0"/>
    <m/>
  </r>
  <r>
    <d v="2024-10-23T01:46:38"/>
    <x v="9"/>
    <n v="38"/>
    <s v="RAMIREZ YEISON"/>
    <x v="3"/>
    <x v="0"/>
    <n v="255"/>
    <n v="25.5"/>
    <n v="220.28248587570599"/>
    <s v="2 Descuentos (conduct y usuario desubicado) "/>
    <n v="115655.36719999999"/>
    <x v="0"/>
    <n v="13718.4211"/>
    <x v="1175"/>
    <x v="0"/>
    <m/>
  </r>
  <r>
    <d v="2024-10-23T01:46:38"/>
    <x v="1"/>
    <n v="39"/>
    <s v="GOMEZ EDWIN"/>
    <x v="4"/>
    <x v="3"/>
    <n v="168"/>
    <n v="24"/>
    <n v="154.19774011299401"/>
    <m/>
    <n v="80958.757100000003"/>
    <x v="0"/>
    <n v="13718.4211"/>
    <x v="1175"/>
    <x v="0"/>
    <m/>
  </r>
  <r>
    <d v="2024-10-23T01:46:39"/>
    <x v="9"/>
    <n v="40"/>
    <s v="OCAMPO OCAMPO ANTONIO JOSE"/>
    <x v="3"/>
    <x v="0"/>
    <n v="235"/>
    <n v="23.5"/>
    <n v="220.28248587570599"/>
    <m/>
    <n v="115655.36719999999"/>
    <x v="0"/>
    <n v="13718.4211"/>
    <x v="1175"/>
    <x v="0"/>
    <m/>
  </r>
  <r>
    <d v="2024-10-23T01:46:39"/>
    <x v="1"/>
    <n v="41"/>
    <s v="GARCIA DAVID WILSON ALBERTO"/>
    <x v="0"/>
    <x v="0"/>
    <n v="170"/>
    <n v="18.8888888888889"/>
    <n v="198.25423728813601"/>
    <m/>
    <n v="104089.8305"/>
    <x v="1"/>
    <n v="13718.4211"/>
    <x v="1175"/>
    <x v="0"/>
    <m/>
  </r>
  <r>
    <d v="2024-10-23T01:46:39"/>
    <x v="9"/>
    <n v="42"/>
    <s v="LOPERA ALVAREZ ESTIVEN"/>
    <x v="0"/>
    <x v="0"/>
    <n v="208"/>
    <n v="23.1111111111111"/>
    <n v="198.25423728813601"/>
    <m/>
    <n v="104089.8305"/>
    <x v="1"/>
    <n v="13718.4211"/>
    <x v="1175"/>
    <x v="0"/>
    <m/>
  </r>
  <r>
    <d v="2024-10-24T01:30:34"/>
    <x v="9"/>
    <n v="1"/>
    <s v="PALMAR PANA EDIXON JOSUE"/>
    <x v="11"/>
    <x v="0"/>
    <n v="24"/>
    <n v="16"/>
    <n v="33.337662337662302"/>
    <m/>
    <n v="17510.7143"/>
    <x v="0"/>
    <n v="13786.486500000001"/>
    <x v="1176"/>
    <x v="0"/>
    <m/>
  </r>
  <r>
    <d v="2024-10-24T01:30:34"/>
    <x v="1"/>
    <n v="2"/>
    <s v="PARIAS MURIEL JHON FREDY"/>
    <x v="0"/>
    <x v="0"/>
    <n v="193"/>
    <n v="21.4444444444444"/>
    <n v="200.02597402597399"/>
    <m/>
    <n v="105064.28569999999"/>
    <x v="1"/>
    <n v="13786.486500000001"/>
    <x v="1176"/>
    <x v="0"/>
    <m/>
  </r>
  <r>
    <d v="2024-10-24T01:30:35"/>
    <x v="9"/>
    <n v="3"/>
    <s v="AGUIRRE ANDRES"/>
    <x v="1"/>
    <x v="0"/>
    <n v="219"/>
    <n v="19.909090909090899"/>
    <n v="244.47619047619"/>
    <s v="1 Descuento (Jefe de ruta) "/>
    <n v="128411.9048"/>
    <x v="0"/>
    <n v="13786.486500000001"/>
    <x v="1176"/>
    <x v="0"/>
    <m/>
  </r>
  <r>
    <d v="2024-10-24T01:30:35"/>
    <x v="1"/>
    <n v="4"/>
    <s v="HINCAPIE GALLEGO YEISON ANDRES"/>
    <x v="3"/>
    <x v="0"/>
    <n v="209"/>
    <n v="20.9"/>
    <n v="222.25108225108201"/>
    <s v="2 Descuentos (Conducts) "/>
    <n v="116738.0952"/>
    <x v="0"/>
    <n v="13786.486500000001"/>
    <x v="1176"/>
    <x v="0"/>
    <m/>
  </r>
  <r>
    <d v="2024-10-24T01:30:35"/>
    <x v="9"/>
    <n v="5"/>
    <s v="BERRIO POSADA ANGELA"/>
    <x v="10"/>
    <x v="0"/>
    <n v="72"/>
    <n v="18"/>
    <n v="88.900432900432904"/>
    <s v="1 Descuento (Despachador) "/>
    <n v="46695.238100000002"/>
    <x v="1"/>
    <n v="13786.486500000001"/>
    <x v="1176"/>
    <x v="0"/>
    <m/>
  </r>
  <r>
    <d v="2024-10-24T01:30:35"/>
    <x v="1"/>
    <n v="6"/>
    <s v="TUBERQUIA MAICOL ESTIVEN"/>
    <x v="3"/>
    <x v="0"/>
    <n v="229"/>
    <n v="22.9"/>
    <n v="222.25108225108201"/>
    <s v="1 Descuento (Despachador) "/>
    <n v="116738.0952"/>
    <x v="0"/>
    <n v="13786.486500000001"/>
    <x v="1176"/>
    <x v="0"/>
    <m/>
  </r>
  <r>
    <d v="2024-10-24T01:30:36"/>
    <x v="9"/>
    <n v="7"/>
    <s v="VANEGAS MORALES DEIBY ALEJANDRO"/>
    <x v="3"/>
    <x v="0"/>
    <n v="225"/>
    <n v="22.5"/>
    <n v="222.25108225108201"/>
    <m/>
    <n v="116738.0952"/>
    <x v="1"/>
    <n v="13786.486500000001"/>
    <x v="1176"/>
    <x v="0"/>
    <m/>
  </r>
  <r>
    <d v="2024-10-24T01:30:36"/>
    <x v="1"/>
    <n v="8"/>
    <s v="VACA FIERRO ROBINSON"/>
    <x v="0"/>
    <x v="0"/>
    <n v="191"/>
    <n v="21.2222222222222"/>
    <n v="200.02597402597399"/>
    <m/>
    <n v="105064.28569999999"/>
    <x v="1"/>
    <n v="13786.486500000001"/>
    <x v="1176"/>
    <x v="0"/>
    <m/>
  </r>
  <r>
    <d v="2024-10-24T01:30:36"/>
    <x v="9"/>
    <n v="9"/>
    <s v="LOPEZ PINEDA DANIEL ESTIVEN"/>
    <x v="0"/>
    <x v="0"/>
    <n v="190"/>
    <n v="21.1111111111111"/>
    <n v="200.02597402597399"/>
    <m/>
    <n v="105064.28569999999"/>
    <x v="0"/>
    <n v="13786.486500000001"/>
    <x v="1176"/>
    <x v="0"/>
    <m/>
  </r>
  <r>
    <d v="2024-10-24T01:30:36"/>
    <x v="9"/>
    <n v="10"/>
    <s v="QUINTERO  ALVARO ANTONIO"/>
    <x v="2"/>
    <x v="0"/>
    <n v="167"/>
    <n v="27.8333333333333"/>
    <n v="133.35064935064901"/>
    <m/>
    <n v="70042.857099999994"/>
    <x v="0"/>
    <n v="13786.486500000001"/>
    <x v="1176"/>
    <x v="0"/>
    <m/>
  </r>
  <r>
    <d v="2024-10-24T01:30:36"/>
    <x v="1"/>
    <n v="11"/>
    <s v="AMAYA JOSE MANUEL"/>
    <x v="2"/>
    <x v="0"/>
    <n v="145"/>
    <n v="24.1666666666667"/>
    <n v="133.35064935064901"/>
    <s v="DAVINSON HERRERA Realiz 1 viajes donde moviliz 20 Usuarios "/>
    <n v="70042.857099999994"/>
    <x v="0"/>
    <n v="13786.486500000001"/>
    <x v="1176"/>
    <x v="0"/>
    <m/>
  </r>
  <r>
    <d v="2024-10-24T01:30:37"/>
    <x v="9"/>
    <n v="12"/>
    <s v="VALENCIA MENDOZA JHON"/>
    <x v="0"/>
    <x v="0"/>
    <n v="182"/>
    <n v="20.2222222222222"/>
    <n v="200.02597402597399"/>
    <m/>
    <n v="105064.28569999999"/>
    <x v="0"/>
    <n v="13786.486500000001"/>
    <x v="1176"/>
    <x v="0"/>
    <m/>
  </r>
  <r>
    <d v="2024-10-24T01:30:37"/>
    <x v="1"/>
    <n v="13"/>
    <s v="DURANGO PAEZ GILDARDO"/>
    <x v="3"/>
    <x v="0"/>
    <n v="204"/>
    <n v="20.399999999999999"/>
    <n v="222.25108225108201"/>
    <m/>
    <n v="116738.0952"/>
    <x v="0"/>
    <n v="13786.486500000001"/>
    <x v="1176"/>
    <x v="0"/>
    <m/>
  </r>
  <r>
    <d v="2024-10-24T01:30:37"/>
    <x v="9"/>
    <n v="14"/>
    <s v="RUA CHAVARRIA JEFERSON ANDREY"/>
    <x v="0"/>
    <x v="0"/>
    <n v="210"/>
    <n v="23.3333333333333"/>
    <n v="200.02597402597399"/>
    <s v="6 Descuentos (Transbordo, usuario desubicado, conduct y despachador) "/>
    <n v="105064.28569999999"/>
    <x v="1"/>
    <n v="13786.486500000001"/>
    <x v="1176"/>
    <x v="0"/>
    <m/>
  </r>
  <r>
    <d v="2024-10-24T01:30:37"/>
    <x v="1"/>
    <n v="15"/>
    <s v="MARTINEZ ADRIAN ALEJANDRO"/>
    <x v="6"/>
    <x v="0"/>
    <n v="192"/>
    <n v="24"/>
    <n v="177.80086580086601"/>
    <s v="1 Descuento (Despachador) "/>
    <n v="93390.476200000005"/>
    <x v="1"/>
    <n v="13786.486500000001"/>
    <x v="1176"/>
    <x v="0"/>
    <m/>
  </r>
  <r>
    <d v="2024-10-24T01:30:38"/>
    <x v="9"/>
    <n v="16"/>
    <s v="HURTADO MADRID JUAN ESTEBAN"/>
    <x v="6"/>
    <x v="0"/>
    <n v="208"/>
    <n v="26"/>
    <n v="177.80086580086601"/>
    <s v="1 Descuento (Conduct)"/>
    <n v="93390.476200000005"/>
    <x v="0"/>
    <n v="13786.486500000001"/>
    <x v="1176"/>
    <x v="0"/>
    <m/>
  </r>
  <r>
    <d v="2024-10-24T01:30:38"/>
    <x v="1"/>
    <n v="17"/>
    <s v="RAMIREZ JARAMILLO WILSON"/>
    <x v="5"/>
    <x v="0"/>
    <n v="32"/>
    <n v="32"/>
    <n v="22.225108225108201"/>
    <m/>
    <n v="11673.809499999999"/>
    <x v="0"/>
    <n v="13786.486500000001"/>
    <x v="1176"/>
    <x v="0"/>
    <m/>
  </r>
  <r>
    <d v="2024-10-24T01:30:38"/>
    <x v="9"/>
    <n v="18"/>
    <s v="BETANCUR GUZMAN JHON FERNANDO"/>
    <x v="3"/>
    <x v="0"/>
    <n v="209"/>
    <n v="20.9"/>
    <n v="222.25108225108201"/>
    <s v="1 Descuento (Usuario desubicado) "/>
    <n v="116738.0952"/>
    <x v="0"/>
    <n v="13786.486500000001"/>
    <x v="1176"/>
    <x v="0"/>
    <m/>
  </r>
  <r>
    <d v="2024-10-24T01:30:38"/>
    <x v="9"/>
    <n v="19"/>
    <s v="MACEA MATEO"/>
    <x v="8"/>
    <x v="0"/>
    <n v="115"/>
    <n v="23"/>
    <n v="111.12554112554101"/>
    <s v="4 Descuentos (Monitoreo)"/>
    <n v="58369.047599999998"/>
    <x v="0"/>
    <n v="13786.486500000001"/>
    <x v="1176"/>
    <x v="0"/>
    <m/>
  </r>
  <r>
    <d v="2024-10-24T01:30:39"/>
    <x v="1"/>
    <n v="20"/>
    <s v="LONDOO LOPERA DUVAN ANDRES"/>
    <x v="4"/>
    <x v="0"/>
    <n v="145"/>
    <n v="20.714285714285701"/>
    <n v="155.57575757575799"/>
    <s v="1 Descuento (Tecnico Radios)"/>
    <n v="81716.666700000002"/>
    <x v="0"/>
    <n v="13786.486500000001"/>
    <x v="1176"/>
    <x v="0"/>
    <m/>
  </r>
  <r>
    <d v="2024-10-24T01:30:39"/>
    <x v="9"/>
    <n v="21"/>
    <s v="JIMENEZ JIMENEZ OMAR DAVID"/>
    <x v="0"/>
    <x v="0"/>
    <n v="193"/>
    <n v="21.4444444444444"/>
    <n v="200.02597402597399"/>
    <s v="1 Descuento (Despachador) "/>
    <n v="105064.28569999999"/>
    <x v="0"/>
    <n v="13786.486500000001"/>
    <x v="1176"/>
    <x v="0"/>
    <m/>
  </r>
  <r>
    <d v="2024-10-24T01:30:39"/>
    <x v="1"/>
    <n v="22"/>
    <s v="QUIRAMA CASTAEDA JHON JADER"/>
    <x v="3"/>
    <x v="0"/>
    <n v="261"/>
    <n v="26.1"/>
    <n v="222.25108225108201"/>
    <m/>
    <n v="116738.0952"/>
    <x v="1"/>
    <n v="13786.486500000001"/>
    <x v="1176"/>
    <x v="0"/>
    <m/>
  </r>
  <r>
    <d v="2024-10-24T01:30:39"/>
    <x v="9"/>
    <n v="23"/>
    <s v="SALDARRIAGA PARRA LUIS ALBERTO"/>
    <x v="0"/>
    <x v="0"/>
    <n v="175"/>
    <n v="19.4444444444444"/>
    <n v="200.02597402597399"/>
    <m/>
    <n v="105064.28569999999"/>
    <x v="2"/>
    <n v="13786.486500000001"/>
    <x v="1176"/>
    <x v="0"/>
    <m/>
  </r>
  <r>
    <d v="2024-10-24T01:30:40"/>
    <x v="1"/>
    <n v="24"/>
    <s v="POSSO CRISTIAN"/>
    <x v="0"/>
    <x v="0"/>
    <n v="210"/>
    <n v="23.3333333333333"/>
    <n v="200.02597402597399"/>
    <m/>
    <n v="105064.28569999999"/>
    <x v="0"/>
    <n v="13786.486500000001"/>
    <x v="1176"/>
    <x v="0"/>
    <m/>
  </r>
  <r>
    <d v="2024-10-24T01:30:40"/>
    <x v="9"/>
    <n v="25"/>
    <s v="HENAO MUOZ FERNEY"/>
    <x v="0"/>
    <x v="0"/>
    <n v="229"/>
    <n v="25.4444444444444"/>
    <n v="200.02597402597399"/>
    <m/>
    <n v="105064.28569999999"/>
    <x v="1"/>
    <n v="13786.486500000001"/>
    <x v="1176"/>
    <x v="0"/>
    <m/>
  </r>
  <r>
    <d v="2024-10-24T01:30:40"/>
    <x v="1"/>
    <n v="26"/>
    <s v="ESPINOZA CHAVARRIA GUILLERMO LEON"/>
    <x v="0"/>
    <x v="0"/>
    <n v="192"/>
    <n v="21.3333333333333"/>
    <n v="200.02597402597399"/>
    <m/>
    <n v="105064.28569999999"/>
    <x v="0"/>
    <n v="13786.486500000001"/>
    <x v="1176"/>
    <x v="0"/>
    <m/>
  </r>
  <r>
    <d v="2024-10-24T01:30:40"/>
    <x v="9"/>
    <n v="27"/>
    <s v="FLORES RINCON JORGE ALBERTO"/>
    <x v="1"/>
    <x v="0"/>
    <n v="228"/>
    <n v="20.727272727272702"/>
    <n v="244.47619047619"/>
    <m/>
    <n v="128411.9048"/>
    <x v="0"/>
    <n v="13786.486500000001"/>
    <x v="1176"/>
    <x v="0"/>
    <m/>
  </r>
  <r>
    <d v="2024-10-24T01:30:41"/>
    <x v="9"/>
    <n v="28"/>
    <s v="GUERRA WILLIAN"/>
    <x v="0"/>
    <x v="0"/>
    <n v="164"/>
    <n v="18.2222222222222"/>
    <n v="200.02597402597399"/>
    <s v="2 Descuentos (Usuarios desubicados) "/>
    <n v="105064.28569999999"/>
    <x v="0"/>
    <n v="13786.486500000001"/>
    <x v="1176"/>
    <x v="0"/>
    <m/>
  </r>
  <r>
    <d v="2024-10-24T01:30:41"/>
    <x v="1"/>
    <n v="29"/>
    <s v="PEREZ GARCIA JUAN ESTEBAN"/>
    <x v="0"/>
    <x v="0"/>
    <n v="188"/>
    <n v="20.8888888888889"/>
    <n v="200.02597402597399"/>
    <m/>
    <n v="105064.28569999999"/>
    <x v="0"/>
    <n v="13786.486500000001"/>
    <x v="1176"/>
    <x v="0"/>
    <m/>
  </r>
  <r>
    <d v="2024-10-24T01:30:41"/>
    <x v="9"/>
    <n v="30"/>
    <s v="TORRES SUAREZ JUAN DIEGO"/>
    <x v="0"/>
    <x v="0"/>
    <n v="187"/>
    <n v="20.7777777777778"/>
    <n v="200.02597402597399"/>
    <m/>
    <n v="105064.28569999999"/>
    <x v="0"/>
    <n v="13786.486500000001"/>
    <x v="1176"/>
    <x v="0"/>
    <m/>
  </r>
  <r>
    <d v="2024-10-24T01:30:41"/>
    <x v="1"/>
    <n v="31"/>
    <s v="GOEZ PABLO"/>
    <x v="0"/>
    <x v="0"/>
    <n v="188"/>
    <n v="20.8888888888889"/>
    <n v="200.02597402597399"/>
    <s v="2 Descuentos (Usuarios desubicados) "/>
    <n v="105064.28569999999"/>
    <x v="0"/>
    <n v="13786.486500000001"/>
    <x v="1176"/>
    <x v="0"/>
    <m/>
  </r>
  <r>
    <d v="2024-10-24T01:30:42"/>
    <x v="9"/>
    <n v="32"/>
    <s v="AGUDELO GARCIA DENIN ANGELO"/>
    <x v="4"/>
    <x v="0"/>
    <n v="117"/>
    <n v="16.714285714285701"/>
    <n v="155.57575757575799"/>
    <m/>
    <n v="81716.666700000002"/>
    <x v="0"/>
    <n v="13786.486500000001"/>
    <x v="1176"/>
    <x v="0"/>
    <m/>
  </r>
  <r>
    <d v="2024-10-24T01:30:42"/>
    <x v="1"/>
    <n v="33"/>
    <s v="USUGA KELER JOHAN"/>
    <x v="8"/>
    <x v="0"/>
    <n v="103"/>
    <n v="20.6"/>
    <n v="111.12554112554101"/>
    <m/>
    <n v="58369.047599999998"/>
    <x v="0"/>
    <n v="13786.486500000001"/>
    <x v="1176"/>
    <x v="0"/>
    <m/>
  </r>
  <r>
    <d v="2024-10-24T01:30:42"/>
    <x v="9"/>
    <n v="34"/>
    <s v="MONTOYA OSPINA GILBERTO ANTONIO"/>
    <x v="0"/>
    <x v="0"/>
    <n v="215"/>
    <n v="23.8888888888889"/>
    <n v="200.02597402597399"/>
    <m/>
    <n v="105064.28569999999"/>
    <x v="0"/>
    <n v="13786.486500000001"/>
    <x v="1176"/>
    <x v="0"/>
    <m/>
  </r>
  <r>
    <d v="2024-10-24T01:30:42"/>
    <x v="1"/>
    <n v="35"/>
    <s v="MOLINA LUIS FERNANDO"/>
    <x v="0"/>
    <x v="0"/>
    <n v="195"/>
    <n v="21.6666666666667"/>
    <n v="200.02597402597399"/>
    <s v="2 Descuentos (Monitoreo) "/>
    <n v="105064.28569999999"/>
    <x v="1"/>
    <n v="13786.486500000001"/>
    <x v="1176"/>
    <x v="0"/>
    <m/>
  </r>
  <r>
    <d v="2024-10-24T01:30:42"/>
    <x v="9"/>
    <n v="36"/>
    <s v="MARTINEZ CHAVERRA LUIS NORBERTO"/>
    <x v="0"/>
    <x v="0"/>
    <n v="209"/>
    <n v="23.2222222222222"/>
    <n v="200.02597402597399"/>
    <m/>
    <n v="105064.28569999999"/>
    <x v="0"/>
    <n v="13786.486500000001"/>
    <x v="1176"/>
    <x v="0"/>
    <m/>
  </r>
  <r>
    <d v="2024-10-24T01:30:43"/>
    <x v="9"/>
    <n v="37"/>
    <s v="TABORDA ROJAS DIEGO ALEJANDRO"/>
    <x v="6"/>
    <x v="0"/>
    <n v="205"/>
    <n v="25.625"/>
    <n v="177.80086580086601"/>
    <m/>
    <n v="93390.476200000005"/>
    <x v="1"/>
    <n v="13786.486500000001"/>
    <x v="1176"/>
    <x v="0"/>
    <m/>
  </r>
  <r>
    <d v="2024-10-24T01:30:43"/>
    <x v="1"/>
    <n v="38"/>
    <s v="PINO JUAN ESTEBAN"/>
    <x v="6"/>
    <x v="0"/>
    <n v="195"/>
    <n v="24.375"/>
    <n v="177.80086580086601"/>
    <s v="1 Descuento (Despachador) "/>
    <n v="93390.476200000005"/>
    <x v="0"/>
    <n v="13786.486500000001"/>
    <x v="1176"/>
    <x v="0"/>
    <m/>
  </r>
  <r>
    <d v="2024-10-24T01:30:43"/>
    <x v="9"/>
    <n v="39"/>
    <s v="GOMEZ EDWIN"/>
    <x v="3"/>
    <x v="0"/>
    <n v="225"/>
    <n v="22.5"/>
    <n v="222.25108225108201"/>
    <m/>
    <n v="116738.0952"/>
    <x v="0"/>
    <n v="13786.486500000001"/>
    <x v="1176"/>
    <x v="0"/>
    <m/>
  </r>
  <r>
    <d v="2024-10-24T01:30:43"/>
    <x v="1"/>
    <n v="40"/>
    <s v="OCAMPO OCAMPO ANTONIO JOSE"/>
    <x v="6"/>
    <x v="0"/>
    <n v="209"/>
    <n v="26.125"/>
    <n v="177.80086580086601"/>
    <m/>
    <n v="93390.476200000005"/>
    <x v="0"/>
    <n v="13786.486500000001"/>
    <x v="1176"/>
    <x v="0"/>
    <m/>
  </r>
  <r>
    <d v="2024-10-24T01:30:44"/>
    <x v="9"/>
    <n v="41"/>
    <s v="GARCIA DAVID WILSON ALBERTO"/>
    <x v="3"/>
    <x v="0"/>
    <n v="241"/>
    <n v="24.1"/>
    <n v="222.25108225108201"/>
    <s v="2 Descuentos (Transbordo) "/>
    <n v="116738.0952"/>
    <x v="1"/>
    <n v="13786.486500000001"/>
    <x v="1176"/>
    <x v="0"/>
    <m/>
  </r>
  <r>
    <d v="2024-10-24T01:30:44"/>
    <x v="1"/>
    <n v="42"/>
    <s v="LOPERA ALVAREZ ESTIVEN"/>
    <x v="0"/>
    <x v="0"/>
    <n v="211"/>
    <n v="23.4444444444444"/>
    <n v="200.02597402597399"/>
    <m/>
    <n v="105064.28569999999"/>
    <x v="1"/>
    <n v="13786.486500000001"/>
    <x v="1176"/>
    <x v="0"/>
    <m/>
  </r>
  <r>
    <d v="2024-10-25T03:43:41"/>
    <x v="1"/>
    <n v="1"/>
    <s v="PALMAR PANA EDIXON JOSUE"/>
    <x v="3"/>
    <x v="0"/>
    <n v="249"/>
    <n v="24.9"/>
    <n v="216.586741889986"/>
    <s v="1 Descuento (Despachador) "/>
    <n v="113622.708"/>
    <x v="0"/>
    <n v="14202.7027"/>
    <x v="1177"/>
    <x v="0"/>
    <m/>
  </r>
  <r>
    <d v="2024-10-25T03:43:41"/>
    <x v="9"/>
    <n v="2"/>
    <s v="PARIAS MURIEL JHON FREDY"/>
    <x v="0"/>
    <x v="0"/>
    <n v="217"/>
    <n v="24.1111111111111"/>
    <n v="194.92806770098699"/>
    <m/>
    <n v="102260.4372"/>
    <x v="1"/>
    <n v="14202.7027"/>
    <x v="1177"/>
    <x v="0"/>
    <m/>
  </r>
  <r>
    <d v="2024-10-25T03:43:41"/>
    <x v="1"/>
    <n v="3"/>
    <s v="AGUIRRE ANDRES"/>
    <x v="10"/>
    <x v="0"/>
    <n v="91"/>
    <n v="22.75"/>
    <n v="86.634696755994398"/>
    <m/>
    <n v="45449.083200000001"/>
    <x v="0"/>
    <n v="14202.7027"/>
    <x v="1177"/>
    <x v="0"/>
    <m/>
  </r>
  <r>
    <d v="2024-10-25T03:43:41"/>
    <x v="9"/>
    <n v="4"/>
    <s v="SERNA GONZALES GEOVANNY ANDRES"/>
    <x v="7"/>
    <x v="0"/>
    <n v="93"/>
    <n v="31"/>
    <n v="64.976022566995795"/>
    <m/>
    <n v="34086.812400000003"/>
    <x v="0"/>
    <n v="14202.7027"/>
    <x v="1177"/>
    <x v="0"/>
    <m/>
  </r>
  <r>
    <d v="2024-10-25T03:43:42"/>
    <x v="1"/>
    <n v="5"/>
    <s v="LONDOO LOPERA DUVAN ANDRES"/>
    <x v="3"/>
    <x v="0"/>
    <n v="192"/>
    <n v="19.2"/>
    <n v="216.586741889986"/>
    <m/>
    <n v="113622.708"/>
    <x v="1"/>
    <n v="14202.7027"/>
    <x v="1177"/>
    <x v="0"/>
    <m/>
  </r>
  <r>
    <d v="2024-10-25T03:43:42"/>
    <x v="9"/>
    <n v="6"/>
    <s v="TUBERQUIA MAICOL ESTIVEN"/>
    <x v="3"/>
    <x v="0"/>
    <n v="259"/>
    <n v="25.9"/>
    <n v="216.586741889986"/>
    <s v="1 Descuento (Conduct) "/>
    <n v="113622.708"/>
    <x v="0"/>
    <n v="14202.7027"/>
    <x v="1177"/>
    <x v="0"/>
    <m/>
  </r>
  <r>
    <d v="2024-10-25T03:43:42"/>
    <x v="1"/>
    <n v="7"/>
    <s v="VANEGAS MORALES DEIBY ALEJANDRO"/>
    <x v="0"/>
    <x v="0"/>
    <n v="211"/>
    <n v="23.4444444444444"/>
    <n v="194.92806770098699"/>
    <m/>
    <n v="102260.4372"/>
    <x v="1"/>
    <n v="14202.7027"/>
    <x v="1177"/>
    <x v="0"/>
    <m/>
  </r>
  <r>
    <d v="2024-10-25T03:43:43"/>
    <x v="9"/>
    <n v="8"/>
    <s v="VACA FIERRO ROBINSON"/>
    <x v="3"/>
    <x v="0"/>
    <n v="238"/>
    <n v="23.8"/>
    <n v="216.586741889986"/>
    <m/>
    <n v="113622.708"/>
    <x v="1"/>
    <n v="14202.7027"/>
    <x v="1177"/>
    <x v="0"/>
    <m/>
  </r>
  <r>
    <d v="2024-10-25T03:43:43"/>
    <x v="1"/>
    <n v="9"/>
    <s v="ORTIZ ANDRES FELIPE"/>
    <x v="0"/>
    <x v="0"/>
    <n v="161"/>
    <n v="17.8888888888889"/>
    <n v="194.92806770098699"/>
    <s v="2 Descuentos (Monitoreo y Conduct) "/>
    <n v="102260.4372"/>
    <x v="0"/>
    <n v="14202.7027"/>
    <x v="1177"/>
    <x v="0"/>
    <m/>
  </r>
  <r>
    <d v="2024-10-25T03:43:43"/>
    <x v="9"/>
    <n v="10"/>
    <s v="QUINTERO  ALVARO ANTONIO"/>
    <x v="3"/>
    <x v="0"/>
    <n v="213"/>
    <n v="21.3"/>
    <n v="216.586741889986"/>
    <m/>
    <n v="113622.708"/>
    <x v="0"/>
    <n v="14202.7027"/>
    <x v="1177"/>
    <x v="0"/>
    <m/>
  </r>
  <r>
    <d v="2024-10-25T03:43:44"/>
    <x v="1"/>
    <n v="11"/>
    <s v="AMAYA JOSE MANUEL"/>
    <x v="3"/>
    <x v="0"/>
    <n v="230"/>
    <n v="23"/>
    <n v="216.586741889986"/>
    <s v="3 Descuentos (Usuarios desubicados) "/>
    <n v="113622.708"/>
    <x v="0"/>
    <n v="14202.7027"/>
    <x v="1177"/>
    <x v="0"/>
    <m/>
  </r>
  <r>
    <d v="2024-10-25T03:43:44"/>
    <x v="9"/>
    <n v="12"/>
    <s v="JIMENEZ JIMENEZ OMAR DAVID"/>
    <x v="0"/>
    <x v="0"/>
    <n v="201"/>
    <n v="22.3333333333333"/>
    <n v="194.92806770098699"/>
    <m/>
    <n v="102260.4372"/>
    <x v="0"/>
    <n v="14202.7027"/>
    <x v="1177"/>
    <x v="0"/>
    <m/>
  </r>
  <r>
    <d v="2024-10-25T03:43:44"/>
    <x v="1"/>
    <n v="13"/>
    <s v="LOPEZ PINEDA DANIEL ESTIVEN"/>
    <x v="10"/>
    <x v="0"/>
    <n v="80"/>
    <n v="20"/>
    <n v="86.634696755994398"/>
    <s v="8 Descuentos (Transbordo)"/>
    <n v="45449.083200000001"/>
    <x v="0"/>
    <n v="14202.7027"/>
    <x v="1177"/>
    <x v="0"/>
    <m/>
  </r>
  <r>
    <d v="2024-10-25T03:43:45"/>
    <x v="9"/>
    <n v="14"/>
    <s v="DIAZ LOZADA ANDRES FELIPE"/>
    <x v="3"/>
    <x v="0"/>
    <n v="182"/>
    <n v="18.2"/>
    <n v="216.586741889986"/>
    <m/>
    <n v="113622.708"/>
    <x v="1"/>
    <n v="14202.7027"/>
    <x v="1177"/>
    <x v="0"/>
    <m/>
  </r>
  <r>
    <d v="2024-10-25T03:43:45"/>
    <x v="1"/>
    <n v="15"/>
    <s v="MARTINEZ ADRIAN ALEJANDRO"/>
    <x v="3"/>
    <x v="0"/>
    <n v="233"/>
    <n v="23.3"/>
    <n v="216.586741889986"/>
    <s v="1 Descuento (Despachador) "/>
    <n v="113622.708"/>
    <x v="1"/>
    <n v="14202.7027"/>
    <x v="1177"/>
    <x v="0"/>
    <m/>
  </r>
  <r>
    <d v="2024-10-25T03:43:45"/>
    <x v="9"/>
    <n v="16"/>
    <s v="HURTADO MADRID JUAN ESTEBAN"/>
    <x v="0"/>
    <x v="0"/>
    <n v="160"/>
    <n v="17.7777777777778"/>
    <n v="194.92806770098699"/>
    <s v="1 Descuento (Despachador) "/>
    <n v="102260.4372"/>
    <x v="0"/>
    <n v="14202.7027"/>
    <x v="1177"/>
    <x v="0"/>
    <m/>
  </r>
  <r>
    <d v="2024-10-25T03:43:46"/>
    <x v="1"/>
    <n v="17"/>
    <s v="ESPINOZA CHAVARRIA GUILLERMO LEON"/>
    <x v="3"/>
    <x v="0"/>
    <n v="217"/>
    <n v="21.7"/>
    <n v="216.586741889986"/>
    <m/>
    <n v="113622.708"/>
    <x v="0"/>
    <n v="14202.7027"/>
    <x v="1177"/>
    <x v="0"/>
    <m/>
  </r>
  <r>
    <d v="2024-10-25T03:43:46"/>
    <x v="9"/>
    <n v="18"/>
    <s v="BETANCUR GUZMAN JHON FERNANDO"/>
    <x v="3"/>
    <x v="0"/>
    <n v="222"/>
    <n v="22.2"/>
    <n v="216.586741889986"/>
    <s v="1 Descuento (Conduct) "/>
    <n v="113622.708"/>
    <x v="0"/>
    <n v="14202.7027"/>
    <x v="1177"/>
    <x v="0"/>
    <m/>
  </r>
  <r>
    <d v="2024-10-25T03:43:46"/>
    <x v="1"/>
    <n v="19"/>
    <s v="MACEA MATEO"/>
    <x v="3"/>
    <x v="0"/>
    <n v="200"/>
    <n v="20"/>
    <n v="216.586741889986"/>
    <s v="4 Descuentos (Asociado y Usuarios desubicados) "/>
    <n v="113622.708"/>
    <x v="0"/>
    <n v="14202.7027"/>
    <x v="1177"/>
    <x v="0"/>
    <m/>
  </r>
  <r>
    <d v="2024-10-25T03:43:46"/>
    <x v="9"/>
    <n v="20"/>
    <s v="GONZALEZ PEREZ RAFAEL JOSE"/>
    <x v="0"/>
    <x v="0"/>
    <n v="211"/>
    <n v="23.4444444444444"/>
    <n v="194.92806770098699"/>
    <m/>
    <n v="102260.4372"/>
    <x v="0"/>
    <n v="14202.7027"/>
    <x v="1177"/>
    <x v="0"/>
    <m/>
  </r>
  <r>
    <d v="2024-10-25T03:43:47"/>
    <x v="1"/>
    <n v="21"/>
    <s v="DURANGO DAVID JOSE"/>
    <x v="6"/>
    <x v="0"/>
    <n v="177"/>
    <n v="22.125"/>
    <n v="173.26939351198899"/>
    <m/>
    <n v="90898.166400000002"/>
    <x v="0"/>
    <n v="14202.7027"/>
    <x v="1177"/>
    <x v="0"/>
    <m/>
  </r>
  <r>
    <d v="2024-10-25T03:43:47"/>
    <x v="9"/>
    <n v="22"/>
    <s v="QUIRAMA CASTAEDA JHON JADER"/>
    <x v="2"/>
    <x v="0"/>
    <n v="93"/>
    <n v="15.5"/>
    <n v="129.95204513399199"/>
    <m/>
    <n v="68173.624800000005"/>
    <x v="1"/>
    <n v="14202.7027"/>
    <x v="1177"/>
    <x v="0"/>
    <m/>
  </r>
  <r>
    <d v="2024-10-25T03:43:47"/>
    <x v="1"/>
    <n v="23"/>
    <s v="SALDARRIAGA PARRA LUIS ALBERTO"/>
    <x v="2"/>
    <x v="0"/>
    <n v="137"/>
    <n v="21.076923076923102"/>
    <n v="140.781382228491"/>
    <m/>
    <n v="73854.760200000004"/>
    <x v="2"/>
    <n v="14202.7027"/>
    <x v="1177"/>
    <x v="0"/>
    <m/>
  </r>
  <r>
    <d v="2024-10-25T03:43:48"/>
    <x v="9"/>
    <n v="24"/>
    <s v="POSSO CRISTIAN"/>
    <x v="10"/>
    <x v="0"/>
    <n v="115"/>
    <n v="28.75"/>
    <n v="86.634696755994398"/>
    <s v="1 Descuento (Monitoreo) "/>
    <n v="45449.083200000001"/>
    <x v="0"/>
    <n v="14202.7027"/>
    <x v="1177"/>
    <x v="0"/>
    <m/>
  </r>
  <r>
    <d v="2024-10-25T03:43:48"/>
    <x v="1"/>
    <n v="25"/>
    <s v="JIMENEZ HURTADO CARLOS ESTIVEN"/>
    <x v="6"/>
    <x v="0"/>
    <n v="148"/>
    <n v="18.5"/>
    <n v="173.26939351198899"/>
    <m/>
    <n v="90898.166400000002"/>
    <x v="1"/>
    <n v="14202.7027"/>
    <x v="1177"/>
    <x v="0"/>
    <m/>
  </r>
  <r>
    <d v="2024-10-25T03:43:48"/>
    <x v="9"/>
    <n v="26"/>
    <s v="CIRO MARIN RODRIGO ALBERTO"/>
    <x v="0"/>
    <x v="0"/>
    <n v="181"/>
    <n v="20.1111111111111"/>
    <n v="194.92806770098699"/>
    <s v="5 Descuentos (Despachador y transbordo) "/>
    <n v="102260.4372"/>
    <x v="0"/>
    <n v="14202.7027"/>
    <x v="1177"/>
    <x v="0"/>
    <m/>
  </r>
  <r>
    <d v="2024-10-25T03:43:49"/>
    <x v="1"/>
    <n v="27"/>
    <s v="PINO JUAN ESTEBAN"/>
    <x v="0"/>
    <x v="0"/>
    <n v="178"/>
    <n v="19.7777777777778"/>
    <n v="194.92806770098699"/>
    <m/>
    <n v="102260.4372"/>
    <x v="0"/>
    <n v="14202.7027"/>
    <x v="1177"/>
    <x v="0"/>
    <m/>
  </r>
  <r>
    <d v="2024-10-25T03:43:49"/>
    <x v="9"/>
    <n v="28"/>
    <s v="HINCAPIE GALLEGO YEISON ANDRES"/>
    <x v="6"/>
    <x v="0"/>
    <n v="162"/>
    <n v="20.25"/>
    <n v="173.26939351198899"/>
    <m/>
    <n v="90898.166400000002"/>
    <x v="0"/>
    <n v="14202.7027"/>
    <x v="1177"/>
    <x v="0"/>
    <m/>
  </r>
  <r>
    <d v="2024-10-25T03:43:49"/>
    <x v="1"/>
    <n v="29"/>
    <s v="PEREZ GARCIA JUAN ESTEBAN"/>
    <x v="3"/>
    <x v="0"/>
    <n v="193"/>
    <n v="19.3"/>
    <n v="216.586741889986"/>
    <m/>
    <n v="113622.708"/>
    <x v="0"/>
    <n v="14202.7027"/>
    <x v="1177"/>
    <x v="0"/>
    <m/>
  </r>
  <r>
    <d v="2024-10-25T03:43:50"/>
    <x v="9"/>
    <n v="30"/>
    <s v="TORRES SUAREZ JUAN DIEGO"/>
    <x v="8"/>
    <x v="0"/>
    <n v="102"/>
    <n v="20.399999999999999"/>
    <n v="108.293370944993"/>
    <m/>
    <n v="56811.353999999999"/>
    <x v="0"/>
    <n v="14202.7027"/>
    <x v="1177"/>
    <x v="0"/>
    <m/>
  </r>
  <r>
    <d v="2024-10-25T03:43:50"/>
    <x v="1"/>
    <n v="31"/>
    <s v="GOEZ PABLO"/>
    <x v="3"/>
    <x v="0"/>
    <n v="249"/>
    <n v="24.9"/>
    <n v="216.586741889986"/>
    <s v="1 Descuento (Monitoreo) "/>
    <n v="113622.708"/>
    <x v="0"/>
    <n v="14202.7027"/>
    <x v="1177"/>
    <x v="0"/>
    <m/>
  </r>
  <r>
    <d v="2024-10-25T03:43:50"/>
    <x v="9"/>
    <n v="32"/>
    <s v="AGUDELO GARCIA DENIN ANGELO"/>
    <x v="0"/>
    <x v="0"/>
    <n v="181"/>
    <n v="20.1111111111111"/>
    <n v="194.92806770098699"/>
    <s v="2 Descuentos (Controlador y monitoreo)"/>
    <n v="102260.4372"/>
    <x v="0"/>
    <n v="14202.7027"/>
    <x v="1177"/>
    <x v="0"/>
    <m/>
  </r>
  <r>
    <d v="2024-10-25T03:43:51"/>
    <x v="1"/>
    <n v="33"/>
    <s v="USUGA KELER JOHAN"/>
    <x v="3"/>
    <x v="0"/>
    <n v="202"/>
    <n v="20.2"/>
    <n v="216.586741889986"/>
    <m/>
    <n v="113622.708"/>
    <x v="0"/>
    <n v="14202.7027"/>
    <x v="1177"/>
    <x v="0"/>
    <m/>
  </r>
  <r>
    <d v="2024-10-25T03:43:51"/>
    <x v="9"/>
    <n v="34"/>
    <s v="MONTOYA OSPINA GILBERTO ANTONIO"/>
    <x v="0"/>
    <x v="0"/>
    <n v="210"/>
    <n v="23.3333333333333"/>
    <n v="194.92806770098699"/>
    <s v="2 Descuentos (Transbordo)"/>
    <n v="102260.4372"/>
    <x v="0"/>
    <n v="14202.7027"/>
    <x v="1177"/>
    <x v="0"/>
    <m/>
  </r>
  <r>
    <d v="2024-10-25T03:43:51"/>
    <x v="1"/>
    <n v="35"/>
    <s v="MOLINA LUIS FERNANDO"/>
    <x v="6"/>
    <x v="0"/>
    <n v="193"/>
    <n v="24.125"/>
    <n v="173.26939351198899"/>
    <m/>
    <n v="90898.166400000002"/>
    <x v="1"/>
    <n v="14202.7027"/>
    <x v="1177"/>
    <x v="0"/>
    <m/>
  </r>
  <r>
    <d v="2024-10-25T03:43:52"/>
    <x v="9"/>
    <n v="36"/>
    <s v="VALENCIA MENDOZA JHON"/>
    <x v="6"/>
    <x v="0"/>
    <n v="174"/>
    <n v="21.75"/>
    <n v="173.26939351198899"/>
    <s v="1 Descuento (Despachador) "/>
    <n v="90898.166400000002"/>
    <x v="0"/>
    <n v="14202.7027"/>
    <x v="1177"/>
    <x v="0"/>
    <m/>
  </r>
  <r>
    <d v="2024-10-25T03:43:52"/>
    <x v="1"/>
    <n v="37"/>
    <s v="TABORDA ROJAS DIEGO ALEJANDRO"/>
    <x v="0"/>
    <x v="0"/>
    <n v="206"/>
    <n v="22.8888888888889"/>
    <n v="194.92806770098699"/>
    <m/>
    <n v="102260.4372"/>
    <x v="1"/>
    <n v="14202.7027"/>
    <x v="1177"/>
    <x v="0"/>
    <m/>
  </r>
  <r>
    <d v="2024-10-25T03:43:52"/>
    <x v="9"/>
    <n v="38"/>
    <s v="RAMIREZ YEISON"/>
    <x v="0"/>
    <x v="0"/>
    <n v="205"/>
    <n v="22.7777777777778"/>
    <n v="194.92806770098699"/>
    <m/>
    <n v="102260.4372"/>
    <x v="0"/>
    <n v="14202.7027"/>
    <x v="1177"/>
    <x v="0"/>
    <m/>
  </r>
  <r>
    <d v="2024-10-25T03:43:52"/>
    <x v="1"/>
    <n v="39"/>
    <s v="GOMEZ EDWIN"/>
    <x v="2"/>
    <x v="0"/>
    <n v="124"/>
    <n v="20.6666666666667"/>
    <n v="129.95204513399199"/>
    <s v="2 Descuentos (Transbordo)"/>
    <n v="68173.624800000005"/>
    <x v="0"/>
    <n v="14202.7027"/>
    <x v="1177"/>
    <x v="0"/>
    <m/>
  </r>
  <r>
    <d v="2024-10-25T03:43:53"/>
    <x v="9"/>
    <n v="40"/>
    <s v="OCAMPO OCAMPO ANTONIO JOSE"/>
    <x v="3"/>
    <x v="0"/>
    <n v="215"/>
    <n v="21.5"/>
    <n v="216.586741889986"/>
    <m/>
    <n v="113622.708"/>
    <x v="0"/>
    <n v="14202.7027"/>
    <x v="1177"/>
    <x v="0"/>
    <m/>
  </r>
  <r>
    <d v="2024-10-25T03:43:53"/>
    <x v="1"/>
    <n v="41"/>
    <s v="GARCIA DAVID WILSON ALBERTO"/>
    <x v="0"/>
    <x v="0"/>
    <n v="190"/>
    <n v="21.1111111111111"/>
    <n v="194.92806770098699"/>
    <s v="2 Descuentos (Usuarios desubicados) "/>
    <n v="102260.4372"/>
    <x v="1"/>
    <n v="14202.7027"/>
    <x v="1177"/>
    <x v="0"/>
    <m/>
  </r>
  <r>
    <d v="2024-10-25T03:43:53"/>
    <x v="9"/>
    <n v="42"/>
    <s v="LOPERA ALVAREZ ESTIVEN"/>
    <x v="0"/>
    <x v="0"/>
    <n v="183"/>
    <n v="20.3333333333333"/>
    <n v="194.92806770098699"/>
    <m/>
    <n v="102260.4372"/>
    <x v="1"/>
    <n v="14202.7027"/>
    <x v="1177"/>
    <x v="0"/>
    <m/>
  </r>
  <r>
    <d v="2024-10-26T02:14:06"/>
    <x v="9"/>
    <n v="1"/>
    <s v="PALMAR PANA EDIXON JOSUE"/>
    <x v="3"/>
    <x v="3"/>
    <n v="247"/>
    <n v="24.7"/>
    <n v="224.58036984352799"/>
    <m/>
    <n v="118019.2034"/>
    <x v="0"/>
    <n v="13997.2973"/>
    <x v="1178"/>
    <x v="0"/>
    <m/>
  </r>
  <r>
    <d v="2024-10-26T02:14:06"/>
    <x v="1"/>
    <n v="2"/>
    <s v="PARIAS MURIEL JHON FREDY"/>
    <x v="0"/>
    <x v="0"/>
    <n v="210"/>
    <n v="23.3333333333333"/>
    <n v="202.122332859175"/>
    <s v="2 Descuentos (Conducts) "/>
    <n v="106217.2831"/>
    <x v="1"/>
    <n v="13997.2973"/>
    <x v="1178"/>
    <x v="0"/>
    <m/>
  </r>
  <r>
    <d v="2024-10-26T02:14:06"/>
    <x v="9"/>
    <n v="3"/>
    <s v="AGUIRRE ANDRES"/>
    <x v="0"/>
    <x v="0"/>
    <n v="192"/>
    <n v="21.3333333333333"/>
    <n v="202.122332859175"/>
    <s v="2 Descuentos (Transbordo) "/>
    <n v="106217.2831"/>
    <x v="0"/>
    <n v="13997.2973"/>
    <x v="1178"/>
    <x v="0"/>
    <m/>
  </r>
  <r>
    <d v="2024-10-26T02:14:07"/>
    <x v="1"/>
    <n v="4"/>
    <s v="SERNA GONZALES GEOVANNY ANDRES"/>
    <x v="6"/>
    <x v="0"/>
    <n v="207"/>
    <n v="25.875"/>
    <n v="179.66429587482199"/>
    <m/>
    <n v="94415.362699999998"/>
    <x v="0"/>
    <n v="13997.2973"/>
    <x v="1178"/>
    <x v="0"/>
    <m/>
  </r>
  <r>
    <d v="2024-10-26T02:14:07"/>
    <x v="9"/>
    <n v="5"/>
    <s v="BERRIO POSADA ANGELA"/>
    <x v="0"/>
    <x v="0"/>
    <n v="230"/>
    <n v="25.5555555555556"/>
    <n v="202.122332859175"/>
    <m/>
    <n v="106217.2831"/>
    <x v="1"/>
    <n v="13997.2973"/>
    <x v="1178"/>
    <x v="0"/>
    <m/>
  </r>
  <r>
    <d v="2024-10-26T02:14:07"/>
    <x v="1"/>
    <n v="6"/>
    <s v="TUBERQUIA MAICOL ESTIVEN"/>
    <x v="0"/>
    <x v="0"/>
    <n v="187"/>
    <n v="20.7777777777778"/>
    <n v="202.122332859175"/>
    <m/>
    <n v="106217.2831"/>
    <x v="0"/>
    <n v="13997.2973"/>
    <x v="1178"/>
    <x v="0"/>
    <m/>
  </r>
  <r>
    <d v="2024-10-26T02:14:07"/>
    <x v="9"/>
    <n v="7"/>
    <s v="VANEGAS MORALES DEIBY ALEJANDRO"/>
    <x v="6"/>
    <x v="0"/>
    <n v="238"/>
    <n v="28"/>
    <n v="190.89331436699899"/>
    <s v="1 Descuento (Conduct)"/>
    <n v="100316.3229"/>
    <x v="1"/>
    <n v="13997.2973"/>
    <x v="1178"/>
    <x v="0"/>
    <m/>
  </r>
  <r>
    <d v="2024-10-26T02:14:08"/>
    <x v="1"/>
    <n v="8"/>
    <s v="VACA FIERRO ROBINSON"/>
    <x v="0"/>
    <x v="0"/>
    <n v="223"/>
    <n v="24.7777777777778"/>
    <n v="202.122332859175"/>
    <s v="1 Descuento (Conduct)"/>
    <n v="106217.2831"/>
    <x v="1"/>
    <n v="13997.2973"/>
    <x v="1178"/>
    <x v="0"/>
    <m/>
  </r>
  <r>
    <d v="2024-10-26T02:14:08"/>
    <x v="9"/>
    <n v="9"/>
    <s v="ORTIZ ANDRES FELIPE"/>
    <x v="4"/>
    <x v="0"/>
    <n v="173"/>
    <n v="24.714285714285701"/>
    <n v="157.206258890469"/>
    <s v="2 Descuentos (Transbordo) "/>
    <n v="82613.4424"/>
    <x v="0"/>
    <n v="13997.2973"/>
    <x v="1178"/>
    <x v="0"/>
    <m/>
  </r>
  <r>
    <d v="2024-10-26T02:14:08"/>
    <x v="1"/>
    <n v="10"/>
    <s v="MARULANDA JARAMILLO DAWER ANDRES"/>
    <x v="10"/>
    <x v="0"/>
    <n v="95"/>
    <n v="21.1111111111111"/>
    <n v="101.061166429587"/>
    <s v="2 Descuentos (Conducts) "/>
    <n v="53108.641499999998"/>
    <x v="0"/>
    <n v="13997.2973"/>
    <x v="1178"/>
    <x v="0"/>
    <m/>
  </r>
  <r>
    <d v="2024-10-26T02:14:08"/>
    <x v="9"/>
    <n v="11"/>
    <s v="AMAYA JOSE MANUEL"/>
    <x v="0"/>
    <x v="0"/>
    <n v="205"/>
    <n v="22.7777777777778"/>
    <n v="202.122332859175"/>
    <s v="3 Descuentos (Usuarios desubicados) "/>
    <n v="106217.2831"/>
    <x v="0"/>
    <n v="13997.2973"/>
    <x v="1178"/>
    <x v="0"/>
    <m/>
  </r>
  <r>
    <d v="2024-10-26T02:14:09"/>
    <x v="1"/>
    <n v="12"/>
    <s v="JIMENEZ JIMENEZ OMAR DAVID"/>
    <x v="4"/>
    <x v="0"/>
    <n v="147"/>
    <n v="21"/>
    <n v="157.206258890469"/>
    <s v="1 Descuento (Despachador) "/>
    <n v="82613.4424"/>
    <x v="0"/>
    <n v="13997.2973"/>
    <x v="1178"/>
    <x v="0"/>
    <m/>
  </r>
  <r>
    <d v="2024-10-26T02:14:09"/>
    <x v="9"/>
    <n v="13"/>
    <s v="DURANGO PAEZ GILDARDO"/>
    <x v="8"/>
    <x v="3"/>
    <n v="98"/>
    <n v="19.600000000000001"/>
    <n v="112.29018492176399"/>
    <s v="1 Descuento (Despachador) "/>
    <n v="59009.601699999999"/>
    <x v="0"/>
    <n v="13997.2973"/>
    <x v="1178"/>
    <x v="0"/>
    <m/>
  </r>
  <r>
    <d v="2024-10-26T02:14:09"/>
    <x v="1"/>
    <n v="14"/>
    <s v="DIAZ LOZADA ANDRES FELIPE"/>
    <x v="0"/>
    <x v="0"/>
    <n v="199"/>
    <n v="22.1111111111111"/>
    <n v="202.122332859175"/>
    <s v="2 Descuentos (Usuarios desubicados)"/>
    <n v="106217.2831"/>
    <x v="1"/>
    <n v="13997.2973"/>
    <x v="1178"/>
    <x v="0"/>
    <m/>
  </r>
  <r>
    <d v="2024-10-26T02:14:09"/>
    <x v="9"/>
    <n v="15"/>
    <s v="MARTINEZ ADRIAN ALEJANDRO"/>
    <x v="6"/>
    <x v="0"/>
    <n v="162"/>
    <n v="20.25"/>
    <n v="179.66429587482199"/>
    <s v="2 Descuentos (jefe de ruta) "/>
    <n v="94415.362699999998"/>
    <x v="1"/>
    <n v="13997.2973"/>
    <x v="1178"/>
    <x v="0"/>
    <m/>
  </r>
  <r>
    <d v="2024-10-26T02:14:10"/>
    <x v="1"/>
    <n v="16"/>
    <s v="HURTADO MADRID JUAN ESTEBAN"/>
    <x v="6"/>
    <x v="3"/>
    <n v="171"/>
    <n v="22.8"/>
    <n v="168.43527738264601"/>
    <m/>
    <n v="88514.402600000001"/>
    <x v="0"/>
    <n v="13997.2973"/>
    <x v="1178"/>
    <x v="0"/>
    <m/>
  </r>
  <r>
    <d v="2024-10-26T02:14:10"/>
    <x v="9"/>
    <n v="17"/>
    <s v="RAMIREZ JARAMILLO WILSON"/>
    <x v="11"/>
    <x v="0"/>
    <n v="47"/>
    <n v="23.5"/>
    <n v="44.916073968705497"/>
    <m/>
    <n v="23603.840700000001"/>
    <x v="0"/>
    <n v="13997.2973"/>
    <x v="1178"/>
    <x v="0"/>
    <m/>
  </r>
  <r>
    <d v="2024-10-26T02:14:10"/>
    <x v="1"/>
    <n v="18"/>
    <s v="BETANCUR GUZMAN JHON FERNANDO"/>
    <x v="6"/>
    <x v="0"/>
    <n v="209"/>
    <n v="26.125"/>
    <n v="179.66429587482199"/>
    <m/>
    <n v="94415.362699999998"/>
    <x v="0"/>
    <n v="13997.2973"/>
    <x v="1178"/>
    <x v="0"/>
    <m/>
  </r>
  <r>
    <d v="2024-10-26T02:14:10"/>
    <x v="9"/>
    <n v="19"/>
    <s v="HERRERA GIRALDO DAVINSON"/>
    <x v="6"/>
    <x v="0"/>
    <n v="171"/>
    <n v="21.375"/>
    <n v="179.66429587482199"/>
    <s v="1 Descuento (Monitoreo)"/>
    <n v="94415.362699999998"/>
    <x v="0"/>
    <n v="13997.2973"/>
    <x v="1178"/>
    <x v="0"/>
    <m/>
  </r>
  <r>
    <d v="2024-10-26T02:14:11"/>
    <x v="1"/>
    <n v="20"/>
    <s v="GONZALEZ PEREZ RAFAEL JOSE"/>
    <x v="0"/>
    <x v="0"/>
    <n v="186"/>
    <n v="20.6666666666667"/>
    <n v="202.122332859175"/>
    <s v="2 Descuentos (Despachador) "/>
    <n v="106217.2831"/>
    <x v="0"/>
    <n v="13997.2973"/>
    <x v="1178"/>
    <x v="0"/>
    <m/>
  </r>
  <r>
    <d v="2024-10-26T02:14:11"/>
    <x v="9"/>
    <n v="21"/>
    <s v="DURANGO DAVID JOSE"/>
    <x v="4"/>
    <x v="0"/>
    <n v="114"/>
    <n v="16.285714285714299"/>
    <n v="157.206258890469"/>
    <s v="2 Descuentos (Tecnico de radios) "/>
    <n v="82613.4424"/>
    <x v="0"/>
    <n v="13997.2973"/>
    <x v="1178"/>
    <x v="0"/>
    <m/>
  </r>
  <r>
    <d v="2024-10-26T02:14:11"/>
    <x v="1"/>
    <n v="22"/>
    <s v="QUIRAMA CASTAEDA JHON JADER"/>
    <x v="3"/>
    <x v="0"/>
    <n v="234"/>
    <n v="23.4"/>
    <n v="224.58036984352799"/>
    <m/>
    <n v="118019.2034"/>
    <x v="1"/>
    <n v="13997.2973"/>
    <x v="1178"/>
    <x v="0"/>
    <m/>
  </r>
  <r>
    <d v="2024-10-26T02:14:11"/>
    <x v="9"/>
    <n v="23"/>
    <s v="SALDARRIAGA PARRA LUIS ALBERTO"/>
    <x v="0"/>
    <x v="0"/>
    <n v="194"/>
    <n v="21.5555555555556"/>
    <n v="202.122332859175"/>
    <m/>
    <n v="106217.2831"/>
    <x v="2"/>
    <n v="13997.2973"/>
    <x v="1178"/>
    <x v="0"/>
    <m/>
  </r>
  <r>
    <d v="2024-10-26T02:14:11"/>
    <x v="1"/>
    <n v="24"/>
    <s v="POSSO CRISTIAN"/>
    <x v="0"/>
    <x v="0"/>
    <n v="234"/>
    <n v="26"/>
    <n v="202.122332859175"/>
    <m/>
    <n v="106217.2831"/>
    <x v="0"/>
    <n v="13997.2973"/>
    <x v="1178"/>
    <x v="0"/>
    <m/>
  </r>
  <r>
    <d v="2024-10-26T02:14:12"/>
    <x v="9"/>
    <n v="25"/>
    <s v="JIMENEZ HURTADO CARLOS ESTIVEN"/>
    <x v="6"/>
    <x v="3"/>
    <n v="153"/>
    <n v="19.125"/>
    <n v="179.66429587482199"/>
    <m/>
    <n v="94415.362699999998"/>
    <x v="1"/>
    <n v="13997.2973"/>
    <x v="1178"/>
    <x v="0"/>
    <m/>
  </r>
  <r>
    <d v="2024-10-26T02:14:12"/>
    <x v="1"/>
    <n v="26"/>
    <s v="CIRO MARIN RODRIGO ALBERTO"/>
    <x v="0"/>
    <x v="0"/>
    <n v="179"/>
    <n v="19.8888888888889"/>
    <n v="202.122332859175"/>
    <s v="4 Descuentos (Despachador, conduct y usuario desubicado) "/>
    <n v="106217.2831"/>
    <x v="0"/>
    <n v="13997.2973"/>
    <x v="1178"/>
    <x v="0"/>
    <m/>
  </r>
  <r>
    <d v="2024-10-26T02:14:12"/>
    <x v="9"/>
    <n v="27"/>
    <s v="FLORES RINCON JORGE ALBERTO"/>
    <x v="3"/>
    <x v="0"/>
    <n v="195"/>
    <n v="19.5"/>
    <n v="224.58036984352799"/>
    <m/>
    <n v="118019.2034"/>
    <x v="0"/>
    <n v="13997.2973"/>
    <x v="1178"/>
    <x v="0"/>
    <m/>
  </r>
  <r>
    <d v="2024-10-26T02:14:12"/>
    <x v="1"/>
    <n v="28"/>
    <s v="GUERRA WILLIAN"/>
    <x v="0"/>
    <x v="0"/>
    <n v="166"/>
    <n v="18.4444444444444"/>
    <n v="202.122332859175"/>
    <m/>
    <n v="106217.2831"/>
    <x v="0"/>
    <n v="13997.2973"/>
    <x v="1178"/>
    <x v="0"/>
    <m/>
  </r>
  <r>
    <d v="2024-10-26T02:14:13"/>
    <x v="9"/>
    <n v="29"/>
    <s v="PEREZ GARCIA JUAN ESTEBAN"/>
    <x v="0"/>
    <x v="0"/>
    <n v="151"/>
    <n v="16.7777777777778"/>
    <n v="202.122332859175"/>
    <s v="1 Descuento (Asociado) "/>
    <n v="106217.2831"/>
    <x v="0"/>
    <n v="13997.2973"/>
    <x v="1178"/>
    <x v="0"/>
    <m/>
  </r>
  <r>
    <d v="2024-10-26T02:14:13"/>
    <x v="1"/>
    <n v="30"/>
    <s v="TORRES SUAREZ JUAN DIEGO"/>
    <x v="4"/>
    <x v="0"/>
    <n v="134"/>
    <n v="19.1428571428571"/>
    <n v="157.206258890469"/>
    <s v="8 Descuentos (Incidente con Usuarios y transbordo) "/>
    <n v="82613.4424"/>
    <x v="0"/>
    <n v="13997.2973"/>
    <x v="1178"/>
    <x v="0"/>
    <m/>
  </r>
  <r>
    <d v="2024-10-26T02:14:13"/>
    <x v="9"/>
    <n v="31"/>
    <s v="GOEZ PABLO"/>
    <x v="6"/>
    <x v="0"/>
    <n v="197"/>
    <n v="24.625"/>
    <n v="179.66429587482199"/>
    <m/>
    <n v="94415.362699999998"/>
    <x v="0"/>
    <n v="13997.2973"/>
    <x v="1178"/>
    <x v="0"/>
    <m/>
  </r>
  <r>
    <d v="2024-10-26T02:14:13"/>
    <x v="1"/>
    <n v="32"/>
    <s v="HINCAPIE GALLEGO YEISON ANDRES"/>
    <x v="0"/>
    <x v="0"/>
    <n v="200"/>
    <n v="22.2222222222222"/>
    <n v="202.122332859175"/>
    <s v="28 Descuentos (Transbordo) "/>
    <n v="106217.2831"/>
    <x v="0"/>
    <n v="13997.2973"/>
    <x v="1178"/>
    <x v="0"/>
    <m/>
  </r>
  <r>
    <d v="2024-10-26T02:14:13"/>
    <x v="9"/>
    <n v="33"/>
    <s v="USUGA KELER JOHAN"/>
    <x v="3"/>
    <x v="0"/>
    <n v="246"/>
    <n v="24.6"/>
    <n v="224.58036984352799"/>
    <s v="4 Descuentos (Usuarios desubicados y monitoreo) "/>
    <n v="118019.2034"/>
    <x v="0"/>
    <n v="13997.2973"/>
    <x v="1178"/>
    <x v="0"/>
    <m/>
  </r>
  <r>
    <d v="2024-10-26T02:14:14"/>
    <x v="1"/>
    <n v="34"/>
    <s v="MONTOYA OSPINA GILBERTO ANTONIO"/>
    <x v="0"/>
    <x v="0"/>
    <n v="216"/>
    <n v="24"/>
    <n v="202.122332859175"/>
    <m/>
    <n v="106217.2831"/>
    <x v="0"/>
    <n v="13997.2973"/>
    <x v="1178"/>
    <x v="0"/>
    <m/>
  </r>
  <r>
    <d v="2024-10-26T02:14:14"/>
    <x v="9"/>
    <n v="35"/>
    <s v="MOLINA LUIS FERNANDO"/>
    <x v="3"/>
    <x v="0"/>
    <n v="222"/>
    <n v="22.2"/>
    <n v="224.58036984352799"/>
    <m/>
    <n v="118019.2034"/>
    <x v="1"/>
    <n v="13997.2973"/>
    <x v="1178"/>
    <x v="0"/>
    <m/>
  </r>
  <r>
    <d v="2024-10-26T02:14:14"/>
    <x v="1"/>
    <n v="36"/>
    <s v="LONDOO LOPERA DUVAN ANDRES"/>
    <x v="0"/>
    <x v="0"/>
    <n v="199"/>
    <n v="22.1111111111111"/>
    <n v="202.122332859175"/>
    <m/>
    <n v="106217.2831"/>
    <x v="0"/>
    <n v="13997.2973"/>
    <x v="1178"/>
    <x v="0"/>
    <m/>
  </r>
  <r>
    <d v="2024-10-26T02:14:14"/>
    <x v="9"/>
    <n v="37"/>
    <s v="QUINTERO  ALVARO ANTONIO"/>
    <x v="0"/>
    <x v="0"/>
    <n v="247"/>
    <n v="27.4444444444444"/>
    <n v="202.122332859175"/>
    <m/>
    <n v="106217.2831"/>
    <x v="1"/>
    <n v="13997.2973"/>
    <x v="1178"/>
    <x v="0"/>
    <m/>
  </r>
  <r>
    <d v="2024-10-26T02:14:15"/>
    <x v="1"/>
    <n v="38"/>
    <s v="RAMIREZ YEISON"/>
    <x v="0"/>
    <x v="0"/>
    <n v="249"/>
    <n v="27.6666666666667"/>
    <n v="202.122332859175"/>
    <m/>
    <n v="106217.2831"/>
    <x v="0"/>
    <n v="13997.2973"/>
    <x v="1178"/>
    <x v="0"/>
    <m/>
  </r>
  <r>
    <d v="2024-10-26T02:14:15"/>
    <x v="9"/>
    <n v="39"/>
    <s v="GOMEZ EDWIN"/>
    <x v="0"/>
    <x v="0"/>
    <n v="182"/>
    <n v="20.2222222222222"/>
    <n v="202.122332859175"/>
    <s v="4 Descuentos (Despachadores) "/>
    <n v="106217.2831"/>
    <x v="0"/>
    <n v="13997.2973"/>
    <x v="1178"/>
    <x v="0"/>
    <m/>
  </r>
  <r>
    <d v="2024-10-26T02:14:15"/>
    <x v="1"/>
    <n v="40"/>
    <s v="LOPEZ PINEDA DANIEL ESTIVEN"/>
    <x v="6"/>
    <x v="0"/>
    <n v="182"/>
    <n v="22.75"/>
    <n v="179.66429587482199"/>
    <m/>
    <n v="94415.362699999998"/>
    <x v="0"/>
    <n v="13997.2973"/>
    <x v="1178"/>
    <x v="0"/>
    <m/>
  </r>
  <r>
    <d v="2024-10-26T02:14:15"/>
    <x v="9"/>
    <n v="41"/>
    <s v="GARCIA DAVID WILSON ALBERTO"/>
    <x v="3"/>
    <x v="0"/>
    <n v="211"/>
    <n v="21.1"/>
    <n v="224.58036984352799"/>
    <s v="2 Descuentos (Despachador) "/>
    <n v="118019.2034"/>
    <x v="1"/>
    <n v="13997.2973"/>
    <x v="1178"/>
    <x v="0"/>
    <m/>
  </r>
  <r>
    <d v="2024-10-26T02:14:16"/>
    <x v="1"/>
    <n v="42"/>
    <s v="PINO JUAN ESTEBAN"/>
    <x v="0"/>
    <x v="3"/>
    <n v="192"/>
    <n v="21.3333333333333"/>
    <n v="202.122332859175"/>
    <m/>
    <n v="106217.2831"/>
    <x v="1"/>
    <n v="13997.2973"/>
    <x v="1178"/>
    <x v="0"/>
    <m/>
  </r>
  <r>
    <d v="2024-10-27T01:36:45"/>
    <x v="1"/>
    <n v="1"/>
    <s v="PALMAR PANA EDIXON JOSUE"/>
    <x v="1"/>
    <x v="0"/>
    <n v="183"/>
    <n v="16.636363636363601"/>
    <n v="229.66921898928001"/>
    <s v="3 Descuentos (Jefe de ruta, conduct y usuario movilidad reducida) "/>
    <n v="120268.0704"/>
    <x v="0"/>
    <n v="12533.3333"/>
    <x v="1179"/>
    <x v="0"/>
    <m/>
  </r>
  <r>
    <d v="2024-10-27T01:36:45"/>
    <x v="9"/>
    <n v="2"/>
    <s v="PARIAS MURIEL JHON FREDY"/>
    <x v="6"/>
    <x v="0"/>
    <n v="207"/>
    <n v="25.875"/>
    <n v="167.03215926493101"/>
    <s v="2 Descuentos (Usuarios desubicados) "/>
    <n v="87467.687600000005"/>
    <x v="1"/>
    <n v="12533.3333"/>
    <x v="1179"/>
    <x v="0"/>
    <m/>
  </r>
  <r>
    <d v="2024-10-27T01:36:46"/>
    <x v="1"/>
    <n v="3"/>
    <s v="AGUIRRE ANDRES"/>
    <x v="0"/>
    <x v="0"/>
    <n v="176"/>
    <n v="19.5555555555556"/>
    <n v="187.911179173047"/>
    <s v="3 Descuentos (Usuarios desubicados) "/>
    <n v="98401.148499999996"/>
    <x v="0"/>
    <n v="12533.3333"/>
    <x v="1179"/>
    <x v="0"/>
    <m/>
  </r>
  <r>
    <d v="2024-10-27T01:36:46"/>
    <x v="9"/>
    <n v="4"/>
    <s v="SERNA GONZALES GEOVANNY ANDRES"/>
    <x v="0"/>
    <x v="0"/>
    <n v="240"/>
    <n v="26.6666666666667"/>
    <n v="187.911179173047"/>
    <m/>
    <n v="98401.148499999996"/>
    <x v="0"/>
    <n v="12533.3333"/>
    <x v="1179"/>
    <x v="0"/>
    <m/>
  </r>
  <r>
    <d v="2024-10-27T01:36:46"/>
    <x v="1"/>
    <n v="5"/>
    <s v="LONDOO LOPERA DUVAN ANDRES"/>
    <x v="0"/>
    <x v="0"/>
    <n v="197"/>
    <n v="21.8888888888889"/>
    <n v="187.911179173047"/>
    <m/>
    <n v="98401.148499999996"/>
    <x v="1"/>
    <n v="12533.3333"/>
    <x v="1179"/>
    <x v="0"/>
    <m/>
  </r>
  <r>
    <d v="2024-10-27T01:36:46"/>
    <x v="1"/>
    <n v="6"/>
    <s v="HINCAPIE GALLEGO YEISON ANDRES"/>
    <x v="2"/>
    <x v="0"/>
    <n v="118"/>
    <n v="19.6666666666667"/>
    <n v="125.274119448698"/>
    <s v="MAICOL TUBERQUIA Realiz 1 viaje donde moviliz 19 Usuarios "/>
    <n v="65600.765700000004"/>
    <x v="0"/>
    <n v="12533.3333"/>
    <x v="1179"/>
    <x v="0"/>
    <m/>
  </r>
  <r>
    <d v="2024-10-27T01:36:46"/>
    <x v="9"/>
    <n v="7"/>
    <s v="VANEGAS MORALES DEIBY ALEJANDRO"/>
    <x v="6"/>
    <x v="0"/>
    <n v="213"/>
    <n v="25.0588235294118"/>
    <n v="177.47166921898901"/>
    <m/>
    <n v="92934.418099999995"/>
    <x v="1"/>
    <n v="12533.3333"/>
    <x v="1179"/>
    <x v="0"/>
    <m/>
  </r>
  <r>
    <d v="2024-10-27T01:36:47"/>
    <x v="1"/>
    <n v="8"/>
    <s v="JIMENEZ JIMENEZ OMAR DAVID"/>
    <x v="0"/>
    <x v="0"/>
    <n v="204"/>
    <n v="22.6666666666667"/>
    <n v="187.911179173047"/>
    <m/>
    <n v="98401.148499999996"/>
    <x v="1"/>
    <n v="12533.3333"/>
    <x v="1179"/>
    <x v="0"/>
    <m/>
  </r>
  <r>
    <d v="2024-10-27T01:36:47"/>
    <x v="9"/>
    <n v="9"/>
    <s v="ORTIZ ANDRES FELIPE"/>
    <x v="10"/>
    <x v="0"/>
    <n v="107"/>
    <n v="26.75"/>
    <n v="83.516079632465505"/>
    <m/>
    <n v="43733.843800000002"/>
    <x v="0"/>
    <n v="12533.3333"/>
    <x v="1179"/>
    <x v="0"/>
    <m/>
  </r>
  <r>
    <d v="2024-10-27T01:36:47"/>
    <x v="1"/>
    <n v="10"/>
    <s v="MARULANDA JARAMILLO DAWER ANDRES"/>
    <x v="4"/>
    <x v="0"/>
    <n v="110"/>
    <n v="15.714285714285699"/>
    <n v="146.15313935681499"/>
    <m/>
    <n v="76534.226599999995"/>
    <x v="0"/>
    <n v="12533.3333"/>
    <x v="1179"/>
    <x v="0"/>
    <m/>
  </r>
  <r>
    <d v="2024-10-27T01:36:47"/>
    <x v="1"/>
    <n v="11"/>
    <s v="HERRERA GIRALDO DAVINSON"/>
    <x v="0"/>
    <x v="0"/>
    <n v="211"/>
    <n v="23.4444444444444"/>
    <n v="187.911179173047"/>
    <m/>
    <n v="98401.148499999996"/>
    <x v="0"/>
    <n v="12533.3333"/>
    <x v="1179"/>
    <x v="0"/>
    <m/>
  </r>
  <r>
    <d v="2024-10-27T01:36:48"/>
    <x v="9"/>
    <n v="12"/>
    <s v="VALENCIA MENDOZA JHON"/>
    <x v="4"/>
    <x v="3"/>
    <n v="158"/>
    <n v="22.571428571428601"/>
    <n v="146.15313935681499"/>
    <m/>
    <n v="76534.226599999995"/>
    <x v="0"/>
    <n v="12533.3333"/>
    <x v="1179"/>
    <x v="0"/>
    <m/>
  </r>
  <r>
    <d v="2024-10-27T01:36:48"/>
    <x v="1"/>
    <n v="13"/>
    <s v="DURANGO PAEZ GILDARDO"/>
    <x v="0"/>
    <x v="3"/>
    <n v="172"/>
    <n v="19.1111111111111"/>
    <n v="187.911179173047"/>
    <m/>
    <n v="98401.148499999996"/>
    <x v="0"/>
    <n v="12533.3333"/>
    <x v="1179"/>
    <x v="0"/>
    <m/>
  </r>
  <r>
    <d v="2024-10-27T01:36:48"/>
    <x v="9"/>
    <n v="14"/>
    <s v="DIAZ LOZADA ANDRES FELIPE"/>
    <x v="3"/>
    <x v="0"/>
    <n v="198"/>
    <n v="19.8"/>
    <n v="208.79019908116399"/>
    <s v="2 Descuentos (Conducts) "/>
    <n v="109334.60950000001"/>
    <x v="1"/>
    <n v="12533.3333"/>
    <x v="1179"/>
    <x v="0"/>
    <m/>
  </r>
  <r>
    <d v="2024-10-27T01:36:48"/>
    <x v="1"/>
    <n v="15"/>
    <s v="MARTINEZ ADRIAN ALEJANDRO"/>
    <x v="0"/>
    <x v="0"/>
    <n v="218"/>
    <n v="24.2222222222222"/>
    <n v="187.911179173047"/>
    <s v="1 Descuento (Despachador) "/>
    <n v="98401.148499999996"/>
    <x v="1"/>
    <n v="12533.3333"/>
    <x v="1179"/>
    <x v="0"/>
    <m/>
  </r>
  <r>
    <d v="2024-10-27T01:36:49"/>
    <x v="1"/>
    <n v="16"/>
    <s v="HURTADO MADRID JUAN ESTEBAN"/>
    <x v="0"/>
    <x v="3"/>
    <n v="143"/>
    <n v="15.8888888888889"/>
    <n v="187.911179173047"/>
    <m/>
    <n v="98401.148499999996"/>
    <x v="0"/>
    <n v="12533.3333"/>
    <x v="1179"/>
    <x v="0"/>
    <m/>
  </r>
  <r>
    <d v="2024-10-27T01:36:49"/>
    <x v="9"/>
    <n v="17"/>
    <s v="RAMIREZ JARAMILLO WILSON"/>
    <x v="2"/>
    <x v="0"/>
    <n v="156"/>
    <n v="24"/>
    <n v="135.71362940275699"/>
    <m/>
    <n v="71067.496199999994"/>
    <x v="0"/>
    <n v="12533.3333"/>
    <x v="1179"/>
    <x v="0"/>
    <m/>
  </r>
  <r>
    <d v="2024-10-27T01:36:49"/>
    <x v="1"/>
    <n v="18"/>
    <s v="BETANCUR GUZMAN JHON FERNANDO"/>
    <x v="3"/>
    <x v="0"/>
    <n v="189"/>
    <n v="18.899999999999999"/>
    <n v="208.79019908116399"/>
    <s v="2 Descuentos (Jefe de ruta) "/>
    <n v="109334.60950000001"/>
    <x v="0"/>
    <n v="12533.3333"/>
    <x v="1179"/>
    <x v="0"/>
    <m/>
  </r>
  <r>
    <d v="2024-10-27T01:36:49"/>
    <x v="9"/>
    <n v="20"/>
    <s v="GONZALEZ PEREZ RAFAEL JOSE"/>
    <x v="4"/>
    <x v="0"/>
    <n v="138"/>
    <n v="19.714285714285701"/>
    <n v="146.15313935681499"/>
    <s v="1 Descuento (Usuario movilidad reducida) "/>
    <n v="76534.226599999995"/>
    <x v="0"/>
    <n v="12533.3333"/>
    <x v="1179"/>
    <x v="0"/>
    <m/>
  </r>
  <r>
    <d v="2024-10-27T01:36:49"/>
    <x v="1"/>
    <n v="21"/>
    <s v="DURANGO DAVID JOSE"/>
    <x v="7"/>
    <x v="0"/>
    <n v="70"/>
    <n v="23.3333333333333"/>
    <n v="62.6370597243492"/>
    <m/>
    <n v="32800.382799999999"/>
    <x v="0"/>
    <n v="12533.3333"/>
    <x v="1179"/>
    <x v="0"/>
    <m/>
  </r>
  <r>
    <d v="2024-10-27T01:36:50"/>
    <x v="1"/>
    <n v="22"/>
    <s v="QUIRAMA CASTAEDA JHON JADER"/>
    <x v="3"/>
    <x v="0"/>
    <n v="200"/>
    <n v="20"/>
    <n v="208.79019908116399"/>
    <m/>
    <n v="109334.60950000001"/>
    <x v="1"/>
    <n v="12533.3333"/>
    <x v="1179"/>
    <x v="0"/>
    <m/>
  </r>
  <r>
    <d v="2024-10-27T01:36:50"/>
    <x v="9"/>
    <n v="23"/>
    <s v="RUA CHAVARRIA JEFERSON ANDREY"/>
    <x v="0"/>
    <x v="0"/>
    <n v="185"/>
    <n v="20.5555555555556"/>
    <n v="187.911179173047"/>
    <s v="1 Descuento (Despachador) "/>
    <n v="98401.148499999996"/>
    <x v="2"/>
    <n v="12533.3333"/>
    <x v="1179"/>
    <x v="0"/>
    <m/>
  </r>
  <r>
    <d v="2024-10-27T01:36:50"/>
    <x v="1"/>
    <n v="24"/>
    <s v="POSSO CRISTIAN"/>
    <x v="0"/>
    <x v="0"/>
    <n v="207"/>
    <n v="23"/>
    <n v="187.911179173047"/>
    <s v="3 Descuentos (Transbordo) "/>
    <n v="98401.148499999996"/>
    <x v="0"/>
    <n v="12533.3333"/>
    <x v="1179"/>
    <x v="0"/>
    <m/>
  </r>
  <r>
    <d v="2024-10-27T01:36:50"/>
    <x v="9"/>
    <n v="26"/>
    <s v="CIRO MARIN RODRIGO ALBERTO"/>
    <x v="6"/>
    <x v="0"/>
    <n v="145"/>
    <n v="18.125"/>
    <n v="167.03215926493101"/>
    <s v="2 Descuentos (Asociados) "/>
    <n v="87467.687600000005"/>
    <x v="0"/>
    <n v="12533.3333"/>
    <x v="1179"/>
    <x v="0"/>
    <m/>
  </r>
  <r>
    <d v="2024-10-27T01:36:51"/>
    <x v="1"/>
    <n v="27"/>
    <s v="FLORES RINCON JORGE ALBERTO"/>
    <x v="2"/>
    <x v="0"/>
    <n v="109"/>
    <n v="16.769230769230798"/>
    <n v="135.71362940275699"/>
    <m/>
    <n v="71067.496199999994"/>
    <x v="0"/>
    <n v="12533.3333"/>
    <x v="1179"/>
    <x v="0"/>
    <m/>
  </r>
  <r>
    <d v="2024-10-27T01:36:51"/>
    <x v="1"/>
    <n v="28"/>
    <s v="GUERRA WILLIAN"/>
    <x v="0"/>
    <x v="0"/>
    <n v="168"/>
    <n v="18.6666666666667"/>
    <n v="187.911179173047"/>
    <s v="2 Descuentos (Conducts) "/>
    <n v="98401.148499999996"/>
    <x v="0"/>
    <n v="12533.3333"/>
    <x v="1179"/>
    <x v="0"/>
    <m/>
  </r>
  <r>
    <d v="2024-10-27T01:36:51"/>
    <x v="9"/>
    <n v="29"/>
    <s v="PEREZ GARCIA JUAN ESTEBAN"/>
    <x v="3"/>
    <x v="0"/>
    <n v="210"/>
    <n v="21"/>
    <n v="208.79019908116399"/>
    <s v="1 Descuento (Usuario desubicado)"/>
    <n v="109334.60950000001"/>
    <x v="0"/>
    <n v="12533.3333"/>
    <x v="1179"/>
    <x v="0"/>
    <m/>
  </r>
  <r>
    <d v="2024-10-27T01:36:51"/>
    <x v="1"/>
    <n v="30"/>
    <s v="TORRES SUAREZ JUAN DIEGO"/>
    <x v="0"/>
    <x v="0"/>
    <n v="148"/>
    <n v="16.4444444444444"/>
    <n v="187.911179173047"/>
    <m/>
    <n v="98401.148499999996"/>
    <x v="0"/>
    <n v="12533.3333"/>
    <x v="1179"/>
    <x v="0"/>
    <m/>
  </r>
  <r>
    <d v="2024-10-27T01:36:52"/>
    <x v="9"/>
    <n v="31"/>
    <s v="GOEZ PABLO"/>
    <x v="0"/>
    <x v="0"/>
    <n v="192"/>
    <n v="21.3333333333333"/>
    <n v="187.911179173047"/>
    <s v="2 Descuentos (Usuarios desubicados) "/>
    <n v="98401.148499999996"/>
    <x v="0"/>
    <n v="12533.3333"/>
    <x v="1179"/>
    <x v="0"/>
    <m/>
  </r>
  <r>
    <d v="2024-10-27T01:36:52"/>
    <x v="1"/>
    <n v="32"/>
    <s v="AGUDELO GARCIA DENIN ANGELO"/>
    <x v="6"/>
    <x v="0"/>
    <n v="145"/>
    <n v="18.125"/>
    <n v="167.03215926493101"/>
    <m/>
    <n v="87467.687600000005"/>
    <x v="0"/>
    <n v="12533.3333"/>
    <x v="1179"/>
    <x v="0"/>
    <m/>
  </r>
  <r>
    <d v="2024-10-27T01:36:52"/>
    <x v="1"/>
    <n v="33"/>
    <s v="USUGA KELER JOHAN"/>
    <x v="6"/>
    <x v="0"/>
    <n v="188"/>
    <n v="23.5"/>
    <n v="167.03215926493101"/>
    <m/>
    <n v="87467.687600000005"/>
    <x v="0"/>
    <n v="12533.3333"/>
    <x v="1179"/>
    <x v="0"/>
    <m/>
  </r>
  <r>
    <d v="2024-10-27T01:36:52"/>
    <x v="9"/>
    <n v="34"/>
    <s v="MONTOYA OSPINA GILBERTO ANTONIO"/>
    <x v="3"/>
    <x v="0"/>
    <n v="210"/>
    <n v="21"/>
    <n v="208.79019908116399"/>
    <s v="2 Descuentos (Conducts) "/>
    <n v="109334.60950000001"/>
    <x v="0"/>
    <n v="12533.3333"/>
    <x v="1179"/>
    <x v="0"/>
    <m/>
  </r>
  <r>
    <d v="2024-10-27T01:36:53"/>
    <x v="1"/>
    <n v="35"/>
    <s v="MOLINA LUIS FERNANDO"/>
    <x v="6"/>
    <x v="0"/>
    <n v="164"/>
    <n v="20.5"/>
    <n v="167.03215926493101"/>
    <m/>
    <n v="87467.687600000005"/>
    <x v="1"/>
    <n v="12533.3333"/>
    <x v="1179"/>
    <x v="0"/>
    <m/>
  </r>
  <r>
    <d v="2024-10-27T01:36:53"/>
    <x v="9"/>
    <n v="36"/>
    <s v="MARTINEZ CHAVERRA LUIS NORBERTO"/>
    <x v="0"/>
    <x v="0"/>
    <n v="209"/>
    <n v="23.2222222222222"/>
    <n v="187.911179173047"/>
    <s v="1 Descuento (Conduct) "/>
    <n v="98401.148499999996"/>
    <x v="0"/>
    <n v="12533.3333"/>
    <x v="1179"/>
    <x v="0"/>
    <m/>
  </r>
  <r>
    <d v="2024-10-27T01:36:53"/>
    <x v="1"/>
    <n v="37"/>
    <s v="TABORDA ROJAS DIEGO ALEJANDRO"/>
    <x v="6"/>
    <x v="0"/>
    <n v="172"/>
    <n v="21.5"/>
    <n v="167.03215926493101"/>
    <m/>
    <n v="87467.687600000005"/>
    <x v="1"/>
    <n v="12533.3333"/>
    <x v="1179"/>
    <x v="0"/>
    <m/>
  </r>
  <r>
    <d v="2024-10-27T01:36:53"/>
    <x v="1"/>
    <n v="38"/>
    <s v="RAMIREZ YEISON"/>
    <x v="0"/>
    <x v="0"/>
    <n v="188"/>
    <n v="20.8888888888889"/>
    <n v="187.911179173047"/>
    <m/>
    <n v="98401.148499999996"/>
    <x v="0"/>
    <n v="12533.3333"/>
    <x v="1179"/>
    <x v="0"/>
    <m/>
  </r>
  <r>
    <d v="2024-10-27T01:36:53"/>
    <x v="9"/>
    <n v="40"/>
    <s v="OCAMPO OCAMPO ANTONIO JOSE"/>
    <x v="3"/>
    <x v="0"/>
    <n v="222"/>
    <n v="22.2"/>
    <n v="208.79019908116399"/>
    <m/>
    <n v="109334.60950000001"/>
    <x v="0"/>
    <n v="12533.3333"/>
    <x v="1179"/>
    <x v="0"/>
    <m/>
  </r>
  <r>
    <d v="2024-10-27T01:36:54"/>
    <x v="1"/>
    <n v="41"/>
    <s v="QUINTERO  ALVARO ANTONIO"/>
    <x v="6"/>
    <x v="0"/>
    <n v="161"/>
    <n v="20.125"/>
    <n v="167.03215926493101"/>
    <m/>
    <n v="87467.687600000005"/>
    <x v="1"/>
    <n v="12533.3333"/>
    <x v="1179"/>
    <x v="0"/>
    <m/>
  </r>
  <r>
    <d v="2024-10-27T01:36:54"/>
    <x v="9"/>
    <n v="42"/>
    <s v="PINO JUAN ESTEBAN"/>
    <x v="0"/>
    <x v="3"/>
    <n v="186"/>
    <n v="20.6666666666667"/>
    <n v="187.911179173047"/>
    <m/>
    <n v="98401.148499999996"/>
    <x v="1"/>
    <n v="12533.3333"/>
    <x v="1179"/>
    <x v="0"/>
    <m/>
  </r>
  <r>
    <d v="2024-10-28T01:00:05"/>
    <x v="12"/>
    <n v="4"/>
    <s v="LOPEZ PINEDA DANIEL ESTIVEN"/>
    <x v="0"/>
    <x v="0"/>
    <n v="180"/>
    <n v="20"/>
    <n v="154.783964365256"/>
    <s v="1 Descuento (Transbordo)"/>
    <n v="80181.180399999997"/>
    <x v="0"/>
    <n v="11256"/>
    <x v="1180"/>
    <x v="0"/>
    <m/>
  </r>
  <r>
    <d v="2024-10-28T01:00:05"/>
    <x v="12"/>
    <n v="9"/>
    <s v="ORTIZ ANDRES FELIPE"/>
    <x v="3"/>
    <x v="0"/>
    <n v="125"/>
    <n v="12.5"/>
    <n v="171.98218262806199"/>
    <m/>
    <n v="89090.200400000002"/>
    <x v="0"/>
    <n v="11256"/>
    <x v="1180"/>
    <x v="0"/>
    <m/>
  </r>
  <r>
    <d v="2024-10-28T01:00:05"/>
    <x v="12"/>
    <n v="12"/>
    <s v="VALENCIA MENDOZA JHON"/>
    <x v="4"/>
    <x v="0"/>
    <n v="128"/>
    <n v="18.285714285714299"/>
    <n v="120.38752783964399"/>
    <s v="2 Descuentos (Despachador y conduct) "/>
    <n v="62363.140299999999"/>
    <x v="0"/>
    <n v="11256"/>
    <x v="1180"/>
    <x v="0"/>
    <m/>
  </r>
  <r>
    <d v="2024-10-28T01:00:06"/>
    <x v="12"/>
    <n v="14"/>
    <s v="RUA CHAVARRIA JEFERSON ANDREY"/>
    <x v="3"/>
    <x v="0"/>
    <n v="179"/>
    <n v="17.899999999999999"/>
    <n v="171.98218262806199"/>
    <m/>
    <n v="89090.200400000002"/>
    <x v="1"/>
    <n v="11256"/>
    <x v="1180"/>
    <x v="0"/>
    <m/>
  </r>
  <r>
    <d v="2024-10-28T01:00:06"/>
    <x v="12"/>
    <n v="18"/>
    <s v="BETANCUR GUZMAN JHON FERNANDO"/>
    <x v="3"/>
    <x v="0"/>
    <n v="178"/>
    <n v="17.8"/>
    <n v="171.98218262806199"/>
    <s v="3 Descuentos (conducts y asociados) "/>
    <n v="89090.200400000002"/>
    <x v="0"/>
    <n v="11256"/>
    <x v="1180"/>
    <x v="0"/>
    <m/>
  </r>
  <r>
    <d v="2024-10-28T01:00:06"/>
    <x v="12"/>
    <n v="21"/>
    <s v="DURANGO DAVID JOSE"/>
    <x v="0"/>
    <x v="0"/>
    <n v="162"/>
    <n v="18"/>
    <n v="154.783964365256"/>
    <m/>
    <n v="80181.180399999997"/>
    <x v="0"/>
    <n v="11256"/>
    <x v="1180"/>
    <x v="0"/>
    <m/>
  </r>
  <r>
    <d v="2024-10-28T01:00:06"/>
    <x v="12"/>
    <n v="22"/>
    <s v="QUIRAMA CASTAEDA JHON JADER"/>
    <x v="6"/>
    <x v="0"/>
    <n v="141"/>
    <n v="17.625"/>
    <n v="137.58574610245"/>
    <m/>
    <n v="71272.160399999993"/>
    <x v="1"/>
    <n v="11256"/>
    <x v="1180"/>
    <x v="0"/>
    <m/>
  </r>
  <r>
    <d v="2024-10-28T01:00:07"/>
    <x v="12"/>
    <n v="23"/>
    <s v="SALDARRIAGA PARRA LUIS ALBERTO"/>
    <x v="2"/>
    <x v="0"/>
    <n v="68"/>
    <n v="12.363636363636401"/>
    <n v="94.590200445434306"/>
    <m/>
    <n v="48999.610200000003"/>
    <x v="2"/>
    <n v="11256"/>
    <x v="1180"/>
    <x v="0"/>
    <m/>
  </r>
  <r>
    <d v="2024-10-28T01:00:07"/>
    <x v="12"/>
    <n v="24"/>
    <s v="POSSO CRISTIAN"/>
    <x v="9"/>
    <x v="0"/>
    <n v="225"/>
    <n v="18.75"/>
    <n v="206.378619153675"/>
    <m/>
    <n v="106908.2405"/>
    <x v="0"/>
    <n v="11256"/>
    <x v="1180"/>
    <x v="0"/>
    <m/>
  </r>
  <r>
    <d v="2024-10-28T01:00:07"/>
    <x v="12"/>
    <n v="26"/>
    <s v="CIRO MARIN RODRIGO ALBERTO"/>
    <x v="6"/>
    <x v="0"/>
    <n v="125"/>
    <n v="15.625"/>
    <n v="137.58574610245"/>
    <m/>
    <n v="71272.160399999993"/>
    <x v="0"/>
    <n v="11256"/>
    <x v="1180"/>
    <x v="0"/>
    <m/>
  </r>
  <r>
    <d v="2024-10-28T01:00:07"/>
    <x v="12"/>
    <n v="27"/>
    <s v="FLORES RINCON JORGE ALBERTO"/>
    <x v="3"/>
    <x v="0"/>
    <n v="145"/>
    <n v="14.5"/>
    <n v="171.98218262806199"/>
    <m/>
    <n v="89090.200400000002"/>
    <x v="0"/>
    <n v="11256"/>
    <x v="1180"/>
    <x v="0"/>
    <m/>
  </r>
  <r>
    <d v="2024-10-28T01:00:08"/>
    <x v="12"/>
    <n v="29"/>
    <s v="PEREZ GARCIA JUAN ESTEBAN"/>
    <x v="4"/>
    <x v="0"/>
    <n v="145"/>
    <n v="20.714285714285701"/>
    <n v="120.38752783964399"/>
    <s v="1 Descuento (Asociado) "/>
    <n v="62363.140299999999"/>
    <x v="0"/>
    <n v="11256"/>
    <x v="1180"/>
    <x v="0"/>
    <m/>
  </r>
  <r>
    <d v="2024-10-28T01:00:08"/>
    <x v="12"/>
    <n v="30"/>
    <s v="TORRES SUAREZ JUAN DIEGO"/>
    <x v="3"/>
    <x v="0"/>
    <n v="167"/>
    <n v="16.7"/>
    <n v="171.98218262806199"/>
    <m/>
    <n v="89090.200400000002"/>
    <x v="0"/>
    <n v="11256"/>
    <x v="1180"/>
    <x v="0"/>
    <m/>
  </r>
  <r>
    <d v="2024-10-28T01:00:08"/>
    <x v="12"/>
    <n v="31"/>
    <s v="GOEZ PABLO"/>
    <x v="1"/>
    <x v="0"/>
    <n v="138"/>
    <n v="12.545454545454501"/>
    <n v="189.18040089086901"/>
    <s v="3 Descuentos (Transbordo y despachador) "/>
    <n v="97999.220499999996"/>
    <x v="0"/>
    <n v="11256"/>
    <x v="1180"/>
    <x v="0"/>
    <m/>
  </r>
  <r>
    <d v="2024-10-28T01:00:08"/>
    <x v="12"/>
    <n v="32"/>
    <s v="AGUDELO GARCIA LLORDIN ELIAS"/>
    <x v="3"/>
    <x v="0"/>
    <n v="183"/>
    <n v="18.3"/>
    <n v="171.98218262806199"/>
    <s v="ANGELO AGUDELO Realiz 4 viajes donde moviliz 80 usuarios "/>
    <n v="89090.200400000002"/>
    <x v="0"/>
    <n v="11256"/>
    <x v="1180"/>
    <x v="0"/>
    <m/>
  </r>
  <r>
    <d v="2024-10-28T01:00:08"/>
    <x v="12"/>
    <n v="33"/>
    <s v="USUGA KELER JOHAN"/>
    <x v="3"/>
    <x v="0"/>
    <n v="158"/>
    <n v="15.8"/>
    <n v="171.98218262806199"/>
    <m/>
    <n v="89090.200400000002"/>
    <x v="0"/>
    <n v="11256"/>
    <x v="1180"/>
    <x v="0"/>
    <m/>
  </r>
  <r>
    <d v="2024-10-28T01:00:09"/>
    <x v="12"/>
    <n v="35"/>
    <s v="MOLINA LUIS FERNANDO"/>
    <x v="1"/>
    <x v="0"/>
    <n v="166"/>
    <n v="15.090909090909101"/>
    <n v="189.18040089086901"/>
    <m/>
    <n v="97999.220499999996"/>
    <x v="1"/>
    <n v="11256"/>
    <x v="1180"/>
    <x v="0"/>
    <m/>
  </r>
  <r>
    <d v="2024-10-28T01:00:09"/>
    <x v="12"/>
    <n v="36"/>
    <s v="LONDOO CADAVID DAVID SANTIAGO"/>
    <x v="0"/>
    <x v="0"/>
    <n v="150"/>
    <n v="16.6666666666667"/>
    <n v="154.783964365256"/>
    <m/>
    <n v="80181.180399999997"/>
    <x v="0"/>
    <n v="11256"/>
    <x v="1180"/>
    <x v="0"/>
    <m/>
  </r>
  <r>
    <d v="2024-10-28T01:00:09"/>
    <x v="12"/>
    <n v="37"/>
    <s v="TABORDA ROJAS DIEGO ALEJANDRO"/>
    <x v="6"/>
    <x v="0"/>
    <n v="144"/>
    <n v="18"/>
    <n v="137.58574610245"/>
    <m/>
    <n v="71272.160399999993"/>
    <x v="1"/>
    <n v="11256"/>
    <x v="1180"/>
    <x v="0"/>
    <m/>
  </r>
  <r>
    <d v="2024-10-28T01:00:09"/>
    <x v="12"/>
    <n v="38"/>
    <s v="RAMIREZ YEISON"/>
    <x v="3"/>
    <x v="3"/>
    <n v="195"/>
    <n v="19.5"/>
    <n v="171.98218262806199"/>
    <m/>
    <n v="89090.200400000002"/>
    <x v="0"/>
    <n v="11256"/>
    <x v="1180"/>
    <x v="0"/>
    <m/>
  </r>
  <r>
    <d v="2024-10-28T01:00:10"/>
    <x v="12"/>
    <n v="39"/>
    <s v="GOMEZ EDWIN"/>
    <x v="1"/>
    <x v="0"/>
    <n v="187"/>
    <n v="17"/>
    <n v="189.18040089086901"/>
    <m/>
    <n v="97999.220499999996"/>
    <x v="0"/>
    <n v="11256"/>
    <x v="1180"/>
    <x v="0"/>
    <m/>
  </r>
  <r>
    <d v="2024-10-28T01:00:10"/>
    <x v="12"/>
    <n v="40"/>
    <s v="OCAMPO OCAMPO ANTONIO JOSE"/>
    <x v="3"/>
    <x v="0"/>
    <n v="223"/>
    <n v="22.3"/>
    <n v="171.98218262806199"/>
    <m/>
    <n v="89090.200400000002"/>
    <x v="0"/>
    <n v="11256"/>
    <x v="1180"/>
    <x v="0"/>
    <m/>
  </r>
  <r>
    <d v="2024-10-28T01:00:10"/>
    <x v="12"/>
    <n v="41"/>
    <s v="GARCIA DAVID WILSON ALBERTO"/>
    <x v="3"/>
    <x v="0"/>
    <n v="189"/>
    <n v="18.899999999999999"/>
    <n v="171.98218262806199"/>
    <m/>
    <n v="89090.200400000002"/>
    <x v="1"/>
    <n v="11256"/>
    <x v="1180"/>
    <x v="0"/>
    <m/>
  </r>
  <r>
    <d v="2024-10-28T01:00:10"/>
    <x v="12"/>
    <n v="42"/>
    <s v="LOPERA ALVAREZ ESTIVEN"/>
    <x v="0"/>
    <x v="0"/>
    <n v="160"/>
    <n v="17.7777777777778"/>
    <n v="154.783964365256"/>
    <m/>
    <n v="80181.180399999997"/>
    <x v="1"/>
    <n v="11256"/>
    <x v="1180"/>
    <x v="0"/>
    <m/>
  </r>
  <r>
    <d v="2024-10-29T02:41:55"/>
    <x v="1"/>
    <n v="1"/>
    <s v="PALMAR PANA EDIXON JOSUE"/>
    <x v="3"/>
    <x v="0"/>
    <n v="226"/>
    <n v="22.6"/>
    <n v="219.651669085631"/>
    <m/>
    <n v="115308.41800000001"/>
    <x v="0"/>
    <n v="13635.1351"/>
    <x v="1181"/>
    <x v="0"/>
    <m/>
  </r>
  <r>
    <d v="2024-10-29T02:41:55"/>
    <x v="9"/>
    <n v="2"/>
    <s v="PARIAS MURIEL JHON FREDY"/>
    <x v="0"/>
    <x v="0"/>
    <n v="235"/>
    <n v="26.1111111111111"/>
    <n v="197.68650217706801"/>
    <s v="3 Descuentos (Despachador y conducts) "/>
    <n v="103777.5762"/>
    <x v="1"/>
    <n v="13635.1351"/>
    <x v="1181"/>
    <x v="0"/>
    <m/>
  </r>
  <r>
    <d v="2024-10-29T02:41:55"/>
    <x v="1"/>
    <n v="3"/>
    <s v="AGUIRRE ANDRES"/>
    <x v="0"/>
    <x v="0"/>
    <n v="163"/>
    <n v="18.1111111111111"/>
    <n v="197.68650217706801"/>
    <s v="4 Descuentos (Transbordo y Usuario desubicado) "/>
    <n v="103777.5762"/>
    <x v="0"/>
    <n v="13635.1351"/>
    <x v="1181"/>
    <x v="0"/>
    <m/>
  </r>
  <r>
    <d v="2024-10-29T02:41:55"/>
    <x v="9"/>
    <n v="4"/>
    <s v="SERNA GONZALES GEOVANNY ANDRES"/>
    <x v="2"/>
    <x v="0"/>
    <n v="153"/>
    <n v="25.5"/>
    <n v="131.791001451379"/>
    <m/>
    <n v="69185.050799999997"/>
    <x v="0"/>
    <n v="13635.1351"/>
    <x v="1181"/>
    <x v="0"/>
    <m/>
  </r>
  <r>
    <d v="2024-10-29T02:41:56"/>
    <x v="1"/>
    <n v="5"/>
    <s v="BERRIO POSADA ANGELA"/>
    <x v="1"/>
    <x v="0"/>
    <n v="243"/>
    <n v="22.090909090909101"/>
    <n v="241.61683599419399"/>
    <m/>
    <n v="126839.2598"/>
    <x v="1"/>
    <n v="13635.1351"/>
    <x v="1181"/>
    <x v="0"/>
    <m/>
  </r>
  <r>
    <d v="2024-10-29T02:41:56"/>
    <x v="9"/>
    <n v="6"/>
    <s v="HINCAPIE GALLEGO YEISON ANDRES"/>
    <x v="6"/>
    <x v="0"/>
    <n v="176"/>
    <n v="22"/>
    <n v="175.72133526850499"/>
    <s v="1 Descuento (Despachador) "/>
    <n v="92246.734400000001"/>
    <x v="0"/>
    <n v="13635.1351"/>
    <x v="1181"/>
    <x v="0"/>
    <m/>
  </r>
  <r>
    <d v="2024-10-29T02:41:56"/>
    <x v="1"/>
    <n v="7"/>
    <s v="VANEGAS MORALES DEIBY ALEJANDRO"/>
    <x v="3"/>
    <x v="0"/>
    <n v="230"/>
    <n v="23"/>
    <n v="219.651669085631"/>
    <m/>
    <n v="115308.41800000001"/>
    <x v="1"/>
    <n v="13635.1351"/>
    <x v="1181"/>
    <x v="0"/>
    <m/>
  </r>
  <r>
    <d v="2024-10-29T02:41:56"/>
    <x v="9"/>
    <n v="8"/>
    <s v="VACA FIERRO ROBINSON"/>
    <x v="9"/>
    <x v="0"/>
    <n v="266"/>
    <n v="22.1666666666667"/>
    <n v="263.58200290275801"/>
    <m/>
    <n v="138370.10159999999"/>
    <x v="1"/>
    <n v="13635.1351"/>
    <x v="1181"/>
    <x v="0"/>
    <m/>
  </r>
  <r>
    <d v="2024-10-29T02:41:57"/>
    <x v="1"/>
    <n v="9"/>
    <s v="ORTIZ ANDRES FELIPE"/>
    <x v="10"/>
    <x v="0"/>
    <n v="75"/>
    <n v="21.428571428571399"/>
    <n v="76.878084179970998"/>
    <m/>
    <n v="40357.946300000003"/>
    <x v="0"/>
    <n v="13635.1351"/>
    <x v="1181"/>
    <x v="0"/>
    <m/>
  </r>
  <r>
    <d v="2024-10-29T02:41:57"/>
    <x v="9"/>
    <n v="10"/>
    <s v="MARULANDA JARAMILLO DAWER ANDRES"/>
    <x v="6"/>
    <x v="0"/>
    <n v="160"/>
    <n v="20"/>
    <n v="175.72133526850499"/>
    <m/>
    <n v="92246.734400000001"/>
    <x v="0"/>
    <n v="13635.1351"/>
    <x v="1181"/>
    <x v="0"/>
    <m/>
  </r>
  <r>
    <d v="2024-10-29T02:41:57"/>
    <x v="1"/>
    <n v="11"/>
    <s v="HERRERA GIRALDO DAVINSON"/>
    <x v="0"/>
    <x v="0"/>
    <n v="154"/>
    <n v="17.1111111111111"/>
    <n v="197.68650217706801"/>
    <s v="1 Descuento (Usuario movilidad reducida) "/>
    <n v="103777.5762"/>
    <x v="0"/>
    <n v="13635.1351"/>
    <x v="1181"/>
    <x v="0"/>
    <m/>
  </r>
  <r>
    <d v="2024-10-29T02:41:57"/>
    <x v="9"/>
    <n v="12"/>
    <s v="VALENCIA MENDOZA JHON"/>
    <x v="4"/>
    <x v="0"/>
    <n v="136"/>
    <n v="19.428571428571399"/>
    <n v="153.756168359942"/>
    <s v=" "/>
    <n v="80715.892600000006"/>
    <x v="0"/>
    <n v="13635.1351"/>
    <x v="1181"/>
    <x v="0"/>
    <m/>
  </r>
  <r>
    <d v="2024-10-29T02:41:57"/>
    <x v="1"/>
    <n v="13"/>
    <s v="DURANGO PAEZ GILDARDO"/>
    <x v="2"/>
    <x v="0"/>
    <n v="105"/>
    <n v="17.5"/>
    <n v="131.791001451379"/>
    <m/>
    <n v="69185.050799999997"/>
    <x v="0"/>
    <n v="13635.1351"/>
    <x v="1181"/>
    <x v="0"/>
    <m/>
  </r>
  <r>
    <d v="2024-10-29T02:41:58"/>
    <x v="9"/>
    <n v="14"/>
    <s v="DIAZ LOZADA ANDRES FELIPE"/>
    <x v="3"/>
    <x v="3"/>
    <n v="241"/>
    <n v="24.1"/>
    <n v="219.651669085631"/>
    <m/>
    <n v="115308.41800000001"/>
    <x v="1"/>
    <n v="13635.1351"/>
    <x v="1181"/>
    <x v="0"/>
    <m/>
  </r>
  <r>
    <d v="2024-10-29T02:41:58"/>
    <x v="1"/>
    <n v="16"/>
    <s v="LONDOO CADAVID DAVID SANTIAGO"/>
    <x v="0"/>
    <x v="0"/>
    <n v="152"/>
    <n v="16.8888888888889"/>
    <n v="197.68650217706801"/>
    <m/>
    <n v="103777.5762"/>
    <x v="0"/>
    <n v="13635.1351"/>
    <x v="1181"/>
    <x v="0"/>
    <m/>
  </r>
  <r>
    <d v="2024-10-29T02:41:58"/>
    <x v="9"/>
    <n v="17"/>
    <s v="RAMIREZ JARAMILLO WILSON"/>
    <x v="6"/>
    <x v="0"/>
    <n v="208"/>
    <n v="26"/>
    <n v="175.72133526850499"/>
    <m/>
    <n v="92246.734400000001"/>
    <x v="0"/>
    <n v="13635.1351"/>
    <x v="1181"/>
    <x v="0"/>
    <m/>
  </r>
  <r>
    <d v="2024-10-29T02:41:58"/>
    <x v="1"/>
    <n v="18"/>
    <s v="BETANCUR GUZMAN JHON FERNANDO"/>
    <x v="3"/>
    <x v="0"/>
    <n v="220"/>
    <n v="22"/>
    <n v="219.651669085631"/>
    <m/>
    <n v="115308.41800000001"/>
    <x v="0"/>
    <n v="13635.1351"/>
    <x v="1181"/>
    <x v="0"/>
    <m/>
  </r>
  <r>
    <d v="2024-10-29T02:41:58"/>
    <x v="9"/>
    <n v="19"/>
    <s v="MACEA MATEO"/>
    <x v="3"/>
    <x v="0"/>
    <n v="204"/>
    <n v="20.399999999999999"/>
    <n v="219.651669085631"/>
    <s v="1 Descuento (Asociado) "/>
    <n v="115308.41800000001"/>
    <x v="0"/>
    <n v="13635.1351"/>
    <x v="1181"/>
    <x v="0"/>
    <m/>
  </r>
  <r>
    <d v="2024-10-29T02:41:59"/>
    <x v="1"/>
    <n v="20"/>
    <s v="GONZALEZ PEREZ RAFAEL JOSE"/>
    <x v="0"/>
    <x v="0"/>
    <n v="197"/>
    <n v="21.8888888888889"/>
    <n v="197.68650217706801"/>
    <m/>
    <n v="103777.5762"/>
    <x v="0"/>
    <n v="13635.1351"/>
    <x v="1181"/>
    <x v="0"/>
    <m/>
  </r>
  <r>
    <d v="2024-10-29T02:41:59"/>
    <x v="9"/>
    <n v="21"/>
    <s v="JIMENEZ JIMENEZ OMAR DAVID"/>
    <x v="3"/>
    <x v="0"/>
    <n v="237"/>
    <n v="23.7"/>
    <n v="219.651669085631"/>
    <s v="4 Descuentos (Despachador, asociado y usuario desubicados) "/>
    <n v="115308.41800000001"/>
    <x v="0"/>
    <n v="13635.1351"/>
    <x v="1181"/>
    <x v="0"/>
    <m/>
  </r>
  <r>
    <d v="2024-10-29T02:41:59"/>
    <x v="1"/>
    <n v="22"/>
    <s v="QUIRAMA CASTAEDA JHON JADER"/>
    <x v="1"/>
    <x v="0"/>
    <n v="222"/>
    <n v="20.181818181818201"/>
    <n v="241.61683599419399"/>
    <s v="1 Descuento (Despachador) "/>
    <n v="126839.2598"/>
    <x v="1"/>
    <n v="13635.1351"/>
    <x v="1181"/>
    <x v="0"/>
    <m/>
  </r>
  <r>
    <d v="2024-10-29T02:41:59"/>
    <x v="9"/>
    <n v="23"/>
    <s v="SALDARRIAGA PARRA LUIS ALBERTO"/>
    <x v="4"/>
    <x v="0"/>
    <n v="156"/>
    <n v="22.285714285714299"/>
    <n v="153.756168359942"/>
    <s v="5 Descuentos (Usuarios desubicados y conducts) "/>
    <n v="80715.892600000006"/>
    <x v="2"/>
    <n v="13635.1351"/>
    <x v="1181"/>
    <x v="0"/>
    <m/>
  </r>
  <r>
    <d v="2024-10-29T02:41:59"/>
    <x v="1"/>
    <n v="24"/>
    <s v="POSSO CRISTIAN"/>
    <x v="8"/>
    <x v="0"/>
    <n v="124"/>
    <n v="24.8"/>
    <n v="109.825834542816"/>
    <m/>
    <n v="57654.209000000003"/>
    <x v="0"/>
    <n v="13635.1351"/>
    <x v="1181"/>
    <x v="0"/>
    <m/>
  </r>
  <r>
    <d v="2024-10-29T02:42:00"/>
    <x v="9"/>
    <n v="25"/>
    <s v="JIMENEZ HURTADO CARLOS ESTIVEN"/>
    <x v="0"/>
    <x v="0"/>
    <n v="212"/>
    <n v="23.5555555555556"/>
    <n v="197.68650217706801"/>
    <m/>
    <n v="103777.5762"/>
    <x v="1"/>
    <n v="13635.1351"/>
    <x v="1181"/>
    <x v="0"/>
    <m/>
  </r>
  <r>
    <d v="2024-10-29T02:42:00"/>
    <x v="1"/>
    <n v="27"/>
    <s v="FLORES RINCON JORGE ALBERTO"/>
    <x v="13"/>
    <x v="0"/>
    <n v="316"/>
    <n v="22.571428571428601"/>
    <n v="307.51233671988399"/>
    <s v="FERNEY HENAO Realiz 5 viajes donde moviliz 111 Usuarios "/>
    <n v="161431.78520000001"/>
    <x v="0"/>
    <n v="13635.1351"/>
    <x v="1181"/>
    <x v="0"/>
    <m/>
  </r>
  <r>
    <d v="2024-10-29T02:42:00"/>
    <x v="9"/>
    <n v="28"/>
    <s v="GUERRA WILLIAN"/>
    <x v="10"/>
    <x v="3"/>
    <n v="93"/>
    <n v="23.25"/>
    <n v="87.860667634252493"/>
    <s v="1 Descuento (Despachador) "/>
    <n v="46123.367200000001"/>
    <x v="0"/>
    <n v="13635.1351"/>
    <x v="1181"/>
    <x v="0"/>
    <m/>
  </r>
  <r>
    <d v="2024-10-29T02:42:00"/>
    <x v="1"/>
    <n v="29"/>
    <s v="PEREZ GARCIA JUAN ESTEBAN"/>
    <x v="10"/>
    <x v="0"/>
    <n v="108"/>
    <n v="24"/>
    <n v="98.843251088534103"/>
    <m/>
    <n v="51888.788099999998"/>
    <x v="0"/>
    <n v="13635.1351"/>
    <x v="1181"/>
    <x v="0"/>
    <m/>
  </r>
  <r>
    <d v="2024-10-29T02:42:01"/>
    <x v="9"/>
    <n v="30"/>
    <s v="LOPEZ PINEDA DANIEL ESTIVEN"/>
    <x v="1"/>
    <x v="0"/>
    <n v="215"/>
    <n v="19.545454545454501"/>
    <n v="241.61683599419399"/>
    <s v="5 Descuentos (Despachadores y Usuario movilidad reducida) "/>
    <n v="126839.2598"/>
    <x v="0"/>
    <n v="13635.1351"/>
    <x v="1181"/>
    <x v="0"/>
    <m/>
  </r>
  <r>
    <d v="2024-10-29T02:42:01"/>
    <x v="1"/>
    <n v="31"/>
    <s v="GOEZ PABLO"/>
    <x v="3"/>
    <x v="0"/>
    <n v="225"/>
    <n v="22.5"/>
    <n v="219.651669085631"/>
    <s v="8 Descuentos (Jefe de ruta, Usuario desubicado, conduct, e incidente con Usuarios "/>
    <n v="115308.41800000001"/>
    <x v="0"/>
    <n v="13635.1351"/>
    <x v="1181"/>
    <x v="0"/>
    <m/>
  </r>
  <r>
    <d v="2024-10-29T02:42:01"/>
    <x v="9"/>
    <n v="32"/>
    <s v="AGUDELO GARCIA LLORDIN ELIAS"/>
    <x v="1"/>
    <x v="0"/>
    <n v="194"/>
    <n v="17.636363636363601"/>
    <n v="241.61683599419399"/>
    <m/>
    <n v="126839.2598"/>
    <x v="0"/>
    <n v="13635.1351"/>
    <x v="1181"/>
    <x v="0"/>
    <m/>
  </r>
  <r>
    <d v="2024-10-29T02:42:01"/>
    <x v="1"/>
    <n v="33"/>
    <s v="USUGA KELER JOHAN"/>
    <x v="10"/>
    <x v="0"/>
    <n v="97"/>
    <n v="21.5555555555556"/>
    <n v="98.843251088534103"/>
    <s v="1 Descuento (Conduct) "/>
    <n v="51888.788099999998"/>
    <x v="0"/>
    <n v="13635.1351"/>
    <x v="1181"/>
    <x v="0"/>
    <m/>
  </r>
  <r>
    <d v="2024-10-29T02:42:01"/>
    <x v="9"/>
    <n v="34"/>
    <s v="PINO JUAN ESTEBAN"/>
    <x v="0"/>
    <x v="0"/>
    <n v="212"/>
    <n v="23.5555555555556"/>
    <n v="197.68650217706801"/>
    <s v="1 Descuento (Asociado) "/>
    <n v="103777.5762"/>
    <x v="0"/>
    <n v="13635.1351"/>
    <x v="1181"/>
    <x v="0"/>
    <m/>
  </r>
  <r>
    <d v="2024-10-29T02:42:02"/>
    <x v="1"/>
    <n v="35"/>
    <s v="MOLINA LUIS FERNANDO"/>
    <x v="4"/>
    <x v="0"/>
    <n v="138"/>
    <n v="19.714285714285701"/>
    <n v="153.756168359942"/>
    <m/>
    <n v="80715.892600000006"/>
    <x v="1"/>
    <n v="13635.1351"/>
    <x v="1181"/>
    <x v="0"/>
    <m/>
  </r>
  <r>
    <d v="2024-10-29T02:42:02"/>
    <x v="9"/>
    <n v="36"/>
    <s v="MARTINEZ CHAVERRA LUIS NORBERTO"/>
    <x v="3"/>
    <x v="0"/>
    <n v="246"/>
    <n v="24.6"/>
    <n v="219.651669085631"/>
    <s v="2 Descuentos (Conducts) "/>
    <n v="115308.41800000001"/>
    <x v="0"/>
    <n v="13635.1351"/>
    <x v="1181"/>
    <x v="0"/>
    <m/>
  </r>
  <r>
    <d v="2024-10-29T02:42:02"/>
    <x v="1"/>
    <n v="37"/>
    <s v="TABORDA ROJAS DIEGO ALEJANDRO"/>
    <x v="4"/>
    <x v="0"/>
    <n v="184"/>
    <n v="26.285714285714299"/>
    <n v="153.756168359942"/>
    <m/>
    <n v="80715.892600000006"/>
    <x v="1"/>
    <n v="13635.1351"/>
    <x v="1181"/>
    <x v="0"/>
    <m/>
  </r>
  <r>
    <d v="2024-10-29T02:42:02"/>
    <x v="9"/>
    <n v="38"/>
    <s v="RAMIREZ YEISON"/>
    <x v="0"/>
    <x v="0"/>
    <n v="210"/>
    <n v="23.3333333333333"/>
    <n v="197.68650217706801"/>
    <s v="2 Descuentos (Transbordo) "/>
    <n v="103777.5762"/>
    <x v="0"/>
    <n v="13635.1351"/>
    <x v="1181"/>
    <x v="0"/>
    <m/>
  </r>
  <r>
    <d v="2024-10-29T02:42:02"/>
    <x v="1"/>
    <n v="39"/>
    <s v="GOMEZ EDWIN"/>
    <x v="0"/>
    <x v="0"/>
    <n v="200"/>
    <n v="22.2222222222222"/>
    <n v="197.68650217706801"/>
    <s v="2 Descuentos (Usuarios desubicados) "/>
    <n v="103777.5762"/>
    <x v="0"/>
    <n v="13635.1351"/>
    <x v="1181"/>
    <x v="0"/>
    <m/>
  </r>
  <r>
    <d v="2024-10-29T02:42:03"/>
    <x v="9"/>
    <n v="40"/>
    <s v="OCAMPO OCAMPO ANTONIO JOSE"/>
    <x v="3"/>
    <x v="0"/>
    <n v="239"/>
    <n v="23.9"/>
    <n v="219.651669085631"/>
    <s v="1 Descuento (Jefe de ruta) "/>
    <n v="115308.41800000001"/>
    <x v="0"/>
    <n v="13635.1351"/>
    <x v="1181"/>
    <x v="0"/>
    <m/>
  </r>
  <r>
    <d v="2024-10-29T02:42:03"/>
    <x v="1"/>
    <n v="41"/>
    <s v="GARCIA DAVID WILSON ALBERTO"/>
    <x v="3"/>
    <x v="0"/>
    <n v="221"/>
    <n v="22.1"/>
    <n v="219.651669085631"/>
    <s v="5 Descuentos (Conducts y Asociado) "/>
    <n v="115308.41800000001"/>
    <x v="1"/>
    <n v="13635.1351"/>
    <x v="1181"/>
    <x v="0"/>
    <m/>
  </r>
  <r>
    <d v="2024-10-29T02:42:03"/>
    <x v="9"/>
    <n v="42"/>
    <s v="LOPERA ALVAREZ ESTIVEN"/>
    <x v="6"/>
    <x v="0"/>
    <n v="174"/>
    <n v="21.75"/>
    <n v="175.72133526850499"/>
    <m/>
    <n v="92246.734400000001"/>
    <x v="1"/>
    <n v="13635.1351"/>
    <x v="1181"/>
    <x v="0"/>
    <m/>
  </r>
  <r>
    <d v="2024-10-30T02:26:12"/>
    <x v="9"/>
    <n v="1"/>
    <s v="PALMAR PANA EDIXON JOSUE"/>
    <x v="6"/>
    <x v="0"/>
    <n v="201"/>
    <n v="25.125"/>
    <n v="177.144492131617"/>
    <s v="1 Descuento (Despachador)"/>
    <n v="93029.470700000005"/>
    <x v="0"/>
    <n v="13811.1111"/>
    <x v="1182"/>
    <x v="0"/>
    <m/>
  </r>
  <r>
    <d v="2024-10-30T02:26:12"/>
    <x v="1"/>
    <n v="2"/>
    <s v="PARIAS MURIEL JHON FREDY"/>
    <x v="0"/>
    <x v="0"/>
    <n v="242"/>
    <n v="26.8888888888889"/>
    <n v="199.28755364806901"/>
    <s v="21 Descuentos (Transbordo) "/>
    <n v="104658.1545"/>
    <x v="1"/>
    <n v="13811.1111"/>
    <x v="1182"/>
    <x v="0"/>
    <m/>
  </r>
  <r>
    <d v="2024-10-30T02:26:12"/>
    <x v="9"/>
    <n v="3"/>
    <s v="AGUIRRE ANDRES"/>
    <x v="0"/>
    <x v="0"/>
    <n v="191"/>
    <n v="21.2222222222222"/>
    <n v="199.28755364806901"/>
    <m/>
    <n v="104658.1545"/>
    <x v="0"/>
    <n v="13811.1111"/>
    <x v="1182"/>
    <x v="0"/>
    <m/>
  </r>
  <r>
    <d v="2024-10-30T02:26:13"/>
    <x v="1"/>
    <n v="4"/>
    <s v="SERNA GONZALES GEOVANNY ANDRES"/>
    <x v="0"/>
    <x v="0"/>
    <n v="211"/>
    <n v="23.4444444444444"/>
    <n v="199.28755364806901"/>
    <m/>
    <n v="104658.1545"/>
    <x v="0"/>
    <n v="13811.1111"/>
    <x v="1182"/>
    <x v="0"/>
    <m/>
  </r>
  <r>
    <d v="2024-10-30T02:26:13"/>
    <x v="9"/>
    <n v="5"/>
    <s v="BERRIO POSADA ANGELA"/>
    <x v="1"/>
    <x v="0"/>
    <n v="258"/>
    <n v="23.454545454545499"/>
    <n v="243.57367668097299"/>
    <m/>
    <n v="127915.52220000001"/>
    <x v="1"/>
    <n v="13811.1111"/>
    <x v="1182"/>
    <x v="0"/>
    <m/>
  </r>
  <r>
    <d v="2024-10-30T02:26:13"/>
    <x v="1"/>
    <n v="6"/>
    <s v="HINCAPIE GALLEGO YEISON ANDRES"/>
    <x v="2"/>
    <x v="0"/>
    <n v="158"/>
    <n v="26.3333333333333"/>
    <n v="132.85836909871199"/>
    <m/>
    <n v="69772.103000000003"/>
    <x v="0"/>
    <n v="13811.1111"/>
    <x v="1182"/>
    <x v="0"/>
    <m/>
  </r>
  <r>
    <d v="2024-10-30T02:26:13"/>
    <x v="9"/>
    <n v="7"/>
    <s v="PINO JUAN ESTEBAN"/>
    <x v="3"/>
    <x v="0"/>
    <n v="271"/>
    <n v="27.1"/>
    <n v="221.43061516452099"/>
    <s v="1 Descuento (Despachador)"/>
    <n v="116286.8383"/>
    <x v="1"/>
    <n v="13811.1111"/>
    <x v="1182"/>
    <x v="0"/>
    <m/>
  </r>
  <r>
    <d v="2024-10-30T02:26:14"/>
    <x v="1"/>
    <n v="8"/>
    <s v="VACA FIERRO ROBINSON"/>
    <x v="0"/>
    <x v="0"/>
    <n v="196"/>
    <n v="21.7777777777778"/>
    <n v="199.28755364806901"/>
    <m/>
    <n v="104658.1545"/>
    <x v="1"/>
    <n v="13811.1111"/>
    <x v="1182"/>
    <x v="0"/>
    <m/>
  </r>
  <r>
    <d v="2024-10-30T02:26:14"/>
    <x v="9"/>
    <n v="9"/>
    <s v="ORTIZ ANDRES FELIPE"/>
    <x v="2"/>
    <x v="0"/>
    <n v="160"/>
    <n v="26.6666666666667"/>
    <n v="132.85836909871199"/>
    <s v="6 Descuentos (Monitoreo, conduct, despachador, Asociado y Usuario desubicado) "/>
    <n v="69772.103000000003"/>
    <x v="0"/>
    <n v="13811.1111"/>
    <x v="1182"/>
    <x v="0"/>
    <m/>
  </r>
  <r>
    <d v="2024-10-30T02:26:14"/>
    <x v="1"/>
    <n v="10"/>
    <s v="MARULANDA JARAMILLO DAWER ANDRES"/>
    <x v="0"/>
    <x v="0"/>
    <n v="162"/>
    <n v="18"/>
    <n v="199.28755364806901"/>
    <m/>
    <n v="104658.1545"/>
    <x v="0"/>
    <n v="13811.1111"/>
    <x v="1182"/>
    <x v="0"/>
    <m/>
  </r>
  <r>
    <d v="2024-10-30T02:26:14"/>
    <x v="9"/>
    <n v="11"/>
    <s v="HERRERA GIRALDO DAVINSON"/>
    <x v="0"/>
    <x v="0"/>
    <n v="166"/>
    <n v="18.4444444444444"/>
    <n v="199.28755364806901"/>
    <m/>
    <n v="104658.1545"/>
    <x v="0"/>
    <n v="13811.1111"/>
    <x v="1182"/>
    <x v="0"/>
    <m/>
  </r>
  <r>
    <d v="2024-10-30T02:26:15"/>
    <x v="1"/>
    <n v="12"/>
    <s v="JIMENEZ JIMENEZ OMAR DAVID"/>
    <x v="0"/>
    <x v="0"/>
    <n v="167"/>
    <n v="18.5555555555556"/>
    <n v="199.28755364806901"/>
    <m/>
    <n v="104658.1545"/>
    <x v="0"/>
    <n v="13811.1111"/>
    <x v="1182"/>
    <x v="0"/>
    <m/>
  </r>
  <r>
    <d v="2024-10-30T02:26:15"/>
    <x v="9"/>
    <n v="13"/>
    <s v="QUINTERO  ALVARO ANTONIO"/>
    <x v="0"/>
    <x v="0"/>
    <n v="235"/>
    <n v="26.1111111111111"/>
    <n v="199.28755364806901"/>
    <m/>
    <n v="104658.1545"/>
    <x v="0"/>
    <n v="13811.1111"/>
    <x v="1182"/>
    <x v="0"/>
    <m/>
  </r>
  <r>
    <d v="2024-10-30T02:26:15"/>
    <x v="1"/>
    <n v="14"/>
    <s v="CARVAJAL SALAZAR HECTOR MARINO"/>
    <x v="3"/>
    <x v="0"/>
    <n v="217"/>
    <n v="21.7"/>
    <n v="221.43061516452099"/>
    <m/>
    <n v="116286.8383"/>
    <x v="1"/>
    <n v="13811.1111"/>
    <x v="1182"/>
    <x v="0"/>
    <m/>
  </r>
  <r>
    <d v="2024-10-30T02:26:15"/>
    <x v="9"/>
    <n v="15"/>
    <s v="MARTINEZ ADRIAN ALEJANDRO"/>
    <x v="0"/>
    <x v="0"/>
    <n v="208"/>
    <n v="23.1111111111111"/>
    <n v="199.28755364806901"/>
    <s v="1 Descuento (Oficina) "/>
    <n v="104658.1545"/>
    <x v="1"/>
    <n v="13811.1111"/>
    <x v="1182"/>
    <x v="0"/>
    <m/>
  </r>
  <r>
    <d v="2024-10-30T02:26:16"/>
    <x v="1"/>
    <n v="16"/>
    <s v="LONDOO CADAVID DAVID SANTIAGO"/>
    <x v="6"/>
    <x v="0"/>
    <n v="192"/>
    <n v="24"/>
    <n v="177.144492131617"/>
    <m/>
    <n v="93029.470700000005"/>
    <x v="0"/>
    <n v="13811.1111"/>
    <x v="1182"/>
    <x v="0"/>
    <m/>
  </r>
  <r>
    <d v="2024-10-30T02:26:16"/>
    <x v="9"/>
    <n v="17"/>
    <s v="RAMIREZ JARAMILLO WILSON"/>
    <x v="6"/>
    <x v="0"/>
    <n v="182"/>
    <n v="22.75"/>
    <n v="177.144492131617"/>
    <m/>
    <n v="93029.470700000005"/>
    <x v="0"/>
    <n v="13811.1111"/>
    <x v="1182"/>
    <x v="0"/>
    <m/>
  </r>
  <r>
    <d v="2024-10-30T02:26:16"/>
    <x v="1"/>
    <n v="18"/>
    <s v="AMAYA JOSE MANUEL"/>
    <x v="0"/>
    <x v="0"/>
    <n v="188"/>
    <n v="20.8888888888889"/>
    <n v="199.28755364806901"/>
    <m/>
    <n v="104658.1545"/>
    <x v="0"/>
    <n v="13811.1111"/>
    <x v="1182"/>
    <x v="0"/>
    <m/>
  </r>
  <r>
    <d v="2024-10-30T02:26:16"/>
    <x v="9"/>
    <n v="19"/>
    <s v="MACEA MATEO"/>
    <x v="7"/>
    <x v="0"/>
    <n v="66"/>
    <n v="22"/>
    <n v="66.429184549356194"/>
    <m/>
    <n v="34886.051500000001"/>
    <x v="0"/>
    <n v="13811.1111"/>
    <x v="1182"/>
    <x v="0"/>
    <m/>
  </r>
  <r>
    <d v="2024-10-30T02:26:17"/>
    <x v="1"/>
    <n v="20"/>
    <s v="GONZALEZ PEREZ RAFAEL JOSE"/>
    <x v="3"/>
    <x v="0"/>
    <n v="222"/>
    <n v="22.2"/>
    <n v="221.43061516452099"/>
    <s v="2 Descuentos (Monitoreo y despachador)"/>
    <n v="116286.8383"/>
    <x v="0"/>
    <n v="13811.1111"/>
    <x v="1182"/>
    <x v="0"/>
    <m/>
  </r>
  <r>
    <d v="2024-10-30T02:26:17"/>
    <x v="9"/>
    <n v="21"/>
    <s v="DURANGO DAVID JOSE"/>
    <x v="0"/>
    <x v="0"/>
    <n v="203"/>
    <n v="22.5555555555556"/>
    <n v="199.28755364806901"/>
    <m/>
    <n v="104658.1545"/>
    <x v="0"/>
    <n v="13811.1111"/>
    <x v="1182"/>
    <x v="0"/>
    <m/>
  </r>
  <r>
    <d v="2024-10-30T02:26:17"/>
    <x v="1"/>
    <n v="22"/>
    <s v="QUIRAMA CASTAEDA JHON JADER"/>
    <x v="3"/>
    <x v="0"/>
    <n v="193"/>
    <n v="19.3"/>
    <n v="221.43061516452099"/>
    <s v="3 Descuentos (Usuarios desubicados) "/>
    <n v="116286.8383"/>
    <x v="1"/>
    <n v="13811.1111"/>
    <x v="1182"/>
    <x v="0"/>
    <m/>
  </r>
  <r>
    <d v="2024-10-30T02:26:18"/>
    <x v="9"/>
    <n v="23"/>
    <s v="SALDARRIAGA PARRA LUIS ALBERTO"/>
    <x v="3"/>
    <x v="0"/>
    <n v="200"/>
    <n v="20"/>
    <n v="221.43061516452099"/>
    <m/>
    <n v="116286.8383"/>
    <x v="2"/>
    <n v="13811.1111"/>
    <x v="1182"/>
    <x v="0"/>
    <m/>
  </r>
  <r>
    <d v="2024-10-30T02:26:18"/>
    <x v="1"/>
    <n v="24"/>
    <s v="POSSO CRISTIAN"/>
    <x v="11"/>
    <x v="0"/>
    <n v="72"/>
    <n v="28.8"/>
    <n v="55.357653791130197"/>
    <m/>
    <n v="29071.709599999998"/>
    <x v="0"/>
    <n v="13811.1111"/>
    <x v="1182"/>
    <x v="0"/>
    <m/>
  </r>
  <r>
    <d v="2024-10-30T02:26:18"/>
    <x v="9"/>
    <n v="25"/>
    <s v="JIMENEZ HURTADO CARLOS ESTIVEN"/>
    <x v="4"/>
    <x v="0"/>
    <n v="126"/>
    <n v="18"/>
    <n v="155.00143061516499"/>
    <s v="1 Descuento (Conduct) "/>
    <n v="81400.786800000002"/>
    <x v="1"/>
    <n v="13811.1111"/>
    <x v="1182"/>
    <x v="0"/>
    <m/>
  </r>
  <r>
    <d v="2024-10-30T02:26:19"/>
    <x v="1"/>
    <n v="27"/>
    <s v="FLORES RINCON JORGE ALBERTO"/>
    <x v="1"/>
    <x v="0"/>
    <n v="233"/>
    <n v="21.181818181818201"/>
    <n v="243.57367668097299"/>
    <s v="2 Descuentos (Despachador y Asociado) "/>
    <n v="127915.52220000001"/>
    <x v="0"/>
    <n v="13811.1111"/>
    <x v="1182"/>
    <x v="0"/>
    <m/>
  </r>
  <r>
    <d v="2024-10-30T02:26:19"/>
    <x v="9"/>
    <n v="29"/>
    <s v="PEREZ GARCIA JUAN ESTEBAN"/>
    <x v="6"/>
    <x v="0"/>
    <n v="176"/>
    <n v="22"/>
    <n v="177.144492131617"/>
    <s v="4 Descuentos (conduct, usuarios desubicados y movilidad reducida)"/>
    <n v="93029.470700000005"/>
    <x v="0"/>
    <n v="13811.1111"/>
    <x v="1182"/>
    <x v="0"/>
    <m/>
  </r>
  <r>
    <d v="2024-10-30T02:26:19"/>
    <x v="1"/>
    <n v="30"/>
    <s v="TORRES SUAREZ JUAN DIEGO"/>
    <x v="0"/>
    <x v="0"/>
    <n v="218"/>
    <n v="24.2222222222222"/>
    <n v="199.28755364806901"/>
    <s v="1 Descuento (Despachador)"/>
    <n v="104658.1545"/>
    <x v="0"/>
    <n v="13811.1111"/>
    <x v="1182"/>
    <x v="0"/>
    <m/>
  </r>
  <r>
    <d v="2024-10-30T02:26:19"/>
    <x v="9"/>
    <n v="31"/>
    <s v="GOEZ PABLO"/>
    <x v="3"/>
    <x v="0"/>
    <n v="211"/>
    <n v="21.1"/>
    <n v="221.43061516452099"/>
    <s v="5 Descuentos (Conduct y Usuarios desubicados) "/>
    <n v="116286.8383"/>
    <x v="0"/>
    <n v="13811.1111"/>
    <x v="1182"/>
    <x v="0"/>
    <m/>
  </r>
  <r>
    <d v="2024-10-30T02:26:20"/>
    <x v="1"/>
    <n v="32"/>
    <s v="AGUDELO GARCIA LLORDIN ELIAS"/>
    <x v="3"/>
    <x v="0"/>
    <n v="206"/>
    <n v="20.6"/>
    <n v="221.43061516452099"/>
    <s v="3 Descuentos (Monitoreo y Asociado) "/>
    <n v="116286.8383"/>
    <x v="0"/>
    <n v="13811.1111"/>
    <x v="1182"/>
    <x v="0"/>
    <m/>
  </r>
  <r>
    <d v="2024-10-30T02:26:20"/>
    <x v="9"/>
    <n v="33"/>
    <s v="LOPEZ PINEDA DANIEL ESTIVEN"/>
    <x v="0"/>
    <x v="0"/>
    <n v="152"/>
    <n v="16.8888888888889"/>
    <n v="199.28755364806901"/>
    <m/>
    <n v="104658.1545"/>
    <x v="0"/>
    <n v="13811.1111"/>
    <x v="1182"/>
    <x v="0"/>
    <m/>
  </r>
  <r>
    <d v="2024-10-30T02:26:20"/>
    <x v="1"/>
    <n v="34"/>
    <s v="MONTOYA OSPINA GILBERTO ANTONIO"/>
    <x v="3"/>
    <x v="0"/>
    <n v="219"/>
    <n v="21.9"/>
    <n v="221.43061516452099"/>
    <m/>
    <n v="116286.8383"/>
    <x v="0"/>
    <n v="13811.1111"/>
    <x v="1182"/>
    <x v="0"/>
    <m/>
  </r>
  <r>
    <d v="2024-10-30T02:26:20"/>
    <x v="9"/>
    <n v="35"/>
    <s v="MOLINA LUIS FERNANDO"/>
    <x v="0"/>
    <x v="0"/>
    <n v="145"/>
    <n v="16.1111111111111"/>
    <n v="199.28755364806901"/>
    <s v="1 Descuento (Conduct) "/>
    <n v="104658.1545"/>
    <x v="1"/>
    <n v="13811.1111"/>
    <x v="1182"/>
    <x v="0"/>
    <m/>
  </r>
  <r>
    <d v="2024-10-30T02:26:21"/>
    <x v="1"/>
    <n v="36"/>
    <s v="MARTINEZ CHAVERRA LUIS NORBERTO"/>
    <x v="0"/>
    <x v="0"/>
    <n v="214"/>
    <n v="23.7777777777778"/>
    <n v="199.28755364806901"/>
    <s v="1 Descuento (Conduct) "/>
    <n v="104658.1545"/>
    <x v="0"/>
    <n v="13811.1111"/>
    <x v="1182"/>
    <x v="0"/>
    <m/>
  </r>
  <r>
    <d v="2024-10-30T02:26:21"/>
    <x v="9"/>
    <n v="37"/>
    <s v="AGUDELO GARCIA DENIN ANGELO"/>
    <x v="1"/>
    <x v="0"/>
    <n v="326"/>
    <n v="29.636363636363601"/>
    <n v="243.57367668097299"/>
    <s v="DIEGO TABORDA Realiz 4 viajes donde moviliz 112 Usuarios "/>
    <n v="127915.52220000001"/>
    <x v="1"/>
    <n v="13811.1111"/>
    <x v="1182"/>
    <x v="0"/>
    <m/>
  </r>
  <r>
    <d v="2024-10-30T02:26:21"/>
    <x v="1"/>
    <n v="38"/>
    <s v="LONDOO LOPERA DUVAN ANDRES"/>
    <x v="0"/>
    <x v="0"/>
    <n v="171"/>
    <n v="19"/>
    <n v="199.28755364806901"/>
    <m/>
    <n v="104658.1545"/>
    <x v="0"/>
    <n v="13811.1111"/>
    <x v="1182"/>
    <x v="0"/>
    <m/>
  </r>
  <r>
    <d v="2024-10-30T02:26:21"/>
    <x v="9"/>
    <n v="39"/>
    <s v="GOMEZ EDWIN"/>
    <x v="3"/>
    <x v="0"/>
    <n v="209"/>
    <n v="20.9"/>
    <n v="221.43061516452099"/>
    <m/>
    <n v="116286.8383"/>
    <x v="0"/>
    <n v="13811.1111"/>
    <x v="1182"/>
    <x v="0"/>
    <m/>
  </r>
  <r>
    <d v="2024-10-30T02:26:22"/>
    <x v="1"/>
    <n v="40"/>
    <s v="OCAMPO OCAMPO ANTONIO JOSE"/>
    <x v="6"/>
    <x v="0"/>
    <n v="187"/>
    <n v="23.375"/>
    <n v="177.144492131617"/>
    <m/>
    <n v="93029.470700000005"/>
    <x v="0"/>
    <n v="13811.1111"/>
    <x v="1182"/>
    <x v="0"/>
    <m/>
  </r>
  <r>
    <d v="2024-10-30T02:26:22"/>
    <x v="9"/>
    <n v="41"/>
    <s v="GARCIA DAVID WILSON ALBERTO"/>
    <x v="6"/>
    <x v="0"/>
    <n v="173"/>
    <n v="21.625"/>
    <n v="177.144492131617"/>
    <s v="3 Descuentos (Monitoreo, Despachador y Usuario desubicado) "/>
    <n v="93029.470700000005"/>
    <x v="1"/>
    <n v="13811.1111"/>
    <x v="1182"/>
    <x v="0"/>
    <m/>
  </r>
  <r>
    <d v="2024-10-30T02:26:22"/>
    <x v="1"/>
    <n v="42"/>
    <s v="LOPERA ALVAREZ ESTIVEN"/>
    <x v="3"/>
    <x v="0"/>
    <n v="212"/>
    <n v="21.2"/>
    <n v="221.43061516452099"/>
    <m/>
    <n v="116286.8383"/>
    <x v="1"/>
    <n v="13811.1111"/>
    <x v="1182"/>
    <x v="0"/>
    <m/>
  </r>
  <r>
    <d v="2024-10-31T04:17:43"/>
    <x v="1"/>
    <n v="1"/>
    <s v="PALMAR PANA EDIXON JOSUE"/>
    <x v="1"/>
    <x v="0"/>
    <n v="210"/>
    <n v="19.090909090909101"/>
    <n v="237.45251396648001"/>
    <m/>
    <n v="124548.8827"/>
    <x v="0"/>
    <n v="13646.1538"/>
    <x v="1183"/>
    <x v="0"/>
    <m/>
  </r>
  <r>
    <d v="2024-10-31T04:17:44"/>
    <x v="9"/>
    <n v="2"/>
    <s v="PARIAS MURIEL JHON FREDY"/>
    <x v="0"/>
    <x v="0"/>
    <n v="190"/>
    <n v="21.1111111111111"/>
    <n v="194.27932960893901"/>
    <m/>
    <n v="101903.63129999999"/>
    <x v="1"/>
    <n v="13646.1538"/>
    <x v="1183"/>
    <x v="0"/>
    <m/>
  </r>
  <r>
    <d v="2024-10-31T04:17:44"/>
    <x v="1"/>
    <n v="3"/>
    <s v="ESPINOZA CHAVARRIA GUILLERMO LEON"/>
    <x v="6"/>
    <x v="0"/>
    <n v="178"/>
    <n v="22.25"/>
    <n v="172.69273743016799"/>
    <s v="4 Descuentos (Conducts) "/>
    <n v="90581.005600000004"/>
    <x v="0"/>
    <n v="13646.1538"/>
    <x v="1183"/>
    <x v="0"/>
    <m/>
  </r>
  <r>
    <d v="2024-10-31T04:17:44"/>
    <x v="9"/>
    <n v="4"/>
    <s v="SERNA GONZALES GEOVANNY ANDRES"/>
    <x v="0"/>
    <x v="0"/>
    <n v="192"/>
    <n v="21.3333333333333"/>
    <n v="194.27932960893901"/>
    <s v="1 Descuento (Conduct) "/>
    <n v="101903.63129999999"/>
    <x v="0"/>
    <n v="13646.1538"/>
    <x v="1183"/>
    <x v="0"/>
    <m/>
  </r>
  <r>
    <d v="2024-10-31T04:17:44"/>
    <x v="1"/>
    <n v="5"/>
    <s v="BERRIO POSADA ANGELA"/>
    <x v="9"/>
    <x v="0"/>
    <n v="292"/>
    <n v="24.3333333333333"/>
    <n v="259.03910614525103"/>
    <s v="1 Descuento (Conduct) "/>
    <n v="135871.50839999999"/>
    <x v="1"/>
    <n v="13646.1538"/>
    <x v="1183"/>
    <x v="0"/>
    <m/>
  </r>
  <r>
    <d v="2024-10-31T04:17:45"/>
    <x v="9"/>
    <n v="6"/>
    <s v="AGUDELO GARCIA LLORDIN ELIAS"/>
    <x v="2"/>
    <x v="0"/>
    <n v="132"/>
    <n v="22"/>
    <n v="129.519553072626"/>
    <m/>
    <n v="67935.754199999996"/>
    <x v="0"/>
    <n v="13646.1538"/>
    <x v="1183"/>
    <x v="0"/>
    <m/>
  </r>
  <r>
    <d v="2024-10-31T04:17:45"/>
    <x v="1"/>
    <n v="7"/>
    <s v="VANEGAS MORALES DEIBY ALEJANDRO"/>
    <x v="3"/>
    <x v="0"/>
    <n v="230"/>
    <n v="23"/>
    <n v="215.86592178770999"/>
    <m/>
    <n v="113226.257"/>
    <x v="1"/>
    <n v="13646.1538"/>
    <x v="1183"/>
    <x v="0"/>
    <m/>
  </r>
  <r>
    <d v="2024-10-31T04:17:46"/>
    <x v="9"/>
    <n v="8"/>
    <s v="VACA FIERRO ROBINSON"/>
    <x v="6"/>
    <x v="0"/>
    <n v="154"/>
    <n v="19.25"/>
    <n v="172.69273743016799"/>
    <m/>
    <n v="90581.005600000004"/>
    <x v="1"/>
    <n v="13646.1538"/>
    <x v="1183"/>
    <x v="0"/>
    <m/>
  </r>
  <r>
    <d v="2024-10-31T04:17:46"/>
    <x v="1"/>
    <n v="9"/>
    <s v="ORTIZ ANDRES FELIPE"/>
    <x v="4"/>
    <x v="0"/>
    <n v="162"/>
    <n v="23.1428571428571"/>
    <n v="151.10614525139701"/>
    <m/>
    <n v="79258.3799"/>
    <x v="0"/>
    <n v="13646.1538"/>
    <x v="1183"/>
    <x v="0"/>
    <m/>
  </r>
  <r>
    <d v="2024-10-31T04:17:46"/>
    <x v="1"/>
    <n v="10"/>
    <s v="MARULANDA JARAMILLO DAWER ANDRES"/>
    <x v="0"/>
    <x v="0"/>
    <n v="144"/>
    <n v="16"/>
    <n v="194.27932960893901"/>
    <s v="1 Descuento (Despachador) "/>
    <n v="101903.63129999999"/>
    <x v="0"/>
    <n v="13646.1538"/>
    <x v="1183"/>
    <x v="0"/>
    <m/>
  </r>
  <r>
    <d v="2024-10-31T04:17:47"/>
    <x v="9"/>
    <n v="11"/>
    <s v="HERRERA GIRALDO DAVINSON"/>
    <x v="3"/>
    <x v="0"/>
    <n v="205"/>
    <n v="20.5"/>
    <n v="215.86592178770999"/>
    <s v="JOSE AMAYA Realiz 4 viajes donde moviliz 114 Usuarios "/>
    <n v="113226.257"/>
    <x v="0"/>
    <n v="13646.1538"/>
    <x v="1183"/>
    <x v="0"/>
    <m/>
  </r>
  <r>
    <d v="2024-10-31T04:17:48"/>
    <x v="1"/>
    <n v="12"/>
    <s v="JIMENEZ JIMENEZ OMAR DAVID"/>
    <x v="0"/>
    <x v="0"/>
    <n v="177"/>
    <n v="19.6666666666667"/>
    <n v="194.27932960893901"/>
    <m/>
    <n v="101903.63129999999"/>
    <x v="0"/>
    <n v="13646.1538"/>
    <x v="1183"/>
    <x v="0"/>
    <m/>
  </r>
  <r>
    <d v="2024-10-31T04:17:49"/>
    <x v="9"/>
    <n v="13"/>
    <s v="QUINTERO  ALVARO ANTONIO"/>
    <x v="6"/>
    <x v="0"/>
    <n v="195"/>
    <n v="24.375"/>
    <n v="172.69273743016799"/>
    <m/>
    <n v="90581.005600000004"/>
    <x v="0"/>
    <n v="13646.1538"/>
    <x v="1183"/>
    <x v="0"/>
    <m/>
  </r>
  <r>
    <d v="2024-10-31T04:17:49"/>
    <x v="1"/>
    <n v="14"/>
    <s v="DIAZ LOZADA ANDRES FELIPE"/>
    <x v="1"/>
    <x v="0"/>
    <n v="240"/>
    <n v="21.818181818181799"/>
    <n v="237.45251396648001"/>
    <s v="6 Descuentos (despachador y conducts) "/>
    <n v="124548.8827"/>
    <x v="1"/>
    <n v="13646.1538"/>
    <x v="1183"/>
    <x v="0"/>
    <m/>
  </r>
  <r>
    <d v="2024-10-31T04:17:50"/>
    <x v="9"/>
    <n v="15"/>
    <s v="MARTINEZ ADRIAN ALEJANDRO"/>
    <x v="0"/>
    <x v="0"/>
    <n v="242"/>
    <n v="26.8888888888889"/>
    <n v="194.27932960893901"/>
    <m/>
    <n v="101903.63129999999"/>
    <x v="1"/>
    <n v="13646.1538"/>
    <x v="1183"/>
    <x v="0"/>
    <m/>
  </r>
  <r>
    <d v="2024-10-31T04:17:50"/>
    <x v="1"/>
    <n v="16"/>
    <s v="HURTADO MADRID JUAN ESTEBAN"/>
    <x v="0"/>
    <x v="0"/>
    <n v="207"/>
    <n v="23"/>
    <n v="194.27932960893901"/>
    <s v="1 Descuento (Despachador) "/>
    <n v="101903.63129999999"/>
    <x v="0"/>
    <n v="13646.1538"/>
    <x v="1183"/>
    <x v="0"/>
    <m/>
  </r>
  <r>
    <d v="2024-10-31T04:17:51"/>
    <x v="9"/>
    <n v="17"/>
    <s v="RAMIREZ JARAMILLO WILSON"/>
    <x v="6"/>
    <x v="0"/>
    <n v="169"/>
    <n v="21.125"/>
    <n v="172.69273743016799"/>
    <m/>
    <n v="90581.005600000004"/>
    <x v="0"/>
    <n v="13646.1538"/>
    <x v="1183"/>
    <x v="0"/>
    <m/>
  </r>
  <r>
    <d v="2024-10-31T04:17:51"/>
    <x v="1"/>
    <n v="18"/>
    <s v="BETANCUR GUZMAN JHON FERNANDO"/>
    <x v="3"/>
    <x v="0"/>
    <n v="189"/>
    <n v="18.899999999999999"/>
    <n v="215.86592178770999"/>
    <m/>
    <n v="113226.257"/>
    <x v="0"/>
    <n v="13646.1538"/>
    <x v="1183"/>
    <x v="0"/>
    <m/>
  </r>
  <r>
    <d v="2024-10-31T04:17:51"/>
    <x v="1"/>
    <n v="19"/>
    <s v="MACEA MATEO"/>
    <x v="3"/>
    <x v="0"/>
    <n v="224"/>
    <n v="22.4"/>
    <n v="215.86592178770999"/>
    <m/>
    <n v="113226.257"/>
    <x v="0"/>
    <n v="13646.1538"/>
    <x v="1183"/>
    <x v="0"/>
    <m/>
  </r>
  <r>
    <d v="2024-10-31T04:17:52"/>
    <x v="9"/>
    <n v="20"/>
    <s v="GONZALEZ PEREZ RAFAEL JOSE"/>
    <x v="0"/>
    <x v="0"/>
    <n v="175"/>
    <n v="19.4444444444444"/>
    <n v="194.27932960893901"/>
    <m/>
    <n v="101903.63129999999"/>
    <x v="0"/>
    <n v="13646.1538"/>
    <x v="1183"/>
    <x v="0"/>
    <m/>
  </r>
  <r>
    <d v="2024-10-31T04:17:52"/>
    <x v="1"/>
    <n v="21"/>
    <s v="DURANGO DAVID JOSE"/>
    <x v="0"/>
    <x v="0"/>
    <n v="213"/>
    <n v="23.6666666666667"/>
    <n v="194.27932960893901"/>
    <m/>
    <n v="101903.63129999999"/>
    <x v="0"/>
    <n v="13646.1538"/>
    <x v="1183"/>
    <x v="0"/>
    <m/>
  </r>
  <r>
    <d v="2024-10-31T04:17:53"/>
    <x v="9"/>
    <n v="22"/>
    <s v="QUIRAMA CASTAEDA JHON JADER"/>
    <x v="7"/>
    <x v="0"/>
    <n v="63"/>
    <n v="21"/>
    <n v="64.759776536312799"/>
    <m/>
    <n v="33967.877099999998"/>
    <x v="1"/>
    <n v="13646.1538"/>
    <x v="1183"/>
    <x v="0"/>
    <m/>
  </r>
  <r>
    <d v="2024-10-31T04:17:54"/>
    <x v="1"/>
    <n v="23"/>
    <s v="SALDARRIAGA PARRA LUIS ALBERTO"/>
    <x v="3"/>
    <x v="0"/>
    <n v="199"/>
    <n v="19.899999999999999"/>
    <n v="215.86592178770999"/>
    <m/>
    <n v="113226.257"/>
    <x v="2"/>
    <n v="13646.1538"/>
    <x v="1183"/>
    <x v="0"/>
    <m/>
  </r>
  <r>
    <d v="2024-10-31T04:17:55"/>
    <x v="9"/>
    <n v="24"/>
    <s v="POSSO CRISTIAN"/>
    <x v="14"/>
    <x v="3"/>
    <n v="3"/>
    <n v="6"/>
    <n v="10.7932960893855"/>
    <m/>
    <n v="5661.3127999999997"/>
    <x v="0"/>
    <n v="13646.1538"/>
    <x v="1183"/>
    <x v="0"/>
    <m/>
  </r>
  <r>
    <d v="2024-10-31T04:17:56"/>
    <x v="1"/>
    <n v="25"/>
    <s v="HENAO MUOZ FERNEY"/>
    <x v="3"/>
    <x v="0"/>
    <n v="266"/>
    <n v="26.6"/>
    <n v="215.86592178770999"/>
    <m/>
    <n v="113226.257"/>
    <x v="1"/>
    <n v="13646.1538"/>
    <x v="1183"/>
    <x v="0"/>
    <m/>
  </r>
  <r>
    <d v="2024-10-31T04:17:57"/>
    <x v="9"/>
    <n v="26"/>
    <s v="CIRO MARIN RODRIGO ALBERTO"/>
    <x v="0"/>
    <x v="0"/>
    <n v="187"/>
    <n v="20.7777777777778"/>
    <n v="194.27932960893901"/>
    <m/>
    <n v="101903.63129999999"/>
    <x v="0"/>
    <n v="13646.1538"/>
    <x v="1183"/>
    <x v="0"/>
    <m/>
  </r>
  <r>
    <d v="2024-10-31T04:17:58"/>
    <x v="1"/>
    <n v="27"/>
    <s v="RUA CHAVARRIA JEFERSON ANDREY"/>
    <x v="12"/>
    <x v="0"/>
    <n v="282"/>
    <n v="21.692307692307701"/>
    <n v="280.62569832402198"/>
    <s v="1 Descuento (Conduct) "/>
    <n v="147194.1341"/>
    <x v="0"/>
    <n v="13646.1538"/>
    <x v="1183"/>
    <x v="0"/>
    <m/>
  </r>
  <r>
    <d v="2024-10-31T04:17:58"/>
    <x v="1"/>
    <n v="28"/>
    <s v="GUERRA WILLIAN"/>
    <x v="6"/>
    <x v="3"/>
    <n v="124"/>
    <n v="16.533333333333299"/>
    <n v="161.899441340782"/>
    <m/>
    <n v="84919.6927"/>
    <x v="0"/>
    <n v="13646.1538"/>
    <x v="1183"/>
    <x v="0"/>
    <m/>
  </r>
  <r>
    <d v="2024-10-31T04:17:59"/>
    <x v="1"/>
    <n v="29"/>
    <s v="PEREZ GARCIA JUAN ESTEBAN"/>
    <x v="6"/>
    <x v="0"/>
    <n v="170"/>
    <n v="21.25"/>
    <n v="172.69273743016799"/>
    <s v="1 Descuento (Despachador) "/>
    <n v="90581.005600000004"/>
    <x v="0"/>
    <n v="13646.1538"/>
    <x v="1183"/>
    <x v="0"/>
    <m/>
  </r>
  <r>
    <d v="2024-10-31T04:17:59"/>
    <x v="9"/>
    <n v="30"/>
    <s v="TORRES SUAREZ JUAN DIEGO"/>
    <x v="0"/>
    <x v="0"/>
    <n v="227"/>
    <n v="25.2222222222222"/>
    <n v="194.27932960893901"/>
    <m/>
    <n v="101903.63129999999"/>
    <x v="0"/>
    <n v="13646.1538"/>
    <x v="1183"/>
    <x v="0"/>
    <m/>
  </r>
  <r>
    <d v="2024-10-31T04:18:00"/>
    <x v="1"/>
    <n v="31"/>
    <s v="LONDOO LOPERA DUVAN ANDRES"/>
    <x v="3"/>
    <x v="0"/>
    <n v="209"/>
    <n v="20.9"/>
    <n v="215.86592178770999"/>
    <m/>
    <n v="113226.257"/>
    <x v="0"/>
    <n v="13646.1538"/>
    <x v="1183"/>
    <x v="0"/>
    <m/>
  </r>
  <r>
    <d v="2024-10-31T04:18:00"/>
    <x v="9"/>
    <n v="32"/>
    <s v="AGUDELO GARCIA DENIN ANGELO"/>
    <x v="0"/>
    <x v="0"/>
    <n v="220"/>
    <n v="24.4444444444444"/>
    <n v="194.27932960893901"/>
    <m/>
    <n v="101903.63129999999"/>
    <x v="0"/>
    <n v="13646.1538"/>
    <x v="1183"/>
    <x v="0"/>
    <m/>
  </r>
  <r>
    <d v="2024-10-31T04:18:01"/>
    <x v="1"/>
    <n v="33"/>
    <s v="LOPEZ PINEDA DANIEL ESTIVEN"/>
    <x v="6"/>
    <x v="0"/>
    <n v="184"/>
    <n v="23"/>
    <n v="172.69273743016799"/>
    <m/>
    <n v="90581.005600000004"/>
    <x v="0"/>
    <n v="13646.1538"/>
    <x v="1183"/>
    <x v="0"/>
    <m/>
  </r>
  <r>
    <d v="2024-10-31T04:18:01"/>
    <x v="9"/>
    <n v="34"/>
    <s v="MONTOYA OSPINA GILBERTO ANTONIO"/>
    <x v="3"/>
    <x v="0"/>
    <n v="192"/>
    <n v="19.2"/>
    <n v="215.86592178770999"/>
    <m/>
    <n v="113226.257"/>
    <x v="0"/>
    <n v="13646.1538"/>
    <x v="1183"/>
    <x v="0"/>
    <m/>
  </r>
  <r>
    <d v="2024-10-31T04:18:02"/>
    <x v="1"/>
    <n v="35"/>
    <s v="MOLINA LUIS FERNANDO"/>
    <x v="0"/>
    <x v="3"/>
    <n v="165"/>
    <n v="18.3333333333333"/>
    <n v="194.27932960893901"/>
    <m/>
    <n v="101903.63129999999"/>
    <x v="1"/>
    <n v="13646.1538"/>
    <x v="1183"/>
    <x v="0"/>
    <m/>
  </r>
  <r>
    <d v="2024-10-31T04:18:02"/>
    <x v="9"/>
    <n v="36"/>
    <s v="MARTINEZ CHAVERRA LUIS NORBERTO"/>
    <x v="2"/>
    <x v="0"/>
    <n v="129"/>
    <n v="21.5"/>
    <n v="129.519553072626"/>
    <m/>
    <n v="67935.754199999996"/>
    <x v="0"/>
    <n v="13646.1538"/>
    <x v="1183"/>
    <x v="0"/>
    <m/>
  </r>
  <r>
    <d v="2024-10-31T04:18:03"/>
    <x v="1"/>
    <n v="37"/>
    <s v="TABORDA ROJAS DIEGO ALEJANDRO"/>
    <x v="6"/>
    <x v="0"/>
    <n v="160"/>
    <n v="20"/>
    <n v="172.69273743016799"/>
    <s v="1 Descuento (Conduct) "/>
    <n v="90581.005600000004"/>
    <x v="1"/>
    <n v="13646.1538"/>
    <x v="1183"/>
    <x v="0"/>
    <m/>
  </r>
  <r>
    <d v="2024-10-31T04:18:04"/>
    <x v="1"/>
    <n v="38"/>
    <s v="JIMENEZ HURTADO CARLOS ESTIVEN"/>
    <x v="0"/>
    <x v="0"/>
    <n v="213"/>
    <n v="23.6666666666667"/>
    <n v="194.27932960893901"/>
    <m/>
    <n v="101903.63129999999"/>
    <x v="0"/>
    <n v="13646.1538"/>
    <x v="1183"/>
    <x v="0"/>
    <m/>
  </r>
  <r>
    <d v="2024-10-31T04:18:05"/>
    <x v="9"/>
    <n v="39"/>
    <s v="GOMEZ EDWIN"/>
    <x v="3"/>
    <x v="0"/>
    <n v="201"/>
    <n v="20.100000000000001"/>
    <n v="215.86592178770999"/>
    <m/>
    <n v="113226.257"/>
    <x v="0"/>
    <n v="13646.1538"/>
    <x v="1183"/>
    <x v="0"/>
    <m/>
  </r>
  <r>
    <d v="2024-10-31T04:18:05"/>
    <x v="1"/>
    <n v="40"/>
    <s v="OCAMPO OCAMPO ANTONIO JOSE"/>
    <x v="3"/>
    <x v="0"/>
    <n v="209"/>
    <n v="20.9"/>
    <n v="215.86592178770999"/>
    <m/>
    <n v="113226.257"/>
    <x v="0"/>
    <n v="13646.1538"/>
    <x v="1183"/>
    <x v="0"/>
    <m/>
  </r>
  <r>
    <d v="2024-10-31T04:18:06"/>
    <x v="9"/>
    <n v="42"/>
    <s v="LOPERA ALVAREZ ESTIVEN"/>
    <x v="6"/>
    <x v="0"/>
    <n v="205"/>
    <n v="25.625"/>
    <n v="172.69273743016799"/>
    <m/>
    <n v="90581.005600000004"/>
    <x v="1"/>
    <n v="13646.1538"/>
    <x v="1183"/>
    <x v="0"/>
    <m/>
  </r>
  <r>
    <d v="2024-11-01T03:10:58"/>
    <x v="9"/>
    <n v="1"/>
    <s v="PALMAR PANA EDIXON JOSUE"/>
    <x v="1"/>
    <x v="0"/>
    <n v="272"/>
    <n v="24.727272727272702"/>
    <n v="272.28655834564302"/>
    <s v="1 Descuento (Despachador) "/>
    <n v="143707.60709999999"/>
    <x v="0"/>
    <n v="14751.3514"/>
    <x v="1184"/>
    <x v="0"/>
    <m/>
  </r>
  <r>
    <d v="2024-11-01T03:10:58"/>
    <x v="1"/>
    <n v="2"/>
    <s v="PARIAS MURIEL JHON FREDY"/>
    <x v="0"/>
    <x v="0"/>
    <n v="229"/>
    <n v="25.4444444444444"/>
    <n v="222.77991137370799"/>
    <s v="2 Descuentos (Transbordo) "/>
    <n v="117578.9513"/>
    <x v="1"/>
    <n v="14751.3514"/>
    <x v="1184"/>
    <x v="0"/>
    <m/>
  </r>
  <r>
    <d v="2024-11-01T03:10:58"/>
    <x v="9"/>
    <n v="3"/>
    <s v="AGUIRRE ANDRES"/>
    <x v="0"/>
    <x v="0"/>
    <n v="181"/>
    <n v="20.1111111111111"/>
    <n v="222.77991137370799"/>
    <s v="1 Descuento (Conduct) "/>
    <n v="117578.9513"/>
    <x v="0"/>
    <n v="14751.3514"/>
    <x v="1184"/>
    <x v="0"/>
    <m/>
  </r>
  <r>
    <d v="2024-11-01T03:10:59"/>
    <x v="1"/>
    <n v="4"/>
    <s v="SERNA GONZALES GEOVANNY ANDRES"/>
    <x v="0"/>
    <x v="0"/>
    <n v="198"/>
    <n v="22"/>
    <n v="222.77991137370799"/>
    <s v="1 Descuento (Usuario Movilidad reducida) "/>
    <n v="117578.9513"/>
    <x v="0"/>
    <n v="14751.3514"/>
    <x v="1184"/>
    <x v="0"/>
    <m/>
  </r>
  <r>
    <d v="2024-11-01T03:10:59"/>
    <x v="9"/>
    <n v="5"/>
    <s v="LONDOO LOPERA DUVAN ANDRES"/>
    <x v="0"/>
    <x v="0"/>
    <n v="171"/>
    <n v="19"/>
    <n v="222.77991137370799"/>
    <m/>
    <n v="117578.9513"/>
    <x v="1"/>
    <n v="14751.3514"/>
    <x v="1184"/>
    <x v="0"/>
    <m/>
  </r>
  <r>
    <d v="2024-11-01T03:10:59"/>
    <x v="1"/>
    <n v="6"/>
    <s v="AGUDELO GARCIA LLORDIN ELIAS"/>
    <x v="6"/>
    <x v="0"/>
    <n v="199"/>
    <n v="24.875"/>
    <n v="198.02658788773999"/>
    <s v="2 Descuentos (Despachador) "/>
    <n v="104514.62330000001"/>
    <x v="0"/>
    <n v="14751.3514"/>
    <x v="1184"/>
    <x v="0"/>
    <m/>
  </r>
  <r>
    <d v="2024-11-01T03:10:59"/>
    <x v="9"/>
    <n v="7"/>
    <s v="VANEGAS MORALES DEIBY ALEJANDRO"/>
    <x v="4"/>
    <x v="0"/>
    <n v="180"/>
    <n v="25.714285714285701"/>
    <n v="173.27326440177299"/>
    <s v="1 Descuento (Conduct) "/>
    <n v="91450.295400000003"/>
    <x v="1"/>
    <n v="14751.3514"/>
    <x v="1184"/>
    <x v="0"/>
    <m/>
  </r>
  <r>
    <d v="2024-11-01T03:11:00"/>
    <x v="1"/>
    <n v="8"/>
    <s v="LONDOO CADAVID DAVID SANTIAGO"/>
    <x v="0"/>
    <x v="0"/>
    <n v="184"/>
    <n v="20.4444444444444"/>
    <n v="222.77991137370799"/>
    <m/>
    <n v="117578.9513"/>
    <x v="1"/>
    <n v="14751.3514"/>
    <x v="1184"/>
    <x v="0"/>
    <m/>
  </r>
  <r>
    <d v="2024-11-01T03:11:00"/>
    <x v="9"/>
    <n v="9"/>
    <s v="ORTIZ ANDRES FELIPE"/>
    <x v="6"/>
    <x v="0"/>
    <n v="202"/>
    <n v="25.25"/>
    <n v="198.02658788773999"/>
    <m/>
    <n v="104514.62330000001"/>
    <x v="0"/>
    <n v="14751.3514"/>
    <x v="1184"/>
    <x v="0"/>
    <m/>
  </r>
  <r>
    <d v="2024-11-01T03:11:00"/>
    <x v="1"/>
    <n v="10"/>
    <s v="RUA CHAVARRIA JEFERSON ANDREY"/>
    <x v="2"/>
    <x v="3"/>
    <n v="157"/>
    <n v="26.1666666666667"/>
    <n v="148.51994091580499"/>
    <s v="DAWER MARULANDA Realiz 3 viajes donde moviliz 90 Usuarios "/>
    <n v="78385.967499999999"/>
    <x v="0"/>
    <n v="14751.3514"/>
    <x v="1184"/>
    <x v="0"/>
    <m/>
  </r>
  <r>
    <d v="2024-11-01T03:11:00"/>
    <x v="9"/>
    <n v="11"/>
    <s v="HERRERA GIRALDO DAVINSON"/>
    <x v="2"/>
    <x v="0"/>
    <n v="151"/>
    <n v="25.1666666666667"/>
    <n v="148.51994091580499"/>
    <s v="1 Descuento (Despachador) "/>
    <n v="78385.967499999999"/>
    <x v="0"/>
    <n v="14751.3514"/>
    <x v="1184"/>
    <x v="0"/>
    <m/>
  </r>
  <r>
    <d v="2024-11-01T03:11:01"/>
    <x v="1"/>
    <n v="12"/>
    <s v="JIMENEZ JIMENEZ OMAR DAVID"/>
    <x v="6"/>
    <x v="0"/>
    <n v="195"/>
    <n v="24.375"/>
    <n v="198.02658788773999"/>
    <s v="2 Descuentos (conducts) "/>
    <n v="104514.62330000001"/>
    <x v="0"/>
    <n v="14751.3514"/>
    <x v="1184"/>
    <x v="0"/>
    <m/>
  </r>
  <r>
    <d v="2024-11-01T03:11:01"/>
    <x v="9"/>
    <n v="13"/>
    <s v="DURANGO PAEZ GILDARDO"/>
    <x v="0"/>
    <x v="0"/>
    <n v="238"/>
    <n v="26.4444444444444"/>
    <n v="222.77991137370799"/>
    <m/>
    <n v="117578.9513"/>
    <x v="0"/>
    <n v="14751.3514"/>
    <x v="1184"/>
    <x v="0"/>
    <m/>
  </r>
  <r>
    <d v="2024-11-01T03:11:01"/>
    <x v="1"/>
    <n v="14"/>
    <s v="DIAZ LOZADA ANDRES FELIPE"/>
    <x v="3"/>
    <x v="0"/>
    <n v="241"/>
    <n v="24.1"/>
    <n v="247.53323485967499"/>
    <m/>
    <n v="130643.2792"/>
    <x v="1"/>
    <n v="14751.3514"/>
    <x v="1184"/>
    <x v="0"/>
    <m/>
  </r>
  <r>
    <d v="2024-11-01T03:11:01"/>
    <x v="9"/>
    <n v="15"/>
    <s v="QUINTERO  ALVARO ANTONIO"/>
    <x v="0"/>
    <x v="0"/>
    <n v="283"/>
    <n v="31.4444444444444"/>
    <n v="222.77991137370799"/>
    <s v="2 Descuentos (Conduct y asociado) "/>
    <n v="117578.9513"/>
    <x v="1"/>
    <n v="14751.3514"/>
    <x v="1184"/>
    <x v="0"/>
    <m/>
  </r>
  <r>
    <d v="2024-11-01T03:11:02"/>
    <x v="1"/>
    <n v="16"/>
    <s v="HURTADO MADRID JUAN ESTEBAN"/>
    <x v="6"/>
    <x v="0"/>
    <n v="157"/>
    <n v="19.625"/>
    <n v="198.02658788773999"/>
    <m/>
    <n v="104514.62330000001"/>
    <x v="0"/>
    <n v="14751.3514"/>
    <x v="1184"/>
    <x v="0"/>
    <m/>
  </r>
  <r>
    <d v="2024-11-01T03:11:02"/>
    <x v="9"/>
    <n v="17"/>
    <s v="RAMIREZ JARAMILLO WILSON"/>
    <x v="6"/>
    <x v="0"/>
    <n v="217"/>
    <n v="27.125"/>
    <n v="198.02658788773999"/>
    <s v="1 Descuento (Jefe de ruta) "/>
    <n v="104514.62330000001"/>
    <x v="0"/>
    <n v="14751.3514"/>
    <x v="1184"/>
    <x v="0"/>
    <m/>
  </r>
  <r>
    <d v="2024-11-01T03:11:02"/>
    <x v="1"/>
    <n v="18"/>
    <s v="BETANCUR GUZMAN JHON FERNANDO"/>
    <x v="4"/>
    <x v="0"/>
    <n v="171"/>
    <n v="24.428571428571399"/>
    <n v="173.27326440177299"/>
    <s v="2 descuentos (conducts) "/>
    <n v="91450.295400000003"/>
    <x v="0"/>
    <n v="14751.3514"/>
    <x v="1184"/>
    <x v="0"/>
    <m/>
  </r>
  <r>
    <d v="2024-11-01T03:11:02"/>
    <x v="9"/>
    <n v="19"/>
    <s v="MACEA MATEO"/>
    <x v="10"/>
    <x v="3"/>
    <n v="81"/>
    <n v="23.1428571428571"/>
    <n v="86.636632200886297"/>
    <m/>
    <n v="45725.147700000001"/>
    <x v="0"/>
    <n v="14751.3514"/>
    <x v="1184"/>
    <x v="0"/>
    <m/>
  </r>
  <r>
    <d v="2024-11-01T03:11:03"/>
    <x v="1"/>
    <n v="20"/>
    <s v="GONZALEZ PEREZ RAFAEL JOSE"/>
    <x v="0"/>
    <x v="0"/>
    <n v="255"/>
    <n v="28.3333333333333"/>
    <n v="222.77991137370799"/>
    <s v="1 Descuento (Despachador) "/>
    <n v="117578.9513"/>
    <x v="0"/>
    <n v="14751.3514"/>
    <x v="1184"/>
    <x v="0"/>
    <m/>
  </r>
  <r>
    <d v="2024-11-01T03:11:03"/>
    <x v="9"/>
    <n v="21"/>
    <s v="DURANGO DAVID JOSE"/>
    <x v="1"/>
    <x v="0"/>
    <n v="279"/>
    <n v="25.363636363636399"/>
    <n v="272.28655834564302"/>
    <s v="2 Descuentos (Usuarios desubicados) "/>
    <n v="143707.60709999999"/>
    <x v="0"/>
    <n v="14751.3514"/>
    <x v="1184"/>
    <x v="0"/>
    <m/>
  </r>
  <r>
    <d v="2024-11-01T03:11:03"/>
    <x v="1"/>
    <n v="22"/>
    <s v="QUIRAMA CASTAEDA JHON JADER"/>
    <x v="6"/>
    <x v="0"/>
    <n v="262"/>
    <n v="32.75"/>
    <n v="198.02658788773999"/>
    <m/>
    <n v="104514.62330000001"/>
    <x v="1"/>
    <n v="14751.3514"/>
    <x v="1184"/>
    <x v="0"/>
    <m/>
  </r>
  <r>
    <d v="2024-11-01T03:11:03"/>
    <x v="9"/>
    <n v="23"/>
    <s v="SALDARRIAGA PARRA LUIS ALBERTO"/>
    <x v="3"/>
    <x v="0"/>
    <n v="225"/>
    <n v="22.5"/>
    <n v="247.53323485967499"/>
    <m/>
    <n v="130643.2792"/>
    <x v="2"/>
    <n v="14751.3514"/>
    <x v="1184"/>
    <x v="0"/>
    <m/>
  </r>
  <r>
    <d v="2024-11-01T03:11:04"/>
    <x v="1"/>
    <n v="25"/>
    <s v="JIMENEZ HURTADO CARLOS ESTIVEN"/>
    <x v="0"/>
    <x v="0"/>
    <n v="238"/>
    <n v="26.4444444444444"/>
    <n v="222.77991137370799"/>
    <m/>
    <n v="117578.9513"/>
    <x v="1"/>
    <n v="14751.3514"/>
    <x v="1184"/>
    <x v="0"/>
    <m/>
  </r>
  <r>
    <d v="2024-11-01T03:11:04"/>
    <x v="9"/>
    <n v="26"/>
    <s v="CIRO MARIN RODRIGO ALBERTO"/>
    <x v="0"/>
    <x v="0"/>
    <n v="202"/>
    <n v="22.4444444444444"/>
    <n v="222.77991137370799"/>
    <m/>
    <n v="117578.9513"/>
    <x v="0"/>
    <n v="14751.3514"/>
    <x v="1184"/>
    <x v="0"/>
    <m/>
  </r>
  <r>
    <d v="2024-11-01T03:11:04"/>
    <x v="1"/>
    <n v="27"/>
    <s v="FLORES RINCON JORGE ALBERTO"/>
    <x v="13"/>
    <x v="0"/>
    <n v="301"/>
    <n v="21.5"/>
    <n v="346.54652880354502"/>
    <s v="2 Descuentos (Usuarios desubicados) "/>
    <n v="182900.59080000001"/>
    <x v="0"/>
    <n v="14751.3514"/>
    <x v="1184"/>
    <x v="0"/>
    <m/>
  </r>
  <r>
    <d v="2024-11-01T03:11:04"/>
    <x v="9"/>
    <n v="28"/>
    <s v="GUERRA WILLIAN"/>
    <x v="2"/>
    <x v="0"/>
    <n v="157"/>
    <n v="26.1666666666667"/>
    <n v="148.51994091580499"/>
    <s v="3 Descuentos (Monitoreo y transbordo) "/>
    <n v="78385.967499999999"/>
    <x v="0"/>
    <n v="14751.3514"/>
    <x v="1184"/>
    <x v="0"/>
    <m/>
  </r>
  <r>
    <d v="2024-11-01T03:11:05"/>
    <x v="1"/>
    <n v="29"/>
    <s v="PEREZ GARCIA JUAN ESTEBAN"/>
    <x v="8"/>
    <x v="0"/>
    <n v="126"/>
    <n v="25.2"/>
    <n v="123.76661742983801"/>
    <s v="3 Descuentos (Usuarios desubicados) "/>
    <n v="65321.639600000002"/>
    <x v="0"/>
    <n v="14751.3514"/>
    <x v="1184"/>
    <x v="0"/>
    <m/>
  </r>
  <r>
    <d v="2024-11-01T03:11:05"/>
    <x v="9"/>
    <n v="30"/>
    <s v="TORRES SUAREZ JUAN DIEGO"/>
    <x v="0"/>
    <x v="0"/>
    <n v="223"/>
    <n v="24.7777777777778"/>
    <n v="222.77991137370799"/>
    <s v="13 Descuentos (Transbordo y conduct) "/>
    <n v="117578.9513"/>
    <x v="0"/>
    <n v="14751.3514"/>
    <x v="1184"/>
    <x v="0"/>
    <m/>
  </r>
  <r>
    <d v="2024-11-01T03:11:05"/>
    <x v="1"/>
    <n v="31"/>
    <s v="GOEZ PABLO"/>
    <x v="6"/>
    <x v="0"/>
    <n v="227"/>
    <n v="28.375"/>
    <n v="198.02658788773999"/>
    <s v="4 Descuentos (Conduct, monitoreo y usuarios desubicados) "/>
    <n v="104514.62330000001"/>
    <x v="0"/>
    <n v="14751.3514"/>
    <x v="1184"/>
    <x v="0"/>
    <m/>
  </r>
  <r>
    <d v="2024-11-01T03:11:05"/>
    <x v="9"/>
    <n v="32"/>
    <s v="AGUDELO GARCIA DENIN ANGELO"/>
    <x v="3"/>
    <x v="0"/>
    <n v="266"/>
    <n v="26.6"/>
    <n v="247.53323485967499"/>
    <m/>
    <n v="130643.2792"/>
    <x v="0"/>
    <n v="14751.3514"/>
    <x v="1184"/>
    <x v="0"/>
    <m/>
  </r>
  <r>
    <d v="2024-11-01T03:11:05"/>
    <x v="9"/>
    <n v="33"/>
    <s v="LOPEZ PINEDA DANIEL ESTIVEN"/>
    <x v="0"/>
    <x v="0"/>
    <n v="209"/>
    <n v="23.2222222222222"/>
    <n v="222.77991137370799"/>
    <s v="2 Descuentos (jefe de ruta y monitoreo)"/>
    <n v="117578.9513"/>
    <x v="0"/>
    <n v="14751.3514"/>
    <x v="1184"/>
    <x v="0"/>
    <m/>
  </r>
  <r>
    <d v="2024-11-01T03:11:06"/>
    <x v="1"/>
    <n v="34"/>
    <s v="MONTOYA OSPINA GILBERTO ANTONIO"/>
    <x v="3"/>
    <x v="0"/>
    <n v="237"/>
    <n v="23.7"/>
    <n v="247.53323485967499"/>
    <s v="1 Descuento (Jefe de ruta) "/>
    <n v="130643.2792"/>
    <x v="0"/>
    <n v="14751.3514"/>
    <x v="1184"/>
    <x v="0"/>
    <m/>
  </r>
  <r>
    <d v="2024-11-01T03:11:06"/>
    <x v="9"/>
    <n v="35"/>
    <s v="MOLINA LUIS FERNANDO"/>
    <x v="0"/>
    <x v="0"/>
    <n v="197"/>
    <n v="21.8888888888889"/>
    <n v="222.77991137370799"/>
    <m/>
    <n v="117578.9513"/>
    <x v="1"/>
    <n v="14751.3514"/>
    <x v="1184"/>
    <x v="0"/>
    <m/>
  </r>
  <r>
    <d v="2024-11-01T03:11:06"/>
    <x v="1"/>
    <n v="36"/>
    <s v="MARTINEZ CHAVERRA LUIS NORBERTO"/>
    <x v="0"/>
    <x v="0"/>
    <n v="237"/>
    <n v="26.3333333333333"/>
    <n v="222.77991137370799"/>
    <s v="2 Descuentos (Asociado y conduct) "/>
    <n v="117578.9513"/>
    <x v="0"/>
    <n v="14751.3514"/>
    <x v="1184"/>
    <x v="0"/>
    <m/>
  </r>
  <r>
    <d v="2024-11-01T03:11:06"/>
    <x v="9"/>
    <n v="37"/>
    <s v="TABORDA ROJAS DIEGO ALEJANDRO"/>
    <x v="0"/>
    <x v="0"/>
    <n v="192"/>
    <n v="21.3333333333333"/>
    <n v="222.77991137370799"/>
    <m/>
    <n v="117578.9513"/>
    <x v="1"/>
    <n v="14751.3514"/>
    <x v="1184"/>
    <x v="0"/>
    <m/>
  </r>
  <r>
    <d v="2024-11-01T03:11:07"/>
    <x v="1"/>
    <n v="38"/>
    <s v="JIMENEZ HURTADO CARLOS ESTIVEN"/>
    <x v="7"/>
    <x v="3"/>
    <n v="66"/>
    <n v="22"/>
    <n v="74.259970457902497"/>
    <s v="1 Descuento (Jefe de ruta) "/>
    <n v="39192.983800000002"/>
    <x v="0"/>
    <n v="14751.3514"/>
    <x v="1184"/>
    <x v="0"/>
    <m/>
  </r>
  <r>
    <d v="2024-11-01T03:11:07"/>
    <x v="9"/>
    <n v="40"/>
    <s v="AMAYA JOSE MANUEL"/>
    <x v="3"/>
    <x v="0"/>
    <n v="254"/>
    <n v="25.4"/>
    <n v="247.53323485967499"/>
    <s v="7 Descuentos (Conducts y usuarios desubicados) "/>
    <n v="130643.2792"/>
    <x v="0"/>
    <n v="14751.3514"/>
    <x v="1184"/>
    <x v="0"/>
    <m/>
  </r>
  <r>
    <d v="2024-11-01T03:11:07"/>
    <x v="1"/>
    <n v="41"/>
    <s v="GARCIA DAVID WILSON ALBERTO"/>
    <x v="3"/>
    <x v="0"/>
    <n v="279"/>
    <n v="27.9"/>
    <n v="247.53323485967499"/>
    <s v="3 Descuentos (Conducts) "/>
    <n v="130643.2792"/>
    <x v="1"/>
    <n v="14751.3514"/>
    <x v="1184"/>
    <x v="0"/>
    <m/>
  </r>
  <r>
    <d v="2024-11-01T03:11:07"/>
    <x v="9"/>
    <n v="42"/>
    <s v="PINO JUAN ESTEBAN"/>
    <x v="6"/>
    <x v="0"/>
    <n v="240"/>
    <n v="30"/>
    <n v="198.02658788773999"/>
    <s v="2 Descuentos (Despachador) "/>
    <n v="104514.62330000001"/>
    <x v="1"/>
    <n v="14751.3514"/>
    <x v="1184"/>
    <x v="0"/>
    <m/>
  </r>
  <r>
    <d v="2024-11-02T01:29:25"/>
    <x v="1"/>
    <n v="1"/>
    <s v="PALMAR PANA EDIXON JOSUE"/>
    <x v="0"/>
    <x v="0"/>
    <n v="185"/>
    <n v="20.5555555555556"/>
    <n v="209.98248175182499"/>
    <m/>
    <n v="110540.36500000001"/>
    <x v="0"/>
    <n v="12976.9231"/>
    <x v="1185"/>
    <x v="0"/>
    <m/>
  </r>
  <r>
    <d v="2024-11-02T01:29:25"/>
    <x v="9"/>
    <n v="2"/>
    <s v="PARIAS MURIEL JHON FREDY"/>
    <x v="7"/>
    <x v="0"/>
    <n v="68"/>
    <n v="22.6666666666667"/>
    <n v="69.994160583941607"/>
    <m/>
    <n v="36846.7883"/>
    <x v="1"/>
    <n v="12976.9231"/>
    <x v="1185"/>
    <x v="0"/>
    <m/>
  </r>
  <r>
    <d v="2024-11-02T01:29:26"/>
    <x v="1"/>
    <n v="3"/>
    <s v="AGUIRRE ANDRES"/>
    <x v="4"/>
    <x v="0"/>
    <n v="175"/>
    <n v="25"/>
    <n v="163.31970802919699"/>
    <s v="1 Descuento (Conduct) "/>
    <n v="85975.839399999997"/>
    <x v="0"/>
    <n v="12976.9231"/>
    <x v="1185"/>
    <x v="0"/>
    <m/>
  </r>
  <r>
    <d v="2024-11-02T01:29:26"/>
    <x v="9"/>
    <n v="4"/>
    <s v="SERNA GONZALES GEOVANNY ANDRES"/>
    <x v="0"/>
    <x v="0"/>
    <n v="198"/>
    <n v="22"/>
    <n v="209.98248175182499"/>
    <m/>
    <n v="110540.36500000001"/>
    <x v="0"/>
    <n v="12976.9231"/>
    <x v="1185"/>
    <x v="0"/>
    <m/>
  </r>
  <r>
    <d v="2024-11-02T01:29:26"/>
    <x v="1"/>
    <n v="5"/>
    <s v="BERRIO POSADA ANGELA"/>
    <x v="6"/>
    <x v="0"/>
    <n v="158"/>
    <n v="19.75"/>
    <n v="186.65109489051099"/>
    <m/>
    <n v="98258.102199999994"/>
    <x v="1"/>
    <n v="12976.9231"/>
    <x v="1185"/>
    <x v="0"/>
    <m/>
  </r>
  <r>
    <d v="2024-11-02T01:29:26"/>
    <x v="9"/>
    <n v="6"/>
    <s v="LOPEZ PINEDA DANIEL ESTIVEN"/>
    <x v="8"/>
    <x v="0"/>
    <n v="152"/>
    <n v="30.4"/>
    <n v="116.656934306569"/>
    <m/>
    <n v="61411.313900000001"/>
    <x v="0"/>
    <n v="12976.9231"/>
    <x v="1185"/>
    <x v="0"/>
    <m/>
  </r>
  <r>
    <d v="2024-11-02T01:29:26"/>
    <x v="1"/>
    <n v="7"/>
    <s v="VANEGAS MORALES DEIBY ALEJANDRO"/>
    <x v="0"/>
    <x v="0"/>
    <n v="238"/>
    <n v="26.4444444444444"/>
    <n v="209.98248175182499"/>
    <m/>
    <n v="110540.36500000001"/>
    <x v="1"/>
    <n v="12976.9231"/>
    <x v="1185"/>
    <x v="0"/>
    <m/>
  </r>
  <r>
    <d v="2024-11-02T01:29:27"/>
    <x v="9"/>
    <n v="8"/>
    <s v="LONDOO CADAVID DAVID SANTIAGO"/>
    <x v="0"/>
    <x v="0"/>
    <n v="159"/>
    <n v="17.6666666666667"/>
    <n v="209.98248175182499"/>
    <s v="Se descuenta 0.5 viaje de 8 am am ya que NO ingresa al paradero"/>
    <n v="104399.61500000001"/>
    <x v="1"/>
    <n v="12976.9231"/>
    <x v="1185"/>
    <x v="2"/>
    <n v="11.664999999999999"/>
  </r>
  <r>
    <d v="2024-11-02T01:29:27"/>
    <x v="1"/>
    <n v="9"/>
    <s v="ORTIZ ANDRES FELIPE"/>
    <x v="0"/>
    <x v="0"/>
    <n v="206"/>
    <n v="22.8888888888889"/>
    <n v="209.98248175182499"/>
    <s v="Se descuenta 0.5 viaje de 7 49 am ya que NO ingresa al paradero"/>
    <n v="104399.61500000001"/>
    <x v="0"/>
    <n v="12976.9231"/>
    <x v="1185"/>
    <x v="2"/>
    <n v="11.664999999999999"/>
  </r>
  <r>
    <d v="2024-11-02T01:29:27"/>
    <x v="9"/>
    <n v="10"/>
    <s v="MARULANDA JARAMILLO DAWER ANDRES"/>
    <x v="0"/>
    <x v="0"/>
    <n v="188"/>
    <n v="20.8888888888889"/>
    <n v="209.98248175182499"/>
    <m/>
    <n v="110540.36500000001"/>
    <x v="0"/>
    <n v="12976.9231"/>
    <x v="1185"/>
    <x v="0"/>
    <m/>
  </r>
  <r>
    <d v="2024-11-02T01:29:27"/>
    <x v="1"/>
    <n v="11"/>
    <s v="HERRERA GIRALDO DAVINSON"/>
    <x v="0"/>
    <x v="0"/>
    <n v="143"/>
    <n v="15.8888888888889"/>
    <n v="209.98248175182499"/>
    <m/>
    <n v="110540.36500000001"/>
    <x v="0"/>
    <n v="12976.9231"/>
    <x v="1185"/>
    <x v="0"/>
    <m/>
  </r>
  <r>
    <d v="2024-11-02T01:29:28"/>
    <x v="9"/>
    <n v="12"/>
    <s v="JIMENEZ JIMENEZ OMAR DAVID"/>
    <x v="0"/>
    <x v="0"/>
    <n v="205"/>
    <n v="22.7777777777778"/>
    <n v="209.98248175182499"/>
    <m/>
    <n v="110540.36500000001"/>
    <x v="0"/>
    <n v="12976.9231"/>
    <x v="1185"/>
    <x v="0"/>
    <m/>
  </r>
  <r>
    <d v="2024-11-02T01:29:28"/>
    <x v="1"/>
    <n v="13"/>
    <s v="DURANGO PAEZ GILDARDO"/>
    <x v="0"/>
    <x v="0"/>
    <n v="172"/>
    <n v="19.1111111111111"/>
    <n v="209.98248175182499"/>
    <m/>
    <n v="110540.36500000001"/>
    <x v="0"/>
    <n v="12976.9231"/>
    <x v="1185"/>
    <x v="0"/>
    <m/>
  </r>
  <r>
    <d v="2024-11-02T01:29:28"/>
    <x v="9"/>
    <n v="14"/>
    <s v="DIAZ LOZADA ANDRES FELIPE"/>
    <x v="1"/>
    <x v="0"/>
    <n v="298"/>
    <n v="27.090909090909101"/>
    <n v="256.64525547445299"/>
    <s v="2 Descuentos (Conduct y despachador) "/>
    <n v="135104.89050000001"/>
    <x v="1"/>
    <n v="12976.9231"/>
    <x v="1185"/>
    <x v="0"/>
    <m/>
  </r>
  <r>
    <d v="2024-11-02T01:29:28"/>
    <x v="1"/>
    <n v="15"/>
    <s v="MARTINEZ ADRIAN ALEJANDRO"/>
    <x v="3"/>
    <x v="0"/>
    <n v="243"/>
    <n v="24.3"/>
    <n v="233.31386861313899"/>
    <m/>
    <n v="122822.6277"/>
    <x v="1"/>
    <n v="12976.9231"/>
    <x v="1185"/>
    <x v="0"/>
    <m/>
  </r>
  <r>
    <d v="2024-11-02T01:29:29"/>
    <x v="9"/>
    <n v="16"/>
    <s v="HURTADO MADRID JUAN ESTEBAN"/>
    <x v="6"/>
    <x v="0"/>
    <n v="189"/>
    <n v="23.625"/>
    <n v="186.65109489051099"/>
    <m/>
    <n v="98258.102199999994"/>
    <x v="0"/>
    <n v="12976.9231"/>
    <x v="1185"/>
    <x v="0"/>
    <m/>
  </r>
  <r>
    <d v="2024-11-02T01:29:29"/>
    <x v="1"/>
    <n v="17"/>
    <s v="RAMIREZ JARAMILLO WILSON"/>
    <x v="4"/>
    <x v="0"/>
    <n v="164"/>
    <n v="23.428571428571399"/>
    <n v="163.31970802919699"/>
    <s v="3 Descuentos (usuarios desubicados) "/>
    <n v="85975.839399999997"/>
    <x v="0"/>
    <n v="12976.9231"/>
    <x v="1185"/>
    <x v="0"/>
    <m/>
  </r>
  <r>
    <d v="2024-11-02T01:29:29"/>
    <x v="9"/>
    <n v="18"/>
    <s v="BETANCUR GUZMAN JHON FERNANDO"/>
    <x v="0"/>
    <x v="0"/>
    <n v="236"/>
    <n v="26.2222222222222"/>
    <n v="209.98248175182499"/>
    <s v="3 Descuentos (Monitoreo y usuario desubicado)"/>
    <n v="110540.36500000001"/>
    <x v="0"/>
    <n v="12976.9231"/>
    <x v="1185"/>
    <x v="0"/>
    <m/>
  </r>
  <r>
    <d v="2024-11-02T01:29:29"/>
    <x v="1"/>
    <n v="20"/>
    <s v="GONZALEZ PEREZ RAFAEL JOSE"/>
    <x v="0"/>
    <x v="0"/>
    <n v="210"/>
    <n v="23.3333333333333"/>
    <n v="209.98248175182499"/>
    <s v="2 Descuentos (Conducts) "/>
    <n v="110540.36500000001"/>
    <x v="0"/>
    <n v="12976.9231"/>
    <x v="1185"/>
    <x v="0"/>
    <m/>
  </r>
  <r>
    <d v="2024-11-02T01:29:29"/>
    <x v="9"/>
    <n v="21"/>
    <s v="AMAYA JOSE MANUEL"/>
    <x v="0"/>
    <x v="0"/>
    <n v="251"/>
    <n v="27.8888888888889"/>
    <n v="209.98248175182499"/>
    <s v="5 Descuentos (despachador y usuarios desubicados) "/>
    <n v="110540.36500000001"/>
    <x v="0"/>
    <n v="12976.9231"/>
    <x v="1185"/>
    <x v="0"/>
    <m/>
  </r>
  <r>
    <d v="2024-11-02T01:29:30"/>
    <x v="1"/>
    <n v="22"/>
    <s v="QUIRAMA CASTAEDA JHON JADER"/>
    <x v="3"/>
    <x v="0"/>
    <n v="265"/>
    <n v="26.5"/>
    <n v="233.31386861313899"/>
    <m/>
    <n v="122822.6277"/>
    <x v="1"/>
    <n v="12976.9231"/>
    <x v="1185"/>
    <x v="0"/>
    <m/>
  </r>
  <r>
    <d v="2024-11-02T01:29:30"/>
    <x v="9"/>
    <n v="23"/>
    <s v="SALDARRIAGA PARRA LUIS ALBERTO"/>
    <x v="0"/>
    <x v="0"/>
    <n v="237"/>
    <n v="26.3333333333333"/>
    <n v="209.98248175182499"/>
    <s v="JEFERSON RUA Realiz 4 viajes donde moviliz 111 Usuarios "/>
    <n v="110540.36500000001"/>
    <x v="2"/>
    <n v="12976.9231"/>
    <x v="1185"/>
    <x v="0"/>
    <m/>
  </r>
  <r>
    <d v="2024-11-02T01:29:30"/>
    <x v="1"/>
    <n v="25"/>
    <s v="JIMENEZ HURTADO CARLOS ESTIVEN"/>
    <x v="0"/>
    <x v="0"/>
    <n v="279"/>
    <n v="31"/>
    <n v="209.98248175182499"/>
    <s v="1 Descuento (Conduct) "/>
    <n v="110540.36500000001"/>
    <x v="1"/>
    <n v="12976.9231"/>
    <x v="1185"/>
    <x v="0"/>
    <m/>
  </r>
  <r>
    <d v="2024-11-02T01:29:30"/>
    <x v="9"/>
    <n v="26"/>
    <s v="ESPINOZA CHAVARRIA GUILLERMO LEON"/>
    <x v="10"/>
    <x v="0"/>
    <n v="94"/>
    <n v="23.5"/>
    <n v="93.325547445255495"/>
    <m/>
    <n v="49129.051099999997"/>
    <x v="0"/>
    <n v="12976.9231"/>
    <x v="1185"/>
    <x v="0"/>
    <m/>
  </r>
  <r>
    <d v="2024-11-02T01:29:31"/>
    <x v="1"/>
    <n v="27"/>
    <s v="FLORES RINCON JORGE ALBERTO"/>
    <x v="6"/>
    <x v="1"/>
    <n v="168"/>
    <n v="21"/>
    <n v="186.65109489051099"/>
    <s v="Se descuenta 1 viaje de 6 40 pm ya que NO ingresa a la minorista"/>
    <n v="85976.052200000006"/>
    <x v="0"/>
    <n v="12976.9231"/>
    <x v="1185"/>
    <x v="1"/>
    <n v="23.331"/>
  </r>
  <r>
    <d v="2024-11-02T01:29:31"/>
    <x v="9"/>
    <n v="28"/>
    <s v="AGUDELO GARCIA LLORDIN ELIAS"/>
    <x v="3"/>
    <x v="0"/>
    <n v="179"/>
    <n v="18.842105263157901"/>
    <n v="221.64817518248199"/>
    <s v="Se descuenta 0.5 viaje de 9 15 pm ya que abandona ruta sin autorizacin, 5 Descuentos (conducts y despachador)"/>
    <n v="116681.4964"/>
    <x v="0"/>
    <n v="12976.9231"/>
    <x v="1185"/>
    <x v="0"/>
    <m/>
  </r>
  <r>
    <d v="2024-11-02T01:29:31"/>
    <x v="1"/>
    <n v="29"/>
    <s v="PEREZ GARCIA JUAN ESTEBAN"/>
    <x v="0"/>
    <x v="0"/>
    <n v="181"/>
    <n v="20.1111111111111"/>
    <n v="209.98248175182499"/>
    <s v="3 Descuentos (Monitoreo, despachador y conduct) "/>
    <n v="110540.36500000001"/>
    <x v="0"/>
    <n v="12976.9231"/>
    <x v="1185"/>
    <x v="0"/>
    <m/>
  </r>
  <r>
    <d v="2024-11-02T01:29:31"/>
    <x v="9"/>
    <n v="30"/>
    <s v="TORRES SUAREZ JUAN DIEGO"/>
    <x v="3"/>
    <x v="0"/>
    <n v="214"/>
    <n v="21.4"/>
    <n v="233.31386861313899"/>
    <m/>
    <n v="122822.6277"/>
    <x v="0"/>
    <n v="12976.9231"/>
    <x v="1185"/>
    <x v="0"/>
    <m/>
  </r>
  <r>
    <d v="2024-11-02T01:29:31"/>
    <x v="1"/>
    <n v="31"/>
    <s v="GOEZ PABLO"/>
    <x v="0"/>
    <x v="0"/>
    <n v="208"/>
    <n v="23.1111111111111"/>
    <n v="209.98248175182499"/>
    <m/>
    <n v="110540.36500000001"/>
    <x v="0"/>
    <n v="12976.9231"/>
    <x v="1185"/>
    <x v="0"/>
    <m/>
  </r>
  <r>
    <d v="2024-11-02T01:29:32"/>
    <x v="9"/>
    <n v="32"/>
    <s v="AGUDELO GARCIA DENIN ANGELO"/>
    <x v="0"/>
    <x v="0"/>
    <n v="178"/>
    <n v="19.7777777777778"/>
    <n v="209.98248175182499"/>
    <s v="3 Descuentos (Jefe de ruta) "/>
    <n v="110540.36500000001"/>
    <x v="0"/>
    <n v="12976.9231"/>
    <x v="1185"/>
    <x v="0"/>
    <m/>
  </r>
  <r>
    <d v="2024-11-02T01:29:32"/>
    <x v="1"/>
    <n v="33"/>
    <s v="USUGA KELER JOHAN"/>
    <x v="0"/>
    <x v="0"/>
    <n v="205"/>
    <n v="22.7777777777778"/>
    <n v="209.98248175182499"/>
    <m/>
    <n v="110540.36500000001"/>
    <x v="0"/>
    <n v="12976.9231"/>
    <x v="1185"/>
    <x v="0"/>
    <m/>
  </r>
  <r>
    <d v="2024-11-02T01:29:32"/>
    <x v="9"/>
    <n v="34"/>
    <s v="MONTOYA OSPINA GILBERTO ANTONIO"/>
    <x v="3"/>
    <x v="0"/>
    <n v="217"/>
    <n v="21.7"/>
    <n v="233.31386861313899"/>
    <m/>
    <n v="122822.6277"/>
    <x v="0"/>
    <n v="12976.9231"/>
    <x v="1185"/>
    <x v="0"/>
    <m/>
  </r>
  <r>
    <d v="2024-11-02T01:29:33"/>
    <x v="1"/>
    <n v="35"/>
    <s v="MOLINA LUIS FERNANDO"/>
    <x v="3"/>
    <x v="0"/>
    <n v="247"/>
    <n v="24.7"/>
    <n v="233.31386861313899"/>
    <m/>
    <n v="122822.6277"/>
    <x v="1"/>
    <n v="12976.9231"/>
    <x v="1185"/>
    <x v="0"/>
    <m/>
  </r>
  <r>
    <d v="2024-11-02T01:29:33"/>
    <x v="9"/>
    <n v="36"/>
    <s v="MARTINEZ CHAVERRA LUIS NORBERTO"/>
    <x v="3"/>
    <x v="0"/>
    <n v="281"/>
    <n v="28.1"/>
    <n v="233.31386861313899"/>
    <m/>
    <n v="122822.6277"/>
    <x v="0"/>
    <n v="12976.9231"/>
    <x v="1185"/>
    <x v="0"/>
    <m/>
  </r>
  <r>
    <d v="2024-11-02T01:29:33"/>
    <x v="1"/>
    <n v="37"/>
    <s v="TABORDA ROJAS DIEGO ALEJANDRO"/>
    <x v="3"/>
    <x v="0"/>
    <n v="272"/>
    <n v="27.2"/>
    <n v="233.31386861313899"/>
    <m/>
    <n v="122822.6277"/>
    <x v="1"/>
    <n v="12976.9231"/>
    <x v="1185"/>
    <x v="0"/>
    <m/>
  </r>
  <r>
    <d v="2024-11-02T01:29:33"/>
    <x v="9"/>
    <n v="38"/>
    <s v="JIMENEZ HURTADO CARLOS ESTIVEN"/>
    <x v="1"/>
    <x v="0"/>
    <n v="218"/>
    <n v="19.818181818181799"/>
    <n v="256.64525547445299"/>
    <s v="1 Descuento (Despachador) "/>
    <n v="135104.89050000001"/>
    <x v="0"/>
    <n v="12976.9231"/>
    <x v="1185"/>
    <x v="0"/>
    <m/>
  </r>
  <r>
    <d v="2024-11-02T01:29:34"/>
    <x v="1"/>
    <n v="40"/>
    <s v="OCAMPO OCAMPO ANTONIO JOSE"/>
    <x v="3"/>
    <x v="0"/>
    <n v="244"/>
    <n v="24.4"/>
    <n v="233.31386861313899"/>
    <m/>
    <n v="122822.6277"/>
    <x v="0"/>
    <n v="12976.9231"/>
    <x v="1185"/>
    <x v="0"/>
    <m/>
  </r>
  <r>
    <d v="2024-11-02T01:29:34"/>
    <x v="9"/>
    <n v="41"/>
    <s v="LONDOO LOPERA DUVAN ANDRES"/>
    <x v="3"/>
    <x v="0"/>
    <n v="228"/>
    <n v="22.8"/>
    <n v="233.31386861313899"/>
    <m/>
    <n v="122822.6277"/>
    <x v="1"/>
    <n v="12976.9231"/>
    <x v="1185"/>
    <x v="0"/>
    <m/>
  </r>
  <r>
    <d v="2024-11-02T01:29:34"/>
    <x v="1"/>
    <n v="42"/>
    <s v="LOPERA ALVAREZ ESTIVEN"/>
    <x v="0"/>
    <x v="0"/>
    <n v="238"/>
    <n v="26.4444444444444"/>
    <n v="209.98248175182499"/>
    <s v="1 Descuento (Asociado) "/>
    <n v="110540.36500000001"/>
    <x v="1"/>
    <n v="12976.9231"/>
    <x v="1185"/>
    <x v="0"/>
    <m/>
  </r>
  <r>
    <d v="2024-11-03T00:39:46"/>
    <x v="9"/>
    <n v="1"/>
    <s v="MACEA MATEO"/>
    <x v="8"/>
    <x v="0"/>
    <n v="161"/>
    <n v="32.200000000000003"/>
    <n v="114.105754276827"/>
    <s v="2 Descuentos (Transbordo) "/>
    <n v="60008.164900000003"/>
    <x v="0"/>
    <n v="13025.641"/>
    <x v="1186"/>
    <x v="0"/>
    <m/>
  </r>
  <r>
    <d v="2024-11-03T00:39:47"/>
    <x v="1"/>
    <n v="2"/>
    <s v="PARIAS MURIEL JHON FREDY"/>
    <x v="11"/>
    <x v="0"/>
    <n v="61"/>
    <n v="30.5"/>
    <n v="45.642301710730898"/>
    <m/>
    <n v="24003.265899999999"/>
    <x v="1"/>
    <n v="13025.641"/>
    <x v="1186"/>
    <x v="0"/>
    <m/>
  </r>
  <r>
    <d v="2024-11-03T00:39:47"/>
    <x v="9"/>
    <n v="3"/>
    <s v="AGUIRRE ANDRES"/>
    <x v="6"/>
    <x v="0"/>
    <n v="197"/>
    <n v="24.625"/>
    <n v="182.56920684292399"/>
    <s v="1 Descuento (Despachador) "/>
    <n v="96013.063800000004"/>
    <x v="0"/>
    <n v="13025.641"/>
    <x v="1186"/>
    <x v="0"/>
    <m/>
  </r>
  <r>
    <d v="2024-11-03T00:39:47"/>
    <x v="1"/>
    <n v="4"/>
    <s v="SERNA GONZALES GEOVANNY ANDRES"/>
    <x v="0"/>
    <x v="0"/>
    <n v="208"/>
    <n v="23.1111111111111"/>
    <n v="205.39035769828899"/>
    <m/>
    <n v="108014.6967"/>
    <x v="0"/>
    <n v="13025.641"/>
    <x v="1186"/>
    <x v="0"/>
    <m/>
  </r>
  <r>
    <d v="2024-11-03T00:39:47"/>
    <x v="9"/>
    <n v="5"/>
    <s v="BERRIO POSADA ANGELA"/>
    <x v="0"/>
    <x v="0"/>
    <n v="188"/>
    <n v="20.8888888888889"/>
    <n v="205.39035769828899"/>
    <m/>
    <n v="108014.6967"/>
    <x v="1"/>
    <n v="13025.641"/>
    <x v="1186"/>
    <x v="0"/>
    <m/>
  </r>
  <r>
    <d v="2024-11-03T00:39:48"/>
    <x v="1"/>
    <n v="6"/>
    <s v="LOPEZ PINEDA DANIEL ESTIVEN"/>
    <x v="0"/>
    <x v="0"/>
    <n v="152"/>
    <n v="16.8888888888889"/>
    <n v="205.39035769828899"/>
    <s v="1 Descuento (Usuario desubicado) "/>
    <n v="108014.6967"/>
    <x v="0"/>
    <n v="13025.641"/>
    <x v="1186"/>
    <x v="0"/>
    <m/>
  </r>
  <r>
    <d v="2024-11-03T00:39:48"/>
    <x v="9"/>
    <n v="7"/>
    <s v="VANEGAS MORALES DEIBY ALEJANDRO"/>
    <x v="0"/>
    <x v="0"/>
    <n v="217"/>
    <n v="24.1111111111111"/>
    <n v="205.39035769828899"/>
    <m/>
    <n v="108014.6967"/>
    <x v="1"/>
    <n v="13025.641"/>
    <x v="1186"/>
    <x v="0"/>
    <m/>
  </r>
  <r>
    <d v="2024-11-03T00:39:48"/>
    <x v="1"/>
    <n v="8"/>
    <s v="LONDOO CADAVID DAVID SANTIAGO"/>
    <x v="6"/>
    <x v="0"/>
    <n v="188"/>
    <n v="23.5"/>
    <n v="182.56920684292399"/>
    <m/>
    <n v="96013.063800000004"/>
    <x v="1"/>
    <n v="13025.641"/>
    <x v="1186"/>
    <x v="0"/>
    <m/>
  </r>
  <r>
    <d v="2024-11-03T00:39:48"/>
    <x v="9"/>
    <n v="9"/>
    <s v="ORTIZ ANDRES FELIPE"/>
    <x v="0"/>
    <x v="0"/>
    <n v="202"/>
    <n v="22.4444444444444"/>
    <n v="205.39035769828899"/>
    <s v="2 Descuentos (Monitoreo y Usuario desubicado) "/>
    <n v="108014.6967"/>
    <x v="0"/>
    <n v="13025.641"/>
    <x v="1186"/>
    <x v="0"/>
    <m/>
  </r>
  <r>
    <d v="2024-11-03T00:39:49"/>
    <x v="1"/>
    <n v="10"/>
    <s v="MARULANDA JARAMILLO DAWER ANDRES"/>
    <x v="2"/>
    <x v="0"/>
    <n v="144"/>
    <n v="24"/>
    <n v="136.92690513219301"/>
    <s v="2 Descuentos (Conduct y asociado) "/>
    <n v="72009.7978"/>
    <x v="0"/>
    <n v="13025.641"/>
    <x v="1186"/>
    <x v="0"/>
    <m/>
  </r>
  <r>
    <d v="2024-11-03T00:39:49"/>
    <x v="9"/>
    <n v="11"/>
    <s v="HERRERA GIRALDO DAVINSON"/>
    <x v="0"/>
    <x v="0"/>
    <n v="213"/>
    <n v="23.6666666666667"/>
    <n v="205.39035769828899"/>
    <s v="2 Descuentos (Despachador) "/>
    <n v="108014.6967"/>
    <x v="0"/>
    <n v="13025.641"/>
    <x v="1186"/>
    <x v="0"/>
    <m/>
  </r>
  <r>
    <d v="2024-11-03T00:39:49"/>
    <x v="1"/>
    <n v="12"/>
    <s v="JIMENEZ JIMENEZ OMAR DAVID"/>
    <x v="0"/>
    <x v="0"/>
    <n v="153"/>
    <n v="17"/>
    <n v="205.39035769828899"/>
    <m/>
    <n v="108014.6967"/>
    <x v="0"/>
    <n v="13025.641"/>
    <x v="1186"/>
    <x v="0"/>
    <m/>
  </r>
  <r>
    <d v="2024-11-03T00:39:49"/>
    <x v="9"/>
    <n v="13"/>
    <s v="DURANGO PAEZ GILDARDO"/>
    <x v="0"/>
    <x v="0"/>
    <n v="177"/>
    <n v="19.6666666666667"/>
    <n v="205.39035769828899"/>
    <s v="1 Descuento (Despachador) "/>
    <n v="108014.6967"/>
    <x v="0"/>
    <n v="13025.641"/>
    <x v="1186"/>
    <x v="0"/>
    <m/>
  </r>
  <r>
    <d v="2024-11-03T00:39:49"/>
    <x v="1"/>
    <n v="14"/>
    <s v="DIAZ LOZADA ANDRES FELIPE"/>
    <x v="3"/>
    <x v="0"/>
    <n v="226"/>
    <n v="22.6"/>
    <n v="228.21150855365499"/>
    <s v="1 Descuento (Conduct) "/>
    <n v="120016.3297"/>
    <x v="1"/>
    <n v="13025.641"/>
    <x v="1186"/>
    <x v="0"/>
    <m/>
  </r>
  <r>
    <d v="2024-11-03T00:39:50"/>
    <x v="9"/>
    <n v="15"/>
    <s v="MARTINEZ ADRIAN ALEJANDRO"/>
    <x v="6"/>
    <x v="0"/>
    <n v="183"/>
    <n v="22.875"/>
    <n v="182.56920684292399"/>
    <m/>
    <n v="96013.063800000004"/>
    <x v="1"/>
    <n v="13025.641"/>
    <x v="1186"/>
    <x v="0"/>
    <m/>
  </r>
  <r>
    <d v="2024-11-03T00:39:50"/>
    <x v="1"/>
    <n v="16"/>
    <s v="HURTADO MADRID JUAN ESTEBAN"/>
    <x v="4"/>
    <x v="0"/>
    <n v="178"/>
    <n v="25.428571428571399"/>
    <n v="159.74805598755799"/>
    <m/>
    <n v="84011.430800000002"/>
    <x v="0"/>
    <n v="13025.641"/>
    <x v="1186"/>
    <x v="0"/>
    <m/>
  </r>
  <r>
    <d v="2024-11-03T00:39:50"/>
    <x v="9"/>
    <n v="17"/>
    <s v="RAMIREZ JARAMILLO WILSON"/>
    <x v="6"/>
    <x v="0"/>
    <n v="240"/>
    <n v="30"/>
    <n v="182.56920684292399"/>
    <s v="Se descuenta 0.5 viaje de 8 37 am ya que NO espera el tiempo indicado en el paradero "/>
    <n v="96013.063800000004"/>
    <x v="0"/>
    <n v="13025.641"/>
    <x v="1186"/>
    <x v="0"/>
    <m/>
  </r>
  <r>
    <d v="2024-11-03T00:39:50"/>
    <x v="1"/>
    <n v="18"/>
    <s v="BETANCUR GUZMAN JHON FERNANDO"/>
    <x v="0"/>
    <x v="0"/>
    <n v="197"/>
    <n v="21.8888888888889"/>
    <n v="205.39035769828899"/>
    <m/>
    <n v="108014.6967"/>
    <x v="0"/>
    <n v="13025.641"/>
    <x v="1186"/>
    <x v="0"/>
    <m/>
  </r>
  <r>
    <d v="2024-11-03T00:39:51"/>
    <x v="9"/>
    <n v="20"/>
    <s v="GONZALEZ PEREZ RAFAEL JOSE"/>
    <x v="0"/>
    <x v="0"/>
    <n v="186"/>
    <n v="20.6666666666667"/>
    <n v="205.39035769828899"/>
    <s v="1 Descuento (Conduct) "/>
    <n v="108014.6967"/>
    <x v="0"/>
    <n v="13025.641"/>
    <x v="1186"/>
    <x v="0"/>
    <m/>
  </r>
  <r>
    <d v="2024-11-03T00:39:51"/>
    <x v="1"/>
    <n v="21"/>
    <s v="AMAYA JOSE MANUEL"/>
    <x v="0"/>
    <x v="0"/>
    <n v="195"/>
    <n v="21.6666666666667"/>
    <n v="205.39035769828899"/>
    <s v="1 Descuento (Usuario desubicado) "/>
    <n v="108014.6967"/>
    <x v="0"/>
    <n v="13025.641"/>
    <x v="1186"/>
    <x v="0"/>
    <m/>
  </r>
  <r>
    <d v="2024-11-03T00:39:51"/>
    <x v="9"/>
    <n v="22"/>
    <s v="QUIRAMA CASTAEDA JHON JADER"/>
    <x v="4"/>
    <x v="0"/>
    <n v="185"/>
    <n v="26.428571428571399"/>
    <n v="159.74805598755799"/>
    <m/>
    <n v="84011.430800000002"/>
    <x v="1"/>
    <n v="13025.641"/>
    <x v="1186"/>
    <x v="0"/>
    <m/>
  </r>
  <r>
    <d v="2024-11-03T00:39:51"/>
    <x v="1"/>
    <n v="23"/>
    <s v="RUA CHAVARRIA JEFERSON ANDREY"/>
    <x v="4"/>
    <x v="0"/>
    <n v="203"/>
    <n v="29"/>
    <n v="159.74805598755799"/>
    <s v="3 Descuentos (Conducts) "/>
    <n v="84011.430800000002"/>
    <x v="2"/>
    <n v="13025.641"/>
    <x v="1186"/>
    <x v="0"/>
    <m/>
  </r>
  <r>
    <d v="2024-11-03T00:39:52"/>
    <x v="9"/>
    <n v="26"/>
    <s v="CIRO MARIN RODRIGO ALBERTO"/>
    <x v="0"/>
    <x v="0"/>
    <n v="243"/>
    <n v="27"/>
    <n v="205.39035769828899"/>
    <s v="2 Descuentos (Usuarios desubicados) "/>
    <n v="108014.6967"/>
    <x v="0"/>
    <n v="13025.641"/>
    <x v="1186"/>
    <x v="0"/>
    <m/>
  </r>
  <r>
    <d v="2024-11-03T00:39:52"/>
    <x v="1"/>
    <n v="27"/>
    <s v="FLORES RINCON JORGE ALBERTO"/>
    <x v="6"/>
    <x v="0"/>
    <n v="206"/>
    <n v="25.75"/>
    <n v="182.56920684292399"/>
    <s v="2 Descuentos (Despachador y Usuario desubicado) "/>
    <n v="96013.063800000004"/>
    <x v="0"/>
    <n v="13025.641"/>
    <x v="1186"/>
    <x v="0"/>
    <m/>
  </r>
  <r>
    <d v="2024-11-03T00:39:52"/>
    <x v="9"/>
    <n v="28"/>
    <s v="AGUDELO GARCIA LLORDIN ELIAS"/>
    <x v="0"/>
    <x v="0"/>
    <n v="187"/>
    <n v="20.7777777777778"/>
    <n v="205.39035769828899"/>
    <s v="5 Descuentos (Transbordo) "/>
    <n v="108014.6967"/>
    <x v="0"/>
    <n v="13025.641"/>
    <x v="1186"/>
    <x v="0"/>
    <m/>
  </r>
  <r>
    <d v="2024-11-03T00:39:52"/>
    <x v="1"/>
    <n v="29"/>
    <s v="PEREZ GARCIA JUAN ESTEBAN"/>
    <x v="3"/>
    <x v="0"/>
    <n v="226"/>
    <n v="22.6"/>
    <n v="228.21150855365499"/>
    <m/>
    <n v="120016.3297"/>
    <x v="0"/>
    <n v="13025.641"/>
    <x v="1186"/>
    <x v="0"/>
    <m/>
  </r>
  <r>
    <d v="2024-11-03T00:39:53"/>
    <x v="9"/>
    <n v="30"/>
    <s v="TORRES SUAREZ JUAN DIEGO"/>
    <x v="3"/>
    <x v="0"/>
    <n v="225"/>
    <n v="22.5"/>
    <n v="228.21150855365499"/>
    <m/>
    <n v="120016.3297"/>
    <x v="0"/>
    <n v="13025.641"/>
    <x v="1186"/>
    <x v="0"/>
    <m/>
  </r>
  <r>
    <d v="2024-11-03T00:39:53"/>
    <x v="1"/>
    <n v="31"/>
    <s v="GOEZ PABLO"/>
    <x v="0"/>
    <x v="0"/>
    <n v="179"/>
    <n v="19.8888888888889"/>
    <n v="205.39035769828899"/>
    <m/>
    <n v="108014.6967"/>
    <x v="0"/>
    <n v="13025.641"/>
    <x v="1186"/>
    <x v="0"/>
    <m/>
  </r>
  <r>
    <d v="2024-11-03T00:39:53"/>
    <x v="9"/>
    <n v="32"/>
    <s v="AGUDELO GARCIA DENIN ANGELO"/>
    <x v="3"/>
    <x v="0"/>
    <n v="206"/>
    <n v="20.6"/>
    <n v="228.21150855365499"/>
    <s v="6 Descuentos (Transbordo y despachador) "/>
    <n v="120016.3297"/>
    <x v="0"/>
    <n v="13025.641"/>
    <x v="1186"/>
    <x v="0"/>
    <m/>
  </r>
  <r>
    <d v="2024-11-03T00:39:53"/>
    <x v="1"/>
    <n v="33"/>
    <s v="SERNA JUAN PABLO"/>
    <x v="3"/>
    <x v="0"/>
    <n v="190"/>
    <n v="19"/>
    <n v="228.21150855365499"/>
    <m/>
    <n v="120016.3297"/>
    <x v="0"/>
    <n v="13025.641"/>
    <x v="1186"/>
    <x v="0"/>
    <m/>
  </r>
  <r>
    <d v="2024-11-03T00:39:53"/>
    <x v="9"/>
    <n v="34"/>
    <s v="MONTOYA OSPINA GILBERTO ANTONIO"/>
    <x v="3"/>
    <x v="0"/>
    <n v="226"/>
    <n v="22.6"/>
    <n v="228.21150855365499"/>
    <m/>
    <n v="120016.3297"/>
    <x v="0"/>
    <n v="13025.641"/>
    <x v="1186"/>
    <x v="0"/>
    <m/>
  </r>
  <r>
    <d v="2024-11-03T00:39:54"/>
    <x v="1"/>
    <n v="35"/>
    <s v="MOLINA LUIS FERNANDO"/>
    <x v="6"/>
    <x v="0"/>
    <n v="138"/>
    <n v="18.399999999999999"/>
    <n v="171.15863141524099"/>
    <m/>
    <n v="90012.247300000003"/>
    <x v="1"/>
    <n v="13025.641"/>
    <x v="1186"/>
    <x v="0"/>
    <m/>
  </r>
  <r>
    <d v="2024-11-03T00:39:54"/>
    <x v="9"/>
    <n v="36"/>
    <s v="MARTINEZ CHAVERRA LUIS NORBERTO"/>
    <x v="0"/>
    <x v="0"/>
    <n v="164"/>
    <n v="18.2222222222222"/>
    <n v="205.39035769828899"/>
    <m/>
    <n v="108014.6967"/>
    <x v="0"/>
    <n v="13025.641"/>
    <x v="1186"/>
    <x v="0"/>
    <m/>
  </r>
  <r>
    <d v="2024-11-03T00:39:54"/>
    <x v="1"/>
    <n v="37"/>
    <s v="TABORDA ROJAS DIEGO ALEJANDRO"/>
    <x v="0"/>
    <x v="0"/>
    <n v="240"/>
    <n v="26.6666666666667"/>
    <n v="205.39035769828899"/>
    <m/>
    <n v="108014.6967"/>
    <x v="1"/>
    <n v="13025.641"/>
    <x v="1186"/>
    <x v="0"/>
    <m/>
  </r>
  <r>
    <d v="2024-11-03T00:39:54"/>
    <x v="9"/>
    <n v="38"/>
    <s v="JIMENEZ HERNANDEZ ESTEBAN CAMILO"/>
    <x v="0"/>
    <x v="0"/>
    <n v="233"/>
    <n v="25.8888888888889"/>
    <n v="205.39035769828899"/>
    <s v="2 Descuentos (Usuarios desubicados) "/>
    <n v="108014.6967"/>
    <x v="0"/>
    <n v="13025.641"/>
    <x v="1186"/>
    <x v="0"/>
    <m/>
  </r>
  <r>
    <d v="2024-11-03T00:39:55"/>
    <x v="1"/>
    <n v="40"/>
    <s v="OCAMPO OCAMPO ANTONIO JOSE"/>
    <x v="6"/>
    <x v="0"/>
    <n v="192"/>
    <n v="24"/>
    <n v="182.56920684292399"/>
    <s v="4 Descuentos (Usuarios desubicados, conduct y despachador) "/>
    <n v="96013.063800000004"/>
    <x v="0"/>
    <n v="13025.641"/>
    <x v="1186"/>
    <x v="0"/>
    <m/>
  </r>
  <r>
    <d v="2024-11-03T00:39:55"/>
    <x v="9"/>
    <n v="41"/>
    <s v="GARCIA DAVID WILSON ALBERTO"/>
    <x v="0"/>
    <x v="0"/>
    <n v="203"/>
    <n v="22.5555555555556"/>
    <n v="205.39035769828899"/>
    <s v="2 Descuentos (Conducts) "/>
    <n v="108014.6967"/>
    <x v="1"/>
    <n v="13025.641"/>
    <x v="1186"/>
    <x v="0"/>
    <m/>
  </r>
  <r>
    <d v="2024-11-03T00:39:55"/>
    <x v="1"/>
    <n v="42"/>
    <s v="PINO JUAN ESTEBAN"/>
    <x v="3"/>
    <x v="0"/>
    <n v="225"/>
    <n v="22.5"/>
    <n v="228.21150855365499"/>
    <m/>
    <n v="120016.3297"/>
    <x v="1"/>
    <n v="13025.641"/>
    <x v="1186"/>
    <x v="0"/>
    <m/>
  </r>
  <r>
    <d v="2024-11-03T23:01:18"/>
    <x v="12"/>
    <n v="1"/>
    <s v="MACEA MATEO"/>
    <x v="12"/>
    <x v="0"/>
    <n v="261"/>
    <n v="20.076923076923102"/>
    <n v="266.83505154639198"/>
    <m/>
    <n v="139609.27840000001"/>
    <x v="0"/>
    <n v="11031.8182"/>
    <x v="1187"/>
    <x v="0"/>
    <m/>
  </r>
  <r>
    <d v="2024-11-03T23:01:19"/>
    <x v="12"/>
    <n v="2"/>
    <s v="PARIAS MURIEL JHON FREDY"/>
    <x v="0"/>
    <x v="0"/>
    <n v="183"/>
    <n v="20.3333333333333"/>
    <n v="184.73195876288699"/>
    <m/>
    <n v="96652.577300000004"/>
    <x v="1"/>
    <n v="11031.8182"/>
    <x v="1187"/>
    <x v="0"/>
    <m/>
  </r>
  <r>
    <d v="2024-11-03T23:01:19"/>
    <x v="12"/>
    <n v="3"/>
    <s v="AGUIRRE ANDRES"/>
    <x v="6"/>
    <x v="0"/>
    <n v="164"/>
    <n v="20.5"/>
    <n v="164.20618556701001"/>
    <s v="2 Descuentos (Usuarios desubicados) "/>
    <n v="85913.402100000007"/>
    <x v="0"/>
    <n v="11031.8182"/>
    <x v="1187"/>
    <x v="0"/>
    <m/>
  </r>
  <r>
    <d v="2024-11-03T23:01:20"/>
    <x v="12"/>
    <n v="5"/>
    <s v="LONDOO LOPERA DUVAN ANDRES"/>
    <x v="3"/>
    <x v="0"/>
    <n v="162"/>
    <n v="16.2"/>
    <n v="205.257731958763"/>
    <m/>
    <n v="107391.75260000001"/>
    <x v="1"/>
    <n v="11031.8182"/>
    <x v="1187"/>
    <x v="0"/>
    <m/>
  </r>
  <r>
    <d v="2024-11-03T23:01:20"/>
    <x v="12"/>
    <n v="7"/>
    <s v="VANEGAS MORALES DEIBY ALEJANDRO"/>
    <x v="0"/>
    <x v="0"/>
    <n v="237"/>
    <n v="26.3333333333333"/>
    <n v="184.73195876288699"/>
    <s v="5 Descuentos (Policas) "/>
    <n v="96652.577300000004"/>
    <x v="1"/>
    <n v="11031.8182"/>
    <x v="1187"/>
    <x v="0"/>
    <m/>
  </r>
  <r>
    <d v="2024-11-03T23:01:20"/>
    <x v="12"/>
    <n v="8"/>
    <s v="LONDOO CADAVID DAVID SANTIAGO"/>
    <x v="0"/>
    <x v="0"/>
    <n v="185"/>
    <n v="20.5555555555556"/>
    <n v="184.73195876288699"/>
    <m/>
    <n v="96652.577300000004"/>
    <x v="1"/>
    <n v="11031.8182"/>
    <x v="1187"/>
    <x v="0"/>
    <m/>
  </r>
  <r>
    <d v="2024-11-03T23:01:21"/>
    <x v="12"/>
    <n v="9"/>
    <s v="AGUDELO GARCIA LLORDIN ELIAS"/>
    <x v="3"/>
    <x v="0"/>
    <n v="258"/>
    <n v="25.8"/>
    <n v="205.257731958763"/>
    <s v="2 Descuentos (Despachador y usuario desubicado) "/>
    <n v="107391.75260000001"/>
    <x v="0"/>
    <n v="11031.8182"/>
    <x v="1187"/>
    <x v="0"/>
    <m/>
  </r>
  <r>
    <d v="2024-11-03T23:01:21"/>
    <x v="12"/>
    <n v="10"/>
    <s v="MARULANDA JARAMILLO DAWER ANDRES"/>
    <x v="4"/>
    <x v="0"/>
    <n v="102"/>
    <n v="14.5714285714286"/>
    <n v="143.680412371134"/>
    <m/>
    <n v="75174.226800000004"/>
    <x v="0"/>
    <n v="11031.8182"/>
    <x v="1187"/>
    <x v="0"/>
    <m/>
  </r>
  <r>
    <d v="2024-11-03T23:01:22"/>
    <x v="12"/>
    <n v="11"/>
    <s v="HERRERA GIRALDO DAVINSON"/>
    <x v="3"/>
    <x v="0"/>
    <n v="230"/>
    <n v="23"/>
    <n v="205.257731958763"/>
    <m/>
    <n v="107391.75260000001"/>
    <x v="0"/>
    <n v="11031.8182"/>
    <x v="1187"/>
    <x v="0"/>
    <m/>
  </r>
  <r>
    <d v="2024-11-03T23:01:22"/>
    <x v="12"/>
    <n v="12"/>
    <s v="JIMENEZ JIMENEZ OMAR DAVID"/>
    <x v="0"/>
    <x v="0"/>
    <n v="185"/>
    <n v="20.5555555555556"/>
    <n v="184.73195876288699"/>
    <m/>
    <n v="96652.577300000004"/>
    <x v="0"/>
    <n v="11031.8182"/>
    <x v="1187"/>
    <x v="0"/>
    <m/>
  </r>
  <r>
    <d v="2024-11-03T23:01:23"/>
    <x v="12"/>
    <n v="14"/>
    <s v="DIAZ LOZADA ANDRES FELIPE"/>
    <x v="1"/>
    <x v="0"/>
    <n v="210"/>
    <n v="19.090909090909101"/>
    <n v="225.78350515463899"/>
    <m/>
    <n v="118130.9278"/>
    <x v="1"/>
    <n v="11031.8182"/>
    <x v="1187"/>
    <x v="0"/>
    <m/>
  </r>
  <r>
    <d v="2024-11-03T23:01:23"/>
    <x v="12"/>
    <n v="15"/>
    <s v="QUINTERO  ALVARO ANTONIO"/>
    <x v="0"/>
    <x v="0"/>
    <n v="157"/>
    <n v="17.4444444444444"/>
    <n v="184.73195876288699"/>
    <m/>
    <n v="96652.577300000004"/>
    <x v="1"/>
    <n v="11031.8182"/>
    <x v="1187"/>
    <x v="0"/>
    <m/>
  </r>
  <r>
    <d v="2024-11-03T23:01:24"/>
    <x v="12"/>
    <n v="16"/>
    <s v="HURTADO MADRID JUAN ESTEBAN"/>
    <x v="3"/>
    <x v="0"/>
    <n v="198"/>
    <n v="19.8"/>
    <n v="205.257731958763"/>
    <m/>
    <n v="107391.75260000001"/>
    <x v="0"/>
    <n v="11031.8182"/>
    <x v="1187"/>
    <x v="0"/>
    <m/>
  </r>
  <r>
    <d v="2024-11-03T23:01:24"/>
    <x v="12"/>
    <n v="17"/>
    <s v="ESPINOZA CHAVARRIA GUILLERMO LEON"/>
    <x v="3"/>
    <x v="0"/>
    <n v="236"/>
    <n v="23.6"/>
    <n v="205.257731958763"/>
    <m/>
    <n v="107391.75260000001"/>
    <x v="0"/>
    <n v="11031.8182"/>
    <x v="1187"/>
    <x v="0"/>
    <m/>
  </r>
  <r>
    <d v="2024-11-03T23:01:24"/>
    <x v="12"/>
    <n v="18"/>
    <s v="BETANCUR GUZMAN JHON FERNANDO"/>
    <x v="3"/>
    <x v="0"/>
    <n v="228"/>
    <n v="22.8"/>
    <n v="205.257731958763"/>
    <m/>
    <n v="107391.75260000001"/>
    <x v="0"/>
    <n v="11031.8182"/>
    <x v="1187"/>
    <x v="0"/>
    <m/>
  </r>
  <r>
    <d v="2024-11-03T23:01:25"/>
    <x v="12"/>
    <n v="20"/>
    <s v="RUA CHAVARRIA JEFERSON ANDREY"/>
    <x v="3"/>
    <x v="0"/>
    <n v="188"/>
    <n v="18.8"/>
    <n v="205.257731958763"/>
    <s v="2 Descuentos (Usuarios desubicados) "/>
    <n v="107391.75260000001"/>
    <x v="0"/>
    <n v="11031.8182"/>
    <x v="1187"/>
    <x v="0"/>
    <m/>
  </r>
  <r>
    <d v="2024-11-03T23:01:25"/>
    <x v="12"/>
    <n v="28"/>
    <s v="LOPEZ PINEDA DANIEL ESTIVEN"/>
    <x v="10"/>
    <x v="0"/>
    <n v="69"/>
    <n v="17.25"/>
    <n v="82.103092783505204"/>
    <m/>
    <n v="42956.701000000001"/>
    <x v="0"/>
    <n v="11031.8182"/>
    <x v="1187"/>
    <x v="0"/>
    <m/>
  </r>
  <r>
    <d v="2024-11-03T23:01:26"/>
    <x v="12"/>
    <n v="33"/>
    <s v="SERNA JUAN PABLO"/>
    <x v="6"/>
    <x v="0"/>
    <n v="180"/>
    <n v="22.5"/>
    <n v="164.20618556701001"/>
    <m/>
    <n v="85913.402100000007"/>
    <x v="0"/>
    <n v="11031.8182"/>
    <x v="1187"/>
    <x v="0"/>
    <m/>
  </r>
  <r>
    <d v="2024-11-03T23:01:26"/>
    <x v="12"/>
    <n v="37"/>
    <s v="TABORDA ROJAS DIEGO ALEJANDRO"/>
    <x v="3"/>
    <x v="3"/>
    <n v="195"/>
    <n v="19.5"/>
    <n v="205.257731958763"/>
    <m/>
    <n v="107391.75260000001"/>
    <x v="1"/>
    <n v="11031.8182"/>
    <x v="1187"/>
    <x v="0"/>
    <m/>
  </r>
  <r>
    <d v="2024-11-03T23:01:27"/>
    <x v="12"/>
    <n v="39"/>
    <s v="GOMEZ EDWIN"/>
    <x v="4"/>
    <x v="3"/>
    <n v="128"/>
    <n v="18.285714285714299"/>
    <n v="143.680412371134"/>
    <m/>
    <n v="75174.226800000004"/>
    <x v="0"/>
    <n v="11031.8182"/>
    <x v="1187"/>
    <x v="0"/>
    <m/>
  </r>
  <r>
    <d v="2024-11-03T23:01:27"/>
    <x v="12"/>
    <n v="42"/>
    <s v="PINO JUAN ESTEBAN"/>
    <x v="1"/>
    <x v="0"/>
    <n v="226"/>
    <n v="20.545454545454501"/>
    <n v="225.78350515463899"/>
    <s v="3 Descuentos (Usuarios desubicados)"/>
    <n v="118130.9278"/>
    <x v="1"/>
    <n v="11031.8182"/>
    <x v="1187"/>
    <x v="0"/>
    <m/>
  </r>
  <r>
    <d v="2024-11-04T23:57:33"/>
    <x v="12"/>
    <n v="7"/>
    <s v="VANEGAS MORALES DEIBY ALEJANDRO"/>
    <x v="0"/>
    <x v="0"/>
    <n v="178"/>
    <n v="19.7777777777778"/>
    <n v="161.845272206304"/>
    <s v="1 Descuento (Conduct) "/>
    <n v="84064.899699999994"/>
    <x v="1"/>
    <n v="13315.789500000001"/>
    <x v="1188"/>
    <x v="0"/>
    <m/>
  </r>
  <r>
    <d v="2024-11-04T23:57:33"/>
    <x v="12"/>
    <n v="11"/>
    <s v="AMAYA JOSE MANUEL"/>
    <x v="6"/>
    <x v="0"/>
    <n v="144"/>
    <n v="19.2"/>
    <n v="134.87106017191999"/>
    <m/>
    <n v="70054.083100000003"/>
    <x v="0"/>
    <n v="13315.789500000001"/>
    <x v="1188"/>
    <x v="0"/>
    <m/>
  </r>
  <r>
    <d v="2024-11-04T23:57:33"/>
    <x v="12"/>
    <n v="21"/>
    <s v="JIMENEZ JIMENEZ OMAR DAVID"/>
    <x v="3"/>
    <x v="0"/>
    <n v="186"/>
    <n v="18.600000000000001"/>
    <n v="179.828080229226"/>
    <s v="2 Descuentos (Despachador y conduct) "/>
    <n v="93405.444099999993"/>
    <x v="0"/>
    <n v="13315.789500000001"/>
    <x v="1188"/>
    <x v="0"/>
    <m/>
  </r>
  <r>
    <d v="2024-11-04T23:57:34"/>
    <x v="12"/>
    <n v="26"/>
    <s v="CIRO MARIN RODRIGO ALBERTO"/>
    <x v="3"/>
    <x v="0"/>
    <n v="167"/>
    <n v="16.7"/>
    <n v="179.828080229226"/>
    <s v="1 Descuento (Conduct) "/>
    <n v="93405.444099999993"/>
    <x v="0"/>
    <n v="13315.789500000001"/>
    <x v="1188"/>
    <x v="0"/>
    <m/>
  </r>
  <r>
    <d v="2024-11-04T23:57:34"/>
    <x v="12"/>
    <n v="27"/>
    <s v="FLORES RINCON JORGE ALBERTO"/>
    <x v="12"/>
    <x v="0"/>
    <n v="281"/>
    <n v="21.615384615384599"/>
    <n v="233.77650429799399"/>
    <m/>
    <n v="121427.07739999999"/>
    <x v="0"/>
    <n v="13315.789500000001"/>
    <x v="1188"/>
    <x v="0"/>
    <m/>
  </r>
  <r>
    <d v="2024-11-04T23:57:34"/>
    <x v="12"/>
    <n v="28"/>
    <s v="AGUDELO GARCIA LLORDIN ELIAS"/>
    <x v="6"/>
    <x v="0"/>
    <n v="158"/>
    <n v="19.75"/>
    <n v="143.86246418338101"/>
    <m/>
    <n v="74724.355299999996"/>
    <x v="0"/>
    <n v="13315.789500000001"/>
    <x v="1188"/>
    <x v="0"/>
    <m/>
  </r>
  <r>
    <d v="2024-11-04T23:57:34"/>
    <x v="12"/>
    <n v="29"/>
    <s v="PEREZ GARCIA JUAN ESTEBAN"/>
    <x v="1"/>
    <x v="0"/>
    <n v="202"/>
    <n v="18.363636363636399"/>
    <n v="197.810888252149"/>
    <m/>
    <n v="102745.98850000001"/>
    <x v="0"/>
    <n v="13315.789500000001"/>
    <x v="1188"/>
    <x v="0"/>
    <m/>
  </r>
  <r>
    <d v="2024-11-04T23:57:35"/>
    <x v="12"/>
    <n v="30"/>
    <s v="TORRES SUAREZ JUAN DIEGO"/>
    <x v="0"/>
    <x v="0"/>
    <n v="148"/>
    <n v="16.4444444444444"/>
    <n v="161.845272206304"/>
    <m/>
    <n v="84064.899699999994"/>
    <x v="0"/>
    <n v="13315.789500000001"/>
    <x v="1188"/>
    <x v="0"/>
    <m/>
  </r>
  <r>
    <d v="2024-11-04T23:57:35"/>
    <x v="12"/>
    <n v="32"/>
    <s v="AGUDELO GARCIA DENIN ANGELO"/>
    <x v="3"/>
    <x v="0"/>
    <n v="176"/>
    <n v="17.600000000000001"/>
    <n v="179.828080229226"/>
    <s v="2 Descuentos (Usuarios desubicados) "/>
    <n v="93405.444099999993"/>
    <x v="0"/>
    <n v="13315.789500000001"/>
    <x v="1188"/>
    <x v="0"/>
    <m/>
  </r>
  <r>
    <d v="2024-11-04T23:57:35"/>
    <x v="12"/>
    <n v="33"/>
    <s v="SERNA JUAN PABLO"/>
    <x v="3"/>
    <x v="0"/>
    <n v="154"/>
    <n v="15.4"/>
    <n v="179.828080229226"/>
    <m/>
    <n v="93405.444099999993"/>
    <x v="0"/>
    <n v="13315.789500000001"/>
    <x v="1188"/>
    <x v="0"/>
    <m/>
  </r>
  <r>
    <d v="2024-11-04T23:57:35"/>
    <x v="12"/>
    <n v="34"/>
    <s v="MONTOYA OSPINA GILBERTO ANTONIO"/>
    <x v="3"/>
    <x v="0"/>
    <n v="180"/>
    <n v="18"/>
    <n v="179.828080229226"/>
    <s v="1 Descuento (Conduct) "/>
    <n v="93405.444099999993"/>
    <x v="0"/>
    <n v="13315.789500000001"/>
    <x v="1188"/>
    <x v="0"/>
    <m/>
  </r>
  <r>
    <d v="2024-11-04T23:57:35"/>
    <x v="12"/>
    <n v="35"/>
    <s v="MOLINA LUIS FERNANDO"/>
    <x v="0"/>
    <x v="0"/>
    <n v="164"/>
    <n v="18.2222222222222"/>
    <n v="161.845272206304"/>
    <m/>
    <n v="84064.899699999994"/>
    <x v="1"/>
    <n v="13315.789500000001"/>
    <x v="1188"/>
    <x v="0"/>
    <m/>
  </r>
  <r>
    <d v="2024-11-04T23:57:36"/>
    <x v="12"/>
    <n v="36"/>
    <s v="MARTINEZ CHAVERRA LUIS NORBERTO"/>
    <x v="1"/>
    <x v="0"/>
    <n v="191"/>
    <n v="17.363636363636399"/>
    <n v="197.810888252149"/>
    <m/>
    <n v="102745.98850000001"/>
    <x v="0"/>
    <n v="13315.789500000001"/>
    <x v="1188"/>
    <x v="0"/>
    <m/>
  </r>
  <r>
    <d v="2024-11-04T23:57:36"/>
    <x v="12"/>
    <n v="37"/>
    <s v="TABORDA ROJAS DIEGO ALEJANDRO"/>
    <x v="8"/>
    <x v="0"/>
    <n v="91"/>
    <n v="18.2"/>
    <n v="89.914040114613201"/>
    <m/>
    <n v="46702.722099999999"/>
    <x v="1"/>
    <n v="13315.789500000001"/>
    <x v="1188"/>
    <x v="0"/>
    <m/>
  </r>
  <r>
    <d v="2024-11-04T23:57:36"/>
    <x v="12"/>
    <n v="38"/>
    <s v="JIMENEZ HERNANDEZ ESTEBAN CAMILO"/>
    <x v="3"/>
    <x v="0"/>
    <n v="183"/>
    <n v="18.3"/>
    <n v="179.828080229226"/>
    <m/>
    <n v="93405.444099999993"/>
    <x v="0"/>
    <n v="13315.789500000001"/>
    <x v="1188"/>
    <x v="0"/>
    <m/>
  </r>
  <r>
    <d v="2024-11-04T23:57:37"/>
    <x v="12"/>
    <n v="39"/>
    <s v="GOMEZ EDWIN"/>
    <x v="1"/>
    <x v="0"/>
    <n v="187"/>
    <n v="17"/>
    <n v="197.810888252149"/>
    <m/>
    <n v="102745.98850000001"/>
    <x v="0"/>
    <n v="13315.789500000001"/>
    <x v="1188"/>
    <x v="0"/>
    <m/>
  </r>
  <r>
    <d v="2024-11-04T23:57:37"/>
    <x v="12"/>
    <n v="40"/>
    <s v="OCAMPO OCAMPO ANTONIO JOSE"/>
    <x v="1"/>
    <x v="0"/>
    <n v="173"/>
    <n v="15.7272727272727"/>
    <n v="197.810888252149"/>
    <m/>
    <n v="102745.98850000001"/>
    <x v="0"/>
    <n v="13315.789500000001"/>
    <x v="1188"/>
    <x v="0"/>
    <m/>
  </r>
  <r>
    <d v="2024-11-04T23:57:37"/>
    <x v="12"/>
    <n v="41"/>
    <s v="GARCIA DAVID WILSON ALBERTO"/>
    <x v="3"/>
    <x v="0"/>
    <n v="175"/>
    <n v="17.5"/>
    <n v="179.828080229226"/>
    <m/>
    <n v="93405.444099999993"/>
    <x v="1"/>
    <n v="13315.789500000001"/>
    <x v="1188"/>
    <x v="0"/>
    <m/>
  </r>
  <r>
    <d v="2024-11-06T00:34:02"/>
    <x v="1"/>
    <n v="1"/>
    <s v="PALMAR PANA EDIXON JOSUE"/>
    <x v="9"/>
    <x v="0"/>
    <n v="309"/>
    <n v="25.75"/>
    <n v="276.39372325249599"/>
    <s v="2 Descuentos (Jefe de ruta) "/>
    <n v="145416.5478"/>
    <x v="0"/>
    <n v="15630.5556"/>
    <x v="1189"/>
    <x v="0"/>
    <m/>
  </r>
  <r>
    <d v="2024-11-06T00:34:02"/>
    <x v="9"/>
    <n v="2"/>
    <s v="PARIAS MURIEL JHON FREDY"/>
    <x v="0"/>
    <x v="0"/>
    <n v="201"/>
    <n v="22.3333333333333"/>
    <n v="207.29529243937199"/>
    <m/>
    <n v="109062.4108"/>
    <x v="1"/>
    <n v="15630.5556"/>
    <x v="1189"/>
    <x v="0"/>
    <m/>
  </r>
  <r>
    <d v="2024-11-06T00:34:02"/>
    <x v="1"/>
    <n v="3"/>
    <s v="AGUIRRE ANDRES"/>
    <x v="0"/>
    <x v="0"/>
    <n v="190"/>
    <n v="21.1111111111111"/>
    <n v="207.29529243937199"/>
    <m/>
    <n v="109062.4108"/>
    <x v="0"/>
    <n v="15630.5556"/>
    <x v="1189"/>
    <x v="0"/>
    <m/>
  </r>
  <r>
    <d v="2024-11-06T00:34:03"/>
    <x v="9"/>
    <n v="4"/>
    <s v="SERNA GONZALES GEOVANNY ANDRES"/>
    <x v="6"/>
    <x v="0"/>
    <n v="185"/>
    <n v="23.125"/>
    <n v="184.26248216833099"/>
    <s v="5 Descuentos (Transbordo y conduct) "/>
    <n v="96944.3652"/>
    <x v="0"/>
    <n v="15630.5556"/>
    <x v="1189"/>
    <x v="0"/>
    <m/>
  </r>
  <r>
    <d v="2024-11-06T00:34:03"/>
    <x v="1"/>
    <n v="5"/>
    <s v="BERRIO POSADA ANGELA"/>
    <x v="3"/>
    <x v="0"/>
    <n v="280"/>
    <n v="28"/>
    <n v="230.32810271041399"/>
    <m/>
    <n v="121180.4565"/>
    <x v="1"/>
    <n v="15630.5556"/>
    <x v="1189"/>
    <x v="0"/>
    <m/>
  </r>
  <r>
    <d v="2024-11-06T00:34:03"/>
    <x v="9"/>
    <n v="6"/>
    <s v="LOPEZ PINEDA DANIEL ESTIVEN"/>
    <x v="0"/>
    <x v="0"/>
    <n v="201"/>
    <n v="22.3333333333333"/>
    <n v="207.29529243937199"/>
    <s v="2 Descuentos (Despachador) "/>
    <n v="109062.4108"/>
    <x v="0"/>
    <n v="15630.5556"/>
    <x v="1189"/>
    <x v="0"/>
    <m/>
  </r>
  <r>
    <d v="2024-11-06T00:34:03"/>
    <x v="1"/>
    <n v="7"/>
    <s v="VANEGAS MORALES DEIBY ALEJANDRO"/>
    <x v="0"/>
    <x v="0"/>
    <n v="220"/>
    <n v="24.4444444444444"/>
    <n v="207.29529243937199"/>
    <s v="3 Descuentos (Conduct, despachador y usuario desubicado) "/>
    <n v="109062.4108"/>
    <x v="1"/>
    <n v="15630.5556"/>
    <x v="1189"/>
    <x v="0"/>
    <m/>
  </r>
  <r>
    <d v="2024-11-06T00:34:04"/>
    <x v="9"/>
    <n v="8"/>
    <s v="LONDOO CADAVID DAVID SANTIAGO"/>
    <x v="0"/>
    <x v="0"/>
    <n v="178"/>
    <n v="19.7777777777778"/>
    <n v="207.29529243937199"/>
    <s v="Se descuenta 0.5 viaje de 7 34 am ya que NO espera el tiempo indicado en el paradero "/>
    <n v="103003.61079999999"/>
    <x v="1"/>
    <n v="15630.5556"/>
    <x v="1189"/>
    <x v="2"/>
    <n v="11.516"/>
  </r>
  <r>
    <d v="2024-11-06T00:34:04"/>
    <x v="1"/>
    <n v="9"/>
    <s v="ORTIZ ANDRES FELIPE"/>
    <x v="0"/>
    <x v="0"/>
    <n v="196"/>
    <n v="21.7777777777778"/>
    <n v="207.29529243937199"/>
    <s v="1 Descuento (Conduct) "/>
    <n v="109062.4108"/>
    <x v="0"/>
    <n v="15630.5556"/>
    <x v="1189"/>
    <x v="0"/>
    <m/>
  </r>
  <r>
    <d v="2024-11-06T00:34:04"/>
    <x v="9"/>
    <n v="10"/>
    <s v="MARULANDA JARAMILLO DAWER ANDRES"/>
    <x v="2"/>
    <x v="0"/>
    <n v="135"/>
    <n v="20.769230769230798"/>
    <n v="149.71326676176901"/>
    <s v="1 Descuento (usuario desubicado) "/>
    <n v="78767.296700000006"/>
    <x v="0"/>
    <n v="15630.5556"/>
    <x v="1189"/>
    <x v="0"/>
    <m/>
  </r>
  <r>
    <d v="2024-11-06T00:34:04"/>
    <x v="1"/>
    <n v="11"/>
    <s v="HERRERA GIRALDO DAVINSON"/>
    <x v="4"/>
    <x v="0"/>
    <n v="154"/>
    <n v="22"/>
    <n v="161.22967189728999"/>
    <m/>
    <n v="84826.319499999998"/>
    <x v="0"/>
    <n v="15630.5556"/>
    <x v="1189"/>
    <x v="0"/>
    <m/>
  </r>
  <r>
    <d v="2024-11-06T00:34:05"/>
    <x v="9"/>
    <n v="12"/>
    <s v="VALENCIA MENDOZA JHON"/>
    <x v="9"/>
    <x v="0"/>
    <n v="295"/>
    <n v="24.5833333333333"/>
    <n v="276.39372325249599"/>
    <m/>
    <n v="145416.5478"/>
    <x v="0"/>
    <n v="15630.5556"/>
    <x v="1189"/>
    <x v="0"/>
    <m/>
  </r>
  <r>
    <d v="2024-11-06T00:34:05"/>
    <x v="9"/>
    <n v="13"/>
    <s v="DURANGO PAEZ GILDARDO"/>
    <x v="0"/>
    <x v="0"/>
    <n v="158"/>
    <n v="17.5555555555556"/>
    <n v="207.29529243937199"/>
    <s v="2 Descuentos (usuarios movilidad reducida y jefe de ruta) "/>
    <n v="109062.4108"/>
    <x v="0"/>
    <n v="15630.5556"/>
    <x v="1189"/>
    <x v="0"/>
    <m/>
  </r>
  <r>
    <d v="2024-11-06T00:34:05"/>
    <x v="1"/>
    <n v="14"/>
    <s v="CARVAJAL SALAZAR HECTOR MARINO"/>
    <x v="3"/>
    <x v="0"/>
    <n v="229"/>
    <n v="22.9"/>
    <n v="230.32810271041399"/>
    <s v="2 Descuentos (Conduct) "/>
    <n v="121180.4565"/>
    <x v="1"/>
    <n v="15630.5556"/>
    <x v="1189"/>
    <x v="0"/>
    <m/>
  </r>
  <r>
    <d v="2024-11-06T00:34:05"/>
    <x v="9"/>
    <n v="15"/>
    <s v="QUINTERO  ALVARO ANTONIO"/>
    <x v="0"/>
    <x v="0"/>
    <n v="196"/>
    <n v="21.7777777777778"/>
    <n v="207.29529243937199"/>
    <m/>
    <n v="109062.4108"/>
    <x v="1"/>
    <n v="15630.5556"/>
    <x v="1189"/>
    <x v="0"/>
    <m/>
  </r>
  <r>
    <d v="2024-11-06T00:34:05"/>
    <x v="1"/>
    <n v="16"/>
    <s v="LONDOO LOPERA DUVAN ANDRES"/>
    <x v="6"/>
    <x v="0"/>
    <n v="202"/>
    <n v="25.25"/>
    <n v="184.26248216833099"/>
    <s v="4 Descuentos (Trasnbordo) "/>
    <n v="96944.3652"/>
    <x v="0"/>
    <n v="15630.5556"/>
    <x v="1189"/>
    <x v="0"/>
    <m/>
  </r>
  <r>
    <d v="2024-11-06T00:34:06"/>
    <x v="9"/>
    <n v="17"/>
    <s v="ESPINOZA CHAVARRIA GUILLERMO LEON"/>
    <x v="6"/>
    <x v="0"/>
    <n v="212"/>
    <n v="26.5"/>
    <n v="184.26248216833099"/>
    <m/>
    <n v="96944.3652"/>
    <x v="0"/>
    <n v="15630.5556"/>
    <x v="1189"/>
    <x v="0"/>
    <m/>
  </r>
  <r>
    <d v="2024-11-06T00:34:06"/>
    <x v="1"/>
    <n v="18"/>
    <s v="BETANCUR GUZMAN JHON FERNANDO"/>
    <x v="2"/>
    <x v="0"/>
    <n v="143"/>
    <n v="23.8333333333333"/>
    <n v="138.19686162624799"/>
    <s v="1 Descuento (Conduct) "/>
    <n v="72708.2739"/>
    <x v="0"/>
    <n v="15630.5556"/>
    <x v="1189"/>
    <x v="0"/>
    <m/>
  </r>
  <r>
    <d v="2024-11-06T00:34:06"/>
    <x v="9"/>
    <n v="19"/>
    <s v="MACEA MATEO"/>
    <x v="3"/>
    <x v="0"/>
    <n v="225"/>
    <n v="22.5"/>
    <n v="230.32810271041399"/>
    <s v="1 Descuento (Despachador) "/>
    <n v="121180.4565"/>
    <x v="0"/>
    <n v="15630.5556"/>
    <x v="1189"/>
    <x v="0"/>
    <m/>
  </r>
  <r>
    <d v="2024-11-06T00:34:06"/>
    <x v="1"/>
    <n v="20"/>
    <s v="GONZALEZ PEREZ RAFAEL JOSE"/>
    <x v="3"/>
    <x v="3"/>
    <n v="265"/>
    <n v="26.5"/>
    <n v="230.32810271041399"/>
    <s v="4 Descuentos (conduct, despachador, jefe de ruta y usuario desubicado) "/>
    <n v="121180.4565"/>
    <x v="0"/>
    <n v="15630.5556"/>
    <x v="1189"/>
    <x v="0"/>
    <m/>
  </r>
  <r>
    <d v="2024-11-06T00:34:07"/>
    <x v="9"/>
    <n v="21"/>
    <s v="JIMENEZ JIMENEZ OMAR DAVID"/>
    <x v="0"/>
    <x v="0"/>
    <n v="207"/>
    <n v="23"/>
    <n v="207.29529243937199"/>
    <m/>
    <n v="109062.4108"/>
    <x v="0"/>
    <n v="15630.5556"/>
    <x v="1189"/>
    <x v="0"/>
    <m/>
  </r>
  <r>
    <d v="2024-11-06T00:34:07"/>
    <x v="1"/>
    <n v="22"/>
    <s v="QUIRAMA CASTAEDA JHON JADER"/>
    <x v="6"/>
    <x v="0"/>
    <n v="168"/>
    <n v="21"/>
    <n v="184.26248216833099"/>
    <m/>
    <n v="96944.3652"/>
    <x v="1"/>
    <n v="15630.5556"/>
    <x v="1189"/>
    <x v="0"/>
    <m/>
  </r>
  <r>
    <d v="2024-11-06T00:34:07"/>
    <x v="9"/>
    <n v="23"/>
    <s v="SALDARRIAGA PARRA LUIS ALBERTO"/>
    <x v="0"/>
    <x v="0"/>
    <n v="194"/>
    <n v="21.5555555555556"/>
    <n v="207.29529243937199"/>
    <s v="2 Descuentos (Despachador) "/>
    <n v="109062.4108"/>
    <x v="2"/>
    <n v="15630.5556"/>
    <x v="1189"/>
    <x v="0"/>
    <m/>
  </r>
  <r>
    <d v="2024-11-06T00:34:07"/>
    <x v="1"/>
    <n v="25"/>
    <s v="JIMENEZ HURTADO CARLOS ESTIVEN"/>
    <x v="4"/>
    <x v="3"/>
    <n v="125"/>
    <n v="17.8571428571429"/>
    <n v="161.22967189728999"/>
    <s v="1 Descuento (Conduct) "/>
    <n v="84826.319499999998"/>
    <x v="1"/>
    <n v="15630.5556"/>
    <x v="1189"/>
    <x v="0"/>
    <m/>
  </r>
  <r>
    <d v="2024-11-06T00:34:07"/>
    <x v="9"/>
    <n v="26"/>
    <s v="CIRO MARIN RODRIGO ALBERTO"/>
    <x v="0"/>
    <x v="0"/>
    <n v="204"/>
    <n v="22.6666666666667"/>
    <n v="207.29529243937199"/>
    <s v="3 Descuentos (despachadores y conduct) "/>
    <n v="109062.4108"/>
    <x v="0"/>
    <n v="15630.5556"/>
    <x v="1189"/>
    <x v="0"/>
    <m/>
  </r>
  <r>
    <d v="2024-11-06T00:34:08"/>
    <x v="1"/>
    <n v="27"/>
    <s v="FLORES RINCON JORGE ALBERTO"/>
    <x v="1"/>
    <x v="0"/>
    <n v="281"/>
    <n v="25.545454545454501"/>
    <n v="253.36091298145499"/>
    <s v="3 Descuentos (Conducts) "/>
    <n v="133298.50210000001"/>
    <x v="0"/>
    <n v="15630.5556"/>
    <x v="1189"/>
    <x v="0"/>
    <m/>
  </r>
  <r>
    <d v="2024-11-06T00:34:08"/>
    <x v="9"/>
    <n v="28"/>
    <s v="AGUDELO GARCIA LLORDIN ELIAS"/>
    <x v="10"/>
    <x v="0"/>
    <n v="61"/>
    <n v="13.5555555555556"/>
    <n v="103.647646219686"/>
    <m/>
    <n v="54531.205399999999"/>
    <x v="0"/>
    <n v="15630.5556"/>
    <x v="1189"/>
    <x v="0"/>
    <m/>
  </r>
  <r>
    <d v="2024-11-06T00:34:08"/>
    <x v="1"/>
    <n v="29"/>
    <s v="PEREZ GARCIA JUAN ESTEBAN"/>
    <x v="7"/>
    <x v="0"/>
    <n v="66"/>
    <n v="22"/>
    <n v="69.098430813124097"/>
    <s v="1 Descuento (Despachador) "/>
    <n v="36354.136899999998"/>
    <x v="0"/>
    <n v="15630.5556"/>
    <x v="1189"/>
    <x v="0"/>
    <m/>
  </r>
  <r>
    <d v="2024-11-06T00:34:08"/>
    <x v="9"/>
    <n v="30"/>
    <s v="TORRES SUAREZ JUAN DIEGO"/>
    <x v="0"/>
    <x v="0"/>
    <n v="226"/>
    <n v="25.1111111111111"/>
    <n v="207.29529243937199"/>
    <s v="1 Descuento (Conduct) "/>
    <n v="109062.4108"/>
    <x v="0"/>
    <n v="15630.5556"/>
    <x v="1189"/>
    <x v="0"/>
    <m/>
  </r>
  <r>
    <d v="2024-11-06T00:34:09"/>
    <x v="1"/>
    <n v="31"/>
    <s v="GOEZ PABLO"/>
    <x v="0"/>
    <x v="0"/>
    <n v="208"/>
    <n v="23.1111111111111"/>
    <n v="207.29529243937199"/>
    <m/>
    <n v="109062.4108"/>
    <x v="0"/>
    <n v="15630.5556"/>
    <x v="1189"/>
    <x v="0"/>
    <m/>
  </r>
  <r>
    <d v="2024-11-06T00:34:09"/>
    <x v="9"/>
    <n v="32"/>
    <s v="AGUDELO GARCIA DENIN ANGELO"/>
    <x v="2"/>
    <x v="0"/>
    <n v="172"/>
    <n v="26.461538461538499"/>
    <n v="149.71326676176901"/>
    <s v="2 Descuentos (Despachador) "/>
    <n v="78767.296700000006"/>
    <x v="0"/>
    <n v="15630.5556"/>
    <x v="1189"/>
    <x v="0"/>
    <m/>
  </r>
  <r>
    <d v="2024-11-06T00:34:09"/>
    <x v="1"/>
    <n v="33"/>
    <s v="SERNA JUAN PABLO"/>
    <x v="0"/>
    <x v="0"/>
    <n v="165"/>
    <n v="18.3333333333333"/>
    <n v="207.29529243937199"/>
    <s v="4 Descuentos (Usuarios desubicados, despachador y conduct) "/>
    <n v="109062.4108"/>
    <x v="0"/>
    <n v="15630.5556"/>
    <x v="1189"/>
    <x v="0"/>
    <m/>
  </r>
  <r>
    <d v="2024-11-06T00:34:09"/>
    <x v="9"/>
    <n v="34"/>
    <s v="MONTOYA OSPINA GILBERTO ANTONIO"/>
    <x v="12"/>
    <x v="0"/>
    <n v="330"/>
    <n v="25.384615384615401"/>
    <n v="299.42653352353801"/>
    <s v="ESTIVEN LOPERA Realiz 3 viajes donde moviliz 77 Usuarios "/>
    <n v="157534.59340000001"/>
    <x v="0"/>
    <n v="15630.5556"/>
    <x v="1189"/>
    <x v="0"/>
    <m/>
  </r>
  <r>
    <d v="2024-11-06T00:34:09"/>
    <x v="1"/>
    <n v="35"/>
    <s v="MOLINA LUIS FERNANDO"/>
    <x v="10"/>
    <x v="3"/>
    <n v="95"/>
    <n v="23.75"/>
    <n v="92.131241084165495"/>
    <m/>
    <n v="48472.1826"/>
    <x v="1"/>
    <n v="15630.5556"/>
    <x v="1189"/>
    <x v="0"/>
    <m/>
  </r>
  <r>
    <d v="2024-11-06T00:34:10"/>
    <x v="9"/>
    <n v="36"/>
    <s v="MARTINEZ CHAVERRA LUIS NORBERTO"/>
    <x v="0"/>
    <x v="0"/>
    <n v="196"/>
    <n v="21.7777777777778"/>
    <n v="207.29529243937199"/>
    <s v="5 Descuentos (Transbordo y conduct) "/>
    <n v="109062.4108"/>
    <x v="0"/>
    <n v="15630.5556"/>
    <x v="1189"/>
    <x v="0"/>
    <m/>
  </r>
  <r>
    <d v="2024-11-06T00:34:10"/>
    <x v="1"/>
    <n v="37"/>
    <s v="TABORDA ROJAS DIEGO ALEJANDRO"/>
    <x v="0"/>
    <x v="0"/>
    <n v="217"/>
    <n v="24.1111111111111"/>
    <n v="207.29529243937199"/>
    <m/>
    <n v="109062.4108"/>
    <x v="1"/>
    <n v="15630.5556"/>
    <x v="1189"/>
    <x v="0"/>
    <m/>
  </r>
  <r>
    <d v="2024-11-06T00:34:10"/>
    <x v="9"/>
    <n v="38"/>
    <s v="JIMENEZ HERNANDEZ ESTEBAN CAMILO"/>
    <x v="3"/>
    <x v="0"/>
    <n v="229"/>
    <n v="22.9"/>
    <n v="230.32810271041399"/>
    <s v="1 Descuentos (Conduct) "/>
    <n v="121180.4565"/>
    <x v="0"/>
    <n v="15630.5556"/>
    <x v="1189"/>
    <x v="0"/>
    <m/>
  </r>
  <r>
    <d v="2024-11-06T00:34:10"/>
    <x v="1"/>
    <n v="39"/>
    <s v="GOMEZ EDWIN"/>
    <x v="2"/>
    <x v="0"/>
    <n v="130"/>
    <n v="21.6666666666667"/>
    <n v="138.19686162624799"/>
    <m/>
    <n v="72708.2739"/>
    <x v="0"/>
    <n v="15630.5556"/>
    <x v="1189"/>
    <x v="0"/>
    <m/>
  </r>
  <r>
    <d v="2024-11-06T00:34:10"/>
    <x v="9"/>
    <n v="40"/>
    <s v="OCAMPO OCAMPO ANTONIO JOSE"/>
    <x v="3"/>
    <x v="0"/>
    <n v="282"/>
    <n v="28.2"/>
    <n v="230.32810271041399"/>
    <m/>
    <n v="121180.4565"/>
    <x v="0"/>
    <n v="15630.5556"/>
    <x v="1189"/>
    <x v="0"/>
    <m/>
  </r>
  <r>
    <d v="2024-11-06T00:34:11"/>
    <x v="1"/>
    <n v="41"/>
    <s v="GARCIA DAVID WILSON ALBERTO"/>
    <x v="3"/>
    <x v="0"/>
    <n v="200"/>
    <n v="20"/>
    <n v="230.32810271041399"/>
    <s v="2 Descuentos (Conducts) "/>
    <n v="121180.4565"/>
    <x v="1"/>
    <n v="15630.5556"/>
    <x v="1189"/>
    <x v="0"/>
    <m/>
  </r>
  <r>
    <d v="2024-11-06T00:34:11"/>
    <x v="9"/>
    <n v="42"/>
    <s v="LOPERA ALVAREZ ESTIVEN"/>
    <x v="2"/>
    <x v="0"/>
    <n v="143"/>
    <n v="23.8333333333333"/>
    <n v="138.19686162624799"/>
    <s v="GILBERTO MONTOYA Realiz 1 viaje donde moviliz 41 Usuarios "/>
    <n v="72708.2739"/>
    <x v="1"/>
    <n v="15630.5556"/>
    <x v="1189"/>
    <x v="0"/>
    <m/>
  </r>
  <r>
    <d v="2024-11-07T00:06:23"/>
    <x v="9"/>
    <n v="1"/>
    <s v="PALMAR PANA EDIXON JOSUE"/>
    <x v="4"/>
    <x v="0"/>
    <n v="166"/>
    <n v="23.714285714285701"/>
    <n v="166.99701492537301"/>
    <m/>
    <n v="87998.358200000002"/>
    <x v="0"/>
    <n v="13405.128199999999"/>
    <x v="1190"/>
    <x v="0"/>
    <m/>
  </r>
  <r>
    <d v="2024-11-07T00:06:24"/>
    <x v="1"/>
    <n v="2"/>
    <s v="PARIAS MURIEL JHON FREDY"/>
    <x v="3"/>
    <x v="0"/>
    <n v="281"/>
    <n v="28.1"/>
    <n v="238.567164179104"/>
    <s v="3 Descuentos (Conducts y despachador) "/>
    <n v="125711.9403"/>
    <x v="1"/>
    <n v="13405.128199999999"/>
    <x v="1190"/>
    <x v="0"/>
    <m/>
  </r>
  <r>
    <d v="2024-11-07T00:06:25"/>
    <x v="9"/>
    <n v="3"/>
    <s v="AGUIRRE ANDRES"/>
    <x v="6"/>
    <x v="0"/>
    <n v="187"/>
    <n v="23.375"/>
    <n v="190.85373134328401"/>
    <s v="2 Descuentos (Usuarios desubicados) "/>
    <n v="100569.55220000001"/>
    <x v="0"/>
    <n v="13405.128199999999"/>
    <x v="1190"/>
    <x v="0"/>
    <m/>
  </r>
  <r>
    <d v="2024-11-07T00:06:25"/>
    <x v="1"/>
    <n v="4"/>
    <s v="SERNA GONZALES GEOVANNY ANDRES"/>
    <x v="3"/>
    <x v="0"/>
    <n v="261"/>
    <n v="26.1"/>
    <n v="238.567164179104"/>
    <s v="2 Descuentos (Despachador y monitoreo) "/>
    <n v="125711.9403"/>
    <x v="0"/>
    <n v="13405.128199999999"/>
    <x v="1190"/>
    <x v="0"/>
    <m/>
  </r>
  <r>
    <d v="2024-11-07T00:06:25"/>
    <x v="9"/>
    <n v="5"/>
    <s v="BERRIO POSADA ANGELA"/>
    <x v="3"/>
    <x v="0"/>
    <n v="288"/>
    <n v="28.8"/>
    <n v="238.567164179104"/>
    <s v="1 Descuento (Usuario desubicado) "/>
    <n v="125711.9403"/>
    <x v="1"/>
    <n v="13405.128199999999"/>
    <x v="1190"/>
    <x v="0"/>
    <m/>
  </r>
  <r>
    <d v="2024-11-07T00:06:25"/>
    <x v="1"/>
    <n v="6"/>
    <s v="LOPEZ PINEDA DANIEL ESTIVEN"/>
    <x v="3"/>
    <x v="0"/>
    <n v="296"/>
    <n v="29.6"/>
    <n v="238.567164179104"/>
    <s v="1 Descuento (Usuario desubicado) "/>
    <n v="125711.9403"/>
    <x v="0"/>
    <n v="13405.128199999999"/>
    <x v="1190"/>
    <x v="0"/>
    <m/>
  </r>
  <r>
    <d v="2024-11-07T00:06:26"/>
    <x v="9"/>
    <n v="7"/>
    <s v="VANEGAS MORALES DEIBY ALEJANDRO"/>
    <x v="6"/>
    <x v="0"/>
    <n v="169"/>
    <n v="22.533333333333299"/>
    <n v="178.925373134328"/>
    <s v="4 Descuentos (asociado y usuarios desubicados) "/>
    <n v="94283.955199999997"/>
    <x v="1"/>
    <n v="13405.128199999999"/>
    <x v="1190"/>
    <x v="0"/>
    <m/>
  </r>
  <r>
    <d v="2024-11-07T00:06:26"/>
    <x v="1"/>
    <n v="8"/>
    <s v="LONDOO CADAVID DAVID SANTIAGO"/>
    <x v="0"/>
    <x v="0"/>
    <n v="187"/>
    <n v="20.7777777777778"/>
    <n v="214.71044776119399"/>
    <s v=" "/>
    <n v="113140.7463"/>
    <x v="1"/>
    <n v="13405.128199999999"/>
    <x v="1190"/>
    <x v="0"/>
    <m/>
  </r>
  <r>
    <d v="2024-11-07T00:06:26"/>
    <x v="9"/>
    <n v="9"/>
    <s v="ORTIZ ANDRES FELIPE"/>
    <x v="6"/>
    <x v="0"/>
    <n v="186"/>
    <n v="23.25"/>
    <n v="190.85373134328401"/>
    <m/>
    <n v="100569.55220000001"/>
    <x v="0"/>
    <n v="13405.128199999999"/>
    <x v="1190"/>
    <x v="0"/>
    <m/>
  </r>
  <r>
    <d v="2024-11-07T00:06:26"/>
    <x v="1"/>
    <n v="10"/>
    <s v="MARULANDA JARAMILLO DAWER ANDRES"/>
    <x v="3"/>
    <x v="0"/>
    <n v="198"/>
    <n v="19.8"/>
    <n v="238.567164179104"/>
    <m/>
    <n v="125711.9403"/>
    <x v="0"/>
    <n v="13405.128199999999"/>
    <x v="1190"/>
    <x v="0"/>
    <m/>
  </r>
  <r>
    <d v="2024-11-07T00:06:27"/>
    <x v="9"/>
    <n v="11"/>
    <s v="HERRERA GIRALDO DAVINSON"/>
    <x v="0"/>
    <x v="0"/>
    <n v="186"/>
    <n v="20.6666666666667"/>
    <n v="214.71044776119399"/>
    <s v="1 Descuento (Usuario desubicado) "/>
    <n v="113140.7463"/>
    <x v="0"/>
    <n v="13405.128199999999"/>
    <x v="1190"/>
    <x v="0"/>
    <m/>
  </r>
  <r>
    <d v="2024-11-07T00:06:27"/>
    <x v="1"/>
    <n v="12"/>
    <s v="VALENCIA MENDOZA JHON"/>
    <x v="3"/>
    <x v="0"/>
    <n v="277"/>
    <n v="27.7"/>
    <n v="238.567164179104"/>
    <s v="7 Descuentos (Transbordo, asociado, usuario movilidad reducida y desubicado) "/>
    <n v="125711.9403"/>
    <x v="0"/>
    <n v="13405.128199999999"/>
    <x v="1190"/>
    <x v="0"/>
    <m/>
  </r>
  <r>
    <d v="2024-11-07T00:06:27"/>
    <x v="9"/>
    <n v="13"/>
    <s v="QUINTERO  ALVARO ANTONIO"/>
    <x v="3"/>
    <x v="0"/>
    <n v="225"/>
    <n v="22.5"/>
    <n v="238.567164179104"/>
    <m/>
    <n v="125711.9403"/>
    <x v="0"/>
    <n v="13405.128199999999"/>
    <x v="1190"/>
    <x v="0"/>
    <m/>
  </r>
  <r>
    <d v="2024-11-07T00:06:27"/>
    <x v="1"/>
    <n v="14"/>
    <s v="DIAZ LOZADA ANDRES FELIPE"/>
    <x v="1"/>
    <x v="0"/>
    <n v="253"/>
    <n v="23"/>
    <n v="262.423880597015"/>
    <s v="2 Descuentos (conducts) "/>
    <n v="138283.13430000001"/>
    <x v="1"/>
    <n v="13405.128199999999"/>
    <x v="1190"/>
    <x v="0"/>
    <m/>
  </r>
  <r>
    <d v="2024-11-07T00:06:28"/>
    <x v="9"/>
    <n v="15"/>
    <s v="MARTINEZ ADRIAN ALEJANDRO"/>
    <x v="2"/>
    <x v="0"/>
    <n v="147"/>
    <n v="24.5"/>
    <n v="143.140298507463"/>
    <m/>
    <n v="75427.164199999999"/>
    <x v="1"/>
    <n v="13405.128199999999"/>
    <x v="1190"/>
    <x v="0"/>
    <m/>
  </r>
  <r>
    <d v="2024-11-07T00:06:28"/>
    <x v="1"/>
    <n v="16"/>
    <s v="LONDOO LOPERA DUVAN ANDRES"/>
    <x v="0"/>
    <x v="0"/>
    <n v="193"/>
    <n v="21.4444444444444"/>
    <n v="214.71044776119399"/>
    <m/>
    <n v="113140.7463"/>
    <x v="0"/>
    <n v="13405.128199999999"/>
    <x v="1190"/>
    <x v="0"/>
    <m/>
  </r>
  <r>
    <d v="2024-11-07T00:06:28"/>
    <x v="9"/>
    <n v="17"/>
    <s v="RAMIREZ JARAMILLO WILSON"/>
    <x v="4"/>
    <x v="0"/>
    <n v="146"/>
    <n v="20.8571428571429"/>
    <n v="166.99701492537301"/>
    <m/>
    <n v="87998.358200000002"/>
    <x v="0"/>
    <n v="13405.128199999999"/>
    <x v="1190"/>
    <x v="0"/>
    <m/>
  </r>
  <r>
    <d v="2024-11-07T00:06:28"/>
    <x v="1"/>
    <n v="19"/>
    <s v="MACEA MATEO"/>
    <x v="3"/>
    <x v="0"/>
    <n v="196"/>
    <n v="20.6315789473684"/>
    <n v="226.63880597014901"/>
    <m/>
    <n v="119426.34329999999"/>
    <x v="0"/>
    <n v="13405.128199999999"/>
    <x v="1190"/>
    <x v="0"/>
    <m/>
  </r>
  <r>
    <d v="2024-11-07T00:06:29"/>
    <x v="9"/>
    <n v="20"/>
    <s v="GONZALEZ PEREZ RAFAEL JOSE"/>
    <x v="0"/>
    <x v="0"/>
    <n v="170"/>
    <n v="18.8888888888889"/>
    <n v="214.71044776119399"/>
    <m/>
    <n v="113140.7463"/>
    <x v="0"/>
    <n v="13405.128199999999"/>
    <x v="1190"/>
    <x v="0"/>
    <m/>
  </r>
  <r>
    <d v="2024-11-07T00:06:29"/>
    <x v="1"/>
    <n v="21"/>
    <s v="DURANGO DAVID JOSE"/>
    <x v="2"/>
    <x v="0"/>
    <n v="111"/>
    <n v="18.5"/>
    <n v="143.140298507463"/>
    <s v="1 Descuento (Despachador) "/>
    <n v="75427.164199999999"/>
    <x v="0"/>
    <n v="13405.128199999999"/>
    <x v="1190"/>
    <x v="0"/>
    <m/>
  </r>
  <r>
    <d v="2024-11-07T00:06:29"/>
    <x v="9"/>
    <n v="22"/>
    <s v="QUIRAMA CASTAEDA JHON JADER"/>
    <x v="0"/>
    <x v="0"/>
    <n v="220"/>
    <n v="24.4444444444444"/>
    <n v="214.71044776119399"/>
    <s v="1 Descuento (Despachador) "/>
    <n v="113140.7463"/>
    <x v="1"/>
    <n v="13405.128199999999"/>
    <x v="1190"/>
    <x v="0"/>
    <m/>
  </r>
  <r>
    <d v="2024-11-07T00:06:29"/>
    <x v="1"/>
    <n v="23"/>
    <s v="SALDARRIAGA PARRA LUIS ALBERTO"/>
    <x v="0"/>
    <x v="0"/>
    <n v="215"/>
    <n v="23.8888888888889"/>
    <n v="214.71044776119399"/>
    <m/>
    <n v="113140.7463"/>
    <x v="2"/>
    <n v="13405.128199999999"/>
    <x v="1190"/>
    <x v="0"/>
    <m/>
  </r>
  <r>
    <d v="2024-11-07T00:06:30"/>
    <x v="9"/>
    <n v="25"/>
    <s v="HENAO MUOZ FERNEY"/>
    <x v="3"/>
    <x v="0"/>
    <n v="238"/>
    <n v="23.8"/>
    <n v="238.567164179104"/>
    <s v="5 Descuentos (Transbordo y conduct) "/>
    <n v="125711.9403"/>
    <x v="1"/>
    <n v="13405.128199999999"/>
    <x v="1190"/>
    <x v="0"/>
    <m/>
  </r>
  <r>
    <d v="2024-11-07T00:06:30"/>
    <x v="1"/>
    <n v="26"/>
    <s v="CIRO MARIN RODRIGO ALBERTO"/>
    <x v="0"/>
    <x v="0"/>
    <n v="186"/>
    <n v="20.6666666666667"/>
    <n v="214.71044776119399"/>
    <m/>
    <n v="113140.7463"/>
    <x v="0"/>
    <n v="13405.128199999999"/>
    <x v="1190"/>
    <x v="0"/>
    <m/>
  </r>
  <r>
    <d v="2024-11-07T00:06:30"/>
    <x v="9"/>
    <n v="27"/>
    <s v="FLORES RINCON JORGE ALBERTO"/>
    <x v="0"/>
    <x v="3"/>
    <n v="222"/>
    <n v="24.6666666666667"/>
    <n v="214.71044776119399"/>
    <s v="JEFERSON RUA Realiz 4 viajes donde moviliz 102 usuarios, 2 Descuentos (usuario desubicado y monitoreo) "/>
    <n v="113140.7463"/>
    <x v="0"/>
    <n v="13405.128199999999"/>
    <x v="1190"/>
    <x v="0"/>
    <m/>
  </r>
  <r>
    <d v="2024-11-07T00:06:30"/>
    <x v="1"/>
    <n v="29"/>
    <s v="PEREZ GARCIA JUAN ESTEBAN"/>
    <x v="6"/>
    <x v="0"/>
    <n v="192"/>
    <n v="24"/>
    <n v="190.85373134328401"/>
    <s v="2 Descuentos (conducts) "/>
    <n v="100569.55220000001"/>
    <x v="0"/>
    <n v="13405.128199999999"/>
    <x v="1190"/>
    <x v="0"/>
    <m/>
  </r>
  <r>
    <d v="2024-11-07T00:06:31"/>
    <x v="9"/>
    <n v="30"/>
    <s v="TORRES SUAREZ JUAN DIEGO"/>
    <x v="4"/>
    <x v="0"/>
    <n v="146"/>
    <n v="20.8571428571429"/>
    <n v="166.99701492537301"/>
    <s v="1 Descuento (Despachador) "/>
    <n v="87998.358200000002"/>
    <x v="0"/>
    <n v="13405.128199999999"/>
    <x v="1190"/>
    <x v="0"/>
    <m/>
  </r>
  <r>
    <d v="2024-11-07T00:06:31"/>
    <x v="1"/>
    <n v="31"/>
    <s v="GOEZ PABLO"/>
    <x v="0"/>
    <x v="0"/>
    <n v="239"/>
    <n v="26.5555555555556"/>
    <n v="214.71044776119399"/>
    <m/>
    <n v="113140.7463"/>
    <x v="0"/>
    <n v="13405.128199999999"/>
    <x v="1190"/>
    <x v="0"/>
    <m/>
  </r>
  <r>
    <d v="2024-11-07T00:06:31"/>
    <x v="9"/>
    <n v="32"/>
    <s v="AGUDELO GARCIA DENIN ANGELO"/>
    <x v="6"/>
    <x v="0"/>
    <n v="228"/>
    <n v="28.5"/>
    <n v="190.85373134328401"/>
    <s v="1 Descuento (Despachador) "/>
    <n v="100569.55220000001"/>
    <x v="0"/>
    <n v="13405.128199999999"/>
    <x v="1190"/>
    <x v="0"/>
    <m/>
  </r>
  <r>
    <d v="2024-11-07T00:06:31"/>
    <x v="1"/>
    <n v="33"/>
    <s v="SERNA JUAN PABLO"/>
    <x v="8"/>
    <x v="0"/>
    <n v="104"/>
    <n v="20.8"/>
    <n v="119.283582089552"/>
    <m/>
    <n v="62855.970099999999"/>
    <x v="0"/>
    <n v="13405.128199999999"/>
    <x v="1190"/>
    <x v="0"/>
    <m/>
  </r>
  <r>
    <d v="2024-11-07T00:06:32"/>
    <x v="9"/>
    <n v="34"/>
    <s v="PINO JUAN ESTEBAN"/>
    <x v="3"/>
    <x v="0"/>
    <n v="246"/>
    <n v="24.6"/>
    <n v="238.567164179104"/>
    <m/>
    <n v="125711.9403"/>
    <x v="0"/>
    <n v="13405.128199999999"/>
    <x v="1190"/>
    <x v="0"/>
    <m/>
  </r>
  <r>
    <d v="2024-11-07T00:06:32"/>
    <x v="1"/>
    <n v="36"/>
    <s v="MARTINEZ CHAVERRA LUIS NORBERTO"/>
    <x v="0"/>
    <x v="0"/>
    <n v="212"/>
    <n v="23.5555555555556"/>
    <n v="214.71044776119399"/>
    <s v="1 Descuento (Despachador) "/>
    <n v="113140.7463"/>
    <x v="0"/>
    <n v="13405.128199999999"/>
    <x v="1190"/>
    <x v="0"/>
    <m/>
  </r>
  <r>
    <d v="2024-11-07T00:06:32"/>
    <x v="9"/>
    <n v="37"/>
    <s v="TABORDA ROJAS DIEGO ALEJANDRO"/>
    <x v="0"/>
    <x v="0"/>
    <n v="256"/>
    <n v="28.4444444444444"/>
    <n v="214.71044776119399"/>
    <s v="1 Descuento (Conduct)"/>
    <n v="113140.7463"/>
    <x v="1"/>
    <n v="13405.128199999999"/>
    <x v="1190"/>
    <x v="0"/>
    <m/>
  </r>
  <r>
    <d v="2024-11-07T00:06:33"/>
    <x v="1"/>
    <n v="38"/>
    <s v="JIMENEZ HERNANDEZ ESTEBAN CAMILO"/>
    <x v="0"/>
    <x v="0"/>
    <n v="228"/>
    <n v="25.3333333333333"/>
    <n v="214.71044776119399"/>
    <s v="6 Descuentos (Usuarios desubicados y transbordo) "/>
    <n v="113140.7463"/>
    <x v="0"/>
    <n v="13405.128199999999"/>
    <x v="1190"/>
    <x v="0"/>
    <m/>
  </r>
  <r>
    <d v="2024-11-07T00:06:33"/>
    <x v="9"/>
    <n v="39"/>
    <s v="GOMEZ EDWIN"/>
    <x v="1"/>
    <x v="0"/>
    <n v="229"/>
    <n v="20.818181818181799"/>
    <n v="262.423880597015"/>
    <s v="1 Descuento (Despachador) "/>
    <n v="138283.13430000001"/>
    <x v="0"/>
    <n v="13405.128199999999"/>
    <x v="1190"/>
    <x v="0"/>
    <m/>
  </r>
  <r>
    <d v="2024-11-07T00:06:33"/>
    <x v="1"/>
    <n v="40"/>
    <s v="OCAMPO OCAMPO ANTONIO JOSE"/>
    <x v="0"/>
    <x v="0"/>
    <n v="198"/>
    <n v="22"/>
    <n v="214.71044776119399"/>
    <m/>
    <n v="113140.7463"/>
    <x v="0"/>
    <n v="13405.128199999999"/>
    <x v="1190"/>
    <x v="0"/>
    <m/>
  </r>
  <r>
    <d v="2024-11-07T00:06:33"/>
    <x v="9"/>
    <n v="41"/>
    <s v="GARCIA DAVID WILSON ALBERTO"/>
    <x v="3"/>
    <x v="0"/>
    <n v="270"/>
    <n v="27"/>
    <n v="238.567164179104"/>
    <m/>
    <n v="125711.9403"/>
    <x v="1"/>
    <n v="13405.128199999999"/>
    <x v="1190"/>
    <x v="0"/>
    <m/>
  </r>
  <r>
    <d v="2024-11-07T00:06:34"/>
    <x v="1"/>
    <n v="42"/>
    <s v="LOPERA ALVAREZ ESTIVEN"/>
    <x v="0"/>
    <x v="0"/>
    <n v="240"/>
    <n v="26.6666666666667"/>
    <n v="214.71044776119399"/>
    <m/>
    <n v="113140.7463"/>
    <x v="1"/>
    <n v="13405.128199999999"/>
    <x v="1190"/>
    <x v="0"/>
    <m/>
  </r>
  <r>
    <d v="2024-11-08T00:12:29"/>
    <x v="1"/>
    <n v="1"/>
    <s v="PALMAR PANA EDIXON JOSUE"/>
    <x v="0"/>
    <x v="0"/>
    <n v="245"/>
    <n v="27.2222222222222"/>
    <n v="200.60869565217399"/>
    <m/>
    <n v="105384.78260000001"/>
    <x v="0"/>
    <n v="12255"/>
    <x v="1191"/>
    <x v="0"/>
    <m/>
  </r>
  <r>
    <d v="2024-11-08T00:12:29"/>
    <x v="9"/>
    <n v="2"/>
    <s v="PARIAS MURIEL JHON FREDY"/>
    <x v="0"/>
    <x v="0"/>
    <n v="221"/>
    <n v="24.5555555555556"/>
    <n v="200.60869565217399"/>
    <s v="2 Descuentos (despachador y usuario desubicado) "/>
    <n v="105384.78260000001"/>
    <x v="1"/>
    <n v="12255"/>
    <x v="1191"/>
    <x v="0"/>
    <m/>
  </r>
  <r>
    <d v="2024-11-08T00:12:29"/>
    <x v="1"/>
    <n v="3"/>
    <s v="ESPINOZA CHAVARRIA GUILLERMO LEON"/>
    <x v="4"/>
    <x v="0"/>
    <n v="139"/>
    <n v="19.8571428571429"/>
    <n v="156.02898550724601"/>
    <m/>
    <n v="81965.941999999995"/>
    <x v="0"/>
    <n v="12255"/>
    <x v="1191"/>
    <x v="0"/>
    <m/>
  </r>
  <r>
    <d v="2024-11-08T00:12:29"/>
    <x v="9"/>
    <n v="4"/>
    <s v="SERNA GONZALES GEOVANNY ANDRES"/>
    <x v="0"/>
    <x v="0"/>
    <n v="226"/>
    <n v="25.1111111111111"/>
    <n v="200.60869565217399"/>
    <s v="5 Descuentos (Despachador, usuarios desubicados y movilidad reducida) "/>
    <n v="105384.78260000001"/>
    <x v="0"/>
    <n v="12255"/>
    <x v="1191"/>
    <x v="0"/>
    <m/>
  </r>
  <r>
    <d v="2024-11-08T00:12:30"/>
    <x v="1"/>
    <n v="5"/>
    <s v="BERRIO POSADA ANGELA"/>
    <x v="3"/>
    <x v="0"/>
    <n v="241"/>
    <n v="24.1"/>
    <n v="222.898550724638"/>
    <m/>
    <n v="117094.2029"/>
    <x v="1"/>
    <n v="12255"/>
    <x v="1191"/>
    <x v="0"/>
    <m/>
  </r>
  <r>
    <d v="2024-11-08T00:12:30"/>
    <x v="9"/>
    <n v="6"/>
    <s v="LOPEZ PINEDA DANIEL ESTIVEN"/>
    <x v="6"/>
    <x v="0"/>
    <n v="179"/>
    <n v="22.375"/>
    <n v="178.31884057971001"/>
    <s v="1 Descuento (Conduct) "/>
    <n v="93675.362299999993"/>
    <x v="0"/>
    <n v="12255"/>
    <x v="1191"/>
    <x v="0"/>
    <m/>
  </r>
  <r>
    <d v="2024-11-08T00:12:30"/>
    <x v="1"/>
    <n v="7"/>
    <s v="VANEGAS MORALES DEIBY ALEJANDRO"/>
    <x v="10"/>
    <x v="0"/>
    <n v="112"/>
    <n v="28"/>
    <n v="89.159420289855106"/>
    <m/>
    <n v="46837.681199999999"/>
    <x v="1"/>
    <n v="12255"/>
    <x v="1191"/>
    <x v="0"/>
    <m/>
  </r>
  <r>
    <d v="2024-11-08T00:12:30"/>
    <x v="9"/>
    <n v="8"/>
    <s v="LONDOO CADAVID DAVID SANTIAGO"/>
    <x v="6"/>
    <x v="0"/>
    <n v="166"/>
    <n v="20.75"/>
    <n v="178.31884057971001"/>
    <m/>
    <n v="93675.362299999993"/>
    <x v="1"/>
    <n v="12255"/>
    <x v="1191"/>
    <x v="0"/>
    <m/>
  </r>
  <r>
    <d v="2024-11-08T00:12:31"/>
    <x v="1"/>
    <n v="9"/>
    <s v="ORTIZ ANDRES FELIPE"/>
    <x v="6"/>
    <x v="0"/>
    <n v="208"/>
    <n v="26"/>
    <n v="178.31884057971001"/>
    <s v="1 Descuento (Despachador) "/>
    <n v="93675.362299999993"/>
    <x v="0"/>
    <n v="12255"/>
    <x v="1191"/>
    <x v="0"/>
    <m/>
  </r>
  <r>
    <d v="2024-11-08T00:12:31"/>
    <x v="9"/>
    <n v="10"/>
    <s v="MARULANDA JARAMILLO DAWER ANDRES"/>
    <x v="3"/>
    <x v="0"/>
    <n v="209"/>
    <n v="20.9"/>
    <n v="222.898550724638"/>
    <s v="6 Descuentos (Conduct, despachador y jefe de ruta) "/>
    <n v="117094.2029"/>
    <x v="0"/>
    <n v="12255"/>
    <x v="1191"/>
    <x v="0"/>
    <m/>
  </r>
  <r>
    <d v="2024-11-08T00:12:31"/>
    <x v="1"/>
    <n v="11"/>
    <s v="HERRERA GIRALDO DAVINSON"/>
    <x v="0"/>
    <x v="0"/>
    <n v="216"/>
    <n v="24"/>
    <n v="200.60869565217399"/>
    <s v="1 Descuento (Conduct) "/>
    <n v="105384.78260000001"/>
    <x v="0"/>
    <n v="12255"/>
    <x v="1191"/>
    <x v="0"/>
    <m/>
  </r>
  <r>
    <d v="2024-11-08T00:12:32"/>
    <x v="9"/>
    <n v="12"/>
    <s v="VALENCIA MENDOZA JHON"/>
    <x v="3"/>
    <x v="0"/>
    <n v="229"/>
    <n v="22.9"/>
    <n v="222.898550724638"/>
    <m/>
    <n v="117094.2029"/>
    <x v="0"/>
    <n v="12255"/>
    <x v="1191"/>
    <x v="0"/>
    <m/>
  </r>
  <r>
    <d v="2024-11-08T00:12:32"/>
    <x v="1"/>
    <n v="13"/>
    <s v="DURANGO PAEZ GILDARDO"/>
    <x v="6"/>
    <x v="0"/>
    <n v="119"/>
    <n v="14.875"/>
    <n v="178.31884057971001"/>
    <m/>
    <n v="93675.362299999993"/>
    <x v="0"/>
    <n v="12255"/>
    <x v="1191"/>
    <x v="0"/>
    <m/>
  </r>
  <r>
    <d v="2024-11-08T00:12:32"/>
    <x v="9"/>
    <n v="14"/>
    <s v="DIAZ LOZADA ANDRES FELIPE"/>
    <x v="1"/>
    <x v="0"/>
    <n v="223"/>
    <n v="20.272727272727298"/>
    <n v="245.18840579710101"/>
    <s v="1 Descuento (Usuario desubicado) "/>
    <n v="128803.6232"/>
    <x v="1"/>
    <n v="12255"/>
    <x v="1191"/>
    <x v="0"/>
    <m/>
  </r>
  <r>
    <d v="2024-11-08T00:12:32"/>
    <x v="1"/>
    <n v="15"/>
    <s v="QUINTERO  ALVARO ANTONIO"/>
    <x v="0"/>
    <x v="0"/>
    <n v="232"/>
    <n v="25.7777777777778"/>
    <n v="200.60869565217399"/>
    <m/>
    <n v="105384.78260000001"/>
    <x v="1"/>
    <n v="12255"/>
    <x v="1191"/>
    <x v="0"/>
    <m/>
  </r>
  <r>
    <d v="2024-11-08T00:12:33"/>
    <x v="9"/>
    <n v="16"/>
    <s v="HURTADO MADRID JUAN ESTEBAN"/>
    <x v="0"/>
    <x v="0"/>
    <n v="179"/>
    <n v="19.8888888888889"/>
    <n v="200.60869565217399"/>
    <m/>
    <n v="105384.78260000001"/>
    <x v="0"/>
    <n v="12255"/>
    <x v="1191"/>
    <x v="0"/>
    <m/>
  </r>
  <r>
    <d v="2024-11-08T00:12:33"/>
    <x v="1"/>
    <n v="17"/>
    <s v="RAMIREZ JARAMILLO WILSON"/>
    <x v="6"/>
    <x v="0"/>
    <n v="158"/>
    <n v="19.75"/>
    <n v="178.31884057971001"/>
    <m/>
    <n v="93675.362299999993"/>
    <x v="0"/>
    <n v="12255"/>
    <x v="1191"/>
    <x v="0"/>
    <m/>
  </r>
  <r>
    <d v="2024-11-08T00:12:33"/>
    <x v="9"/>
    <n v="18"/>
    <s v="BETANCUR GUZMAN JHON FERNANDO"/>
    <x v="3"/>
    <x v="0"/>
    <n v="222"/>
    <n v="22.2"/>
    <n v="222.898550724638"/>
    <s v="1 Descuento (Despachador) "/>
    <n v="117094.2029"/>
    <x v="0"/>
    <n v="12255"/>
    <x v="1191"/>
    <x v="0"/>
    <m/>
  </r>
  <r>
    <d v="2024-11-08T00:12:33"/>
    <x v="1"/>
    <n v="20"/>
    <s v="GONZALEZ PEREZ RAFAEL JOSE"/>
    <x v="0"/>
    <x v="0"/>
    <n v="185"/>
    <n v="20.5555555555556"/>
    <n v="200.60869565217399"/>
    <s v="1 Descuento (Despachador) "/>
    <n v="105384.78260000001"/>
    <x v="0"/>
    <n v="12255"/>
    <x v="1191"/>
    <x v="0"/>
    <m/>
  </r>
  <r>
    <d v="2024-11-08T00:12:34"/>
    <x v="9"/>
    <n v="21"/>
    <s v="DURANGO DAVID JOSE"/>
    <x v="8"/>
    <x v="0"/>
    <n v="85"/>
    <n v="17"/>
    <n v="111.449275362319"/>
    <m/>
    <n v="58547.1014"/>
    <x v="0"/>
    <n v="12255"/>
    <x v="1191"/>
    <x v="0"/>
    <m/>
  </r>
  <r>
    <d v="2024-11-08T00:12:34"/>
    <x v="1"/>
    <n v="22"/>
    <s v="QUIRAMA CASTAEDA JHON JADER"/>
    <x v="3"/>
    <x v="0"/>
    <n v="236"/>
    <n v="23.6"/>
    <n v="222.898550724638"/>
    <s v="1 Descuento (Usuario desubicado) "/>
    <n v="117094.2029"/>
    <x v="1"/>
    <n v="12255"/>
    <x v="1191"/>
    <x v="0"/>
    <m/>
  </r>
  <r>
    <d v="2024-11-08T00:12:34"/>
    <x v="9"/>
    <n v="23"/>
    <s v="SALDARRIAGA PARRA LUIS ALBERTO"/>
    <x v="0"/>
    <x v="0"/>
    <n v="149"/>
    <n v="16.5555555555556"/>
    <n v="200.60869565217399"/>
    <m/>
    <n v="105384.78260000001"/>
    <x v="2"/>
    <n v="12255"/>
    <x v="1191"/>
    <x v="0"/>
    <m/>
  </r>
  <r>
    <d v="2024-11-08T00:12:34"/>
    <x v="1"/>
    <n v="25"/>
    <s v="JIMENEZ HURTADO CARLOS ESTIVEN"/>
    <x v="6"/>
    <x v="0"/>
    <n v="169"/>
    <n v="21.125"/>
    <n v="178.31884057971001"/>
    <m/>
    <n v="93675.362299999993"/>
    <x v="1"/>
    <n v="12255"/>
    <x v="1191"/>
    <x v="0"/>
    <m/>
  </r>
  <r>
    <d v="2024-11-08T00:12:35"/>
    <x v="9"/>
    <n v="26"/>
    <s v="CIRO MARIN RODRIGO ALBERTO"/>
    <x v="0"/>
    <x v="0"/>
    <n v="174"/>
    <n v="19.3333333333333"/>
    <n v="200.60869565217399"/>
    <s v="1 Descuento (Conduct) "/>
    <n v="105384.78260000001"/>
    <x v="0"/>
    <n v="12255"/>
    <x v="1191"/>
    <x v="0"/>
    <m/>
  </r>
  <r>
    <d v="2024-11-08T00:12:35"/>
    <x v="1"/>
    <n v="27"/>
    <s v="FLORES RINCON JORGE ALBERTO"/>
    <x v="0"/>
    <x v="0"/>
    <n v="232"/>
    <n v="25.7777777777778"/>
    <n v="200.60869565217399"/>
    <s v="3 Descuentos (Transbordo) "/>
    <n v="105384.78260000001"/>
    <x v="1"/>
    <n v="12255"/>
    <x v="1191"/>
    <x v="0"/>
    <m/>
  </r>
  <r>
    <d v="2024-11-08T00:12:35"/>
    <x v="9"/>
    <n v="29"/>
    <s v="PEREZ GARCIA JUAN ESTEBAN"/>
    <x v="0"/>
    <x v="0"/>
    <n v="215"/>
    <n v="23.8888888888889"/>
    <n v="200.60869565217399"/>
    <s v="1 Descuento (Conduct) "/>
    <n v="105384.78260000001"/>
    <x v="0"/>
    <n v="12255"/>
    <x v="1191"/>
    <x v="0"/>
    <m/>
  </r>
  <r>
    <d v="2024-11-08T00:12:35"/>
    <x v="1"/>
    <n v="30"/>
    <s v="TORRES SUAREZ JUAN DIEGO"/>
    <x v="0"/>
    <x v="0"/>
    <n v="189"/>
    <n v="21"/>
    <n v="200.60869565217399"/>
    <m/>
    <n v="105384.78260000001"/>
    <x v="0"/>
    <n v="12255"/>
    <x v="1191"/>
    <x v="0"/>
    <m/>
  </r>
  <r>
    <d v="2024-11-08T00:12:36"/>
    <x v="9"/>
    <n v="31"/>
    <s v="GOEZ PABLO"/>
    <x v="0"/>
    <x v="0"/>
    <n v="214"/>
    <n v="23.7777777777778"/>
    <n v="200.60869565217399"/>
    <s v="3 Descuentos (Usuarios desubicados) "/>
    <n v="105384.78260000001"/>
    <x v="0"/>
    <n v="12255"/>
    <x v="1191"/>
    <x v="0"/>
    <m/>
  </r>
  <r>
    <d v="2024-11-08T00:12:36"/>
    <x v="1"/>
    <n v="32"/>
    <s v="AGUDELO GARCIA DENIN ANGELO"/>
    <x v="0"/>
    <x v="0"/>
    <n v="222"/>
    <n v="24.6666666666667"/>
    <n v="200.60869565217399"/>
    <s v="1 Descuento (Despachador) "/>
    <n v="105384.78260000001"/>
    <x v="0"/>
    <n v="12255"/>
    <x v="1191"/>
    <x v="0"/>
    <m/>
  </r>
  <r>
    <d v="2024-11-08T00:12:36"/>
    <x v="9"/>
    <n v="33"/>
    <s v="SERNA JUAN PABLO"/>
    <x v="6"/>
    <x v="0"/>
    <n v="177"/>
    <n v="22.125"/>
    <n v="178.31884057971001"/>
    <s v="2 Descuentos (Incidente con Usuarios) "/>
    <n v="93675.362299999993"/>
    <x v="0"/>
    <n v="12255"/>
    <x v="1191"/>
    <x v="0"/>
    <m/>
  </r>
  <r>
    <d v="2024-11-08T00:12:36"/>
    <x v="1"/>
    <n v="34"/>
    <s v="MONTOYA OSPINA GILBERTO ANTONIO"/>
    <x v="1"/>
    <x v="0"/>
    <n v="268"/>
    <n v="24.363636363636399"/>
    <n v="245.18840579710101"/>
    <s v="1 Descuento (Conduct) "/>
    <n v="128803.6232"/>
    <x v="0"/>
    <n v="12255"/>
    <x v="1191"/>
    <x v="0"/>
    <m/>
  </r>
  <r>
    <d v="2024-11-08T00:12:37"/>
    <x v="9"/>
    <n v="35"/>
    <s v="PINO JUAN ESTEBAN"/>
    <x v="0"/>
    <x v="0"/>
    <n v="229"/>
    <n v="25.4444444444444"/>
    <n v="200.60869565217399"/>
    <m/>
    <n v="105384.78260000001"/>
    <x v="1"/>
    <n v="12255"/>
    <x v="1191"/>
    <x v="0"/>
    <m/>
  </r>
  <r>
    <d v="2024-11-08T00:12:37"/>
    <x v="1"/>
    <n v="36"/>
    <s v="LONDOO LOPERA DUVAN ANDRES"/>
    <x v="3"/>
    <x v="0"/>
    <n v="184"/>
    <n v="18.399999999999999"/>
    <n v="222.898550724638"/>
    <m/>
    <n v="117094.2029"/>
    <x v="0"/>
    <n v="12255"/>
    <x v="1191"/>
    <x v="0"/>
    <m/>
  </r>
  <r>
    <d v="2024-11-08T00:12:37"/>
    <x v="9"/>
    <n v="37"/>
    <s v="JIMENEZ JIMENEZ OMAR DAVID"/>
    <x v="6"/>
    <x v="0"/>
    <n v="188"/>
    <n v="23.5"/>
    <n v="178.31884057971001"/>
    <s v="5 Descuentos (Transbordo y conduct) "/>
    <n v="93675.362299999993"/>
    <x v="1"/>
    <n v="12255"/>
    <x v="1191"/>
    <x v="0"/>
    <m/>
  </r>
  <r>
    <d v="2024-11-08T00:12:37"/>
    <x v="1"/>
    <n v="38"/>
    <s v="JIMENEZ HERNANDEZ ESTEBAN CAMILO"/>
    <x v="0"/>
    <x v="0"/>
    <n v="199"/>
    <n v="22.1111111111111"/>
    <n v="200.60869565217399"/>
    <s v="2 Descuentos (Jefe de ruta y usuario desubicado)"/>
    <n v="105384.78260000001"/>
    <x v="0"/>
    <n v="12255"/>
    <x v="1191"/>
    <x v="0"/>
    <m/>
  </r>
  <r>
    <d v="2024-11-08T00:12:38"/>
    <x v="9"/>
    <n v="39"/>
    <s v="GOMEZ EDWIN"/>
    <x v="3"/>
    <x v="0"/>
    <n v="235"/>
    <n v="23.5"/>
    <n v="222.898550724638"/>
    <m/>
    <n v="117094.2029"/>
    <x v="0"/>
    <n v="12255"/>
    <x v="1191"/>
    <x v="0"/>
    <m/>
  </r>
  <r>
    <d v="2024-11-08T00:12:38"/>
    <x v="1"/>
    <n v="40"/>
    <s v="OCAMPO OCAMPO ANTONIO JOSE"/>
    <x v="3"/>
    <x v="0"/>
    <n v="226"/>
    <n v="22.6"/>
    <n v="222.898550724638"/>
    <m/>
    <n v="117094.2029"/>
    <x v="0"/>
    <n v="12255"/>
    <x v="1191"/>
    <x v="0"/>
    <m/>
  </r>
  <r>
    <d v="2024-11-08T00:12:38"/>
    <x v="9"/>
    <n v="41"/>
    <s v="GARCIA DAVID WILSON ALBERTO"/>
    <x v="3"/>
    <x v="0"/>
    <n v="178"/>
    <n v="17.8"/>
    <n v="222.898550724638"/>
    <s v="1 Descuento (Conduct) "/>
    <n v="117094.2029"/>
    <x v="1"/>
    <n v="12255"/>
    <x v="1191"/>
    <x v="0"/>
    <m/>
  </r>
  <r>
    <d v="2024-11-08T00:12:38"/>
    <x v="1"/>
    <n v="42"/>
    <s v="LOPERA ALVAREZ ESTIVEN"/>
    <x v="0"/>
    <x v="0"/>
    <n v="212"/>
    <n v="23.5555555555556"/>
    <n v="200.60869565217399"/>
    <s v="1 Descuento (Asociado) "/>
    <n v="105384.78260000001"/>
    <x v="1"/>
    <n v="12255"/>
    <x v="1191"/>
    <x v="0"/>
    <m/>
  </r>
  <r>
    <d v="2024-11-09T00:23:28"/>
    <x v="9"/>
    <n v="1"/>
    <s v="PALMAR PANA EDIXON JOSUE"/>
    <x v="6"/>
    <x v="0"/>
    <n v="170"/>
    <n v="21.25"/>
    <n v="185.959183673469"/>
    <s v="1 Descuento (Despachador) "/>
    <n v="97877.551000000007"/>
    <x v="0"/>
    <n v="13477.5"/>
    <x v="1192"/>
    <x v="0"/>
    <m/>
  </r>
  <r>
    <d v="2024-11-09T00:23:29"/>
    <x v="1"/>
    <n v="2"/>
    <s v="PARIAS MURIEL JHON FREDY"/>
    <x v="0"/>
    <x v="0"/>
    <n v="233"/>
    <n v="25.8888888888889"/>
    <n v="209.20408163265299"/>
    <m/>
    <n v="110112.24490000001"/>
    <x v="1"/>
    <n v="13477.5"/>
    <x v="1192"/>
    <x v="0"/>
    <m/>
  </r>
  <r>
    <d v="2024-11-09T00:23:29"/>
    <x v="9"/>
    <n v="3"/>
    <s v="AGUIRRE ANDRES"/>
    <x v="0"/>
    <x v="0"/>
    <n v="207"/>
    <n v="23"/>
    <n v="209.20408163265299"/>
    <s v="1 Descuento (Conduct) "/>
    <n v="110112.24490000001"/>
    <x v="0"/>
    <n v="13477.5"/>
    <x v="1192"/>
    <x v="0"/>
    <m/>
  </r>
  <r>
    <d v="2024-11-09T00:23:29"/>
    <x v="1"/>
    <n v="4"/>
    <s v="SERNA GONZALES GEOVANNY ANDRES"/>
    <x v="6"/>
    <x v="0"/>
    <n v="227"/>
    <n v="28.375"/>
    <n v="185.959183673469"/>
    <m/>
    <n v="97877.551000000007"/>
    <x v="0"/>
    <n v="13477.5"/>
    <x v="1192"/>
    <x v="0"/>
    <m/>
  </r>
  <r>
    <d v="2024-11-09T00:23:29"/>
    <x v="9"/>
    <n v="6"/>
    <s v="LOPEZ PINEDA DANIEL ESTIVEN"/>
    <x v="0"/>
    <x v="0"/>
    <n v="213"/>
    <n v="23.6666666666667"/>
    <n v="209.20408163265299"/>
    <s v="3 Descuentos (Despachadores y conduct) "/>
    <n v="110112.24490000001"/>
    <x v="0"/>
    <n v="13477.5"/>
    <x v="1192"/>
    <x v="0"/>
    <m/>
  </r>
  <r>
    <d v="2024-11-09T00:23:30"/>
    <x v="1"/>
    <n v="7"/>
    <s v="PINO JUAN ESTEBAN"/>
    <x v="6"/>
    <x v="0"/>
    <n v="226"/>
    <n v="28.25"/>
    <n v="185.959183673469"/>
    <s v="1 Descuento (Despachador) "/>
    <n v="97877.551000000007"/>
    <x v="1"/>
    <n v="13477.5"/>
    <x v="1192"/>
    <x v="0"/>
    <m/>
  </r>
  <r>
    <d v="2024-11-09T00:23:30"/>
    <x v="9"/>
    <n v="8"/>
    <s v="LONDOO CADAVID DAVID SANTIAGO"/>
    <x v="4"/>
    <x v="0"/>
    <n v="216"/>
    <n v="30.8571428571429"/>
    <n v="162.71428571428601"/>
    <m/>
    <n v="85642.857099999994"/>
    <x v="1"/>
    <n v="13477.5"/>
    <x v="1192"/>
    <x v="0"/>
    <m/>
  </r>
  <r>
    <d v="2024-11-09T00:23:30"/>
    <x v="1"/>
    <n v="9"/>
    <s v="ORTIZ ANDRES FELIPE"/>
    <x v="3"/>
    <x v="0"/>
    <n v="183"/>
    <n v="18.3"/>
    <n v="232.448979591837"/>
    <s v="2 Descuentos (Conducts) "/>
    <n v="122346.9388"/>
    <x v="0"/>
    <n v="13477.5"/>
    <x v="1192"/>
    <x v="0"/>
    <m/>
  </r>
  <r>
    <d v="2024-11-09T00:23:30"/>
    <x v="9"/>
    <n v="10"/>
    <s v="MARULANDA JARAMILLO DAWER ANDRES"/>
    <x v="4"/>
    <x v="0"/>
    <n v="164"/>
    <n v="23.428571428571399"/>
    <n v="162.71428571428601"/>
    <m/>
    <n v="85642.857099999994"/>
    <x v="0"/>
    <n v="13477.5"/>
    <x v="1192"/>
    <x v="0"/>
    <m/>
  </r>
  <r>
    <d v="2024-11-09T00:23:30"/>
    <x v="1"/>
    <n v="11"/>
    <s v="HERRERA GIRALDO DAVINSON"/>
    <x v="0"/>
    <x v="0"/>
    <n v="219"/>
    <n v="24.3333333333333"/>
    <n v="209.20408163265299"/>
    <s v="2 Descuentos (Despachador y usuario desubicado) "/>
    <n v="110112.24490000001"/>
    <x v="0"/>
    <n v="13477.5"/>
    <x v="1192"/>
    <x v="0"/>
    <m/>
  </r>
  <r>
    <d v="2024-11-09T00:23:31"/>
    <x v="9"/>
    <n v="12"/>
    <s v="VALENCIA MENDOZA JHON"/>
    <x v="3"/>
    <x v="0"/>
    <n v="208"/>
    <n v="20.8"/>
    <n v="232.448979591837"/>
    <m/>
    <n v="122346.9388"/>
    <x v="0"/>
    <n v="13477.5"/>
    <x v="1192"/>
    <x v="0"/>
    <m/>
  </r>
  <r>
    <d v="2024-11-09T00:23:31"/>
    <x v="1"/>
    <n v="13"/>
    <s v="DURANGO PAEZ GILDARDO"/>
    <x v="0"/>
    <x v="0"/>
    <n v="175"/>
    <n v="19.4444444444444"/>
    <n v="209.20408163265299"/>
    <s v="1 Descuento (Despachador) "/>
    <n v="110112.24490000001"/>
    <x v="0"/>
    <n v="13477.5"/>
    <x v="1192"/>
    <x v="0"/>
    <m/>
  </r>
  <r>
    <d v="2024-11-09T00:23:31"/>
    <x v="9"/>
    <n v="14"/>
    <s v="DIAZ LOZADA ANDRES FELIPE"/>
    <x v="3"/>
    <x v="0"/>
    <n v="214"/>
    <n v="21.4"/>
    <n v="232.448979591837"/>
    <s v="2 Descuentos (Conducts) "/>
    <n v="122346.9388"/>
    <x v="1"/>
    <n v="13477.5"/>
    <x v="1192"/>
    <x v="0"/>
    <m/>
  </r>
  <r>
    <d v="2024-11-09T00:23:31"/>
    <x v="1"/>
    <n v="15"/>
    <s v="QUINTERO  ALVARO ANTONIO"/>
    <x v="0"/>
    <x v="3"/>
    <n v="243"/>
    <n v="27"/>
    <n v="209.20408163265299"/>
    <s v="1 Descuento (Asociado) "/>
    <n v="110112.24490000001"/>
    <x v="1"/>
    <n v="13477.5"/>
    <x v="1192"/>
    <x v="0"/>
    <m/>
  </r>
  <r>
    <d v="2024-11-09T00:23:31"/>
    <x v="9"/>
    <n v="16"/>
    <s v="HURTADO MADRID JUAN ESTEBAN"/>
    <x v="6"/>
    <x v="0"/>
    <n v="178"/>
    <n v="22.25"/>
    <n v="185.959183673469"/>
    <s v="1 Descuento (Despachador) "/>
    <n v="97877.551000000007"/>
    <x v="0"/>
    <n v="13477.5"/>
    <x v="1192"/>
    <x v="0"/>
    <m/>
  </r>
  <r>
    <d v="2024-11-09T00:23:32"/>
    <x v="1"/>
    <n v="17"/>
    <s v="RAMIREZ JARAMILLO WILSON"/>
    <x v="6"/>
    <x v="0"/>
    <n v="185"/>
    <n v="23.125"/>
    <n v="185.959183673469"/>
    <m/>
    <n v="97877.551000000007"/>
    <x v="0"/>
    <n v="13477.5"/>
    <x v="1192"/>
    <x v="0"/>
    <m/>
  </r>
  <r>
    <d v="2024-11-09T00:23:32"/>
    <x v="9"/>
    <n v="18"/>
    <s v="BETANCUR GUZMAN JHON FERNANDO"/>
    <x v="3"/>
    <x v="0"/>
    <n v="204"/>
    <n v="20.399999999999999"/>
    <n v="232.448979591837"/>
    <s v="1 Descuento (Conduct) "/>
    <n v="122346.9388"/>
    <x v="0"/>
    <n v="13477.5"/>
    <x v="1192"/>
    <x v="0"/>
    <m/>
  </r>
  <r>
    <d v="2024-11-09T00:23:32"/>
    <x v="1"/>
    <n v="19"/>
    <s v="MUOZ PEA WEIMAR ALONSO"/>
    <x v="6"/>
    <x v="0"/>
    <n v="212"/>
    <n v="26.5"/>
    <n v="185.959183673469"/>
    <m/>
    <n v="97877.551000000007"/>
    <x v="0"/>
    <n v="13477.5"/>
    <x v="1192"/>
    <x v="0"/>
    <m/>
  </r>
  <r>
    <d v="2024-11-09T00:23:32"/>
    <x v="9"/>
    <n v="20"/>
    <s v="GONZALEZ PEREZ RAFAEL JOSE"/>
    <x v="0"/>
    <x v="0"/>
    <n v="196"/>
    <n v="21.7777777777778"/>
    <n v="209.20408163265299"/>
    <s v="1 Descuento (Conduct) "/>
    <n v="110112.24490000001"/>
    <x v="0"/>
    <n v="13477.5"/>
    <x v="1192"/>
    <x v="0"/>
    <m/>
  </r>
  <r>
    <d v="2024-11-09T00:23:33"/>
    <x v="1"/>
    <n v="21"/>
    <s v="DURANGO DAVID JOSE"/>
    <x v="0"/>
    <x v="0"/>
    <n v="204"/>
    <n v="22.6666666666667"/>
    <n v="209.20408163265299"/>
    <m/>
    <n v="110112.24490000001"/>
    <x v="0"/>
    <n v="13477.5"/>
    <x v="1192"/>
    <x v="0"/>
    <m/>
  </r>
  <r>
    <d v="2024-11-09T00:23:33"/>
    <x v="9"/>
    <n v="22"/>
    <s v="QUIRAMA CASTAEDA JHON JADER"/>
    <x v="6"/>
    <x v="0"/>
    <n v="198"/>
    <n v="24.75"/>
    <n v="185.959183673469"/>
    <s v="1 Descuento (Usuario desubicado) "/>
    <n v="97877.551000000007"/>
    <x v="1"/>
    <n v="13477.5"/>
    <x v="1192"/>
    <x v="0"/>
    <m/>
  </r>
  <r>
    <d v="2024-11-09T00:23:33"/>
    <x v="1"/>
    <n v="23"/>
    <s v="SALDARRIAGA PARRA LUIS ALBERTO"/>
    <x v="0"/>
    <x v="0"/>
    <n v="173"/>
    <n v="19.2222222222222"/>
    <n v="209.20408163265299"/>
    <m/>
    <n v="110112.24490000001"/>
    <x v="2"/>
    <n v="13477.5"/>
    <x v="1192"/>
    <x v="0"/>
    <m/>
  </r>
  <r>
    <d v="2024-11-09T00:23:33"/>
    <x v="9"/>
    <n v="25"/>
    <s v="JIMENEZ HURTADO CARLOS ESTIVEN"/>
    <x v="6"/>
    <x v="0"/>
    <n v="205"/>
    <n v="25.625"/>
    <n v="185.959183673469"/>
    <s v="2 Descuentos (Asociados) "/>
    <n v="97877.551000000007"/>
    <x v="1"/>
    <n v="13477.5"/>
    <x v="1192"/>
    <x v="0"/>
    <m/>
  </r>
  <r>
    <d v="2024-11-09T00:23:33"/>
    <x v="1"/>
    <n v="26"/>
    <s v="ESPINOZA CHAVARRIA GUILLERMO LEON"/>
    <x v="0"/>
    <x v="0"/>
    <n v="191"/>
    <n v="21.2222222222222"/>
    <n v="209.20408163265299"/>
    <m/>
    <n v="110112.24490000001"/>
    <x v="0"/>
    <n v="13477.5"/>
    <x v="1192"/>
    <x v="0"/>
    <m/>
  </r>
  <r>
    <d v="2024-11-09T00:23:34"/>
    <x v="9"/>
    <n v="27"/>
    <s v="FLORES RINCON JORGE ALBERTO"/>
    <x v="3"/>
    <x v="0"/>
    <n v="246"/>
    <n v="24.6"/>
    <n v="232.448979591837"/>
    <s v="JEFERSON RUA Realiz 4 viajes donde movliz 87 Usuarios "/>
    <n v="122346.9388"/>
    <x v="0"/>
    <n v="13477.5"/>
    <x v="1192"/>
    <x v="0"/>
    <m/>
  </r>
  <r>
    <d v="2024-11-09T00:23:34"/>
    <x v="1"/>
    <n v="28"/>
    <s v="TORRES SUAREZ JUAN DIEGO"/>
    <x v="11"/>
    <x v="0"/>
    <n v="63"/>
    <n v="31.5"/>
    <n v="46.4897959183673"/>
    <s v="2 Descuentos (Usuarios desubicados) "/>
    <n v="24469.3878"/>
    <x v="0"/>
    <n v="13477.5"/>
    <x v="1192"/>
    <x v="0"/>
    <m/>
  </r>
  <r>
    <d v="2024-11-09T00:23:34"/>
    <x v="9"/>
    <n v="29"/>
    <s v="PEREZ GARCIA JUAN ESTEBAN"/>
    <x v="6"/>
    <x v="0"/>
    <n v="230"/>
    <n v="28.75"/>
    <n v="185.959183673469"/>
    <s v="se adicionan 25 usuarios restantes del dia 07/11"/>
    <n v="97877.551000000007"/>
    <x v="0"/>
    <n v="13477.5"/>
    <x v="1192"/>
    <x v="0"/>
    <m/>
  </r>
  <r>
    <d v="2024-11-09T00:23:34"/>
    <x v="1"/>
    <n v="30"/>
    <s v="AGUDELO GARCIA LLORDIN ELIAS"/>
    <x v="0"/>
    <x v="0"/>
    <n v="182"/>
    <n v="20.2222222222222"/>
    <n v="209.20408163265299"/>
    <m/>
    <n v="110112.24490000001"/>
    <x v="0"/>
    <n v="13477.5"/>
    <x v="1192"/>
    <x v="0"/>
    <m/>
  </r>
  <r>
    <d v="2024-11-09T00:23:34"/>
    <x v="9"/>
    <n v="31"/>
    <s v="GOEZ PABLO"/>
    <x v="0"/>
    <x v="0"/>
    <n v="201"/>
    <n v="22.3333333333333"/>
    <n v="209.20408163265299"/>
    <m/>
    <n v="110112.24490000001"/>
    <x v="0"/>
    <n v="13477.5"/>
    <x v="1192"/>
    <x v="0"/>
    <m/>
  </r>
  <r>
    <d v="2024-11-09T00:23:35"/>
    <x v="1"/>
    <n v="32"/>
    <s v="GUERRA WILLIAN"/>
    <x v="0"/>
    <x v="0"/>
    <n v="237"/>
    <n v="26.3333333333333"/>
    <n v="209.20408163265299"/>
    <s v="5 Descuentos (Usuarios desubicados y Asociado) "/>
    <n v="110112.24490000001"/>
    <x v="0"/>
    <n v="13477.5"/>
    <x v="1192"/>
    <x v="0"/>
    <m/>
  </r>
  <r>
    <d v="2024-11-09T00:23:35"/>
    <x v="9"/>
    <n v="33"/>
    <s v="SERNA JUAN PABLO"/>
    <x v="0"/>
    <x v="0"/>
    <n v="199"/>
    <n v="22.1111111111111"/>
    <n v="209.20408163265299"/>
    <m/>
    <n v="110112.24490000001"/>
    <x v="0"/>
    <n v="13477.5"/>
    <x v="1192"/>
    <x v="0"/>
    <m/>
  </r>
  <r>
    <d v="2024-11-09T00:23:35"/>
    <x v="1"/>
    <n v="34"/>
    <s v="MONTOYA OSPINA GILBERTO ANTONIO"/>
    <x v="1"/>
    <x v="0"/>
    <n v="297"/>
    <n v="27"/>
    <n v="255.69387755101999"/>
    <m/>
    <n v="134581.63269999999"/>
    <x v="0"/>
    <n v="13477.5"/>
    <x v="1192"/>
    <x v="0"/>
    <m/>
  </r>
  <r>
    <d v="2024-11-09T00:23:35"/>
    <x v="9"/>
    <n v="35"/>
    <s v="MOLINA LUIS FERNANDO"/>
    <x v="3"/>
    <x v="0"/>
    <n v="219"/>
    <n v="21.9"/>
    <n v="232.448979591837"/>
    <m/>
    <n v="122346.9388"/>
    <x v="1"/>
    <n v="13477.5"/>
    <x v="1192"/>
    <x v="0"/>
    <m/>
  </r>
  <r>
    <d v="2024-11-09T00:23:36"/>
    <x v="1"/>
    <n v="36"/>
    <s v="LONDOO LOPERA DUVAN ANDRES"/>
    <x v="3"/>
    <x v="0"/>
    <n v="208"/>
    <n v="20.8"/>
    <n v="232.448979591837"/>
    <m/>
    <n v="122346.9388"/>
    <x v="0"/>
    <n v="13477.5"/>
    <x v="1192"/>
    <x v="0"/>
    <m/>
  </r>
  <r>
    <d v="2024-11-09T00:23:36"/>
    <x v="9"/>
    <n v="37"/>
    <s v="TABORDA ROJAS DIEGO ALEJANDRO"/>
    <x v="9"/>
    <x v="0"/>
    <n v="248"/>
    <n v="20.6666666666667"/>
    <n v="278.93877551020398"/>
    <s v="1 Descuento (Despachador) "/>
    <n v="146816.3265"/>
    <x v="1"/>
    <n v="13477.5"/>
    <x v="1192"/>
    <x v="0"/>
    <m/>
  </r>
  <r>
    <d v="2024-11-09T00:23:36"/>
    <x v="1"/>
    <n v="38"/>
    <s v="JIMENEZ HERNANDEZ ESTEBAN CAMILO"/>
    <x v="6"/>
    <x v="0"/>
    <n v="193"/>
    <n v="24.125"/>
    <n v="185.959183673469"/>
    <s v="3 Descuentos (Asociado y usuarios desubicados) "/>
    <n v="97877.551000000007"/>
    <x v="0"/>
    <n v="13477.5"/>
    <x v="1192"/>
    <x v="0"/>
    <m/>
  </r>
  <r>
    <d v="2024-11-09T00:23:36"/>
    <x v="9"/>
    <n v="40"/>
    <s v="OCAMPO OCAMPO ANTONIO JOSE"/>
    <x v="0"/>
    <x v="0"/>
    <n v="199"/>
    <n v="22.1111111111111"/>
    <n v="209.20408163265299"/>
    <m/>
    <n v="110112.24490000001"/>
    <x v="0"/>
    <n v="13477.5"/>
    <x v="1192"/>
    <x v="0"/>
    <m/>
  </r>
  <r>
    <d v="2024-11-09T00:23:36"/>
    <x v="1"/>
    <n v="41"/>
    <s v="GARCIA DAVID WILSON ALBERTO"/>
    <x v="3"/>
    <x v="0"/>
    <n v="205"/>
    <n v="20.5"/>
    <n v="232.448979591837"/>
    <s v="2 Descuentos (Conducts) "/>
    <n v="122346.9388"/>
    <x v="1"/>
    <n v="13477.5"/>
    <x v="1192"/>
    <x v="0"/>
    <m/>
  </r>
  <r>
    <d v="2024-11-09T00:23:37"/>
    <x v="9"/>
    <n v="42"/>
    <s v="LOPERA ALVAREZ ESTIVEN"/>
    <x v="0"/>
    <x v="0"/>
    <n v="202"/>
    <n v="22.4444444444444"/>
    <n v="209.20408163265299"/>
    <m/>
    <n v="110112.24490000001"/>
    <x v="1"/>
    <n v="13477.5"/>
    <x v="1192"/>
    <x v="0"/>
    <m/>
  </r>
  <r>
    <d v="2024-11-10T00:33:35"/>
    <x v="1"/>
    <n v="1"/>
    <s v="PALMAR PANA EDIXON JOSUE"/>
    <x v="4"/>
    <x v="0"/>
    <n v="122"/>
    <n v="17.428571428571399"/>
    <n v="155.517027863777"/>
    <m/>
    <n v="81684.365300000005"/>
    <x v="0"/>
    <n v="13350"/>
    <x v="1193"/>
    <x v="0"/>
    <m/>
  </r>
  <r>
    <d v="2024-11-10T00:33:35"/>
    <x v="9"/>
    <n v="2"/>
    <s v="PARIAS MURIEL JHON FREDY"/>
    <x v="0"/>
    <x v="0"/>
    <n v="259"/>
    <n v="28.7777777777778"/>
    <n v="199.95046439628501"/>
    <m/>
    <n v="105022.75539999999"/>
    <x v="1"/>
    <n v="13350"/>
    <x v="1193"/>
    <x v="0"/>
    <m/>
  </r>
  <r>
    <d v="2024-11-10T00:33:36"/>
    <x v="1"/>
    <n v="3"/>
    <s v="AGUIRRE ANDRES"/>
    <x v="6"/>
    <x v="0"/>
    <n v="152"/>
    <n v="19"/>
    <n v="177.73374613003099"/>
    <m/>
    <n v="93353.560400000002"/>
    <x v="0"/>
    <n v="13350"/>
    <x v="1193"/>
    <x v="0"/>
    <m/>
  </r>
  <r>
    <d v="2024-11-10T00:33:36"/>
    <x v="9"/>
    <n v="4"/>
    <s v="SERNA GONZALES GEOVANNY ANDRES"/>
    <x v="6"/>
    <x v="0"/>
    <n v="191"/>
    <n v="23.875"/>
    <n v="177.73374613003099"/>
    <s v="5 Descuentos (Despachador, usuarios movilidad reducida y desubicado) "/>
    <n v="93353.560400000002"/>
    <x v="0"/>
    <n v="13350"/>
    <x v="1193"/>
    <x v="0"/>
    <m/>
  </r>
  <r>
    <d v="2024-11-10T00:33:36"/>
    <x v="1"/>
    <n v="5"/>
    <s v="LONDOO LOPERA DUVAN ANDRES"/>
    <x v="6"/>
    <x v="0"/>
    <n v="156"/>
    <n v="19.5"/>
    <n v="177.73374613003099"/>
    <m/>
    <n v="93353.560400000002"/>
    <x v="1"/>
    <n v="13350"/>
    <x v="1193"/>
    <x v="0"/>
    <m/>
  </r>
  <r>
    <d v="2024-11-10T00:33:36"/>
    <x v="9"/>
    <n v="6"/>
    <s v="AGUDELO GARCIA LLORDIN ELIAS"/>
    <x v="2"/>
    <x v="0"/>
    <n v="156"/>
    <n v="26"/>
    <n v="133.30030959752301"/>
    <m/>
    <n v="70015.170299999998"/>
    <x v="0"/>
    <n v="13350"/>
    <x v="1193"/>
    <x v="0"/>
    <m/>
  </r>
  <r>
    <d v="2024-11-10T00:33:37"/>
    <x v="1"/>
    <n v="7"/>
    <s v="VANEGAS MORALES DEIBY ALEJANDRO"/>
    <x v="0"/>
    <x v="0"/>
    <n v="228"/>
    <n v="25.3333333333333"/>
    <n v="199.95046439628501"/>
    <s v="4 Descuentos (Usuarios desubicados y conduct)"/>
    <n v="105022.75539999999"/>
    <x v="1"/>
    <n v="13350"/>
    <x v="1193"/>
    <x v="0"/>
    <m/>
  </r>
  <r>
    <d v="2024-11-10T00:33:37"/>
    <x v="9"/>
    <n v="8"/>
    <s v="LONDOO CADAVID DAVID SANTIAGO"/>
    <x v="6"/>
    <x v="0"/>
    <n v="212"/>
    <n v="26.5"/>
    <n v="177.73374613003099"/>
    <m/>
    <n v="93353.560400000002"/>
    <x v="1"/>
    <n v="13350"/>
    <x v="1193"/>
    <x v="0"/>
    <m/>
  </r>
  <r>
    <d v="2024-11-10T00:33:37"/>
    <x v="1"/>
    <n v="9"/>
    <s v="ORTIZ ANDRES FELIPE"/>
    <x v="4"/>
    <x v="0"/>
    <n v="155"/>
    <n v="22.1428571428571"/>
    <n v="155.517027863777"/>
    <m/>
    <n v="81684.365300000005"/>
    <x v="0"/>
    <n v="13350"/>
    <x v="1193"/>
    <x v="0"/>
    <m/>
  </r>
  <r>
    <d v="2024-11-10T00:33:37"/>
    <x v="9"/>
    <n v="10"/>
    <s v="MARULANDA JARAMILLO DAWER ANDRES"/>
    <x v="6"/>
    <x v="0"/>
    <n v="181"/>
    <n v="22.625"/>
    <n v="177.73374613003099"/>
    <m/>
    <n v="93353.560400000002"/>
    <x v="0"/>
    <n v="13350"/>
    <x v="1193"/>
    <x v="0"/>
    <m/>
  </r>
  <r>
    <d v="2024-11-10T00:33:38"/>
    <x v="1"/>
    <n v="11"/>
    <s v="HERRERA GIRALDO DAVINSON"/>
    <x v="6"/>
    <x v="0"/>
    <n v="174"/>
    <n v="21.75"/>
    <n v="177.73374613003099"/>
    <m/>
    <n v="93353.560400000002"/>
    <x v="0"/>
    <n v="13350"/>
    <x v="1193"/>
    <x v="0"/>
    <m/>
  </r>
  <r>
    <d v="2024-11-10T00:33:38"/>
    <x v="9"/>
    <n v="12"/>
    <s v="VALENCIA MENDOZA JHON"/>
    <x v="0"/>
    <x v="0"/>
    <n v="219"/>
    <n v="24.3333333333333"/>
    <n v="199.95046439628501"/>
    <m/>
    <n v="105022.75539999999"/>
    <x v="0"/>
    <n v="13350"/>
    <x v="1193"/>
    <x v="0"/>
    <m/>
  </r>
  <r>
    <d v="2024-11-10T00:33:38"/>
    <x v="1"/>
    <n v="13"/>
    <s v="DURANGO PAEZ GILDARDO"/>
    <x v="2"/>
    <x v="0"/>
    <n v="122"/>
    <n v="20.3333333333333"/>
    <n v="133.30030959752301"/>
    <m/>
    <n v="70015.170299999998"/>
    <x v="0"/>
    <n v="13350"/>
    <x v="1193"/>
    <x v="0"/>
    <m/>
  </r>
  <r>
    <d v="2024-11-10T00:33:38"/>
    <x v="9"/>
    <n v="14"/>
    <s v="DIAZ LOZADA ANDRES FELIPE"/>
    <x v="3"/>
    <x v="0"/>
    <n v="194"/>
    <n v="19.399999999999999"/>
    <n v="222.16718266253901"/>
    <m/>
    <n v="116691.95050000001"/>
    <x v="1"/>
    <n v="13350"/>
    <x v="1193"/>
    <x v="0"/>
    <m/>
  </r>
  <r>
    <d v="2024-11-10T00:33:39"/>
    <x v="1"/>
    <n v="15"/>
    <s v="MARTINEZ ADRIAN ALEJANDRO"/>
    <x v="0"/>
    <x v="0"/>
    <n v="208"/>
    <n v="23.1111111111111"/>
    <n v="199.95046439628501"/>
    <m/>
    <n v="105022.75539999999"/>
    <x v="1"/>
    <n v="13350"/>
    <x v="1193"/>
    <x v="0"/>
    <m/>
  </r>
  <r>
    <d v="2024-11-10T00:33:39"/>
    <x v="9"/>
    <n v="16"/>
    <s v="HURTADO MADRID JUAN ESTEBAN"/>
    <x v="6"/>
    <x v="0"/>
    <n v="168"/>
    <n v="21"/>
    <n v="177.73374613003099"/>
    <s v="1 Descuento (Despachador) "/>
    <n v="93353.560400000002"/>
    <x v="0"/>
    <n v="13350"/>
    <x v="1193"/>
    <x v="0"/>
    <m/>
  </r>
  <r>
    <d v="2024-11-10T00:33:39"/>
    <x v="1"/>
    <n v="17"/>
    <s v="RAMIREZ JARAMILLO WILSON"/>
    <x v="4"/>
    <x v="0"/>
    <n v="161"/>
    <n v="23"/>
    <n v="155.517027863777"/>
    <s v=" "/>
    <n v="81684.365300000005"/>
    <x v="0"/>
    <n v="13350"/>
    <x v="1193"/>
    <x v="0"/>
    <m/>
  </r>
  <r>
    <d v="2024-11-10T00:33:39"/>
    <x v="9"/>
    <n v="18"/>
    <s v="BETANCUR GUZMAN JHON FERNANDO"/>
    <x v="4"/>
    <x v="0"/>
    <n v="158"/>
    <n v="22.571428571428601"/>
    <n v="155.517027863777"/>
    <s v="1 Descuento (Despachador) "/>
    <n v="81684.365300000005"/>
    <x v="0"/>
    <n v="13350"/>
    <x v="1193"/>
    <x v="0"/>
    <m/>
  </r>
  <r>
    <d v="2024-11-10T00:33:40"/>
    <x v="1"/>
    <n v="19"/>
    <s v="MUOZ PEA WEIMAR ALONSO"/>
    <x v="7"/>
    <x v="0"/>
    <n v="74"/>
    <n v="24.6666666666667"/>
    <n v="66.650154798761605"/>
    <m/>
    <n v="35007.585099999997"/>
    <x v="0"/>
    <n v="13350"/>
    <x v="1193"/>
    <x v="0"/>
    <m/>
  </r>
  <r>
    <d v="2024-11-10T00:33:40"/>
    <x v="9"/>
    <n v="20"/>
    <s v="GONZALEZ PEREZ RAFAEL JOSE"/>
    <x v="0"/>
    <x v="0"/>
    <n v="186"/>
    <n v="20.6666666666667"/>
    <n v="199.95046439628501"/>
    <m/>
    <n v="105022.75539999999"/>
    <x v="0"/>
    <n v="13350"/>
    <x v="1193"/>
    <x v="0"/>
    <m/>
  </r>
  <r>
    <d v="2024-11-10T00:33:40"/>
    <x v="1"/>
    <n v="21"/>
    <s v="JIMENEZ JIMENEZ OMAR DAVID"/>
    <x v="0"/>
    <x v="0"/>
    <n v="186"/>
    <n v="20.6666666666667"/>
    <n v="199.95046439628501"/>
    <s v="1 Descuento (Despachador) "/>
    <n v="105022.75539999999"/>
    <x v="0"/>
    <n v="13350"/>
    <x v="1193"/>
    <x v="0"/>
    <m/>
  </r>
  <r>
    <d v="2024-11-10T00:33:40"/>
    <x v="9"/>
    <n v="22"/>
    <s v="QUIRAMA CASTAEDA JHON JADER"/>
    <x v="3"/>
    <x v="0"/>
    <n v="255"/>
    <n v="25.5"/>
    <n v="222.16718266253901"/>
    <s v="1 Descuento (Despachador) "/>
    <n v="116691.95050000001"/>
    <x v="1"/>
    <n v="13350"/>
    <x v="1193"/>
    <x v="0"/>
    <m/>
  </r>
  <r>
    <d v="2024-11-10T00:33:40"/>
    <x v="1"/>
    <n v="23"/>
    <s v="SALDARRIAGA PARRA LUIS ALBERTO"/>
    <x v="0"/>
    <x v="0"/>
    <n v="166"/>
    <n v="18.4444444444444"/>
    <n v="199.95046439628501"/>
    <m/>
    <n v="105022.75539999999"/>
    <x v="2"/>
    <n v="13350"/>
    <x v="1193"/>
    <x v="0"/>
    <m/>
  </r>
  <r>
    <d v="2024-11-10T00:33:41"/>
    <x v="9"/>
    <n v="26"/>
    <s v="CIRO MARIN RODRIGO ALBERTO"/>
    <x v="6"/>
    <x v="0"/>
    <n v="173"/>
    <n v="21.625"/>
    <n v="177.73374613003099"/>
    <s v="2 Descuentos (Usuarios desubicados) "/>
    <n v="93353.560400000002"/>
    <x v="0"/>
    <n v="13350"/>
    <x v="1193"/>
    <x v="0"/>
    <m/>
  </r>
  <r>
    <d v="2024-11-10T00:33:41"/>
    <x v="1"/>
    <n v="27"/>
    <s v="FLORES RINCON JORGE ALBERTO"/>
    <x v="3"/>
    <x v="0"/>
    <n v="289"/>
    <n v="28.9"/>
    <n v="222.16718266253901"/>
    <m/>
    <n v="116691.95050000001"/>
    <x v="0"/>
    <n v="13350"/>
    <x v="1193"/>
    <x v="0"/>
    <m/>
  </r>
  <r>
    <d v="2024-11-10T00:33:41"/>
    <x v="9"/>
    <n v="28"/>
    <s v="GUERRA WILLIAN"/>
    <x v="0"/>
    <x v="0"/>
    <n v="162"/>
    <n v="18"/>
    <n v="199.95046439628501"/>
    <m/>
    <n v="105022.75539999999"/>
    <x v="0"/>
    <n v="13350"/>
    <x v="1193"/>
    <x v="0"/>
    <m/>
  </r>
  <r>
    <d v="2024-11-10T00:33:41"/>
    <x v="1"/>
    <n v="29"/>
    <s v="PEREZ GARCIA JUAN ESTEBAN"/>
    <x v="6"/>
    <x v="0"/>
    <n v="153"/>
    <n v="19.125"/>
    <n v="177.73374613003099"/>
    <m/>
    <n v="93353.560400000002"/>
    <x v="0"/>
    <n v="13350"/>
    <x v="1193"/>
    <x v="0"/>
    <m/>
  </r>
  <r>
    <d v="2024-11-10T00:33:42"/>
    <x v="9"/>
    <n v="30"/>
    <s v="TORRES SUAREZ JUAN DIEGO"/>
    <x v="6"/>
    <x v="0"/>
    <n v="186"/>
    <n v="23.25"/>
    <n v="177.73374613003099"/>
    <s v="1 Descuento (Despachador) "/>
    <n v="93353.560400000002"/>
    <x v="0"/>
    <n v="13350"/>
    <x v="1193"/>
    <x v="0"/>
    <m/>
  </r>
  <r>
    <d v="2024-11-10T00:33:42"/>
    <x v="1"/>
    <n v="31"/>
    <s v="GOEZ PABLO"/>
    <x v="0"/>
    <x v="0"/>
    <n v="218"/>
    <n v="24.2222222222222"/>
    <n v="199.95046439628501"/>
    <s v="3 Descuentos (Usuarios desubicados) "/>
    <n v="105022.75539999999"/>
    <x v="0"/>
    <n v="13350"/>
    <x v="1193"/>
    <x v="0"/>
    <m/>
  </r>
  <r>
    <d v="2024-11-10T00:33:42"/>
    <x v="9"/>
    <n v="32"/>
    <s v="AGUDELO GARCIA DENIN ANGELO"/>
    <x v="6"/>
    <x v="3"/>
    <n v="137"/>
    <n v="17.125"/>
    <n v="177.73374613003099"/>
    <m/>
    <n v="93353.560400000002"/>
    <x v="0"/>
    <n v="13350"/>
    <x v="1193"/>
    <x v="0"/>
    <m/>
  </r>
  <r>
    <d v="2024-11-10T00:33:43"/>
    <x v="1"/>
    <n v="33"/>
    <s v="SERNA JUAN PABLO"/>
    <x v="0"/>
    <x v="0"/>
    <n v="238"/>
    <n v="26.4444444444444"/>
    <n v="199.95046439628501"/>
    <s v="4 Descuentos (Usuarios desubicados) "/>
    <n v="105022.75539999999"/>
    <x v="0"/>
    <n v="13350"/>
    <x v="1193"/>
    <x v="0"/>
    <m/>
  </r>
  <r>
    <d v="2024-11-10T00:33:43"/>
    <x v="9"/>
    <n v="34"/>
    <s v="MONTOYA OSPINA GILBERTO ANTONIO"/>
    <x v="0"/>
    <x v="0"/>
    <n v="244"/>
    <n v="27.1111111111111"/>
    <n v="199.95046439628501"/>
    <m/>
    <n v="105022.75539999999"/>
    <x v="0"/>
    <n v="13350"/>
    <x v="1193"/>
    <x v="0"/>
    <m/>
  </r>
  <r>
    <d v="2024-11-10T00:33:43"/>
    <x v="1"/>
    <n v="35"/>
    <s v="MOLINA LUIS FERNANDO"/>
    <x v="0"/>
    <x v="0"/>
    <n v="155"/>
    <n v="17.2222222222222"/>
    <n v="199.95046439628501"/>
    <m/>
    <n v="105022.75539999999"/>
    <x v="1"/>
    <n v="13350"/>
    <x v="1193"/>
    <x v="0"/>
    <m/>
  </r>
  <r>
    <d v="2024-11-10T00:33:43"/>
    <x v="9"/>
    <n v="36"/>
    <s v="MARTINEZ CHAVERRA LUIS NORBERTO"/>
    <x v="0"/>
    <x v="0"/>
    <n v="222"/>
    <n v="24.6666666666667"/>
    <n v="199.95046439628501"/>
    <m/>
    <n v="105022.75539999999"/>
    <x v="0"/>
    <n v="13350"/>
    <x v="1193"/>
    <x v="0"/>
    <m/>
  </r>
  <r>
    <d v="2024-11-10T00:33:43"/>
    <x v="1"/>
    <n v="37"/>
    <s v="TABORDA ROJAS DIEGO ALEJANDRO"/>
    <x v="4"/>
    <x v="0"/>
    <n v="202"/>
    <n v="28.8571428571429"/>
    <n v="155.517027863777"/>
    <m/>
    <n v="81684.365300000005"/>
    <x v="1"/>
    <n v="13350"/>
    <x v="1193"/>
    <x v="0"/>
    <m/>
  </r>
  <r>
    <d v="2024-11-10T00:33:44"/>
    <x v="9"/>
    <n v="38"/>
    <s v="JIMENEZ HERNANDEZ ESTEBAN CAMILO"/>
    <x v="0"/>
    <x v="0"/>
    <n v="158"/>
    <n v="17.5555555555556"/>
    <n v="199.95046439628501"/>
    <m/>
    <n v="105022.75539999999"/>
    <x v="0"/>
    <n v="13350"/>
    <x v="1193"/>
    <x v="0"/>
    <m/>
  </r>
  <r>
    <d v="2024-11-10T00:33:44"/>
    <x v="1"/>
    <n v="39"/>
    <s v="GOMEZ EDWIN"/>
    <x v="8"/>
    <x v="0"/>
    <n v="101"/>
    <n v="20.2"/>
    <n v="111.08359133126901"/>
    <m/>
    <n v="58345.975200000001"/>
    <x v="0"/>
    <n v="13350"/>
    <x v="1193"/>
    <x v="0"/>
    <m/>
  </r>
  <r>
    <d v="2024-11-10T00:33:44"/>
    <x v="9"/>
    <n v="40"/>
    <s v="AMAYA JOSE MANUEL"/>
    <x v="4"/>
    <x v="0"/>
    <n v="120"/>
    <n v="17.1428571428571"/>
    <n v="155.517027863777"/>
    <s v="2 Descuentos (Usuarios desubicados) "/>
    <n v="81684.365300000005"/>
    <x v="0"/>
    <n v="13350"/>
    <x v="1193"/>
    <x v="0"/>
    <m/>
  </r>
  <r>
    <d v="2024-11-10T00:33:44"/>
    <x v="1"/>
    <n v="41"/>
    <s v="GARCIA DAVID WILSON ALBERTO"/>
    <x v="6"/>
    <x v="0"/>
    <n v="161"/>
    <n v="20.125"/>
    <n v="177.73374613003099"/>
    <m/>
    <n v="93353.560400000002"/>
    <x v="1"/>
    <n v="13350"/>
    <x v="1193"/>
    <x v="0"/>
    <m/>
  </r>
  <r>
    <d v="2024-11-10T00:33:45"/>
    <x v="9"/>
    <n v="42"/>
    <s v="PINO JUAN ESTEBAN"/>
    <x v="0"/>
    <x v="0"/>
    <n v="174"/>
    <n v="19.3333333333333"/>
    <n v="199.95046439628501"/>
    <m/>
    <n v="105022.75539999999"/>
    <x v="1"/>
    <n v="13350"/>
    <x v="1193"/>
    <x v="0"/>
    <m/>
  </r>
  <r>
    <d v="2024-11-10T23:23:58"/>
    <x v="18"/>
    <n v="1"/>
    <s v="MACEA MATEO"/>
    <x v="9"/>
    <x v="3"/>
    <n v="229"/>
    <n v="19.0833333333333"/>
    <n v="224.64974619289299"/>
    <m/>
    <n v="116957.36040000001"/>
    <x v="0"/>
    <n v="11362.5"/>
    <x v="1194"/>
    <x v="0"/>
    <m/>
  </r>
  <r>
    <d v="2024-11-10T23:23:58"/>
    <x v="18"/>
    <n v="2"/>
    <s v="PARIAS MURIEL JHON FREDY"/>
    <x v="0"/>
    <x v="0"/>
    <n v="193"/>
    <n v="21.4444444444444"/>
    <n v="168.48730964467001"/>
    <m/>
    <n v="87718.020300000004"/>
    <x v="1"/>
    <n v="11362.5"/>
    <x v="1194"/>
    <x v="0"/>
    <m/>
  </r>
  <r>
    <d v="2024-11-10T23:23:58"/>
    <x v="18"/>
    <n v="3"/>
    <s v="AGUIRRE ANDRES"/>
    <x v="6"/>
    <x v="0"/>
    <n v="132"/>
    <n v="16.5"/>
    <n v="149.76649746192899"/>
    <m/>
    <n v="77971.573600000003"/>
    <x v="0"/>
    <n v="11362.5"/>
    <x v="1194"/>
    <x v="0"/>
    <m/>
  </r>
  <r>
    <d v="2024-11-10T23:23:59"/>
    <x v="18"/>
    <n v="4"/>
    <s v="SERNA GONZALES GEOVANNY ANDRES"/>
    <x v="6"/>
    <x v="0"/>
    <n v="173"/>
    <n v="21.625"/>
    <n v="149.76649746192899"/>
    <s v="3 Descuentos (Monitoreo y asociado) "/>
    <n v="77971.573600000003"/>
    <x v="0"/>
    <n v="11362.5"/>
    <x v="1194"/>
    <x v="0"/>
    <m/>
  </r>
  <r>
    <d v="2024-11-10T23:23:59"/>
    <x v="18"/>
    <n v="5"/>
    <s v="BERRIO POSADA ANGELA"/>
    <x v="6"/>
    <x v="0"/>
    <n v="146"/>
    <n v="18.25"/>
    <n v="149.76649746192899"/>
    <m/>
    <n v="77971.573600000003"/>
    <x v="1"/>
    <n v="11362.5"/>
    <x v="1194"/>
    <x v="0"/>
    <m/>
  </r>
  <r>
    <d v="2024-11-10T23:23:59"/>
    <x v="18"/>
    <n v="6"/>
    <s v="LOPEZ PINEDA DANIEL ESTIVEN"/>
    <x v="0"/>
    <x v="3"/>
    <n v="210"/>
    <n v="23.3333333333333"/>
    <n v="168.48730964467001"/>
    <s v="2 Descuentos (Usuarios desubicados) "/>
    <n v="87718.020300000004"/>
    <x v="0"/>
    <n v="11362.5"/>
    <x v="1194"/>
    <x v="0"/>
    <m/>
  </r>
  <r>
    <d v="2024-11-10T23:24:00"/>
    <x v="18"/>
    <n v="8"/>
    <s v="LONDOO CADAVID DAVID SANTIAGO"/>
    <x v="4"/>
    <x v="3"/>
    <n v="188"/>
    <n v="26.8571428571429"/>
    <n v="131.04568527918801"/>
    <s v="1 Descuento (Despachador)"/>
    <n v="68225.126900000003"/>
    <x v="1"/>
    <n v="11362.5"/>
    <x v="1194"/>
    <x v="0"/>
    <m/>
  </r>
  <r>
    <d v="2024-11-10T23:24:00"/>
    <x v="18"/>
    <n v="9"/>
    <s v="ORTIZ ANDRES FELIPE"/>
    <x v="4"/>
    <x v="0"/>
    <n v="91"/>
    <n v="13"/>
    <n v="131.04568527918801"/>
    <m/>
    <n v="68225.126900000003"/>
    <x v="0"/>
    <n v="11362.5"/>
    <x v="1194"/>
    <x v="0"/>
    <m/>
  </r>
  <r>
    <d v="2024-11-10T23:24:00"/>
    <x v="18"/>
    <n v="10"/>
    <s v="MARULANDA JARAMILLO DAWER ANDRES"/>
    <x v="0"/>
    <x v="0"/>
    <n v="175"/>
    <n v="19.4444444444444"/>
    <n v="168.48730964467001"/>
    <m/>
    <n v="87718.020300000004"/>
    <x v="0"/>
    <n v="11362.5"/>
    <x v="1194"/>
    <x v="0"/>
    <m/>
  </r>
  <r>
    <d v="2024-11-10T23:24:00"/>
    <x v="18"/>
    <n v="11"/>
    <s v="AMAYA JOSE MANUEL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2"/>
    <s v="JIMENEZ JIMENEZ OMAR DAVID"/>
    <x v="0"/>
    <x v="0"/>
    <n v="183"/>
    <n v="20.3333333333333"/>
    <n v="168.48730964467001"/>
    <m/>
    <n v="87718.020300000004"/>
    <x v="0"/>
    <n v="11362.5"/>
    <x v="1194"/>
    <x v="0"/>
    <m/>
  </r>
  <r>
    <d v="2024-11-10T23:24:01"/>
    <x v="18"/>
    <n v="13"/>
    <s v="DURANGO PAEZ GILDARDO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4"/>
    <s v="DIAZ LOZADA ANDRES FELIPE"/>
    <x v="3"/>
    <x v="0"/>
    <n v="121"/>
    <n v="12.1"/>
    <n v="187.20812182741099"/>
    <m/>
    <n v="97464.467000000004"/>
    <x v="1"/>
    <n v="11362.5"/>
    <x v="1194"/>
    <x v="0"/>
    <m/>
  </r>
  <r>
    <d v="2024-11-10T23:24:01"/>
    <x v="18"/>
    <n v="15"/>
    <s v="MARTINEZ ADRIAN ALEJANDRO"/>
    <x v="0"/>
    <x v="0"/>
    <n v="180"/>
    <n v="20"/>
    <n v="168.48730964467001"/>
    <m/>
    <n v="87718.020300000004"/>
    <x v="1"/>
    <n v="11362.5"/>
    <x v="1194"/>
    <x v="0"/>
    <m/>
  </r>
  <r>
    <d v="2024-11-10T23:24:02"/>
    <x v="18"/>
    <n v="16"/>
    <s v="HURTADO MADRID JUAN ESTEBAN"/>
    <x v="6"/>
    <x v="0"/>
    <n v="146"/>
    <n v="18.25"/>
    <n v="149.76649746192899"/>
    <s v="4 Descuentos (Transbordo) "/>
    <n v="77971.573600000003"/>
    <x v="0"/>
    <n v="11362.5"/>
    <x v="1194"/>
    <x v="0"/>
    <m/>
  </r>
  <r>
    <d v="2024-11-10T23:24:02"/>
    <x v="18"/>
    <n v="17"/>
    <s v="RAMIREZ JARAMILLO WILSON"/>
    <x v="0"/>
    <x v="0"/>
    <n v="133"/>
    <n v="14.7777777777778"/>
    <n v="168.48730964467001"/>
    <s v="3 Descuentos (Usuarios desubicados y conduct) "/>
    <n v="87718.020300000004"/>
    <x v="0"/>
    <n v="11362.5"/>
    <x v="1194"/>
    <x v="0"/>
    <m/>
  </r>
  <r>
    <d v="2024-11-10T23:24:02"/>
    <x v="18"/>
    <n v="18"/>
    <s v="BETANCUR GUZMAN JHON FERNANDO"/>
    <x v="0"/>
    <x v="0"/>
    <n v="209"/>
    <n v="23.2222222222222"/>
    <n v="168.48730964467001"/>
    <m/>
    <n v="87718.020300000004"/>
    <x v="0"/>
    <n v="11362.5"/>
    <x v="1194"/>
    <x v="0"/>
    <m/>
  </r>
  <r>
    <d v="2024-11-10T23:24:02"/>
    <x v="18"/>
    <n v="19"/>
    <s v="MUOZ PEA WEIMAR ALONSO"/>
    <x v="6"/>
    <x v="0"/>
    <n v="154"/>
    <n v="19.25"/>
    <n v="149.76649746192899"/>
    <s v="2 Descuentos (Usuarios desubicados) "/>
    <n v="77971.573600000003"/>
    <x v="0"/>
    <n v="11362.5"/>
    <x v="1194"/>
    <x v="0"/>
    <m/>
  </r>
  <r>
    <d v="2024-11-10T23:24:03"/>
    <x v="18"/>
    <n v="20"/>
    <s v="GONZALEZ PEREZ RAFAEL JOSE"/>
    <x v="6"/>
    <x v="0"/>
    <n v="148"/>
    <n v="18.5"/>
    <n v="149.76649746192899"/>
    <m/>
    <n v="77971.573600000003"/>
    <x v="0"/>
    <n v="11362.5"/>
    <x v="1194"/>
    <x v="0"/>
    <m/>
  </r>
  <r>
    <d v="2024-11-10T23:24:03"/>
    <x v="18"/>
    <n v="27"/>
    <s v="RUA CHAVARRIA JEFERSON ANDREY"/>
    <x v="0"/>
    <x v="0"/>
    <n v="160"/>
    <n v="17.7777777777778"/>
    <n v="168.48730964467001"/>
    <m/>
    <n v="87718.020300000004"/>
    <x v="0"/>
    <n v="11362.5"/>
    <x v="1194"/>
    <x v="0"/>
    <m/>
  </r>
  <r>
    <d v="2024-11-10T23:24:03"/>
    <x v="18"/>
    <n v="28"/>
    <s v="GUERRA WILLIAN"/>
    <x v="0"/>
    <x v="0"/>
    <n v="160"/>
    <n v="17.7777777777778"/>
    <n v="168.48730964467001"/>
    <s v="5 Descuentos (Monitoreo y usuarios desubicados) "/>
    <n v="87718.020300000004"/>
    <x v="0"/>
    <n v="11362.5"/>
    <x v="1194"/>
    <x v="0"/>
    <m/>
  </r>
  <r>
    <d v="2024-11-10T23:24:03"/>
    <x v="18"/>
    <n v="31"/>
    <s v="GOEZ PABLO"/>
    <x v="6"/>
    <x v="0"/>
    <n v="160"/>
    <n v="20"/>
    <n v="149.76649746192899"/>
    <s v="3 Descuentos (Usuarios desubicados) "/>
    <n v="77971.573600000003"/>
    <x v="0"/>
    <n v="11362.5"/>
    <x v="1194"/>
    <x v="0"/>
    <m/>
  </r>
  <r>
    <d v="2024-11-10T23:24:04"/>
    <x v="18"/>
    <n v="42"/>
    <s v="PINO JUAN ESTEBAN"/>
    <x v="6"/>
    <x v="0"/>
    <n v="133"/>
    <n v="16.625"/>
    <n v="149.76649746192899"/>
    <m/>
    <n v="77971.573600000003"/>
    <x v="1"/>
    <n v="11362.5"/>
    <x v="1194"/>
    <x v="0"/>
    <m/>
  </r>
  <r>
    <d v="2024-11-12T00:05:50"/>
    <x v="12"/>
    <n v="6"/>
    <s v="AGUDELO GARCIA LLORDIN ELIAS"/>
    <x v="1"/>
    <x v="0"/>
    <n v="237"/>
    <n v="21.545454545454501"/>
    <n v="189.431578947368"/>
    <s v="1 Descuento (Transbordo) "/>
    <n v="98137.368400000007"/>
    <x v="0"/>
    <n v="13215"/>
    <x v="1195"/>
    <x v="0"/>
    <m/>
  </r>
  <r>
    <d v="2024-11-12T00:05:50"/>
    <x v="12"/>
    <n v="11"/>
    <s v="AMAYA JOSE MANUEL"/>
    <x v="1"/>
    <x v="0"/>
    <n v="215"/>
    <n v="19.545454545454501"/>
    <n v="189.431578947368"/>
    <s v="1 Descuento (Despachador) "/>
    <n v="98137.368400000007"/>
    <x v="0"/>
    <n v="13215"/>
    <x v="1195"/>
    <x v="0"/>
    <m/>
  </r>
  <r>
    <d v="2024-11-12T00:05:50"/>
    <x v="12"/>
    <n v="13"/>
    <s v="DURANGO PAEZ GILDARDO"/>
    <x v="0"/>
    <x v="0"/>
    <n v="104"/>
    <n v="11.5555555555556"/>
    <n v="154.98947368421099"/>
    <m/>
    <n v="80294.210500000001"/>
    <x v="0"/>
    <n v="13215"/>
    <x v="1195"/>
    <x v="0"/>
    <m/>
  </r>
  <r>
    <d v="2024-11-12T00:05:51"/>
    <x v="12"/>
    <n v="21"/>
    <s v="DURANGO DAVID JOSE"/>
    <x v="3"/>
    <x v="0"/>
    <n v="170"/>
    <n v="17"/>
    <n v="172.210526315789"/>
    <m/>
    <n v="89215.789499999999"/>
    <x v="0"/>
    <n v="13215"/>
    <x v="1195"/>
    <x v="0"/>
    <m/>
  </r>
  <r>
    <d v="2024-11-12T00:05:51"/>
    <x v="12"/>
    <n v="22"/>
    <s v="QUIRAMA CASTAEDA JHON JADER"/>
    <x v="6"/>
    <x v="0"/>
    <n v="166"/>
    <n v="20.75"/>
    <n v="137.76842105263199"/>
    <m/>
    <n v="71372.631599999993"/>
    <x v="1"/>
    <n v="13215"/>
    <x v="1195"/>
    <x v="0"/>
    <m/>
  </r>
  <r>
    <d v="2024-11-12T00:05:52"/>
    <x v="12"/>
    <n v="23"/>
    <s v="SALDARRIAGA PARRA LUIS ALBERTO"/>
    <x v="0"/>
    <x v="0"/>
    <n v="130"/>
    <n v="14.4444444444444"/>
    <n v="154.98947368421099"/>
    <m/>
    <n v="80294.210500000001"/>
    <x v="2"/>
    <n v="13215"/>
    <x v="1195"/>
    <x v="0"/>
    <m/>
  </r>
  <r>
    <d v="2024-11-12T00:05:52"/>
    <x v="12"/>
    <n v="26"/>
    <s v="CIRO MARIN RODRIGO ALBERTO"/>
    <x v="1"/>
    <x v="0"/>
    <n v="180"/>
    <n v="16.363636363636399"/>
    <n v="189.431578947368"/>
    <s v="1 Descuento (Despachador) "/>
    <n v="98137.368400000007"/>
    <x v="0"/>
    <n v="13215"/>
    <x v="1195"/>
    <x v="0"/>
    <m/>
  </r>
  <r>
    <d v="2024-11-12T00:05:52"/>
    <x v="12"/>
    <n v="27"/>
    <s v="RUA CHAVARRIA JEFERSON ANDREY"/>
    <x v="12"/>
    <x v="0"/>
    <n v="219"/>
    <n v="16.846153846153801"/>
    <n v="223.87368421052599"/>
    <s v="1 Descuento (Despachador) "/>
    <n v="115980.5263"/>
    <x v="0"/>
    <n v="13215"/>
    <x v="1195"/>
    <x v="0"/>
    <m/>
  </r>
  <r>
    <d v="2024-11-12T00:05:52"/>
    <x v="12"/>
    <n v="28"/>
    <s v="GUERRA WILLIAN"/>
    <x v="3"/>
    <x v="0"/>
    <n v="166"/>
    <n v="16.600000000000001"/>
    <n v="172.210526315789"/>
    <s v="1 Descuento (Conduct) "/>
    <n v="89215.789499999999"/>
    <x v="0"/>
    <n v="13215"/>
    <x v="1195"/>
    <x v="0"/>
    <m/>
  </r>
  <r>
    <d v="2024-11-12T00:05:53"/>
    <x v="12"/>
    <n v="29"/>
    <s v="PEREZ GARCIA JUAN ESTEBAN"/>
    <x v="0"/>
    <x v="0"/>
    <n v="122"/>
    <n v="13.5555555555556"/>
    <n v="154.98947368421099"/>
    <s v="1 Descuento (Despachador) "/>
    <n v="80294.210500000001"/>
    <x v="0"/>
    <n v="13215"/>
    <x v="1195"/>
    <x v="0"/>
    <m/>
  </r>
  <r>
    <d v="2024-11-12T00:05:53"/>
    <x v="12"/>
    <n v="31"/>
    <s v="GOEZ PABLO"/>
    <x v="0"/>
    <x v="0"/>
    <n v="162"/>
    <n v="18"/>
    <n v="154.98947368421099"/>
    <m/>
    <n v="80294.210500000001"/>
    <x v="0"/>
    <n v="13215"/>
    <x v="1195"/>
    <x v="0"/>
    <m/>
  </r>
  <r>
    <d v="2024-11-12T00:05:53"/>
    <x v="12"/>
    <n v="32"/>
    <s v="AGUDELO GARCIA DENIN ANGELO"/>
    <x v="3"/>
    <x v="0"/>
    <n v="217"/>
    <n v="21.7"/>
    <n v="172.210526315789"/>
    <s v="2 Descuentos (Despachador y usuario desubicado) "/>
    <n v="89215.789499999999"/>
    <x v="0"/>
    <n v="13215"/>
    <x v="1195"/>
    <x v="0"/>
    <m/>
  </r>
  <r>
    <d v="2024-11-12T00:05:54"/>
    <x v="12"/>
    <n v="33"/>
    <s v="SERNA JUAN PABLO"/>
    <x v="3"/>
    <x v="0"/>
    <n v="179"/>
    <n v="17.899999999999999"/>
    <n v="172.210526315789"/>
    <s v="3 Descuentos (Usuarios desubicados y despachador) "/>
    <n v="89215.789499999999"/>
    <x v="0"/>
    <n v="13215"/>
    <x v="1195"/>
    <x v="0"/>
    <m/>
  </r>
  <r>
    <d v="2024-11-12T00:05:54"/>
    <x v="12"/>
    <n v="34"/>
    <s v="PINO JUAN ESTEBAN"/>
    <x v="1"/>
    <x v="0"/>
    <n v="202"/>
    <n v="18.363636363636399"/>
    <n v="189.431578947368"/>
    <m/>
    <n v="98137.368400000007"/>
    <x v="0"/>
    <n v="13215"/>
    <x v="1195"/>
    <x v="0"/>
    <m/>
  </r>
  <r>
    <d v="2024-11-12T00:05:54"/>
    <x v="12"/>
    <n v="35"/>
    <s v="MOLINA LUIS FERNANDO"/>
    <x v="1"/>
    <x v="0"/>
    <n v="164"/>
    <n v="14.909090909090899"/>
    <n v="189.431578947368"/>
    <m/>
    <n v="98137.368400000007"/>
    <x v="1"/>
    <n v="13215"/>
    <x v="1195"/>
    <x v="0"/>
    <m/>
  </r>
  <r>
    <d v="2024-11-12T00:05:55"/>
    <x v="12"/>
    <n v="36"/>
    <s v="MARTINEZ CHAVERRA LUIS NORBERTO"/>
    <x v="3"/>
    <x v="0"/>
    <n v="140"/>
    <n v="14"/>
    <n v="172.210526315789"/>
    <m/>
    <n v="89215.789499999999"/>
    <x v="0"/>
    <n v="13215"/>
    <x v="1195"/>
    <x v="0"/>
    <m/>
  </r>
  <r>
    <d v="2024-11-12T00:05:55"/>
    <x v="12"/>
    <n v="38"/>
    <s v="JIMENEZ HERNANDEZ ESTEBAN CAMILO"/>
    <x v="4"/>
    <x v="0"/>
    <n v="114"/>
    <n v="16.285714285714299"/>
    <n v="120.54736842105299"/>
    <m/>
    <n v="62451.052600000003"/>
    <x v="0"/>
    <n v="13215"/>
    <x v="1195"/>
    <x v="0"/>
    <m/>
  </r>
  <r>
    <d v="2024-11-12T00:05:55"/>
    <x v="12"/>
    <n v="40"/>
    <s v="OCAMPO OCAMPO ANTONIO JOSE"/>
    <x v="3"/>
    <x v="0"/>
    <n v="216"/>
    <n v="21.6"/>
    <n v="172.210526315789"/>
    <s v="1 Descuento (Despachador) "/>
    <n v="89215.789499999999"/>
    <x v="0"/>
    <n v="13215"/>
    <x v="1195"/>
    <x v="0"/>
    <m/>
  </r>
  <r>
    <d v="2024-11-12T00:05:56"/>
    <x v="12"/>
    <n v="41"/>
    <s v="GARCIA DAVID WILSON ALBERTO"/>
    <x v="1"/>
    <x v="0"/>
    <n v="169"/>
    <n v="15.363636363636401"/>
    <n v="189.431578947368"/>
    <m/>
    <n v="98137.368400000007"/>
    <x v="1"/>
    <n v="13215"/>
    <x v="1195"/>
    <x v="0"/>
    <m/>
  </r>
  <r>
    <d v="2024-11-13T00:55:11"/>
    <x v="9"/>
    <n v="1"/>
    <s v="PALMAR PANA EDIXON JOSUE"/>
    <x v="3"/>
    <x v="0"/>
    <n v="218"/>
    <n v="21.8"/>
    <n v="228.94049346879501"/>
    <s v="3 Descuentos (Usuarios desubicados y despachador) "/>
    <n v="120417.2714"/>
    <x v="0"/>
    <n v="14323.6842"/>
    <x v="1196"/>
    <x v="0"/>
    <m/>
  </r>
  <r>
    <d v="2024-11-13T00:55:11"/>
    <x v="1"/>
    <n v="2"/>
    <s v="PARIAS MURIEL JHON FREDY"/>
    <x v="0"/>
    <x v="0"/>
    <n v="223"/>
    <n v="24.7777777777778"/>
    <n v="206.04644412191601"/>
    <m/>
    <n v="108375.54429999999"/>
    <x v="1"/>
    <n v="14323.6842"/>
    <x v="1196"/>
    <x v="0"/>
    <m/>
  </r>
  <r>
    <d v="2024-11-13T00:55:12"/>
    <x v="9"/>
    <n v="3"/>
    <s v="AGUIRRE ANDRES"/>
    <x v="0"/>
    <x v="0"/>
    <n v="202"/>
    <n v="22.4444444444444"/>
    <n v="206.04644412191601"/>
    <s v="1 Descuento (Despachador) "/>
    <n v="108375.54429999999"/>
    <x v="0"/>
    <n v="14323.6842"/>
    <x v="1196"/>
    <x v="0"/>
    <m/>
  </r>
  <r>
    <d v="2024-11-13T00:55:12"/>
    <x v="1"/>
    <n v="4"/>
    <s v="JIMENEZ HURTADO CARLOS ESTIVEN"/>
    <x v="0"/>
    <x v="0"/>
    <n v="220"/>
    <n v="24.4444444444444"/>
    <n v="206.04644412191601"/>
    <s v="1 Descuento (Conduct) "/>
    <n v="108375.54429999999"/>
    <x v="0"/>
    <n v="14323.6842"/>
    <x v="1196"/>
    <x v="0"/>
    <m/>
  </r>
  <r>
    <d v="2024-11-13T00:55:12"/>
    <x v="9"/>
    <n v="5"/>
    <s v="LONDOO LOPERA DUVAN ANDRES"/>
    <x v="0"/>
    <x v="0"/>
    <n v="218"/>
    <n v="24.2222222222222"/>
    <n v="206.04644412191601"/>
    <s v="2 Descuentos (Despachadores) "/>
    <n v="108375.54429999999"/>
    <x v="1"/>
    <n v="14323.6842"/>
    <x v="1196"/>
    <x v="0"/>
    <m/>
  </r>
  <r>
    <d v="2024-11-13T00:55:12"/>
    <x v="1"/>
    <n v="6"/>
    <s v="LOPEZ PINEDA DANIEL ESTIVEN"/>
    <x v="3"/>
    <x v="0"/>
    <n v="202"/>
    <n v="20.2"/>
    <n v="228.94049346879501"/>
    <m/>
    <n v="120417.2714"/>
    <x v="0"/>
    <n v="14323.6842"/>
    <x v="1196"/>
    <x v="0"/>
    <m/>
  </r>
  <r>
    <d v="2024-11-13T00:55:13"/>
    <x v="9"/>
    <n v="7"/>
    <s v="VANEGAS MORALES DEIBY ALEJANDRO"/>
    <x v="0"/>
    <x v="0"/>
    <n v="208"/>
    <n v="23.1111111111111"/>
    <n v="206.04644412191601"/>
    <s v="1 Descuento (Despachador) "/>
    <n v="108375.54429999999"/>
    <x v="1"/>
    <n v="14323.6842"/>
    <x v="1196"/>
    <x v="0"/>
    <m/>
  </r>
  <r>
    <d v="2024-11-13T00:55:13"/>
    <x v="1"/>
    <n v="8"/>
    <s v="LONDOO CADAVID DAVID SANTIAGO"/>
    <x v="6"/>
    <x v="0"/>
    <n v="176"/>
    <n v="22"/>
    <n v="183.15239477503599"/>
    <m/>
    <n v="96333.8171"/>
    <x v="1"/>
    <n v="14323.6842"/>
    <x v="1196"/>
    <x v="0"/>
    <m/>
  </r>
  <r>
    <d v="2024-11-13T00:55:13"/>
    <x v="9"/>
    <n v="9"/>
    <s v="ORTIZ ANDRES FELIPE"/>
    <x v="0"/>
    <x v="0"/>
    <n v="234"/>
    <n v="26"/>
    <n v="206.04644412191601"/>
    <m/>
    <n v="108375.54429999999"/>
    <x v="0"/>
    <n v="14323.6842"/>
    <x v="1196"/>
    <x v="0"/>
    <m/>
  </r>
  <r>
    <d v="2024-11-13T00:55:14"/>
    <x v="1"/>
    <n v="10"/>
    <s v="MARULANDA JARAMILLO DAWER ANDRES"/>
    <x v="4"/>
    <x v="0"/>
    <n v="163"/>
    <n v="23.285714285714299"/>
    <n v="160.25834542815701"/>
    <m/>
    <n v="84292.09"/>
    <x v="0"/>
    <n v="14323.6842"/>
    <x v="1196"/>
    <x v="0"/>
    <m/>
  </r>
  <r>
    <d v="2024-11-13T00:55:14"/>
    <x v="9"/>
    <n v="11"/>
    <s v="HERRERA GIRALDO DAVINSON"/>
    <x v="0"/>
    <x v="0"/>
    <n v="169"/>
    <n v="18.7777777777778"/>
    <n v="206.04644412191601"/>
    <m/>
    <n v="108375.54429999999"/>
    <x v="0"/>
    <n v="14323.6842"/>
    <x v="1196"/>
    <x v="0"/>
    <m/>
  </r>
  <r>
    <d v="2024-11-13T00:55:14"/>
    <x v="1"/>
    <n v="12"/>
    <s v="VALENCIA MENDOZA JHON"/>
    <x v="11"/>
    <x v="0"/>
    <n v="47"/>
    <n v="31.3333333333333"/>
    <n v="34.341074020319297"/>
    <m/>
    <n v="18062.590700000001"/>
    <x v="0"/>
    <n v="14323.6842"/>
    <x v="1196"/>
    <x v="0"/>
    <m/>
  </r>
  <r>
    <d v="2024-11-13T00:55:15"/>
    <x v="9"/>
    <n v="13"/>
    <s v="QUINTERO  ALVARO ANTONIO"/>
    <x v="3"/>
    <x v="0"/>
    <n v="212"/>
    <n v="21.2"/>
    <n v="228.94049346879501"/>
    <m/>
    <n v="120417.2714"/>
    <x v="0"/>
    <n v="14323.6842"/>
    <x v="1196"/>
    <x v="0"/>
    <m/>
  </r>
  <r>
    <d v="2024-11-13T00:55:15"/>
    <x v="1"/>
    <n v="15"/>
    <s v="MARTINEZ ADRIAN ALEJANDRO"/>
    <x v="3"/>
    <x v="3"/>
    <n v="239"/>
    <n v="23.9"/>
    <n v="228.94049346879501"/>
    <s v="2 Descuentos (despachador y asociado) "/>
    <n v="120417.2714"/>
    <x v="1"/>
    <n v="14323.6842"/>
    <x v="1196"/>
    <x v="0"/>
    <m/>
  </r>
  <r>
    <d v="2024-11-13T00:55:15"/>
    <x v="9"/>
    <n v="16"/>
    <s v="HURTADO MADRID JUAN ESTEBAN"/>
    <x v="1"/>
    <x v="0"/>
    <n v="233"/>
    <n v="21.181818181818201"/>
    <n v="251.83454281567501"/>
    <s v="5 Descuentos (despachador, asociado y transbordo) "/>
    <n v="132458.99849999999"/>
    <x v="0"/>
    <n v="14323.6842"/>
    <x v="1196"/>
    <x v="0"/>
    <m/>
  </r>
  <r>
    <d v="2024-11-13T00:55:15"/>
    <x v="1"/>
    <n v="17"/>
    <s v="RAMIREZ JARAMILLO WILSON"/>
    <x v="6"/>
    <x v="0"/>
    <n v="182"/>
    <n v="22.75"/>
    <n v="183.15239477503599"/>
    <s v="2 Descuentos (Conducts) "/>
    <n v="96333.8171"/>
    <x v="0"/>
    <n v="14323.6842"/>
    <x v="1196"/>
    <x v="0"/>
    <m/>
  </r>
  <r>
    <d v="2024-11-13T00:55:16"/>
    <x v="9"/>
    <n v="18"/>
    <s v="BETANCUR GUZMAN JHON FERNANDO"/>
    <x v="6"/>
    <x v="0"/>
    <n v="201"/>
    <n v="25.125"/>
    <n v="183.15239477503599"/>
    <s v="1 Descuento (Conduct) "/>
    <n v="96333.8171"/>
    <x v="0"/>
    <n v="14323.6842"/>
    <x v="1196"/>
    <x v="0"/>
    <m/>
  </r>
  <r>
    <d v="2024-11-13T00:55:16"/>
    <x v="1"/>
    <n v="19"/>
    <s v="MUOZ PEA WEIMAR ALONSO"/>
    <x v="3"/>
    <x v="0"/>
    <n v="224"/>
    <n v="22.4"/>
    <n v="228.94049346879501"/>
    <m/>
    <n v="120417.2714"/>
    <x v="0"/>
    <n v="14323.6842"/>
    <x v="1196"/>
    <x v="0"/>
    <m/>
  </r>
  <r>
    <d v="2024-11-13T00:55:16"/>
    <x v="9"/>
    <n v="20"/>
    <s v="GONZALEZ PEREZ RAFAEL JOSE"/>
    <x v="4"/>
    <x v="0"/>
    <n v="190"/>
    <n v="27.1428571428571"/>
    <n v="160.25834542815701"/>
    <m/>
    <n v="84292.09"/>
    <x v="0"/>
    <n v="14323.6842"/>
    <x v="1196"/>
    <x v="0"/>
    <m/>
  </r>
  <r>
    <d v="2024-11-13T00:55:17"/>
    <x v="1"/>
    <n v="21"/>
    <s v="JIMENEZ JIMENEZ OMAR DAVID"/>
    <x v="3"/>
    <x v="0"/>
    <n v="247"/>
    <n v="24.7"/>
    <n v="228.94049346879501"/>
    <m/>
    <n v="120417.2714"/>
    <x v="0"/>
    <n v="14323.6842"/>
    <x v="1196"/>
    <x v="0"/>
    <m/>
  </r>
  <r>
    <d v="2024-11-13T00:55:17"/>
    <x v="9"/>
    <n v="22"/>
    <s v="QUIRAMA CASTAEDA JHON JADER"/>
    <x v="1"/>
    <x v="0"/>
    <n v="273"/>
    <n v="24.818181818181799"/>
    <n v="251.83454281567501"/>
    <s v="1 Descuento (Despachador) "/>
    <n v="132458.99849999999"/>
    <x v="1"/>
    <n v="14323.6842"/>
    <x v="1196"/>
    <x v="0"/>
    <m/>
  </r>
  <r>
    <d v="2024-11-13T00:55:17"/>
    <x v="1"/>
    <n v="23"/>
    <s v="SALDARRIAGA PARRA LUIS ALBERTO"/>
    <x v="1"/>
    <x v="0"/>
    <n v="241"/>
    <n v="21.909090909090899"/>
    <n v="251.83454281567501"/>
    <m/>
    <n v="132458.99849999999"/>
    <x v="2"/>
    <n v="14323.6842"/>
    <x v="1196"/>
    <x v="0"/>
    <m/>
  </r>
  <r>
    <d v="2024-11-13T00:55:17"/>
    <x v="9"/>
    <n v="26"/>
    <s v="CIRO MARIN RODRIGO ALBERTO"/>
    <x v="6"/>
    <x v="0"/>
    <n v="194"/>
    <n v="24.25"/>
    <n v="183.15239477503599"/>
    <m/>
    <n v="96333.8171"/>
    <x v="0"/>
    <n v="14323.6842"/>
    <x v="1196"/>
    <x v="0"/>
    <m/>
  </r>
  <r>
    <d v="2024-11-13T00:55:18"/>
    <x v="1"/>
    <n v="27"/>
    <s v="FLORES RINCON JORGE ALBERTO"/>
    <x v="9"/>
    <x v="0"/>
    <n v="277"/>
    <n v="23.0833333333333"/>
    <n v="274.72859216255398"/>
    <m/>
    <n v="144500.72570000001"/>
    <x v="0"/>
    <n v="14323.6842"/>
    <x v="1196"/>
    <x v="0"/>
    <m/>
  </r>
  <r>
    <d v="2024-11-13T00:55:18"/>
    <x v="9"/>
    <n v="28"/>
    <s v="AGUDELO GARCIA LLORDIN ELIAS"/>
    <x v="0"/>
    <x v="0"/>
    <n v="172"/>
    <n v="19.1111111111111"/>
    <n v="206.04644412191601"/>
    <s v="4 Descuentos (Usuarios desubicados y asociado) "/>
    <n v="108375.54429999999"/>
    <x v="0"/>
    <n v="14323.6842"/>
    <x v="1196"/>
    <x v="0"/>
    <m/>
  </r>
  <r>
    <d v="2024-11-13T00:55:18"/>
    <x v="1"/>
    <n v="29"/>
    <s v="PEREZ GARCIA JUAN ESTEBAN"/>
    <x v="6"/>
    <x v="0"/>
    <n v="158"/>
    <n v="19.75"/>
    <n v="183.15239477503599"/>
    <m/>
    <n v="96333.8171"/>
    <x v="0"/>
    <n v="14323.6842"/>
    <x v="1196"/>
    <x v="0"/>
    <m/>
  </r>
  <r>
    <d v="2024-11-13T00:55:19"/>
    <x v="9"/>
    <n v="30"/>
    <s v="TORRES SUAREZ JUAN DIEGO"/>
    <x v="6"/>
    <x v="0"/>
    <n v="186"/>
    <n v="23.25"/>
    <n v="183.15239477503599"/>
    <m/>
    <n v="96333.8171"/>
    <x v="0"/>
    <n v="14323.6842"/>
    <x v="1196"/>
    <x v="0"/>
    <m/>
  </r>
  <r>
    <d v="2024-11-13T00:55:19"/>
    <x v="1"/>
    <n v="31"/>
    <s v="GOEZ PABLO"/>
    <x v="0"/>
    <x v="0"/>
    <n v="193"/>
    <n v="21.4444444444444"/>
    <n v="206.04644412191601"/>
    <m/>
    <n v="108375.54429999999"/>
    <x v="0"/>
    <n v="14323.6842"/>
    <x v="1196"/>
    <x v="0"/>
    <m/>
  </r>
  <r>
    <d v="2024-11-13T00:55:19"/>
    <x v="9"/>
    <n v="32"/>
    <s v="AGUDELO GARCIA DENIN ANGELO"/>
    <x v="6"/>
    <x v="0"/>
    <n v="211"/>
    <n v="26.375"/>
    <n v="183.15239477503599"/>
    <m/>
    <n v="96333.8171"/>
    <x v="0"/>
    <n v="14323.6842"/>
    <x v="1196"/>
    <x v="0"/>
    <m/>
  </r>
  <r>
    <d v="2024-11-13T00:55:19"/>
    <x v="1"/>
    <n v="33"/>
    <s v="SERNA JUAN PABLO"/>
    <x v="1"/>
    <x v="0"/>
    <n v="226"/>
    <n v="20.545454545454501"/>
    <n v="251.83454281567501"/>
    <m/>
    <n v="132458.99849999999"/>
    <x v="0"/>
    <n v="14323.6842"/>
    <x v="1196"/>
    <x v="0"/>
    <m/>
  </r>
  <r>
    <d v="2024-11-13T00:55:20"/>
    <x v="9"/>
    <n v="34"/>
    <s v="MONTOYA OSPINA GILBERTO ANTONIO"/>
    <x v="0"/>
    <x v="0"/>
    <n v="197"/>
    <n v="21.8888888888889"/>
    <n v="206.04644412191601"/>
    <m/>
    <n v="108375.54429999999"/>
    <x v="0"/>
    <n v="14323.6842"/>
    <x v="1196"/>
    <x v="0"/>
    <m/>
  </r>
  <r>
    <d v="2024-11-13T00:55:20"/>
    <x v="1"/>
    <n v="35"/>
    <s v="MOLINA LUIS FERNANDO"/>
    <x v="3"/>
    <x v="0"/>
    <n v="221"/>
    <n v="22.1"/>
    <n v="228.94049346879501"/>
    <m/>
    <n v="120417.2714"/>
    <x v="1"/>
    <n v="14323.6842"/>
    <x v="1196"/>
    <x v="0"/>
    <m/>
  </r>
  <r>
    <d v="2024-11-13T00:55:21"/>
    <x v="9"/>
    <n v="36"/>
    <s v="MARTINEZ CHAVERRA LUIS NORBERTO"/>
    <x v="3"/>
    <x v="0"/>
    <n v="245"/>
    <n v="24.5"/>
    <n v="228.94049346879501"/>
    <s v="2 Descuentos (Conducts) "/>
    <n v="120417.2714"/>
    <x v="0"/>
    <n v="14323.6842"/>
    <x v="1196"/>
    <x v="0"/>
    <m/>
  </r>
  <r>
    <d v="2024-11-13T00:55:21"/>
    <x v="1"/>
    <n v="37"/>
    <s v="TABORDA ROJAS DIEGO ALEJANDRO"/>
    <x v="3"/>
    <x v="0"/>
    <n v="198"/>
    <n v="19.8"/>
    <n v="228.94049346879501"/>
    <m/>
    <n v="120417.2714"/>
    <x v="1"/>
    <n v="14323.6842"/>
    <x v="1196"/>
    <x v="0"/>
    <m/>
  </r>
  <r>
    <d v="2024-11-13T00:55:22"/>
    <x v="9"/>
    <n v="38"/>
    <s v="JIMENEZ HERNANDEZ ESTEBAN CAMILO"/>
    <x v="2"/>
    <x v="0"/>
    <n v="153"/>
    <n v="25.5"/>
    <n v="137.36429608127699"/>
    <m/>
    <n v="72250.362800000003"/>
    <x v="0"/>
    <n v="14323.6842"/>
    <x v="1196"/>
    <x v="0"/>
    <m/>
  </r>
  <r>
    <d v="2024-11-13T00:55:22"/>
    <x v="1"/>
    <n v="40"/>
    <s v="OCAMPO OCAMPO ANTONIO JOSE"/>
    <x v="9"/>
    <x v="0"/>
    <n v="287"/>
    <n v="23.9166666666667"/>
    <n v="274.72859216255398"/>
    <m/>
    <n v="144500.72570000001"/>
    <x v="0"/>
    <n v="14323.6842"/>
    <x v="1196"/>
    <x v="0"/>
    <m/>
  </r>
  <r>
    <d v="2024-11-13T00:55:23"/>
    <x v="9"/>
    <n v="41"/>
    <s v="PINO JUAN ESTEBAN"/>
    <x v="3"/>
    <x v="0"/>
    <n v="230"/>
    <n v="23"/>
    <n v="228.94049346879501"/>
    <m/>
    <n v="120417.2714"/>
    <x v="1"/>
    <n v="14323.6842"/>
    <x v="1196"/>
    <x v="0"/>
    <m/>
  </r>
  <r>
    <d v="2024-11-13T00:55:24"/>
    <x v="1"/>
    <n v="42"/>
    <s v="LOPERA ALVAREZ ESTIVEN"/>
    <x v="0"/>
    <x v="0"/>
    <n v="217"/>
    <n v="24.1111111111111"/>
    <n v="206.04644412191601"/>
    <m/>
    <n v="108375.54429999999"/>
    <x v="1"/>
    <n v="14323.6842"/>
    <x v="1196"/>
    <x v="0"/>
    <m/>
  </r>
  <r>
    <d v="2024-11-14T01:12:59"/>
    <x v="9"/>
    <n v="1"/>
    <s v="MACEA MATEO"/>
    <x v="6"/>
    <x v="0"/>
    <n v="155"/>
    <n v="19.375"/>
    <n v="172.54676258992799"/>
    <s v="EDIXON PALMAR Realiz 4 viajes donde moviliz 69 Usuarios "/>
    <n v="90500.719400000002"/>
    <x v="0"/>
    <n v="13064.8649"/>
    <x v="1197"/>
    <x v="0"/>
    <m/>
  </r>
  <r>
    <d v="2024-11-14T01:12:59"/>
    <x v="1"/>
    <n v="2"/>
    <s v="RUA CHAVARRIA JEFERSON ANDREY"/>
    <x v="3"/>
    <x v="0"/>
    <n v="232"/>
    <n v="23.2"/>
    <n v="215.68345323740999"/>
    <m/>
    <n v="113125.8993"/>
    <x v="1"/>
    <n v="13064.8649"/>
    <x v="1197"/>
    <x v="0"/>
    <m/>
  </r>
  <r>
    <d v="2024-11-14T01:12:59"/>
    <x v="9"/>
    <n v="3"/>
    <s v="ESPINOZA CHAVARRIA GUILLERMO LEON"/>
    <x v="0"/>
    <x v="0"/>
    <n v="167"/>
    <n v="18.5555555555556"/>
    <n v="194.11510791366899"/>
    <m/>
    <n v="101813.3094"/>
    <x v="0"/>
    <n v="13064.8649"/>
    <x v="1197"/>
    <x v="0"/>
    <m/>
  </r>
  <r>
    <d v="2024-11-14T01:13:00"/>
    <x v="1"/>
    <n v="4"/>
    <s v="SERNA GONZALES GEOVANNY ANDRES"/>
    <x v="6"/>
    <x v="0"/>
    <n v="176"/>
    <n v="22"/>
    <n v="172.54676258992799"/>
    <m/>
    <n v="90500.719400000002"/>
    <x v="0"/>
    <n v="13064.8649"/>
    <x v="1197"/>
    <x v="0"/>
    <m/>
  </r>
  <r>
    <d v="2024-11-14T01:13:00"/>
    <x v="9"/>
    <n v="5"/>
    <s v="BERRIO POSADA ANGELA"/>
    <x v="3"/>
    <x v="0"/>
    <n v="205"/>
    <n v="20.5"/>
    <n v="215.68345323740999"/>
    <s v="Se descuenta 0.5 viaje de 4 15 pm ya que NO ingresa a la minorista "/>
    <n v="113125.8993"/>
    <x v="1"/>
    <n v="13064.8649"/>
    <x v="1197"/>
    <x v="0"/>
    <m/>
  </r>
  <r>
    <d v="2024-11-14T01:13:00"/>
    <x v="1"/>
    <n v="6"/>
    <s v="LOPEZ PINEDA DANIEL ESTIVEN"/>
    <x v="0"/>
    <x v="0"/>
    <n v="197"/>
    <n v="21.8888888888889"/>
    <n v="194.11510791366899"/>
    <s v="2 Descuentos (Controlador y usuario desubicado) "/>
    <n v="101813.3094"/>
    <x v="0"/>
    <n v="13064.8649"/>
    <x v="1197"/>
    <x v="0"/>
    <m/>
  </r>
  <r>
    <d v="2024-11-14T01:13:00"/>
    <x v="9"/>
    <n v="7"/>
    <s v="VANEGAS MORALES DEIBY ALEJANDRO"/>
    <x v="0"/>
    <x v="0"/>
    <n v="197"/>
    <n v="21.8888888888889"/>
    <n v="194.11510791366899"/>
    <m/>
    <n v="101813.3094"/>
    <x v="1"/>
    <n v="13064.8649"/>
    <x v="1197"/>
    <x v="0"/>
    <m/>
  </r>
  <r>
    <d v="2024-11-14T01:13:01"/>
    <x v="1"/>
    <n v="8"/>
    <s v="LONDOO CADAVID DAVID SANTIAGO"/>
    <x v="6"/>
    <x v="0"/>
    <n v="182"/>
    <n v="22.75"/>
    <n v="172.54676258992799"/>
    <m/>
    <n v="90500.719400000002"/>
    <x v="1"/>
    <n v="13064.8649"/>
    <x v="1197"/>
    <x v="0"/>
    <m/>
  </r>
  <r>
    <d v="2024-11-14T01:13:01"/>
    <x v="9"/>
    <n v="9"/>
    <s v="ORTIZ ANDRES FELIPE"/>
    <x v="2"/>
    <x v="0"/>
    <n v="102"/>
    <n v="17"/>
    <n v="129.410071942446"/>
    <m/>
    <n v="67875.539600000004"/>
    <x v="0"/>
    <n v="13064.8649"/>
    <x v="1197"/>
    <x v="0"/>
    <m/>
  </r>
  <r>
    <d v="2024-11-14T01:13:01"/>
    <x v="1"/>
    <n v="10"/>
    <s v="HERRERA GIRALDO DAVINSON"/>
    <x v="0"/>
    <x v="0"/>
    <n v="203"/>
    <n v="22.5555555555556"/>
    <n v="194.11510791366899"/>
    <s v="1 Descuento (Monitoreo) "/>
    <n v="101813.3094"/>
    <x v="0"/>
    <n v="13064.8649"/>
    <x v="1197"/>
    <x v="0"/>
    <m/>
  </r>
  <r>
    <d v="2024-11-14T01:13:01"/>
    <x v="9"/>
    <n v="11"/>
    <s v="AMAYA JOSE MANUEL"/>
    <x v="6"/>
    <x v="0"/>
    <n v="183"/>
    <n v="22.875"/>
    <n v="172.54676258992799"/>
    <s v="2 Descuentos (Usuarios desubicados) "/>
    <n v="90500.719400000002"/>
    <x v="0"/>
    <n v="13064.8649"/>
    <x v="1197"/>
    <x v="0"/>
    <m/>
  </r>
  <r>
    <d v="2024-11-14T01:13:02"/>
    <x v="1"/>
    <n v="13"/>
    <s v="QUINTERO  ALVARO ANTONIO"/>
    <x v="0"/>
    <x v="0"/>
    <n v="209"/>
    <n v="23.2222222222222"/>
    <n v="194.11510791366899"/>
    <m/>
    <n v="101813.3094"/>
    <x v="0"/>
    <n v="13064.8649"/>
    <x v="1197"/>
    <x v="0"/>
    <m/>
  </r>
  <r>
    <d v="2024-11-14T01:13:02"/>
    <x v="9"/>
    <n v="14"/>
    <s v="LONDOO LOPERA DUVAN ANDRES"/>
    <x v="3"/>
    <x v="0"/>
    <n v="236"/>
    <n v="23.6"/>
    <n v="215.68345323740999"/>
    <m/>
    <n v="113125.8993"/>
    <x v="1"/>
    <n v="13064.8649"/>
    <x v="1197"/>
    <x v="0"/>
    <m/>
  </r>
  <r>
    <d v="2024-11-14T01:13:02"/>
    <x v="1"/>
    <n v="15"/>
    <s v="MARTINEZ ADRIAN ALEJANDRO"/>
    <x v="1"/>
    <x v="0"/>
    <n v="263"/>
    <n v="23.909090909090899"/>
    <n v="237.25179856115099"/>
    <s v="1 Descuento (Despachador) "/>
    <n v="124438.4892"/>
    <x v="1"/>
    <n v="13064.8649"/>
    <x v="1197"/>
    <x v="0"/>
    <m/>
  </r>
  <r>
    <d v="2024-11-14T01:13:02"/>
    <x v="9"/>
    <n v="16"/>
    <s v="HURTADO MADRID JUAN ESTEBAN"/>
    <x v="0"/>
    <x v="0"/>
    <n v="227"/>
    <n v="25.2222222222222"/>
    <n v="194.11510791366899"/>
    <m/>
    <n v="101813.3094"/>
    <x v="0"/>
    <n v="13064.8649"/>
    <x v="1197"/>
    <x v="0"/>
    <m/>
  </r>
  <r>
    <d v="2024-11-14T01:13:03"/>
    <x v="1"/>
    <n v="17"/>
    <s v="RAMIREZ JARAMILLO WILSON"/>
    <x v="0"/>
    <x v="0"/>
    <n v="184"/>
    <n v="20.4444444444444"/>
    <n v="194.11510791366899"/>
    <s v="1 Descuento (Conduct) "/>
    <n v="101813.3094"/>
    <x v="0"/>
    <n v="13064.8649"/>
    <x v="1197"/>
    <x v="0"/>
    <m/>
  </r>
  <r>
    <d v="2024-11-14T01:13:03"/>
    <x v="9"/>
    <n v="18"/>
    <s v="BETANCUR GUZMAN JHON FERNANDO"/>
    <x v="3"/>
    <x v="0"/>
    <n v="227"/>
    <n v="22.7"/>
    <n v="215.68345323740999"/>
    <s v="2 Descuentos (Despachador y asociado) "/>
    <n v="113125.8993"/>
    <x v="0"/>
    <n v="13064.8649"/>
    <x v="1197"/>
    <x v="0"/>
    <m/>
  </r>
  <r>
    <d v="2024-11-14T01:13:03"/>
    <x v="1"/>
    <n v="19"/>
    <s v="MUOZ PEA WEIMAR ALONSO"/>
    <x v="3"/>
    <x v="0"/>
    <n v="191"/>
    <n v="19.100000000000001"/>
    <n v="215.68345323740999"/>
    <m/>
    <n v="113125.8993"/>
    <x v="0"/>
    <n v="13064.8649"/>
    <x v="1197"/>
    <x v="0"/>
    <m/>
  </r>
  <r>
    <d v="2024-11-14T01:13:03"/>
    <x v="9"/>
    <n v="20"/>
    <s v="GONZALEZ PEREZ RAFAEL JOSE"/>
    <x v="0"/>
    <x v="0"/>
    <n v="182"/>
    <n v="20.2222222222222"/>
    <n v="194.11510791366899"/>
    <m/>
    <n v="101813.3094"/>
    <x v="0"/>
    <n v="13064.8649"/>
    <x v="1197"/>
    <x v="0"/>
    <m/>
  </r>
  <r>
    <d v="2024-11-14T01:13:04"/>
    <x v="1"/>
    <n v="21"/>
    <s v="JIMENEZ JIMENEZ OMAR DAVID"/>
    <x v="3"/>
    <x v="0"/>
    <n v="210"/>
    <n v="21"/>
    <n v="215.68345323740999"/>
    <m/>
    <n v="113125.8993"/>
    <x v="0"/>
    <n v="13064.8649"/>
    <x v="1197"/>
    <x v="0"/>
    <m/>
  </r>
  <r>
    <d v="2024-11-14T01:13:04"/>
    <x v="9"/>
    <n v="22"/>
    <s v="QUIRAMA CASTAEDA JHON JADER"/>
    <x v="3"/>
    <x v="0"/>
    <n v="196"/>
    <n v="19.600000000000001"/>
    <n v="215.68345323740999"/>
    <s v="2 Descuentos (Usuario desubicado y movilidad reducida) "/>
    <n v="113125.8993"/>
    <x v="1"/>
    <n v="13064.8649"/>
    <x v="1197"/>
    <x v="0"/>
    <m/>
  </r>
  <r>
    <d v="2024-11-14T01:13:04"/>
    <x v="9"/>
    <n v="23"/>
    <s v="SALDARRIAGA PARRA LUIS ALBERTO"/>
    <x v="0"/>
    <x v="0"/>
    <n v="175"/>
    <n v="19.4444444444444"/>
    <n v="194.11510791366899"/>
    <s v="3 Descuentos (Usuarios desubicados y despachador) "/>
    <n v="101813.3094"/>
    <x v="2"/>
    <n v="13064.8649"/>
    <x v="1197"/>
    <x v="0"/>
    <m/>
  </r>
  <r>
    <d v="2024-11-14T01:13:04"/>
    <x v="1"/>
    <n v="25"/>
    <s v="HENAO MUOZ FERNEY"/>
    <x v="0"/>
    <x v="0"/>
    <n v="216"/>
    <n v="24"/>
    <n v="194.11510791366899"/>
    <s v="5 Descuentos (Usuarios desubicados y transbordo) "/>
    <n v="101813.3094"/>
    <x v="1"/>
    <n v="13064.8649"/>
    <x v="1197"/>
    <x v="0"/>
    <m/>
  </r>
  <r>
    <d v="2024-11-14T01:13:04"/>
    <x v="9"/>
    <n v="26"/>
    <s v="CIRO MARIN RODRIGO ALBERTO"/>
    <x v="3"/>
    <x v="0"/>
    <n v="192"/>
    <n v="19.2"/>
    <n v="215.68345323740999"/>
    <s v="3 Descuentos (conducts y usuario movilidad reducida "/>
    <n v="113125.8993"/>
    <x v="0"/>
    <n v="13064.8649"/>
    <x v="1197"/>
    <x v="0"/>
    <m/>
  </r>
  <r>
    <d v="2024-11-14T01:13:05"/>
    <x v="1"/>
    <n v="27"/>
    <s v="FLORES RINCON JORGE ALBERTO"/>
    <x v="2"/>
    <x v="0"/>
    <n v="121"/>
    <n v="18.615384615384599"/>
    <n v="140.19424460431699"/>
    <s v="1 Descuento (Despachador) "/>
    <n v="73531.834499999997"/>
    <x v="0"/>
    <n v="13064.8649"/>
    <x v="1197"/>
    <x v="0"/>
    <m/>
  </r>
  <r>
    <d v="2024-11-14T01:13:05"/>
    <x v="9"/>
    <n v="28"/>
    <s v="GUERRA WILLIAN"/>
    <x v="0"/>
    <x v="0"/>
    <n v="186"/>
    <n v="20.6666666666667"/>
    <n v="194.11510791366899"/>
    <s v="Se descuenta 0.5 viaje de 8:23 am ya que NO espera el tiempo indicado en el paradero, 6 Descuentos (Monitoreo, conducts, despachador y usuario desubicado) "/>
    <n v="101813.3094"/>
    <x v="0"/>
    <n v="13064.8649"/>
    <x v="1197"/>
    <x v="0"/>
    <m/>
  </r>
  <r>
    <d v="2024-11-14T01:13:05"/>
    <x v="1"/>
    <n v="29"/>
    <s v="PEREZ GARCIA JUAN ESTEBAN"/>
    <x v="6"/>
    <x v="0"/>
    <n v="202"/>
    <n v="25.25"/>
    <n v="172.54676258992799"/>
    <s v="4 Descuentos (monitoreo, usuarios desubicados y asociado) "/>
    <n v="90500.719400000002"/>
    <x v="0"/>
    <n v="13064.8649"/>
    <x v="1197"/>
    <x v="0"/>
    <m/>
  </r>
  <r>
    <d v="2024-11-14T01:13:05"/>
    <x v="9"/>
    <n v="30"/>
    <s v="TORRES SUAREZ JUAN DIEGO"/>
    <x v="6"/>
    <x v="0"/>
    <n v="178"/>
    <n v="22.25"/>
    <n v="172.54676258992799"/>
    <s v="viaje 8 15 am NO se tuvo en cuenta NO moviliz usuarios, NO ingres al paradero. 2 Descuentos (Capacitacion) "/>
    <n v="90500.719400000002"/>
    <x v="0"/>
    <n v="13064.8649"/>
    <x v="1197"/>
    <x v="0"/>
    <m/>
  </r>
  <r>
    <d v="2024-11-14T01:13:06"/>
    <x v="1"/>
    <n v="31"/>
    <s v="GOEZ PABLO"/>
    <x v="0"/>
    <x v="0"/>
    <n v="186"/>
    <n v="20.6666666666667"/>
    <n v="194.11510791366899"/>
    <s v="1 Descuento (Despachador) "/>
    <n v="101813.3094"/>
    <x v="0"/>
    <n v="13064.8649"/>
    <x v="1197"/>
    <x v="0"/>
    <m/>
  </r>
  <r>
    <d v="2024-11-14T01:13:06"/>
    <x v="9"/>
    <n v="32"/>
    <s v="AGUDELO GARCIA DENIN ANGELO"/>
    <x v="2"/>
    <x v="0"/>
    <n v="138"/>
    <n v="23"/>
    <n v="129.410071942446"/>
    <s v="2 Descuentos (Despachador y jefe de ruta) "/>
    <n v="67875.539600000004"/>
    <x v="0"/>
    <n v="13064.8649"/>
    <x v="1197"/>
    <x v="0"/>
    <m/>
  </r>
  <r>
    <d v="2024-11-14T01:13:06"/>
    <x v="1"/>
    <n v="33"/>
    <s v="SERNA JUAN PABLO"/>
    <x v="0"/>
    <x v="0"/>
    <n v="193"/>
    <n v="21.4444444444444"/>
    <n v="194.11510791366899"/>
    <s v="10 Descuentos (Transbordo, despachador, conduct y monitoreo) "/>
    <n v="101813.3094"/>
    <x v="0"/>
    <n v="13064.8649"/>
    <x v="1197"/>
    <x v="0"/>
    <m/>
  </r>
  <r>
    <d v="2024-11-14T01:13:06"/>
    <x v="9"/>
    <n v="34"/>
    <s v="MONTOYA OSPINA GILBERTO ANTONIO"/>
    <x v="1"/>
    <x v="0"/>
    <n v="244"/>
    <n v="22.181818181818201"/>
    <n v="237.25179856115099"/>
    <s v="5 Descuentos (Despachadores, conducts y asociado) "/>
    <n v="124438.4892"/>
    <x v="0"/>
    <n v="13064.8649"/>
    <x v="1197"/>
    <x v="0"/>
    <m/>
  </r>
  <r>
    <d v="2024-11-14T01:13:07"/>
    <x v="1"/>
    <n v="35"/>
    <s v="MOLINA LUIS FERNANDO"/>
    <x v="0"/>
    <x v="0"/>
    <n v="164"/>
    <n v="18.2222222222222"/>
    <n v="194.11510791366899"/>
    <m/>
    <n v="101813.3094"/>
    <x v="1"/>
    <n v="13064.8649"/>
    <x v="1197"/>
    <x v="0"/>
    <m/>
  </r>
  <r>
    <d v="2024-11-14T01:13:07"/>
    <x v="9"/>
    <n v="36"/>
    <s v="MARTINEZ CHAVERRA LUIS NORBERTO"/>
    <x v="0"/>
    <x v="0"/>
    <n v="194"/>
    <n v="21.5555555555556"/>
    <n v="194.11510791366899"/>
    <s v="1 Descuento (Despachador) "/>
    <n v="101813.3094"/>
    <x v="0"/>
    <n v="13064.8649"/>
    <x v="1197"/>
    <x v="0"/>
    <m/>
  </r>
  <r>
    <d v="2024-11-14T01:13:07"/>
    <x v="1"/>
    <n v="37"/>
    <s v="TABORDA ROJAS DIEGO ALEJANDRO"/>
    <x v="6"/>
    <x v="0"/>
    <n v="156"/>
    <n v="19.5"/>
    <n v="172.54676258992799"/>
    <m/>
    <n v="90500.719400000002"/>
    <x v="1"/>
    <n v="13064.8649"/>
    <x v="1197"/>
    <x v="0"/>
    <m/>
  </r>
  <r>
    <d v="2024-11-14T01:13:07"/>
    <x v="9"/>
    <n v="38"/>
    <s v="PINO JUAN ESTEBAN"/>
    <x v="0"/>
    <x v="0"/>
    <n v="178"/>
    <n v="19.7777777777778"/>
    <n v="194.11510791366899"/>
    <s v="Se descuenta 0.5 viaje de 8 08 am ya que NO espera el tiempo indicado en el paradero, 1 Descuento (Usuario desubicado) "/>
    <n v="101813.3094"/>
    <x v="0"/>
    <n v="13064.8649"/>
    <x v="1197"/>
    <x v="0"/>
    <m/>
  </r>
  <r>
    <d v="2024-11-14T01:13:08"/>
    <x v="1"/>
    <n v="39"/>
    <s v="PALMAR PANA EDIXON JOSUE"/>
    <x v="5"/>
    <x v="0"/>
    <n v="19"/>
    <n v="19"/>
    <n v="21.568345323740999"/>
    <m/>
    <n v="11312.589900000001"/>
    <x v="0"/>
    <n v="13064.8649"/>
    <x v="1197"/>
    <x v="0"/>
    <m/>
  </r>
  <r>
    <d v="2024-11-14T01:13:08"/>
    <x v="9"/>
    <n v="40"/>
    <s v="OCAMPO OCAMPO ANTONIO JOSE"/>
    <x v="6"/>
    <x v="0"/>
    <n v="190"/>
    <n v="23.75"/>
    <n v="172.54676258992799"/>
    <s v="4 Descuentos (Despachador y Usuarios desubicados) "/>
    <n v="90500.719400000002"/>
    <x v="0"/>
    <n v="13064.8649"/>
    <x v="1197"/>
    <x v="0"/>
    <m/>
  </r>
  <r>
    <d v="2024-11-14T01:13:08"/>
    <x v="1"/>
    <n v="41"/>
    <s v="GARCIA DAVID WILSON ALBERTO"/>
    <x v="3"/>
    <x v="0"/>
    <n v="230"/>
    <n v="23"/>
    <n v="215.68345323740999"/>
    <m/>
    <n v="113125.8993"/>
    <x v="1"/>
    <n v="13064.8649"/>
    <x v="1197"/>
    <x v="0"/>
    <m/>
  </r>
  <r>
    <d v="2024-11-14T01:13:08"/>
    <x v="9"/>
    <n v="42"/>
    <s v="LOPERA ALVAREZ ESTIVEN"/>
    <x v="6"/>
    <x v="0"/>
    <n v="209"/>
    <n v="26.125"/>
    <n v="172.54676258992799"/>
    <s v="1 Descuento (Despachador) "/>
    <n v="90500.719400000002"/>
    <x v="1"/>
    <n v="13064.8649"/>
    <x v="1197"/>
    <x v="0"/>
    <m/>
  </r>
  <r>
    <d v="2024-11-15T00:38:12"/>
    <x v="1"/>
    <n v="1"/>
    <s v="MACEA MATEO"/>
    <x v="4"/>
    <x v="0"/>
    <n v="122"/>
    <n v="17.428571428571399"/>
    <n v="157.10192023633701"/>
    <m/>
    <n v="82556.056100000002"/>
    <x v="0"/>
    <n v="14138.8889"/>
    <x v="1198"/>
    <x v="0"/>
    <m/>
  </r>
  <r>
    <d v="2024-11-15T00:38:12"/>
    <x v="9"/>
    <n v="2"/>
    <s v="PARIAS MURIEL JHON FREDY"/>
    <x v="0"/>
    <x v="0"/>
    <n v="223"/>
    <n v="24.7777777777778"/>
    <n v="201.988183161004"/>
    <s v="1 Descuento (Conduct) "/>
    <n v="106143.5007"/>
    <x v="1"/>
    <n v="14138.8889"/>
    <x v="1198"/>
    <x v="0"/>
    <m/>
  </r>
  <r>
    <d v="2024-11-15T00:38:12"/>
    <x v="1"/>
    <n v="3"/>
    <s v="AGUIRRE ANDRES"/>
    <x v="3"/>
    <x v="0"/>
    <n v="190"/>
    <n v="19"/>
    <n v="224.43131462333801"/>
    <m/>
    <n v="117937.223"/>
    <x v="0"/>
    <n v="14138.8889"/>
    <x v="1198"/>
    <x v="0"/>
    <m/>
  </r>
  <r>
    <d v="2024-11-15T00:38:12"/>
    <x v="9"/>
    <n v="4"/>
    <s v="SERNA GONZALES GEOVANNY ANDRES"/>
    <x v="0"/>
    <x v="0"/>
    <n v="186"/>
    <n v="20.6666666666667"/>
    <n v="201.988183161004"/>
    <s v="1 Descuento (Usuario desubicado) "/>
    <n v="106143.5007"/>
    <x v="0"/>
    <n v="14138.8889"/>
    <x v="1198"/>
    <x v="0"/>
    <m/>
  </r>
  <r>
    <d v="2024-11-15T00:38:13"/>
    <x v="1"/>
    <n v="5"/>
    <s v="LONDOO LOPERA DUVAN ANDRES"/>
    <x v="6"/>
    <x v="0"/>
    <n v="147"/>
    <n v="18.375"/>
    <n v="179.54505169867099"/>
    <m/>
    <n v="94349.778399999996"/>
    <x v="1"/>
    <n v="14138.8889"/>
    <x v="1198"/>
    <x v="0"/>
    <m/>
  </r>
  <r>
    <d v="2024-11-15T00:38:13"/>
    <x v="9"/>
    <n v="6"/>
    <s v="ORTIZ ANDRES FELIPE"/>
    <x v="2"/>
    <x v="0"/>
    <n v="126"/>
    <n v="21"/>
    <n v="134.658788774003"/>
    <s v="DANIEL LOPEZ Realiz 2 viajes donde moviliz 40 Usuarios "/>
    <n v="70762.333799999993"/>
    <x v="0"/>
    <n v="14138.8889"/>
    <x v="1198"/>
    <x v="0"/>
    <m/>
  </r>
  <r>
    <d v="2024-11-15T00:38:13"/>
    <x v="1"/>
    <n v="7"/>
    <s v="VANEGAS MORALES DEIBY ALEJANDRO"/>
    <x v="0"/>
    <x v="0"/>
    <n v="225"/>
    <n v="25"/>
    <n v="201.988183161004"/>
    <s v="1 Descuento (Tecnico radios) "/>
    <n v="106143.5007"/>
    <x v="1"/>
    <n v="14138.8889"/>
    <x v="1198"/>
    <x v="0"/>
    <m/>
  </r>
  <r>
    <d v="2024-11-15T00:38:13"/>
    <x v="9"/>
    <n v="8"/>
    <s v="LONDOO CADAVID DAVID SANTIAGO"/>
    <x v="4"/>
    <x v="0"/>
    <n v="174"/>
    <n v="24.8571428571429"/>
    <n v="157.10192023633701"/>
    <m/>
    <n v="82556.056100000002"/>
    <x v="1"/>
    <n v="14138.8889"/>
    <x v="1198"/>
    <x v="0"/>
    <m/>
  </r>
  <r>
    <d v="2024-11-15T00:38:13"/>
    <x v="1"/>
    <n v="9"/>
    <s v="AGUDELO GARCIA LLORDIN ELIAS"/>
    <x v="0"/>
    <x v="0"/>
    <n v="188"/>
    <n v="20.8888888888889"/>
    <n v="201.988183161004"/>
    <s v="1 Descuento (Asociado) "/>
    <n v="106143.5007"/>
    <x v="0"/>
    <n v="14138.8889"/>
    <x v="1198"/>
    <x v="0"/>
    <m/>
  </r>
  <r>
    <d v="2024-11-15T00:38:14"/>
    <x v="9"/>
    <n v="10"/>
    <s v="MARULANDA JARAMILLO DAWER ANDRES"/>
    <x v="2"/>
    <x v="0"/>
    <n v="139"/>
    <n v="23.1666666666667"/>
    <n v="134.658788774003"/>
    <m/>
    <n v="70762.333799999993"/>
    <x v="0"/>
    <n v="14138.8889"/>
    <x v="1198"/>
    <x v="0"/>
    <m/>
  </r>
  <r>
    <d v="2024-11-15T00:38:14"/>
    <x v="1"/>
    <n v="11"/>
    <s v="HERRERA GIRALDO DAVINSON"/>
    <x v="0"/>
    <x v="0"/>
    <n v="198"/>
    <n v="22"/>
    <n v="201.988183161004"/>
    <m/>
    <n v="106143.5007"/>
    <x v="0"/>
    <n v="14138.8889"/>
    <x v="1198"/>
    <x v="0"/>
    <m/>
  </r>
  <r>
    <d v="2024-11-15T00:38:14"/>
    <x v="9"/>
    <n v="12"/>
    <s v="VALENCIA MENDOZA JHON"/>
    <x v="0"/>
    <x v="0"/>
    <n v="227"/>
    <n v="25.2222222222222"/>
    <n v="201.988183161004"/>
    <s v="2 Descuentos (Jefe de ruta) "/>
    <n v="106143.5007"/>
    <x v="0"/>
    <n v="14138.8889"/>
    <x v="1198"/>
    <x v="0"/>
    <m/>
  </r>
  <r>
    <d v="2024-11-15T00:38:14"/>
    <x v="1"/>
    <n v="13"/>
    <s v="QUINTERO  ALVARO ANTONIO"/>
    <x v="0"/>
    <x v="0"/>
    <n v="235"/>
    <n v="26.1111111111111"/>
    <n v="201.988183161004"/>
    <m/>
    <n v="106143.5007"/>
    <x v="0"/>
    <n v="14138.8889"/>
    <x v="1198"/>
    <x v="0"/>
    <m/>
  </r>
  <r>
    <d v="2024-11-15T00:38:15"/>
    <x v="9"/>
    <n v="14"/>
    <s v="DIAZ LOZADA ANDRES FELIPE"/>
    <x v="3"/>
    <x v="0"/>
    <n v="246"/>
    <n v="24.6"/>
    <n v="224.43131462333801"/>
    <s v="1 Descuento (Usuario desubicado) "/>
    <n v="117937.223"/>
    <x v="1"/>
    <n v="14138.8889"/>
    <x v="1198"/>
    <x v="0"/>
    <m/>
  </r>
  <r>
    <d v="2024-11-15T00:38:15"/>
    <x v="1"/>
    <n v="15"/>
    <s v="MARTINEZ ADRIAN ALEJANDRO"/>
    <x v="11"/>
    <x v="0"/>
    <n v="70"/>
    <n v="46.6666666666667"/>
    <n v="33.6646971935007"/>
    <m/>
    <n v="17690.583500000001"/>
    <x v="1"/>
    <n v="14138.8889"/>
    <x v="1198"/>
    <x v="0"/>
    <m/>
  </r>
  <r>
    <d v="2024-11-15T00:38:15"/>
    <x v="9"/>
    <n v="16"/>
    <s v="HURTADO MADRID JUAN ESTEBAN"/>
    <x v="4"/>
    <x v="0"/>
    <n v="128"/>
    <n v="18.285714285714299"/>
    <n v="157.10192023633701"/>
    <m/>
    <n v="82556.056100000002"/>
    <x v="0"/>
    <n v="14138.8889"/>
    <x v="1198"/>
    <x v="0"/>
    <m/>
  </r>
  <r>
    <d v="2024-11-15T00:38:15"/>
    <x v="1"/>
    <n v="17"/>
    <s v="ESPINOZA CHAVARRIA GUILLERMO LEON"/>
    <x v="0"/>
    <x v="0"/>
    <n v="205"/>
    <n v="22.7777777777778"/>
    <n v="201.988183161004"/>
    <s v="1 Descuento (Asociado) "/>
    <n v="106143.5007"/>
    <x v="0"/>
    <n v="14138.8889"/>
    <x v="1198"/>
    <x v="0"/>
    <m/>
  </r>
  <r>
    <d v="2024-11-15T00:38:16"/>
    <x v="9"/>
    <n v="18"/>
    <s v="BETANCUR GUZMAN JHON FERNANDO"/>
    <x v="0"/>
    <x v="0"/>
    <n v="193"/>
    <n v="21.4444444444444"/>
    <n v="201.988183161004"/>
    <m/>
    <n v="106143.5007"/>
    <x v="0"/>
    <n v="14138.8889"/>
    <x v="1198"/>
    <x v="0"/>
    <m/>
  </r>
  <r>
    <d v="2024-11-15T00:38:16"/>
    <x v="1"/>
    <n v="19"/>
    <s v="MUOZ PEA WEIMAR ALONSO"/>
    <x v="0"/>
    <x v="0"/>
    <n v="209"/>
    <n v="23.2222222222222"/>
    <n v="201.988183161004"/>
    <m/>
    <n v="106143.5007"/>
    <x v="0"/>
    <n v="14138.8889"/>
    <x v="1198"/>
    <x v="0"/>
    <m/>
  </r>
  <r>
    <d v="2024-11-15T00:38:16"/>
    <x v="9"/>
    <n v="20"/>
    <s v="GONZALEZ PEREZ RAFAEL JOSE"/>
    <x v="0"/>
    <x v="0"/>
    <n v="241"/>
    <n v="26.7777777777778"/>
    <n v="201.988183161004"/>
    <m/>
    <n v="106143.5007"/>
    <x v="0"/>
    <n v="14138.8889"/>
    <x v="1198"/>
    <x v="0"/>
    <m/>
  </r>
  <r>
    <d v="2024-11-15T00:38:16"/>
    <x v="1"/>
    <n v="21"/>
    <s v="JIMENEZ JIMENEZ OMAR DAVID"/>
    <x v="3"/>
    <x v="0"/>
    <n v="247"/>
    <n v="24.7"/>
    <n v="224.43131462333801"/>
    <m/>
    <n v="117937.223"/>
    <x v="0"/>
    <n v="14138.8889"/>
    <x v="1198"/>
    <x v="0"/>
    <m/>
  </r>
  <r>
    <d v="2024-11-15T00:38:16"/>
    <x v="9"/>
    <n v="22"/>
    <s v="QUIRAMA CASTAEDA JHON JADER"/>
    <x v="3"/>
    <x v="0"/>
    <n v="260"/>
    <n v="26"/>
    <n v="224.43131462333801"/>
    <m/>
    <n v="117937.223"/>
    <x v="1"/>
    <n v="14138.8889"/>
    <x v="1198"/>
    <x v="0"/>
    <m/>
  </r>
  <r>
    <d v="2024-11-15T00:38:17"/>
    <x v="1"/>
    <n v="23"/>
    <s v="SALDARRIAGA PARRA LUIS ALBERTO"/>
    <x v="3"/>
    <x v="0"/>
    <n v="222"/>
    <n v="22.2"/>
    <n v="224.43131462333801"/>
    <s v="8 Descuentos (Despachadores, jefe de ruta y usuario desubicado) "/>
    <n v="117937.223"/>
    <x v="2"/>
    <n v="14138.8889"/>
    <x v="1198"/>
    <x v="0"/>
    <m/>
  </r>
  <r>
    <d v="2024-11-15T00:38:17"/>
    <x v="9"/>
    <n v="25"/>
    <s v="JIMENEZ HURTADO CARLOS ESTIVEN"/>
    <x v="0"/>
    <x v="0"/>
    <n v="215"/>
    <n v="23.8888888888889"/>
    <n v="201.988183161004"/>
    <m/>
    <n v="106143.5007"/>
    <x v="1"/>
    <n v="14138.8889"/>
    <x v="1198"/>
    <x v="0"/>
    <m/>
  </r>
  <r>
    <d v="2024-11-15T00:38:17"/>
    <x v="1"/>
    <n v="26"/>
    <s v="CIRO MARIN RODRIGO ALBERTO"/>
    <x v="3"/>
    <x v="0"/>
    <n v="230"/>
    <n v="23"/>
    <n v="224.43131462333801"/>
    <m/>
    <n v="117937.223"/>
    <x v="0"/>
    <n v="14138.8889"/>
    <x v="1198"/>
    <x v="0"/>
    <m/>
  </r>
  <r>
    <d v="2024-11-15T00:38:17"/>
    <x v="9"/>
    <n v="27"/>
    <s v="FLORES RINCON JORGE ALBERTO"/>
    <x v="8"/>
    <x v="0"/>
    <n v="151"/>
    <n v="30.2"/>
    <n v="112.21565731166901"/>
    <s v="2 Descuentos (Conducts) "/>
    <n v="58968.611499999999"/>
    <x v="0"/>
    <n v="14138.8889"/>
    <x v="1198"/>
    <x v="0"/>
    <m/>
  </r>
  <r>
    <d v="2024-11-15T00:38:18"/>
    <x v="1"/>
    <n v="28"/>
    <s v="GUERRA WILLIAN"/>
    <x v="0"/>
    <x v="0"/>
    <n v="186"/>
    <n v="20.6666666666667"/>
    <n v="201.988183161004"/>
    <m/>
    <n v="106143.5007"/>
    <x v="0"/>
    <n v="14138.8889"/>
    <x v="1198"/>
    <x v="0"/>
    <m/>
  </r>
  <r>
    <d v="2024-11-15T00:38:18"/>
    <x v="9"/>
    <n v="29"/>
    <s v="PEREZ GARCIA JUAN ESTEBAN"/>
    <x v="6"/>
    <x v="0"/>
    <n v="170"/>
    <n v="21.25"/>
    <n v="179.54505169867099"/>
    <m/>
    <n v="94349.778399999996"/>
    <x v="0"/>
    <n v="14138.8889"/>
    <x v="1198"/>
    <x v="0"/>
    <m/>
  </r>
  <r>
    <d v="2024-11-15T00:38:18"/>
    <x v="1"/>
    <n v="30"/>
    <s v="TORRES SUAREZ JUAN DIEGO"/>
    <x v="0"/>
    <x v="0"/>
    <n v="181"/>
    <n v="20.1111111111111"/>
    <n v="201.988183161004"/>
    <s v="1 Descuento (Despachador) "/>
    <n v="106143.5007"/>
    <x v="0"/>
    <n v="14138.8889"/>
    <x v="1198"/>
    <x v="0"/>
    <m/>
  </r>
  <r>
    <d v="2024-11-15T00:38:18"/>
    <x v="9"/>
    <n v="31"/>
    <s v="GOEZ PABLO"/>
    <x v="8"/>
    <x v="0"/>
    <n v="102"/>
    <n v="20.399999999999999"/>
    <n v="112.21565731166901"/>
    <s v="3 Descuentos (Usuarios desubicados) "/>
    <n v="58968.611499999999"/>
    <x v="0"/>
    <n v="14138.8889"/>
    <x v="1198"/>
    <x v="0"/>
    <m/>
  </r>
  <r>
    <d v="2024-11-15T00:38:19"/>
    <x v="1"/>
    <n v="32"/>
    <s v="AGUDELO GARCIA DENIN ANGELO"/>
    <x v="0"/>
    <x v="0"/>
    <n v="209"/>
    <n v="23.2222222222222"/>
    <n v="201.988183161004"/>
    <s v="1 Descuento (Usuario desubicado) "/>
    <n v="106143.5007"/>
    <x v="0"/>
    <n v="14138.8889"/>
    <x v="1198"/>
    <x v="0"/>
    <m/>
  </r>
  <r>
    <d v="2024-11-15T00:38:19"/>
    <x v="9"/>
    <n v="33"/>
    <s v="SERNA JUAN PABLO"/>
    <x v="6"/>
    <x v="0"/>
    <n v="143"/>
    <n v="17.875"/>
    <n v="179.54505169867099"/>
    <m/>
    <n v="94349.778399999996"/>
    <x v="0"/>
    <n v="14138.8889"/>
    <x v="1198"/>
    <x v="0"/>
    <m/>
  </r>
  <r>
    <d v="2024-11-15T00:38:19"/>
    <x v="1"/>
    <n v="34"/>
    <s v="PINO JUAN ESTEBAN"/>
    <x v="10"/>
    <x v="0"/>
    <n v="49"/>
    <n v="12.25"/>
    <n v="89.772525849335295"/>
    <m/>
    <n v="47174.889199999998"/>
    <x v="0"/>
    <n v="14138.8889"/>
    <x v="1198"/>
    <x v="0"/>
    <m/>
  </r>
  <r>
    <d v="2024-11-15T00:38:19"/>
    <x v="9"/>
    <n v="35"/>
    <s v="MOLINA LUIS FERNANDO"/>
    <x v="0"/>
    <x v="0"/>
    <n v="161"/>
    <n v="17.8888888888889"/>
    <n v="201.988183161004"/>
    <s v="1 Descuento (Despachador) "/>
    <n v="106143.5007"/>
    <x v="1"/>
    <n v="14138.8889"/>
    <x v="1198"/>
    <x v="0"/>
    <m/>
  </r>
  <r>
    <d v="2024-11-15T00:38:20"/>
    <x v="1"/>
    <n v="36"/>
    <s v="MARTINEZ CHAVERRA LUIS NORBERTO"/>
    <x v="3"/>
    <x v="0"/>
    <n v="231"/>
    <n v="23.1"/>
    <n v="224.43131462333801"/>
    <s v="2 Descuentos (Despachador y jefe de ruta) "/>
    <n v="117937.223"/>
    <x v="0"/>
    <n v="14138.8889"/>
    <x v="1198"/>
    <x v="0"/>
    <m/>
  </r>
  <r>
    <d v="2024-11-15T00:38:20"/>
    <x v="9"/>
    <n v="37"/>
    <s v="TABORDA ROJAS DIEGO ALEJANDRO"/>
    <x v="0"/>
    <x v="0"/>
    <n v="178"/>
    <n v="19.7777777777778"/>
    <n v="201.988183161004"/>
    <m/>
    <n v="106143.5007"/>
    <x v="1"/>
    <n v="14138.8889"/>
    <x v="1198"/>
    <x v="0"/>
    <m/>
  </r>
  <r>
    <d v="2024-11-15T00:38:20"/>
    <x v="1"/>
    <n v="38"/>
    <s v="JIMENEZ HERNANDEZ ESTEBAN CAMILO"/>
    <x v="6"/>
    <x v="0"/>
    <n v="182"/>
    <n v="22.75"/>
    <n v="179.54505169867099"/>
    <m/>
    <n v="94349.778399999996"/>
    <x v="0"/>
    <n v="14138.8889"/>
    <x v="1198"/>
    <x v="0"/>
    <m/>
  </r>
  <r>
    <d v="2024-11-15T00:38:20"/>
    <x v="9"/>
    <n v="39"/>
    <s v="PALMAR PANA EDIXON JOSUE"/>
    <x v="0"/>
    <x v="0"/>
    <n v="201"/>
    <n v="22.3333333333333"/>
    <n v="201.988183161004"/>
    <s v="2 Descuentos (Asociados) "/>
    <n v="106143.5007"/>
    <x v="0"/>
    <n v="14138.8889"/>
    <x v="1198"/>
    <x v="0"/>
    <m/>
  </r>
  <r>
    <d v="2024-11-15T00:38:20"/>
    <x v="1"/>
    <n v="40"/>
    <s v="OCAMPO OCAMPO ANTONIO JOSE"/>
    <x v="3"/>
    <x v="0"/>
    <n v="221"/>
    <n v="22.1"/>
    <n v="224.43131462333801"/>
    <m/>
    <n v="117937.223"/>
    <x v="0"/>
    <n v="14138.8889"/>
    <x v="1198"/>
    <x v="0"/>
    <m/>
  </r>
  <r>
    <d v="2024-11-15T00:38:21"/>
    <x v="9"/>
    <n v="41"/>
    <s v="GARCIA DAVID WILSON ALBERTO"/>
    <x v="0"/>
    <x v="0"/>
    <n v="234"/>
    <n v="26"/>
    <n v="201.988183161004"/>
    <s v="1 Descuento (Conduct) "/>
    <n v="106143.5007"/>
    <x v="1"/>
    <n v="14138.8889"/>
    <x v="1198"/>
    <x v="0"/>
    <m/>
  </r>
  <r>
    <d v="2024-11-15T00:38:21"/>
    <x v="1"/>
    <n v="42"/>
    <s v="LOPERA ALVAREZ ESTIVEN"/>
    <x v="4"/>
    <x v="3"/>
    <n v="152"/>
    <n v="21.714285714285701"/>
    <n v="157.10192023633701"/>
    <s v="1 Descuento (Despachador) "/>
    <n v="82556.056100000002"/>
    <x v="1"/>
    <n v="14138.8889"/>
    <x v="1198"/>
    <x v="0"/>
    <m/>
  </r>
  <r>
    <d v="2024-11-16T02:19:47"/>
    <x v="1"/>
    <n v="1"/>
    <s v="MACEA MATEO"/>
    <x v="3"/>
    <x v="0"/>
    <n v="212"/>
    <n v="21.2"/>
    <n v="238.43195266272201"/>
    <m/>
    <n v="125637.57399999999"/>
    <x v="0"/>
    <n v="14841.6667"/>
    <x v="1199"/>
    <x v="0"/>
    <m/>
  </r>
  <r>
    <d v="2024-11-16T02:19:47"/>
    <x v="9"/>
    <n v="2"/>
    <s v="PARIAS MURIEL JHON FREDY"/>
    <x v="0"/>
    <x v="0"/>
    <n v="233"/>
    <n v="25.8888888888889"/>
    <n v="214.58875739645001"/>
    <m/>
    <n v="113073.81660000001"/>
    <x v="1"/>
    <n v="14841.6667"/>
    <x v="1199"/>
    <x v="0"/>
    <m/>
  </r>
  <r>
    <d v="2024-11-16T02:19:48"/>
    <x v="1"/>
    <n v="3"/>
    <s v="AGUIRRE ANDRES"/>
    <x v="2"/>
    <x v="0"/>
    <n v="129"/>
    <n v="21.5"/>
    <n v="143.059171597633"/>
    <m/>
    <n v="75382.544399999999"/>
    <x v="0"/>
    <n v="14841.6667"/>
    <x v="1199"/>
    <x v="0"/>
    <m/>
  </r>
  <r>
    <d v="2024-11-16T02:19:48"/>
    <x v="9"/>
    <n v="4"/>
    <s v="SERNA GONZALES GEOVANNY ANDRES"/>
    <x v="0"/>
    <x v="0"/>
    <n v="218"/>
    <n v="24.2222222222222"/>
    <n v="214.58875739645001"/>
    <m/>
    <n v="113073.81660000001"/>
    <x v="0"/>
    <n v="14841.6667"/>
    <x v="1199"/>
    <x v="0"/>
    <m/>
  </r>
  <r>
    <d v="2024-11-16T02:19:49"/>
    <x v="1"/>
    <n v="5"/>
    <s v="BERRIO POSADA ANGELA"/>
    <x v="3"/>
    <x v="0"/>
    <n v="268"/>
    <n v="26.8"/>
    <n v="238.43195266272201"/>
    <s v="2 Descuentos (Usuarios desubicados) "/>
    <n v="125637.57399999999"/>
    <x v="1"/>
    <n v="14841.6667"/>
    <x v="1199"/>
    <x v="0"/>
    <m/>
  </r>
  <r>
    <d v="2024-11-16T02:19:49"/>
    <x v="9"/>
    <n v="6"/>
    <s v="AGUDELO GARCIA LLORDIN ELIAS"/>
    <x v="3"/>
    <x v="0"/>
    <n v="207"/>
    <n v="20.7"/>
    <n v="238.43195266272201"/>
    <s v="2 Descuentos (Despachador) "/>
    <n v="125637.57399999999"/>
    <x v="0"/>
    <n v="14841.6667"/>
    <x v="1199"/>
    <x v="0"/>
    <m/>
  </r>
  <r>
    <d v="2024-11-16T02:19:49"/>
    <x v="1"/>
    <n v="7"/>
    <s v="VANEGAS MORALES DEIBY ALEJANDRO"/>
    <x v="6"/>
    <x v="0"/>
    <n v="242"/>
    <n v="30.25"/>
    <n v="190.745562130178"/>
    <s v="1 Descuento (Despachador) "/>
    <n v="100510.0592"/>
    <x v="1"/>
    <n v="14841.6667"/>
    <x v="1199"/>
    <x v="0"/>
    <m/>
  </r>
  <r>
    <d v="2024-11-16T02:19:50"/>
    <x v="9"/>
    <n v="8"/>
    <s v="LONDOO LOPERA DUVAN ANDRES"/>
    <x v="6"/>
    <x v="0"/>
    <n v="205"/>
    <n v="25.625"/>
    <n v="190.745562130178"/>
    <m/>
    <n v="100510.0592"/>
    <x v="1"/>
    <n v="14841.6667"/>
    <x v="1199"/>
    <x v="0"/>
    <m/>
  </r>
  <r>
    <d v="2024-11-16T02:19:50"/>
    <x v="1"/>
    <n v="9"/>
    <s v="ORTIZ ANDRES FELIPE"/>
    <x v="2"/>
    <x v="3"/>
    <n v="126"/>
    <n v="22.909090909090899"/>
    <n v="131.13757396449699"/>
    <m/>
    <n v="69100.665699999998"/>
    <x v="0"/>
    <n v="14841.6667"/>
    <x v="1199"/>
    <x v="0"/>
    <m/>
  </r>
  <r>
    <d v="2024-11-16T02:19:50"/>
    <x v="9"/>
    <n v="10"/>
    <s v="MARULANDA JARAMILLO DAWER ANDRES"/>
    <x v="6"/>
    <x v="0"/>
    <n v="178"/>
    <n v="22.25"/>
    <n v="190.745562130178"/>
    <s v="1 Descuento (Conduct) "/>
    <n v="100510.0592"/>
    <x v="0"/>
    <n v="14841.6667"/>
    <x v="1199"/>
    <x v="0"/>
    <m/>
  </r>
  <r>
    <d v="2024-11-16T02:19:50"/>
    <x v="1"/>
    <n v="11"/>
    <s v="HERRERA GIRALDO DAVINSON"/>
    <x v="0"/>
    <x v="0"/>
    <n v="229"/>
    <n v="25.4444444444444"/>
    <n v="214.58875739645001"/>
    <m/>
    <n v="113073.81660000001"/>
    <x v="0"/>
    <n v="14841.6667"/>
    <x v="1199"/>
    <x v="0"/>
    <m/>
  </r>
  <r>
    <d v="2024-11-16T02:19:51"/>
    <x v="9"/>
    <n v="12"/>
    <s v="VALENCIA MENDOZA JHON"/>
    <x v="3"/>
    <x v="0"/>
    <n v="232"/>
    <n v="23.2"/>
    <n v="238.43195266272201"/>
    <m/>
    <n v="125637.57399999999"/>
    <x v="0"/>
    <n v="14841.6667"/>
    <x v="1199"/>
    <x v="0"/>
    <m/>
  </r>
  <r>
    <d v="2024-11-16T02:19:51"/>
    <x v="1"/>
    <n v="13"/>
    <s v="DURANGO PAEZ GILDARDO"/>
    <x v="3"/>
    <x v="0"/>
    <n v="219"/>
    <n v="21.9"/>
    <n v="238.43195266272201"/>
    <s v="2 Descuentos (Conduct y despachador)  "/>
    <n v="125637.57399999999"/>
    <x v="0"/>
    <n v="14841.6667"/>
    <x v="1199"/>
    <x v="0"/>
    <m/>
  </r>
  <r>
    <d v="2024-11-16T02:19:51"/>
    <x v="9"/>
    <n v="14"/>
    <s v="DIAZ LOZADA ANDRES FELIPE"/>
    <x v="6"/>
    <x v="0"/>
    <n v="241"/>
    <n v="30.125"/>
    <n v="190.745562130178"/>
    <m/>
    <n v="100510.0592"/>
    <x v="1"/>
    <n v="14841.6667"/>
    <x v="1199"/>
    <x v="0"/>
    <m/>
  </r>
  <r>
    <d v="2024-11-16T02:19:51"/>
    <x v="1"/>
    <n v="15"/>
    <s v="MARTINEZ ADRIAN ALEJANDRO"/>
    <x v="10"/>
    <x v="0"/>
    <n v="140"/>
    <n v="31.1111111111111"/>
    <n v="107.294378698225"/>
    <m/>
    <n v="56536.908300000003"/>
    <x v="1"/>
    <n v="14841.6667"/>
    <x v="1199"/>
    <x v="0"/>
    <m/>
  </r>
  <r>
    <d v="2024-11-16T02:19:51"/>
    <x v="9"/>
    <n v="16"/>
    <s v="HURTADO MADRID JUAN ESTEBAN"/>
    <x v="2"/>
    <x v="0"/>
    <n v="127"/>
    <n v="21.1666666666667"/>
    <n v="143.059171597633"/>
    <m/>
    <n v="75382.544399999999"/>
    <x v="0"/>
    <n v="14841.6667"/>
    <x v="1199"/>
    <x v="0"/>
    <m/>
  </r>
  <r>
    <d v="2024-11-16T02:19:52"/>
    <x v="1"/>
    <n v="17"/>
    <s v="HINCAPIE GALLEGO YEISON ANDRES"/>
    <x v="0"/>
    <x v="0"/>
    <n v="196"/>
    <n v="21.7777777777778"/>
    <n v="214.58875739645001"/>
    <m/>
    <n v="113073.81660000001"/>
    <x v="0"/>
    <n v="14841.6667"/>
    <x v="1199"/>
    <x v="0"/>
    <m/>
  </r>
  <r>
    <d v="2024-11-16T02:19:52"/>
    <x v="9"/>
    <n v="18"/>
    <s v="BETANCUR GUZMAN JHON FERNANDO"/>
    <x v="6"/>
    <x v="0"/>
    <n v="188"/>
    <n v="23.5"/>
    <n v="190.745562130178"/>
    <m/>
    <n v="100510.0592"/>
    <x v="0"/>
    <n v="14841.6667"/>
    <x v="1199"/>
    <x v="0"/>
    <m/>
  </r>
  <r>
    <d v="2024-11-16T02:19:52"/>
    <x v="1"/>
    <n v="19"/>
    <s v="MUOZ PEA WEIMAR ALONSO"/>
    <x v="2"/>
    <x v="0"/>
    <n v="177"/>
    <n v="27.230769230769202"/>
    <n v="154.980769230769"/>
    <m/>
    <n v="81664.4231"/>
    <x v="0"/>
    <n v="14841.6667"/>
    <x v="1199"/>
    <x v="0"/>
    <m/>
  </r>
  <r>
    <d v="2024-11-16T02:19:52"/>
    <x v="9"/>
    <n v="20"/>
    <s v="GONZALEZ PEREZ RAFAEL JOSE"/>
    <x v="6"/>
    <x v="0"/>
    <n v="254"/>
    <n v="31.75"/>
    <n v="190.745562130178"/>
    <s v="3 Descuentos (conducts y usuario desubicado) "/>
    <n v="100510.0592"/>
    <x v="0"/>
    <n v="14841.6667"/>
    <x v="1199"/>
    <x v="0"/>
    <m/>
  </r>
  <r>
    <d v="2024-11-16T02:19:53"/>
    <x v="1"/>
    <n v="21"/>
    <s v="JIMENEZ JIMENEZ OMAR DAVID"/>
    <x v="0"/>
    <x v="0"/>
    <n v="206"/>
    <n v="22.8888888888889"/>
    <n v="214.58875739645001"/>
    <m/>
    <n v="113073.81660000001"/>
    <x v="0"/>
    <n v="14841.6667"/>
    <x v="1199"/>
    <x v="0"/>
    <m/>
  </r>
  <r>
    <d v="2024-11-16T02:19:53"/>
    <x v="9"/>
    <n v="22"/>
    <s v="QUIRAMA CASTAEDA JHON JADER"/>
    <x v="6"/>
    <x v="0"/>
    <n v="243"/>
    <n v="30.375"/>
    <n v="190.745562130178"/>
    <m/>
    <n v="100510.0592"/>
    <x v="1"/>
    <n v="14841.6667"/>
    <x v="1199"/>
    <x v="0"/>
    <m/>
  </r>
  <r>
    <d v="2024-11-16T02:19:53"/>
    <x v="1"/>
    <n v="23"/>
    <s v="RUA CHAVARRIA JEFERSON ANDREY"/>
    <x v="0"/>
    <x v="0"/>
    <n v="233"/>
    <n v="25.8888888888889"/>
    <n v="214.58875739645001"/>
    <s v="1 Descuento (Despachador) "/>
    <n v="113073.81660000001"/>
    <x v="2"/>
    <n v="14841.6667"/>
    <x v="1199"/>
    <x v="0"/>
    <m/>
  </r>
  <r>
    <d v="2024-11-16T02:19:53"/>
    <x v="9"/>
    <n v="25"/>
    <s v="JIMENEZ HURTADO CARLOS ESTIVEN"/>
    <x v="0"/>
    <x v="0"/>
    <n v="239"/>
    <n v="26.5555555555556"/>
    <n v="214.58875739645001"/>
    <m/>
    <n v="113073.81660000001"/>
    <x v="1"/>
    <n v="14841.6667"/>
    <x v="1199"/>
    <x v="0"/>
    <m/>
  </r>
  <r>
    <d v="2024-11-16T02:19:53"/>
    <x v="1"/>
    <n v="26"/>
    <s v="ESPINOZA CHAVARRIA GUILLERMO LEON"/>
    <x v="0"/>
    <x v="0"/>
    <n v="211"/>
    <n v="23.4444444444444"/>
    <n v="214.58875739645001"/>
    <m/>
    <n v="113073.81660000001"/>
    <x v="0"/>
    <n v="14841.6667"/>
    <x v="1199"/>
    <x v="0"/>
    <m/>
  </r>
  <r>
    <d v="2024-11-16T02:19:54"/>
    <x v="9"/>
    <n v="27"/>
    <s v="FLORES RINCON JORGE ALBERTO"/>
    <x v="1"/>
    <x v="0"/>
    <n v="252"/>
    <n v="22.909090909090899"/>
    <n v="262.27514792899399"/>
    <s v="2 Descuentos (Despachador y usuario desubicado) "/>
    <n v="138201.3314"/>
    <x v="0"/>
    <n v="14841.6667"/>
    <x v="1199"/>
    <x v="0"/>
    <m/>
  </r>
  <r>
    <d v="2024-11-16T02:19:54"/>
    <x v="1"/>
    <n v="28"/>
    <s v="GUERRA WILLIAN"/>
    <x v="0"/>
    <x v="0"/>
    <n v="160"/>
    <n v="17.7777777777778"/>
    <n v="214.58875739645001"/>
    <s v="3 Descuentos (asociados y usuario desubicado) "/>
    <n v="113073.81660000001"/>
    <x v="0"/>
    <n v="14841.6667"/>
    <x v="1199"/>
    <x v="0"/>
    <m/>
  </r>
  <r>
    <d v="2024-11-16T02:19:54"/>
    <x v="9"/>
    <n v="29"/>
    <s v="PEREZ GARCIA JUAN ESTEBAN"/>
    <x v="0"/>
    <x v="0"/>
    <n v="225"/>
    <n v="25"/>
    <n v="214.58875739645001"/>
    <s v="1 Descuento (Despachador) "/>
    <n v="113073.81660000001"/>
    <x v="0"/>
    <n v="14841.6667"/>
    <x v="1199"/>
    <x v="0"/>
    <m/>
  </r>
  <r>
    <d v="2024-11-16T02:19:54"/>
    <x v="1"/>
    <n v="30"/>
    <s v="TORRES SUAREZ JUAN DIEGO"/>
    <x v="0"/>
    <x v="0"/>
    <n v="217"/>
    <n v="24.1111111111111"/>
    <n v="214.58875739645001"/>
    <s v="1 Descuento (Conduct) "/>
    <n v="113073.81660000001"/>
    <x v="0"/>
    <n v="14841.6667"/>
    <x v="1199"/>
    <x v="0"/>
    <m/>
  </r>
  <r>
    <d v="2024-11-16T02:19:55"/>
    <x v="9"/>
    <n v="31"/>
    <s v="GOEZ PABLO"/>
    <x v="0"/>
    <x v="0"/>
    <n v="175"/>
    <n v="19.4444444444444"/>
    <n v="214.58875739645001"/>
    <s v="1 Descuento (Despachador) "/>
    <n v="113073.81660000001"/>
    <x v="0"/>
    <n v="14841.6667"/>
    <x v="1199"/>
    <x v="0"/>
    <m/>
  </r>
  <r>
    <d v="2024-11-16T02:19:55"/>
    <x v="1"/>
    <n v="32"/>
    <s v="AGUDELO GARCIA DENIN ANGELO"/>
    <x v="0"/>
    <x v="0"/>
    <n v="173"/>
    <n v="19.2222222222222"/>
    <n v="214.58875739645001"/>
    <s v="2 Descuentos (Transbordo) "/>
    <n v="113073.81660000001"/>
    <x v="0"/>
    <n v="14841.6667"/>
    <x v="1199"/>
    <x v="0"/>
    <m/>
  </r>
  <r>
    <d v="2024-11-16T02:19:55"/>
    <x v="9"/>
    <n v="34"/>
    <s v="MONTOYA OSPINA GILBERTO ANTONIO"/>
    <x v="3"/>
    <x v="0"/>
    <n v="258"/>
    <n v="25.8"/>
    <n v="238.43195266272201"/>
    <s v="3 Descuentos (conducts) "/>
    <n v="125637.57399999999"/>
    <x v="0"/>
    <n v="14841.6667"/>
    <x v="1199"/>
    <x v="0"/>
    <m/>
  </r>
  <r>
    <d v="2024-11-16T02:19:55"/>
    <x v="1"/>
    <n v="35"/>
    <s v="MOLINA LUIS FERNANDO"/>
    <x v="6"/>
    <x v="0"/>
    <n v="139"/>
    <n v="17.375"/>
    <n v="190.745562130178"/>
    <m/>
    <n v="100510.0592"/>
    <x v="1"/>
    <n v="14841.6667"/>
    <x v="1199"/>
    <x v="0"/>
    <m/>
  </r>
  <r>
    <d v="2024-11-16T02:19:56"/>
    <x v="9"/>
    <n v="36"/>
    <s v="QUINTERO  ALVARO ANTONIO"/>
    <x v="0"/>
    <x v="0"/>
    <n v="150"/>
    <n v="16.6666666666667"/>
    <n v="214.58875739645001"/>
    <m/>
    <n v="113073.81660000001"/>
    <x v="0"/>
    <n v="14841.6667"/>
    <x v="1199"/>
    <x v="0"/>
    <m/>
  </r>
  <r>
    <d v="2024-11-16T02:19:56"/>
    <x v="1"/>
    <n v="37"/>
    <s v="TABORDA ROJAS DIEGO ALEJANDRO"/>
    <x v="2"/>
    <x v="0"/>
    <n v="109"/>
    <n v="18.1666666666667"/>
    <n v="143.059171597633"/>
    <s v="3 Descuentos (Despachadores) "/>
    <n v="75382.544399999999"/>
    <x v="1"/>
    <n v="14841.6667"/>
    <x v="1199"/>
    <x v="0"/>
    <m/>
  </r>
  <r>
    <d v="2024-11-16T02:19:56"/>
    <x v="9"/>
    <n v="38"/>
    <s v="JIMENEZ HERNANDEZ ESTEBAN CAMILO"/>
    <x v="4"/>
    <x v="0"/>
    <n v="186"/>
    <n v="26.571428571428601"/>
    <n v="166.902366863905"/>
    <s v="1 Descuento (Conduct) "/>
    <n v="87946.301800000001"/>
    <x v="0"/>
    <n v="14841.6667"/>
    <x v="1199"/>
    <x v="0"/>
    <m/>
  </r>
  <r>
    <d v="2024-11-16T02:19:56"/>
    <x v="1"/>
    <n v="39"/>
    <s v="PALMAR PANA EDIXON JOSUE"/>
    <x v="6"/>
    <x v="0"/>
    <n v="198"/>
    <n v="24.75"/>
    <n v="190.745562130178"/>
    <s v="4 Descuentos (transbordo, asociado y usuario desubicado) "/>
    <n v="100510.0592"/>
    <x v="0"/>
    <n v="14841.6667"/>
    <x v="1199"/>
    <x v="0"/>
    <m/>
  </r>
  <r>
    <d v="2024-11-16T02:19:56"/>
    <x v="9"/>
    <n v="40"/>
    <s v="OCAMPO OCAMPO ANTONIO JOSE"/>
    <x v="0"/>
    <x v="0"/>
    <n v="240"/>
    <n v="26.6666666666667"/>
    <n v="214.58875739645001"/>
    <m/>
    <n v="113073.81660000001"/>
    <x v="0"/>
    <n v="14841.6667"/>
    <x v="1199"/>
    <x v="0"/>
    <m/>
  </r>
  <r>
    <d v="2024-11-16T02:19:57"/>
    <x v="1"/>
    <n v="41"/>
    <s v="GARCIA DAVID WILSON ALBERTO"/>
    <x v="3"/>
    <x v="0"/>
    <n v="228"/>
    <n v="22.8"/>
    <n v="238.43195266272201"/>
    <s v="1 Descuento (Despachador) "/>
    <n v="125637.57399999999"/>
    <x v="1"/>
    <n v="14841.6667"/>
    <x v="1199"/>
    <x v="0"/>
    <m/>
  </r>
  <r>
    <d v="2024-11-16T02:19:57"/>
    <x v="9"/>
    <n v="42"/>
    <s v="LOPERA ALVAREZ ESTIVEN"/>
    <x v="6"/>
    <x v="0"/>
    <n v="196"/>
    <n v="23.0588235294118"/>
    <n v="202.667159763314"/>
    <s v="8 Descuentos (Incidente con Usuarios)"/>
    <n v="106791.9379"/>
    <x v="1"/>
    <n v="14841.6667"/>
    <x v="1199"/>
    <x v="0"/>
    <m/>
  </r>
  <r>
    <d v="2024-11-17T01:36:18"/>
    <x v="9"/>
    <n v="1"/>
    <s v="MACEA MATEO"/>
    <x v="1"/>
    <x v="0"/>
    <n v="259"/>
    <n v="23.545454545454501"/>
    <n v="261.40566037735903"/>
    <s v="1 Descuento (Despachador) "/>
    <n v="137723.11319999999"/>
    <x v="0"/>
    <n v="13794.871800000001"/>
    <x v="1200"/>
    <x v="0"/>
    <m/>
  </r>
  <r>
    <d v="2024-11-17T01:36:18"/>
    <x v="1"/>
    <n v="2"/>
    <s v="PARIAS MURIEL JHON FREDY"/>
    <x v="0"/>
    <x v="0"/>
    <n v="272"/>
    <n v="30.2222222222222"/>
    <n v="213.877358490566"/>
    <m/>
    <n v="112682.5472"/>
    <x v="1"/>
    <n v="13794.871800000001"/>
    <x v="1200"/>
    <x v="0"/>
    <m/>
  </r>
  <r>
    <d v="2024-11-17T01:36:18"/>
    <x v="9"/>
    <n v="3"/>
    <s v="AGUIRRE ANDRES"/>
    <x v="0"/>
    <x v="0"/>
    <n v="208"/>
    <n v="23.1111111111111"/>
    <n v="213.877358490566"/>
    <s v="1 Descuento (Despachador) "/>
    <n v="112682.5472"/>
    <x v="0"/>
    <n v="13794.871800000001"/>
    <x v="1200"/>
    <x v="0"/>
    <m/>
  </r>
  <r>
    <d v="2024-11-17T01:36:18"/>
    <x v="1"/>
    <n v="4"/>
    <s v="SERNA GONZALES GEOVANNY ANDRES"/>
    <x v="6"/>
    <x v="0"/>
    <n v="147"/>
    <n v="18.375"/>
    <n v="190.11320754716999"/>
    <m/>
    <n v="100162.26420000001"/>
    <x v="0"/>
    <n v="13794.871800000001"/>
    <x v="1200"/>
    <x v="0"/>
    <m/>
  </r>
  <r>
    <d v="2024-11-17T01:36:19"/>
    <x v="9"/>
    <n v="5"/>
    <s v="LONDOO LOPERA DUVAN ANDRES"/>
    <x v="6"/>
    <x v="0"/>
    <n v="123"/>
    <n v="15.375"/>
    <n v="190.11320754716999"/>
    <s v="Se descuenta 0.5 viaje de 7 53 am ya que NO espera el tiempo indicado en el paradero "/>
    <n v="100162.26420000001"/>
    <x v="1"/>
    <n v="13794.871800000001"/>
    <x v="1200"/>
    <x v="0"/>
    <m/>
  </r>
  <r>
    <d v="2024-11-17T01:36:19"/>
    <x v="1"/>
    <n v="6"/>
    <s v="AGUDELO GARCIA LLORDIN ELIAS"/>
    <x v="0"/>
    <x v="0"/>
    <n v="202"/>
    <n v="22.4444444444444"/>
    <n v="213.877358490566"/>
    <m/>
    <n v="112682.5472"/>
    <x v="0"/>
    <n v="13794.871800000001"/>
    <x v="1200"/>
    <x v="0"/>
    <m/>
  </r>
  <r>
    <d v="2024-11-17T01:36:20"/>
    <x v="9"/>
    <n v="7"/>
    <s v="VANEGAS MORALES DEIBY ALEJANDRO"/>
    <x v="6"/>
    <x v="0"/>
    <n v="236"/>
    <n v="29.5"/>
    <n v="190.11320754716999"/>
    <s v="Se descuenta 0.5 viaje de 9 30 am ya que NO espera el tiempo indicado en el paradero, 2 Descuentos (Usuarios desubicados) "/>
    <n v="100162.26420000001"/>
    <x v="1"/>
    <n v="13794.871800000001"/>
    <x v="1200"/>
    <x v="0"/>
    <m/>
  </r>
  <r>
    <d v="2024-11-17T01:36:20"/>
    <x v="1"/>
    <n v="8"/>
    <s v="LONDOO CADAVID DAVID SANTIAGO"/>
    <x v="4"/>
    <x v="0"/>
    <n v="143"/>
    <n v="20.428571428571399"/>
    <n v="166.34905660377399"/>
    <m/>
    <n v="87641.981100000005"/>
    <x v="1"/>
    <n v="13794.871800000001"/>
    <x v="1200"/>
    <x v="0"/>
    <m/>
  </r>
  <r>
    <d v="2024-11-17T01:36:20"/>
    <x v="9"/>
    <n v="10"/>
    <s v="MARULANDA JARAMILLO DAWER ANDRES"/>
    <x v="6"/>
    <x v="0"/>
    <n v="160"/>
    <n v="20"/>
    <n v="190.11320754716999"/>
    <m/>
    <n v="100162.26420000001"/>
    <x v="0"/>
    <n v="13794.871800000001"/>
    <x v="1200"/>
    <x v="0"/>
    <m/>
  </r>
  <r>
    <d v="2024-11-17T01:36:21"/>
    <x v="1"/>
    <n v="11"/>
    <s v="AMAYA JOSE MANUEL"/>
    <x v="0"/>
    <x v="0"/>
    <n v="241"/>
    <n v="26.7777777777778"/>
    <n v="213.877358490566"/>
    <s v="1 Descuento (Usuario desubicado) "/>
    <n v="112682.5472"/>
    <x v="0"/>
    <n v="13794.871800000001"/>
    <x v="1200"/>
    <x v="0"/>
    <m/>
  </r>
  <r>
    <d v="2024-11-17T01:36:21"/>
    <x v="9"/>
    <n v="12"/>
    <s v="VALENCIA MENDOZA JHON"/>
    <x v="2"/>
    <x v="0"/>
    <n v="159"/>
    <n v="26.5"/>
    <n v="142.58490566037699"/>
    <m/>
    <n v="75121.698099999994"/>
    <x v="0"/>
    <n v="13794.871800000001"/>
    <x v="1200"/>
    <x v="0"/>
    <m/>
  </r>
  <r>
    <d v="2024-11-17T01:36:21"/>
    <x v="1"/>
    <n v="13"/>
    <s v="DURANGO PAEZ GILDARDO"/>
    <x v="6"/>
    <x v="0"/>
    <n v="188"/>
    <n v="23.5"/>
    <n v="190.11320754716999"/>
    <s v="1 Descuento (Despachador) "/>
    <n v="100162.26420000001"/>
    <x v="0"/>
    <n v="13794.871800000001"/>
    <x v="1200"/>
    <x v="0"/>
    <m/>
  </r>
  <r>
    <d v="2024-11-17T01:36:21"/>
    <x v="9"/>
    <n v="14"/>
    <s v="DIAZ LOZADA ANDRES FELIPE"/>
    <x v="0"/>
    <x v="0"/>
    <n v="215"/>
    <n v="23.8888888888889"/>
    <n v="213.877358490566"/>
    <s v="1 Descuento (Usuario desubicado) "/>
    <n v="112682.5472"/>
    <x v="1"/>
    <n v="13794.871800000001"/>
    <x v="1200"/>
    <x v="0"/>
    <m/>
  </r>
  <r>
    <d v="2024-11-17T01:36:22"/>
    <x v="1"/>
    <n v="15"/>
    <s v="MARTINEZ ADRIAN ALEJANDRO"/>
    <x v="0"/>
    <x v="0"/>
    <n v="215"/>
    <n v="23.8888888888889"/>
    <n v="213.877358490566"/>
    <s v="1 Descuento (Conduct) "/>
    <n v="112682.5472"/>
    <x v="1"/>
    <n v="13794.871800000001"/>
    <x v="1200"/>
    <x v="0"/>
    <m/>
  </r>
  <r>
    <d v="2024-11-17T01:36:22"/>
    <x v="9"/>
    <n v="16"/>
    <s v="HURTADO MADRID JUAN ESTEBAN"/>
    <x v="0"/>
    <x v="0"/>
    <n v="209"/>
    <n v="23.2222222222222"/>
    <n v="213.877358490566"/>
    <s v="3 Descuentos (Despachador y usuarios desubicados)"/>
    <n v="112682.5472"/>
    <x v="0"/>
    <n v="13794.871800000001"/>
    <x v="1200"/>
    <x v="0"/>
    <m/>
  </r>
  <r>
    <d v="2024-11-17T01:36:22"/>
    <x v="1"/>
    <n v="17"/>
    <s v="RAMIREZ JARAMILLO WILSON"/>
    <x v="10"/>
    <x v="3"/>
    <n v="76"/>
    <n v="19"/>
    <n v="95.056603773584897"/>
    <s v="2 Descuentos (Usuarios desubicados)"/>
    <n v="50081.132100000003"/>
    <x v="0"/>
    <n v="13794.871800000001"/>
    <x v="1200"/>
    <x v="0"/>
    <m/>
  </r>
  <r>
    <d v="2024-11-17T01:36:23"/>
    <x v="9"/>
    <n v="18"/>
    <s v="BETANCUR GUZMAN JHON FERNANDO"/>
    <x v="0"/>
    <x v="0"/>
    <n v="223"/>
    <n v="24.7777777777778"/>
    <n v="213.877358490566"/>
    <s v="4 Descuentos (Usuarios desubicados)"/>
    <n v="112682.5472"/>
    <x v="0"/>
    <n v="13794.871800000001"/>
    <x v="1200"/>
    <x v="0"/>
    <m/>
  </r>
  <r>
    <d v="2024-11-17T01:36:23"/>
    <x v="1"/>
    <n v="19"/>
    <s v="MUOZ PEA WEIMAR ALONSO"/>
    <x v="6"/>
    <x v="3"/>
    <n v="203"/>
    <n v="25.375"/>
    <n v="190.11320754716999"/>
    <s v="6 Descuentos (Incidente con Usuarios) "/>
    <n v="100162.26420000001"/>
    <x v="0"/>
    <n v="13794.871800000001"/>
    <x v="1200"/>
    <x v="0"/>
    <m/>
  </r>
  <r>
    <d v="2024-11-17T01:36:23"/>
    <x v="9"/>
    <n v="20"/>
    <s v="GONZALEZ PEREZ RAFAEL JOSE"/>
    <x v="0"/>
    <x v="0"/>
    <n v="203"/>
    <n v="22.5555555555556"/>
    <n v="213.877358490566"/>
    <m/>
    <n v="112682.5472"/>
    <x v="0"/>
    <n v="13794.871800000001"/>
    <x v="1200"/>
    <x v="0"/>
    <m/>
  </r>
  <r>
    <d v="2024-11-17T01:36:23"/>
    <x v="1"/>
    <n v="21"/>
    <s v="JIMENEZ JIMENEZ OMAR DAVID"/>
    <x v="3"/>
    <x v="0"/>
    <n v="184"/>
    <n v="18.399999999999999"/>
    <n v="237.641509433962"/>
    <m/>
    <n v="125202.8302"/>
    <x v="0"/>
    <n v="13794.871800000001"/>
    <x v="1200"/>
    <x v="0"/>
    <m/>
  </r>
  <r>
    <d v="2024-11-17T01:36:24"/>
    <x v="9"/>
    <n v="22"/>
    <s v="QUIRAMA CASTAEDA JHON JADER"/>
    <x v="0"/>
    <x v="0"/>
    <n v="222"/>
    <n v="24.6666666666667"/>
    <n v="213.877358490566"/>
    <s v="1 Descuento (Usuario desubicado) "/>
    <n v="112682.5472"/>
    <x v="1"/>
    <n v="13794.871800000001"/>
    <x v="1200"/>
    <x v="0"/>
    <m/>
  </r>
  <r>
    <d v="2024-11-17T01:36:24"/>
    <x v="1"/>
    <n v="23"/>
    <s v="SALDARRIAGA PARRA LUIS ALBERTO"/>
    <x v="10"/>
    <x v="0"/>
    <n v="56"/>
    <n v="16"/>
    <n v="83.174528301886795"/>
    <m/>
    <n v="43820.990599999997"/>
    <x v="2"/>
    <n v="13794.871800000001"/>
    <x v="1200"/>
    <x v="0"/>
    <m/>
  </r>
  <r>
    <d v="2024-11-17T01:36:24"/>
    <x v="9"/>
    <n v="26"/>
    <s v="HINCAPIE GALLEGO YEISON ANDRES"/>
    <x v="3"/>
    <x v="0"/>
    <n v="229"/>
    <n v="22.9"/>
    <n v="237.641509433962"/>
    <m/>
    <n v="125202.8302"/>
    <x v="0"/>
    <n v="13794.871800000001"/>
    <x v="1200"/>
    <x v="0"/>
    <m/>
  </r>
  <r>
    <d v="2024-11-17T01:36:25"/>
    <x v="1"/>
    <n v="27"/>
    <s v="RUA CHAVARRIA JEFERSON ANDREY"/>
    <x v="3"/>
    <x v="0"/>
    <n v="292"/>
    <n v="29.2"/>
    <n v="237.641509433962"/>
    <s v="2 Descuentos (Conducts) "/>
    <n v="125202.8302"/>
    <x v="0"/>
    <n v="13794.871800000001"/>
    <x v="1200"/>
    <x v="0"/>
    <m/>
  </r>
  <r>
    <d v="2024-11-17T01:36:25"/>
    <x v="9"/>
    <n v="28"/>
    <s v="GUERRA WILLIAN"/>
    <x v="0"/>
    <x v="0"/>
    <n v="202"/>
    <n v="22.4444444444444"/>
    <n v="213.877358490566"/>
    <s v="5 Descuentos (asociados, despachador y Usuarios desubicados) "/>
    <n v="112682.5472"/>
    <x v="0"/>
    <n v="13794.871800000001"/>
    <x v="1200"/>
    <x v="0"/>
    <m/>
  </r>
  <r>
    <d v="2024-11-17T01:36:25"/>
    <x v="1"/>
    <n v="29"/>
    <s v="PEREZ GARCIA JUAN ESTEBAN"/>
    <x v="4"/>
    <x v="0"/>
    <n v="158"/>
    <n v="22.571428571428601"/>
    <n v="166.34905660377399"/>
    <m/>
    <n v="87641.981100000005"/>
    <x v="0"/>
    <n v="13794.871800000001"/>
    <x v="1200"/>
    <x v="0"/>
    <m/>
  </r>
  <r>
    <d v="2024-11-17T01:36:25"/>
    <x v="9"/>
    <n v="30"/>
    <s v="TORRES SUAREZ JUAN DIEGO"/>
    <x v="4"/>
    <x v="0"/>
    <n v="231"/>
    <n v="33"/>
    <n v="166.34905660377399"/>
    <m/>
    <n v="87641.981100000005"/>
    <x v="0"/>
    <n v="13794.871800000001"/>
    <x v="1200"/>
    <x v="0"/>
    <m/>
  </r>
  <r>
    <d v="2024-11-17T01:36:26"/>
    <x v="1"/>
    <n v="31"/>
    <s v="GOEZ PABLO"/>
    <x v="0"/>
    <x v="0"/>
    <n v="199"/>
    <n v="22.1111111111111"/>
    <n v="213.877358490566"/>
    <s v="9 Descuentos (Transbordo) "/>
    <n v="112682.5472"/>
    <x v="0"/>
    <n v="13794.871800000001"/>
    <x v="1200"/>
    <x v="0"/>
    <m/>
  </r>
  <r>
    <d v="2024-11-17T01:36:26"/>
    <x v="9"/>
    <n v="32"/>
    <s v="AGUDELO GARCIA DENIN ANGELO"/>
    <x v="6"/>
    <x v="0"/>
    <n v="213"/>
    <n v="26.625"/>
    <n v="190.11320754716999"/>
    <s v="2 Descuentos (Despachador)"/>
    <n v="100162.26420000001"/>
    <x v="0"/>
    <n v="13794.871800000001"/>
    <x v="1200"/>
    <x v="0"/>
    <m/>
  </r>
  <r>
    <d v="2024-11-17T01:36:26"/>
    <x v="1"/>
    <n v="33"/>
    <s v="SERNA JUAN PABLO"/>
    <x v="0"/>
    <x v="3"/>
    <n v="188"/>
    <n v="20.8888888888889"/>
    <n v="213.877358490566"/>
    <m/>
    <n v="112682.5472"/>
    <x v="0"/>
    <n v="13794.871800000001"/>
    <x v="1200"/>
    <x v="0"/>
    <m/>
  </r>
  <r>
    <d v="2024-11-17T01:36:26"/>
    <x v="9"/>
    <n v="34"/>
    <s v="MONTOYA OSPINA GILBERTO ANTONIO"/>
    <x v="3"/>
    <x v="0"/>
    <n v="267"/>
    <n v="26.7"/>
    <n v="237.641509433962"/>
    <m/>
    <n v="125202.8302"/>
    <x v="0"/>
    <n v="13794.871800000001"/>
    <x v="1200"/>
    <x v="0"/>
    <m/>
  </r>
  <r>
    <d v="2024-11-17T01:36:27"/>
    <x v="1"/>
    <n v="35"/>
    <s v="MOLINA LUIS FERNANDO"/>
    <x v="6"/>
    <x v="0"/>
    <n v="159"/>
    <n v="19.875"/>
    <n v="190.11320754716999"/>
    <m/>
    <n v="100162.26420000001"/>
    <x v="1"/>
    <n v="13794.871800000001"/>
    <x v="1200"/>
    <x v="0"/>
    <m/>
  </r>
  <r>
    <d v="2024-11-17T01:36:27"/>
    <x v="9"/>
    <n v="36"/>
    <s v="MARTINEZ CHAVERRA LUIS NORBERTO"/>
    <x v="6"/>
    <x v="0"/>
    <n v="200"/>
    <n v="26.6666666666667"/>
    <n v="178.231132075472"/>
    <s v="3 Descuentos (Despachador)"/>
    <n v="93902.122600000002"/>
    <x v="0"/>
    <n v="13794.871800000001"/>
    <x v="1200"/>
    <x v="0"/>
    <m/>
  </r>
  <r>
    <d v="2024-11-17T01:36:27"/>
    <x v="1"/>
    <n v="37"/>
    <s v="TABORDA ROJAS DIEGO ALEJANDRO"/>
    <x v="11"/>
    <x v="3"/>
    <n v="14"/>
    <n v="7"/>
    <n v="47.528301886792498"/>
    <m/>
    <n v="25040.565999999999"/>
    <x v="1"/>
    <n v="13794.871800000001"/>
    <x v="1200"/>
    <x v="0"/>
    <m/>
  </r>
  <r>
    <d v="2024-11-17T01:36:28"/>
    <x v="9"/>
    <n v="38"/>
    <s v="JIMENEZ HERNANDEZ ESTEBAN CAMILO"/>
    <x v="0"/>
    <x v="0"/>
    <n v="166"/>
    <n v="18.4444444444444"/>
    <n v="213.877358490566"/>
    <m/>
    <n v="112682.5472"/>
    <x v="0"/>
    <n v="13794.871800000001"/>
    <x v="1200"/>
    <x v="0"/>
    <m/>
  </r>
  <r>
    <d v="2024-11-17T01:36:28"/>
    <x v="1"/>
    <n v="39"/>
    <s v="PALMAR PANA EDIXON JOSUE"/>
    <x v="10"/>
    <x v="0"/>
    <n v="107"/>
    <n v="26.75"/>
    <n v="95.056603773584897"/>
    <m/>
    <n v="50081.132100000003"/>
    <x v="0"/>
    <n v="13794.871800000001"/>
    <x v="1200"/>
    <x v="0"/>
    <m/>
  </r>
  <r>
    <d v="2024-11-17T01:36:28"/>
    <x v="9"/>
    <n v="40"/>
    <s v="OCAMPO OCAMPO ANTONIO JOSE"/>
    <x v="3"/>
    <x v="0"/>
    <n v="266"/>
    <n v="26.6"/>
    <n v="237.641509433962"/>
    <m/>
    <n v="125202.8302"/>
    <x v="0"/>
    <n v="13794.871800000001"/>
    <x v="1200"/>
    <x v="0"/>
    <m/>
  </r>
  <r>
    <d v="2024-11-17T01:36:29"/>
    <x v="1"/>
    <n v="41"/>
    <s v="GARCIA DAVID WILSON ALBERTO"/>
    <x v="0"/>
    <x v="0"/>
    <n v="265"/>
    <n v="29.4444444444444"/>
    <n v="213.877358490566"/>
    <m/>
    <n v="112682.5472"/>
    <x v="1"/>
    <n v="13794.871800000001"/>
    <x v="1200"/>
    <x v="0"/>
    <m/>
  </r>
  <r>
    <d v="2024-11-17T01:36:29"/>
    <x v="9"/>
    <n v="42"/>
    <s v="PINO JUAN ESTEBAN"/>
    <x v="3"/>
    <x v="0"/>
    <n v="257"/>
    <n v="25.7"/>
    <n v="237.641509433962"/>
    <m/>
    <n v="125202.8302"/>
    <x v="1"/>
    <n v="13794.871800000001"/>
    <x v="1200"/>
    <x v="0"/>
    <m/>
  </r>
  <r>
    <d v="2024-11-19T02:24:19"/>
    <x v="9"/>
    <n v="1"/>
    <s v="MACEA MATEO"/>
    <x v="3"/>
    <x v="0"/>
    <n v="195"/>
    <n v="19.5"/>
    <n v="224.02836879432601"/>
    <s v="1 Descuento (Conduct) "/>
    <n v="117715.60279999999"/>
    <x v="0"/>
    <n v="14386.1111"/>
    <x v="1201"/>
    <x v="0"/>
    <m/>
  </r>
  <r>
    <d v="2024-11-19T02:24:19"/>
    <x v="1"/>
    <n v="2"/>
    <s v="PARIAS MURIEL JHON FREDY"/>
    <x v="0"/>
    <x v="0"/>
    <n v="220"/>
    <n v="24.4444444444444"/>
    <n v="201.625531914894"/>
    <s v="1 Descuento (Conduct) "/>
    <n v="105944.0426"/>
    <x v="1"/>
    <n v="14386.1111"/>
    <x v="1201"/>
    <x v="0"/>
    <m/>
  </r>
  <r>
    <d v="2024-11-19T02:24:20"/>
    <x v="9"/>
    <n v="3"/>
    <s v="AGUIRRE ANDRES"/>
    <x v="0"/>
    <x v="0"/>
    <n v="189"/>
    <n v="21"/>
    <n v="201.625531914894"/>
    <s v="2 Descuentos (Conducts) "/>
    <n v="105944.0426"/>
    <x v="0"/>
    <n v="14386.1111"/>
    <x v="1201"/>
    <x v="0"/>
    <m/>
  </r>
  <r>
    <d v="2024-11-19T02:24:20"/>
    <x v="1"/>
    <n v="4"/>
    <s v="AGUDELO GARCIA LLORDIN ELIAS"/>
    <x v="0"/>
    <x v="0"/>
    <n v="196"/>
    <n v="21.7777777777778"/>
    <n v="201.625531914894"/>
    <s v="1 Descuento (Despachador) "/>
    <n v="105944.0426"/>
    <x v="0"/>
    <n v="14386.1111"/>
    <x v="1201"/>
    <x v="0"/>
    <m/>
  </r>
  <r>
    <d v="2024-11-19T02:24:20"/>
    <x v="9"/>
    <n v="5"/>
    <s v="BERRIO POSADA ANGELA"/>
    <x v="12"/>
    <x v="0"/>
    <n v="327"/>
    <n v="25.153846153846199"/>
    <n v="291.23687943262399"/>
    <m/>
    <n v="153030.2837"/>
    <x v="1"/>
    <n v="14386.1111"/>
    <x v="1201"/>
    <x v="0"/>
    <m/>
  </r>
  <r>
    <d v="2024-11-19T02:24:20"/>
    <x v="1"/>
    <n v="6"/>
    <s v="LOPEZ PINEDA DANIEL ESTIVEN"/>
    <x v="0"/>
    <x v="0"/>
    <n v="237"/>
    <n v="26.3333333333333"/>
    <n v="201.625531914894"/>
    <m/>
    <n v="105944.0426"/>
    <x v="0"/>
    <n v="14386.1111"/>
    <x v="1201"/>
    <x v="0"/>
    <m/>
  </r>
  <r>
    <d v="2024-11-19T02:24:21"/>
    <x v="9"/>
    <n v="7"/>
    <s v="VANEGAS MORALES DEIBY ALEJANDRO"/>
    <x v="3"/>
    <x v="0"/>
    <n v="240"/>
    <n v="24"/>
    <n v="224.02836879432601"/>
    <m/>
    <n v="117715.60279999999"/>
    <x v="1"/>
    <n v="14386.1111"/>
    <x v="1201"/>
    <x v="0"/>
    <m/>
  </r>
  <r>
    <d v="2024-11-19T02:24:21"/>
    <x v="1"/>
    <n v="8"/>
    <s v="LONDOO CADAVID DAVID SANTIAGO"/>
    <x v="6"/>
    <x v="0"/>
    <n v="201"/>
    <n v="25.125"/>
    <n v="179.22269503546099"/>
    <s v="1 Descuento (Asociado) "/>
    <n v="94172.482300000003"/>
    <x v="1"/>
    <n v="14386.1111"/>
    <x v="1201"/>
    <x v="0"/>
    <m/>
  </r>
  <r>
    <d v="2024-11-19T02:24:21"/>
    <x v="9"/>
    <n v="9"/>
    <s v="ORTIZ ANDRES FELIPE"/>
    <x v="6"/>
    <x v="0"/>
    <n v="166"/>
    <n v="20.75"/>
    <n v="179.22269503546099"/>
    <s v="1 Descuento (Despachador) "/>
    <n v="94172.482300000003"/>
    <x v="0"/>
    <n v="14386.1111"/>
    <x v="1201"/>
    <x v="0"/>
    <m/>
  </r>
  <r>
    <d v="2024-11-19T02:24:21"/>
    <x v="1"/>
    <n v="10"/>
    <s v="MARULANDA JARAMILLO DAWER ANDRES"/>
    <x v="0"/>
    <x v="0"/>
    <n v="217"/>
    <n v="24.1111111111111"/>
    <n v="201.625531914894"/>
    <s v="1 Descuento (Controlador)"/>
    <n v="105944.0426"/>
    <x v="0"/>
    <n v="14386.1111"/>
    <x v="1201"/>
    <x v="0"/>
    <m/>
  </r>
  <r>
    <d v="2024-11-19T02:24:22"/>
    <x v="9"/>
    <n v="11"/>
    <s v="AMAYA JOSE MANUEL"/>
    <x v="0"/>
    <x v="0"/>
    <n v="199"/>
    <n v="22.1111111111111"/>
    <n v="201.625531914894"/>
    <m/>
    <n v="105944.0426"/>
    <x v="0"/>
    <n v="14386.1111"/>
    <x v="1201"/>
    <x v="0"/>
    <m/>
  </r>
  <r>
    <d v="2024-11-19T02:24:22"/>
    <x v="1"/>
    <n v="12"/>
    <s v="VALENCIA MENDOZA JHON"/>
    <x v="2"/>
    <x v="0"/>
    <n v="133"/>
    <n v="22.1666666666667"/>
    <n v="134.41702127659599"/>
    <s v="2 Descuentos (Usuarios desubicados)"/>
    <n v="70629.361699999994"/>
    <x v="0"/>
    <n v="14386.1111"/>
    <x v="1201"/>
    <x v="0"/>
    <m/>
  </r>
  <r>
    <d v="2024-11-19T02:24:22"/>
    <x v="9"/>
    <n v="13"/>
    <s v="DURANGO PAEZ GILDARDO"/>
    <x v="6"/>
    <x v="0"/>
    <n v="137"/>
    <n v="17.125"/>
    <n v="179.22269503546099"/>
    <s v="2 Descuentos (Despachador y usuario desubicado) "/>
    <n v="94172.482300000003"/>
    <x v="0"/>
    <n v="14386.1111"/>
    <x v="1201"/>
    <x v="0"/>
    <m/>
  </r>
  <r>
    <d v="2024-11-19T02:24:23"/>
    <x v="1"/>
    <n v="14"/>
    <s v="RUA CHAVARRIA JEFERSON ANDREY"/>
    <x v="1"/>
    <x v="0"/>
    <n v="247"/>
    <n v="22.454545454545499"/>
    <n v="246.431205673759"/>
    <m/>
    <n v="129487.16310000001"/>
    <x v="1"/>
    <n v="14386.1111"/>
    <x v="1201"/>
    <x v="0"/>
    <m/>
  </r>
  <r>
    <d v="2024-11-19T02:24:23"/>
    <x v="9"/>
    <n v="15"/>
    <s v="MARTINEZ ADRIAN ALEJANDRO"/>
    <x v="6"/>
    <x v="0"/>
    <n v="214"/>
    <n v="26.75"/>
    <n v="179.22269503546099"/>
    <m/>
    <n v="94172.482300000003"/>
    <x v="1"/>
    <n v="14386.1111"/>
    <x v="1201"/>
    <x v="0"/>
    <m/>
  </r>
  <r>
    <d v="2024-11-19T02:24:23"/>
    <x v="1"/>
    <n v="16"/>
    <s v="HURTADO MADRID JUAN ESTEBAN"/>
    <x v="3"/>
    <x v="0"/>
    <n v="194"/>
    <n v="19.399999999999999"/>
    <n v="224.02836879432601"/>
    <s v="3 Descuentos (despachadores y transbordo) "/>
    <n v="117715.60279999999"/>
    <x v="0"/>
    <n v="14386.1111"/>
    <x v="1201"/>
    <x v="0"/>
    <m/>
  </r>
  <r>
    <d v="2024-11-19T02:24:23"/>
    <x v="9"/>
    <n v="17"/>
    <s v="RAMIREZ JARAMILLO WILSON"/>
    <x v="6"/>
    <x v="0"/>
    <n v="183"/>
    <n v="22.875"/>
    <n v="179.22269503546099"/>
    <s v="2 Descuentos (Usuarios desubicados)"/>
    <n v="94172.482300000003"/>
    <x v="0"/>
    <n v="14386.1111"/>
    <x v="1201"/>
    <x v="0"/>
    <m/>
  </r>
  <r>
    <d v="2024-11-19T02:24:24"/>
    <x v="1"/>
    <n v="18"/>
    <s v="BETANCUR GUZMAN JHON FERNANDO"/>
    <x v="6"/>
    <x v="0"/>
    <n v="132"/>
    <n v="16.5"/>
    <n v="179.22269503546099"/>
    <s v="1 Descuento (Conduct) "/>
    <n v="94172.482300000003"/>
    <x v="0"/>
    <n v="14386.1111"/>
    <x v="1201"/>
    <x v="0"/>
    <m/>
  </r>
  <r>
    <d v="2024-11-19T02:24:24"/>
    <x v="9"/>
    <n v="19"/>
    <s v="MUOZ PEA WEIMAR ALONSO"/>
    <x v="0"/>
    <x v="0"/>
    <n v="196"/>
    <n v="21.7777777777778"/>
    <n v="201.625531914894"/>
    <m/>
    <n v="105944.0426"/>
    <x v="0"/>
    <n v="14386.1111"/>
    <x v="1201"/>
    <x v="0"/>
    <m/>
  </r>
  <r>
    <d v="2024-11-19T02:24:24"/>
    <x v="1"/>
    <n v="20"/>
    <s v="PALMAR PANA EDIXON JOSUE"/>
    <x v="0"/>
    <x v="0"/>
    <n v="209"/>
    <n v="23.2222222222222"/>
    <n v="201.625531914894"/>
    <m/>
    <n v="105944.0426"/>
    <x v="0"/>
    <n v="14386.1111"/>
    <x v="1201"/>
    <x v="0"/>
    <m/>
  </r>
  <r>
    <d v="2024-11-19T02:24:24"/>
    <x v="9"/>
    <n v="21"/>
    <s v="JIMENEZ JIMENEZ OMAR DAVID"/>
    <x v="0"/>
    <x v="0"/>
    <n v="199"/>
    <n v="22.1111111111111"/>
    <n v="201.625531914894"/>
    <m/>
    <n v="105944.0426"/>
    <x v="0"/>
    <n v="14386.1111"/>
    <x v="1201"/>
    <x v="0"/>
    <m/>
  </r>
  <r>
    <d v="2024-11-19T02:24:24"/>
    <x v="1"/>
    <n v="22"/>
    <s v="QUIRAMA CASTAEDA JHON JADER"/>
    <x v="0"/>
    <x v="0"/>
    <n v="217"/>
    <n v="24.1111111111111"/>
    <n v="201.625531914894"/>
    <m/>
    <n v="105944.0426"/>
    <x v="1"/>
    <n v="14386.1111"/>
    <x v="1201"/>
    <x v="0"/>
    <m/>
  </r>
  <r>
    <d v="2024-11-19T02:24:25"/>
    <x v="9"/>
    <n v="23"/>
    <s v="SALDARRIAGA PARRA LUIS ALBERTO"/>
    <x v="7"/>
    <x v="0"/>
    <n v="56"/>
    <n v="18.6666666666667"/>
    <n v="67.208510638297895"/>
    <m/>
    <n v="35314.680899999999"/>
    <x v="2"/>
    <n v="14386.1111"/>
    <x v="1201"/>
    <x v="0"/>
    <m/>
  </r>
  <r>
    <d v="2024-11-19T02:24:25"/>
    <x v="1"/>
    <n v="25"/>
    <s v="JIMENEZ HURTADO CARLOS ESTIVEN"/>
    <x v="0"/>
    <x v="0"/>
    <n v="196"/>
    <n v="21.7777777777778"/>
    <n v="201.625531914894"/>
    <m/>
    <n v="105944.0426"/>
    <x v="1"/>
    <n v="14386.1111"/>
    <x v="1201"/>
    <x v="0"/>
    <m/>
  </r>
  <r>
    <d v="2024-11-19T02:24:25"/>
    <x v="9"/>
    <n v="26"/>
    <s v="CIRO MARIN RODRIGO ALBERTO"/>
    <x v="6"/>
    <x v="0"/>
    <n v="201"/>
    <n v="25.125"/>
    <n v="179.22269503546099"/>
    <m/>
    <n v="94172.482300000003"/>
    <x v="0"/>
    <n v="14386.1111"/>
    <x v="1201"/>
    <x v="0"/>
    <m/>
  </r>
  <r>
    <d v="2024-11-19T02:24:25"/>
    <x v="1"/>
    <n v="27"/>
    <s v="FLORES RINCON JORGE ALBERTO"/>
    <x v="1"/>
    <x v="0"/>
    <n v="217"/>
    <n v="19.727272727272702"/>
    <n v="246.431205673759"/>
    <s v="3 Descuentos (Usuarios desubicados) "/>
    <n v="129487.16310000001"/>
    <x v="0"/>
    <n v="14386.1111"/>
    <x v="1201"/>
    <x v="0"/>
    <m/>
  </r>
  <r>
    <d v="2024-11-19T02:24:26"/>
    <x v="9"/>
    <n v="28"/>
    <s v="GUERRA WILLIAN"/>
    <x v="11"/>
    <x v="0"/>
    <n v="22"/>
    <n v="14.6666666666667"/>
    <n v="33.604255319148898"/>
    <m/>
    <n v="17657.340400000001"/>
    <x v="0"/>
    <n v="14386.1111"/>
    <x v="1201"/>
    <x v="0"/>
    <m/>
  </r>
  <r>
    <d v="2024-11-19T02:24:26"/>
    <x v="1"/>
    <n v="29"/>
    <s v="QUINTERO  ALVARO ANTONIO"/>
    <x v="0"/>
    <x v="0"/>
    <n v="203"/>
    <n v="22.5555555555556"/>
    <n v="201.625531914894"/>
    <s v="2 Descuentos (Asociados) "/>
    <n v="105944.0426"/>
    <x v="0"/>
    <n v="14386.1111"/>
    <x v="1201"/>
    <x v="0"/>
    <m/>
  </r>
  <r>
    <d v="2024-11-19T02:24:26"/>
    <x v="9"/>
    <n v="30"/>
    <s v="TORRES SUAREZ JUAN DIEGO"/>
    <x v="6"/>
    <x v="0"/>
    <n v="130"/>
    <n v="16.25"/>
    <n v="179.22269503546099"/>
    <s v="27 Descuentos (Incidente con Usuarios)"/>
    <n v="94172.482300000003"/>
    <x v="0"/>
    <n v="14386.1111"/>
    <x v="1201"/>
    <x v="0"/>
    <m/>
  </r>
  <r>
    <d v="2024-11-19T02:24:26"/>
    <x v="1"/>
    <n v="31"/>
    <s v="GOEZ PABLO"/>
    <x v="3"/>
    <x v="0"/>
    <n v="221"/>
    <n v="22.1"/>
    <n v="224.02836879432601"/>
    <s v="2 Descuentos (Despachador) "/>
    <n v="117715.60279999999"/>
    <x v="0"/>
    <n v="14386.1111"/>
    <x v="1201"/>
    <x v="0"/>
    <m/>
  </r>
  <r>
    <d v="2024-11-19T02:24:26"/>
    <x v="9"/>
    <n v="32"/>
    <s v="AGUDELO GARCIA DENIN ANGELO"/>
    <x v="0"/>
    <x v="0"/>
    <n v="212"/>
    <n v="23.5555555555556"/>
    <n v="201.625531914894"/>
    <s v="1 Descuento (Despachador) "/>
    <n v="105944.0426"/>
    <x v="0"/>
    <n v="14386.1111"/>
    <x v="1201"/>
    <x v="0"/>
    <m/>
  </r>
  <r>
    <d v="2024-11-19T02:24:27"/>
    <x v="1"/>
    <n v="33"/>
    <s v="SERNA JUAN PABLO"/>
    <x v="3"/>
    <x v="0"/>
    <n v="215"/>
    <n v="21.5"/>
    <n v="224.02836879432601"/>
    <s v="2 Descuentos 8Despachador y usuariio desubicado)"/>
    <n v="117715.60279999999"/>
    <x v="0"/>
    <n v="14386.1111"/>
    <x v="1201"/>
    <x v="0"/>
    <m/>
  </r>
  <r>
    <d v="2024-11-19T02:24:27"/>
    <x v="9"/>
    <n v="34"/>
    <s v="MONTOYA OSPINA GILBERTO ANTONIO"/>
    <x v="1"/>
    <x v="0"/>
    <n v="294"/>
    <n v="26.727272727272702"/>
    <n v="246.431205673759"/>
    <m/>
    <n v="129487.16310000001"/>
    <x v="0"/>
    <n v="14386.1111"/>
    <x v="1201"/>
    <x v="0"/>
    <m/>
  </r>
  <r>
    <d v="2024-11-19T02:24:27"/>
    <x v="1"/>
    <n v="35"/>
    <s v="MOLINA LUIS FERNANDO"/>
    <x v="0"/>
    <x v="0"/>
    <n v="180"/>
    <n v="20"/>
    <n v="201.625531914894"/>
    <m/>
    <n v="105944.0426"/>
    <x v="1"/>
    <n v="14386.1111"/>
    <x v="1201"/>
    <x v="0"/>
    <m/>
  </r>
  <r>
    <d v="2024-11-19T02:24:27"/>
    <x v="9"/>
    <n v="36"/>
    <s v="MARTINEZ CHAVERRA LUIS NORBERTO"/>
    <x v="0"/>
    <x v="0"/>
    <n v="234"/>
    <n v="26"/>
    <n v="201.625531914894"/>
    <m/>
    <n v="105944.0426"/>
    <x v="0"/>
    <n v="14386.1111"/>
    <x v="1201"/>
    <x v="0"/>
    <m/>
  </r>
  <r>
    <d v="2024-11-19T02:24:28"/>
    <x v="1"/>
    <n v="37"/>
    <s v="TABORDA ROJAS DIEGO ALEJANDRO"/>
    <x v="3"/>
    <x v="0"/>
    <n v="237"/>
    <n v="23.7"/>
    <n v="224.02836879432601"/>
    <m/>
    <n v="117715.60279999999"/>
    <x v="1"/>
    <n v="14386.1111"/>
    <x v="1201"/>
    <x v="0"/>
    <m/>
  </r>
  <r>
    <d v="2024-11-19T02:24:28"/>
    <x v="9"/>
    <n v="38"/>
    <s v="JIMENEZ HERNANDEZ ESTEBAN CAMILO"/>
    <x v="6"/>
    <x v="0"/>
    <n v="196"/>
    <n v="24.5"/>
    <n v="179.22269503546099"/>
    <m/>
    <n v="94172.482300000003"/>
    <x v="0"/>
    <n v="14386.1111"/>
    <x v="1201"/>
    <x v="0"/>
    <m/>
  </r>
  <r>
    <d v="2024-11-19T02:24:28"/>
    <x v="1"/>
    <n v="40"/>
    <s v="OCAMPO OCAMPO ANTONIO JOSE"/>
    <x v="3"/>
    <x v="0"/>
    <n v="252"/>
    <n v="25.2"/>
    <n v="224.02836879432601"/>
    <m/>
    <n v="117715.60279999999"/>
    <x v="0"/>
    <n v="14386.1111"/>
    <x v="1201"/>
    <x v="0"/>
    <m/>
  </r>
  <r>
    <d v="2024-11-19T02:24:28"/>
    <x v="9"/>
    <n v="41"/>
    <s v="GARCIA DAVID WILSON ALBERTO"/>
    <x v="0"/>
    <x v="0"/>
    <n v="182"/>
    <n v="20.2222222222222"/>
    <n v="201.625531914894"/>
    <m/>
    <n v="105944.0426"/>
    <x v="1"/>
    <n v="14386.1111"/>
    <x v="1201"/>
    <x v="0"/>
    <m/>
  </r>
  <r>
    <d v="2024-11-19T02:24:28"/>
    <x v="1"/>
    <n v="42"/>
    <s v="PINO JUAN ESTEBAN"/>
    <x v="3"/>
    <x v="0"/>
    <n v="201"/>
    <n v="20.100000000000001"/>
    <n v="224.02836879432601"/>
    <m/>
    <n v="117715.60279999999"/>
    <x v="1"/>
    <n v="14386.1111"/>
    <x v="1201"/>
    <x v="0"/>
    <m/>
  </r>
  <r>
    <d v="2024-11-20T01:21:42"/>
    <x v="9"/>
    <n v="1"/>
    <s v="MACEA MATEO"/>
    <x v="1"/>
    <x v="0"/>
    <n v="243"/>
    <n v="22.090909090909101"/>
    <n v="245.255747126437"/>
    <s v="1 Descuento (Monitoreo) "/>
    <n v="128840.6609"/>
    <x v="0"/>
    <n v="13771.052600000001"/>
    <x v="1202"/>
    <x v="0"/>
    <m/>
  </r>
  <r>
    <d v="2024-11-20T01:21:42"/>
    <x v="1"/>
    <n v="2"/>
    <s v="PARIAS MURIEL JHON FREDY"/>
    <x v="0"/>
    <x v="0"/>
    <n v="225"/>
    <n v="25"/>
    <n v="200.663793103448"/>
    <m/>
    <n v="105415.08620000001"/>
    <x v="1"/>
    <n v="13771.052600000001"/>
    <x v="1202"/>
    <x v="0"/>
    <m/>
  </r>
  <r>
    <d v="2024-11-20T01:21:42"/>
    <x v="9"/>
    <n v="3"/>
    <s v="AGUIRRE ANDRES"/>
    <x v="3"/>
    <x v="0"/>
    <n v="235"/>
    <n v="23.5"/>
    <n v="222.95977011494301"/>
    <s v="1 Descuento (Monitoreo)"/>
    <n v="117127.87360000001"/>
    <x v="0"/>
    <n v="13771.052600000001"/>
    <x v="1202"/>
    <x v="0"/>
    <m/>
  </r>
  <r>
    <d v="2024-11-20T01:21:43"/>
    <x v="1"/>
    <n v="4"/>
    <s v="AGUDELO GARCIA LLORDIN ELIAS"/>
    <x v="3"/>
    <x v="0"/>
    <n v="172"/>
    <n v="17.2"/>
    <n v="222.95977011494301"/>
    <s v="2 Descuentos (Usuarios desubicados)"/>
    <n v="117127.87360000001"/>
    <x v="0"/>
    <n v="13771.052600000001"/>
    <x v="1202"/>
    <x v="0"/>
    <m/>
  </r>
  <r>
    <d v="2024-11-20T01:21:43"/>
    <x v="9"/>
    <n v="5"/>
    <s v="BERRIO POSADA ANGELA"/>
    <x v="0"/>
    <x v="0"/>
    <n v="182"/>
    <n v="20.2222222222222"/>
    <n v="200.663793103448"/>
    <m/>
    <n v="105415.08620000001"/>
    <x v="1"/>
    <n v="13771.052600000001"/>
    <x v="1202"/>
    <x v="0"/>
    <m/>
  </r>
  <r>
    <d v="2024-11-20T01:21:43"/>
    <x v="1"/>
    <n v="6"/>
    <s v="LOPEZ PINEDA DANIEL ESTIVEN"/>
    <x v="3"/>
    <x v="0"/>
    <n v="230"/>
    <n v="23"/>
    <n v="222.95977011494301"/>
    <m/>
    <n v="117127.87360000001"/>
    <x v="0"/>
    <n v="13771.052600000001"/>
    <x v="1202"/>
    <x v="0"/>
    <m/>
  </r>
  <r>
    <d v="2024-11-20T01:21:43"/>
    <x v="9"/>
    <n v="7"/>
    <s v="VANEGAS MORALES DEIBY ALEJANDRO"/>
    <x v="0"/>
    <x v="0"/>
    <n v="179"/>
    <n v="19.8888888888889"/>
    <n v="200.663793103448"/>
    <m/>
    <n v="105415.08620000001"/>
    <x v="1"/>
    <n v="13771.052600000001"/>
    <x v="1202"/>
    <x v="0"/>
    <m/>
  </r>
  <r>
    <d v="2024-11-20T01:21:44"/>
    <x v="1"/>
    <n v="8"/>
    <s v="LONDOO CADAVID DAVID SANTIAGO"/>
    <x v="4"/>
    <x v="0"/>
    <n v="124"/>
    <n v="17.714285714285701"/>
    <n v="156.07183908045999"/>
    <s v="1 Descuento (Conduct) "/>
    <n v="81989.511499999993"/>
    <x v="1"/>
    <n v="13771.052600000001"/>
    <x v="1202"/>
    <x v="0"/>
    <m/>
  </r>
  <r>
    <d v="2024-11-20T01:21:44"/>
    <x v="9"/>
    <n v="9"/>
    <s v="ORTIZ ANDRES FELIPE"/>
    <x v="6"/>
    <x v="0"/>
    <n v="163"/>
    <n v="20.375"/>
    <n v="178.36781609195401"/>
    <s v="6 Descuentos (Despachador, conducts, monitoreo y Usuario desubicado)"/>
    <n v="93702.298899999994"/>
    <x v="0"/>
    <n v="13771.052600000001"/>
    <x v="1202"/>
    <x v="0"/>
    <m/>
  </r>
  <r>
    <d v="2024-11-20T01:21:44"/>
    <x v="1"/>
    <n v="10"/>
    <s v="MARULANDA JARAMILLO DAWER ANDRES"/>
    <x v="7"/>
    <x v="0"/>
    <n v="68"/>
    <n v="22.6666666666667"/>
    <n v="66.887931034482804"/>
    <s v="10 Descuentos (Transbordo)"/>
    <n v="35138.362099999998"/>
    <x v="0"/>
    <n v="13771.052600000001"/>
    <x v="1202"/>
    <x v="0"/>
    <m/>
  </r>
  <r>
    <d v="2024-11-20T01:21:44"/>
    <x v="9"/>
    <n v="11"/>
    <s v="HERRERA GIRALDO DAVINSON"/>
    <x v="0"/>
    <x v="0"/>
    <n v="198"/>
    <n v="22"/>
    <n v="200.663793103448"/>
    <m/>
    <n v="105415.08620000001"/>
    <x v="0"/>
    <n v="13771.052600000001"/>
    <x v="1202"/>
    <x v="0"/>
    <m/>
  </r>
  <r>
    <d v="2024-11-20T01:21:44"/>
    <x v="1"/>
    <n v="12"/>
    <s v="VALENCIA MENDOZA JHON"/>
    <x v="8"/>
    <x v="0"/>
    <n v="113"/>
    <n v="22.6"/>
    <n v="111.47988505747099"/>
    <m/>
    <n v="58563.936800000003"/>
    <x v="0"/>
    <n v="13771.052600000001"/>
    <x v="1202"/>
    <x v="0"/>
    <m/>
  </r>
  <r>
    <d v="2024-11-20T01:21:45"/>
    <x v="9"/>
    <n v="13"/>
    <s v="DURANGO PAEZ GILDARDO"/>
    <x v="4"/>
    <x v="0"/>
    <n v="133"/>
    <n v="19"/>
    <n v="156.07183908045999"/>
    <s v="2 Descuentos (Jefe de ruta) "/>
    <n v="81989.511499999993"/>
    <x v="0"/>
    <n v="13771.052600000001"/>
    <x v="1202"/>
    <x v="0"/>
    <m/>
  </r>
  <r>
    <d v="2024-11-20T01:21:45"/>
    <x v="1"/>
    <n v="14"/>
    <s v="DIAZ LOZADA ANDRES FELIPE"/>
    <x v="3"/>
    <x v="0"/>
    <n v="227"/>
    <n v="22.7"/>
    <n v="222.95977011494301"/>
    <m/>
    <n v="117127.87360000001"/>
    <x v="1"/>
    <n v="13771.052600000001"/>
    <x v="1202"/>
    <x v="0"/>
    <m/>
  </r>
  <r>
    <d v="2024-11-20T01:21:45"/>
    <x v="9"/>
    <n v="15"/>
    <s v="MARTINEZ ADRIAN ALEJANDRO"/>
    <x v="0"/>
    <x v="0"/>
    <n v="192"/>
    <n v="21.3333333333333"/>
    <n v="200.663793103448"/>
    <m/>
    <n v="105415.08620000001"/>
    <x v="1"/>
    <n v="13771.052600000001"/>
    <x v="1202"/>
    <x v="0"/>
    <m/>
  </r>
  <r>
    <d v="2024-11-20T01:21:45"/>
    <x v="1"/>
    <n v="16"/>
    <s v="PEREZ GARCIA JUAN ESTEBAN"/>
    <x v="1"/>
    <x v="0"/>
    <n v="228"/>
    <n v="20.727272727272702"/>
    <n v="245.255747126437"/>
    <s v="2 Descuentos (Despachador)"/>
    <n v="128840.6609"/>
    <x v="0"/>
    <n v="13771.052600000001"/>
    <x v="1202"/>
    <x v="0"/>
    <m/>
  </r>
  <r>
    <d v="2024-11-20T01:21:46"/>
    <x v="9"/>
    <n v="17"/>
    <s v="RAMIREZ JARAMILLO WILSON"/>
    <x v="6"/>
    <x v="0"/>
    <n v="182"/>
    <n v="22.75"/>
    <n v="178.36781609195401"/>
    <s v="2 Descuentos (Despachador)"/>
    <n v="93702.298899999994"/>
    <x v="0"/>
    <n v="13771.052600000001"/>
    <x v="1202"/>
    <x v="0"/>
    <m/>
  </r>
  <r>
    <d v="2024-11-20T01:21:46"/>
    <x v="1"/>
    <n v="19"/>
    <s v="MUOZ PEA WEIMAR ALONSO"/>
    <x v="4"/>
    <x v="0"/>
    <n v="138"/>
    <n v="19.714285714285701"/>
    <n v="156.07183908045999"/>
    <m/>
    <n v="81989.511499999993"/>
    <x v="0"/>
    <n v="13771.052600000001"/>
    <x v="1202"/>
    <x v="0"/>
    <m/>
  </r>
  <r>
    <d v="2024-11-20T01:21:46"/>
    <x v="9"/>
    <n v="20"/>
    <s v="GONZALEZ PEREZ RAFAEL JOSE"/>
    <x v="0"/>
    <x v="0"/>
    <n v="194"/>
    <n v="21.5555555555556"/>
    <n v="200.663793103448"/>
    <m/>
    <n v="105415.08620000001"/>
    <x v="0"/>
    <n v="13771.052600000001"/>
    <x v="1202"/>
    <x v="0"/>
    <m/>
  </r>
  <r>
    <d v="2024-11-20T01:21:46"/>
    <x v="1"/>
    <n v="21"/>
    <s v="JIMENEZ JIMENEZ OMAR DAVID"/>
    <x v="0"/>
    <x v="0"/>
    <n v="220"/>
    <n v="24.4444444444444"/>
    <n v="200.663793103448"/>
    <m/>
    <n v="105415.08620000001"/>
    <x v="0"/>
    <n v="13771.052600000001"/>
    <x v="1202"/>
    <x v="0"/>
    <m/>
  </r>
  <r>
    <d v="2024-11-20T01:21:47"/>
    <x v="9"/>
    <n v="22"/>
    <s v="QUIRAMA CASTAEDA JHON JADER"/>
    <x v="0"/>
    <x v="0"/>
    <n v="211"/>
    <n v="23.4444444444444"/>
    <n v="200.663793103448"/>
    <s v="Se descuenta 0.5 viaje de 7:25 am ya que NO cumple con el tiempo indicado en el paradero "/>
    <n v="99585.086200000005"/>
    <x v="1"/>
    <n v="13771.052600000001"/>
    <x v="1202"/>
    <x v="2"/>
    <n v="11.1"/>
  </r>
  <r>
    <d v="2024-11-20T01:21:47"/>
    <x v="1"/>
    <n v="23"/>
    <s v="SALDARRIAGA PARRA LUIS ALBERTO"/>
    <x v="0"/>
    <x v="0"/>
    <n v="191"/>
    <n v="21.2222222222222"/>
    <n v="200.663793103448"/>
    <m/>
    <n v="105415.08620000001"/>
    <x v="2"/>
    <n v="13771.052600000001"/>
    <x v="1202"/>
    <x v="0"/>
    <m/>
  </r>
  <r>
    <d v="2024-11-20T01:21:47"/>
    <x v="9"/>
    <n v="25"/>
    <s v="JIMENEZ HURTADO CARLOS ESTIVEN"/>
    <x v="0"/>
    <x v="0"/>
    <n v="189"/>
    <n v="21"/>
    <n v="200.663793103448"/>
    <m/>
    <n v="105415.08620000001"/>
    <x v="1"/>
    <n v="13771.052600000001"/>
    <x v="1202"/>
    <x v="0"/>
    <m/>
  </r>
  <r>
    <d v="2024-11-20T01:21:47"/>
    <x v="1"/>
    <n v="26"/>
    <s v="CIRO MARIN RODRIGO ALBERTO"/>
    <x v="4"/>
    <x v="0"/>
    <n v="172"/>
    <n v="24.571428571428601"/>
    <n v="156.07183908045999"/>
    <m/>
    <n v="81989.511499999993"/>
    <x v="0"/>
    <n v="13771.052600000001"/>
    <x v="1202"/>
    <x v="0"/>
    <m/>
  </r>
  <r>
    <d v="2024-11-20T01:21:47"/>
    <x v="9"/>
    <n v="27"/>
    <s v="FLORES RINCON JORGE ALBERTO"/>
    <x v="9"/>
    <x v="0"/>
    <n v="340"/>
    <n v="28.3333333333333"/>
    <n v="267.55172413793099"/>
    <s v="FERNEY HENAO Realiz 4 viajes donde moviliz 104 Usuarios "/>
    <n v="140553.44829999999"/>
    <x v="0"/>
    <n v="13771.052600000001"/>
    <x v="1202"/>
    <x v="0"/>
    <m/>
  </r>
  <r>
    <d v="2024-11-20T01:21:48"/>
    <x v="1"/>
    <n v="28"/>
    <s v="GUERRA WILLIAN"/>
    <x v="0"/>
    <x v="0"/>
    <n v="201"/>
    <n v="22.3333333333333"/>
    <n v="200.663793103448"/>
    <s v="4 Descuentos (Despachador y conducts) "/>
    <n v="105415.08620000001"/>
    <x v="0"/>
    <n v="13771.052600000001"/>
    <x v="1202"/>
    <x v="0"/>
    <m/>
  </r>
  <r>
    <d v="2024-11-20T01:21:48"/>
    <x v="9"/>
    <n v="29"/>
    <s v="QUINTERO  ALVARO ANTONIO"/>
    <x v="2"/>
    <x v="0"/>
    <n v="163"/>
    <n v="27.1666666666667"/>
    <n v="133.77586206896601"/>
    <m/>
    <n v="70276.724100000007"/>
    <x v="0"/>
    <n v="13771.052600000001"/>
    <x v="1202"/>
    <x v="0"/>
    <m/>
  </r>
  <r>
    <d v="2024-11-20T01:21:48"/>
    <x v="1"/>
    <n v="30"/>
    <s v="TORRES SUAREZ JUAN DIEGO"/>
    <x v="3"/>
    <x v="0"/>
    <n v="229"/>
    <n v="22.9"/>
    <n v="222.95977011494301"/>
    <s v="3 Descuentos (transbordo y despachador) "/>
    <n v="117127.87360000001"/>
    <x v="0"/>
    <n v="13771.052600000001"/>
    <x v="1202"/>
    <x v="0"/>
    <m/>
  </r>
  <r>
    <d v="2024-11-20T01:21:48"/>
    <x v="9"/>
    <n v="31"/>
    <s v="GOEZ PABLO"/>
    <x v="0"/>
    <x v="0"/>
    <n v="215"/>
    <n v="23.8888888888889"/>
    <n v="200.663793103448"/>
    <s v="2 Descuentos (Usuarios desubicados)"/>
    <n v="105415.08620000001"/>
    <x v="0"/>
    <n v="13771.052600000001"/>
    <x v="1202"/>
    <x v="0"/>
    <m/>
  </r>
  <r>
    <d v="2024-11-20T01:21:49"/>
    <x v="1"/>
    <n v="32"/>
    <s v="AGUDELO GARCIA DENIN ANGELO"/>
    <x v="7"/>
    <x v="0"/>
    <n v="80"/>
    <n v="26.6666666666667"/>
    <n v="66.887931034482804"/>
    <m/>
    <n v="35138.362099999998"/>
    <x v="0"/>
    <n v="13771.052600000001"/>
    <x v="1202"/>
    <x v="0"/>
    <m/>
  </r>
  <r>
    <d v="2024-11-20T01:21:49"/>
    <x v="9"/>
    <n v="33"/>
    <s v="GRAJALES JORGE HERNAN"/>
    <x v="1"/>
    <x v="0"/>
    <n v="257"/>
    <n v="23.363636363636399"/>
    <n v="245.255747126437"/>
    <m/>
    <n v="128840.6609"/>
    <x v="0"/>
    <n v="13771.052600000001"/>
    <x v="1202"/>
    <x v="0"/>
    <m/>
  </r>
  <r>
    <d v="2024-11-20T01:21:49"/>
    <x v="1"/>
    <n v="34"/>
    <s v="MONTOYA OSPINA GILBERTO ANTONIO"/>
    <x v="1"/>
    <x v="0"/>
    <n v="254"/>
    <n v="23.090909090909101"/>
    <n v="245.255747126437"/>
    <s v="2 Descuentos (Conducts) "/>
    <n v="128840.6609"/>
    <x v="0"/>
    <n v="13771.052600000001"/>
    <x v="1202"/>
    <x v="0"/>
    <m/>
  </r>
  <r>
    <d v="2024-11-20T01:21:49"/>
    <x v="9"/>
    <n v="35"/>
    <s v="MOLINA LUIS FERNANDO"/>
    <x v="4"/>
    <x v="0"/>
    <n v="149"/>
    <n v="21.285714285714299"/>
    <n v="156.07183908045999"/>
    <s v="1 Descuento (Conduct) "/>
    <n v="81989.511499999993"/>
    <x v="1"/>
    <n v="13771.052600000001"/>
    <x v="1202"/>
    <x v="0"/>
    <m/>
  </r>
  <r>
    <d v="2024-11-20T01:21:49"/>
    <x v="1"/>
    <n v="36"/>
    <s v="LONDOO LOPERA DUVAN ANDRES"/>
    <x v="1"/>
    <x v="0"/>
    <n v="258"/>
    <n v="23.454545454545499"/>
    <n v="245.255747126437"/>
    <s v="1 Descuento (Conduct) "/>
    <n v="128840.6609"/>
    <x v="0"/>
    <n v="13771.052600000001"/>
    <x v="1202"/>
    <x v="0"/>
    <m/>
  </r>
  <r>
    <d v="2024-11-20T01:21:50"/>
    <x v="9"/>
    <n v="37"/>
    <s v="TABORDA ROJAS DIEGO ALEJANDRO"/>
    <x v="3"/>
    <x v="0"/>
    <n v="231"/>
    <n v="23.1"/>
    <n v="222.95977011494301"/>
    <m/>
    <n v="117127.87360000001"/>
    <x v="1"/>
    <n v="13771.052600000001"/>
    <x v="1202"/>
    <x v="0"/>
    <m/>
  </r>
  <r>
    <d v="2024-11-20T01:21:50"/>
    <x v="1"/>
    <n v="38"/>
    <s v="JIMENEZ HERNANDEZ ESTEBAN CAMILO"/>
    <x v="0"/>
    <x v="3"/>
    <n v="174"/>
    <n v="19.3333333333333"/>
    <n v="200.663793103448"/>
    <m/>
    <n v="105415.08620000001"/>
    <x v="0"/>
    <n v="13771.052600000001"/>
    <x v="1202"/>
    <x v="0"/>
    <m/>
  </r>
  <r>
    <d v="2024-11-20T01:21:50"/>
    <x v="9"/>
    <n v="39"/>
    <s v="PALMAR PANA EDIXON JOSUE"/>
    <x v="1"/>
    <x v="0"/>
    <n v="210"/>
    <n v="19.090909090909101"/>
    <n v="245.255747126437"/>
    <s v="2 Descuentos (asociado y conduct) "/>
    <n v="128840.6609"/>
    <x v="0"/>
    <n v="13771.052600000001"/>
    <x v="1202"/>
    <x v="0"/>
    <m/>
  </r>
  <r>
    <d v="2024-11-20T01:21:50"/>
    <x v="1"/>
    <n v="40"/>
    <s v="OCAMPO OCAMPO ANTONIO JOSE"/>
    <x v="4"/>
    <x v="0"/>
    <n v="163"/>
    <n v="23.285714285714299"/>
    <n v="156.07183908045999"/>
    <m/>
    <n v="81989.511499999993"/>
    <x v="0"/>
    <n v="13771.052600000001"/>
    <x v="1202"/>
    <x v="0"/>
    <m/>
  </r>
  <r>
    <d v="2024-11-20T01:21:51"/>
    <x v="9"/>
    <n v="41"/>
    <s v="GARCIA DAVID WILSON ALBERTO"/>
    <x v="0"/>
    <x v="0"/>
    <n v="224"/>
    <n v="24.8888888888889"/>
    <n v="200.663793103448"/>
    <s v="1 Descuento (Conduct) "/>
    <n v="105415.08620000001"/>
    <x v="1"/>
    <n v="13771.052600000001"/>
    <x v="1202"/>
    <x v="0"/>
    <m/>
  </r>
  <r>
    <d v="2024-11-20T01:21:51"/>
    <x v="1"/>
    <n v="42"/>
    <s v="LOPERA ALVAREZ ESTIVEN"/>
    <x v="0"/>
    <x v="0"/>
    <n v="202"/>
    <n v="22.4444444444444"/>
    <n v="200.663793103448"/>
    <m/>
    <n v="105415.08620000001"/>
    <x v="1"/>
    <n v="13771.052600000001"/>
    <x v="1202"/>
    <x v="0"/>
    <m/>
  </r>
  <r>
    <d v="2024-11-21T01:40:23"/>
    <x v="9"/>
    <n v="1"/>
    <s v="MACEA MATEO"/>
    <x v="4"/>
    <x v="0"/>
    <n v="178"/>
    <n v="25.428571428571399"/>
    <n v="160.36546762589899"/>
    <s v="4 Descuentos (Monitoreo, Usuarios desubicados y movilidad reducida) "/>
    <n v="84351.007199999993"/>
    <x v="0"/>
    <n v="14050"/>
    <x v="1203"/>
    <x v="0"/>
    <m/>
  </r>
  <r>
    <d v="2024-11-21T01:40:24"/>
    <x v="1"/>
    <n v="2"/>
    <s v="PARIAS MURIEL JHON FREDY"/>
    <x v="0"/>
    <x v="0"/>
    <n v="216"/>
    <n v="24"/>
    <n v="206.18417266187001"/>
    <m/>
    <n v="108451.295"/>
    <x v="1"/>
    <n v="14050"/>
    <x v="1203"/>
    <x v="0"/>
    <m/>
  </r>
  <r>
    <d v="2024-11-21T01:40:24"/>
    <x v="9"/>
    <n v="3"/>
    <s v="AGUIRRE ANDRES"/>
    <x v="4"/>
    <x v="0"/>
    <n v="129"/>
    <n v="18.428571428571399"/>
    <n v="160.36546762589899"/>
    <s v="1 Descuento (Despachador) "/>
    <n v="84351.007199999993"/>
    <x v="0"/>
    <n v="14050"/>
    <x v="1203"/>
    <x v="0"/>
    <m/>
  </r>
  <r>
    <d v="2024-11-21T01:40:24"/>
    <x v="1"/>
    <n v="4"/>
    <s v="AGUDELO GARCIA LLORDIN ELIAS"/>
    <x v="3"/>
    <x v="0"/>
    <n v="208"/>
    <n v="20.8"/>
    <n v="229.09352517985599"/>
    <s v="1 Descuento (Usuario desubicado)"/>
    <n v="120501.4388"/>
    <x v="0"/>
    <n v="14050"/>
    <x v="1203"/>
    <x v="0"/>
    <m/>
  </r>
  <r>
    <d v="2024-11-21T01:40:25"/>
    <x v="9"/>
    <n v="5"/>
    <s v="BERRIO POSADA ANGELA"/>
    <x v="6"/>
    <x v="0"/>
    <n v="173"/>
    <n v="23.066666666666698"/>
    <n v="171.82014388489199"/>
    <m/>
    <n v="90376.079100000003"/>
    <x v="1"/>
    <n v="14050"/>
    <x v="1203"/>
    <x v="0"/>
    <m/>
  </r>
  <r>
    <d v="2024-11-21T01:40:25"/>
    <x v="1"/>
    <n v="6"/>
    <s v="LOPEZ PINEDA DANIEL ESTIVEN"/>
    <x v="3"/>
    <x v="0"/>
    <n v="211"/>
    <n v="21.1"/>
    <n v="229.09352517985599"/>
    <s v="3 Descuentos (transbordo y usuario desubicado) "/>
    <n v="120501.4388"/>
    <x v="0"/>
    <n v="14050"/>
    <x v="1203"/>
    <x v="0"/>
    <m/>
  </r>
  <r>
    <d v="2024-11-21T01:40:25"/>
    <x v="9"/>
    <n v="7"/>
    <s v="VANEGAS MORALES DEIBY ALEJANDRO"/>
    <x v="3"/>
    <x v="0"/>
    <n v="262"/>
    <n v="26.2"/>
    <n v="229.09352517985599"/>
    <m/>
    <n v="120501.4388"/>
    <x v="1"/>
    <n v="14050"/>
    <x v="1203"/>
    <x v="0"/>
    <m/>
  </r>
  <r>
    <d v="2024-11-21T01:40:25"/>
    <x v="1"/>
    <n v="8"/>
    <s v="LONDOO CADAVID DAVID SANTIAGO"/>
    <x v="4"/>
    <x v="0"/>
    <n v="175"/>
    <n v="25"/>
    <n v="160.36546762589899"/>
    <m/>
    <n v="84351.007199999993"/>
    <x v="1"/>
    <n v="14050"/>
    <x v="1203"/>
    <x v="0"/>
    <m/>
  </r>
  <r>
    <d v="2024-11-21T01:40:26"/>
    <x v="9"/>
    <n v="9"/>
    <s v="ORTIZ ANDRES FELIPE"/>
    <x v="0"/>
    <x v="0"/>
    <n v="198"/>
    <n v="22"/>
    <n v="206.18417266187001"/>
    <s v="1 Descuento (Conduct) "/>
    <n v="108451.295"/>
    <x v="0"/>
    <n v="14050"/>
    <x v="1203"/>
    <x v="0"/>
    <m/>
  </r>
  <r>
    <d v="2024-11-21T01:40:26"/>
    <x v="1"/>
    <n v="11"/>
    <s v="HERRERA GIRALDO DAVINSON"/>
    <x v="0"/>
    <x v="0"/>
    <n v="191"/>
    <n v="21.2222222222222"/>
    <n v="206.18417266187001"/>
    <m/>
    <n v="108451.295"/>
    <x v="0"/>
    <n v="14050"/>
    <x v="1203"/>
    <x v="0"/>
    <m/>
  </r>
  <r>
    <d v="2024-11-21T01:40:26"/>
    <x v="9"/>
    <n v="12"/>
    <s v="VALENCIA MENDOZA JHON"/>
    <x v="0"/>
    <x v="0"/>
    <n v="210"/>
    <n v="23.3333333333333"/>
    <n v="206.18417266187001"/>
    <s v="Se descuenta 0.5 viaje de 7 54 am  ya que NO espera el tiempo indicado en el paradero "/>
    <n v="102428.795"/>
    <x v="0"/>
    <n v="14050"/>
    <x v="1203"/>
    <x v="2"/>
    <n v="11.45"/>
  </r>
  <r>
    <d v="2024-11-21T01:40:26"/>
    <x v="1"/>
    <n v="13"/>
    <s v="DURANGO PAEZ GILDARDO"/>
    <x v="0"/>
    <x v="0"/>
    <n v="187"/>
    <n v="20.7777777777778"/>
    <n v="206.18417266187001"/>
    <m/>
    <n v="108451.295"/>
    <x v="0"/>
    <n v="14050"/>
    <x v="1203"/>
    <x v="0"/>
    <m/>
  </r>
  <r>
    <d v="2024-11-21T01:40:27"/>
    <x v="9"/>
    <n v="14"/>
    <s v="DIAZ LOZADA ANDRES FELIPE"/>
    <x v="3"/>
    <x v="0"/>
    <n v="229"/>
    <n v="22.9"/>
    <n v="229.09352517985599"/>
    <m/>
    <n v="120501.4388"/>
    <x v="1"/>
    <n v="14050"/>
    <x v="1203"/>
    <x v="0"/>
    <m/>
  </r>
  <r>
    <d v="2024-11-21T01:40:27"/>
    <x v="1"/>
    <n v="15"/>
    <s v="MARTINEZ ADRIAN ALEJANDRO"/>
    <x v="0"/>
    <x v="0"/>
    <n v="184"/>
    <n v="20.4444444444444"/>
    <n v="206.18417266187001"/>
    <s v="1 Descuento (Despachador) "/>
    <n v="108451.295"/>
    <x v="1"/>
    <n v="14050"/>
    <x v="1203"/>
    <x v="0"/>
    <m/>
  </r>
  <r>
    <d v="2024-11-21T01:40:27"/>
    <x v="9"/>
    <n v="16"/>
    <s v="HURTADO MADRID JUAN ESTEBAN"/>
    <x v="0"/>
    <x v="0"/>
    <n v="176"/>
    <n v="19.5555555555556"/>
    <n v="206.18417266187001"/>
    <m/>
    <n v="108451.295"/>
    <x v="0"/>
    <n v="14050"/>
    <x v="1203"/>
    <x v="0"/>
    <m/>
  </r>
  <r>
    <d v="2024-11-21T01:40:28"/>
    <x v="1"/>
    <n v="17"/>
    <s v="HINCAPIE GALLEGO YEISON ANDRES"/>
    <x v="6"/>
    <x v="3"/>
    <n v="172"/>
    <n v="21.5"/>
    <n v="183.27482014388499"/>
    <s v="1 Descuento (Monitoreo) "/>
    <n v="96401.151100000003"/>
    <x v="0"/>
    <n v="14050"/>
    <x v="1203"/>
    <x v="0"/>
    <m/>
  </r>
  <r>
    <d v="2024-11-21T01:40:28"/>
    <x v="9"/>
    <n v="18"/>
    <s v="BETANCUR GUZMAN JHON FERNANDO"/>
    <x v="0"/>
    <x v="0"/>
    <n v="199"/>
    <n v="22.1111111111111"/>
    <n v="206.18417266187001"/>
    <s v="3 Descuentos (Monitoreo y conducts)"/>
    <n v="108451.295"/>
    <x v="0"/>
    <n v="14050"/>
    <x v="1203"/>
    <x v="0"/>
    <m/>
  </r>
  <r>
    <d v="2024-11-21T01:40:28"/>
    <x v="1"/>
    <n v="19"/>
    <s v="MUOZ PEA WEIMAR ALONSO"/>
    <x v="2"/>
    <x v="0"/>
    <n v="118"/>
    <n v="19.6666666666667"/>
    <n v="137.456115107914"/>
    <s v="Se descuenta 0.5 viaje de 6 56 am ya que NO espera el tiempo indicado en el paradero "/>
    <n v="66278.363299999997"/>
    <x v="0"/>
    <n v="14050"/>
    <x v="1203"/>
    <x v="2"/>
    <n v="11.45"/>
  </r>
  <r>
    <d v="2024-11-21T01:40:28"/>
    <x v="9"/>
    <n v="20"/>
    <s v="GONZALEZ PEREZ RAFAEL JOSE"/>
    <x v="0"/>
    <x v="0"/>
    <n v="216"/>
    <n v="24"/>
    <n v="206.18417266187001"/>
    <m/>
    <n v="108451.295"/>
    <x v="0"/>
    <n v="14050"/>
    <x v="1203"/>
    <x v="0"/>
    <m/>
  </r>
  <r>
    <d v="2024-11-21T01:40:29"/>
    <x v="1"/>
    <n v="21"/>
    <s v="JIMENEZ JIMENEZ OMAR DAVID"/>
    <x v="0"/>
    <x v="0"/>
    <n v="177"/>
    <n v="19.6666666666667"/>
    <n v="206.18417266187001"/>
    <s v="1 Descuento (Despachador) "/>
    <n v="108451.295"/>
    <x v="0"/>
    <n v="14050"/>
    <x v="1203"/>
    <x v="0"/>
    <m/>
  </r>
  <r>
    <d v="2024-11-21T01:40:29"/>
    <x v="9"/>
    <n v="22"/>
    <s v="QUIRAMA CASTAEDA JHON JADER"/>
    <x v="6"/>
    <x v="0"/>
    <n v="199"/>
    <n v="24.875"/>
    <n v="183.27482014388499"/>
    <m/>
    <n v="96401.151100000003"/>
    <x v="1"/>
    <n v="14050"/>
    <x v="1203"/>
    <x v="0"/>
    <m/>
  </r>
  <r>
    <d v="2024-11-21T01:40:29"/>
    <x v="1"/>
    <n v="23"/>
    <s v="SALDARRIAGA PARRA LUIS ALBERTO"/>
    <x v="0"/>
    <x v="0"/>
    <n v="221"/>
    <n v="24.5555555555556"/>
    <n v="206.18417266187001"/>
    <m/>
    <n v="108451.295"/>
    <x v="2"/>
    <n v="14050"/>
    <x v="1203"/>
    <x v="0"/>
    <m/>
  </r>
  <r>
    <d v="2024-11-21T01:40:30"/>
    <x v="9"/>
    <n v="25"/>
    <s v="HENAO MUOZ FERNEY"/>
    <x v="3"/>
    <x v="0"/>
    <n v="270"/>
    <n v="27"/>
    <n v="229.09352517985599"/>
    <m/>
    <n v="120501.4388"/>
    <x v="1"/>
    <n v="14050"/>
    <x v="1203"/>
    <x v="0"/>
    <m/>
  </r>
  <r>
    <d v="2024-11-21T01:40:30"/>
    <x v="1"/>
    <n v="26"/>
    <s v="ESPINOZA CHAVARRIA GUILLERMO LEON"/>
    <x v="0"/>
    <x v="0"/>
    <n v="167"/>
    <n v="18.5555555555556"/>
    <n v="206.18417266187001"/>
    <m/>
    <n v="108451.295"/>
    <x v="0"/>
    <n v="14050"/>
    <x v="1203"/>
    <x v="0"/>
    <m/>
  </r>
  <r>
    <d v="2024-11-21T01:40:30"/>
    <x v="9"/>
    <n v="27"/>
    <s v="FLORES RINCON JORGE ALBERTO"/>
    <x v="1"/>
    <x v="0"/>
    <n v="295"/>
    <n v="26.818181818181799"/>
    <n v="252.002877697842"/>
    <m/>
    <n v="132551.5827"/>
    <x v="0"/>
    <n v="14050"/>
    <x v="1203"/>
    <x v="0"/>
    <m/>
  </r>
  <r>
    <d v="2024-11-21T01:40:30"/>
    <x v="1"/>
    <n v="28"/>
    <s v="GUERRA WILLIAN"/>
    <x v="0"/>
    <x v="0"/>
    <n v="182"/>
    <n v="20.2222222222222"/>
    <n v="206.18417266187001"/>
    <m/>
    <n v="108451.295"/>
    <x v="0"/>
    <n v="14050"/>
    <x v="1203"/>
    <x v="0"/>
    <m/>
  </r>
  <r>
    <d v="2024-11-21T01:40:31"/>
    <x v="9"/>
    <n v="29"/>
    <s v="PEREZ GARCIA JUAN ESTEBAN"/>
    <x v="3"/>
    <x v="0"/>
    <n v="210"/>
    <n v="21"/>
    <n v="229.09352517985599"/>
    <s v="3 Descuentos (Despachadores y conduct) "/>
    <n v="120501.4388"/>
    <x v="0"/>
    <n v="14050"/>
    <x v="1203"/>
    <x v="0"/>
    <m/>
  </r>
  <r>
    <d v="2024-11-21T01:40:31"/>
    <x v="1"/>
    <n v="30"/>
    <s v="TORRES SUAREZ JUAN DIEGO"/>
    <x v="8"/>
    <x v="0"/>
    <n v="118"/>
    <n v="23.6"/>
    <n v="114.54676258992799"/>
    <m/>
    <n v="60250.719400000002"/>
    <x v="0"/>
    <n v="14050"/>
    <x v="1203"/>
    <x v="0"/>
    <m/>
  </r>
  <r>
    <d v="2024-11-21T01:40:31"/>
    <x v="9"/>
    <n v="32"/>
    <s v="AGUDELO GARCIA DENIN ANGELO"/>
    <x v="4"/>
    <x v="0"/>
    <n v="193"/>
    <n v="27.571428571428601"/>
    <n v="160.36546762589899"/>
    <m/>
    <n v="84351.007199999993"/>
    <x v="0"/>
    <n v="14050"/>
    <x v="1203"/>
    <x v="0"/>
    <m/>
  </r>
  <r>
    <d v="2024-11-21T01:40:31"/>
    <x v="1"/>
    <n v="33"/>
    <s v="SERNA JUAN PABLO"/>
    <x v="6"/>
    <x v="0"/>
    <n v="203"/>
    <n v="25.375"/>
    <n v="183.27482014388499"/>
    <s v="4 Descuentos (Transbordo y Usuario desubicado)"/>
    <n v="96401.151100000003"/>
    <x v="0"/>
    <n v="14050"/>
    <x v="1203"/>
    <x v="0"/>
    <m/>
  </r>
  <r>
    <d v="2024-11-21T01:40:32"/>
    <x v="9"/>
    <n v="34"/>
    <s v="MONTOYA OSPINA GILBERTO ANTONIO"/>
    <x v="3"/>
    <x v="0"/>
    <n v="252"/>
    <n v="25.2"/>
    <n v="229.09352517985599"/>
    <m/>
    <n v="120501.4388"/>
    <x v="0"/>
    <n v="14050"/>
    <x v="1203"/>
    <x v="0"/>
    <m/>
  </r>
  <r>
    <d v="2024-11-21T01:40:32"/>
    <x v="1"/>
    <n v="35"/>
    <s v="MOLINA LUIS FERNANDO"/>
    <x v="3"/>
    <x v="0"/>
    <n v="266"/>
    <n v="26.6"/>
    <n v="229.09352517985599"/>
    <m/>
    <n v="120501.4388"/>
    <x v="1"/>
    <n v="14050"/>
    <x v="1203"/>
    <x v="0"/>
    <m/>
  </r>
  <r>
    <d v="2024-11-21T01:40:32"/>
    <x v="9"/>
    <n v="36"/>
    <s v="LONDOO LOPERA DUVAN ANDRES"/>
    <x v="6"/>
    <x v="0"/>
    <n v="173"/>
    <n v="21.625"/>
    <n v="183.27482014388499"/>
    <m/>
    <n v="96401.151100000003"/>
    <x v="0"/>
    <n v="14050"/>
    <x v="1203"/>
    <x v="0"/>
    <m/>
  </r>
  <r>
    <d v="2024-11-21T01:40:32"/>
    <x v="1"/>
    <n v="37"/>
    <s v="RUA CHAVARRIA JEFERSON ANDREY"/>
    <x v="1"/>
    <x v="0"/>
    <n v="279"/>
    <n v="25.363636363636399"/>
    <n v="252.002877697842"/>
    <m/>
    <n v="132551.5827"/>
    <x v="1"/>
    <n v="14050"/>
    <x v="1203"/>
    <x v="0"/>
    <m/>
  </r>
  <r>
    <d v="2024-11-21T01:40:33"/>
    <x v="9"/>
    <n v="38"/>
    <s v="AMAYA JOSE MANUEL"/>
    <x v="3"/>
    <x v="0"/>
    <n v="220"/>
    <n v="22"/>
    <n v="229.09352517985599"/>
    <s v="5 Descuentos (Transbordo y usuarios desubicados) "/>
    <n v="120501.4388"/>
    <x v="0"/>
    <n v="14050"/>
    <x v="1203"/>
    <x v="0"/>
    <m/>
  </r>
  <r>
    <d v="2024-11-21T01:40:33"/>
    <x v="1"/>
    <n v="39"/>
    <s v="PALMAR PANA EDIXON JOSUE"/>
    <x v="1"/>
    <x v="0"/>
    <n v="268"/>
    <n v="24.363636363636399"/>
    <n v="252.002877697842"/>
    <s v="1 Descuento (Conduct) "/>
    <n v="132551.5827"/>
    <x v="0"/>
    <n v="14050"/>
    <x v="1203"/>
    <x v="0"/>
    <m/>
  </r>
  <r>
    <d v="2024-11-21T01:40:33"/>
    <x v="9"/>
    <n v="40"/>
    <s v="OCAMPO OCAMPO ANTONIO JOSE"/>
    <x v="3"/>
    <x v="0"/>
    <n v="207"/>
    <n v="20.7"/>
    <n v="229.09352517985599"/>
    <m/>
    <n v="120501.4388"/>
    <x v="0"/>
    <n v="14050"/>
    <x v="1203"/>
    <x v="0"/>
    <m/>
  </r>
  <r>
    <d v="2024-11-21T01:40:33"/>
    <x v="1"/>
    <n v="41"/>
    <s v="GARCIA DAVID WILSON ALBERTO"/>
    <x v="3"/>
    <x v="0"/>
    <n v="222"/>
    <n v="22.2"/>
    <n v="229.09352517985599"/>
    <m/>
    <n v="120501.4388"/>
    <x v="1"/>
    <n v="14050"/>
    <x v="1203"/>
    <x v="0"/>
    <m/>
  </r>
  <r>
    <d v="2024-11-21T01:40:34"/>
    <x v="9"/>
    <n v="42"/>
    <s v="LOPERA ALVAREZ ESTIVEN"/>
    <x v="0"/>
    <x v="0"/>
    <n v="207"/>
    <n v="23"/>
    <n v="206.18417266187001"/>
    <s v="3 Descuentos (conduct, usuario movilidad reducida y desubicado) "/>
    <n v="108451.295"/>
    <x v="1"/>
    <n v="14050"/>
    <x v="1203"/>
    <x v="0"/>
    <m/>
  </r>
  <r>
    <d v="2024-11-22T01:53:49"/>
    <x v="1"/>
    <n v="1"/>
    <s v="MACEA MATEO"/>
    <x v="3"/>
    <x v="0"/>
    <n v="194"/>
    <n v="19.399999999999999"/>
    <n v="228.96652110625899"/>
    <s v="3 Descuentos (Monitoreo, conduct y usuario desubicado) "/>
    <n v="120431.5866"/>
    <x v="0"/>
    <n v="13268.4211"/>
    <x v="1204"/>
    <x v="0"/>
    <m/>
  </r>
  <r>
    <d v="2024-11-22T01:53:49"/>
    <x v="9"/>
    <n v="2"/>
    <s v="PARIAS MURIEL JHON FREDY"/>
    <x v="0"/>
    <x v="0"/>
    <n v="204"/>
    <n v="22.6666666666667"/>
    <n v="206.06986899563299"/>
    <s v="7 Descuentos (Usuarios desubicados y transbordo) "/>
    <n v="108388.4279"/>
    <x v="1"/>
    <n v="13268.4211"/>
    <x v="1204"/>
    <x v="0"/>
    <m/>
  </r>
  <r>
    <d v="2024-11-22T01:53:49"/>
    <x v="1"/>
    <n v="3"/>
    <s v="AGUIRRE ANDRES"/>
    <x v="6"/>
    <x v="0"/>
    <n v="165"/>
    <n v="20.625"/>
    <n v="183.17321688500701"/>
    <s v="2 Descuentos (Usuarios desubicados) "/>
    <n v="96345.2693"/>
    <x v="0"/>
    <n v="13268.4211"/>
    <x v="1204"/>
    <x v="0"/>
    <m/>
  </r>
  <r>
    <d v="2024-11-22T01:53:50"/>
    <x v="9"/>
    <n v="4"/>
    <s v="AGUDELO GARCIA LLORDIN ELIAS"/>
    <x v="0"/>
    <x v="0"/>
    <n v="176"/>
    <n v="19.5555555555556"/>
    <n v="206.06986899563299"/>
    <s v="2 Descuentos (Monitoreo y Usuario movilidad reducida) "/>
    <n v="108388.4279"/>
    <x v="0"/>
    <n v="13268.4211"/>
    <x v="1204"/>
    <x v="0"/>
    <m/>
  </r>
  <r>
    <d v="2024-11-22T01:53:50"/>
    <x v="1"/>
    <n v="5"/>
    <s v="BERRIO POSADA ANGELA"/>
    <x v="1"/>
    <x v="0"/>
    <n v="246"/>
    <n v="22.363636363636399"/>
    <n v="251.863173216885"/>
    <s v="2 Descuentos (Conduct y despachador) "/>
    <n v="132474.74530000001"/>
    <x v="1"/>
    <n v="13268.4211"/>
    <x v="1204"/>
    <x v="0"/>
    <m/>
  </r>
  <r>
    <d v="2024-11-22T01:53:50"/>
    <x v="9"/>
    <n v="6"/>
    <s v="LOPEZ PINEDA DANIEL ESTIVEN"/>
    <x v="0"/>
    <x v="0"/>
    <n v="213"/>
    <n v="23.6666666666667"/>
    <n v="206.06986899563299"/>
    <s v="3 Descuentos (controlador y usuarios desubicados)  "/>
    <n v="108388.4279"/>
    <x v="0"/>
    <n v="13268.4211"/>
    <x v="1204"/>
    <x v="0"/>
    <m/>
  </r>
  <r>
    <d v="2024-11-22T01:53:50"/>
    <x v="1"/>
    <n v="7"/>
    <s v="PINO JUAN ESTEBAN"/>
    <x v="6"/>
    <x v="0"/>
    <n v="210"/>
    <n v="24.705882352941199"/>
    <n v="194.62154294032001"/>
    <s v=" "/>
    <n v="102366.8486"/>
    <x v="1"/>
    <n v="13268.4211"/>
    <x v="1204"/>
    <x v="0"/>
    <m/>
  </r>
  <r>
    <d v="2024-11-22T01:53:51"/>
    <x v="9"/>
    <n v="8"/>
    <s v="QUINTERO  ALVARO ANTONIO"/>
    <x v="0"/>
    <x v="0"/>
    <n v="228"/>
    <n v="25.3333333333333"/>
    <n v="206.06986899563299"/>
    <s v="1 Descuento (Conduct)"/>
    <n v="108388.4279"/>
    <x v="1"/>
    <n v="13268.4211"/>
    <x v="1204"/>
    <x v="0"/>
    <m/>
  </r>
  <r>
    <d v="2024-11-22T01:53:51"/>
    <x v="1"/>
    <n v="9"/>
    <s v="ORTIZ ANDRES FELIPE"/>
    <x v="6"/>
    <x v="0"/>
    <n v="166"/>
    <n v="20.75"/>
    <n v="183.17321688500701"/>
    <m/>
    <n v="96345.2693"/>
    <x v="0"/>
    <n v="13268.4211"/>
    <x v="1204"/>
    <x v="0"/>
    <m/>
  </r>
  <r>
    <d v="2024-11-22T01:53:51"/>
    <x v="9"/>
    <n v="11"/>
    <s v="HERRERA GIRALDO DAVINSON"/>
    <x v="4"/>
    <x v="0"/>
    <n v="160"/>
    <n v="22.8571428571429"/>
    <n v="160.276564774381"/>
    <m/>
    <n v="84302.1106"/>
    <x v="0"/>
    <n v="13268.4211"/>
    <x v="1204"/>
    <x v="0"/>
    <m/>
  </r>
  <r>
    <d v="2024-11-22T01:53:51"/>
    <x v="1"/>
    <n v="12"/>
    <s v="VALENCIA MENDOZA JHON"/>
    <x v="8"/>
    <x v="0"/>
    <n v="124"/>
    <n v="24.8"/>
    <n v="114.48326055312999"/>
    <s v="1 Descuento (Monitoreo) "/>
    <n v="60215.793299999998"/>
    <x v="0"/>
    <n v="13268.4211"/>
    <x v="1204"/>
    <x v="0"/>
    <m/>
  </r>
  <r>
    <d v="2024-11-22T01:53:52"/>
    <x v="9"/>
    <n v="13"/>
    <s v="MARULANDA JARAMILLO DAWER ANDRES"/>
    <x v="6"/>
    <x v="0"/>
    <n v="132"/>
    <n v="17.600000000000001"/>
    <n v="171.724890829694"/>
    <s v=" "/>
    <n v="90323.69"/>
    <x v="0"/>
    <n v="13268.4211"/>
    <x v="1204"/>
    <x v="0"/>
    <m/>
  </r>
  <r>
    <d v="2024-11-22T01:53:52"/>
    <x v="1"/>
    <n v="14"/>
    <s v="DIAZ LOZADA ANDRES FELIPE"/>
    <x v="3"/>
    <x v="0"/>
    <n v="238"/>
    <n v="23.8"/>
    <n v="228.96652110625899"/>
    <s v="4 Descuentos (Despachador y asociados)"/>
    <n v="120431.5866"/>
    <x v="1"/>
    <n v="13268.4211"/>
    <x v="1204"/>
    <x v="0"/>
    <m/>
  </r>
  <r>
    <d v="2024-11-22T01:53:52"/>
    <x v="9"/>
    <n v="15"/>
    <s v="MARTINEZ ADRIAN ALEJANDRO"/>
    <x v="1"/>
    <x v="0"/>
    <n v="275"/>
    <n v="25"/>
    <n v="251.863173216885"/>
    <s v="12 Descuentos (Transbordo) "/>
    <n v="132474.74530000001"/>
    <x v="1"/>
    <n v="13268.4211"/>
    <x v="1204"/>
    <x v="0"/>
    <m/>
  </r>
  <r>
    <d v="2024-11-22T01:53:53"/>
    <x v="1"/>
    <n v="16"/>
    <s v="HURTADO MADRID JUAN ESTEBAN"/>
    <x v="6"/>
    <x v="0"/>
    <n v="182"/>
    <n v="22.75"/>
    <n v="183.17321688500701"/>
    <m/>
    <n v="96345.2693"/>
    <x v="0"/>
    <n v="13268.4211"/>
    <x v="1204"/>
    <x v="0"/>
    <m/>
  </r>
  <r>
    <d v="2024-11-22T01:53:53"/>
    <x v="9"/>
    <n v="17"/>
    <s v="RAMIREZ JARAMILLO WILSON"/>
    <x v="2"/>
    <x v="0"/>
    <n v="99"/>
    <n v="16.5"/>
    <n v="137.37991266375499"/>
    <m/>
    <n v="72258.952000000005"/>
    <x v="0"/>
    <n v="13268.4211"/>
    <x v="1204"/>
    <x v="0"/>
    <m/>
  </r>
  <r>
    <d v="2024-11-22T01:53:53"/>
    <x v="1"/>
    <n v="18"/>
    <s v="BETANCUR GUZMAN JHON FERNANDO"/>
    <x v="3"/>
    <x v="0"/>
    <n v="241"/>
    <n v="24.1"/>
    <n v="228.96652110625899"/>
    <m/>
    <n v="120431.5866"/>
    <x v="0"/>
    <n v="13268.4211"/>
    <x v="1204"/>
    <x v="0"/>
    <m/>
  </r>
  <r>
    <d v="2024-11-22T01:53:53"/>
    <x v="9"/>
    <n v="19"/>
    <s v="MUOZ PEA WEIMAR ALONSO"/>
    <x v="0"/>
    <x v="0"/>
    <n v="173"/>
    <n v="19.2222222222222"/>
    <n v="206.06986899563299"/>
    <m/>
    <n v="108388.4279"/>
    <x v="0"/>
    <n v="13268.4211"/>
    <x v="1204"/>
    <x v="0"/>
    <m/>
  </r>
  <r>
    <d v="2024-11-22T01:53:53"/>
    <x v="1"/>
    <n v="20"/>
    <s v="GONZALEZ PEREZ RAFAEL JOSE"/>
    <x v="0"/>
    <x v="0"/>
    <n v="198"/>
    <n v="22"/>
    <n v="206.06986899563299"/>
    <m/>
    <n v="108388.4279"/>
    <x v="0"/>
    <n v="13268.4211"/>
    <x v="1204"/>
    <x v="0"/>
    <m/>
  </r>
  <r>
    <d v="2024-11-22T01:53:54"/>
    <x v="9"/>
    <n v="21"/>
    <s v="DURANGO DAVID JOSE"/>
    <x v="8"/>
    <x v="0"/>
    <n v="117"/>
    <n v="23.4"/>
    <n v="114.48326055312999"/>
    <m/>
    <n v="60215.793299999998"/>
    <x v="0"/>
    <n v="13268.4211"/>
    <x v="1204"/>
    <x v="0"/>
    <m/>
  </r>
  <r>
    <d v="2024-11-22T01:53:54"/>
    <x v="1"/>
    <n v="22"/>
    <s v="QUIRAMA CASTAEDA JHON JADER"/>
    <x v="0"/>
    <x v="0"/>
    <n v="251"/>
    <n v="27.8888888888889"/>
    <n v="206.06986899563299"/>
    <s v="2 Descuentos (Conducts) "/>
    <n v="108388.4279"/>
    <x v="1"/>
    <n v="13268.4211"/>
    <x v="1204"/>
    <x v="0"/>
    <m/>
  </r>
  <r>
    <d v="2024-11-22T01:53:54"/>
    <x v="9"/>
    <n v="23"/>
    <s v="SALDARRIAGA PARRA LUIS ALBERTO"/>
    <x v="6"/>
    <x v="0"/>
    <n v="180"/>
    <n v="22.5"/>
    <n v="183.17321688500701"/>
    <s v="2 Descuentos (Usuarios desubicados) "/>
    <n v="96345.2693"/>
    <x v="2"/>
    <n v="13268.4211"/>
    <x v="1204"/>
    <x v="0"/>
    <m/>
  </r>
  <r>
    <d v="2024-11-22T01:53:55"/>
    <x v="1"/>
    <n v="24"/>
    <s v="GRAJALES JORGE HERNAN"/>
    <x v="6"/>
    <x v="3"/>
    <n v="198"/>
    <n v="24.75"/>
    <n v="183.17321688500701"/>
    <m/>
    <n v="96345.2693"/>
    <x v="0"/>
    <n v="13268.4211"/>
    <x v="1204"/>
    <x v="0"/>
    <m/>
  </r>
  <r>
    <d v="2024-11-22T01:53:55"/>
    <x v="9"/>
    <n v="25"/>
    <s v="JIMENEZ HURTADO CARLOS ESTIVEN"/>
    <x v="6"/>
    <x v="0"/>
    <n v="196"/>
    <n v="24.5"/>
    <n v="183.17321688500701"/>
    <m/>
    <n v="96345.2693"/>
    <x v="1"/>
    <n v="13268.4211"/>
    <x v="1204"/>
    <x v="0"/>
    <m/>
  </r>
  <r>
    <d v="2024-11-22T01:53:55"/>
    <x v="1"/>
    <n v="26"/>
    <s v="CIRO MARIN RODRIGO ALBERTO"/>
    <x v="0"/>
    <x v="0"/>
    <n v="178"/>
    <n v="19.7777777777778"/>
    <n v="206.06986899563299"/>
    <m/>
    <n v="108388.4279"/>
    <x v="0"/>
    <n v="13268.4211"/>
    <x v="1204"/>
    <x v="0"/>
    <m/>
  </r>
  <r>
    <d v="2024-11-22T01:53:55"/>
    <x v="9"/>
    <n v="27"/>
    <s v="RUA CHAVARRIA JEFERSON ANDREY"/>
    <x v="0"/>
    <x v="0"/>
    <n v="219"/>
    <n v="24.3333333333333"/>
    <n v="206.06986899563299"/>
    <m/>
    <n v="108388.4279"/>
    <x v="0"/>
    <n v="13268.4211"/>
    <x v="1204"/>
    <x v="0"/>
    <m/>
  </r>
  <r>
    <d v="2024-11-22T01:53:56"/>
    <x v="1"/>
    <n v="28"/>
    <s v="GUERRA WILLIAN"/>
    <x v="0"/>
    <x v="0"/>
    <n v="216"/>
    <n v="24"/>
    <n v="206.06986899563299"/>
    <s v="1 Descuento (Usuario desubicado) "/>
    <n v="108388.4279"/>
    <x v="0"/>
    <n v="13268.4211"/>
    <x v="1204"/>
    <x v="0"/>
    <m/>
  </r>
  <r>
    <d v="2024-11-22T01:53:56"/>
    <x v="9"/>
    <n v="29"/>
    <s v="PEREZ GARCIA JUAN ESTEBAN"/>
    <x v="6"/>
    <x v="0"/>
    <n v="185"/>
    <n v="23.125"/>
    <n v="183.17321688500701"/>
    <m/>
    <n v="96345.2693"/>
    <x v="0"/>
    <n v="13268.4211"/>
    <x v="1204"/>
    <x v="0"/>
    <m/>
  </r>
  <r>
    <d v="2024-11-22T01:53:56"/>
    <x v="1"/>
    <n v="30"/>
    <s v="TORRES SUAREZ JUAN DIEGO"/>
    <x v="8"/>
    <x v="0"/>
    <n v="215"/>
    <n v="43"/>
    <n v="114.48326055312999"/>
    <s v="2 Descuentos (Despachador) "/>
    <n v="60215.793299999998"/>
    <x v="0"/>
    <n v="13268.4211"/>
    <x v="1204"/>
    <x v="0"/>
    <m/>
  </r>
  <r>
    <d v="2024-11-22T01:53:56"/>
    <x v="9"/>
    <n v="31"/>
    <s v="AMAYA JOSE MANUEL"/>
    <x v="6"/>
    <x v="0"/>
    <n v="182"/>
    <n v="22.75"/>
    <n v="183.17321688500701"/>
    <m/>
    <n v="96345.2693"/>
    <x v="0"/>
    <n v="13268.4211"/>
    <x v="1204"/>
    <x v="0"/>
    <m/>
  </r>
  <r>
    <d v="2024-11-22T01:53:57"/>
    <x v="1"/>
    <n v="32"/>
    <s v="AGUDELO GARCIA DENIN ANGELO"/>
    <x v="8"/>
    <x v="0"/>
    <n v="143"/>
    <n v="28.6"/>
    <n v="114.48326055312999"/>
    <m/>
    <n v="60215.793299999998"/>
    <x v="0"/>
    <n v="13268.4211"/>
    <x v="1204"/>
    <x v="0"/>
    <m/>
  </r>
  <r>
    <d v="2024-11-22T01:53:57"/>
    <x v="9"/>
    <n v="33"/>
    <s v="SERNA JUAN PABLO"/>
    <x v="0"/>
    <x v="0"/>
    <n v="200"/>
    <n v="22.2222222222222"/>
    <n v="206.06986899563299"/>
    <s v="4 Descuentos (Conduct y usuarios desubicados) "/>
    <n v="108388.4279"/>
    <x v="0"/>
    <n v="13268.4211"/>
    <x v="1204"/>
    <x v="0"/>
    <m/>
  </r>
  <r>
    <d v="2024-11-22T01:53:57"/>
    <x v="1"/>
    <n v="34"/>
    <s v="MONTOYA OSPINA GILBERTO ANTONIO"/>
    <x v="6"/>
    <x v="0"/>
    <n v="162"/>
    <n v="21.6"/>
    <n v="171.724890829694"/>
    <m/>
    <n v="90323.69"/>
    <x v="0"/>
    <n v="13268.4211"/>
    <x v="1204"/>
    <x v="0"/>
    <m/>
  </r>
  <r>
    <d v="2024-11-22T01:53:57"/>
    <x v="9"/>
    <n v="35"/>
    <s v="MOLINA LUIS FERNANDO"/>
    <x v="0"/>
    <x v="0"/>
    <n v="220"/>
    <n v="24.4444444444444"/>
    <n v="206.06986899563299"/>
    <m/>
    <n v="108388.4279"/>
    <x v="1"/>
    <n v="13268.4211"/>
    <x v="1204"/>
    <x v="0"/>
    <m/>
  </r>
  <r>
    <d v="2024-11-22T01:53:57"/>
    <x v="1"/>
    <n v="36"/>
    <s v="MARTINEZ CHAVERRA LUIS NORBERTO"/>
    <x v="0"/>
    <x v="0"/>
    <n v="228"/>
    <n v="25.3333333333333"/>
    <n v="206.06986899563299"/>
    <s v="1 Descuento (Conduct)"/>
    <n v="108388.4279"/>
    <x v="0"/>
    <n v="13268.4211"/>
    <x v="1204"/>
    <x v="0"/>
    <m/>
  </r>
  <r>
    <d v="2024-11-22T01:53:58"/>
    <x v="9"/>
    <n v="37"/>
    <s v="TABORDA ROJAS DIEGO ALEJANDRO"/>
    <x v="3"/>
    <x v="0"/>
    <n v="207"/>
    <n v="20.7"/>
    <n v="228.96652110625899"/>
    <s v="1 Descuento (Conduct)"/>
    <n v="120431.5866"/>
    <x v="1"/>
    <n v="13268.4211"/>
    <x v="1204"/>
    <x v="0"/>
    <m/>
  </r>
  <r>
    <d v="2024-11-22T01:53:58"/>
    <x v="1"/>
    <n v="38"/>
    <s v="JIMENEZ HURTADO CARLOS ESTIVEN"/>
    <x v="6"/>
    <x v="0"/>
    <n v="216"/>
    <n v="27"/>
    <n v="183.17321688500701"/>
    <s v="3 Descuentos (Usuarios desubicados) "/>
    <n v="96345.2693"/>
    <x v="0"/>
    <n v="13268.4211"/>
    <x v="1204"/>
    <x v="0"/>
    <m/>
  </r>
  <r>
    <d v="2024-11-22T01:53:58"/>
    <x v="9"/>
    <n v="39"/>
    <s v="PALMAR PANA EDIXON JOSUE"/>
    <x v="0"/>
    <x v="0"/>
    <n v="168"/>
    <n v="18.6666666666667"/>
    <n v="206.06986899563299"/>
    <s v="10 Descuentos (Transbordo y Asociados)"/>
    <n v="108388.4279"/>
    <x v="0"/>
    <n v="13268.4211"/>
    <x v="1204"/>
    <x v="0"/>
    <m/>
  </r>
  <r>
    <d v="2024-11-22T01:53:58"/>
    <x v="1"/>
    <n v="40"/>
    <s v="HINCAPIE GALLEGO YEISON ANDRES"/>
    <x v="0"/>
    <x v="0"/>
    <n v="192"/>
    <n v="21.3333333333333"/>
    <n v="206.06986899563299"/>
    <s v="1 Descuento (Despachador) "/>
    <n v="108388.4279"/>
    <x v="0"/>
    <n v="13268.4211"/>
    <x v="1204"/>
    <x v="0"/>
    <m/>
  </r>
  <r>
    <d v="2024-11-22T01:53:59"/>
    <x v="9"/>
    <n v="41"/>
    <s v="LONDOO LOPERA DUVAN ANDRES"/>
    <x v="0"/>
    <x v="3"/>
    <n v="185"/>
    <n v="20.5555555555556"/>
    <n v="206.06986899563299"/>
    <m/>
    <n v="108388.4279"/>
    <x v="1"/>
    <n v="13268.4211"/>
    <x v="1204"/>
    <x v="0"/>
    <m/>
  </r>
  <r>
    <d v="2024-11-22T01:53:59"/>
    <x v="1"/>
    <n v="42"/>
    <s v="LOPERA ALVAREZ ESTIVEN"/>
    <x v="0"/>
    <x v="0"/>
    <n v="183"/>
    <n v="20.3333333333333"/>
    <n v="206.06986899563299"/>
    <s v="8 Descuentos (Transbordo y usuario desubicado) "/>
    <n v="108388.4279"/>
    <x v="1"/>
    <n v="13268.4211"/>
    <x v="1204"/>
    <x v="0"/>
    <m/>
  </r>
  <r>
    <d v="2024-11-23T00:46:53"/>
    <x v="9"/>
    <n v="1"/>
    <s v="MACEA MATEO"/>
    <x v="0"/>
    <x v="0"/>
    <n v="173"/>
    <n v="19.2222222222222"/>
    <n v="197.07954545454501"/>
    <s v="2 Descuentos (Conducts) "/>
    <n v="103443.75"/>
    <x v="0"/>
    <n v="13863.8889"/>
    <x v="1205"/>
    <x v="0"/>
    <m/>
  </r>
  <r>
    <d v="2024-11-23T00:46:53"/>
    <x v="1"/>
    <n v="2"/>
    <s v="PARIAS MURIEL JHON FREDY"/>
    <x v="3"/>
    <x v="0"/>
    <n v="248"/>
    <n v="24.8"/>
    <n v="218.977272727273"/>
    <s v="Se descuenta 0.5 viaje de 8 43 am ya que NO espera el tiempo indicado en el paradero "/>
    <n v="114937.5"/>
    <x v="1"/>
    <n v="13863.8889"/>
    <x v="1205"/>
    <x v="0"/>
    <m/>
  </r>
  <r>
    <d v="2024-11-23T00:46:53"/>
    <x v="9"/>
    <n v="3"/>
    <s v="AGUIRRE ANDRES"/>
    <x v="3"/>
    <x v="0"/>
    <n v="202"/>
    <n v="20.2"/>
    <n v="218.977272727273"/>
    <s v="1 Descuento (Despachador) "/>
    <n v="114937.5"/>
    <x v="0"/>
    <n v="13863.8889"/>
    <x v="1205"/>
    <x v="0"/>
    <m/>
  </r>
  <r>
    <d v="2024-11-23T00:46:53"/>
    <x v="1"/>
    <n v="4"/>
    <s v="ALVAREZ MAICOL"/>
    <x v="4"/>
    <x v="0"/>
    <n v="142"/>
    <n v="20.285714285714299"/>
    <n v="153.28409090909099"/>
    <s v="LLORIN AGUDELO Realiz 1 viaje donde moviliz 16 Usuarios, 1 Descuento (despachador) "/>
    <n v="80456.25"/>
    <x v="0"/>
    <n v="13863.8889"/>
    <x v="1205"/>
    <x v="0"/>
    <m/>
  </r>
  <r>
    <d v="2024-11-23T00:46:54"/>
    <x v="9"/>
    <n v="5"/>
    <s v="LONDOO LOPERA DUVAN ANDRES"/>
    <x v="0"/>
    <x v="0"/>
    <n v="209"/>
    <n v="23.2222222222222"/>
    <n v="197.07954545454501"/>
    <m/>
    <n v="103443.75"/>
    <x v="1"/>
    <n v="13863.8889"/>
    <x v="1205"/>
    <x v="0"/>
    <m/>
  </r>
  <r>
    <d v="2024-11-23T00:46:54"/>
    <x v="1"/>
    <n v="6"/>
    <s v="LOPEZ PINEDA DANIEL ESTIVEN"/>
    <x v="0"/>
    <x v="0"/>
    <n v="211"/>
    <n v="23.4444444444444"/>
    <n v="197.07954545454501"/>
    <m/>
    <n v="103443.75"/>
    <x v="0"/>
    <n v="13863.8889"/>
    <x v="1205"/>
    <x v="0"/>
    <m/>
  </r>
  <r>
    <d v="2024-11-23T00:46:54"/>
    <x v="9"/>
    <n v="7"/>
    <s v="VANEGAS MORALES DEIBY ALEJANDRO"/>
    <x v="1"/>
    <x v="0"/>
    <n v="218"/>
    <n v="19.818181818181799"/>
    <n v="240.875"/>
    <s v="3 Descuentos (Usuarios desubicados) "/>
    <n v="126431.25"/>
    <x v="1"/>
    <n v="13863.8889"/>
    <x v="1205"/>
    <x v="0"/>
    <m/>
  </r>
  <r>
    <d v="2024-11-23T00:46:54"/>
    <x v="1"/>
    <n v="8"/>
    <s v="VALENCIA MENDOZA JHON"/>
    <x v="9"/>
    <x v="0"/>
    <n v="276"/>
    <n v="23"/>
    <n v="262.77272727272702"/>
    <m/>
    <n v="137925"/>
    <x v="1"/>
    <n v="13863.8889"/>
    <x v="1205"/>
    <x v="0"/>
    <m/>
  </r>
  <r>
    <d v="2024-11-23T00:46:54"/>
    <x v="9"/>
    <n v="9"/>
    <s v="ORTIZ ANDRES FELIPE"/>
    <x v="3"/>
    <x v="0"/>
    <n v="227"/>
    <n v="22.7"/>
    <n v="218.977272727273"/>
    <m/>
    <n v="114937.5"/>
    <x v="0"/>
    <n v="13863.8889"/>
    <x v="1205"/>
    <x v="0"/>
    <m/>
  </r>
  <r>
    <d v="2024-11-23T00:46:55"/>
    <x v="1"/>
    <n v="10"/>
    <s v="MARULANDA JARAMILLO DAWER ANDRES"/>
    <x v="2"/>
    <x v="0"/>
    <n v="125"/>
    <n v="20.8333333333333"/>
    <n v="131.386363636364"/>
    <s v="2 Descuentos (Transbordo) "/>
    <n v="68962.5"/>
    <x v="0"/>
    <n v="13863.8889"/>
    <x v="1205"/>
    <x v="0"/>
    <m/>
  </r>
  <r>
    <d v="2024-11-23T00:46:55"/>
    <x v="9"/>
    <n v="11"/>
    <s v="HERRERA GIRALDO DAVINSON"/>
    <x v="6"/>
    <x v="0"/>
    <n v="131"/>
    <n v="16.375"/>
    <n v="175.18181818181799"/>
    <m/>
    <n v="91950"/>
    <x v="0"/>
    <n v="13863.8889"/>
    <x v="1205"/>
    <x v="0"/>
    <m/>
  </r>
  <r>
    <d v="2024-11-23T00:46:55"/>
    <x v="1"/>
    <n v="12"/>
    <s v="JIMENEZ JIMENEZ OMAR DAVID"/>
    <x v="0"/>
    <x v="0"/>
    <n v="199"/>
    <n v="22.1111111111111"/>
    <n v="197.07954545454501"/>
    <m/>
    <n v="103443.75"/>
    <x v="0"/>
    <n v="13863.8889"/>
    <x v="1205"/>
    <x v="0"/>
    <m/>
  </r>
  <r>
    <d v="2024-11-23T00:46:55"/>
    <x v="9"/>
    <n v="13"/>
    <s v="QUINTERO  ALVARO ANTONIO"/>
    <x v="0"/>
    <x v="3"/>
    <n v="241"/>
    <n v="26.7777777777778"/>
    <n v="197.07954545454501"/>
    <s v="3 Descuentos (Asociados y monitoreo) "/>
    <n v="103443.75"/>
    <x v="0"/>
    <n v="13863.8889"/>
    <x v="1205"/>
    <x v="0"/>
    <m/>
  </r>
  <r>
    <d v="2024-11-23T00:46:56"/>
    <x v="1"/>
    <n v="14"/>
    <s v="DIAZ LOZADA ANDRES FELIPE"/>
    <x v="3"/>
    <x v="0"/>
    <n v="223"/>
    <n v="22.3"/>
    <n v="218.977272727273"/>
    <s v="1 Descuento (Conduct) "/>
    <n v="114937.5"/>
    <x v="1"/>
    <n v="13863.8889"/>
    <x v="1205"/>
    <x v="0"/>
    <m/>
  </r>
  <r>
    <d v="2024-11-23T00:46:56"/>
    <x v="1"/>
    <n v="15"/>
    <s v="MARTINEZ ADRIAN ALEJANDRO"/>
    <x v="0"/>
    <x v="3"/>
    <n v="211"/>
    <n v="23.4444444444444"/>
    <n v="197.07954545454501"/>
    <s v="3 Descuentos (Jefe de ruta) "/>
    <n v="103443.75"/>
    <x v="1"/>
    <n v="13863.8889"/>
    <x v="1205"/>
    <x v="0"/>
    <m/>
  </r>
  <r>
    <d v="2024-11-23T00:46:56"/>
    <x v="9"/>
    <n v="16"/>
    <s v="HINCAPIE GALLEGO YEISON ANDRES"/>
    <x v="6"/>
    <x v="0"/>
    <n v="184"/>
    <n v="23"/>
    <n v="175.18181818181799"/>
    <s v="1 Descuento (Usuario desubicado) "/>
    <n v="91950"/>
    <x v="0"/>
    <n v="13863.8889"/>
    <x v="1205"/>
    <x v="0"/>
    <m/>
  </r>
  <r>
    <d v="2024-11-23T00:46:56"/>
    <x v="1"/>
    <n v="18"/>
    <s v="BETANCUR GUZMAN JHON FERNANDO"/>
    <x v="3"/>
    <x v="0"/>
    <n v="185"/>
    <n v="18.5"/>
    <n v="218.977272727273"/>
    <m/>
    <n v="114937.5"/>
    <x v="0"/>
    <n v="13863.8889"/>
    <x v="1205"/>
    <x v="0"/>
    <m/>
  </r>
  <r>
    <d v="2024-11-23T00:46:56"/>
    <x v="9"/>
    <n v="19"/>
    <s v="MUOZ PEA WEIMAR ALONSO"/>
    <x v="11"/>
    <x v="0"/>
    <n v="42"/>
    <n v="28"/>
    <n v="32.846590909090899"/>
    <m/>
    <n v="17240.625"/>
    <x v="0"/>
    <n v="13863.8889"/>
    <x v="1205"/>
    <x v="0"/>
    <m/>
  </r>
  <r>
    <d v="2024-11-23T00:46:57"/>
    <x v="1"/>
    <n v="20"/>
    <s v="GONZALEZ PEREZ RAFAEL JOSE"/>
    <x v="6"/>
    <x v="0"/>
    <n v="164"/>
    <n v="20.5"/>
    <n v="175.18181818181799"/>
    <m/>
    <n v="91950"/>
    <x v="0"/>
    <n v="13863.8889"/>
    <x v="1205"/>
    <x v="0"/>
    <m/>
  </r>
  <r>
    <d v="2024-11-23T00:46:57"/>
    <x v="9"/>
    <n v="21"/>
    <s v="DURANGO DAVID JOSE"/>
    <x v="6"/>
    <x v="0"/>
    <n v="187"/>
    <n v="23.375"/>
    <n v="175.18181818181799"/>
    <m/>
    <n v="91950"/>
    <x v="0"/>
    <n v="13863.8889"/>
    <x v="1205"/>
    <x v="0"/>
    <m/>
  </r>
  <r>
    <d v="2024-11-23T00:46:57"/>
    <x v="1"/>
    <n v="22"/>
    <s v="QUIRAMA CASTAEDA JHON JADER"/>
    <x v="0"/>
    <x v="0"/>
    <n v="204"/>
    <n v="22.6666666666667"/>
    <n v="197.07954545454501"/>
    <m/>
    <n v="103443.75"/>
    <x v="1"/>
    <n v="13863.8889"/>
    <x v="1205"/>
    <x v="0"/>
    <m/>
  </r>
  <r>
    <d v="2024-11-23T00:46:57"/>
    <x v="9"/>
    <n v="23"/>
    <s v="RUA CHAVARRIA JEFERSON ANDREY"/>
    <x v="0"/>
    <x v="3"/>
    <n v="213"/>
    <n v="23.6666666666667"/>
    <n v="197.07954545454501"/>
    <m/>
    <n v="103443.75"/>
    <x v="2"/>
    <n v="13863.8889"/>
    <x v="1205"/>
    <x v="0"/>
    <m/>
  </r>
  <r>
    <d v="2024-11-23T00:46:57"/>
    <x v="1"/>
    <n v="24"/>
    <s v="GRAJALES JORGE HERNAN"/>
    <x v="3"/>
    <x v="0"/>
    <n v="233"/>
    <n v="23.3"/>
    <n v="218.977272727273"/>
    <m/>
    <n v="114937.5"/>
    <x v="0"/>
    <n v="13863.8889"/>
    <x v="1205"/>
    <x v="0"/>
    <m/>
  </r>
  <r>
    <d v="2024-11-23T00:46:58"/>
    <x v="9"/>
    <n v="25"/>
    <s v="JIMENEZ HURTADO CARLOS ESTIVEN"/>
    <x v="2"/>
    <x v="0"/>
    <n v="99"/>
    <n v="18"/>
    <n v="120.4375"/>
    <m/>
    <n v="63215.625"/>
    <x v="1"/>
    <n v="13863.8889"/>
    <x v="1205"/>
    <x v="0"/>
    <m/>
  </r>
  <r>
    <d v="2024-11-23T00:46:58"/>
    <x v="1"/>
    <n v="26"/>
    <s v="CIRO MARIN RODRIGO ALBERTO"/>
    <x v="6"/>
    <x v="0"/>
    <n v="160"/>
    <n v="20"/>
    <n v="175.18181818181799"/>
    <m/>
    <n v="91950"/>
    <x v="0"/>
    <n v="13863.8889"/>
    <x v="1205"/>
    <x v="0"/>
    <m/>
  </r>
  <r>
    <d v="2024-11-23T00:46:58"/>
    <x v="9"/>
    <n v="27"/>
    <s v="FLORES RINCON JORGE ALBERTO"/>
    <x v="12"/>
    <x v="0"/>
    <n v="289"/>
    <n v="22.230769230769202"/>
    <n v="284.67045454545502"/>
    <s v="FERNEY HENAO Realiz 6 viajes donde moviliz 110 Usuarios, 1 Descuento (Despachador) "/>
    <n v="149418.75"/>
    <x v="0"/>
    <n v="13863.8889"/>
    <x v="1205"/>
    <x v="0"/>
    <m/>
  </r>
  <r>
    <d v="2024-11-23T00:46:58"/>
    <x v="1"/>
    <n v="28"/>
    <s v="GUERRA WILLIAN"/>
    <x v="6"/>
    <x v="0"/>
    <n v="174"/>
    <n v="21.75"/>
    <n v="175.18181818181799"/>
    <s v="7 Descuentos (Transbordo) "/>
    <n v="91950"/>
    <x v="0"/>
    <n v="13863.8889"/>
    <x v="1205"/>
    <x v="0"/>
    <m/>
  </r>
  <r>
    <d v="2024-11-23T00:46:58"/>
    <x v="9"/>
    <n v="29"/>
    <s v="PEREZ GARCIA JUAN ESTEBAN"/>
    <x v="0"/>
    <x v="0"/>
    <n v="203"/>
    <n v="22.5555555555556"/>
    <n v="197.07954545454501"/>
    <m/>
    <n v="103443.75"/>
    <x v="0"/>
    <n v="13863.8889"/>
    <x v="1205"/>
    <x v="0"/>
    <m/>
  </r>
  <r>
    <d v="2024-11-23T00:46:59"/>
    <x v="1"/>
    <n v="30"/>
    <s v="TORRES SUAREZ JUAN DIEGO"/>
    <x v="3"/>
    <x v="0"/>
    <n v="125"/>
    <n v="12.5"/>
    <n v="218.977272727273"/>
    <s v="103 Descuentos (Incidente con Usuarios, Transbordo y Usuarios desubicados) "/>
    <n v="114937.5"/>
    <x v="0"/>
    <n v="13863.8889"/>
    <x v="1205"/>
    <x v="0"/>
    <m/>
  </r>
  <r>
    <d v="2024-11-23T00:46:59"/>
    <x v="9"/>
    <n v="31"/>
    <s v="GOEZ PABLO"/>
    <x v="0"/>
    <x v="0"/>
    <n v="186"/>
    <n v="20.6666666666667"/>
    <n v="197.07954545454501"/>
    <s v="2 Descuentos (Despachador y usuario desubicado) "/>
    <n v="103443.75"/>
    <x v="0"/>
    <n v="13863.8889"/>
    <x v="1205"/>
    <x v="0"/>
    <m/>
  </r>
  <r>
    <d v="2024-11-23T00:46:59"/>
    <x v="1"/>
    <n v="32"/>
    <s v="AGUDELO GARCIA DENIN ANGELO"/>
    <x v="2"/>
    <x v="0"/>
    <n v="149"/>
    <n v="24.8333333333333"/>
    <n v="131.386363636364"/>
    <s v="2 Descuentos (Usuarios desubicados) "/>
    <n v="68962.5"/>
    <x v="0"/>
    <n v="13863.8889"/>
    <x v="1205"/>
    <x v="0"/>
    <m/>
  </r>
  <r>
    <d v="2024-11-23T00:46:59"/>
    <x v="9"/>
    <n v="33"/>
    <s v="SERNA JUAN PABLO"/>
    <x v="6"/>
    <x v="0"/>
    <n v="183"/>
    <n v="22.875"/>
    <n v="175.18181818181799"/>
    <m/>
    <n v="91950"/>
    <x v="0"/>
    <n v="13863.8889"/>
    <x v="1205"/>
    <x v="0"/>
    <m/>
  </r>
  <r>
    <d v="2024-11-23T00:47:00"/>
    <x v="1"/>
    <n v="35"/>
    <s v="PINO JUAN ESTEBAN"/>
    <x v="0"/>
    <x v="0"/>
    <n v="212"/>
    <n v="23.5555555555556"/>
    <n v="197.07954545454501"/>
    <m/>
    <n v="103443.75"/>
    <x v="1"/>
    <n v="13863.8889"/>
    <x v="1205"/>
    <x v="0"/>
    <m/>
  </r>
  <r>
    <d v="2024-11-23T00:47:00"/>
    <x v="9"/>
    <n v="36"/>
    <s v="MARTINEZ CHAVERRA LUIS NORBERTO"/>
    <x v="0"/>
    <x v="0"/>
    <n v="252"/>
    <n v="28"/>
    <n v="197.07954545454501"/>
    <s v="1 Descuento (Conduct) "/>
    <n v="103443.75"/>
    <x v="0"/>
    <n v="13863.8889"/>
    <x v="1205"/>
    <x v="0"/>
    <m/>
  </r>
  <r>
    <d v="2024-11-23T00:47:00"/>
    <x v="1"/>
    <n v="37"/>
    <s v="TABORDA ROJAS DIEGO ALEJANDRO"/>
    <x v="0"/>
    <x v="0"/>
    <n v="221"/>
    <n v="24.5555555555556"/>
    <n v="197.07954545454501"/>
    <m/>
    <n v="103443.75"/>
    <x v="1"/>
    <n v="13863.8889"/>
    <x v="1205"/>
    <x v="0"/>
    <m/>
  </r>
  <r>
    <d v="2024-11-23T00:47:00"/>
    <x v="9"/>
    <n v="38"/>
    <s v="JIMENEZ HERNANDEZ ESTEBAN CAMILO"/>
    <x v="0"/>
    <x v="0"/>
    <n v="202"/>
    <n v="22.4444444444444"/>
    <n v="197.07954545454501"/>
    <s v="5 Descuentos (Despachador, conduct y usuarios desubicados) "/>
    <n v="103443.75"/>
    <x v="0"/>
    <n v="13863.8889"/>
    <x v="1205"/>
    <x v="0"/>
    <m/>
  </r>
  <r>
    <d v="2024-11-23T00:47:00"/>
    <x v="1"/>
    <n v="39"/>
    <s v="HERNANDEZ JUAN SEBASTIAN"/>
    <x v="0"/>
    <x v="0"/>
    <n v="191"/>
    <n v="21.2222222222222"/>
    <n v="197.07954545454501"/>
    <m/>
    <n v="103443.75"/>
    <x v="0"/>
    <n v="13863.8889"/>
    <x v="1205"/>
    <x v="0"/>
    <m/>
  </r>
  <r>
    <d v="2024-11-23T00:47:00"/>
    <x v="9"/>
    <n v="40"/>
    <s v="OCAMPO OCAMPO ANTONIO JOSE"/>
    <x v="3"/>
    <x v="0"/>
    <n v="231"/>
    <n v="23.1"/>
    <n v="218.977272727273"/>
    <m/>
    <n v="114937.5"/>
    <x v="0"/>
    <n v="13863.8889"/>
    <x v="1205"/>
    <x v="0"/>
    <m/>
  </r>
  <r>
    <d v="2024-11-23T00:47:01"/>
    <x v="1"/>
    <n v="41"/>
    <s v="GARCIA DAVID WILSON ALBERTO"/>
    <x v="3"/>
    <x v="0"/>
    <n v="202"/>
    <n v="20.2"/>
    <n v="218.977272727273"/>
    <m/>
    <n v="114937.5"/>
    <x v="1"/>
    <n v="13863.8889"/>
    <x v="1205"/>
    <x v="0"/>
    <m/>
  </r>
  <r>
    <d v="2024-11-23T00:47:01"/>
    <x v="9"/>
    <n v="42"/>
    <s v="LOPERA ALVAREZ ESTIVEN"/>
    <x v="0"/>
    <x v="0"/>
    <n v="181"/>
    <n v="20.1111111111111"/>
    <n v="197.07954545454501"/>
    <s v="1 Descuento (Transbordo) "/>
    <n v="103443.75"/>
    <x v="1"/>
    <n v="13863.8889"/>
    <x v="1205"/>
    <x v="0"/>
    <m/>
  </r>
  <r>
    <d v="2024-11-24T01:40:12"/>
    <x v="1"/>
    <n v="1"/>
    <s v="PALMAR PANA EDIXON JOSUE"/>
    <x v="1"/>
    <x v="0"/>
    <n v="238"/>
    <n v="21.636363636363601"/>
    <n v="240.30513595166201"/>
    <s v="JUAN SEBASTIAN HERNANDEZ Realiz 2 viajes donde moviliz 25 Usuarios, 2 Descuentos (Controlador) "/>
    <n v="126117.8248"/>
    <x v="0"/>
    <n v="13364.8649"/>
    <x v="1206"/>
    <x v="0"/>
    <m/>
  </r>
  <r>
    <d v="2024-11-24T01:40:12"/>
    <x v="9"/>
    <n v="2"/>
    <s v="PARIAS MURIEL JHON FREDY"/>
    <x v="0"/>
    <x v="0"/>
    <n v="229"/>
    <n v="25.4444444444444"/>
    <n v="196.61329305135999"/>
    <m/>
    <n v="103187.3112"/>
    <x v="1"/>
    <n v="13364.8649"/>
    <x v="1206"/>
    <x v="0"/>
    <m/>
  </r>
  <r>
    <d v="2024-11-24T01:40:12"/>
    <x v="1"/>
    <n v="3"/>
    <s v="HINCAPIE GALLEGO YEISON ANDRES"/>
    <x v="0"/>
    <x v="0"/>
    <n v="244"/>
    <n v="27.1111111111111"/>
    <n v="196.61329305135999"/>
    <s v="7 Descuentos (transbordo) "/>
    <n v="103187.3112"/>
    <x v="0"/>
    <n v="13364.8649"/>
    <x v="1206"/>
    <x v="0"/>
    <m/>
  </r>
  <r>
    <d v="2024-11-24T01:40:12"/>
    <x v="9"/>
    <n v="4"/>
    <s v="SERNA GONZALES GEOVANNY ANDRES"/>
    <x v="0"/>
    <x v="0"/>
    <n v="183"/>
    <n v="20.3333333333333"/>
    <n v="196.61329305135999"/>
    <m/>
    <n v="103187.3112"/>
    <x v="0"/>
    <n v="13364.8649"/>
    <x v="1206"/>
    <x v="0"/>
    <m/>
  </r>
  <r>
    <d v="2024-11-24T01:40:13"/>
    <x v="1"/>
    <n v="5"/>
    <s v="LONDOO LOPERA DUVAN ANDRES"/>
    <x v="6"/>
    <x v="0"/>
    <n v="218"/>
    <n v="27.25"/>
    <n v="174.767371601208"/>
    <m/>
    <n v="91722.054399999994"/>
    <x v="1"/>
    <n v="13364.8649"/>
    <x v="1206"/>
    <x v="0"/>
    <m/>
  </r>
  <r>
    <d v="2024-11-24T01:40:13"/>
    <x v="9"/>
    <n v="6"/>
    <s v="ALVAREZ MAICOL"/>
    <x v="6"/>
    <x v="0"/>
    <n v="182"/>
    <n v="22.75"/>
    <n v="174.767371601208"/>
    <s v="2 Descuentos (conduct y transbordo) "/>
    <n v="91722.054399999994"/>
    <x v="0"/>
    <n v="13364.8649"/>
    <x v="1206"/>
    <x v="0"/>
    <m/>
  </r>
  <r>
    <d v="2024-11-24T01:40:13"/>
    <x v="1"/>
    <n v="7"/>
    <s v="VANEGAS MORALES DEIBY ALEJANDRO"/>
    <x v="0"/>
    <x v="0"/>
    <n v="201"/>
    <n v="22.3333333333333"/>
    <n v="196.61329305135999"/>
    <m/>
    <n v="103187.3112"/>
    <x v="1"/>
    <n v="13364.8649"/>
    <x v="1206"/>
    <x v="0"/>
    <m/>
  </r>
  <r>
    <d v="2024-11-24T01:40:13"/>
    <x v="9"/>
    <n v="8"/>
    <s v="VACA FIERRO ROBINSON"/>
    <x v="3"/>
    <x v="0"/>
    <n v="214"/>
    <n v="21.4"/>
    <n v="218.45921450151101"/>
    <m/>
    <n v="114652.568"/>
    <x v="1"/>
    <n v="13364.8649"/>
    <x v="1206"/>
    <x v="0"/>
    <m/>
  </r>
  <r>
    <d v="2024-11-24T01:40:14"/>
    <x v="1"/>
    <n v="9"/>
    <s v="ORTIZ ANDRES FELIPE"/>
    <x v="0"/>
    <x v="0"/>
    <n v="179"/>
    <n v="19.8888888888889"/>
    <n v="196.61329305135999"/>
    <s v="1 Descuento (Usuario desubicado) "/>
    <n v="103187.3112"/>
    <x v="0"/>
    <n v="13364.8649"/>
    <x v="1206"/>
    <x v="0"/>
    <m/>
  </r>
  <r>
    <d v="2024-11-24T01:40:14"/>
    <x v="9"/>
    <n v="10"/>
    <s v="MARULANDA JARAMILLO DAWER ANDRES"/>
    <x v="0"/>
    <x v="0"/>
    <n v="178"/>
    <n v="19.7777777777778"/>
    <n v="196.61329305135999"/>
    <m/>
    <n v="103187.3112"/>
    <x v="0"/>
    <n v="13364.8649"/>
    <x v="1206"/>
    <x v="0"/>
    <m/>
  </r>
  <r>
    <d v="2024-11-24T01:40:14"/>
    <x v="1"/>
    <n v="11"/>
    <s v="AMAYA JOSE MANUEL"/>
    <x v="0"/>
    <x v="0"/>
    <n v="154"/>
    <n v="17.1111111111111"/>
    <n v="196.61329305135999"/>
    <s v="2 Descuentos (Usuarios desubicados) "/>
    <n v="103187.3112"/>
    <x v="0"/>
    <n v="13364.8649"/>
    <x v="1206"/>
    <x v="0"/>
    <m/>
  </r>
  <r>
    <d v="2024-11-24T01:40:14"/>
    <x v="9"/>
    <n v="12"/>
    <s v="JIMENEZ JIMENEZ OMAR DAVID"/>
    <x v="0"/>
    <x v="0"/>
    <n v="237"/>
    <n v="26.3333333333333"/>
    <n v="196.61329305135999"/>
    <s v="1 Descuento (Usuario desubicado) "/>
    <n v="103187.3112"/>
    <x v="0"/>
    <n v="13364.8649"/>
    <x v="1206"/>
    <x v="0"/>
    <m/>
  </r>
  <r>
    <d v="2024-11-24T01:40:15"/>
    <x v="1"/>
    <n v="13"/>
    <s v="DURANGO PAEZ GILDARDO"/>
    <x v="2"/>
    <x v="0"/>
    <n v="127"/>
    <n v="21.1666666666667"/>
    <n v="131.07552870090601"/>
    <m/>
    <n v="68791.540800000002"/>
    <x v="0"/>
    <n v="13364.8649"/>
    <x v="1206"/>
    <x v="0"/>
    <m/>
  </r>
  <r>
    <d v="2024-11-24T01:40:15"/>
    <x v="9"/>
    <n v="14"/>
    <s v="DIAZ LOZADA ANDRES FELIPE"/>
    <x v="3"/>
    <x v="0"/>
    <n v="228"/>
    <n v="22.8"/>
    <n v="218.45921450151101"/>
    <s v="2 Descuentos (Usuarios desubicados) "/>
    <n v="114652.568"/>
    <x v="1"/>
    <n v="13364.8649"/>
    <x v="1206"/>
    <x v="0"/>
    <m/>
  </r>
  <r>
    <d v="2024-11-24T01:40:15"/>
    <x v="1"/>
    <n v="15"/>
    <s v="QUINTERO  ALVARO ANTONIO"/>
    <x v="0"/>
    <x v="0"/>
    <n v="215"/>
    <n v="23.8888888888889"/>
    <n v="196.61329305135999"/>
    <m/>
    <n v="103187.3112"/>
    <x v="1"/>
    <n v="13364.8649"/>
    <x v="1206"/>
    <x v="0"/>
    <m/>
  </r>
  <r>
    <d v="2024-11-24T01:40:15"/>
    <x v="9"/>
    <n v="16"/>
    <s v="HURTADO MADRID JUAN ESTEBAN"/>
    <x v="0"/>
    <x v="0"/>
    <n v="158"/>
    <n v="17.5555555555556"/>
    <n v="196.61329305135999"/>
    <m/>
    <n v="103187.3112"/>
    <x v="0"/>
    <n v="13364.8649"/>
    <x v="1206"/>
    <x v="0"/>
    <m/>
  </r>
  <r>
    <d v="2024-11-24T01:40:16"/>
    <x v="1"/>
    <n v="18"/>
    <s v="BETANCUR GUZMAN JHON FERNANDO"/>
    <x v="3"/>
    <x v="0"/>
    <n v="214"/>
    <n v="21.4"/>
    <n v="218.45921450151101"/>
    <s v="2 Descuentos (Usuarios desubicados) "/>
    <n v="114652.568"/>
    <x v="0"/>
    <n v="13364.8649"/>
    <x v="1206"/>
    <x v="0"/>
    <m/>
  </r>
  <r>
    <d v="2024-11-24T01:40:16"/>
    <x v="9"/>
    <n v="20"/>
    <s v="GONZALEZ PEREZ RAFAEL JOSE"/>
    <x v="0"/>
    <x v="0"/>
    <n v="161"/>
    <n v="17.8888888888889"/>
    <n v="196.61329305135999"/>
    <m/>
    <n v="103187.3112"/>
    <x v="0"/>
    <n v="13364.8649"/>
    <x v="1206"/>
    <x v="0"/>
    <m/>
  </r>
  <r>
    <d v="2024-11-24T01:40:16"/>
    <x v="1"/>
    <n v="21"/>
    <s v="DURANGO DAVID JOSE"/>
    <x v="6"/>
    <x v="0"/>
    <n v="175"/>
    <n v="21.875"/>
    <n v="174.767371601208"/>
    <m/>
    <n v="91722.054399999994"/>
    <x v="0"/>
    <n v="13364.8649"/>
    <x v="1206"/>
    <x v="0"/>
    <m/>
  </r>
  <r>
    <d v="2024-11-24T01:40:17"/>
    <x v="9"/>
    <n v="22"/>
    <s v="QUIRAMA CASTAEDA JHON JADER"/>
    <x v="6"/>
    <x v="0"/>
    <n v="198"/>
    <n v="24.75"/>
    <n v="174.767371601208"/>
    <m/>
    <n v="91722.054399999994"/>
    <x v="1"/>
    <n v="13364.8649"/>
    <x v="1206"/>
    <x v="0"/>
    <m/>
  </r>
  <r>
    <d v="2024-11-24T01:40:17"/>
    <x v="1"/>
    <n v="23"/>
    <s v="SALDARRIAGA PARRA LUIS ALBERTO"/>
    <x v="0"/>
    <x v="0"/>
    <n v="145"/>
    <n v="16.1111111111111"/>
    <n v="196.61329305135999"/>
    <m/>
    <n v="103187.3112"/>
    <x v="2"/>
    <n v="13364.8649"/>
    <x v="1206"/>
    <x v="0"/>
    <m/>
  </r>
  <r>
    <d v="2024-11-24T01:40:17"/>
    <x v="9"/>
    <n v="24"/>
    <s v="GRAJALES JORGE HERNAN"/>
    <x v="0"/>
    <x v="3"/>
    <n v="180"/>
    <n v="20"/>
    <n v="196.61329305135999"/>
    <s v="1 Descuento (Despachador) "/>
    <n v="103187.3112"/>
    <x v="0"/>
    <n v="13364.8649"/>
    <x v="1206"/>
    <x v="0"/>
    <m/>
  </r>
  <r>
    <d v="2024-11-24T01:40:17"/>
    <x v="1"/>
    <n v="26"/>
    <s v="CIRO MARIN RODRIGO ALBERTO"/>
    <x v="6"/>
    <x v="0"/>
    <n v="186"/>
    <n v="23.25"/>
    <n v="174.767371601208"/>
    <m/>
    <n v="91722.054399999994"/>
    <x v="0"/>
    <n v="13364.8649"/>
    <x v="1206"/>
    <x v="0"/>
    <m/>
  </r>
  <r>
    <d v="2024-11-24T01:40:18"/>
    <x v="9"/>
    <n v="27"/>
    <s v="RUA CHAVARRIA JEFERSON ANDREY"/>
    <x v="3"/>
    <x v="0"/>
    <n v="185"/>
    <n v="18.5"/>
    <n v="218.45921450151101"/>
    <s v="7 Descuentos (transbordo y usuarios desubicados) "/>
    <n v="114652.568"/>
    <x v="0"/>
    <n v="13364.8649"/>
    <x v="1206"/>
    <x v="0"/>
    <m/>
  </r>
  <r>
    <d v="2024-11-24T01:40:18"/>
    <x v="1"/>
    <n v="28"/>
    <s v="GUERRA WILLIAN"/>
    <x v="3"/>
    <x v="0"/>
    <n v="222"/>
    <n v="22.2"/>
    <n v="218.45921450151101"/>
    <s v="4 Descuentos (Despachador y usuarios desubicados) "/>
    <n v="114652.568"/>
    <x v="0"/>
    <n v="13364.8649"/>
    <x v="1206"/>
    <x v="0"/>
    <m/>
  </r>
  <r>
    <d v="2024-11-24T01:40:18"/>
    <x v="9"/>
    <n v="29"/>
    <s v="PEREZ GARCIA JUAN ESTEBAN"/>
    <x v="2"/>
    <x v="0"/>
    <n v="123"/>
    <n v="20.5"/>
    <n v="131.07552870090601"/>
    <s v="2 Descuentos (Usuario desubicado y despachador) "/>
    <n v="68791.540800000002"/>
    <x v="0"/>
    <n v="13364.8649"/>
    <x v="1206"/>
    <x v="0"/>
    <m/>
  </r>
  <r>
    <d v="2024-11-24T01:40:18"/>
    <x v="1"/>
    <n v="30"/>
    <s v="TORRES SUAREZ JUAN DIEGO"/>
    <x v="6"/>
    <x v="0"/>
    <n v="184"/>
    <n v="23"/>
    <n v="174.767371601208"/>
    <s v="2 Descuentos (Usuarios desubicados) "/>
    <n v="91722.054399999994"/>
    <x v="0"/>
    <n v="13364.8649"/>
    <x v="1206"/>
    <x v="0"/>
    <m/>
  </r>
  <r>
    <d v="2024-11-24T01:40:19"/>
    <x v="9"/>
    <n v="31"/>
    <s v="GOEZ PABLO"/>
    <x v="6"/>
    <x v="0"/>
    <n v="169"/>
    <n v="21.125"/>
    <n v="174.767371601208"/>
    <s v="2 Descuentos (Usuarios desubicados) "/>
    <n v="91722.054399999994"/>
    <x v="0"/>
    <n v="13364.8649"/>
    <x v="1206"/>
    <x v="0"/>
    <m/>
  </r>
  <r>
    <d v="2024-11-24T01:40:19"/>
    <x v="1"/>
    <n v="32"/>
    <s v="AGUDELO GARCIA DENIN ANGELO"/>
    <x v="0"/>
    <x v="0"/>
    <n v="232"/>
    <n v="25.7777777777778"/>
    <n v="196.61329305135999"/>
    <m/>
    <n v="103187.3112"/>
    <x v="0"/>
    <n v="13364.8649"/>
    <x v="1206"/>
    <x v="0"/>
    <m/>
  </r>
  <r>
    <d v="2024-11-24T01:40:19"/>
    <x v="9"/>
    <n v="33"/>
    <s v="SERNA JUAN PABLO"/>
    <x v="0"/>
    <x v="0"/>
    <n v="208"/>
    <n v="23.1111111111111"/>
    <n v="196.61329305135999"/>
    <m/>
    <n v="103187.3112"/>
    <x v="0"/>
    <n v="13364.8649"/>
    <x v="1206"/>
    <x v="0"/>
    <m/>
  </r>
  <r>
    <d v="2024-11-24T01:40:19"/>
    <x v="1"/>
    <n v="35"/>
    <s v="MOLINA LUIS FERNANDO"/>
    <x v="2"/>
    <x v="0"/>
    <n v="138"/>
    <n v="23"/>
    <n v="131.07552870090601"/>
    <m/>
    <n v="68791.540800000002"/>
    <x v="1"/>
    <n v="13364.8649"/>
    <x v="1206"/>
    <x v="0"/>
    <m/>
  </r>
  <r>
    <d v="2024-11-24T01:40:20"/>
    <x v="9"/>
    <n v="36"/>
    <s v="MARTINEZ CHAVERRA LUIS NORBERTO"/>
    <x v="0"/>
    <x v="0"/>
    <n v="200"/>
    <n v="22.2222222222222"/>
    <n v="196.61329305135999"/>
    <m/>
    <n v="103187.3112"/>
    <x v="0"/>
    <n v="13364.8649"/>
    <x v="1206"/>
    <x v="0"/>
    <m/>
  </r>
  <r>
    <d v="2024-11-24T01:40:20"/>
    <x v="1"/>
    <n v="37"/>
    <s v="TABORDA ROJAS DIEGO ALEJANDRO"/>
    <x v="6"/>
    <x v="0"/>
    <n v="184"/>
    <n v="23"/>
    <n v="174.767371601208"/>
    <m/>
    <n v="91722.054399999994"/>
    <x v="1"/>
    <n v="13364.8649"/>
    <x v="1206"/>
    <x v="0"/>
    <m/>
  </r>
  <r>
    <d v="2024-11-24T01:40:20"/>
    <x v="9"/>
    <n v="38"/>
    <s v="JIMENEZ HERNANDEZ ESTEBAN CAMILO"/>
    <x v="6"/>
    <x v="0"/>
    <n v="221"/>
    <n v="27.625"/>
    <n v="174.767371601208"/>
    <m/>
    <n v="91722.054399999994"/>
    <x v="0"/>
    <n v="13364.8649"/>
    <x v="1206"/>
    <x v="0"/>
    <m/>
  </r>
  <r>
    <d v="2024-11-24T01:40:20"/>
    <x v="1"/>
    <n v="39"/>
    <s v="HERNANDEZ JUAN SEBASTIAN"/>
    <x v="0"/>
    <x v="0"/>
    <n v="187"/>
    <n v="20.7777777777778"/>
    <n v="196.61329305135999"/>
    <s v="EDIXON PALMAR Realiz 4 viajes donde moviliz 68 Usuarios "/>
    <n v="103187.3112"/>
    <x v="0"/>
    <n v="13364.8649"/>
    <x v="1206"/>
    <x v="0"/>
    <m/>
  </r>
  <r>
    <d v="2024-11-24T01:40:21"/>
    <x v="9"/>
    <n v="40"/>
    <s v="OCAMPO OCAMPO ANTONIO JOSE"/>
    <x v="0"/>
    <x v="0"/>
    <n v="218"/>
    <n v="24.2222222222222"/>
    <n v="196.61329305135999"/>
    <m/>
    <n v="103187.3112"/>
    <x v="0"/>
    <n v="13364.8649"/>
    <x v="1206"/>
    <x v="0"/>
    <m/>
  </r>
  <r>
    <d v="2024-11-24T01:40:21"/>
    <x v="1"/>
    <n v="41"/>
    <s v="GARCIA DAVID WILSON ALBERTO"/>
    <x v="0"/>
    <x v="0"/>
    <n v="152"/>
    <n v="16.8888888888889"/>
    <n v="196.61329305135999"/>
    <m/>
    <n v="103187.3112"/>
    <x v="1"/>
    <n v="13364.8649"/>
    <x v="1206"/>
    <x v="0"/>
    <m/>
  </r>
  <r>
    <d v="2024-11-24T01:40:21"/>
    <x v="9"/>
    <n v="42"/>
    <s v="PINO JUAN ESTEBAN"/>
    <x v="0"/>
    <x v="0"/>
    <n v="164"/>
    <n v="18.2222222222222"/>
    <n v="196.61329305135999"/>
    <m/>
    <n v="103187.3112"/>
    <x v="1"/>
    <n v="13364.8649"/>
    <x v="1206"/>
    <x v="0"/>
    <m/>
  </r>
  <r>
    <d v="2024-11-25T01:21:29"/>
    <x v="12"/>
    <n v="2"/>
    <s v="PARIAS MURIEL JHON FREDY"/>
    <x v="0"/>
    <x v="0"/>
    <n v="219"/>
    <n v="24.3333333333333"/>
    <n v="176.39170506912399"/>
    <m/>
    <n v="92065.4378"/>
    <x v="1"/>
    <n v="11352"/>
    <x v="1207"/>
    <x v="0"/>
    <m/>
  </r>
  <r>
    <d v="2024-11-25T01:21:30"/>
    <x v="12"/>
    <n v="4"/>
    <s v="ALVAREZ MAICOL"/>
    <x v="0"/>
    <x v="0"/>
    <n v="180"/>
    <n v="20"/>
    <n v="176.39170506912399"/>
    <s v="3 Descuentos (transbordo) "/>
    <n v="92065.4378"/>
    <x v="0"/>
    <n v="11352"/>
    <x v="1207"/>
    <x v="0"/>
    <m/>
  </r>
  <r>
    <d v="2024-11-25T01:21:30"/>
    <x v="12"/>
    <n v="6"/>
    <s v="AGUDELO GARCIA LLORDIN ELIAS"/>
    <x v="0"/>
    <x v="0"/>
    <n v="144"/>
    <n v="16"/>
    <n v="176.39170506912399"/>
    <m/>
    <n v="92065.4378"/>
    <x v="0"/>
    <n v="11352"/>
    <x v="1207"/>
    <x v="0"/>
    <m/>
  </r>
  <r>
    <d v="2024-11-25T01:21:30"/>
    <x v="12"/>
    <n v="14"/>
    <s v="CARVAJAL SALAZAR HECTOR MARINO"/>
    <x v="0"/>
    <x v="0"/>
    <n v="159"/>
    <n v="17.6666666666667"/>
    <n v="176.39170506912399"/>
    <s v="1 Descuento (Conduct) "/>
    <n v="92065.4378"/>
    <x v="1"/>
    <n v="11352"/>
    <x v="1207"/>
    <x v="0"/>
    <m/>
  </r>
  <r>
    <d v="2024-11-25T01:21:30"/>
    <x v="12"/>
    <n v="18"/>
    <s v="AMAYA JOSE MANUEL"/>
    <x v="6"/>
    <x v="0"/>
    <n v="161"/>
    <n v="20.125"/>
    <n v="156.792626728111"/>
    <s v="2 Descuentos (Usuarios desubicados) "/>
    <n v="81835.944699999993"/>
    <x v="0"/>
    <n v="11352"/>
    <x v="1207"/>
    <x v="0"/>
    <m/>
  </r>
  <r>
    <d v="2024-11-25T01:21:31"/>
    <x v="12"/>
    <n v="21"/>
    <s v="DURANGO DAVID JOSE"/>
    <x v="0"/>
    <x v="0"/>
    <n v="140"/>
    <n v="15.5555555555556"/>
    <n v="176.39170506912399"/>
    <m/>
    <n v="92065.4378"/>
    <x v="0"/>
    <n v="11352"/>
    <x v="1207"/>
    <x v="0"/>
    <m/>
  </r>
  <r>
    <d v="2024-11-25T01:21:31"/>
    <x v="12"/>
    <n v="22"/>
    <s v="QUIRAMA CASTAEDA JHON JADER"/>
    <x v="3"/>
    <x v="0"/>
    <n v="231"/>
    <n v="23.1"/>
    <n v="195.99078341013799"/>
    <m/>
    <n v="102294.93090000001"/>
    <x v="1"/>
    <n v="11352"/>
    <x v="1207"/>
    <x v="0"/>
    <m/>
  </r>
  <r>
    <d v="2024-11-25T01:21:31"/>
    <x v="12"/>
    <n v="23"/>
    <s v="SALDARRIAGA PARRA LUIS ALBERTO"/>
    <x v="3"/>
    <x v="0"/>
    <n v="158"/>
    <n v="15.8"/>
    <n v="195.99078341013799"/>
    <s v="2 Descuentos (despachador) "/>
    <n v="102294.93090000001"/>
    <x v="2"/>
    <n v="11352"/>
    <x v="1207"/>
    <x v="0"/>
    <m/>
  </r>
  <r>
    <d v="2024-11-25T01:21:31"/>
    <x v="12"/>
    <n v="26"/>
    <s v="CIRO MARIN RODRIGO ALBERTO"/>
    <x v="0"/>
    <x v="0"/>
    <n v="163"/>
    <n v="18.1111111111111"/>
    <n v="176.39170506912399"/>
    <s v="1 Descuento (Conduct) "/>
    <n v="92065.4378"/>
    <x v="0"/>
    <n v="11352"/>
    <x v="1207"/>
    <x v="0"/>
    <m/>
  </r>
  <r>
    <d v="2024-11-25T01:21:31"/>
    <x v="12"/>
    <n v="27"/>
    <s v="JIMENEZ JIMENEZ OMAR DAVID"/>
    <x v="0"/>
    <x v="0"/>
    <n v="178"/>
    <n v="19.7777777777778"/>
    <n v="176.39170506912399"/>
    <m/>
    <n v="92065.4378"/>
    <x v="0"/>
    <n v="11352"/>
    <x v="1207"/>
    <x v="0"/>
    <m/>
  </r>
  <r>
    <d v="2024-11-25T01:21:32"/>
    <x v="12"/>
    <n v="28"/>
    <s v="GUERRA WILLIAN"/>
    <x v="3"/>
    <x v="0"/>
    <n v="189"/>
    <n v="18.899999999999999"/>
    <n v="195.99078341013799"/>
    <s v="8 Descuentos (Conduct e incidente con Usuarios) "/>
    <n v="102294.93090000001"/>
    <x v="0"/>
    <n v="11352"/>
    <x v="1207"/>
    <x v="0"/>
    <m/>
  </r>
  <r>
    <d v="2024-11-25T01:21:32"/>
    <x v="12"/>
    <n v="29"/>
    <s v="PEREZ GARCIA JUAN ESTEBAN"/>
    <x v="6"/>
    <x v="0"/>
    <n v="145"/>
    <n v="18.125"/>
    <n v="156.792626728111"/>
    <m/>
    <n v="81835.944699999993"/>
    <x v="0"/>
    <n v="11352"/>
    <x v="1207"/>
    <x v="0"/>
    <m/>
  </r>
  <r>
    <d v="2024-11-25T01:21:32"/>
    <x v="12"/>
    <n v="30"/>
    <s v="TORRES SUAREZ JUAN DIEGO"/>
    <x v="0"/>
    <x v="0"/>
    <n v="133"/>
    <n v="14.7777777777778"/>
    <n v="176.39170506912399"/>
    <m/>
    <n v="92065.4378"/>
    <x v="0"/>
    <n v="11352"/>
    <x v="1207"/>
    <x v="0"/>
    <m/>
  </r>
  <r>
    <d v="2024-11-25T01:21:32"/>
    <x v="12"/>
    <n v="31"/>
    <s v="GOEZ PABLO"/>
    <x v="3"/>
    <x v="0"/>
    <n v="232"/>
    <n v="23.2"/>
    <n v="195.99078341013799"/>
    <m/>
    <n v="102294.93090000001"/>
    <x v="0"/>
    <n v="11352"/>
    <x v="1207"/>
    <x v="0"/>
    <m/>
  </r>
  <r>
    <d v="2024-11-25T01:21:33"/>
    <x v="12"/>
    <n v="32"/>
    <s v="AGUDELO GARCIA DENIN ANGELO"/>
    <x v="6"/>
    <x v="0"/>
    <n v="187"/>
    <n v="23.375"/>
    <n v="156.792626728111"/>
    <m/>
    <n v="81835.944699999993"/>
    <x v="0"/>
    <n v="11352"/>
    <x v="1207"/>
    <x v="0"/>
    <m/>
  </r>
  <r>
    <d v="2024-11-25T01:21:33"/>
    <x v="12"/>
    <n v="33"/>
    <s v="SERNA JUAN PABLO"/>
    <x v="0"/>
    <x v="0"/>
    <n v="153"/>
    <n v="17"/>
    <n v="176.39170506912399"/>
    <m/>
    <n v="92065.4378"/>
    <x v="0"/>
    <n v="11352"/>
    <x v="1207"/>
    <x v="0"/>
    <m/>
  </r>
  <r>
    <d v="2024-11-25T01:21:33"/>
    <x v="12"/>
    <n v="34"/>
    <s v="MONTOYA OSPINA GILBERTO ANTONIO"/>
    <x v="0"/>
    <x v="0"/>
    <n v="194"/>
    <n v="21.5555555555556"/>
    <n v="176.39170506912399"/>
    <m/>
    <n v="92065.4378"/>
    <x v="0"/>
    <n v="11352"/>
    <x v="1207"/>
    <x v="0"/>
    <m/>
  </r>
  <r>
    <d v="2024-11-25T01:21:33"/>
    <x v="12"/>
    <n v="35"/>
    <s v="MOLINA LUIS FERNANDO"/>
    <x v="0"/>
    <x v="0"/>
    <n v="161"/>
    <n v="17.8888888888889"/>
    <n v="176.39170506912399"/>
    <m/>
    <n v="92065.4378"/>
    <x v="1"/>
    <n v="11352"/>
    <x v="1207"/>
    <x v="0"/>
    <m/>
  </r>
  <r>
    <d v="2024-11-25T01:21:33"/>
    <x v="12"/>
    <n v="36"/>
    <s v="MARTINEZ CHAVERRA LUIS NORBERTO"/>
    <x v="0"/>
    <x v="0"/>
    <n v="215"/>
    <n v="23.8888888888889"/>
    <n v="176.39170506912399"/>
    <m/>
    <n v="92065.4378"/>
    <x v="0"/>
    <n v="11352"/>
    <x v="1207"/>
    <x v="0"/>
    <m/>
  </r>
  <r>
    <d v="2024-11-25T01:21:34"/>
    <x v="12"/>
    <n v="37"/>
    <s v="TABORDA ROJAS DIEGO ALEJANDRO"/>
    <x v="4"/>
    <x v="0"/>
    <n v="147"/>
    <n v="21"/>
    <n v="137.193548387097"/>
    <s v="1 Descuento (Despachador) "/>
    <n v="71606.4516"/>
    <x v="1"/>
    <n v="11352"/>
    <x v="1207"/>
    <x v="0"/>
    <m/>
  </r>
  <r>
    <d v="2024-11-25T01:21:34"/>
    <x v="12"/>
    <n v="39"/>
    <s v="HERNANDEZ JUAN SEBASTIAN"/>
    <x v="3"/>
    <x v="0"/>
    <n v="192"/>
    <n v="19.2"/>
    <n v="195.99078341013799"/>
    <s v="1 Descuento (Usuario desubicado) "/>
    <n v="102294.93090000001"/>
    <x v="0"/>
    <n v="11352"/>
    <x v="1207"/>
    <x v="0"/>
    <m/>
  </r>
  <r>
    <d v="2024-11-25T01:21:34"/>
    <x v="12"/>
    <n v="40"/>
    <s v="OCAMPO OCAMPO ANTONIO JOSE"/>
    <x v="3"/>
    <x v="0"/>
    <n v="232"/>
    <n v="23.2"/>
    <n v="195.99078341013799"/>
    <m/>
    <n v="102294.93090000001"/>
    <x v="0"/>
    <n v="11352"/>
    <x v="1207"/>
    <x v="0"/>
    <m/>
  </r>
  <r>
    <d v="2024-11-25T01:21:34"/>
    <x v="12"/>
    <n v="41"/>
    <s v="GARCIA DAVID WILSON ALBERTO"/>
    <x v="3"/>
    <x v="0"/>
    <n v="190"/>
    <n v="19"/>
    <n v="195.99078341013799"/>
    <s v="3 Descuentos (transbordo) "/>
    <n v="102294.93090000001"/>
    <x v="1"/>
    <n v="11352"/>
    <x v="1207"/>
    <x v="0"/>
    <m/>
  </r>
  <r>
    <d v="2024-11-25T01:21:35"/>
    <x v="12"/>
    <n v="42"/>
    <s v="PINO JUAN ESTEBAN"/>
    <x v="6"/>
    <x v="0"/>
    <n v="150"/>
    <n v="18.75"/>
    <n v="156.792626728111"/>
    <m/>
    <n v="81835.944699999993"/>
    <x v="1"/>
    <n v="11352"/>
    <x v="1207"/>
    <x v="0"/>
    <m/>
  </r>
  <r>
    <d v="2024-11-26T02:49:35"/>
    <x v="1"/>
    <n v="1"/>
    <s v="MACEA MATEO"/>
    <x v="4"/>
    <x v="0"/>
    <n v="137"/>
    <n v="19.571428571428601"/>
    <n v="158.67329545454501"/>
    <m/>
    <n v="83420.3125"/>
    <x v="0"/>
    <n v="13545.945900000001"/>
    <x v="1208"/>
    <x v="0"/>
    <m/>
  </r>
  <r>
    <d v="2024-11-26T02:49:36"/>
    <x v="9"/>
    <n v="2"/>
    <s v="QUINTERO  ALVARO ANTONIO"/>
    <x v="0"/>
    <x v="0"/>
    <n v="238"/>
    <n v="26.4444444444444"/>
    <n v="204.008522727273"/>
    <s v="1 Descuento (Despachador) "/>
    <n v="107254.6875"/>
    <x v="1"/>
    <n v="13545.945900000001"/>
    <x v="1208"/>
    <x v="0"/>
    <m/>
  </r>
  <r>
    <d v="2024-11-26T02:49:36"/>
    <x v="1"/>
    <n v="3"/>
    <s v="AGUIRRE ANDRES"/>
    <x v="6"/>
    <x v="0"/>
    <n v="178"/>
    <n v="22.25"/>
    <n v="181.34090909090901"/>
    <s v="1 Descuento (Usuario desubicados) "/>
    <n v="95337.5"/>
    <x v="0"/>
    <n v="13545.945900000001"/>
    <x v="1208"/>
    <x v="0"/>
    <m/>
  </r>
  <r>
    <d v="2024-11-26T02:49:36"/>
    <x v="9"/>
    <n v="4"/>
    <s v="SERNA GONZALES GEOVANNY ANDRES"/>
    <x v="3"/>
    <x v="0"/>
    <n v="280"/>
    <n v="28"/>
    <n v="226.676136363636"/>
    <m/>
    <n v="119171.875"/>
    <x v="0"/>
    <n v="13545.945900000001"/>
    <x v="1208"/>
    <x v="0"/>
    <m/>
  </r>
  <r>
    <d v="2024-11-26T02:49:36"/>
    <x v="1"/>
    <n v="5"/>
    <s v="BERRIO POSADA ANGELA"/>
    <x v="1"/>
    <x v="0"/>
    <n v="241"/>
    <n v="21.909090909090899"/>
    <n v="249.34375"/>
    <m/>
    <n v="131089.0625"/>
    <x v="1"/>
    <n v="13545.945900000001"/>
    <x v="1208"/>
    <x v="0"/>
    <m/>
  </r>
  <r>
    <d v="2024-11-26T02:49:37"/>
    <x v="9"/>
    <n v="6"/>
    <s v="LOPEZ PINEDA DANIEL ESTIVEN"/>
    <x v="6"/>
    <x v="0"/>
    <n v="168"/>
    <n v="21"/>
    <n v="181.34090909090901"/>
    <m/>
    <n v="95337.5"/>
    <x v="0"/>
    <n v="13545.945900000001"/>
    <x v="1208"/>
    <x v="0"/>
    <m/>
  </r>
  <r>
    <d v="2024-11-26T02:49:37"/>
    <x v="1"/>
    <n v="7"/>
    <s v="VANEGAS MORALES DEIBY ALEJANDRO"/>
    <x v="3"/>
    <x v="0"/>
    <n v="218"/>
    <n v="22.947368421052602"/>
    <n v="215.34232954545499"/>
    <m/>
    <n v="113213.2813"/>
    <x v="1"/>
    <n v="13545.945900000001"/>
    <x v="1208"/>
    <x v="0"/>
    <m/>
  </r>
  <r>
    <d v="2024-11-26T02:49:37"/>
    <x v="9"/>
    <n v="8"/>
    <s v="VACA FIERRO ROBINSON"/>
    <x v="0"/>
    <x v="0"/>
    <n v="252"/>
    <n v="28"/>
    <n v="204.008522727273"/>
    <s v="2 Descuentos (Usuarios desubicados) "/>
    <n v="107254.6875"/>
    <x v="1"/>
    <n v="13545.945900000001"/>
    <x v="1208"/>
    <x v="0"/>
    <m/>
  </r>
  <r>
    <d v="2024-11-26T02:49:37"/>
    <x v="1"/>
    <n v="9"/>
    <s v="ORTIZ ANDRES FELIPE"/>
    <x v="6"/>
    <x v="0"/>
    <n v="197"/>
    <n v="24.625"/>
    <n v="181.34090909090901"/>
    <m/>
    <n v="95337.5"/>
    <x v="0"/>
    <n v="13545.945900000001"/>
    <x v="1208"/>
    <x v="0"/>
    <m/>
  </r>
  <r>
    <d v="2024-11-26T02:49:38"/>
    <x v="9"/>
    <n v="10"/>
    <s v="MARULANDA JARAMILLO DAWER ANDRES"/>
    <x v="6"/>
    <x v="0"/>
    <n v="144"/>
    <n v="18"/>
    <n v="181.34090909090901"/>
    <s v="5 Descuentos (Incidente con Usuarios) "/>
    <n v="95337.5"/>
    <x v="0"/>
    <n v="13545.945900000001"/>
    <x v="1208"/>
    <x v="0"/>
    <m/>
  </r>
  <r>
    <d v="2024-11-26T02:49:38"/>
    <x v="1"/>
    <n v="11"/>
    <s v="HERRERA GIRALDO DAVINSON"/>
    <x v="3"/>
    <x v="0"/>
    <n v="215"/>
    <n v="21.5"/>
    <n v="226.676136363636"/>
    <s v="4 Descuentos (Usuarios desubicados) "/>
    <n v="119171.875"/>
    <x v="0"/>
    <n v="13545.945900000001"/>
    <x v="1208"/>
    <x v="0"/>
    <m/>
  </r>
  <r>
    <d v="2024-11-26T02:49:38"/>
    <x v="9"/>
    <n v="12"/>
    <s v="VALENCIA MENDOZA JHON"/>
    <x v="10"/>
    <x v="0"/>
    <n v="94"/>
    <n v="23.5"/>
    <n v="90.670454545454504"/>
    <m/>
    <n v="47668.75"/>
    <x v="0"/>
    <n v="13545.945900000001"/>
    <x v="1208"/>
    <x v="0"/>
    <m/>
  </r>
  <r>
    <d v="2024-11-26T02:49:38"/>
    <x v="1"/>
    <n v="13"/>
    <s v="DURANGO PAEZ GILDARDO"/>
    <x v="3"/>
    <x v="0"/>
    <n v="206"/>
    <n v="20.6"/>
    <n v="226.676136363636"/>
    <m/>
    <n v="119171.875"/>
    <x v="0"/>
    <n v="13545.945900000001"/>
    <x v="1208"/>
    <x v="0"/>
    <m/>
  </r>
  <r>
    <d v="2024-11-26T02:49:38"/>
    <x v="9"/>
    <n v="14"/>
    <s v="DIAZ LOZADA ANDRES FELIPE"/>
    <x v="0"/>
    <x v="0"/>
    <n v="237"/>
    <n v="26.3333333333333"/>
    <n v="204.008522727273"/>
    <s v="2 Descuentos (Conducts) "/>
    <n v="107254.6875"/>
    <x v="1"/>
    <n v="13545.945900000001"/>
    <x v="1208"/>
    <x v="0"/>
    <m/>
  </r>
  <r>
    <d v="2024-11-26T02:49:39"/>
    <x v="1"/>
    <n v="15"/>
    <s v="MARTINEZ ADRIAN ALEJANDRO"/>
    <x v="0"/>
    <x v="0"/>
    <n v="276"/>
    <n v="30.6666666666667"/>
    <n v="204.008522727273"/>
    <m/>
    <n v="107254.6875"/>
    <x v="1"/>
    <n v="13545.945900000001"/>
    <x v="1208"/>
    <x v="0"/>
    <m/>
  </r>
  <r>
    <d v="2024-11-26T02:49:39"/>
    <x v="9"/>
    <n v="16"/>
    <s v="HURTADO MADRID JUAN ESTEBAN"/>
    <x v="0"/>
    <x v="0"/>
    <n v="179"/>
    <n v="19.8888888888889"/>
    <n v="204.008522727273"/>
    <m/>
    <n v="107254.6875"/>
    <x v="0"/>
    <n v="13545.945900000001"/>
    <x v="1208"/>
    <x v="0"/>
    <m/>
  </r>
  <r>
    <d v="2024-11-26T02:49:39"/>
    <x v="1"/>
    <n v="17"/>
    <s v="ESPINOZA CHAVARRIA GUILLERMO LEON"/>
    <x v="5"/>
    <x v="0"/>
    <n v="22"/>
    <n v="22"/>
    <n v="22.667613636363601"/>
    <m/>
    <n v="11917.1875"/>
    <x v="0"/>
    <n v="13545.945900000001"/>
    <x v="1208"/>
    <x v="0"/>
    <m/>
  </r>
  <r>
    <d v="2024-11-26T02:49:39"/>
    <x v="9"/>
    <n v="18"/>
    <s v="BETANCUR GUZMAN JHON FERNANDO"/>
    <x v="3"/>
    <x v="3"/>
    <n v="211"/>
    <n v="21.1"/>
    <n v="226.676136363636"/>
    <m/>
    <n v="119171.875"/>
    <x v="0"/>
    <n v="13545.945900000001"/>
    <x v="1208"/>
    <x v="0"/>
    <m/>
  </r>
  <r>
    <d v="2024-11-26T02:49:40"/>
    <x v="1"/>
    <n v="19"/>
    <s v="MUOZ PEA WEIMAR ALONSO"/>
    <x v="3"/>
    <x v="0"/>
    <n v="222"/>
    <n v="22.2"/>
    <n v="226.676136363636"/>
    <m/>
    <n v="119171.875"/>
    <x v="0"/>
    <n v="13545.945900000001"/>
    <x v="1208"/>
    <x v="0"/>
    <m/>
  </r>
  <r>
    <d v="2024-11-26T02:49:40"/>
    <x v="9"/>
    <n v="20"/>
    <s v="LONDOO CADAVID DAVID SANTIAGO"/>
    <x v="0"/>
    <x v="0"/>
    <n v="205"/>
    <n v="22.7777777777778"/>
    <n v="204.008522727273"/>
    <m/>
    <n v="107254.6875"/>
    <x v="0"/>
    <n v="13545.945900000001"/>
    <x v="1208"/>
    <x v="0"/>
    <m/>
  </r>
  <r>
    <d v="2024-11-26T02:49:40"/>
    <x v="1"/>
    <n v="21"/>
    <s v="JIMENEZ JIMENEZ OMAR DAVID"/>
    <x v="0"/>
    <x v="0"/>
    <n v="217"/>
    <n v="24.1111111111111"/>
    <n v="204.008522727273"/>
    <m/>
    <n v="107254.6875"/>
    <x v="0"/>
    <n v="13545.945900000001"/>
    <x v="1208"/>
    <x v="0"/>
    <m/>
  </r>
  <r>
    <d v="2024-11-26T02:49:40"/>
    <x v="9"/>
    <n v="22"/>
    <s v="QUIRAMA CASTAEDA JHON JADER"/>
    <x v="3"/>
    <x v="3"/>
    <n v="236"/>
    <n v="23.6"/>
    <n v="226.676136363636"/>
    <s v="3 Descuentos (despachadores y usuario desubicado) "/>
    <n v="119171.875"/>
    <x v="1"/>
    <n v="13545.945900000001"/>
    <x v="1208"/>
    <x v="0"/>
    <m/>
  </r>
  <r>
    <d v="2024-11-26T02:49:41"/>
    <x v="1"/>
    <n v="23"/>
    <s v="SALDARRIAGA PARRA LUIS ALBERTO"/>
    <x v="0"/>
    <x v="0"/>
    <n v="201"/>
    <n v="22.3333333333333"/>
    <n v="204.008522727273"/>
    <m/>
    <n v="107254.6875"/>
    <x v="2"/>
    <n v="13545.945900000001"/>
    <x v="1208"/>
    <x v="0"/>
    <m/>
  </r>
  <r>
    <d v="2024-11-26T02:49:41"/>
    <x v="9"/>
    <n v="25"/>
    <s v="JIMENEZ HURTADO CARLOS ESTIVEN"/>
    <x v="0"/>
    <x v="0"/>
    <n v="201"/>
    <n v="22.3333333333333"/>
    <n v="204.008522727273"/>
    <s v="1 Descuento (Conduct) "/>
    <n v="107254.6875"/>
    <x v="1"/>
    <n v="13545.945900000001"/>
    <x v="1208"/>
    <x v="0"/>
    <m/>
  </r>
  <r>
    <d v="2024-11-26T02:49:41"/>
    <x v="1"/>
    <n v="26"/>
    <s v="HINCAPIE GALLEGO YEISON ANDRES"/>
    <x v="6"/>
    <x v="0"/>
    <n v="174"/>
    <n v="21.75"/>
    <n v="181.34090909090901"/>
    <s v="1 Descuento (Monitoreo) "/>
    <n v="95337.5"/>
    <x v="0"/>
    <n v="13545.945900000001"/>
    <x v="1208"/>
    <x v="0"/>
    <m/>
  </r>
  <r>
    <d v="2024-11-26T02:49:41"/>
    <x v="9"/>
    <n v="27"/>
    <s v="FLORES RINCON JORGE ALBERTO"/>
    <x v="1"/>
    <x v="3"/>
    <n v="224"/>
    <n v="20.363636363636399"/>
    <n v="249.34375"/>
    <m/>
    <n v="131089.0625"/>
    <x v="0"/>
    <n v="13545.945900000001"/>
    <x v="1208"/>
    <x v="0"/>
    <m/>
  </r>
  <r>
    <d v="2024-11-26T02:49:42"/>
    <x v="1"/>
    <n v="28"/>
    <s v="ALVAREZ MAICOL"/>
    <x v="0"/>
    <x v="0"/>
    <n v="202"/>
    <n v="22.4444444444444"/>
    <n v="204.008522727273"/>
    <m/>
    <n v="107254.6875"/>
    <x v="0"/>
    <n v="13545.945900000001"/>
    <x v="1208"/>
    <x v="0"/>
    <m/>
  </r>
  <r>
    <d v="2024-11-26T02:49:42"/>
    <x v="9"/>
    <n v="30"/>
    <s v="AGUDELO GARCIA LLORDIN ELIAS"/>
    <x v="0"/>
    <x v="0"/>
    <n v="173"/>
    <n v="19.2222222222222"/>
    <n v="204.008522727273"/>
    <m/>
    <n v="107254.6875"/>
    <x v="0"/>
    <n v="13545.945900000001"/>
    <x v="1208"/>
    <x v="0"/>
    <m/>
  </r>
  <r>
    <d v="2024-11-26T02:49:42"/>
    <x v="1"/>
    <n v="31"/>
    <s v="GOEZ PABLO"/>
    <x v="3"/>
    <x v="0"/>
    <n v="199"/>
    <n v="19.899999999999999"/>
    <n v="226.676136363636"/>
    <m/>
    <n v="119171.875"/>
    <x v="0"/>
    <n v="13545.945900000001"/>
    <x v="1208"/>
    <x v="0"/>
    <m/>
  </r>
  <r>
    <d v="2024-11-26T02:49:42"/>
    <x v="9"/>
    <n v="32"/>
    <s v="AGUDELO GARCIA DENIN ANGELO"/>
    <x v="0"/>
    <x v="0"/>
    <n v="145"/>
    <n v="16.1111111111111"/>
    <n v="204.008522727273"/>
    <m/>
    <n v="107254.6875"/>
    <x v="0"/>
    <n v="13545.945900000001"/>
    <x v="1208"/>
    <x v="0"/>
    <m/>
  </r>
  <r>
    <d v="2024-11-26T02:49:43"/>
    <x v="1"/>
    <n v="33"/>
    <s v="PINO JUAN ESTEBAN"/>
    <x v="0"/>
    <x v="0"/>
    <n v="177"/>
    <n v="19.6666666666667"/>
    <n v="204.008522727273"/>
    <m/>
    <n v="107254.6875"/>
    <x v="0"/>
    <n v="13545.945900000001"/>
    <x v="1208"/>
    <x v="0"/>
    <m/>
  </r>
  <r>
    <d v="2024-11-26T02:49:43"/>
    <x v="9"/>
    <n v="34"/>
    <s v="MONTOYA OSPINA GILBERTO ANTONIO"/>
    <x v="3"/>
    <x v="0"/>
    <n v="271"/>
    <n v="27.1"/>
    <n v="226.676136363636"/>
    <m/>
    <n v="119171.875"/>
    <x v="0"/>
    <n v="13545.945900000001"/>
    <x v="1208"/>
    <x v="0"/>
    <m/>
  </r>
  <r>
    <d v="2024-11-26T02:49:43"/>
    <x v="1"/>
    <n v="35"/>
    <s v="MOLINA LUIS FERNANDO"/>
    <x v="1"/>
    <x v="3"/>
    <n v="243"/>
    <n v="22.090909090909101"/>
    <n v="249.34375"/>
    <s v="3 Descuentos (Usuarios desubicados) "/>
    <n v="131089.0625"/>
    <x v="1"/>
    <n v="13545.945900000001"/>
    <x v="1208"/>
    <x v="0"/>
    <m/>
  </r>
  <r>
    <d v="2024-11-26T02:49:43"/>
    <x v="9"/>
    <n v="36"/>
    <s v="MARTINEZ CHAVERRA LUIS NORBERTO"/>
    <x v="2"/>
    <x v="0"/>
    <n v="147"/>
    <n v="24.5"/>
    <n v="136.00568181818201"/>
    <s v="1 Descuento (Monitoreo) "/>
    <n v="71503.125"/>
    <x v="0"/>
    <n v="13545.945900000001"/>
    <x v="1208"/>
    <x v="0"/>
    <m/>
  </r>
  <r>
    <d v="2024-11-26T02:49:44"/>
    <x v="1"/>
    <n v="37"/>
    <s v="TABORDA ROJAS DIEGO ALEJANDRO"/>
    <x v="3"/>
    <x v="0"/>
    <n v="226"/>
    <n v="22.6"/>
    <n v="226.676136363636"/>
    <s v="JEFERSON RUA Realiz 5 viajes donde moviliz 129 Usuarios "/>
    <n v="119171.875"/>
    <x v="1"/>
    <n v="13545.945900000001"/>
    <x v="1208"/>
    <x v="0"/>
    <m/>
  </r>
  <r>
    <d v="2024-11-26T02:49:44"/>
    <x v="9"/>
    <n v="38"/>
    <s v="JIMENEZ HERNANDEZ ESTEBAN CAMILO"/>
    <x v="3"/>
    <x v="0"/>
    <n v="227"/>
    <n v="22.7"/>
    <n v="226.676136363636"/>
    <s v="8 Descuentos (transbordo, usuarios desubicados y despachador) "/>
    <n v="119171.875"/>
    <x v="0"/>
    <n v="13545.945900000001"/>
    <x v="1208"/>
    <x v="0"/>
    <m/>
  </r>
  <r>
    <d v="2024-11-26T02:49:44"/>
    <x v="1"/>
    <n v="39"/>
    <s v="PALMAR PANA EDIXON JOSUE"/>
    <x v="0"/>
    <x v="0"/>
    <n v="226"/>
    <n v="25.1111111111111"/>
    <n v="204.008522727273"/>
    <m/>
    <n v="107254.6875"/>
    <x v="0"/>
    <n v="13545.945900000001"/>
    <x v="1208"/>
    <x v="0"/>
    <m/>
  </r>
  <r>
    <d v="2024-11-26T02:49:44"/>
    <x v="9"/>
    <n v="40"/>
    <s v="OCAMPO OCAMPO ANTONIO JOSE"/>
    <x v="6"/>
    <x v="0"/>
    <n v="172"/>
    <n v="22.933333333333302"/>
    <n v="170.007102272727"/>
    <s v="2 Descuentos (Usuarios desubicados) "/>
    <n v="89378.906199999998"/>
    <x v="0"/>
    <n v="13545.945900000001"/>
    <x v="1208"/>
    <x v="0"/>
    <m/>
  </r>
  <r>
    <d v="2024-11-26T02:49:44"/>
    <x v="1"/>
    <n v="41"/>
    <s v="GARCIA DAVID WILSON ALBERTO"/>
    <x v="3"/>
    <x v="0"/>
    <n v="226"/>
    <n v="22.6"/>
    <n v="226.676136363636"/>
    <s v="2 Descuentos (Usuarios desubicados) "/>
    <n v="119171.875"/>
    <x v="1"/>
    <n v="13545.945900000001"/>
    <x v="1208"/>
    <x v="0"/>
    <m/>
  </r>
  <r>
    <d v="2024-11-26T02:49:45"/>
    <x v="9"/>
    <n v="42"/>
    <s v="LOPERA ALVAREZ ESTIVEN"/>
    <x v="6"/>
    <x v="0"/>
    <n v="172"/>
    <n v="21.5"/>
    <n v="181.34090909090901"/>
    <m/>
    <n v="95337.5"/>
    <x v="1"/>
    <n v="13545.945900000001"/>
    <x v="1208"/>
    <x v="0"/>
    <m/>
  </r>
  <r>
    <d v="2024-11-27T01:51:15"/>
    <x v="9"/>
    <n v="1"/>
    <s v="MACEA MATEO"/>
    <x v="2"/>
    <x v="0"/>
    <n v="109"/>
    <n v="18.1666666666667"/>
    <n v="138.54385964912299"/>
    <s v="Se descuenta 0.5 viaje de 6 50 am ya que NO espera el tiempo indicado "/>
    <n v="66849.122799999997"/>
    <x v="0"/>
    <n v="12682.5"/>
    <x v="1209"/>
    <x v="2"/>
    <n v="11.5"/>
  </r>
  <r>
    <d v="2024-11-27T01:51:15"/>
    <x v="1"/>
    <n v="2"/>
    <s v="PARIAS MURIEL JHON FREDY"/>
    <x v="0"/>
    <x v="0"/>
    <n v="214"/>
    <n v="23.7777777777778"/>
    <n v="207.81578947368399"/>
    <m/>
    <n v="109348.6842"/>
    <x v="1"/>
    <n v="12682.5"/>
    <x v="1209"/>
    <x v="0"/>
    <m/>
  </r>
  <r>
    <d v="2024-11-27T01:51:16"/>
    <x v="9"/>
    <n v="3"/>
    <s v="AGUIRRE ANDRES"/>
    <x v="1"/>
    <x v="0"/>
    <n v="197"/>
    <n v="17.909090909090899"/>
    <n v="253.997076023392"/>
    <s v="1 descuento (Conduct) "/>
    <n v="133648.39180000001"/>
    <x v="0"/>
    <n v="12682.5"/>
    <x v="1209"/>
    <x v="0"/>
    <m/>
  </r>
  <r>
    <d v="2024-11-27T01:51:17"/>
    <x v="1"/>
    <n v="4"/>
    <s v="SERNA GONZALES GEOVANNY ANDRES"/>
    <x v="0"/>
    <x v="0"/>
    <n v="229"/>
    <n v="25.4444444444444"/>
    <n v="207.81578947368399"/>
    <s v="1 descuento (Conduct) "/>
    <n v="109348.6842"/>
    <x v="0"/>
    <n v="12682.5"/>
    <x v="1209"/>
    <x v="0"/>
    <m/>
  </r>
  <r>
    <d v="2024-11-27T01:51:17"/>
    <x v="9"/>
    <n v="5"/>
    <s v="BERRIO POSADA ANGELA"/>
    <x v="6"/>
    <x v="0"/>
    <n v="203"/>
    <n v="25.375"/>
    <n v="184.72514619883"/>
    <m/>
    <n v="97198.830400000006"/>
    <x v="1"/>
    <n v="12682.5"/>
    <x v="1209"/>
    <x v="0"/>
    <m/>
  </r>
  <r>
    <d v="2024-11-27T01:51:18"/>
    <x v="1"/>
    <n v="6"/>
    <s v="LOPEZ PINEDA DANIEL ESTIVEN"/>
    <x v="3"/>
    <x v="0"/>
    <n v="232"/>
    <n v="23.2"/>
    <n v="230.90643274853801"/>
    <m/>
    <n v="121498.538"/>
    <x v="0"/>
    <n v="12682.5"/>
    <x v="1209"/>
    <x v="0"/>
    <m/>
  </r>
  <r>
    <d v="2024-11-27T01:51:18"/>
    <x v="9"/>
    <n v="7"/>
    <s v="VANEGAS MORALES DEIBY ALEJANDRO"/>
    <x v="0"/>
    <x v="0"/>
    <n v="234"/>
    <n v="26"/>
    <n v="207.81578947368399"/>
    <s v="3 Descuentos (despachador y usuarios desubicados) "/>
    <n v="109348.6842"/>
    <x v="1"/>
    <n v="12682.5"/>
    <x v="1209"/>
    <x v="0"/>
    <m/>
  </r>
  <r>
    <d v="2024-11-27T01:51:19"/>
    <x v="1"/>
    <n v="8"/>
    <s v="VACA FIERRO ROBINSON"/>
    <x v="1"/>
    <x v="0"/>
    <n v="265"/>
    <n v="24.090909090909101"/>
    <n v="253.997076023392"/>
    <s v="2 Descuentos (Usuarios desubicados) "/>
    <n v="133648.39180000001"/>
    <x v="1"/>
    <n v="12682.5"/>
    <x v="1209"/>
    <x v="0"/>
    <m/>
  </r>
  <r>
    <d v="2024-11-27T01:51:19"/>
    <x v="9"/>
    <n v="9"/>
    <s v="ORTIZ ANDRES FELIPE"/>
    <x v="0"/>
    <x v="0"/>
    <n v="207"/>
    <n v="23"/>
    <n v="207.81578947368399"/>
    <m/>
    <n v="109348.6842"/>
    <x v="0"/>
    <n v="12682.5"/>
    <x v="1209"/>
    <x v="0"/>
    <m/>
  </r>
  <r>
    <d v="2024-11-27T01:51:19"/>
    <x v="1"/>
    <n v="10"/>
    <s v="MARULANDA JARAMILLO DAWER ANDRES"/>
    <x v="6"/>
    <x v="0"/>
    <n v="165"/>
    <n v="20.625"/>
    <n v="184.72514619883"/>
    <s v="9 Descuentos (Incidente con Usuarios) "/>
    <n v="97198.830400000006"/>
    <x v="0"/>
    <n v="12682.5"/>
    <x v="1209"/>
    <x v="0"/>
    <m/>
  </r>
  <r>
    <d v="2024-11-27T01:51:20"/>
    <x v="9"/>
    <n v="11"/>
    <s v="HERRERA GIRALDO DAVINSON"/>
    <x v="2"/>
    <x v="0"/>
    <n v="187"/>
    <n v="28.769230769230798"/>
    <n v="150.08918128655"/>
    <s v="3 descuentos (Usuarios desubicados) "/>
    <n v="78974.049700000003"/>
    <x v="0"/>
    <n v="12682.5"/>
    <x v="1209"/>
    <x v="0"/>
    <m/>
  </r>
  <r>
    <d v="2024-11-27T01:51:20"/>
    <x v="1"/>
    <n v="12"/>
    <s v="VALENCIA MENDOZA JHON"/>
    <x v="3"/>
    <x v="0"/>
    <n v="221"/>
    <n v="22.1"/>
    <n v="230.90643274853801"/>
    <m/>
    <n v="121498.538"/>
    <x v="0"/>
    <n v="12682.5"/>
    <x v="1209"/>
    <x v="0"/>
    <m/>
  </r>
  <r>
    <d v="2024-11-27T01:51:20"/>
    <x v="9"/>
    <n v="13"/>
    <s v="DURANGO PAEZ GILDARDO"/>
    <x v="9"/>
    <x v="3"/>
    <n v="264"/>
    <n v="22"/>
    <n v="277.08771929824599"/>
    <m/>
    <n v="145798.24559999999"/>
    <x v="0"/>
    <n v="12682.5"/>
    <x v="1209"/>
    <x v="0"/>
    <m/>
  </r>
  <r>
    <d v="2024-11-27T01:51:21"/>
    <x v="1"/>
    <n v="14"/>
    <s v="DIAZ LOZADA ANDRES FELIPE"/>
    <x v="3"/>
    <x v="0"/>
    <n v="238"/>
    <n v="23.8"/>
    <n v="230.90643274853801"/>
    <s v="3 descuentos (Usuarios desubicados) "/>
    <n v="121498.538"/>
    <x v="1"/>
    <n v="12682.5"/>
    <x v="1209"/>
    <x v="0"/>
    <m/>
  </r>
  <r>
    <d v="2024-11-27T01:51:21"/>
    <x v="9"/>
    <n v="15"/>
    <s v="MARTINEZ ADRIAN ALEJANDRO"/>
    <x v="3"/>
    <x v="3"/>
    <n v="274"/>
    <n v="27.4"/>
    <n v="230.90643274853801"/>
    <m/>
    <n v="121498.538"/>
    <x v="1"/>
    <n v="12682.5"/>
    <x v="1209"/>
    <x v="0"/>
    <m/>
  </r>
  <r>
    <d v="2024-11-27T01:51:22"/>
    <x v="1"/>
    <n v="16"/>
    <s v="HURTADO MADRID JUAN ESTEBAN"/>
    <x v="4"/>
    <x v="0"/>
    <n v="152"/>
    <n v="21.714285714285701"/>
    <n v="161.63450292397701"/>
    <s v="1 Descuento (Monitoreo) "/>
    <n v="85048.976599999995"/>
    <x v="0"/>
    <n v="12682.5"/>
    <x v="1209"/>
    <x v="0"/>
    <m/>
  </r>
  <r>
    <d v="2024-11-27T01:51:22"/>
    <x v="9"/>
    <n v="18"/>
    <s v="BETANCUR GUZMAN JHON FERNANDO"/>
    <x v="0"/>
    <x v="3"/>
    <n v="216"/>
    <n v="24"/>
    <n v="207.81578947368399"/>
    <s v="5 Descuentos (conducts, transbordo y monitoreo) "/>
    <n v="109348.6842"/>
    <x v="0"/>
    <n v="12682.5"/>
    <x v="1209"/>
    <x v="0"/>
    <m/>
  </r>
  <r>
    <d v="2024-11-27T01:51:23"/>
    <x v="1"/>
    <n v="19"/>
    <s v="MUOZ PEA WEIMAR ALONSO"/>
    <x v="1"/>
    <x v="0"/>
    <n v="228"/>
    <n v="20.727272727272702"/>
    <n v="253.997076023392"/>
    <m/>
    <n v="133648.39180000001"/>
    <x v="0"/>
    <n v="12682.5"/>
    <x v="1209"/>
    <x v="0"/>
    <m/>
  </r>
  <r>
    <d v="2024-11-27T01:51:24"/>
    <x v="9"/>
    <n v="20"/>
    <s v="GONZALEZ PEREZ RAFAEL JOSE"/>
    <x v="6"/>
    <x v="0"/>
    <n v="204"/>
    <n v="25.5"/>
    <n v="184.72514619883"/>
    <m/>
    <n v="97198.830400000006"/>
    <x v="0"/>
    <n v="12682.5"/>
    <x v="1209"/>
    <x v="0"/>
    <m/>
  </r>
  <r>
    <d v="2024-11-27T01:51:24"/>
    <x v="1"/>
    <n v="21"/>
    <s v="DURANGO DAVID JOSE"/>
    <x v="6"/>
    <x v="0"/>
    <n v="200"/>
    <n v="25"/>
    <n v="184.72514619883"/>
    <s v="1 Descuento (Despachador) "/>
    <n v="97198.830400000006"/>
    <x v="0"/>
    <n v="12682.5"/>
    <x v="1209"/>
    <x v="0"/>
    <m/>
  </r>
  <r>
    <d v="2024-11-27T01:51:25"/>
    <x v="9"/>
    <n v="22"/>
    <s v="QUIRAMA CASTAEDA JHON JADER"/>
    <x v="0"/>
    <x v="0"/>
    <n v="272"/>
    <n v="30.2222222222222"/>
    <n v="207.81578947368399"/>
    <s v="3 descuentos (despachador, Usuarios desubicados) "/>
    <n v="109348.6842"/>
    <x v="1"/>
    <n v="12682.5"/>
    <x v="1209"/>
    <x v="0"/>
    <m/>
  </r>
  <r>
    <d v="2024-11-27T01:51:25"/>
    <x v="1"/>
    <n v="23"/>
    <s v="RUA CHAVARRIA JEFERSON ANDREY"/>
    <x v="0"/>
    <x v="0"/>
    <n v="198"/>
    <n v="22"/>
    <n v="207.81578947368399"/>
    <m/>
    <n v="109348.6842"/>
    <x v="2"/>
    <n v="12682.5"/>
    <x v="1209"/>
    <x v="0"/>
    <m/>
  </r>
  <r>
    <d v="2024-11-27T01:51:26"/>
    <x v="9"/>
    <n v="25"/>
    <s v="JIMENEZ HURTADO CARLOS ESTIVEN"/>
    <x v="4"/>
    <x v="0"/>
    <n v="127"/>
    <n v="18.1428571428571"/>
    <n v="161.63450292397701"/>
    <s v="1 Descuento (Despachador) "/>
    <n v="85048.976599999995"/>
    <x v="1"/>
    <n v="12682.5"/>
    <x v="1209"/>
    <x v="0"/>
    <m/>
  </r>
  <r>
    <d v="2024-11-27T01:51:26"/>
    <x v="1"/>
    <n v="27"/>
    <s v="FLORES RINCON JORGE ALBERTO"/>
    <x v="6"/>
    <x v="3"/>
    <n v="194"/>
    <n v="24.25"/>
    <n v="184.72514619883"/>
    <m/>
    <n v="97198.830400000006"/>
    <x v="0"/>
    <n v="12682.5"/>
    <x v="1209"/>
    <x v="0"/>
    <m/>
  </r>
  <r>
    <d v="2024-11-27T01:51:27"/>
    <x v="9"/>
    <n v="28"/>
    <s v="GUERRA WILLIAN"/>
    <x v="3"/>
    <x v="0"/>
    <n v="234"/>
    <n v="23.4"/>
    <n v="230.90643274853801"/>
    <s v="3 Descuentos (Usuarios desubicados) "/>
    <n v="121498.538"/>
    <x v="0"/>
    <n v="12682.5"/>
    <x v="1209"/>
    <x v="0"/>
    <m/>
  </r>
  <r>
    <d v="2024-11-27T01:51:27"/>
    <x v="1"/>
    <n v="29"/>
    <s v="PEREZ GARCIA JUAN ESTEBAN"/>
    <x v="0"/>
    <x v="0"/>
    <n v="202"/>
    <n v="22.4444444444444"/>
    <n v="207.81578947368399"/>
    <m/>
    <n v="109348.6842"/>
    <x v="0"/>
    <n v="12682.5"/>
    <x v="1209"/>
    <x v="0"/>
    <m/>
  </r>
  <r>
    <d v="2024-11-27T01:51:28"/>
    <x v="9"/>
    <n v="30"/>
    <s v="AGUDELO GARCIA LLORDIN ELIAS"/>
    <x v="0"/>
    <x v="0"/>
    <n v="150"/>
    <n v="16.6666666666667"/>
    <n v="207.81578947368399"/>
    <s v="2 Descuentos (Usuarios desubicados) "/>
    <n v="109348.6842"/>
    <x v="0"/>
    <n v="12682.5"/>
    <x v="1209"/>
    <x v="0"/>
    <m/>
  </r>
  <r>
    <d v="2024-11-27T01:51:29"/>
    <x v="1"/>
    <n v="31"/>
    <s v="GOEZ PABLO"/>
    <x v="3"/>
    <x v="0"/>
    <n v="235"/>
    <n v="23.5"/>
    <n v="230.90643274853801"/>
    <s v="2 Descuentos (Usuarios desubicados) "/>
    <n v="121498.538"/>
    <x v="0"/>
    <n v="12682.5"/>
    <x v="1209"/>
    <x v="0"/>
    <m/>
  </r>
  <r>
    <d v="2024-11-27T01:51:29"/>
    <x v="9"/>
    <n v="32"/>
    <s v="AGUDELO GARCIA DENIN ANGELO"/>
    <x v="8"/>
    <x v="0"/>
    <n v="140"/>
    <n v="28"/>
    <n v="115.453216374269"/>
    <s v="1 Descuento (Usuario desubicado) "/>
    <n v="60749.269"/>
    <x v="0"/>
    <n v="12682.5"/>
    <x v="1209"/>
    <x v="0"/>
    <m/>
  </r>
  <r>
    <d v="2024-11-27T01:51:30"/>
    <x v="1"/>
    <n v="33"/>
    <s v="SERNA JUAN PABLO"/>
    <x v="3"/>
    <x v="0"/>
    <n v="207"/>
    <n v="20.7"/>
    <n v="230.90643274853801"/>
    <m/>
    <n v="121498.538"/>
    <x v="0"/>
    <n v="12682.5"/>
    <x v="1209"/>
    <x v="0"/>
    <m/>
  </r>
  <r>
    <d v="2024-11-27T01:51:30"/>
    <x v="9"/>
    <n v="34"/>
    <s v="MONTOYA OSPINA GILBERTO ANTONIO"/>
    <x v="3"/>
    <x v="0"/>
    <n v="277"/>
    <n v="27.7"/>
    <n v="230.90643274853801"/>
    <m/>
    <n v="121498.538"/>
    <x v="0"/>
    <n v="12682.5"/>
    <x v="1209"/>
    <x v="0"/>
    <m/>
  </r>
  <r>
    <d v="2024-11-27T01:51:31"/>
    <x v="1"/>
    <n v="35"/>
    <s v="MOLINA LUIS FERNANDO"/>
    <x v="0"/>
    <x v="0"/>
    <n v="176"/>
    <n v="19.5555555555556"/>
    <n v="207.81578947368399"/>
    <s v="2 Descuentos (despachador) "/>
    <n v="109348.6842"/>
    <x v="1"/>
    <n v="12682.5"/>
    <x v="1209"/>
    <x v="0"/>
    <m/>
  </r>
  <r>
    <d v="2024-11-27T01:51:31"/>
    <x v="9"/>
    <n v="36"/>
    <s v="LONDOO CADAVID DAVID SANTIAGO"/>
    <x v="6"/>
    <x v="0"/>
    <n v="178"/>
    <n v="22.25"/>
    <n v="184.72514619883"/>
    <m/>
    <n v="97198.830400000006"/>
    <x v="0"/>
    <n v="12682.5"/>
    <x v="1209"/>
    <x v="0"/>
    <m/>
  </r>
  <r>
    <d v="2024-11-27T01:51:32"/>
    <x v="1"/>
    <n v="37"/>
    <s v="TABORDA ROJAS DIEGO ALEJANDRO"/>
    <x v="0"/>
    <x v="0"/>
    <n v="223"/>
    <n v="24.7777777777778"/>
    <n v="207.81578947368399"/>
    <m/>
    <n v="109348.6842"/>
    <x v="1"/>
    <n v="12682.5"/>
    <x v="1209"/>
    <x v="0"/>
    <m/>
  </r>
  <r>
    <d v="2024-11-27T01:51:33"/>
    <x v="9"/>
    <n v="38"/>
    <s v="JIMENEZ HERNANDEZ ESTEBAN CAMILO"/>
    <x v="8"/>
    <x v="0"/>
    <n v="110"/>
    <n v="22"/>
    <n v="115.453216374269"/>
    <s v="1 Descuento (Despachador) "/>
    <n v="60749.269"/>
    <x v="0"/>
    <n v="12682.5"/>
    <x v="1209"/>
    <x v="0"/>
    <m/>
  </r>
  <r>
    <d v="2024-11-27T01:51:33"/>
    <x v="1"/>
    <n v="39"/>
    <s v="PALMAR PANA EDIXON JOSUE"/>
    <x v="2"/>
    <x v="3"/>
    <n v="115"/>
    <n v="20.909090909090899"/>
    <n v="126.998538011696"/>
    <s v="1 Descuento (Usuario desubicado) "/>
    <n v="66824.195900000006"/>
    <x v="0"/>
    <n v="12682.5"/>
    <x v="1209"/>
    <x v="0"/>
    <m/>
  </r>
  <r>
    <d v="2024-11-27T01:51:34"/>
    <x v="9"/>
    <n v="40"/>
    <s v="OCAMPO OCAMPO ANTONIO JOSE"/>
    <x v="3"/>
    <x v="0"/>
    <n v="220"/>
    <n v="22"/>
    <n v="230.90643274853801"/>
    <m/>
    <n v="121498.538"/>
    <x v="0"/>
    <n v="12682.5"/>
    <x v="1209"/>
    <x v="0"/>
    <m/>
  </r>
  <r>
    <d v="2024-11-27T01:51:34"/>
    <x v="1"/>
    <n v="41"/>
    <s v="LONDOO LOPERA DUVAN ANDRES"/>
    <x v="6"/>
    <x v="0"/>
    <n v="162"/>
    <n v="20.25"/>
    <n v="184.72514619883"/>
    <s v="3 Descuentos (Jefe de ruta, despachador y usuario desubicado) "/>
    <n v="97198.830400000006"/>
    <x v="1"/>
    <n v="12682.5"/>
    <x v="1209"/>
    <x v="0"/>
    <m/>
  </r>
  <r>
    <d v="2024-11-27T01:51:36"/>
    <x v="9"/>
    <n v="42"/>
    <s v="LOPERA ALVAREZ ESTIVEN"/>
    <x v="3"/>
    <x v="3"/>
    <n v="238"/>
    <n v="23.8"/>
    <n v="230.90643274853801"/>
    <s v="1 Descuento (Usuario desubicado) "/>
    <n v="121498.538"/>
    <x v="1"/>
    <n v="12682.5"/>
    <x v="1209"/>
    <x v="0"/>
    <m/>
  </r>
  <r>
    <d v="2024-11-28T01:26:52"/>
    <x v="1"/>
    <n v="1"/>
    <s v="HERNANDEZ JUAN SEBASTIAN"/>
    <x v="3"/>
    <x v="0"/>
    <n v="239"/>
    <n v="23.9"/>
    <n v="232.34303215926499"/>
    <m/>
    <n v="122288.66770000001"/>
    <x v="0"/>
    <n v="14175"/>
    <x v="1210"/>
    <x v="0"/>
    <m/>
  </r>
  <r>
    <d v="2024-11-28T01:26:52"/>
    <x v="9"/>
    <n v="2"/>
    <s v="PARIAS MURIEL JHON FREDY"/>
    <x v="0"/>
    <x v="0"/>
    <n v="253"/>
    <n v="28.1111111111111"/>
    <n v="209.10872894333801"/>
    <s v="1 Descuento (Despachador) "/>
    <n v="110059.8009"/>
    <x v="1"/>
    <n v="14175"/>
    <x v="1210"/>
    <x v="0"/>
    <m/>
  </r>
  <r>
    <d v="2024-11-28T01:26:52"/>
    <x v="1"/>
    <n v="3"/>
    <s v="AGUIRRE ANDRES"/>
    <x v="4"/>
    <x v="0"/>
    <n v="125"/>
    <n v="17.8571428571429"/>
    <n v="162.640122511485"/>
    <m/>
    <n v="85602.0674"/>
    <x v="0"/>
    <n v="14175"/>
    <x v="1210"/>
    <x v="0"/>
    <m/>
  </r>
  <r>
    <d v="2024-11-28T01:26:53"/>
    <x v="9"/>
    <n v="4"/>
    <s v="SERNA GONZALES GEOVANNY ANDRES"/>
    <x v="3"/>
    <x v="0"/>
    <n v="250"/>
    <n v="25"/>
    <n v="232.34303215926499"/>
    <s v="1 Descuento (Conduct) "/>
    <n v="122288.66770000001"/>
    <x v="0"/>
    <n v="14175"/>
    <x v="1210"/>
    <x v="0"/>
    <m/>
  </r>
  <r>
    <d v="2024-11-28T01:26:53"/>
    <x v="1"/>
    <n v="5"/>
    <s v="LONDOO LOPERA DUVAN ANDRES"/>
    <x v="0"/>
    <x v="0"/>
    <n v="210"/>
    <n v="23.3333333333333"/>
    <n v="209.10872894333801"/>
    <m/>
    <n v="110059.8009"/>
    <x v="1"/>
    <n v="14175"/>
    <x v="1210"/>
    <x v="0"/>
    <m/>
  </r>
  <r>
    <d v="2024-11-28T01:26:53"/>
    <x v="9"/>
    <n v="6"/>
    <s v="ALVAREZ MAICOL"/>
    <x v="1"/>
    <x v="0"/>
    <n v="278"/>
    <n v="25.272727272727298"/>
    <n v="255.57733537519101"/>
    <s v="2 Descuentos (Usuarios desubicados) "/>
    <n v="134517.53450000001"/>
    <x v="0"/>
    <n v="14175"/>
    <x v="1210"/>
    <x v="0"/>
    <m/>
  </r>
  <r>
    <d v="2024-11-28T01:26:53"/>
    <x v="1"/>
    <n v="7"/>
    <s v="VANEGAS MORALES DEIBY ALEJANDRO"/>
    <x v="3"/>
    <x v="0"/>
    <n v="233"/>
    <n v="23.3"/>
    <n v="232.34303215926499"/>
    <m/>
    <n v="122288.66770000001"/>
    <x v="1"/>
    <n v="14175"/>
    <x v="1210"/>
    <x v="0"/>
    <m/>
  </r>
  <r>
    <d v="2024-11-28T01:26:54"/>
    <x v="9"/>
    <n v="8"/>
    <s v="VACA FIERRO ROBINSON"/>
    <x v="6"/>
    <x v="0"/>
    <n v="212"/>
    <n v="26.5"/>
    <n v="185.87442572741199"/>
    <s v="4 Descuentos (Despachador y Usuarios desubicados) "/>
    <n v="97830.934200000003"/>
    <x v="1"/>
    <n v="14175"/>
    <x v="1210"/>
    <x v="0"/>
    <m/>
  </r>
  <r>
    <d v="2024-11-28T01:26:54"/>
    <x v="1"/>
    <n v="9"/>
    <s v="ORTIZ ANDRES FELIPE"/>
    <x v="3"/>
    <x v="0"/>
    <n v="257"/>
    <n v="25.7"/>
    <n v="232.34303215926499"/>
    <s v="2 Descuentos (Despachador) "/>
    <n v="122288.66770000001"/>
    <x v="0"/>
    <n v="14175"/>
    <x v="1210"/>
    <x v="0"/>
    <m/>
  </r>
  <r>
    <d v="2024-11-28T01:26:54"/>
    <x v="9"/>
    <n v="10"/>
    <s v="RUA CHAVARRIA JEFERSON ANDREY"/>
    <x v="2"/>
    <x v="0"/>
    <n v="150"/>
    <n v="25"/>
    <n v="139.40581929555901"/>
    <s v="4 Descuentos (Usuarios desubicados y despachador) "/>
    <n v="73373.200599999996"/>
    <x v="0"/>
    <n v="14175"/>
    <x v="1210"/>
    <x v="0"/>
    <m/>
  </r>
  <r>
    <d v="2024-11-28T01:26:54"/>
    <x v="1"/>
    <n v="11"/>
    <s v="HERRERA GIRALDO DAVINSON"/>
    <x v="2"/>
    <x v="0"/>
    <n v="104"/>
    <n v="17.3333333333333"/>
    <n v="139.40581929555901"/>
    <m/>
    <n v="73373.200599999996"/>
    <x v="0"/>
    <n v="14175"/>
    <x v="1210"/>
    <x v="0"/>
    <m/>
  </r>
  <r>
    <d v="2024-11-28T01:26:55"/>
    <x v="9"/>
    <n v="12"/>
    <s v="VALENCIA MENDOZA JHON"/>
    <x v="6"/>
    <x v="0"/>
    <n v="148"/>
    <n v="18.5"/>
    <n v="185.87442572741199"/>
    <s v="27 Descuentos (Incidente con Usuarios) "/>
    <n v="97830.934200000003"/>
    <x v="0"/>
    <n v="14175"/>
    <x v="1210"/>
    <x v="0"/>
    <m/>
  </r>
  <r>
    <d v="2024-11-28T01:26:55"/>
    <x v="1"/>
    <n v="13"/>
    <s v="DURANGO PAEZ GILDARDO"/>
    <x v="0"/>
    <x v="0"/>
    <n v="204"/>
    <n v="22.6666666666667"/>
    <n v="209.10872894333801"/>
    <m/>
    <n v="110059.8009"/>
    <x v="0"/>
    <n v="14175"/>
    <x v="1210"/>
    <x v="0"/>
    <m/>
  </r>
  <r>
    <d v="2024-11-28T01:26:55"/>
    <x v="9"/>
    <n v="14"/>
    <s v="DIAZ LOZADA ANDRES FELIPE"/>
    <x v="7"/>
    <x v="3"/>
    <n v="75"/>
    <n v="25"/>
    <n v="69.702909647779506"/>
    <m/>
    <n v="36686.600299999998"/>
    <x v="1"/>
    <n v="14175"/>
    <x v="1210"/>
    <x v="0"/>
    <m/>
  </r>
  <r>
    <d v="2024-11-28T01:26:55"/>
    <x v="1"/>
    <n v="15"/>
    <s v="MARTINEZ ADRIAN ALEJANDRO"/>
    <x v="0"/>
    <x v="3"/>
    <n v="223"/>
    <n v="24.7777777777778"/>
    <n v="209.10872894333801"/>
    <m/>
    <n v="110059.8009"/>
    <x v="1"/>
    <n v="14175"/>
    <x v="1210"/>
    <x v="0"/>
    <m/>
  </r>
  <r>
    <d v="2024-11-28T01:26:55"/>
    <x v="9"/>
    <n v="16"/>
    <s v="HURTADO MADRID JUAN ESTEBAN"/>
    <x v="4"/>
    <x v="0"/>
    <n v="128"/>
    <n v="18.285714285714299"/>
    <n v="162.640122511485"/>
    <m/>
    <n v="85602.0674"/>
    <x v="0"/>
    <n v="14175"/>
    <x v="1210"/>
    <x v="0"/>
    <m/>
  </r>
  <r>
    <d v="2024-11-28T01:26:56"/>
    <x v="1"/>
    <n v="17"/>
    <s v="ESPINOZA CHAVARRIA GUILLERMO LEON"/>
    <x v="2"/>
    <x v="0"/>
    <n v="130"/>
    <n v="21.6666666666667"/>
    <n v="139.40581929555901"/>
    <m/>
    <n v="73373.200599999996"/>
    <x v="0"/>
    <n v="14175"/>
    <x v="1210"/>
    <x v="0"/>
    <m/>
  </r>
  <r>
    <d v="2024-11-28T01:26:56"/>
    <x v="9"/>
    <n v="18"/>
    <s v="AMAYA JOSE MANUEL"/>
    <x v="6"/>
    <x v="0"/>
    <n v="233"/>
    <n v="29.125"/>
    <n v="185.87442572741199"/>
    <s v="JHON BETANCUR Realiz 3 viajes donde moviliz 66 Usuarios "/>
    <n v="97830.934200000003"/>
    <x v="0"/>
    <n v="14175"/>
    <x v="1210"/>
    <x v="0"/>
    <m/>
  </r>
  <r>
    <d v="2024-11-28T01:26:56"/>
    <x v="1"/>
    <n v="19"/>
    <s v="MUOZ PEA WEIMAR ALONSO"/>
    <x v="3"/>
    <x v="3"/>
    <n v="266"/>
    <n v="26.6"/>
    <n v="232.34303215926499"/>
    <m/>
    <n v="122288.66770000001"/>
    <x v="0"/>
    <n v="14175"/>
    <x v="1210"/>
    <x v="0"/>
    <m/>
  </r>
  <r>
    <d v="2024-11-28T01:26:56"/>
    <x v="9"/>
    <n v="20"/>
    <s v="GONZALEZ PEREZ RAFAEL JOSE"/>
    <x v="0"/>
    <x v="0"/>
    <n v="219"/>
    <n v="24.3333333333333"/>
    <n v="209.10872894333801"/>
    <m/>
    <n v="110059.8009"/>
    <x v="0"/>
    <n v="14175"/>
    <x v="1210"/>
    <x v="0"/>
    <m/>
  </r>
  <r>
    <d v="2024-11-28T01:26:57"/>
    <x v="1"/>
    <n v="21"/>
    <s v="DURANGO DAVID JOSE"/>
    <x v="11"/>
    <x v="0"/>
    <n v="42"/>
    <n v="21"/>
    <n v="46.468606431852997"/>
    <m/>
    <n v="24457.733499999998"/>
    <x v="0"/>
    <n v="14175"/>
    <x v="1210"/>
    <x v="0"/>
    <m/>
  </r>
  <r>
    <d v="2024-11-28T01:26:57"/>
    <x v="9"/>
    <n v="22"/>
    <s v="QUIRAMA CASTAEDA JHON JADER"/>
    <x v="2"/>
    <x v="0"/>
    <n v="116"/>
    <n v="19.3333333333333"/>
    <n v="139.40581929555901"/>
    <m/>
    <n v="73373.200599999996"/>
    <x v="1"/>
    <n v="14175"/>
    <x v="1210"/>
    <x v="0"/>
    <m/>
  </r>
  <r>
    <d v="2024-11-28T01:26:57"/>
    <x v="1"/>
    <n v="23"/>
    <s v="SALDARRIAGA PARRA LUIS ALBERTO"/>
    <x v="0"/>
    <x v="0"/>
    <n v="184"/>
    <n v="20.4444444444444"/>
    <n v="209.10872894333801"/>
    <m/>
    <n v="110059.8009"/>
    <x v="2"/>
    <n v="14175"/>
    <x v="1210"/>
    <x v="0"/>
    <m/>
  </r>
  <r>
    <d v="2024-11-28T01:26:57"/>
    <x v="9"/>
    <n v="25"/>
    <s v="JIMENEZ HURTADO CARLOS ESTIVEN"/>
    <x v="2"/>
    <x v="0"/>
    <n v="143"/>
    <n v="23.8333333333333"/>
    <n v="139.40581929555901"/>
    <m/>
    <n v="73373.200599999996"/>
    <x v="1"/>
    <n v="14175"/>
    <x v="1210"/>
    <x v="0"/>
    <m/>
  </r>
  <r>
    <d v="2024-11-28T01:26:57"/>
    <x v="1"/>
    <n v="26"/>
    <s v="CIRO MARIN RODRIGO ALBERTO"/>
    <x v="6"/>
    <x v="0"/>
    <n v="189"/>
    <n v="25.2"/>
    <n v="174.25727411944899"/>
    <m/>
    <n v="91716.500799999994"/>
    <x v="0"/>
    <n v="14175"/>
    <x v="1210"/>
    <x v="0"/>
    <m/>
  </r>
  <r>
    <d v="2024-11-28T01:26:58"/>
    <x v="9"/>
    <n v="27"/>
    <s v="HENAO MUOZ FERNEY"/>
    <x v="8"/>
    <x v="3"/>
    <n v="116"/>
    <n v="23.2"/>
    <n v="116.171516079632"/>
    <m/>
    <n v="61144.3338"/>
    <x v="0"/>
    <n v="14175"/>
    <x v="1210"/>
    <x v="0"/>
    <m/>
  </r>
  <r>
    <d v="2024-11-28T01:26:58"/>
    <x v="1"/>
    <n v="28"/>
    <s v="GUERRA WILLIAN"/>
    <x v="0"/>
    <x v="0"/>
    <n v="182"/>
    <n v="20.2222222222222"/>
    <n v="209.10872894333801"/>
    <s v="1 Descuento (Despachador) "/>
    <n v="110059.8009"/>
    <x v="0"/>
    <n v="14175"/>
    <x v="1210"/>
    <x v="0"/>
    <m/>
  </r>
  <r>
    <d v="2024-11-28T01:26:58"/>
    <x v="9"/>
    <n v="29"/>
    <s v="PEREZ GARCIA JUAN ESTEBAN"/>
    <x v="3"/>
    <x v="0"/>
    <n v="238"/>
    <n v="23.8"/>
    <n v="232.34303215926499"/>
    <s v="4 Descuentos (Conduct y Usuarios desubicados) "/>
    <n v="122288.66770000001"/>
    <x v="0"/>
    <n v="14175"/>
    <x v="1210"/>
    <x v="0"/>
    <m/>
  </r>
  <r>
    <d v="2024-11-28T01:26:58"/>
    <x v="1"/>
    <n v="30"/>
    <s v="AGUDELO GARCIA LLORDIN ELIAS"/>
    <x v="0"/>
    <x v="0"/>
    <n v="169"/>
    <n v="18.7777777777778"/>
    <n v="209.10872894333801"/>
    <s v="2 Descuentos (Monitoreo y Usuarios desubicados) "/>
    <n v="110059.8009"/>
    <x v="0"/>
    <n v="14175"/>
    <x v="1210"/>
    <x v="0"/>
    <m/>
  </r>
  <r>
    <d v="2024-11-28T01:26:59"/>
    <x v="9"/>
    <n v="31"/>
    <s v="GRAJALES JORGE HERNAN"/>
    <x v="8"/>
    <x v="3"/>
    <n v="115"/>
    <n v="23"/>
    <n v="116.171516079632"/>
    <m/>
    <n v="61144.3338"/>
    <x v="0"/>
    <n v="14175"/>
    <x v="1210"/>
    <x v="0"/>
    <m/>
  </r>
  <r>
    <d v="2024-11-28T01:26:59"/>
    <x v="1"/>
    <n v="32"/>
    <s v="AGUDELO GARCIA DENIN ANGELO"/>
    <x v="0"/>
    <x v="0"/>
    <n v="181"/>
    <n v="20.1111111111111"/>
    <n v="209.10872894333801"/>
    <m/>
    <n v="110059.8009"/>
    <x v="0"/>
    <n v="14175"/>
    <x v="1210"/>
    <x v="0"/>
    <m/>
  </r>
  <r>
    <d v="2024-11-28T01:26:59"/>
    <x v="9"/>
    <n v="33"/>
    <s v="SERNA JUAN PABLO"/>
    <x v="1"/>
    <x v="0"/>
    <n v="221"/>
    <n v="20.090909090909101"/>
    <n v="255.57733537519101"/>
    <s v="2 Descuentos (Conducts)"/>
    <n v="134517.53450000001"/>
    <x v="0"/>
    <n v="14175"/>
    <x v="1210"/>
    <x v="0"/>
    <m/>
  </r>
  <r>
    <d v="2024-11-28T01:26:59"/>
    <x v="1"/>
    <n v="34"/>
    <s v="MONTOYA OSPINA GILBERTO ANTONIO"/>
    <x v="3"/>
    <x v="0"/>
    <n v="235"/>
    <n v="23.5"/>
    <n v="232.34303215926499"/>
    <m/>
    <n v="122288.66770000001"/>
    <x v="0"/>
    <n v="14175"/>
    <x v="1210"/>
    <x v="0"/>
    <m/>
  </r>
  <r>
    <d v="2024-11-28T01:27:00"/>
    <x v="9"/>
    <n v="35"/>
    <s v="MOLINA LUIS FERNANDO"/>
    <x v="0"/>
    <x v="0"/>
    <n v="230"/>
    <n v="25.5555555555556"/>
    <n v="209.10872894333801"/>
    <s v="2 Descuentos (Despachador y monitoreo) "/>
    <n v="110059.8009"/>
    <x v="1"/>
    <n v="14175"/>
    <x v="1210"/>
    <x v="0"/>
    <m/>
  </r>
  <r>
    <d v="2024-11-28T01:27:00"/>
    <x v="1"/>
    <n v="36"/>
    <s v="MARTINEZ CHAVERRA LUIS NORBERTO"/>
    <x v="3"/>
    <x v="0"/>
    <n v="256"/>
    <n v="25.6"/>
    <n v="232.34303215926499"/>
    <s v="1 Descuento (Despachador) "/>
    <n v="122288.66770000001"/>
    <x v="0"/>
    <n v="14175"/>
    <x v="1210"/>
    <x v="0"/>
    <m/>
  </r>
  <r>
    <d v="2024-11-28T01:27:00"/>
    <x v="9"/>
    <n v="37"/>
    <s v="TABORDA ROJAS DIEGO ALEJANDRO"/>
    <x v="8"/>
    <x v="0"/>
    <n v="75"/>
    <n v="15"/>
    <n v="116.171516079632"/>
    <m/>
    <n v="61144.3338"/>
    <x v="1"/>
    <n v="14175"/>
    <x v="1210"/>
    <x v="0"/>
    <m/>
  </r>
  <r>
    <d v="2024-11-28T01:27:00"/>
    <x v="1"/>
    <n v="38"/>
    <s v="PINO JUAN ESTEBAN"/>
    <x v="0"/>
    <x v="0"/>
    <n v="197"/>
    <n v="21.8888888888889"/>
    <n v="209.10872894333801"/>
    <s v="2 Descuentos (Usuarios desubicados) "/>
    <n v="110059.8009"/>
    <x v="0"/>
    <n v="14175"/>
    <x v="1210"/>
    <x v="0"/>
    <m/>
  </r>
  <r>
    <d v="2024-11-28T01:27:01"/>
    <x v="9"/>
    <n v="40"/>
    <s v="HINCAPIE GALLEGO YEISON ANDRES"/>
    <x v="3"/>
    <x v="0"/>
    <n v="231"/>
    <n v="23.1"/>
    <n v="232.34303215926499"/>
    <s v="5 Descuentos (Conducts y despachador)"/>
    <n v="122288.66770000001"/>
    <x v="0"/>
    <n v="14175"/>
    <x v="1210"/>
    <x v="0"/>
    <m/>
  </r>
  <r>
    <d v="2024-11-28T01:27:01"/>
    <x v="1"/>
    <n v="41"/>
    <s v="GARCIA DAVID WILSON ALBERTO"/>
    <x v="1"/>
    <x v="0"/>
    <n v="287"/>
    <n v="26.090909090909101"/>
    <n v="255.57733537519101"/>
    <s v="6 Descuentos (Recaudo y transbordo) "/>
    <n v="134517.53450000001"/>
    <x v="1"/>
    <n v="14175"/>
    <x v="1210"/>
    <x v="0"/>
    <m/>
  </r>
  <r>
    <d v="2024-11-28T01:27:01"/>
    <x v="9"/>
    <n v="42"/>
    <s v="LOPERA ALVAREZ ESTIVEN"/>
    <x v="0"/>
    <x v="0"/>
    <n v="242"/>
    <n v="26.8888888888889"/>
    <n v="209.10872894333801"/>
    <m/>
    <n v="110059.8009"/>
    <x v="1"/>
    <n v="14175"/>
    <x v="1210"/>
    <x v="0"/>
    <m/>
  </r>
  <r>
    <d v="2024-11-29T01:22:20"/>
    <x v="9"/>
    <n v="1"/>
    <s v="MACEA MATEO"/>
    <x v="3"/>
    <x v="3"/>
    <n v="189"/>
    <n v="18.899999999999999"/>
    <n v="219.435028248588"/>
    <m/>
    <n v="115189.26549999999"/>
    <x v="0"/>
    <n v="13572.973"/>
    <x v="1211"/>
    <x v="0"/>
    <m/>
  </r>
  <r>
    <d v="2024-11-29T01:22:20"/>
    <x v="1"/>
    <n v="2"/>
    <s v="PARIAS MURIEL JHON FREDY"/>
    <x v="8"/>
    <x v="0"/>
    <n v="148"/>
    <n v="29.6"/>
    <n v="109.717514124294"/>
    <m/>
    <n v="57594.632799999999"/>
    <x v="1"/>
    <n v="13572.973"/>
    <x v="1211"/>
    <x v="0"/>
    <m/>
  </r>
  <r>
    <d v="2024-11-29T01:22:20"/>
    <x v="9"/>
    <n v="3"/>
    <s v="AGUIRRE ANDRES"/>
    <x v="1"/>
    <x v="0"/>
    <n v="220"/>
    <n v="20"/>
    <n v="241.378531073446"/>
    <s v="2 Descuentos (Usuario desubicado y despachador) "/>
    <n v="126708.1921"/>
    <x v="0"/>
    <n v="13572.973"/>
    <x v="1211"/>
    <x v="0"/>
    <m/>
  </r>
  <r>
    <d v="2024-11-29T01:22:20"/>
    <x v="1"/>
    <n v="4"/>
    <s v="ALVAREZ MAICOL"/>
    <x v="2"/>
    <x v="0"/>
    <n v="121"/>
    <n v="20.1666666666667"/>
    <n v="131.66101694915301"/>
    <m/>
    <n v="69113.559299999994"/>
    <x v="0"/>
    <n v="13572.973"/>
    <x v="1211"/>
    <x v="0"/>
    <m/>
  </r>
  <r>
    <d v="2024-11-29T01:22:21"/>
    <x v="9"/>
    <n v="5"/>
    <s v="BERRIO POSADA ANGELA"/>
    <x v="1"/>
    <x v="0"/>
    <n v="257"/>
    <n v="23.363636363636399"/>
    <n v="241.378531073446"/>
    <m/>
    <n v="126708.1921"/>
    <x v="1"/>
    <n v="13572.973"/>
    <x v="1211"/>
    <x v="0"/>
    <m/>
  </r>
  <r>
    <d v="2024-11-29T01:22:21"/>
    <x v="1"/>
    <n v="6"/>
    <s v="LOPEZ PINEDA DANIEL ESTIVEN"/>
    <x v="6"/>
    <x v="0"/>
    <n v="170"/>
    <n v="21.25"/>
    <n v="175.54802259887001"/>
    <s v="1 Descuento (conduct) "/>
    <n v="92151.412400000001"/>
    <x v="0"/>
    <n v="13572.973"/>
    <x v="1211"/>
    <x v="0"/>
    <m/>
  </r>
  <r>
    <d v="2024-11-29T01:22:21"/>
    <x v="9"/>
    <n v="7"/>
    <s v="PINO JUAN ESTEBAN"/>
    <x v="3"/>
    <x v="0"/>
    <n v="173"/>
    <n v="17.3"/>
    <n v="219.435028248588"/>
    <m/>
    <n v="115189.26549999999"/>
    <x v="1"/>
    <n v="13572.973"/>
    <x v="1211"/>
    <x v="0"/>
    <m/>
  </r>
  <r>
    <d v="2024-11-29T01:22:21"/>
    <x v="1"/>
    <n v="8"/>
    <s v="VACA FIERRO ROBINSON"/>
    <x v="1"/>
    <x v="0"/>
    <n v="231"/>
    <n v="21"/>
    <n v="241.378531073446"/>
    <s v="1 Descuento (Usuario desubicado) "/>
    <n v="126708.1921"/>
    <x v="1"/>
    <n v="13572.973"/>
    <x v="1211"/>
    <x v="0"/>
    <m/>
  </r>
  <r>
    <d v="2024-11-29T01:22:21"/>
    <x v="9"/>
    <n v="9"/>
    <s v="ORTIZ ANDRES FELIPE"/>
    <x v="6"/>
    <x v="0"/>
    <n v="203"/>
    <n v="25.375"/>
    <n v="175.54802259887001"/>
    <m/>
    <n v="92151.412400000001"/>
    <x v="0"/>
    <n v="13572.973"/>
    <x v="1211"/>
    <x v="0"/>
    <m/>
  </r>
  <r>
    <d v="2024-11-29T01:22:22"/>
    <x v="1"/>
    <n v="10"/>
    <s v="HERNANDEZ JUAN SEBASTIAN"/>
    <x v="0"/>
    <x v="0"/>
    <n v="180"/>
    <n v="20"/>
    <n v="197.491525423729"/>
    <s v="2 Descuentos (Usuario desubicado y despachador) "/>
    <n v="103670.33900000001"/>
    <x v="0"/>
    <n v="13572.973"/>
    <x v="1211"/>
    <x v="0"/>
    <m/>
  </r>
  <r>
    <d v="2024-11-29T01:22:22"/>
    <x v="9"/>
    <n v="11"/>
    <s v="HERRERA GIRALDO DAVINSON"/>
    <x v="0"/>
    <x v="0"/>
    <n v="187"/>
    <n v="20.7777777777778"/>
    <n v="197.491525423729"/>
    <m/>
    <n v="103670.33900000001"/>
    <x v="0"/>
    <n v="13572.973"/>
    <x v="1211"/>
    <x v="0"/>
    <m/>
  </r>
  <r>
    <d v="2024-11-29T01:22:22"/>
    <x v="1"/>
    <n v="12"/>
    <s v="JIMENEZ JIMENEZ OMAR DAVID"/>
    <x v="10"/>
    <x v="0"/>
    <n v="103"/>
    <n v="25.75"/>
    <n v="87.774011299435003"/>
    <m/>
    <n v="46075.706200000001"/>
    <x v="0"/>
    <n v="13572.973"/>
    <x v="1211"/>
    <x v="0"/>
    <m/>
  </r>
  <r>
    <d v="2024-11-29T01:22:22"/>
    <x v="9"/>
    <n v="13"/>
    <s v="QUINTERO  ALVARO ANTONIO"/>
    <x v="3"/>
    <x v="3"/>
    <n v="222"/>
    <n v="22.2"/>
    <n v="219.435028248588"/>
    <m/>
    <n v="115189.26549999999"/>
    <x v="0"/>
    <n v="13572.973"/>
    <x v="1211"/>
    <x v="0"/>
    <m/>
  </r>
  <r>
    <d v="2024-11-29T01:22:23"/>
    <x v="1"/>
    <n v="14"/>
    <s v="LONDOO LOPERA DUVAN ANDRES"/>
    <x v="1"/>
    <x v="0"/>
    <n v="275"/>
    <n v="25"/>
    <n v="241.378531073446"/>
    <s v="2 Descuentos (Conducts) "/>
    <n v="126708.1921"/>
    <x v="1"/>
    <n v="13572.973"/>
    <x v="1211"/>
    <x v="0"/>
    <m/>
  </r>
  <r>
    <d v="2024-11-29T01:22:23"/>
    <x v="9"/>
    <n v="15"/>
    <s v="MARTINEZ ADRIAN ALEJANDRO"/>
    <x v="4"/>
    <x v="0"/>
    <n v="179"/>
    <n v="25.571428571428601"/>
    <n v="153.60451977401101"/>
    <s v="2 Descuentos (Usuarios desubicados) "/>
    <n v="80632.4859"/>
    <x v="1"/>
    <n v="13572.973"/>
    <x v="1211"/>
    <x v="0"/>
    <m/>
  </r>
  <r>
    <d v="2024-11-29T01:22:23"/>
    <x v="1"/>
    <n v="16"/>
    <s v="HURTADO MADRID JUAN ESTEBAN"/>
    <x v="3"/>
    <x v="0"/>
    <n v="218"/>
    <n v="21.8"/>
    <n v="219.435028248588"/>
    <m/>
    <n v="115189.26549999999"/>
    <x v="0"/>
    <n v="13572.973"/>
    <x v="1211"/>
    <x v="0"/>
    <m/>
  </r>
  <r>
    <d v="2024-11-29T01:22:23"/>
    <x v="9"/>
    <n v="17"/>
    <s v="RAMIREZ JARAMILLO WILSON"/>
    <x v="6"/>
    <x v="3"/>
    <n v="217"/>
    <n v="27.125"/>
    <n v="175.54802259887001"/>
    <m/>
    <n v="92151.412400000001"/>
    <x v="0"/>
    <n v="13572.973"/>
    <x v="1211"/>
    <x v="0"/>
    <m/>
  </r>
  <r>
    <d v="2024-11-29T01:22:23"/>
    <x v="1"/>
    <n v="18"/>
    <s v="AMAYA JOSE MANUEL"/>
    <x v="0"/>
    <x v="0"/>
    <n v="182"/>
    <n v="20.2222222222222"/>
    <n v="197.491525423729"/>
    <s v="1 Descuento (Despachador) "/>
    <n v="103670.33900000001"/>
    <x v="0"/>
    <n v="13572.973"/>
    <x v="1211"/>
    <x v="0"/>
    <m/>
  </r>
  <r>
    <d v="2024-11-29T01:22:24"/>
    <x v="9"/>
    <n v="19"/>
    <s v="MUOZ PEA WEIMAR ALONSO"/>
    <x v="2"/>
    <x v="0"/>
    <n v="125"/>
    <n v="20.8333333333333"/>
    <n v="131.66101694915301"/>
    <m/>
    <n v="69113.559299999994"/>
    <x v="0"/>
    <n v="13572.973"/>
    <x v="1211"/>
    <x v="0"/>
    <m/>
  </r>
  <r>
    <d v="2024-11-29T01:22:24"/>
    <x v="1"/>
    <n v="20"/>
    <s v="GONZALEZ PEREZ RAFAEL JOSE"/>
    <x v="1"/>
    <x v="0"/>
    <n v="221"/>
    <n v="20.090909090909101"/>
    <n v="241.378531073446"/>
    <m/>
    <n v="126708.1921"/>
    <x v="0"/>
    <n v="13572.973"/>
    <x v="1211"/>
    <x v="0"/>
    <m/>
  </r>
  <r>
    <d v="2024-11-29T01:22:24"/>
    <x v="9"/>
    <n v="21"/>
    <s v="DURANGO DAVID JOSE"/>
    <x v="11"/>
    <x v="0"/>
    <n v="61"/>
    <n v="30.5"/>
    <n v="43.887005649717501"/>
    <m/>
    <n v="23037.8531"/>
    <x v="0"/>
    <n v="13572.973"/>
    <x v="1211"/>
    <x v="0"/>
    <m/>
  </r>
  <r>
    <d v="2024-11-29T01:22:24"/>
    <x v="1"/>
    <n v="22"/>
    <s v="QUIRAMA CASTAEDA JHON JADER"/>
    <x v="6"/>
    <x v="0"/>
    <n v="219"/>
    <n v="25.764705882352899"/>
    <n v="186.51977401129901"/>
    <m/>
    <n v="97910.875700000004"/>
    <x v="1"/>
    <n v="13572.973"/>
    <x v="1211"/>
    <x v="0"/>
    <m/>
  </r>
  <r>
    <d v="2024-11-29T01:22:25"/>
    <x v="9"/>
    <n v="23"/>
    <s v="SALDARRIAGA PARRA LUIS ALBERTO"/>
    <x v="0"/>
    <x v="0"/>
    <n v="171"/>
    <n v="19"/>
    <n v="197.491525423729"/>
    <m/>
    <n v="103670.33900000001"/>
    <x v="2"/>
    <n v="13572.973"/>
    <x v="1211"/>
    <x v="0"/>
    <m/>
  </r>
  <r>
    <d v="2024-11-29T01:22:25"/>
    <x v="1"/>
    <n v="25"/>
    <s v="JIMENEZ HURTADO CARLOS ESTIVEN"/>
    <x v="2"/>
    <x v="0"/>
    <n v="144"/>
    <n v="24"/>
    <n v="131.66101694915301"/>
    <s v="4 Descuentos (Asociados) "/>
    <n v="69113.559299999994"/>
    <x v="1"/>
    <n v="13572.973"/>
    <x v="1211"/>
    <x v="0"/>
    <m/>
  </r>
  <r>
    <d v="2024-11-29T01:22:25"/>
    <x v="9"/>
    <n v="26"/>
    <s v="CIRO MARIN RODRIGO ALBERTO"/>
    <x v="3"/>
    <x v="0"/>
    <n v="187"/>
    <n v="18.7"/>
    <n v="219.435028248588"/>
    <m/>
    <n v="115189.26549999999"/>
    <x v="0"/>
    <n v="13572.973"/>
    <x v="1211"/>
    <x v="0"/>
    <m/>
  </r>
  <r>
    <d v="2024-11-29T01:22:25"/>
    <x v="1"/>
    <n v="27"/>
    <s v="FLORES RINCON JORGE ALBERTO"/>
    <x v="3"/>
    <x v="0"/>
    <n v="237"/>
    <n v="23.7"/>
    <n v="219.435028248588"/>
    <m/>
    <n v="115189.26549999999"/>
    <x v="0"/>
    <n v="13572.973"/>
    <x v="1211"/>
    <x v="0"/>
    <m/>
  </r>
  <r>
    <d v="2024-11-29T01:22:25"/>
    <x v="9"/>
    <n v="28"/>
    <s v="GUERRA WILLIAN"/>
    <x v="3"/>
    <x v="0"/>
    <n v="198"/>
    <n v="19.8"/>
    <n v="219.435028248588"/>
    <m/>
    <n v="115189.26549999999"/>
    <x v="0"/>
    <n v="13572.973"/>
    <x v="1211"/>
    <x v="0"/>
    <m/>
  </r>
  <r>
    <d v="2024-11-29T01:22:26"/>
    <x v="1"/>
    <n v="29"/>
    <s v="PEREZ GARCIA JUAN ESTEBAN"/>
    <x v="0"/>
    <x v="0"/>
    <n v="188"/>
    <n v="20.8888888888889"/>
    <n v="197.491525423729"/>
    <s v="1 Descuento (Usuario desubicado) "/>
    <n v="103670.33900000001"/>
    <x v="0"/>
    <n v="13572.973"/>
    <x v="1211"/>
    <x v="0"/>
    <m/>
  </r>
  <r>
    <d v="2024-11-29T01:22:26"/>
    <x v="9"/>
    <n v="30"/>
    <s v="TORRES SUAREZ JUAN DIEGO"/>
    <x v="2"/>
    <x v="0"/>
    <n v="137"/>
    <n v="21.076923076923102"/>
    <n v="142.63276836158201"/>
    <m/>
    <n v="74873.022599999997"/>
    <x v="0"/>
    <n v="13572.973"/>
    <x v="1211"/>
    <x v="0"/>
    <m/>
  </r>
  <r>
    <d v="2024-11-29T01:22:26"/>
    <x v="1"/>
    <n v="32"/>
    <s v="AGUDELO GARCIA DENIN ANGELO"/>
    <x v="0"/>
    <x v="0"/>
    <n v="170"/>
    <n v="18.8888888888889"/>
    <n v="197.491525423729"/>
    <s v="1 Descuento (Usuario desubicado) "/>
    <n v="103670.33900000001"/>
    <x v="0"/>
    <n v="13572.973"/>
    <x v="1211"/>
    <x v="0"/>
    <m/>
  </r>
  <r>
    <d v="2024-11-29T01:22:26"/>
    <x v="9"/>
    <n v="33"/>
    <s v="SERNA JUAN PABLO"/>
    <x v="0"/>
    <x v="0"/>
    <n v="136"/>
    <n v="15.1111111111111"/>
    <n v="197.491525423729"/>
    <s v="Se descuenta 0.5 viaje de 10 11 am ya que NO espera el tiempo indicado en el paradero "/>
    <n v="97922.839000000007"/>
    <x v="0"/>
    <n v="13572.973"/>
    <x v="1211"/>
    <x v="2"/>
    <n v="10.95"/>
  </r>
  <r>
    <d v="2024-11-29T01:22:27"/>
    <x v="1"/>
    <n v="34"/>
    <s v="MONTOYA OSPINA GILBERTO ANTONIO"/>
    <x v="1"/>
    <x v="0"/>
    <n v="267"/>
    <n v="24.272727272727298"/>
    <n v="241.378531073446"/>
    <s v="1 Descuento (Asociado) "/>
    <n v="126708.1921"/>
    <x v="0"/>
    <n v="13572.973"/>
    <x v="1211"/>
    <x v="0"/>
    <m/>
  </r>
  <r>
    <d v="2024-11-29T01:22:27"/>
    <x v="9"/>
    <n v="35"/>
    <s v="MOLINA LUIS FERNANDO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6"/>
    <s v="MARTINEZ CHAVERRA LUIS NORBERTO"/>
    <x v="0"/>
    <x v="0"/>
    <n v="203"/>
    <n v="22.5555555555556"/>
    <n v="197.491525423729"/>
    <s v="2 Descuentos (conducts) "/>
    <n v="103670.33900000001"/>
    <x v="0"/>
    <n v="13572.973"/>
    <x v="1211"/>
    <x v="0"/>
    <m/>
  </r>
  <r>
    <d v="2024-11-29T01:22:27"/>
    <x v="9"/>
    <n v="37"/>
    <s v="VALENCIA MENDOZA JHON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8"/>
    <s v="JIMENEZ HERNANDEZ ESTEBAN CAMILO"/>
    <x v="9"/>
    <x v="0"/>
    <n v="258"/>
    <n v="21.5"/>
    <n v="263.32203389830499"/>
    <s v="3 Descuentos (Usuarios Desubicados) "/>
    <n v="138227.11859999999"/>
    <x v="0"/>
    <n v="13572.973"/>
    <x v="1211"/>
    <x v="0"/>
    <m/>
  </r>
  <r>
    <d v="2024-11-29T01:22:28"/>
    <x v="9"/>
    <n v="39"/>
    <s v="PALMAR PANA EDIXON JOSUE"/>
    <x v="1"/>
    <x v="3"/>
    <n v="201"/>
    <n v="18.272727272727298"/>
    <n v="241.378531073446"/>
    <m/>
    <n v="126708.1921"/>
    <x v="0"/>
    <n v="13572.973"/>
    <x v="1211"/>
    <x v="0"/>
    <m/>
  </r>
  <r>
    <d v="2024-11-29T01:22:28"/>
    <x v="1"/>
    <n v="40"/>
    <s v="OCAMPO OCAMPO ANTONIO JOSE"/>
    <x v="0"/>
    <x v="0"/>
    <n v="221"/>
    <n v="24.5555555555556"/>
    <n v="197.491525423729"/>
    <m/>
    <n v="103670.33900000001"/>
    <x v="0"/>
    <n v="13572.973"/>
    <x v="1211"/>
    <x v="0"/>
    <m/>
  </r>
  <r>
    <d v="2024-11-29T01:22:28"/>
    <x v="9"/>
    <n v="41"/>
    <s v="GARCIA DAVID WILSON ALBERTO"/>
    <x v="1"/>
    <x v="0"/>
    <n v="249"/>
    <n v="22.636363636363601"/>
    <n v="241.378531073446"/>
    <s v="2 Descuentos (Conducts) "/>
    <n v="126708.1921"/>
    <x v="1"/>
    <n v="13572.973"/>
    <x v="1211"/>
    <x v="0"/>
    <m/>
  </r>
  <r>
    <d v="2024-11-29T01:22:28"/>
    <x v="1"/>
    <n v="42"/>
    <s v="LOPERA ALVAREZ ESTIVEN"/>
    <x v="3"/>
    <x v="0"/>
    <n v="248"/>
    <n v="24.8"/>
    <n v="219.435028248588"/>
    <s v="1 Descuento (Despachador) "/>
    <n v="115189.26549999999"/>
    <x v="1"/>
    <n v="13572.973"/>
    <x v="1211"/>
    <x v="0"/>
    <m/>
  </r>
  <r>
    <d v="2024-11-30T00:54:32"/>
    <x v="1"/>
    <n v="1"/>
    <s v="MACEA MATEO"/>
    <x v="10"/>
    <x v="3"/>
    <n v="97"/>
    <n v="21.5555555555556"/>
    <n v="105.42489270386299"/>
    <s v="2 Descuentos (Secretaria y usuario desubicado) "/>
    <n v="55508.690999999999"/>
    <x v="0"/>
    <n v="15261.1111"/>
    <x v="1212"/>
    <x v="0"/>
    <m/>
  </r>
  <r>
    <d v="2024-11-30T00:54:32"/>
    <x v="9"/>
    <n v="2"/>
    <s v="PARIAS MURIEL JHON FREDY"/>
    <x v="0"/>
    <x v="0"/>
    <n v="272"/>
    <n v="30.2222222222222"/>
    <n v="210.84978540772499"/>
    <s v="2 Descuentos (despachador) "/>
    <n v="111017.382"/>
    <x v="1"/>
    <n v="15261.1111"/>
    <x v="1212"/>
    <x v="0"/>
    <m/>
  </r>
  <r>
    <d v="2024-11-30T00:54:33"/>
    <x v="1"/>
    <n v="3"/>
    <s v="AGUIRRE ANDRES"/>
    <x v="10"/>
    <x v="0"/>
    <n v="100"/>
    <n v="25"/>
    <n v="93.711015736766797"/>
    <s v="1 Descuento (Conduct) "/>
    <n v="49341.058700000001"/>
    <x v="0"/>
    <n v="15261.1111"/>
    <x v="1212"/>
    <x v="0"/>
    <m/>
  </r>
  <r>
    <d v="2024-11-30T00:54:33"/>
    <x v="9"/>
    <n v="4"/>
    <s v="SERNA GONZALES GEOVANNY ANDRES"/>
    <x v="0"/>
    <x v="0"/>
    <n v="274"/>
    <n v="30.4444444444444"/>
    <n v="210.84978540772499"/>
    <m/>
    <n v="111017.382"/>
    <x v="0"/>
    <n v="15261.1111"/>
    <x v="1212"/>
    <x v="0"/>
    <m/>
  </r>
  <r>
    <d v="2024-11-30T00:54:33"/>
    <x v="1"/>
    <n v="5"/>
    <s v="BERRIO POSADA ANGELA"/>
    <x v="9"/>
    <x v="0"/>
    <n v="255"/>
    <n v="21.25"/>
    <n v="281.13304721029999"/>
    <m/>
    <n v="148023.17600000001"/>
    <x v="1"/>
    <n v="15261.1111"/>
    <x v="1212"/>
    <x v="0"/>
    <m/>
  </r>
  <r>
    <d v="2024-11-30T00:54:33"/>
    <x v="9"/>
    <n v="6"/>
    <s v="LOPEZ PINEDA DANIEL ESTIVEN"/>
    <x v="3"/>
    <x v="0"/>
    <n v="265"/>
    <n v="26.5"/>
    <n v="234.27753934191699"/>
    <m/>
    <n v="123352.64659999999"/>
    <x v="0"/>
    <n v="15261.1111"/>
    <x v="1212"/>
    <x v="0"/>
    <m/>
  </r>
  <r>
    <d v="2024-11-30T00:54:34"/>
    <x v="1"/>
    <n v="8"/>
    <s v="VACA FIERRO ROBINSON"/>
    <x v="3"/>
    <x v="0"/>
    <n v="202"/>
    <n v="20.2"/>
    <n v="234.27753934191699"/>
    <m/>
    <n v="123352.64659999999"/>
    <x v="1"/>
    <n v="15261.1111"/>
    <x v="1212"/>
    <x v="0"/>
    <m/>
  </r>
  <r>
    <d v="2024-11-30T00:54:34"/>
    <x v="9"/>
    <n v="9"/>
    <s v="AGUDELO GARCIA LLORDIN ELIAS"/>
    <x v="1"/>
    <x v="0"/>
    <n v="261"/>
    <n v="23.727272727272702"/>
    <n v="257.70529327610899"/>
    <m/>
    <n v="135687.91130000001"/>
    <x v="0"/>
    <n v="15261.1111"/>
    <x v="1212"/>
    <x v="0"/>
    <m/>
  </r>
  <r>
    <d v="2024-11-30T00:54:35"/>
    <x v="1"/>
    <n v="10"/>
    <s v="MARULANDA JARAMILLO DAWER ANDRES"/>
    <x v="0"/>
    <x v="0"/>
    <n v="184"/>
    <n v="20.4444444444444"/>
    <n v="210.84978540772499"/>
    <m/>
    <n v="111017.382"/>
    <x v="0"/>
    <n v="15261.1111"/>
    <x v="1212"/>
    <x v="0"/>
    <m/>
  </r>
  <r>
    <d v="2024-11-30T00:54:35"/>
    <x v="9"/>
    <n v="11"/>
    <s v="HERRERA GIRALDO DAVINSON"/>
    <x v="0"/>
    <x v="0"/>
    <n v="213"/>
    <n v="23.6666666666667"/>
    <n v="210.84978540772499"/>
    <s v="2do Conductor Realiz 6 viajes donde moviliz 163 Usuarios, 2 Descuentos (Despachador y monitoreo) "/>
    <n v="111017.382"/>
    <x v="0"/>
    <n v="15261.1111"/>
    <x v="1212"/>
    <x v="0"/>
    <m/>
  </r>
  <r>
    <d v="2024-11-30T00:54:36"/>
    <x v="1"/>
    <n v="12"/>
    <s v="VALENCIA MENDOZA JHON"/>
    <x v="3"/>
    <x v="0"/>
    <n v="257"/>
    <n v="25.7"/>
    <n v="234.27753934191699"/>
    <s v="1 Descuento (Despachador) "/>
    <n v="123352.64659999999"/>
    <x v="0"/>
    <n v="15261.1111"/>
    <x v="1212"/>
    <x v="0"/>
    <m/>
  </r>
  <r>
    <d v="2024-11-30T00:54:36"/>
    <x v="9"/>
    <n v="13"/>
    <s v="QUINTERO  ALVARO ANTONIO"/>
    <x v="3"/>
    <x v="0"/>
    <n v="241"/>
    <n v="24.1"/>
    <n v="234.27753934191699"/>
    <s v="1 Descuento (Conduct) "/>
    <n v="123352.64659999999"/>
    <x v="0"/>
    <n v="15261.1111"/>
    <x v="1212"/>
    <x v="0"/>
    <m/>
  </r>
  <r>
    <d v="2024-11-30T00:54:37"/>
    <x v="1"/>
    <n v="14"/>
    <s v="RUA CHAVARRIA JEFERSON ANDREY"/>
    <x v="3"/>
    <x v="0"/>
    <n v="269"/>
    <n v="26.9"/>
    <n v="234.27753934191699"/>
    <s v="1 Descuento (Asociado) "/>
    <n v="123352.64659999999"/>
    <x v="1"/>
    <n v="15261.1111"/>
    <x v="1212"/>
    <x v="0"/>
    <m/>
  </r>
  <r>
    <d v="2024-11-30T00:54:37"/>
    <x v="9"/>
    <n v="15"/>
    <s v="MARTINEZ ADRIAN ALEJANDRO"/>
    <x v="0"/>
    <x v="0"/>
    <n v="237"/>
    <n v="26.3333333333333"/>
    <n v="210.84978540772499"/>
    <m/>
    <n v="111017.382"/>
    <x v="1"/>
    <n v="15261.1111"/>
    <x v="1212"/>
    <x v="0"/>
    <m/>
  </r>
  <r>
    <d v="2024-11-30T00:54:38"/>
    <x v="1"/>
    <n v="16"/>
    <s v="HURTADO MADRID JUAN ESTEBAN"/>
    <x v="3"/>
    <x v="0"/>
    <n v="207"/>
    <n v="20.7"/>
    <n v="234.27753934191699"/>
    <m/>
    <n v="123352.64659999999"/>
    <x v="0"/>
    <n v="15261.1111"/>
    <x v="1212"/>
    <x v="0"/>
    <m/>
  </r>
  <r>
    <d v="2024-11-30T00:54:38"/>
    <x v="9"/>
    <n v="17"/>
    <s v="RAMIREZ JARAMILLO WILSON"/>
    <x v="0"/>
    <x v="0"/>
    <n v="240"/>
    <n v="26.6666666666667"/>
    <n v="210.84978540772499"/>
    <s v="2 Descuentos (Usuarios desubicados) "/>
    <n v="111017.382"/>
    <x v="0"/>
    <n v="15261.1111"/>
    <x v="1212"/>
    <x v="0"/>
    <m/>
  </r>
  <r>
    <d v="2024-11-30T00:54:38"/>
    <x v="1"/>
    <n v="18"/>
    <s v="BETANCUR GUZMAN JHON FERNANDO"/>
    <x v="4"/>
    <x v="0"/>
    <n v="148"/>
    <n v="21.1428571428571"/>
    <n v="163.99427753934199"/>
    <s v="1 Descuento (Conduct) "/>
    <n v="86346.852599999998"/>
    <x v="0"/>
    <n v="15261.1111"/>
    <x v="1212"/>
    <x v="0"/>
    <m/>
  </r>
  <r>
    <d v="2024-11-30T00:54:39"/>
    <x v="9"/>
    <n v="19"/>
    <s v="MUOZ PEA WEIMAR ALONSO"/>
    <x v="2"/>
    <x v="0"/>
    <n v="148"/>
    <n v="26.909090909090899"/>
    <n v="128.85264663805401"/>
    <m/>
    <n v="67843.955700000006"/>
    <x v="0"/>
    <n v="15261.1111"/>
    <x v="1212"/>
    <x v="0"/>
    <m/>
  </r>
  <r>
    <d v="2024-11-30T00:54:39"/>
    <x v="1"/>
    <n v="20"/>
    <s v="GONZALEZ PEREZ RAFAEL JOSE"/>
    <x v="3"/>
    <x v="0"/>
    <n v="233"/>
    <n v="23.3"/>
    <n v="234.27753934191699"/>
    <m/>
    <n v="123352.64659999999"/>
    <x v="0"/>
    <n v="15261.1111"/>
    <x v="1212"/>
    <x v="0"/>
    <m/>
  </r>
  <r>
    <d v="2024-11-30T00:54:40"/>
    <x v="9"/>
    <n v="21"/>
    <s v="JIMENEZ JIMENEZ OMAR DAVID"/>
    <x v="0"/>
    <x v="0"/>
    <n v="177"/>
    <n v="19.6666666666667"/>
    <n v="210.84978540772499"/>
    <m/>
    <n v="111017.382"/>
    <x v="0"/>
    <n v="15261.1111"/>
    <x v="1212"/>
    <x v="0"/>
    <m/>
  </r>
  <r>
    <d v="2024-11-30T00:54:40"/>
    <x v="1"/>
    <n v="22"/>
    <s v="LONDOO LOPERA DUVAN ANDRES"/>
    <x v="0"/>
    <x v="0"/>
    <n v="192"/>
    <n v="21.3333333333333"/>
    <n v="210.84978540772499"/>
    <m/>
    <n v="111017.382"/>
    <x v="1"/>
    <n v="15261.1111"/>
    <x v="1212"/>
    <x v="0"/>
    <m/>
  </r>
  <r>
    <d v="2024-11-30T00:54:41"/>
    <x v="9"/>
    <n v="23"/>
    <s v="SALDARRIAGA PARRA LUIS ALBERTO"/>
    <x v="6"/>
    <x v="0"/>
    <n v="136"/>
    <n v="17"/>
    <n v="187.42203147353399"/>
    <m/>
    <n v="98682.117299999998"/>
    <x v="2"/>
    <n v="15261.1111"/>
    <x v="1212"/>
    <x v="0"/>
    <m/>
  </r>
  <r>
    <d v="2024-11-30T00:54:41"/>
    <x v="1"/>
    <n v="25"/>
    <s v="JIMENEZ HURTADO CARLOS ESTIVEN"/>
    <x v="6"/>
    <x v="0"/>
    <n v="161"/>
    <n v="20.125"/>
    <n v="187.42203147353399"/>
    <m/>
    <n v="98682.117299999998"/>
    <x v="1"/>
    <n v="15261.1111"/>
    <x v="1212"/>
    <x v="0"/>
    <m/>
  </r>
  <r>
    <d v="2024-11-30T00:54:41"/>
    <x v="9"/>
    <n v="26"/>
    <s v="CIRO MARIN RODRIGO ALBERTO"/>
    <x v="8"/>
    <x v="0"/>
    <n v="122"/>
    <n v="24.4"/>
    <n v="117.13876967095899"/>
    <m/>
    <n v="61676.323299999996"/>
    <x v="0"/>
    <n v="15261.1111"/>
    <x v="1212"/>
    <x v="0"/>
    <m/>
  </r>
  <r>
    <d v="2024-11-30T00:54:41"/>
    <x v="1"/>
    <n v="27"/>
    <s v="FLORES RINCON JORGE ALBERTO"/>
    <x v="12"/>
    <x v="0"/>
    <n v="279"/>
    <n v="21.461538461538499"/>
    <n v="304.56080114449202"/>
    <m/>
    <n v="160358.4406"/>
    <x v="0"/>
    <n v="15261.1111"/>
    <x v="1212"/>
    <x v="0"/>
    <m/>
  </r>
  <r>
    <d v="2024-11-30T00:54:42"/>
    <x v="9"/>
    <n v="28"/>
    <s v="GUERRA WILLIAN"/>
    <x v="6"/>
    <x v="0"/>
    <n v="192"/>
    <n v="22.588235294117599"/>
    <n v="199.13590844062901"/>
    <s v="9 Descuentos (Transbordo) "/>
    <n v="104849.7496"/>
    <x v="0"/>
    <n v="15261.1111"/>
    <x v="1212"/>
    <x v="0"/>
    <m/>
  </r>
  <r>
    <d v="2024-11-30T00:54:42"/>
    <x v="1"/>
    <n v="29"/>
    <s v="PEREZ GARCIA JUAN ESTEBAN"/>
    <x v="0"/>
    <x v="0"/>
    <n v="237"/>
    <n v="26.3333333333333"/>
    <n v="210.84978540772499"/>
    <m/>
    <n v="111017.382"/>
    <x v="0"/>
    <n v="15261.1111"/>
    <x v="1212"/>
    <x v="0"/>
    <m/>
  </r>
  <r>
    <d v="2024-11-30T00:54:42"/>
    <x v="9"/>
    <n v="30"/>
    <s v="TORRES SUAREZ JUAN DIEGO"/>
    <x v="2"/>
    <x v="0"/>
    <n v="157"/>
    <n v="26.1666666666667"/>
    <n v="140.56652360515"/>
    <m/>
    <n v="74011.588000000003"/>
    <x v="0"/>
    <n v="15261.1111"/>
    <x v="1212"/>
    <x v="0"/>
    <m/>
  </r>
  <r>
    <d v="2024-11-30T00:54:42"/>
    <x v="1"/>
    <n v="31"/>
    <s v="HERNANDEZ JUAN SEBASTIAN"/>
    <x v="0"/>
    <x v="0"/>
    <n v="221"/>
    <n v="24.5555555555556"/>
    <n v="210.84978540772499"/>
    <m/>
    <n v="111017.382"/>
    <x v="0"/>
    <n v="15261.1111"/>
    <x v="1212"/>
    <x v="0"/>
    <m/>
  </r>
  <r>
    <d v="2024-11-30T00:54:43"/>
    <x v="9"/>
    <n v="32"/>
    <s v="AGUDELO GARCIA DENIN ANGELO"/>
    <x v="0"/>
    <x v="0"/>
    <n v="205"/>
    <n v="22.7777777777778"/>
    <n v="210.84978540772499"/>
    <s v="1 Descuento (Conduct) "/>
    <n v="111017.382"/>
    <x v="0"/>
    <n v="15261.1111"/>
    <x v="1212"/>
    <x v="0"/>
    <m/>
  </r>
  <r>
    <d v="2024-11-30T00:54:44"/>
    <x v="1"/>
    <n v="34"/>
    <s v="MONTOYA OSPINA GILBERTO ANTONIO"/>
    <x v="6"/>
    <x v="3"/>
    <n v="185"/>
    <n v="23.125"/>
    <n v="187.42203147353399"/>
    <m/>
    <n v="98682.117299999998"/>
    <x v="0"/>
    <n v="15261.1111"/>
    <x v="1212"/>
    <x v="0"/>
    <m/>
  </r>
  <r>
    <d v="2024-11-30T00:54:44"/>
    <x v="9"/>
    <n v="35"/>
    <s v="PINO JUAN ESTEBAN"/>
    <x v="0"/>
    <x v="0"/>
    <n v="229"/>
    <n v="25.4444444444444"/>
    <n v="210.84978540772499"/>
    <s v="3 Descuentos (Despachador, monitoreo y usuario desubicado) "/>
    <n v="111017.382"/>
    <x v="1"/>
    <n v="15261.1111"/>
    <x v="1212"/>
    <x v="0"/>
    <m/>
  </r>
  <r>
    <d v="2024-11-30T00:54:44"/>
    <x v="1"/>
    <n v="36"/>
    <s v="MARTINEZ CHAVERRA LUIS NORBERTO"/>
    <x v="3"/>
    <x v="0"/>
    <n v="242"/>
    <n v="24.2"/>
    <n v="234.27753934191699"/>
    <m/>
    <n v="123352.64659999999"/>
    <x v="0"/>
    <n v="15261.1111"/>
    <x v="1212"/>
    <x v="0"/>
    <m/>
  </r>
  <r>
    <d v="2024-11-30T00:54:45"/>
    <x v="9"/>
    <n v="37"/>
    <s v="TABORDA ROJAS DIEGO ALEJANDRO"/>
    <x v="0"/>
    <x v="0"/>
    <n v="240"/>
    <n v="26.6666666666667"/>
    <n v="210.84978540772499"/>
    <m/>
    <n v="111017.382"/>
    <x v="1"/>
    <n v="15261.1111"/>
    <x v="1212"/>
    <x v="0"/>
    <m/>
  </r>
  <r>
    <d v="2024-11-30T00:54:45"/>
    <x v="1"/>
    <n v="38"/>
    <s v="JIMENEZ HERNANDEZ ESTEBAN CAMILO"/>
    <x v="0"/>
    <x v="0"/>
    <n v="159"/>
    <n v="17.6666666666667"/>
    <n v="210.84978540772499"/>
    <m/>
    <n v="111017.382"/>
    <x v="0"/>
    <n v="15261.1111"/>
    <x v="1212"/>
    <x v="0"/>
    <m/>
  </r>
  <r>
    <d v="2024-11-30T00:54:45"/>
    <x v="9"/>
    <n v="39"/>
    <s v="PALMAR PANA EDIXON JOSUE"/>
    <x v="1"/>
    <x v="0"/>
    <n v="225"/>
    <n v="20.454545454545499"/>
    <n v="257.70529327610899"/>
    <m/>
    <n v="135687.91130000001"/>
    <x v="0"/>
    <n v="15261.1111"/>
    <x v="1212"/>
    <x v="0"/>
    <m/>
  </r>
  <r>
    <d v="2024-11-30T00:54:45"/>
    <x v="1"/>
    <n v="40"/>
    <s v="OCAMPO OCAMPO ANTONIO JOSE"/>
    <x v="1"/>
    <x v="0"/>
    <n v="225"/>
    <n v="20.454545454545499"/>
    <n v="257.70529327610899"/>
    <m/>
    <n v="135687.91130000001"/>
    <x v="0"/>
    <n v="15261.1111"/>
    <x v="1212"/>
    <x v="0"/>
    <m/>
  </r>
  <r>
    <d v="2024-11-30T00:54:46"/>
    <x v="9"/>
    <n v="41"/>
    <s v="GARCIA DAVID WILSON ALBERTO"/>
    <x v="1"/>
    <x v="0"/>
    <n v="275"/>
    <n v="25"/>
    <n v="257.70529327610899"/>
    <s v="2 Descuentos (Usuario movilidad reducida) "/>
    <n v="135687.91130000001"/>
    <x v="1"/>
    <n v="15261.1111"/>
    <x v="1212"/>
    <x v="0"/>
    <m/>
  </r>
  <r>
    <d v="2024-11-30T00:54:46"/>
    <x v="1"/>
    <n v="42"/>
    <s v="LOPERA ALVAREZ ESTIVEN"/>
    <x v="3"/>
    <x v="0"/>
    <n v="226"/>
    <n v="22.6"/>
    <n v="234.27753934191699"/>
    <s v="1 Descuento (Usuario desubicado) "/>
    <n v="123352.64659999999"/>
    <x v="1"/>
    <n v="15261.1111"/>
    <x v="1212"/>
    <x v="0"/>
    <m/>
  </r>
  <r>
    <d v="2024-12-01T01:30:32"/>
    <x v="9"/>
    <n v="1"/>
    <s v="MACEA MATEO"/>
    <x v="2"/>
    <x v="0"/>
    <n v="172"/>
    <n v="28.6666666666667"/>
    <n v="162.15094339622601"/>
    <s v="2 Descuentos (Despachador y conduct) "/>
    <n v="85883.018899999995"/>
    <x v="0"/>
    <n v="17051.3514"/>
    <x v="1213"/>
    <x v="0"/>
    <m/>
  </r>
  <r>
    <d v="2024-12-01T01:30:33"/>
    <x v="1"/>
    <n v="2"/>
    <s v="PARIAS MURIEL JHON FREDY"/>
    <x v="6"/>
    <x v="0"/>
    <n v="201"/>
    <n v="25.125"/>
    <n v="216.20125786163501"/>
    <s v="2 Descuentos (Usuarios desubicados) "/>
    <n v="114510.6918"/>
    <x v="1"/>
    <n v="17051.3514"/>
    <x v="1213"/>
    <x v="0"/>
    <m/>
  </r>
  <r>
    <d v="2024-12-01T01:30:33"/>
    <x v="9"/>
    <n v="3"/>
    <s v="HERNANDEZ JUAN SEBASTIAN"/>
    <x v="0"/>
    <x v="0"/>
    <n v="247"/>
    <n v="27.4444444444444"/>
    <n v="243.22641509434001"/>
    <s v="3 Descuentos (Usuarios desubicados) "/>
    <n v="128824.52830000001"/>
    <x v="0"/>
    <n v="17051.3514"/>
    <x v="1213"/>
    <x v="0"/>
    <m/>
  </r>
  <r>
    <d v="2024-12-01T01:30:33"/>
    <x v="1"/>
    <n v="4"/>
    <s v="SERNA GONZALES GEOVANNY ANDRES"/>
    <x v="0"/>
    <x v="0"/>
    <n v="298"/>
    <n v="33.1111111111111"/>
    <n v="243.22641509434001"/>
    <m/>
    <n v="128824.52830000001"/>
    <x v="0"/>
    <n v="17051.3514"/>
    <x v="1213"/>
    <x v="0"/>
    <m/>
  </r>
  <r>
    <d v="2024-12-01T01:30:33"/>
    <x v="9"/>
    <n v="5"/>
    <s v="BERRIO POSADA ANGELA"/>
    <x v="6"/>
    <x v="0"/>
    <n v="247"/>
    <n v="30.875"/>
    <n v="216.20125786163501"/>
    <m/>
    <n v="114510.6918"/>
    <x v="1"/>
    <n v="17051.3514"/>
    <x v="1213"/>
    <x v="0"/>
    <m/>
  </r>
  <r>
    <d v="2024-12-01T01:30:34"/>
    <x v="1"/>
    <n v="6"/>
    <s v="LOPEZ PINEDA DANIEL ESTIVEN"/>
    <x v="6"/>
    <x v="0"/>
    <n v="188"/>
    <n v="23.5"/>
    <n v="216.20125786163501"/>
    <s v="32 Descuentos (Transbordo) "/>
    <n v="114510.6918"/>
    <x v="0"/>
    <n v="17051.3514"/>
    <x v="1213"/>
    <x v="0"/>
    <m/>
  </r>
  <r>
    <d v="2024-12-01T01:30:34"/>
    <x v="9"/>
    <n v="7"/>
    <s v="VANEGAS MORALES DEIBY ALEJANDRO"/>
    <x v="6"/>
    <x v="0"/>
    <n v="279"/>
    <n v="34.875"/>
    <n v="216.20125786163501"/>
    <m/>
    <n v="114510.6918"/>
    <x v="1"/>
    <n v="17051.3514"/>
    <x v="1213"/>
    <x v="0"/>
    <m/>
  </r>
  <r>
    <d v="2024-12-01T01:30:34"/>
    <x v="1"/>
    <n v="8"/>
    <s v="VACA FIERRO ROBINSON"/>
    <x v="0"/>
    <x v="0"/>
    <n v="275"/>
    <n v="30.5555555555556"/>
    <n v="243.22641509434001"/>
    <m/>
    <n v="128824.52830000001"/>
    <x v="1"/>
    <n v="17051.3514"/>
    <x v="1213"/>
    <x v="0"/>
    <m/>
  </r>
  <r>
    <d v="2024-12-01T01:30:34"/>
    <x v="9"/>
    <n v="9"/>
    <s v="ORTIZ ANDRES FELIPE"/>
    <x v="0"/>
    <x v="0"/>
    <n v="221"/>
    <n v="24.5555555555556"/>
    <n v="243.22641509434001"/>
    <m/>
    <n v="128824.52830000001"/>
    <x v="0"/>
    <n v="17051.3514"/>
    <x v="1213"/>
    <x v="0"/>
    <m/>
  </r>
  <r>
    <d v="2024-12-01T01:30:35"/>
    <x v="1"/>
    <n v="10"/>
    <s v="MARULANDA JARAMILLO DAWER ANDRES"/>
    <x v="0"/>
    <x v="0"/>
    <n v="255"/>
    <n v="28.3333333333333"/>
    <n v="243.22641509434001"/>
    <m/>
    <n v="128824.52830000001"/>
    <x v="0"/>
    <n v="17051.3514"/>
    <x v="1213"/>
    <x v="0"/>
    <m/>
  </r>
  <r>
    <d v="2024-12-01T01:30:35"/>
    <x v="9"/>
    <n v="11"/>
    <s v="HINCAPIE DIDIER FABIAN"/>
    <x v="0"/>
    <x v="0"/>
    <n v="247"/>
    <n v="27.4444444444444"/>
    <n v="243.22641509434001"/>
    <m/>
    <n v="128824.52830000001"/>
    <x v="0"/>
    <n v="17051.3514"/>
    <x v="1213"/>
    <x v="0"/>
    <m/>
  </r>
  <r>
    <d v="2024-12-01T01:30:35"/>
    <x v="1"/>
    <n v="12"/>
    <s v="VALENCIA MENDOZA JHON"/>
    <x v="0"/>
    <x v="0"/>
    <n v="263"/>
    <n v="29.2222222222222"/>
    <n v="243.22641509434001"/>
    <m/>
    <n v="128824.52830000001"/>
    <x v="0"/>
    <n v="17051.3514"/>
    <x v="1213"/>
    <x v="0"/>
    <m/>
  </r>
  <r>
    <d v="2024-12-01T01:30:35"/>
    <x v="9"/>
    <n v="13"/>
    <s v="DURANGO PAEZ GILDARDO"/>
    <x v="4"/>
    <x v="0"/>
    <n v="212"/>
    <n v="30.285714285714299"/>
    <n v="189.17610062893101"/>
    <m/>
    <n v="100196.8553"/>
    <x v="0"/>
    <n v="17051.3514"/>
    <x v="1213"/>
    <x v="0"/>
    <m/>
  </r>
  <r>
    <d v="2024-12-01T01:30:36"/>
    <x v="1"/>
    <n v="15"/>
    <s v="MARTINEZ ADRIAN ALEJANDRO"/>
    <x v="6"/>
    <x v="0"/>
    <n v="274"/>
    <n v="34.25"/>
    <n v="216.20125786163501"/>
    <m/>
    <n v="114510.6918"/>
    <x v="1"/>
    <n v="17051.3514"/>
    <x v="1213"/>
    <x v="0"/>
    <m/>
  </r>
  <r>
    <d v="2024-12-01T01:30:36"/>
    <x v="9"/>
    <n v="16"/>
    <s v="HURTADO MADRID JUAN ESTEBAN"/>
    <x v="6"/>
    <x v="0"/>
    <n v="189"/>
    <n v="23.625"/>
    <n v="216.20125786163501"/>
    <s v="Se descuenta 0.5 viaje de 9 41 am ya que NO espera el tiempo indicado en el paradero "/>
    <n v="107360.6918"/>
    <x v="0"/>
    <n v="17051.3514"/>
    <x v="1213"/>
    <x v="2"/>
    <n v="13.5"/>
  </r>
  <r>
    <d v="2024-12-01T01:30:36"/>
    <x v="1"/>
    <n v="17"/>
    <s v="RAMIREZ JARAMILLO WILSON"/>
    <x v="4"/>
    <x v="0"/>
    <n v="190"/>
    <n v="27.1428571428571"/>
    <n v="189.17610062893101"/>
    <m/>
    <n v="100196.8553"/>
    <x v="0"/>
    <n v="17051.3514"/>
    <x v="1213"/>
    <x v="0"/>
    <m/>
  </r>
  <r>
    <d v="2024-12-01T01:30:36"/>
    <x v="9"/>
    <n v="18"/>
    <s v="BETANCUR GUZMAN JHON FERNANDO"/>
    <x v="0"/>
    <x v="0"/>
    <n v="224"/>
    <n v="24.8888888888889"/>
    <n v="243.22641509434001"/>
    <m/>
    <n v="128824.52830000001"/>
    <x v="0"/>
    <n v="17051.3514"/>
    <x v="1213"/>
    <x v="0"/>
    <m/>
  </r>
  <r>
    <d v="2024-12-01T01:30:37"/>
    <x v="1"/>
    <n v="19"/>
    <s v="HERRERA GIRALDO DAVINSON"/>
    <x v="0"/>
    <x v="0"/>
    <n v="230"/>
    <n v="25.5555555555556"/>
    <n v="243.22641509434001"/>
    <s v="1 Descuento (Usuario desubicado) "/>
    <n v="128824.52830000001"/>
    <x v="0"/>
    <n v="17051.3514"/>
    <x v="1213"/>
    <x v="0"/>
    <m/>
  </r>
  <r>
    <d v="2024-12-01T01:30:37"/>
    <x v="9"/>
    <n v="20"/>
    <s v="GONZALEZ PEREZ RAFAEL JOSE"/>
    <x v="0"/>
    <x v="0"/>
    <n v="273"/>
    <n v="30.3333333333333"/>
    <n v="243.22641509434001"/>
    <s v="2 Descuentos (Despachador) "/>
    <n v="128824.52830000001"/>
    <x v="0"/>
    <n v="17051.3514"/>
    <x v="1213"/>
    <x v="0"/>
    <m/>
  </r>
  <r>
    <d v="2024-12-01T01:30:37"/>
    <x v="1"/>
    <n v="21"/>
    <s v="JIMENEZ JIMENEZ OMAR DAVID"/>
    <x v="3"/>
    <x v="0"/>
    <n v="270"/>
    <n v="27"/>
    <n v="270.25157232704402"/>
    <m/>
    <n v="143138.36480000001"/>
    <x v="0"/>
    <n v="17051.3514"/>
    <x v="1213"/>
    <x v="0"/>
    <m/>
  </r>
  <r>
    <d v="2024-12-01T01:30:37"/>
    <x v="9"/>
    <n v="22"/>
    <s v="QUIRAMA CASTAEDA JHON JADER"/>
    <x v="8"/>
    <x v="3"/>
    <n v="134"/>
    <n v="26.8"/>
    <n v="135.12578616352201"/>
    <m/>
    <n v="71569.182400000005"/>
    <x v="1"/>
    <n v="17051.3514"/>
    <x v="1213"/>
    <x v="0"/>
    <m/>
  </r>
  <r>
    <d v="2024-12-01T01:30:37"/>
    <x v="1"/>
    <n v="23"/>
    <s v="SALDARRIAGA PARRA LUIS ALBERTO"/>
    <x v="6"/>
    <x v="0"/>
    <n v="221"/>
    <n v="29.466666666666701"/>
    <n v="202.688679245283"/>
    <m/>
    <n v="107353.7736"/>
    <x v="2"/>
    <n v="17051.3514"/>
    <x v="1213"/>
    <x v="0"/>
    <m/>
  </r>
  <r>
    <d v="2024-12-01T01:30:38"/>
    <x v="9"/>
    <n v="25"/>
    <s v="HENAO MUOZ FERNEY"/>
    <x v="2"/>
    <x v="0"/>
    <n v="150"/>
    <n v="25"/>
    <n v="162.15094339622601"/>
    <s v="4 Descuentos (Usuarios desubicados) "/>
    <n v="85883.018899999995"/>
    <x v="1"/>
    <n v="17051.3514"/>
    <x v="1213"/>
    <x v="0"/>
    <m/>
  </r>
  <r>
    <d v="2024-12-01T01:30:38"/>
    <x v="1"/>
    <n v="26"/>
    <s v="CIRO MARIN RODRIGO ALBERTO"/>
    <x v="10"/>
    <x v="0"/>
    <n v="104"/>
    <n v="23.1111111111111"/>
    <n v="121.61320754717001"/>
    <m/>
    <n v="64412.264199999998"/>
    <x v="0"/>
    <n v="17051.3514"/>
    <x v="1213"/>
    <x v="0"/>
    <m/>
  </r>
  <r>
    <d v="2024-12-01T01:30:38"/>
    <x v="9"/>
    <n v="27"/>
    <s v="RUA CHAVARRIA JEFERSON ANDREY"/>
    <x v="0"/>
    <x v="0"/>
    <n v="282"/>
    <n v="31.3333333333333"/>
    <n v="243.22641509434001"/>
    <s v="1 Descuento (Conduct) "/>
    <n v="128824.52830000001"/>
    <x v="0"/>
    <n v="17051.3514"/>
    <x v="1213"/>
    <x v="0"/>
    <m/>
  </r>
  <r>
    <d v="2024-12-01T01:30:38"/>
    <x v="1"/>
    <n v="28"/>
    <s v="AGUDELO GARCIA LLORDIN ELIAS"/>
    <x v="8"/>
    <x v="0"/>
    <n v="109"/>
    <n v="21.8"/>
    <n v="135.12578616352201"/>
    <m/>
    <n v="71569.182400000005"/>
    <x v="0"/>
    <n v="17051.3514"/>
    <x v="1213"/>
    <x v="0"/>
    <m/>
  </r>
  <r>
    <d v="2024-12-01T01:30:39"/>
    <x v="9"/>
    <n v="29"/>
    <s v="PEREZ GARCIA JUAN ESTEBAN"/>
    <x v="6"/>
    <x v="0"/>
    <n v="185"/>
    <n v="23.125"/>
    <n v="216.20125786163501"/>
    <m/>
    <n v="114510.6918"/>
    <x v="0"/>
    <n v="17051.3514"/>
    <x v="1213"/>
    <x v="0"/>
    <m/>
  </r>
  <r>
    <d v="2024-12-01T01:30:39"/>
    <x v="1"/>
    <n v="30"/>
    <s v="TORRES SUAREZ JUAN DIEGO"/>
    <x v="9"/>
    <x v="0"/>
    <n v="232"/>
    <n v="19.3333333333333"/>
    <n v="324.30188679245299"/>
    <s v="Se descuenta 0.5 viaje de 7 55 am ya que NO espera el tiempo indicado en el paradero "/>
    <n v="164616.03769999999"/>
    <x v="0"/>
    <n v="17051.3514"/>
    <x v="1213"/>
    <x v="2"/>
    <n v="13.5"/>
  </r>
  <r>
    <d v="2024-12-01T01:30:39"/>
    <x v="9"/>
    <n v="31"/>
    <s v="GOEZ PABLO"/>
    <x v="1"/>
    <x v="0"/>
    <n v="295"/>
    <n v="26.818181818181799"/>
    <n v="297.27672955974799"/>
    <s v="2 Descuentos (Usuarios desubicados) "/>
    <n v="157452.20129999999"/>
    <x v="0"/>
    <n v="17051.3514"/>
    <x v="1213"/>
    <x v="0"/>
    <m/>
  </r>
  <r>
    <d v="2024-12-01T01:30:39"/>
    <x v="1"/>
    <n v="32"/>
    <s v="AGUDELO GARCIA DENIN ANGELO"/>
    <x v="6"/>
    <x v="0"/>
    <n v="220"/>
    <n v="27.5"/>
    <n v="216.20125786163501"/>
    <m/>
    <n v="114510.6918"/>
    <x v="0"/>
    <n v="17051.3514"/>
    <x v="1213"/>
    <x v="0"/>
    <m/>
  </r>
  <r>
    <d v="2024-12-01T01:30:39"/>
    <x v="9"/>
    <n v="34"/>
    <s v="MONTOYA OSPINA GILBERTO ANTONIO"/>
    <x v="3"/>
    <x v="0"/>
    <n v="282"/>
    <n v="28.2"/>
    <n v="270.25157232704402"/>
    <s v="2 Descuentos (Conduct y asociado) "/>
    <n v="143138.36480000001"/>
    <x v="0"/>
    <n v="17051.3514"/>
    <x v="1213"/>
    <x v="0"/>
    <m/>
  </r>
  <r>
    <d v="2024-12-01T01:30:40"/>
    <x v="1"/>
    <n v="36"/>
    <s v="MARTINEZ CHAVERRA LUIS NORBERTO"/>
    <x v="0"/>
    <x v="0"/>
    <n v="201"/>
    <n v="22.3333333333333"/>
    <n v="243.22641509434001"/>
    <s v="2 Descuentos (despachador y jefe de ruta) "/>
    <n v="128824.52830000001"/>
    <x v="0"/>
    <n v="17051.3514"/>
    <x v="1213"/>
    <x v="0"/>
    <m/>
  </r>
  <r>
    <d v="2024-12-01T01:30:40"/>
    <x v="9"/>
    <n v="37"/>
    <s v="TABORDA ROJAS DIEGO ALEJANDRO"/>
    <x v="10"/>
    <x v="0"/>
    <n v="57"/>
    <n v="14.25"/>
    <n v="108.100628930818"/>
    <m/>
    <n v="57255.3459"/>
    <x v="1"/>
    <n v="17051.3514"/>
    <x v="1213"/>
    <x v="0"/>
    <m/>
  </r>
  <r>
    <d v="2024-12-01T01:30:40"/>
    <x v="1"/>
    <n v="38"/>
    <s v="AMAYA JOSE MANUEL"/>
    <x v="1"/>
    <x v="0"/>
    <n v="350"/>
    <n v="31.818181818181799"/>
    <n v="297.27672955974799"/>
    <s v="1 Descuento (Despachador) "/>
    <n v="157452.20129999999"/>
    <x v="0"/>
    <n v="17051.3514"/>
    <x v="1213"/>
    <x v="0"/>
    <m/>
  </r>
  <r>
    <d v="2024-12-01T01:30:40"/>
    <x v="9"/>
    <n v="39"/>
    <s v="PALMAR PANA EDIXON JOSUE"/>
    <x v="13"/>
    <x v="0"/>
    <n v="303"/>
    <n v="21.6428571428571"/>
    <n v="378.35220125786202"/>
    <m/>
    <n v="200393.7107"/>
    <x v="0"/>
    <n v="17051.3514"/>
    <x v="1213"/>
    <x v="0"/>
    <m/>
  </r>
  <r>
    <d v="2024-12-01T01:30:41"/>
    <x v="1"/>
    <n v="40"/>
    <s v="OCAMPO OCAMPO ANTONIO JOSE"/>
    <x v="0"/>
    <x v="0"/>
    <n v="267"/>
    <n v="29.6666666666667"/>
    <n v="243.22641509434001"/>
    <s v="1 Descuento (asociado) "/>
    <n v="128824.52830000001"/>
    <x v="0"/>
    <n v="17051.3514"/>
    <x v="1213"/>
    <x v="0"/>
    <m/>
  </r>
  <r>
    <d v="2024-12-01T01:30:41"/>
    <x v="9"/>
    <n v="41"/>
    <s v="GARCIA DAVID WILSON ALBERTO"/>
    <x v="6"/>
    <x v="0"/>
    <n v="224"/>
    <n v="28"/>
    <n v="216.20125786163501"/>
    <s v="4 Descuentos (Usuarios desubicados) "/>
    <n v="114510.6918"/>
    <x v="1"/>
    <n v="17051.3514"/>
    <x v="1213"/>
    <x v="0"/>
    <m/>
  </r>
  <r>
    <d v="2024-12-01T01:30:41"/>
    <x v="1"/>
    <n v="42"/>
    <s v="PINO JUAN ESTEBAN"/>
    <x v="0"/>
    <x v="0"/>
    <n v="223"/>
    <n v="24.7777777777778"/>
    <n v="243.22641509434001"/>
    <m/>
    <n v="128824.52830000001"/>
    <x v="1"/>
    <n v="17051.3514"/>
    <x v="1213"/>
    <x v="0"/>
    <m/>
  </r>
  <r>
    <d v="2024-12-02T02:57:38"/>
    <x v="12"/>
    <n v="1"/>
    <s v="PALMAR PANA EDIXON JOSUE"/>
    <x v="2"/>
    <x v="0"/>
    <n v="134"/>
    <n v="22.3333333333333"/>
    <n v="142.73195876288699"/>
    <m/>
    <n v="75202.577300000004"/>
    <x v="0"/>
    <n v="13665.2174"/>
    <x v="1214"/>
    <x v="0"/>
    <m/>
  </r>
  <r>
    <d v="2024-12-02T02:57:39"/>
    <x v="12"/>
    <n v="2"/>
    <s v="PARIAS MURIEL JHON FREDY"/>
    <x v="6"/>
    <x v="0"/>
    <n v="221"/>
    <n v="27.625"/>
    <n v="190.309278350515"/>
    <m/>
    <n v="100270.10309999999"/>
    <x v="1"/>
    <n v="13665.2174"/>
    <x v="1214"/>
    <x v="0"/>
    <m/>
  </r>
  <r>
    <d v="2024-12-02T02:57:39"/>
    <x v="12"/>
    <n v="3"/>
    <s v="AGUIRRE ANDRES"/>
    <x v="6"/>
    <x v="0"/>
    <n v="197"/>
    <n v="24.625"/>
    <n v="190.309278350515"/>
    <m/>
    <n v="100270.10309999999"/>
    <x v="0"/>
    <n v="13665.2174"/>
    <x v="1214"/>
    <x v="0"/>
    <m/>
  </r>
  <r>
    <d v="2024-12-02T02:57:39"/>
    <x v="12"/>
    <n v="4"/>
    <s v="SERNA GONZALES GEOVANNY ANDRES"/>
    <x v="0"/>
    <x v="0"/>
    <n v="229"/>
    <n v="25.4444444444444"/>
    <n v="214.09793814432999"/>
    <s v="1 Descuento (Despachador) "/>
    <n v="112803.86599999999"/>
    <x v="0"/>
    <n v="13665.2174"/>
    <x v="1214"/>
    <x v="0"/>
    <m/>
  </r>
  <r>
    <d v="2024-12-02T02:57:39"/>
    <x v="12"/>
    <n v="5"/>
    <s v="LONDOO LOPERA DUVAN ANDRES"/>
    <x v="0"/>
    <x v="0"/>
    <n v="213"/>
    <n v="23.6666666666667"/>
    <n v="214.09793814432999"/>
    <m/>
    <n v="112803.86599999999"/>
    <x v="1"/>
    <n v="13665.2174"/>
    <x v="1214"/>
    <x v="0"/>
    <m/>
  </r>
  <r>
    <d v="2024-12-02T02:57:40"/>
    <x v="12"/>
    <n v="6"/>
    <s v="LOPEZ PINEDA DANIEL ESTIVEN"/>
    <x v="3"/>
    <x v="0"/>
    <n v="283"/>
    <n v="28.3"/>
    <n v="237.88659793814401"/>
    <m/>
    <n v="125337.6289"/>
    <x v="0"/>
    <n v="13665.2174"/>
    <x v="1214"/>
    <x v="0"/>
    <m/>
  </r>
  <r>
    <d v="2024-12-02T02:57:40"/>
    <x v="12"/>
    <n v="7"/>
    <s v="VANEGAS MORALES DEIBY ALEJANDRO"/>
    <x v="0"/>
    <x v="0"/>
    <n v="212"/>
    <n v="23.5555555555556"/>
    <n v="214.09793814432999"/>
    <m/>
    <n v="112803.86599999999"/>
    <x v="1"/>
    <n v="13665.2174"/>
    <x v="1214"/>
    <x v="0"/>
    <m/>
  </r>
  <r>
    <d v="2024-12-02T02:57:40"/>
    <x v="12"/>
    <n v="8"/>
    <s v="VACA FIERRO ROBINSON"/>
    <x v="0"/>
    <x v="0"/>
    <n v="215"/>
    <n v="23.8888888888889"/>
    <n v="214.09793814432999"/>
    <m/>
    <n v="112803.86599999999"/>
    <x v="1"/>
    <n v="13665.2174"/>
    <x v="1214"/>
    <x v="0"/>
    <m/>
  </r>
  <r>
    <d v="2024-12-02T02:57:40"/>
    <x v="12"/>
    <n v="9"/>
    <s v="ORTIZ ANDRES FELIPE"/>
    <x v="0"/>
    <x v="3"/>
    <n v="126"/>
    <n v="14"/>
    <n v="214.09793814432999"/>
    <s v="1 Descuento (Despachador) "/>
    <n v="112803.86599999999"/>
    <x v="0"/>
    <n v="13665.2174"/>
    <x v="1214"/>
    <x v="0"/>
    <m/>
  </r>
  <r>
    <d v="2024-12-02T02:57:40"/>
    <x v="12"/>
    <n v="10"/>
    <s v="MARULANDA JARAMILLO DAWER ANDRES"/>
    <x v="0"/>
    <x v="0"/>
    <n v="212"/>
    <n v="23.5555555555556"/>
    <n v="214.09793814432999"/>
    <m/>
    <n v="112803.86599999999"/>
    <x v="0"/>
    <n v="13665.2174"/>
    <x v="1214"/>
    <x v="0"/>
    <m/>
  </r>
  <r>
    <d v="2024-12-02T02:57:41"/>
    <x v="12"/>
    <n v="11"/>
    <s v="HINCAPIE DIDIER FABIAN"/>
    <x v="0"/>
    <x v="0"/>
    <n v="252"/>
    <n v="28"/>
    <n v="214.09793814432999"/>
    <m/>
    <n v="112803.86599999999"/>
    <x v="0"/>
    <n v="13665.2174"/>
    <x v="1214"/>
    <x v="0"/>
    <m/>
  </r>
  <r>
    <d v="2024-12-02T02:57:41"/>
    <x v="12"/>
    <n v="12"/>
    <s v="VALENCIA MENDOZA JHON"/>
    <x v="6"/>
    <x v="0"/>
    <n v="210"/>
    <n v="26.25"/>
    <n v="190.309278350515"/>
    <m/>
    <n v="100270.10309999999"/>
    <x v="0"/>
    <n v="13665.2174"/>
    <x v="1214"/>
    <x v="0"/>
    <m/>
  </r>
  <r>
    <d v="2024-12-02T02:57:42"/>
    <x v="12"/>
    <n v="13"/>
    <s v="DURANGO PAEZ GILDARDO"/>
    <x v="0"/>
    <x v="0"/>
    <n v="196"/>
    <n v="21.7777777777778"/>
    <n v="214.09793814432999"/>
    <m/>
    <n v="112803.86599999999"/>
    <x v="0"/>
    <n v="13665.2174"/>
    <x v="1214"/>
    <x v="0"/>
    <m/>
  </r>
  <r>
    <d v="2024-12-02T02:57:42"/>
    <x v="12"/>
    <n v="14"/>
    <s v="DIAZ LOZADA ANDRES FELIPE"/>
    <x v="1"/>
    <x v="0"/>
    <n v="256"/>
    <n v="23.272727272727298"/>
    <n v="261.67525773195899"/>
    <m/>
    <n v="137871.39180000001"/>
    <x v="1"/>
    <n v="13665.2174"/>
    <x v="1214"/>
    <x v="0"/>
    <m/>
  </r>
  <r>
    <d v="2024-12-02T02:57:42"/>
    <x v="12"/>
    <n v="15"/>
    <s v="MARTINEZ ADRIAN ALEJANDRO"/>
    <x v="0"/>
    <x v="0"/>
    <n v="187"/>
    <n v="20.7777777777778"/>
    <n v="214.09793814432999"/>
    <m/>
    <n v="112803.86599999999"/>
    <x v="1"/>
    <n v="13665.2174"/>
    <x v="1214"/>
    <x v="0"/>
    <m/>
  </r>
  <r>
    <d v="2024-12-02T02:57:42"/>
    <x v="12"/>
    <n v="16"/>
    <s v="HURTADO MADRID JUAN ESTEBAN"/>
    <x v="3"/>
    <x v="0"/>
    <n v="202"/>
    <n v="20.2"/>
    <n v="237.88659793814401"/>
    <m/>
    <n v="125337.6289"/>
    <x v="0"/>
    <n v="13665.2174"/>
    <x v="1214"/>
    <x v="0"/>
    <m/>
  </r>
  <r>
    <d v="2024-12-02T02:57:43"/>
    <x v="12"/>
    <n v="17"/>
    <s v="RAMIREZ JARAMILLO WILSON"/>
    <x v="6"/>
    <x v="0"/>
    <n v="169"/>
    <n v="21.125"/>
    <n v="190.309278350515"/>
    <m/>
    <n v="100270.10309999999"/>
    <x v="0"/>
    <n v="13665.2174"/>
    <x v="1214"/>
    <x v="0"/>
    <m/>
  </r>
  <r>
    <d v="2024-12-02T02:57:43"/>
    <x v="12"/>
    <n v="18"/>
    <s v="BETANCUR GUZMAN JHON FERNANDO"/>
    <x v="3"/>
    <x v="0"/>
    <n v="256"/>
    <n v="25.6"/>
    <n v="237.88659793814401"/>
    <m/>
    <n v="125337.6289"/>
    <x v="0"/>
    <n v="13665.2174"/>
    <x v="1214"/>
    <x v="0"/>
    <m/>
  </r>
  <r>
    <d v="2024-12-02T02:57:44"/>
    <x v="12"/>
    <n v="19"/>
    <s v="MUOZ PEA WEIMAR ALONSO"/>
    <x v="3"/>
    <x v="0"/>
    <n v="262"/>
    <n v="26.2"/>
    <n v="237.88659793814401"/>
    <m/>
    <n v="125337.6289"/>
    <x v="0"/>
    <n v="13665.2174"/>
    <x v="1214"/>
    <x v="0"/>
    <m/>
  </r>
  <r>
    <d v="2024-12-02T02:57:44"/>
    <x v="12"/>
    <n v="20"/>
    <s v="GONZALEZ PEREZ RAFAEL JOSE"/>
    <x v="4"/>
    <x v="0"/>
    <n v="159"/>
    <n v="22.714285714285701"/>
    <n v="166.52061855670101"/>
    <m/>
    <n v="87736.340200000006"/>
    <x v="0"/>
    <n v="13665.2174"/>
    <x v="1214"/>
    <x v="0"/>
    <m/>
  </r>
  <r>
    <d v="2024-12-02T02:57:45"/>
    <x v="12"/>
    <n v="31"/>
    <s v="GOEZ PABLO"/>
    <x v="0"/>
    <x v="0"/>
    <n v="256"/>
    <n v="28.4444444444444"/>
    <n v="214.09793814432999"/>
    <m/>
    <n v="112803.86599999999"/>
    <x v="0"/>
    <n v="13665.2174"/>
    <x v="1214"/>
    <x v="0"/>
    <m/>
  </r>
  <r>
    <d v="2024-12-02T02:57:45"/>
    <x v="12"/>
    <n v="42"/>
    <s v="PINO JUAN ESTEBAN"/>
    <x v="6"/>
    <x v="0"/>
    <n v="168"/>
    <n v="21"/>
    <n v="190.309278350515"/>
    <m/>
    <n v="100270.10309999999"/>
    <x v="1"/>
    <n v="13665.2174"/>
    <x v="1214"/>
    <x v="0"/>
    <m/>
  </r>
  <r>
    <d v="2024-12-03T01:03:22"/>
    <x v="9"/>
    <n v="1"/>
    <s v="MACEA MATEO"/>
    <x v="0"/>
    <x v="0"/>
    <n v="233"/>
    <n v="25.8888888888889"/>
    <n v="214.142441860465"/>
    <m/>
    <n v="112828.34299999999"/>
    <x v="0"/>
    <n v="13862.162200000001"/>
    <x v="1215"/>
    <x v="0"/>
    <m/>
  </r>
  <r>
    <d v="2024-12-03T01:03:23"/>
    <x v="1"/>
    <n v="2"/>
    <s v="PARIAS MURIEL JHON FREDY"/>
    <x v="0"/>
    <x v="0"/>
    <n v="246"/>
    <n v="27.3333333333333"/>
    <n v="214.142441860465"/>
    <m/>
    <n v="112828.34299999999"/>
    <x v="1"/>
    <n v="13862.162200000001"/>
    <x v="1215"/>
    <x v="0"/>
    <m/>
  </r>
  <r>
    <d v="2024-12-03T01:03:23"/>
    <x v="9"/>
    <n v="3"/>
    <s v="AGUIRRE ANDRES"/>
    <x v="1"/>
    <x v="0"/>
    <n v="269"/>
    <n v="24.454545454545499"/>
    <n v="261.72965116279101"/>
    <s v="3 Descuentos (Transbordo) "/>
    <n v="137901.30809999999"/>
    <x v="0"/>
    <n v="13862.162200000001"/>
    <x v="1215"/>
    <x v="0"/>
    <m/>
  </r>
  <r>
    <d v="2024-12-03T01:03:23"/>
    <x v="1"/>
    <n v="4"/>
    <s v="SERNA GONZALES GEOVANNY ANDRES"/>
    <x v="0"/>
    <x v="0"/>
    <n v="223"/>
    <n v="24.7777777777778"/>
    <n v="214.142441860465"/>
    <m/>
    <n v="112828.34299999999"/>
    <x v="0"/>
    <n v="13862.162200000001"/>
    <x v="1215"/>
    <x v="0"/>
    <m/>
  </r>
  <r>
    <d v="2024-12-03T01:03:24"/>
    <x v="9"/>
    <n v="5"/>
    <s v="LONDOO LOPERA DUVAN ANDRES"/>
    <x v="1"/>
    <x v="0"/>
    <n v="278"/>
    <n v="25.272727272727298"/>
    <n v="261.72965116279101"/>
    <m/>
    <n v="137901.30809999999"/>
    <x v="1"/>
    <n v="13862.162200000001"/>
    <x v="1215"/>
    <x v="0"/>
    <m/>
  </r>
  <r>
    <d v="2024-12-03T01:03:24"/>
    <x v="1"/>
    <n v="6"/>
    <s v="AGUDELO GARCIA LLORDIN ELIAS"/>
    <x v="0"/>
    <x v="0"/>
    <n v="171"/>
    <n v="19"/>
    <n v="214.142441860465"/>
    <m/>
    <n v="112828.34299999999"/>
    <x v="0"/>
    <n v="13862.162200000001"/>
    <x v="1215"/>
    <x v="0"/>
    <m/>
  </r>
  <r>
    <d v="2024-12-03T01:03:24"/>
    <x v="9"/>
    <n v="7"/>
    <s v="VANEGAS MORALES DEIBY ALEJANDRO"/>
    <x v="4"/>
    <x v="0"/>
    <n v="167"/>
    <n v="23.8571428571429"/>
    <n v="166.55523255814001"/>
    <m/>
    <n v="87755.377900000007"/>
    <x v="1"/>
    <n v="13862.162200000001"/>
    <x v="1215"/>
    <x v="0"/>
    <m/>
  </r>
  <r>
    <d v="2024-12-03T01:03:25"/>
    <x v="1"/>
    <n v="8"/>
    <s v="VACA FIERRO ROBINSON"/>
    <x v="3"/>
    <x v="0"/>
    <n v="188"/>
    <n v="18.8"/>
    <n v="237.93604651162801"/>
    <m/>
    <n v="125364.8256"/>
    <x v="1"/>
    <n v="13862.162200000001"/>
    <x v="1215"/>
    <x v="0"/>
    <m/>
  </r>
  <r>
    <d v="2024-12-03T01:03:25"/>
    <x v="9"/>
    <n v="9"/>
    <s v="LOPEZ PINEDA DANIEL ESTIVEN"/>
    <x v="2"/>
    <x v="0"/>
    <n v="156"/>
    <n v="26"/>
    <n v="142.761627906977"/>
    <s v="ANDRES FELIPE ORTIZ Realiz 1 viaje donde moviliz 12 Usuarios, 1 Descuento (Despachador) "/>
    <n v="75218.895300000004"/>
    <x v="0"/>
    <n v="13862.162200000001"/>
    <x v="1215"/>
    <x v="0"/>
    <m/>
  </r>
  <r>
    <d v="2024-12-03T01:03:25"/>
    <x v="1"/>
    <n v="11"/>
    <s v="HINCAPIE DIDIER FABIAN"/>
    <x v="0"/>
    <x v="0"/>
    <n v="176"/>
    <n v="19.5555555555556"/>
    <n v="214.142441860465"/>
    <m/>
    <n v="112828.34299999999"/>
    <x v="0"/>
    <n v="13862.162200000001"/>
    <x v="1215"/>
    <x v="0"/>
    <m/>
  </r>
  <r>
    <d v="2024-12-03T01:03:25"/>
    <x v="9"/>
    <n v="12"/>
    <s v="JIMENEZ JIMENEZ OMAR DAVID"/>
    <x v="0"/>
    <x v="0"/>
    <n v="225"/>
    <n v="25"/>
    <n v="214.142441860465"/>
    <m/>
    <n v="112828.34299999999"/>
    <x v="0"/>
    <n v="13862.162200000001"/>
    <x v="1215"/>
    <x v="0"/>
    <m/>
  </r>
  <r>
    <d v="2024-12-03T01:03:26"/>
    <x v="1"/>
    <n v="13"/>
    <s v="DURANGO PAEZ GILDARDO"/>
    <x v="0"/>
    <x v="0"/>
    <n v="174"/>
    <n v="19.3333333333333"/>
    <n v="214.142441860465"/>
    <m/>
    <n v="112828.34299999999"/>
    <x v="0"/>
    <n v="13862.162200000001"/>
    <x v="1215"/>
    <x v="0"/>
    <m/>
  </r>
  <r>
    <d v="2024-12-03T01:03:26"/>
    <x v="9"/>
    <n v="14"/>
    <s v="DIAZ LOZADA ANDRES FELIPE"/>
    <x v="1"/>
    <x v="0"/>
    <n v="284"/>
    <n v="25.818181818181799"/>
    <n v="261.72965116279101"/>
    <s v="1 Descuento (Despachador) "/>
    <n v="137901.30809999999"/>
    <x v="1"/>
    <n v="13862.162200000001"/>
    <x v="1215"/>
    <x v="0"/>
    <m/>
  </r>
  <r>
    <d v="2024-12-03T01:03:27"/>
    <x v="1"/>
    <n v="15"/>
    <s v="QUINTERO  ALVARO ANTONIO"/>
    <x v="3"/>
    <x v="0"/>
    <n v="214"/>
    <n v="21.4"/>
    <n v="237.93604651162801"/>
    <s v="1 Descuento (Conduct) "/>
    <n v="125364.8256"/>
    <x v="1"/>
    <n v="13862.162200000001"/>
    <x v="1215"/>
    <x v="0"/>
    <m/>
  </r>
  <r>
    <d v="2024-12-03T01:03:27"/>
    <x v="9"/>
    <n v="16"/>
    <s v="HURTADO MADRID JUAN ESTEBAN"/>
    <x v="6"/>
    <x v="0"/>
    <n v="137"/>
    <n v="17.125"/>
    <n v="190.34883720930199"/>
    <m/>
    <n v="100291.8605"/>
    <x v="0"/>
    <n v="13862.162200000001"/>
    <x v="1215"/>
    <x v="0"/>
    <m/>
  </r>
  <r>
    <d v="2024-12-03T01:03:27"/>
    <x v="1"/>
    <n v="17"/>
    <s v="RAMIREZ JARAMILLO WILSON"/>
    <x v="3"/>
    <x v="0"/>
    <n v="265"/>
    <n v="26.5"/>
    <n v="237.93604651162801"/>
    <s v="GUILLERMO ESPINOZA Realiz 5 viajes donde moviliz 139 Usuarios "/>
    <n v="125364.8256"/>
    <x v="0"/>
    <n v="13862.162200000001"/>
    <x v="1215"/>
    <x v="0"/>
    <m/>
  </r>
  <r>
    <d v="2024-12-03T01:03:28"/>
    <x v="9"/>
    <n v="18"/>
    <s v="BETANCUR GUZMAN JHON FERNANDO"/>
    <x v="3"/>
    <x v="0"/>
    <n v="248"/>
    <n v="24.8"/>
    <n v="237.93604651162801"/>
    <m/>
    <n v="125364.8256"/>
    <x v="0"/>
    <n v="13862.162200000001"/>
    <x v="1215"/>
    <x v="0"/>
    <m/>
  </r>
  <r>
    <d v="2024-12-03T01:03:28"/>
    <x v="1"/>
    <n v="19"/>
    <s v="MUOZ PEA WEIMAR ALONSO"/>
    <x v="0"/>
    <x v="0"/>
    <n v="184"/>
    <n v="20.4444444444444"/>
    <n v="214.142441860465"/>
    <m/>
    <n v="112828.34299999999"/>
    <x v="0"/>
    <n v="13862.162200000001"/>
    <x v="1215"/>
    <x v="0"/>
    <m/>
  </r>
  <r>
    <d v="2024-12-03T01:03:29"/>
    <x v="9"/>
    <n v="20"/>
    <s v="GONZALEZ PEREZ RAFAEL JOSE"/>
    <x v="3"/>
    <x v="0"/>
    <n v="237"/>
    <n v="23.7"/>
    <n v="237.93604651162801"/>
    <m/>
    <n v="125364.8256"/>
    <x v="0"/>
    <n v="13862.162200000001"/>
    <x v="1215"/>
    <x v="0"/>
    <m/>
  </r>
  <r>
    <d v="2024-12-03T01:03:29"/>
    <x v="1"/>
    <n v="22"/>
    <s v="QUIRAMA CASTAEDA JHON JADER"/>
    <x v="3"/>
    <x v="0"/>
    <n v="288"/>
    <n v="28.8"/>
    <n v="237.93604651162801"/>
    <m/>
    <n v="125364.8256"/>
    <x v="1"/>
    <n v="13862.162200000001"/>
    <x v="1215"/>
    <x v="0"/>
    <m/>
  </r>
  <r>
    <d v="2024-12-03T01:03:30"/>
    <x v="9"/>
    <n v="23"/>
    <s v="SALDARRIAGA PARRA LUIS ALBERTO"/>
    <x v="9"/>
    <x v="0"/>
    <n v="300"/>
    <n v="25"/>
    <n v="285.52325581395303"/>
    <m/>
    <n v="150437.79070000001"/>
    <x v="2"/>
    <n v="13862.162200000001"/>
    <x v="1215"/>
    <x v="0"/>
    <m/>
  </r>
  <r>
    <d v="2024-12-03T01:03:30"/>
    <x v="1"/>
    <n v="25"/>
    <s v="JIMENEZ HURTADO CARLOS ESTIVEN"/>
    <x v="0"/>
    <x v="0"/>
    <n v="231"/>
    <n v="25.6666666666667"/>
    <n v="214.142441860465"/>
    <m/>
    <n v="112828.34299999999"/>
    <x v="1"/>
    <n v="13862.162200000001"/>
    <x v="1215"/>
    <x v="0"/>
    <m/>
  </r>
  <r>
    <d v="2024-12-03T01:03:31"/>
    <x v="9"/>
    <n v="27"/>
    <s v="FLORES RINCON JORGE ALBERTO"/>
    <x v="15"/>
    <x v="0"/>
    <n v="362"/>
    <n v="24.133333333333301"/>
    <n v="356.90406976744202"/>
    <s v="3 Descuentos (Conducts) "/>
    <n v="188047.2384"/>
    <x v="0"/>
    <n v="13862.162200000001"/>
    <x v="1215"/>
    <x v="0"/>
    <m/>
  </r>
  <r>
    <d v="2024-12-03T01:03:31"/>
    <x v="1"/>
    <n v="28"/>
    <s v="GUERRA WILLIAN"/>
    <x v="3"/>
    <x v="0"/>
    <n v="217"/>
    <n v="21.7"/>
    <n v="237.93604651162801"/>
    <m/>
    <n v="125364.8256"/>
    <x v="0"/>
    <n v="13862.162200000001"/>
    <x v="1215"/>
    <x v="0"/>
    <m/>
  </r>
  <r>
    <d v="2024-12-03T01:03:32"/>
    <x v="9"/>
    <n v="30"/>
    <s v="TORRES SUAREZ JUAN DIEGO"/>
    <x v="8"/>
    <x v="0"/>
    <n v="117"/>
    <n v="23.4"/>
    <n v="118.968023255814"/>
    <m/>
    <n v="62682.412799999998"/>
    <x v="0"/>
    <n v="13862.162200000001"/>
    <x v="1215"/>
    <x v="0"/>
    <m/>
  </r>
  <r>
    <d v="2024-12-03T01:03:32"/>
    <x v="1"/>
    <n v="31"/>
    <s v="GOEZ PABLO"/>
    <x v="1"/>
    <x v="0"/>
    <n v="283"/>
    <n v="25.727272727272702"/>
    <n v="261.72965116279101"/>
    <m/>
    <n v="137901.30809999999"/>
    <x v="0"/>
    <n v="13862.162200000001"/>
    <x v="1215"/>
    <x v="0"/>
    <m/>
  </r>
  <r>
    <d v="2024-12-03T01:03:32"/>
    <x v="9"/>
    <n v="32"/>
    <s v="AGUDELO GARCIA DENIN ANGELO"/>
    <x v="2"/>
    <x v="0"/>
    <n v="127"/>
    <n v="21.1666666666667"/>
    <n v="142.761627906977"/>
    <m/>
    <n v="75218.895300000004"/>
    <x v="0"/>
    <n v="13862.162200000001"/>
    <x v="1215"/>
    <x v="0"/>
    <m/>
  </r>
  <r>
    <d v="2024-12-03T01:03:32"/>
    <x v="1"/>
    <n v="34"/>
    <s v="MONTOYA OSPINA GILBERTO ANTONIO"/>
    <x v="12"/>
    <x v="0"/>
    <n v="300"/>
    <n v="23.076923076923102"/>
    <n v="309.31686046511601"/>
    <s v="1 Descuento (Despachador) "/>
    <n v="162974.2733"/>
    <x v="0"/>
    <n v="13862.162200000001"/>
    <x v="1215"/>
    <x v="0"/>
    <m/>
  </r>
  <r>
    <d v="2024-12-03T01:03:33"/>
    <x v="9"/>
    <n v="35"/>
    <s v="PINO JUAN ESTEBAN"/>
    <x v="9"/>
    <x v="0"/>
    <n v="285"/>
    <n v="23.75"/>
    <n v="285.52325581395303"/>
    <s v="1 Descuento (Conduct) "/>
    <n v="150437.79070000001"/>
    <x v="1"/>
    <n v="13862.162200000001"/>
    <x v="1215"/>
    <x v="0"/>
    <m/>
  </r>
  <r>
    <d v="2024-12-03T01:03:33"/>
    <x v="1"/>
    <n v="36"/>
    <s v="MARTINEZ CHAVERRA LUIS NORBERTO"/>
    <x v="9"/>
    <x v="0"/>
    <n v="308"/>
    <n v="25.6666666666667"/>
    <n v="285.52325581395303"/>
    <m/>
    <n v="150437.79070000001"/>
    <x v="0"/>
    <n v="13862.162200000001"/>
    <x v="1215"/>
    <x v="0"/>
    <m/>
  </r>
  <r>
    <d v="2024-12-03T01:03:33"/>
    <x v="9"/>
    <n v="37"/>
    <s v="TABORDA ROJAS DIEGO ALEJANDRO"/>
    <x v="8"/>
    <x v="0"/>
    <n v="112"/>
    <n v="22.4"/>
    <n v="118.968023255814"/>
    <m/>
    <n v="62682.412799999998"/>
    <x v="1"/>
    <n v="13862.162200000001"/>
    <x v="1215"/>
    <x v="0"/>
    <m/>
  </r>
  <r>
    <d v="2024-12-03T01:03:33"/>
    <x v="1"/>
    <n v="38"/>
    <s v="JIMENEZ HERNANDEZ ESTEBAN CAMILO"/>
    <x v="1"/>
    <x v="0"/>
    <n v="225"/>
    <n v="20.454545454545499"/>
    <n v="261.72965116279101"/>
    <s v="2 Descuentos (Asociado y conduct) "/>
    <n v="137901.30809999999"/>
    <x v="0"/>
    <n v="13862.162200000001"/>
    <x v="1215"/>
    <x v="0"/>
    <m/>
  </r>
  <r>
    <d v="2024-12-03T01:03:34"/>
    <x v="9"/>
    <n v="39"/>
    <s v="PALMAR PANA EDIXON JOSUE"/>
    <x v="4"/>
    <x v="0"/>
    <n v="167"/>
    <n v="23.8571428571429"/>
    <n v="166.55523255814001"/>
    <m/>
    <n v="87755.377900000007"/>
    <x v="0"/>
    <n v="13862.162200000001"/>
    <x v="1215"/>
    <x v="0"/>
    <m/>
  </r>
  <r>
    <d v="2024-12-03T01:03:34"/>
    <x v="1"/>
    <n v="40"/>
    <s v="OCAMPO OCAMPO ANTONIO JOSE"/>
    <x v="1"/>
    <x v="0"/>
    <n v="325"/>
    <n v="29.545454545454501"/>
    <n v="261.72965116279101"/>
    <s v="1 Descuento (Conduct) "/>
    <n v="137901.30809999999"/>
    <x v="0"/>
    <n v="13862.162200000001"/>
    <x v="1215"/>
    <x v="0"/>
    <m/>
  </r>
  <r>
    <d v="2024-12-03T01:03:34"/>
    <x v="9"/>
    <n v="41"/>
    <s v="GARCIA DAVID WILSON ALBERTO"/>
    <x v="3"/>
    <x v="0"/>
    <n v="284"/>
    <n v="28.4"/>
    <n v="237.93604651162801"/>
    <s v="1 Descuento (Despachador) "/>
    <n v="125364.8256"/>
    <x v="1"/>
    <n v="13862.162200000001"/>
    <x v="1215"/>
    <x v="0"/>
    <m/>
  </r>
  <r>
    <d v="2024-12-03T01:03:34"/>
    <x v="1"/>
    <n v="42"/>
    <s v="LOPERA ALVAREZ ESTIVEN"/>
    <x v="0"/>
    <x v="3"/>
    <n v="179"/>
    <n v="19.8888888888889"/>
    <n v="214.142441860465"/>
    <m/>
    <n v="112828.34299999999"/>
    <x v="1"/>
    <n v="13862.162200000001"/>
    <x v="1215"/>
    <x v="0"/>
    <m/>
  </r>
  <r>
    <d v="2024-12-04T00:38:29"/>
    <x v="1"/>
    <n v="1"/>
    <s v="MACEA MATEO"/>
    <x v="3"/>
    <x v="3"/>
    <n v="278"/>
    <n v="26.476190476190499"/>
    <n v="264.99126637554599"/>
    <s v="7 Descuentos (Monitoreo y usuarios desubicados) "/>
    <n v="139970.19649999999"/>
    <x v="0"/>
    <n v="16144.4444"/>
    <x v="1216"/>
    <x v="0"/>
    <m/>
  </r>
  <r>
    <d v="2024-12-04T00:38:29"/>
    <x v="9"/>
    <n v="2"/>
    <s v="PARIAS MURIEL JHON FREDY"/>
    <x v="0"/>
    <x v="3"/>
    <n v="228"/>
    <n v="25.3333333333333"/>
    <n v="227.135371179039"/>
    <s v="3 Descuentos (Despachador) "/>
    <n v="119974.4541"/>
    <x v="1"/>
    <n v="16144.4444"/>
    <x v="1216"/>
    <x v="0"/>
    <m/>
  </r>
  <r>
    <d v="2024-12-04T00:38:29"/>
    <x v="1"/>
    <n v="3"/>
    <s v="AGUIRRE ANDRES"/>
    <x v="3"/>
    <x v="0"/>
    <n v="237"/>
    <n v="23.7"/>
    <n v="252.37263464337701"/>
    <s v="6 Descuentos (Transbordo)"/>
    <n v="133304.9491"/>
    <x v="0"/>
    <n v="16144.4444"/>
    <x v="1216"/>
    <x v="0"/>
    <m/>
  </r>
  <r>
    <d v="2024-12-04T00:38:30"/>
    <x v="9"/>
    <n v="4"/>
    <s v="SERNA GONZALES GEOVANNY ANDRES"/>
    <x v="0"/>
    <x v="3"/>
    <n v="250"/>
    <n v="27.7777777777778"/>
    <n v="227.135371179039"/>
    <m/>
    <n v="119974.4541"/>
    <x v="0"/>
    <n v="16144.4444"/>
    <x v="1216"/>
    <x v="0"/>
    <m/>
  </r>
  <r>
    <d v="2024-12-04T00:38:30"/>
    <x v="1"/>
    <n v="5"/>
    <s v="BERRIO POSADA ANGELA"/>
    <x v="8"/>
    <x v="0"/>
    <n v="131"/>
    <n v="26.2"/>
    <n v="126.186317321689"/>
    <m/>
    <n v="66652.474499999997"/>
    <x v="1"/>
    <n v="16144.4444"/>
    <x v="1216"/>
    <x v="0"/>
    <m/>
  </r>
  <r>
    <d v="2024-12-04T00:38:30"/>
    <x v="9"/>
    <n v="6"/>
    <s v="LOPEZ PINEDA DANIEL ESTIVEN"/>
    <x v="0"/>
    <x v="0"/>
    <n v="244"/>
    <n v="27.1111111111111"/>
    <n v="227.135371179039"/>
    <s v="1 Descuento (Despachador) "/>
    <n v="119974.4541"/>
    <x v="0"/>
    <n v="16144.4444"/>
    <x v="1216"/>
    <x v="0"/>
    <m/>
  </r>
  <r>
    <d v="2024-12-04T00:38:30"/>
    <x v="1"/>
    <n v="7"/>
    <s v="VANEGAS MORALES DEIBY ALEJANDRO"/>
    <x v="2"/>
    <x v="0"/>
    <n v="134"/>
    <n v="22.3333333333333"/>
    <n v="151.42358078602601"/>
    <s v="4 Descuentos (Usuarios desubicados) "/>
    <n v="79982.969400000002"/>
    <x v="1"/>
    <n v="16144.4444"/>
    <x v="1216"/>
    <x v="0"/>
    <m/>
  </r>
  <r>
    <d v="2024-12-04T00:38:31"/>
    <x v="9"/>
    <n v="8"/>
    <s v="VACA FIERRO ROBINSON"/>
    <x v="3"/>
    <x v="3"/>
    <n v="245"/>
    <n v="24.5"/>
    <n v="252.37263464337701"/>
    <s v="2 Descuentos (Usuarios desubicados) "/>
    <n v="133304.9491"/>
    <x v="1"/>
    <n v="16144.4444"/>
    <x v="1216"/>
    <x v="0"/>
    <m/>
  </r>
  <r>
    <d v="2024-12-04T00:38:31"/>
    <x v="1"/>
    <n v="9"/>
    <s v="AGUDELO GARCIA LLORDIN ELIAS"/>
    <x v="2"/>
    <x v="0"/>
    <n v="111"/>
    <n v="20.181818181818201"/>
    <n v="138.804949053857"/>
    <m/>
    <n v="73317.721999999994"/>
    <x v="0"/>
    <n v="16144.4444"/>
    <x v="1216"/>
    <x v="0"/>
    <m/>
  </r>
  <r>
    <d v="2024-12-04T00:38:31"/>
    <x v="9"/>
    <n v="11"/>
    <s v="HERRERA GIRALDO DAVINSON"/>
    <x v="0"/>
    <x v="3"/>
    <n v="163"/>
    <n v="18.1111111111111"/>
    <n v="227.135371179039"/>
    <s v="1 Descuento (Despachador) "/>
    <n v="119974.4541"/>
    <x v="0"/>
    <n v="16144.4444"/>
    <x v="1216"/>
    <x v="0"/>
    <m/>
  </r>
  <r>
    <d v="2024-12-04T00:38:31"/>
    <x v="1"/>
    <n v="12"/>
    <s v="JIMENEZ JIMENEZ OMAR DAVID"/>
    <x v="0"/>
    <x v="0"/>
    <n v="248"/>
    <n v="27.5555555555556"/>
    <n v="227.135371179039"/>
    <s v="Se descuenta 0.5 viaje 4 54 pm ya que NO ingresa a la minorista, 3 Descuentos (usuarios desubicados y despachador) "/>
    <n v="113319.4541"/>
    <x v="0"/>
    <n v="16144.4444"/>
    <x v="1216"/>
    <x v="2"/>
    <n v="12.6"/>
  </r>
  <r>
    <d v="2024-12-04T00:38:32"/>
    <x v="9"/>
    <n v="13"/>
    <s v="QUINTERO  ALVARO ANTONIO"/>
    <x v="6"/>
    <x v="3"/>
    <n v="245"/>
    <n v="28.823529411764699"/>
    <n v="214.51673944686999"/>
    <m/>
    <n v="113309.2067"/>
    <x v="0"/>
    <n v="16144.4444"/>
    <x v="1216"/>
    <x v="0"/>
    <m/>
  </r>
  <r>
    <d v="2024-12-04T00:38:32"/>
    <x v="1"/>
    <n v="14"/>
    <s v="DIAZ LOZADA ANDRES FELIPE"/>
    <x v="2"/>
    <x v="0"/>
    <n v="168"/>
    <n v="25.846153846153801"/>
    <n v="164.04221251819499"/>
    <m/>
    <n v="86648.216899999999"/>
    <x v="1"/>
    <n v="16144.4444"/>
    <x v="1216"/>
    <x v="0"/>
    <m/>
  </r>
  <r>
    <d v="2024-12-04T00:38:32"/>
    <x v="9"/>
    <n v="15"/>
    <s v="MARTINEZ ADRIAN ALEJANDRO"/>
    <x v="3"/>
    <x v="3"/>
    <n v="264"/>
    <n v="26.4"/>
    <n v="252.37263464337701"/>
    <s v="2 Descuentos (Conducts) "/>
    <n v="133304.9491"/>
    <x v="1"/>
    <n v="16144.4444"/>
    <x v="1216"/>
    <x v="0"/>
    <m/>
  </r>
  <r>
    <d v="2024-12-04T00:38:32"/>
    <x v="1"/>
    <n v="16"/>
    <s v="LONDOO CADAVID DAVID SANTIAGO"/>
    <x v="0"/>
    <x v="0"/>
    <n v="190"/>
    <n v="21.1111111111111"/>
    <n v="227.135371179039"/>
    <m/>
    <n v="119974.4541"/>
    <x v="0"/>
    <n v="16144.4444"/>
    <x v="1216"/>
    <x v="0"/>
    <m/>
  </r>
  <r>
    <d v="2024-12-04T00:38:33"/>
    <x v="9"/>
    <n v="17"/>
    <s v="RAMIREZ JARAMILLO WILSON"/>
    <x v="8"/>
    <x v="0"/>
    <n v="141"/>
    <n v="28.2"/>
    <n v="126.186317321689"/>
    <m/>
    <n v="66652.474499999997"/>
    <x v="0"/>
    <n v="16144.4444"/>
    <x v="1216"/>
    <x v="0"/>
    <m/>
  </r>
  <r>
    <d v="2024-12-04T00:38:33"/>
    <x v="1"/>
    <n v="18"/>
    <s v="BETANCUR GUZMAN JHON FERNANDO"/>
    <x v="8"/>
    <x v="3"/>
    <n v="144"/>
    <n v="28.8"/>
    <n v="126.186317321689"/>
    <s v="2 Descuentos (Conducts) "/>
    <n v="66652.474499999997"/>
    <x v="0"/>
    <n v="16144.4444"/>
    <x v="1216"/>
    <x v="0"/>
    <m/>
  </r>
  <r>
    <d v="2024-12-04T00:38:33"/>
    <x v="9"/>
    <n v="19"/>
    <s v="MUOZ PEA WEIMAR ALONSO"/>
    <x v="3"/>
    <x v="0"/>
    <n v="236"/>
    <n v="24.842105263157901"/>
    <n v="239.754002911208"/>
    <s v="Se descuenta 0.5 viaje de 2 29 pm ya que NO ingresa a la minorista sin autorizacion, 3 Descuentos (Transbordo) "/>
    <n v="119984.7016"/>
    <x v="0"/>
    <n v="16144.4444"/>
    <x v="1216"/>
    <x v="2"/>
    <n v="12.6"/>
  </r>
  <r>
    <d v="2024-12-04T00:38:33"/>
    <x v="1"/>
    <n v="20"/>
    <s v="GONZALEZ PEREZ RAFAEL JOSE"/>
    <x v="0"/>
    <x v="0"/>
    <n v="234"/>
    <n v="26"/>
    <n v="227.135371179039"/>
    <s v="1 Descuento (Despachador) "/>
    <n v="119974.4541"/>
    <x v="0"/>
    <n v="16144.4444"/>
    <x v="1216"/>
    <x v="0"/>
    <m/>
  </r>
  <r>
    <d v="2024-12-04T00:38:34"/>
    <x v="9"/>
    <n v="21"/>
    <s v="DURANGO DAVID JOSE"/>
    <x v="3"/>
    <x v="0"/>
    <n v="270"/>
    <n v="27"/>
    <n v="252.37263464337701"/>
    <m/>
    <n v="133304.9491"/>
    <x v="0"/>
    <n v="16144.4444"/>
    <x v="1216"/>
    <x v="0"/>
    <m/>
  </r>
  <r>
    <d v="2024-12-04T00:38:34"/>
    <x v="1"/>
    <n v="22"/>
    <s v="QUIRAMA CASTAEDA JHON JADER"/>
    <x v="3"/>
    <x v="0"/>
    <n v="240"/>
    <n v="24"/>
    <n v="252.37263464337701"/>
    <m/>
    <n v="133304.9491"/>
    <x v="1"/>
    <n v="16144.4444"/>
    <x v="1216"/>
    <x v="0"/>
    <m/>
  </r>
  <r>
    <d v="2024-12-04T00:38:34"/>
    <x v="9"/>
    <n v="23"/>
    <s v="SALDARRIAGA PARRA LUIS ALBERTO"/>
    <x v="3"/>
    <x v="0"/>
    <n v="226"/>
    <n v="22.6"/>
    <n v="252.37263464337701"/>
    <m/>
    <n v="133304.9491"/>
    <x v="2"/>
    <n v="16144.4444"/>
    <x v="1216"/>
    <x v="0"/>
    <m/>
  </r>
  <r>
    <d v="2024-12-04T00:38:34"/>
    <x v="1"/>
    <n v="25"/>
    <s v="HENAO MUOZ FERNEY"/>
    <x v="3"/>
    <x v="0"/>
    <n v="255"/>
    <n v="25.5"/>
    <n v="252.37263464337701"/>
    <s v="5 Descuentos (Usuarios desubicados y conducts) "/>
    <n v="133304.9491"/>
    <x v="1"/>
    <n v="16144.4444"/>
    <x v="1216"/>
    <x v="0"/>
    <m/>
  </r>
  <r>
    <d v="2024-12-04T00:38:35"/>
    <x v="9"/>
    <n v="26"/>
    <s v="CIRO MARIN RODRIGO ALBERTO"/>
    <x v="10"/>
    <x v="0"/>
    <n v="105"/>
    <n v="26.25"/>
    <n v="100.949053857351"/>
    <m/>
    <n v="53321.979599999999"/>
    <x v="0"/>
    <n v="16144.4444"/>
    <x v="1216"/>
    <x v="0"/>
    <m/>
  </r>
  <r>
    <d v="2024-12-04T00:38:35"/>
    <x v="1"/>
    <n v="27"/>
    <s v="FLORES RINCON JORGE ALBERTO"/>
    <x v="0"/>
    <x v="0"/>
    <n v="255"/>
    <n v="28.3333333333333"/>
    <n v="227.135371179039"/>
    <m/>
    <n v="119974.4541"/>
    <x v="0"/>
    <n v="16144.4444"/>
    <x v="1216"/>
    <x v="0"/>
    <m/>
  </r>
  <r>
    <d v="2024-12-04T00:38:35"/>
    <x v="9"/>
    <n v="29"/>
    <s v="PEREZ GARCIA JUAN ESTEBAN"/>
    <x v="3"/>
    <x v="0"/>
    <n v="260"/>
    <n v="26"/>
    <n v="252.37263464337701"/>
    <s v="3 Descuentos (Usuarios desubicados) "/>
    <n v="133304.9491"/>
    <x v="0"/>
    <n v="16144.4444"/>
    <x v="1216"/>
    <x v="0"/>
    <m/>
  </r>
  <r>
    <d v="2024-12-04T00:38:35"/>
    <x v="1"/>
    <n v="30"/>
    <s v="TORRES SUAREZ JUAN DIEGO"/>
    <x v="9"/>
    <x v="0"/>
    <n v="275"/>
    <n v="22.9166666666667"/>
    <n v="302.84716157205202"/>
    <s v="4 Descuentos (Usuarios desubicados) "/>
    <n v="159965.93890000001"/>
    <x v="0"/>
    <n v="16144.4444"/>
    <x v="1216"/>
    <x v="0"/>
    <m/>
  </r>
  <r>
    <d v="2024-12-04T00:38:36"/>
    <x v="9"/>
    <n v="31"/>
    <s v="AMAYA JOSE MANUEL"/>
    <x v="4"/>
    <x v="0"/>
    <n v="206"/>
    <n v="29.428571428571399"/>
    <n v="176.66084425036399"/>
    <m/>
    <n v="93313.464300000007"/>
    <x v="0"/>
    <n v="16144.4444"/>
    <x v="1216"/>
    <x v="0"/>
    <m/>
  </r>
  <r>
    <d v="2024-12-04T00:38:36"/>
    <x v="1"/>
    <n v="32"/>
    <s v="AGUDELO GARCIA DENIN ANGELO"/>
    <x v="0"/>
    <x v="3"/>
    <n v="260"/>
    <n v="28.8888888888889"/>
    <n v="227.135371179039"/>
    <s v="7 Descuentos (Transbordo y conducts)"/>
    <n v="119974.4541"/>
    <x v="0"/>
    <n v="16144.4444"/>
    <x v="1216"/>
    <x v="0"/>
    <m/>
  </r>
  <r>
    <d v="2024-12-04T00:38:36"/>
    <x v="9"/>
    <n v="33"/>
    <s v="SERNA JUAN PABLO"/>
    <x v="6"/>
    <x v="0"/>
    <n v="174"/>
    <n v="21.75"/>
    <n v="201.89810771470201"/>
    <m/>
    <n v="106643.9592"/>
    <x v="0"/>
    <n v="16144.4444"/>
    <x v="1216"/>
    <x v="0"/>
    <m/>
  </r>
  <r>
    <d v="2024-12-04T00:38:36"/>
    <x v="1"/>
    <n v="34"/>
    <s v="MONTOYA OSPINA GILBERTO ANTONIO"/>
    <x v="9"/>
    <x v="0"/>
    <n v="332"/>
    <n v="27.6666666666667"/>
    <n v="302.84716157205202"/>
    <s v="1 Descuento (Conduct) "/>
    <n v="159965.93890000001"/>
    <x v="0"/>
    <n v="16144.4444"/>
    <x v="1216"/>
    <x v="0"/>
    <m/>
  </r>
  <r>
    <d v="2024-12-04T00:38:36"/>
    <x v="9"/>
    <n v="35"/>
    <s v="RUA CHAVARRIA JEFERSON ANDREY"/>
    <x v="3"/>
    <x v="0"/>
    <n v="283"/>
    <n v="28.3"/>
    <n v="252.37263464337701"/>
    <s v="6 Descuentos (Usuarios desubicados, asociado y despachador)"/>
    <n v="133304.9491"/>
    <x v="1"/>
    <n v="16144.4444"/>
    <x v="1216"/>
    <x v="0"/>
    <m/>
  </r>
  <r>
    <d v="2024-12-04T00:38:37"/>
    <x v="1"/>
    <n v="36"/>
    <s v="MARTINEZ CHAVERRA LUIS NORBERTO"/>
    <x v="1"/>
    <x v="0"/>
    <n v="241"/>
    <n v="21.909090909090899"/>
    <n v="277.60989810771503"/>
    <s v="1 Descuento (Conduct) "/>
    <n v="146635.44399999999"/>
    <x v="0"/>
    <n v="16144.4444"/>
    <x v="1216"/>
    <x v="0"/>
    <m/>
  </r>
  <r>
    <d v="2024-12-04T00:38:37"/>
    <x v="9"/>
    <n v="37"/>
    <s v="TABORDA ROJAS DIEGO ALEJANDRO"/>
    <x v="13"/>
    <x v="0"/>
    <n v="333"/>
    <n v="23.785714285714299"/>
    <n v="353.32168850072799"/>
    <m/>
    <n v="186626.92869999999"/>
    <x v="1"/>
    <n v="16144.4444"/>
    <x v="1216"/>
    <x v="0"/>
    <m/>
  </r>
  <r>
    <d v="2024-12-04T00:38:37"/>
    <x v="1"/>
    <n v="38"/>
    <s v="JIMENEZ HERNANDEZ ESTEBAN CAMILO"/>
    <x v="1"/>
    <x v="0"/>
    <n v="256"/>
    <n v="23.272727272727298"/>
    <n v="277.60989810771503"/>
    <m/>
    <n v="146635.44399999999"/>
    <x v="0"/>
    <n v="16144.4444"/>
    <x v="1216"/>
    <x v="0"/>
    <m/>
  </r>
  <r>
    <d v="2024-12-04T00:38:37"/>
    <x v="9"/>
    <n v="39"/>
    <s v="PALMAR PANA EDIXON JOSUE"/>
    <x v="6"/>
    <x v="0"/>
    <n v="188"/>
    <n v="23.5"/>
    <n v="201.89810771470201"/>
    <m/>
    <n v="106643.9592"/>
    <x v="0"/>
    <n v="16144.4444"/>
    <x v="1216"/>
    <x v="0"/>
    <m/>
  </r>
  <r>
    <d v="2024-12-04T00:38:38"/>
    <x v="1"/>
    <n v="40"/>
    <s v="OCAMPO OCAMPO ANTONIO JOSE"/>
    <x v="3"/>
    <x v="0"/>
    <n v="269"/>
    <n v="26.9"/>
    <n v="252.37263464337701"/>
    <m/>
    <n v="133304.9491"/>
    <x v="0"/>
    <n v="16144.4444"/>
    <x v="1216"/>
    <x v="0"/>
    <m/>
  </r>
  <r>
    <d v="2024-12-04T00:38:38"/>
    <x v="9"/>
    <n v="41"/>
    <s v="LONDOO LOPERA DUVAN ANDRES"/>
    <x v="3"/>
    <x v="0"/>
    <n v="256"/>
    <n v="25.6"/>
    <n v="252.37263464337701"/>
    <s v="2 Descuentos (Conducts) "/>
    <n v="133304.9491"/>
    <x v="1"/>
    <n v="16144.4444"/>
    <x v="1216"/>
    <x v="0"/>
    <m/>
  </r>
  <r>
    <d v="2024-12-04T00:38:38"/>
    <x v="1"/>
    <n v="42"/>
    <s v="PINO JUAN ESTEBAN"/>
    <x v="10"/>
    <x v="3"/>
    <n v="94"/>
    <n v="23.5"/>
    <n v="100.949053857351"/>
    <m/>
    <n v="53321.979599999999"/>
    <x v="1"/>
    <n v="16144.4444"/>
    <x v="1216"/>
    <x v="0"/>
    <m/>
  </r>
  <r>
    <d v="2024-12-05T00:33:55"/>
    <x v="9"/>
    <n v="1"/>
    <s v="MACEA MATEO"/>
    <x v="8"/>
    <x v="0"/>
    <n v="94"/>
    <n v="18.8"/>
    <n v="120.249632892805"/>
    <m/>
    <n v="63387.2981"/>
    <x v="0"/>
    <n v="12095.2381"/>
    <x v="1217"/>
    <x v="0"/>
    <m/>
  </r>
  <r>
    <d v="2024-12-05T00:33:55"/>
    <x v="1"/>
    <n v="2"/>
    <s v="SERNA JUAN PABLO"/>
    <x v="0"/>
    <x v="0"/>
    <n v="196"/>
    <n v="21.7777777777778"/>
    <n v="216.44933920704801"/>
    <s v="2 Descuentos (Usuarios desubicados) "/>
    <n v="114097.1366"/>
    <x v="1"/>
    <n v="12095.2381"/>
    <x v="1217"/>
    <x v="0"/>
    <m/>
  </r>
  <r>
    <d v="2024-12-05T00:33:55"/>
    <x v="9"/>
    <n v="3"/>
    <s v="AGUIRRE ANDRES"/>
    <x v="0"/>
    <x v="0"/>
    <n v="198"/>
    <n v="22"/>
    <n v="216.44933920704801"/>
    <s v="2 Descuentos (Despachador y transbordo) "/>
    <n v="114097.1366"/>
    <x v="0"/>
    <n v="12095.2381"/>
    <x v="1217"/>
    <x v="0"/>
    <m/>
  </r>
  <r>
    <d v="2024-12-05T00:33:56"/>
    <x v="1"/>
    <n v="4"/>
    <s v="SERNA GONZALES GEOVANNY ANDRES"/>
    <x v="0"/>
    <x v="0"/>
    <n v="193"/>
    <n v="21.4444444444444"/>
    <n v="216.44933920704801"/>
    <m/>
    <n v="114097.1366"/>
    <x v="0"/>
    <n v="12095.2381"/>
    <x v="1217"/>
    <x v="0"/>
    <m/>
  </r>
  <r>
    <d v="2024-12-05T00:33:56"/>
    <x v="9"/>
    <n v="5"/>
    <s v="BERRIO POSADA ANGELA"/>
    <x v="1"/>
    <x v="0"/>
    <n v="318"/>
    <n v="28.909090909090899"/>
    <n v="264.54919236416998"/>
    <m/>
    <n v="139452.0558"/>
    <x v="1"/>
    <n v="12095.2381"/>
    <x v="1217"/>
    <x v="0"/>
    <m/>
  </r>
  <r>
    <d v="2024-12-05T00:33:56"/>
    <x v="1"/>
    <n v="6"/>
    <s v="LOPEZ PINEDA DANIEL ESTIVEN"/>
    <x v="2"/>
    <x v="0"/>
    <n v="149"/>
    <n v="24.8333333333333"/>
    <n v="144.299559471366"/>
    <s v="5 Descuentos (Incidente con Usuarios y conduct) "/>
    <n v="76064.757700000002"/>
    <x v="0"/>
    <n v="12095.2381"/>
    <x v="1217"/>
    <x v="0"/>
    <m/>
  </r>
  <r>
    <d v="2024-12-05T00:33:57"/>
    <x v="9"/>
    <n v="7"/>
    <s v="VANEGAS MORALES DEIBY ALEJANDRO"/>
    <x v="3"/>
    <x v="1"/>
    <n v="257"/>
    <n v="25.7"/>
    <n v="240.499265785609"/>
    <s v="Se descuenta el viaje de 4 47 pm ya que abadona ruta sin autorizacin, 3 Descuentos (Usuarios desubicados) "/>
    <n v="114097.0962"/>
    <x v="1"/>
    <n v="12095.2381"/>
    <x v="1217"/>
    <x v="1"/>
    <n v="24.05"/>
  </r>
  <r>
    <d v="2024-12-05T00:33:57"/>
    <x v="1"/>
    <n v="8"/>
    <s v="VACA FIERRO ROBINSON"/>
    <x v="3"/>
    <x v="0"/>
    <n v="265"/>
    <n v="26.5"/>
    <n v="240.499265785609"/>
    <s v="2 Descuentos (Despachador) "/>
    <n v="126774.5962"/>
    <x v="1"/>
    <n v="12095.2381"/>
    <x v="1217"/>
    <x v="0"/>
    <m/>
  </r>
  <r>
    <d v="2024-12-05T00:33:57"/>
    <x v="9"/>
    <n v="9"/>
    <s v="ORTIZ ANDRES FELIPE"/>
    <x v="10"/>
    <x v="0"/>
    <n v="74"/>
    <n v="18.5"/>
    <n v="96.199706314243798"/>
    <m/>
    <n v="50709.838499999998"/>
    <x v="0"/>
    <n v="12095.2381"/>
    <x v="1217"/>
    <x v="0"/>
    <m/>
  </r>
  <r>
    <d v="2024-12-05T00:33:57"/>
    <x v="1"/>
    <n v="10"/>
    <s v="MARULANDA JARAMILLO DAWER ANDRES"/>
    <x v="6"/>
    <x v="0"/>
    <n v="179"/>
    <n v="23.866666666666699"/>
    <n v="180.37444933920699"/>
    <m/>
    <n v="95080.947100000005"/>
    <x v="0"/>
    <n v="12095.2381"/>
    <x v="1217"/>
    <x v="0"/>
    <m/>
  </r>
  <r>
    <d v="2024-12-05T00:33:58"/>
    <x v="9"/>
    <n v="11"/>
    <s v="HERRERA GIRALDO DAVINSON"/>
    <x v="0"/>
    <x v="0"/>
    <n v="199"/>
    <n v="22.1111111111111"/>
    <n v="216.44933920704801"/>
    <m/>
    <n v="114097.1366"/>
    <x v="0"/>
    <n v="12095.2381"/>
    <x v="1217"/>
    <x v="0"/>
    <m/>
  </r>
  <r>
    <d v="2024-12-05T00:33:58"/>
    <x v="1"/>
    <n v="12"/>
    <s v="JIMENEZ JIMENEZ OMAR DAVID"/>
    <x v="0"/>
    <x v="0"/>
    <n v="208"/>
    <n v="23.1111111111111"/>
    <n v="216.44933920704801"/>
    <s v="2 Descuentos (Conducts) "/>
    <n v="114097.1366"/>
    <x v="0"/>
    <n v="12095.2381"/>
    <x v="1217"/>
    <x v="0"/>
    <m/>
  </r>
  <r>
    <d v="2024-12-05T00:33:58"/>
    <x v="9"/>
    <n v="13"/>
    <s v="QUINTERO  ALVARO ANTONIO"/>
    <x v="0"/>
    <x v="0"/>
    <n v="225"/>
    <n v="25"/>
    <n v="216.44933920704801"/>
    <s v="5 Descuentos (transbordo y despachador) "/>
    <n v="114097.1366"/>
    <x v="0"/>
    <n v="12095.2381"/>
    <x v="1217"/>
    <x v="0"/>
    <m/>
  </r>
  <r>
    <d v="2024-12-05T00:33:58"/>
    <x v="1"/>
    <n v="14"/>
    <s v="DIAZ LOZADA ANDRES FELIPE"/>
    <x v="3"/>
    <x v="0"/>
    <n v="241"/>
    <n v="24.1"/>
    <n v="240.499265785609"/>
    <m/>
    <n v="126774.5962"/>
    <x v="1"/>
    <n v="12095.2381"/>
    <x v="1217"/>
    <x v="0"/>
    <m/>
  </r>
  <r>
    <d v="2024-12-05T00:33:59"/>
    <x v="9"/>
    <n v="15"/>
    <s v="MARTINEZ ADRIAN ALEJANDRO"/>
    <x v="4"/>
    <x v="0"/>
    <n v="188"/>
    <n v="26.8571428571429"/>
    <n v="168.34948604992701"/>
    <s v="3 Descuentos (despachador y usuarios desubicados) "/>
    <n v="88742.217300000004"/>
    <x v="1"/>
    <n v="12095.2381"/>
    <x v="1217"/>
    <x v="0"/>
    <m/>
  </r>
  <r>
    <d v="2024-12-05T00:33:59"/>
    <x v="1"/>
    <n v="16"/>
    <s v="LONDOO CADAVID DAVID SANTIAGO"/>
    <x v="2"/>
    <x v="0"/>
    <n v="110"/>
    <n v="18.3333333333333"/>
    <n v="144.299559471366"/>
    <m/>
    <n v="76064.757700000002"/>
    <x v="0"/>
    <n v="12095.2381"/>
    <x v="1217"/>
    <x v="0"/>
    <m/>
  </r>
  <r>
    <d v="2024-12-05T00:33:59"/>
    <x v="9"/>
    <n v="17"/>
    <s v="RAMIREZ JARAMILLO WILSON"/>
    <x v="2"/>
    <x v="0"/>
    <n v="133"/>
    <n v="22.1666666666667"/>
    <n v="144.299559471366"/>
    <s v="2 Descuentos (Conducts) "/>
    <n v="76064.757700000002"/>
    <x v="0"/>
    <n v="12095.2381"/>
    <x v="1217"/>
    <x v="0"/>
    <m/>
  </r>
  <r>
    <d v="2024-12-05T00:33:59"/>
    <x v="1"/>
    <n v="18"/>
    <s v="HINCAPIE DIDIER FABIAN"/>
    <x v="0"/>
    <x v="5"/>
    <n v="210"/>
    <n v="23.3333333333333"/>
    <n v="216.44933920704801"/>
    <s v="2 Descuentos (Conducts) "/>
    <n v="114097.1366"/>
    <x v="0"/>
    <n v="12095.2381"/>
    <x v="1217"/>
    <x v="0"/>
    <m/>
  </r>
  <r>
    <d v="2024-12-05T00:33:59"/>
    <x v="9"/>
    <n v="19"/>
    <s v="MUOZ PEA WEIMAR ALONSO"/>
    <x v="0"/>
    <x v="0"/>
    <n v="214"/>
    <n v="23.7777777777778"/>
    <n v="216.44933920704801"/>
    <m/>
    <n v="114097.1366"/>
    <x v="0"/>
    <n v="12095.2381"/>
    <x v="1217"/>
    <x v="0"/>
    <m/>
  </r>
  <r>
    <d v="2024-12-05T00:34:00"/>
    <x v="1"/>
    <n v="20"/>
    <s v="LONDOO LOPERA DUVAN ANDRES"/>
    <x v="0"/>
    <x v="0"/>
    <n v="243"/>
    <n v="27"/>
    <n v="216.44933920704801"/>
    <s v="4 Descuentos (usuarios desubicados y despachador) "/>
    <n v="114097.1366"/>
    <x v="0"/>
    <n v="12095.2381"/>
    <x v="1217"/>
    <x v="0"/>
    <m/>
  </r>
  <r>
    <d v="2024-12-05T00:34:00"/>
    <x v="9"/>
    <n v="21"/>
    <s v="DURANGO DAVID JOSE"/>
    <x v="7"/>
    <x v="0"/>
    <n v="64"/>
    <n v="21.3333333333333"/>
    <n v="72.149779735682799"/>
    <m/>
    <n v="38032.378900000003"/>
    <x v="0"/>
    <n v="12095.2381"/>
    <x v="1217"/>
    <x v="0"/>
    <m/>
  </r>
  <r>
    <d v="2024-12-05T00:34:00"/>
    <x v="1"/>
    <n v="22"/>
    <s v="QUIRAMA CASTAEDA JHON JADER"/>
    <x v="6"/>
    <x v="0"/>
    <n v="227"/>
    <n v="28.375"/>
    <n v="192.39941262848799"/>
    <m/>
    <n v="101419.67690000001"/>
    <x v="1"/>
    <n v="12095.2381"/>
    <x v="1217"/>
    <x v="0"/>
    <m/>
  </r>
  <r>
    <d v="2024-12-05T00:34:00"/>
    <x v="9"/>
    <n v="23"/>
    <s v="SALDARRIAGA PARRA LUIS ALBERTO"/>
    <x v="1"/>
    <x v="0"/>
    <n v="209"/>
    <n v="19"/>
    <n v="264.54919236416998"/>
    <m/>
    <n v="139452.0558"/>
    <x v="2"/>
    <n v="12095.2381"/>
    <x v="1217"/>
    <x v="0"/>
    <m/>
  </r>
  <r>
    <d v="2024-12-05T00:34:01"/>
    <x v="1"/>
    <n v="25"/>
    <s v="JIMENEZ HURTADO CARLOS ESTIVEN"/>
    <x v="4"/>
    <x v="0"/>
    <n v="191"/>
    <n v="27.285714285714299"/>
    <n v="168.34948604992701"/>
    <m/>
    <n v="88742.217300000004"/>
    <x v="1"/>
    <n v="12095.2381"/>
    <x v="1217"/>
    <x v="0"/>
    <m/>
  </r>
  <r>
    <d v="2024-12-05T00:34:01"/>
    <x v="9"/>
    <n v="26"/>
    <s v="CIRO MARIN RODRIGO ALBERTO"/>
    <x v="3"/>
    <x v="0"/>
    <n v="229"/>
    <n v="22.9"/>
    <n v="240.499265785609"/>
    <s v="2 Descuentos (Usuarios desubicados) "/>
    <n v="126774.5962"/>
    <x v="0"/>
    <n v="12095.2381"/>
    <x v="1217"/>
    <x v="0"/>
    <m/>
  </r>
  <r>
    <d v="2024-12-05T00:34:01"/>
    <x v="1"/>
    <n v="27"/>
    <s v="RUA CHAVARRIA JEFERSON ANDREY"/>
    <x v="4"/>
    <x v="0"/>
    <n v="186"/>
    <n v="26.571428571428601"/>
    <n v="168.34948604992701"/>
    <m/>
    <n v="88742.217300000004"/>
    <x v="0"/>
    <n v="12095.2381"/>
    <x v="1217"/>
    <x v="0"/>
    <m/>
  </r>
  <r>
    <d v="2024-12-05T00:34:01"/>
    <x v="9"/>
    <n v="28"/>
    <s v="AGUDELO GARCIA LLORDIN ELIAS"/>
    <x v="8"/>
    <x v="0"/>
    <n v="124"/>
    <n v="24.8"/>
    <n v="120.249632892805"/>
    <m/>
    <n v="63387.2981"/>
    <x v="0"/>
    <n v="12095.2381"/>
    <x v="1217"/>
    <x v="0"/>
    <m/>
  </r>
  <r>
    <d v="2024-12-05T00:34:02"/>
    <x v="1"/>
    <n v="29"/>
    <s v="PEREZ GARCIA JUAN ESTEBAN"/>
    <x v="3"/>
    <x v="0"/>
    <n v="244"/>
    <n v="24.4"/>
    <n v="240.499265785609"/>
    <m/>
    <n v="126774.5962"/>
    <x v="0"/>
    <n v="12095.2381"/>
    <x v="1217"/>
    <x v="0"/>
    <m/>
  </r>
  <r>
    <d v="2024-12-05T00:34:02"/>
    <x v="9"/>
    <n v="30"/>
    <s v="TORRES SUAREZ JUAN DIEGO"/>
    <x v="10"/>
    <x v="0"/>
    <n v="116"/>
    <n v="25.7777777777778"/>
    <n v="108.22466960352401"/>
    <m/>
    <n v="57048.568299999999"/>
    <x v="0"/>
    <n v="12095.2381"/>
    <x v="1217"/>
    <x v="0"/>
    <m/>
  </r>
  <r>
    <d v="2024-12-05T00:34:02"/>
    <x v="1"/>
    <n v="31"/>
    <s v="GOEZ PABLO"/>
    <x v="3"/>
    <x v="0"/>
    <n v="241"/>
    <n v="24.1"/>
    <n v="240.499265785609"/>
    <s v="4 Descuentos (Oficina y usuarios desubicados) "/>
    <n v="126774.5962"/>
    <x v="0"/>
    <n v="12095.2381"/>
    <x v="1217"/>
    <x v="0"/>
    <m/>
  </r>
  <r>
    <d v="2024-12-05T00:34:02"/>
    <x v="9"/>
    <n v="32"/>
    <s v="AGUDELO GARCIA DENIN ANGELO"/>
    <x v="0"/>
    <x v="3"/>
    <n v="231"/>
    <n v="25.6666666666667"/>
    <n v="216.44933920704801"/>
    <s v="3 Descuentos (Usuarios desubicados) "/>
    <n v="114097.1366"/>
    <x v="0"/>
    <n v="12095.2381"/>
    <x v="1217"/>
    <x v="0"/>
    <m/>
  </r>
  <r>
    <d v="2024-12-05T00:34:03"/>
    <x v="1"/>
    <n v="33"/>
    <s v="AMAYA JOSE MANUEL"/>
    <x v="10"/>
    <x v="0"/>
    <n v="73"/>
    <n v="18.25"/>
    <n v="96.199706314243798"/>
    <m/>
    <n v="50709.838499999998"/>
    <x v="0"/>
    <n v="12095.2381"/>
    <x v="1217"/>
    <x v="0"/>
    <m/>
  </r>
  <r>
    <d v="2024-12-05T00:34:03"/>
    <x v="9"/>
    <n v="34"/>
    <s v="MONTOYA OSPINA GILBERTO ANTONIO"/>
    <x v="1"/>
    <x v="0"/>
    <n v="252"/>
    <n v="22.909090909090899"/>
    <n v="264.54919236416998"/>
    <s v="18 Descuentos (Transbordo) "/>
    <n v="139452.0558"/>
    <x v="0"/>
    <n v="12095.2381"/>
    <x v="1217"/>
    <x v="0"/>
    <m/>
  </r>
  <r>
    <d v="2024-12-05T00:34:03"/>
    <x v="1"/>
    <n v="35"/>
    <s v="PINO JUAN ESTEBAN"/>
    <x v="3"/>
    <x v="0"/>
    <n v="274"/>
    <n v="27.4"/>
    <n v="240.499265785609"/>
    <s v="1 Descuento (Monitoreo)"/>
    <n v="126774.5962"/>
    <x v="1"/>
    <n v="12095.2381"/>
    <x v="1217"/>
    <x v="0"/>
    <m/>
  </r>
  <r>
    <d v="2024-12-05T00:34:03"/>
    <x v="9"/>
    <n v="36"/>
    <s v="MARTINEZ CHAVERRA LUIS NORBERTO"/>
    <x v="1"/>
    <x v="0"/>
    <n v="242"/>
    <n v="22"/>
    <n v="264.54919236416998"/>
    <m/>
    <n v="139452.0558"/>
    <x v="0"/>
    <n v="12095.2381"/>
    <x v="1217"/>
    <x v="0"/>
    <m/>
  </r>
  <r>
    <d v="2024-12-05T00:34:03"/>
    <x v="1"/>
    <n v="37"/>
    <s v="TABORDA ROJAS DIEGO ALEJANDRO"/>
    <x v="1"/>
    <x v="0"/>
    <n v="240"/>
    <n v="21.818181818181799"/>
    <n v="264.54919236416998"/>
    <s v="1 Descuento (Usuario movilidad reducida) "/>
    <n v="139452.0558"/>
    <x v="1"/>
    <n v="12095.2381"/>
    <x v="1217"/>
    <x v="0"/>
    <m/>
  </r>
  <r>
    <d v="2024-12-05T00:34:04"/>
    <x v="9"/>
    <n v="38"/>
    <s v="JIMENEZ HERNANDEZ ESTEBAN CAMILO"/>
    <x v="3"/>
    <x v="0"/>
    <n v="269"/>
    <n v="26.9"/>
    <n v="240.499265785609"/>
    <m/>
    <n v="126774.5962"/>
    <x v="0"/>
    <n v="12095.2381"/>
    <x v="1217"/>
    <x v="0"/>
    <m/>
  </r>
  <r>
    <d v="2024-12-05T00:34:04"/>
    <x v="1"/>
    <n v="39"/>
    <s v="HERNANDEZ JUAN SEBASTIAN"/>
    <x v="6"/>
    <x v="0"/>
    <n v="193"/>
    <n v="22.705882352941199"/>
    <n v="204.424375917768"/>
    <m/>
    <n v="107758.4068"/>
    <x v="0"/>
    <n v="12095.2381"/>
    <x v="1217"/>
    <x v="0"/>
    <m/>
  </r>
  <r>
    <d v="2024-12-05T00:34:04"/>
    <x v="9"/>
    <n v="40"/>
    <s v="OCAMPO OCAMPO ANTONIO JOSE"/>
    <x v="4"/>
    <x v="0"/>
    <n v="187"/>
    <n v="26.714285714285701"/>
    <n v="168.34948604992701"/>
    <m/>
    <n v="88742.217300000004"/>
    <x v="0"/>
    <n v="12095.2381"/>
    <x v="1217"/>
    <x v="0"/>
    <m/>
  </r>
  <r>
    <d v="2024-12-05T00:34:04"/>
    <x v="1"/>
    <n v="41"/>
    <s v="GARCIA DAVID WILSON ALBERTO"/>
    <x v="3"/>
    <x v="0"/>
    <n v="237"/>
    <n v="23.7"/>
    <n v="240.499265785609"/>
    <s v="1 Descuento (Usuario desubicado) "/>
    <n v="126774.5962"/>
    <x v="1"/>
    <n v="12095.2381"/>
    <x v="1217"/>
    <x v="0"/>
    <m/>
  </r>
  <r>
    <d v="2024-12-05T00:34:05"/>
    <x v="9"/>
    <n v="42"/>
    <s v="LOPERA ALVAREZ ESTIVEN"/>
    <x v="3"/>
    <x v="0"/>
    <n v="266"/>
    <n v="26.6"/>
    <n v="240.499265785609"/>
    <m/>
    <n v="126774.5962"/>
    <x v="1"/>
    <n v="12095.2381"/>
    <x v="1217"/>
    <x v="0"/>
    <m/>
  </r>
  <r>
    <d v="2024-12-06T00:30:49"/>
    <x v="1"/>
    <n v="1"/>
    <s v="MACEA MATEO"/>
    <x v="1"/>
    <x v="0"/>
    <n v="246"/>
    <n v="22.363636363636399"/>
    <n v="259.51396648044698"/>
    <s v="1 Descuento (Usuario desubicado) "/>
    <n v="136682.68160000001"/>
    <x v="0"/>
    <n v="16567.647099999998"/>
    <x v="1218"/>
    <x v="0"/>
    <m/>
  </r>
  <r>
    <d v="2024-12-06T00:30:49"/>
    <x v="9"/>
    <n v="2"/>
    <s v="PARIAS MURIEL JHON FREDY"/>
    <x v="0"/>
    <x v="0"/>
    <n v="206"/>
    <n v="22.8888888888889"/>
    <n v="212.32960893854701"/>
    <m/>
    <n v="111831.2849"/>
    <x v="1"/>
    <n v="16567.647099999998"/>
    <x v="1218"/>
    <x v="0"/>
    <m/>
  </r>
  <r>
    <d v="2024-12-06T00:30:50"/>
    <x v="1"/>
    <n v="3"/>
    <s v="HERNANDEZ JUAN SEBASTIAN"/>
    <x v="0"/>
    <x v="1"/>
    <n v="202"/>
    <n v="22.4444444444444"/>
    <n v="212.32960893854701"/>
    <s v="Se descuenta el viaje de 4 45 am ya que NO cumple con la ruta como se debe "/>
    <n v="99456.284899999999"/>
    <x v="0"/>
    <n v="16567.647099999998"/>
    <x v="1218"/>
    <x v="1"/>
    <n v="23.5"/>
  </r>
  <r>
    <d v="2024-12-06T00:30:50"/>
    <x v="9"/>
    <n v="4"/>
    <s v="SERNA GONZALES GEOVANNY ANDRES"/>
    <x v="4"/>
    <x v="0"/>
    <n v="189"/>
    <n v="27"/>
    <n v="165.14525139664801"/>
    <s v="1 Descuento (Monitoreo) "/>
    <n v="86979.888300000006"/>
    <x v="0"/>
    <n v="16567.647099999998"/>
    <x v="1218"/>
    <x v="0"/>
    <m/>
  </r>
  <r>
    <d v="2024-12-06T00:30:50"/>
    <x v="1"/>
    <n v="5"/>
    <s v="BERRIO POSADA ANGELA"/>
    <x v="1"/>
    <x v="0"/>
    <n v="225"/>
    <n v="20.454545454545499"/>
    <n v="259.51396648044698"/>
    <s v="2 Descuentos (Despachador) "/>
    <n v="136682.68160000001"/>
    <x v="1"/>
    <n v="16567.647099999998"/>
    <x v="1218"/>
    <x v="0"/>
    <m/>
  </r>
  <r>
    <d v="2024-12-06T00:30:51"/>
    <x v="9"/>
    <n v="6"/>
    <s v="LOPEZ PINEDA DANIEL ESTIVEN"/>
    <x v="0"/>
    <x v="0"/>
    <n v="206"/>
    <n v="22.8888888888889"/>
    <n v="212.32960893854701"/>
    <m/>
    <n v="111831.2849"/>
    <x v="0"/>
    <n v="16567.647099999998"/>
    <x v="1218"/>
    <x v="0"/>
    <m/>
  </r>
  <r>
    <d v="2024-12-06T00:30:51"/>
    <x v="1"/>
    <n v="7"/>
    <s v="RUA CHAVARRIA JEFERSON ANDREY"/>
    <x v="6"/>
    <x v="0"/>
    <n v="169"/>
    <n v="21.125"/>
    <n v="188.73743016759801"/>
    <s v="3 Descuentos (Despachador y usuarios desubicados) "/>
    <n v="99405.586599999995"/>
    <x v="1"/>
    <n v="16567.647099999998"/>
    <x v="1218"/>
    <x v="0"/>
    <m/>
  </r>
  <r>
    <d v="2024-12-06T00:30:51"/>
    <x v="9"/>
    <n v="8"/>
    <s v="VACA FIERRO ROBINSON"/>
    <x v="3"/>
    <x v="0"/>
    <n v="255"/>
    <n v="25.5"/>
    <n v="235.92178770949701"/>
    <m/>
    <n v="124256.9832"/>
    <x v="1"/>
    <n v="16567.647099999998"/>
    <x v="1218"/>
    <x v="0"/>
    <m/>
  </r>
  <r>
    <d v="2024-12-06T00:30:51"/>
    <x v="1"/>
    <n v="9"/>
    <s v="HINCAPIE DIDIER FABIAN"/>
    <x v="0"/>
    <x v="0"/>
    <n v="207"/>
    <n v="23"/>
    <n v="212.32960893854701"/>
    <m/>
    <n v="111831.2849"/>
    <x v="0"/>
    <n v="16567.647099999998"/>
    <x v="1218"/>
    <x v="0"/>
    <m/>
  </r>
  <r>
    <d v="2024-12-06T00:30:51"/>
    <x v="9"/>
    <n v="10"/>
    <s v="MARULANDA JARAMILLO DAWER ANDRES"/>
    <x v="12"/>
    <x v="0"/>
    <n v="267"/>
    <n v="20.538461538461501"/>
    <n v="306.69832402234601"/>
    <s v="4 Descuentos (Conduct y despachador) "/>
    <n v="161534.07819999999"/>
    <x v="0"/>
    <n v="16567.647099999998"/>
    <x v="1218"/>
    <x v="0"/>
    <m/>
  </r>
  <r>
    <d v="2024-12-06T00:30:52"/>
    <x v="1"/>
    <n v="11"/>
    <s v="HERRERA GIRALDO DAVINSON"/>
    <x v="4"/>
    <x v="0"/>
    <n v="179"/>
    <n v="25.571428571428601"/>
    <n v="165.14525139664801"/>
    <m/>
    <n v="86979.888300000006"/>
    <x v="0"/>
    <n v="16567.647099999998"/>
    <x v="1218"/>
    <x v="0"/>
    <m/>
  </r>
  <r>
    <d v="2024-12-06T00:30:52"/>
    <x v="9"/>
    <n v="12"/>
    <s v="JIMENEZ JIMENEZ OMAR DAVID"/>
    <x v="6"/>
    <x v="0"/>
    <n v="188"/>
    <n v="23.5"/>
    <n v="188.73743016759801"/>
    <m/>
    <n v="99405.586599999995"/>
    <x v="0"/>
    <n v="16567.647099999998"/>
    <x v="1218"/>
    <x v="0"/>
    <m/>
  </r>
  <r>
    <d v="2024-12-06T00:30:52"/>
    <x v="1"/>
    <n v="13"/>
    <s v="DURANGO PAEZ GILDARDO"/>
    <x v="0"/>
    <x v="0"/>
    <n v="204"/>
    <n v="22.6666666666667"/>
    <n v="212.32960893854701"/>
    <m/>
    <n v="111831.2849"/>
    <x v="0"/>
    <n v="16567.647099999998"/>
    <x v="1218"/>
    <x v="0"/>
    <m/>
  </r>
  <r>
    <d v="2024-12-06T00:30:52"/>
    <x v="9"/>
    <n v="14"/>
    <s v="DIAZ LOZADA ANDRES FELIPE"/>
    <x v="3"/>
    <x v="0"/>
    <n v="212"/>
    <n v="21.2"/>
    <n v="235.92178770949701"/>
    <s v="1 Descuento (Despachador) "/>
    <n v="124256.9832"/>
    <x v="1"/>
    <n v="16567.647099999998"/>
    <x v="1218"/>
    <x v="0"/>
    <m/>
  </r>
  <r>
    <d v="2024-12-06T00:30:53"/>
    <x v="1"/>
    <n v="15"/>
    <s v="QUINTERO  ALVARO ANTONIO"/>
    <x v="2"/>
    <x v="0"/>
    <n v="175"/>
    <n v="26.923076923076898"/>
    <n v="153.34916201117301"/>
    <m/>
    <n v="80767.039099999995"/>
    <x v="1"/>
    <n v="16567.647099999998"/>
    <x v="1218"/>
    <x v="0"/>
    <m/>
  </r>
  <r>
    <d v="2024-12-06T00:30:53"/>
    <x v="9"/>
    <n v="16"/>
    <s v="LONDOO CADAVID DAVID SANTIAGO"/>
    <x v="10"/>
    <x v="3"/>
    <n v="87"/>
    <n v="21.75"/>
    <n v="94.368715083798904"/>
    <m/>
    <n v="49702.793299999998"/>
    <x v="0"/>
    <n v="16567.647099999998"/>
    <x v="1218"/>
    <x v="0"/>
    <m/>
  </r>
  <r>
    <d v="2024-12-06T00:30:53"/>
    <x v="1"/>
    <n v="17"/>
    <s v="RAMIREZ JARAMILLO WILSON"/>
    <x v="4"/>
    <x v="0"/>
    <n v="168"/>
    <n v="24"/>
    <n v="165.14525139664801"/>
    <m/>
    <n v="86979.888300000006"/>
    <x v="0"/>
    <n v="16567.647099999998"/>
    <x v="1218"/>
    <x v="0"/>
    <m/>
  </r>
  <r>
    <d v="2024-12-06T00:30:53"/>
    <x v="9"/>
    <n v="18"/>
    <s v="BETANCUR GUZMAN JHON FERNANDO"/>
    <x v="0"/>
    <x v="0"/>
    <n v="187"/>
    <n v="20.7777777777778"/>
    <n v="212.32960893854701"/>
    <m/>
    <n v="111831.2849"/>
    <x v="0"/>
    <n v="16567.647099999998"/>
    <x v="1218"/>
    <x v="0"/>
    <m/>
  </r>
  <r>
    <d v="2024-12-06T00:30:53"/>
    <x v="1"/>
    <n v="19"/>
    <s v="MUOZ PEA WEIMAR ALONSO"/>
    <x v="0"/>
    <x v="0"/>
    <n v="243"/>
    <n v="27"/>
    <n v="212.32960893854701"/>
    <s v="Se descuenta 0.5 viaje de 4 40 am ya que sube por el 13 sin autorizacin "/>
    <n v="105643.7849"/>
    <x v="0"/>
    <n v="16567.647099999998"/>
    <x v="1218"/>
    <x v="2"/>
    <n v="11.75"/>
  </r>
  <r>
    <d v="2024-12-06T00:30:54"/>
    <x v="9"/>
    <n v="20"/>
    <s v="LONDOO LOPERA DUVAN ANDRES"/>
    <x v="6"/>
    <x v="0"/>
    <n v="180"/>
    <n v="22.5"/>
    <n v="188.73743016759801"/>
    <m/>
    <n v="99405.586599999995"/>
    <x v="0"/>
    <n v="16567.647099999998"/>
    <x v="1218"/>
    <x v="0"/>
    <m/>
  </r>
  <r>
    <d v="2024-12-06T00:30:54"/>
    <x v="1"/>
    <n v="21"/>
    <s v="DURANGO DAVID JOSE"/>
    <x v="11"/>
    <x v="0"/>
    <n v="67"/>
    <n v="33.5"/>
    <n v="47.184357541899402"/>
    <m/>
    <n v="24851.3966"/>
    <x v="0"/>
    <n v="16567.647099999998"/>
    <x v="1218"/>
    <x v="0"/>
    <m/>
  </r>
  <r>
    <d v="2024-12-06T00:30:54"/>
    <x v="9"/>
    <n v="22"/>
    <s v="QUIRAMA CASTAEDA JHON JADER"/>
    <x v="3"/>
    <x v="0"/>
    <n v="257"/>
    <n v="25.7"/>
    <n v="235.92178770949701"/>
    <m/>
    <n v="124256.9832"/>
    <x v="1"/>
    <n v="16567.647099999998"/>
    <x v="1218"/>
    <x v="0"/>
    <m/>
  </r>
  <r>
    <d v="2024-12-06T00:30:54"/>
    <x v="1"/>
    <n v="23"/>
    <s v="SALDARRIAGA PARRA LUIS ALBERTO"/>
    <x v="0"/>
    <x v="0"/>
    <n v="213"/>
    <n v="23.6666666666667"/>
    <n v="212.32960893854701"/>
    <m/>
    <n v="111831.2849"/>
    <x v="2"/>
    <n v="16567.647099999998"/>
    <x v="1218"/>
    <x v="0"/>
    <m/>
  </r>
  <r>
    <d v="2024-12-06T00:30:55"/>
    <x v="9"/>
    <n v="25"/>
    <s v="JIMENEZ HURTADO CARLOS ESTIVEN"/>
    <x v="4"/>
    <x v="0"/>
    <n v="173"/>
    <n v="24.714285714285701"/>
    <n v="165.14525139664801"/>
    <m/>
    <n v="86979.888300000006"/>
    <x v="1"/>
    <n v="16567.647099999998"/>
    <x v="1218"/>
    <x v="0"/>
    <m/>
  </r>
  <r>
    <d v="2024-12-06T00:30:55"/>
    <x v="1"/>
    <n v="26"/>
    <s v="CIRO MARIN RODRIGO ALBERTO"/>
    <x v="0"/>
    <x v="0"/>
    <n v="170"/>
    <n v="18.8888888888889"/>
    <n v="212.32960893854701"/>
    <s v="2 Descuentos (usuarios desubicados) "/>
    <n v="111831.2849"/>
    <x v="0"/>
    <n v="16567.647099999998"/>
    <x v="1218"/>
    <x v="0"/>
    <m/>
  </r>
  <r>
    <d v="2024-12-06T00:30:55"/>
    <x v="9"/>
    <n v="27"/>
    <s v="FLORES RINCON JORGE ALBERTO"/>
    <x v="0"/>
    <x v="0"/>
    <n v="232"/>
    <n v="25.7777777777778"/>
    <n v="212.32960893854701"/>
    <s v="2 Descuentos (Transbordo) "/>
    <n v="111831.2849"/>
    <x v="0"/>
    <n v="16567.647099999998"/>
    <x v="1218"/>
    <x v="0"/>
    <m/>
  </r>
  <r>
    <d v="2024-12-06T00:30:55"/>
    <x v="1"/>
    <n v="28"/>
    <s v="AGUDELO GARCIA LLORDIN ELIAS"/>
    <x v="3"/>
    <x v="3"/>
    <n v="234"/>
    <n v="23.4"/>
    <n v="235.92178770949701"/>
    <s v="1 Descuento (Usuario desubicado) "/>
    <n v="124256.9832"/>
    <x v="0"/>
    <n v="16567.647099999998"/>
    <x v="1218"/>
    <x v="0"/>
    <m/>
  </r>
  <r>
    <d v="2024-12-06T00:30:55"/>
    <x v="9"/>
    <n v="29"/>
    <s v="PEREZ GARCIA JUAN ESTEBAN"/>
    <x v="0"/>
    <x v="0"/>
    <n v="235"/>
    <n v="26.1111111111111"/>
    <n v="212.32960893854701"/>
    <m/>
    <n v="111831.2849"/>
    <x v="0"/>
    <n v="16567.647099999998"/>
    <x v="1218"/>
    <x v="0"/>
    <m/>
  </r>
  <r>
    <d v="2024-12-06T00:30:56"/>
    <x v="1"/>
    <n v="30"/>
    <s v="TORRES SUAREZ JUAN DIEGO"/>
    <x v="8"/>
    <x v="0"/>
    <n v="114"/>
    <n v="22.8"/>
    <n v="117.960893854749"/>
    <m/>
    <n v="62128.491600000001"/>
    <x v="0"/>
    <n v="16567.647099999998"/>
    <x v="1218"/>
    <x v="0"/>
    <m/>
  </r>
  <r>
    <d v="2024-12-06T00:30:56"/>
    <x v="9"/>
    <n v="31"/>
    <s v="GOEZ PABLO"/>
    <x v="1"/>
    <x v="0"/>
    <n v="269"/>
    <n v="24.454545454545499"/>
    <n v="259.51396648044698"/>
    <s v="2 Descuentos (Despachador) "/>
    <n v="136682.68160000001"/>
    <x v="0"/>
    <n v="16567.647099999998"/>
    <x v="1218"/>
    <x v="0"/>
    <m/>
  </r>
  <r>
    <d v="2024-12-06T00:30:56"/>
    <x v="1"/>
    <n v="32"/>
    <s v="AGUDELO GARCIA DENIN ANGELO"/>
    <x v="0"/>
    <x v="0"/>
    <n v="187"/>
    <n v="20.7777777777778"/>
    <n v="212.32960893854701"/>
    <m/>
    <n v="111831.2849"/>
    <x v="0"/>
    <n v="16567.647099999998"/>
    <x v="1218"/>
    <x v="0"/>
    <m/>
  </r>
  <r>
    <d v="2024-12-06T00:30:56"/>
    <x v="9"/>
    <n v="33"/>
    <s v="SERNA JUAN PABLO"/>
    <x v="0"/>
    <x v="0"/>
    <n v="180"/>
    <n v="20"/>
    <n v="212.32960893854701"/>
    <s v="7 Descuentos (Usuarios desubicados y conduct)"/>
    <n v="111831.2849"/>
    <x v="0"/>
    <n v="16567.647099999998"/>
    <x v="1218"/>
    <x v="0"/>
    <m/>
  </r>
  <r>
    <d v="2024-12-06T00:30:57"/>
    <x v="1"/>
    <n v="34"/>
    <s v="MONTOYA OSPINA GILBERTO ANTONIO"/>
    <x v="9"/>
    <x v="3"/>
    <n v="354"/>
    <n v="29.5"/>
    <n v="283.10614525139698"/>
    <m/>
    <n v="149108.3799"/>
    <x v="0"/>
    <n v="16567.647099999998"/>
    <x v="1218"/>
    <x v="0"/>
    <m/>
  </r>
  <r>
    <d v="2024-12-06T00:30:57"/>
    <x v="9"/>
    <n v="35"/>
    <s v="PINO JUAN ESTEBAN"/>
    <x v="1"/>
    <x v="3"/>
    <n v="258"/>
    <n v="23.454545454545499"/>
    <n v="259.51396648044698"/>
    <s v="2 Descuentos (conduct y asociado) "/>
    <n v="136682.68160000001"/>
    <x v="1"/>
    <n v="16567.647099999998"/>
    <x v="1218"/>
    <x v="0"/>
    <m/>
  </r>
  <r>
    <d v="2024-12-06T00:30:57"/>
    <x v="1"/>
    <n v="36"/>
    <s v="MARTINEZ CHAVERRA LUIS NORBERTO"/>
    <x v="1"/>
    <x v="0"/>
    <n v="230"/>
    <n v="20.909090909090899"/>
    <n v="259.51396648044698"/>
    <m/>
    <n v="136682.68160000001"/>
    <x v="0"/>
    <n v="16567.647099999998"/>
    <x v="1218"/>
    <x v="0"/>
    <m/>
  </r>
  <r>
    <d v="2024-12-06T00:30:57"/>
    <x v="9"/>
    <n v="37"/>
    <s v="TABORDA ROJAS DIEGO ALEJANDRO"/>
    <x v="2"/>
    <x v="0"/>
    <n v="152"/>
    <n v="25.3333333333333"/>
    <n v="141.55307262569801"/>
    <m/>
    <n v="74554.189899999998"/>
    <x v="1"/>
    <n v="16567.647099999998"/>
    <x v="1218"/>
    <x v="0"/>
    <m/>
  </r>
  <r>
    <d v="2024-12-06T00:30:58"/>
    <x v="1"/>
    <n v="38"/>
    <s v="JIMENEZ HERNANDEZ ESTEBAN CAMILO"/>
    <x v="1"/>
    <x v="0"/>
    <n v="242"/>
    <n v="22"/>
    <n v="259.51396648044698"/>
    <s v="4 Descuentos (Despachador, transbordo y usuario desubicado) "/>
    <n v="136682.68160000001"/>
    <x v="0"/>
    <n v="16567.647099999998"/>
    <x v="1218"/>
    <x v="0"/>
    <m/>
  </r>
  <r>
    <d v="2024-12-06T00:30:58"/>
    <x v="9"/>
    <n v="39"/>
    <s v="PALMAR PANA EDIXON JOSUE"/>
    <x v="10"/>
    <x v="0"/>
    <n v="103"/>
    <n v="22.8888888888889"/>
    <n v="106.164804469274"/>
    <s v=" "/>
    <n v="55915.642500000002"/>
    <x v="0"/>
    <n v="16567.647099999998"/>
    <x v="1218"/>
    <x v="0"/>
    <m/>
  </r>
  <r>
    <d v="2024-12-06T00:30:58"/>
    <x v="1"/>
    <n v="40"/>
    <s v="OCAMPO OCAMPO ANTONIO JOSE"/>
    <x v="3"/>
    <x v="0"/>
    <n v="263"/>
    <n v="26.3"/>
    <n v="235.92178770949701"/>
    <m/>
    <n v="124256.9832"/>
    <x v="0"/>
    <n v="16567.647099999998"/>
    <x v="1218"/>
    <x v="0"/>
    <m/>
  </r>
  <r>
    <d v="2024-12-06T00:30:58"/>
    <x v="9"/>
    <n v="41"/>
    <s v="GARCIA DAVID WILSON ALBERTO"/>
    <x v="3"/>
    <x v="0"/>
    <n v="261"/>
    <n v="26.1"/>
    <n v="235.92178770949701"/>
    <s v="2 Descuentos (Asociados) "/>
    <n v="124256.9832"/>
    <x v="1"/>
    <n v="16567.647099999998"/>
    <x v="1218"/>
    <x v="0"/>
    <m/>
  </r>
  <r>
    <d v="2024-12-06T00:30:58"/>
    <x v="1"/>
    <n v="42"/>
    <s v="LOPERA ALVAREZ ESTIVEN"/>
    <x v="3"/>
    <x v="0"/>
    <n v="257"/>
    <n v="25.7"/>
    <n v="235.92178770949701"/>
    <s v="1 Descuento (Despachador) "/>
    <n v="124256.9832"/>
    <x v="1"/>
    <n v="16567.647099999998"/>
    <x v="1218"/>
    <x v="0"/>
    <m/>
  </r>
  <r>
    <d v="2024-12-07T01:24:32"/>
    <x v="9"/>
    <n v="1"/>
    <s v="MACEA MATEO"/>
    <x v="3"/>
    <x v="3"/>
    <n v="236"/>
    <n v="23.6"/>
    <n v="229.94609164420501"/>
    <m/>
    <n v="120970.3504"/>
    <x v="0"/>
    <n v="14400"/>
    <x v="1219"/>
    <x v="0"/>
    <m/>
  </r>
  <r>
    <d v="2024-12-07T01:24:33"/>
    <x v="1"/>
    <n v="2"/>
    <s v="PARIAS MURIEL JHON FREDY"/>
    <x v="0"/>
    <x v="0"/>
    <n v="256"/>
    <n v="28.4444444444444"/>
    <n v="206.951482479784"/>
    <m/>
    <n v="108873.31540000001"/>
    <x v="1"/>
    <n v="14400"/>
    <x v="1219"/>
    <x v="0"/>
    <m/>
  </r>
  <r>
    <d v="2024-12-07T01:24:33"/>
    <x v="9"/>
    <n v="3"/>
    <s v="AGUIRRE ANDRES"/>
    <x v="0"/>
    <x v="0"/>
    <n v="170"/>
    <n v="18.8888888888889"/>
    <n v="206.951482479784"/>
    <s v="1 Descuento (Despachador) "/>
    <n v="108873.31540000001"/>
    <x v="0"/>
    <n v="14400"/>
    <x v="1219"/>
    <x v="0"/>
    <m/>
  </r>
  <r>
    <d v="2024-12-07T01:24:33"/>
    <x v="1"/>
    <n v="4"/>
    <s v="SERNA GONZALES GEOVANNY ANDRES"/>
    <x v="0"/>
    <x v="0"/>
    <n v="187"/>
    <n v="20.7777777777778"/>
    <n v="206.951482479784"/>
    <s v="3 Descuentos (Usuarios desubicados) "/>
    <n v="108873.31540000001"/>
    <x v="0"/>
    <n v="14400"/>
    <x v="1219"/>
    <x v="0"/>
    <m/>
  </r>
  <r>
    <d v="2024-12-07T01:24:34"/>
    <x v="9"/>
    <n v="5"/>
    <s v="BERRIO POSADA ANGELA"/>
    <x v="0"/>
    <x v="0"/>
    <n v="227"/>
    <n v="25.2222222222222"/>
    <n v="206.951482479784"/>
    <m/>
    <n v="108873.31540000001"/>
    <x v="1"/>
    <n v="14400"/>
    <x v="1219"/>
    <x v="0"/>
    <m/>
  </r>
  <r>
    <d v="2024-12-07T01:24:34"/>
    <x v="1"/>
    <n v="6"/>
    <s v="LOPEZ PINEDA DANIEL ESTIVEN"/>
    <x v="0"/>
    <x v="0"/>
    <n v="221"/>
    <n v="24.5555555555556"/>
    <n v="206.951482479784"/>
    <m/>
    <n v="108873.31540000001"/>
    <x v="0"/>
    <n v="14400"/>
    <x v="1219"/>
    <x v="0"/>
    <m/>
  </r>
  <r>
    <d v="2024-12-07T01:24:34"/>
    <x v="9"/>
    <n v="7"/>
    <s v="VANEGAS MORALES DEIBY ALEJANDRO"/>
    <x v="2"/>
    <x v="0"/>
    <n v="147"/>
    <n v="22.615384615384599"/>
    <n v="149.46495956873301"/>
    <m/>
    <n v="72608.227799999993"/>
    <x v="1"/>
    <n v="14400"/>
    <x v="1219"/>
    <x v="2"/>
    <n v="11.45"/>
  </r>
  <r>
    <d v="2024-12-07T01:24:34"/>
    <x v="1"/>
    <n v="8"/>
    <s v="VACA FIERRO ROBINSON"/>
    <x v="3"/>
    <x v="0"/>
    <n v="197"/>
    <n v="19.7"/>
    <n v="229.94609164420501"/>
    <s v="1 Descuento (Despachador) "/>
    <n v="120970.3504"/>
    <x v="1"/>
    <n v="14400"/>
    <x v="1219"/>
    <x v="0"/>
    <m/>
  </r>
  <r>
    <d v="2024-12-07T01:24:35"/>
    <x v="9"/>
    <n v="9"/>
    <s v="HINCAPIE DIDIER FABIAN"/>
    <x v="2"/>
    <x v="0"/>
    <n v="144"/>
    <n v="22.153846153846199"/>
    <n v="149.46495956873301"/>
    <m/>
    <n v="78630.727799999993"/>
    <x v="0"/>
    <n v="14400"/>
    <x v="1219"/>
    <x v="0"/>
    <m/>
  </r>
  <r>
    <d v="2024-12-07T01:24:35"/>
    <x v="1"/>
    <n v="10"/>
    <s v="MARULANDA JARAMILLO DAWER ANDRES"/>
    <x v="8"/>
    <x v="0"/>
    <n v="113"/>
    <n v="22.6"/>
    <n v="114.97304582210199"/>
    <m/>
    <n v="60485.175199999998"/>
    <x v="0"/>
    <n v="14400"/>
    <x v="1219"/>
    <x v="0"/>
    <m/>
  </r>
  <r>
    <d v="2024-12-07T01:24:35"/>
    <x v="9"/>
    <n v="11"/>
    <s v="HERRERA GIRALDO DAVINSON"/>
    <x v="0"/>
    <x v="0"/>
    <n v="230"/>
    <n v="25.5555555555556"/>
    <n v="206.951482479784"/>
    <m/>
    <n v="108873.31540000001"/>
    <x v="0"/>
    <n v="14400"/>
    <x v="1219"/>
    <x v="0"/>
    <m/>
  </r>
  <r>
    <d v="2024-12-07T01:24:35"/>
    <x v="1"/>
    <n v="12"/>
    <s v="JIMENEZ JIMENEZ OMAR DAVID"/>
    <x v="0"/>
    <x v="0"/>
    <n v="185"/>
    <n v="20.5555555555556"/>
    <n v="206.951482479784"/>
    <m/>
    <n v="108873.31540000001"/>
    <x v="0"/>
    <n v="14400"/>
    <x v="1219"/>
    <x v="0"/>
    <m/>
  </r>
  <r>
    <d v="2024-12-07T01:24:36"/>
    <x v="9"/>
    <n v="13"/>
    <s v="DURANGO PAEZ GILDARDO"/>
    <x v="0"/>
    <x v="0"/>
    <n v="230"/>
    <n v="25.5555555555556"/>
    <n v="206.951482479784"/>
    <s v="7 Descuentos (transbordo y despachador) "/>
    <n v="108873.31540000001"/>
    <x v="0"/>
    <n v="14400"/>
    <x v="1219"/>
    <x v="0"/>
    <m/>
  </r>
  <r>
    <d v="2024-12-07T01:24:36"/>
    <x v="1"/>
    <n v="14"/>
    <s v="DIAZ LOZADA ANDRES FELIPE"/>
    <x v="3"/>
    <x v="0"/>
    <n v="307"/>
    <n v="30.7"/>
    <n v="229.94609164420501"/>
    <m/>
    <n v="120970.3504"/>
    <x v="1"/>
    <n v="14400"/>
    <x v="1219"/>
    <x v="0"/>
    <m/>
  </r>
  <r>
    <d v="2024-12-07T01:24:36"/>
    <x v="9"/>
    <n v="15"/>
    <s v="RUA CHAVARRIA JEFERSON ANDREY"/>
    <x v="1"/>
    <x v="0"/>
    <n v="247"/>
    <n v="22.454545454545499"/>
    <n v="252.940700808625"/>
    <s v="5 Descuentos (usuarios desubicados) "/>
    <n v="133067.3854"/>
    <x v="1"/>
    <n v="14400"/>
    <x v="1219"/>
    <x v="0"/>
    <m/>
  </r>
  <r>
    <d v="2024-12-07T01:24:36"/>
    <x v="1"/>
    <n v="16"/>
    <s v="LONDOO CADAVID DAVID SANTIAGO"/>
    <x v="4"/>
    <x v="0"/>
    <n v="177"/>
    <n v="25.285714285714299"/>
    <n v="160.96226415094301"/>
    <m/>
    <n v="84679.245299999995"/>
    <x v="0"/>
    <n v="14400"/>
    <x v="1219"/>
    <x v="0"/>
    <m/>
  </r>
  <r>
    <d v="2024-12-07T01:24:37"/>
    <x v="9"/>
    <n v="17"/>
    <s v="RAMIREZ JARAMILLO WILSON"/>
    <x v="6"/>
    <x v="0"/>
    <n v="153"/>
    <n v="19.125"/>
    <n v="183.95687331536399"/>
    <m/>
    <n v="96776.280299999999"/>
    <x v="0"/>
    <n v="14400"/>
    <x v="1219"/>
    <x v="0"/>
    <m/>
  </r>
  <r>
    <d v="2024-12-07T01:24:37"/>
    <x v="1"/>
    <n v="18"/>
    <s v="BETANCUR GUZMAN JHON FERNANDO"/>
    <x v="3"/>
    <x v="0"/>
    <n v="236"/>
    <n v="23.6"/>
    <n v="229.94609164420501"/>
    <s v="1 Descuento (Conduct) "/>
    <n v="120970.3504"/>
    <x v="0"/>
    <n v="14400"/>
    <x v="1219"/>
    <x v="0"/>
    <m/>
  </r>
  <r>
    <d v="2024-12-07T01:24:37"/>
    <x v="9"/>
    <n v="19"/>
    <s v="MUOZ PEA WEIMAR ALONSO"/>
    <x v="6"/>
    <x v="0"/>
    <n v="186"/>
    <n v="23.25"/>
    <n v="183.95687331536399"/>
    <s v="10 Descuentos (Incidente con Usuarios) "/>
    <n v="96776.280299999999"/>
    <x v="0"/>
    <n v="14400"/>
    <x v="1219"/>
    <x v="0"/>
    <m/>
  </r>
  <r>
    <d v="2024-12-07T01:24:37"/>
    <x v="1"/>
    <n v="20"/>
    <s v="GONZALEZ PEREZ RAFAEL JOSE"/>
    <x v="6"/>
    <x v="0"/>
    <n v="163"/>
    <n v="20.375"/>
    <n v="183.95687331536399"/>
    <m/>
    <n v="96776.280299999999"/>
    <x v="0"/>
    <n v="14400"/>
    <x v="1219"/>
    <x v="0"/>
    <m/>
  </r>
  <r>
    <d v="2024-12-07T01:24:38"/>
    <x v="9"/>
    <n v="21"/>
    <s v="DURANGO DAVID JOSE"/>
    <x v="3"/>
    <x v="0"/>
    <n v="198"/>
    <n v="19.8"/>
    <n v="229.94609164420501"/>
    <m/>
    <n v="120970.3504"/>
    <x v="0"/>
    <n v="14400"/>
    <x v="1219"/>
    <x v="0"/>
    <m/>
  </r>
  <r>
    <d v="2024-12-07T01:24:38"/>
    <x v="1"/>
    <n v="22"/>
    <s v="QUIRAMA CASTAEDA JHON JADER"/>
    <x v="3"/>
    <x v="0"/>
    <n v="252"/>
    <n v="25.2"/>
    <n v="229.94609164420501"/>
    <m/>
    <n v="120970.3504"/>
    <x v="1"/>
    <n v="14400"/>
    <x v="1219"/>
    <x v="0"/>
    <m/>
  </r>
  <r>
    <d v="2024-12-07T01:24:38"/>
    <x v="9"/>
    <n v="23"/>
    <s v="SALDARRIAGA PARRA LUIS ALBERTO"/>
    <x v="0"/>
    <x v="0"/>
    <n v="166"/>
    <n v="18.4444444444444"/>
    <n v="206.951482479784"/>
    <m/>
    <n v="108873.31540000001"/>
    <x v="2"/>
    <n v="14400"/>
    <x v="1219"/>
    <x v="0"/>
    <m/>
  </r>
  <r>
    <d v="2024-12-07T01:24:38"/>
    <x v="1"/>
    <n v="25"/>
    <s v="JIMENEZ HURTADO CARLOS ESTIVEN"/>
    <x v="6"/>
    <x v="0"/>
    <n v="153"/>
    <n v="19.125"/>
    <n v="183.95687331536399"/>
    <m/>
    <n v="96776.280299999999"/>
    <x v="1"/>
    <n v="14400"/>
    <x v="1219"/>
    <x v="0"/>
    <m/>
  </r>
  <r>
    <d v="2024-12-07T01:24:39"/>
    <x v="9"/>
    <n v="26"/>
    <s v="ESPINOZA CHAVARRIA GUILLERMO LEON"/>
    <x v="0"/>
    <x v="3"/>
    <n v="203"/>
    <n v="22.5555555555556"/>
    <n v="206.951482479784"/>
    <s v="2 Descuentos (asociados) "/>
    <n v="108873.31540000001"/>
    <x v="0"/>
    <n v="14400"/>
    <x v="1219"/>
    <x v="0"/>
    <m/>
  </r>
  <r>
    <d v="2024-12-07T01:24:39"/>
    <x v="1"/>
    <n v="27"/>
    <s v="FLORES RINCON JORGE ALBERTO"/>
    <x v="3"/>
    <x v="0"/>
    <n v="241"/>
    <n v="24.1"/>
    <n v="229.94609164420501"/>
    <m/>
    <n v="120970.3504"/>
    <x v="0"/>
    <n v="14400"/>
    <x v="1219"/>
    <x v="0"/>
    <m/>
  </r>
  <r>
    <d v="2024-12-07T01:24:39"/>
    <x v="9"/>
    <n v="28"/>
    <s v="AGUDELO GARCIA LLORDIN ELIAS"/>
    <x v="0"/>
    <x v="0"/>
    <n v="174"/>
    <n v="19.3333333333333"/>
    <n v="206.951482479784"/>
    <m/>
    <n v="108873.31540000001"/>
    <x v="0"/>
    <n v="14400"/>
    <x v="1219"/>
    <x v="0"/>
    <m/>
  </r>
  <r>
    <d v="2024-12-07T01:24:39"/>
    <x v="1"/>
    <n v="29"/>
    <s v="PEREZ GARCIA JUAN ESTEBAN"/>
    <x v="4"/>
    <x v="0"/>
    <n v="173"/>
    <n v="24.714285714285701"/>
    <n v="160.96226415094301"/>
    <m/>
    <n v="84679.245299999995"/>
    <x v="0"/>
    <n v="14400"/>
    <x v="1219"/>
    <x v="0"/>
    <m/>
  </r>
  <r>
    <d v="2024-12-07T01:24:40"/>
    <x v="9"/>
    <n v="30"/>
    <s v="TORRES SUAREZ JUAN DIEGO"/>
    <x v="0"/>
    <x v="0"/>
    <n v="193"/>
    <n v="21.4444444444444"/>
    <n v="206.951482479784"/>
    <s v="12 Descuentos (Transbordo) "/>
    <n v="108873.31540000001"/>
    <x v="0"/>
    <n v="14400"/>
    <x v="1219"/>
    <x v="0"/>
    <m/>
  </r>
  <r>
    <d v="2024-12-07T01:24:40"/>
    <x v="1"/>
    <n v="31"/>
    <s v="AMAYA JOSE MANUEL"/>
    <x v="0"/>
    <x v="0"/>
    <n v="233"/>
    <n v="25.8888888888889"/>
    <n v="206.951482479784"/>
    <m/>
    <n v="108873.31540000001"/>
    <x v="0"/>
    <n v="14400"/>
    <x v="1219"/>
    <x v="0"/>
    <m/>
  </r>
  <r>
    <d v="2024-12-07T01:24:40"/>
    <x v="9"/>
    <n v="32"/>
    <s v="AGUDELO GARCIA DENIN ANGELO"/>
    <x v="3"/>
    <x v="0"/>
    <n v="234"/>
    <n v="23.4"/>
    <n v="229.94609164420501"/>
    <s v="2 Descuentos (Usuarios desubicados) "/>
    <n v="120970.3504"/>
    <x v="0"/>
    <n v="14400"/>
    <x v="1219"/>
    <x v="0"/>
    <m/>
  </r>
  <r>
    <d v="2024-12-07T01:24:41"/>
    <x v="1"/>
    <n v="33"/>
    <s v="SERNA JUAN PABLO"/>
    <x v="3"/>
    <x v="0"/>
    <n v="210"/>
    <n v="21"/>
    <n v="229.94609164420501"/>
    <s v="3 Descuentos (Conduct y usuarios desubicados) "/>
    <n v="120970.3504"/>
    <x v="0"/>
    <n v="14400"/>
    <x v="1219"/>
    <x v="0"/>
    <m/>
  </r>
  <r>
    <d v="2024-12-07T01:24:41"/>
    <x v="9"/>
    <n v="34"/>
    <s v="MONTOYA OSPINA GILBERTO ANTONIO"/>
    <x v="1"/>
    <x v="0"/>
    <n v="264"/>
    <n v="24"/>
    <n v="252.940700808625"/>
    <s v="2 Descuentos (Conduct y asociado) "/>
    <n v="133067.3854"/>
    <x v="0"/>
    <n v="14400"/>
    <x v="1219"/>
    <x v="0"/>
    <m/>
  </r>
  <r>
    <d v="2024-12-07T01:24:41"/>
    <x v="1"/>
    <n v="35"/>
    <s v="MOLINA LUIS FERNANDO"/>
    <x v="6"/>
    <x v="0"/>
    <n v="202"/>
    <n v="25.25"/>
    <n v="183.95687331536399"/>
    <m/>
    <n v="96776.280299999999"/>
    <x v="1"/>
    <n v="14400"/>
    <x v="1219"/>
    <x v="0"/>
    <m/>
  </r>
  <r>
    <d v="2024-12-07T01:24:41"/>
    <x v="9"/>
    <n v="36"/>
    <s v="HERNANDEZ JUAN SEBASTIAN"/>
    <x v="3"/>
    <x v="0"/>
    <n v="220"/>
    <n v="22"/>
    <n v="229.94609164420501"/>
    <s v="2 Descuentos (Conducts) "/>
    <n v="120970.3504"/>
    <x v="0"/>
    <n v="14400"/>
    <x v="1219"/>
    <x v="0"/>
    <m/>
  </r>
  <r>
    <d v="2024-12-07T01:24:42"/>
    <x v="1"/>
    <n v="37"/>
    <s v="TABORDA ROJAS DIEGO ALEJANDRO"/>
    <x v="12"/>
    <x v="0"/>
    <n v="295"/>
    <n v="22.692307692307701"/>
    <n v="298.92991913746602"/>
    <m/>
    <n v="157261.45550000001"/>
    <x v="1"/>
    <n v="14400"/>
    <x v="1219"/>
    <x v="0"/>
    <m/>
  </r>
  <r>
    <d v="2024-12-07T01:24:42"/>
    <x v="9"/>
    <n v="38"/>
    <s v="JIMENEZ HERNANDEZ ESTEBAN CAMILO"/>
    <x v="3"/>
    <x v="0"/>
    <n v="188"/>
    <n v="18.8"/>
    <n v="229.94609164420501"/>
    <s v="2 Descuentos (Usuarios desubicados) "/>
    <n v="114947.8504"/>
    <x v="0"/>
    <n v="14400"/>
    <x v="1219"/>
    <x v="2"/>
    <n v="11.45"/>
  </r>
  <r>
    <d v="2024-12-07T01:24:42"/>
    <x v="1"/>
    <n v="39"/>
    <s v="PALMAR PANA EDIXON JOSUE"/>
    <x v="6"/>
    <x v="0"/>
    <n v="182"/>
    <n v="22.75"/>
    <n v="183.95687331536399"/>
    <s v=" "/>
    <n v="96776.280299999999"/>
    <x v="0"/>
    <n v="14400"/>
    <x v="1219"/>
    <x v="0"/>
    <m/>
  </r>
  <r>
    <d v="2024-12-07T01:24:42"/>
    <x v="9"/>
    <n v="40"/>
    <s v="OCAMPO OCAMPO ANTONIO JOSE"/>
    <x v="3"/>
    <x v="0"/>
    <n v="272"/>
    <n v="27.2"/>
    <n v="229.94609164420501"/>
    <m/>
    <n v="120970.3504"/>
    <x v="0"/>
    <n v="14400"/>
    <x v="1219"/>
    <x v="0"/>
    <m/>
  </r>
  <r>
    <d v="2024-12-07T01:24:43"/>
    <x v="1"/>
    <n v="41"/>
    <s v="GARCIA DAVID WILSON ALBERTO"/>
    <x v="3"/>
    <x v="0"/>
    <n v="244"/>
    <n v="24.4"/>
    <n v="229.94609164420501"/>
    <s v="1 Descuento (Despachador) "/>
    <n v="120970.3504"/>
    <x v="1"/>
    <n v="14400"/>
    <x v="1219"/>
    <x v="0"/>
    <m/>
  </r>
  <r>
    <d v="2024-12-07T01:24:43"/>
    <x v="9"/>
    <n v="42"/>
    <s v="LOPERA ALVAREZ ESTIVEN"/>
    <x v="0"/>
    <x v="0"/>
    <n v="222"/>
    <n v="24.6666666666667"/>
    <n v="206.951482479784"/>
    <m/>
    <n v="108873.31540000001"/>
    <x v="1"/>
    <n v="14400"/>
    <x v="1219"/>
    <x v="0"/>
    <m/>
  </r>
  <r>
    <d v="2024-12-08T01:58:24"/>
    <x v="1"/>
    <n v="1"/>
    <s v="MACEA MATEO"/>
    <x v="0"/>
    <x v="0"/>
    <n v="262"/>
    <n v="29.1111111111111"/>
    <n v="225.14516129032299"/>
    <s v="EDIXON PALMAR Realiz 4 viajes donde moviliz 156 Usuarios, se adicionan 22 Usuarios restantes del dia 06/12"/>
    <n v="118879.83869999999"/>
    <x v="0"/>
    <n v="15119.4444"/>
    <x v="1220"/>
    <x v="0"/>
    <m/>
  </r>
  <r>
    <d v="2024-12-08T01:58:25"/>
    <x v="9"/>
    <n v="2"/>
    <s v="PARIAS MURIEL JHON FREDY"/>
    <x v="6"/>
    <x v="0"/>
    <n v="194"/>
    <n v="24.25"/>
    <n v="200.129032258065"/>
    <m/>
    <n v="105670.96769999999"/>
    <x v="1"/>
    <n v="15119.4444"/>
    <x v="1220"/>
    <x v="0"/>
    <m/>
  </r>
  <r>
    <d v="2024-12-08T01:58:25"/>
    <x v="1"/>
    <n v="3"/>
    <s v="AGUIRRE ANDRES"/>
    <x v="6"/>
    <x v="0"/>
    <n v="185"/>
    <n v="23.125"/>
    <n v="200.129032258065"/>
    <m/>
    <n v="105670.96769999999"/>
    <x v="0"/>
    <n v="15119.4444"/>
    <x v="1220"/>
    <x v="0"/>
    <m/>
  </r>
  <r>
    <d v="2024-12-08T01:58:25"/>
    <x v="9"/>
    <n v="4"/>
    <s v="SERNA GONZALES GEOVANNY ANDRES"/>
    <x v="0"/>
    <x v="0"/>
    <n v="186"/>
    <n v="20.6666666666667"/>
    <n v="225.14516129032299"/>
    <s v="3 Descuentos (Usuarios desubicados) "/>
    <n v="118879.83869999999"/>
    <x v="0"/>
    <n v="15119.4444"/>
    <x v="1220"/>
    <x v="0"/>
    <m/>
  </r>
  <r>
    <d v="2024-12-08T01:58:26"/>
    <x v="1"/>
    <n v="5"/>
    <s v="BERRIO POSADA ANGELA"/>
    <x v="0"/>
    <x v="0"/>
    <n v="205"/>
    <n v="22.7777777777778"/>
    <n v="225.14516129032299"/>
    <m/>
    <n v="118879.83869999999"/>
    <x v="1"/>
    <n v="15119.4444"/>
    <x v="1220"/>
    <x v="0"/>
    <m/>
  </r>
  <r>
    <d v="2024-12-08T01:58:26"/>
    <x v="9"/>
    <n v="6"/>
    <s v="LOPEZ PINEDA DANIEL ESTIVEN"/>
    <x v="0"/>
    <x v="0"/>
    <n v="219"/>
    <n v="24.3333333333333"/>
    <n v="225.14516129032299"/>
    <m/>
    <n v="118879.83869999999"/>
    <x v="0"/>
    <n v="15119.4444"/>
    <x v="1220"/>
    <x v="0"/>
    <m/>
  </r>
  <r>
    <d v="2024-12-08T01:58:26"/>
    <x v="1"/>
    <n v="7"/>
    <s v="VANEGAS MORALES DEIBY ALEJANDRO"/>
    <x v="0"/>
    <x v="0"/>
    <n v="251"/>
    <n v="27.8888888888889"/>
    <n v="225.14516129032299"/>
    <s v="3 Descuentos (Usuarios desubicados) "/>
    <n v="118879.83869999999"/>
    <x v="1"/>
    <n v="15119.4444"/>
    <x v="1220"/>
    <x v="0"/>
    <m/>
  </r>
  <r>
    <d v="2024-12-08T01:58:27"/>
    <x v="9"/>
    <n v="8"/>
    <s v="VACA FIERRO ROBINSON"/>
    <x v="4"/>
    <x v="0"/>
    <n v="173"/>
    <n v="24.714285714285701"/>
    <n v="175.11290322580601"/>
    <m/>
    <n v="92462.096799999999"/>
    <x v="1"/>
    <n v="15119.4444"/>
    <x v="1220"/>
    <x v="0"/>
    <m/>
  </r>
  <r>
    <d v="2024-12-08T01:58:27"/>
    <x v="1"/>
    <n v="9"/>
    <s v="HINCAPIE DIDIER FABIAN"/>
    <x v="10"/>
    <x v="0"/>
    <n v="171"/>
    <n v="38"/>
    <n v="112.572580645161"/>
    <m/>
    <n v="59439.919399999999"/>
    <x v="0"/>
    <n v="15119.4444"/>
    <x v="1220"/>
    <x v="0"/>
    <m/>
  </r>
  <r>
    <d v="2024-12-08T01:58:28"/>
    <x v="9"/>
    <n v="10"/>
    <s v="MARULANDA JARAMILLO DAWER ANDRES"/>
    <x v="10"/>
    <x v="0"/>
    <n v="121"/>
    <n v="30.25"/>
    <n v="100.064516129032"/>
    <s v="Se adicionan 31 Usuarios restantes del dia 06/12"/>
    <n v="52835.483899999999"/>
    <x v="0"/>
    <n v="15119.4444"/>
    <x v="1220"/>
    <x v="0"/>
    <m/>
  </r>
  <r>
    <d v="2024-12-08T01:58:28"/>
    <x v="1"/>
    <n v="11"/>
    <s v="HERRERA GIRALDO DAVINSON"/>
    <x v="2"/>
    <x v="0"/>
    <n v="110"/>
    <n v="18.3333333333333"/>
    <n v="150.09677419354799"/>
    <s v="Se descuenta 0.5 viaje 6 35 am ya que NO cumple con la ruta indicada "/>
    <n v="72653.2258"/>
    <x v="0"/>
    <n v="15119.4444"/>
    <x v="1220"/>
    <x v="2"/>
    <n v="12.5"/>
  </r>
  <r>
    <d v="2024-12-08T01:58:28"/>
    <x v="9"/>
    <n v="12"/>
    <s v="JIMENEZ JIMENEZ OMAR DAVID"/>
    <x v="6"/>
    <x v="0"/>
    <n v="176"/>
    <n v="22"/>
    <n v="200.129032258065"/>
    <m/>
    <n v="105670.96769999999"/>
    <x v="0"/>
    <n v="15119.4444"/>
    <x v="1220"/>
    <x v="0"/>
    <m/>
  </r>
  <r>
    <d v="2024-12-08T01:58:29"/>
    <x v="1"/>
    <n v="13"/>
    <s v="DURANGO PAEZ GILDARDO"/>
    <x v="6"/>
    <x v="0"/>
    <n v="175"/>
    <n v="20.588235294117599"/>
    <n v="212.63709677419399"/>
    <m/>
    <n v="112275.4032"/>
    <x v="0"/>
    <n v="15119.4444"/>
    <x v="1220"/>
    <x v="0"/>
    <m/>
  </r>
  <r>
    <d v="2024-12-08T01:58:29"/>
    <x v="9"/>
    <n v="14"/>
    <s v="DIAZ LOZADA ANDRES FELIPE"/>
    <x v="2"/>
    <x v="0"/>
    <n v="133"/>
    <n v="22.1666666666667"/>
    <n v="150.09677419354799"/>
    <m/>
    <n v="79253.2258"/>
    <x v="1"/>
    <n v="15119.4444"/>
    <x v="1220"/>
    <x v="0"/>
    <m/>
  </r>
  <r>
    <d v="2024-12-08T01:58:29"/>
    <x v="1"/>
    <n v="15"/>
    <s v="QUINTERO  ALVARO ANTONIO"/>
    <x v="0"/>
    <x v="0"/>
    <n v="270"/>
    <n v="30"/>
    <n v="225.14516129032299"/>
    <s v="1 Descuento (Usuario desubicado) "/>
    <n v="118879.83869999999"/>
    <x v="1"/>
    <n v="15119.4444"/>
    <x v="1220"/>
    <x v="0"/>
    <m/>
  </r>
  <r>
    <d v="2024-12-08T01:58:29"/>
    <x v="9"/>
    <n v="16"/>
    <s v="LONDOO CADAVID DAVID SANTIAGO"/>
    <x v="6"/>
    <x v="0"/>
    <n v="170"/>
    <n v="21.25"/>
    <n v="200.129032258065"/>
    <m/>
    <n v="105670.96769999999"/>
    <x v="0"/>
    <n v="15119.4444"/>
    <x v="1220"/>
    <x v="0"/>
    <m/>
  </r>
  <r>
    <d v="2024-12-08T01:58:30"/>
    <x v="1"/>
    <n v="17"/>
    <s v="ESPINOZA CHAVARRIA GUILLERMO LEON"/>
    <x v="6"/>
    <x v="0"/>
    <n v="203"/>
    <n v="25.375"/>
    <n v="200.129032258065"/>
    <m/>
    <n v="105670.96769999999"/>
    <x v="0"/>
    <n v="15119.4444"/>
    <x v="1220"/>
    <x v="0"/>
    <m/>
  </r>
  <r>
    <d v="2024-12-08T01:58:30"/>
    <x v="9"/>
    <n v="18"/>
    <s v="BETANCUR GUZMAN JHON FERNANDO"/>
    <x v="0"/>
    <x v="0"/>
    <n v="184"/>
    <n v="20.4444444444444"/>
    <n v="225.14516129032299"/>
    <s v="Se descuenta 0.5 viaje de 9 07 am ya que NO ingresa al paradero "/>
    <n v="112279.83869999999"/>
    <x v="0"/>
    <n v="15119.4444"/>
    <x v="1220"/>
    <x v="2"/>
    <n v="12.5"/>
  </r>
  <r>
    <d v="2024-12-08T01:58:30"/>
    <x v="1"/>
    <n v="20"/>
    <s v="GONZALEZ PEREZ RAFAEL JOSE"/>
    <x v="6"/>
    <x v="0"/>
    <n v="242"/>
    <n v="30.25"/>
    <n v="200.129032258065"/>
    <s v="1 Descuento (despachador) "/>
    <n v="105670.96769999999"/>
    <x v="0"/>
    <n v="15119.4444"/>
    <x v="1220"/>
    <x v="0"/>
    <m/>
  </r>
  <r>
    <d v="2024-12-08T01:58:30"/>
    <x v="9"/>
    <n v="22"/>
    <s v="QUIRAMA CASTAEDA JHON JADER"/>
    <x v="6"/>
    <x v="0"/>
    <n v="246"/>
    <n v="30.75"/>
    <n v="200.129032258065"/>
    <m/>
    <n v="105670.96769999999"/>
    <x v="1"/>
    <n v="15119.4444"/>
    <x v="1220"/>
    <x v="0"/>
    <m/>
  </r>
  <r>
    <d v="2024-12-08T01:58:31"/>
    <x v="1"/>
    <n v="23"/>
    <s v="RUA CHAVARRIA JEFERSON ANDREY"/>
    <x v="0"/>
    <x v="0"/>
    <n v="286"/>
    <n v="31.7777777777778"/>
    <n v="225.14516129032299"/>
    <m/>
    <n v="118879.83869999999"/>
    <x v="2"/>
    <n v="15119.4444"/>
    <x v="1220"/>
    <x v="0"/>
    <m/>
  </r>
  <r>
    <d v="2024-12-08T01:58:31"/>
    <x v="9"/>
    <n v="26"/>
    <s v="CIRO MARIN RODRIGO ALBERTO"/>
    <x v="1"/>
    <x v="0"/>
    <n v="241"/>
    <n v="21.909090909090899"/>
    <n v="275.177419354839"/>
    <s v="4 Descuentos (Asociado y usuarios desubicados) "/>
    <n v="145297.58059999999"/>
    <x v="0"/>
    <n v="15119.4444"/>
    <x v="1220"/>
    <x v="0"/>
    <m/>
  </r>
  <r>
    <d v="2024-12-08T01:58:31"/>
    <x v="1"/>
    <n v="27"/>
    <s v="HENAO MUOZ FERNEY"/>
    <x v="1"/>
    <x v="0"/>
    <n v="307"/>
    <n v="27.909090909090899"/>
    <n v="275.177419354839"/>
    <s v="JORGE FLORES Realiz 4 viajes donde moviliz 132 Usuarios "/>
    <n v="145297.58059999999"/>
    <x v="0"/>
    <n v="15119.4444"/>
    <x v="1220"/>
    <x v="0"/>
    <m/>
  </r>
  <r>
    <d v="2024-12-08T01:58:31"/>
    <x v="9"/>
    <n v="28"/>
    <s v="AGUDELO GARCIA LLORDIN ELIAS"/>
    <x v="0"/>
    <x v="0"/>
    <n v="212"/>
    <n v="23.5555555555556"/>
    <n v="225.14516129032299"/>
    <m/>
    <n v="118879.83869999999"/>
    <x v="0"/>
    <n v="15119.4444"/>
    <x v="1220"/>
    <x v="0"/>
    <m/>
  </r>
  <r>
    <d v="2024-12-08T01:58:32"/>
    <x v="1"/>
    <n v="29"/>
    <s v="PEREZ GARCIA JUAN ESTEBAN"/>
    <x v="6"/>
    <x v="0"/>
    <n v="229"/>
    <n v="28.625"/>
    <n v="200.129032258065"/>
    <m/>
    <n v="105670.96769999999"/>
    <x v="0"/>
    <n v="15119.4444"/>
    <x v="1220"/>
    <x v="0"/>
    <m/>
  </r>
  <r>
    <d v="2024-12-08T01:58:32"/>
    <x v="9"/>
    <n v="30"/>
    <s v="TORRES SUAREZ JUAN DIEGO"/>
    <x v="1"/>
    <x v="0"/>
    <n v="276"/>
    <n v="25.090909090909101"/>
    <n v="275.177419354839"/>
    <s v="2 Descuentos (Usuarios desubicados) "/>
    <n v="145297.58059999999"/>
    <x v="0"/>
    <n v="15119.4444"/>
    <x v="1220"/>
    <x v="0"/>
    <m/>
  </r>
  <r>
    <d v="2024-12-08T01:58:32"/>
    <x v="1"/>
    <n v="31"/>
    <s v="GOEZ PABLO"/>
    <x v="3"/>
    <x v="0"/>
    <n v="256"/>
    <n v="25.6"/>
    <n v="250.16129032258101"/>
    <m/>
    <n v="132088.70970000001"/>
    <x v="0"/>
    <n v="15119.4444"/>
    <x v="1220"/>
    <x v="0"/>
    <m/>
  </r>
  <r>
    <d v="2024-12-08T01:58:32"/>
    <x v="9"/>
    <n v="32"/>
    <s v="AGUDELO GARCIA DENIN ANGELO"/>
    <x v="3"/>
    <x v="0"/>
    <n v="230"/>
    <n v="23"/>
    <n v="250.16129032258101"/>
    <s v="DAVINSON HERRERA Realiz 4 viajes donde moviliz 96 Usuarios, 1 Descuento (despachador) "/>
    <n v="132088.70970000001"/>
    <x v="0"/>
    <n v="15119.4444"/>
    <x v="1220"/>
    <x v="0"/>
    <m/>
  </r>
  <r>
    <d v="2024-12-08T01:58:33"/>
    <x v="1"/>
    <n v="33"/>
    <s v="AMAYA JOSE MANUEL"/>
    <x v="12"/>
    <x v="0"/>
    <n v="317"/>
    <n v="24.384615384615401"/>
    <n v="325.20967741935499"/>
    <s v="JUAN PABLO SERNA Realiz 5 viajes donde moviliz 117 Usuarios "/>
    <n v="171715.32260000001"/>
    <x v="0"/>
    <n v="15119.4444"/>
    <x v="1220"/>
    <x v="0"/>
    <m/>
  </r>
  <r>
    <d v="2024-12-08T01:58:33"/>
    <x v="9"/>
    <n v="34"/>
    <s v="MONTOYA OSPINA GILBERTO ANTONIO"/>
    <x v="9"/>
    <x v="0"/>
    <n v="343"/>
    <n v="28.5833333333333"/>
    <n v="300.193548387097"/>
    <m/>
    <n v="158506.4516"/>
    <x v="0"/>
    <n v="15119.4444"/>
    <x v="1220"/>
    <x v="0"/>
    <m/>
  </r>
  <r>
    <d v="2024-12-08T01:58:33"/>
    <x v="1"/>
    <n v="35"/>
    <s v="MOLINA LUIS FERNANDO"/>
    <x v="3"/>
    <x v="0"/>
    <n v="249"/>
    <n v="24.9"/>
    <n v="250.16129032258101"/>
    <s v="1 Descuento (despachador) "/>
    <n v="132088.70970000001"/>
    <x v="1"/>
    <n v="15119.4444"/>
    <x v="1220"/>
    <x v="0"/>
    <m/>
  </r>
  <r>
    <d v="2024-12-08T01:58:33"/>
    <x v="9"/>
    <n v="36"/>
    <s v="MARTINEZ CHAVERRA LUIS NORBERTO"/>
    <x v="6"/>
    <x v="0"/>
    <n v="178"/>
    <n v="22.25"/>
    <n v="200.129032258065"/>
    <s v="1 Descuento (Conduct) "/>
    <n v="105670.96769999999"/>
    <x v="0"/>
    <n v="15119.4444"/>
    <x v="1220"/>
    <x v="0"/>
    <m/>
  </r>
  <r>
    <d v="2024-12-08T01:58:34"/>
    <x v="1"/>
    <n v="37"/>
    <s v="TABORDA ROJAS DIEGO ALEJANDRO"/>
    <x v="8"/>
    <x v="0"/>
    <n v="122"/>
    <n v="24.4"/>
    <n v="125.08064516128999"/>
    <m/>
    <n v="66044.354800000001"/>
    <x v="1"/>
    <n v="15119.4444"/>
    <x v="1220"/>
    <x v="0"/>
    <m/>
  </r>
  <r>
    <d v="2024-12-08T01:58:34"/>
    <x v="9"/>
    <n v="38"/>
    <s v="JIMENEZ HERNANDEZ ESTEBAN CAMILO"/>
    <x v="0"/>
    <x v="0"/>
    <n v="215"/>
    <n v="23.8888888888889"/>
    <n v="225.14516129032299"/>
    <m/>
    <n v="118879.83869999999"/>
    <x v="0"/>
    <n v="15119.4444"/>
    <x v="1220"/>
    <x v="0"/>
    <m/>
  </r>
  <r>
    <d v="2024-12-08T01:58:34"/>
    <x v="1"/>
    <n v="39"/>
    <s v="HERNANDEZ JUAN SEBASTIAN"/>
    <x v="2"/>
    <x v="3"/>
    <n v="112"/>
    <n v="18.6666666666667"/>
    <n v="150.09677419354799"/>
    <m/>
    <n v="79253.2258"/>
    <x v="0"/>
    <n v="15119.4444"/>
    <x v="1220"/>
    <x v="0"/>
    <m/>
  </r>
  <r>
    <d v="2024-12-08T01:58:34"/>
    <x v="9"/>
    <n v="40"/>
    <s v="OCAMPO OCAMPO ANTONIO JOSE"/>
    <x v="2"/>
    <x v="0"/>
    <n v="123"/>
    <n v="20.5"/>
    <n v="150.09677419354799"/>
    <m/>
    <n v="79253.2258"/>
    <x v="0"/>
    <n v="15119.4444"/>
    <x v="1220"/>
    <x v="0"/>
    <m/>
  </r>
  <r>
    <d v="2024-12-08T01:58:35"/>
    <x v="1"/>
    <n v="41"/>
    <s v="GARCIA DAVID WILSON ALBERTO"/>
    <x v="4"/>
    <x v="0"/>
    <n v="183"/>
    <n v="26.1428571428571"/>
    <n v="175.11290322580601"/>
    <s v="5 Descuentos (Conduct y usuarios desubicados)"/>
    <n v="92462.096799999999"/>
    <x v="1"/>
    <n v="15119.4444"/>
    <x v="1220"/>
    <x v="0"/>
    <m/>
  </r>
  <r>
    <d v="2024-12-08T23:20:38"/>
    <x v="12"/>
    <n v="5"/>
    <s v="LONDOO LOPERA DUVAN ANDRES"/>
    <x v="0"/>
    <x v="0"/>
    <n v="218"/>
    <n v="24.2222222222222"/>
    <n v="225"/>
    <m/>
    <n v="118800"/>
    <x v="1"/>
    <n v="16631.5789"/>
    <x v="1221"/>
    <x v="0"/>
    <m/>
  </r>
  <r>
    <d v="2024-12-08T23:20:39"/>
    <x v="12"/>
    <n v="16"/>
    <s v="PEREZ GARCIA JUAN ESTEBAN"/>
    <x v="3"/>
    <x v="0"/>
    <n v="290"/>
    <n v="29"/>
    <n v="250"/>
    <s v="2 Descuentos (Usuarios desubicados) "/>
    <n v="132000"/>
    <x v="0"/>
    <n v="16631.5789"/>
    <x v="1221"/>
    <x v="0"/>
    <m/>
  </r>
  <r>
    <d v="2024-12-08T23:20:39"/>
    <x v="12"/>
    <n v="18"/>
    <s v="BETANCUR GUZMAN JHON FERNANDO"/>
    <x v="12"/>
    <x v="0"/>
    <n v="264"/>
    <n v="20.307692307692299"/>
    <n v="325"/>
    <s v="2 Descuentos (Conduct y asociado) "/>
    <n v="171600"/>
    <x v="0"/>
    <n v="16631.5789"/>
    <x v="1221"/>
    <x v="0"/>
    <m/>
  </r>
  <r>
    <d v="2024-12-08T23:20:39"/>
    <x v="12"/>
    <n v="21"/>
    <s v="DURANGO DAVID JOSE"/>
    <x v="7"/>
    <x v="0"/>
    <n v="59"/>
    <n v="19.6666666666667"/>
    <n v="75"/>
    <m/>
    <n v="39600"/>
    <x v="0"/>
    <n v="16631.5789"/>
    <x v="1221"/>
    <x v="0"/>
    <m/>
  </r>
  <r>
    <d v="2024-12-08T23:20:40"/>
    <x v="12"/>
    <n v="22"/>
    <s v="QUIRAMA CASTAEDA JHON JADER"/>
    <x v="3"/>
    <x v="0"/>
    <n v="203"/>
    <n v="20.3"/>
    <n v="250"/>
    <m/>
    <n v="132000"/>
    <x v="1"/>
    <n v="16631.5789"/>
    <x v="1221"/>
    <x v="0"/>
    <m/>
  </r>
  <r>
    <d v="2024-12-08T23:20:40"/>
    <x v="12"/>
    <n v="23"/>
    <s v="RUA CHAVARRIA JEFERSON ANDREY"/>
    <x v="0"/>
    <x v="0"/>
    <n v="217"/>
    <n v="24.1111111111111"/>
    <n v="225"/>
    <s v="2 Descuentos (Conducts) "/>
    <n v="118800"/>
    <x v="2"/>
    <n v="16631.5789"/>
    <x v="1221"/>
    <x v="0"/>
    <m/>
  </r>
  <r>
    <d v="2024-12-08T23:20:40"/>
    <x v="12"/>
    <n v="26"/>
    <s v="CIRO MARIN RODRIGO ALBERTO"/>
    <x v="3"/>
    <x v="0"/>
    <n v="252"/>
    <n v="25.2"/>
    <n v="250"/>
    <s v="4 Descuentos (Transbordo) "/>
    <n v="132000"/>
    <x v="0"/>
    <n v="16631.5789"/>
    <x v="1221"/>
    <x v="0"/>
    <m/>
  </r>
  <r>
    <d v="2024-12-08T23:20:40"/>
    <x v="12"/>
    <n v="27"/>
    <s v="FLORES RINCON JORGE ALBERTO"/>
    <x v="13"/>
    <x v="0"/>
    <n v="393"/>
    <n v="28.071428571428601"/>
    <n v="350"/>
    <s v="15 Descuentos (Transbordo, usuarios desubicados y despachador) "/>
    <n v="184800"/>
    <x v="0"/>
    <n v="16631.5789"/>
    <x v="1221"/>
    <x v="0"/>
    <m/>
  </r>
  <r>
    <d v="2024-12-08T23:20:41"/>
    <x v="12"/>
    <n v="28"/>
    <s v="AGUDELO GARCIA LLORDIN ELIAS"/>
    <x v="1"/>
    <x v="0"/>
    <n v="281"/>
    <n v="25.545454545454501"/>
    <n v="275"/>
    <s v="2 Descuentos (Conducts) "/>
    <n v="145200"/>
    <x v="0"/>
    <n v="16631.5789"/>
    <x v="1221"/>
    <x v="0"/>
    <m/>
  </r>
  <r>
    <d v="2024-12-08T23:20:41"/>
    <x v="12"/>
    <n v="30"/>
    <s v="TORRES SUAREZ JUAN DIEGO"/>
    <x v="9"/>
    <x v="0"/>
    <n v="314"/>
    <n v="26.1666666666667"/>
    <n v="300"/>
    <s v="2 Descuentos (Despachador) "/>
    <n v="158400"/>
    <x v="0"/>
    <n v="16631.5789"/>
    <x v="1221"/>
    <x v="0"/>
    <m/>
  </r>
  <r>
    <d v="2024-12-08T23:20:41"/>
    <x v="12"/>
    <n v="31"/>
    <s v="GOEZ PABLO"/>
    <x v="12"/>
    <x v="0"/>
    <n v="343"/>
    <n v="26.384615384615401"/>
    <n v="325"/>
    <m/>
    <n v="171600"/>
    <x v="0"/>
    <n v="16631.5789"/>
    <x v="1221"/>
    <x v="0"/>
    <m/>
  </r>
  <r>
    <d v="2024-12-08T23:20:41"/>
    <x v="12"/>
    <n v="33"/>
    <s v="SERNA JUAN PABLO"/>
    <x v="0"/>
    <x v="0"/>
    <n v="268"/>
    <n v="29.7777777777778"/>
    <n v="225"/>
    <m/>
    <n v="118800"/>
    <x v="0"/>
    <n v="16631.5789"/>
    <x v="1221"/>
    <x v="0"/>
    <m/>
  </r>
  <r>
    <d v="2024-12-08T23:20:42"/>
    <x v="12"/>
    <n v="35"/>
    <s v="MOLINA LUIS FERNANDO"/>
    <x v="2"/>
    <x v="0"/>
    <n v="145"/>
    <n v="24.1666666666667"/>
    <n v="150"/>
    <m/>
    <n v="79200"/>
    <x v="1"/>
    <n v="16631.5789"/>
    <x v="1221"/>
    <x v="0"/>
    <m/>
  </r>
  <r>
    <d v="2024-12-08T23:20:42"/>
    <x v="12"/>
    <n v="36"/>
    <s v="MARTINEZ CHAVERRA LUIS NORBERTO"/>
    <x v="0"/>
    <x v="0"/>
    <n v="202"/>
    <n v="22.4444444444444"/>
    <n v="225"/>
    <m/>
    <n v="118800"/>
    <x v="0"/>
    <n v="16631.5789"/>
    <x v="1221"/>
    <x v="0"/>
    <m/>
  </r>
  <r>
    <d v="2024-12-08T23:20:42"/>
    <x v="12"/>
    <n v="37"/>
    <s v="TABORDA ROJAS DIEGO ALEJANDRO"/>
    <x v="6"/>
    <x v="0"/>
    <n v="176"/>
    <n v="22"/>
    <n v="200"/>
    <m/>
    <n v="105600"/>
    <x v="1"/>
    <n v="16631.5789"/>
    <x v="1221"/>
    <x v="0"/>
    <m/>
  </r>
  <r>
    <d v="2024-12-08T23:20:42"/>
    <x v="12"/>
    <n v="38"/>
    <s v="AMAYA JOSE MANUEL"/>
    <x v="0"/>
    <x v="0"/>
    <n v="234"/>
    <n v="26"/>
    <n v="225"/>
    <m/>
    <n v="118800"/>
    <x v="0"/>
    <n v="16631.5789"/>
    <x v="1221"/>
    <x v="0"/>
    <m/>
  </r>
  <r>
    <d v="2024-12-08T23:20:43"/>
    <x v="12"/>
    <n v="40"/>
    <s v="OCAMPO OCAMPO ANTONIO JOSE"/>
    <x v="3"/>
    <x v="0"/>
    <n v="260"/>
    <n v="26"/>
    <n v="250"/>
    <m/>
    <n v="132000"/>
    <x v="0"/>
    <n v="16631.5789"/>
    <x v="1221"/>
    <x v="0"/>
    <m/>
  </r>
  <r>
    <d v="2024-12-08T23:20:43"/>
    <x v="12"/>
    <n v="41"/>
    <s v="GARCIA DAVID WILSON ALBERTO"/>
    <x v="3"/>
    <x v="0"/>
    <n v="256"/>
    <n v="25.6"/>
    <n v="250"/>
    <s v="2 Descuentos (Usuarios desubicados) "/>
    <n v="132000"/>
    <x v="1"/>
    <n v="16631.5789"/>
    <x v="1221"/>
    <x v="0"/>
    <m/>
  </r>
  <r>
    <d v="2024-12-10T00:51:18"/>
    <x v="1"/>
    <n v="1"/>
    <s v="PALMAR PANA EDIXON JOSUE"/>
    <x v="12"/>
    <x v="0"/>
    <n v="275"/>
    <n v="21.153846153846199"/>
    <n v="305.73780487804902"/>
    <s v="2 Descuentos (Transbordo) "/>
    <n v="161005.79269999999"/>
    <x v="0"/>
    <n v="12191.891900000001"/>
    <x v="1222"/>
    <x v="0"/>
    <m/>
  </r>
  <r>
    <d v="2024-12-10T00:51:19"/>
    <x v="9"/>
    <n v="2"/>
    <s v="PARIAS MURIEL JHON FREDY"/>
    <x v="9"/>
    <x v="0"/>
    <n v="314"/>
    <n v="26.1666666666667"/>
    <n v="282.21951219512198"/>
    <s v="Se descuenta 0.5 viaje de 7 49 am ya que NO espera el tiempo indicado en el paradero, 1 Descuento (Conduct) "/>
    <n v="148620.7317"/>
    <x v="1"/>
    <n v="12191.891900000001"/>
    <x v="1222"/>
    <x v="0"/>
    <m/>
  </r>
  <r>
    <d v="2024-12-10T00:51:19"/>
    <x v="1"/>
    <n v="3"/>
    <s v="AGUIRRE ANDRES"/>
    <x v="8"/>
    <x v="0"/>
    <n v="94"/>
    <n v="18.8"/>
    <n v="117.59146341463401"/>
    <m/>
    <n v="61925.304900000003"/>
    <x v="0"/>
    <n v="12191.891900000001"/>
    <x v="1222"/>
    <x v="0"/>
    <m/>
  </r>
  <r>
    <d v="2024-12-10T00:51:20"/>
    <x v="9"/>
    <n v="4"/>
    <s v="SERNA GONZALES GEOVANNY ANDRES"/>
    <x v="8"/>
    <x v="0"/>
    <n v="120"/>
    <n v="24"/>
    <n v="117.59146341463401"/>
    <m/>
    <n v="61925.304900000003"/>
    <x v="0"/>
    <n v="12191.891900000001"/>
    <x v="1222"/>
    <x v="0"/>
    <m/>
  </r>
  <r>
    <d v="2024-12-10T00:51:20"/>
    <x v="1"/>
    <n v="5"/>
    <s v="BERRIO POSADA ANGELA"/>
    <x v="13"/>
    <x v="0"/>
    <n v="361"/>
    <n v="25.785714285714299"/>
    <n v="329.256097560976"/>
    <s v="1 Descuento (Monitoreo) "/>
    <n v="173390.85370000001"/>
    <x v="1"/>
    <n v="12191.891900000001"/>
    <x v="1222"/>
    <x v="0"/>
    <m/>
  </r>
  <r>
    <d v="2024-12-10T00:51:21"/>
    <x v="9"/>
    <n v="6"/>
    <s v="LOPEZ PINEDA DANIEL ESTIVEN"/>
    <x v="0"/>
    <x v="0"/>
    <n v="189"/>
    <n v="21"/>
    <n v="211.664634146341"/>
    <s v="6 Descuentos (conducts, despachadores y usuarios desubicados) "/>
    <n v="111465.5488"/>
    <x v="0"/>
    <n v="12191.891900000001"/>
    <x v="1222"/>
    <x v="0"/>
    <m/>
  </r>
  <r>
    <d v="2024-12-10T00:51:21"/>
    <x v="1"/>
    <n v="7"/>
    <s v="VANEGAS MORALES DEIBY ALEJANDRO"/>
    <x v="12"/>
    <x v="0"/>
    <n v="353"/>
    <n v="27.153846153846199"/>
    <n v="305.73780487804902"/>
    <s v="7 Descuentos (Mecanicos, Conducts y usuarios desubicados) "/>
    <n v="161005.79269999999"/>
    <x v="1"/>
    <n v="12191.891900000001"/>
    <x v="1222"/>
    <x v="0"/>
    <m/>
  </r>
  <r>
    <d v="2024-12-10T00:51:21"/>
    <x v="9"/>
    <n v="8"/>
    <s v="QUINTERO  ALVARO ANTONIO"/>
    <x v="12"/>
    <x v="0"/>
    <n v="349"/>
    <n v="26.846153846153801"/>
    <n v="305.73780487804902"/>
    <m/>
    <n v="161005.79269999999"/>
    <x v="1"/>
    <n v="12191.891900000001"/>
    <x v="1222"/>
    <x v="0"/>
    <m/>
  </r>
  <r>
    <d v="2024-12-10T00:51:21"/>
    <x v="1"/>
    <n v="10"/>
    <s v="MARULANDA JARAMILLO DAWER ANDRES"/>
    <x v="8"/>
    <x v="0"/>
    <n v="89"/>
    <n v="17.8"/>
    <n v="117.59146341463401"/>
    <s v="3 Descuentos (Incidente con Usuarios)"/>
    <n v="61925.304900000003"/>
    <x v="0"/>
    <n v="12191.891900000001"/>
    <x v="1222"/>
    <x v="0"/>
    <m/>
  </r>
  <r>
    <d v="2024-12-10T00:51:22"/>
    <x v="9"/>
    <n v="11"/>
    <s v="HINCAPIE DIDIER FABIAN"/>
    <x v="6"/>
    <x v="0"/>
    <n v="200"/>
    <n v="26.6666666666667"/>
    <n v="176.38719512195101"/>
    <m/>
    <n v="92887.957299999995"/>
    <x v="0"/>
    <n v="12191.891900000001"/>
    <x v="1222"/>
    <x v="0"/>
    <m/>
  </r>
  <r>
    <d v="2024-12-10T00:51:22"/>
    <x v="1"/>
    <n v="12"/>
    <s v="JIMENEZ JIMENEZ OMAR DAVID"/>
    <x v="9"/>
    <x v="0"/>
    <n v="279"/>
    <n v="23.25"/>
    <n v="282.21951219512198"/>
    <m/>
    <n v="148620.7317"/>
    <x v="0"/>
    <n v="12191.891900000001"/>
    <x v="1222"/>
    <x v="0"/>
    <m/>
  </r>
  <r>
    <d v="2024-12-10T00:51:22"/>
    <x v="9"/>
    <n v="13"/>
    <s v="DURANGO PAEZ GILDARDO"/>
    <x v="4"/>
    <x v="0"/>
    <n v="203"/>
    <n v="29"/>
    <n v="164.628048780488"/>
    <m/>
    <n v="86695.426800000001"/>
    <x v="0"/>
    <n v="12191.891900000001"/>
    <x v="1222"/>
    <x v="0"/>
    <m/>
  </r>
  <r>
    <d v="2024-12-10T00:51:22"/>
    <x v="1"/>
    <n v="14"/>
    <s v="DIAZ LOZADA ANDRES FELIPE"/>
    <x v="3"/>
    <x v="0"/>
    <n v="270"/>
    <n v="27"/>
    <n v="235.18292682926801"/>
    <m/>
    <n v="123850.60980000001"/>
    <x v="1"/>
    <n v="12191.891900000001"/>
    <x v="1222"/>
    <x v="0"/>
    <m/>
  </r>
  <r>
    <d v="2024-12-10T00:51:23"/>
    <x v="9"/>
    <n v="15"/>
    <s v="RUA CHAVARRIA JEFERSON ANDREY"/>
    <x v="8"/>
    <x v="0"/>
    <n v="126"/>
    <n v="25.2"/>
    <n v="117.59146341463401"/>
    <m/>
    <n v="61925.304900000003"/>
    <x v="1"/>
    <n v="12191.891900000001"/>
    <x v="1222"/>
    <x v="0"/>
    <m/>
  </r>
  <r>
    <d v="2024-12-10T00:51:23"/>
    <x v="1"/>
    <n v="16"/>
    <s v="LONDOO CADAVID DAVID SANTIAGO"/>
    <x v="1"/>
    <x v="0"/>
    <n v="242"/>
    <n v="22"/>
    <n v="258.701219512195"/>
    <m/>
    <n v="136235.67069999999"/>
    <x v="0"/>
    <n v="12191.891900000001"/>
    <x v="1222"/>
    <x v="0"/>
    <m/>
  </r>
  <r>
    <d v="2024-12-10T00:51:23"/>
    <x v="9"/>
    <n v="17"/>
    <s v="AGUIRRE ANDRES"/>
    <x v="7"/>
    <x v="0"/>
    <n v="91"/>
    <n v="30.3333333333333"/>
    <n v="70.554878048780495"/>
    <s v="WILSON RAMIREZ Realiz 1 viaje donde moviliz 38 Usuarios "/>
    <n v="37155.1829"/>
    <x v="0"/>
    <n v="12191.891900000001"/>
    <x v="1222"/>
    <x v="0"/>
    <m/>
  </r>
  <r>
    <d v="2024-12-10T00:51:23"/>
    <x v="1"/>
    <n v="19"/>
    <s v="MUOZ PEA WEIMAR ALONSO"/>
    <x v="1"/>
    <x v="0"/>
    <n v="260"/>
    <n v="23.636363636363601"/>
    <n v="258.701219512195"/>
    <m/>
    <n v="136235.67069999999"/>
    <x v="0"/>
    <n v="12191.891900000001"/>
    <x v="1222"/>
    <x v="0"/>
    <m/>
  </r>
  <r>
    <d v="2024-12-10T00:51:24"/>
    <x v="9"/>
    <n v="20"/>
    <s v="GONZALEZ PEREZ RAFAEL JOSE"/>
    <x v="7"/>
    <x v="0"/>
    <n v="49"/>
    <n v="16.3333333333333"/>
    <n v="70.554878048780495"/>
    <m/>
    <n v="37155.1829"/>
    <x v="0"/>
    <n v="12191.891900000001"/>
    <x v="1222"/>
    <x v="0"/>
    <m/>
  </r>
  <r>
    <d v="2024-12-10T00:51:24"/>
    <x v="1"/>
    <n v="21"/>
    <s v="DURANGO DAVID JOSE"/>
    <x v="6"/>
    <x v="0"/>
    <n v="184"/>
    <n v="23"/>
    <n v="188.14634146341501"/>
    <m/>
    <n v="99080.487800000003"/>
    <x v="0"/>
    <n v="12191.891900000001"/>
    <x v="1222"/>
    <x v="0"/>
    <m/>
  </r>
  <r>
    <d v="2024-12-10T00:51:24"/>
    <x v="9"/>
    <n v="22"/>
    <s v="QUIRAMA CASTAEDA JHON JADER"/>
    <x v="6"/>
    <x v="3"/>
    <n v="235"/>
    <n v="29.375"/>
    <n v="188.14634146341501"/>
    <m/>
    <n v="99080.487800000003"/>
    <x v="1"/>
    <n v="12191.891900000001"/>
    <x v="1222"/>
    <x v="0"/>
    <m/>
  </r>
  <r>
    <d v="2024-12-10T00:51:24"/>
    <x v="1"/>
    <n v="23"/>
    <s v="SALDARRIAGA PARRA LUIS ALBERTO"/>
    <x v="3"/>
    <x v="0"/>
    <n v="185"/>
    <n v="18.5"/>
    <n v="235.18292682926801"/>
    <m/>
    <n v="123850.60980000001"/>
    <x v="2"/>
    <n v="12191.891900000001"/>
    <x v="1222"/>
    <x v="0"/>
    <m/>
  </r>
  <r>
    <d v="2024-12-10T00:51:25"/>
    <x v="9"/>
    <n v="25"/>
    <s v="HENAO MUOZ FERNEY"/>
    <x v="3"/>
    <x v="0"/>
    <n v="279"/>
    <n v="27.9"/>
    <n v="235.18292682926801"/>
    <s v="2 Descuentos (Despachador) "/>
    <n v="123850.60980000001"/>
    <x v="1"/>
    <n v="12191.891900000001"/>
    <x v="1222"/>
    <x v="0"/>
    <m/>
  </r>
  <r>
    <d v="2024-12-10T00:51:25"/>
    <x v="1"/>
    <n v="26"/>
    <s v="ESPINOZA CHAVARRIA GUILLERMO LEON"/>
    <x v="10"/>
    <x v="0"/>
    <n v="107"/>
    <n v="26.75"/>
    <n v="94.073170731707293"/>
    <m/>
    <n v="49540.243900000001"/>
    <x v="0"/>
    <n v="12191.891900000001"/>
    <x v="1222"/>
    <x v="0"/>
    <m/>
  </r>
  <r>
    <d v="2024-12-10T00:51:25"/>
    <x v="9"/>
    <n v="27"/>
    <s v="FLORES RINCON JORGE ALBERTO"/>
    <x v="0"/>
    <x v="0"/>
    <n v="203"/>
    <n v="22.5555555555556"/>
    <n v="211.664634146341"/>
    <m/>
    <n v="111465.5488"/>
    <x v="0"/>
    <n v="12191.891900000001"/>
    <x v="1222"/>
    <x v="0"/>
    <m/>
  </r>
  <r>
    <d v="2024-12-10T00:51:25"/>
    <x v="1"/>
    <n v="28"/>
    <s v="AGUDELO GARCIA LLORDIN ELIAS"/>
    <x v="2"/>
    <x v="0"/>
    <n v="83"/>
    <n v="12.7692307692308"/>
    <n v="152.868902439024"/>
    <m/>
    <n v="80502.896299999993"/>
    <x v="0"/>
    <n v="12191.891900000001"/>
    <x v="1222"/>
    <x v="0"/>
    <m/>
  </r>
  <r>
    <d v="2024-12-10T00:51:26"/>
    <x v="9"/>
    <n v="29"/>
    <s v="PEREZ GARCIA JUAN ESTEBAN"/>
    <x v="3"/>
    <x v="0"/>
    <n v="217"/>
    <n v="21.7"/>
    <n v="235.18292682926801"/>
    <m/>
    <n v="123850.60980000001"/>
    <x v="0"/>
    <n v="12191.891900000001"/>
    <x v="1222"/>
    <x v="0"/>
    <m/>
  </r>
  <r>
    <d v="2024-12-10T00:51:26"/>
    <x v="1"/>
    <n v="30"/>
    <s v="TORRES SUAREZ JUAN DIEGO"/>
    <x v="11"/>
    <x v="0"/>
    <n v="49"/>
    <n v="24.5"/>
    <n v="47.036585365853703"/>
    <m/>
    <n v="24770.121999999999"/>
    <x v="0"/>
    <n v="12191.891900000001"/>
    <x v="1222"/>
    <x v="0"/>
    <m/>
  </r>
  <r>
    <d v="2024-12-10T00:51:26"/>
    <x v="9"/>
    <n v="31"/>
    <s v="GOEZ PABLO"/>
    <x v="0"/>
    <x v="0"/>
    <n v="191"/>
    <n v="21.2222222222222"/>
    <n v="211.664634146341"/>
    <m/>
    <n v="111465.5488"/>
    <x v="0"/>
    <n v="12191.891900000001"/>
    <x v="1222"/>
    <x v="0"/>
    <m/>
  </r>
  <r>
    <d v="2024-12-10T00:51:26"/>
    <x v="1"/>
    <n v="32"/>
    <s v="AGUDELO GARCIA DENIN ANGELO"/>
    <x v="4"/>
    <x v="0"/>
    <n v="172"/>
    <n v="24.571428571428601"/>
    <n v="164.628048780488"/>
    <m/>
    <n v="86695.426800000001"/>
    <x v="0"/>
    <n v="12191.891900000001"/>
    <x v="1222"/>
    <x v="0"/>
    <m/>
  </r>
  <r>
    <d v="2024-12-10T00:51:27"/>
    <x v="9"/>
    <n v="33"/>
    <s v="SERNA JUAN PABLO"/>
    <x v="0"/>
    <x v="0"/>
    <n v="171"/>
    <n v="19"/>
    <n v="211.664634146341"/>
    <m/>
    <n v="111465.5488"/>
    <x v="0"/>
    <n v="12191.891900000001"/>
    <x v="1222"/>
    <x v="0"/>
    <m/>
  </r>
  <r>
    <d v="2024-12-10T00:51:27"/>
    <x v="1"/>
    <n v="34"/>
    <s v="MONTOYA OSPINA GILBERTO ANTONIO"/>
    <x v="1"/>
    <x v="0"/>
    <n v="273"/>
    <n v="24.818181818181799"/>
    <n v="258.701219512195"/>
    <s v="1 Descuento (Despachador) "/>
    <n v="136235.67069999999"/>
    <x v="0"/>
    <n v="12191.891900000001"/>
    <x v="1222"/>
    <x v="0"/>
    <m/>
  </r>
  <r>
    <d v="2024-12-10T00:51:27"/>
    <x v="9"/>
    <n v="35"/>
    <s v="MOLINA LUIS FERNANDO"/>
    <x v="0"/>
    <x v="0"/>
    <n v="175"/>
    <n v="19.4444444444444"/>
    <n v="211.664634146341"/>
    <m/>
    <n v="111465.5488"/>
    <x v="1"/>
    <n v="12191.891900000001"/>
    <x v="1222"/>
    <x v="0"/>
    <m/>
  </r>
  <r>
    <d v="2024-12-10T00:51:27"/>
    <x v="1"/>
    <n v="36"/>
    <s v="MARTINEZ CHAVERRA LUIS NORBERTO"/>
    <x v="3"/>
    <x v="0"/>
    <n v="233"/>
    <n v="23.3"/>
    <n v="235.18292682926801"/>
    <m/>
    <n v="123850.60980000001"/>
    <x v="0"/>
    <n v="12191.891900000001"/>
    <x v="1222"/>
    <x v="0"/>
    <m/>
  </r>
  <r>
    <d v="2024-12-10T00:51:28"/>
    <x v="9"/>
    <n v="37"/>
    <s v="TABORDA ROJAS DIEGO ALEJANDRO"/>
    <x v="4"/>
    <x v="0"/>
    <n v="185"/>
    <n v="26.428571428571399"/>
    <n v="164.628048780488"/>
    <m/>
    <n v="86695.426800000001"/>
    <x v="1"/>
    <n v="12191.891900000001"/>
    <x v="1222"/>
    <x v="0"/>
    <m/>
  </r>
  <r>
    <d v="2024-12-10T00:51:28"/>
    <x v="1"/>
    <n v="38"/>
    <s v="JIMENEZ HERNANDEZ ESTEBAN CAMILO"/>
    <x v="1"/>
    <x v="0"/>
    <n v="255"/>
    <n v="23.181818181818201"/>
    <n v="258.701219512195"/>
    <s v="2 Descuentos (Conducts) "/>
    <n v="136235.67069999999"/>
    <x v="0"/>
    <n v="12191.891900000001"/>
    <x v="1222"/>
    <x v="0"/>
    <m/>
  </r>
  <r>
    <d v="2024-12-10T00:51:28"/>
    <x v="9"/>
    <n v="40"/>
    <s v="OCAMPO OCAMPO ANTONIO JOSE"/>
    <x v="1"/>
    <x v="0"/>
    <n v="282"/>
    <n v="25.636363636363601"/>
    <n v="258.701219512195"/>
    <m/>
    <n v="136235.67069999999"/>
    <x v="0"/>
    <n v="12191.891900000001"/>
    <x v="1222"/>
    <x v="0"/>
    <m/>
  </r>
  <r>
    <d v="2024-12-10T00:51:28"/>
    <x v="1"/>
    <n v="41"/>
    <s v="LONDOO LOPERA DUVAN ANDRES"/>
    <x v="1"/>
    <x v="0"/>
    <n v="232"/>
    <n v="21.090909090909101"/>
    <n v="258.701219512195"/>
    <m/>
    <n v="136235.67069999999"/>
    <x v="1"/>
    <n v="12191.891900000001"/>
    <x v="1222"/>
    <x v="0"/>
    <m/>
  </r>
  <r>
    <d v="2024-12-10T00:51:29"/>
    <x v="9"/>
    <n v="42"/>
    <s v="LOPERA ALVAREZ ESTIVEN"/>
    <x v="4"/>
    <x v="0"/>
    <n v="139"/>
    <n v="19.8571428571429"/>
    <n v="164.628048780488"/>
    <s v="1 Descuento (Despachador) "/>
    <n v="86695.426800000001"/>
    <x v="1"/>
    <n v="12191.891900000001"/>
    <x v="1222"/>
    <x v="0"/>
    <m/>
  </r>
  <r>
    <d v="2024-12-11T00:58:48"/>
    <x v="1"/>
    <n v="1"/>
    <s v="MACEA MATEO"/>
    <x v="2"/>
    <x v="0"/>
    <n v="143"/>
    <n v="23.8333333333333"/>
    <n v="143.551569506726"/>
    <s v="1 Descuento (Conduct) "/>
    <n v="75653.363200000007"/>
    <x v="0"/>
    <n v="13835.1351"/>
    <x v="1223"/>
    <x v="0"/>
    <m/>
  </r>
  <r>
    <d v="2024-12-11T00:58:48"/>
    <x v="9"/>
    <n v="2"/>
    <s v="LONDOO LOPERA DUVAN ANDRES"/>
    <x v="3"/>
    <x v="0"/>
    <n v="246"/>
    <n v="24.6"/>
    <n v="239.25261584454401"/>
    <m/>
    <n v="126088.9387"/>
    <x v="1"/>
    <n v="13835.1351"/>
    <x v="1223"/>
    <x v="0"/>
    <m/>
  </r>
  <r>
    <d v="2024-12-11T00:58:49"/>
    <x v="1"/>
    <n v="4"/>
    <s v="SERNA GONZALES GEOVANNY ANDRES"/>
    <x v="7"/>
    <x v="0"/>
    <n v="79"/>
    <n v="26.3333333333333"/>
    <n v="71.775784753363197"/>
    <m/>
    <n v="37826.681600000004"/>
    <x v="0"/>
    <n v="13835.1351"/>
    <x v="1223"/>
    <x v="0"/>
    <m/>
  </r>
  <r>
    <d v="2024-12-11T00:58:49"/>
    <x v="9"/>
    <n v="5"/>
    <s v="BERRIO POSADA ANGELA"/>
    <x v="4"/>
    <x v="0"/>
    <n v="195"/>
    <n v="27.8571428571429"/>
    <n v="167.476831091181"/>
    <m/>
    <n v="88262.257100000003"/>
    <x v="1"/>
    <n v="13835.1351"/>
    <x v="1223"/>
    <x v="0"/>
    <m/>
  </r>
  <r>
    <d v="2024-12-11T00:58:49"/>
    <x v="1"/>
    <n v="6"/>
    <s v="LOPEZ PINEDA DANIEL ESTIVEN"/>
    <x v="9"/>
    <x v="0"/>
    <n v="303"/>
    <n v="25.25"/>
    <n v="287.10313901345302"/>
    <s v="5 Descuentos (Transbordo) "/>
    <n v="151306.72649999999"/>
    <x v="0"/>
    <n v="13835.1351"/>
    <x v="1223"/>
    <x v="0"/>
    <m/>
  </r>
  <r>
    <d v="2024-12-11T00:58:49"/>
    <x v="9"/>
    <n v="7"/>
    <s v="VANEGAS MORALES DEIBY ALEJANDRO"/>
    <x v="2"/>
    <x v="3"/>
    <n v="195"/>
    <n v="32.5"/>
    <n v="143.551569506726"/>
    <s v="3 Descuentos (Usuarios desubicados) "/>
    <n v="75653.363200000007"/>
    <x v="1"/>
    <n v="13835.1351"/>
    <x v="1223"/>
    <x v="0"/>
    <m/>
  </r>
  <r>
    <d v="2024-12-11T00:58:50"/>
    <x v="1"/>
    <n v="8"/>
    <s v="VACA FIERRO ROBINSON"/>
    <x v="1"/>
    <x v="0"/>
    <n v="231"/>
    <n v="21"/>
    <n v="263.17787742899799"/>
    <m/>
    <n v="138697.83259999999"/>
    <x v="1"/>
    <n v="13835.1351"/>
    <x v="1223"/>
    <x v="0"/>
    <m/>
  </r>
  <r>
    <d v="2024-12-11T00:58:50"/>
    <x v="9"/>
    <n v="11"/>
    <s v="HERRERA GIRALDO DAVINSON"/>
    <x v="0"/>
    <x v="0"/>
    <n v="243"/>
    <n v="27"/>
    <n v="215.32735426009"/>
    <s v="1 Descuento (Monitoreo) "/>
    <n v="113480.0448"/>
    <x v="0"/>
    <n v="13835.1351"/>
    <x v="1223"/>
    <x v="0"/>
    <m/>
  </r>
  <r>
    <d v="2024-12-11T00:58:50"/>
    <x v="1"/>
    <n v="12"/>
    <s v="JIMENEZ JIMENEZ OMAR DAVID"/>
    <x v="4"/>
    <x v="0"/>
    <n v="160"/>
    <n v="22.8571428571429"/>
    <n v="167.476831091181"/>
    <m/>
    <n v="88262.257100000003"/>
    <x v="0"/>
    <n v="13835.1351"/>
    <x v="1223"/>
    <x v="0"/>
    <m/>
  </r>
  <r>
    <d v="2024-12-11T00:58:50"/>
    <x v="9"/>
    <n v="13"/>
    <s v="DURANGO PAEZ GILDARDO"/>
    <x v="9"/>
    <x v="0"/>
    <n v="270"/>
    <n v="22.5"/>
    <n v="287.10313901345302"/>
    <m/>
    <n v="151306.72649999999"/>
    <x v="0"/>
    <n v="13835.1351"/>
    <x v="1223"/>
    <x v="0"/>
    <m/>
  </r>
  <r>
    <d v="2024-12-11T00:58:51"/>
    <x v="1"/>
    <n v="14"/>
    <s v="DIAZ LOZADA ANDRES FELIPE"/>
    <x v="9"/>
    <x v="0"/>
    <n v="297"/>
    <n v="24.75"/>
    <n v="287.10313901345302"/>
    <s v="3 Descuentos (Conduct y usuarios desubicados) "/>
    <n v="151306.72649999999"/>
    <x v="1"/>
    <n v="13835.1351"/>
    <x v="1223"/>
    <x v="0"/>
    <m/>
  </r>
  <r>
    <d v="2024-12-11T00:58:51"/>
    <x v="9"/>
    <n v="15"/>
    <s v="QUINTERO  ALVARO ANTONIO"/>
    <x v="3"/>
    <x v="0"/>
    <n v="305"/>
    <n v="30.5"/>
    <n v="239.25261584454401"/>
    <m/>
    <n v="126088.9387"/>
    <x v="1"/>
    <n v="13835.1351"/>
    <x v="1223"/>
    <x v="0"/>
    <m/>
  </r>
  <r>
    <d v="2024-12-11T00:58:51"/>
    <x v="1"/>
    <n v="16"/>
    <s v="PEREZ GARCIA JUAN ESTEBAN"/>
    <x v="1"/>
    <x v="0"/>
    <n v="271"/>
    <n v="24.636363636363601"/>
    <n v="263.17787742899799"/>
    <s v="2 Descuentos (Monitoreo y conduct) "/>
    <n v="138697.83259999999"/>
    <x v="0"/>
    <n v="13835.1351"/>
    <x v="1223"/>
    <x v="0"/>
    <m/>
  </r>
  <r>
    <d v="2024-12-11T00:58:52"/>
    <x v="9"/>
    <n v="18"/>
    <s v="BETANCUR GUZMAN JHON FERNANDO"/>
    <x v="1"/>
    <x v="0"/>
    <n v="252"/>
    <n v="22.909090909090899"/>
    <n v="263.17787742899799"/>
    <s v="2 Descuentos (Despachador) "/>
    <n v="138697.83259999999"/>
    <x v="0"/>
    <n v="13835.1351"/>
    <x v="1223"/>
    <x v="0"/>
    <m/>
  </r>
  <r>
    <d v="2024-12-11T00:58:52"/>
    <x v="1"/>
    <n v="19"/>
    <s v="MUOZ PEA WEIMAR ALONSO"/>
    <x v="4"/>
    <x v="0"/>
    <n v="157"/>
    <n v="22.428571428571399"/>
    <n v="167.476831091181"/>
    <m/>
    <n v="88262.257100000003"/>
    <x v="0"/>
    <n v="13835.1351"/>
    <x v="1223"/>
    <x v="0"/>
    <m/>
  </r>
  <r>
    <d v="2024-12-11T00:58:52"/>
    <x v="9"/>
    <n v="20"/>
    <s v="GONZALEZ PEREZ RAFAEL JOSE"/>
    <x v="3"/>
    <x v="0"/>
    <n v="249"/>
    <n v="24.9"/>
    <n v="239.25261584454401"/>
    <m/>
    <n v="126088.9387"/>
    <x v="0"/>
    <n v="13835.1351"/>
    <x v="1223"/>
    <x v="0"/>
    <m/>
  </r>
  <r>
    <d v="2024-12-11T00:58:52"/>
    <x v="1"/>
    <n v="21"/>
    <s v="DURANGO DAVID JOSE"/>
    <x v="0"/>
    <x v="0"/>
    <n v="194"/>
    <n v="21.5555555555556"/>
    <n v="215.32735426009"/>
    <m/>
    <n v="113480.0448"/>
    <x v="0"/>
    <n v="13835.1351"/>
    <x v="1223"/>
    <x v="0"/>
    <m/>
  </r>
  <r>
    <d v="2024-12-11T00:58:52"/>
    <x v="9"/>
    <n v="22"/>
    <s v="QUIRAMA CASTAEDA JHON JADER"/>
    <x v="0"/>
    <x v="0"/>
    <n v="213"/>
    <n v="23.6666666666667"/>
    <n v="215.32735426009"/>
    <s v="1 Descuento (Transbordo) "/>
    <n v="113480.0448"/>
    <x v="1"/>
    <n v="13835.1351"/>
    <x v="1223"/>
    <x v="0"/>
    <m/>
  </r>
  <r>
    <d v="2024-12-11T00:58:53"/>
    <x v="1"/>
    <n v="23"/>
    <s v="SALDARRIAGA PARRA LUIS ALBERTO"/>
    <x v="2"/>
    <x v="0"/>
    <n v="121"/>
    <n v="22"/>
    <n v="131.58893871449899"/>
    <m/>
    <n v="69348.916299999997"/>
    <x v="2"/>
    <n v="13835.1351"/>
    <x v="1223"/>
    <x v="0"/>
    <m/>
  </r>
  <r>
    <d v="2024-12-11T00:58:53"/>
    <x v="9"/>
    <n v="25"/>
    <s v="JIMENEZ HURTADO CARLOS ESTIVEN"/>
    <x v="6"/>
    <x v="0"/>
    <n v="157"/>
    <n v="19.625"/>
    <n v="191.402092675635"/>
    <m/>
    <n v="100871.151"/>
    <x v="1"/>
    <n v="13835.1351"/>
    <x v="1223"/>
    <x v="0"/>
    <m/>
  </r>
  <r>
    <d v="2024-12-11T00:58:53"/>
    <x v="1"/>
    <n v="26"/>
    <s v="CIRO MARIN RODRIGO ALBERTO"/>
    <x v="3"/>
    <x v="3"/>
    <n v="186"/>
    <n v="18.600000000000001"/>
    <n v="239.25261584454401"/>
    <m/>
    <n v="126088.9387"/>
    <x v="0"/>
    <n v="13835.1351"/>
    <x v="1223"/>
    <x v="0"/>
    <m/>
  </r>
  <r>
    <d v="2024-12-11T00:58:53"/>
    <x v="9"/>
    <n v="27"/>
    <s v="FLORES RINCON JORGE ALBERTO"/>
    <x v="3"/>
    <x v="0"/>
    <n v="250"/>
    <n v="25"/>
    <n v="239.25261584454401"/>
    <s v="2 Descuentos (Conducts) "/>
    <n v="126088.9387"/>
    <x v="0"/>
    <n v="13835.1351"/>
    <x v="1223"/>
    <x v="0"/>
    <m/>
  </r>
  <r>
    <d v="2024-12-11T00:58:54"/>
    <x v="1"/>
    <n v="28"/>
    <s v="AGUDELO GARCIA LLORDIN ELIAS"/>
    <x v="0"/>
    <x v="0"/>
    <n v="180"/>
    <n v="20"/>
    <n v="215.32735426009"/>
    <s v="6 Descuentos (Despachadores, conducts y usuarios desubicados) "/>
    <n v="113480.0448"/>
    <x v="0"/>
    <n v="13835.1351"/>
    <x v="1223"/>
    <x v="0"/>
    <m/>
  </r>
  <r>
    <d v="2024-12-11T00:58:54"/>
    <x v="9"/>
    <n v="29"/>
    <s v="VALENCIA MENDOZA JHON"/>
    <x v="3"/>
    <x v="0"/>
    <n v="219"/>
    <n v="21.9"/>
    <n v="239.25261584454401"/>
    <m/>
    <n v="126088.9387"/>
    <x v="0"/>
    <n v="13835.1351"/>
    <x v="1223"/>
    <x v="0"/>
    <m/>
  </r>
  <r>
    <d v="2024-12-11T00:58:54"/>
    <x v="1"/>
    <n v="30"/>
    <s v="TORRES SUAREZ JUAN DIEGO"/>
    <x v="0"/>
    <x v="0"/>
    <n v="195"/>
    <n v="21.6666666666667"/>
    <n v="215.32735426009"/>
    <s v="1 Descuento (Usuario desubicado) "/>
    <n v="113480.0448"/>
    <x v="0"/>
    <n v="13835.1351"/>
    <x v="1223"/>
    <x v="0"/>
    <m/>
  </r>
  <r>
    <d v="2024-12-11T00:58:54"/>
    <x v="9"/>
    <n v="31"/>
    <s v="GOEZ PABLO"/>
    <x v="0"/>
    <x v="0"/>
    <n v="166"/>
    <n v="18.4444444444444"/>
    <n v="215.32735426009"/>
    <s v="2 Descuentos (Usuarios desubicados) "/>
    <n v="113480.0448"/>
    <x v="0"/>
    <n v="13835.1351"/>
    <x v="1223"/>
    <x v="0"/>
    <m/>
  </r>
  <r>
    <d v="2024-12-11T00:58:55"/>
    <x v="1"/>
    <n v="32"/>
    <s v="AGUDELO GARCIA DENIN ANGELO"/>
    <x v="4"/>
    <x v="0"/>
    <n v="178"/>
    <n v="25.428571428571399"/>
    <n v="167.476831091181"/>
    <s v="3 Descuentos (Transbordo) "/>
    <n v="88262.257100000003"/>
    <x v="0"/>
    <n v="13835.1351"/>
    <x v="1223"/>
    <x v="0"/>
    <m/>
  </r>
  <r>
    <d v="2024-12-11T00:58:55"/>
    <x v="9"/>
    <n v="33"/>
    <s v="SERNA JUAN PABLO"/>
    <x v="9"/>
    <x v="0"/>
    <n v="260"/>
    <n v="21.6666666666667"/>
    <n v="287.10313901345302"/>
    <s v="Se adicionan 18 Usuarios restantes del dia (09/12), 3 Descuentos (Usuarios descubicados) "/>
    <n v="151306.72649999999"/>
    <x v="0"/>
    <n v="13835.1351"/>
    <x v="1223"/>
    <x v="0"/>
    <m/>
  </r>
  <r>
    <d v="2024-12-11T00:58:55"/>
    <x v="1"/>
    <n v="34"/>
    <s v="MONTOYA OSPINA GILBERTO ANTONIO"/>
    <x v="3"/>
    <x v="0"/>
    <n v="257"/>
    <n v="25.7"/>
    <n v="239.25261584454401"/>
    <s v=" "/>
    <n v="126088.9387"/>
    <x v="0"/>
    <n v="13835.1351"/>
    <x v="1223"/>
    <x v="0"/>
    <m/>
  </r>
  <r>
    <d v="2024-12-11T00:58:55"/>
    <x v="9"/>
    <n v="35"/>
    <s v="MOLINA LUIS FERNANDO"/>
    <x v="3"/>
    <x v="0"/>
    <n v="221"/>
    <n v="22.1"/>
    <n v="239.25261584454401"/>
    <s v="1 Descuento (Despachador) "/>
    <n v="126088.9387"/>
    <x v="1"/>
    <n v="13835.1351"/>
    <x v="1223"/>
    <x v="0"/>
    <m/>
  </r>
  <r>
    <d v="2024-12-11T00:58:56"/>
    <x v="1"/>
    <n v="36"/>
    <s v="MARTINEZ CHAVERRA LUIS NORBERTO"/>
    <x v="3"/>
    <x v="0"/>
    <n v="251"/>
    <n v="25.1"/>
    <n v="239.25261584454401"/>
    <m/>
    <n v="126088.9387"/>
    <x v="0"/>
    <n v="13835.1351"/>
    <x v="1223"/>
    <x v="0"/>
    <m/>
  </r>
  <r>
    <d v="2024-12-11T00:58:56"/>
    <x v="9"/>
    <n v="37"/>
    <s v="TABORDA ROJAS DIEGO ALEJANDRO"/>
    <x v="4"/>
    <x v="0"/>
    <n v="199"/>
    <n v="28.428571428571399"/>
    <n v="167.476831091181"/>
    <s v="2 Descuentos (Usuarios desubicados) "/>
    <n v="88262.257100000003"/>
    <x v="1"/>
    <n v="13835.1351"/>
    <x v="1223"/>
    <x v="0"/>
    <m/>
  </r>
  <r>
    <d v="2024-12-11T00:58:56"/>
    <x v="1"/>
    <n v="38"/>
    <s v="JIMENEZ HERNANDEZ ESTEBAN CAMILO"/>
    <x v="0"/>
    <x v="0"/>
    <n v="248"/>
    <n v="27.5555555555556"/>
    <n v="215.32735426009"/>
    <s v="2 Descuentos (Usuarios desubicados) "/>
    <n v="113480.0448"/>
    <x v="0"/>
    <n v="13835.1351"/>
    <x v="1223"/>
    <x v="0"/>
    <m/>
  </r>
  <r>
    <d v="2024-12-11T00:58:56"/>
    <x v="9"/>
    <n v="39"/>
    <s v="PALMAR PANA EDIXON JOSUE"/>
    <x v="4"/>
    <x v="0"/>
    <n v="146"/>
    <n v="20.8571428571429"/>
    <n v="167.476831091181"/>
    <m/>
    <n v="88262.257100000003"/>
    <x v="0"/>
    <n v="13835.1351"/>
    <x v="1223"/>
    <x v="0"/>
    <m/>
  </r>
  <r>
    <d v="2024-12-11T00:58:57"/>
    <x v="1"/>
    <n v="40"/>
    <s v="OCAMPO OCAMPO ANTONIO JOSE"/>
    <x v="1"/>
    <x v="0"/>
    <n v="262"/>
    <n v="23.818181818181799"/>
    <n v="263.17787742899799"/>
    <s v="3 Descuentos (Asociados) "/>
    <n v="138697.83259999999"/>
    <x v="0"/>
    <n v="13835.1351"/>
    <x v="1223"/>
    <x v="0"/>
    <m/>
  </r>
  <r>
    <d v="2024-12-11T00:58:57"/>
    <x v="9"/>
    <n v="41"/>
    <s v="GARCIA DAVID WILSON ALBERTO"/>
    <x v="3"/>
    <x v="0"/>
    <n v="293"/>
    <n v="29.3"/>
    <n v="239.25261584454401"/>
    <s v="1 Descuento (Despachador) "/>
    <n v="126088.9387"/>
    <x v="1"/>
    <n v="13835.1351"/>
    <x v="1223"/>
    <x v="0"/>
    <m/>
  </r>
  <r>
    <d v="2024-12-11T00:58:57"/>
    <x v="1"/>
    <n v="42"/>
    <s v="LOPERA ALVAREZ ESTIVEN"/>
    <x v="0"/>
    <x v="0"/>
    <n v="211"/>
    <n v="23.4444444444444"/>
    <n v="215.32735426009"/>
    <m/>
    <n v="113480.0448"/>
    <x v="1"/>
    <n v="13835.1351"/>
    <x v="1223"/>
    <x v="0"/>
    <m/>
  </r>
  <r>
    <d v="2024-12-12T02:13:01"/>
    <x v="1"/>
    <n v="2"/>
    <s v="PARIAS MURIEL JHON FREDY"/>
    <x v="3"/>
    <x v="0"/>
    <n v="239"/>
    <n v="23.9"/>
    <n v="225.80838323353299"/>
    <m/>
    <n v="118694.61079999999"/>
    <x v="1"/>
    <n v="12955.5556"/>
    <x v="1224"/>
    <x v="0"/>
    <m/>
  </r>
  <r>
    <d v="2024-12-12T02:13:02"/>
    <x v="9"/>
    <n v="3"/>
    <s v="AGUIRRE ANDRES"/>
    <x v="1"/>
    <x v="0"/>
    <n v="246"/>
    <n v="22.363636363636399"/>
    <n v="248.38922155688601"/>
    <m/>
    <n v="130564.0719"/>
    <x v="0"/>
    <n v="12955.5556"/>
    <x v="1224"/>
    <x v="0"/>
    <m/>
  </r>
  <r>
    <d v="2024-12-12T02:13:02"/>
    <x v="1"/>
    <n v="4"/>
    <s v="SERNA GONZALES GEOVANNY ANDRES"/>
    <x v="0"/>
    <x v="0"/>
    <n v="231"/>
    <n v="25.6666666666667"/>
    <n v="203.22754491018"/>
    <s v="4 Descuentos (Usuarios desubicados) "/>
    <n v="106825.14969999999"/>
    <x v="0"/>
    <n v="12955.5556"/>
    <x v="1224"/>
    <x v="0"/>
    <m/>
  </r>
  <r>
    <d v="2024-12-12T02:13:02"/>
    <x v="9"/>
    <n v="5"/>
    <s v="LONDOO LOPERA DUVAN ANDRES"/>
    <x v="13"/>
    <x v="0"/>
    <n v="322"/>
    <n v="23"/>
    <n v="316.13173652694599"/>
    <s v="ANGELA BERRIO Realiz 5 viajes donde moviliz 107 Usuarios "/>
    <n v="166172.45509999999"/>
    <x v="1"/>
    <n v="12955.5556"/>
    <x v="1224"/>
    <x v="0"/>
    <m/>
  </r>
  <r>
    <d v="2024-12-12T02:13:03"/>
    <x v="1"/>
    <n v="6"/>
    <s v="LOPEZ PINEDA DANIEL ESTIVEN"/>
    <x v="1"/>
    <x v="0"/>
    <n v="228"/>
    <n v="20.727272727272702"/>
    <n v="248.38922155688601"/>
    <s v="4 Descuentos (conducts y usuarios desubicados) "/>
    <n v="130564.0719"/>
    <x v="0"/>
    <n v="12955.5556"/>
    <x v="1224"/>
    <x v="0"/>
    <m/>
  </r>
  <r>
    <d v="2024-12-12T02:13:03"/>
    <x v="9"/>
    <n v="7"/>
    <s v="VANEGAS MORALES DEIBY ALEJANDRO"/>
    <x v="3"/>
    <x v="0"/>
    <n v="261"/>
    <n v="27.473684210526301"/>
    <n v="214.517964071856"/>
    <s v="4 Descuentos (Conducts) "/>
    <n v="112759.8802"/>
    <x v="1"/>
    <n v="12955.5556"/>
    <x v="1224"/>
    <x v="0"/>
    <m/>
  </r>
  <r>
    <d v="2024-12-12T02:13:03"/>
    <x v="1"/>
    <n v="8"/>
    <s v="VACA FIERRO ROBINSON"/>
    <x v="0"/>
    <x v="0"/>
    <n v="196"/>
    <n v="21.7777777777778"/>
    <n v="203.22754491018"/>
    <m/>
    <n v="106825.14969999999"/>
    <x v="1"/>
    <n v="12955.5556"/>
    <x v="1224"/>
    <x v="0"/>
    <m/>
  </r>
  <r>
    <d v="2024-12-12T02:13:04"/>
    <x v="9"/>
    <n v="11"/>
    <s v="HINCAPIE DIDIER FABIAN"/>
    <x v="1"/>
    <x v="0"/>
    <n v="245"/>
    <n v="22.272727272727298"/>
    <n v="248.38922155688601"/>
    <m/>
    <n v="130564.0719"/>
    <x v="0"/>
    <n v="12955.5556"/>
    <x v="1224"/>
    <x v="0"/>
    <m/>
  </r>
  <r>
    <d v="2024-12-12T02:13:04"/>
    <x v="1"/>
    <n v="12"/>
    <s v="JIMENEZ JIMENEZ OMAR DAVID"/>
    <x v="11"/>
    <x v="0"/>
    <n v="59"/>
    <n v="29.5"/>
    <n v="45.161676646706603"/>
    <m/>
    <n v="23738.922200000001"/>
    <x v="0"/>
    <n v="12955.5556"/>
    <x v="1224"/>
    <x v="0"/>
    <m/>
  </r>
  <r>
    <d v="2024-12-12T02:13:04"/>
    <x v="9"/>
    <n v="13"/>
    <s v="DURANGO PAEZ GILDARDO"/>
    <x v="12"/>
    <x v="0"/>
    <n v="310"/>
    <n v="23.846153846153801"/>
    <n v="293.55089820359302"/>
    <m/>
    <n v="154302.99400000001"/>
    <x v="0"/>
    <n v="12955.5556"/>
    <x v="1224"/>
    <x v="0"/>
    <m/>
  </r>
  <r>
    <d v="2024-12-12T02:13:05"/>
    <x v="1"/>
    <n v="14"/>
    <s v="DIAZ LOZADA ANDRES FELIPE"/>
    <x v="6"/>
    <x v="0"/>
    <n v="194"/>
    <n v="22.823529411764699"/>
    <n v="191.93712574850301"/>
    <s v="FERNEY HENAO Realiz 0.5 viaje de 5 04 pm donde moviliz 24 Usuarios, 2 Descuentos (Usuarios desubicados) "/>
    <n v="100890.4192"/>
    <x v="1"/>
    <n v="12955.5556"/>
    <x v="1224"/>
    <x v="0"/>
    <m/>
  </r>
  <r>
    <d v="2024-12-12T02:13:05"/>
    <x v="9"/>
    <n v="15"/>
    <s v="QUINTERO  ALVARO ANTONIO"/>
    <x v="1"/>
    <x v="0"/>
    <n v="253"/>
    <n v="23"/>
    <n v="248.38922155688601"/>
    <m/>
    <n v="130564.0719"/>
    <x v="1"/>
    <n v="12955.5556"/>
    <x v="1224"/>
    <x v="0"/>
    <m/>
  </r>
  <r>
    <d v="2024-12-12T02:13:05"/>
    <x v="1"/>
    <n v="16"/>
    <s v="PEREZ GARCIA JUAN ESTEBAN"/>
    <x v="3"/>
    <x v="3"/>
    <n v="194"/>
    <n v="19.399999999999999"/>
    <n v="225.80838323353299"/>
    <m/>
    <n v="118694.61079999999"/>
    <x v="0"/>
    <n v="12955.5556"/>
    <x v="1224"/>
    <x v="0"/>
    <m/>
  </r>
  <r>
    <d v="2024-12-12T02:13:05"/>
    <x v="9"/>
    <n v="17"/>
    <s v="RAMIREZ JARAMILLO WILSON"/>
    <x v="10"/>
    <x v="0"/>
    <n v="116"/>
    <n v="29"/>
    <n v="90.323353293413206"/>
    <m/>
    <n v="47477.844299999997"/>
    <x v="0"/>
    <n v="12955.5556"/>
    <x v="1224"/>
    <x v="0"/>
    <m/>
  </r>
  <r>
    <d v="2024-12-12T02:13:06"/>
    <x v="1"/>
    <n v="18"/>
    <s v="BETANCUR GUZMAN JHON FERNANDO"/>
    <x v="4"/>
    <x v="0"/>
    <n v="154"/>
    <n v="22"/>
    <n v="158.06586826347299"/>
    <m/>
    <n v="83086.227499999994"/>
    <x v="0"/>
    <n v="12955.5556"/>
    <x v="1224"/>
    <x v="0"/>
    <m/>
  </r>
  <r>
    <d v="2024-12-12T02:13:06"/>
    <x v="9"/>
    <n v="19"/>
    <s v="MUOZ PEA WEIMAR ALONSO"/>
    <x v="1"/>
    <x v="0"/>
    <n v="226"/>
    <n v="20.545454545454501"/>
    <n v="248.38922155688601"/>
    <m/>
    <n v="130564.0719"/>
    <x v="0"/>
    <n v="12955.5556"/>
    <x v="1224"/>
    <x v="0"/>
    <m/>
  </r>
  <r>
    <d v="2024-12-12T02:13:06"/>
    <x v="1"/>
    <n v="20"/>
    <s v="GONZALEZ PEREZ RAFAEL JOSE"/>
    <x v="0"/>
    <x v="0"/>
    <n v="223"/>
    <n v="24.7777777777778"/>
    <n v="203.22754491018"/>
    <s v="3 Descuentos (conduct y usuarios desubicados) "/>
    <n v="106825.14969999999"/>
    <x v="0"/>
    <n v="12955.5556"/>
    <x v="1224"/>
    <x v="0"/>
    <m/>
  </r>
  <r>
    <d v="2024-12-12T02:13:07"/>
    <x v="9"/>
    <n v="21"/>
    <s v="DURANGO DAVID JOSE"/>
    <x v="0"/>
    <x v="0"/>
    <n v="206"/>
    <n v="22.8888888888889"/>
    <n v="203.22754491018"/>
    <m/>
    <n v="106825.14969999999"/>
    <x v="0"/>
    <n v="12955.5556"/>
    <x v="1224"/>
    <x v="0"/>
    <m/>
  </r>
  <r>
    <d v="2024-12-12T02:13:07"/>
    <x v="1"/>
    <n v="22"/>
    <s v="QUIRAMA CASTAEDA JHON JADER"/>
    <x v="6"/>
    <x v="3"/>
    <n v="199"/>
    <n v="24.875"/>
    <n v="180.64670658682601"/>
    <m/>
    <n v="94955.688599999994"/>
    <x v="1"/>
    <n v="12955.5556"/>
    <x v="1224"/>
    <x v="0"/>
    <m/>
  </r>
  <r>
    <d v="2024-12-12T02:13:07"/>
    <x v="9"/>
    <n v="23"/>
    <s v="SALDARRIAGA PARRA LUIS ALBERTO"/>
    <x v="0"/>
    <x v="0"/>
    <n v="176"/>
    <n v="19.5555555555556"/>
    <n v="203.22754491018"/>
    <m/>
    <n v="106825.14969999999"/>
    <x v="2"/>
    <n v="12955.5556"/>
    <x v="1224"/>
    <x v="0"/>
    <m/>
  </r>
  <r>
    <d v="2024-12-12T02:13:07"/>
    <x v="1"/>
    <n v="25"/>
    <s v="JIMENEZ HURTADO CARLOS ESTIVEN"/>
    <x v="0"/>
    <x v="0"/>
    <n v="187"/>
    <n v="20.7777777777778"/>
    <n v="203.22754491018"/>
    <s v="1 Descuento (Usuario desubicado) "/>
    <n v="106825.14969999999"/>
    <x v="1"/>
    <n v="12955.5556"/>
    <x v="1224"/>
    <x v="0"/>
    <m/>
  </r>
  <r>
    <d v="2024-12-12T02:13:08"/>
    <x v="9"/>
    <n v="26"/>
    <s v="CIRO MARIN RODRIGO ALBERTO"/>
    <x v="0"/>
    <x v="0"/>
    <n v="187"/>
    <n v="20.7777777777778"/>
    <n v="203.22754491018"/>
    <s v="2 Descuentos (Usuarios desubicados) "/>
    <n v="106825.14969999999"/>
    <x v="0"/>
    <n v="12955.5556"/>
    <x v="1224"/>
    <x v="0"/>
    <m/>
  </r>
  <r>
    <d v="2024-12-12T02:13:08"/>
    <x v="1"/>
    <n v="27"/>
    <s v="HENAO MUOZ FERNEY"/>
    <x v="1"/>
    <x v="0"/>
    <n v="292"/>
    <n v="26.545454545454501"/>
    <n v="248.38922155688601"/>
    <s v="ANDRES DIAZ Realiz 3 viajes donde moviliz 97 Usuarios, 3 Descuentos (Asociados y conduct) "/>
    <n v="130564.0719"/>
    <x v="0"/>
    <n v="12955.5556"/>
    <x v="1224"/>
    <x v="0"/>
    <m/>
  </r>
  <r>
    <d v="2024-12-12T02:13:08"/>
    <x v="9"/>
    <n v="28"/>
    <s v="AGUDELO GARCIA LLORDIN ELIAS"/>
    <x v="10"/>
    <x v="0"/>
    <n v="68"/>
    <n v="15.1111111111111"/>
    <n v="101.61377245509"/>
    <m/>
    <n v="53412.5749"/>
    <x v="0"/>
    <n v="12955.5556"/>
    <x v="1224"/>
    <x v="0"/>
    <m/>
  </r>
  <r>
    <d v="2024-12-12T02:13:08"/>
    <x v="1"/>
    <n v="29"/>
    <s v="VALENCIA MENDOZA JHON"/>
    <x v="6"/>
    <x v="0"/>
    <n v="183"/>
    <n v="22.875"/>
    <n v="180.64670658682601"/>
    <s v="1 Descuento (Conduct) "/>
    <n v="94955.688599999994"/>
    <x v="0"/>
    <n v="12955.5556"/>
    <x v="1224"/>
    <x v="0"/>
    <m/>
  </r>
  <r>
    <d v="2024-12-12T02:13:09"/>
    <x v="9"/>
    <n v="30"/>
    <s v="TORRES SUAREZ JUAN DIEGO"/>
    <x v="0"/>
    <x v="0"/>
    <n v="188"/>
    <n v="20.8888888888889"/>
    <n v="203.22754491018"/>
    <m/>
    <n v="106825.14969999999"/>
    <x v="0"/>
    <n v="12955.5556"/>
    <x v="1224"/>
    <x v="0"/>
    <m/>
  </r>
  <r>
    <d v="2024-12-12T02:13:09"/>
    <x v="1"/>
    <n v="31"/>
    <s v="GOEZ PABLO"/>
    <x v="3"/>
    <x v="0"/>
    <n v="223"/>
    <n v="22.3"/>
    <n v="225.80838323353299"/>
    <s v="1 Descuento (Usuario desubicado) "/>
    <n v="118694.61079999999"/>
    <x v="0"/>
    <n v="12955.5556"/>
    <x v="1224"/>
    <x v="0"/>
    <m/>
  </r>
  <r>
    <d v="2024-12-12T02:13:09"/>
    <x v="9"/>
    <n v="32"/>
    <s v="AGUDELO GARCIA DENIN ANGELO"/>
    <x v="6"/>
    <x v="0"/>
    <n v="142"/>
    <n v="18.933333333333302"/>
    <n v="169.35628742514999"/>
    <s v="3 Descuentos (Jefe de ruta) "/>
    <n v="89020.958100000003"/>
    <x v="0"/>
    <n v="12955.5556"/>
    <x v="1224"/>
    <x v="0"/>
    <m/>
  </r>
  <r>
    <d v="2024-12-12T02:13:09"/>
    <x v="1"/>
    <n v="33"/>
    <s v="AMAYA JOSE MANUEL"/>
    <x v="5"/>
    <x v="0"/>
    <n v="22"/>
    <n v="22"/>
    <n v="22.580838323353301"/>
    <m/>
    <n v="11869.4611"/>
    <x v="0"/>
    <n v="12955.5556"/>
    <x v="1224"/>
    <x v="0"/>
    <m/>
  </r>
  <r>
    <d v="2024-12-12T02:13:10"/>
    <x v="9"/>
    <n v="34"/>
    <s v="ESPINOZA CHAVARRIA GUILLERMO LEON"/>
    <x v="0"/>
    <x v="0"/>
    <n v="197"/>
    <n v="21.8888888888889"/>
    <n v="203.22754491018"/>
    <m/>
    <n v="106825.14969999999"/>
    <x v="0"/>
    <n v="12955.5556"/>
    <x v="1224"/>
    <x v="0"/>
    <m/>
  </r>
  <r>
    <d v="2024-12-12T02:13:10"/>
    <x v="1"/>
    <n v="35"/>
    <s v="MOLINA LUIS FERNANDO"/>
    <x v="3"/>
    <x v="0"/>
    <n v="218"/>
    <n v="21.8"/>
    <n v="225.80838323353299"/>
    <m/>
    <n v="118694.61079999999"/>
    <x v="1"/>
    <n v="12955.5556"/>
    <x v="1224"/>
    <x v="0"/>
    <m/>
  </r>
  <r>
    <d v="2024-12-12T02:13:10"/>
    <x v="9"/>
    <n v="36"/>
    <s v="LONDOO CADAVID DAVID SANTIAGO"/>
    <x v="6"/>
    <x v="0"/>
    <n v="156"/>
    <n v="19.5"/>
    <n v="180.64670658682601"/>
    <m/>
    <n v="94955.688599999994"/>
    <x v="0"/>
    <n v="12955.5556"/>
    <x v="1224"/>
    <x v="0"/>
    <m/>
  </r>
  <r>
    <d v="2024-12-12T02:13:10"/>
    <x v="1"/>
    <n v="37"/>
    <s v="TABORDA ROJAS DIEGO ALEJANDRO"/>
    <x v="0"/>
    <x v="0"/>
    <n v="235"/>
    <n v="26.1111111111111"/>
    <n v="203.22754491018"/>
    <m/>
    <n v="106825.14969999999"/>
    <x v="1"/>
    <n v="12955.5556"/>
    <x v="1224"/>
    <x v="0"/>
    <m/>
  </r>
  <r>
    <d v="2024-12-12T02:13:11"/>
    <x v="9"/>
    <n v="38"/>
    <s v="JIMENEZ HERNANDEZ ESTEBAN CAMILO"/>
    <x v="2"/>
    <x v="0"/>
    <n v="163"/>
    <n v="27.1666666666667"/>
    <n v="135.48502994012"/>
    <s v="1 Descuento (jefe de ruta) "/>
    <n v="71216.766499999998"/>
    <x v="0"/>
    <n v="12955.5556"/>
    <x v="1224"/>
    <x v="0"/>
    <m/>
  </r>
  <r>
    <d v="2024-12-12T02:13:11"/>
    <x v="1"/>
    <n v="39"/>
    <s v="MACEA MATEO"/>
    <x v="12"/>
    <x v="0"/>
    <n v="263"/>
    <n v="20.230769230769202"/>
    <n v="293.55089820359302"/>
    <s v="1 Descuento (Usuario desubicado) "/>
    <n v="154302.99400000001"/>
    <x v="0"/>
    <n v="12955.5556"/>
    <x v="1224"/>
    <x v="0"/>
    <m/>
  </r>
  <r>
    <d v="2024-12-12T02:13:11"/>
    <x v="9"/>
    <n v="40"/>
    <s v="OCAMPO OCAMPO ANTONIO JOSE"/>
    <x v="2"/>
    <x v="0"/>
    <n v="142"/>
    <n v="23.6666666666667"/>
    <n v="135.48502994012"/>
    <s v="1 Descuento (Despachador) "/>
    <n v="71216.766499999998"/>
    <x v="0"/>
    <n v="12955.5556"/>
    <x v="1224"/>
    <x v="0"/>
    <m/>
  </r>
  <r>
    <d v="2024-12-12T02:13:11"/>
    <x v="1"/>
    <n v="41"/>
    <s v="GARCIA DAVID WILSON ALBERTO"/>
    <x v="0"/>
    <x v="0"/>
    <n v="220"/>
    <n v="24.4444444444444"/>
    <n v="203.22754491018"/>
    <s v="3 Descuentos (conducts y despachador) "/>
    <n v="106825.14969999999"/>
    <x v="1"/>
    <n v="12955.5556"/>
    <x v="1224"/>
    <x v="0"/>
    <m/>
  </r>
  <r>
    <d v="2024-12-12T02:13:12"/>
    <x v="9"/>
    <n v="42"/>
    <s v="LOPERA ALVAREZ ESTIVEN"/>
    <x v="0"/>
    <x v="0"/>
    <n v="178"/>
    <n v="19.7777777777778"/>
    <n v="203.22754491018"/>
    <s v="1 Descuento (Despachador) "/>
    <n v="106825.14969999999"/>
    <x v="1"/>
    <n v="12955.5556"/>
    <x v="1224"/>
    <x v="0"/>
    <m/>
  </r>
  <r>
    <d v="2024-12-13T03:52:01"/>
    <x v="9"/>
    <n v="1"/>
    <s v="PALMAR PANA EDIXON JOSUE"/>
    <x v="13"/>
    <x v="0"/>
    <n v="329"/>
    <n v="23.5"/>
    <n v="326.04538577912302"/>
    <m/>
    <n v="171624.96220000001"/>
    <x v="0"/>
    <n v="13094.736800000001"/>
    <x v="1225"/>
    <x v="0"/>
    <m/>
  </r>
  <r>
    <d v="2024-12-13T03:52:01"/>
    <x v="1"/>
    <n v="2"/>
    <s v="PARIAS MURIEL JHON FREDY"/>
    <x v="4"/>
    <x v="0"/>
    <n v="223"/>
    <n v="31.8571428571429"/>
    <n v="163.022692889561"/>
    <m/>
    <n v="85812.481100000005"/>
    <x v="1"/>
    <n v="13094.736800000001"/>
    <x v="1225"/>
    <x v="0"/>
    <m/>
  </r>
  <r>
    <d v="2024-12-13T03:52:02"/>
    <x v="9"/>
    <n v="3"/>
    <s v="ESPINOZA CHAVARRIA GUILLERMO LEON"/>
    <x v="2"/>
    <x v="0"/>
    <n v="129"/>
    <n v="21.5"/>
    <n v="139.73373676248099"/>
    <m/>
    <n v="73553.555200000003"/>
    <x v="0"/>
    <n v="13094.736800000001"/>
    <x v="1225"/>
    <x v="0"/>
    <m/>
  </r>
  <r>
    <d v="2024-12-13T03:52:02"/>
    <x v="1"/>
    <n v="4"/>
    <s v="SERNA GONZALES GEOVANNY ANDRES"/>
    <x v="3"/>
    <x v="0"/>
    <n v="236"/>
    <n v="23.6"/>
    <n v="232.88956127080201"/>
    <s v="6 Descuentos (Usuarios desubicados y despachador) "/>
    <n v="122589.25870000001"/>
    <x v="0"/>
    <n v="13094.736800000001"/>
    <x v="1225"/>
    <x v="0"/>
    <m/>
  </r>
  <r>
    <d v="2024-12-13T03:52:02"/>
    <x v="9"/>
    <n v="5"/>
    <s v="BERRIO POSADA ANGELA"/>
    <x v="3"/>
    <x v="0"/>
    <n v="220"/>
    <n v="22"/>
    <n v="232.88956127080201"/>
    <m/>
    <n v="122589.25870000001"/>
    <x v="1"/>
    <n v="13094.736800000001"/>
    <x v="1225"/>
    <x v="0"/>
    <m/>
  </r>
  <r>
    <d v="2024-12-13T03:52:02"/>
    <x v="1"/>
    <n v="6"/>
    <s v="LOPEZ PINEDA DANIEL ESTIVEN"/>
    <x v="3"/>
    <x v="0"/>
    <n v="233"/>
    <n v="23.3"/>
    <n v="232.88956127080201"/>
    <s v="1 Descuento (Despachador) "/>
    <n v="122589.25870000001"/>
    <x v="0"/>
    <n v="13094.736800000001"/>
    <x v="1225"/>
    <x v="0"/>
    <m/>
  </r>
  <r>
    <d v="2024-12-13T03:52:03"/>
    <x v="9"/>
    <n v="7"/>
    <s v="VANEGAS MORALES DEIBY ALEJANDRO"/>
    <x v="2"/>
    <x v="0"/>
    <n v="198"/>
    <n v="30.461538461538499"/>
    <n v="151.37821482602101"/>
    <m/>
    <n v="79683.018200000006"/>
    <x v="1"/>
    <n v="13094.736800000001"/>
    <x v="1225"/>
    <x v="0"/>
    <m/>
  </r>
  <r>
    <d v="2024-12-13T03:52:03"/>
    <x v="1"/>
    <n v="8"/>
    <s v="VACA FIERRO ROBINSON"/>
    <x v="3"/>
    <x v="0"/>
    <n v="235"/>
    <n v="23.5"/>
    <n v="232.88956127080201"/>
    <m/>
    <n v="122589.25870000001"/>
    <x v="1"/>
    <n v="13094.736800000001"/>
    <x v="1225"/>
    <x v="0"/>
    <m/>
  </r>
  <r>
    <d v="2024-12-13T03:52:03"/>
    <x v="9"/>
    <n v="9"/>
    <s v="AGUDELO GARCIA LLORDIN ELIAS"/>
    <x v="1"/>
    <x v="0"/>
    <n v="206"/>
    <n v="18.727272727272702"/>
    <n v="256.17851739788199"/>
    <s v="1 Descuento (Usuario desubicado) "/>
    <n v="134848.18460000001"/>
    <x v="0"/>
    <n v="13094.736800000001"/>
    <x v="1225"/>
    <x v="0"/>
    <m/>
  </r>
  <r>
    <d v="2024-12-13T03:52:04"/>
    <x v="1"/>
    <n v="11"/>
    <s v="HERRERA GIRALDO DAVINSON"/>
    <x v="1"/>
    <x v="0"/>
    <n v="278"/>
    <n v="25.272727272727298"/>
    <n v="256.17851739788199"/>
    <m/>
    <n v="134848.18460000001"/>
    <x v="0"/>
    <n v="13094.736800000001"/>
    <x v="1225"/>
    <x v="0"/>
    <m/>
  </r>
  <r>
    <d v="2024-12-13T03:52:04"/>
    <x v="9"/>
    <n v="12"/>
    <s v="JIMENEZ JIMENEZ OMAR DAVID"/>
    <x v="14"/>
    <x v="0"/>
    <n v="18"/>
    <n v="36"/>
    <n v="11.644478063540101"/>
    <m/>
    <n v="6129.4629000000004"/>
    <x v="0"/>
    <n v="13094.736800000001"/>
    <x v="1225"/>
    <x v="0"/>
    <m/>
  </r>
  <r>
    <d v="2024-12-13T03:52:04"/>
    <x v="1"/>
    <n v="13"/>
    <s v="DURANGO PAEZ GILDARDO"/>
    <x v="9"/>
    <x v="0"/>
    <n v="282"/>
    <n v="23.5"/>
    <n v="279.46747352496197"/>
    <m/>
    <n v="147107.11040000001"/>
    <x v="0"/>
    <n v="13094.736800000001"/>
    <x v="1225"/>
    <x v="0"/>
    <m/>
  </r>
  <r>
    <d v="2024-12-13T03:52:04"/>
    <x v="9"/>
    <n v="14"/>
    <s v="LONDOO LOPERA DUVAN ANDRES"/>
    <x v="1"/>
    <x v="0"/>
    <n v="241"/>
    <n v="21.909090909090899"/>
    <n v="256.17851739788199"/>
    <m/>
    <n v="134848.18460000001"/>
    <x v="1"/>
    <n v="13094.736800000001"/>
    <x v="1225"/>
    <x v="0"/>
    <m/>
  </r>
  <r>
    <d v="2024-12-13T03:52:04"/>
    <x v="1"/>
    <n v="15"/>
    <s v="QUINTERO  ALVARO ANTONIO"/>
    <x v="3"/>
    <x v="3"/>
    <n v="298"/>
    <n v="29.8"/>
    <n v="232.88956127080201"/>
    <s v="2 Descuentos (Usuarios desubicados) "/>
    <n v="122589.25870000001"/>
    <x v="1"/>
    <n v="13094.736800000001"/>
    <x v="1225"/>
    <x v="0"/>
    <m/>
  </r>
  <r>
    <d v="2024-12-13T03:52:05"/>
    <x v="9"/>
    <n v="16"/>
    <s v="PEREZ GARCIA JUAN ESTEBAN"/>
    <x v="3"/>
    <x v="0"/>
    <n v="205"/>
    <n v="20.5"/>
    <n v="232.88956127080201"/>
    <s v="5 Descuentos (asociados, usuarios desubicados y tecnico) "/>
    <n v="122589.25870000001"/>
    <x v="0"/>
    <n v="13094.736800000001"/>
    <x v="1225"/>
    <x v="0"/>
    <m/>
  </r>
  <r>
    <d v="2024-12-13T03:52:05"/>
    <x v="1"/>
    <n v="17"/>
    <s v="RAMIREZ JARAMILLO WILSON"/>
    <x v="8"/>
    <x v="3"/>
    <n v="134"/>
    <n v="26.8"/>
    <n v="116.444780635401"/>
    <s v="2 Descuentos (Conduct) "/>
    <n v="61294.629300000001"/>
    <x v="0"/>
    <n v="13094.736800000001"/>
    <x v="1225"/>
    <x v="0"/>
    <m/>
  </r>
  <r>
    <d v="2024-12-13T03:52:05"/>
    <x v="9"/>
    <n v="18"/>
    <s v="HINCAPIE DIDIER FABIAN"/>
    <x v="0"/>
    <x v="0"/>
    <n v="197"/>
    <n v="21.8888888888889"/>
    <n v="209.60060514372199"/>
    <m/>
    <n v="110330.3328"/>
    <x v="0"/>
    <n v="13094.736800000001"/>
    <x v="1225"/>
    <x v="0"/>
    <m/>
  </r>
  <r>
    <d v="2024-12-13T03:52:05"/>
    <x v="1"/>
    <n v="19"/>
    <s v="MUOZ PEA WEIMAR ALONSO"/>
    <x v="4"/>
    <x v="0"/>
    <n v="161"/>
    <n v="23"/>
    <n v="163.022692889561"/>
    <s v="1 Descuento (Despachador) "/>
    <n v="85812.481100000005"/>
    <x v="0"/>
    <n v="13094.736800000001"/>
    <x v="1225"/>
    <x v="0"/>
    <m/>
  </r>
  <r>
    <d v="2024-12-13T03:52:06"/>
    <x v="9"/>
    <n v="20"/>
    <s v="GONZALEZ PEREZ RAFAEL JOSE"/>
    <x v="2"/>
    <x v="0"/>
    <n v="171"/>
    <n v="28.5"/>
    <n v="139.73373676248099"/>
    <m/>
    <n v="73553.555200000003"/>
    <x v="0"/>
    <n v="13094.736800000001"/>
    <x v="1225"/>
    <x v="0"/>
    <m/>
  </r>
  <r>
    <d v="2024-12-13T03:52:06"/>
    <x v="1"/>
    <n v="21"/>
    <s v="DURANGO DAVID JOSE"/>
    <x v="0"/>
    <x v="0"/>
    <n v="183"/>
    <n v="20.3333333333333"/>
    <n v="209.60060514372199"/>
    <s v="1 Descuento (Conduct) "/>
    <n v="110330.3328"/>
    <x v="0"/>
    <n v="13094.736800000001"/>
    <x v="1225"/>
    <x v="0"/>
    <m/>
  </r>
  <r>
    <d v="2024-12-13T03:52:06"/>
    <x v="9"/>
    <n v="22"/>
    <s v="QUIRAMA CASTAEDA JHON JADER"/>
    <x v="6"/>
    <x v="0"/>
    <n v="199"/>
    <n v="24.875"/>
    <n v="186.31164901664101"/>
    <m/>
    <n v="98071.407000000007"/>
    <x v="1"/>
    <n v="13094.736800000001"/>
    <x v="1225"/>
    <x v="0"/>
    <m/>
  </r>
  <r>
    <d v="2024-12-13T03:52:06"/>
    <x v="1"/>
    <n v="23"/>
    <s v="SALDARRIAGA PARRA LUIS ALBERTO"/>
    <x v="3"/>
    <x v="0"/>
    <n v="200"/>
    <n v="20"/>
    <n v="232.88956127080201"/>
    <m/>
    <n v="122589.25870000001"/>
    <x v="2"/>
    <n v="13094.736800000001"/>
    <x v="1225"/>
    <x v="0"/>
    <m/>
  </r>
  <r>
    <d v="2024-12-13T03:52:07"/>
    <x v="9"/>
    <n v="25"/>
    <s v="JIMENEZ HURTADO CARLOS ESTIVEN"/>
    <x v="0"/>
    <x v="0"/>
    <n v="209"/>
    <n v="23.2222222222222"/>
    <n v="209.60060514372199"/>
    <m/>
    <n v="110330.3328"/>
    <x v="1"/>
    <n v="13094.736800000001"/>
    <x v="1225"/>
    <x v="0"/>
    <m/>
  </r>
  <r>
    <d v="2024-12-13T03:52:07"/>
    <x v="1"/>
    <n v="26"/>
    <s v="CIRO MARIN RODRIGO ALBERTO"/>
    <x v="0"/>
    <x v="0"/>
    <n v="199"/>
    <n v="22.1111111111111"/>
    <n v="209.60060514372199"/>
    <s v="1 Descuento (Despachador) "/>
    <n v="110330.3328"/>
    <x v="0"/>
    <n v="13094.736800000001"/>
    <x v="1225"/>
    <x v="0"/>
    <m/>
  </r>
  <r>
    <d v="2024-12-13T03:52:07"/>
    <x v="9"/>
    <n v="27"/>
    <s v="FLORES RINCON JORGE ALBERTO"/>
    <x v="13"/>
    <x v="0"/>
    <n v="294"/>
    <n v="21"/>
    <n v="326.04538577912302"/>
    <s v="1 Descuento (Usuario desubicado) "/>
    <n v="171624.96220000001"/>
    <x v="0"/>
    <n v="13094.736800000001"/>
    <x v="1225"/>
    <x v="0"/>
    <m/>
  </r>
  <r>
    <d v="2024-12-13T03:52:07"/>
    <x v="1"/>
    <n v="29"/>
    <s v="VALENCIA MENDOZA JHON"/>
    <x v="0"/>
    <x v="0"/>
    <n v="177"/>
    <n v="19.6666666666667"/>
    <n v="209.60060514372199"/>
    <s v="1 Descuento (Conduct) "/>
    <n v="110330.3328"/>
    <x v="0"/>
    <n v="13094.736800000001"/>
    <x v="1225"/>
    <x v="0"/>
    <m/>
  </r>
  <r>
    <d v="2024-12-13T03:52:08"/>
    <x v="9"/>
    <n v="31"/>
    <s v="GOEZ PABLO"/>
    <x v="0"/>
    <x v="0"/>
    <n v="165"/>
    <n v="18.3333333333333"/>
    <n v="209.60060514372199"/>
    <s v="2 Descuentos (Usuarios desubicados) "/>
    <n v="110330.3328"/>
    <x v="0"/>
    <n v="13094.736800000001"/>
    <x v="1225"/>
    <x v="0"/>
    <m/>
  </r>
  <r>
    <d v="2024-12-13T03:52:08"/>
    <x v="1"/>
    <n v="32"/>
    <s v="AGUDELO GARCIA DENIN ANGELO"/>
    <x v="6"/>
    <x v="0"/>
    <n v="198"/>
    <n v="23.294117647058801"/>
    <n v="197.956127080182"/>
    <m/>
    <n v="104200.86990000001"/>
    <x v="0"/>
    <n v="13094.736800000001"/>
    <x v="1225"/>
    <x v="0"/>
    <m/>
  </r>
  <r>
    <d v="2024-12-13T03:52:08"/>
    <x v="9"/>
    <n v="33"/>
    <s v="SERNA JUAN PABLO"/>
    <x v="0"/>
    <x v="0"/>
    <n v="183"/>
    <n v="20.3333333333333"/>
    <n v="209.60060514372199"/>
    <m/>
    <n v="110330.3328"/>
    <x v="0"/>
    <n v="13094.736800000001"/>
    <x v="1225"/>
    <x v="0"/>
    <m/>
  </r>
  <r>
    <d v="2024-12-13T03:52:08"/>
    <x v="1"/>
    <n v="34"/>
    <s v="MONTOYA OSPINA GILBERTO ANTONIO"/>
    <x v="1"/>
    <x v="0"/>
    <n v="254"/>
    <n v="23.090909090909101"/>
    <n v="256.17851739788199"/>
    <m/>
    <n v="134848.18460000001"/>
    <x v="0"/>
    <n v="13094.736800000001"/>
    <x v="1225"/>
    <x v="0"/>
    <m/>
  </r>
  <r>
    <d v="2024-12-13T03:52:09"/>
    <x v="9"/>
    <n v="35"/>
    <s v="MOLINA LUIS FERNANDO"/>
    <x v="0"/>
    <x v="0"/>
    <n v="264"/>
    <n v="29.3333333333333"/>
    <n v="209.60060514372199"/>
    <s v="3 Descuentos (Conducts y monitoreo) "/>
    <n v="110330.3328"/>
    <x v="1"/>
    <n v="13094.736800000001"/>
    <x v="1225"/>
    <x v="0"/>
    <m/>
  </r>
  <r>
    <d v="2024-12-13T03:52:09"/>
    <x v="1"/>
    <n v="36"/>
    <s v="LONDOO CADAVID DAVID SANTIAGO"/>
    <x v="0"/>
    <x v="0"/>
    <n v="197"/>
    <n v="21.8888888888889"/>
    <n v="209.60060514372199"/>
    <m/>
    <n v="110330.3328"/>
    <x v="0"/>
    <n v="13094.736800000001"/>
    <x v="1225"/>
    <x v="0"/>
    <m/>
  </r>
  <r>
    <d v="2024-12-13T03:52:09"/>
    <x v="9"/>
    <n v="38"/>
    <s v="JIMENEZ HERNANDEZ ESTEBAN CAMILO"/>
    <x v="0"/>
    <x v="0"/>
    <n v="221"/>
    <n v="24.5555555555556"/>
    <n v="209.60060514372199"/>
    <s v="1 Descuento (Usuario desubicado) "/>
    <n v="110330.3328"/>
    <x v="0"/>
    <n v="13094.736800000001"/>
    <x v="1225"/>
    <x v="0"/>
    <m/>
  </r>
  <r>
    <d v="2024-12-13T03:52:09"/>
    <x v="1"/>
    <n v="39"/>
    <s v="MACEA MATEO"/>
    <x v="4"/>
    <x v="0"/>
    <n v="160"/>
    <n v="22.8571428571429"/>
    <n v="163.022692889561"/>
    <s v="1 Descuento (Despachador) "/>
    <n v="85812.481100000005"/>
    <x v="0"/>
    <n v="13094.736800000001"/>
    <x v="1225"/>
    <x v="0"/>
    <m/>
  </r>
  <r>
    <d v="2024-12-13T03:52:10"/>
    <x v="9"/>
    <n v="40"/>
    <s v="OCAMPO OCAMPO ANTONIO JOSE"/>
    <x v="4"/>
    <x v="0"/>
    <n v="166"/>
    <n v="23.714285714285701"/>
    <n v="163.022692889561"/>
    <s v=" "/>
    <n v="85812.481100000005"/>
    <x v="0"/>
    <n v="13094.736800000001"/>
    <x v="1225"/>
    <x v="0"/>
    <m/>
  </r>
  <r>
    <d v="2024-12-13T03:52:10"/>
    <x v="1"/>
    <n v="41"/>
    <s v="GARCIA DAVID WILSON ALBERTO"/>
    <x v="1"/>
    <x v="0"/>
    <n v="261"/>
    <n v="23.727272727272702"/>
    <n v="256.17851739788199"/>
    <m/>
    <n v="134848.18460000001"/>
    <x v="1"/>
    <n v="13094.736800000001"/>
    <x v="1225"/>
    <x v="0"/>
    <m/>
  </r>
  <r>
    <d v="2024-12-13T03:52:10"/>
    <x v="9"/>
    <n v="42"/>
    <s v="LOPERA ALVAREZ ESTIVEN"/>
    <x v="4"/>
    <x v="0"/>
    <n v="173"/>
    <n v="24.714285714285701"/>
    <n v="163.022692889561"/>
    <m/>
    <n v="85812.481100000005"/>
    <x v="1"/>
    <n v="13094.736800000001"/>
    <x v="1225"/>
    <x v="0"/>
    <m/>
  </r>
  <r>
    <d v="2024-12-15T01:19:17"/>
    <x v="9"/>
    <n v="2"/>
    <s v="PARIAS MURIEL JHON FREDY"/>
    <x v="0"/>
    <x v="0"/>
    <n v="240"/>
    <n v="26.6666666666667"/>
    <n v="226.56585365853701"/>
    <s v="4 Descuentos (Usuarios desubicados) "/>
    <n v="119661.21950000001"/>
    <x v="1"/>
    <n v="15041.6667"/>
    <x v="1226"/>
    <x v="0"/>
    <m/>
  </r>
  <r>
    <d v="2024-12-15T01:19:17"/>
    <x v="1"/>
    <n v="3"/>
    <s v="AGUIRRE ANDRES"/>
    <x v="2"/>
    <x v="0"/>
    <n v="166"/>
    <n v="27.6666666666667"/>
    <n v="151.04390243902401"/>
    <s v="1 Descuento (Despachador) "/>
    <n v="79774.146299999993"/>
    <x v="0"/>
    <n v="15041.6667"/>
    <x v="1226"/>
    <x v="0"/>
    <m/>
  </r>
  <r>
    <d v="2024-12-15T01:19:17"/>
    <x v="9"/>
    <n v="4"/>
    <s v="SERNA GONZALES GEOVANNY ANDRES"/>
    <x v="3"/>
    <x v="3"/>
    <n v="263"/>
    <n v="26.3"/>
    <n v="251.73983739837399"/>
    <s v="2 Descuentos (Usuarios desubicados) "/>
    <n v="132956.9106"/>
    <x v="0"/>
    <n v="15041.6667"/>
    <x v="1226"/>
    <x v="0"/>
    <m/>
  </r>
  <r>
    <d v="2024-12-15T01:19:18"/>
    <x v="1"/>
    <n v="5"/>
    <s v="LONDOO LOPERA DUVAN ANDRES"/>
    <x v="0"/>
    <x v="3"/>
    <n v="279"/>
    <n v="31"/>
    <n v="226.56585365853701"/>
    <m/>
    <n v="119661.21950000001"/>
    <x v="1"/>
    <n v="15041.6667"/>
    <x v="1226"/>
    <x v="0"/>
    <m/>
  </r>
  <r>
    <d v="2024-12-15T01:19:18"/>
    <x v="9"/>
    <n v="6"/>
    <s v="LOPEZ PINEDA DANIEL ESTIVEN"/>
    <x v="3"/>
    <x v="0"/>
    <n v="232"/>
    <n v="23.2"/>
    <n v="251.73983739837399"/>
    <m/>
    <n v="132956.9106"/>
    <x v="0"/>
    <n v="15041.6667"/>
    <x v="1226"/>
    <x v="0"/>
    <m/>
  </r>
  <r>
    <d v="2024-12-15T01:19:18"/>
    <x v="1"/>
    <n v="8"/>
    <s v="VACA FIERRO ROBINSON"/>
    <x v="3"/>
    <x v="3"/>
    <n v="295"/>
    <n v="29.5"/>
    <n v="251.73983739837399"/>
    <s v="3 Descuentos (Conducts) "/>
    <n v="132956.9106"/>
    <x v="1"/>
    <n v="15041.6667"/>
    <x v="1226"/>
    <x v="0"/>
    <m/>
  </r>
  <r>
    <d v="2024-12-15T01:19:18"/>
    <x v="9"/>
    <n v="9"/>
    <s v="TORRES SUAREZ JUAN DIEGO"/>
    <x v="0"/>
    <x v="0"/>
    <n v="243"/>
    <n v="27"/>
    <n v="226.56585365853701"/>
    <m/>
    <n v="119661.21950000001"/>
    <x v="0"/>
    <n v="15041.6667"/>
    <x v="1226"/>
    <x v="0"/>
    <m/>
  </r>
  <r>
    <d v="2024-12-15T01:19:19"/>
    <x v="1"/>
    <n v="10"/>
    <s v="PALMAR PANA EDIXON JOSUE"/>
    <x v="10"/>
    <x v="0"/>
    <n v="108"/>
    <n v="27"/>
    <n v="100.69593495935"/>
    <m/>
    <n v="53182.764199999998"/>
    <x v="0"/>
    <n v="15041.6667"/>
    <x v="1226"/>
    <x v="0"/>
    <m/>
  </r>
  <r>
    <d v="2024-12-15T01:19:19"/>
    <x v="9"/>
    <n v="11"/>
    <s v="HERRERA GIRALDO DAVINSON"/>
    <x v="0"/>
    <x v="3"/>
    <n v="225"/>
    <n v="25"/>
    <n v="226.56585365853701"/>
    <s v="2 Descuentos (Monitoreo) "/>
    <n v="119661.21950000001"/>
    <x v="0"/>
    <n v="15041.6667"/>
    <x v="1226"/>
    <x v="0"/>
    <m/>
  </r>
  <r>
    <d v="2024-12-15T01:19:19"/>
    <x v="1"/>
    <n v="12"/>
    <s v="JIMENEZ JIMENEZ OMAR DAVID"/>
    <x v="3"/>
    <x v="0"/>
    <n v="245"/>
    <n v="24.5"/>
    <n v="251.73983739837399"/>
    <m/>
    <n v="132956.9106"/>
    <x v="0"/>
    <n v="15041.6667"/>
    <x v="1226"/>
    <x v="0"/>
    <m/>
  </r>
  <r>
    <d v="2024-12-15T01:19:19"/>
    <x v="9"/>
    <n v="13"/>
    <s v="DURANGO PAEZ GILDARDO"/>
    <x v="9"/>
    <x v="0"/>
    <n v="348"/>
    <n v="29"/>
    <n v="302.08780487804898"/>
    <s v="1 Descuento (Jefe de ruta), Se descuenta 0.5 viaje por caidas acumuladas "/>
    <n v="152900.44270000001"/>
    <x v="0"/>
    <n v="15041.6667"/>
    <x v="1226"/>
    <x v="2"/>
    <n v="12.587"/>
  </r>
  <r>
    <d v="2024-12-15T01:19:20"/>
    <x v="1"/>
    <n v="14"/>
    <s v="DIAZ LOZADA ANDRES FELIPE"/>
    <x v="1"/>
    <x v="0"/>
    <n v="311"/>
    <n v="28.272727272727298"/>
    <n v="276.91382113821101"/>
    <m/>
    <n v="146252.60159999999"/>
    <x v="1"/>
    <n v="15041.6667"/>
    <x v="1226"/>
    <x v="0"/>
    <m/>
  </r>
  <r>
    <d v="2024-12-15T01:19:20"/>
    <x v="9"/>
    <n v="16"/>
    <s v="PEREZ GARCIA JUAN ESTEBAN"/>
    <x v="3"/>
    <x v="0"/>
    <n v="228"/>
    <n v="22.8"/>
    <n v="251.73983739837399"/>
    <m/>
    <n v="132956.9106"/>
    <x v="0"/>
    <n v="15041.6667"/>
    <x v="1226"/>
    <x v="0"/>
    <m/>
  </r>
  <r>
    <d v="2024-12-15T01:19:20"/>
    <x v="1"/>
    <n v="17"/>
    <s v="RAMIREZ JARAMILLO WILSON"/>
    <x v="10"/>
    <x v="0"/>
    <n v="133"/>
    <n v="33.25"/>
    <n v="100.69593495935"/>
    <s v="3 Descuentos (Conducts y asociado) "/>
    <n v="53182.764199999998"/>
    <x v="0"/>
    <n v="15041.6667"/>
    <x v="1226"/>
    <x v="0"/>
    <m/>
  </r>
  <r>
    <d v="2024-12-15T01:19:20"/>
    <x v="9"/>
    <n v="18"/>
    <s v="HINCAPIE DIDIER FABIAN"/>
    <x v="3"/>
    <x v="0"/>
    <n v="264"/>
    <n v="26.4"/>
    <n v="251.73983739837399"/>
    <s v="1 Descuento (Conduct) "/>
    <n v="132956.9106"/>
    <x v="0"/>
    <n v="15041.6667"/>
    <x v="1226"/>
    <x v="0"/>
    <m/>
  </r>
  <r>
    <d v="2024-12-15T01:19:20"/>
    <x v="1"/>
    <n v="20"/>
    <s v="GONZALEZ PEREZ RAFAEL JOSE"/>
    <x v="10"/>
    <x v="0"/>
    <n v="92"/>
    <n v="23"/>
    <n v="100.69593495935"/>
    <m/>
    <n v="53182.764199999998"/>
    <x v="0"/>
    <n v="15041.6667"/>
    <x v="1226"/>
    <x v="0"/>
    <m/>
  </r>
  <r>
    <d v="2024-12-15T01:19:21"/>
    <x v="9"/>
    <n v="21"/>
    <s v="DURANGO DAVID JOSE"/>
    <x v="10"/>
    <x v="0"/>
    <n v="75"/>
    <n v="18.75"/>
    <n v="100.69593495935"/>
    <m/>
    <n v="53182.764199999998"/>
    <x v="0"/>
    <n v="15041.6667"/>
    <x v="1226"/>
    <x v="0"/>
    <m/>
  </r>
  <r>
    <d v="2024-12-15T01:19:21"/>
    <x v="1"/>
    <n v="22"/>
    <s v="TABORDA ROJAS DIEGO ALEJANDRO"/>
    <x v="0"/>
    <x v="0"/>
    <n v="163"/>
    <n v="18.1111111111111"/>
    <n v="226.56585365853701"/>
    <s v="Se descuenta 0.5 viaje por caidas acumuladas "/>
    <n v="113013.3695"/>
    <x v="1"/>
    <n v="15041.6667"/>
    <x v="1226"/>
    <x v="2"/>
    <n v="12.587"/>
  </r>
  <r>
    <d v="2024-12-15T01:19:21"/>
    <x v="9"/>
    <n v="23"/>
    <s v="SALDARRIAGA PARRA LUIS ALBERTO"/>
    <x v="2"/>
    <x v="0"/>
    <n v="125"/>
    <n v="20.8333333333333"/>
    <n v="151.04390243902401"/>
    <s v="Se descuenta 0.5 viaje por caidas acumuladas "/>
    <n v="73126.296300000002"/>
    <x v="2"/>
    <n v="15041.6667"/>
    <x v="1226"/>
    <x v="2"/>
    <n v="12.587"/>
  </r>
  <r>
    <d v="2024-12-15T01:19:21"/>
    <x v="1"/>
    <n v="26"/>
    <s v="CIRO MARIN RODRIGO ALBERTO"/>
    <x v="3"/>
    <x v="0"/>
    <n v="222"/>
    <n v="22.2"/>
    <n v="251.73983739837399"/>
    <s v="4 Descuentos (Conducts, despachador y usuarios desubicados) "/>
    <n v="132956.9106"/>
    <x v="0"/>
    <n v="15041.6667"/>
    <x v="1226"/>
    <x v="0"/>
    <m/>
  </r>
  <r>
    <d v="2024-12-15T01:19:21"/>
    <x v="9"/>
    <n v="27"/>
    <s v="FLORES RINCON JORGE ALBERTO"/>
    <x v="0"/>
    <x v="0"/>
    <n v="221"/>
    <n v="24.5555555555556"/>
    <n v="226.56585365853701"/>
    <m/>
    <n v="119661.21950000001"/>
    <x v="0"/>
    <n v="15041.6667"/>
    <x v="1226"/>
    <x v="0"/>
    <m/>
  </r>
  <r>
    <d v="2024-12-15T01:19:22"/>
    <x v="1"/>
    <n v="28"/>
    <s v="AGUDELO GARCIA LLORDIN ELIAS"/>
    <x v="6"/>
    <x v="0"/>
    <n v="186"/>
    <n v="24.8"/>
    <n v="188.80487804878001"/>
    <s v="2 Descuentos (Usuarios desubicados) "/>
    <n v="99717.6829"/>
    <x v="0"/>
    <n v="15041.6667"/>
    <x v="1226"/>
    <x v="0"/>
    <m/>
  </r>
  <r>
    <d v="2024-12-15T01:19:22"/>
    <x v="9"/>
    <n v="29"/>
    <s v="VALENCIA MENDOZA JHON"/>
    <x v="0"/>
    <x v="0"/>
    <n v="210"/>
    <n v="23.3333333333333"/>
    <n v="226.56585365853701"/>
    <m/>
    <n v="119661.21950000001"/>
    <x v="0"/>
    <n v="15041.6667"/>
    <x v="1226"/>
    <x v="0"/>
    <m/>
  </r>
  <r>
    <d v="2024-12-15T01:19:22"/>
    <x v="1"/>
    <n v="31"/>
    <s v="GOEZ PABLO"/>
    <x v="0"/>
    <x v="0"/>
    <n v="228"/>
    <n v="25.3333333333333"/>
    <n v="226.56585365853701"/>
    <m/>
    <n v="119661.21950000001"/>
    <x v="0"/>
    <n v="15041.6667"/>
    <x v="1226"/>
    <x v="0"/>
    <m/>
  </r>
  <r>
    <d v="2024-12-15T01:19:22"/>
    <x v="9"/>
    <n v="32"/>
    <s v="AGUDELO GARCIA DENIN ANGELO"/>
    <x v="0"/>
    <x v="0"/>
    <n v="203"/>
    <n v="22.5555555555556"/>
    <n v="226.56585365853701"/>
    <s v="4 Descuentos (Despachador, usuario desubicado y jefe de ruta) "/>
    <n v="119661.21950000001"/>
    <x v="0"/>
    <n v="15041.6667"/>
    <x v="1226"/>
    <x v="0"/>
    <m/>
  </r>
  <r>
    <d v="2024-12-15T01:19:22"/>
    <x v="1"/>
    <n v="33"/>
    <s v="SERNA JUAN PABLO"/>
    <x v="3"/>
    <x v="0"/>
    <n v="250"/>
    <n v="25"/>
    <n v="251.73983739837399"/>
    <s v="2 Descuentos (Usuarios desubicados) "/>
    <n v="132956.9106"/>
    <x v="0"/>
    <n v="15041.6667"/>
    <x v="1226"/>
    <x v="0"/>
    <m/>
  </r>
  <r>
    <d v="2024-12-15T01:19:23"/>
    <x v="9"/>
    <n v="34"/>
    <s v="MONTOYA OSPINA GILBERTO ANTONIO"/>
    <x v="3"/>
    <x v="0"/>
    <n v="264"/>
    <n v="26.4"/>
    <n v="251.73983739837399"/>
    <m/>
    <n v="132956.9106"/>
    <x v="0"/>
    <n v="15041.6667"/>
    <x v="1226"/>
    <x v="0"/>
    <m/>
  </r>
  <r>
    <d v="2024-12-15T01:19:23"/>
    <x v="1"/>
    <n v="35"/>
    <s v="MOLINA LUIS FERNANDO"/>
    <x v="9"/>
    <x v="0"/>
    <n v="254"/>
    <n v="21.1666666666667"/>
    <n v="302.08780487804898"/>
    <m/>
    <n v="159548.29269999999"/>
    <x v="1"/>
    <n v="15041.6667"/>
    <x v="1226"/>
    <x v="0"/>
    <m/>
  </r>
  <r>
    <d v="2024-12-15T01:19:23"/>
    <x v="9"/>
    <n v="36"/>
    <s v="MARTINEZ CHAVERRA LUIS NORBERTO"/>
    <x v="0"/>
    <x v="0"/>
    <n v="213"/>
    <n v="23.6666666666667"/>
    <n v="226.56585365853701"/>
    <m/>
    <n v="119661.21950000001"/>
    <x v="0"/>
    <n v="15041.6667"/>
    <x v="1226"/>
    <x v="0"/>
    <m/>
  </r>
  <r>
    <d v="2024-12-15T01:19:23"/>
    <x v="1"/>
    <n v="37"/>
    <s v="TABORDA ROJAS DIEGO ALEJANDRO"/>
    <x v="4"/>
    <x v="0"/>
    <n v="170"/>
    <n v="24.285714285714299"/>
    <n v="176.21788617886199"/>
    <m/>
    <n v="93069.837400000004"/>
    <x v="1"/>
    <n v="15041.6667"/>
    <x v="1226"/>
    <x v="0"/>
    <m/>
  </r>
  <r>
    <d v="2024-12-15T01:19:24"/>
    <x v="9"/>
    <n v="38"/>
    <s v="JIMENEZ HERNANDEZ ESTEBAN CAMILO"/>
    <x v="0"/>
    <x v="0"/>
    <n v="194"/>
    <n v="21.5555555555556"/>
    <n v="226.56585365853701"/>
    <s v="1 Descuento (Despachador) "/>
    <n v="119661.21950000001"/>
    <x v="0"/>
    <n v="15041.6667"/>
    <x v="1226"/>
    <x v="0"/>
    <m/>
  </r>
  <r>
    <d v="2024-12-15T01:19:24"/>
    <x v="1"/>
    <n v="39"/>
    <s v="MACEA MATEO"/>
    <x v="12"/>
    <x v="0"/>
    <n v="354"/>
    <n v="27.230769230769202"/>
    <n v="327.261788617886"/>
    <s v="1 Descuento (Despachador), Se descuenta 0.5 viaje por caidas acumuladas "/>
    <n v="166196.13370000001"/>
    <x v="0"/>
    <n v="15041.6667"/>
    <x v="1226"/>
    <x v="2"/>
    <n v="12.587"/>
  </r>
  <r>
    <d v="2024-12-15T01:19:24"/>
    <x v="9"/>
    <n v="40"/>
    <s v="OCAMPO OCAMPO ANTONIO JOSE"/>
    <x v="0"/>
    <x v="0"/>
    <n v="248"/>
    <n v="27.5555555555556"/>
    <n v="226.56585365853701"/>
    <s v="Se descuenta 0.5 viaje por caidas acumuladas "/>
    <n v="113013.3695"/>
    <x v="0"/>
    <n v="15041.6667"/>
    <x v="1226"/>
    <x v="2"/>
    <n v="12.587"/>
  </r>
  <r>
    <d v="2024-12-15T01:19:24"/>
    <x v="1"/>
    <n v="41"/>
    <s v="GARCIA DAVID WILSON ALBERTO"/>
    <x v="3"/>
    <x v="0"/>
    <n v="256"/>
    <n v="25.6"/>
    <n v="251.73983739837399"/>
    <s v="2 Descuentos (Usuarios desubicados), Se descuenta 0.5 viaje por caidas acumuladas "/>
    <n v="126309.0606"/>
    <x v="1"/>
    <n v="15041.6667"/>
    <x v="1226"/>
    <x v="2"/>
    <n v="12.587"/>
  </r>
  <r>
    <d v="2024-12-15T01:19:24"/>
    <x v="9"/>
    <n v="42"/>
    <s v="BETANCUR GUZMAN JHON FERNANDO"/>
    <x v="0"/>
    <x v="0"/>
    <n v="233"/>
    <n v="25.8888888888889"/>
    <n v="226.56585365853701"/>
    <m/>
    <n v="119661.21950000001"/>
    <x v="1"/>
    <n v="15041.6667"/>
    <x v="1226"/>
    <x v="0"/>
    <m/>
  </r>
  <r>
    <d v="2024-12-16T00:38:13"/>
    <x v="12"/>
    <n v="2"/>
    <s v="PARIAS MURIEL JHON FREDY"/>
    <x v="0"/>
    <x v="0"/>
    <n v="248"/>
    <n v="27.5555555555556"/>
    <n v="268.18994413407802"/>
    <s v="1 Descuento (Usuario desubicado) "/>
    <n v="142554.4693"/>
    <x v="1"/>
    <n v="18100"/>
    <x v="1227"/>
    <x v="0"/>
    <m/>
  </r>
  <r>
    <d v="2024-12-16T00:38:14"/>
    <x v="12"/>
    <n v="3"/>
    <s v="AGUIRRE ANDRES"/>
    <x v="4"/>
    <x v="0"/>
    <n v="171"/>
    <n v="24.428571428571399"/>
    <n v="208.59217877095"/>
    <m/>
    <n v="110875.6983"/>
    <x v="0"/>
    <n v="18100"/>
    <x v="1227"/>
    <x v="0"/>
    <m/>
  </r>
  <r>
    <d v="2024-12-16T00:38:14"/>
    <x v="12"/>
    <n v="4"/>
    <s v="SERNA GONZALES GEOVANNY ANDRES"/>
    <x v="3"/>
    <x v="0"/>
    <n v="328"/>
    <n v="32.799999999999997"/>
    <n v="297.98882681564203"/>
    <m/>
    <n v="158393.8547"/>
    <x v="0"/>
    <n v="18100"/>
    <x v="1227"/>
    <x v="0"/>
    <m/>
  </r>
  <r>
    <d v="2024-12-16T00:38:14"/>
    <x v="12"/>
    <n v="5"/>
    <s v="BERRIO POSADA ANGELA"/>
    <x v="1"/>
    <x v="0"/>
    <n v="358"/>
    <n v="32.545454545454497"/>
    <n v="327.787709497207"/>
    <m/>
    <n v="174233.2402"/>
    <x v="1"/>
    <n v="18100"/>
    <x v="1227"/>
    <x v="0"/>
    <m/>
  </r>
  <r>
    <d v="2024-12-16T00:38:15"/>
    <x v="12"/>
    <n v="6"/>
    <s v="LOPEZ PINEDA DANIEL ESTIVEN"/>
    <x v="0"/>
    <x v="0"/>
    <n v="299"/>
    <n v="33.2222222222222"/>
    <n v="268.18994413407802"/>
    <s v="2 Descuentos (Usuarios desubicados) "/>
    <n v="142554.4693"/>
    <x v="0"/>
    <n v="18100"/>
    <x v="1227"/>
    <x v="0"/>
    <m/>
  </r>
  <r>
    <d v="2024-12-16T00:38:15"/>
    <x v="12"/>
    <n v="8"/>
    <s v="VACA FIERRO ROBINSON"/>
    <x v="9"/>
    <x v="0"/>
    <n v="384"/>
    <n v="32"/>
    <n v="357.58659217877101"/>
    <m/>
    <n v="190072.6257"/>
    <x v="1"/>
    <n v="18100"/>
    <x v="1227"/>
    <x v="0"/>
    <m/>
  </r>
  <r>
    <d v="2024-12-16T00:38:15"/>
    <x v="12"/>
    <n v="11"/>
    <s v="HERRERA GIRALDO DAVINSON"/>
    <x v="3"/>
    <x v="0"/>
    <n v="333"/>
    <n v="33.299999999999997"/>
    <n v="297.98882681564203"/>
    <m/>
    <n v="158393.8547"/>
    <x v="0"/>
    <n v="18100"/>
    <x v="1227"/>
    <x v="0"/>
    <m/>
  </r>
  <r>
    <d v="2024-12-16T00:38:15"/>
    <x v="12"/>
    <n v="12"/>
    <s v="JIMENEZ JIMENEZ OMAR DAVID"/>
    <x v="6"/>
    <x v="0"/>
    <n v="224"/>
    <n v="28"/>
    <n v="238.39106145251401"/>
    <m/>
    <n v="126715.08379999999"/>
    <x v="0"/>
    <n v="18100"/>
    <x v="1227"/>
    <x v="0"/>
    <m/>
  </r>
  <r>
    <d v="2024-12-16T00:38:16"/>
    <x v="12"/>
    <n v="13"/>
    <s v="DURANGO PAEZ GILDARDO"/>
    <x v="1"/>
    <x v="0"/>
    <n v="326"/>
    <n v="29.636363636363601"/>
    <n v="327.787709497207"/>
    <m/>
    <n v="174233.2402"/>
    <x v="0"/>
    <n v="18100"/>
    <x v="1227"/>
    <x v="0"/>
    <m/>
  </r>
  <r>
    <d v="2024-12-16T00:38:16"/>
    <x v="12"/>
    <n v="14"/>
    <s v="DIAZ LOZADA ANDRES FELIPE"/>
    <x v="3"/>
    <x v="0"/>
    <n v="287"/>
    <n v="28.7"/>
    <n v="297.98882681564203"/>
    <m/>
    <n v="158393.8547"/>
    <x v="1"/>
    <n v="18100"/>
    <x v="1227"/>
    <x v="0"/>
    <m/>
  </r>
  <r>
    <d v="2024-12-16T00:38:16"/>
    <x v="12"/>
    <n v="15"/>
    <s v="QUINTERO  ALVARO ANTONIO"/>
    <x v="6"/>
    <x v="0"/>
    <n v="253"/>
    <n v="31.625"/>
    <n v="238.39106145251401"/>
    <m/>
    <n v="126715.08379999999"/>
    <x v="1"/>
    <n v="18100"/>
    <x v="1227"/>
    <x v="0"/>
    <m/>
  </r>
  <r>
    <d v="2024-12-16T00:38:17"/>
    <x v="12"/>
    <n v="16"/>
    <s v="MARTINEZ CHAVERRA LUIS NORBERTO"/>
    <x v="3"/>
    <x v="0"/>
    <n v="314"/>
    <n v="31.4"/>
    <n v="297.98882681564203"/>
    <m/>
    <n v="158393.8547"/>
    <x v="0"/>
    <n v="18100"/>
    <x v="1227"/>
    <x v="0"/>
    <m/>
  </r>
  <r>
    <d v="2024-12-16T00:38:17"/>
    <x v="12"/>
    <n v="18"/>
    <s v="HINCAPIE DIDIER FABIAN"/>
    <x v="6"/>
    <x v="0"/>
    <n v="205"/>
    <n v="25.625"/>
    <n v="238.39106145251401"/>
    <m/>
    <n v="126715.08379999999"/>
    <x v="0"/>
    <n v="18100"/>
    <x v="1227"/>
    <x v="0"/>
    <m/>
  </r>
  <r>
    <d v="2024-12-16T00:38:17"/>
    <x v="12"/>
    <n v="19"/>
    <s v="MUOZ PEA WEIMAR ALONSO"/>
    <x v="1"/>
    <x v="0"/>
    <n v="336"/>
    <n v="30.545454545454501"/>
    <n v="327.787709497207"/>
    <m/>
    <n v="174233.2402"/>
    <x v="0"/>
    <n v="18100"/>
    <x v="1227"/>
    <x v="0"/>
    <m/>
  </r>
  <r>
    <d v="2024-12-16T00:38:17"/>
    <x v="12"/>
    <n v="20"/>
    <s v="LONDOO LOPERA DUVAN ANDRES"/>
    <x v="3"/>
    <x v="0"/>
    <n v="315"/>
    <n v="31.5"/>
    <n v="297.98882681564203"/>
    <m/>
    <n v="158393.8547"/>
    <x v="0"/>
    <n v="18100"/>
    <x v="1227"/>
    <x v="0"/>
    <m/>
  </r>
  <r>
    <d v="2024-12-16T00:38:18"/>
    <x v="12"/>
    <n v="26"/>
    <s v="RAMIREZ JARAMILLO WILSON"/>
    <x v="0"/>
    <x v="0"/>
    <n v="219"/>
    <n v="24.3333333333333"/>
    <n v="268.18994413407802"/>
    <m/>
    <n v="142554.4693"/>
    <x v="0"/>
    <n v="18100"/>
    <x v="1227"/>
    <x v="0"/>
    <m/>
  </r>
  <r>
    <d v="2024-12-16T00:38:18"/>
    <x v="12"/>
    <n v="27"/>
    <s v="FLORES RINCON JORGE ALBERTO"/>
    <x v="9"/>
    <x v="0"/>
    <n v="349"/>
    <n v="29.0833333333333"/>
    <n v="357.58659217877101"/>
    <s v="1 Descuento (Despachador) "/>
    <n v="190072.6257"/>
    <x v="0"/>
    <n v="18100"/>
    <x v="1227"/>
    <x v="0"/>
    <m/>
  </r>
  <r>
    <d v="2024-12-16T00:38:18"/>
    <x v="12"/>
    <n v="32"/>
    <s v="AGUDELO GARCIA DENIN ANGELO"/>
    <x v="4"/>
    <x v="0"/>
    <n v="201"/>
    <n v="28.714285714285701"/>
    <n v="208.59217877095"/>
    <s v="2 Descuentos (Usuarios desubicados) "/>
    <n v="110875.6983"/>
    <x v="0"/>
    <n v="18100"/>
    <x v="1227"/>
    <x v="0"/>
    <m/>
  </r>
  <r>
    <d v="2024-12-16T00:38:18"/>
    <x v="12"/>
    <n v="37"/>
    <s v="TABORDA ROJAS DIEGO ALEJANDRO"/>
    <x v="4"/>
    <x v="0"/>
    <n v="184"/>
    <n v="26.285714285714299"/>
    <n v="208.59217877095"/>
    <m/>
    <n v="110875.6983"/>
    <x v="1"/>
    <n v="18100"/>
    <x v="1227"/>
    <x v="0"/>
    <m/>
  </r>
  <r>
    <d v="2024-12-16T00:52:51"/>
    <x v="9"/>
    <n v="2"/>
    <s v="PARIAS MURIEL JHON FREDY"/>
    <x v="1"/>
    <x v="0"/>
    <n v="299"/>
    <n v="27.181818181818201"/>
    <n v="241.84441301273"/>
    <s v="3 Descuentos (Usuarios desubicados y despachador) "/>
    <n v="126964.42720000001"/>
    <x v="1"/>
    <n v="14025"/>
    <x v="1228"/>
    <x v="0"/>
    <m/>
  </r>
  <r>
    <d v="2024-12-16T00:52:51"/>
    <x v="1"/>
    <n v="3"/>
    <s v="AGUIRRE ANDRES"/>
    <x v="9"/>
    <x v="0"/>
    <n v="255"/>
    <n v="21.25"/>
    <n v="263.83026874116001"/>
    <s v="2 Descuentos (Usuarios desubicados) "/>
    <n v="138506.64780000001"/>
    <x v="0"/>
    <n v="14025"/>
    <x v="1228"/>
    <x v="0"/>
    <m/>
  </r>
  <r>
    <d v="2024-12-16T00:52:52"/>
    <x v="9"/>
    <n v="4"/>
    <s v="SERNA GONZALES GEOVANNY ANDRES"/>
    <x v="3"/>
    <x v="0"/>
    <n v="246"/>
    <n v="24.6"/>
    <n v="219.85855728429999"/>
    <s v="4 Descuentos (Jefe de ruta y usuarios desubicados) "/>
    <n v="115422.2065"/>
    <x v="0"/>
    <n v="14025"/>
    <x v="1228"/>
    <x v="0"/>
    <m/>
  </r>
  <r>
    <d v="2024-12-16T00:52:52"/>
    <x v="1"/>
    <n v="5"/>
    <s v="BERRIO POSADA ANGELA"/>
    <x v="15"/>
    <x v="3"/>
    <n v="318"/>
    <n v="21.2"/>
    <n v="329.78783592644999"/>
    <m/>
    <n v="173133.30979999999"/>
    <x v="1"/>
    <n v="14025"/>
    <x v="1228"/>
    <x v="0"/>
    <m/>
  </r>
  <r>
    <d v="2024-12-16T00:52:53"/>
    <x v="9"/>
    <n v="6"/>
    <s v="LOPEZ PINEDA DANIEL ESTIVEN"/>
    <x v="1"/>
    <x v="0"/>
    <n v="239"/>
    <n v="21.727272727272702"/>
    <n v="241.84441301273"/>
    <s v="1 Descuento (Jefe de ruta) "/>
    <n v="126964.42720000001"/>
    <x v="0"/>
    <n v="14025"/>
    <x v="1228"/>
    <x v="0"/>
    <m/>
  </r>
  <r>
    <d v="2024-12-16T00:52:53"/>
    <x v="1"/>
    <n v="8"/>
    <s v="VACA FIERRO ROBINSON"/>
    <x v="1"/>
    <x v="0"/>
    <n v="281"/>
    <n v="25.545454545454501"/>
    <n v="241.84441301273"/>
    <s v="2 Descuentos (Despachador) "/>
    <n v="126964.42720000001"/>
    <x v="1"/>
    <n v="14025"/>
    <x v="1228"/>
    <x v="0"/>
    <m/>
  </r>
  <r>
    <d v="2024-12-16T00:52:53"/>
    <x v="9"/>
    <n v="9"/>
    <s v="TORRES SUAREZ JUAN DIEGO"/>
    <x v="5"/>
    <x v="0"/>
    <n v="10"/>
    <n v="10"/>
    <n v="21.98585572843"/>
    <m/>
    <n v="11542.2207"/>
    <x v="0"/>
    <n v="14025"/>
    <x v="1228"/>
    <x v="0"/>
    <m/>
  </r>
  <r>
    <d v="2024-12-16T00:52:54"/>
    <x v="1"/>
    <n v="10"/>
    <s v="HINCAPIE DIDIER FABIAN"/>
    <x v="4"/>
    <x v="0"/>
    <n v="166"/>
    <n v="23.714285714285701"/>
    <n v="153.90099009900999"/>
    <m/>
    <n v="80795.544599999994"/>
    <x v="0"/>
    <n v="14025"/>
    <x v="1228"/>
    <x v="0"/>
    <m/>
  </r>
  <r>
    <d v="2024-12-16T00:52:54"/>
    <x v="9"/>
    <n v="11"/>
    <s v="HERRERA GIRALDO DAVINSON"/>
    <x v="4"/>
    <x v="0"/>
    <n v="177"/>
    <n v="25.285714285714299"/>
    <n v="153.90099009900999"/>
    <s v="1 Descuento (Usuario movilidad reducida) "/>
    <n v="80795.544599999994"/>
    <x v="0"/>
    <n v="14025"/>
    <x v="1228"/>
    <x v="0"/>
    <m/>
  </r>
  <r>
    <d v="2024-12-16T00:52:54"/>
    <x v="1"/>
    <n v="12"/>
    <s v="JIMENEZ JIMENEZ OMAR DAVID"/>
    <x v="8"/>
    <x v="0"/>
    <n v="114"/>
    <n v="22.8"/>
    <n v="109.92927864215"/>
    <m/>
    <n v="57711.103300000002"/>
    <x v="0"/>
    <n v="14025"/>
    <x v="1228"/>
    <x v="0"/>
    <m/>
  </r>
  <r>
    <d v="2024-12-16T00:52:54"/>
    <x v="9"/>
    <n v="13"/>
    <s v="DURANGO PAEZ GILDARDO"/>
    <x v="9"/>
    <x v="0"/>
    <n v="296"/>
    <n v="24.6666666666667"/>
    <n v="263.83026874116001"/>
    <s v="4 Descuentos (despachador, usuario desubicado y jefe de ruta) "/>
    <n v="138506.64780000001"/>
    <x v="0"/>
    <n v="14025"/>
    <x v="1228"/>
    <x v="0"/>
    <m/>
  </r>
  <r>
    <d v="2024-12-16T00:52:55"/>
    <x v="1"/>
    <n v="14"/>
    <s v="DIAZ LOZADA ANDRES FELIPE"/>
    <x v="1"/>
    <x v="0"/>
    <n v="226"/>
    <n v="20.545454545454501"/>
    <n v="241.84441301273"/>
    <s v="2 Descuentos (Usuarios desubicados) "/>
    <n v="126964.42720000001"/>
    <x v="1"/>
    <n v="14025"/>
    <x v="1228"/>
    <x v="0"/>
    <m/>
  </r>
  <r>
    <d v="2024-12-16T00:52:55"/>
    <x v="9"/>
    <n v="15"/>
    <s v="QUINTERO  ALVARO ANTONIO"/>
    <x v="6"/>
    <x v="0"/>
    <n v="209"/>
    <n v="26.125"/>
    <n v="175.88684582744"/>
    <m/>
    <n v="92337.765199999994"/>
    <x v="1"/>
    <n v="14025"/>
    <x v="1228"/>
    <x v="0"/>
    <m/>
  </r>
  <r>
    <d v="2024-12-16T00:52:55"/>
    <x v="1"/>
    <n v="16"/>
    <s v="PEREZ GARCIA JUAN ESTEBAN"/>
    <x v="1"/>
    <x v="0"/>
    <n v="237"/>
    <n v="21.545454545454501"/>
    <n v="241.84441301273"/>
    <s v="2 Descuentos (Transbordo) "/>
    <n v="126964.42720000001"/>
    <x v="0"/>
    <n v="14025"/>
    <x v="1228"/>
    <x v="0"/>
    <m/>
  </r>
  <r>
    <d v="2024-12-16T00:52:56"/>
    <x v="9"/>
    <n v="17"/>
    <s v="RAMIREZ JARAMILLO WILSON"/>
    <x v="6"/>
    <x v="0"/>
    <n v="171"/>
    <n v="21.375"/>
    <n v="175.88684582744"/>
    <s v="GUILLERMO ESPINOZA Realiz 1 viaje donde moviliz 34 Usuarios"/>
    <n v="92337.765199999994"/>
    <x v="0"/>
    <n v="14025"/>
    <x v="1228"/>
    <x v="0"/>
    <m/>
  </r>
  <r>
    <d v="2024-12-16T00:53:00"/>
    <x v="1"/>
    <n v="18"/>
    <s v="BETANCUR GUZMAN JHON FERNANDO"/>
    <x v="3"/>
    <x v="0"/>
    <n v="203"/>
    <n v="20.3"/>
    <n v="219.85855728429999"/>
    <s v="1 Descuento (Monitoreo) "/>
    <n v="115422.2065"/>
    <x v="0"/>
    <n v="14025"/>
    <x v="1228"/>
    <x v="0"/>
    <m/>
  </r>
  <r>
    <d v="2024-12-16T00:53:01"/>
    <x v="9"/>
    <n v="19"/>
    <s v="MUOZ PEA WEIMAR ALONSO"/>
    <x v="0"/>
    <x v="0"/>
    <n v="170"/>
    <n v="18.8888888888889"/>
    <n v="197.87270155587001"/>
    <s v="1 Descuento (Controlador) "/>
    <n v="103879.9859"/>
    <x v="0"/>
    <n v="14025"/>
    <x v="1228"/>
    <x v="0"/>
    <m/>
  </r>
  <r>
    <d v="2024-12-16T00:53:01"/>
    <x v="1"/>
    <n v="20"/>
    <s v="GONZALEZ PEREZ RAFAEL JOSE"/>
    <x v="2"/>
    <x v="0"/>
    <n v="96"/>
    <n v="16"/>
    <n v="131.91513437058001"/>
    <m/>
    <n v="69253.323900000003"/>
    <x v="0"/>
    <n v="14025"/>
    <x v="1228"/>
    <x v="0"/>
    <m/>
  </r>
  <r>
    <d v="2024-12-16T00:53:01"/>
    <x v="9"/>
    <n v="21"/>
    <s v="DURANGO DAVID JOSE"/>
    <x v="6"/>
    <x v="0"/>
    <n v="164"/>
    <n v="20.5"/>
    <n v="175.88684582744"/>
    <m/>
    <n v="92337.765199999994"/>
    <x v="0"/>
    <n v="14025"/>
    <x v="1228"/>
    <x v="0"/>
    <m/>
  </r>
  <r>
    <d v="2024-12-16T00:53:02"/>
    <x v="1"/>
    <n v="22"/>
    <s v="LONDOO LOPERA DUVAN ANDRES"/>
    <x v="4"/>
    <x v="0"/>
    <n v="130"/>
    <n v="18.571428571428601"/>
    <n v="153.90099009900999"/>
    <m/>
    <n v="80795.544599999994"/>
    <x v="1"/>
    <n v="14025"/>
    <x v="1228"/>
    <x v="0"/>
    <m/>
  </r>
  <r>
    <d v="2024-12-16T00:53:03"/>
    <x v="9"/>
    <n v="23"/>
    <s v="SALDARRIAGA PARRA LUIS ALBERTO"/>
    <x v="6"/>
    <x v="0"/>
    <n v="199"/>
    <n v="23.411764705882401"/>
    <n v="186.879773691655"/>
    <s v="1 Descuento (Controlador) "/>
    <n v="98108.875499999995"/>
    <x v="2"/>
    <n v="14025"/>
    <x v="1228"/>
    <x v="0"/>
    <m/>
  </r>
  <r>
    <d v="2024-12-16T00:53:03"/>
    <x v="1"/>
    <n v="25"/>
    <s v="HENAO MUOZ FERNEY"/>
    <x v="3"/>
    <x v="0"/>
    <n v="228"/>
    <n v="22.8"/>
    <n v="219.85855728429999"/>
    <m/>
    <n v="115422.2065"/>
    <x v="1"/>
    <n v="14025"/>
    <x v="1228"/>
    <x v="0"/>
    <m/>
  </r>
  <r>
    <d v="2024-12-16T00:53:03"/>
    <x v="9"/>
    <n v="26"/>
    <s v="CIRO MARIN RODRIGO ALBERTO"/>
    <x v="4"/>
    <x v="0"/>
    <n v="150"/>
    <n v="21.428571428571399"/>
    <n v="153.90099009900999"/>
    <m/>
    <n v="80795.544599999994"/>
    <x v="0"/>
    <n v="14025"/>
    <x v="1228"/>
    <x v="0"/>
    <m/>
  </r>
  <r>
    <d v="2024-12-16T00:53:04"/>
    <x v="1"/>
    <n v="27"/>
    <s v="FLORES RINCON JORGE ALBERTO"/>
    <x v="3"/>
    <x v="3"/>
    <n v="229"/>
    <n v="22.9"/>
    <n v="219.85855728429999"/>
    <m/>
    <n v="115422.2065"/>
    <x v="0"/>
    <n v="14025"/>
    <x v="1228"/>
    <x v="0"/>
    <m/>
  </r>
  <r>
    <d v="2024-12-16T00:53:04"/>
    <x v="9"/>
    <n v="28"/>
    <s v="AGUDELO GARCIA LLORDIN ELIAS"/>
    <x v="4"/>
    <x v="0"/>
    <n v="128"/>
    <n v="18.285714285714299"/>
    <n v="153.90099009900999"/>
    <m/>
    <n v="80795.544599999994"/>
    <x v="0"/>
    <n v="14025"/>
    <x v="1228"/>
    <x v="0"/>
    <m/>
  </r>
  <r>
    <d v="2024-12-16T00:53:04"/>
    <x v="1"/>
    <n v="29"/>
    <s v="VALENCIA MENDOZA JHON"/>
    <x v="3"/>
    <x v="0"/>
    <n v="213"/>
    <n v="21.3"/>
    <n v="219.85855728429999"/>
    <m/>
    <n v="115422.2065"/>
    <x v="0"/>
    <n v="14025"/>
    <x v="1228"/>
    <x v="0"/>
    <m/>
  </r>
  <r>
    <d v="2024-12-16T00:53:04"/>
    <x v="9"/>
    <n v="30"/>
    <s v="TORRES SUAREZ JUAN DIEGO"/>
    <x v="2"/>
    <x v="0"/>
    <n v="101"/>
    <n v="16.8333333333333"/>
    <n v="131.91513437058001"/>
    <m/>
    <n v="69253.323900000003"/>
    <x v="0"/>
    <n v="14025"/>
    <x v="1228"/>
    <x v="0"/>
    <m/>
  </r>
  <r>
    <d v="2024-12-16T00:53:05"/>
    <x v="1"/>
    <n v="31"/>
    <s v="GOEZ PABLO"/>
    <x v="3"/>
    <x v="0"/>
    <n v="223"/>
    <n v="22.3"/>
    <n v="219.85855728429999"/>
    <s v="3 Descuentos (usuarios desubicados y monitoreo) "/>
    <n v="115422.2065"/>
    <x v="0"/>
    <n v="14025"/>
    <x v="1228"/>
    <x v="0"/>
    <m/>
  </r>
  <r>
    <d v="2024-12-16T00:53:05"/>
    <x v="9"/>
    <n v="32"/>
    <s v="AGUDELO GARCIA DENIN ANGELO"/>
    <x v="2"/>
    <x v="0"/>
    <n v="135"/>
    <n v="22.5"/>
    <n v="131.91513437058001"/>
    <m/>
    <n v="69253.323900000003"/>
    <x v="0"/>
    <n v="14025"/>
    <x v="1228"/>
    <x v="0"/>
    <m/>
  </r>
  <r>
    <d v="2024-12-16T00:53:05"/>
    <x v="1"/>
    <n v="33"/>
    <s v="SERNA JUAN PABLO"/>
    <x v="3"/>
    <x v="0"/>
    <n v="265"/>
    <n v="26.5"/>
    <n v="219.85855728429999"/>
    <s v="2 Descuentos (Usuarios desubicados) "/>
    <n v="115422.2065"/>
    <x v="0"/>
    <n v="14025"/>
    <x v="1228"/>
    <x v="0"/>
    <m/>
  </r>
  <r>
    <d v="2024-12-16T00:53:05"/>
    <x v="9"/>
    <n v="34"/>
    <s v="MONTOYA OSPINA GILBERTO ANTONIO"/>
    <x v="3"/>
    <x v="0"/>
    <n v="228"/>
    <n v="22.8"/>
    <n v="219.85855728429999"/>
    <s v="1 Descuento (Despachador) "/>
    <n v="115422.2065"/>
    <x v="0"/>
    <n v="14025"/>
    <x v="1228"/>
    <x v="0"/>
    <m/>
  </r>
  <r>
    <d v="2024-12-16T00:53:06"/>
    <x v="1"/>
    <n v="35"/>
    <s v="MOLINA LUIS FERNANDO"/>
    <x v="0"/>
    <x v="0"/>
    <n v="210"/>
    <n v="23.3333333333333"/>
    <n v="197.87270155587001"/>
    <s v="17 Descuentos (Transbordo) "/>
    <n v="103879.9859"/>
    <x v="1"/>
    <n v="14025"/>
    <x v="1228"/>
    <x v="0"/>
    <m/>
  </r>
  <r>
    <d v="2024-12-16T00:53:06"/>
    <x v="9"/>
    <n v="36"/>
    <s v="MARTINEZ CHAVERRA LUIS NORBERTO"/>
    <x v="0"/>
    <x v="0"/>
    <n v="166"/>
    <n v="18.4444444444444"/>
    <n v="197.87270155587001"/>
    <m/>
    <n v="103879.9859"/>
    <x v="0"/>
    <n v="14025"/>
    <x v="1228"/>
    <x v="0"/>
    <m/>
  </r>
  <r>
    <d v="2024-12-16T00:53:06"/>
    <x v="1"/>
    <n v="37"/>
    <s v="TABORDA ROJAS DIEGO ALEJANDRO"/>
    <x v="0"/>
    <x v="0"/>
    <n v="232"/>
    <n v="25.7777777777778"/>
    <n v="197.87270155587001"/>
    <s v="2 Descuentos (Usuarios desubicados) "/>
    <n v="103879.9859"/>
    <x v="1"/>
    <n v="14025"/>
    <x v="1228"/>
    <x v="0"/>
    <m/>
  </r>
  <r>
    <d v="2024-12-16T00:53:06"/>
    <x v="9"/>
    <n v="38"/>
    <s v="JIMENEZ HERNANDEZ ESTEBAN CAMILO"/>
    <x v="6"/>
    <x v="0"/>
    <n v="171"/>
    <n v="21.375"/>
    <n v="175.88684582744"/>
    <s v="14 Descuentos (Transbordo) "/>
    <n v="92337.765199999994"/>
    <x v="0"/>
    <n v="14025"/>
    <x v="1228"/>
    <x v="0"/>
    <m/>
  </r>
  <r>
    <d v="2024-12-16T00:53:07"/>
    <x v="1"/>
    <n v="39"/>
    <s v="MACEA MATEO"/>
    <x v="13"/>
    <x v="3"/>
    <n v="242"/>
    <n v="17.285714285714299"/>
    <n v="307.80198019801998"/>
    <m/>
    <n v="161591.08910000001"/>
    <x v="0"/>
    <n v="14025"/>
    <x v="1228"/>
    <x v="0"/>
    <m/>
  </r>
  <r>
    <d v="2024-12-16T00:53:07"/>
    <x v="9"/>
    <n v="40"/>
    <s v="OCAMPO OCAMPO ANTONIO JOSE"/>
    <x v="1"/>
    <x v="0"/>
    <n v="254"/>
    <n v="23.090909090909101"/>
    <n v="241.84441301273"/>
    <m/>
    <n v="126964.42720000001"/>
    <x v="0"/>
    <n v="14025"/>
    <x v="1228"/>
    <x v="0"/>
    <m/>
  </r>
  <r>
    <d v="2024-12-16T00:53:07"/>
    <x v="1"/>
    <n v="41"/>
    <s v="GARCIA DAVID WILSON ALBERTO"/>
    <x v="0"/>
    <x v="0"/>
    <n v="185"/>
    <n v="20.5555555555556"/>
    <n v="197.87270155587001"/>
    <s v="3 Descuentos (Usuarios desubicados) "/>
    <n v="103879.9859"/>
    <x v="1"/>
    <n v="14025"/>
    <x v="1228"/>
    <x v="0"/>
    <m/>
  </r>
  <r>
    <d v="2024-12-16T00:53:07"/>
    <x v="9"/>
    <n v="42"/>
    <s v="LOPERA ALVAREZ ESTIVEN"/>
    <x v="3"/>
    <x v="0"/>
    <n v="206"/>
    <n v="20.6"/>
    <n v="219.85855728429999"/>
    <m/>
    <n v="115422.2065"/>
    <x v="1"/>
    <n v="14025"/>
    <x v="1228"/>
    <x v="0"/>
    <m/>
  </r>
  <r>
    <d v="2024-12-17T00:37:55"/>
    <x v="1"/>
    <n v="2"/>
    <s v="PARIAS MURIEL JHON FREDY"/>
    <x v="3"/>
    <x v="0"/>
    <n v="242"/>
    <n v="24.2"/>
    <n v="238.47701149425299"/>
    <m/>
    <n v="125662.3563"/>
    <x v="1"/>
    <n v="14966.6667"/>
    <x v="1229"/>
    <x v="0"/>
    <m/>
  </r>
  <r>
    <d v="2024-12-17T00:37:55"/>
    <x v="9"/>
    <n v="4"/>
    <s v="SERNA GONZALES GEOVANNY ANDRES"/>
    <x v="0"/>
    <x v="0"/>
    <n v="242"/>
    <n v="26.8888888888889"/>
    <n v="214.62931034482801"/>
    <s v="2 Descuentos (Usuarios desubicados) "/>
    <n v="113096.1207"/>
    <x v="0"/>
    <n v="14966.6667"/>
    <x v="1229"/>
    <x v="0"/>
    <m/>
  </r>
  <r>
    <d v="2024-12-17T00:37:55"/>
    <x v="1"/>
    <n v="5"/>
    <s v="BERRIO POSADA ANGELA"/>
    <x v="9"/>
    <x v="0"/>
    <n v="367"/>
    <n v="30.5833333333333"/>
    <n v="286.17241379310298"/>
    <m/>
    <n v="150794.82759999999"/>
    <x v="1"/>
    <n v="14966.6667"/>
    <x v="1229"/>
    <x v="0"/>
    <m/>
  </r>
  <r>
    <d v="2024-12-17T00:37:56"/>
    <x v="9"/>
    <n v="6"/>
    <s v="LOPEZ PINEDA DANIEL ESTIVEN"/>
    <x v="0"/>
    <x v="0"/>
    <n v="222"/>
    <n v="24.6666666666667"/>
    <n v="214.62931034482801"/>
    <m/>
    <n v="113096.1207"/>
    <x v="0"/>
    <n v="14966.6667"/>
    <x v="1229"/>
    <x v="0"/>
    <m/>
  </r>
  <r>
    <d v="2024-12-17T00:37:56"/>
    <x v="1"/>
    <n v="8"/>
    <s v="VACA FIERRO ROBINSON"/>
    <x v="0"/>
    <x v="0"/>
    <n v="242"/>
    <n v="26.8888888888889"/>
    <n v="214.62931034482801"/>
    <m/>
    <n v="113096.1207"/>
    <x v="1"/>
    <n v="14966.6667"/>
    <x v="1229"/>
    <x v="0"/>
    <m/>
  </r>
  <r>
    <d v="2024-12-17T00:37:56"/>
    <x v="9"/>
    <n v="11"/>
    <s v="HERRERA GIRALDO DAVINSON"/>
    <x v="0"/>
    <x v="0"/>
    <n v="196"/>
    <n v="21.7777777777778"/>
    <n v="214.62931034482801"/>
    <m/>
    <n v="113096.1207"/>
    <x v="0"/>
    <n v="14966.6667"/>
    <x v="1229"/>
    <x v="0"/>
    <m/>
  </r>
  <r>
    <d v="2024-12-17T00:37:56"/>
    <x v="1"/>
    <n v="12"/>
    <s v="JIMENEZ JIMENEZ OMAR DAVID"/>
    <x v="0"/>
    <x v="0"/>
    <n v="214"/>
    <n v="23.7777777777778"/>
    <n v="214.62931034482801"/>
    <s v="1 Descuento (Despachador) "/>
    <n v="113096.1207"/>
    <x v="0"/>
    <n v="14966.6667"/>
    <x v="1229"/>
    <x v="0"/>
    <m/>
  </r>
  <r>
    <d v="2024-12-17T00:37:57"/>
    <x v="9"/>
    <n v="13"/>
    <s v="DURANGO PAEZ GILDARDO"/>
    <x v="2"/>
    <x v="0"/>
    <n v="109"/>
    <n v="18.1666666666667"/>
    <n v="143.086206896552"/>
    <m/>
    <n v="75397.413799999995"/>
    <x v="0"/>
    <n v="14966.6667"/>
    <x v="1229"/>
    <x v="0"/>
    <m/>
  </r>
  <r>
    <d v="2024-12-17T00:37:57"/>
    <x v="1"/>
    <n v="14"/>
    <s v="DIAZ LOZADA ANDRES FELIPE"/>
    <x v="1"/>
    <x v="0"/>
    <n v="260"/>
    <n v="23.636363636363601"/>
    <n v="262.32471264367803"/>
    <m/>
    <n v="138228.592"/>
    <x v="1"/>
    <n v="14966.6667"/>
    <x v="1229"/>
    <x v="0"/>
    <m/>
  </r>
  <r>
    <d v="2024-12-17T00:37:57"/>
    <x v="9"/>
    <n v="15"/>
    <s v="QUINTERO  ALVARO ANTONIO"/>
    <x v="10"/>
    <x v="0"/>
    <n v="79"/>
    <n v="19.75"/>
    <n v="95.390804597701106"/>
    <m/>
    <n v="50264.942499999997"/>
    <x v="1"/>
    <n v="14966.6667"/>
    <x v="1229"/>
    <x v="0"/>
    <m/>
  </r>
  <r>
    <d v="2024-12-17T00:37:57"/>
    <x v="1"/>
    <n v="16"/>
    <s v="PEREZ GARCIA JUAN ESTEBAN"/>
    <x v="0"/>
    <x v="0"/>
    <n v="200"/>
    <n v="22.2222222222222"/>
    <n v="214.62931034482801"/>
    <m/>
    <n v="113096.1207"/>
    <x v="0"/>
    <n v="14966.6667"/>
    <x v="1229"/>
    <x v="0"/>
    <m/>
  </r>
  <r>
    <d v="2024-12-17T00:37:58"/>
    <x v="9"/>
    <n v="18"/>
    <s v="BETANCUR GUZMAN JHON FERNANDO"/>
    <x v="3"/>
    <x v="0"/>
    <n v="275"/>
    <n v="27.5"/>
    <n v="238.47701149425299"/>
    <s v="1 Descuento (Monitoreo) "/>
    <n v="125662.3563"/>
    <x v="0"/>
    <n v="14966.6667"/>
    <x v="1229"/>
    <x v="0"/>
    <m/>
  </r>
  <r>
    <d v="2024-12-17T00:37:58"/>
    <x v="1"/>
    <n v="19"/>
    <s v="MUOZ PEA WEIMAR ALONSO"/>
    <x v="9"/>
    <x v="0"/>
    <n v="269"/>
    <n v="22.4166666666667"/>
    <n v="286.17241379310298"/>
    <m/>
    <n v="150794.82759999999"/>
    <x v="0"/>
    <n v="14966.6667"/>
    <x v="1229"/>
    <x v="0"/>
    <m/>
  </r>
  <r>
    <d v="2024-12-17T00:37:58"/>
    <x v="9"/>
    <n v="20"/>
    <s v="GONZALEZ PEREZ RAFAEL JOSE"/>
    <x v="1"/>
    <x v="0"/>
    <n v="236"/>
    <n v="21.454545454545499"/>
    <n v="262.32471264367803"/>
    <s v="1 Descuento (Monitoreo) "/>
    <n v="138228.592"/>
    <x v="0"/>
    <n v="14966.6667"/>
    <x v="1229"/>
    <x v="0"/>
    <m/>
  </r>
  <r>
    <d v="2024-12-17T00:37:58"/>
    <x v="1"/>
    <n v="21"/>
    <s v="DURANGO DAVID JOSE"/>
    <x v="3"/>
    <x v="0"/>
    <n v="233"/>
    <n v="23.3"/>
    <n v="238.47701149425299"/>
    <m/>
    <n v="125662.3563"/>
    <x v="0"/>
    <n v="14966.6667"/>
    <x v="1229"/>
    <x v="0"/>
    <m/>
  </r>
  <r>
    <d v="2024-12-17T00:37:59"/>
    <x v="9"/>
    <n v="22"/>
    <s v="QUIRAMA CASTAEDA JHON JADER"/>
    <x v="9"/>
    <x v="0"/>
    <n v="286"/>
    <n v="23.8333333333333"/>
    <n v="286.17241379310298"/>
    <m/>
    <n v="150794.82759999999"/>
    <x v="1"/>
    <n v="14966.6667"/>
    <x v="1229"/>
    <x v="0"/>
    <m/>
  </r>
  <r>
    <d v="2024-12-17T00:37:59"/>
    <x v="1"/>
    <n v="23"/>
    <s v="SALDARRIAGA PARRA LUIS ALBERTO"/>
    <x v="0"/>
    <x v="0"/>
    <n v="188"/>
    <n v="20.8888888888889"/>
    <n v="214.62931034482801"/>
    <s v="2 Descuentos (Transbordo) "/>
    <n v="113096.1207"/>
    <x v="2"/>
    <n v="14966.6667"/>
    <x v="1229"/>
    <x v="0"/>
    <m/>
  </r>
  <r>
    <d v="2024-12-17T00:37:59"/>
    <x v="9"/>
    <n v="25"/>
    <s v="JIMENEZ HURTADO CARLOS ESTIVEN"/>
    <x v="0"/>
    <x v="0"/>
    <n v="188"/>
    <n v="20.8888888888889"/>
    <n v="214.62931034482801"/>
    <m/>
    <n v="113096.1207"/>
    <x v="1"/>
    <n v="14966.6667"/>
    <x v="1229"/>
    <x v="0"/>
    <m/>
  </r>
  <r>
    <d v="2024-12-17T00:37:59"/>
    <x v="1"/>
    <n v="26"/>
    <s v="CIRO MARIN RODRIGO ALBERTO"/>
    <x v="3"/>
    <x v="0"/>
    <n v="250"/>
    <n v="25"/>
    <n v="238.47701149425299"/>
    <s v="3 Descuentos (Conduct y Usuarios desubicados) "/>
    <n v="125662.3563"/>
    <x v="0"/>
    <n v="14966.6667"/>
    <x v="1229"/>
    <x v="0"/>
    <m/>
  </r>
  <r>
    <d v="2024-12-17T00:38:00"/>
    <x v="9"/>
    <n v="27"/>
    <s v="HENAO MUOZ FERNEY"/>
    <x v="3"/>
    <x v="0"/>
    <n v="290"/>
    <n v="29"/>
    <n v="238.47701149425299"/>
    <s v="JORGE FLORES Realiz 3 viajes donde moviliz 64 Usuarios, 3 Descuentos (Asociados) "/>
    <n v="125662.3563"/>
    <x v="0"/>
    <n v="14966.6667"/>
    <x v="1229"/>
    <x v="0"/>
    <m/>
  </r>
  <r>
    <d v="2024-12-17T00:38:00"/>
    <x v="1"/>
    <n v="28"/>
    <s v="AGUDELO GARCIA LLORDIN ELIAS"/>
    <x v="3"/>
    <x v="0"/>
    <n v="214"/>
    <n v="21.4"/>
    <n v="238.47701149425299"/>
    <s v="2 Descuentos (Usuarios desubicados) "/>
    <n v="125662.3563"/>
    <x v="0"/>
    <n v="14966.6667"/>
    <x v="1229"/>
    <x v="0"/>
    <m/>
  </r>
  <r>
    <d v="2024-12-17T00:38:00"/>
    <x v="9"/>
    <n v="29"/>
    <s v="VALENCIA MENDOZA JHON"/>
    <x v="13"/>
    <x v="0"/>
    <n v="320"/>
    <n v="22.8571428571429"/>
    <n v="333.86781609195401"/>
    <m/>
    <n v="175927.29889999999"/>
    <x v="0"/>
    <n v="14966.6667"/>
    <x v="1229"/>
    <x v="0"/>
    <m/>
  </r>
  <r>
    <d v="2024-12-17T00:38:00"/>
    <x v="1"/>
    <n v="30"/>
    <s v="TORRES SUAREZ JUAN DIEGO"/>
    <x v="1"/>
    <x v="0"/>
    <n v="220"/>
    <n v="20"/>
    <n v="262.32471264367803"/>
    <m/>
    <n v="138228.592"/>
    <x v="0"/>
    <n v="14966.6667"/>
    <x v="1229"/>
    <x v="0"/>
    <m/>
  </r>
  <r>
    <d v="2024-12-17T00:38:01"/>
    <x v="9"/>
    <n v="31"/>
    <s v="GOEZ PABLO"/>
    <x v="4"/>
    <x v="0"/>
    <n v="174"/>
    <n v="24.8571428571429"/>
    <n v="166.93390804597701"/>
    <m/>
    <n v="87963.649399999995"/>
    <x v="0"/>
    <n v="14966.6667"/>
    <x v="1229"/>
    <x v="0"/>
    <m/>
  </r>
  <r>
    <d v="2024-12-17T00:38:01"/>
    <x v="1"/>
    <n v="32"/>
    <s v="AGUDELO GARCIA DENIN ANGELO"/>
    <x v="1"/>
    <x v="0"/>
    <n v="262"/>
    <n v="23.818181818181799"/>
    <n v="262.32471264367803"/>
    <s v="1 Descuento (Conduct) "/>
    <n v="138228.592"/>
    <x v="0"/>
    <n v="14966.6667"/>
    <x v="1229"/>
    <x v="0"/>
    <m/>
  </r>
  <r>
    <d v="2024-12-17T00:38:01"/>
    <x v="9"/>
    <n v="33"/>
    <s v="SERNA JUAN PABLO"/>
    <x v="0"/>
    <x v="0"/>
    <n v="204"/>
    <n v="22.6666666666667"/>
    <n v="214.62931034482801"/>
    <s v="1 Descuento (Despachador) "/>
    <n v="113096.1207"/>
    <x v="0"/>
    <n v="14966.6667"/>
    <x v="1229"/>
    <x v="0"/>
    <m/>
  </r>
  <r>
    <d v="2024-12-17T00:38:01"/>
    <x v="1"/>
    <n v="34"/>
    <s v="MONTOYA OSPINA GILBERTO ANTONIO"/>
    <x v="3"/>
    <x v="0"/>
    <n v="276"/>
    <n v="27.6"/>
    <n v="238.47701149425299"/>
    <m/>
    <n v="125662.3563"/>
    <x v="0"/>
    <n v="14966.6667"/>
    <x v="1229"/>
    <x v="0"/>
    <m/>
  </r>
  <r>
    <d v="2024-12-17T00:38:02"/>
    <x v="9"/>
    <n v="35"/>
    <s v="MOLINA LUIS FERNANDO"/>
    <x v="9"/>
    <x v="0"/>
    <n v="286"/>
    <n v="23.8333333333333"/>
    <n v="286.17241379310298"/>
    <s v="1 Descuento (Despachador) "/>
    <n v="150794.82759999999"/>
    <x v="1"/>
    <n v="14966.6667"/>
    <x v="1229"/>
    <x v="0"/>
    <m/>
  </r>
  <r>
    <d v="2024-12-17T00:38:02"/>
    <x v="1"/>
    <n v="36"/>
    <s v="LONDOO CADAVID DAVID SANTIAGO"/>
    <x v="6"/>
    <x v="0"/>
    <n v="195"/>
    <n v="24.375"/>
    <n v="190.78160919540201"/>
    <s v=" "/>
    <n v="100529.8851"/>
    <x v="0"/>
    <n v="14966.6667"/>
    <x v="1229"/>
    <x v="0"/>
    <m/>
  </r>
  <r>
    <d v="2024-12-17T00:38:02"/>
    <x v="9"/>
    <n v="37"/>
    <s v="TABORDA ROJAS DIEGO ALEJANDRO"/>
    <x v="3"/>
    <x v="0"/>
    <n v="231"/>
    <n v="23.1"/>
    <n v="238.47701149425299"/>
    <m/>
    <n v="125662.3563"/>
    <x v="1"/>
    <n v="14966.6667"/>
    <x v="1229"/>
    <x v="0"/>
    <m/>
  </r>
  <r>
    <d v="2024-12-17T00:38:02"/>
    <x v="1"/>
    <n v="38"/>
    <s v="JIMENEZ HERNANDEZ ESTEBAN CAMILO"/>
    <x v="3"/>
    <x v="0"/>
    <n v="212"/>
    <n v="21.2"/>
    <n v="238.47701149425299"/>
    <m/>
    <n v="125662.3563"/>
    <x v="0"/>
    <n v="14966.6667"/>
    <x v="1229"/>
    <x v="0"/>
    <m/>
  </r>
  <r>
    <d v="2024-12-17T00:38:03"/>
    <x v="9"/>
    <n v="39"/>
    <s v="PALMAR PANA EDIXON JOSUE"/>
    <x v="12"/>
    <x v="0"/>
    <n v="305"/>
    <n v="23.461538461538499"/>
    <n v="310.02011494252901"/>
    <s v="1 Descuento (Despachador) "/>
    <n v="163361.0632"/>
    <x v="0"/>
    <n v="14966.6667"/>
    <x v="1229"/>
    <x v="0"/>
    <m/>
  </r>
  <r>
    <d v="2024-12-17T00:38:03"/>
    <x v="1"/>
    <n v="40"/>
    <s v="OCAMPO OCAMPO ANTONIO JOSE"/>
    <x v="1"/>
    <x v="0"/>
    <n v="270"/>
    <n v="24.545454545454501"/>
    <n v="262.32471264367803"/>
    <s v="1 Descuento (Despachador) "/>
    <n v="138228.592"/>
    <x v="0"/>
    <n v="14966.6667"/>
    <x v="1229"/>
    <x v="0"/>
    <m/>
  </r>
  <r>
    <d v="2024-12-17T00:38:03"/>
    <x v="9"/>
    <n v="41"/>
    <s v="GARCIA DAVID WILSON ALBERTO"/>
    <x v="9"/>
    <x v="0"/>
    <n v="282"/>
    <n v="23.5"/>
    <n v="286.17241379310298"/>
    <s v="2 Descuentos (Conducts) "/>
    <n v="150794.82759999999"/>
    <x v="1"/>
    <n v="14966.6667"/>
    <x v="1229"/>
    <x v="0"/>
    <m/>
  </r>
  <r>
    <d v="2024-12-17T00:38:03"/>
    <x v="1"/>
    <n v="42"/>
    <s v="HENAO MUOZ FERNEY"/>
    <x v="3"/>
    <x v="0"/>
    <n v="260"/>
    <n v="26"/>
    <n v="238.47701149425299"/>
    <s v="ESTIVEN LOPERA Realiz 5 viajes donde moviliz 139 Usuarios, 3 Descuentos (Usuarios desubicados y despachador) "/>
    <n v="125662.3563"/>
    <x v="1"/>
    <n v="14966.6667"/>
    <x v="1229"/>
    <x v="0"/>
    <m/>
  </r>
  <r>
    <d v="2024-12-17T23:01:22"/>
    <x v="12"/>
    <n v="1"/>
    <s v="MACEA MATEO"/>
    <x v="0"/>
    <x v="0"/>
    <n v="208"/>
    <n v="23.1111111111111"/>
    <n v="185.846547314578"/>
    <s v="2 Descuentos (Usuarios desubicados) "/>
    <n v="97265.600999999995"/>
    <x v="0"/>
    <n v="10780.769200000001"/>
    <x v="1230"/>
    <x v="0"/>
    <m/>
  </r>
  <r>
    <d v="2024-12-17T23:01:22"/>
    <x v="12"/>
    <n v="3"/>
    <s v="AGUIRRE ANDRES"/>
    <x v="6"/>
    <x v="0"/>
    <n v="131"/>
    <n v="16.375"/>
    <n v="165.19693094629201"/>
    <s v="2 Descuentos (Conducts) "/>
    <n v="86458.312000000005"/>
    <x v="0"/>
    <n v="10780.769200000001"/>
    <x v="1230"/>
    <x v="0"/>
    <m/>
  </r>
  <r>
    <d v="2024-12-17T23:01:22"/>
    <x v="12"/>
    <n v="4"/>
    <s v="SERNA GONZALES GEOVANNY ANDRES"/>
    <x v="6"/>
    <x v="0"/>
    <n v="171"/>
    <n v="21.375"/>
    <n v="165.19693094629201"/>
    <m/>
    <n v="86458.312000000005"/>
    <x v="0"/>
    <n v="10780.769200000001"/>
    <x v="1230"/>
    <x v="0"/>
    <m/>
  </r>
  <r>
    <d v="2024-12-17T23:01:23"/>
    <x v="12"/>
    <n v="5"/>
    <s v="LONDOO LOPERA DUVAN ANDRES"/>
    <x v="0"/>
    <x v="0"/>
    <n v="192"/>
    <n v="21.3333333333333"/>
    <n v="185.846547314578"/>
    <m/>
    <n v="97265.600999999995"/>
    <x v="1"/>
    <n v="10780.769200000001"/>
    <x v="1230"/>
    <x v="0"/>
    <m/>
  </r>
  <r>
    <d v="2024-12-17T23:01:23"/>
    <x v="12"/>
    <n v="6"/>
    <s v="LOPEZ PINEDA DANIEL ESTIVEN"/>
    <x v="0"/>
    <x v="0"/>
    <n v="203"/>
    <n v="22.5555555555556"/>
    <n v="185.846547314578"/>
    <s v="1 Descuento (Conduct)"/>
    <n v="97265.600999999995"/>
    <x v="0"/>
    <n v="10780.769200000001"/>
    <x v="1230"/>
    <x v="0"/>
    <m/>
  </r>
  <r>
    <d v="2024-12-17T23:01:23"/>
    <x v="12"/>
    <n v="7"/>
    <s v="VANEGAS MORALES DEIBY ALEJANDRO"/>
    <x v="6"/>
    <x v="0"/>
    <n v="199"/>
    <n v="24.875"/>
    <n v="165.19693094629201"/>
    <m/>
    <n v="86458.312000000005"/>
    <x v="1"/>
    <n v="10780.769200000001"/>
    <x v="1230"/>
    <x v="0"/>
    <m/>
  </r>
  <r>
    <d v="2024-12-17T23:01:23"/>
    <x v="12"/>
    <n v="8"/>
    <s v="LONDOO CADAVID DAVID SANTIAGO"/>
    <x v="6"/>
    <x v="0"/>
    <n v="139"/>
    <n v="17.375"/>
    <n v="165.19693094629201"/>
    <m/>
    <n v="86458.312000000005"/>
    <x v="1"/>
    <n v="10780.769200000001"/>
    <x v="1230"/>
    <x v="0"/>
    <m/>
  </r>
  <r>
    <d v="2024-12-17T23:01:24"/>
    <x v="12"/>
    <n v="9"/>
    <s v="ORTIZ ANDRES FELIPE "/>
    <x v="0"/>
    <x v="3"/>
    <n v="157"/>
    <n v="17.4444444444444"/>
    <n v="185.846547314578"/>
    <s v="2 Descuentos (Usuarios desubicados) "/>
    <n v="97265.600999999995"/>
    <x v="0"/>
    <n v="10780.769200000001"/>
    <x v="1230"/>
    <x v="0"/>
    <m/>
  </r>
  <r>
    <d v="2024-12-17T23:01:24"/>
    <x v="12"/>
    <n v="10"/>
    <s v="MARULANDA JARAMILLO DAWER ANDRES"/>
    <x v="6"/>
    <x v="0"/>
    <n v="158"/>
    <n v="19.75"/>
    <n v="165.19693094629201"/>
    <m/>
    <n v="86458.312000000005"/>
    <x v="0"/>
    <n v="10780.769200000001"/>
    <x v="1230"/>
    <x v="0"/>
    <m/>
  </r>
  <r>
    <d v="2024-12-17T23:01:24"/>
    <x v="12"/>
    <n v="11"/>
    <s v="HERRERA GIRALDO DAVINSON"/>
    <x v="0"/>
    <x v="0"/>
    <n v="179"/>
    <n v="19.8888888888889"/>
    <n v="185.846547314578"/>
    <m/>
    <n v="97265.600999999995"/>
    <x v="0"/>
    <n v="10780.769200000001"/>
    <x v="1230"/>
    <x v="0"/>
    <m/>
  </r>
  <r>
    <d v="2024-12-17T23:01:25"/>
    <x v="12"/>
    <n v="12"/>
    <s v="VALENCIA MENDOZA JHON"/>
    <x v="6"/>
    <x v="0"/>
    <n v="170"/>
    <n v="21.25"/>
    <n v="165.19693094629201"/>
    <m/>
    <n v="86458.312000000005"/>
    <x v="0"/>
    <n v="10780.769200000001"/>
    <x v="1230"/>
    <x v="0"/>
    <m/>
  </r>
  <r>
    <d v="2024-12-17T23:01:25"/>
    <x v="12"/>
    <n v="13"/>
    <s v="DURANGO PAEZ GILDARDO"/>
    <x v="14"/>
    <x v="3"/>
    <n v="27"/>
    <n v="54"/>
    <n v="10.324808184143199"/>
    <m/>
    <n v="5403.6445000000003"/>
    <x v="0"/>
    <n v="10780.769200000001"/>
    <x v="1230"/>
    <x v="0"/>
    <m/>
  </r>
  <r>
    <d v="2024-12-17T23:01:25"/>
    <x v="12"/>
    <n v="14"/>
    <s v="DIAZ LOZADA ANDRES FELIPE"/>
    <x v="3"/>
    <x v="0"/>
    <n v="194"/>
    <n v="19.399999999999999"/>
    <n v="206.49616368286399"/>
    <m/>
    <n v="108072.89"/>
    <x v="1"/>
    <n v="10780.769200000001"/>
    <x v="1230"/>
    <x v="0"/>
    <m/>
  </r>
  <r>
    <d v="2024-12-17T23:01:26"/>
    <x v="12"/>
    <n v="15"/>
    <s v="QUINTERO  ALVARO ANTONIO"/>
    <x v="0"/>
    <x v="0"/>
    <n v="182"/>
    <n v="20.2222222222222"/>
    <n v="185.846547314578"/>
    <s v="1 Descuento (Usuario desubicado) "/>
    <n v="97265.600999999995"/>
    <x v="1"/>
    <n v="10780.769200000001"/>
    <x v="1230"/>
    <x v="0"/>
    <m/>
  </r>
  <r>
    <d v="2024-12-17T23:01:26"/>
    <x v="12"/>
    <n v="16"/>
    <s v="HURTADO MADRID JUAN ESTEBAN"/>
    <x v="2"/>
    <x v="0"/>
    <n v="119"/>
    <n v="19.8333333333333"/>
    <n v="123.897698209719"/>
    <m/>
    <n v="64843.733999999997"/>
    <x v="0"/>
    <n v="10780.769200000001"/>
    <x v="1230"/>
    <x v="0"/>
    <m/>
  </r>
  <r>
    <d v="2024-12-17T23:01:26"/>
    <x v="12"/>
    <n v="17"/>
    <s v="RAMIREZ JARAMILLO WILSON"/>
    <x v="6"/>
    <x v="0"/>
    <n v="154"/>
    <n v="19.25"/>
    <n v="165.19693094629201"/>
    <m/>
    <n v="86458.312000000005"/>
    <x v="0"/>
    <n v="10780.769200000001"/>
    <x v="1230"/>
    <x v="0"/>
    <m/>
  </r>
  <r>
    <d v="2024-12-17T23:01:27"/>
    <x v="12"/>
    <n v="18"/>
    <s v="BETANCUR GUZMAN JHON FERNANDO"/>
    <x v="4"/>
    <x v="0"/>
    <n v="146"/>
    <n v="20.8571428571429"/>
    <n v="144.547314578005"/>
    <s v="1 Descuento (Usuario desubicado) "/>
    <n v="75651.023000000001"/>
    <x v="0"/>
    <n v="10780.769200000001"/>
    <x v="1230"/>
    <x v="0"/>
    <m/>
  </r>
  <r>
    <d v="2024-12-17T23:01:27"/>
    <x v="12"/>
    <n v="19"/>
    <s v="MUOZ PEA WEIMAR ALONSO"/>
    <x v="2"/>
    <x v="0"/>
    <n v="106"/>
    <n v="17.6666666666667"/>
    <n v="123.897698209719"/>
    <m/>
    <n v="64843.733999999997"/>
    <x v="0"/>
    <n v="10780.769200000001"/>
    <x v="1230"/>
    <x v="0"/>
    <m/>
  </r>
  <r>
    <d v="2024-12-17T23:01:28"/>
    <x v="12"/>
    <n v="20"/>
    <s v="PALMAR PANA EDIXON JOSUE"/>
    <x v="0"/>
    <x v="0"/>
    <n v="202"/>
    <n v="22.4444444444444"/>
    <n v="185.846547314578"/>
    <s v="1 Descuento (Usuario desubicado) "/>
    <n v="97265.600999999995"/>
    <x v="0"/>
    <n v="10780.769200000001"/>
    <x v="1230"/>
    <x v="0"/>
    <m/>
  </r>
  <r>
    <d v="2024-12-17T23:01:28"/>
    <x v="12"/>
    <n v="21"/>
    <s v="JIMENEZ JIMENEZ OMAR DAVID"/>
    <x v="6"/>
    <x v="0"/>
    <n v="176"/>
    <n v="22"/>
    <n v="165.19693094629201"/>
    <m/>
    <n v="86458.312000000005"/>
    <x v="0"/>
    <n v="10780.769200000001"/>
    <x v="1230"/>
    <x v="0"/>
    <m/>
  </r>
  <r>
    <d v="2024-12-17T23:01:28"/>
    <x v="12"/>
    <n v="27"/>
    <s v="RUA CHAVARRIA JEFERSON ANDREY"/>
    <x v="4"/>
    <x v="0"/>
    <n v="154"/>
    <n v="22"/>
    <n v="144.547314578005"/>
    <m/>
    <n v="75651.023000000001"/>
    <x v="0"/>
    <n v="10780.769200000001"/>
    <x v="1230"/>
    <x v="0"/>
    <m/>
  </r>
  <r>
    <d v="2024-12-17T23:01:29"/>
    <x v="12"/>
    <n v="30"/>
    <s v="TORRES SUAREZ JUAN DIEGO"/>
    <x v="6"/>
    <x v="0"/>
    <n v="169"/>
    <n v="21.125"/>
    <n v="165.19693094629201"/>
    <s v="3 Descuentos (Usuarios desubicados) "/>
    <n v="86458.312000000005"/>
    <x v="0"/>
    <n v="10780.769200000001"/>
    <x v="1230"/>
    <x v="0"/>
    <m/>
  </r>
  <r>
    <d v="2024-12-17T23:01:29"/>
    <x v="12"/>
    <n v="37"/>
    <s v="TABORDA ROJAS DIEGO ALEJANDRO"/>
    <x v="2"/>
    <x v="0"/>
    <n v="145"/>
    <n v="24.1666666666667"/>
    <n v="123.897698209719"/>
    <m/>
    <n v="64843.733999999997"/>
    <x v="1"/>
    <n v="10780.769200000001"/>
    <x v="1230"/>
    <x v="0"/>
    <m/>
  </r>
  <r>
    <d v="2024-12-17T23:01:29"/>
    <x v="12"/>
    <n v="38"/>
    <s v="JIMENEZ HERNANDEZ ESTEBAN CAMILO"/>
    <x v="0"/>
    <x v="0"/>
    <n v="173"/>
    <n v="19.2222222222222"/>
    <n v="185.846547314578"/>
    <m/>
    <n v="97265.600999999995"/>
    <x v="0"/>
    <n v="10780.769200000001"/>
    <x v="1230"/>
    <x v="0"/>
    <m/>
  </r>
  <r>
    <d v="2024-12-17T23:01:29"/>
    <x v="12"/>
    <n v="42"/>
    <s v="PINO JUAN ESTEBAN"/>
    <x v="0"/>
    <x v="0"/>
    <n v="183"/>
    <n v="20.3333333333333"/>
    <n v="185.846547314578"/>
    <s v="40 Descuentos (Incidente con Usuarios, despachadores y asociados) "/>
    <n v="97265.600999999995"/>
    <x v="1"/>
    <n v="10780.769200000001"/>
    <x v="1230"/>
    <x v="0"/>
    <m/>
  </r>
  <r>
    <d v="2024-12-18T01:46:15"/>
    <x v="1"/>
    <n v="1"/>
    <s v="PALMAR PANA EDIXON JOSUE"/>
    <x v="3"/>
    <x v="0"/>
    <n v="239"/>
    <n v="23.9"/>
    <n v="234.5"/>
    <m/>
    <n v="123475"/>
    <x v="0"/>
    <n v="14728.947399999999"/>
    <x v="1231"/>
    <x v="0"/>
    <m/>
  </r>
  <r>
    <d v="2024-12-18T01:46:15"/>
    <x v="9"/>
    <n v="2"/>
    <s v="PARIAS MURIEL JHON FREDY"/>
    <x v="3"/>
    <x v="0"/>
    <n v="222"/>
    <n v="22.2"/>
    <n v="234.5"/>
    <m/>
    <n v="123475"/>
    <x v="1"/>
    <n v="14728.947399999999"/>
    <x v="1231"/>
    <x v="0"/>
    <m/>
  </r>
  <r>
    <d v="2024-12-18T01:46:16"/>
    <x v="1"/>
    <n v="3"/>
    <s v="AGUIRRE ANDRES"/>
    <x v="6"/>
    <x v="0"/>
    <n v="146"/>
    <n v="18.25"/>
    <n v="187.6"/>
    <s v="1 Descuento (Conduct) "/>
    <n v="98780"/>
    <x v="0"/>
    <n v="14728.947399999999"/>
    <x v="1231"/>
    <x v="0"/>
    <m/>
  </r>
  <r>
    <d v="2024-12-18T01:46:16"/>
    <x v="9"/>
    <n v="4"/>
    <s v="SERNA GONZALES GEOVANNY ANDRES"/>
    <x v="0"/>
    <x v="0"/>
    <n v="199"/>
    <n v="22.1111111111111"/>
    <n v="211.05"/>
    <s v="2 Descuentos (Usuarios desubicados) "/>
    <n v="111127.5"/>
    <x v="0"/>
    <n v="14728.947399999999"/>
    <x v="1231"/>
    <x v="0"/>
    <m/>
  </r>
  <r>
    <d v="2024-12-18T01:46:16"/>
    <x v="1"/>
    <n v="5"/>
    <s v="BERRIO POSADA ANGELA "/>
    <x v="9"/>
    <x v="0"/>
    <n v="301"/>
    <n v="25.0833333333333"/>
    <n v="281.39999999999998"/>
    <m/>
    <n v="148170"/>
    <x v="1"/>
    <n v="14728.947399999999"/>
    <x v="1231"/>
    <x v="0"/>
    <m/>
  </r>
  <r>
    <d v="2024-12-18T01:46:16"/>
    <x v="9"/>
    <n v="6"/>
    <s v="LOPEZ PINEDA DANIEL ESTIVEN"/>
    <x v="3"/>
    <x v="3"/>
    <n v="212"/>
    <n v="21.2"/>
    <n v="234.5"/>
    <s v="3 Descuentos (Usuarios desubicados y despachador) "/>
    <n v="123475"/>
    <x v="0"/>
    <n v="14728.947399999999"/>
    <x v="1231"/>
    <x v="0"/>
    <m/>
  </r>
  <r>
    <d v="2024-12-18T01:46:17"/>
    <x v="1"/>
    <n v="8"/>
    <s v="VACA FIERRO ROBINSON"/>
    <x v="1"/>
    <x v="0"/>
    <n v="260"/>
    <n v="23.636363636363601"/>
    <n v="257.95"/>
    <m/>
    <n v="135822.5"/>
    <x v="1"/>
    <n v="14728.947399999999"/>
    <x v="1231"/>
    <x v="0"/>
    <m/>
  </r>
  <r>
    <d v="2024-12-18T01:46:17"/>
    <x v="9"/>
    <n v="9"/>
    <s v="SEPULVEDA  ESNEIDER"/>
    <x v="2"/>
    <x v="3"/>
    <n v="139"/>
    <n v="25.272727272727298"/>
    <n v="128.97499999999999"/>
    <m/>
    <n v="67911.25"/>
    <x v="0"/>
    <n v="14728.947399999999"/>
    <x v="1231"/>
    <x v="0"/>
    <m/>
  </r>
  <r>
    <d v="2024-12-18T01:46:17"/>
    <x v="1"/>
    <n v="11"/>
    <s v="HINCAPIE DIDIER FABIAN"/>
    <x v="3"/>
    <x v="0"/>
    <n v="225"/>
    <n v="23.684210526315798"/>
    <n v="222.77500000000001"/>
    <m/>
    <n v="117301.25"/>
    <x v="0"/>
    <n v="14728.947399999999"/>
    <x v="1231"/>
    <x v="0"/>
    <m/>
  </r>
  <r>
    <d v="2024-12-18T01:46:17"/>
    <x v="9"/>
    <n v="12"/>
    <s v="JIMENEZ JIMENEZ OMAR DAVID"/>
    <x v="0"/>
    <x v="0"/>
    <n v="182"/>
    <n v="20.2222222222222"/>
    <n v="211.05"/>
    <s v="1 Descuento (Despachador) "/>
    <n v="111127.5"/>
    <x v="0"/>
    <n v="14728.947399999999"/>
    <x v="1231"/>
    <x v="0"/>
    <m/>
  </r>
  <r>
    <d v="2024-12-18T01:46:18"/>
    <x v="1"/>
    <n v="13"/>
    <s v="DURANGO PAEZ GILDARDO"/>
    <x v="6"/>
    <x v="0"/>
    <n v="168"/>
    <n v="21"/>
    <n v="187.6"/>
    <m/>
    <n v="98780"/>
    <x v="0"/>
    <n v="14728.947399999999"/>
    <x v="1231"/>
    <x v="0"/>
    <m/>
  </r>
  <r>
    <d v="2024-12-18T01:46:18"/>
    <x v="9"/>
    <n v="14"/>
    <s v="DIAZ LOZADA ANDRES FELIPE"/>
    <x v="3"/>
    <x v="0"/>
    <n v="256"/>
    <n v="25.6"/>
    <n v="234.5"/>
    <m/>
    <n v="123475"/>
    <x v="1"/>
    <n v="14728.947399999999"/>
    <x v="1231"/>
    <x v="0"/>
    <m/>
  </r>
  <r>
    <d v="2024-12-18T01:46:18"/>
    <x v="1"/>
    <n v="15"/>
    <s v="QUINTERO  ALVARO ANTONIO"/>
    <x v="6"/>
    <x v="0"/>
    <n v="218"/>
    <n v="27.25"/>
    <n v="187.6"/>
    <s v="Se descuenta 0.5 viaje de 8 30 am ya que NO espera el tiempo indicado en el paradero "/>
    <n v="92606.25"/>
    <x v="1"/>
    <n v="14728.947399999999"/>
    <x v="1231"/>
    <x v="2"/>
    <n v="11.725"/>
  </r>
  <r>
    <d v="2024-12-18T01:46:19"/>
    <x v="9"/>
    <n v="16"/>
    <s v="PEREZ GARCIA JUAN ESTEBAN"/>
    <x v="6"/>
    <x v="0"/>
    <n v="170"/>
    <n v="21.25"/>
    <n v="187.6"/>
    <m/>
    <n v="98780"/>
    <x v="0"/>
    <n v="14728.947399999999"/>
    <x v="1231"/>
    <x v="0"/>
    <m/>
  </r>
  <r>
    <d v="2024-12-18T01:46:19"/>
    <x v="1"/>
    <n v="17"/>
    <s v="ESPINOZA CHAVARRIA GUILLERMO LEON"/>
    <x v="3"/>
    <x v="0"/>
    <n v="255"/>
    <n v="25.5"/>
    <n v="234.5"/>
    <m/>
    <n v="123475"/>
    <x v="0"/>
    <n v="14728.947399999999"/>
    <x v="1231"/>
    <x v="0"/>
    <m/>
  </r>
  <r>
    <d v="2024-12-18T01:46:19"/>
    <x v="9"/>
    <n v="18"/>
    <s v="BETANCUR GUZMAN JHON FERNANDO"/>
    <x v="1"/>
    <x v="0"/>
    <n v="269"/>
    <n v="24.454545454545499"/>
    <n v="257.95"/>
    <s v="6 Descuentos (Conducts y Usuarios desubicados) "/>
    <n v="135822.5"/>
    <x v="0"/>
    <n v="14728.947399999999"/>
    <x v="1231"/>
    <x v="0"/>
    <m/>
  </r>
  <r>
    <d v="2024-12-18T01:46:19"/>
    <x v="1"/>
    <n v="19"/>
    <s v="MUOZ PEA WEIMAR ALONSO"/>
    <x v="1"/>
    <x v="0"/>
    <n v="250"/>
    <n v="22.727272727272702"/>
    <n v="257.95"/>
    <s v="1 Descuento (Despachador) "/>
    <n v="135822.5"/>
    <x v="0"/>
    <n v="14728.947399999999"/>
    <x v="1231"/>
    <x v="0"/>
    <m/>
  </r>
  <r>
    <d v="2024-12-18T01:46:20"/>
    <x v="9"/>
    <n v="20"/>
    <s v="GONZALEZ PEREZ RAFAEL JOSE"/>
    <x v="3"/>
    <x v="0"/>
    <n v="231"/>
    <n v="23.1"/>
    <n v="234.5"/>
    <s v="2 Descuentos (Monitore y Usuarios desubicados) "/>
    <n v="123475"/>
    <x v="0"/>
    <n v="14728.947399999999"/>
    <x v="1231"/>
    <x v="0"/>
    <m/>
  </r>
  <r>
    <d v="2024-12-18T01:46:20"/>
    <x v="1"/>
    <n v="21"/>
    <s v="DURANGO DAVID JOSE"/>
    <x v="3"/>
    <x v="0"/>
    <n v="239"/>
    <n v="23.9"/>
    <n v="234.5"/>
    <m/>
    <n v="123475"/>
    <x v="0"/>
    <n v="14728.947399999999"/>
    <x v="1231"/>
    <x v="0"/>
    <m/>
  </r>
  <r>
    <d v="2024-12-18T01:46:20"/>
    <x v="9"/>
    <n v="22"/>
    <s v="QUIRAMA CASTAEDA JHON JADER"/>
    <x v="1"/>
    <x v="0"/>
    <n v="345"/>
    <n v="31.363636363636399"/>
    <n v="257.95"/>
    <s v="3 Descuentos (Monitoreo y Usuarios desubicados) "/>
    <n v="135822.5"/>
    <x v="1"/>
    <n v="14728.947399999999"/>
    <x v="1231"/>
    <x v="0"/>
    <m/>
  </r>
  <r>
    <d v="2024-12-18T01:46:21"/>
    <x v="1"/>
    <n v="23"/>
    <s v="SALDARRIAGA PARRA LUIS ALBERTO"/>
    <x v="0"/>
    <x v="0"/>
    <n v="177"/>
    <n v="19.6666666666667"/>
    <n v="211.05"/>
    <s v="1 Descuento (Despachador) "/>
    <n v="111127.5"/>
    <x v="2"/>
    <n v="14728.947399999999"/>
    <x v="1231"/>
    <x v="0"/>
    <m/>
  </r>
  <r>
    <d v="2024-12-18T01:46:21"/>
    <x v="9"/>
    <n v="25"/>
    <s v="JIMENEZ HURTADO CARLOS ESTIVEN"/>
    <x v="0"/>
    <x v="0"/>
    <n v="180"/>
    <n v="20"/>
    <n v="211.05"/>
    <m/>
    <n v="111127.5"/>
    <x v="1"/>
    <n v="14728.947399999999"/>
    <x v="1231"/>
    <x v="0"/>
    <m/>
  </r>
  <r>
    <d v="2024-12-18T01:46:21"/>
    <x v="1"/>
    <n v="26"/>
    <s v="RAMIREZ JARAMILLO WILSON"/>
    <x v="0"/>
    <x v="0"/>
    <n v="225"/>
    <n v="25"/>
    <n v="211.05"/>
    <s v="6 Descuentos (Usuarios desubicados, asociados y despachador) "/>
    <n v="111127.5"/>
    <x v="0"/>
    <n v="14728.947399999999"/>
    <x v="1231"/>
    <x v="0"/>
    <m/>
  </r>
  <r>
    <d v="2024-12-18T01:46:22"/>
    <x v="9"/>
    <n v="27"/>
    <s v="FLORES RINCON JORGE ALBERTO"/>
    <x v="15"/>
    <x v="0"/>
    <n v="391"/>
    <n v="26.066666666666698"/>
    <n v="351.75"/>
    <s v="1 Descuento (Conduct) "/>
    <n v="185212.5"/>
    <x v="0"/>
    <n v="14728.947399999999"/>
    <x v="1231"/>
    <x v="0"/>
    <m/>
  </r>
  <r>
    <d v="2024-12-18T01:46:22"/>
    <x v="1"/>
    <n v="28"/>
    <s v="AGUDELO GARCIA LLORDIN ELIAS"/>
    <x v="0"/>
    <x v="0"/>
    <n v="216"/>
    <n v="24"/>
    <n v="211.05"/>
    <m/>
    <n v="111127.5"/>
    <x v="0"/>
    <n v="14728.947399999999"/>
    <x v="1231"/>
    <x v="0"/>
    <m/>
  </r>
  <r>
    <d v="2024-12-18T01:46:23"/>
    <x v="9"/>
    <n v="29"/>
    <s v="VALENCIA MENDOZA JHON "/>
    <x v="1"/>
    <x v="0"/>
    <n v="260"/>
    <n v="23.636363636363601"/>
    <n v="257.95"/>
    <s v="2 Descuentos (Usuarios desubicados) "/>
    <n v="135822.5"/>
    <x v="0"/>
    <n v="14728.947399999999"/>
    <x v="1231"/>
    <x v="0"/>
    <m/>
  </r>
  <r>
    <d v="2024-12-18T01:46:23"/>
    <x v="1"/>
    <n v="30"/>
    <s v="TORRES SUAREZ JUAN DIEGO"/>
    <x v="1"/>
    <x v="3"/>
    <n v="237"/>
    <n v="21.545454545454501"/>
    <n v="257.95"/>
    <s v="5 Descuentos (Conducts) "/>
    <n v="135822.5"/>
    <x v="0"/>
    <n v="14728.947399999999"/>
    <x v="1231"/>
    <x v="0"/>
    <m/>
  </r>
  <r>
    <d v="2024-12-18T01:46:24"/>
    <x v="9"/>
    <n v="32"/>
    <s v="AGUDELO GARCIA DENIN ANGELO"/>
    <x v="3"/>
    <x v="3"/>
    <n v="240"/>
    <n v="24"/>
    <n v="234.5"/>
    <s v="5 Descuentos (Jefe de ruta, monitoreo y usuarios deusbicados)"/>
    <n v="123475"/>
    <x v="0"/>
    <n v="14728.947399999999"/>
    <x v="1231"/>
    <x v="0"/>
    <m/>
  </r>
  <r>
    <d v="2024-12-18T01:46:24"/>
    <x v="1"/>
    <n v="34"/>
    <s v="MONTOYA OSPINA GILBERTO ANTONIO"/>
    <x v="1"/>
    <x v="0"/>
    <n v="272"/>
    <n v="24.727272727272702"/>
    <n v="257.95"/>
    <s v="13 Descuentos (Asociados, conduct y Transbordo) "/>
    <n v="135822.5"/>
    <x v="0"/>
    <n v="14728.947399999999"/>
    <x v="1231"/>
    <x v="0"/>
    <m/>
  </r>
  <r>
    <d v="2024-12-18T01:46:24"/>
    <x v="9"/>
    <n v="35"/>
    <s v="MOLINA LUIS FERNANDO"/>
    <x v="1"/>
    <x v="0"/>
    <n v="248"/>
    <n v="22.545454545454501"/>
    <n v="257.95"/>
    <s v="2 Descuentos (Conducts) "/>
    <n v="135822.5"/>
    <x v="1"/>
    <n v="14728.947399999999"/>
    <x v="1231"/>
    <x v="0"/>
    <m/>
  </r>
  <r>
    <d v="2024-12-18T01:46:25"/>
    <x v="1"/>
    <n v="36"/>
    <s v="LONDOO CADAVID DAVID SANTIAGO"/>
    <x v="6"/>
    <x v="0"/>
    <n v="164"/>
    <n v="20.5"/>
    <n v="187.6"/>
    <m/>
    <n v="98780"/>
    <x v="0"/>
    <n v="14728.947399999999"/>
    <x v="1231"/>
    <x v="0"/>
    <m/>
  </r>
  <r>
    <d v="2024-12-18T01:46:25"/>
    <x v="9"/>
    <n v="37"/>
    <s v="TABORDA ROJAS DIEGO ALEJANDRO"/>
    <x v="8"/>
    <x v="0"/>
    <n v="143"/>
    <n v="28.6"/>
    <n v="117.25"/>
    <m/>
    <n v="61737.5"/>
    <x v="1"/>
    <n v="14728.947399999999"/>
    <x v="1231"/>
    <x v="0"/>
    <m/>
  </r>
  <r>
    <d v="2024-12-18T01:46:25"/>
    <x v="1"/>
    <n v="38"/>
    <s v="JIMENEZ HERNANDEZ ESTEBAN CAMILO"/>
    <x v="3"/>
    <x v="0"/>
    <n v="184"/>
    <n v="18.399999999999999"/>
    <n v="234.5"/>
    <s v="2 Descuentos (Conducts) "/>
    <n v="123475"/>
    <x v="0"/>
    <n v="14728.947399999999"/>
    <x v="1231"/>
    <x v="0"/>
    <m/>
  </r>
  <r>
    <d v="2024-12-18T01:46:26"/>
    <x v="9"/>
    <n v="39"/>
    <s v="MACEA MATEO"/>
    <x v="3"/>
    <x v="3"/>
    <n v="208"/>
    <n v="20.8"/>
    <n v="234.5"/>
    <m/>
    <n v="123475"/>
    <x v="0"/>
    <n v="14728.947399999999"/>
    <x v="1231"/>
    <x v="0"/>
    <m/>
  </r>
  <r>
    <d v="2024-12-18T01:46:26"/>
    <x v="1"/>
    <n v="40"/>
    <s v="OCAMPO OCAMPO ANTONIO JOSE"/>
    <x v="1"/>
    <x v="3"/>
    <n v="276"/>
    <n v="25.090909090909101"/>
    <n v="257.95"/>
    <m/>
    <n v="135822.5"/>
    <x v="0"/>
    <n v="14728.947399999999"/>
    <x v="1231"/>
    <x v="0"/>
    <m/>
  </r>
  <r>
    <d v="2024-12-18T01:46:27"/>
    <x v="9"/>
    <n v="41"/>
    <s v="LONDOO LOPERA DUVAN ANDRES"/>
    <x v="1"/>
    <x v="0"/>
    <n v="247"/>
    <n v="22.454545454545499"/>
    <n v="257.95"/>
    <s v="3 Descuentos (Usuario movilidad reducida) "/>
    <n v="135822.5"/>
    <x v="1"/>
    <n v="14728.947399999999"/>
    <x v="1231"/>
    <x v="0"/>
    <m/>
  </r>
  <r>
    <d v="2024-12-18T01:46:27"/>
    <x v="1"/>
    <n v="42"/>
    <s v="LOPERA ALVAREZ ESTIVEN"/>
    <x v="0"/>
    <x v="0"/>
    <n v="248"/>
    <n v="27.5555555555556"/>
    <n v="211.05"/>
    <s v="2 Descuentos (Monitoreo y conduct) "/>
    <n v="111127.5"/>
    <x v="1"/>
    <n v="14728.947399999999"/>
    <x v="1231"/>
    <x v="0"/>
    <m/>
  </r>
  <r>
    <d v="2024-12-19T01:27:12"/>
    <x v="9"/>
    <n v="1"/>
    <s v="PALMAR PANA EDIXON JOSUE"/>
    <x v="6"/>
    <x v="0"/>
    <n v="135"/>
    <n v="18"/>
    <n v="178.506493506494"/>
    <s v="8 Descuentos (Jefe de ruta, conducts y usuarios desubicados) "/>
    <n v="94053.571400000001"/>
    <x v="0"/>
    <n v="14102.631600000001"/>
    <x v="1232"/>
    <x v="0"/>
    <m/>
  </r>
  <r>
    <d v="2024-12-19T01:27:12"/>
    <x v="1"/>
    <n v="2"/>
    <s v="PARIAS MURIEL JHON FREDY"/>
    <x v="0"/>
    <x v="0"/>
    <n v="235"/>
    <n v="26.1111111111111"/>
    <n v="214.20779220779201"/>
    <m/>
    <n v="112864.28569999999"/>
    <x v="1"/>
    <n v="14102.631600000001"/>
    <x v="1232"/>
    <x v="0"/>
    <m/>
  </r>
  <r>
    <d v="2024-12-19T01:27:13"/>
    <x v="9"/>
    <n v="3"/>
    <s v="AGUIRRE ANDRES"/>
    <x v="3"/>
    <x v="0"/>
    <n v="205"/>
    <n v="20.5"/>
    <n v="238.00865800865799"/>
    <s v="3 Descuentos (Jefe de ruta) "/>
    <n v="125404.7619"/>
    <x v="0"/>
    <n v="14102.631600000001"/>
    <x v="1232"/>
    <x v="0"/>
    <m/>
  </r>
  <r>
    <d v="2024-12-19T01:27:13"/>
    <x v="1"/>
    <n v="4"/>
    <s v="SERNA GONZALES GEOVANNY ANDRES"/>
    <x v="10"/>
    <x v="0"/>
    <n v="117"/>
    <n v="26"/>
    <n v="107.10389610389601"/>
    <m/>
    <n v="56432.142899999999"/>
    <x v="0"/>
    <n v="14102.631600000001"/>
    <x v="1232"/>
    <x v="0"/>
    <m/>
  </r>
  <r>
    <d v="2024-12-19T01:27:13"/>
    <x v="9"/>
    <n v="5"/>
    <s v="LONDOO LOPERA DUVAN ANDRES"/>
    <x v="0"/>
    <x v="3"/>
    <n v="276"/>
    <n v="30.6666666666667"/>
    <n v="214.20779220779201"/>
    <m/>
    <n v="112864.28569999999"/>
    <x v="1"/>
    <n v="14102.631600000001"/>
    <x v="1232"/>
    <x v="0"/>
    <m/>
  </r>
  <r>
    <d v="2024-12-19T01:27:14"/>
    <x v="1"/>
    <n v="6"/>
    <s v="ALVAREZ MAICOL"/>
    <x v="9"/>
    <x v="0"/>
    <n v="248"/>
    <n v="20.6666666666667"/>
    <n v="285.61038961038997"/>
    <s v="4 Descuentos (Conduct y usuarios desubicados) "/>
    <n v="150485.71429999999"/>
    <x v="0"/>
    <n v="14102.631600000001"/>
    <x v="1232"/>
    <x v="0"/>
    <m/>
  </r>
  <r>
    <d v="2024-12-19T01:27:14"/>
    <x v="9"/>
    <n v="8"/>
    <s v="VACA FIERRO ROBINSON"/>
    <x v="9"/>
    <x v="0"/>
    <n v="290"/>
    <n v="24.1666666666667"/>
    <n v="285.61038961038997"/>
    <s v="1 Descuento (Conduct)"/>
    <n v="150485.71429999999"/>
    <x v="1"/>
    <n v="14102.631600000001"/>
    <x v="1232"/>
    <x v="0"/>
    <m/>
  </r>
  <r>
    <d v="2024-12-19T01:27:14"/>
    <x v="1"/>
    <n v="9"/>
    <s v="SEPULVEDA  ESNEIDER"/>
    <x v="11"/>
    <x v="0"/>
    <n v="85"/>
    <n v="42.5"/>
    <n v="47.601731601731601"/>
    <m/>
    <n v="25080.952399999998"/>
    <x v="0"/>
    <n v="14102.631600000001"/>
    <x v="1232"/>
    <x v="0"/>
    <m/>
  </r>
  <r>
    <d v="2024-12-19T01:27:14"/>
    <x v="9"/>
    <n v="10"/>
    <s v="HINCAPIE DIDIER FABIAN"/>
    <x v="0"/>
    <x v="0"/>
    <n v="221"/>
    <n v="24.5555555555556"/>
    <n v="214.20779220779201"/>
    <s v="3 Descuentos (Usuarios desubicados) "/>
    <n v="112864.28569999999"/>
    <x v="0"/>
    <n v="14102.631600000001"/>
    <x v="1232"/>
    <x v="0"/>
    <m/>
  </r>
  <r>
    <d v="2024-12-19T01:27:15"/>
    <x v="1"/>
    <n v="11"/>
    <s v="HERRERA GIRALDO DAVINSON"/>
    <x v="0"/>
    <x v="0"/>
    <n v="187"/>
    <n v="20.7777777777778"/>
    <n v="214.20779220779201"/>
    <s v="5 Descuentos (conduct, despachador y usuarios desubicados) "/>
    <n v="112864.28569999999"/>
    <x v="0"/>
    <n v="14102.631600000001"/>
    <x v="1232"/>
    <x v="0"/>
    <m/>
  </r>
  <r>
    <d v="2024-12-19T01:27:15"/>
    <x v="9"/>
    <n v="12"/>
    <s v="JIMENEZ JIMENEZ OMAR DAVID"/>
    <x v="6"/>
    <x v="0"/>
    <n v="187"/>
    <n v="23.375"/>
    <n v="190.406926406926"/>
    <m/>
    <n v="100323.8095"/>
    <x v="0"/>
    <n v="14102.631600000001"/>
    <x v="1232"/>
    <x v="0"/>
    <m/>
  </r>
  <r>
    <d v="2024-12-19T01:27:15"/>
    <x v="1"/>
    <n v="13"/>
    <s v="DURANGO PAEZ GILDARDO"/>
    <x v="6"/>
    <x v="0"/>
    <n v="174"/>
    <n v="21.75"/>
    <n v="190.406926406926"/>
    <s v="1 Descuento (Conduct)"/>
    <n v="100323.8095"/>
    <x v="0"/>
    <n v="14102.631600000001"/>
    <x v="1232"/>
    <x v="0"/>
    <m/>
  </r>
  <r>
    <d v="2024-12-19T01:27:15"/>
    <x v="9"/>
    <n v="14"/>
    <s v="DIAZ LOZADA ANDRES FELIPE"/>
    <x v="9"/>
    <x v="3"/>
    <n v="278"/>
    <n v="23.1666666666667"/>
    <n v="285.61038961038997"/>
    <s v="3 Descuentos (conduct y usuarios desubicados) "/>
    <n v="150485.71429999999"/>
    <x v="1"/>
    <n v="14102.631600000001"/>
    <x v="1232"/>
    <x v="0"/>
    <m/>
  </r>
  <r>
    <d v="2024-12-19T01:27:16"/>
    <x v="1"/>
    <n v="15"/>
    <s v="QUINTERO  ALVARO ANTONIO"/>
    <x v="2"/>
    <x v="3"/>
    <n v="175"/>
    <n v="26.923076923076898"/>
    <n v="154.70562770562799"/>
    <s v="1 Descuento (Conduct)"/>
    <n v="81513.095199999996"/>
    <x v="1"/>
    <n v="14102.631600000001"/>
    <x v="1232"/>
    <x v="0"/>
    <m/>
  </r>
  <r>
    <d v="2024-12-19T01:27:16"/>
    <x v="9"/>
    <n v="16"/>
    <s v="PEREZ GARCIA JUAN ESTEBAN"/>
    <x v="3"/>
    <x v="0"/>
    <n v="209"/>
    <n v="20.9"/>
    <n v="238.00865800865799"/>
    <m/>
    <n v="125404.7619"/>
    <x v="0"/>
    <n v="14102.631600000001"/>
    <x v="1232"/>
    <x v="0"/>
    <m/>
  </r>
  <r>
    <d v="2024-12-19T01:27:16"/>
    <x v="1"/>
    <n v="17"/>
    <s v="ESPINOZA CHAVARRIA GUILLERMO LEON"/>
    <x v="0"/>
    <x v="0"/>
    <n v="231"/>
    <n v="25.6666666666667"/>
    <n v="214.20779220779201"/>
    <m/>
    <n v="112864.28569999999"/>
    <x v="0"/>
    <n v="14102.631600000001"/>
    <x v="1232"/>
    <x v="0"/>
    <m/>
  </r>
  <r>
    <d v="2024-12-19T01:27:16"/>
    <x v="9"/>
    <n v="18"/>
    <s v="BETANCUR GUZMAN JHON FERNANDO"/>
    <x v="1"/>
    <x v="0"/>
    <n v="244"/>
    <n v="22.181818181818201"/>
    <n v="261.80952380952402"/>
    <s v="5 Descuentos (Despachador y transbordo) "/>
    <n v="137945.23809999999"/>
    <x v="0"/>
    <n v="14102.631600000001"/>
    <x v="1232"/>
    <x v="0"/>
    <m/>
  </r>
  <r>
    <d v="2024-12-19T01:27:17"/>
    <x v="1"/>
    <n v="19"/>
    <s v="MUOZ PEA WEIMAR ALONSO"/>
    <x v="6"/>
    <x v="0"/>
    <n v="193"/>
    <n v="24.125"/>
    <n v="190.406926406926"/>
    <s v="1 Descuento (Conduct)"/>
    <n v="100323.8095"/>
    <x v="0"/>
    <n v="14102.631600000001"/>
    <x v="1232"/>
    <x v="0"/>
    <m/>
  </r>
  <r>
    <d v="2024-12-19T01:27:17"/>
    <x v="9"/>
    <n v="20"/>
    <s v="GONZALEZ PEREZ RAFAEL JOSE"/>
    <x v="3"/>
    <x v="0"/>
    <n v="241"/>
    <n v="24.1"/>
    <n v="238.00865800865799"/>
    <s v="1 Descuento (Despachador) "/>
    <n v="125404.7619"/>
    <x v="0"/>
    <n v="14102.631600000001"/>
    <x v="1232"/>
    <x v="0"/>
    <m/>
  </r>
  <r>
    <d v="2024-12-19T01:27:17"/>
    <x v="1"/>
    <n v="21"/>
    <s v="DURANGO DAVID JOSE"/>
    <x v="0"/>
    <x v="0"/>
    <n v="204"/>
    <n v="22.6666666666667"/>
    <n v="214.20779220779201"/>
    <s v="1 Descuento (Despachador) "/>
    <n v="112864.28569999999"/>
    <x v="0"/>
    <n v="14102.631600000001"/>
    <x v="1232"/>
    <x v="0"/>
    <m/>
  </r>
  <r>
    <d v="2024-12-19T01:27:17"/>
    <x v="9"/>
    <n v="22"/>
    <s v="QUIRAMA CASTAEDA JHON JADER"/>
    <x v="0"/>
    <x v="3"/>
    <n v="229"/>
    <n v="25.4444444444444"/>
    <n v="214.20779220779201"/>
    <m/>
    <n v="112864.28569999999"/>
    <x v="1"/>
    <n v="14102.631600000001"/>
    <x v="1232"/>
    <x v="0"/>
    <m/>
  </r>
  <r>
    <d v="2024-12-19T01:27:18"/>
    <x v="1"/>
    <n v="23"/>
    <s v="SALDARRIAGA PARRA LUIS ALBERTO"/>
    <x v="0"/>
    <x v="0"/>
    <n v="225"/>
    <n v="25"/>
    <n v="214.20779220779201"/>
    <s v="2 Descuentos (Transbordo) "/>
    <n v="112864.28569999999"/>
    <x v="2"/>
    <n v="14102.631600000001"/>
    <x v="1232"/>
    <x v="0"/>
    <m/>
  </r>
  <r>
    <d v="2024-12-19T01:27:18"/>
    <x v="9"/>
    <n v="25"/>
    <s v="JIMENEZ HURTADO CARLOS ESTIVEN"/>
    <x v="6"/>
    <x v="0"/>
    <n v="194"/>
    <n v="24.25"/>
    <n v="190.406926406926"/>
    <s v="1 Descuento (Conduct)"/>
    <n v="100323.8095"/>
    <x v="1"/>
    <n v="14102.631600000001"/>
    <x v="1232"/>
    <x v="0"/>
    <m/>
  </r>
  <r>
    <d v="2024-12-19T01:27:18"/>
    <x v="1"/>
    <n v="26"/>
    <s v="RAMIREZ JARAMILLO WILSON"/>
    <x v="4"/>
    <x v="0"/>
    <n v="160"/>
    <n v="22.8571428571429"/>
    <n v="166.60606060606099"/>
    <s v="Se descuenta 0.5 viaje de ya que NO espera el tiempo indicado en el paradero "/>
    <n v="81513.333299999998"/>
    <x v="0"/>
    <n v="14102.631600000001"/>
    <x v="1232"/>
    <x v="2"/>
    <n v="11.9"/>
  </r>
  <r>
    <d v="2024-12-19T01:27:18"/>
    <x v="9"/>
    <n v="27"/>
    <s v="HENAO MUOZ FERNEY"/>
    <x v="12"/>
    <x v="0"/>
    <n v="362"/>
    <n v="27.846153846153801"/>
    <n v="309.41125541125501"/>
    <s v="JORGE FLORES Realiz 7 viajes donde moviliz, 4 Descuentos (Despachador y conducts) "/>
    <n v="163026.1905"/>
    <x v="0"/>
    <n v="14102.631600000001"/>
    <x v="1232"/>
    <x v="0"/>
    <m/>
  </r>
  <r>
    <d v="2024-12-19T01:27:19"/>
    <x v="1"/>
    <n v="28"/>
    <s v="AGUDELO GARCIA LLORDIN ELIAS"/>
    <x v="1"/>
    <x v="0"/>
    <n v="240"/>
    <n v="21.818181818181799"/>
    <n v="261.80952380952402"/>
    <s v="2 Descuentos (Conducts)"/>
    <n v="137945.23809999999"/>
    <x v="0"/>
    <n v="14102.631600000001"/>
    <x v="1232"/>
    <x v="0"/>
    <m/>
  </r>
  <r>
    <d v="2024-12-19T01:27:19"/>
    <x v="9"/>
    <n v="30"/>
    <s v="TORRES SUAREZ JUAN DIEGO"/>
    <x v="3"/>
    <x v="0"/>
    <n v="243"/>
    <n v="24.3"/>
    <n v="238.00865800865799"/>
    <s v="3 Descuentos (Despachador, usuario desubicado y monitoreo) "/>
    <n v="125404.7619"/>
    <x v="0"/>
    <n v="14102.631600000001"/>
    <x v="1232"/>
    <x v="0"/>
    <m/>
  </r>
  <r>
    <d v="2024-12-19T01:27:19"/>
    <x v="1"/>
    <n v="32"/>
    <s v="AGUDELO GARCIA DENIN ANGELO"/>
    <x v="1"/>
    <x v="0"/>
    <n v="253"/>
    <n v="23"/>
    <n v="261.80952380952402"/>
    <s v="2 Descuentos (Transbordo y asociado) "/>
    <n v="137945.23809999999"/>
    <x v="0"/>
    <n v="14102.631600000001"/>
    <x v="1232"/>
    <x v="0"/>
    <m/>
  </r>
  <r>
    <d v="2024-12-19T01:27:19"/>
    <x v="9"/>
    <n v="33"/>
    <s v="SERNA JUAN PABLO"/>
    <x v="3"/>
    <x v="3"/>
    <n v="209"/>
    <n v="20.9"/>
    <n v="238.00865800865799"/>
    <s v="3 Descuentos (Usuarios desubicados) "/>
    <n v="125404.7619"/>
    <x v="0"/>
    <n v="14102.631600000001"/>
    <x v="1232"/>
    <x v="0"/>
    <m/>
  </r>
  <r>
    <d v="2024-12-19T01:27:20"/>
    <x v="1"/>
    <n v="34"/>
    <s v="MONTOYA OSPINA GILBERTO ANTONIO"/>
    <x v="6"/>
    <x v="3"/>
    <n v="220"/>
    <n v="27.5"/>
    <n v="190.406926406926"/>
    <m/>
    <n v="100323.8095"/>
    <x v="0"/>
    <n v="14102.631600000001"/>
    <x v="1232"/>
    <x v="0"/>
    <m/>
  </r>
  <r>
    <d v="2024-12-19T01:27:20"/>
    <x v="9"/>
    <n v="35"/>
    <s v="MOLINA LUIS FERNANDO"/>
    <x v="6"/>
    <x v="3"/>
    <n v="179"/>
    <n v="22.375"/>
    <n v="190.406926406926"/>
    <s v="1 Descuento (Monitoreo) "/>
    <n v="100323.8095"/>
    <x v="1"/>
    <n v="14102.631600000001"/>
    <x v="1232"/>
    <x v="0"/>
    <m/>
  </r>
  <r>
    <d v="2024-12-19T01:27:20"/>
    <x v="1"/>
    <n v="36"/>
    <s v="MARTINEZ CHAVERRA LUIS NORBERTO"/>
    <x v="6"/>
    <x v="0"/>
    <n v="162"/>
    <n v="20.25"/>
    <n v="190.406926406926"/>
    <m/>
    <n v="100323.8095"/>
    <x v="0"/>
    <n v="14102.631600000001"/>
    <x v="1232"/>
    <x v="0"/>
    <m/>
  </r>
  <r>
    <d v="2024-12-19T01:27:20"/>
    <x v="9"/>
    <n v="37"/>
    <s v="TABORDA ROJAS DIEGO ALEJANDRO"/>
    <x v="4"/>
    <x v="0"/>
    <n v="175"/>
    <n v="25"/>
    <n v="166.60606060606099"/>
    <s v="Se descuenta 0.5 viaje de ya que NO espera el tiempo indicado en el paradero, 3 Descuentos (conducts y despachador) "/>
    <n v="81513.333299999998"/>
    <x v="1"/>
    <n v="14102.631600000001"/>
    <x v="1232"/>
    <x v="2"/>
    <n v="11.9"/>
  </r>
  <r>
    <d v="2024-12-19T01:27:21"/>
    <x v="1"/>
    <n v="38"/>
    <s v="JIMENEZ HERNANDEZ ESTEBAN CAMILO"/>
    <x v="6"/>
    <x v="0"/>
    <n v="154"/>
    <n v="19.25"/>
    <n v="190.406926406926"/>
    <m/>
    <n v="100323.8095"/>
    <x v="0"/>
    <n v="14102.631600000001"/>
    <x v="1232"/>
    <x v="0"/>
    <m/>
  </r>
  <r>
    <d v="2024-12-19T01:27:21"/>
    <x v="9"/>
    <n v="39"/>
    <s v="MACEA MATEO"/>
    <x v="3"/>
    <x v="3"/>
    <n v="212"/>
    <n v="21.2"/>
    <n v="238.00865800865799"/>
    <m/>
    <n v="125404.7619"/>
    <x v="0"/>
    <n v="14102.631600000001"/>
    <x v="1232"/>
    <x v="0"/>
    <m/>
  </r>
  <r>
    <d v="2024-12-19T01:27:21"/>
    <x v="1"/>
    <n v="40"/>
    <s v="OCAMPO OCAMPO ANTONIO JOSE"/>
    <x v="9"/>
    <x v="0"/>
    <n v="263"/>
    <n v="21.9166666666667"/>
    <n v="285.61038961038997"/>
    <s v="1 Descuento (Usuario desubicado) "/>
    <n v="150485.71429999999"/>
    <x v="0"/>
    <n v="14102.631600000001"/>
    <x v="1232"/>
    <x v="0"/>
    <m/>
  </r>
  <r>
    <d v="2024-12-19T01:27:21"/>
    <x v="9"/>
    <n v="41"/>
    <s v="GARCIA DAVID WILSON ALBERTO"/>
    <x v="3"/>
    <x v="0"/>
    <n v="275"/>
    <n v="27.5"/>
    <n v="238.00865800865799"/>
    <s v="3 Descuentos (conducts) "/>
    <n v="125404.7619"/>
    <x v="1"/>
    <n v="14102.631600000001"/>
    <x v="1232"/>
    <x v="0"/>
    <m/>
  </r>
  <r>
    <d v="2024-12-19T01:27:22"/>
    <x v="1"/>
    <n v="42"/>
    <s v="LOPERA ALVAREZ ESTIVEN "/>
    <x v="9"/>
    <x v="0"/>
    <n v="357"/>
    <n v="29.75"/>
    <n v="285.61038961038997"/>
    <m/>
    <n v="150485.71429999999"/>
    <x v="1"/>
    <n v="14102.631600000001"/>
    <x v="1232"/>
    <x v="0"/>
    <m/>
  </r>
  <r>
    <d v="2024-12-20T00:52:29"/>
    <x v="1"/>
    <n v="1"/>
    <s v="PALMAR PANA EDIXON JOSUE"/>
    <x v="15"/>
    <x v="0"/>
    <n v="325"/>
    <n v="21.6666666666667"/>
    <n v="345.12931034482801"/>
    <s v="1 Descuento (Despachador) "/>
    <n v="181571.1207"/>
    <x v="0"/>
    <n v="13956.756799999999"/>
    <x v="1233"/>
    <x v="0"/>
    <m/>
  </r>
  <r>
    <d v="2024-12-20T00:52:29"/>
    <x v="9"/>
    <n v="2"/>
    <s v="PARIAS MURIEL JHON FREDY"/>
    <x v="3"/>
    <x v="0"/>
    <n v="250"/>
    <n v="25"/>
    <n v="230.086206896552"/>
    <m/>
    <n v="121047.41379999999"/>
    <x v="1"/>
    <n v="13956.756799999999"/>
    <x v="1233"/>
    <x v="0"/>
    <m/>
  </r>
  <r>
    <d v="2024-12-20T00:52:30"/>
    <x v="1"/>
    <n v="3"/>
    <s v="AGUIRRE ANDRES"/>
    <x v="0"/>
    <x v="0"/>
    <n v="201"/>
    <n v="22.3333333333333"/>
    <n v="207.077586206897"/>
    <s v="4 Descuentos (Usuarios desubicados) "/>
    <n v="108942.6724"/>
    <x v="0"/>
    <n v="13956.756799999999"/>
    <x v="1233"/>
    <x v="0"/>
    <m/>
  </r>
  <r>
    <d v="2024-12-20T00:52:30"/>
    <x v="9"/>
    <n v="4"/>
    <s v="SERNA GONZALES GEOVANNY ANDRES"/>
    <x v="3"/>
    <x v="0"/>
    <n v="193"/>
    <n v="20.315789473684202"/>
    <n v="218.58189655172399"/>
    <s v="4 Descuentos (Conduct y usuarios desubicados) "/>
    <n v="114995.0431"/>
    <x v="0"/>
    <n v="13956.756799999999"/>
    <x v="1233"/>
    <x v="0"/>
    <m/>
  </r>
  <r>
    <d v="2024-12-20T00:52:30"/>
    <x v="1"/>
    <n v="5"/>
    <s v="BERRIO POSADA ANGELA"/>
    <x v="15"/>
    <x v="0"/>
    <n v="382"/>
    <n v="25.466666666666701"/>
    <n v="345.12931034482801"/>
    <s v="2 Descuentos (Usuarios desubicados) "/>
    <n v="181571.1207"/>
    <x v="1"/>
    <n v="13956.756799999999"/>
    <x v="1233"/>
    <x v="0"/>
    <m/>
  </r>
  <r>
    <d v="2024-12-20T00:52:30"/>
    <x v="9"/>
    <n v="6"/>
    <s v="LOPEZ PINEDA DANIEL ESTIVEN"/>
    <x v="0"/>
    <x v="0"/>
    <n v="228"/>
    <n v="25.3333333333333"/>
    <n v="207.077586206897"/>
    <m/>
    <n v="108942.6724"/>
    <x v="0"/>
    <n v="13956.756799999999"/>
    <x v="1233"/>
    <x v="0"/>
    <m/>
  </r>
  <r>
    <d v="2024-12-20T00:52:31"/>
    <x v="1"/>
    <n v="7"/>
    <s v="GARCIA DAVID WILSON ALBERTO"/>
    <x v="3"/>
    <x v="0"/>
    <n v="224"/>
    <n v="22.4"/>
    <n v="230.086206896552"/>
    <m/>
    <n v="121047.41379999999"/>
    <x v="1"/>
    <n v="13956.756799999999"/>
    <x v="1233"/>
    <x v="0"/>
    <m/>
  </r>
  <r>
    <d v="2024-12-20T00:52:31"/>
    <x v="9"/>
    <n v="8"/>
    <s v="VACA FIERRO ROBINSON"/>
    <x v="3"/>
    <x v="0"/>
    <n v="236"/>
    <n v="23.6"/>
    <n v="230.086206896552"/>
    <s v="1 Descuento (Despachador) "/>
    <n v="121047.41379999999"/>
    <x v="1"/>
    <n v="13956.756799999999"/>
    <x v="1233"/>
    <x v="0"/>
    <m/>
  </r>
  <r>
    <d v="2024-12-20T00:52:31"/>
    <x v="1"/>
    <n v="9"/>
    <s v="ALVAREZ MAICOL"/>
    <x v="3"/>
    <x v="0"/>
    <n v="189"/>
    <n v="18.899999999999999"/>
    <n v="230.086206896552"/>
    <s v="1 Descuento (Conduct) "/>
    <n v="121047.41379999999"/>
    <x v="0"/>
    <n v="13956.756799999999"/>
    <x v="1233"/>
    <x v="0"/>
    <m/>
  </r>
  <r>
    <d v="2024-12-20T00:52:31"/>
    <x v="9"/>
    <n v="11"/>
    <s v="HERRERA GIRALDO DAVINSON"/>
    <x v="0"/>
    <x v="0"/>
    <n v="169"/>
    <n v="18.7777777777778"/>
    <n v="207.077586206897"/>
    <m/>
    <n v="108942.6724"/>
    <x v="0"/>
    <n v="13956.756799999999"/>
    <x v="1233"/>
    <x v="0"/>
    <m/>
  </r>
  <r>
    <d v="2024-12-20T00:52:31"/>
    <x v="1"/>
    <n v="12"/>
    <s v="JIMENEZ JIMENEZ OMAR DAVID"/>
    <x v="6"/>
    <x v="0"/>
    <n v="174"/>
    <n v="21.75"/>
    <n v="184.068965517241"/>
    <m/>
    <n v="96837.930999999997"/>
    <x v="0"/>
    <n v="13956.756799999999"/>
    <x v="1233"/>
    <x v="0"/>
    <m/>
  </r>
  <r>
    <d v="2024-12-20T00:52:32"/>
    <x v="9"/>
    <n v="13"/>
    <s v="DURANGO PAEZ GILDARDO"/>
    <x v="3"/>
    <x v="0"/>
    <n v="204"/>
    <n v="20.399999999999999"/>
    <n v="230.086206896552"/>
    <s v="3 Descuentos (Usuarios desubicados) "/>
    <n v="121047.41379999999"/>
    <x v="0"/>
    <n v="13956.756799999999"/>
    <x v="1233"/>
    <x v="0"/>
    <m/>
  </r>
  <r>
    <d v="2024-12-20T00:52:32"/>
    <x v="1"/>
    <n v="14"/>
    <s v="DIAZ LOZADA ANDRES FELIPE"/>
    <x v="3"/>
    <x v="0"/>
    <n v="213"/>
    <n v="21.3"/>
    <n v="230.086206896552"/>
    <m/>
    <n v="121047.41379999999"/>
    <x v="1"/>
    <n v="13956.756799999999"/>
    <x v="1233"/>
    <x v="0"/>
    <m/>
  </r>
  <r>
    <d v="2024-12-20T00:52:32"/>
    <x v="9"/>
    <n v="15"/>
    <s v="HENAO MUOZ FERNEY"/>
    <x v="8"/>
    <x v="0"/>
    <n v="119"/>
    <n v="23.8"/>
    <n v="115.043103448276"/>
    <m/>
    <n v="60523.706899999997"/>
    <x v="1"/>
    <n v="13956.756799999999"/>
    <x v="1233"/>
    <x v="0"/>
    <m/>
  </r>
  <r>
    <d v="2024-12-20T00:52:32"/>
    <x v="1"/>
    <n v="16"/>
    <s v="PEREZ GARCIA JUAN ESTEBAN"/>
    <x v="0"/>
    <x v="0"/>
    <n v="236"/>
    <n v="26.2222222222222"/>
    <n v="207.077586206897"/>
    <s v="1 Descuento (Monitoreo) "/>
    <n v="108942.6724"/>
    <x v="0"/>
    <n v="13956.756799999999"/>
    <x v="1233"/>
    <x v="0"/>
    <m/>
  </r>
  <r>
    <d v="2024-12-20T00:52:33"/>
    <x v="9"/>
    <n v="17"/>
    <s v="RAMIREZ JARAMILLO WILSON"/>
    <x v="6"/>
    <x v="0"/>
    <n v="185"/>
    <n v="23.125"/>
    <n v="184.068965517241"/>
    <m/>
    <n v="96837.930999999997"/>
    <x v="0"/>
    <n v="13956.756799999999"/>
    <x v="1233"/>
    <x v="0"/>
    <m/>
  </r>
  <r>
    <d v="2024-12-20T00:52:33"/>
    <x v="1"/>
    <n v="18"/>
    <s v="HINCAPIE DIDIER FABIAN"/>
    <x v="0"/>
    <x v="0"/>
    <n v="211"/>
    <n v="23.4444444444444"/>
    <n v="207.077586206897"/>
    <m/>
    <n v="108942.6724"/>
    <x v="0"/>
    <n v="13956.756799999999"/>
    <x v="1233"/>
    <x v="0"/>
    <m/>
  </r>
  <r>
    <d v="2024-12-20T00:52:33"/>
    <x v="9"/>
    <n v="20"/>
    <s v="GONZALEZ PEREZ RAFAEL JOSE"/>
    <x v="6"/>
    <x v="0"/>
    <n v="198"/>
    <n v="24.75"/>
    <n v="184.068965517241"/>
    <m/>
    <n v="96837.930999999997"/>
    <x v="0"/>
    <n v="13956.756799999999"/>
    <x v="1233"/>
    <x v="0"/>
    <m/>
  </r>
  <r>
    <d v="2024-12-20T00:52:33"/>
    <x v="1"/>
    <n v="21"/>
    <s v="DURANGO DAVID JOSE"/>
    <x v="0"/>
    <x v="0"/>
    <n v="250"/>
    <n v="27.7777777777778"/>
    <n v="207.077586206897"/>
    <s v="1 Descuento (Despachador) "/>
    <n v="108942.6724"/>
    <x v="0"/>
    <n v="13956.756799999999"/>
    <x v="1233"/>
    <x v="0"/>
    <m/>
  </r>
  <r>
    <d v="2024-12-20T00:52:34"/>
    <x v="9"/>
    <n v="22"/>
    <s v="QUIRAMA CASTAEDA JHON JADER"/>
    <x v="0"/>
    <x v="0"/>
    <n v="206"/>
    <n v="22.8888888888889"/>
    <n v="207.077586206897"/>
    <s v="4 Descuentos (Usuario movilidad reducida) "/>
    <n v="108942.6724"/>
    <x v="1"/>
    <n v="13956.756799999999"/>
    <x v="1233"/>
    <x v="0"/>
    <m/>
  </r>
  <r>
    <d v="2024-12-20T00:52:34"/>
    <x v="1"/>
    <n v="23"/>
    <s v="SALDARRIAGA PARRA LUIS ALBERTO"/>
    <x v="9"/>
    <x v="0"/>
    <n v="252"/>
    <n v="21"/>
    <n v="276.10344827586198"/>
    <s v="1 Descuento (Despachador) "/>
    <n v="145256.89660000001"/>
    <x v="2"/>
    <n v="13956.756799999999"/>
    <x v="1233"/>
    <x v="0"/>
    <m/>
  </r>
  <r>
    <d v="2024-12-20T00:52:34"/>
    <x v="9"/>
    <n v="25"/>
    <s v="JIMENEZ HURTADO CARLOS ESTIVEN"/>
    <x v="0"/>
    <x v="0"/>
    <n v="213"/>
    <n v="23.6666666666667"/>
    <n v="207.077586206897"/>
    <s v="1 Descuento (Conduct) "/>
    <n v="108942.6724"/>
    <x v="1"/>
    <n v="13956.756799999999"/>
    <x v="1233"/>
    <x v="0"/>
    <m/>
  </r>
  <r>
    <d v="2024-12-20T00:52:34"/>
    <x v="1"/>
    <n v="26"/>
    <s v="CIRO MARIN RODRIGO ALBERTO"/>
    <x v="3"/>
    <x v="0"/>
    <n v="209"/>
    <n v="20.9"/>
    <n v="230.086206896552"/>
    <s v="4 Descuentos (Usuarios desubicados) "/>
    <n v="121047.41379999999"/>
    <x v="0"/>
    <n v="13956.756799999999"/>
    <x v="1233"/>
    <x v="0"/>
    <m/>
  </r>
  <r>
    <d v="2024-12-20T00:52:34"/>
    <x v="9"/>
    <n v="27"/>
    <s v="FLORES RINCON JORGE ALBERTO"/>
    <x v="12"/>
    <x v="0"/>
    <n v="264"/>
    <n v="20.307692307692299"/>
    <n v="299.11206896551698"/>
    <m/>
    <n v="157361.6379"/>
    <x v="0"/>
    <n v="13956.756799999999"/>
    <x v="1233"/>
    <x v="0"/>
    <m/>
  </r>
  <r>
    <d v="2024-12-20T00:52:35"/>
    <x v="1"/>
    <n v="28"/>
    <s v="AGUDELO GARCIA LLORDIN ELIAS"/>
    <x v="1"/>
    <x v="0"/>
    <n v="256"/>
    <n v="23.272727272727298"/>
    <n v="253.094827586207"/>
    <s v="1 Descuento (Usuario desubicado) "/>
    <n v="133152.15520000001"/>
    <x v="0"/>
    <n v="13956.756799999999"/>
    <x v="1233"/>
    <x v="0"/>
    <m/>
  </r>
  <r>
    <d v="2024-12-20T00:52:35"/>
    <x v="9"/>
    <n v="29"/>
    <s v="LONDOO CADAVID DAVID SANTIAGO"/>
    <x v="8"/>
    <x v="0"/>
    <n v="140"/>
    <n v="28"/>
    <n v="115.043103448276"/>
    <m/>
    <n v="60523.706899999997"/>
    <x v="0"/>
    <n v="13956.756799999999"/>
    <x v="1233"/>
    <x v="0"/>
    <m/>
  </r>
  <r>
    <d v="2024-12-20T00:52:35"/>
    <x v="1"/>
    <n v="30"/>
    <s v="TORRES SUAREZ JUAN DIEGO"/>
    <x v="9"/>
    <x v="0"/>
    <n v="286"/>
    <n v="23.8333333333333"/>
    <n v="276.10344827586198"/>
    <m/>
    <n v="145256.89660000001"/>
    <x v="0"/>
    <n v="13956.756799999999"/>
    <x v="1233"/>
    <x v="0"/>
    <m/>
  </r>
  <r>
    <d v="2024-12-20T00:52:35"/>
    <x v="9"/>
    <n v="32"/>
    <s v="AGUDELO GARCIA DENIN ANGELO"/>
    <x v="4"/>
    <x v="0"/>
    <n v="187"/>
    <n v="26.714285714285701"/>
    <n v="161.06034482758599"/>
    <m/>
    <n v="84733.189700000003"/>
    <x v="0"/>
    <n v="13956.756799999999"/>
    <x v="1233"/>
    <x v="0"/>
    <m/>
  </r>
  <r>
    <d v="2024-12-20T00:52:36"/>
    <x v="1"/>
    <n v="33"/>
    <s v="SERNA JUAN PABLO"/>
    <x v="2"/>
    <x v="0"/>
    <n v="103"/>
    <n v="17.1666666666667"/>
    <n v="138.05172413793099"/>
    <m/>
    <n v="72628.448300000004"/>
    <x v="0"/>
    <n v="13956.756799999999"/>
    <x v="1233"/>
    <x v="0"/>
    <m/>
  </r>
  <r>
    <d v="2024-12-20T00:52:36"/>
    <x v="9"/>
    <n v="34"/>
    <s v="MONTOYA OSPINA GILBERTO ANTONIO"/>
    <x v="0"/>
    <x v="0"/>
    <n v="248"/>
    <n v="27.5555555555556"/>
    <n v="207.077586206897"/>
    <s v="4 Descuentos (Conducts y asociados) "/>
    <n v="108942.6724"/>
    <x v="0"/>
    <n v="13956.756799999999"/>
    <x v="1233"/>
    <x v="0"/>
    <m/>
  </r>
  <r>
    <d v="2024-12-20T00:52:36"/>
    <x v="1"/>
    <n v="35"/>
    <s v="MOLINA LUIS FERNANDO"/>
    <x v="9"/>
    <x v="0"/>
    <n v="307"/>
    <n v="25.5833333333333"/>
    <n v="276.10344827586198"/>
    <s v="7 Descuentos (Transbordo) "/>
    <n v="145256.89660000001"/>
    <x v="1"/>
    <n v="13956.756799999999"/>
    <x v="1233"/>
    <x v="0"/>
    <m/>
  </r>
  <r>
    <d v="2024-12-20T00:52:36"/>
    <x v="9"/>
    <n v="36"/>
    <s v="MARTINEZ CHAVERRA LUIS NORBERTO"/>
    <x v="1"/>
    <x v="0"/>
    <n v="236"/>
    <n v="21.454545454545499"/>
    <n v="253.094827586207"/>
    <m/>
    <n v="133152.15520000001"/>
    <x v="0"/>
    <n v="13956.756799999999"/>
    <x v="1233"/>
    <x v="0"/>
    <m/>
  </r>
  <r>
    <d v="2024-12-20T00:52:37"/>
    <x v="1"/>
    <n v="37"/>
    <s v="TABORDA ROJAS DIEGO ALEJANDRO"/>
    <x v="1"/>
    <x v="0"/>
    <n v="237"/>
    <n v="21.545454545454501"/>
    <n v="253.094827586207"/>
    <m/>
    <n v="133152.15520000001"/>
    <x v="1"/>
    <n v="13956.756799999999"/>
    <x v="1233"/>
    <x v="0"/>
    <m/>
  </r>
  <r>
    <d v="2024-12-20T00:52:37"/>
    <x v="9"/>
    <n v="38"/>
    <s v="JIMENEZ HERNANDEZ ESTEBAN CAMILO"/>
    <x v="6"/>
    <x v="0"/>
    <n v="156"/>
    <n v="19.5"/>
    <n v="184.068965517241"/>
    <s v="1 Descuento (Usuario desubicado) "/>
    <n v="96837.930999999997"/>
    <x v="0"/>
    <n v="13956.756799999999"/>
    <x v="1233"/>
    <x v="0"/>
    <m/>
  </r>
  <r>
    <d v="2024-12-20T00:52:37"/>
    <x v="1"/>
    <n v="39"/>
    <s v="MACEA MATEO"/>
    <x v="11"/>
    <x v="0"/>
    <n v="38"/>
    <n v="25.3333333333333"/>
    <n v="34.512931034482797"/>
    <m/>
    <n v="18157.112099999998"/>
    <x v="0"/>
    <n v="13956.756799999999"/>
    <x v="1233"/>
    <x v="0"/>
    <m/>
  </r>
  <r>
    <d v="2024-12-20T00:52:37"/>
    <x v="9"/>
    <n v="40"/>
    <s v="OCAMPO OCAMPO ANTONIO JOSE"/>
    <x v="1"/>
    <x v="0"/>
    <n v="278"/>
    <n v="25.272727272727298"/>
    <n v="253.094827586207"/>
    <s v="3 Descuentos (Usuarios desubicados) "/>
    <n v="133152.15520000001"/>
    <x v="0"/>
    <n v="13956.756799999999"/>
    <x v="1233"/>
    <x v="0"/>
    <m/>
  </r>
  <r>
    <d v="2024-12-20T00:52:37"/>
    <x v="1"/>
    <n v="42"/>
    <s v="LOPERA ALVAREZ ESTIVEN"/>
    <x v="6"/>
    <x v="0"/>
    <n v="204"/>
    <n v="25.5"/>
    <n v="184.068965517241"/>
    <m/>
    <n v="96837.930999999997"/>
    <x v="1"/>
    <n v="13956.756799999999"/>
    <x v="1233"/>
    <x v="0"/>
    <m/>
  </r>
  <r>
    <d v="2024-12-21T01:42:00"/>
    <x v="1"/>
    <n v="1"/>
    <s v="MACEA MATEO"/>
    <x v="2"/>
    <x v="0"/>
    <n v="160"/>
    <n v="26.6666666666667"/>
    <n v="143.79220779220799"/>
    <s v="1 Descuento (Conduct) "/>
    <n v="75785.714300000007"/>
    <x v="0"/>
    <n v="13528.947399999999"/>
    <x v="1234"/>
    <x v="0"/>
    <m/>
  </r>
  <r>
    <d v="2024-12-21T01:42:00"/>
    <x v="9"/>
    <n v="2"/>
    <s v="PARIAS MURIEL JHON FREDY"/>
    <x v="2"/>
    <x v="0"/>
    <n v="159"/>
    <n v="26.5"/>
    <n v="143.79220779220799"/>
    <s v="3 Descuentos (despachador y conducts) "/>
    <n v="75785.714300000007"/>
    <x v="1"/>
    <n v="13528.947399999999"/>
    <x v="1234"/>
    <x v="0"/>
    <m/>
  </r>
  <r>
    <d v="2024-12-21T01:42:01"/>
    <x v="1"/>
    <n v="3"/>
    <s v="AGUIRRE ANDRES"/>
    <x v="0"/>
    <x v="0"/>
    <n v="173"/>
    <n v="19.2222222222222"/>
    <n v="215.68831168831201"/>
    <s v="3 Descuentos (Conducts) "/>
    <n v="113678.5714"/>
    <x v="0"/>
    <n v="13528.947399999999"/>
    <x v="1234"/>
    <x v="0"/>
    <m/>
  </r>
  <r>
    <d v="2024-12-21T01:42:01"/>
    <x v="9"/>
    <n v="4"/>
    <s v="SERNA GONZALES GEOVANNY ANDRES"/>
    <x v="0"/>
    <x v="0"/>
    <n v="207"/>
    <n v="23"/>
    <n v="215.68831168831201"/>
    <s v="5 Descuentos (Transbordo y Usuarios desubicados) "/>
    <n v="113678.5714"/>
    <x v="0"/>
    <n v="13528.947399999999"/>
    <x v="1234"/>
    <x v="0"/>
    <m/>
  </r>
  <r>
    <d v="2024-12-21T01:42:01"/>
    <x v="1"/>
    <n v="5"/>
    <s v="LONDOO LOPERA DUVAN ANDRES"/>
    <x v="3"/>
    <x v="0"/>
    <n v="248"/>
    <n v="24.8"/>
    <n v="239.65367965368"/>
    <m/>
    <n v="126309.5238"/>
    <x v="1"/>
    <n v="13528.947399999999"/>
    <x v="1234"/>
    <x v="0"/>
    <m/>
  </r>
  <r>
    <d v="2024-12-21T01:42:02"/>
    <x v="9"/>
    <n v="6"/>
    <s v="LOPEZ PINEDA DANIEL ESTIVEN"/>
    <x v="4"/>
    <x v="0"/>
    <n v="169"/>
    <n v="24.1428571428571"/>
    <n v="167.75757575757601"/>
    <s v="2 Descuentos (Despachador) "/>
    <n v="88416.666700000002"/>
    <x v="0"/>
    <n v="13528.947399999999"/>
    <x v="1234"/>
    <x v="0"/>
    <m/>
  </r>
  <r>
    <d v="2024-12-21T01:42:02"/>
    <x v="1"/>
    <n v="8"/>
    <s v="VACA FIERRO ROBINSON"/>
    <x v="12"/>
    <x v="0"/>
    <n v="309"/>
    <n v="23.769230769230798"/>
    <n v="311.54978354978402"/>
    <m/>
    <n v="164202.38099999999"/>
    <x v="1"/>
    <n v="13528.947399999999"/>
    <x v="1234"/>
    <x v="0"/>
    <m/>
  </r>
  <r>
    <d v="2024-12-21T01:42:02"/>
    <x v="9"/>
    <n v="9"/>
    <s v="ALVAREZ MAICOL"/>
    <x v="7"/>
    <x v="3"/>
    <n v="69"/>
    <n v="23"/>
    <n v="71.896103896103895"/>
    <s v="3 Descuentos (Conducts) "/>
    <n v="37892.857100000001"/>
    <x v="0"/>
    <n v="13528.947399999999"/>
    <x v="1234"/>
    <x v="0"/>
    <m/>
  </r>
  <r>
    <d v="2024-12-21T01:42:03"/>
    <x v="1"/>
    <n v="11"/>
    <s v="HERRERA GIRALDO DAVINSON"/>
    <x v="0"/>
    <x v="3"/>
    <n v="168"/>
    <n v="18.6666666666667"/>
    <n v="215.68831168831201"/>
    <m/>
    <n v="113678.5714"/>
    <x v="0"/>
    <n v="13528.947399999999"/>
    <x v="1234"/>
    <x v="0"/>
    <m/>
  </r>
  <r>
    <d v="2024-12-21T01:42:03"/>
    <x v="9"/>
    <n v="12"/>
    <s v="JIMENEZ JIMENEZ OMAR DAVID"/>
    <x v="0"/>
    <x v="0"/>
    <n v="168"/>
    <n v="18.6666666666667"/>
    <n v="215.68831168831201"/>
    <m/>
    <n v="113678.5714"/>
    <x v="0"/>
    <n v="13528.947399999999"/>
    <x v="1234"/>
    <x v="0"/>
    <m/>
  </r>
  <r>
    <d v="2024-12-21T01:42:03"/>
    <x v="1"/>
    <n v="13"/>
    <s v="DURANGO PAEZ GILDARDO"/>
    <x v="6"/>
    <x v="0"/>
    <n v="196"/>
    <n v="24.5"/>
    <n v="191.722943722944"/>
    <m/>
    <n v="101047.61900000001"/>
    <x v="0"/>
    <n v="13528.947399999999"/>
    <x v="1234"/>
    <x v="0"/>
    <m/>
  </r>
  <r>
    <d v="2024-12-21T01:42:03"/>
    <x v="9"/>
    <n v="14"/>
    <s v="DIAZ LOZADA ANDRES FELIPE"/>
    <x v="1"/>
    <x v="0"/>
    <n v="304"/>
    <n v="27.636363636363601"/>
    <n v="263.61904761904799"/>
    <s v="2 Descuentos (Monitoreo y Conduct)"/>
    <n v="138940.4762"/>
    <x v="1"/>
    <n v="13528.947399999999"/>
    <x v="1234"/>
    <x v="0"/>
    <m/>
  </r>
  <r>
    <d v="2024-12-21T01:42:04"/>
    <x v="1"/>
    <n v="15"/>
    <s v="QUINTERO  ALVARO ANTONIO"/>
    <x v="0"/>
    <x v="0"/>
    <n v="250"/>
    <n v="27.7777777777778"/>
    <n v="215.68831168831201"/>
    <m/>
    <n v="113678.5714"/>
    <x v="1"/>
    <n v="13528.947399999999"/>
    <x v="1234"/>
    <x v="0"/>
    <m/>
  </r>
  <r>
    <d v="2024-12-21T01:42:04"/>
    <x v="9"/>
    <n v="16"/>
    <s v="PEREZ GARCIA JUAN ESTEBAN"/>
    <x v="0"/>
    <x v="0"/>
    <n v="199"/>
    <n v="22.1111111111111"/>
    <n v="215.68831168831201"/>
    <s v="2 Descuentos (Usuarios desubicados) "/>
    <n v="113678.5714"/>
    <x v="0"/>
    <n v="13528.947399999999"/>
    <x v="1234"/>
    <x v="0"/>
    <m/>
  </r>
  <r>
    <d v="2024-12-21T01:42:04"/>
    <x v="1"/>
    <n v="17"/>
    <s v="RAMIREZ JARAMILLO WILSON"/>
    <x v="6"/>
    <x v="0"/>
    <n v="171"/>
    <n v="21.375"/>
    <n v="191.722943722944"/>
    <m/>
    <n v="101047.61900000001"/>
    <x v="0"/>
    <n v="13528.947399999999"/>
    <x v="1234"/>
    <x v="0"/>
    <m/>
  </r>
  <r>
    <d v="2024-12-21T01:42:05"/>
    <x v="9"/>
    <n v="18"/>
    <s v="HINCAPIE DIDIER FABIAN"/>
    <x v="1"/>
    <x v="0"/>
    <n v="242"/>
    <n v="22"/>
    <n v="263.61904761904799"/>
    <s v="1 Descuento (Conduct) "/>
    <n v="138940.4762"/>
    <x v="0"/>
    <n v="13528.947399999999"/>
    <x v="1234"/>
    <x v="0"/>
    <m/>
  </r>
  <r>
    <d v="2024-12-21T01:42:05"/>
    <x v="1"/>
    <n v="19"/>
    <s v="MUOZ PEA WEIMAR ALONSO"/>
    <x v="1"/>
    <x v="0"/>
    <n v="277"/>
    <n v="25.181818181818201"/>
    <n v="263.61904761904799"/>
    <s v="1 Descuento (Asociado) "/>
    <n v="138940.4762"/>
    <x v="0"/>
    <n v="13528.947399999999"/>
    <x v="1234"/>
    <x v="0"/>
    <m/>
  </r>
  <r>
    <d v="2024-12-21T01:42:06"/>
    <x v="9"/>
    <n v="20"/>
    <s v="GONZALEZ PEREZ RAFAEL JOSE"/>
    <x v="0"/>
    <x v="0"/>
    <n v="218"/>
    <n v="24.2222222222222"/>
    <n v="215.68831168831201"/>
    <m/>
    <n v="113678.5714"/>
    <x v="0"/>
    <n v="13528.947399999999"/>
    <x v="1234"/>
    <x v="0"/>
    <m/>
  </r>
  <r>
    <d v="2024-12-21T01:42:06"/>
    <x v="1"/>
    <n v="21"/>
    <s v="DURANGO DAVID JOSE"/>
    <x v="3"/>
    <x v="0"/>
    <n v="265"/>
    <n v="26.5"/>
    <n v="239.65367965368"/>
    <m/>
    <n v="126309.5238"/>
    <x v="0"/>
    <n v="13528.947399999999"/>
    <x v="1234"/>
    <x v="0"/>
    <m/>
  </r>
  <r>
    <d v="2024-12-21T01:42:06"/>
    <x v="9"/>
    <n v="22"/>
    <s v="QUIRAMA CASTAEDA JHON JADER"/>
    <x v="3"/>
    <x v="0"/>
    <n v="258"/>
    <n v="25.8"/>
    <n v="239.65367965368"/>
    <m/>
    <n v="126309.5238"/>
    <x v="1"/>
    <n v="13528.947399999999"/>
    <x v="1234"/>
    <x v="0"/>
    <m/>
  </r>
  <r>
    <d v="2024-12-21T01:42:06"/>
    <x v="1"/>
    <n v="23"/>
    <s v="SALDARRIAGA PARRA LUIS ALBERTO"/>
    <x v="3"/>
    <x v="0"/>
    <n v="234"/>
    <n v="23.4"/>
    <n v="239.65367965368"/>
    <m/>
    <n v="126309.5238"/>
    <x v="2"/>
    <n v="13528.947399999999"/>
    <x v="1234"/>
    <x v="0"/>
    <m/>
  </r>
  <r>
    <d v="2024-12-21T01:42:06"/>
    <x v="9"/>
    <n v="25"/>
    <s v="HENAO MUOZ FERNEY"/>
    <x v="9"/>
    <x v="3"/>
    <n v="373"/>
    <n v="31.0833333333333"/>
    <n v="287.58441558441598"/>
    <s v="6 Descuentos (Conduct, usuarios desubicados y despachador) "/>
    <n v="151571.42860000001"/>
    <x v="1"/>
    <n v="13528.947399999999"/>
    <x v="1234"/>
    <x v="0"/>
    <m/>
  </r>
  <r>
    <d v="2024-12-21T01:42:07"/>
    <x v="1"/>
    <n v="26"/>
    <s v="CIRO MARIN RODRIGO ALBERTO"/>
    <x v="1"/>
    <x v="0"/>
    <n v="254"/>
    <n v="23.090909090909101"/>
    <n v="263.61904761904799"/>
    <s v="5 Descuentos (conducts, jefe de ruta y monitoreo) "/>
    <n v="138940.4762"/>
    <x v="0"/>
    <n v="13528.947399999999"/>
    <x v="1234"/>
    <x v="0"/>
    <m/>
  </r>
  <r>
    <d v="2024-12-21T01:42:07"/>
    <x v="9"/>
    <n v="27"/>
    <s v="FLORES RINCON JORGE ALBERTO"/>
    <x v="1"/>
    <x v="0"/>
    <n v="273"/>
    <n v="24.818181818181799"/>
    <n v="263.61904761904799"/>
    <m/>
    <n v="138940.4762"/>
    <x v="0"/>
    <n v="13528.947399999999"/>
    <x v="1234"/>
    <x v="0"/>
    <m/>
  </r>
  <r>
    <d v="2024-12-21T01:42:07"/>
    <x v="1"/>
    <n v="28"/>
    <s v="AGUDELO GARCIA LLORDIN ELIAS"/>
    <x v="9"/>
    <x v="0"/>
    <n v="243"/>
    <n v="20.25"/>
    <n v="287.58441558441598"/>
    <s v="3 Descuentos (Usuario desubicado y conducts) "/>
    <n v="151571.42860000001"/>
    <x v="0"/>
    <n v="13528.947399999999"/>
    <x v="1234"/>
    <x v="0"/>
    <m/>
  </r>
  <r>
    <d v="2024-12-21T01:42:08"/>
    <x v="9"/>
    <n v="30"/>
    <s v="TORRES SUAREZ JUAN DIEGO"/>
    <x v="3"/>
    <x v="0"/>
    <n v="272"/>
    <n v="27.2"/>
    <n v="239.65367965368"/>
    <m/>
    <n v="126309.5238"/>
    <x v="0"/>
    <n v="13528.947399999999"/>
    <x v="1234"/>
    <x v="0"/>
    <m/>
  </r>
  <r>
    <d v="2024-12-21T01:42:08"/>
    <x v="1"/>
    <n v="32"/>
    <s v="AGUDELO GARCIA DENIN ANGELO"/>
    <x v="2"/>
    <x v="3"/>
    <n v="160"/>
    <n v="24.615384615384599"/>
    <n v="155.77489177489201"/>
    <s v="1 Descuento (Jefe de ruta) "/>
    <n v="82101.190499999997"/>
    <x v="0"/>
    <n v="13528.947399999999"/>
    <x v="1234"/>
    <x v="0"/>
    <m/>
  </r>
  <r>
    <d v="2024-12-21T01:42:08"/>
    <x v="9"/>
    <n v="33"/>
    <s v="SERNA JUAN PABLO"/>
    <x v="6"/>
    <x v="0"/>
    <n v="172"/>
    <n v="21.5"/>
    <n v="191.722943722944"/>
    <s v="1 Descuento (Conduct) "/>
    <n v="101047.61900000001"/>
    <x v="0"/>
    <n v="13528.947399999999"/>
    <x v="1234"/>
    <x v="0"/>
    <m/>
  </r>
  <r>
    <d v="2024-12-21T01:42:08"/>
    <x v="1"/>
    <n v="34"/>
    <s v="MONTOYA OSPINA GILBERTO ANTONIO"/>
    <x v="1"/>
    <x v="0"/>
    <n v="213"/>
    <n v="19.363636363636399"/>
    <n v="263.61904761904799"/>
    <s v="1 Descuento (Despachador) "/>
    <n v="138940.4762"/>
    <x v="0"/>
    <n v="13528.947399999999"/>
    <x v="1234"/>
    <x v="0"/>
    <m/>
  </r>
  <r>
    <d v="2024-12-21T01:42:09"/>
    <x v="9"/>
    <n v="35"/>
    <s v="MOLINA LUIS FERNANDO"/>
    <x v="3"/>
    <x v="0"/>
    <n v="245"/>
    <n v="24.5"/>
    <n v="239.65367965368"/>
    <m/>
    <n v="126309.5238"/>
    <x v="1"/>
    <n v="13528.947399999999"/>
    <x v="1234"/>
    <x v="0"/>
    <m/>
  </r>
  <r>
    <d v="2024-12-21T01:42:09"/>
    <x v="1"/>
    <n v="36"/>
    <s v="MARTINEZ CHAVERRA LUIS NORBERTO"/>
    <x v="3"/>
    <x v="0"/>
    <n v="233"/>
    <n v="23.3"/>
    <n v="239.65367965368"/>
    <m/>
    <n v="126309.5238"/>
    <x v="0"/>
    <n v="13528.947399999999"/>
    <x v="1234"/>
    <x v="0"/>
    <m/>
  </r>
  <r>
    <d v="2024-12-21T01:42:09"/>
    <x v="9"/>
    <n v="37"/>
    <s v="BETANCUR GUZMAN JHON FERNANDO"/>
    <x v="0"/>
    <x v="0"/>
    <n v="246"/>
    <n v="27.3333333333333"/>
    <n v="215.68831168831201"/>
    <m/>
    <n v="113678.5714"/>
    <x v="1"/>
    <n v="13528.947399999999"/>
    <x v="1234"/>
    <x v="0"/>
    <m/>
  </r>
  <r>
    <d v="2024-12-21T01:42:09"/>
    <x v="1"/>
    <n v="38"/>
    <s v="JIMENEZ HERNANDEZ ESTEBAN CAMILO"/>
    <x v="0"/>
    <x v="0"/>
    <n v="220"/>
    <n v="24.4444444444444"/>
    <n v="215.68831168831201"/>
    <m/>
    <n v="113678.5714"/>
    <x v="0"/>
    <n v="13528.947399999999"/>
    <x v="1234"/>
    <x v="0"/>
    <m/>
  </r>
  <r>
    <d v="2024-12-21T01:42:10"/>
    <x v="9"/>
    <n v="39"/>
    <s v="PALMAR PANA EDIXON JOSUE"/>
    <x v="6"/>
    <x v="0"/>
    <n v="177"/>
    <n v="22.125"/>
    <n v="191.722943722944"/>
    <m/>
    <n v="101047.61900000001"/>
    <x v="0"/>
    <n v="13528.947399999999"/>
    <x v="1234"/>
    <x v="0"/>
    <m/>
  </r>
  <r>
    <d v="2024-12-21T01:42:10"/>
    <x v="1"/>
    <n v="40"/>
    <s v="OCAMPO OCAMPO ANTONIO JOSE "/>
    <x v="3"/>
    <x v="0"/>
    <n v="242"/>
    <n v="24.2"/>
    <n v="239.65367965368"/>
    <s v="1 Descuento (Despachador) "/>
    <n v="126309.5238"/>
    <x v="0"/>
    <n v="13528.947399999999"/>
    <x v="1234"/>
    <x v="0"/>
    <m/>
  </r>
  <r>
    <d v="2024-12-21T01:42:10"/>
    <x v="9"/>
    <n v="41"/>
    <s v="GARCIA DAVID WILSON ALBERTO"/>
    <x v="1"/>
    <x v="0"/>
    <n v="287"/>
    <n v="26.090909090909101"/>
    <n v="263.61904761904799"/>
    <m/>
    <n v="138940.4762"/>
    <x v="1"/>
    <n v="13528.947399999999"/>
    <x v="1234"/>
    <x v="0"/>
    <m/>
  </r>
  <r>
    <d v="2024-12-21T01:42:11"/>
    <x v="1"/>
    <n v="42"/>
    <s v="LOPERA ALVAREZ ESTIVEN"/>
    <x v="1"/>
    <x v="0"/>
    <n v="250"/>
    <n v="22.727272727272702"/>
    <n v="263.61904761904799"/>
    <m/>
    <n v="138940.4762"/>
    <x v="1"/>
    <n v="13528.947399999999"/>
    <x v="1234"/>
    <x v="0"/>
    <m/>
  </r>
  <r>
    <d v="2024-12-22T01:06:31"/>
    <x v="9"/>
    <n v="1"/>
    <s v="PALMAR PANA EDIXON JOSUE"/>
    <x v="1"/>
    <x v="0"/>
    <n v="291"/>
    <n v="26.454545454545499"/>
    <n v="299.46101694915302"/>
    <m/>
    <n v="158653.55929999999"/>
    <x v="0"/>
    <n v="15502.7778"/>
    <x v="1235"/>
    <x v="0"/>
    <m/>
  </r>
  <r>
    <d v="2024-12-22T01:06:31"/>
    <x v="1"/>
    <n v="2"/>
    <s v="LONDOO LOPERA DUVAN ANDRES"/>
    <x v="0"/>
    <x v="0"/>
    <n v="253"/>
    <n v="28.1111111111111"/>
    <n v="245.01355932203401"/>
    <m/>
    <n v="129807.45759999999"/>
    <x v="1"/>
    <n v="15502.7778"/>
    <x v="1235"/>
    <x v="0"/>
    <m/>
  </r>
  <r>
    <d v="2024-12-22T01:06:31"/>
    <x v="9"/>
    <n v="3"/>
    <s v="AGUIRRE ANDRES "/>
    <x v="3"/>
    <x v="0"/>
    <n v="235"/>
    <n v="23.5"/>
    <n v="272.23728813559302"/>
    <s v="3 Descuentos (conduct y usuarios desubicados) "/>
    <n v="144230.5085"/>
    <x v="0"/>
    <n v="15502.7778"/>
    <x v="1235"/>
    <x v="0"/>
    <m/>
  </r>
  <r>
    <d v="2024-12-22T01:06:31"/>
    <x v="1"/>
    <n v="4"/>
    <s v="SERNA GONZALES GEOVANNY ANDRES"/>
    <x v="8"/>
    <x v="0"/>
    <n v="168"/>
    <n v="33.6"/>
    <n v="136.11864406779699"/>
    <m/>
    <n v="72115.254199999996"/>
    <x v="0"/>
    <n v="15502.7778"/>
    <x v="1235"/>
    <x v="0"/>
    <m/>
  </r>
  <r>
    <d v="2024-12-22T01:06:32"/>
    <x v="9"/>
    <n v="5"/>
    <s v="BERRIO POSADA ANGELA "/>
    <x v="3"/>
    <x v="3"/>
    <n v="278"/>
    <n v="27.8"/>
    <n v="272.23728813559302"/>
    <m/>
    <n v="144230.5085"/>
    <x v="1"/>
    <n v="15502.7778"/>
    <x v="1235"/>
    <x v="0"/>
    <m/>
  </r>
  <r>
    <d v="2024-12-22T01:06:32"/>
    <x v="1"/>
    <n v="6"/>
    <s v="LOPEZ PINEDA DANIEL ESTIVEN"/>
    <x v="0"/>
    <x v="0"/>
    <n v="267"/>
    <n v="29.6666666666667"/>
    <n v="245.01355932203401"/>
    <s v="1 Descuento (Usuario desubicado) "/>
    <n v="129807.45759999999"/>
    <x v="0"/>
    <n v="15502.7778"/>
    <x v="1235"/>
    <x v="0"/>
    <m/>
  </r>
  <r>
    <d v="2024-12-22T01:06:32"/>
    <x v="9"/>
    <n v="8"/>
    <s v="VACA FIERRO ROBINSON"/>
    <x v="3"/>
    <x v="0"/>
    <n v="247"/>
    <n v="24.7"/>
    <n v="272.23728813559302"/>
    <s v="5 Descuentos (Conducts y usuarios desubicados) "/>
    <n v="144230.5085"/>
    <x v="1"/>
    <n v="15502.7778"/>
    <x v="1235"/>
    <x v="0"/>
    <m/>
  </r>
  <r>
    <d v="2024-12-22T01:06:32"/>
    <x v="1"/>
    <n v="10"/>
    <s v="HINCAPIE DIDIER FABIAN"/>
    <x v="10"/>
    <x v="0"/>
    <n v="103"/>
    <n v="25.75"/>
    <n v="108.89491525423701"/>
    <m/>
    <n v="57692.203399999999"/>
    <x v="0"/>
    <n v="15502.7778"/>
    <x v="1235"/>
    <x v="0"/>
    <m/>
  </r>
  <r>
    <d v="2024-12-22T01:06:33"/>
    <x v="9"/>
    <n v="11"/>
    <s v="HERRERA GIRALDO DAVINSON"/>
    <x v="6"/>
    <x v="0"/>
    <n v="193"/>
    <n v="24.125"/>
    <n v="217.78983050847501"/>
    <s v="3 Descuentos (despachador y usuarios desubicados) "/>
    <n v="115384.4068"/>
    <x v="0"/>
    <n v="15502.7778"/>
    <x v="1235"/>
    <x v="0"/>
    <m/>
  </r>
  <r>
    <d v="2024-12-22T01:06:33"/>
    <x v="1"/>
    <n v="12"/>
    <s v="JIMENEZ JIMENEZ OMAR DAVID"/>
    <x v="6"/>
    <x v="0"/>
    <n v="259"/>
    <n v="32.375"/>
    <n v="217.78983050847501"/>
    <m/>
    <n v="115384.4068"/>
    <x v="0"/>
    <n v="15502.7778"/>
    <x v="1235"/>
    <x v="0"/>
    <m/>
  </r>
  <r>
    <d v="2024-12-22T01:06:33"/>
    <x v="9"/>
    <n v="13"/>
    <s v="DURANGO PAEZ GILDARDO"/>
    <x v="0"/>
    <x v="0"/>
    <n v="258"/>
    <n v="28.6666666666667"/>
    <n v="245.01355932203401"/>
    <m/>
    <n v="129807.45759999999"/>
    <x v="0"/>
    <n v="15502.7778"/>
    <x v="1235"/>
    <x v="0"/>
    <m/>
  </r>
  <r>
    <d v="2024-12-22T01:06:34"/>
    <x v="1"/>
    <n v="14"/>
    <s v="DIAZ LOZADA ANDRES FELIPE"/>
    <x v="3"/>
    <x v="0"/>
    <n v="298"/>
    <n v="29.8"/>
    <n v="272.23728813559302"/>
    <m/>
    <n v="144230.5085"/>
    <x v="1"/>
    <n v="15502.7778"/>
    <x v="1235"/>
    <x v="0"/>
    <m/>
  </r>
  <r>
    <d v="2024-12-22T01:06:34"/>
    <x v="9"/>
    <n v="15"/>
    <s v="QUINTERO  ALVARO ANTONIO"/>
    <x v="6"/>
    <x v="0"/>
    <n v="218"/>
    <n v="27.25"/>
    <n v="217.78983050847501"/>
    <m/>
    <n v="115384.4068"/>
    <x v="1"/>
    <n v="15502.7778"/>
    <x v="1235"/>
    <x v="0"/>
    <m/>
  </r>
  <r>
    <d v="2024-12-22T01:06:34"/>
    <x v="1"/>
    <n v="16"/>
    <s v="PEREZ GARCIA JUAN ESTEBAN"/>
    <x v="6"/>
    <x v="0"/>
    <n v="194"/>
    <n v="24.25"/>
    <n v="217.78983050847501"/>
    <m/>
    <n v="115384.4068"/>
    <x v="0"/>
    <n v="15502.7778"/>
    <x v="1235"/>
    <x v="0"/>
    <m/>
  </r>
  <r>
    <d v="2024-12-22T01:06:34"/>
    <x v="9"/>
    <n v="17"/>
    <s v="RAMIREZ JARAMILLO WILSON"/>
    <x v="4"/>
    <x v="0"/>
    <n v="180"/>
    <n v="25.714285714285701"/>
    <n v="190.56610169491501"/>
    <s v="1 Descuento (Conduct) "/>
    <n v="100961.3559"/>
    <x v="0"/>
    <n v="15502.7778"/>
    <x v="1235"/>
    <x v="0"/>
    <m/>
  </r>
  <r>
    <d v="2024-12-22T01:06:35"/>
    <x v="1"/>
    <n v="18"/>
    <s v="BETANCUR GUZMAN JHON FERNANDO"/>
    <x v="0"/>
    <x v="3"/>
    <n v="255"/>
    <n v="28.3333333333333"/>
    <n v="245.01355932203401"/>
    <m/>
    <n v="129807.45759999999"/>
    <x v="0"/>
    <n v="15502.7778"/>
    <x v="1235"/>
    <x v="0"/>
    <m/>
  </r>
  <r>
    <d v="2024-12-22T01:06:35"/>
    <x v="9"/>
    <n v="19"/>
    <s v="MUOZ PEA WEIMAR ALONSO"/>
    <x v="0"/>
    <x v="3"/>
    <n v="237"/>
    <n v="26.3333333333333"/>
    <n v="245.01355932203401"/>
    <s v="1 Descuento (Transbordo) "/>
    <n v="129807.45759999999"/>
    <x v="0"/>
    <n v="15502.7778"/>
    <x v="1235"/>
    <x v="0"/>
    <m/>
  </r>
  <r>
    <d v="2024-12-22T01:06:35"/>
    <x v="1"/>
    <n v="20"/>
    <s v="GONZALEZ PEREZ RAFAEL JOSE"/>
    <x v="1"/>
    <x v="0"/>
    <n v="274"/>
    <n v="24.909090909090899"/>
    <n v="299.46101694915302"/>
    <m/>
    <n v="158653.55929999999"/>
    <x v="0"/>
    <n v="15502.7778"/>
    <x v="1235"/>
    <x v="0"/>
    <m/>
  </r>
  <r>
    <d v="2024-12-22T01:06:35"/>
    <x v="9"/>
    <n v="22"/>
    <s v="QUIRAMA CASTAEDA JHON JADER"/>
    <x v="2"/>
    <x v="0"/>
    <n v="196"/>
    <n v="35.636363636363598"/>
    <n v="149.730508474576"/>
    <m/>
    <n v="79326.779699999999"/>
    <x v="1"/>
    <n v="15502.7778"/>
    <x v="1235"/>
    <x v="0"/>
    <m/>
  </r>
  <r>
    <d v="2024-12-22T01:06:35"/>
    <x v="1"/>
    <n v="23"/>
    <s v="HINCAPIE DIDIER FABIAN"/>
    <x v="10"/>
    <x v="0"/>
    <n v="87"/>
    <n v="21.75"/>
    <n v="108.89491525423701"/>
    <m/>
    <n v="57692.203399999999"/>
    <x v="2"/>
    <n v="15502.7778"/>
    <x v="1235"/>
    <x v="0"/>
    <m/>
  </r>
  <r>
    <d v="2024-12-22T01:06:36"/>
    <x v="9"/>
    <n v="26"/>
    <s v="CIRO MARIN RODRIGO ALBERTO"/>
    <x v="3"/>
    <x v="0"/>
    <n v="276"/>
    <n v="27.6"/>
    <n v="272.23728813559302"/>
    <m/>
    <n v="144230.5085"/>
    <x v="0"/>
    <n v="15502.7778"/>
    <x v="1235"/>
    <x v="0"/>
    <m/>
  </r>
  <r>
    <d v="2024-12-22T01:06:36"/>
    <x v="1"/>
    <n v="27"/>
    <s v="RUA CHAVARRIA JEFERSON ANDREY"/>
    <x v="9"/>
    <x v="0"/>
    <n v="297"/>
    <n v="24.75"/>
    <n v="326.684745762712"/>
    <s v="9 Descuentos (despachador, conduct y Transbordo) "/>
    <n v="173076.6102"/>
    <x v="0"/>
    <n v="15502.7778"/>
    <x v="1235"/>
    <x v="0"/>
    <m/>
  </r>
  <r>
    <d v="2024-12-22T01:06:36"/>
    <x v="9"/>
    <n v="28"/>
    <s v="AGUDELO GARCIA LLORDIN ELIAS"/>
    <x v="2"/>
    <x v="0"/>
    <n v="169"/>
    <n v="26"/>
    <n v="176.954237288136"/>
    <m/>
    <n v="93749.830499999996"/>
    <x v="0"/>
    <n v="15502.7778"/>
    <x v="1235"/>
    <x v="0"/>
    <m/>
  </r>
  <r>
    <d v="2024-12-22T01:06:36"/>
    <x v="1"/>
    <n v="30"/>
    <s v="TORRES SUAREZ JUAN DIEGO"/>
    <x v="3"/>
    <x v="0"/>
    <n v="337"/>
    <n v="33.700000000000003"/>
    <n v="272.23728813559302"/>
    <s v="3 Descuentos (Monitoreo y conduct) "/>
    <n v="144230.5085"/>
    <x v="0"/>
    <n v="15502.7778"/>
    <x v="1235"/>
    <x v="0"/>
    <m/>
  </r>
  <r>
    <d v="2024-12-22T01:06:37"/>
    <x v="9"/>
    <n v="32"/>
    <s v="AGUDELO GARCIA DENIN ANGELO"/>
    <x v="5"/>
    <x v="0"/>
    <n v="25"/>
    <n v="25"/>
    <n v="27.223728813559301"/>
    <m/>
    <n v="14423.050800000001"/>
    <x v="0"/>
    <n v="15502.7778"/>
    <x v="1235"/>
    <x v="0"/>
    <m/>
  </r>
  <r>
    <d v="2024-12-22T01:06:37"/>
    <x v="1"/>
    <n v="33"/>
    <s v="SERNA JUAN PABLO"/>
    <x v="3"/>
    <x v="0"/>
    <n v="253"/>
    <n v="25.3"/>
    <n v="272.23728813559302"/>
    <m/>
    <n v="144230.5085"/>
    <x v="0"/>
    <n v="15502.7778"/>
    <x v="1235"/>
    <x v="0"/>
    <m/>
  </r>
  <r>
    <d v="2024-12-22T01:06:37"/>
    <x v="9"/>
    <n v="34"/>
    <s v="MONTOYA OSPINA GILBERTO ANTONIO"/>
    <x v="3"/>
    <x v="0"/>
    <n v="268"/>
    <n v="26.8"/>
    <n v="272.23728813559302"/>
    <m/>
    <n v="144230.5085"/>
    <x v="0"/>
    <n v="15502.7778"/>
    <x v="1235"/>
    <x v="0"/>
    <m/>
  </r>
  <r>
    <d v="2024-12-22T01:06:37"/>
    <x v="1"/>
    <n v="35"/>
    <s v="MOLINA LUIS FERNANDO"/>
    <x v="2"/>
    <x v="0"/>
    <n v="120"/>
    <n v="20"/>
    <n v="163.342372881356"/>
    <s v="1 Descuento (Despachador) "/>
    <n v="86538.305099999998"/>
    <x v="1"/>
    <n v="15502.7778"/>
    <x v="1235"/>
    <x v="0"/>
    <m/>
  </r>
  <r>
    <d v="2024-12-22T01:06:37"/>
    <x v="9"/>
    <n v="36"/>
    <s v="MARTINEZ CHAVERRA LUIS NORBERTO"/>
    <x v="0"/>
    <x v="0"/>
    <n v="211"/>
    <n v="23.4444444444444"/>
    <n v="245.01355932203401"/>
    <m/>
    <n v="129807.45759999999"/>
    <x v="0"/>
    <n v="15502.7778"/>
    <x v="1235"/>
    <x v="0"/>
    <m/>
  </r>
  <r>
    <d v="2024-12-22T01:06:38"/>
    <x v="1"/>
    <n v="37"/>
    <s v="TABORDA ROJAS DIEGO ALEJANDRO"/>
    <x v="2"/>
    <x v="0"/>
    <n v="196"/>
    <n v="32.6666666666667"/>
    <n v="163.342372881356"/>
    <s v="1 Descuento (Despachador) "/>
    <n v="86538.305099999998"/>
    <x v="1"/>
    <n v="15502.7778"/>
    <x v="1235"/>
    <x v="0"/>
    <m/>
  </r>
  <r>
    <d v="2024-12-22T01:06:38"/>
    <x v="9"/>
    <n v="38"/>
    <s v="JIMENEZ HERNANDEZ ESTEBAN CAMILO"/>
    <x v="6"/>
    <x v="0"/>
    <n v="167"/>
    <n v="20.875"/>
    <n v="217.78983050847501"/>
    <m/>
    <n v="115384.4068"/>
    <x v="0"/>
    <n v="15502.7778"/>
    <x v="1235"/>
    <x v="0"/>
    <m/>
  </r>
  <r>
    <d v="2024-12-22T01:06:38"/>
    <x v="1"/>
    <n v="39"/>
    <s v="MACEA MATEO"/>
    <x v="12"/>
    <x v="3"/>
    <n v="305"/>
    <n v="23.461538461538499"/>
    <n v="353.90847457627098"/>
    <m/>
    <n v="187499.66099999999"/>
    <x v="0"/>
    <n v="15502.7778"/>
    <x v="1235"/>
    <x v="0"/>
    <m/>
  </r>
  <r>
    <d v="2024-12-22T01:06:38"/>
    <x v="9"/>
    <n v="40"/>
    <s v="OCAMPO OCAMPO ANTONIO JOSE"/>
    <x v="3"/>
    <x v="0"/>
    <n v="359"/>
    <n v="35.9"/>
    <n v="272.23728813559302"/>
    <m/>
    <n v="144230.5085"/>
    <x v="0"/>
    <n v="15502.7778"/>
    <x v="1235"/>
    <x v="0"/>
    <m/>
  </r>
  <r>
    <d v="2024-12-22T01:06:39"/>
    <x v="1"/>
    <n v="41"/>
    <s v="GARCIA DAVID WILSON ALBERTO"/>
    <x v="1"/>
    <x v="0"/>
    <n v="331"/>
    <n v="30.090909090909101"/>
    <n v="299.46101694915302"/>
    <s v="1 Descuento (Despachador) "/>
    <n v="158653.55929999999"/>
    <x v="1"/>
    <n v="15502.7778"/>
    <x v="1235"/>
    <x v="0"/>
    <m/>
  </r>
  <r>
    <d v="2024-12-22T01:06:39"/>
    <x v="9"/>
    <n v="42"/>
    <s v="LOPERA ALVAREZ ESTIVEN"/>
    <x v="6"/>
    <x v="0"/>
    <n v="226"/>
    <n v="28.25"/>
    <n v="217.78983050847501"/>
    <s v="1 Descuento (Despachador) "/>
    <n v="115384.4068"/>
    <x v="1"/>
    <n v="15502.7778"/>
    <x v="1235"/>
    <x v="0"/>
    <m/>
  </r>
  <r>
    <d v="2024-12-22T23:53:56"/>
    <x v="12"/>
    <n v="5"/>
    <s v="BERRIO POSADA ANGELA"/>
    <x v="13"/>
    <x v="0"/>
    <n v="423"/>
    <n v="30.214285714285701"/>
    <n v="423.90862944162399"/>
    <s v="1 Descuento (Despachador) "/>
    <n v="225449.74619999999"/>
    <x v="1"/>
    <n v="20165"/>
    <x v="1236"/>
    <x v="0"/>
    <m/>
  </r>
  <r>
    <d v="2024-12-22T23:53:56"/>
    <x v="12"/>
    <n v="10"/>
    <s v="MARULANDA JARAMILLO DAWER ANDRES"/>
    <x v="6"/>
    <x v="0"/>
    <n v="223"/>
    <n v="27.875"/>
    <n v="242.23350253807101"/>
    <m/>
    <n v="128828.4264"/>
    <x v="0"/>
    <n v="20165"/>
    <x v="1236"/>
    <x v="0"/>
    <m/>
  </r>
  <r>
    <d v="2024-12-22T23:53:57"/>
    <x v="12"/>
    <n v="11"/>
    <s v="HINCAPIE DIDIER FABIAN"/>
    <x v="0"/>
    <x v="0"/>
    <n v="281"/>
    <n v="31.2222222222222"/>
    <n v="272.51269035532999"/>
    <m/>
    <n v="144931.9797"/>
    <x v="0"/>
    <n v="20165"/>
    <x v="1236"/>
    <x v="0"/>
    <m/>
  </r>
  <r>
    <d v="2024-12-22T23:53:57"/>
    <x v="12"/>
    <n v="18"/>
    <s v="BETANCUR GUZMAN JHON FERNANDO"/>
    <x v="3"/>
    <x v="0"/>
    <n v="301"/>
    <n v="30.1"/>
    <n v="302.79187817258901"/>
    <m/>
    <n v="161035.533"/>
    <x v="0"/>
    <n v="20165"/>
    <x v="1236"/>
    <x v="0"/>
    <m/>
  </r>
  <r>
    <d v="2024-12-22T23:53:57"/>
    <x v="12"/>
    <n v="22"/>
    <s v="QUIRAMA CASTAEDA JHON JADER"/>
    <x v="6"/>
    <x v="0"/>
    <n v="253"/>
    <n v="31.625"/>
    <n v="242.23350253807101"/>
    <m/>
    <n v="128828.4264"/>
    <x v="1"/>
    <n v="20165"/>
    <x v="1236"/>
    <x v="0"/>
    <m/>
  </r>
  <r>
    <d v="2024-12-22T23:53:57"/>
    <x v="12"/>
    <n v="23"/>
    <s v="SALDARRIAGA PARRA LUIS ALBERTO"/>
    <x v="1"/>
    <x v="0"/>
    <n v="318"/>
    <n v="28.909090909090899"/>
    <n v="333.07106598984802"/>
    <m/>
    <n v="177139.0863"/>
    <x v="2"/>
    <n v="20165"/>
    <x v="1236"/>
    <x v="0"/>
    <m/>
  </r>
  <r>
    <d v="2024-12-22T23:53:58"/>
    <x v="12"/>
    <n v="26"/>
    <s v="CIRO MARIN RODRIGO ALBERTO"/>
    <x v="0"/>
    <x v="0"/>
    <n v="238"/>
    <n v="26.4444444444444"/>
    <n v="272.51269035532999"/>
    <m/>
    <n v="144931.9797"/>
    <x v="0"/>
    <n v="20165"/>
    <x v="1236"/>
    <x v="0"/>
    <m/>
  </r>
  <r>
    <d v="2024-12-22T23:53:58"/>
    <x v="12"/>
    <n v="27"/>
    <s v="RUA CHAVARRIA JEFERSON ANDREY"/>
    <x v="1"/>
    <x v="0"/>
    <n v="398"/>
    <n v="36.181818181818201"/>
    <n v="333.07106598984802"/>
    <s v="6 Descuentos (Conducts y despachadora) "/>
    <n v="177139.0863"/>
    <x v="0"/>
    <n v="20165"/>
    <x v="1236"/>
    <x v="0"/>
    <m/>
  </r>
  <r>
    <d v="2024-12-22T23:53:58"/>
    <x v="12"/>
    <n v="28"/>
    <s v="AGUDELO GARCIA LLORDIN ELIAS"/>
    <x v="3"/>
    <x v="0"/>
    <n v="261"/>
    <n v="26.1"/>
    <n v="302.79187817258901"/>
    <m/>
    <n v="161035.533"/>
    <x v="0"/>
    <n v="20165"/>
    <x v="1236"/>
    <x v="0"/>
    <m/>
  </r>
  <r>
    <d v="2024-12-22T23:53:59"/>
    <x v="12"/>
    <n v="30"/>
    <s v="TORRES SUAREZ JUAN DIEGO"/>
    <x v="0"/>
    <x v="0"/>
    <n v="297"/>
    <n v="33"/>
    <n v="272.51269035532999"/>
    <m/>
    <n v="144931.9797"/>
    <x v="0"/>
    <n v="20165"/>
    <x v="1236"/>
    <x v="0"/>
    <m/>
  </r>
  <r>
    <d v="2024-12-22T23:53:59"/>
    <x v="12"/>
    <n v="33"/>
    <s v="SERNA JUAN PABLO"/>
    <x v="0"/>
    <x v="0"/>
    <n v="197"/>
    <n v="21.8888888888889"/>
    <n v="272.51269035532999"/>
    <s v="1 Descuento (Despachador) "/>
    <n v="144931.9797"/>
    <x v="0"/>
    <n v="20165"/>
    <x v="1236"/>
    <x v="0"/>
    <m/>
  </r>
  <r>
    <d v="2024-12-22T23:53:59"/>
    <x v="12"/>
    <n v="34"/>
    <s v="MONTOYA OSPINA GILBERTO ANTONIO"/>
    <x v="1"/>
    <x v="0"/>
    <n v="318"/>
    <n v="28.909090909090899"/>
    <n v="333.07106598984802"/>
    <m/>
    <n v="177139.0863"/>
    <x v="0"/>
    <n v="20165"/>
    <x v="1236"/>
    <x v="0"/>
    <m/>
  </r>
  <r>
    <d v="2024-12-22T23:53:59"/>
    <x v="12"/>
    <n v="35"/>
    <s v="MOLINA LUIS FERNANDO"/>
    <x v="0"/>
    <x v="0"/>
    <n v="242"/>
    <n v="26.8888888888889"/>
    <n v="272.51269035532999"/>
    <m/>
    <n v="144931.9797"/>
    <x v="1"/>
    <n v="20165"/>
    <x v="1236"/>
    <x v="0"/>
    <m/>
  </r>
  <r>
    <d v="2024-12-22T23:54:00"/>
    <x v="12"/>
    <n v="36"/>
    <s v="MARTINEZ CHAVERRA LUIS NORBERTO"/>
    <x v="9"/>
    <x v="0"/>
    <n v="400"/>
    <n v="33.3333333333333"/>
    <n v="363.35025380710698"/>
    <m/>
    <n v="193242.63959999999"/>
    <x v="0"/>
    <n v="20165"/>
    <x v="1236"/>
    <x v="0"/>
    <m/>
  </r>
  <r>
    <d v="2024-12-22T23:54:00"/>
    <x v="12"/>
    <n v="37"/>
    <s v="TABORDA ROJAS DIEGO ALEJANDRO"/>
    <x v="1"/>
    <x v="0"/>
    <n v="396"/>
    <n v="36"/>
    <n v="333.07106598984802"/>
    <m/>
    <n v="177139.0863"/>
    <x v="1"/>
    <n v="20165"/>
    <x v="1236"/>
    <x v="0"/>
    <m/>
  </r>
  <r>
    <d v="2024-12-22T23:54:00"/>
    <x v="12"/>
    <n v="38"/>
    <s v="JIMENEZ HERNANDEZ ESTEBAN CAMILO"/>
    <x v="9"/>
    <x v="0"/>
    <n v="397"/>
    <n v="33.0833333333333"/>
    <n v="363.35025380710698"/>
    <m/>
    <n v="193242.63959999999"/>
    <x v="0"/>
    <n v="20165"/>
    <x v="1236"/>
    <x v="0"/>
    <m/>
  </r>
  <r>
    <d v="2024-12-22T23:54:01"/>
    <x v="12"/>
    <n v="39"/>
    <s v="PALMAR PANA EDIXON JOSUE"/>
    <x v="9"/>
    <x v="0"/>
    <n v="360"/>
    <n v="30"/>
    <n v="363.35025380710698"/>
    <s v="1 Descuento (Despachador) "/>
    <n v="193242.63959999999"/>
    <x v="0"/>
    <n v="20165"/>
    <x v="1236"/>
    <x v="0"/>
    <m/>
  </r>
  <r>
    <d v="2024-12-22T23:54:01"/>
    <x v="12"/>
    <n v="40"/>
    <s v="OCAMPO OCAMPO ANTONIO JOSE"/>
    <x v="9"/>
    <x v="0"/>
    <n v="362"/>
    <n v="30.1666666666667"/>
    <n v="363.35025380710698"/>
    <m/>
    <n v="193242.63959999999"/>
    <x v="0"/>
    <n v="20165"/>
    <x v="1236"/>
    <x v="0"/>
    <m/>
  </r>
  <r>
    <d v="2024-12-22T23:54:01"/>
    <x v="12"/>
    <n v="41"/>
    <s v="GARCIA DAVID WILSON ALBERTO"/>
    <x v="3"/>
    <x v="0"/>
    <n v="300"/>
    <n v="30"/>
    <n v="302.79187817258901"/>
    <m/>
    <n v="161035.533"/>
    <x v="1"/>
    <n v="20165"/>
    <x v="1236"/>
    <x v="0"/>
    <m/>
  </r>
  <r>
    <d v="2024-12-24T00:44:46"/>
    <x v="9"/>
    <n v="2"/>
    <s v="PARIAS MURIEL JHON FREDY"/>
    <x v="4"/>
    <x v="3"/>
    <n v="237"/>
    <n v="33.857142857142897"/>
    <n v="198.07666666666699"/>
    <m/>
    <n v="105092.1667"/>
    <x v="1"/>
    <n v="15220"/>
    <x v="1237"/>
    <x v="0"/>
    <m/>
  </r>
  <r>
    <d v="2024-12-24T00:44:46"/>
    <x v="1"/>
    <n v="3"/>
    <s v="ESPINOZA CHAVARRIA GUILLERMO LEON"/>
    <x v="4"/>
    <x v="0"/>
    <n v="223"/>
    <n v="31.8571428571429"/>
    <n v="198.07666666666699"/>
    <s v="1 Descuento (Conduct) "/>
    <n v="105092.1667"/>
    <x v="0"/>
    <n v="15220"/>
    <x v="1237"/>
    <x v="0"/>
    <m/>
  </r>
  <r>
    <d v="2024-12-24T00:44:46"/>
    <x v="9"/>
    <n v="4"/>
    <s v="SERNA GONZALES GEOVANNY ANDRES"/>
    <x v="0"/>
    <x v="0"/>
    <n v="248"/>
    <n v="27.5555555555556"/>
    <n v="254.67"/>
    <s v="4 Descuentos (Transbordo) "/>
    <n v="135118.5"/>
    <x v="0"/>
    <n v="15220"/>
    <x v="1237"/>
    <x v="0"/>
    <m/>
  </r>
  <r>
    <d v="2024-12-24T00:44:46"/>
    <x v="1"/>
    <n v="5"/>
    <s v="LONDOO LOPERA DUVAN ANDRES"/>
    <x v="6"/>
    <x v="0"/>
    <n v="271"/>
    <n v="33.875"/>
    <n v="226.37333333333299"/>
    <s v="2 Descuentos (Despachador y conduct) "/>
    <n v="120105.3333"/>
    <x v="1"/>
    <n v="15220"/>
    <x v="1237"/>
    <x v="0"/>
    <m/>
  </r>
  <r>
    <d v="2024-12-24T00:44:47"/>
    <x v="9"/>
    <n v="6"/>
    <s v="LOPEZ PINEDA DANIEL ESTIVEN"/>
    <x v="4"/>
    <x v="3"/>
    <n v="160"/>
    <n v="22.8571428571429"/>
    <n v="198.07666666666699"/>
    <s v="2 Descuentos (Transbordo) "/>
    <n v="105092.1667"/>
    <x v="0"/>
    <n v="15220"/>
    <x v="1237"/>
    <x v="0"/>
    <m/>
  </r>
  <r>
    <d v="2024-12-24T00:44:47"/>
    <x v="1"/>
    <n v="8"/>
    <s v="VACA FIERRO ROBINSON"/>
    <x v="9"/>
    <x v="0"/>
    <n v="354"/>
    <n v="29.5"/>
    <n v="339.56"/>
    <m/>
    <n v="180158"/>
    <x v="1"/>
    <n v="15220"/>
    <x v="1237"/>
    <x v="0"/>
    <m/>
  </r>
  <r>
    <d v="2024-12-24T00:44:47"/>
    <x v="9"/>
    <n v="11"/>
    <s v="HERRERA GIRALDO DAVINSON"/>
    <x v="1"/>
    <x v="0"/>
    <n v="247"/>
    <n v="22.454545454545499"/>
    <n v="311.26333333333298"/>
    <s v="Se descuenta 0.5 viaje de 1 23 pm ya abandona ruta sin autorizacin, 2 Descuentos (Usuarios desubicados) "/>
    <n v="165144.8333"/>
    <x v="0"/>
    <n v="15220"/>
    <x v="1237"/>
    <x v="0"/>
    <m/>
  </r>
  <r>
    <d v="2024-12-24T00:44:47"/>
    <x v="1"/>
    <n v="12"/>
    <s v="JIMENEZ JIMENEZ OMAR DAVID"/>
    <x v="0"/>
    <x v="3"/>
    <n v="284"/>
    <n v="31.5555555555556"/>
    <n v="254.67"/>
    <m/>
    <n v="135118.5"/>
    <x v="0"/>
    <n v="15220"/>
    <x v="1237"/>
    <x v="0"/>
    <m/>
  </r>
  <r>
    <d v="2024-12-24T00:44:48"/>
    <x v="9"/>
    <n v="13"/>
    <s v="DURANGO PAEZ GILDARDO"/>
    <x v="2"/>
    <x v="3"/>
    <n v="163"/>
    <n v="27.1666666666667"/>
    <n v="169.78"/>
    <m/>
    <n v="90079"/>
    <x v="0"/>
    <n v="15220"/>
    <x v="1237"/>
    <x v="0"/>
    <m/>
  </r>
  <r>
    <d v="2024-12-24T00:44:48"/>
    <x v="1"/>
    <n v="14"/>
    <s v="DIAZ LOZADA ANDRES FELIPE"/>
    <x v="9"/>
    <x v="0"/>
    <n v="321"/>
    <n v="26.75"/>
    <n v="339.56"/>
    <m/>
    <n v="180158"/>
    <x v="1"/>
    <n v="15220"/>
    <x v="1237"/>
    <x v="0"/>
    <m/>
  </r>
  <r>
    <d v="2024-12-24T00:44:48"/>
    <x v="9"/>
    <n v="15"/>
    <s v="QUINTERO  ALVARO ANTONIO"/>
    <x v="4"/>
    <x v="0"/>
    <n v="219"/>
    <n v="31.285714285714299"/>
    <n v="198.07666666666699"/>
    <s v="Se descuenta 0.5 viaje de 2 05 pm ya abandona ruta sin autorizacin "/>
    <n v="105092.1667"/>
    <x v="1"/>
    <n v="15220"/>
    <x v="1237"/>
    <x v="0"/>
    <m/>
  </r>
  <r>
    <d v="2024-12-24T00:44:48"/>
    <x v="1"/>
    <n v="16"/>
    <s v="PEREZ GARCIA JUAN ESTEBAN"/>
    <x v="0"/>
    <x v="3"/>
    <n v="218"/>
    <n v="24.2222222222222"/>
    <n v="254.67"/>
    <s v="1 Descuento (Usuario desubicado) "/>
    <n v="135118.5"/>
    <x v="0"/>
    <n v="15220"/>
    <x v="1237"/>
    <x v="0"/>
    <m/>
  </r>
  <r>
    <d v="2024-12-24T00:44:49"/>
    <x v="9"/>
    <n v="17"/>
    <s v="RAMIREZ JARAMILLO WILSON"/>
    <x v="4"/>
    <x v="3"/>
    <n v="199"/>
    <n v="28.428571428571399"/>
    <n v="198.07666666666699"/>
    <s v="2 Descuentos (Despachador) "/>
    <n v="105092.1667"/>
    <x v="0"/>
    <n v="15220"/>
    <x v="1237"/>
    <x v="0"/>
    <m/>
  </r>
  <r>
    <d v="2024-12-24T00:44:49"/>
    <x v="1"/>
    <n v="19"/>
    <s v="MUOZ PEA WEIMAR ALONSO"/>
    <x v="6"/>
    <x v="0"/>
    <n v="207"/>
    <n v="25.875"/>
    <n v="226.37333333333299"/>
    <s v="Se descuenta 0.5 viaje de 12 07 pm ya abandona ruta sin autorizacin "/>
    <n v="120105.3333"/>
    <x v="0"/>
    <n v="15220"/>
    <x v="1237"/>
    <x v="0"/>
    <m/>
  </r>
  <r>
    <d v="2024-12-24T00:44:49"/>
    <x v="9"/>
    <n v="20"/>
    <s v="GONZALEZ PEREZ RAFAEL JOSE"/>
    <x v="3"/>
    <x v="3"/>
    <n v="265"/>
    <n v="26.5"/>
    <n v="282.96666666666698"/>
    <m/>
    <n v="150131.6667"/>
    <x v="0"/>
    <n v="15220"/>
    <x v="1237"/>
    <x v="0"/>
    <m/>
  </r>
  <r>
    <d v="2024-12-24T00:44:49"/>
    <x v="1"/>
    <n v="21"/>
    <s v="DURANGO DAVID JOSE"/>
    <x v="6"/>
    <x v="3"/>
    <n v="197"/>
    <n v="24.625"/>
    <n v="226.37333333333299"/>
    <m/>
    <n v="120105.3333"/>
    <x v="0"/>
    <n v="15220"/>
    <x v="1237"/>
    <x v="0"/>
    <m/>
  </r>
  <r>
    <d v="2024-12-24T00:44:50"/>
    <x v="9"/>
    <n v="22"/>
    <s v="QUIRAMA CASTAEDA JHON JADER"/>
    <x v="3"/>
    <x v="3"/>
    <n v="326"/>
    <n v="32.6"/>
    <n v="282.96666666666698"/>
    <s v="2 Descuentos (Conducts) "/>
    <n v="150131.6667"/>
    <x v="1"/>
    <n v="15220"/>
    <x v="1237"/>
    <x v="0"/>
    <m/>
  </r>
  <r>
    <d v="2024-12-24T00:44:50"/>
    <x v="1"/>
    <n v="23"/>
    <s v="SALDARRIAGA PARRA LUIS ALBERTO"/>
    <x v="7"/>
    <x v="3"/>
    <n v="87"/>
    <n v="29"/>
    <n v="84.89"/>
    <m/>
    <n v="45039.5"/>
    <x v="2"/>
    <n v="15220"/>
    <x v="1237"/>
    <x v="0"/>
    <m/>
  </r>
  <r>
    <d v="2024-12-24T00:44:50"/>
    <x v="9"/>
    <n v="25"/>
    <s v="JIMENEZ HURTADO CARLOS ESTIVEN"/>
    <x v="0"/>
    <x v="3"/>
    <n v="272"/>
    <n v="30.2222222222222"/>
    <n v="254.67"/>
    <s v="1 Descuento (Despachador) "/>
    <n v="135118.5"/>
    <x v="1"/>
    <n v="15220"/>
    <x v="1237"/>
    <x v="0"/>
    <m/>
  </r>
  <r>
    <d v="2024-12-24T00:44:50"/>
    <x v="1"/>
    <n v="26"/>
    <s v="CIRO MARIN RODRIGO ALBERTO"/>
    <x v="0"/>
    <x v="0"/>
    <n v="217"/>
    <n v="24.1111111111111"/>
    <n v="254.67"/>
    <s v="Se descuenta 0.5 viaje de 12 44 pm ya abandona ruta sin autorizacin, 5 descuentos (jefe de ruta y usuarios desubicados) "/>
    <n v="135118.5"/>
    <x v="0"/>
    <n v="15220"/>
    <x v="1237"/>
    <x v="0"/>
    <m/>
  </r>
  <r>
    <d v="2024-12-24T00:44:50"/>
    <x v="9"/>
    <n v="27"/>
    <s v="FLORES RINCON JORGE ALBERTO"/>
    <x v="6"/>
    <x v="3"/>
    <n v="241"/>
    <n v="30.125"/>
    <n v="226.37333333333299"/>
    <s v="2 Descuentos (Usuarios desubicados) "/>
    <n v="120105.3333"/>
    <x v="0"/>
    <n v="15220"/>
    <x v="1237"/>
    <x v="0"/>
    <m/>
  </r>
  <r>
    <d v="2024-12-24T00:44:51"/>
    <x v="1"/>
    <n v="28"/>
    <s v="AGUDELO GARCIA LLORDIN ELIAS"/>
    <x v="4"/>
    <x v="3"/>
    <n v="143"/>
    <n v="20.428571428571399"/>
    <n v="198.07666666666699"/>
    <m/>
    <n v="105092.1667"/>
    <x v="0"/>
    <n v="15220"/>
    <x v="1237"/>
    <x v="0"/>
    <m/>
  </r>
  <r>
    <d v="2024-12-24T00:44:51"/>
    <x v="9"/>
    <n v="30"/>
    <s v="TORRES SUAREZ JUAN DIEGO"/>
    <x v="6"/>
    <x v="0"/>
    <n v="236"/>
    <n v="29.5"/>
    <n v="226.37333333333299"/>
    <m/>
    <n v="120105.3333"/>
    <x v="0"/>
    <n v="15220"/>
    <x v="1237"/>
    <x v="0"/>
    <m/>
  </r>
  <r>
    <d v="2024-12-24T00:44:51"/>
    <x v="1"/>
    <n v="32"/>
    <s v="AGUDELO GARCIA DENIN ANGELO"/>
    <x v="6"/>
    <x v="3"/>
    <n v="207"/>
    <n v="25.875"/>
    <n v="226.37333333333299"/>
    <s v="2 Descuentos (Transbordo) "/>
    <n v="120105.3333"/>
    <x v="0"/>
    <n v="15220"/>
    <x v="1237"/>
    <x v="0"/>
    <m/>
  </r>
  <r>
    <d v="2024-12-24T00:44:51"/>
    <x v="9"/>
    <n v="33"/>
    <s v="SERNA JUAN PABLO"/>
    <x v="3"/>
    <x v="0"/>
    <n v="275"/>
    <n v="27.5"/>
    <n v="282.96666666666698"/>
    <m/>
    <n v="150131.6667"/>
    <x v="0"/>
    <n v="15220"/>
    <x v="1237"/>
    <x v="0"/>
    <m/>
  </r>
  <r>
    <d v="2024-12-24T00:44:52"/>
    <x v="1"/>
    <n v="34"/>
    <s v="MONTOYA OSPINA GILBERTO ANTONIO"/>
    <x v="9"/>
    <x v="0"/>
    <n v="413"/>
    <n v="34.4166666666667"/>
    <n v="339.56"/>
    <m/>
    <n v="180158"/>
    <x v="0"/>
    <n v="15220"/>
    <x v="1237"/>
    <x v="0"/>
    <m/>
  </r>
  <r>
    <d v="2024-12-24T00:44:52"/>
    <x v="9"/>
    <n v="35"/>
    <s v="MOLINA LUIS FERNANDO"/>
    <x v="0"/>
    <x v="0"/>
    <n v="284"/>
    <n v="31.5555555555556"/>
    <n v="254.67"/>
    <m/>
    <n v="135118.5"/>
    <x v="1"/>
    <n v="15220"/>
    <x v="1237"/>
    <x v="0"/>
    <m/>
  </r>
  <r>
    <d v="2024-12-24T00:44:52"/>
    <x v="1"/>
    <n v="36"/>
    <s v="MARTINEZ CHAVERRA LUIS NORBERTO"/>
    <x v="1"/>
    <x v="0"/>
    <n v="315"/>
    <n v="28.636363636363601"/>
    <n v="311.26333333333298"/>
    <m/>
    <n v="165144.8333"/>
    <x v="0"/>
    <n v="15220"/>
    <x v="1237"/>
    <x v="0"/>
    <m/>
  </r>
  <r>
    <d v="2024-12-24T00:44:52"/>
    <x v="9"/>
    <n v="37"/>
    <s v="TABORDA ROJAS DIEGO ALEJANDRO"/>
    <x v="8"/>
    <x v="3"/>
    <n v="158"/>
    <n v="31.6"/>
    <n v="141.48333333333301"/>
    <m/>
    <n v="75065.833299999998"/>
    <x v="1"/>
    <n v="15220"/>
    <x v="1237"/>
    <x v="0"/>
    <m/>
  </r>
  <r>
    <d v="2024-12-24T00:44:52"/>
    <x v="1"/>
    <n v="38"/>
    <s v="JIMENEZ HERNANDEZ ESTEBAN CAMILO"/>
    <x v="3"/>
    <x v="0"/>
    <n v="272"/>
    <n v="27.2"/>
    <n v="282.96666666666698"/>
    <s v="Se descuenta 0.5 viaje de 1 42 pm ya abandona ruta sin autorizacin, 1 Descuento (Despachador) "/>
    <n v="150131.6667"/>
    <x v="0"/>
    <n v="15220"/>
    <x v="1237"/>
    <x v="0"/>
    <m/>
  </r>
  <r>
    <d v="2024-12-24T00:44:53"/>
    <x v="9"/>
    <n v="39"/>
    <s v="MACEA MATEO"/>
    <x v="13"/>
    <x v="0"/>
    <n v="363"/>
    <n v="25.928571428571399"/>
    <n v="396.15333333333302"/>
    <s v="5 Descuentos (Conducts, monitoreo y despachador) "/>
    <n v="210184.3333"/>
    <x v="0"/>
    <n v="15220"/>
    <x v="1237"/>
    <x v="0"/>
    <m/>
  </r>
  <r>
    <d v="2024-12-24T00:44:53"/>
    <x v="1"/>
    <n v="40"/>
    <s v="HINCAPIE DIDIER FABIAN"/>
    <x v="0"/>
    <x v="3"/>
    <n v="234"/>
    <n v="26"/>
    <n v="254.67"/>
    <s v="2 Descuentos (Conducts) "/>
    <n v="135118.5"/>
    <x v="0"/>
    <n v="15220"/>
    <x v="1237"/>
    <x v="0"/>
    <m/>
  </r>
  <r>
    <d v="2024-12-24T00:44:53"/>
    <x v="9"/>
    <n v="41"/>
    <s v="GARCIA DAVID WILSON ALBERTO"/>
    <x v="9"/>
    <x v="0"/>
    <n v="303"/>
    <n v="25.25"/>
    <n v="339.56"/>
    <m/>
    <n v="180158"/>
    <x v="1"/>
    <n v="15220"/>
    <x v="1237"/>
    <x v="0"/>
    <m/>
  </r>
  <r>
    <d v="2024-12-24T00:44:53"/>
    <x v="1"/>
    <n v="42"/>
    <s v="LOPERA ALVAREZ ESTIVEN"/>
    <x v="0"/>
    <x v="0"/>
    <n v="330"/>
    <n v="36.6666666666667"/>
    <n v="254.67"/>
    <s v="Se descuenta 0.5 viaje de 12 19 pm ya abandona ruta sin autorizacin "/>
    <n v="135118.5"/>
    <x v="1"/>
    <n v="15220"/>
    <x v="1237"/>
    <x v="0"/>
    <m/>
  </r>
  <r>
    <d v="2024-12-25T23:58:21"/>
    <x v="1"/>
    <n v="1"/>
    <s v="PALMAR PANA EDIXON JOSUE"/>
    <x v="0"/>
    <x v="0"/>
    <n v="208"/>
    <n v="23.1111111111111"/>
    <n v="226.74581939799299"/>
    <m/>
    <n v="119760.2007"/>
    <x v="0"/>
    <n v="14283.783799999999"/>
    <x v="1238"/>
    <x v="0"/>
    <m/>
  </r>
  <r>
    <d v="2024-12-25T23:58:22"/>
    <x v="9"/>
    <n v="2"/>
    <s v="PARIAS MURIEL JHON FREDY"/>
    <x v="6"/>
    <x v="0"/>
    <n v="166"/>
    <n v="20.75"/>
    <n v="201.55183946488299"/>
    <s v="2 Descuentos (Usuarios desubicados) "/>
    <n v="106453.5117"/>
    <x v="1"/>
    <n v="14283.783799999999"/>
    <x v="1238"/>
    <x v="0"/>
    <m/>
  </r>
  <r>
    <d v="2024-12-25T23:58:22"/>
    <x v="1"/>
    <n v="3"/>
    <s v="AGUIRRE ANDRES "/>
    <x v="6"/>
    <x v="0"/>
    <n v="168"/>
    <n v="21"/>
    <n v="201.55183946488299"/>
    <s v="2 Descuentos (Conducts) "/>
    <n v="106453.5117"/>
    <x v="0"/>
    <n v="14283.783799999999"/>
    <x v="1238"/>
    <x v="0"/>
    <m/>
  </r>
  <r>
    <d v="2024-12-25T23:58:22"/>
    <x v="9"/>
    <n v="4"/>
    <s v="SERNA GONZALES GEOVANNY ANDRES"/>
    <x v="0"/>
    <x v="0"/>
    <n v="228"/>
    <n v="25.3333333333333"/>
    <n v="226.74581939799299"/>
    <m/>
    <n v="119760.2007"/>
    <x v="0"/>
    <n v="14283.783799999999"/>
    <x v="1238"/>
    <x v="0"/>
    <m/>
  </r>
  <r>
    <d v="2024-12-25T23:58:22"/>
    <x v="1"/>
    <n v="6"/>
    <s v="LOPEZ PINEDA DANIEL ESTIVEN"/>
    <x v="4"/>
    <x v="3"/>
    <n v="174"/>
    <n v="24.8571428571429"/>
    <n v="176.35785953177299"/>
    <m/>
    <n v="93146.822700000004"/>
    <x v="0"/>
    <n v="14283.783799999999"/>
    <x v="1238"/>
    <x v="0"/>
    <m/>
  </r>
  <r>
    <d v="2024-12-25T23:58:22"/>
    <x v="9"/>
    <n v="8"/>
    <s v="VACA FIERRO ROBINSON"/>
    <x v="4"/>
    <x v="0"/>
    <n v="190"/>
    <n v="27.1428571428571"/>
    <n v="176.35785953177299"/>
    <s v="4 Descuentos (Usuarios desubicados) "/>
    <n v="93146.822700000004"/>
    <x v="1"/>
    <n v="14283.783799999999"/>
    <x v="1238"/>
    <x v="0"/>
    <m/>
  </r>
  <r>
    <d v="2024-12-25T23:58:23"/>
    <x v="1"/>
    <n v="10"/>
    <s v="MARULANDA JARAMILLO DAWER ANDRES"/>
    <x v="6"/>
    <x v="0"/>
    <n v="190"/>
    <n v="23.75"/>
    <n v="201.55183946488299"/>
    <m/>
    <n v="106453.5117"/>
    <x v="0"/>
    <n v="14283.783799999999"/>
    <x v="1238"/>
    <x v="0"/>
    <m/>
  </r>
  <r>
    <d v="2024-12-25T23:58:23"/>
    <x v="9"/>
    <n v="11"/>
    <s v="HERRERA GIRALDO DAVINSON"/>
    <x v="0"/>
    <x v="0"/>
    <n v="205"/>
    <n v="22.7777777777778"/>
    <n v="226.74581939799299"/>
    <m/>
    <n v="119760.2007"/>
    <x v="0"/>
    <n v="14283.783799999999"/>
    <x v="1238"/>
    <x v="0"/>
    <m/>
  </r>
  <r>
    <d v="2024-12-25T23:58:23"/>
    <x v="1"/>
    <n v="12"/>
    <s v="HINCAPIE DIDIER FABIAN"/>
    <x v="0"/>
    <x v="0"/>
    <n v="186"/>
    <n v="20.6666666666667"/>
    <n v="226.74581939799299"/>
    <m/>
    <n v="119760.2007"/>
    <x v="0"/>
    <n v="14283.783799999999"/>
    <x v="1238"/>
    <x v="0"/>
    <m/>
  </r>
  <r>
    <d v="2024-12-25T23:58:23"/>
    <x v="9"/>
    <n v="13"/>
    <s v="DURANGO PAEZ GILDARDO"/>
    <x v="0"/>
    <x v="3"/>
    <n v="219"/>
    <n v="24.3333333333333"/>
    <n v="226.74581939799299"/>
    <s v="6 Descuentos (conducts y jefe de ruta)"/>
    <n v="119760.2007"/>
    <x v="0"/>
    <n v="14283.783799999999"/>
    <x v="1238"/>
    <x v="0"/>
    <m/>
  </r>
  <r>
    <d v="2024-12-25T23:58:24"/>
    <x v="1"/>
    <n v="14"/>
    <s v="DIAZ LOZADA ANDRES FELIPE"/>
    <x v="3"/>
    <x v="0"/>
    <n v="244"/>
    <n v="24.4"/>
    <n v="251.93979933110401"/>
    <s v="2 Descuentos (Despachador)"/>
    <n v="133066.88959999999"/>
    <x v="1"/>
    <n v="14283.783799999999"/>
    <x v="1238"/>
    <x v="0"/>
    <m/>
  </r>
  <r>
    <d v="2024-12-25T23:58:24"/>
    <x v="9"/>
    <n v="15"/>
    <s v="QUINTERO  ALVARO ANTONIO"/>
    <x v="4"/>
    <x v="0"/>
    <n v="152"/>
    <n v="21.714285714285701"/>
    <n v="176.35785953177299"/>
    <m/>
    <n v="93146.822700000004"/>
    <x v="1"/>
    <n v="14283.783799999999"/>
    <x v="1238"/>
    <x v="0"/>
    <m/>
  </r>
  <r>
    <d v="2024-12-25T23:58:24"/>
    <x v="1"/>
    <n v="16"/>
    <s v="PEREZ GARCIA JUAN ESTEBAN"/>
    <x v="6"/>
    <x v="0"/>
    <n v="198"/>
    <n v="24.75"/>
    <n v="201.55183946488299"/>
    <m/>
    <n v="106453.5117"/>
    <x v="0"/>
    <n v="14283.783799999999"/>
    <x v="1238"/>
    <x v="0"/>
    <m/>
  </r>
  <r>
    <d v="2024-12-25T23:58:24"/>
    <x v="9"/>
    <n v="17"/>
    <s v="RAMIREZ JARAMILLO WILSON"/>
    <x v="6"/>
    <x v="0"/>
    <n v="197"/>
    <n v="24.625"/>
    <n v="201.55183946488299"/>
    <m/>
    <n v="106453.5117"/>
    <x v="0"/>
    <n v="14283.783799999999"/>
    <x v="1238"/>
    <x v="0"/>
    <m/>
  </r>
  <r>
    <d v="2024-12-25T23:58:25"/>
    <x v="1"/>
    <n v="18"/>
    <s v="BETANCUR GUZMAN JHON FERNANDO"/>
    <x v="0"/>
    <x v="0"/>
    <n v="180"/>
    <n v="20"/>
    <n v="226.74581939799299"/>
    <m/>
    <n v="119760.2007"/>
    <x v="0"/>
    <n v="14283.783799999999"/>
    <x v="1238"/>
    <x v="0"/>
    <m/>
  </r>
  <r>
    <d v="2024-12-25T23:58:25"/>
    <x v="9"/>
    <n v="19"/>
    <s v="MUOZ PEA WEIMAR ALONSO"/>
    <x v="0"/>
    <x v="3"/>
    <n v="218"/>
    <n v="24.2222222222222"/>
    <n v="226.74581939799299"/>
    <m/>
    <n v="119760.2007"/>
    <x v="0"/>
    <n v="14283.783799999999"/>
    <x v="1238"/>
    <x v="0"/>
    <m/>
  </r>
  <r>
    <d v="2024-12-25T23:58:25"/>
    <x v="1"/>
    <n v="20"/>
    <s v="GONZALEZ PEREZ RAFAEL JOSE"/>
    <x v="0"/>
    <x v="0"/>
    <n v="193"/>
    <n v="21.4444444444444"/>
    <n v="226.74581939799299"/>
    <s v="3 Descuentos (Despachador y conducts) "/>
    <n v="119760.2007"/>
    <x v="0"/>
    <n v="14283.783799999999"/>
    <x v="1238"/>
    <x v="0"/>
    <m/>
  </r>
  <r>
    <d v="2024-12-25T23:58:25"/>
    <x v="9"/>
    <n v="21"/>
    <s v="DURANGO PAEZ GILDARDO"/>
    <x v="2"/>
    <x v="0"/>
    <n v="164"/>
    <n v="27.3333333333333"/>
    <n v="151.16387959866199"/>
    <s v="5 Descuentos (transbordo)"/>
    <n v="79840.133799999996"/>
    <x v="0"/>
    <n v="14283.783799999999"/>
    <x v="1238"/>
    <x v="0"/>
    <m/>
  </r>
  <r>
    <d v="2024-12-25T23:58:26"/>
    <x v="1"/>
    <n v="22"/>
    <s v="QUIRAMA CASTAEDA JHON JADER"/>
    <x v="6"/>
    <x v="3"/>
    <n v="287"/>
    <n v="35.875"/>
    <n v="201.55183946488299"/>
    <m/>
    <n v="106453.5117"/>
    <x v="1"/>
    <n v="14283.783799999999"/>
    <x v="1238"/>
    <x v="0"/>
    <m/>
  </r>
  <r>
    <d v="2024-12-25T23:58:26"/>
    <x v="9"/>
    <n v="23"/>
    <s v="SALDARRIAGA PARRA LUIS ALBERTO"/>
    <x v="0"/>
    <x v="0"/>
    <n v="231"/>
    <n v="25.6666666666667"/>
    <n v="226.74581939799299"/>
    <m/>
    <n v="119760.2007"/>
    <x v="2"/>
    <n v="14283.783799999999"/>
    <x v="1238"/>
    <x v="0"/>
    <m/>
  </r>
  <r>
    <d v="2024-12-25T23:58:26"/>
    <x v="1"/>
    <n v="25"/>
    <s v="JIMENEZ HURTADO CARLOS ESTIVEN"/>
    <x v="6"/>
    <x v="0"/>
    <n v="191"/>
    <n v="23.875"/>
    <n v="201.55183946488299"/>
    <m/>
    <n v="106453.5117"/>
    <x v="1"/>
    <n v="14283.783799999999"/>
    <x v="1238"/>
    <x v="0"/>
    <m/>
  </r>
  <r>
    <d v="2024-12-25T23:58:26"/>
    <x v="9"/>
    <n v="26"/>
    <s v="ESPINOZA CHAVARRIA GUILLERMO LEON"/>
    <x v="6"/>
    <x v="0"/>
    <n v="212"/>
    <n v="26.5"/>
    <n v="201.55183946488299"/>
    <m/>
    <n v="106453.5117"/>
    <x v="0"/>
    <n v="14283.783799999999"/>
    <x v="1238"/>
    <x v="0"/>
    <m/>
  </r>
  <r>
    <d v="2024-12-25T23:58:26"/>
    <x v="1"/>
    <n v="27"/>
    <s v="FLORES RINCON JORGE ALBERTO"/>
    <x v="1"/>
    <x v="0"/>
    <n v="285"/>
    <n v="25.909090909090899"/>
    <n v="277.13377926421401"/>
    <s v="4 Descuentos (Usuarios desubicados y despachador)"/>
    <n v="146373.57860000001"/>
    <x v="0"/>
    <n v="14283.783799999999"/>
    <x v="1238"/>
    <x v="0"/>
    <m/>
  </r>
  <r>
    <d v="2024-12-25T23:58:27"/>
    <x v="9"/>
    <n v="28"/>
    <s v="AGUDELO GARCIA LLORDIN ELIAS"/>
    <x v="3"/>
    <x v="0"/>
    <n v="269"/>
    <n v="26.9"/>
    <n v="251.93979933110401"/>
    <s v="6 Descuentos (transbordo y usuarios desubicados) "/>
    <n v="133066.88959999999"/>
    <x v="0"/>
    <n v="14283.783799999999"/>
    <x v="1238"/>
    <x v="0"/>
    <m/>
  </r>
  <r>
    <d v="2024-12-25T23:58:27"/>
    <x v="1"/>
    <n v="30"/>
    <s v="ALVAREZ MAICOL"/>
    <x v="10"/>
    <x v="3"/>
    <n v="65"/>
    <n v="16.25"/>
    <n v="100.775919732441"/>
    <m/>
    <n v="53226.755899999996"/>
    <x v="0"/>
    <n v="14283.783799999999"/>
    <x v="1238"/>
    <x v="0"/>
    <m/>
  </r>
  <r>
    <d v="2024-12-25T23:58:27"/>
    <x v="9"/>
    <n v="32"/>
    <s v="AGUDELO GARCIA DENIN ANGELO"/>
    <x v="3"/>
    <x v="0"/>
    <n v="292"/>
    <n v="29.2"/>
    <n v="251.93979933110401"/>
    <s v="4 Descuentos (Usuarios desubicados y despachador)"/>
    <n v="133066.88959999999"/>
    <x v="0"/>
    <n v="14283.783799999999"/>
    <x v="1238"/>
    <x v="0"/>
    <m/>
  </r>
  <r>
    <d v="2024-12-25T23:58:27"/>
    <x v="1"/>
    <n v="33"/>
    <s v="SERNA JUAN PABLO"/>
    <x v="0"/>
    <x v="0"/>
    <n v="247"/>
    <n v="27.4444444444444"/>
    <n v="226.74581939799299"/>
    <m/>
    <n v="119760.2007"/>
    <x v="0"/>
    <n v="14283.783799999999"/>
    <x v="1238"/>
    <x v="0"/>
    <m/>
  </r>
  <r>
    <d v="2024-12-25T23:58:28"/>
    <x v="9"/>
    <n v="34"/>
    <s v="MONTOYA OSPINA GILBERTO ANTONIO"/>
    <x v="3"/>
    <x v="0"/>
    <n v="292"/>
    <n v="29.2"/>
    <n v="251.93979933110401"/>
    <m/>
    <n v="133066.88959999999"/>
    <x v="0"/>
    <n v="14283.783799999999"/>
    <x v="1238"/>
    <x v="0"/>
    <m/>
  </r>
  <r>
    <d v="2024-12-25T23:58:28"/>
    <x v="1"/>
    <n v="35"/>
    <s v="MOLINA LUIS FERNANDO"/>
    <x v="0"/>
    <x v="3"/>
    <n v="222"/>
    <n v="24.6666666666667"/>
    <n v="226.74581939799299"/>
    <s v="3 Descuentos (Monitoreo y usuarios desubicados)"/>
    <n v="119760.2007"/>
    <x v="1"/>
    <n v="14283.783799999999"/>
    <x v="1238"/>
    <x v="0"/>
    <m/>
  </r>
  <r>
    <d v="2024-12-25T23:58:28"/>
    <x v="9"/>
    <n v="36"/>
    <s v="MARTINEZ CHAVERRA LUIS NORBERTO"/>
    <x v="0"/>
    <x v="0"/>
    <n v="232"/>
    <n v="25.7777777777778"/>
    <n v="226.74581939799299"/>
    <m/>
    <n v="119760.2007"/>
    <x v="0"/>
    <n v="14283.783799999999"/>
    <x v="1238"/>
    <x v="0"/>
    <m/>
  </r>
  <r>
    <d v="2024-12-25T23:58:28"/>
    <x v="1"/>
    <n v="37"/>
    <s v="TABORDA ROJAS DIEGO ALEJANDRO"/>
    <x v="6"/>
    <x v="0"/>
    <n v="211"/>
    <n v="26.375"/>
    <n v="201.55183946488299"/>
    <s v="1 Descuento (conduct) "/>
    <n v="106453.5117"/>
    <x v="1"/>
    <n v="14283.783799999999"/>
    <x v="1238"/>
    <x v="0"/>
    <m/>
  </r>
  <r>
    <d v="2024-12-25T23:58:28"/>
    <x v="9"/>
    <n v="38"/>
    <s v="JIMENEZ HERNANDEZ ESTEBAN CAMILO"/>
    <x v="8"/>
    <x v="0"/>
    <n v="139"/>
    <n v="27.8"/>
    <n v="125.96989966555201"/>
    <m/>
    <n v="66533.444799999997"/>
    <x v="0"/>
    <n v="14283.783799999999"/>
    <x v="1238"/>
    <x v="0"/>
    <m/>
  </r>
  <r>
    <d v="2024-12-25T23:58:29"/>
    <x v="1"/>
    <n v="39"/>
    <s v="MACEA MATEO"/>
    <x v="2"/>
    <x v="0"/>
    <n v="189"/>
    <n v="31.5"/>
    <n v="151.16387959866199"/>
    <s v="2 Descuentos (monitoreo y conduct) "/>
    <n v="79840.133799999996"/>
    <x v="0"/>
    <n v="14283.783799999999"/>
    <x v="1238"/>
    <x v="0"/>
    <m/>
  </r>
  <r>
    <d v="2024-12-25T23:58:29"/>
    <x v="9"/>
    <n v="40"/>
    <s v="OCAMPO OCAMPO ANTONIO JOSE "/>
    <x v="1"/>
    <x v="0"/>
    <n v="335"/>
    <n v="30.454545454545499"/>
    <n v="277.13377926421401"/>
    <m/>
    <n v="146373.57860000001"/>
    <x v="0"/>
    <n v="14283.783799999999"/>
    <x v="1238"/>
    <x v="0"/>
    <m/>
  </r>
  <r>
    <d v="2024-12-25T23:58:29"/>
    <x v="1"/>
    <n v="41"/>
    <s v="GARCIA DAVID WILSON ALBERTO"/>
    <x v="0"/>
    <x v="3"/>
    <n v="249"/>
    <n v="27.6666666666667"/>
    <n v="226.74581939799299"/>
    <s v="4 Descuentos (despachador y conducts) "/>
    <n v="119760.2007"/>
    <x v="1"/>
    <n v="14283.783799999999"/>
    <x v="1238"/>
    <x v="0"/>
    <m/>
  </r>
  <r>
    <d v="2024-12-25T23:58:29"/>
    <x v="9"/>
    <n v="42"/>
    <s v="LOPERA ALVAREZ ESTIVEN"/>
    <x v="2"/>
    <x v="3"/>
    <n v="105"/>
    <n v="17.5"/>
    <n v="151.16387959866199"/>
    <m/>
    <n v="79840.133799999996"/>
    <x v="1"/>
    <n v="14283.783799999999"/>
    <x v="1238"/>
    <x v="0"/>
    <m/>
  </r>
  <r>
    <d v="2024-12-26T00:26:39"/>
    <x v="12"/>
    <n v="11"/>
    <s v="HINCAPIE DIDIER FABIAN"/>
    <x v="10"/>
    <x v="0"/>
    <n v="42"/>
    <n v="10.5"/>
    <n v="71.148148148148195"/>
    <m/>
    <n v="36931.481500000002"/>
    <x v="0"/>
    <n v="9929.4117999999999"/>
    <x v="1239"/>
    <x v="0"/>
    <m/>
  </r>
  <r>
    <d v="2024-12-26T00:26:39"/>
    <x v="12"/>
    <n v="18"/>
    <s v="HINCAPIE DIDIER FABIAN"/>
    <x v="11"/>
    <x v="0"/>
    <n v="23"/>
    <n v="11.5"/>
    <n v="35.574074074074097"/>
    <m/>
    <n v="15715.7407"/>
    <x v="0"/>
    <n v="9929.4117999999999"/>
    <x v="1239"/>
    <x v="0"/>
    <m/>
  </r>
  <r>
    <d v="2024-12-26T00:26:39"/>
    <x v="12"/>
    <n v="21"/>
    <s v="DURANGO DAVID JOSE"/>
    <x v="4"/>
    <x v="0"/>
    <n v="96"/>
    <n v="13.714285714285699"/>
    <n v="124.509259259259"/>
    <m/>
    <n v="64630.092600000004"/>
    <x v="0"/>
    <n v="9929.4117999999999"/>
    <x v="1239"/>
    <x v="0"/>
    <m/>
  </r>
  <r>
    <d v="2024-12-26T00:26:40"/>
    <x v="12"/>
    <n v="22"/>
    <s v="QUIRAMA CASTAEDA JHON JADER"/>
    <x v="4"/>
    <x v="0"/>
    <n v="78"/>
    <n v="11.1428571428571"/>
    <n v="124.509259259259"/>
    <s v="2 Descuentos (Usuarios desubicados) "/>
    <n v="64630.092600000004"/>
    <x v="1"/>
    <n v="9929.4117999999999"/>
    <x v="1239"/>
    <x v="0"/>
    <m/>
  </r>
  <r>
    <d v="2024-12-26T00:26:40"/>
    <x v="12"/>
    <n v="23"/>
    <s v="MARTINEZ CHAVERRA LUIS NORBERTO"/>
    <x v="4"/>
    <x v="0"/>
    <n v="65"/>
    <n v="9.28571428571429"/>
    <n v="124.509259259259"/>
    <m/>
    <n v="65180.092600000004"/>
    <x v="2"/>
    <n v="9929.4117999999999"/>
    <x v="1239"/>
    <x v="0"/>
    <m/>
  </r>
  <r>
    <d v="2024-12-26T00:26:40"/>
    <x v="12"/>
    <n v="26"/>
    <s v="CIRO MARIN RODRIGO ALBERTO"/>
    <x v="2"/>
    <x v="0"/>
    <n v="155"/>
    <n v="25.8333333333333"/>
    <n v="106.722222222222"/>
    <m/>
    <n v="52097.222199999997"/>
    <x v="0"/>
    <n v="9929.4117999999999"/>
    <x v="1239"/>
    <x v="0"/>
    <m/>
  </r>
  <r>
    <d v="2024-12-26T00:26:40"/>
    <x v="12"/>
    <n v="27"/>
    <s v="FLORES RINCON JORGE ALBERTO"/>
    <x v="9"/>
    <x v="0"/>
    <n v="253"/>
    <n v="21.0833333333333"/>
    <n v="213.444444444444"/>
    <s v="2 Descuentos (Despachador) "/>
    <n v="114094.44439999999"/>
    <x v="0"/>
    <n v="9929.4117999999999"/>
    <x v="1239"/>
    <x v="0"/>
    <m/>
  </r>
  <r>
    <d v="2024-12-26T00:26:41"/>
    <x v="12"/>
    <n v="28"/>
    <s v="AGUDELO GARCIA LLORDIN ELIAS"/>
    <x v="2"/>
    <x v="0"/>
    <n v="106"/>
    <n v="17.6666666666667"/>
    <n v="106.722222222222"/>
    <m/>
    <n v="52097.222199999997"/>
    <x v="0"/>
    <n v="9929.4117999999999"/>
    <x v="1239"/>
    <x v="0"/>
    <m/>
  </r>
  <r>
    <d v="2024-12-26T00:26:41"/>
    <x v="12"/>
    <n v="30"/>
    <s v="TORRES SUAREZ JUAN DIEGO"/>
    <x v="9"/>
    <x v="3"/>
    <n v="257"/>
    <n v="21.4166666666667"/>
    <n v="213.444444444444"/>
    <m/>
    <n v="113544.44439999999"/>
    <x v="0"/>
    <n v="9929.4117999999999"/>
    <x v="1239"/>
    <x v="0"/>
    <m/>
  </r>
  <r>
    <d v="2024-12-26T00:26:41"/>
    <x v="12"/>
    <n v="32"/>
    <s v="AGUDELO GARCIA DENIN ANGELO"/>
    <x v="4"/>
    <x v="0"/>
    <n v="78"/>
    <n v="11.1428571428571"/>
    <n v="124.509259259259"/>
    <m/>
    <n v="64630.092600000004"/>
    <x v="0"/>
    <n v="9929.4117999999999"/>
    <x v="1239"/>
    <x v="0"/>
    <m/>
  </r>
  <r>
    <d v="2024-12-26T00:26:41"/>
    <x v="12"/>
    <n v="33"/>
    <s v="SERNA JUAN PABLO"/>
    <x v="4"/>
    <x v="0"/>
    <n v="73"/>
    <n v="10.4285714285714"/>
    <n v="124.509259259259"/>
    <m/>
    <n v="64630.092600000004"/>
    <x v="0"/>
    <n v="9929.4117999999999"/>
    <x v="1239"/>
    <x v="0"/>
    <m/>
  </r>
  <r>
    <d v="2024-12-26T00:26:42"/>
    <x v="12"/>
    <n v="34"/>
    <s v="MONTOYA OSPINA GILBERTO ANTONIO"/>
    <x v="4"/>
    <x v="0"/>
    <n v="119"/>
    <n v="17"/>
    <n v="124.509259259259"/>
    <m/>
    <n v="65180.092600000004"/>
    <x v="0"/>
    <n v="9929.4117999999999"/>
    <x v="1239"/>
    <x v="0"/>
    <m/>
  </r>
  <r>
    <d v="2024-12-26T00:26:42"/>
    <x v="12"/>
    <n v="35"/>
    <s v="MOLINA LUIS FERNANDO"/>
    <x v="2"/>
    <x v="0"/>
    <n v="90"/>
    <n v="15"/>
    <n v="106.722222222222"/>
    <m/>
    <n v="55397.222199999997"/>
    <x v="1"/>
    <n v="9929.4117999999999"/>
    <x v="1239"/>
    <x v="0"/>
    <m/>
  </r>
  <r>
    <d v="2024-12-26T00:26:42"/>
    <x v="12"/>
    <n v="36"/>
    <s v="MARTINEZ CHAVERRA LUIS NORBERTO"/>
    <x v="2"/>
    <x v="0"/>
    <n v="154"/>
    <n v="25.6666666666667"/>
    <n v="106.722222222222"/>
    <m/>
    <n v="55397.222199999997"/>
    <x v="0"/>
    <n v="9929.4117999999999"/>
    <x v="1239"/>
    <x v="0"/>
    <m/>
  </r>
  <r>
    <d v="2024-12-26T00:26:42"/>
    <x v="12"/>
    <n v="38"/>
    <s v="JIMENEZ HERNANDEZ ESTEBAN CAMILO"/>
    <x v="2"/>
    <x v="0"/>
    <n v="148"/>
    <n v="24.6666666666667"/>
    <n v="106.722222222222"/>
    <m/>
    <n v="55397.222199999997"/>
    <x v="0"/>
    <n v="9929.4117999999999"/>
    <x v="1239"/>
    <x v="0"/>
    <m/>
  </r>
  <r>
    <d v="2024-12-26T00:26:42"/>
    <x v="12"/>
    <n v="40"/>
    <s v="OCAMPO OCAMPO ANTONIO JOSE"/>
    <x v="2"/>
    <x v="0"/>
    <n v="184"/>
    <n v="30.6666666666667"/>
    <n v="106.722222222222"/>
    <m/>
    <n v="55397.222199999997"/>
    <x v="0"/>
    <n v="9929.4117999999999"/>
    <x v="1239"/>
    <x v="0"/>
    <m/>
  </r>
  <r>
    <d v="2024-12-27T01:34:55"/>
    <x v="9"/>
    <n v="1"/>
    <s v="PALMAR PANA EDIXON JOSUE"/>
    <x v="12"/>
    <x v="0"/>
    <n v="270"/>
    <n v="20.769230769230798"/>
    <n v="267.08333333333297"/>
    <m/>
    <n v="139745.8333"/>
    <x v="0"/>
    <n v="13417.6471"/>
    <x v="1240"/>
    <x v="0"/>
    <m/>
  </r>
  <r>
    <d v="2024-12-27T01:34:55"/>
    <x v="1"/>
    <n v="2"/>
    <s v="PARIAS MURIEL JHON FREDY"/>
    <x v="3"/>
    <x v="0"/>
    <n v="281"/>
    <n v="28.1"/>
    <n v="205.44871794871801"/>
    <s v="4 Descuentos (Despachador y usuarios desubicados) "/>
    <n v="107496.79489999999"/>
    <x v="1"/>
    <n v="13417.6471"/>
    <x v="1240"/>
    <x v="0"/>
    <m/>
  </r>
  <r>
    <d v="2024-12-27T01:34:55"/>
    <x v="9"/>
    <n v="3"/>
    <s v="AGUIRRE ANDRES"/>
    <x v="6"/>
    <x v="3"/>
    <n v="174"/>
    <n v="21.75"/>
    <n v="164.358974358974"/>
    <m/>
    <n v="85997.435899999997"/>
    <x v="0"/>
    <n v="13417.6471"/>
    <x v="1240"/>
    <x v="0"/>
    <m/>
  </r>
  <r>
    <d v="2024-12-27T01:34:56"/>
    <x v="1"/>
    <n v="4"/>
    <s v="SERNA GONZALES GEOVANNY ANDRES"/>
    <x v="6"/>
    <x v="0"/>
    <n v="180"/>
    <n v="22.5"/>
    <n v="164.358974358974"/>
    <m/>
    <n v="85997.435899999997"/>
    <x v="0"/>
    <n v="13417.6471"/>
    <x v="1240"/>
    <x v="0"/>
    <m/>
  </r>
  <r>
    <d v="2024-12-27T01:34:56"/>
    <x v="9"/>
    <n v="6"/>
    <s v="LOPEZ PINEDA DANIEL ESTIVEN"/>
    <x v="1"/>
    <x v="0"/>
    <n v="197"/>
    <n v="17.909090909090899"/>
    <n v="225.99358974359001"/>
    <m/>
    <n v="118246.47440000001"/>
    <x v="0"/>
    <n v="13417.6471"/>
    <x v="1240"/>
    <x v="0"/>
    <m/>
  </r>
  <r>
    <d v="2024-12-27T01:34:56"/>
    <x v="1"/>
    <n v="8"/>
    <s v="LONDOO LOPERA DUVAN ANDRES"/>
    <x v="1"/>
    <x v="0"/>
    <n v="245"/>
    <n v="22.272727272727298"/>
    <n v="225.99358974359001"/>
    <s v="3 Descuentos (Transbordo) "/>
    <n v="118246.47440000001"/>
    <x v="1"/>
    <n v="13417.6471"/>
    <x v="1240"/>
    <x v="0"/>
    <m/>
  </r>
  <r>
    <d v="2024-12-27T01:34:56"/>
    <x v="9"/>
    <n v="10"/>
    <s v="MARULANDA JARAMILLO DAWER ANDRES"/>
    <x v="1"/>
    <x v="0"/>
    <n v="210"/>
    <n v="19.090909090909101"/>
    <n v="225.99358974359001"/>
    <s v="3 Descuentos (Usuarios desubicados)"/>
    <n v="118246.47440000001"/>
    <x v="0"/>
    <n v="13417.6471"/>
    <x v="1240"/>
    <x v="0"/>
    <m/>
  </r>
  <r>
    <d v="2024-12-27T01:34:56"/>
    <x v="1"/>
    <n v="11"/>
    <s v="HERRERA GIRALDO DAVINSON"/>
    <x v="9"/>
    <x v="0"/>
    <n v="224"/>
    <n v="18.6666666666667"/>
    <n v="246.538461538462"/>
    <s v="4 Descuentos (Monitoreo y conducts) "/>
    <n v="128996.1538"/>
    <x v="0"/>
    <n v="13417.6471"/>
    <x v="1240"/>
    <x v="0"/>
    <m/>
  </r>
  <r>
    <d v="2024-12-27T01:34:57"/>
    <x v="9"/>
    <n v="12"/>
    <s v="JIMENEZ JIMENEZ OMAR DAVID"/>
    <x v="9"/>
    <x v="0"/>
    <n v="260"/>
    <n v="21.6666666666667"/>
    <n v="246.538461538462"/>
    <m/>
    <n v="128996.1538"/>
    <x v="0"/>
    <n v="13417.6471"/>
    <x v="1240"/>
    <x v="0"/>
    <m/>
  </r>
  <r>
    <d v="2024-12-27T01:34:57"/>
    <x v="1"/>
    <n v="13"/>
    <s v="DURANGO PAEZ GILDARDO"/>
    <x v="0"/>
    <x v="0"/>
    <n v="141"/>
    <n v="15.6666666666667"/>
    <n v="184.90384615384599"/>
    <m/>
    <n v="96747.115399999995"/>
    <x v="0"/>
    <n v="13417.6471"/>
    <x v="1240"/>
    <x v="0"/>
    <m/>
  </r>
  <r>
    <d v="2024-12-27T01:34:57"/>
    <x v="9"/>
    <n v="15"/>
    <s v="QUINTERO  ALVARO ANTONIO"/>
    <x v="8"/>
    <x v="0"/>
    <n v="125"/>
    <n v="25"/>
    <n v="102.72435897435901"/>
    <m/>
    <n v="53748.397400000002"/>
    <x v="1"/>
    <n v="13417.6471"/>
    <x v="1240"/>
    <x v="0"/>
    <m/>
  </r>
  <r>
    <d v="2024-12-27T01:34:57"/>
    <x v="1"/>
    <n v="16"/>
    <s v="HINCAPIE DIDIER FABIAN"/>
    <x v="0"/>
    <x v="0"/>
    <n v="149"/>
    <n v="16.5555555555556"/>
    <n v="184.90384615384599"/>
    <m/>
    <n v="96747.115399999995"/>
    <x v="0"/>
    <n v="13417.6471"/>
    <x v="1240"/>
    <x v="0"/>
    <m/>
  </r>
  <r>
    <d v="2024-12-27T01:34:58"/>
    <x v="9"/>
    <n v="17"/>
    <s v="ESPINOZA CHAVARRIA GUILLERMO LEON"/>
    <x v="3"/>
    <x v="0"/>
    <n v="200"/>
    <n v="20"/>
    <n v="205.44871794871801"/>
    <s v="1 Descuento (Despachador) "/>
    <n v="107496.79489999999"/>
    <x v="0"/>
    <n v="13417.6471"/>
    <x v="1240"/>
    <x v="0"/>
    <m/>
  </r>
  <r>
    <d v="2024-12-27T01:34:58"/>
    <x v="1"/>
    <n v="19"/>
    <s v="MUOZ PEA WEIMAR ALONSO"/>
    <x v="3"/>
    <x v="0"/>
    <n v="164"/>
    <n v="16.399999999999999"/>
    <n v="205.44871794871801"/>
    <m/>
    <n v="107496.79489999999"/>
    <x v="0"/>
    <n v="13417.6471"/>
    <x v="1240"/>
    <x v="0"/>
    <m/>
  </r>
  <r>
    <d v="2024-12-27T01:34:58"/>
    <x v="9"/>
    <n v="20"/>
    <s v="GONZALEZ PEREZ RAFAEL JOSE"/>
    <x v="0"/>
    <x v="0"/>
    <n v="227"/>
    <n v="25.2222222222222"/>
    <n v="184.90384615384599"/>
    <s v="2 Descuentos (Transbordo) "/>
    <n v="96747.115399999995"/>
    <x v="0"/>
    <n v="13417.6471"/>
    <x v="1240"/>
    <x v="0"/>
    <m/>
  </r>
  <r>
    <d v="2024-12-27T01:34:58"/>
    <x v="1"/>
    <n v="21"/>
    <s v="DURANGO PAEZ GILDARDO"/>
    <x v="0"/>
    <x v="0"/>
    <n v="158"/>
    <n v="17.5555555555556"/>
    <n v="184.90384615384599"/>
    <m/>
    <n v="96747.115399999995"/>
    <x v="0"/>
    <n v="13417.6471"/>
    <x v="1240"/>
    <x v="0"/>
    <m/>
  </r>
  <r>
    <d v="2024-12-27T01:34:58"/>
    <x v="9"/>
    <n v="22"/>
    <s v="QUIRAMA CASTAEDA JHON JADER"/>
    <x v="3"/>
    <x v="3"/>
    <n v="190"/>
    <n v="19"/>
    <n v="205.44871794871801"/>
    <m/>
    <n v="107496.79489999999"/>
    <x v="1"/>
    <n v="13417.6471"/>
    <x v="1240"/>
    <x v="0"/>
    <m/>
  </r>
  <r>
    <d v="2024-12-27T01:34:59"/>
    <x v="1"/>
    <n v="23"/>
    <s v="SALDARRIAGA PARRA LUIS ALBERTO"/>
    <x v="6"/>
    <x v="0"/>
    <n v="147"/>
    <n v="18.375"/>
    <n v="164.358974358974"/>
    <m/>
    <n v="85997.435899999997"/>
    <x v="2"/>
    <n v="13417.6471"/>
    <x v="1240"/>
    <x v="0"/>
    <m/>
  </r>
  <r>
    <d v="2024-12-27T01:34:59"/>
    <x v="9"/>
    <n v="25"/>
    <s v="JIMENEZ HURTADO CARLOS ESTIVEN"/>
    <x v="0"/>
    <x v="0"/>
    <n v="219"/>
    <n v="24.3333333333333"/>
    <n v="184.90384615384599"/>
    <m/>
    <n v="96747.115399999995"/>
    <x v="1"/>
    <n v="13417.6471"/>
    <x v="1240"/>
    <x v="0"/>
    <m/>
  </r>
  <r>
    <d v="2024-12-27T01:34:59"/>
    <x v="1"/>
    <n v="26"/>
    <s v="CIRO MARIN RODRIGO ALBERTO"/>
    <x v="3"/>
    <x v="3"/>
    <n v="202"/>
    <n v="20.2"/>
    <n v="205.44871794871801"/>
    <s v="6 Descuentos (Jefe de ruta, transbordo y despachador) "/>
    <n v="107496.79489999999"/>
    <x v="0"/>
    <n v="13417.6471"/>
    <x v="1240"/>
    <x v="0"/>
    <m/>
  </r>
  <r>
    <d v="2024-12-27T01:34:59"/>
    <x v="9"/>
    <n v="27"/>
    <s v="HENAO MUOZ FERNEY"/>
    <x v="9"/>
    <x v="0"/>
    <n v="250"/>
    <n v="20.8333333333333"/>
    <n v="246.538461538462"/>
    <s v="JORGE FLORES Realiz 4 viajes donde moviliz 82 Usuarios "/>
    <n v="128996.1538"/>
    <x v="0"/>
    <n v="13417.6471"/>
    <x v="1240"/>
    <x v="0"/>
    <m/>
  </r>
  <r>
    <d v="2024-12-27T01:34:59"/>
    <x v="1"/>
    <n v="28"/>
    <s v="AGUDELO GARCIA LLORDIN ELIAS"/>
    <x v="4"/>
    <x v="0"/>
    <n v="132"/>
    <n v="18.8571428571429"/>
    <n v="143.814102564103"/>
    <s v="18 Descuentos (Transbordo) "/>
    <n v="75247.756399999998"/>
    <x v="0"/>
    <n v="13417.6471"/>
    <x v="1240"/>
    <x v="0"/>
    <m/>
  </r>
  <r>
    <d v="2024-12-27T01:35:00"/>
    <x v="9"/>
    <n v="29"/>
    <s v="VALENCIA MENDOZA JHON"/>
    <x v="2"/>
    <x v="0"/>
    <n v="151"/>
    <n v="25.1666666666667"/>
    <n v="123.269230769231"/>
    <m/>
    <n v="64498.0769"/>
    <x v="0"/>
    <n v="13417.6471"/>
    <x v="1240"/>
    <x v="0"/>
    <m/>
  </r>
  <r>
    <d v="2024-12-27T01:35:00"/>
    <x v="1"/>
    <n v="30"/>
    <s v="TORRES SUAREZ JUAN DIEGO"/>
    <x v="8"/>
    <x v="0"/>
    <n v="107"/>
    <n v="21.4"/>
    <n v="102.72435897435901"/>
    <s v="2 Descuentos (conducts) "/>
    <n v="53748.397400000002"/>
    <x v="0"/>
    <n v="13417.6471"/>
    <x v="1240"/>
    <x v="0"/>
    <m/>
  </r>
  <r>
    <d v="2024-12-27T01:35:00"/>
    <x v="9"/>
    <n v="32"/>
    <s v="AGUDELO GARCIA DENIN ANGELO"/>
    <x v="6"/>
    <x v="0"/>
    <n v="188"/>
    <n v="23.5"/>
    <n v="164.358974358974"/>
    <s v="8 Descuentos (Transbordo y usuarios desubicados) "/>
    <n v="85997.435899999997"/>
    <x v="0"/>
    <n v="13417.6471"/>
    <x v="1240"/>
    <x v="0"/>
    <m/>
  </r>
  <r>
    <d v="2024-12-27T01:35:00"/>
    <x v="1"/>
    <n v="33"/>
    <s v="SERNA JUAN PABLO"/>
    <x v="8"/>
    <x v="0"/>
    <n v="77"/>
    <n v="15.4"/>
    <n v="102.72435897435901"/>
    <m/>
    <n v="53748.397400000002"/>
    <x v="0"/>
    <n v="13417.6471"/>
    <x v="1240"/>
    <x v="0"/>
    <m/>
  </r>
  <r>
    <d v="2024-12-27T01:35:00"/>
    <x v="9"/>
    <n v="35"/>
    <s v="MOLINA LUIS FERNANDO"/>
    <x v="3"/>
    <x v="0"/>
    <n v="203"/>
    <n v="20.3"/>
    <n v="205.44871794871801"/>
    <s v="1 Descuento (Despachador) "/>
    <n v="107496.79489999999"/>
    <x v="1"/>
    <n v="13417.6471"/>
    <x v="1240"/>
    <x v="0"/>
    <m/>
  </r>
  <r>
    <d v="2024-12-27T01:35:01"/>
    <x v="1"/>
    <n v="36"/>
    <s v="MARTINEZ CHAVERRA LUIS NORBERTO"/>
    <x v="9"/>
    <x v="0"/>
    <n v="268"/>
    <n v="22.3333333333333"/>
    <n v="246.538461538462"/>
    <s v="1 Descuento (Conduct) "/>
    <n v="128996.1538"/>
    <x v="0"/>
    <n v="13417.6471"/>
    <x v="1240"/>
    <x v="0"/>
    <m/>
  </r>
  <r>
    <d v="2024-12-27T01:35:01"/>
    <x v="9"/>
    <n v="37"/>
    <s v="TABORDA ROJAS DIEGO ALEJANDRO"/>
    <x v="1"/>
    <x v="0"/>
    <n v="222"/>
    <n v="20.181818181818201"/>
    <n v="225.99358974359001"/>
    <s v="Se descuenta 0.5 viaje de 9 07 am ya que NO espera el tiempo indicado en el paradero, 2 Descuentos (Despachadora) "/>
    <n v="112883.97440000001"/>
    <x v="1"/>
    <n v="13417.6471"/>
    <x v="1240"/>
    <x v="2"/>
    <n v="10.25"/>
  </r>
  <r>
    <d v="2024-12-27T01:35:01"/>
    <x v="1"/>
    <n v="38"/>
    <s v="JIMENEZ HERNANDEZ ESTEBAN CAMILO"/>
    <x v="0"/>
    <x v="0"/>
    <n v="153"/>
    <n v="17"/>
    <n v="184.90384615384599"/>
    <s v="2 Descuentos (Usuarios desubicados) "/>
    <n v="96747.115399999995"/>
    <x v="0"/>
    <n v="13417.6471"/>
    <x v="1240"/>
    <x v="0"/>
    <m/>
  </r>
  <r>
    <d v="2024-12-27T01:35:01"/>
    <x v="9"/>
    <n v="39"/>
    <s v="MACEA MATEO"/>
    <x v="12"/>
    <x v="0"/>
    <n v="256"/>
    <n v="19.692307692307701"/>
    <n v="267.08333333333297"/>
    <m/>
    <n v="139745.8333"/>
    <x v="0"/>
    <n v="13417.6471"/>
    <x v="1240"/>
    <x v="0"/>
    <m/>
  </r>
  <r>
    <d v="2024-12-27T01:35:02"/>
    <x v="1"/>
    <n v="40"/>
    <s v="OCAMPO OCAMPO ANTONIO JOSE"/>
    <x v="3"/>
    <x v="0"/>
    <n v="224"/>
    <n v="22.4"/>
    <n v="205.44871794871801"/>
    <s v="2 Descuentos (Usuarios desubicados) "/>
    <n v="107496.79489999999"/>
    <x v="0"/>
    <n v="13417.6471"/>
    <x v="1240"/>
    <x v="0"/>
    <m/>
  </r>
  <r>
    <d v="2024-12-27T01:35:02"/>
    <x v="9"/>
    <n v="41"/>
    <s v="GARCIA DAVID WILSON ALBERTO"/>
    <x v="3"/>
    <x v="0"/>
    <n v="216"/>
    <n v="21.6"/>
    <n v="205.44871794871801"/>
    <s v="1 Descuento (Despachador) "/>
    <n v="107496.79489999999"/>
    <x v="1"/>
    <n v="13417.6471"/>
    <x v="1240"/>
    <x v="0"/>
    <m/>
  </r>
  <r>
    <d v="2024-12-28T01:39:15"/>
    <x v="1"/>
    <n v="1"/>
    <s v="MACEA MATEO"/>
    <x v="2"/>
    <x v="3"/>
    <n v="128"/>
    <n v="19.692307692307701"/>
    <n v="133.02932098765399"/>
    <m/>
    <n v="69591.126499999998"/>
    <x v="0"/>
    <n v="13055.5556"/>
    <x v="1241"/>
    <x v="0"/>
    <m/>
  </r>
  <r>
    <d v="2024-12-28T01:39:15"/>
    <x v="9"/>
    <n v="2"/>
    <s v="PARIAS MURIEL JHON FREDY"/>
    <x v="3"/>
    <x v="0"/>
    <n v="236"/>
    <n v="23.6"/>
    <n v="204.66049382716099"/>
    <s v="1 Descuento (Usuario desubicado) "/>
    <n v="107063.27159999999"/>
    <x v="1"/>
    <n v="13055.5556"/>
    <x v="1241"/>
    <x v="0"/>
    <m/>
  </r>
  <r>
    <d v="2024-12-28T01:39:15"/>
    <x v="1"/>
    <n v="3"/>
    <s v="AGUIRRE ANDRES"/>
    <x v="0"/>
    <x v="0"/>
    <n v="214"/>
    <n v="23.7777777777778"/>
    <n v="184.194444444444"/>
    <s v="1 Descuento (Oficina) "/>
    <n v="96356.944399999993"/>
    <x v="0"/>
    <n v="13055.5556"/>
    <x v="1241"/>
    <x v="0"/>
    <m/>
  </r>
  <r>
    <d v="2024-12-28T01:39:16"/>
    <x v="9"/>
    <n v="4"/>
    <s v="SERNA GONZALES GEOVANNY ANDRES"/>
    <x v="3"/>
    <x v="0"/>
    <n v="228"/>
    <n v="22.8"/>
    <n v="204.66049382716099"/>
    <s v="1 Descuento (Tecnico camaras) "/>
    <n v="107063.27159999999"/>
    <x v="0"/>
    <n v="13055.5556"/>
    <x v="1241"/>
    <x v="0"/>
    <m/>
  </r>
  <r>
    <d v="2024-12-28T01:39:16"/>
    <x v="1"/>
    <n v="10"/>
    <s v="MARULANDA JARAMILLO DAWER ANDRES"/>
    <x v="4"/>
    <x v="0"/>
    <n v="170"/>
    <n v="24.285714285714299"/>
    <n v="143.26234567901199"/>
    <s v="2 Descuentos (Conducts) "/>
    <n v="74944.290099999998"/>
    <x v="0"/>
    <n v="13055.5556"/>
    <x v="1241"/>
    <x v="0"/>
    <m/>
  </r>
  <r>
    <d v="2024-12-28T01:39:16"/>
    <x v="9"/>
    <n v="11"/>
    <s v="HERRERA GIRALDO DAVINSON"/>
    <x v="3"/>
    <x v="0"/>
    <n v="188"/>
    <n v="18.8"/>
    <n v="204.66049382716099"/>
    <m/>
    <n v="107063.27159999999"/>
    <x v="0"/>
    <n v="13055.5556"/>
    <x v="1241"/>
    <x v="0"/>
    <m/>
  </r>
  <r>
    <d v="2024-12-28T01:39:16"/>
    <x v="1"/>
    <n v="12"/>
    <s v="JIMENEZ JIMENEZ OMAR DAVID"/>
    <x v="9"/>
    <x v="0"/>
    <n v="246"/>
    <n v="20.5"/>
    <n v="245.59259259259301"/>
    <m/>
    <n v="128475.9259"/>
    <x v="0"/>
    <n v="13055.5556"/>
    <x v="1241"/>
    <x v="0"/>
    <m/>
  </r>
  <r>
    <d v="2024-12-28T01:39:17"/>
    <x v="9"/>
    <n v="13"/>
    <s v="DURANGO PAEZ GILDARDO"/>
    <x v="2"/>
    <x v="0"/>
    <n v="98"/>
    <n v="16.3333333333333"/>
    <n v="122.79629629629601"/>
    <m/>
    <n v="64237.963000000003"/>
    <x v="0"/>
    <n v="13055.5556"/>
    <x v="1241"/>
    <x v="0"/>
    <m/>
  </r>
  <r>
    <d v="2024-12-28T01:39:17"/>
    <x v="1"/>
    <n v="14"/>
    <s v="DIAZ LOZADA ANDRES FELIPE"/>
    <x v="6"/>
    <x v="0"/>
    <n v="136"/>
    <n v="17"/>
    <n v="163.72839506172801"/>
    <m/>
    <n v="85650.617299999998"/>
    <x v="1"/>
    <n v="13055.5556"/>
    <x v="1241"/>
    <x v="0"/>
    <m/>
  </r>
  <r>
    <d v="2024-12-28T01:39:17"/>
    <x v="9"/>
    <n v="15"/>
    <s v="QUINTERO  ALVARO ANTONIO"/>
    <x v="3"/>
    <x v="0"/>
    <n v="246"/>
    <n v="24.6"/>
    <n v="204.66049382716099"/>
    <m/>
    <n v="107063.27159999999"/>
    <x v="1"/>
    <n v="13055.5556"/>
    <x v="1241"/>
    <x v="0"/>
    <m/>
  </r>
  <r>
    <d v="2024-12-28T01:39:17"/>
    <x v="1"/>
    <n v="16"/>
    <s v="PEREZ GARCIA JUAN ESTEBAN"/>
    <x v="3"/>
    <x v="0"/>
    <n v="170"/>
    <n v="17"/>
    <n v="204.66049382716099"/>
    <m/>
    <n v="107063.27159999999"/>
    <x v="0"/>
    <n v="13055.5556"/>
    <x v="1241"/>
    <x v="0"/>
    <m/>
  </r>
  <r>
    <d v="2024-12-28T01:39:18"/>
    <x v="9"/>
    <n v="17"/>
    <s v="ESPINOZA CHAVARRIA GUILLERMO LEON"/>
    <x v="3"/>
    <x v="0"/>
    <n v="178"/>
    <n v="17.8"/>
    <n v="204.66049382716099"/>
    <m/>
    <n v="107063.27159999999"/>
    <x v="0"/>
    <n v="13055.5556"/>
    <x v="1241"/>
    <x v="0"/>
    <m/>
  </r>
  <r>
    <d v="2024-12-28T01:39:18"/>
    <x v="1"/>
    <n v="18"/>
    <s v="BETANCUR GUZMAN JHON FERNANDO"/>
    <x v="3"/>
    <x v="0"/>
    <n v="198"/>
    <n v="19.8"/>
    <n v="204.66049382716099"/>
    <s v="1 Descuento (Conduct) "/>
    <n v="107063.27159999999"/>
    <x v="0"/>
    <n v="13055.5556"/>
    <x v="1241"/>
    <x v="0"/>
    <m/>
  </r>
  <r>
    <d v="2024-12-28T01:39:18"/>
    <x v="9"/>
    <n v="19"/>
    <s v="MUOZ PEA WEIMAR ALONSO"/>
    <x v="0"/>
    <x v="0"/>
    <n v="187"/>
    <n v="20.7777777777778"/>
    <n v="184.194444444444"/>
    <m/>
    <n v="96356.944399999993"/>
    <x v="0"/>
    <n v="13055.5556"/>
    <x v="1241"/>
    <x v="0"/>
    <m/>
  </r>
  <r>
    <d v="2024-12-28T01:39:18"/>
    <x v="1"/>
    <n v="20"/>
    <s v="GONZALEZ PEREZ RAFAEL JOSE"/>
    <x v="3"/>
    <x v="0"/>
    <n v="170"/>
    <n v="17"/>
    <n v="204.66049382716099"/>
    <m/>
    <n v="107063.27159999999"/>
    <x v="0"/>
    <n v="13055.5556"/>
    <x v="1241"/>
    <x v="0"/>
    <m/>
  </r>
  <r>
    <d v="2024-12-28T01:39:19"/>
    <x v="9"/>
    <n v="21"/>
    <s v="DURANGO DAVID JOSE"/>
    <x v="5"/>
    <x v="0"/>
    <n v="16"/>
    <n v="16"/>
    <n v="20.466049382716101"/>
    <m/>
    <n v="10706.3272"/>
    <x v="0"/>
    <n v="13055.5556"/>
    <x v="1241"/>
    <x v="0"/>
    <m/>
  </r>
  <r>
    <d v="2024-12-28T01:39:19"/>
    <x v="1"/>
    <n v="22"/>
    <s v="QUIRAMA CASTAEDA JHON JADER"/>
    <x v="0"/>
    <x v="0"/>
    <n v="178"/>
    <n v="19.7777777777778"/>
    <n v="184.194444444444"/>
    <s v="1 Descuento (Asociado) "/>
    <n v="96356.944399999993"/>
    <x v="1"/>
    <n v="13055.5556"/>
    <x v="1241"/>
    <x v="0"/>
    <m/>
  </r>
  <r>
    <d v="2024-12-28T01:39:19"/>
    <x v="9"/>
    <n v="23"/>
    <s v="SALDARRIAGA PARRA LUIS ALBERTO"/>
    <x v="3"/>
    <x v="0"/>
    <n v="202"/>
    <n v="20.2"/>
    <n v="204.66049382716099"/>
    <m/>
    <n v="107063.27159999999"/>
    <x v="2"/>
    <n v="13055.5556"/>
    <x v="1241"/>
    <x v="0"/>
    <m/>
  </r>
  <r>
    <d v="2024-12-28T01:39:19"/>
    <x v="1"/>
    <n v="24"/>
    <s v="GARCIA DAVID WILSON ALBERTO"/>
    <x v="10"/>
    <x v="0"/>
    <n v="83"/>
    <n v="20.75"/>
    <n v="81.864197530864203"/>
    <m/>
    <n v="42825.308599999997"/>
    <x v="0"/>
    <n v="13055.5556"/>
    <x v="1241"/>
    <x v="0"/>
    <m/>
  </r>
  <r>
    <d v="2024-12-28T01:39:20"/>
    <x v="9"/>
    <n v="25"/>
    <s v="HENAO MUOZ FERNEY"/>
    <x v="6"/>
    <x v="0"/>
    <n v="167"/>
    <n v="20.875"/>
    <n v="163.72839506172801"/>
    <s v="3 Descuentos (Usuarios desubicados y Asociado) "/>
    <n v="85650.617299999998"/>
    <x v="1"/>
    <n v="13055.5556"/>
    <x v="1241"/>
    <x v="0"/>
    <m/>
  </r>
  <r>
    <d v="2024-12-28T01:39:20"/>
    <x v="1"/>
    <n v="26"/>
    <s v="CIRO MARIN RODRIGO ALBERTO"/>
    <x v="10"/>
    <x v="0"/>
    <n v="56"/>
    <n v="12.4444444444444"/>
    <n v="92.0972222222222"/>
    <m/>
    <n v="48178.472199999997"/>
    <x v="0"/>
    <n v="13055.5556"/>
    <x v="1241"/>
    <x v="0"/>
    <m/>
  </r>
  <r>
    <d v="2024-12-28T01:39:20"/>
    <x v="9"/>
    <n v="27"/>
    <s v="FLORES RINCON JORGE ALBERTO"/>
    <x v="15"/>
    <x v="0"/>
    <n v="317"/>
    <n v="21.133333333333301"/>
    <n v="306.99074074074099"/>
    <s v="3 Descuentos (Usuarios desubicados) "/>
    <n v="160594.9074"/>
    <x v="0"/>
    <n v="13055.5556"/>
    <x v="1241"/>
    <x v="0"/>
    <m/>
  </r>
  <r>
    <d v="2024-12-28T01:39:20"/>
    <x v="1"/>
    <n v="28"/>
    <s v="AGUDELO GARCIA LLORDIN ELIAS"/>
    <x v="0"/>
    <x v="0"/>
    <n v="177"/>
    <n v="19.6666666666667"/>
    <n v="184.194444444444"/>
    <m/>
    <n v="96356.944399999993"/>
    <x v="0"/>
    <n v="13055.5556"/>
    <x v="1241"/>
    <x v="0"/>
    <m/>
  </r>
  <r>
    <d v="2024-12-28T01:39:20"/>
    <x v="9"/>
    <n v="29"/>
    <s v="VALENCIA MENDOZA JHON"/>
    <x v="3"/>
    <x v="0"/>
    <n v="204"/>
    <n v="20.399999999999999"/>
    <n v="204.66049382716099"/>
    <m/>
    <n v="107063.27159999999"/>
    <x v="0"/>
    <n v="13055.5556"/>
    <x v="1241"/>
    <x v="0"/>
    <m/>
  </r>
  <r>
    <d v="2024-12-28T01:39:20"/>
    <x v="1"/>
    <n v="30"/>
    <s v="TORRES SUAREZ JUAN DIEGO"/>
    <x v="8"/>
    <x v="0"/>
    <n v="76"/>
    <n v="15.2"/>
    <n v="102.33024691358"/>
    <m/>
    <n v="53531.635799999996"/>
    <x v="0"/>
    <n v="13055.5556"/>
    <x v="1241"/>
    <x v="0"/>
    <m/>
  </r>
  <r>
    <d v="2024-12-28T01:39:21"/>
    <x v="9"/>
    <n v="32"/>
    <s v="AGUDELO GARCIA DENIN ANGELO"/>
    <x v="4"/>
    <x v="0"/>
    <n v="130"/>
    <n v="18.571428571428601"/>
    <n v="143.26234567901199"/>
    <s v="1 Descuento (Despachador) "/>
    <n v="74944.290099999998"/>
    <x v="0"/>
    <n v="13055.5556"/>
    <x v="1241"/>
    <x v="0"/>
    <m/>
  </r>
  <r>
    <d v="2024-12-28T01:39:21"/>
    <x v="1"/>
    <n v="33"/>
    <s v="SERNA JUAN PABLO"/>
    <x v="1"/>
    <x v="0"/>
    <n v="227"/>
    <n v="20.636363636363601"/>
    <n v="225.12654320987701"/>
    <s v="3 Descuentos (Usuarios desubicados) "/>
    <n v="117769.59880000001"/>
    <x v="0"/>
    <n v="13055.5556"/>
    <x v="1241"/>
    <x v="0"/>
    <m/>
  </r>
  <r>
    <d v="2024-12-28T01:39:21"/>
    <x v="9"/>
    <n v="34"/>
    <s v="MONTOYA OSPINA GILBERTO ANTONIO"/>
    <x v="12"/>
    <x v="3"/>
    <n v="259"/>
    <n v="19.923076923076898"/>
    <n v="266.058641975309"/>
    <m/>
    <n v="139182.2531"/>
    <x v="0"/>
    <n v="13055.5556"/>
    <x v="1241"/>
    <x v="0"/>
    <m/>
  </r>
  <r>
    <d v="2024-12-28T01:39:21"/>
    <x v="1"/>
    <n v="35"/>
    <s v="MOLINA LUIS FERNANDO"/>
    <x v="3"/>
    <x v="3"/>
    <n v="250"/>
    <n v="25"/>
    <n v="204.66049382716099"/>
    <m/>
    <n v="107063.27159999999"/>
    <x v="1"/>
    <n v="13055.5556"/>
    <x v="1241"/>
    <x v="0"/>
    <m/>
  </r>
  <r>
    <d v="2024-12-28T01:39:21"/>
    <x v="9"/>
    <n v="36"/>
    <s v="HINCAPIE DIDIER FABIAN"/>
    <x v="1"/>
    <x v="0"/>
    <n v="234"/>
    <n v="21.272727272727298"/>
    <n v="225.12654320987701"/>
    <s v="1 Descuento (Despachador) "/>
    <n v="117769.59880000001"/>
    <x v="0"/>
    <n v="13055.5556"/>
    <x v="1241"/>
    <x v="0"/>
    <m/>
  </r>
  <r>
    <d v="2024-12-28T01:39:22"/>
    <x v="1"/>
    <n v="37"/>
    <s v="TABORDA ROJAS DIEGO ALEJANDRO"/>
    <x v="0"/>
    <x v="0"/>
    <n v="192"/>
    <n v="21.3333333333333"/>
    <n v="184.194444444444"/>
    <m/>
    <n v="96356.944399999993"/>
    <x v="1"/>
    <n v="13055.5556"/>
    <x v="1241"/>
    <x v="0"/>
    <m/>
  </r>
  <r>
    <d v="2024-12-28T01:39:22"/>
    <x v="9"/>
    <n v="38"/>
    <s v="JIMENEZ HERNANDEZ ESTEBAN CAMILO"/>
    <x v="9"/>
    <x v="0"/>
    <n v="241"/>
    <n v="20.0833333333333"/>
    <n v="245.59259259259301"/>
    <s v="2 Descuentos (Usuarios desubicados) "/>
    <n v="128475.9259"/>
    <x v="0"/>
    <n v="13055.5556"/>
    <x v="1241"/>
    <x v="0"/>
    <m/>
  </r>
  <r>
    <d v="2024-12-28T01:39:22"/>
    <x v="1"/>
    <n v="39"/>
    <s v="PALMAR PANA EDIXON JOSUE"/>
    <x v="1"/>
    <x v="0"/>
    <n v="251"/>
    <n v="22.818181818181799"/>
    <n v="225.12654320987701"/>
    <m/>
    <n v="117769.59880000001"/>
    <x v="0"/>
    <n v="13055.5556"/>
    <x v="1241"/>
    <x v="0"/>
    <m/>
  </r>
  <r>
    <d v="2024-12-28T01:39:22"/>
    <x v="9"/>
    <n v="40"/>
    <s v="OCAMPO OCAMPO ANTONIO JOSE"/>
    <x v="1"/>
    <x v="0"/>
    <n v="254"/>
    <n v="23.090909090909101"/>
    <n v="225.12654320987701"/>
    <s v="4 Descuentos (Conducts) "/>
    <n v="117769.59880000001"/>
    <x v="0"/>
    <n v="13055.5556"/>
    <x v="1241"/>
    <x v="0"/>
    <m/>
  </r>
  <r>
    <d v="2024-12-28T01:39:22"/>
    <x v="1"/>
    <n v="41"/>
    <s v="LONDOO LOPERA DUVAN ANDRES"/>
    <x v="0"/>
    <x v="0"/>
    <n v="183"/>
    <n v="20.3333333333333"/>
    <n v="184.194444444444"/>
    <m/>
    <n v="96356.944399999993"/>
    <x v="1"/>
    <n v="13055.5556"/>
    <x v="1241"/>
    <x v="0"/>
    <m/>
  </r>
  <r>
    <d v="2024-12-28T01:39:23"/>
    <x v="9"/>
    <n v="42"/>
    <s v="LOPERA ALVAREZ ESTIVEN"/>
    <x v="4"/>
    <x v="0"/>
    <n v="141"/>
    <n v="20.1428571428571"/>
    <n v="143.26234567901199"/>
    <m/>
    <n v="74944.290099999998"/>
    <x v="1"/>
    <n v="13055.5556"/>
    <x v="1241"/>
    <x v="0"/>
    <m/>
  </r>
  <r>
    <d v="2024-12-29T00:34:56"/>
    <x v="9"/>
    <n v="1"/>
    <s v="MACEA MATEO"/>
    <x v="2"/>
    <x v="0"/>
    <n v="142"/>
    <n v="21.846153846153801"/>
    <n v="134.95652173913001"/>
    <s v="4 Descuentos (Despachador) "/>
    <n v="70651.087"/>
    <x v="0"/>
    <n v="11713.513499999999"/>
    <x v="1242"/>
    <x v="0"/>
    <m/>
  </r>
  <r>
    <d v="2024-12-29T00:34:56"/>
    <x v="1"/>
    <n v="2"/>
    <s v="PARIAS MURIEL JHON FREDY"/>
    <x v="0"/>
    <x v="0"/>
    <n v="208"/>
    <n v="23.1111111111111"/>
    <n v="186.862876254181"/>
    <s v="2 Descuentos (Usuarios desubicados) "/>
    <n v="97824.581900000005"/>
    <x v="1"/>
    <n v="11713.513499999999"/>
    <x v="1242"/>
    <x v="0"/>
    <m/>
  </r>
  <r>
    <d v="2024-12-29T00:34:56"/>
    <x v="9"/>
    <n v="3"/>
    <s v="AGUIRRE ANDRES "/>
    <x v="3"/>
    <x v="0"/>
    <n v="198"/>
    <n v="19.8"/>
    <n v="207.62541806020101"/>
    <m/>
    <n v="108693.97990000001"/>
    <x v="0"/>
    <n v="11713.513499999999"/>
    <x v="1242"/>
    <x v="0"/>
    <m/>
  </r>
  <r>
    <d v="2024-12-29T00:34:56"/>
    <x v="1"/>
    <n v="4"/>
    <s v="SERNA GONZALES GEOVANNY ANDRES"/>
    <x v="0"/>
    <x v="0"/>
    <n v="199"/>
    <n v="22.1111111111111"/>
    <n v="186.862876254181"/>
    <s v="4 Descuentos (Usuarios desubicados, tecnico radios) "/>
    <n v="97824.581900000005"/>
    <x v="0"/>
    <n v="11713.513499999999"/>
    <x v="1242"/>
    <x v="0"/>
    <m/>
  </r>
  <r>
    <d v="2024-12-29T00:34:57"/>
    <x v="9"/>
    <n v="5"/>
    <s v="BERRIO POSADA ANGELA"/>
    <x v="6"/>
    <x v="0"/>
    <n v="152"/>
    <n v="19"/>
    <n v="166.10033444816099"/>
    <m/>
    <n v="86955.183900000004"/>
    <x v="1"/>
    <n v="11713.513499999999"/>
    <x v="1242"/>
    <x v="0"/>
    <m/>
  </r>
  <r>
    <d v="2024-12-29T00:34:57"/>
    <x v="1"/>
    <n v="8"/>
    <s v="VACA FIERRO ROBINSON"/>
    <x v="6"/>
    <x v="0"/>
    <n v="216"/>
    <n v="27"/>
    <n v="166.10033444816099"/>
    <s v="1 Descuento (Conduct) "/>
    <n v="86955.183900000004"/>
    <x v="1"/>
    <n v="11713.513499999999"/>
    <x v="1242"/>
    <x v="0"/>
    <m/>
  </r>
  <r>
    <d v="2024-12-29T00:34:57"/>
    <x v="9"/>
    <n v="11"/>
    <s v="HERRERA GIRALDO DAVINSON"/>
    <x v="0"/>
    <x v="0"/>
    <n v="190"/>
    <n v="21.1111111111111"/>
    <n v="186.862876254181"/>
    <s v="1 Descuento (Despachador) "/>
    <n v="97824.581900000005"/>
    <x v="0"/>
    <n v="11713.513499999999"/>
    <x v="1242"/>
    <x v="0"/>
    <m/>
  </r>
  <r>
    <d v="2024-12-29T00:34:57"/>
    <x v="1"/>
    <n v="12"/>
    <s v="JIMENEZ JIMENEZ OMAR DAVID"/>
    <x v="1"/>
    <x v="0"/>
    <n v="212"/>
    <n v="19.272727272727298"/>
    <n v="228.387959866221"/>
    <m/>
    <n v="119563.37790000001"/>
    <x v="0"/>
    <n v="11713.513499999999"/>
    <x v="1242"/>
    <x v="0"/>
    <m/>
  </r>
  <r>
    <d v="2024-12-29T00:34:58"/>
    <x v="9"/>
    <n v="13"/>
    <s v="DURANGO PAEZ GILDARDO"/>
    <x v="0"/>
    <x v="0"/>
    <n v="178"/>
    <n v="19.7777777777778"/>
    <n v="186.862876254181"/>
    <m/>
    <n v="97824.581900000005"/>
    <x v="0"/>
    <n v="11713.513499999999"/>
    <x v="1242"/>
    <x v="0"/>
    <m/>
  </r>
  <r>
    <d v="2024-12-29T00:34:58"/>
    <x v="1"/>
    <n v="14"/>
    <s v="DIAZ LOZADA ANDRES FELIPE"/>
    <x v="3"/>
    <x v="0"/>
    <n v="208"/>
    <n v="20.8"/>
    <n v="207.62541806020101"/>
    <s v="1 Descuento (Usuarios desubicados) "/>
    <n v="108693.97990000001"/>
    <x v="1"/>
    <n v="11713.513499999999"/>
    <x v="1242"/>
    <x v="0"/>
    <m/>
  </r>
  <r>
    <d v="2024-12-29T00:34:58"/>
    <x v="9"/>
    <n v="15"/>
    <s v="QUINTERO  ALVARO ANTONIO"/>
    <x v="10"/>
    <x v="0"/>
    <n v="67"/>
    <n v="19.1428571428571"/>
    <n v="72.668896321070207"/>
    <m/>
    <n v="38042.892999999996"/>
    <x v="1"/>
    <n v="11713.513499999999"/>
    <x v="1242"/>
    <x v="0"/>
    <m/>
  </r>
  <r>
    <d v="2024-12-29T00:34:58"/>
    <x v="1"/>
    <n v="16"/>
    <s v="PEREZ GARCIA JUAN ESTEBAN"/>
    <x v="2"/>
    <x v="0"/>
    <n v="122"/>
    <n v="20.3333333333333"/>
    <n v="124.57525083612001"/>
    <s v="2 Descuentos (Usuarios desubicados) "/>
    <n v="65216.387999999999"/>
    <x v="0"/>
    <n v="11713.513499999999"/>
    <x v="1242"/>
    <x v="0"/>
    <m/>
  </r>
  <r>
    <d v="2024-12-29T00:34:58"/>
    <x v="9"/>
    <n v="17"/>
    <s v="HINCAPIE DIDIER FABIAN"/>
    <x v="0"/>
    <x v="0"/>
    <n v="206"/>
    <n v="22.8888888888889"/>
    <n v="186.862876254181"/>
    <m/>
    <n v="97824.581900000005"/>
    <x v="0"/>
    <n v="11713.513499999999"/>
    <x v="1242"/>
    <x v="0"/>
    <m/>
  </r>
  <r>
    <d v="2024-12-29T00:34:59"/>
    <x v="1"/>
    <n v="18"/>
    <s v="BETANCUR GUZMAN JHON FERNANDO"/>
    <x v="0"/>
    <x v="0"/>
    <n v="172"/>
    <n v="19.1111111111111"/>
    <n v="186.862876254181"/>
    <s v="35 Descuentos (Incidente con Usuarios, desubicado y monitoreo) "/>
    <n v="97824.581900000005"/>
    <x v="0"/>
    <n v="11713.513499999999"/>
    <x v="1242"/>
    <x v="0"/>
    <m/>
  </r>
  <r>
    <d v="2024-12-29T00:34:59"/>
    <x v="9"/>
    <n v="19"/>
    <s v="MUOZ PEA WEIMAR ALONSO"/>
    <x v="10"/>
    <x v="0"/>
    <n v="49"/>
    <n v="10.8888888888889"/>
    <n v="93.431438127090303"/>
    <m/>
    <n v="48912.290999999997"/>
    <x v="0"/>
    <n v="11713.513499999999"/>
    <x v="1242"/>
    <x v="0"/>
    <m/>
  </r>
  <r>
    <d v="2024-12-29T00:34:59"/>
    <x v="1"/>
    <n v="20"/>
    <s v="GONZALEZ PEREZ RAFAEL JOSE"/>
    <x v="6"/>
    <x v="0"/>
    <n v="142"/>
    <n v="17.75"/>
    <n v="166.10033444816099"/>
    <m/>
    <n v="86955.183900000004"/>
    <x v="0"/>
    <n v="11713.513499999999"/>
    <x v="1242"/>
    <x v="0"/>
    <m/>
  </r>
  <r>
    <d v="2024-12-29T00:34:59"/>
    <x v="9"/>
    <n v="21"/>
    <s v="DURANGO DAVID JOSE"/>
    <x v="0"/>
    <x v="0"/>
    <n v="142"/>
    <n v="15.7777777777778"/>
    <n v="186.862876254181"/>
    <m/>
    <n v="97824.581900000005"/>
    <x v="0"/>
    <n v="11713.513499999999"/>
    <x v="1242"/>
    <x v="0"/>
    <m/>
  </r>
  <r>
    <d v="2024-12-29T00:35:00"/>
    <x v="1"/>
    <n v="22"/>
    <s v="QUIRAMA CASTAEDA JHON JADER"/>
    <x v="0"/>
    <x v="0"/>
    <n v="246"/>
    <n v="27.3333333333333"/>
    <n v="186.862876254181"/>
    <m/>
    <n v="97824.581900000005"/>
    <x v="1"/>
    <n v="11713.513499999999"/>
    <x v="1242"/>
    <x v="0"/>
    <m/>
  </r>
  <r>
    <d v="2024-12-29T00:35:00"/>
    <x v="9"/>
    <n v="23"/>
    <s v="SALDARRIAGA PARRA LUIS ALBERTO"/>
    <x v="2"/>
    <x v="0"/>
    <n v="80"/>
    <n v="13.3333333333333"/>
    <n v="124.57525083612001"/>
    <s v="1 Descuento (Despachador) "/>
    <n v="65216.387999999999"/>
    <x v="2"/>
    <n v="11713.513499999999"/>
    <x v="1242"/>
    <x v="0"/>
    <m/>
  </r>
  <r>
    <d v="2024-12-29T00:35:00"/>
    <x v="1"/>
    <n v="24"/>
    <s v="GARCIA DAVID WILSON ALBERTO"/>
    <x v="0"/>
    <x v="0"/>
    <n v="165"/>
    <n v="18.3333333333333"/>
    <n v="186.862876254181"/>
    <m/>
    <n v="97824.581900000005"/>
    <x v="0"/>
    <n v="11713.513499999999"/>
    <x v="1242"/>
    <x v="0"/>
    <m/>
  </r>
  <r>
    <d v="2024-12-29T00:35:00"/>
    <x v="9"/>
    <n v="26"/>
    <s v="CIRO MARIN RODRIGO ALBERTO"/>
    <x v="2"/>
    <x v="0"/>
    <n v="133"/>
    <n v="22.1666666666667"/>
    <n v="124.57525083612001"/>
    <s v="1 Descuento (Despachador) "/>
    <n v="65216.387999999999"/>
    <x v="0"/>
    <n v="11713.513499999999"/>
    <x v="1242"/>
    <x v="0"/>
    <m/>
  </r>
  <r>
    <d v="2024-12-29T00:35:00"/>
    <x v="1"/>
    <n v="27"/>
    <s v="HENAO MUOZ FERNEY"/>
    <x v="1"/>
    <x v="0"/>
    <n v="262"/>
    <n v="23.818181818181799"/>
    <n v="228.387959866221"/>
    <s v="JORGE FLORES Realiz 6 viajes donde moviliz 163 Usuarios, 3 Descuentos (Usuarios desubicados y monitoreo) "/>
    <n v="119563.37790000001"/>
    <x v="0"/>
    <n v="11713.513499999999"/>
    <x v="1242"/>
    <x v="0"/>
    <m/>
  </r>
  <r>
    <d v="2024-12-29T00:35:01"/>
    <x v="9"/>
    <n v="28"/>
    <s v="AGUDELO GARCIA LLORDIN ELIAS"/>
    <x v="2"/>
    <x v="0"/>
    <n v="109"/>
    <n v="18.1666666666667"/>
    <n v="124.57525083612001"/>
    <s v="1 Descuento (Despachador) "/>
    <n v="65216.387999999999"/>
    <x v="0"/>
    <n v="11713.513499999999"/>
    <x v="1242"/>
    <x v="0"/>
    <m/>
  </r>
  <r>
    <d v="2024-12-29T00:35:01"/>
    <x v="1"/>
    <n v="29"/>
    <s v="VALENCIA MENDOZA JHON "/>
    <x v="0"/>
    <x v="0"/>
    <n v="210"/>
    <n v="23.3333333333333"/>
    <n v="186.862876254181"/>
    <m/>
    <n v="97824.581900000005"/>
    <x v="0"/>
    <n v="11713.513499999999"/>
    <x v="1242"/>
    <x v="0"/>
    <m/>
  </r>
  <r>
    <d v="2024-12-29T00:35:01"/>
    <x v="9"/>
    <n v="30"/>
    <s v="TORRES SUAREZ JUAN DIEGO"/>
    <x v="10"/>
    <x v="0"/>
    <n v="60"/>
    <n v="17.1428571428571"/>
    <n v="72.668896321070207"/>
    <m/>
    <n v="38042.892999999996"/>
    <x v="0"/>
    <n v="11713.513499999999"/>
    <x v="1242"/>
    <x v="0"/>
    <m/>
  </r>
  <r>
    <d v="2024-12-29T00:35:01"/>
    <x v="1"/>
    <n v="32"/>
    <s v="AGUDELO GARCIA DENIN ANGELO"/>
    <x v="4"/>
    <x v="0"/>
    <n v="155"/>
    <n v="22.1428571428571"/>
    <n v="145.33779264213999"/>
    <m/>
    <n v="76085.785999999993"/>
    <x v="0"/>
    <n v="11713.513499999999"/>
    <x v="1242"/>
    <x v="0"/>
    <m/>
  </r>
  <r>
    <d v="2024-12-29T00:35:01"/>
    <x v="9"/>
    <n v="33"/>
    <s v="SERNA JUAN PABLO"/>
    <x v="3"/>
    <x v="0"/>
    <n v="178"/>
    <n v="17.8"/>
    <n v="207.62541806020101"/>
    <m/>
    <n v="108693.97990000001"/>
    <x v="0"/>
    <n v="11713.513499999999"/>
    <x v="1242"/>
    <x v="0"/>
    <m/>
  </r>
  <r>
    <d v="2024-12-29T00:35:01"/>
    <x v="1"/>
    <n v="34"/>
    <s v="MONTOYA OSPINA GILBERTO ANTONIO"/>
    <x v="1"/>
    <x v="0"/>
    <n v="247"/>
    <n v="22.454545454545499"/>
    <n v="228.387959866221"/>
    <s v="Se descuenta 0.5 viaje de 9 37 am ya que NO espera el tiempo indicado en el paradero "/>
    <n v="114145.87790000001"/>
    <x v="0"/>
    <n v="11713.513499999999"/>
    <x v="1242"/>
    <x v="2"/>
    <n v="10.35"/>
  </r>
  <r>
    <d v="2024-12-29T00:35:02"/>
    <x v="9"/>
    <n v="35"/>
    <s v="MOLINA LUIS FERNANDO"/>
    <x v="1"/>
    <x v="0"/>
    <n v="263"/>
    <n v="23.909090909090899"/>
    <n v="228.387959866221"/>
    <s v="1 Descuento (Monitoreo) "/>
    <n v="119563.37790000001"/>
    <x v="1"/>
    <n v="11713.513499999999"/>
    <x v="1242"/>
    <x v="0"/>
    <m/>
  </r>
  <r>
    <d v="2024-12-29T00:35:02"/>
    <x v="1"/>
    <n v="36"/>
    <s v="MARTINEZ CHAVERRA LUIS NORBERTO"/>
    <x v="3"/>
    <x v="0"/>
    <n v="224"/>
    <n v="22.4"/>
    <n v="207.62541806020101"/>
    <m/>
    <n v="108693.97990000001"/>
    <x v="0"/>
    <n v="11713.513499999999"/>
    <x v="1242"/>
    <x v="0"/>
    <m/>
  </r>
  <r>
    <d v="2024-12-29T00:35:02"/>
    <x v="9"/>
    <n v="37"/>
    <s v="TABORDA ROJAS DIEGO ALEJANDRO"/>
    <x v="2"/>
    <x v="0"/>
    <n v="137"/>
    <n v="22.8333333333333"/>
    <n v="124.57525083612001"/>
    <m/>
    <n v="65216.387999999999"/>
    <x v="1"/>
    <n v="11713.513499999999"/>
    <x v="1242"/>
    <x v="0"/>
    <m/>
  </r>
  <r>
    <d v="2024-12-29T00:35:02"/>
    <x v="1"/>
    <n v="38"/>
    <s v="JIMENEZ HERNANDEZ ESTEBAN CAMILO"/>
    <x v="3"/>
    <x v="0"/>
    <n v="188"/>
    <n v="18.8"/>
    <n v="207.62541806020101"/>
    <m/>
    <n v="108693.97990000001"/>
    <x v="0"/>
    <n v="11713.513499999999"/>
    <x v="1242"/>
    <x v="0"/>
    <m/>
  </r>
  <r>
    <d v="2024-12-29T00:35:02"/>
    <x v="9"/>
    <n v="39"/>
    <s v="PALMAR PANA EDIXON JOSUE"/>
    <x v="9"/>
    <x v="0"/>
    <n v="291"/>
    <n v="24.25"/>
    <n v="249.15050167224101"/>
    <m/>
    <n v="130432.77589999999"/>
    <x v="0"/>
    <n v="11713.513499999999"/>
    <x v="1242"/>
    <x v="0"/>
    <m/>
  </r>
  <r>
    <d v="2024-12-29T00:35:02"/>
    <x v="1"/>
    <n v="40"/>
    <s v="OCAMPO OCAMPO ANTONIO JOSE "/>
    <x v="6"/>
    <x v="0"/>
    <n v="160"/>
    <n v="20"/>
    <n v="166.10033444816099"/>
    <m/>
    <n v="86955.183900000004"/>
    <x v="0"/>
    <n v="11713.513499999999"/>
    <x v="1242"/>
    <x v="0"/>
    <m/>
  </r>
  <r>
    <d v="2024-12-29T00:35:03"/>
    <x v="9"/>
    <n v="41"/>
    <s v="LONDOO LOPERA DUVAN ANDRES"/>
    <x v="0"/>
    <x v="3"/>
    <n v="168"/>
    <n v="18.6666666666667"/>
    <n v="186.862876254181"/>
    <m/>
    <n v="97824.581900000005"/>
    <x v="1"/>
    <n v="11713.513499999999"/>
    <x v="1242"/>
    <x v="0"/>
    <m/>
  </r>
  <r>
    <d v="2024-12-29T00:35:03"/>
    <x v="1"/>
    <n v="42"/>
    <s v="LOPERA ALVAREZ ESTIVEN"/>
    <x v="4"/>
    <x v="0"/>
    <n v="129"/>
    <n v="18.428571428571399"/>
    <n v="145.33779264213999"/>
    <s v="1 Descuento (Despachador) "/>
    <n v="76085.785999999993"/>
    <x v="1"/>
    <n v="11713.513499999999"/>
    <x v="1242"/>
    <x v="0"/>
    <m/>
  </r>
  <r>
    <d v="2024-12-30T01:27:19"/>
    <x v="12"/>
    <n v="1"/>
    <s v="PALMAR PANA EDIXON JOSUE"/>
    <x v="12"/>
    <x v="0"/>
    <n v="308"/>
    <n v="23.692307692307701"/>
    <n v="286.64999999999998"/>
    <m/>
    <n v="150507.5"/>
    <x v="0"/>
    <n v="14242.105299999999"/>
    <x v="1243"/>
    <x v="0"/>
    <m/>
  </r>
  <r>
    <d v="2024-12-30T01:27:19"/>
    <x v="12"/>
    <n v="2"/>
    <s v="PARIAS MURIEL JHON FREDY"/>
    <x v="1"/>
    <x v="3"/>
    <n v="272"/>
    <n v="24.727272727272702"/>
    <n v="242.55"/>
    <m/>
    <n v="127352.5"/>
    <x v="1"/>
    <n v="14242.105299999999"/>
    <x v="1243"/>
    <x v="0"/>
    <m/>
  </r>
  <r>
    <d v="2024-12-30T01:27:19"/>
    <x v="12"/>
    <n v="3"/>
    <s v="AGUIRRE ANDRES"/>
    <x v="4"/>
    <x v="0"/>
    <n v="176"/>
    <n v="25.1428571428571"/>
    <n v="154.35"/>
    <s v="4 Descuentos (Despachador y transbordo) "/>
    <n v="81042.5"/>
    <x v="0"/>
    <n v="14242.105299999999"/>
    <x v="1243"/>
    <x v="0"/>
    <m/>
  </r>
  <r>
    <d v="2024-12-30T01:27:19"/>
    <x v="12"/>
    <n v="4"/>
    <s v="SERNA GONZALES GEOVANNY ANDRES"/>
    <x v="0"/>
    <x v="0"/>
    <n v="162"/>
    <n v="18"/>
    <n v="198.45"/>
    <s v="1 Descuento (Usuario desubicado) "/>
    <n v="104197.5"/>
    <x v="0"/>
    <n v="14242.105299999999"/>
    <x v="1243"/>
    <x v="0"/>
    <m/>
  </r>
  <r>
    <d v="2024-12-30T01:27:20"/>
    <x v="12"/>
    <n v="5"/>
    <s v="LONDOO LOPERA DUVAN ANDRES"/>
    <x v="1"/>
    <x v="0"/>
    <n v="228"/>
    <n v="20.727272727272702"/>
    <n v="242.55"/>
    <m/>
    <n v="127352.5"/>
    <x v="1"/>
    <n v="14242.105299999999"/>
    <x v="1243"/>
    <x v="0"/>
    <m/>
  </r>
  <r>
    <d v="2024-12-30T01:27:20"/>
    <x v="12"/>
    <n v="8"/>
    <s v="VACA FIERRO ROBINSON"/>
    <x v="2"/>
    <x v="0"/>
    <n v="103"/>
    <n v="17.1666666666667"/>
    <n v="132.30000000000001"/>
    <m/>
    <n v="69465"/>
    <x v="1"/>
    <n v="14242.105299999999"/>
    <x v="1243"/>
    <x v="0"/>
    <m/>
  </r>
  <r>
    <d v="2024-12-30T01:27:20"/>
    <x v="12"/>
    <n v="11"/>
    <s v="HERRERA GIRALDO DAVINSON"/>
    <x v="0"/>
    <x v="0"/>
    <n v="178"/>
    <n v="19.7777777777778"/>
    <n v="198.45"/>
    <s v="4 Descuentos (Usuarios desubicados) "/>
    <n v="104197.5"/>
    <x v="0"/>
    <n v="14242.105299999999"/>
    <x v="1243"/>
    <x v="0"/>
    <m/>
  </r>
  <r>
    <d v="2024-12-30T01:27:20"/>
    <x v="12"/>
    <n v="12"/>
    <s v="JIMENEZ JIMENEZ OMAR DAVID"/>
    <x v="9"/>
    <x v="3"/>
    <n v="257"/>
    <n v="21.4166666666667"/>
    <n v="264.60000000000002"/>
    <m/>
    <n v="138930"/>
    <x v="0"/>
    <n v="14242.105299999999"/>
    <x v="1243"/>
    <x v="0"/>
    <m/>
  </r>
  <r>
    <d v="2024-12-30T01:27:21"/>
    <x v="12"/>
    <n v="13"/>
    <s v="DURANGO PAEZ GILDARDO"/>
    <x v="9"/>
    <x v="0"/>
    <n v="210"/>
    <n v="17.5"/>
    <n v="264.60000000000002"/>
    <m/>
    <n v="138930"/>
    <x v="0"/>
    <n v="14242.105299999999"/>
    <x v="1243"/>
    <x v="0"/>
    <m/>
  </r>
  <r>
    <d v="2024-12-30T01:27:21"/>
    <x v="12"/>
    <n v="14"/>
    <s v="DIAZ LOZADA ANDRES FELIPE"/>
    <x v="9"/>
    <x v="3"/>
    <n v="279"/>
    <n v="23.25"/>
    <n v="264.60000000000002"/>
    <s v="3 Descuentos (Usuarios desubicados) "/>
    <n v="138930"/>
    <x v="1"/>
    <n v="14242.105299999999"/>
    <x v="1243"/>
    <x v="0"/>
    <m/>
  </r>
  <r>
    <d v="2024-12-30T01:27:21"/>
    <x v="12"/>
    <n v="15"/>
    <s v="QUINTERO  ALVARO ANTONIO"/>
    <x v="3"/>
    <x v="3"/>
    <n v="233"/>
    <n v="23.3"/>
    <n v="220.5"/>
    <s v="1 Descuento (Usuario desubicado) "/>
    <n v="115775"/>
    <x v="1"/>
    <n v="14242.105299999999"/>
    <x v="1243"/>
    <x v="0"/>
    <m/>
  </r>
  <r>
    <d v="2024-12-30T01:27:21"/>
    <x v="12"/>
    <n v="16"/>
    <s v="PEREZ GARCIA JUAN ESTEBAN"/>
    <x v="1"/>
    <x v="0"/>
    <n v="245"/>
    <n v="22.272727272727298"/>
    <n v="242.55"/>
    <m/>
    <n v="127352.5"/>
    <x v="0"/>
    <n v="14242.105299999999"/>
    <x v="1243"/>
    <x v="0"/>
    <m/>
  </r>
  <r>
    <d v="2024-12-30T01:27:21"/>
    <x v="12"/>
    <n v="18"/>
    <s v="BETANCUR GUZMAN JHON FERNANDO"/>
    <x v="1"/>
    <x v="3"/>
    <n v="270"/>
    <n v="24.545454545454501"/>
    <n v="242.55"/>
    <m/>
    <n v="127352.5"/>
    <x v="0"/>
    <n v="14242.105299999999"/>
    <x v="1243"/>
    <x v="0"/>
    <m/>
  </r>
  <r>
    <d v="2024-12-30T01:27:22"/>
    <x v="12"/>
    <n v="19"/>
    <s v="MUOZ PEA WEIMAR ALONSO"/>
    <x v="6"/>
    <x v="3"/>
    <n v="194"/>
    <n v="24.25"/>
    <n v="176.4"/>
    <m/>
    <n v="92620"/>
    <x v="0"/>
    <n v="14242.105299999999"/>
    <x v="1243"/>
    <x v="0"/>
    <m/>
  </r>
  <r>
    <d v="2024-12-30T01:27:22"/>
    <x v="12"/>
    <n v="20"/>
    <s v="GONZALEZ PEREZ RAFAEL JOSE"/>
    <x v="1"/>
    <x v="0"/>
    <n v="278"/>
    <n v="25.272727272727298"/>
    <n v="242.55"/>
    <m/>
    <n v="127352.5"/>
    <x v="0"/>
    <n v="14242.105299999999"/>
    <x v="1243"/>
    <x v="0"/>
    <m/>
  </r>
  <r>
    <d v="2024-12-30T01:27:22"/>
    <x v="12"/>
    <n v="21"/>
    <s v="DURANGO DAVID JOSE"/>
    <x v="0"/>
    <x v="0"/>
    <n v="200"/>
    <n v="22.2222222222222"/>
    <n v="198.45"/>
    <m/>
    <n v="104197.5"/>
    <x v="0"/>
    <n v="14242.105299999999"/>
    <x v="1243"/>
    <x v="0"/>
    <m/>
  </r>
  <r>
    <d v="2024-12-30T01:27:22"/>
    <x v="12"/>
    <n v="29"/>
    <s v="VALENCIA MENDOZA JHON"/>
    <x v="0"/>
    <x v="0"/>
    <n v="228"/>
    <n v="25.3333333333333"/>
    <n v="198.45"/>
    <m/>
    <n v="104197.5"/>
    <x v="0"/>
    <n v="14242.105299999999"/>
    <x v="1243"/>
    <x v="0"/>
    <m/>
  </r>
  <r>
    <d v="2024-12-30T01:27:23"/>
    <x v="12"/>
    <n v="42"/>
    <s v="LOPERA ALVAREZ ESTIVEN"/>
    <x v="0"/>
    <x v="0"/>
    <n v="148"/>
    <n v="16.4444444444444"/>
    <n v="198.45"/>
    <m/>
    <n v="104197.5"/>
    <x v="1"/>
    <n v="14242.105299999999"/>
    <x v="1243"/>
    <x v="0"/>
    <m/>
  </r>
  <r>
    <d v="2024-12-31T01:37:29"/>
    <x v="1"/>
    <n v="1"/>
    <s v="PALMAR PANA EDIXON JOSUE"/>
    <x v="3"/>
    <x v="0"/>
    <n v="199"/>
    <n v="19.899999999999999"/>
    <n v="213.50850077279799"/>
    <s v="6 Descuentos (Transbordo) "/>
    <n v="111929.67539999999"/>
    <x v="0"/>
    <n v="12591.891900000001"/>
    <x v="1244"/>
    <x v="0"/>
    <m/>
  </r>
  <r>
    <d v="2024-12-31T01:37:29"/>
    <x v="9"/>
    <n v="2"/>
    <s v="PARIAS MURIEL JHON FREDY"/>
    <x v="10"/>
    <x v="3"/>
    <n v="44"/>
    <n v="11"/>
    <n v="85.403400309118993"/>
    <m/>
    <n v="44771.870199999998"/>
    <x v="1"/>
    <n v="12591.891900000001"/>
    <x v="1244"/>
    <x v="0"/>
    <m/>
  </r>
  <r>
    <d v="2024-12-31T01:37:29"/>
    <x v="1"/>
    <n v="4"/>
    <s v="SERNA GONZALES GEOVANNY ANDRES"/>
    <x v="0"/>
    <x v="0"/>
    <n v="141"/>
    <n v="15.6666666666667"/>
    <n v="192.15765069551799"/>
    <m/>
    <n v="100736.70789999999"/>
    <x v="0"/>
    <n v="12591.891900000001"/>
    <x v="1244"/>
    <x v="0"/>
    <m/>
  </r>
  <r>
    <d v="2024-12-31T01:37:29"/>
    <x v="9"/>
    <n v="5"/>
    <s v="BERRIO POSADA ANGELA"/>
    <x v="3"/>
    <x v="0"/>
    <n v="221"/>
    <n v="22.1"/>
    <n v="213.50850077279799"/>
    <m/>
    <n v="111929.67539999999"/>
    <x v="1"/>
    <n v="12591.891900000001"/>
    <x v="1244"/>
    <x v="0"/>
    <m/>
  </r>
  <r>
    <d v="2024-12-31T01:37:30"/>
    <x v="1"/>
    <n v="6"/>
    <s v="LOPEZ PINEDA DANIEL ESTIVEN"/>
    <x v="6"/>
    <x v="0"/>
    <n v="152"/>
    <n v="19"/>
    <n v="170.80680061823799"/>
    <m/>
    <n v="89543.740300000005"/>
    <x v="0"/>
    <n v="12591.891900000001"/>
    <x v="1244"/>
    <x v="0"/>
    <m/>
  </r>
  <r>
    <d v="2024-12-31T01:37:30"/>
    <x v="9"/>
    <n v="8"/>
    <s v="VACA FIERRO ROBINSON"/>
    <x v="6"/>
    <x v="0"/>
    <n v="193"/>
    <n v="24.125"/>
    <n v="170.80680061823799"/>
    <s v="2 Descuentos (Usuarios desubicados) "/>
    <n v="89543.740300000005"/>
    <x v="1"/>
    <n v="12591.891900000001"/>
    <x v="1244"/>
    <x v="0"/>
    <m/>
  </r>
  <r>
    <d v="2024-12-31T01:37:30"/>
    <x v="1"/>
    <n v="9"/>
    <s v="TORRES SUAREZ JUAN DIEGO"/>
    <x v="0"/>
    <x v="0"/>
    <n v="150"/>
    <n v="16.6666666666667"/>
    <n v="192.15765069551799"/>
    <s v="Se descuenta 0.5 viaje de 2 10 pm ya que NO ingresa a la minorista, 1 Descuento (Monitoreo) "/>
    <n v="95154.207899999994"/>
    <x v="0"/>
    <n v="12591.891900000001"/>
    <x v="1244"/>
    <x v="2"/>
    <n v="10.65"/>
  </r>
  <r>
    <d v="2024-12-31T01:37:30"/>
    <x v="9"/>
    <n v="11"/>
    <s v="HERRERA GIRALDO DAVINSON"/>
    <x v="0"/>
    <x v="0"/>
    <n v="204"/>
    <n v="22.6666666666667"/>
    <n v="192.15765069551799"/>
    <m/>
    <n v="100736.70789999999"/>
    <x v="0"/>
    <n v="12591.891900000001"/>
    <x v="1244"/>
    <x v="0"/>
    <m/>
  </r>
  <r>
    <d v="2024-12-31T01:37:31"/>
    <x v="1"/>
    <n v="12"/>
    <s v="JIMENEZ JIMENEZ OMAR DAVID"/>
    <x v="0"/>
    <x v="0"/>
    <n v="231"/>
    <n v="25.6666666666667"/>
    <n v="192.15765069551799"/>
    <s v="1 Descuento (Despachador) "/>
    <n v="100736.70789999999"/>
    <x v="0"/>
    <n v="12591.891900000001"/>
    <x v="1244"/>
    <x v="0"/>
    <m/>
  </r>
  <r>
    <d v="2024-12-31T01:37:31"/>
    <x v="9"/>
    <n v="13"/>
    <s v="DURANGO PAEZ GILDARDO"/>
    <x v="12"/>
    <x v="0"/>
    <n v="249"/>
    <n v="19.153846153846199"/>
    <n v="277.56105100463702"/>
    <m/>
    <n v="145508.57810000001"/>
    <x v="0"/>
    <n v="12591.891900000001"/>
    <x v="1244"/>
    <x v="0"/>
    <m/>
  </r>
  <r>
    <d v="2024-12-31T01:37:31"/>
    <x v="1"/>
    <n v="14"/>
    <s v="DIAZ LOZADA ANDRES FELIPE"/>
    <x v="3"/>
    <x v="0"/>
    <n v="206"/>
    <n v="20.6"/>
    <n v="213.50850077279799"/>
    <s v="Se descuenta 0.5 viaje de 12 35 pm ya que NO ingresa al 13 sin autorizacin "/>
    <n v="106347.17539999999"/>
    <x v="1"/>
    <n v="12591.891900000001"/>
    <x v="1244"/>
    <x v="2"/>
    <n v="10.65"/>
  </r>
  <r>
    <d v="2024-12-31T01:37:31"/>
    <x v="9"/>
    <n v="15"/>
    <s v="QUINTERO  ALVARO ANTONIO"/>
    <x v="1"/>
    <x v="0"/>
    <n v="226"/>
    <n v="20.545454545454501"/>
    <n v="234.85935085007699"/>
    <s v="3 Descuentos (Usuario desubicado, despachadores) "/>
    <n v="123122.643"/>
    <x v="1"/>
    <n v="12591.891900000001"/>
    <x v="1244"/>
    <x v="0"/>
    <m/>
  </r>
  <r>
    <d v="2024-12-31T01:37:32"/>
    <x v="1"/>
    <n v="16"/>
    <s v="PEREZ GARCIA JUAN ESTEBAN"/>
    <x v="3"/>
    <x v="0"/>
    <n v="255"/>
    <n v="25.5"/>
    <n v="213.50850077279799"/>
    <m/>
    <n v="111929.67539999999"/>
    <x v="0"/>
    <n v="12591.891900000001"/>
    <x v="1244"/>
    <x v="0"/>
    <m/>
  </r>
  <r>
    <d v="2024-12-31T01:37:32"/>
    <x v="9"/>
    <n v="17"/>
    <s v="HINCAPIE DIDIER FABIAN"/>
    <x v="0"/>
    <x v="0"/>
    <n v="169"/>
    <n v="18.7777777777778"/>
    <n v="192.15765069551799"/>
    <m/>
    <n v="100736.70789999999"/>
    <x v="0"/>
    <n v="12591.891900000001"/>
    <x v="1244"/>
    <x v="0"/>
    <m/>
  </r>
  <r>
    <d v="2024-12-31T01:37:32"/>
    <x v="1"/>
    <n v="18"/>
    <s v="BETANCUR GUZMAN JHON FERNANDO"/>
    <x v="0"/>
    <x v="0"/>
    <n v="199"/>
    <n v="22.1111111111111"/>
    <n v="192.15765069551799"/>
    <m/>
    <n v="100736.70789999999"/>
    <x v="0"/>
    <n v="12591.891900000001"/>
    <x v="1244"/>
    <x v="0"/>
    <m/>
  </r>
  <r>
    <d v="2024-12-31T01:37:32"/>
    <x v="9"/>
    <n v="19"/>
    <s v="MUOZ PEA WEIMAR ALONSO"/>
    <x v="3"/>
    <x v="0"/>
    <n v="245"/>
    <n v="24.5"/>
    <n v="213.50850077279799"/>
    <s v="13 Descuentos (Transbordo y despachadores)"/>
    <n v="111929.67539999999"/>
    <x v="0"/>
    <n v="12591.891900000001"/>
    <x v="1244"/>
    <x v="0"/>
    <m/>
  </r>
  <r>
    <d v="2024-12-31T01:37:32"/>
    <x v="1"/>
    <n v="20"/>
    <s v="GONZALEZ PEREZ RAFAEL JOSE"/>
    <x v="0"/>
    <x v="0"/>
    <n v="205"/>
    <n v="22.7777777777778"/>
    <n v="192.15765069551799"/>
    <s v="3 Descuentos (Conduct y asociados)"/>
    <n v="100736.70789999999"/>
    <x v="0"/>
    <n v="12591.891900000001"/>
    <x v="1244"/>
    <x v="0"/>
    <m/>
  </r>
  <r>
    <d v="2024-12-31T01:37:33"/>
    <x v="9"/>
    <n v="21"/>
    <s v="DURANGO DAVID JOSE"/>
    <x v="11"/>
    <x v="3"/>
    <n v="48"/>
    <n v="24"/>
    <n v="42.701700154559497"/>
    <m/>
    <n v="22385.935099999999"/>
    <x v="0"/>
    <n v="12591.891900000001"/>
    <x v="1244"/>
    <x v="0"/>
    <m/>
  </r>
  <r>
    <d v="2024-12-31T01:37:33"/>
    <x v="1"/>
    <n v="22"/>
    <s v="QUIRAMA CASTAEDA JHON JADER"/>
    <x v="13"/>
    <x v="0"/>
    <n v="268"/>
    <n v="19.1428571428571"/>
    <n v="298.91190108191699"/>
    <s v="3 Descuentos (Usuarios desubicados) "/>
    <n v="156701.54560000001"/>
    <x v="1"/>
    <n v="12591.891900000001"/>
    <x v="1244"/>
    <x v="0"/>
    <m/>
  </r>
  <r>
    <d v="2024-12-31T01:37:33"/>
    <x v="9"/>
    <n v="23"/>
    <s v="SALDARRIAGA PARRA LUIS ALBERTO"/>
    <x v="3"/>
    <x v="0"/>
    <n v="231"/>
    <n v="23.1"/>
    <n v="213.50850077279799"/>
    <s v="Se adicionan 11 Usuarios restantes del dia 28/12"/>
    <n v="111929.67539999999"/>
    <x v="2"/>
    <n v="12591.891900000001"/>
    <x v="1244"/>
    <x v="0"/>
    <m/>
  </r>
  <r>
    <d v="2024-12-31T01:37:33"/>
    <x v="1"/>
    <n v="25"/>
    <s v="JIMENEZ HURTADO CARLOS ESTIVEN"/>
    <x v="11"/>
    <x v="0"/>
    <n v="29"/>
    <n v="19.3333333333333"/>
    <n v="32.026275115919603"/>
    <m/>
    <n v="16789.451300000001"/>
    <x v="1"/>
    <n v="12591.891900000001"/>
    <x v="1244"/>
    <x v="0"/>
    <m/>
  </r>
  <r>
    <d v="2024-12-31T01:37:34"/>
    <x v="9"/>
    <n v="26"/>
    <s v="ESPINOZA CHAVARRIA GUILLERMO LEON"/>
    <x v="3"/>
    <x v="0"/>
    <n v="209"/>
    <n v="20.9"/>
    <n v="213.50850077279799"/>
    <s v="1 Descuento (Despachador) "/>
    <n v="111929.67539999999"/>
    <x v="0"/>
    <n v="12591.891900000001"/>
    <x v="1244"/>
    <x v="0"/>
    <m/>
  </r>
  <r>
    <d v="2024-12-31T01:37:34"/>
    <x v="1"/>
    <n v="27"/>
    <s v="RUA CHAVARRIA JEFERSON ANDREY"/>
    <x v="9"/>
    <x v="0"/>
    <n v="295"/>
    <n v="24.5833333333333"/>
    <n v="256.21020092735699"/>
    <s v="3 Descuentos (Usuarios desubicados) "/>
    <n v="134315.61050000001"/>
    <x v="0"/>
    <n v="12591.891900000001"/>
    <x v="1244"/>
    <x v="0"/>
    <m/>
  </r>
  <r>
    <d v="2024-12-31T01:37:34"/>
    <x v="9"/>
    <n v="28"/>
    <s v="AGUDELO GARCIA LLORDIN ELIAS"/>
    <x v="0"/>
    <x v="0"/>
    <n v="162"/>
    <n v="18"/>
    <n v="192.15765069551799"/>
    <m/>
    <n v="100736.70789999999"/>
    <x v="0"/>
    <n v="12591.891900000001"/>
    <x v="1244"/>
    <x v="0"/>
    <m/>
  </r>
  <r>
    <d v="2024-12-31T01:37:34"/>
    <x v="1"/>
    <n v="29"/>
    <s v="VALENCIA MENDOZA JHON"/>
    <x v="10"/>
    <x v="0"/>
    <n v="70"/>
    <n v="17.5"/>
    <n v="85.403400309118993"/>
    <s v="1 Descuento (Usuario desubicado) "/>
    <n v="44771.870199999998"/>
    <x v="0"/>
    <n v="12591.891900000001"/>
    <x v="1244"/>
    <x v="0"/>
    <m/>
  </r>
  <r>
    <d v="2024-12-31T01:37:35"/>
    <x v="9"/>
    <n v="32"/>
    <s v="AGUDELO GARCIA DENIN ANGELO"/>
    <x v="0"/>
    <x v="0"/>
    <n v="185"/>
    <n v="20.5555555555556"/>
    <n v="192.15765069551799"/>
    <s v="2 Descuentos (Jefe de ruta) "/>
    <n v="100736.70789999999"/>
    <x v="0"/>
    <n v="12591.891900000001"/>
    <x v="1244"/>
    <x v="0"/>
    <m/>
  </r>
  <r>
    <d v="2024-12-31T01:37:35"/>
    <x v="1"/>
    <n v="33"/>
    <s v="SERNA JUAN PABLO"/>
    <x v="3"/>
    <x v="0"/>
    <n v="142"/>
    <n v="14.2"/>
    <n v="213.50850077279799"/>
    <m/>
    <n v="111929.67539999999"/>
    <x v="0"/>
    <n v="12591.891900000001"/>
    <x v="1244"/>
    <x v="0"/>
    <m/>
  </r>
  <r>
    <d v="2024-12-31T01:37:35"/>
    <x v="9"/>
    <n v="34"/>
    <s v="MONTOYA OSPINA GILBERTO ANTONIO"/>
    <x v="6"/>
    <x v="0"/>
    <n v="214"/>
    <n v="26.75"/>
    <n v="170.80680061823799"/>
    <m/>
    <n v="89543.740300000005"/>
    <x v="0"/>
    <n v="12591.891900000001"/>
    <x v="1244"/>
    <x v="0"/>
    <m/>
  </r>
  <r>
    <d v="2024-12-31T01:37:35"/>
    <x v="1"/>
    <n v="35"/>
    <s v="MOLINA LUIS FERNANDO"/>
    <x v="6"/>
    <x v="0"/>
    <n v="178"/>
    <n v="22.25"/>
    <n v="170.80680061823799"/>
    <m/>
    <n v="89543.740300000005"/>
    <x v="1"/>
    <n v="12591.891900000001"/>
    <x v="1244"/>
    <x v="0"/>
    <m/>
  </r>
  <r>
    <d v="2024-12-31T01:37:35"/>
    <x v="9"/>
    <n v="36"/>
    <s v="MARTINEZ CHAVERRA LUIS NORBERTO"/>
    <x v="3"/>
    <x v="0"/>
    <n v="211"/>
    <n v="21.1"/>
    <n v="213.50850077279799"/>
    <m/>
    <n v="111929.67539999999"/>
    <x v="0"/>
    <n v="12591.891900000001"/>
    <x v="1244"/>
    <x v="0"/>
    <m/>
  </r>
  <r>
    <d v="2024-12-31T01:37:36"/>
    <x v="1"/>
    <n v="37"/>
    <s v="TABORDA ROJAS DIEGO ALEJANDRO"/>
    <x v="0"/>
    <x v="0"/>
    <n v="201"/>
    <n v="22.3333333333333"/>
    <n v="192.15765069551799"/>
    <m/>
    <n v="100736.70789999999"/>
    <x v="1"/>
    <n v="12591.891900000001"/>
    <x v="1244"/>
    <x v="0"/>
    <m/>
  </r>
  <r>
    <d v="2024-12-31T01:37:36"/>
    <x v="9"/>
    <n v="38"/>
    <s v="JIMENEZ HERNANDEZ ESTEBAN CAMILO"/>
    <x v="4"/>
    <x v="0"/>
    <n v="196"/>
    <n v="28"/>
    <n v="149.45595054095801"/>
    <s v="3 Descuentos (Usuarios desubicados) "/>
    <n v="78350.772800000006"/>
    <x v="0"/>
    <n v="12591.891900000001"/>
    <x v="1244"/>
    <x v="0"/>
    <m/>
  </r>
  <r>
    <d v="2024-12-31T01:37:36"/>
    <x v="1"/>
    <n v="39"/>
    <s v="MACEA MATEO"/>
    <x v="9"/>
    <x v="0"/>
    <n v="255"/>
    <n v="21.25"/>
    <n v="256.21020092735699"/>
    <s v="2 Descuentos (Despachador) "/>
    <n v="134315.61050000001"/>
    <x v="0"/>
    <n v="12591.891900000001"/>
    <x v="1244"/>
    <x v="0"/>
    <m/>
  </r>
  <r>
    <d v="2024-12-31T01:37:36"/>
    <x v="9"/>
    <n v="40"/>
    <s v="OCAMPO OCAMPO ANTONIO JOSE"/>
    <x v="9"/>
    <x v="0"/>
    <n v="273"/>
    <n v="22.75"/>
    <n v="256.21020092735699"/>
    <m/>
    <n v="134315.61050000001"/>
    <x v="0"/>
    <n v="12591.891900000001"/>
    <x v="1244"/>
    <x v="0"/>
    <m/>
  </r>
  <r>
    <d v="2024-12-31T01:37:37"/>
    <x v="1"/>
    <n v="41"/>
    <s v="GARCIA DAVID WILSON ALBERTO"/>
    <x v="1"/>
    <x v="0"/>
    <n v="244"/>
    <n v="22.181818181818201"/>
    <n v="234.85935085007699"/>
    <s v="1 Descuento (Despachador) "/>
    <n v="123122.643"/>
    <x v="1"/>
    <n v="12591.891900000001"/>
    <x v="1244"/>
    <x v="0"/>
    <m/>
  </r>
  <r>
    <d v="2024-12-31T01:37:37"/>
    <x v="9"/>
    <n v="42"/>
    <s v="LOPERA ALVAREZ ESTIVEN"/>
    <x v="6"/>
    <x v="3"/>
    <n v="207"/>
    <n v="25.875"/>
    <n v="170.80680061823799"/>
    <m/>
    <n v="89543.740300000005"/>
    <x v="1"/>
    <n v="12591.891900000001"/>
    <x v="1244"/>
    <x v="0"/>
    <m/>
  </r>
  <r>
    <d v="2025-01-01T22:51:41"/>
    <x v="1"/>
    <n v="1"/>
    <s v="PALMAR PANA EDIXON JOSUE"/>
    <x v="0"/>
    <x v="0"/>
    <n v="209"/>
    <n v="23.2222222222222"/>
    <n v="202.53"/>
    <m/>
    <n v="106441.5"/>
    <x v="0"/>
    <n v="12894.2857"/>
    <x v="1245"/>
    <x v="0"/>
    <m/>
  </r>
  <r>
    <d v="2025-01-01T22:51:41"/>
    <x v="9"/>
    <n v="3"/>
    <s v="AGUIRRE ANDRES"/>
    <x v="0"/>
    <x v="0"/>
    <n v="212"/>
    <n v="23.5555555555556"/>
    <n v="202.53"/>
    <m/>
    <n v="106441.5"/>
    <x v="0"/>
    <n v="12894.2857"/>
    <x v="1245"/>
    <x v="0"/>
    <m/>
  </r>
  <r>
    <d v="2025-01-01T22:51:42"/>
    <x v="1"/>
    <n v="4"/>
    <s v="SERNA GONZALES GEOVANNY ANDRES"/>
    <x v="0"/>
    <x v="0"/>
    <n v="232"/>
    <n v="25.7777777777778"/>
    <n v="202.53"/>
    <s v="4 Descuentos (Despachador y transbordo) "/>
    <n v="106441.5"/>
    <x v="0"/>
    <n v="12894.2857"/>
    <x v="1245"/>
    <x v="0"/>
    <m/>
  </r>
  <r>
    <d v="2025-01-01T22:51:42"/>
    <x v="9"/>
    <n v="5"/>
    <s v="BERRIO POSADA ANGELA"/>
    <x v="0"/>
    <x v="0"/>
    <n v="207"/>
    <n v="23"/>
    <n v="202.53"/>
    <m/>
    <n v="106441.5"/>
    <x v="1"/>
    <n v="12894.2857"/>
    <x v="1245"/>
    <x v="0"/>
    <m/>
  </r>
  <r>
    <d v="2025-01-01T22:51:42"/>
    <x v="1"/>
    <n v="6"/>
    <s v="LOPEZ PINEDA DANIEL ESTIVEN"/>
    <x v="3"/>
    <x v="0"/>
    <n v="230"/>
    <n v="23"/>
    <n v="225.03333333333299"/>
    <s v="1 Descuento (Monitoreo) "/>
    <n v="118268.3333"/>
    <x v="0"/>
    <n v="12894.2857"/>
    <x v="1245"/>
    <x v="0"/>
    <m/>
  </r>
  <r>
    <d v="2025-01-01T22:51:43"/>
    <x v="9"/>
    <n v="8"/>
    <s v="VACA FIERRO ROBINSON"/>
    <x v="3"/>
    <x v="0"/>
    <n v="252"/>
    <n v="25.2"/>
    <n v="225.03333333333299"/>
    <s v="2 Descuentos (Despachador y conduct) "/>
    <n v="118268.3333"/>
    <x v="1"/>
    <n v="12894.2857"/>
    <x v="1245"/>
    <x v="0"/>
    <m/>
  </r>
  <r>
    <d v="2025-01-01T22:51:43"/>
    <x v="1"/>
    <n v="9"/>
    <s v="TORRES SUAREZ JUAN DIEGO"/>
    <x v="0"/>
    <x v="0"/>
    <n v="153"/>
    <n v="17"/>
    <n v="202.53"/>
    <s v="8 Descuentos (transbordo y usuarios desubicados) "/>
    <n v="106441.5"/>
    <x v="0"/>
    <n v="12894.2857"/>
    <x v="1245"/>
    <x v="0"/>
    <m/>
  </r>
  <r>
    <d v="2025-01-01T22:51:44"/>
    <x v="9"/>
    <n v="10"/>
    <s v="MARULANDA JARAMILLO DAWER ANDRES"/>
    <x v="0"/>
    <x v="0"/>
    <n v="211"/>
    <n v="23.4444444444444"/>
    <n v="202.53"/>
    <s v="2 Descuentos (Usuarios desubicados) "/>
    <n v="106441.5"/>
    <x v="0"/>
    <n v="12894.2857"/>
    <x v="1245"/>
    <x v="0"/>
    <m/>
  </r>
  <r>
    <d v="2025-01-01T22:51:44"/>
    <x v="1"/>
    <n v="11"/>
    <s v="HINCAPIE DIDIER FABIAN"/>
    <x v="1"/>
    <x v="0"/>
    <n v="233"/>
    <n v="21.181818181818201"/>
    <n v="247.536666666667"/>
    <m/>
    <n v="130095.1667"/>
    <x v="0"/>
    <n v="12894.2857"/>
    <x v="1245"/>
    <x v="0"/>
    <m/>
  </r>
  <r>
    <d v="2025-01-01T22:51:45"/>
    <x v="9"/>
    <n v="12"/>
    <s v="JIMENEZ JIMENEZ OMAR DAVID"/>
    <x v="2"/>
    <x v="0"/>
    <n v="149"/>
    <n v="24.8333333333333"/>
    <n v="135.02000000000001"/>
    <m/>
    <n v="70961"/>
    <x v="0"/>
    <n v="12894.2857"/>
    <x v="1245"/>
    <x v="0"/>
    <m/>
  </r>
  <r>
    <d v="2025-01-01T22:51:45"/>
    <x v="1"/>
    <n v="13"/>
    <s v="DURANGO PAEZ GILDARDO"/>
    <x v="6"/>
    <x v="0"/>
    <n v="184"/>
    <n v="23"/>
    <n v="180.02666666666701"/>
    <m/>
    <n v="94614.666700000002"/>
    <x v="0"/>
    <n v="12894.2857"/>
    <x v="1245"/>
    <x v="0"/>
    <m/>
  </r>
  <r>
    <d v="2025-01-01T22:51:45"/>
    <x v="9"/>
    <n v="14"/>
    <s v="DIAZ LOZADA ANDRES FELIPE"/>
    <x v="3"/>
    <x v="0"/>
    <n v="225"/>
    <n v="22.5"/>
    <n v="225.03333333333299"/>
    <m/>
    <n v="118268.3333"/>
    <x v="1"/>
    <n v="12894.2857"/>
    <x v="1245"/>
    <x v="0"/>
    <m/>
  </r>
  <r>
    <d v="2025-01-01T22:51:46"/>
    <x v="1"/>
    <n v="15"/>
    <s v="QUINTERO  ALVARO ANTONIO"/>
    <x v="9"/>
    <x v="0"/>
    <n v="293"/>
    <n v="24.4166666666667"/>
    <n v="270.04000000000002"/>
    <s v="JHON VALENCIA Realiz 7 viajes donde movilz 120 Usuarios "/>
    <n v="141922"/>
    <x v="1"/>
    <n v="12894.2857"/>
    <x v="1245"/>
    <x v="0"/>
    <m/>
  </r>
  <r>
    <d v="2025-01-01T22:51:46"/>
    <x v="9"/>
    <n v="16"/>
    <s v="PEREZ GARCIA JUAN ESTEBAN"/>
    <x v="3"/>
    <x v="0"/>
    <n v="271"/>
    <n v="27.1"/>
    <n v="225.03333333333299"/>
    <s v="3 Descuentos (Despachadora y usuarios desubicados) "/>
    <n v="118268.3333"/>
    <x v="0"/>
    <n v="12894.2857"/>
    <x v="1245"/>
    <x v="0"/>
    <m/>
  </r>
  <r>
    <d v="2025-01-01T22:51:47"/>
    <x v="1"/>
    <n v="17"/>
    <s v="RAMIREZ JARAMILLO WILSON"/>
    <x v="4"/>
    <x v="0"/>
    <n v="185"/>
    <n v="26.428571428571399"/>
    <n v="157.523333333333"/>
    <s v="6 Descuentos (Transbordo) "/>
    <n v="82787.833299999998"/>
    <x v="0"/>
    <n v="12894.2857"/>
    <x v="1245"/>
    <x v="0"/>
    <m/>
  </r>
  <r>
    <d v="2025-01-01T22:51:47"/>
    <x v="9"/>
    <n v="18"/>
    <s v="BETANCUR GUZMAN JHON FERNANDO"/>
    <x v="0"/>
    <x v="0"/>
    <n v="241"/>
    <n v="26.7777777777778"/>
    <n v="202.53"/>
    <s v="2 Descuentos (Usuario desubicado y jefe de ruta)"/>
    <n v="106441.5"/>
    <x v="0"/>
    <n v="12894.2857"/>
    <x v="1245"/>
    <x v="0"/>
    <m/>
  </r>
  <r>
    <d v="2025-01-01T22:51:47"/>
    <x v="1"/>
    <n v="20"/>
    <s v="GONZALEZ PEREZ RAFAEL JOSE"/>
    <x v="0"/>
    <x v="0"/>
    <n v="200"/>
    <n v="22.2222222222222"/>
    <n v="202.53"/>
    <m/>
    <n v="106441.5"/>
    <x v="0"/>
    <n v="12894.2857"/>
    <x v="1245"/>
    <x v="0"/>
    <m/>
  </r>
  <r>
    <d v="2025-01-01T22:51:48"/>
    <x v="9"/>
    <n v="21"/>
    <s v="DURANGO DAVID JOSE"/>
    <x v="2"/>
    <x v="0"/>
    <n v="125"/>
    <n v="20.8333333333333"/>
    <n v="135.02000000000001"/>
    <m/>
    <n v="70961"/>
    <x v="0"/>
    <n v="12894.2857"/>
    <x v="1245"/>
    <x v="0"/>
    <m/>
  </r>
  <r>
    <d v="2025-01-01T22:51:48"/>
    <x v="1"/>
    <n v="22"/>
    <s v="QUIRAMA CASTAEDA JHON JADER"/>
    <x v="0"/>
    <x v="0"/>
    <n v="214"/>
    <n v="23.7777777777778"/>
    <n v="202.53"/>
    <s v="1 Descuento (conduct) "/>
    <n v="106441.5"/>
    <x v="1"/>
    <n v="12894.2857"/>
    <x v="1245"/>
    <x v="0"/>
    <m/>
  </r>
  <r>
    <d v="2025-01-01T22:51:49"/>
    <x v="9"/>
    <n v="23"/>
    <s v="SALDARRIAGA PARRA LUIS ALBERTO"/>
    <x v="0"/>
    <x v="0"/>
    <n v="180"/>
    <n v="20"/>
    <n v="202.53"/>
    <m/>
    <n v="106441.5"/>
    <x v="2"/>
    <n v="12894.2857"/>
    <x v="1245"/>
    <x v="0"/>
    <m/>
  </r>
  <r>
    <d v="2025-01-01T22:51:49"/>
    <x v="1"/>
    <n v="25"/>
    <s v="JIMENEZ HURTADO CARLOS ESTIVEN"/>
    <x v="6"/>
    <x v="0"/>
    <n v="155"/>
    <n v="19.375"/>
    <n v="180.02666666666701"/>
    <m/>
    <n v="94614.666700000002"/>
    <x v="1"/>
    <n v="12894.2857"/>
    <x v="1245"/>
    <x v="0"/>
    <m/>
  </r>
  <r>
    <d v="2025-01-01T22:51:50"/>
    <x v="9"/>
    <n v="26"/>
    <s v="CIRO MARIN RODRIGO ALBERTO"/>
    <x v="2"/>
    <x v="0"/>
    <n v="109"/>
    <n v="18.1666666666667"/>
    <n v="135.02000000000001"/>
    <s v="5 Descuentos (Jefe de ruta y conduct) "/>
    <n v="70961"/>
    <x v="0"/>
    <n v="12894.2857"/>
    <x v="1245"/>
    <x v="0"/>
    <m/>
  </r>
  <r>
    <d v="2025-01-01T22:51:50"/>
    <x v="1"/>
    <n v="27"/>
    <s v="RUA CHAVARRIA JEFERSON ANDREY"/>
    <x v="3"/>
    <x v="0"/>
    <n v="289"/>
    <n v="28.9"/>
    <n v="225.03333333333299"/>
    <m/>
    <n v="118268.3333"/>
    <x v="0"/>
    <n v="12894.2857"/>
    <x v="1245"/>
    <x v="0"/>
    <m/>
  </r>
  <r>
    <d v="2025-01-01T22:51:51"/>
    <x v="9"/>
    <n v="28"/>
    <s v="AGUDELO GARCIA LLORDIN ELIAS"/>
    <x v="0"/>
    <x v="0"/>
    <n v="164"/>
    <n v="18.2222222222222"/>
    <n v="202.53"/>
    <s v="1 Descuento (Despachador) "/>
    <n v="106441.5"/>
    <x v="0"/>
    <n v="12894.2857"/>
    <x v="1245"/>
    <x v="0"/>
    <m/>
  </r>
  <r>
    <d v="2025-01-01T22:51:51"/>
    <x v="1"/>
    <n v="32"/>
    <s v="AGUDELO GARCIA DENIN ANGELO"/>
    <x v="6"/>
    <x v="3"/>
    <n v="148"/>
    <n v="18.5"/>
    <n v="180.02666666666701"/>
    <m/>
    <n v="94614.666700000002"/>
    <x v="0"/>
    <n v="12894.2857"/>
    <x v="1245"/>
    <x v="0"/>
    <m/>
  </r>
  <r>
    <d v="2025-01-01T22:51:51"/>
    <x v="9"/>
    <n v="34"/>
    <s v="MONTOYA OSPINA GILBERTO ANTONIO"/>
    <x v="6"/>
    <x v="3"/>
    <n v="174"/>
    <n v="21.75"/>
    <n v="180.02666666666701"/>
    <m/>
    <n v="94614.666700000002"/>
    <x v="0"/>
    <n v="12894.2857"/>
    <x v="1245"/>
    <x v="0"/>
    <m/>
  </r>
  <r>
    <d v="2025-01-01T22:51:52"/>
    <x v="1"/>
    <n v="35"/>
    <s v="MOLINA LUIS FERNANDO"/>
    <x v="0"/>
    <x v="0"/>
    <n v="159"/>
    <n v="17.6666666666667"/>
    <n v="202.53"/>
    <s v="1 Descuento (Monitoreo) "/>
    <n v="106441.5"/>
    <x v="1"/>
    <n v="12894.2857"/>
    <x v="1245"/>
    <x v="0"/>
    <m/>
  </r>
  <r>
    <d v="2025-01-01T22:51:52"/>
    <x v="9"/>
    <n v="36"/>
    <s v="MARTINEZ CHAVERRA LUIS NORBERTO"/>
    <x v="6"/>
    <x v="0"/>
    <n v="183"/>
    <n v="22.875"/>
    <n v="180.02666666666701"/>
    <s v="6 Descuentos (Transbordo) "/>
    <n v="94614.666700000002"/>
    <x v="0"/>
    <n v="12894.2857"/>
    <x v="1245"/>
    <x v="0"/>
    <m/>
  </r>
  <r>
    <d v="2025-01-01T22:51:53"/>
    <x v="1"/>
    <n v="37"/>
    <s v="TABORDA ROJAS DIEGO ALEJANDRO"/>
    <x v="6"/>
    <x v="0"/>
    <n v="165"/>
    <n v="20.625"/>
    <n v="180.02666666666701"/>
    <m/>
    <n v="94614.666700000002"/>
    <x v="1"/>
    <n v="12894.2857"/>
    <x v="1245"/>
    <x v="0"/>
    <m/>
  </r>
  <r>
    <d v="2025-01-01T22:51:53"/>
    <x v="9"/>
    <n v="38"/>
    <s v="JIMENEZ HERNANDEZ ESTEBAN CAMILO"/>
    <x v="0"/>
    <x v="0"/>
    <n v="187"/>
    <n v="20.7777777777778"/>
    <n v="202.53"/>
    <m/>
    <n v="106441.5"/>
    <x v="0"/>
    <n v="12894.2857"/>
    <x v="1245"/>
    <x v="0"/>
    <m/>
  </r>
  <r>
    <d v="2025-01-01T22:51:53"/>
    <x v="1"/>
    <n v="39"/>
    <s v="MACEA MATEO"/>
    <x v="12"/>
    <x v="0"/>
    <n v="292"/>
    <n v="22.461538461538499"/>
    <n v="292.54333333333301"/>
    <s v="3 Descuentos (Monitoreo y usuarios desubicados)"/>
    <n v="153748.8333"/>
    <x v="0"/>
    <n v="12894.2857"/>
    <x v="1245"/>
    <x v="0"/>
    <m/>
  </r>
  <r>
    <d v="2025-01-01T22:51:54"/>
    <x v="9"/>
    <n v="40"/>
    <s v="OCAMPO OCAMPO ANTONIO JOSE"/>
    <x v="2"/>
    <x v="0"/>
    <n v="132"/>
    <n v="22"/>
    <n v="135.02000000000001"/>
    <m/>
    <n v="70961"/>
    <x v="0"/>
    <n v="12894.2857"/>
    <x v="1245"/>
    <x v="0"/>
    <m/>
  </r>
  <r>
    <d v="2025-01-01T22:51:54"/>
    <x v="1"/>
    <n v="41"/>
    <s v="GARCIA DAVID WILSON ALBERTO"/>
    <x v="0"/>
    <x v="0"/>
    <n v="170"/>
    <n v="18.8888888888889"/>
    <n v="202.53"/>
    <m/>
    <n v="106441.5"/>
    <x v="1"/>
    <n v="12894.2857"/>
    <x v="1245"/>
    <x v="0"/>
    <m/>
  </r>
  <r>
    <d v="2025-01-01T22:51:54"/>
    <x v="9"/>
    <n v="42"/>
    <s v="LOPERA ALVAREZ ESTIVEN"/>
    <x v="0"/>
    <x v="0"/>
    <n v="218"/>
    <n v="24.2222222222222"/>
    <n v="202.53"/>
    <s v="2 Descuentos (Despachador) "/>
    <n v="106441.5"/>
    <x v="1"/>
    <n v="12894.2857"/>
    <x v="1245"/>
    <x v="0"/>
    <m/>
  </r>
  <r>
    <d v="2025-01-01T23:17:22"/>
    <x v="12"/>
    <n v="3"/>
    <s v="AGUIRRE ANDRES"/>
    <x v="8"/>
    <x v="0"/>
    <n v="89"/>
    <n v="17.8"/>
    <n v="74.069767441860506"/>
    <m/>
    <n v="40405.813999999998"/>
    <x v="0"/>
    <n v="9161.5385000000006"/>
    <x v="1246"/>
    <x v="0"/>
    <m/>
  </r>
  <r>
    <d v="2025-01-01T23:17:22"/>
    <x v="12"/>
    <n v="4"/>
    <s v="SERNA GONZALES GEOVANNY ANDRES"/>
    <x v="4"/>
    <x v="0"/>
    <n v="99"/>
    <n v="14.1428571428571"/>
    <n v="103.697674418605"/>
    <m/>
    <n v="56568.139499999997"/>
    <x v="0"/>
    <n v="9161.5385000000006"/>
    <x v="1246"/>
    <x v="0"/>
    <m/>
  </r>
  <r>
    <d v="2025-01-01T23:17:22"/>
    <x v="12"/>
    <n v="6"/>
    <s v="LOPEZ PINEDA DANIEL ESTIVEN"/>
    <x v="4"/>
    <x v="0"/>
    <n v="130"/>
    <n v="18.571428571428601"/>
    <n v="103.697674418605"/>
    <m/>
    <n v="56568.139499999997"/>
    <x v="0"/>
    <n v="9161.5385000000006"/>
    <x v="1246"/>
    <x v="0"/>
    <m/>
  </r>
  <r>
    <d v="2025-01-01T23:17:22"/>
    <x v="12"/>
    <n v="10"/>
    <s v="MARULANDA JARAMILLO DAWER ANDRES"/>
    <x v="2"/>
    <x v="0"/>
    <n v="109"/>
    <n v="18.1666666666667"/>
    <n v="88.883720930232599"/>
    <s v="5 Descuentos (Transbordo) "/>
    <n v="48486.976699999999"/>
    <x v="0"/>
    <n v="9161.5385000000006"/>
    <x v="1246"/>
    <x v="0"/>
    <m/>
  </r>
  <r>
    <d v="2025-01-01T23:17:23"/>
    <x v="12"/>
    <n v="13"/>
    <s v="DURANGO PAEZ GILDARDO"/>
    <x v="2"/>
    <x v="0"/>
    <n v="57"/>
    <n v="9.5"/>
    <n v="88.883720930232599"/>
    <m/>
    <n v="48486.976699999999"/>
    <x v="0"/>
    <n v="9161.5385000000006"/>
    <x v="1246"/>
    <x v="0"/>
    <m/>
  </r>
  <r>
    <d v="2025-01-01T23:17:23"/>
    <x v="12"/>
    <n v="14"/>
    <s v="DIAZ LOZADA ANDRES FELIPE"/>
    <x v="4"/>
    <x v="0"/>
    <n v="83"/>
    <n v="11.8571428571429"/>
    <n v="103.697674418605"/>
    <m/>
    <n v="56568.139499999997"/>
    <x v="1"/>
    <n v="9161.5385000000006"/>
    <x v="1246"/>
    <x v="0"/>
    <m/>
  </r>
  <r>
    <d v="2025-01-01T23:17:23"/>
    <x v="12"/>
    <n v="16"/>
    <s v="PEREZ GARCIA JUAN ESTEBAN"/>
    <x v="4"/>
    <x v="0"/>
    <n v="74"/>
    <n v="10.5714285714286"/>
    <n v="103.697674418605"/>
    <m/>
    <n v="56568.139499999997"/>
    <x v="0"/>
    <n v="9161.5385000000006"/>
    <x v="1246"/>
    <x v="0"/>
    <m/>
  </r>
  <r>
    <d v="2025-01-01T23:17:23"/>
    <x v="12"/>
    <n v="17"/>
    <s v="RAMIREZ JARAMILLO WILSON"/>
    <x v="4"/>
    <x v="0"/>
    <n v="103"/>
    <n v="14.714285714285699"/>
    <n v="103.697674418605"/>
    <m/>
    <n v="56568.139499999997"/>
    <x v="0"/>
    <n v="9161.5385000000006"/>
    <x v="1246"/>
    <x v="0"/>
    <m/>
  </r>
  <r>
    <d v="2025-01-01T23:17:23"/>
    <x v="12"/>
    <n v="18"/>
    <s v="BETANCUR GUZMAN JHON FERNANDO"/>
    <x v="2"/>
    <x v="0"/>
    <n v="98"/>
    <n v="16.3333333333333"/>
    <n v="88.883720930232599"/>
    <m/>
    <n v="48486.976699999999"/>
    <x v="0"/>
    <n v="9161.5385000000006"/>
    <x v="1246"/>
    <x v="0"/>
    <m/>
  </r>
  <r>
    <d v="2025-01-01T23:17:24"/>
    <x v="12"/>
    <n v="19"/>
    <s v="MUOZ PEA WEIMAR ALONSO"/>
    <x v="2"/>
    <x v="0"/>
    <n v="101"/>
    <n v="16.8333333333333"/>
    <n v="88.883720930232599"/>
    <s v="1 Descuento (Despachador) "/>
    <n v="48486.976699999999"/>
    <x v="0"/>
    <n v="9161.5385000000006"/>
    <x v="1246"/>
    <x v="0"/>
    <m/>
  </r>
  <r>
    <d v="2025-01-01T23:17:24"/>
    <x v="12"/>
    <n v="20"/>
    <s v="GONZALEZ PEREZ RAFAEL JOSE"/>
    <x v="13"/>
    <x v="0"/>
    <n v="213"/>
    <n v="15.214285714285699"/>
    <n v="207.39534883720901"/>
    <s v="JUAN ESTEBAN PEREZ Realiz 7 viajes donde moviliz 100 Usuarios "/>
    <n v="113136.2791"/>
    <x v="0"/>
    <n v="9161.5385000000006"/>
    <x v="1246"/>
    <x v="0"/>
    <m/>
  </r>
  <r>
    <d v="2025-01-01T23:17:24"/>
    <x v="12"/>
    <n v="39"/>
    <s v="PALMAR PANA EDIXON JOSUE"/>
    <x v="6"/>
    <x v="0"/>
    <n v="118"/>
    <n v="14.75"/>
    <n v="118.511627906977"/>
    <m/>
    <n v="64649.302300000003"/>
    <x v="0"/>
    <n v="9161.5385000000006"/>
    <x v="1246"/>
    <x v="0"/>
    <m/>
  </r>
  <r>
    <d v="2025-01-03T00:36:48"/>
    <x v="9"/>
    <n v="1"/>
    <s v="PALMAR PANA EDIXON JOSUE"/>
    <x v="7"/>
    <x v="0"/>
    <n v="56"/>
    <n v="18.6666666666667"/>
    <n v="53.030769230769202"/>
    <m/>
    <n v="29268"/>
    <x v="0"/>
    <n v="10374.193499999999"/>
    <x v="1247"/>
    <x v="0"/>
    <m/>
  </r>
  <r>
    <d v="2025-01-03T00:36:49"/>
    <x v="1"/>
    <n v="3"/>
    <s v="ESPINOZA CHAVARRIA GUILLERMO LEON "/>
    <x v="0"/>
    <x v="0"/>
    <n v="146"/>
    <n v="16.2222222222222"/>
    <n v="159.092307692308"/>
    <m/>
    <n v="87804"/>
    <x v="0"/>
    <n v="10374.193499999999"/>
    <x v="1247"/>
    <x v="0"/>
    <m/>
  </r>
  <r>
    <d v="2025-01-03T00:36:49"/>
    <x v="9"/>
    <n v="4"/>
    <s v="SERNA GONZALES GEOVANNY ANDRES"/>
    <x v="0"/>
    <x v="0"/>
    <n v="135"/>
    <n v="15"/>
    <n v="159.092307692308"/>
    <m/>
    <n v="87804"/>
    <x v="0"/>
    <n v="10374.193499999999"/>
    <x v="1247"/>
    <x v="0"/>
    <m/>
  </r>
  <r>
    <d v="2025-01-03T00:36:49"/>
    <x v="1"/>
    <n v="5"/>
    <s v="LONDOO LOPERA DUVAN ANDRES"/>
    <x v="1"/>
    <x v="0"/>
    <n v="215"/>
    <n v="19.545454545454501"/>
    <n v="194.446153846154"/>
    <m/>
    <n v="107316"/>
    <x v="1"/>
    <n v="10374.193499999999"/>
    <x v="1247"/>
    <x v="0"/>
    <m/>
  </r>
  <r>
    <d v="2025-01-03T00:36:50"/>
    <x v="9"/>
    <n v="6"/>
    <s v="LOPEZ PINEDA DANIEL ESTIVEN"/>
    <x v="1"/>
    <x v="0"/>
    <n v="161"/>
    <n v="14.636363636363599"/>
    <n v="194.446153846154"/>
    <m/>
    <n v="107316"/>
    <x v="0"/>
    <n v="10374.193499999999"/>
    <x v="1247"/>
    <x v="0"/>
    <m/>
  </r>
  <r>
    <d v="2025-01-03T00:36:50"/>
    <x v="1"/>
    <n v="9"/>
    <s v="TORRES SUAREZ JUAN DIEGO"/>
    <x v="15"/>
    <x v="0"/>
    <n v="237"/>
    <n v="15.8"/>
    <n v="265.15384615384602"/>
    <s v="1 Descuento (Despachador) "/>
    <n v="146340"/>
    <x v="0"/>
    <n v="10374.193499999999"/>
    <x v="1247"/>
    <x v="0"/>
    <m/>
  </r>
  <r>
    <d v="2025-01-03T00:36:50"/>
    <x v="9"/>
    <n v="10"/>
    <s v="MARULANDA JARAMILLO DAWER ANDRES"/>
    <x v="6"/>
    <x v="0"/>
    <n v="107"/>
    <n v="13.375"/>
    <n v="141.41538461538499"/>
    <m/>
    <n v="78048"/>
    <x v="0"/>
    <n v="10374.193499999999"/>
    <x v="1247"/>
    <x v="0"/>
    <m/>
  </r>
  <r>
    <d v="2025-01-03T00:36:50"/>
    <x v="1"/>
    <n v="11"/>
    <s v="HINCAPIE DIDIER FABIAN"/>
    <x v="3"/>
    <x v="0"/>
    <n v="162"/>
    <n v="16.2"/>
    <n v="176.769230769231"/>
    <m/>
    <n v="97560"/>
    <x v="0"/>
    <n v="10374.193499999999"/>
    <x v="1247"/>
    <x v="0"/>
    <m/>
  </r>
  <r>
    <d v="2025-01-03T00:36:51"/>
    <x v="9"/>
    <n v="12"/>
    <s v="JIMENEZ JIMENEZ OMAR DAVID"/>
    <x v="3"/>
    <x v="3"/>
    <n v="209"/>
    <n v="20.9"/>
    <n v="176.769230769231"/>
    <s v="1 Descuento (Despachador) "/>
    <n v="97560"/>
    <x v="0"/>
    <n v="10374.193499999999"/>
    <x v="1247"/>
    <x v="0"/>
    <m/>
  </r>
  <r>
    <d v="2025-01-03T00:36:51"/>
    <x v="1"/>
    <n v="14"/>
    <s v="DIAZ LOZADA ANDRES FELIPE"/>
    <x v="11"/>
    <x v="0"/>
    <n v="55"/>
    <n v="27.5"/>
    <n v="35.353846153846199"/>
    <m/>
    <n v="19512"/>
    <x v="1"/>
    <n v="10374.193499999999"/>
    <x v="1247"/>
    <x v="0"/>
    <m/>
  </r>
  <r>
    <d v="2025-01-03T00:36:51"/>
    <x v="9"/>
    <n v="16"/>
    <s v="PEREZ GARCIA JUAN ESTEBAN"/>
    <x v="5"/>
    <x v="3"/>
    <n v="36"/>
    <n v="36"/>
    <n v="17.676923076923099"/>
    <s v="1 Descuento (Despachador) "/>
    <n v="9756"/>
    <x v="0"/>
    <n v="10374.193499999999"/>
    <x v="1247"/>
    <x v="0"/>
    <m/>
  </r>
  <r>
    <d v="2025-01-03T00:36:51"/>
    <x v="1"/>
    <n v="17"/>
    <s v="RAMIREZ JARAMILLO WILSON"/>
    <x v="3"/>
    <x v="0"/>
    <n v="166"/>
    <n v="16.600000000000001"/>
    <n v="176.769230769231"/>
    <m/>
    <n v="97560"/>
    <x v="0"/>
    <n v="10374.193499999999"/>
    <x v="1247"/>
    <x v="0"/>
    <m/>
  </r>
  <r>
    <d v="2025-01-03T00:36:52"/>
    <x v="9"/>
    <n v="19"/>
    <s v="MUOZ PEA WEIMAR ALONSO"/>
    <x v="1"/>
    <x v="0"/>
    <n v="218"/>
    <n v="19.818181818181799"/>
    <n v="194.446153846154"/>
    <m/>
    <n v="107316"/>
    <x v="0"/>
    <n v="10374.193499999999"/>
    <x v="1247"/>
    <x v="0"/>
    <m/>
  </r>
  <r>
    <d v="2025-01-03T00:36:52"/>
    <x v="1"/>
    <n v="20"/>
    <s v="MARTINEZ CHAVERRA LUIS NORBERTO"/>
    <x v="3"/>
    <x v="0"/>
    <n v="161"/>
    <n v="16.100000000000001"/>
    <n v="176.769230769231"/>
    <m/>
    <n v="97560"/>
    <x v="0"/>
    <n v="10374.193499999999"/>
    <x v="1247"/>
    <x v="0"/>
    <m/>
  </r>
  <r>
    <d v="2025-01-03T00:36:52"/>
    <x v="9"/>
    <n v="21"/>
    <s v="DURANGO DAVID JOSE"/>
    <x v="5"/>
    <x v="0"/>
    <n v="16"/>
    <n v="16"/>
    <n v="17.676923076923099"/>
    <m/>
    <n v="9756"/>
    <x v="0"/>
    <n v="10374.193499999999"/>
    <x v="1247"/>
    <x v="0"/>
    <m/>
  </r>
  <r>
    <d v="2025-01-03T00:36:52"/>
    <x v="1"/>
    <n v="22"/>
    <s v="QUIRAMA CASTAEDA JHON JADER"/>
    <x v="9"/>
    <x v="0"/>
    <n v="251"/>
    <n v="20.9166666666667"/>
    <n v="212.12307692307701"/>
    <m/>
    <n v="117072"/>
    <x v="1"/>
    <n v="10374.193499999999"/>
    <x v="1247"/>
    <x v="0"/>
    <m/>
  </r>
  <r>
    <d v="2025-01-03T00:36:53"/>
    <x v="9"/>
    <n v="23"/>
    <s v="SALDARRIAGA PARRA LUIS ALBERTO"/>
    <x v="6"/>
    <x v="0"/>
    <n v="138"/>
    <n v="16.235294117647101"/>
    <n v="150.25384615384601"/>
    <m/>
    <n v="82926"/>
    <x v="2"/>
    <n v="10374.193499999999"/>
    <x v="1247"/>
    <x v="0"/>
    <m/>
  </r>
  <r>
    <d v="2025-01-03T00:36:53"/>
    <x v="1"/>
    <n v="25"/>
    <s v="JIMENEZ HURTADO CARLOS ESTIVEN"/>
    <x v="3"/>
    <x v="0"/>
    <n v="198"/>
    <n v="19.8"/>
    <n v="176.769230769231"/>
    <m/>
    <n v="97560"/>
    <x v="1"/>
    <n v="10374.193499999999"/>
    <x v="1247"/>
    <x v="0"/>
    <m/>
  </r>
  <r>
    <d v="2025-01-03T00:36:53"/>
    <x v="9"/>
    <n v="26"/>
    <s v="CIRO MARIN RODRIGO ALBERTO"/>
    <x v="3"/>
    <x v="0"/>
    <n v="202"/>
    <n v="20.2"/>
    <n v="176.769230769231"/>
    <s v="4 Descuentos (Usuarios desubicados y conducts) "/>
    <n v="97560"/>
    <x v="0"/>
    <n v="10374.193499999999"/>
    <x v="1247"/>
    <x v="0"/>
    <m/>
  </r>
  <r>
    <d v="2025-01-03T00:36:53"/>
    <x v="1"/>
    <n v="27"/>
    <s v="RUA CHAVARRIA JEFERSON ANDREY"/>
    <x v="1"/>
    <x v="0"/>
    <n v="187"/>
    <n v="17"/>
    <n v="194.446153846154"/>
    <m/>
    <n v="107316"/>
    <x v="0"/>
    <n v="10374.193499999999"/>
    <x v="1247"/>
    <x v="0"/>
    <m/>
  </r>
  <r>
    <d v="2025-01-03T00:36:54"/>
    <x v="9"/>
    <n v="28"/>
    <s v="AGUDELO GARCIA LLORDIN ELIAS"/>
    <x v="6"/>
    <x v="3"/>
    <n v="92"/>
    <n v="12.266666666666699"/>
    <n v="132.57692307692301"/>
    <m/>
    <n v="73170"/>
    <x v="0"/>
    <n v="10374.193499999999"/>
    <x v="1247"/>
    <x v="0"/>
    <m/>
  </r>
  <r>
    <d v="2025-01-03T00:36:54"/>
    <x v="1"/>
    <n v="29"/>
    <s v="VALENCIA MENDOZA JHON"/>
    <x v="9"/>
    <x v="0"/>
    <n v="202"/>
    <n v="17.565217391304301"/>
    <n v="203.28461538461499"/>
    <s v="Se adicionan 8 usuarios restantes del dia 30/12, 5 Descuentos (jefe de ruta, conduct y transbordo) "/>
    <n v="112194"/>
    <x v="0"/>
    <n v="10374.193499999999"/>
    <x v="1247"/>
    <x v="0"/>
    <m/>
  </r>
  <r>
    <d v="2025-01-03T00:36:54"/>
    <x v="9"/>
    <n v="32"/>
    <s v="AGUDELO GARCIA DENIN ANGELO"/>
    <x v="3"/>
    <x v="0"/>
    <n v="141"/>
    <n v="14.1"/>
    <n v="176.769230769231"/>
    <m/>
    <n v="97560"/>
    <x v="0"/>
    <n v="10374.193499999999"/>
    <x v="1247"/>
    <x v="0"/>
    <m/>
  </r>
  <r>
    <d v="2025-01-03T00:36:55"/>
    <x v="1"/>
    <n v="34"/>
    <s v="MONTOYA OSPINA GILBERTO ANTONIO"/>
    <x v="1"/>
    <x v="0"/>
    <n v="198"/>
    <n v="18"/>
    <n v="194.446153846154"/>
    <m/>
    <n v="107316"/>
    <x v="0"/>
    <n v="10374.193499999999"/>
    <x v="1247"/>
    <x v="0"/>
    <m/>
  </r>
  <r>
    <d v="2025-01-03T00:36:55"/>
    <x v="9"/>
    <n v="35"/>
    <s v="MOLINA LUIS FERNANDO"/>
    <x v="9"/>
    <x v="0"/>
    <n v="231"/>
    <n v="19.25"/>
    <n v="212.12307692307701"/>
    <m/>
    <n v="117072"/>
    <x v="1"/>
    <n v="10374.193499999999"/>
    <x v="1247"/>
    <x v="0"/>
    <m/>
  </r>
  <r>
    <d v="2025-01-03T00:36:55"/>
    <x v="1"/>
    <n v="38"/>
    <s v="JIMENEZ HERNANDEZ ESTEBAN CAMILO"/>
    <x v="3"/>
    <x v="0"/>
    <n v="148"/>
    <n v="14.8"/>
    <n v="176.769230769231"/>
    <m/>
    <n v="97560"/>
    <x v="0"/>
    <n v="10374.193499999999"/>
    <x v="1247"/>
    <x v="0"/>
    <m/>
  </r>
  <r>
    <d v="2025-01-03T00:36:55"/>
    <x v="9"/>
    <n v="39"/>
    <s v="MACEA MATEO"/>
    <x v="14"/>
    <x v="3"/>
    <n v="28"/>
    <n v="56"/>
    <n v="8.8384615384615408"/>
    <m/>
    <n v="4878"/>
    <x v="0"/>
    <n v="10374.193499999999"/>
    <x v="1247"/>
    <x v="0"/>
    <m/>
  </r>
  <r>
    <d v="2025-01-03T00:36:56"/>
    <x v="1"/>
    <n v="40"/>
    <s v="OCAMPO OCAMPO ANTONIO JOSE "/>
    <x v="3"/>
    <x v="0"/>
    <n v="208"/>
    <n v="20.8"/>
    <n v="176.769230769231"/>
    <m/>
    <n v="97560"/>
    <x v="0"/>
    <n v="10374.193499999999"/>
    <x v="1247"/>
    <x v="0"/>
    <m/>
  </r>
  <r>
    <d v="2025-01-03T00:36:56"/>
    <x v="9"/>
    <n v="41"/>
    <s v="GARCIA DAVID WILSON ALBERTO"/>
    <x v="2"/>
    <x v="0"/>
    <n v="99"/>
    <n v="16.5"/>
    <n v="106.06153846153801"/>
    <m/>
    <n v="58536"/>
    <x v="1"/>
    <n v="10374.193499999999"/>
    <x v="1247"/>
    <x v="0"/>
    <m/>
  </r>
  <r>
    <d v="2025-01-03T00:36:56"/>
    <x v="1"/>
    <n v="42"/>
    <s v="LOPERA ALVAREZ ESTIVEN"/>
    <x v="0"/>
    <x v="0"/>
    <n v="193"/>
    <n v="21.4444444444444"/>
    <n v="159.092307692308"/>
    <m/>
    <n v="87804"/>
    <x v="1"/>
    <n v="10374.193499999999"/>
    <x v="1247"/>
    <x v="0"/>
    <m/>
  </r>
  <r>
    <d v="2025-01-04T00:31:28"/>
    <x v="1"/>
    <n v="2"/>
    <s v="PARIAS MURIEL JHON FREDY"/>
    <x v="0"/>
    <x v="0"/>
    <n v="157"/>
    <n v="17.4444444444444"/>
    <n v="163.316326530612"/>
    <s v="1 Descuento (Despachadora) "/>
    <n v="90275.051000000007"/>
    <x v="1"/>
    <n v="10055.8824"/>
    <x v="1248"/>
    <x v="0"/>
    <m/>
  </r>
  <r>
    <d v="2025-01-04T00:31:28"/>
    <x v="9"/>
    <n v="3"/>
    <s v="AGUIRRE ANDRES"/>
    <x v="6"/>
    <x v="0"/>
    <n v="135"/>
    <n v="16.875"/>
    <n v="145.17006802721099"/>
    <s v="1 Descuento (Despachadora) "/>
    <n v="80244.489799999996"/>
    <x v="0"/>
    <n v="10055.8824"/>
    <x v="1248"/>
    <x v="0"/>
    <m/>
  </r>
  <r>
    <d v="2025-01-04T00:31:29"/>
    <x v="1"/>
    <n v="4"/>
    <s v="SERNA GONZALES GEOVANNY ANDRES"/>
    <x v="0"/>
    <x v="0"/>
    <n v="175"/>
    <n v="19.4444444444444"/>
    <n v="163.316326530612"/>
    <m/>
    <n v="90275.051000000007"/>
    <x v="0"/>
    <n v="10055.8824"/>
    <x v="1248"/>
    <x v="0"/>
    <m/>
  </r>
  <r>
    <d v="2025-01-04T00:31:29"/>
    <x v="9"/>
    <n v="5"/>
    <s v="LONDOO LOPERA DUVAN ANDRES"/>
    <x v="3"/>
    <x v="0"/>
    <n v="192"/>
    <n v="19.2"/>
    <n v="181.46258503401401"/>
    <s v="3 Descuentos (transbordo) "/>
    <n v="100305.6122"/>
    <x v="1"/>
    <n v="10055.8824"/>
    <x v="1248"/>
    <x v="0"/>
    <m/>
  </r>
  <r>
    <d v="2025-01-04T00:31:29"/>
    <x v="1"/>
    <n v="6"/>
    <s v="LOPEZ PINEDA DANIEL ESTIVEN"/>
    <x v="0"/>
    <x v="0"/>
    <n v="133"/>
    <n v="14.7777777777778"/>
    <n v="163.316326530612"/>
    <m/>
    <n v="90275.051000000007"/>
    <x v="0"/>
    <n v="10055.8824"/>
    <x v="1248"/>
    <x v="0"/>
    <m/>
  </r>
  <r>
    <d v="2025-01-04T00:31:29"/>
    <x v="9"/>
    <n v="8"/>
    <s v="VACA FIERRO ROBINSON"/>
    <x v="3"/>
    <x v="0"/>
    <n v="210"/>
    <n v="21"/>
    <n v="181.46258503401401"/>
    <s v="3 Descuentos (Usuarios desubicados) "/>
    <n v="100305.6122"/>
    <x v="1"/>
    <n v="10055.8824"/>
    <x v="1248"/>
    <x v="0"/>
    <m/>
  </r>
  <r>
    <d v="2025-01-04T00:31:30"/>
    <x v="1"/>
    <n v="9"/>
    <s v="AGUDELO GARCIA LLORDIN ELIAS"/>
    <x v="3"/>
    <x v="0"/>
    <n v="171"/>
    <n v="17.100000000000001"/>
    <n v="181.46258503401401"/>
    <s v="9 Descuentos (Transbordo) "/>
    <n v="100305.6122"/>
    <x v="0"/>
    <n v="10055.8824"/>
    <x v="1248"/>
    <x v="0"/>
    <m/>
  </r>
  <r>
    <d v="2025-01-04T00:31:30"/>
    <x v="9"/>
    <n v="10"/>
    <s v="MARULANDA JARAMILLO DAWER ANDRES"/>
    <x v="11"/>
    <x v="0"/>
    <n v="30"/>
    <n v="12"/>
    <n v="45.365646258503403"/>
    <m/>
    <n v="25076.4031"/>
    <x v="0"/>
    <n v="10055.8824"/>
    <x v="1248"/>
    <x v="0"/>
    <m/>
  </r>
  <r>
    <d v="2025-01-04T00:31:30"/>
    <x v="1"/>
    <n v="12"/>
    <s v="JIMENEZ JIMENEZ OMAR DAVID"/>
    <x v="0"/>
    <x v="0"/>
    <n v="177"/>
    <n v="19.6666666666667"/>
    <n v="163.316326530612"/>
    <m/>
    <n v="90275.051000000007"/>
    <x v="0"/>
    <n v="10055.8824"/>
    <x v="1248"/>
    <x v="0"/>
    <m/>
  </r>
  <r>
    <d v="2025-01-04T00:31:30"/>
    <x v="9"/>
    <n v="13"/>
    <s v="DURANGO PAEZ GILDARDO"/>
    <x v="1"/>
    <x v="0"/>
    <n v="172"/>
    <n v="15.636363636363599"/>
    <n v="199.608843537415"/>
    <s v="2 Descuentos (Monitoreo y despachador) "/>
    <n v="110336.1735"/>
    <x v="0"/>
    <n v="10055.8824"/>
    <x v="1248"/>
    <x v="0"/>
    <m/>
  </r>
  <r>
    <d v="2025-01-04T00:31:31"/>
    <x v="1"/>
    <n v="14"/>
    <s v="DIAZ LOZADA ANDRES FELIPE"/>
    <x v="2"/>
    <x v="0"/>
    <n v="111"/>
    <n v="20.181818181818201"/>
    <n v="99.804421768707499"/>
    <s v="2 Descuentos (Usuarios desubicados) "/>
    <n v="55168.0867"/>
    <x v="1"/>
    <n v="10055.8824"/>
    <x v="1248"/>
    <x v="0"/>
    <m/>
  </r>
  <r>
    <d v="2025-01-04T00:31:31"/>
    <x v="9"/>
    <n v="15"/>
    <s v="QUINTERO  ALVARO ANTONIO"/>
    <x v="3"/>
    <x v="0"/>
    <n v="226"/>
    <n v="22.6"/>
    <n v="181.46258503401401"/>
    <m/>
    <n v="100305.6122"/>
    <x v="1"/>
    <n v="10055.8824"/>
    <x v="1248"/>
    <x v="0"/>
    <m/>
  </r>
  <r>
    <d v="2025-01-04T00:31:31"/>
    <x v="1"/>
    <n v="16"/>
    <s v="PEREZ GARCIA JUAN ESTEBAN"/>
    <x v="8"/>
    <x v="0"/>
    <n v="86"/>
    <n v="17.2"/>
    <n v="90.731292517006807"/>
    <s v="2 Descuentos (Conduct) "/>
    <n v="50152.806100000002"/>
    <x v="0"/>
    <n v="10055.8824"/>
    <x v="1248"/>
    <x v="0"/>
    <m/>
  </r>
  <r>
    <d v="2025-01-04T00:31:32"/>
    <x v="9"/>
    <n v="17"/>
    <s v="RAMIREZ JARAMILLO WILSON"/>
    <x v="6"/>
    <x v="0"/>
    <n v="147"/>
    <n v="18.375"/>
    <n v="145.17006802721099"/>
    <s v="2 Descuentos (Usuarios desubicados) "/>
    <n v="80244.489799999996"/>
    <x v="0"/>
    <n v="10055.8824"/>
    <x v="1248"/>
    <x v="0"/>
    <m/>
  </r>
  <r>
    <d v="2025-01-04T00:31:32"/>
    <x v="1"/>
    <n v="18"/>
    <s v="BETANCUR GUZMAN JHON FERNANDO"/>
    <x v="2"/>
    <x v="0"/>
    <n v="115"/>
    <n v="19.1666666666667"/>
    <n v="108.87755102040801"/>
    <s v="3 Descuentos (transbordo) "/>
    <n v="60183.367299999998"/>
    <x v="0"/>
    <n v="10055.8824"/>
    <x v="1248"/>
    <x v="0"/>
    <m/>
  </r>
  <r>
    <d v="2025-01-04T00:31:32"/>
    <x v="9"/>
    <n v="19"/>
    <s v="MUOZ PEA WEIMAR ALONSO"/>
    <x v="3"/>
    <x v="0"/>
    <n v="206"/>
    <n v="20.6"/>
    <n v="181.46258503401401"/>
    <m/>
    <n v="100305.6122"/>
    <x v="0"/>
    <n v="10055.8824"/>
    <x v="1248"/>
    <x v="0"/>
    <m/>
  </r>
  <r>
    <d v="2025-01-04T00:31:33"/>
    <x v="1"/>
    <n v="20"/>
    <s v="GONZALEZ PEREZ RAFAEL JOSE"/>
    <x v="3"/>
    <x v="0"/>
    <n v="202"/>
    <n v="20.2"/>
    <n v="181.46258503401401"/>
    <m/>
    <n v="100305.6122"/>
    <x v="0"/>
    <n v="10055.8824"/>
    <x v="1248"/>
    <x v="0"/>
    <m/>
  </r>
  <r>
    <d v="2025-01-04T00:31:33"/>
    <x v="9"/>
    <n v="22"/>
    <s v="QUIRAMA CASTAEDA JHON JADER"/>
    <x v="3"/>
    <x v="0"/>
    <n v="212"/>
    <n v="21.2"/>
    <n v="181.46258503401401"/>
    <s v="2 Descuentos (Despachador) "/>
    <n v="100305.6122"/>
    <x v="1"/>
    <n v="10055.8824"/>
    <x v="1248"/>
    <x v="0"/>
    <m/>
  </r>
  <r>
    <d v="2025-01-04T00:31:33"/>
    <x v="1"/>
    <n v="23"/>
    <s v="SALDARRIAGA PARRA LUIS ALBERTO"/>
    <x v="0"/>
    <x v="0"/>
    <n v="153"/>
    <n v="17"/>
    <n v="163.316326530612"/>
    <m/>
    <n v="90275.051000000007"/>
    <x v="2"/>
    <n v="10055.8824"/>
    <x v="1248"/>
    <x v="0"/>
    <m/>
  </r>
  <r>
    <d v="2025-01-04T00:31:33"/>
    <x v="9"/>
    <n v="25"/>
    <s v="JIMENEZ HURTADO CARLOS ESTIVEN"/>
    <x v="6"/>
    <x v="0"/>
    <n v="123"/>
    <n v="15.375"/>
    <n v="145.17006802721099"/>
    <m/>
    <n v="80244.489799999996"/>
    <x v="1"/>
    <n v="10055.8824"/>
    <x v="1248"/>
    <x v="0"/>
    <m/>
  </r>
  <r>
    <d v="2025-01-04T00:31:42"/>
    <x v="1"/>
    <n v="26"/>
    <s v="CIRO MARIN RODRIGO ALBERTO"/>
    <x v="1"/>
    <x v="0"/>
    <n v="166"/>
    <n v="15.090909090909101"/>
    <n v="199.608843537415"/>
    <s v="2 Descuentos (Conduct y usuario desubicado) "/>
    <n v="110336.1735"/>
    <x v="0"/>
    <n v="10055.8824"/>
    <x v="1248"/>
    <x v="0"/>
    <m/>
  </r>
  <r>
    <d v="2025-01-04T00:31:43"/>
    <x v="9"/>
    <n v="27"/>
    <s v="RUA CHAVARRIA JEFERSON ANDREY"/>
    <x v="1"/>
    <x v="0"/>
    <n v="171"/>
    <n v="15.545454545454501"/>
    <n v="199.608843537415"/>
    <s v="4 Descuentos (Usuarios desubicados y monitoreo) "/>
    <n v="110336.1735"/>
    <x v="0"/>
    <n v="10055.8824"/>
    <x v="1248"/>
    <x v="0"/>
    <m/>
  </r>
  <r>
    <d v="2025-01-04T00:31:43"/>
    <x v="1"/>
    <n v="29"/>
    <s v="VALENCIA MENDOZA JHON"/>
    <x v="1"/>
    <x v="0"/>
    <n v="179"/>
    <n v="16.272727272727298"/>
    <n v="199.608843537415"/>
    <s v="2 Descuentos (Usuarios desubicados) "/>
    <n v="110336.1735"/>
    <x v="0"/>
    <n v="10055.8824"/>
    <x v="1248"/>
    <x v="0"/>
    <m/>
  </r>
  <r>
    <d v="2025-01-04T00:31:43"/>
    <x v="9"/>
    <n v="30"/>
    <s v="TORRES SUAREZ JUAN DIEGO"/>
    <x v="10"/>
    <x v="0"/>
    <n v="79"/>
    <n v="17.5555555555556"/>
    <n v="81.658163265306101"/>
    <s v="2 Descuentos (Jefe de ruta) "/>
    <n v="45137.525500000003"/>
    <x v="0"/>
    <n v="10055.8824"/>
    <x v="1248"/>
    <x v="0"/>
    <m/>
  </r>
  <r>
    <d v="2025-01-04T00:31:44"/>
    <x v="1"/>
    <n v="32"/>
    <s v="AGUDELO GARCIA DENIN ANGELO"/>
    <x v="0"/>
    <x v="3"/>
    <n v="155"/>
    <n v="17.2222222222222"/>
    <n v="163.316326530612"/>
    <s v="1 Descuento (Transbordo) "/>
    <n v="90275.051000000007"/>
    <x v="0"/>
    <n v="10055.8824"/>
    <x v="1248"/>
    <x v="0"/>
    <m/>
  </r>
  <r>
    <d v="2025-01-04T00:31:44"/>
    <x v="9"/>
    <n v="33"/>
    <s v="SERNA JUAN PABLO"/>
    <x v="8"/>
    <x v="0"/>
    <n v="116"/>
    <n v="23.2"/>
    <n v="90.731292517006807"/>
    <m/>
    <n v="50152.806100000002"/>
    <x v="0"/>
    <n v="10055.8824"/>
    <x v="1248"/>
    <x v="0"/>
    <m/>
  </r>
  <r>
    <d v="2025-01-04T00:31:44"/>
    <x v="1"/>
    <n v="34"/>
    <s v="MONTOYA OSPINA GILBERTO ANTONIO"/>
    <x v="1"/>
    <x v="0"/>
    <n v="218"/>
    <n v="19.818181818181799"/>
    <n v="199.608843537415"/>
    <m/>
    <n v="110336.1735"/>
    <x v="0"/>
    <n v="10055.8824"/>
    <x v="1248"/>
    <x v="0"/>
    <m/>
  </r>
  <r>
    <d v="2025-01-04T00:31:44"/>
    <x v="9"/>
    <n v="35"/>
    <s v="MOLINA LUIS FERNANDO"/>
    <x v="6"/>
    <x v="0"/>
    <n v="141"/>
    <n v="16.588235294117599"/>
    <n v="154.24319727891199"/>
    <m/>
    <n v="85259.770399999994"/>
    <x v="1"/>
    <n v="10055.8824"/>
    <x v="1248"/>
    <x v="0"/>
    <m/>
  </r>
  <r>
    <d v="2025-01-04T00:31:45"/>
    <x v="1"/>
    <n v="37"/>
    <s v="TABORDA ROJAS DIEGO ALEJANDRO"/>
    <x v="1"/>
    <x v="0"/>
    <n v="182"/>
    <n v="16.545454545454501"/>
    <n v="199.608843537415"/>
    <m/>
    <n v="110336.1735"/>
    <x v="1"/>
    <n v="10055.8824"/>
    <x v="1248"/>
    <x v="0"/>
    <m/>
  </r>
  <r>
    <d v="2025-01-04T00:31:45"/>
    <x v="9"/>
    <n v="38"/>
    <s v="JIMENEZ HERNANDEZ ESTEBAN CAMILO"/>
    <x v="0"/>
    <x v="0"/>
    <n v="144"/>
    <n v="16"/>
    <n v="163.316326530612"/>
    <m/>
    <n v="90275.051000000007"/>
    <x v="0"/>
    <n v="10055.8824"/>
    <x v="1248"/>
    <x v="0"/>
    <m/>
  </r>
  <r>
    <d v="2025-01-04T00:31:45"/>
    <x v="1"/>
    <n v="39"/>
    <s v="PALMAR PANA EDIXON JOSUE"/>
    <x v="9"/>
    <x v="0"/>
    <n v="196"/>
    <n v="16.3333333333333"/>
    <n v="217.75510204081601"/>
    <s v="3 Descuentos (Monitoreo y usuarios desubicados) "/>
    <n v="120366.7347"/>
    <x v="0"/>
    <n v="10055.8824"/>
    <x v="1248"/>
    <x v="0"/>
    <m/>
  </r>
  <r>
    <d v="2025-01-04T00:31:45"/>
    <x v="9"/>
    <n v="40"/>
    <s v="OCAMPO OCAMPO ANTONIO JOSE"/>
    <x v="9"/>
    <x v="0"/>
    <n v="246"/>
    <n v="20.5"/>
    <n v="217.75510204081601"/>
    <s v="3 Descuentos (Asociados) "/>
    <n v="120366.7347"/>
    <x v="0"/>
    <n v="10055.8824"/>
    <x v="1248"/>
    <x v="0"/>
    <m/>
  </r>
  <r>
    <d v="2025-01-04T00:31:45"/>
    <x v="1"/>
    <n v="42"/>
    <s v="FLORES RINCON JORGE ALBERTO"/>
    <x v="3"/>
    <x v="0"/>
    <n v="209"/>
    <n v="20.9"/>
    <n v="181.46258503401401"/>
    <s v="ESTIVEN LOPERA Realiz 4 viajes donde moviliz 58 Usuarios, 3 Descuentos (Despachadores) "/>
    <n v="100305.6122"/>
    <x v="1"/>
    <n v="10055.8824"/>
    <x v="1248"/>
    <x v="0"/>
    <m/>
  </r>
  <r>
    <d v="2025-01-05T00:36:10"/>
    <x v="1"/>
    <n v="1"/>
    <s v="MACEA MATEO"/>
    <x v="8"/>
    <x v="0"/>
    <n v="76"/>
    <n v="15.2"/>
    <n v="83.595113438045402"/>
    <m/>
    <n v="45978.1414"/>
    <x v="0"/>
    <n v="8765.7142999999996"/>
    <x v="1249"/>
    <x v="0"/>
    <m/>
  </r>
  <r>
    <d v="2025-01-05T00:36:10"/>
    <x v="9"/>
    <n v="2"/>
    <s v="PARIAS MURIEL JHON FREDY"/>
    <x v="0"/>
    <x v="0"/>
    <n v="105"/>
    <n v="11.6666666666667"/>
    <n v="150.47120418848201"/>
    <m/>
    <n v="82760.654500000004"/>
    <x v="1"/>
    <n v="8765.7142999999996"/>
    <x v="1249"/>
    <x v="0"/>
    <m/>
  </r>
  <r>
    <d v="2025-01-05T00:36:10"/>
    <x v="1"/>
    <n v="3"/>
    <s v="AGUIRRE ANDRES"/>
    <x v="1"/>
    <x v="0"/>
    <n v="141"/>
    <n v="12.818181818181801"/>
    <n v="183.9092495637"/>
    <s v="2 Descuentos (Conduct) "/>
    <n v="101151.91099999999"/>
    <x v="0"/>
    <n v="8765.7142999999996"/>
    <x v="1249"/>
    <x v="0"/>
    <m/>
  </r>
  <r>
    <d v="2025-01-05T00:36:11"/>
    <x v="9"/>
    <n v="5"/>
    <s v="LONDOO LOPERA DUVAN ANDRES"/>
    <x v="0"/>
    <x v="0"/>
    <n v="132"/>
    <n v="14.6666666666667"/>
    <n v="150.47120418848201"/>
    <m/>
    <n v="82760.654500000004"/>
    <x v="1"/>
    <n v="8765.7142999999996"/>
    <x v="1249"/>
    <x v="0"/>
    <m/>
  </r>
  <r>
    <d v="2025-01-05T00:36:11"/>
    <x v="1"/>
    <n v="6"/>
    <s v="LOPEZ PINEDA DANIEL ESTIVEN"/>
    <x v="3"/>
    <x v="0"/>
    <n v="158"/>
    <n v="15.8"/>
    <n v="167.190226876091"/>
    <m/>
    <n v="91956.282699999996"/>
    <x v="0"/>
    <n v="8765.7142999999996"/>
    <x v="1249"/>
    <x v="0"/>
    <m/>
  </r>
  <r>
    <d v="2025-01-05T00:36:11"/>
    <x v="9"/>
    <n v="8"/>
    <s v="VACA FIERRO ROBINSON"/>
    <x v="3"/>
    <x v="0"/>
    <n v="163"/>
    <n v="16.3"/>
    <n v="167.190226876091"/>
    <m/>
    <n v="91956.282699999996"/>
    <x v="1"/>
    <n v="8765.7142999999996"/>
    <x v="1249"/>
    <x v="0"/>
    <m/>
  </r>
  <r>
    <d v="2025-01-05T00:36:11"/>
    <x v="1"/>
    <n v="9"/>
    <s v="AGUDELO GARCIA LLORDIN ELIAS"/>
    <x v="6"/>
    <x v="0"/>
    <n v="118"/>
    <n v="14.75"/>
    <n v="133.75218150087301"/>
    <m/>
    <n v="73565.026199999993"/>
    <x v="0"/>
    <n v="8765.7142999999996"/>
    <x v="1249"/>
    <x v="0"/>
    <m/>
  </r>
  <r>
    <d v="2025-01-05T00:36:11"/>
    <x v="9"/>
    <n v="10"/>
    <s v="MARULANDA JARAMILLO DAWER ANDRES"/>
    <x v="2"/>
    <x v="0"/>
    <n v="74"/>
    <n v="13.454545454545499"/>
    <n v="91.954624781849901"/>
    <m/>
    <n v="50575.955499999996"/>
    <x v="0"/>
    <n v="8765.7142999999996"/>
    <x v="1249"/>
    <x v="0"/>
    <m/>
  </r>
  <r>
    <d v="2025-01-05T00:36:12"/>
    <x v="1"/>
    <n v="12"/>
    <s v="JIMENEZ JIMENEZ OMAR DAVID"/>
    <x v="3"/>
    <x v="0"/>
    <n v="172"/>
    <n v="17.2"/>
    <n v="167.190226876091"/>
    <m/>
    <n v="91956.282699999996"/>
    <x v="0"/>
    <n v="8765.7142999999996"/>
    <x v="1249"/>
    <x v="0"/>
    <m/>
  </r>
  <r>
    <d v="2025-01-05T00:36:12"/>
    <x v="9"/>
    <n v="13"/>
    <s v="DURANGO PAEZ GILDARDO"/>
    <x v="0"/>
    <x v="0"/>
    <n v="149"/>
    <n v="16.5555555555556"/>
    <n v="150.47120418848201"/>
    <s v="Se descuenta 0.5 viaje de 7 10 am ya que NO espera el tiempo indicado en el paradero "/>
    <n v="78168.404500000004"/>
    <x v="0"/>
    <n v="8765.7142999999996"/>
    <x v="1249"/>
    <x v="2"/>
    <n v="8.35"/>
  </r>
  <r>
    <d v="2025-01-05T00:36:12"/>
    <x v="1"/>
    <n v="14"/>
    <s v="DIAZ LOZADA ANDRES FELIPE"/>
    <x v="3"/>
    <x v="0"/>
    <n v="152"/>
    <n v="15.2"/>
    <n v="167.190226876091"/>
    <s v="2 Descuentos (Jefe de ruta) "/>
    <n v="91956.282699999996"/>
    <x v="1"/>
    <n v="8765.7142999999996"/>
    <x v="1249"/>
    <x v="0"/>
    <m/>
  </r>
  <r>
    <d v="2025-01-05T00:36:12"/>
    <x v="9"/>
    <n v="15"/>
    <s v="QUINTERO  ALVARO ANTONIO"/>
    <x v="2"/>
    <x v="0"/>
    <n v="127"/>
    <n v="21.1666666666667"/>
    <n v="100.314136125654"/>
    <s v="1 Descuento (Usuario desubicado) "/>
    <n v="55173.7696"/>
    <x v="1"/>
    <n v="8765.7142999999996"/>
    <x v="1249"/>
    <x v="0"/>
    <m/>
  </r>
  <r>
    <d v="2025-01-05T00:36:13"/>
    <x v="1"/>
    <n v="16"/>
    <s v="PEREZ GARCIA JUAN ESTEBAN"/>
    <x v="0"/>
    <x v="0"/>
    <n v="150"/>
    <n v="16.6666666666667"/>
    <n v="150.47120418848201"/>
    <s v="1 Descuento (Conduct) "/>
    <n v="82760.654500000004"/>
    <x v="0"/>
    <n v="8765.7142999999996"/>
    <x v="1249"/>
    <x v="0"/>
    <m/>
  </r>
  <r>
    <d v="2025-01-05T00:36:13"/>
    <x v="9"/>
    <n v="17"/>
    <s v="RAMIREZ JARAMILLO WILSON"/>
    <x v="4"/>
    <x v="0"/>
    <n v="120"/>
    <n v="17.1428571428571"/>
    <n v="117.033158813264"/>
    <s v="Se descuenta 0.5 viaje de 9 30 am ya que NO espera el tiempo indicado en el paradero "/>
    <n v="59777.147900000004"/>
    <x v="0"/>
    <n v="8765.7142999999996"/>
    <x v="1249"/>
    <x v="2"/>
    <n v="8.35"/>
  </r>
  <r>
    <d v="2025-01-05T00:36:13"/>
    <x v="1"/>
    <n v="18"/>
    <s v="BETANCUR GUZMAN JHON FERNANDO"/>
    <x v="8"/>
    <x v="0"/>
    <n v="103"/>
    <n v="20.6"/>
    <n v="83.595113438045402"/>
    <m/>
    <n v="45978.1414"/>
    <x v="0"/>
    <n v="8765.7142999999996"/>
    <x v="1249"/>
    <x v="0"/>
    <m/>
  </r>
  <r>
    <d v="2025-01-05T00:36:15"/>
    <x v="9"/>
    <n v="19"/>
    <s v="MUOZ PEA WEIMAR ALONSO"/>
    <x v="8"/>
    <x v="0"/>
    <n v="106"/>
    <n v="21.2"/>
    <n v="83.595113438045402"/>
    <m/>
    <n v="45978.1414"/>
    <x v="0"/>
    <n v="8765.7142999999996"/>
    <x v="1249"/>
    <x v="0"/>
    <m/>
  </r>
  <r>
    <d v="2025-01-05T00:36:15"/>
    <x v="1"/>
    <n v="20"/>
    <s v="GONZALEZ PEREZ RAFAEL JOSE"/>
    <x v="0"/>
    <x v="0"/>
    <n v="165"/>
    <n v="18.3333333333333"/>
    <n v="150.47120418848201"/>
    <m/>
    <n v="82760.654500000004"/>
    <x v="0"/>
    <n v="8765.7142999999996"/>
    <x v="1249"/>
    <x v="0"/>
    <m/>
  </r>
  <r>
    <d v="2025-01-05T00:36:16"/>
    <x v="9"/>
    <n v="22"/>
    <s v="QUIRAMA CASTAEDA JHON JADER"/>
    <x v="3"/>
    <x v="0"/>
    <n v="215"/>
    <n v="21.5"/>
    <n v="167.190226876091"/>
    <s v="Se descuenta 0.5 viaje de 7 12 am ya que NO espera el tiempo indicado en el paradero "/>
    <n v="87364.032699999996"/>
    <x v="1"/>
    <n v="8765.7142999999996"/>
    <x v="1249"/>
    <x v="2"/>
    <n v="8.35"/>
  </r>
  <r>
    <d v="2025-01-05T00:36:16"/>
    <x v="1"/>
    <n v="23"/>
    <s v="SALDARRIAGA PARRA LUIS ALBERTO"/>
    <x v="6"/>
    <x v="0"/>
    <n v="126"/>
    <n v="15.75"/>
    <n v="133.75218150087301"/>
    <m/>
    <n v="73565.026199999993"/>
    <x v="2"/>
    <n v="8765.7142999999996"/>
    <x v="1249"/>
    <x v="0"/>
    <m/>
  </r>
  <r>
    <d v="2025-01-05T00:36:16"/>
    <x v="9"/>
    <n v="25"/>
    <s v="FLORES RINCON JORGE ALBERTO"/>
    <x v="3"/>
    <x v="0"/>
    <n v="147"/>
    <n v="14.7"/>
    <n v="167.190226876091"/>
    <m/>
    <n v="91956.282699999996"/>
    <x v="1"/>
    <n v="8765.7142999999996"/>
    <x v="1249"/>
    <x v="0"/>
    <m/>
  </r>
  <r>
    <d v="2025-01-05T00:36:16"/>
    <x v="1"/>
    <n v="26"/>
    <s v="CIRO MARIN RODRIGO ALBERTO"/>
    <x v="3"/>
    <x v="0"/>
    <n v="176"/>
    <n v="17.600000000000001"/>
    <n v="167.190226876091"/>
    <s v="5 Descuentos (Asociado, conduct y usuarios desubicados) "/>
    <n v="91956.282699999996"/>
    <x v="0"/>
    <n v="8765.7142999999996"/>
    <x v="1249"/>
    <x v="0"/>
    <m/>
  </r>
  <r>
    <d v="2025-01-05T00:36:17"/>
    <x v="9"/>
    <n v="27"/>
    <s v="RUA CHAVARRIA JEFERSON ANDREY"/>
    <x v="3"/>
    <x v="0"/>
    <n v="157"/>
    <n v="15.7"/>
    <n v="167.190226876091"/>
    <m/>
    <n v="91956.282699999996"/>
    <x v="0"/>
    <n v="8765.7142999999996"/>
    <x v="1249"/>
    <x v="0"/>
    <m/>
  </r>
  <r>
    <d v="2025-01-05T00:36:17"/>
    <x v="1"/>
    <n v="29"/>
    <s v="VALENCIA MENDOZA JHON"/>
    <x v="3"/>
    <x v="3"/>
    <n v="221"/>
    <n v="22.1"/>
    <n v="167.190226876091"/>
    <m/>
    <n v="91956.282699999996"/>
    <x v="0"/>
    <n v="8765.7142999999996"/>
    <x v="1249"/>
    <x v="0"/>
    <m/>
  </r>
  <r>
    <d v="2025-01-05T00:36:17"/>
    <x v="9"/>
    <n v="30"/>
    <s v="TORRES SUAREZ JUAN DIEGO"/>
    <x v="8"/>
    <x v="0"/>
    <n v="72"/>
    <n v="14.4"/>
    <n v="83.595113438045402"/>
    <s v="Se descuenta 0,5 viaje de 6 32 pm ya que NO ingresa a la minorista "/>
    <n v="41385.8914"/>
    <x v="0"/>
    <n v="8765.7142999999996"/>
    <x v="1249"/>
    <x v="2"/>
    <n v="8.35"/>
  </r>
  <r>
    <d v="2025-01-05T00:36:17"/>
    <x v="1"/>
    <n v="32"/>
    <s v="AGUDELO GARCIA DENIN ANGELO"/>
    <x v="0"/>
    <x v="0"/>
    <n v="141"/>
    <n v="15.6666666666667"/>
    <n v="150.47120418848201"/>
    <m/>
    <n v="82760.654500000004"/>
    <x v="0"/>
    <n v="8765.7142999999996"/>
    <x v="1249"/>
    <x v="0"/>
    <m/>
  </r>
  <r>
    <d v="2025-01-05T00:36:18"/>
    <x v="9"/>
    <n v="33"/>
    <s v="SERNA JUAN PABLO"/>
    <x v="0"/>
    <x v="0"/>
    <n v="158"/>
    <n v="17.5555555555556"/>
    <n v="150.47120418848201"/>
    <m/>
    <n v="82760.654500000004"/>
    <x v="0"/>
    <n v="8765.7142999999996"/>
    <x v="1249"/>
    <x v="0"/>
    <m/>
  </r>
  <r>
    <d v="2025-01-05T00:36:18"/>
    <x v="1"/>
    <n v="34"/>
    <s v="MONTOYA OSPINA GILBERTO ANTONIO"/>
    <x v="1"/>
    <x v="0"/>
    <n v="196"/>
    <n v="17.818181818181799"/>
    <n v="183.9092495637"/>
    <m/>
    <n v="101151.91099999999"/>
    <x v="0"/>
    <n v="8765.7142999999996"/>
    <x v="1249"/>
    <x v="0"/>
    <m/>
  </r>
  <r>
    <d v="2025-01-05T00:36:18"/>
    <x v="9"/>
    <n v="35"/>
    <s v="MOLINA LUIS FERNANDO"/>
    <x v="0"/>
    <x v="0"/>
    <n v="126"/>
    <n v="14"/>
    <n v="150.47120418848201"/>
    <m/>
    <n v="82760.654500000004"/>
    <x v="1"/>
    <n v="8765.7142999999996"/>
    <x v="1249"/>
    <x v="0"/>
    <m/>
  </r>
  <r>
    <d v="2025-01-05T00:36:18"/>
    <x v="1"/>
    <n v="37"/>
    <s v="TABORDA ROJAS DIEGO ALEJANDRO"/>
    <x v="2"/>
    <x v="0"/>
    <n v="120"/>
    <n v="20"/>
    <n v="100.314136125654"/>
    <m/>
    <n v="55173.7696"/>
    <x v="1"/>
    <n v="8765.7142999999996"/>
    <x v="1249"/>
    <x v="0"/>
    <m/>
  </r>
  <r>
    <d v="2025-01-05T00:36:19"/>
    <x v="9"/>
    <n v="38"/>
    <s v="JIMENEZ HERNANDEZ ESTEBAN CAMILO"/>
    <x v="6"/>
    <x v="0"/>
    <n v="118"/>
    <n v="14.75"/>
    <n v="133.75218150087301"/>
    <m/>
    <n v="73565.026199999993"/>
    <x v="0"/>
    <n v="8765.7142999999996"/>
    <x v="1249"/>
    <x v="0"/>
    <m/>
  </r>
  <r>
    <d v="2025-01-05T00:36:19"/>
    <x v="1"/>
    <n v="39"/>
    <s v="MACEA MATEO"/>
    <x v="6"/>
    <x v="0"/>
    <n v="145"/>
    <n v="18.125"/>
    <n v="133.75218150087301"/>
    <m/>
    <n v="73565.026199999993"/>
    <x v="0"/>
    <n v="8765.7142999999996"/>
    <x v="1249"/>
    <x v="0"/>
    <m/>
  </r>
  <r>
    <d v="2025-01-05T00:36:19"/>
    <x v="9"/>
    <n v="40"/>
    <s v="LOPERA ALVAREZ ESTIVEN"/>
    <x v="6"/>
    <x v="0"/>
    <n v="152"/>
    <n v="19"/>
    <n v="133.75218150087301"/>
    <s v="EDIXON PALMAR Realiz 1 viaje donde moviliz 14 Usuarios "/>
    <n v="73565.026199999993"/>
    <x v="0"/>
    <n v="8765.7142999999996"/>
    <x v="1249"/>
    <x v="0"/>
    <m/>
  </r>
  <r>
    <d v="2025-01-05T00:36:19"/>
    <x v="1"/>
    <n v="41"/>
    <s v="GARCIA DAVID WILSON ALBERTO"/>
    <x v="0"/>
    <x v="0"/>
    <n v="163"/>
    <n v="18.1111111111111"/>
    <n v="150.47120418848201"/>
    <m/>
    <n v="82760.654500000004"/>
    <x v="1"/>
    <n v="8765.7142999999996"/>
    <x v="1249"/>
    <x v="0"/>
    <m/>
  </r>
  <r>
    <d v="2025-01-05T00:36:20"/>
    <x v="9"/>
    <n v="42"/>
    <s v="LOPERA ALVAREZ ESTIVEN"/>
    <x v="0"/>
    <x v="0"/>
    <n v="146"/>
    <n v="16.2222222222222"/>
    <n v="150.47120418848201"/>
    <m/>
    <n v="82760.654500000004"/>
    <x v="1"/>
    <n v="8765.7142999999996"/>
    <x v="1249"/>
    <x v="0"/>
    <m/>
  </r>
  <r>
    <d v="2025-01-05T23:55:58"/>
    <x v="12"/>
    <n v="3"/>
    <s v="AGUIRRE ANDRES"/>
    <x v="6"/>
    <x v="0"/>
    <n v="137"/>
    <n v="17.125"/>
    <n v="121.40206185567"/>
    <m/>
    <n v="66340.206200000001"/>
    <x v="0"/>
    <n v="8605"/>
    <x v="1250"/>
    <x v="0"/>
    <m/>
  </r>
  <r>
    <d v="2025-01-05T23:55:58"/>
    <x v="12"/>
    <n v="5"/>
    <s v="LONDOO LOPERA DUVAN ANDRES"/>
    <x v="9"/>
    <x v="0"/>
    <n v="174"/>
    <n v="14.5"/>
    <n v="182.10309278350499"/>
    <m/>
    <n v="99510.309299999994"/>
    <x v="1"/>
    <n v="8605"/>
    <x v="1250"/>
    <x v="0"/>
    <m/>
  </r>
  <r>
    <d v="2025-01-05T23:55:58"/>
    <x v="12"/>
    <n v="8"/>
    <s v="VACA FIERRO ROBINSON"/>
    <x v="9"/>
    <x v="0"/>
    <n v="188"/>
    <n v="15.6666666666667"/>
    <n v="182.10309278350499"/>
    <m/>
    <n v="99510.309299999994"/>
    <x v="1"/>
    <n v="8605"/>
    <x v="1250"/>
    <x v="0"/>
    <m/>
  </r>
  <r>
    <d v="2025-01-05T23:55:59"/>
    <x v="12"/>
    <n v="10"/>
    <s v="HINCAPIE DIDIER FABIAN"/>
    <x v="6"/>
    <x v="0"/>
    <n v="104"/>
    <n v="13"/>
    <n v="121.40206185567"/>
    <m/>
    <n v="66340.206200000001"/>
    <x v="0"/>
    <n v="8605"/>
    <x v="1250"/>
    <x v="0"/>
    <m/>
  </r>
  <r>
    <d v="2025-01-05T23:55:59"/>
    <x v="12"/>
    <n v="13"/>
    <s v="DURANGO PAEZ GILDARDO"/>
    <x v="4"/>
    <x v="0"/>
    <n v="97"/>
    <n v="13.8571428571429"/>
    <n v="106.22680412371101"/>
    <m/>
    <n v="58047.680399999997"/>
    <x v="0"/>
    <n v="8605"/>
    <x v="1250"/>
    <x v="0"/>
    <m/>
  </r>
  <r>
    <d v="2025-01-05T23:55:59"/>
    <x v="12"/>
    <n v="15"/>
    <s v="QUINTERO  ALVARO ANTONIO"/>
    <x v="9"/>
    <x v="0"/>
    <n v="213"/>
    <n v="17.75"/>
    <n v="182.10309278350499"/>
    <s v="2 Descuentos (Usuarios desubicados) "/>
    <n v="99510.309299999994"/>
    <x v="1"/>
    <n v="8605"/>
    <x v="1250"/>
    <x v="0"/>
    <m/>
  </r>
  <r>
    <d v="2025-01-05T23:56:00"/>
    <x v="12"/>
    <n v="17"/>
    <s v="RAMIREZ JARAMILLO WILSON"/>
    <x v="1"/>
    <x v="0"/>
    <n v="146"/>
    <n v="13.2727272727273"/>
    <n v="166.927835051546"/>
    <m/>
    <n v="91217.783500000005"/>
    <x v="0"/>
    <n v="8605"/>
    <x v="1250"/>
    <x v="0"/>
    <m/>
  </r>
  <r>
    <d v="2025-01-05T23:56:00"/>
    <x v="12"/>
    <n v="18"/>
    <s v="HINCAPIE DIDIER FABIAN"/>
    <x v="5"/>
    <x v="0"/>
    <n v="19"/>
    <n v="19"/>
    <n v="15.1752577319588"/>
    <m/>
    <n v="8292.5257999999994"/>
    <x v="0"/>
    <n v="8605"/>
    <x v="1250"/>
    <x v="0"/>
    <m/>
  </r>
  <r>
    <d v="2025-01-05T23:56:00"/>
    <x v="12"/>
    <n v="19"/>
    <s v="MUOZ PEA WEIMAR ALONSO"/>
    <x v="2"/>
    <x v="0"/>
    <n v="94"/>
    <n v="15.6666666666667"/>
    <n v="91.051546391752595"/>
    <s v="2 Descuentos (Despachador y asociado) "/>
    <n v="49755.154600000002"/>
    <x v="0"/>
    <n v="8605"/>
    <x v="1250"/>
    <x v="0"/>
    <m/>
  </r>
  <r>
    <d v="2025-01-05T23:56:00"/>
    <x v="12"/>
    <n v="23"/>
    <s v="SALDARRIAGA PARRA LUIS ALBERTO"/>
    <x v="4"/>
    <x v="0"/>
    <n v="84"/>
    <n v="12"/>
    <n v="106.22680412371101"/>
    <s v="10 Descuentos (Transbordo) "/>
    <n v="58047.680399999997"/>
    <x v="2"/>
    <n v="8605"/>
    <x v="1250"/>
    <x v="0"/>
    <m/>
  </r>
  <r>
    <d v="2025-01-05T23:56:01"/>
    <x v="12"/>
    <n v="27"/>
    <s v="RUA CHAVARRIA JEFERSON ANDREY"/>
    <x v="15"/>
    <x v="3"/>
    <n v="239"/>
    <n v="15.9333333333333"/>
    <n v="227.628865979381"/>
    <s v="2 Descuentos (Usuarios desubicados) "/>
    <n v="124387.8866"/>
    <x v="0"/>
    <n v="8605"/>
    <x v="1250"/>
    <x v="0"/>
    <m/>
  </r>
  <r>
    <d v="2025-01-05T23:56:01"/>
    <x v="12"/>
    <n v="29"/>
    <s v="VALENCIA MENDOZA JHON"/>
    <x v="9"/>
    <x v="0"/>
    <n v="203"/>
    <n v="16.9166666666667"/>
    <n v="182.10309278350499"/>
    <m/>
    <n v="99510.309299999994"/>
    <x v="0"/>
    <n v="8605"/>
    <x v="1250"/>
    <x v="0"/>
    <m/>
  </r>
  <r>
    <d v="2025-01-05T23:56:01"/>
    <x v="12"/>
    <n v="30"/>
    <s v="TORRES SUAREZ JUAN DIEGO"/>
    <x v="0"/>
    <x v="0"/>
    <n v="129"/>
    <n v="14.3333333333333"/>
    <n v="136.57731958762901"/>
    <m/>
    <n v="74632.732000000004"/>
    <x v="0"/>
    <n v="8605"/>
    <x v="1250"/>
    <x v="0"/>
    <m/>
  </r>
  <r>
    <d v="2025-01-05T23:56:01"/>
    <x v="12"/>
    <n v="32"/>
    <s v="AGUDELO GARCIA DENIN ANGELO"/>
    <x v="3"/>
    <x v="0"/>
    <n v="153"/>
    <n v="15.3"/>
    <n v="151.752577319588"/>
    <m/>
    <n v="82925.257700000002"/>
    <x v="0"/>
    <n v="8605"/>
    <x v="1250"/>
    <x v="0"/>
    <m/>
  </r>
  <r>
    <d v="2025-01-05T23:56:02"/>
    <x v="12"/>
    <n v="33"/>
    <s v="SERNA JUAN PABLO"/>
    <x v="9"/>
    <x v="0"/>
    <n v="184"/>
    <n v="15.3333333333333"/>
    <n v="182.10309278350499"/>
    <s v="3 Descuentos (Despachador) "/>
    <n v="99510.309299999994"/>
    <x v="0"/>
    <n v="8605"/>
    <x v="1250"/>
    <x v="0"/>
    <m/>
  </r>
  <r>
    <d v="2025-01-05T23:56:02"/>
    <x v="12"/>
    <n v="35"/>
    <s v="MOLINA LUIS FERNANDO"/>
    <x v="9"/>
    <x v="0"/>
    <n v="190"/>
    <n v="15.8333333333333"/>
    <n v="182.10309278350499"/>
    <m/>
    <n v="99510.309299999994"/>
    <x v="1"/>
    <n v="8605"/>
    <x v="1250"/>
    <x v="0"/>
    <m/>
  </r>
  <r>
    <d v="2025-01-05T23:56:02"/>
    <x v="12"/>
    <n v="37"/>
    <s v="FLORES RINCON JORGE ALBERTO"/>
    <x v="9"/>
    <x v="0"/>
    <n v="199"/>
    <n v="16.5833333333333"/>
    <n v="182.10309278350499"/>
    <m/>
    <n v="99510.309299999994"/>
    <x v="1"/>
    <n v="8605"/>
    <x v="1250"/>
    <x v="0"/>
    <m/>
  </r>
  <r>
    <d v="2025-01-05T23:56:02"/>
    <x v="12"/>
    <n v="39"/>
    <s v="MACEA MATEO"/>
    <x v="15"/>
    <x v="0"/>
    <n v="216"/>
    <n v="14.4"/>
    <n v="227.628865979381"/>
    <s v="4 Descuentos (Despachador y usuarios desubicados) "/>
    <n v="124387.8866"/>
    <x v="0"/>
    <n v="8605"/>
    <x v="1250"/>
    <x v="0"/>
    <m/>
  </r>
  <r>
    <d v="2025-01-05T23:56:03"/>
    <x v="12"/>
    <n v="41"/>
    <s v="GARCIA DAVID WILSON ALBERTO"/>
    <x v="12"/>
    <x v="0"/>
    <n v="175"/>
    <n v="13.461538461538501"/>
    <n v="197.27835051546401"/>
    <m/>
    <n v="107802.8351"/>
    <x v="1"/>
    <n v="8605"/>
    <x v="1250"/>
    <x v="0"/>
    <m/>
  </r>
  <r>
    <d v="2025-01-07T00:20:57"/>
    <x v="12"/>
    <n v="2"/>
    <s v="PARIAS MURIEL JHON FREDY"/>
    <x v="1"/>
    <x v="0"/>
    <n v="177"/>
    <n v="16.090909090909101"/>
    <n v="173.850574712644"/>
    <m/>
    <n v="95267.586200000005"/>
    <x v="1"/>
    <n v="9505.5555999999997"/>
    <x v="1251"/>
    <x v="0"/>
    <m/>
  </r>
  <r>
    <d v="2025-01-07T00:20:57"/>
    <x v="12"/>
    <n v="4"/>
    <s v="SERNA GONZALES GEOVANNY ANDRES"/>
    <x v="9"/>
    <x v="0"/>
    <n v="234"/>
    <n v="19.5"/>
    <n v="189.655172413793"/>
    <s v="2 Descuentos (Usuarios desubicados) "/>
    <n v="103928.27589999999"/>
    <x v="0"/>
    <n v="9505.5555999999997"/>
    <x v="1251"/>
    <x v="0"/>
    <m/>
  </r>
  <r>
    <d v="2025-01-07T00:20:58"/>
    <x v="12"/>
    <n v="6"/>
    <s v="LOPEZ PINEDA DANIEL ESTIVEN"/>
    <x v="3"/>
    <x v="0"/>
    <n v="159"/>
    <n v="15.9"/>
    <n v="158.04597701149399"/>
    <m/>
    <n v="86606.896599999993"/>
    <x v="0"/>
    <n v="9505.5555999999997"/>
    <x v="1251"/>
    <x v="0"/>
    <m/>
  </r>
  <r>
    <d v="2025-01-07T00:20:58"/>
    <x v="12"/>
    <n v="8"/>
    <s v="VACA FIERRO ROBINSON"/>
    <x v="1"/>
    <x v="0"/>
    <n v="189"/>
    <n v="17.181818181818201"/>
    <n v="173.850574712644"/>
    <s v="2 Descuentos (Conduct) "/>
    <n v="95267.586200000005"/>
    <x v="1"/>
    <n v="9505.5555999999997"/>
    <x v="1251"/>
    <x v="0"/>
    <m/>
  </r>
  <r>
    <d v="2025-01-07T00:20:58"/>
    <x v="12"/>
    <n v="9"/>
    <s v="AGUDELO GARCIA LLORDIN ELIAS"/>
    <x v="0"/>
    <x v="0"/>
    <n v="111"/>
    <n v="12.3333333333333"/>
    <n v="142.241379310345"/>
    <m/>
    <n v="77946.206900000005"/>
    <x v="0"/>
    <n v="9505.5555999999997"/>
    <x v="1251"/>
    <x v="0"/>
    <m/>
  </r>
  <r>
    <d v="2025-01-07T00:20:59"/>
    <x v="12"/>
    <n v="12"/>
    <s v="JIMENEZ JIMENEZ OMAR DAVID"/>
    <x v="1"/>
    <x v="0"/>
    <n v="184"/>
    <n v="16.727272727272702"/>
    <n v="173.850574712644"/>
    <s v="1 Descuento (Despachador) "/>
    <n v="95267.586200000005"/>
    <x v="0"/>
    <n v="9505.5555999999997"/>
    <x v="1251"/>
    <x v="0"/>
    <m/>
  </r>
  <r>
    <d v="2025-01-07T00:20:59"/>
    <x v="12"/>
    <n v="14"/>
    <s v="DIAZ LOZADA ANDRES FELIPE"/>
    <x v="3"/>
    <x v="0"/>
    <n v="120"/>
    <n v="12"/>
    <n v="158.04597701149399"/>
    <m/>
    <n v="86606.896599999993"/>
    <x v="1"/>
    <n v="9505.5555999999997"/>
    <x v="1251"/>
    <x v="0"/>
    <m/>
  </r>
  <r>
    <d v="2025-01-07T00:20:59"/>
    <x v="12"/>
    <n v="16"/>
    <s v="HINCAPIE DIDIER FABIAN"/>
    <x v="0"/>
    <x v="0"/>
    <n v="108"/>
    <n v="12"/>
    <n v="142.241379310345"/>
    <m/>
    <n v="77946.206900000005"/>
    <x v="0"/>
    <n v="9505.5555999999997"/>
    <x v="1251"/>
    <x v="0"/>
    <m/>
  </r>
  <r>
    <d v="2025-01-07T00:21:00"/>
    <x v="12"/>
    <n v="18"/>
    <s v="BETANCUR GUZMAN JHON FERNANDO"/>
    <x v="0"/>
    <x v="0"/>
    <n v="172"/>
    <n v="19.1111111111111"/>
    <n v="142.241379310345"/>
    <m/>
    <n v="77946.206900000005"/>
    <x v="0"/>
    <n v="9505.5555999999997"/>
    <x v="1251"/>
    <x v="0"/>
    <m/>
  </r>
  <r>
    <d v="2025-01-07T00:21:00"/>
    <x v="12"/>
    <n v="20"/>
    <s v="GONZALEZ PEREZ RAFAEL JOSE"/>
    <x v="3"/>
    <x v="0"/>
    <n v="144"/>
    <n v="14.4"/>
    <n v="158.04597701149399"/>
    <s v="8 Descuentos (Transbordo) "/>
    <n v="86606.896599999993"/>
    <x v="0"/>
    <n v="9505.5555999999997"/>
    <x v="1251"/>
    <x v="0"/>
    <m/>
  </r>
  <r>
    <d v="2025-01-07T00:21:00"/>
    <x v="12"/>
    <n v="22"/>
    <s v="QUIRAMA CASTAEDA JHON JADER"/>
    <x v="3"/>
    <x v="0"/>
    <n v="155"/>
    <n v="15.5"/>
    <n v="158.04597701149399"/>
    <m/>
    <n v="86606.896599999993"/>
    <x v="1"/>
    <n v="9505.5555999999997"/>
    <x v="1251"/>
    <x v="0"/>
    <m/>
  </r>
  <r>
    <d v="2025-01-07T00:21:01"/>
    <x v="12"/>
    <n v="26"/>
    <s v="CIRO MARIN RODRIGO ALBERTO"/>
    <x v="1"/>
    <x v="0"/>
    <n v="179"/>
    <n v="16.272727272727298"/>
    <n v="173.850574712644"/>
    <s v="1 Descuento (Conduct) "/>
    <n v="95267.586200000005"/>
    <x v="0"/>
    <n v="9505.5555999999997"/>
    <x v="1251"/>
    <x v="0"/>
    <m/>
  </r>
  <r>
    <d v="2025-01-07T00:21:01"/>
    <x v="12"/>
    <n v="30"/>
    <s v="TORRES SUAREZ JUAN DIEGO"/>
    <x v="2"/>
    <x v="0"/>
    <n v="82"/>
    <n v="13.6666666666667"/>
    <n v="94.827586206896598"/>
    <m/>
    <n v="51964.137900000002"/>
    <x v="0"/>
    <n v="9505.5555999999997"/>
    <x v="1251"/>
    <x v="0"/>
    <m/>
  </r>
  <r>
    <d v="2025-01-07T00:21:01"/>
    <x v="12"/>
    <n v="34"/>
    <s v="MONTOYA OSPINA GILBERTO ANTONIO"/>
    <x v="9"/>
    <x v="0"/>
    <n v="209"/>
    <n v="17.4166666666667"/>
    <n v="189.655172413793"/>
    <s v="3 Descuentos (Usuarios desubicados) "/>
    <n v="103928.27589999999"/>
    <x v="0"/>
    <n v="9505.5555999999997"/>
    <x v="1251"/>
    <x v="0"/>
    <m/>
  </r>
  <r>
    <d v="2025-01-07T00:21:01"/>
    <x v="12"/>
    <n v="37"/>
    <s v="TABORDA ROJAS DIEGO ALEJANDRO"/>
    <x v="1"/>
    <x v="0"/>
    <n v="154"/>
    <n v="14"/>
    <n v="173.850574712644"/>
    <m/>
    <n v="95267.586200000005"/>
    <x v="1"/>
    <n v="9505.5555999999997"/>
    <x v="1251"/>
    <x v="0"/>
    <m/>
  </r>
  <r>
    <d v="2025-01-07T00:21:02"/>
    <x v="12"/>
    <n v="40"/>
    <s v="OCAMPO OCAMPO ANTONIO JOSE"/>
    <x v="3"/>
    <x v="0"/>
    <n v="129"/>
    <n v="12.9"/>
    <n v="158.04597701149399"/>
    <m/>
    <n v="86606.896599999993"/>
    <x v="0"/>
    <n v="9505.5555999999997"/>
    <x v="1251"/>
    <x v="0"/>
    <m/>
  </r>
  <r>
    <d v="2025-01-07T00:21:02"/>
    <x v="12"/>
    <n v="42"/>
    <s v="FLORES RINCON JORGE ALBERTO"/>
    <x v="9"/>
    <x v="0"/>
    <n v="244"/>
    <n v="20.3333333333333"/>
    <n v="189.655172413793"/>
    <m/>
    <n v="103928.27589999999"/>
    <x v="1"/>
    <n v="9505.5555999999997"/>
    <x v="1251"/>
    <x v="0"/>
    <m/>
  </r>
  <r>
    <d v="2025-01-08T01:06:44"/>
    <x v="9"/>
    <n v="1"/>
    <s v="PALMAR PANA EDIXON JOSUE"/>
    <x v="9"/>
    <x v="0"/>
    <n v="264"/>
    <n v="22"/>
    <n v="234.26484018264799"/>
    <m/>
    <n v="130024.93150000001"/>
    <x v="0"/>
    <n v="12061.1111"/>
    <x v="1252"/>
    <x v="0"/>
    <m/>
  </r>
  <r>
    <d v="2025-01-08T01:06:44"/>
    <x v="1"/>
    <n v="2"/>
    <s v="PARIAS MURIEL JHON FREDY"/>
    <x v="1"/>
    <x v="3"/>
    <n v="230"/>
    <n v="20.909090909090899"/>
    <n v="214.74277016742801"/>
    <m/>
    <n v="119189.5205"/>
    <x v="1"/>
    <n v="12061.1111"/>
    <x v="1252"/>
    <x v="0"/>
    <m/>
  </r>
  <r>
    <d v="2025-01-08T01:06:45"/>
    <x v="9"/>
    <n v="3"/>
    <s v="AGUIRRE ANDRES"/>
    <x v="1"/>
    <x v="0"/>
    <n v="212"/>
    <n v="19.272727272727298"/>
    <n v="214.74277016742801"/>
    <m/>
    <n v="119189.5205"/>
    <x v="0"/>
    <n v="12061.1111"/>
    <x v="1252"/>
    <x v="0"/>
    <m/>
  </r>
  <r>
    <d v="2025-01-08T01:06:45"/>
    <x v="1"/>
    <n v="4"/>
    <s v="SERNA GONZALES GEOVANNY ANDRES"/>
    <x v="0"/>
    <x v="0"/>
    <n v="209"/>
    <n v="23.2222222222222"/>
    <n v="175.698630136986"/>
    <m/>
    <n v="97518.698600000003"/>
    <x v="0"/>
    <n v="12061.1111"/>
    <x v="1252"/>
    <x v="0"/>
    <m/>
  </r>
  <r>
    <d v="2025-01-08T01:06:45"/>
    <x v="9"/>
    <n v="5"/>
    <s v="LONDOO LOPERA DUVAN ANDRES"/>
    <x v="3"/>
    <x v="3"/>
    <n v="179"/>
    <n v="17.899999999999999"/>
    <n v="195.220700152207"/>
    <s v="4 Descuentos (Conduct) "/>
    <n v="108354.1096"/>
    <x v="1"/>
    <n v="12061.1111"/>
    <x v="1252"/>
    <x v="0"/>
    <m/>
  </r>
  <r>
    <d v="2025-01-08T01:06:45"/>
    <x v="1"/>
    <n v="6"/>
    <s v="LOPEZ PINEDA DANIEL ESTIVEN"/>
    <x v="9"/>
    <x v="3"/>
    <n v="253"/>
    <n v="21.0833333333333"/>
    <n v="234.26484018264799"/>
    <m/>
    <n v="130024.93150000001"/>
    <x v="0"/>
    <n v="12061.1111"/>
    <x v="1252"/>
    <x v="0"/>
    <m/>
  </r>
  <r>
    <d v="2025-01-08T01:06:46"/>
    <x v="9"/>
    <n v="8"/>
    <s v="VACA FIERRO ROBINSON"/>
    <x v="3"/>
    <x v="0"/>
    <n v="227"/>
    <n v="22.7"/>
    <n v="195.220700152207"/>
    <m/>
    <n v="108354.1096"/>
    <x v="1"/>
    <n v="12061.1111"/>
    <x v="1252"/>
    <x v="0"/>
    <m/>
  </r>
  <r>
    <d v="2025-01-08T01:06:46"/>
    <x v="1"/>
    <n v="9"/>
    <s v="AGUDELO GARCIA LLORDIN ELIAS"/>
    <x v="2"/>
    <x v="0"/>
    <n v="108"/>
    <n v="19.636363636363601"/>
    <n v="107.371385083714"/>
    <s v="1 Descuento (Asociado) "/>
    <n v="59594.760300000002"/>
    <x v="0"/>
    <n v="12061.1111"/>
    <x v="1252"/>
    <x v="0"/>
    <m/>
  </r>
  <r>
    <d v="2025-01-08T01:06:46"/>
    <x v="9"/>
    <n v="10"/>
    <s v="MARULANDA JARAMILLO DAWER ANDRES"/>
    <x v="0"/>
    <x v="0"/>
    <n v="168"/>
    <n v="18.6666666666667"/>
    <n v="175.698630136986"/>
    <s v="1 Descuento (Despachador) "/>
    <n v="97518.698600000003"/>
    <x v="0"/>
    <n v="12061.1111"/>
    <x v="1252"/>
    <x v="0"/>
    <m/>
  </r>
  <r>
    <d v="2025-01-08T01:06:46"/>
    <x v="1"/>
    <n v="11"/>
    <s v="HINCAPIE DIDIER FABIAN"/>
    <x v="1"/>
    <x v="0"/>
    <n v="195"/>
    <n v="17.727272727272702"/>
    <n v="214.74277016742801"/>
    <m/>
    <n v="119189.5205"/>
    <x v="0"/>
    <n v="12061.1111"/>
    <x v="1252"/>
    <x v="0"/>
    <m/>
  </r>
  <r>
    <d v="2025-01-08T01:06:47"/>
    <x v="9"/>
    <n v="12"/>
    <s v="JIMENEZ JIMENEZ OMAR DAVID"/>
    <x v="3"/>
    <x v="0"/>
    <n v="168"/>
    <n v="16.8"/>
    <n v="195.220700152207"/>
    <s v="1 Descuento (Usuario desubicado) "/>
    <n v="108354.1096"/>
    <x v="0"/>
    <n v="12061.1111"/>
    <x v="1252"/>
    <x v="0"/>
    <m/>
  </r>
  <r>
    <d v="2025-01-08T01:06:47"/>
    <x v="1"/>
    <n v="13"/>
    <s v="DURANGO PAEZ GILDARDO"/>
    <x v="2"/>
    <x v="0"/>
    <n v="130"/>
    <n v="21.6666666666667"/>
    <n v="117.13242009132399"/>
    <m/>
    <n v="65012.465799999998"/>
    <x v="0"/>
    <n v="12061.1111"/>
    <x v="1252"/>
    <x v="0"/>
    <m/>
  </r>
  <r>
    <d v="2025-01-08T01:06:47"/>
    <x v="9"/>
    <n v="14"/>
    <s v="DIAZ LOZADA ANDRES FELIPE"/>
    <x v="3"/>
    <x v="0"/>
    <n v="183"/>
    <n v="18.3"/>
    <n v="195.220700152207"/>
    <s v="14 Descuentos (Transbordo) "/>
    <n v="108354.1096"/>
    <x v="1"/>
    <n v="12061.1111"/>
    <x v="1252"/>
    <x v="0"/>
    <m/>
  </r>
  <r>
    <d v="2025-01-08T01:06:48"/>
    <x v="1"/>
    <n v="15"/>
    <s v="RUA CHAVARRIA JEFERSON ANDREY"/>
    <x v="2"/>
    <x v="0"/>
    <n v="168"/>
    <n v="25.846153846153801"/>
    <n v="126.89345509893499"/>
    <s v="FERNEY HENAO Realiz 1.5 viajes donde moviliz 61 Usuarios "/>
    <n v="70430.171199999997"/>
    <x v="1"/>
    <n v="12061.1111"/>
    <x v="1252"/>
    <x v="0"/>
    <m/>
  </r>
  <r>
    <d v="2025-01-08T01:06:48"/>
    <x v="9"/>
    <n v="16"/>
    <s v="PEREZ GARCIA JUAN ESTEBAN"/>
    <x v="3"/>
    <x v="0"/>
    <n v="184"/>
    <n v="18.399999999999999"/>
    <n v="195.220700152207"/>
    <m/>
    <n v="108354.1096"/>
    <x v="0"/>
    <n v="12061.1111"/>
    <x v="1252"/>
    <x v="0"/>
    <m/>
  </r>
  <r>
    <d v="2025-01-08T01:06:48"/>
    <x v="1"/>
    <n v="17"/>
    <s v="RAMIREZ JARAMILLO WILSON"/>
    <x v="0"/>
    <x v="0"/>
    <n v="155"/>
    <n v="17.2222222222222"/>
    <n v="175.698630136986"/>
    <m/>
    <n v="97518.698600000003"/>
    <x v="0"/>
    <n v="12061.1111"/>
    <x v="1252"/>
    <x v="0"/>
    <m/>
  </r>
  <r>
    <d v="2025-01-08T01:06:48"/>
    <x v="9"/>
    <n v="18"/>
    <s v="BETANCUR GUZMAN JHON FERNANDO"/>
    <x v="0"/>
    <x v="0"/>
    <n v="206"/>
    <n v="22.8888888888889"/>
    <n v="175.698630136986"/>
    <s v="1 Descuento (Conduct) "/>
    <n v="97518.698600000003"/>
    <x v="0"/>
    <n v="12061.1111"/>
    <x v="1252"/>
    <x v="0"/>
    <m/>
  </r>
  <r>
    <d v="2025-01-08T01:06:49"/>
    <x v="1"/>
    <n v="19"/>
    <s v="MUOZ PEA WEIMAR ALONSO"/>
    <x v="3"/>
    <x v="0"/>
    <n v="149"/>
    <n v="14.9"/>
    <n v="195.220700152207"/>
    <m/>
    <n v="108354.1096"/>
    <x v="0"/>
    <n v="12061.1111"/>
    <x v="1252"/>
    <x v="0"/>
    <m/>
  </r>
  <r>
    <d v="2025-01-08T01:06:49"/>
    <x v="9"/>
    <n v="20"/>
    <s v="GONZALEZ PEREZ RAFAEL JOSE"/>
    <x v="0"/>
    <x v="0"/>
    <n v="153"/>
    <n v="17"/>
    <n v="175.698630136986"/>
    <m/>
    <n v="97518.698600000003"/>
    <x v="0"/>
    <n v="12061.1111"/>
    <x v="1252"/>
    <x v="0"/>
    <m/>
  </r>
  <r>
    <d v="2025-01-08T01:06:49"/>
    <x v="1"/>
    <n v="22"/>
    <s v="QUIRAMA CASTAEDA JHON JADER"/>
    <x v="0"/>
    <x v="0"/>
    <n v="197"/>
    <n v="21.8888888888889"/>
    <n v="175.698630136986"/>
    <s v="1 Descuento (Despachador) "/>
    <n v="97518.698600000003"/>
    <x v="1"/>
    <n v="12061.1111"/>
    <x v="1252"/>
    <x v="0"/>
    <m/>
  </r>
  <r>
    <d v="2025-01-08T01:06:49"/>
    <x v="9"/>
    <n v="23"/>
    <s v="SALDARRIAGA PARRA LUIS ALBERTO"/>
    <x v="4"/>
    <x v="0"/>
    <n v="146"/>
    <n v="20.8571428571429"/>
    <n v="136.65449010654501"/>
    <m/>
    <n v="75847.876699999993"/>
    <x v="2"/>
    <n v="12061.1111"/>
    <x v="1252"/>
    <x v="0"/>
    <m/>
  </r>
  <r>
    <d v="2025-01-08T01:06:50"/>
    <x v="1"/>
    <n v="25"/>
    <s v="JIMENEZ HURTADO CARLOS ESTIVEN"/>
    <x v="0"/>
    <x v="0"/>
    <n v="147"/>
    <n v="16.3333333333333"/>
    <n v="175.698630136986"/>
    <m/>
    <n v="97518.698600000003"/>
    <x v="1"/>
    <n v="12061.1111"/>
    <x v="1252"/>
    <x v="0"/>
    <m/>
  </r>
  <r>
    <d v="2025-01-08T01:06:50"/>
    <x v="9"/>
    <n v="26"/>
    <s v="ESPINOZA CHAVARRIA GUILLERMO LEON"/>
    <x v="0"/>
    <x v="0"/>
    <n v="157"/>
    <n v="17.4444444444444"/>
    <n v="175.698630136986"/>
    <s v="RODRIGO CIRO Realiz 4 viajes donde moviliz 71 Usuarios "/>
    <n v="97518.698600000003"/>
    <x v="0"/>
    <n v="12061.1111"/>
    <x v="1252"/>
    <x v="0"/>
    <m/>
  </r>
  <r>
    <d v="2025-01-08T01:06:50"/>
    <x v="1"/>
    <n v="27"/>
    <s v="RUA CHAVARRIA JEFERSON ANDREY"/>
    <x v="4"/>
    <x v="0"/>
    <n v="134"/>
    <n v="19.1428571428571"/>
    <n v="136.65449010654501"/>
    <s v="2 Descuentos (Conduct y usuario desubicado) "/>
    <n v="75847.876699999993"/>
    <x v="0"/>
    <n v="12061.1111"/>
    <x v="1252"/>
    <x v="0"/>
    <m/>
  </r>
  <r>
    <d v="2025-01-08T01:06:50"/>
    <x v="9"/>
    <n v="29"/>
    <s v="VALENCIA MENDOZA JHON"/>
    <x v="9"/>
    <x v="0"/>
    <n v="246"/>
    <n v="20.5"/>
    <n v="234.26484018264799"/>
    <m/>
    <n v="130024.93150000001"/>
    <x v="0"/>
    <n v="12061.1111"/>
    <x v="1252"/>
    <x v="0"/>
    <m/>
  </r>
  <r>
    <d v="2025-01-08T01:06:51"/>
    <x v="1"/>
    <n v="30"/>
    <s v="TORRES SUAREZ JUAN DIEGO"/>
    <x v="2"/>
    <x v="0"/>
    <n v="116"/>
    <n v="21.090909090909101"/>
    <n v="107.371385083714"/>
    <m/>
    <n v="59594.760300000002"/>
    <x v="0"/>
    <n v="12061.1111"/>
    <x v="1252"/>
    <x v="0"/>
    <m/>
  </r>
  <r>
    <d v="2025-01-08T01:06:51"/>
    <x v="9"/>
    <n v="32"/>
    <s v="AGUDELO GARCIA DENIN ANGELO"/>
    <x v="3"/>
    <x v="0"/>
    <n v="207"/>
    <n v="20.7"/>
    <n v="195.220700152207"/>
    <s v="3 descuentos (jefe de ruta y conduct) "/>
    <n v="108354.1096"/>
    <x v="0"/>
    <n v="12061.1111"/>
    <x v="1252"/>
    <x v="0"/>
    <m/>
  </r>
  <r>
    <d v="2025-01-08T01:06:51"/>
    <x v="1"/>
    <n v="34"/>
    <s v="MONTOYA OSPINA GILBERTO ANTONIO"/>
    <x v="9"/>
    <x v="0"/>
    <n v="280"/>
    <n v="23.3333333333333"/>
    <n v="234.26484018264799"/>
    <s v="4 Descuentos (Transbordo) "/>
    <n v="130024.93150000001"/>
    <x v="0"/>
    <n v="12061.1111"/>
    <x v="1252"/>
    <x v="0"/>
    <m/>
  </r>
  <r>
    <d v="2025-01-08T01:06:51"/>
    <x v="9"/>
    <n v="35"/>
    <s v="MOLINA LUIS FERNANDO"/>
    <x v="3"/>
    <x v="0"/>
    <n v="173"/>
    <n v="17.3"/>
    <n v="195.220700152207"/>
    <m/>
    <n v="108354.1096"/>
    <x v="1"/>
    <n v="12061.1111"/>
    <x v="1252"/>
    <x v="0"/>
    <m/>
  </r>
  <r>
    <d v="2025-01-08T01:06:52"/>
    <x v="1"/>
    <n v="37"/>
    <s v="TABORDA ROJAS DIEGO ALEJANDRO"/>
    <x v="1"/>
    <x v="0"/>
    <n v="192"/>
    <n v="17.454545454545499"/>
    <n v="214.74277016742801"/>
    <m/>
    <n v="119189.5205"/>
    <x v="1"/>
    <n v="12061.1111"/>
    <x v="1252"/>
    <x v="0"/>
    <m/>
  </r>
  <r>
    <d v="2025-01-08T01:06:52"/>
    <x v="9"/>
    <n v="38"/>
    <s v="JIMENEZ HERNANDEZ ESTEBAN CAMILO"/>
    <x v="3"/>
    <x v="0"/>
    <n v="180"/>
    <n v="18"/>
    <n v="195.220700152207"/>
    <m/>
    <n v="108354.1096"/>
    <x v="0"/>
    <n v="12061.1111"/>
    <x v="1252"/>
    <x v="0"/>
    <m/>
  </r>
  <r>
    <d v="2025-01-08T01:06:52"/>
    <x v="1"/>
    <n v="39"/>
    <s v="MACEA MATEO"/>
    <x v="12"/>
    <x v="0"/>
    <n v="254"/>
    <n v="19.538461538461501"/>
    <n v="253.78691019786899"/>
    <s v="1 Descuento (Usuario desubicado) "/>
    <n v="140860.3425"/>
    <x v="0"/>
    <n v="12061.1111"/>
    <x v="1252"/>
    <x v="0"/>
    <m/>
  </r>
  <r>
    <d v="2025-01-08T01:06:52"/>
    <x v="9"/>
    <n v="40"/>
    <s v="OCAMPO OCAMPO ANTONIO JOSE"/>
    <x v="3"/>
    <x v="0"/>
    <n v="214"/>
    <n v="21.4"/>
    <n v="195.220700152207"/>
    <m/>
    <n v="108354.1096"/>
    <x v="0"/>
    <n v="12061.1111"/>
    <x v="1252"/>
    <x v="0"/>
    <m/>
  </r>
  <r>
    <d v="2025-01-08T01:06:53"/>
    <x v="1"/>
    <n v="41"/>
    <s v="GARCIA DAVID WILSON ALBERTO"/>
    <x v="1"/>
    <x v="0"/>
    <n v="192"/>
    <n v="17.454545454545499"/>
    <n v="214.74277016742801"/>
    <s v="1 Descuento (Conduct) "/>
    <n v="119189.5205"/>
    <x v="1"/>
    <n v="12061.1111"/>
    <x v="1252"/>
    <x v="0"/>
    <m/>
  </r>
  <r>
    <d v="2025-01-08T01:06:53"/>
    <x v="9"/>
    <n v="42"/>
    <s v="LOPERA ALVAREZ ESTIVEN"/>
    <x v="7"/>
    <x v="0"/>
    <n v="37"/>
    <n v="12.3333333333333"/>
    <n v="58.566210045662103"/>
    <m/>
    <n v="32506.232899999999"/>
    <x v="1"/>
    <n v="12061.1111"/>
    <x v="1252"/>
    <x v="0"/>
    <m/>
  </r>
  <r>
    <d v="2025-01-09T01:30:38"/>
    <x v="1"/>
    <n v="1"/>
    <s v="PALMAR PANA EDIXON JOSUE"/>
    <x v="8"/>
    <x v="0"/>
    <n v="101"/>
    <n v="20.2"/>
    <n v="92.857142857142904"/>
    <s v="1 Descuento (Conduct) "/>
    <n v="51396.428599999999"/>
    <x v="0"/>
    <n v="11947.2222"/>
    <x v="1253"/>
    <x v="0"/>
    <m/>
  </r>
  <r>
    <d v="2025-01-09T01:30:38"/>
    <x v="9"/>
    <n v="2"/>
    <s v="PARIAS MURIEL JHON FREDY"/>
    <x v="3"/>
    <x v="3"/>
    <n v="203"/>
    <n v="20.3"/>
    <n v="185.71428571428601"/>
    <s v="1 Descuento (Transbordo) "/>
    <n v="102792.85709999999"/>
    <x v="1"/>
    <n v="11947.2222"/>
    <x v="1253"/>
    <x v="0"/>
    <m/>
  </r>
  <r>
    <d v="2025-01-09T01:30:39"/>
    <x v="1"/>
    <n v="3"/>
    <s v="AGUIRRE ANDRES"/>
    <x v="3"/>
    <x v="3"/>
    <n v="182"/>
    <n v="18.2"/>
    <n v="185.71428571428601"/>
    <s v="4 Descuentos (despachador y transbordo) "/>
    <n v="102792.85709999999"/>
    <x v="0"/>
    <n v="11947.2222"/>
    <x v="1253"/>
    <x v="0"/>
    <m/>
  </r>
  <r>
    <d v="2025-01-09T01:30:39"/>
    <x v="9"/>
    <n v="4"/>
    <s v="SERNA GONZALES GEOVANNY ANDRES"/>
    <x v="1"/>
    <x v="0"/>
    <n v="210"/>
    <n v="19.090909090909101"/>
    <n v="204.28571428571399"/>
    <m/>
    <n v="113072.14290000001"/>
    <x v="0"/>
    <n v="11947.2222"/>
    <x v="1253"/>
    <x v="0"/>
    <m/>
  </r>
  <r>
    <d v="2025-01-09T01:30:39"/>
    <x v="1"/>
    <n v="5"/>
    <s v="LONDOO LOPERA DUVAN ANDRES"/>
    <x v="3"/>
    <x v="0"/>
    <n v="199"/>
    <n v="19.899999999999999"/>
    <n v="185.71428571428601"/>
    <m/>
    <n v="102792.85709999999"/>
    <x v="1"/>
    <n v="11947.2222"/>
    <x v="1253"/>
    <x v="0"/>
    <m/>
  </r>
  <r>
    <d v="2025-01-09T01:30:39"/>
    <x v="9"/>
    <n v="6"/>
    <s v="LOPEZ PINEDA DANIEL ESTIVEN"/>
    <x v="1"/>
    <x v="0"/>
    <n v="197"/>
    <n v="17.909090909090899"/>
    <n v="204.28571428571399"/>
    <s v="3 Descuentos (Usuarios desubicados) "/>
    <n v="113072.14290000001"/>
    <x v="0"/>
    <n v="11947.2222"/>
    <x v="1253"/>
    <x v="0"/>
    <m/>
  </r>
  <r>
    <d v="2025-01-09T01:30:39"/>
    <x v="1"/>
    <n v="8"/>
    <s v="VACA FIERRO ROBINSON"/>
    <x v="3"/>
    <x v="0"/>
    <n v="185"/>
    <n v="18.5"/>
    <n v="185.71428571428601"/>
    <s v="1 Descuento (Monitoreo) "/>
    <n v="102792.85709999999"/>
    <x v="1"/>
    <n v="11947.2222"/>
    <x v="1253"/>
    <x v="0"/>
    <m/>
  </r>
  <r>
    <d v="2025-01-09T01:30:40"/>
    <x v="9"/>
    <n v="10"/>
    <s v="MARULANDA JARAMILLO DAWER ANDRES"/>
    <x v="0"/>
    <x v="0"/>
    <n v="186"/>
    <n v="20.6666666666667"/>
    <n v="167.142857142857"/>
    <m/>
    <n v="92513.571400000001"/>
    <x v="0"/>
    <n v="11947.2222"/>
    <x v="1253"/>
    <x v="0"/>
    <m/>
  </r>
  <r>
    <d v="2025-01-09T01:30:40"/>
    <x v="1"/>
    <n v="11"/>
    <s v="HINCAPIE DIDIER FABIAN"/>
    <x v="0"/>
    <x v="0"/>
    <n v="136"/>
    <n v="15.1111111111111"/>
    <n v="167.142857142857"/>
    <s v="2 Descuentos (Usuario desubicado y conduct) "/>
    <n v="92513.571400000001"/>
    <x v="0"/>
    <n v="11947.2222"/>
    <x v="1253"/>
    <x v="0"/>
    <m/>
  </r>
  <r>
    <d v="2025-01-09T01:30:40"/>
    <x v="9"/>
    <n v="12"/>
    <s v="JIMENEZ JIMENEZ OMAR DAVID"/>
    <x v="6"/>
    <x v="0"/>
    <n v="187"/>
    <n v="23.375"/>
    <n v="148.57142857142901"/>
    <m/>
    <n v="82234.285699999993"/>
    <x v="0"/>
    <n v="11947.2222"/>
    <x v="1253"/>
    <x v="0"/>
    <m/>
  </r>
  <r>
    <d v="2025-01-09T01:30:40"/>
    <x v="1"/>
    <n v="13"/>
    <s v="DURANGO PAEZ GILDARDO"/>
    <x v="0"/>
    <x v="0"/>
    <n v="160"/>
    <n v="17.7777777777778"/>
    <n v="167.142857142857"/>
    <s v="1 Descuento (Conduct) "/>
    <n v="92513.571400000001"/>
    <x v="0"/>
    <n v="11947.2222"/>
    <x v="1253"/>
    <x v="0"/>
    <m/>
  </r>
  <r>
    <d v="2025-01-09T01:30:41"/>
    <x v="9"/>
    <n v="14"/>
    <s v="DIAZ LOZADA ANDRES FELIPE"/>
    <x v="1"/>
    <x v="0"/>
    <n v="212"/>
    <n v="19.272727272727298"/>
    <n v="204.28571428571399"/>
    <s v="9 Descuentos (Usuarios desubicados y transbordo) "/>
    <n v="113072.14290000001"/>
    <x v="1"/>
    <n v="11947.2222"/>
    <x v="1253"/>
    <x v="0"/>
    <m/>
  </r>
  <r>
    <d v="2025-01-09T01:30:41"/>
    <x v="1"/>
    <n v="16"/>
    <s v="PEREZ GARCIA JUAN ESTEBAN"/>
    <x v="3"/>
    <x v="0"/>
    <n v="174"/>
    <n v="17.399999999999999"/>
    <n v="185.71428571428601"/>
    <s v="2 Descuentos (conduct y despachador) "/>
    <n v="102792.85709999999"/>
    <x v="0"/>
    <n v="11947.2222"/>
    <x v="1253"/>
    <x v="0"/>
    <m/>
  </r>
  <r>
    <d v="2025-01-09T01:30:41"/>
    <x v="9"/>
    <n v="17"/>
    <s v="ESPINOZA CHAVARRIA GUILLERMO LEON"/>
    <x v="3"/>
    <x v="0"/>
    <n v="153"/>
    <n v="15.3"/>
    <n v="185.71428571428601"/>
    <m/>
    <n v="102792.85709999999"/>
    <x v="0"/>
    <n v="11947.2222"/>
    <x v="1253"/>
    <x v="0"/>
    <m/>
  </r>
  <r>
    <d v="2025-01-09T01:30:41"/>
    <x v="1"/>
    <n v="18"/>
    <s v="BETANCUR GUZMAN JHON FERNANDO"/>
    <x v="8"/>
    <x v="0"/>
    <n v="90"/>
    <n v="18"/>
    <n v="92.857142857142904"/>
    <m/>
    <n v="51396.428599999999"/>
    <x v="0"/>
    <n v="11947.2222"/>
    <x v="1253"/>
    <x v="0"/>
    <m/>
  </r>
  <r>
    <d v="2025-01-09T01:30:42"/>
    <x v="9"/>
    <n v="19"/>
    <s v="MUOZ PEA WEIMAR ALONSO"/>
    <x v="0"/>
    <x v="0"/>
    <n v="170"/>
    <n v="18.8888888888889"/>
    <n v="167.142857142857"/>
    <m/>
    <n v="92513.571400000001"/>
    <x v="0"/>
    <n v="11947.2222"/>
    <x v="1253"/>
    <x v="0"/>
    <m/>
  </r>
  <r>
    <d v="2025-01-09T01:30:42"/>
    <x v="1"/>
    <n v="20"/>
    <s v="GONZALEZ PEREZ RAFAEL JOSE"/>
    <x v="0"/>
    <x v="0"/>
    <n v="144"/>
    <n v="16"/>
    <n v="167.142857142857"/>
    <m/>
    <n v="92513.571400000001"/>
    <x v="0"/>
    <n v="11947.2222"/>
    <x v="1253"/>
    <x v="0"/>
    <m/>
  </r>
  <r>
    <d v="2025-01-09T01:30:42"/>
    <x v="9"/>
    <n v="22"/>
    <s v="QUIRAMA CASTAEDA JHON JADER"/>
    <x v="0"/>
    <x v="0"/>
    <n v="148"/>
    <n v="16.4444444444444"/>
    <n v="167.142857142857"/>
    <m/>
    <n v="92513.571400000001"/>
    <x v="1"/>
    <n v="11947.2222"/>
    <x v="1253"/>
    <x v="0"/>
    <m/>
  </r>
  <r>
    <d v="2025-01-09T01:30:42"/>
    <x v="1"/>
    <n v="23"/>
    <s v="SALDARRIAGA PARRA LUIS ALBERTO"/>
    <x v="0"/>
    <x v="0"/>
    <n v="116"/>
    <n v="12.8888888888889"/>
    <n v="167.142857142857"/>
    <m/>
    <n v="92513.571400000001"/>
    <x v="2"/>
    <n v="11947.2222"/>
    <x v="1253"/>
    <x v="0"/>
    <m/>
  </r>
  <r>
    <d v="2025-01-09T01:30:43"/>
    <x v="9"/>
    <n v="25"/>
    <s v="JIMENEZ HURTADO CARLOS ESTIVEN"/>
    <x v="0"/>
    <x v="0"/>
    <n v="156"/>
    <n v="17.3333333333333"/>
    <n v="167.142857142857"/>
    <m/>
    <n v="92513.571400000001"/>
    <x v="1"/>
    <n v="11947.2222"/>
    <x v="1253"/>
    <x v="0"/>
    <m/>
  </r>
  <r>
    <d v="2025-01-09T01:30:43"/>
    <x v="1"/>
    <n v="26"/>
    <s v="CIRO MARIN RODRIGO ALBERTO"/>
    <x v="2"/>
    <x v="0"/>
    <n v="111"/>
    <n v="18.5"/>
    <n v="111.428571428571"/>
    <m/>
    <n v="61675.7143"/>
    <x v="0"/>
    <n v="11947.2222"/>
    <x v="1253"/>
    <x v="0"/>
    <m/>
  </r>
  <r>
    <d v="2025-01-09T01:30:43"/>
    <x v="9"/>
    <n v="27"/>
    <s v="HENAO MUOZ FERNEY"/>
    <x v="1"/>
    <x v="0"/>
    <n v="249"/>
    <n v="22.636363636363601"/>
    <n v="204.28571428571399"/>
    <s v="4 Descuentos (Conducts y usuarios desubicados) "/>
    <n v="113072.14290000001"/>
    <x v="0"/>
    <n v="11947.2222"/>
    <x v="1253"/>
    <x v="0"/>
    <m/>
  </r>
  <r>
    <d v="2025-01-09T01:30:43"/>
    <x v="1"/>
    <n v="28"/>
    <s v="AGUDELO GARCIA LLORDIN ELIAS"/>
    <x v="0"/>
    <x v="0"/>
    <n v="182"/>
    <n v="20.2222222222222"/>
    <n v="167.142857142857"/>
    <s v="5 Descuentos (Usuarios desubicados, monitoreo y despachador) "/>
    <n v="92513.571400000001"/>
    <x v="0"/>
    <n v="11947.2222"/>
    <x v="1253"/>
    <x v="0"/>
    <m/>
  </r>
  <r>
    <d v="2025-01-09T01:30:44"/>
    <x v="9"/>
    <n v="29"/>
    <s v="VALENCIA MENDOZA JHON"/>
    <x v="3"/>
    <x v="0"/>
    <n v="187"/>
    <n v="18.7"/>
    <n v="185.71428571428601"/>
    <m/>
    <n v="102792.85709999999"/>
    <x v="0"/>
    <n v="11947.2222"/>
    <x v="1253"/>
    <x v="0"/>
    <m/>
  </r>
  <r>
    <d v="2025-01-09T01:30:44"/>
    <x v="1"/>
    <n v="30"/>
    <s v="TORRES SUAREZ JUAN DIEGO"/>
    <x v="0"/>
    <x v="0"/>
    <n v="160"/>
    <n v="17.7777777777778"/>
    <n v="167.142857142857"/>
    <s v="8 Descuentos (Conduct y transbordo) "/>
    <n v="92513.571400000001"/>
    <x v="0"/>
    <n v="11947.2222"/>
    <x v="1253"/>
    <x v="0"/>
    <m/>
  </r>
  <r>
    <d v="2025-01-09T01:30:44"/>
    <x v="9"/>
    <n v="31"/>
    <s v="SERNA JUAN PABLO"/>
    <x v="10"/>
    <x v="0"/>
    <n v="55"/>
    <n v="12.2222222222222"/>
    <n v="83.571428571428598"/>
    <s v="30 Descuentos (Transbordo) "/>
    <n v="46256.7857"/>
    <x v="0"/>
    <n v="11947.2222"/>
    <x v="1253"/>
    <x v="0"/>
    <m/>
  </r>
  <r>
    <d v="2025-01-09T01:30:44"/>
    <x v="1"/>
    <n v="32"/>
    <s v="AGUDELO GARCIA DENIN ANGELO"/>
    <x v="9"/>
    <x v="0"/>
    <n v="234"/>
    <n v="19.5"/>
    <n v="222.857142857143"/>
    <s v="1 Descuento (Usuario desubicado) "/>
    <n v="123351.4286"/>
    <x v="0"/>
    <n v="11947.2222"/>
    <x v="1253"/>
    <x v="0"/>
    <m/>
  </r>
  <r>
    <d v="2025-01-09T01:30:45"/>
    <x v="9"/>
    <n v="34"/>
    <s v="MONTOYA OSPINA GILBERTO ANTONIO"/>
    <x v="1"/>
    <x v="3"/>
    <n v="259"/>
    <n v="23.545454545454501"/>
    <n v="204.28571428571399"/>
    <s v="1 Descuento (Jefe de ruta) "/>
    <n v="113072.14290000001"/>
    <x v="0"/>
    <n v="11947.2222"/>
    <x v="1253"/>
    <x v="0"/>
    <m/>
  </r>
  <r>
    <d v="2025-01-09T01:30:45"/>
    <x v="1"/>
    <n v="35"/>
    <s v="MOLINA LUIS FERNANDO"/>
    <x v="0"/>
    <x v="0"/>
    <n v="194"/>
    <n v="21.5555555555556"/>
    <n v="167.142857142857"/>
    <s v="1 Descuento (Monitoreo) "/>
    <n v="92513.571400000001"/>
    <x v="1"/>
    <n v="11947.2222"/>
    <x v="1253"/>
    <x v="0"/>
    <m/>
  </r>
  <r>
    <d v="2025-01-09T01:30:45"/>
    <x v="9"/>
    <n v="36"/>
    <s v="MARTINEZ CHAVERRA LUIS NORBERTO"/>
    <x v="3"/>
    <x v="0"/>
    <n v="202"/>
    <n v="20.2"/>
    <n v="185.71428571428601"/>
    <m/>
    <n v="102792.85709999999"/>
    <x v="0"/>
    <n v="11947.2222"/>
    <x v="1253"/>
    <x v="0"/>
    <m/>
  </r>
  <r>
    <d v="2025-01-09T01:30:45"/>
    <x v="1"/>
    <n v="37"/>
    <s v="TABORDA ROJAS DIEGO ALEJANDRO"/>
    <x v="0"/>
    <x v="0"/>
    <n v="152"/>
    <n v="16.8888888888889"/>
    <n v="167.142857142857"/>
    <m/>
    <n v="92513.571400000001"/>
    <x v="1"/>
    <n v="11947.2222"/>
    <x v="1253"/>
    <x v="0"/>
    <m/>
  </r>
  <r>
    <d v="2025-01-09T01:30:46"/>
    <x v="9"/>
    <n v="38"/>
    <s v="JIMENEZ HERNANDEZ ESTEBAN CAMILO"/>
    <x v="6"/>
    <x v="0"/>
    <n v="166"/>
    <n v="20.75"/>
    <n v="148.57142857142901"/>
    <m/>
    <n v="82234.285699999993"/>
    <x v="0"/>
    <n v="11947.2222"/>
    <x v="1253"/>
    <x v="0"/>
    <m/>
  </r>
  <r>
    <d v="2025-01-09T01:30:46"/>
    <x v="1"/>
    <n v="39"/>
    <s v="MACEA MATEO"/>
    <x v="13"/>
    <x v="0"/>
    <n v="203"/>
    <n v="14.5"/>
    <n v="260"/>
    <m/>
    <n v="143910"/>
    <x v="0"/>
    <n v="11947.2222"/>
    <x v="1253"/>
    <x v="0"/>
    <m/>
  </r>
  <r>
    <d v="2025-01-09T01:30:46"/>
    <x v="9"/>
    <n v="40"/>
    <s v="OCAMPO OCAMPO ANTONIO JOSE"/>
    <x v="1"/>
    <x v="0"/>
    <n v="203"/>
    <n v="18.454545454545499"/>
    <n v="204.28571428571399"/>
    <m/>
    <n v="113072.14290000001"/>
    <x v="0"/>
    <n v="11947.2222"/>
    <x v="1253"/>
    <x v="0"/>
    <m/>
  </r>
  <r>
    <d v="2025-01-09T01:30:46"/>
    <x v="1"/>
    <n v="41"/>
    <s v="GARCIA DAVID WILSON ALBERTO"/>
    <x v="4"/>
    <x v="0"/>
    <n v="133"/>
    <n v="19"/>
    <n v="130"/>
    <m/>
    <n v="71955"/>
    <x v="1"/>
    <n v="11947.2222"/>
    <x v="1253"/>
    <x v="0"/>
    <m/>
  </r>
  <r>
    <d v="2025-01-09T01:30:47"/>
    <x v="9"/>
    <n v="42"/>
    <s v="LOPERA ALVAREZ ESTIVEN"/>
    <x v="0"/>
    <x v="0"/>
    <n v="176"/>
    <n v="19.5555555555556"/>
    <n v="167.142857142857"/>
    <m/>
    <n v="92513.571400000001"/>
    <x v="1"/>
    <n v="11947.2222"/>
    <x v="1253"/>
    <x v="0"/>
    <m/>
  </r>
  <r>
    <d v="2025-01-10T02:50:09"/>
    <x v="9"/>
    <n v="1"/>
    <s v="MACEA MATEO"/>
    <x v="11"/>
    <x v="0"/>
    <n v="30"/>
    <n v="15"/>
    <n v="36.143712574850298"/>
    <m/>
    <n v="19974.071899999999"/>
    <x v="0"/>
    <n v="10522.2222"/>
    <x v="1254"/>
    <x v="0"/>
    <m/>
  </r>
  <r>
    <d v="2025-01-10T02:50:10"/>
    <x v="1"/>
    <n v="2"/>
    <s v="PARIAS MURIEL JHON FREDY"/>
    <x v="6"/>
    <x v="0"/>
    <n v="155"/>
    <n v="19.375"/>
    <n v="144.57485029940099"/>
    <m/>
    <n v="79896.287400000001"/>
    <x v="1"/>
    <n v="10522.2222"/>
    <x v="1254"/>
    <x v="0"/>
    <m/>
  </r>
  <r>
    <d v="2025-01-10T02:50:10"/>
    <x v="9"/>
    <n v="3"/>
    <s v="AGUIRRE ANDRES"/>
    <x v="1"/>
    <x v="0"/>
    <n v="184"/>
    <n v="16.727272727272702"/>
    <n v="198.79041916167699"/>
    <s v="2 Descuentos (Conducts) "/>
    <n v="109857.3952"/>
    <x v="0"/>
    <n v="10522.2222"/>
    <x v="1254"/>
    <x v="0"/>
    <m/>
  </r>
  <r>
    <d v="2025-01-10T02:50:10"/>
    <x v="1"/>
    <n v="4"/>
    <s v="SERNA GONZALES GEOVANNY ANDRES"/>
    <x v="3"/>
    <x v="0"/>
    <n v="198"/>
    <n v="19.8"/>
    <n v="180.71856287425101"/>
    <s v="4 Descuentos (Conducts) "/>
    <n v="99870.359299999996"/>
    <x v="0"/>
    <n v="10522.2222"/>
    <x v="1254"/>
    <x v="0"/>
    <m/>
  </r>
  <r>
    <d v="2025-01-10T02:50:10"/>
    <x v="9"/>
    <n v="5"/>
    <s v="BERRIO POSADA ANGELA"/>
    <x v="12"/>
    <x v="3"/>
    <n v="304"/>
    <n v="23.384615384615401"/>
    <n v="234.93413173652701"/>
    <m/>
    <n v="129831.46709999999"/>
    <x v="1"/>
    <n v="10522.2222"/>
    <x v="1254"/>
    <x v="0"/>
    <m/>
  </r>
  <r>
    <d v="2025-01-10T02:50:11"/>
    <x v="1"/>
    <n v="6"/>
    <s v="LOPEZ PINEDA DANIEL ESTIVEN"/>
    <x v="1"/>
    <x v="0"/>
    <n v="206"/>
    <n v="18.727272727272702"/>
    <n v="198.79041916167699"/>
    <m/>
    <n v="109857.3952"/>
    <x v="0"/>
    <n v="10522.2222"/>
    <x v="1254"/>
    <x v="0"/>
    <m/>
  </r>
  <r>
    <d v="2025-01-10T02:50:11"/>
    <x v="9"/>
    <n v="7"/>
    <s v="MEDINA MARTINEZ JONATHAN ESTIVEN"/>
    <x v="0"/>
    <x v="0"/>
    <n v="182"/>
    <n v="20.2222222222222"/>
    <n v="162.64670658682601"/>
    <m/>
    <n v="89883.323399999994"/>
    <x v="1"/>
    <n v="10522.2222"/>
    <x v="1254"/>
    <x v="0"/>
    <m/>
  </r>
  <r>
    <d v="2025-01-10T02:50:11"/>
    <x v="1"/>
    <n v="8"/>
    <s v="VACA FIERRO ROBINSON"/>
    <x v="3"/>
    <x v="0"/>
    <n v="161"/>
    <n v="16.100000000000001"/>
    <n v="180.71856287425101"/>
    <m/>
    <n v="99870.359299999996"/>
    <x v="1"/>
    <n v="10522.2222"/>
    <x v="1254"/>
    <x v="0"/>
    <m/>
  </r>
  <r>
    <d v="2025-01-10T02:50:11"/>
    <x v="9"/>
    <n v="10"/>
    <s v="MARULANDA JARAMILLO DAWER ANDRES"/>
    <x v="3"/>
    <x v="0"/>
    <n v="174"/>
    <n v="17.399999999999999"/>
    <n v="180.71856287425101"/>
    <m/>
    <n v="99870.359299999996"/>
    <x v="0"/>
    <n v="10522.2222"/>
    <x v="1254"/>
    <x v="0"/>
    <m/>
  </r>
  <r>
    <d v="2025-01-10T02:50:12"/>
    <x v="1"/>
    <n v="11"/>
    <s v="HINCAPIE DIDIER FABIAN"/>
    <x v="0"/>
    <x v="0"/>
    <n v="164"/>
    <n v="18.2222222222222"/>
    <n v="162.64670658682601"/>
    <s v="1 Descuento (Despachador) "/>
    <n v="89883.323399999994"/>
    <x v="0"/>
    <n v="10522.2222"/>
    <x v="1254"/>
    <x v="0"/>
    <m/>
  </r>
  <r>
    <d v="2025-01-10T02:50:12"/>
    <x v="9"/>
    <n v="12"/>
    <s v="JIMENEZ JIMENEZ OMAR DAVID"/>
    <x v="6"/>
    <x v="0"/>
    <n v="112"/>
    <n v="14"/>
    <n v="144.57485029940099"/>
    <m/>
    <n v="79896.287400000001"/>
    <x v="0"/>
    <n v="10522.2222"/>
    <x v="1254"/>
    <x v="0"/>
    <m/>
  </r>
  <r>
    <d v="2025-01-10T02:50:12"/>
    <x v="1"/>
    <n v="13"/>
    <s v="DURANGO PAEZ GILDARDO"/>
    <x v="0"/>
    <x v="0"/>
    <n v="159"/>
    <n v="17.6666666666667"/>
    <n v="162.64670658682601"/>
    <s v="3 Descuentos (Conducts) "/>
    <n v="89883.323399999994"/>
    <x v="0"/>
    <n v="10522.2222"/>
    <x v="1254"/>
    <x v="0"/>
    <m/>
  </r>
  <r>
    <d v="2025-01-10T02:50:12"/>
    <x v="9"/>
    <n v="14"/>
    <s v="LONDOO LOPERA DUVAN ANDRES"/>
    <x v="3"/>
    <x v="0"/>
    <n v="155"/>
    <n v="15.5"/>
    <n v="180.71856287425101"/>
    <m/>
    <n v="99870.359299999996"/>
    <x v="1"/>
    <n v="10522.2222"/>
    <x v="1254"/>
    <x v="0"/>
    <m/>
  </r>
  <r>
    <d v="2025-01-10T02:50:13"/>
    <x v="1"/>
    <n v="15"/>
    <s v="QUINTERO  ALVARO ANTONIO"/>
    <x v="0"/>
    <x v="0"/>
    <n v="167"/>
    <n v="18.5555555555556"/>
    <n v="162.64670658682601"/>
    <s v="1 Descuento (Conduct) "/>
    <n v="89883.323399999994"/>
    <x v="1"/>
    <n v="10522.2222"/>
    <x v="1254"/>
    <x v="0"/>
    <m/>
  </r>
  <r>
    <d v="2025-01-10T02:50:13"/>
    <x v="9"/>
    <n v="16"/>
    <s v="PEREZ GARCIA JUAN ESTEBAN"/>
    <x v="0"/>
    <x v="0"/>
    <n v="158"/>
    <n v="17.5555555555556"/>
    <n v="162.64670658682601"/>
    <s v="3 Descuentos (Usuarios desubicados y conduct) "/>
    <n v="89883.323399999994"/>
    <x v="0"/>
    <n v="10522.2222"/>
    <x v="1254"/>
    <x v="0"/>
    <m/>
  </r>
  <r>
    <d v="2025-01-10T02:50:13"/>
    <x v="1"/>
    <n v="17"/>
    <s v="RAMIREZ JARAMILLO WILSON"/>
    <x v="0"/>
    <x v="0"/>
    <n v="147"/>
    <n v="16.3333333333333"/>
    <n v="162.64670658682601"/>
    <s v="7 Descuentos (Despachador, conduct, monitoreo y usuarios desubicados) "/>
    <n v="89883.323399999994"/>
    <x v="0"/>
    <n v="10522.2222"/>
    <x v="1254"/>
    <x v="0"/>
    <m/>
  </r>
  <r>
    <d v="2025-01-10T02:50:13"/>
    <x v="9"/>
    <n v="18"/>
    <s v="BETANCUR GUZMAN JHON FERNANDO"/>
    <x v="8"/>
    <x v="0"/>
    <n v="79"/>
    <n v="15.8"/>
    <n v="90.359281437125702"/>
    <m/>
    <n v="49935.179600000003"/>
    <x v="0"/>
    <n v="10522.2222"/>
    <x v="1254"/>
    <x v="0"/>
    <m/>
  </r>
  <r>
    <d v="2025-01-10T02:50:14"/>
    <x v="1"/>
    <n v="19"/>
    <s v="MUOZ PEA WEIMAR ALONSO"/>
    <x v="6"/>
    <x v="0"/>
    <n v="143"/>
    <n v="17.875"/>
    <n v="144.57485029940099"/>
    <m/>
    <n v="79896.287400000001"/>
    <x v="0"/>
    <n v="10522.2222"/>
    <x v="1254"/>
    <x v="0"/>
    <m/>
  </r>
  <r>
    <d v="2025-01-10T02:50:14"/>
    <x v="9"/>
    <n v="20"/>
    <s v="GONZALEZ PEREZ RAFAEL JOSE"/>
    <x v="0"/>
    <x v="0"/>
    <n v="128"/>
    <n v="14.2222222222222"/>
    <n v="162.64670658682601"/>
    <s v="2 Descuentos (Despachadores) "/>
    <n v="89883.323399999994"/>
    <x v="0"/>
    <n v="10522.2222"/>
    <x v="1254"/>
    <x v="0"/>
    <m/>
  </r>
  <r>
    <d v="2025-01-10T02:50:14"/>
    <x v="1"/>
    <n v="22"/>
    <s v="QUIRAMA CASTAEDA JHON JADER"/>
    <x v="6"/>
    <x v="0"/>
    <n v="148"/>
    <n v="18.5"/>
    <n v="144.57485029940099"/>
    <m/>
    <n v="79896.287400000001"/>
    <x v="1"/>
    <n v="10522.2222"/>
    <x v="1254"/>
    <x v="0"/>
    <m/>
  </r>
  <r>
    <d v="2025-01-10T02:50:14"/>
    <x v="9"/>
    <n v="23"/>
    <s v="SALDARRIAGA PARRA LUIS ALBERTO"/>
    <x v="0"/>
    <x v="0"/>
    <n v="138"/>
    <n v="15.3333333333333"/>
    <n v="162.64670658682601"/>
    <m/>
    <n v="89883.323399999994"/>
    <x v="2"/>
    <n v="10522.2222"/>
    <x v="1254"/>
    <x v="0"/>
    <m/>
  </r>
  <r>
    <d v="2025-01-10T02:50:14"/>
    <x v="1"/>
    <n v="25"/>
    <s v="JIMENEZ HURTADO CARLOS ESTIVEN"/>
    <x v="6"/>
    <x v="0"/>
    <n v="155"/>
    <n v="19.375"/>
    <n v="144.57485029940099"/>
    <m/>
    <n v="79896.287400000001"/>
    <x v="1"/>
    <n v="10522.2222"/>
    <x v="1254"/>
    <x v="0"/>
    <m/>
  </r>
  <r>
    <d v="2025-01-10T02:50:15"/>
    <x v="9"/>
    <n v="26"/>
    <s v="CIRO MARIN RODRIGO ALBERTO"/>
    <x v="6"/>
    <x v="0"/>
    <n v="126"/>
    <n v="15.75"/>
    <n v="144.57485029940099"/>
    <s v="1 Descuento (Conduct) "/>
    <n v="79896.287400000001"/>
    <x v="0"/>
    <n v="10522.2222"/>
    <x v="1254"/>
    <x v="0"/>
    <m/>
  </r>
  <r>
    <d v="2025-01-10T02:50:15"/>
    <x v="1"/>
    <n v="27"/>
    <s v="FLORES RINCON JORGE ALBERTO"/>
    <x v="12"/>
    <x v="0"/>
    <n v="250"/>
    <n v="19.230769230769202"/>
    <n v="234.93413173652701"/>
    <m/>
    <n v="129831.46709999999"/>
    <x v="0"/>
    <n v="10522.2222"/>
    <x v="1254"/>
    <x v="0"/>
    <m/>
  </r>
  <r>
    <d v="2025-01-10T02:50:15"/>
    <x v="9"/>
    <n v="28"/>
    <s v="AGUDELO GARCIA LLORDIN ELIAS"/>
    <x v="6"/>
    <x v="0"/>
    <n v="139"/>
    <n v="18.533333333333299"/>
    <n v="135.53892215568899"/>
    <m/>
    <n v="74902.769499999995"/>
    <x v="0"/>
    <n v="10522.2222"/>
    <x v="1254"/>
    <x v="0"/>
    <m/>
  </r>
  <r>
    <d v="2025-01-10T02:50:15"/>
    <x v="1"/>
    <n v="29"/>
    <s v="VALENCIA MENDOZA JHON"/>
    <x v="3"/>
    <x v="0"/>
    <n v="180"/>
    <n v="18"/>
    <n v="180.71856287425101"/>
    <s v="4 Descuentos (Despachadores y usuarios desubicados) "/>
    <n v="99870.359299999996"/>
    <x v="0"/>
    <n v="10522.2222"/>
    <x v="1254"/>
    <x v="0"/>
    <m/>
  </r>
  <r>
    <d v="2025-01-10T02:50:16"/>
    <x v="9"/>
    <n v="30"/>
    <s v="TORRES SUAREZ JUAN DIEGO"/>
    <x v="2"/>
    <x v="0"/>
    <n v="142"/>
    <n v="23.6666666666667"/>
    <n v="108.43113772455099"/>
    <m/>
    <n v="59922.215600000003"/>
    <x v="0"/>
    <n v="10522.2222"/>
    <x v="1254"/>
    <x v="0"/>
    <m/>
  </r>
  <r>
    <d v="2025-01-10T02:50:16"/>
    <x v="1"/>
    <n v="32"/>
    <s v="AGUDELO GARCIA DENIN ANGELO"/>
    <x v="14"/>
    <x v="0"/>
    <n v="10"/>
    <n v="20"/>
    <n v="9.0359281437125691"/>
    <m/>
    <n v="4993.518"/>
    <x v="0"/>
    <n v="10522.2222"/>
    <x v="1254"/>
    <x v="0"/>
    <m/>
  </r>
  <r>
    <d v="2025-01-10T02:50:16"/>
    <x v="9"/>
    <n v="34"/>
    <s v="MONTOYA OSPINA GILBERTO ANTONIO"/>
    <x v="9"/>
    <x v="0"/>
    <n v="224"/>
    <n v="18.6666666666667"/>
    <n v="216.86227544910199"/>
    <s v="1 Descuento (Asociado) "/>
    <n v="119844.4311"/>
    <x v="0"/>
    <n v="10522.2222"/>
    <x v="1254"/>
    <x v="0"/>
    <m/>
  </r>
  <r>
    <d v="2025-01-10T02:50:16"/>
    <x v="1"/>
    <n v="35"/>
    <s v="MOLINA LUIS FERNANDO"/>
    <x v="1"/>
    <x v="0"/>
    <n v="210"/>
    <n v="19.090909090909101"/>
    <n v="198.79041916167699"/>
    <s v="1 Descuento (Conduct) "/>
    <n v="109857.3952"/>
    <x v="1"/>
    <n v="10522.2222"/>
    <x v="1254"/>
    <x v="0"/>
    <m/>
  </r>
  <r>
    <d v="2025-01-10T02:50:16"/>
    <x v="9"/>
    <n v="36"/>
    <s v="MARTINEZ CHAVERRA LUIS NORBERTO"/>
    <x v="3"/>
    <x v="0"/>
    <n v="201"/>
    <n v="20.100000000000001"/>
    <n v="180.71856287425101"/>
    <s v="2 Descuentos (Conducts) "/>
    <n v="99870.359299999996"/>
    <x v="0"/>
    <n v="10522.2222"/>
    <x v="1254"/>
    <x v="0"/>
    <m/>
  </r>
  <r>
    <d v="2025-01-10T02:50:17"/>
    <x v="1"/>
    <n v="37"/>
    <s v="TABORDA ROJAS DIEGO ALEJANDRO"/>
    <x v="3"/>
    <x v="0"/>
    <n v="144"/>
    <n v="14.4"/>
    <n v="180.71856287425101"/>
    <m/>
    <n v="99870.359299999996"/>
    <x v="1"/>
    <n v="10522.2222"/>
    <x v="1254"/>
    <x v="0"/>
    <m/>
  </r>
  <r>
    <d v="2025-01-10T02:50:17"/>
    <x v="9"/>
    <n v="38"/>
    <s v="JIMENEZ HERNANDEZ ESTEBAN CAMILO"/>
    <x v="0"/>
    <x v="0"/>
    <n v="163"/>
    <n v="18.1111111111111"/>
    <n v="162.64670658682601"/>
    <s v="9 Descuentos (Incidente con Usuarios) "/>
    <n v="89883.323399999994"/>
    <x v="0"/>
    <n v="10522.2222"/>
    <x v="1254"/>
    <x v="0"/>
    <m/>
  </r>
  <r>
    <d v="2025-01-10T02:50:17"/>
    <x v="1"/>
    <n v="39"/>
    <s v="PALMAR PANA EDIXON JOSUE"/>
    <x v="15"/>
    <x v="0"/>
    <n v="285"/>
    <n v="19"/>
    <n v="271.07784431137702"/>
    <s v="4 Descuentos (conduct, despachador y transbordo) "/>
    <n v="149805.53890000001"/>
    <x v="0"/>
    <n v="10522.2222"/>
    <x v="1254"/>
    <x v="0"/>
    <m/>
  </r>
  <r>
    <d v="2025-01-10T02:50:17"/>
    <x v="9"/>
    <n v="40"/>
    <s v="OCAMPO OCAMPO ANTONIO JOSE"/>
    <x v="1"/>
    <x v="0"/>
    <n v="186"/>
    <n v="16.909090909090899"/>
    <n v="198.79041916167699"/>
    <m/>
    <n v="109857.3952"/>
    <x v="0"/>
    <n v="10522.2222"/>
    <x v="1254"/>
    <x v="0"/>
    <m/>
  </r>
  <r>
    <d v="2025-01-10T02:50:18"/>
    <x v="1"/>
    <n v="41"/>
    <s v="GARCIA DAVID WILSON ALBERTO"/>
    <x v="6"/>
    <x v="0"/>
    <n v="158"/>
    <n v="19.75"/>
    <n v="144.57485029940099"/>
    <s v="1 Descuento (Usuario desubicado) "/>
    <n v="79896.287400000001"/>
    <x v="1"/>
    <n v="10522.2222"/>
    <x v="1254"/>
    <x v="0"/>
    <m/>
  </r>
  <r>
    <d v="2025-01-10T02:50:18"/>
    <x v="9"/>
    <n v="42"/>
    <s v="LOPERA ALVAREZ ESTIVEN"/>
    <x v="0"/>
    <x v="0"/>
    <n v="171"/>
    <n v="19"/>
    <n v="162.64670658682601"/>
    <m/>
    <n v="89883.323399999994"/>
    <x v="1"/>
    <n v="10522.2222"/>
    <x v="1254"/>
    <x v="0"/>
    <m/>
  </r>
  <r>
    <d v="2025-01-11T01:12:36"/>
    <x v="1"/>
    <n v="1"/>
    <s v="PALMAR PANA EDIXON JOSUE"/>
    <x v="1"/>
    <x v="0"/>
    <n v="179"/>
    <n v="16.272727272727298"/>
    <n v="205.665158371041"/>
    <m/>
    <n v="113879.1176"/>
    <x v="0"/>
    <n v="11127.027"/>
    <x v="1255"/>
    <x v="0"/>
    <m/>
  </r>
  <r>
    <d v="2025-01-11T01:12:36"/>
    <x v="9"/>
    <n v="2"/>
    <s v="PARIAS MURIEL JHON FREDY"/>
    <x v="1"/>
    <x v="0"/>
    <n v="240"/>
    <n v="21.818181818181799"/>
    <n v="205.665158371041"/>
    <m/>
    <n v="113879.1176"/>
    <x v="1"/>
    <n v="11127.027"/>
    <x v="1255"/>
    <x v="0"/>
    <m/>
  </r>
  <r>
    <d v="2025-01-11T01:12:36"/>
    <x v="1"/>
    <n v="3"/>
    <s v="ESPINOZA CHAVARRIA GUILLERMO LEON "/>
    <x v="0"/>
    <x v="0"/>
    <n v="190"/>
    <n v="21.1111111111111"/>
    <n v="168.27149321267001"/>
    <m/>
    <n v="93173.823499999999"/>
    <x v="0"/>
    <n v="11127.027"/>
    <x v="1255"/>
    <x v="0"/>
    <m/>
  </r>
  <r>
    <d v="2025-01-11T01:12:37"/>
    <x v="9"/>
    <n v="4"/>
    <s v="SERNA GONZALES GEOVANNY ANDRES"/>
    <x v="3"/>
    <x v="0"/>
    <n v="169"/>
    <n v="16.899999999999999"/>
    <n v="186.96832579185499"/>
    <s v="1 Descuento (Asociado) "/>
    <n v="103526.4706"/>
    <x v="0"/>
    <n v="11127.027"/>
    <x v="1255"/>
    <x v="0"/>
    <m/>
  </r>
  <r>
    <d v="2025-01-11T01:12:37"/>
    <x v="1"/>
    <n v="5"/>
    <s v="LONDOO LOPERA DUVAN ANDRES"/>
    <x v="3"/>
    <x v="0"/>
    <n v="177"/>
    <n v="17.7"/>
    <n v="186.96832579185499"/>
    <s v="1 Descuento (Tecnico radios) "/>
    <n v="103526.4706"/>
    <x v="1"/>
    <n v="11127.027"/>
    <x v="1255"/>
    <x v="0"/>
    <m/>
  </r>
  <r>
    <d v="2025-01-11T01:12:37"/>
    <x v="9"/>
    <n v="6"/>
    <s v="LOPEZ PINEDA DANIEL ESTIVEN"/>
    <x v="1"/>
    <x v="0"/>
    <n v="225"/>
    <n v="20.454545454545499"/>
    <n v="205.665158371041"/>
    <s v="1 Descuento (Despachador) "/>
    <n v="113879.1176"/>
    <x v="0"/>
    <n v="11127.027"/>
    <x v="1255"/>
    <x v="0"/>
    <m/>
  </r>
  <r>
    <d v="2025-01-11T01:12:37"/>
    <x v="1"/>
    <n v="7"/>
    <s v="MEDINA MARTINEZ JONATHAN ESTIVEN"/>
    <x v="3"/>
    <x v="0"/>
    <n v="193"/>
    <n v="19.3"/>
    <n v="186.96832579185499"/>
    <s v="Se descuenta 0.5 viaje de 8 04 am ya que NO espera el tiempo indicado en el paradero, 1 Descuento (Transbordo) "/>
    <n v="103526.4706"/>
    <x v="1"/>
    <n v="11127.027"/>
    <x v="1255"/>
    <x v="0"/>
    <m/>
  </r>
  <r>
    <d v="2025-01-11T01:12:38"/>
    <x v="9"/>
    <n v="8"/>
    <s v="VACA FIERRO ROBINSON"/>
    <x v="3"/>
    <x v="0"/>
    <n v="160"/>
    <n v="16"/>
    <n v="186.96832579185499"/>
    <s v="2 Descuentos (Usuarios desubicados) "/>
    <n v="103526.4706"/>
    <x v="1"/>
    <n v="11127.027"/>
    <x v="1255"/>
    <x v="0"/>
    <m/>
  </r>
  <r>
    <d v="2025-01-11T01:12:38"/>
    <x v="1"/>
    <n v="9"/>
    <s v="AGUDELO GARCIA DENIN ANGELO"/>
    <x v="2"/>
    <x v="0"/>
    <n v="138"/>
    <n v="25.090909090909101"/>
    <n v="102.83257918552"/>
    <m/>
    <n v="56939.558799999999"/>
    <x v="0"/>
    <n v="11127.027"/>
    <x v="1255"/>
    <x v="0"/>
    <m/>
  </r>
  <r>
    <d v="2025-01-11T01:12:38"/>
    <x v="9"/>
    <n v="11"/>
    <s v="HINCAPIE DIDIER FABIAN"/>
    <x v="3"/>
    <x v="3"/>
    <n v="151"/>
    <n v="15.1"/>
    <n v="186.96832579185499"/>
    <m/>
    <n v="103526.4706"/>
    <x v="0"/>
    <n v="11127.027"/>
    <x v="1255"/>
    <x v="0"/>
    <m/>
  </r>
  <r>
    <d v="2025-01-11T01:12:39"/>
    <x v="1"/>
    <n v="12"/>
    <s v="JIMENEZ JIMENEZ OMAR DAVID"/>
    <x v="6"/>
    <x v="0"/>
    <n v="153"/>
    <n v="19.125"/>
    <n v="149.574660633484"/>
    <s v="1 Descuento (Despachador) "/>
    <n v="82821.176500000001"/>
    <x v="0"/>
    <n v="11127.027"/>
    <x v="1255"/>
    <x v="0"/>
    <m/>
  </r>
  <r>
    <d v="2025-01-11T01:12:39"/>
    <x v="9"/>
    <n v="14"/>
    <s v="DIAZ LOZADA ANDRES FELIPE"/>
    <x v="8"/>
    <x v="0"/>
    <n v="69"/>
    <n v="13.8"/>
    <n v="93.484162895927597"/>
    <m/>
    <n v="51763.2353"/>
    <x v="1"/>
    <n v="11127.027"/>
    <x v="1255"/>
    <x v="0"/>
    <m/>
  </r>
  <r>
    <d v="2025-01-11T01:12:39"/>
    <x v="1"/>
    <n v="15"/>
    <s v="QUINTERO  ALVARO ANTONIO"/>
    <x v="3"/>
    <x v="0"/>
    <n v="217"/>
    <n v="21.7"/>
    <n v="186.96832579185499"/>
    <m/>
    <n v="103526.4706"/>
    <x v="1"/>
    <n v="11127.027"/>
    <x v="1255"/>
    <x v="0"/>
    <m/>
  </r>
  <r>
    <d v="2025-01-11T01:12:39"/>
    <x v="9"/>
    <n v="16"/>
    <s v="PEREZ GARCIA JUAN ESTEBAN"/>
    <x v="3"/>
    <x v="0"/>
    <n v="156"/>
    <n v="15.6"/>
    <n v="186.96832579185499"/>
    <m/>
    <n v="103526.4706"/>
    <x v="0"/>
    <n v="11127.027"/>
    <x v="1255"/>
    <x v="0"/>
    <m/>
  </r>
  <r>
    <d v="2025-01-11T01:12:40"/>
    <x v="1"/>
    <n v="17"/>
    <s v="RAMIREZ JARAMILLO WILSON"/>
    <x v="0"/>
    <x v="0"/>
    <n v="177"/>
    <n v="19.6666666666667"/>
    <n v="168.27149321267001"/>
    <s v="1 Descuento (Jefe de ruta) "/>
    <n v="93173.823499999999"/>
    <x v="0"/>
    <n v="11127.027"/>
    <x v="1255"/>
    <x v="0"/>
    <m/>
  </r>
  <r>
    <d v="2025-01-11T01:12:40"/>
    <x v="9"/>
    <n v="18"/>
    <s v="BETANCUR GUZMAN JHON FERNANDO"/>
    <x v="0"/>
    <x v="0"/>
    <n v="176"/>
    <n v="19.5555555555556"/>
    <n v="168.27149321267001"/>
    <m/>
    <n v="93173.823499999999"/>
    <x v="0"/>
    <n v="11127.027"/>
    <x v="1255"/>
    <x v="0"/>
    <m/>
  </r>
  <r>
    <d v="2025-01-11T01:12:40"/>
    <x v="1"/>
    <n v="19"/>
    <s v="MUOZ PEA WEIMAR ALONSO"/>
    <x v="3"/>
    <x v="0"/>
    <n v="192"/>
    <n v="19.2"/>
    <n v="186.96832579185499"/>
    <m/>
    <n v="103526.4706"/>
    <x v="0"/>
    <n v="11127.027"/>
    <x v="1255"/>
    <x v="0"/>
    <m/>
  </r>
  <r>
    <d v="2025-01-11T01:12:40"/>
    <x v="9"/>
    <n v="20"/>
    <s v="GONZALEZ PEREZ RAFAEL JOSE"/>
    <x v="0"/>
    <x v="0"/>
    <n v="165"/>
    <n v="18.3333333333333"/>
    <n v="168.27149321267001"/>
    <m/>
    <n v="93173.823499999999"/>
    <x v="0"/>
    <n v="11127.027"/>
    <x v="1255"/>
    <x v="0"/>
    <m/>
  </r>
  <r>
    <d v="2025-01-11T01:12:41"/>
    <x v="1"/>
    <n v="22"/>
    <s v="QUIRAMA CASTAEDA JHON JADER"/>
    <x v="0"/>
    <x v="0"/>
    <n v="173"/>
    <n v="19.2222222222222"/>
    <n v="168.27149321267001"/>
    <s v="5 Descuentos (Usuarios desubicados) "/>
    <n v="93173.823499999999"/>
    <x v="1"/>
    <n v="11127.027"/>
    <x v="1255"/>
    <x v="0"/>
    <m/>
  </r>
  <r>
    <d v="2025-01-11T01:12:41"/>
    <x v="9"/>
    <n v="23"/>
    <s v="SALDARRIAGA PARRA LUIS ALBERTO"/>
    <x v="0"/>
    <x v="0"/>
    <n v="114"/>
    <n v="12.6666666666667"/>
    <n v="168.27149321267001"/>
    <s v=" "/>
    <n v="93173.823499999999"/>
    <x v="2"/>
    <n v="11127.027"/>
    <x v="1255"/>
    <x v="0"/>
    <m/>
  </r>
  <r>
    <d v="2025-01-11T01:12:41"/>
    <x v="1"/>
    <n v="25"/>
    <s v="HENAO MUOZ FERNEY"/>
    <x v="3"/>
    <x v="0"/>
    <n v="194"/>
    <n v="19.399999999999999"/>
    <n v="186.96832579185499"/>
    <s v="1 Descuento (Usuario desubicado) "/>
    <n v="103526.4706"/>
    <x v="1"/>
    <n v="11127.027"/>
    <x v="1255"/>
    <x v="0"/>
    <m/>
  </r>
  <r>
    <d v="2025-01-11T01:12:41"/>
    <x v="9"/>
    <n v="26"/>
    <s v="CIRO MARIN RODRIGO ALBERTO"/>
    <x v="4"/>
    <x v="0"/>
    <n v="125"/>
    <n v="17.8571428571429"/>
    <n v="130.87782805429899"/>
    <m/>
    <n v="72468.529399999999"/>
    <x v="0"/>
    <n v="11127.027"/>
    <x v="1255"/>
    <x v="0"/>
    <m/>
  </r>
  <r>
    <d v="2025-01-11T01:12:42"/>
    <x v="1"/>
    <n v="27"/>
    <s v="FLORES RINCON JORGE ALBERTO"/>
    <x v="1"/>
    <x v="0"/>
    <n v="224"/>
    <n v="20.363636363636399"/>
    <n v="205.665158371041"/>
    <m/>
    <n v="113879.1176"/>
    <x v="0"/>
    <n v="11127.027"/>
    <x v="1255"/>
    <x v="0"/>
    <m/>
  </r>
  <r>
    <d v="2025-01-11T01:12:42"/>
    <x v="9"/>
    <n v="28"/>
    <s v="AGUDELO GARCIA LLORDIN ELIAS"/>
    <x v="0"/>
    <x v="3"/>
    <n v="146"/>
    <n v="16.2222222222222"/>
    <n v="168.27149321267001"/>
    <s v="1 Descuento (Conduct) "/>
    <n v="93173.823499999999"/>
    <x v="0"/>
    <n v="11127.027"/>
    <x v="1255"/>
    <x v="0"/>
    <m/>
  </r>
  <r>
    <d v="2025-01-11T01:12:42"/>
    <x v="1"/>
    <n v="29"/>
    <s v="VALENCIA MENDOZA JHON "/>
    <x v="3"/>
    <x v="0"/>
    <n v="228"/>
    <n v="22.8"/>
    <n v="186.96832579185499"/>
    <m/>
    <n v="103526.4706"/>
    <x v="0"/>
    <n v="11127.027"/>
    <x v="1255"/>
    <x v="0"/>
    <m/>
  </r>
  <r>
    <d v="2025-01-11T01:12:43"/>
    <x v="9"/>
    <n v="30"/>
    <s v="TORRES SUAREZ JUAN DIEGO"/>
    <x v="3"/>
    <x v="0"/>
    <n v="189"/>
    <n v="18.899999999999999"/>
    <n v="186.96832579185499"/>
    <m/>
    <n v="103526.4706"/>
    <x v="0"/>
    <n v="11127.027"/>
    <x v="1255"/>
    <x v="0"/>
    <m/>
  </r>
  <r>
    <d v="2025-01-11T01:12:43"/>
    <x v="1"/>
    <n v="31"/>
    <s v="MONTOYA SANTIAGO"/>
    <x v="3"/>
    <x v="0"/>
    <n v="245"/>
    <n v="24.5"/>
    <n v="186.96832579185499"/>
    <s v="1 Descuento (Jefe de ruta) "/>
    <n v="103526.4706"/>
    <x v="0"/>
    <n v="11127.027"/>
    <x v="1255"/>
    <x v="0"/>
    <m/>
  </r>
  <r>
    <d v="2025-01-11T01:12:43"/>
    <x v="9"/>
    <n v="34"/>
    <s v="MONTOYA OSPINA GILBERTO ANTONIO"/>
    <x v="6"/>
    <x v="0"/>
    <n v="175"/>
    <n v="21.875"/>
    <n v="149.574660633484"/>
    <s v="2 Descuentos (Conducts) "/>
    <n v="82821.176500000001"/>
    <x v="0"/>
    <n v="11127.027"/>
    <x v="1255"/>
    <x v="0"/>
    <m/>
  </r>
  <r>
    <d v="2025-01-11T01:12:43"/>
    <x v="1"/>
    <n v="35"/>
    <s v="MOLINA LUIS FERNANDO"/>
    <x v="3"/>
    <x v="0"/>
    <n v="183"/>
    <n v="18.3"/>
    <n v="186.96832579185499"/>
    <s v="1 Descuento (Usuario desubicado) "/>
    <n v="103526.4706"/>
    <x v="1"/>
    <n v="11127.027"/>
    <x v="1255"/>
    <x v="0"/>
    <m/>
  </r>
  <r>
    <d v="2025-01-11T01:12:44"/>
    <x v="9"/>
    <n v="36"/>
    <s v="MARTINEZ CHAVERRA LUIS NORBERTO"/>
    <x v="3"/>
    <x v="3"/>
    <n v="200"/>
    <n v="20"/>
    <n v="186.96832579185499"/>
    <s v="1 Descuento (Jefe de ruta) "/>
    <n v="103526.4706"/>
    <x v="0"/>
    <n v="11127.027"/>
    <x v="1255"/>
    <x v="0"/>
    <m/>
  </r>
  <r>
    <d v="2025-01-11T01:12:44"/>
    <x v="1"/>
    <n v="37"/>
    <s v="TABORDA ROJAS DIEGO ALEJANDRO"/>
    <x v="2"/>
    <x v="0"/>
    <n v="87"/>
    <n v="14.5"/>
    <n v="112.18099547511299"/>
    <m/>
    <n v="62115.882400000002"/>
    <x v="1"/>
    <n v="11127.027"/>
    <x v="1255"/>
    <x v="0"/>
    <m/>
  </r>
  <r>
    <d v="2025-01-11T01:12:44"/>
    <x v="9"/>
    <n v="38"/>
    <s v="JIMENEZ HERNANDEZ ESTEBAN CAMILO"/>
    <x v="0"/>
    <x v="0"/>
    <n v="187"/>
    <n v="20.7777777777778"/>
    <n v="168.27149321267001"/>
    <m/>
    <n v="93173.823499999999"/>
    <x v="0"/>
    <n v="11127.027"/>
    <x v="1255"/>
    <x v="0"/>
    <m/>
  </r>
  <r>
    <d v="2025-01-11T01:12:45"/>
    <x v="1"/>
    <n v="39"/>
    <s v="MACEA MATEO "/>
    <x v="9"/>
    <x v="3"/>
    <n v="185"/>
    <n v="15.4166666666667"/>
    <n v="224.36199095022599"/>
    <s v="13 Descuentos (Despachador y transbordo) "/>
    <n v="124231.7647"/>
    <x v="0"/>
    <n v="11127.027"/>
    <x v="1255"/>
    <x v="0"/>
    <m/>
  </r>
  <r>
    <d v="2025-01-11T01:12:45"/>
    <x v="9"/>
    <n v="40"/>
    <s v="OCAMPO OCAMPO ANTONIO JOSE"/>
    <x v="0"/>
    <x v="0"/>
    <n v="142"/>
    <n v="15.7777777777778"/>
    <n v="168.27149321267001"/>
    <m/>
    <n v="93173.823499999999"/>
    <x v="0"/>
    <n v="11127.027"/>
    <x v="1255"/>
    <x v="0"/>
    <m/>
  </r>
  <r>
    <d v="2025-01-11T01:12:45"/>
    <x v="1"/>
    <n v="41"/>
    <s v="GARCIA DAVID WILSON ALBERTO"/>
    <x v="10"/>
    <x v="0"/>
    <n v="84"/>
    <n v="21"/>
    <n v="74.7873303167421"/>
    <s v="6 Descuentos (Taller) "/>
    <n v="41410.588199999998"/>
    <x v="1"/>
    <n v="11127.027"/>
    <x v="1255"/>
    <x v="0"/>
    <m/>
  </r>
  <r>
    <d v="2025-01-11T01:12:46"/>
    <x v="9"/>
    <n v="42"/>
    <s v="LOPERA ALVAREZ ESTIVEN"/>
    <x v="1"/>
    <x v="0"/>
    <n v="190"/>
    <n v="17.272727272727298"/>
    <n v="205.665158371041"/>
    <m/>
    <n v="113879.1176"/>
    <x v="1"/>
    <n v="11127.027"/>
    <x v="1255"/>
    <x v="0"/>
    <m/>
  </r>
  <r>
    <d v="2025-01-12T00:58:00"/>
    <x v="9"/>
    <n v="1"/>
    <s v="PALMAR PANA EDIXON JOSUE"/>
    <x v="1"/>
    <x v="0"/>
    <n v="186"/>
    <n v="16.909090909090899"/>
    <n v="214.41791044776099"/>
    <s v="5 Descuentos (Monitoreo, Despachadores y conduct) "/>
    <n v="118999.4776"/>
    <x v="0"/>
    <n v="10983.3333"/>
    <x v="1256"/>
    <x v="0"/>
    <m/>
  </r>
  <r>
    <d v="2025-01-12T00:58:01"/>
    <x v="1"/>
    <n v="2"/>
    <s v="PARIAS MURIEL JHON FREDY"/>
    <x v="6"/>
    <x v="0"/>
    <n v="201"/>
    <n v="25.125"/>
    <n v="155.94029850746301"/>
    <s v="2 Descuentos (Usuarios desubicados) "/>
    <n v="86545.074600000007"/>
    <x v="1"/>
    <n v="10983.3333"/>
    <x v="1256"/>
    <x v="0"/>
    <m/>
  </r>
  <r>
    <d v="2025-01-12T00:58:01"/>
    <x v="9"/>
    <n v="3"/>
    <s v="AGUIRRE ANDRES"/>
    <x v="0"/>
    <x v="0"/>
    <n v="168"/>
    <n v="18.6666666666667"/>
    <n v="175.432835820896"/>
    <s v="2 Descuentos (Conducts) "/>
    <n v="97363.209000000003"/>
    <x v="0"/>
    <n v="10983.3333"/>
    <x v="1256"/>
    <x v="0"/>
    <m/>
  </r>
  <r>
    <d v="2025-01-12T00:58:01"/>
    <x v="1"/>
    <n v="4"/>
    <s v="SERNA GONZALES GEOVANNY ANDRES"/>
    <x v="2"/>
    <x v="0"/>
    <n v="147"/>
    <n v="24.5"/>
    <n v="116.955223880597"/>
    <s v="3 Descuentos (Conducts y usuarios desubicados) "/>
    <n v="64908.805999999997"/>
    <x v="0"/>
    <n v="10983.3333"/>
    <x v="1256"/>
    <x v="0"/>
    <m/>
  </r>
  <r>
    <d v="2025-01-12T00:58:01"/>
    <x v="9"/>
    <n v="5"/>
    <s v="LONDOO LOPERA DUVAN ANDRES"/>
    <x v="3"/>
    <x v="0"/>
    <n v="206"/>
    <n v="20.6"/>
    <n v="194.925373134328"/>
    <m/>
    <n v="108181.34329999999"/>
    <x v="1"/>
    <n v="10983.3333"/>
    <x v="1256"/>
    <x v="0"/>
    <m/>
  </r>
  <r>
    <d v="2025-01-12T00:58:02"/>
    <x v="1"/>
    <n v="6"/>
    <s v="LOPEZ PINEDA DANIEL ESTIVEN"/>
    <x v="9"/>
    <x v="0"/>
    <n v="237"/>
    <n v="19.75"/>
    <n v="233.91044776119401"/>
    <s v="2 Descuentos (Monitoreo) "/>
    <n v="129817.6119"/>
    <x v="0"/>
    <n v="10983.3333"/>
    <x v="1256"/>
    <x v="0"/>
    <m/>
  </r>
  <r>
    <d v="2025-01-12T00:58:02"/>
    <x v="9"/>
    <n v="7"/>
    <s v="MEDINA MARTINEZ JONATHAN ESTIVEN"/>
    <x v="0"/>
    <x v="0"/>
    <n v="148"/>
    <n v="16.4444444444444"/>
    <n v="175.432835820896"/>
    <s v="3 Descuentos (Transbordo) "/>
    <n v="97363.209000000003"/>
    <x v="1"/>
    <n v="10983.3333"/>
    <x v="1256"/>
    <x v="0"/>
    <m/>
  </r>
  <r>
    <d v="2025-01-12T00:58:02"/>
    <x v="1"/>
    <n v="8"/>
    <s v="VACA FIERRO ROBINSON"/>
    <x v="6"/>
    <x v="0"/>
    <n v="177"/>
    <n v="22.125"/>
    <n v="155.94029850746301"/>
    <s v="2 Descuentos (Usuarios desubicados) "/>
    <n v="86545.074600000007"/>
    <x v="1"/>
    <n v="10983.3333"/>
    <x v="1256"/>
    <x v="0"/>
    <m/>
  </r>
  <r>
    <d v="2025-01-12T00:58:02"/>
    <x v="9"/>
    <n v="9"/>
    <s v="AGUDELO GARCIA DENIN ANGELO"/>
    <x v="9"/>
    <x v="0"/>
    <n v="212"/>
    <n v="17.6666666666667"/>
    <n v="233.91044776119401"/>
    <s v="1 Descuento (Usuario desubicado) "/>
    <n v="129817.6119"/>
    <x v="0"/>
    <n v="10983.3333"/>
    <x v="1256"/>
    <x v="0"/>
    <m/>
  </r>
  <r>
    <d v="2025-01-12T00:58:03"/>
    <x v="1"/>
    <n v="10"/>
    <s v="MARULANDA JARAMILLO DAWER ANDRES"/>
    <x v="0"/>
    <x v="0"/>
    <n v="158"/>
    <n v="17.5555555555556"/>
    <n v="175.432835820896"/>
    <s v="Se descuenta 0.5 viaje de 12 04 pm ya que NO espera el tiempo indicado en el paradero, 3 Descuentos (Usuarios desubicados) "/>
    <n v="91940.259000000005"/>
    <x v="0"/>
    <n v="10983.3333"/>
    <x v="1256"/>
    <x v="2"/>
    <n v="9.77"/>
  </r>
  <r>
    <d v="2025-01-12T00:58:03"/>
    <x v="9"/>
    <n v="11"/>
    <s v="HINCAPIE DIDIER FABIAN"/>
    <x v="0"/>
    <x v="0"/>
    <n v="136"/>
    <n v="15.1111111111111"/>
    <n v="175.432835820896"/>
    <s v="3 Descuentos (Usuarios desubicados) "/>
    <n v="97363.209000000003"/>
    <x v="0"/>
    <n v="10983.3333"/>
    <x v="1256"/>
    <x v="0"/>
    <m/>
  </r>
  <r>
    <d v="2025-01-12T00:58:03"/>
    <x v="1"/>
    <n v="12"/>
    <s v="JIMENEZ JIMENEZ OMAR DAVID"/>
    <x v="0"/>
    <x v="0"/>
    <n v="145"/>
    <n v="16.1111111111111"/>
    <n v="175.432835820896"/>
    <m/>
    <n v="97363.209000000003"/>
    <x v="0"/>
    <n v="10983.3333"/>
    <x v="1256"/>
    <x v="0"/>
    <m/>
  </r>
  <r>
    <d v="2025-01-12T00:58:04"/>
    <x v="9"/>
    <n v="13"/>
    <s v="DURANGO PAEZ GILDARDO"/>
    <x v="4"/>
    <x v="0"/>
    <n v="136"/>
    <n v="19.428571428571399"/>
    <n v="136.44776119402999"/>
    <s v="2 Descuentos (Conduct y usuario desubicado) "/>
    <n v="75726.940300000002"/>
    <x v="0"/>
    <n v="10983.3333"/>
    <x v="1256"/>
    <x v="0"/>
    <m/>
  </r>
  <r>
    <d v="2025-01-12T00:58:04"/>
    <x v="1"/>
    <n v="14"/>
    <s v="DIAZ LOZADA ANDRES FELIPE"/>
    <x v="10"/>
    <x v="0"/>
    <n v="41"/>
    <n v="11.714285714285699"/>
    <n v="68.223880597014897"/>
    <m/>
    <n v="37863.470099999999"/>
    <x v="1"/>
    <n v="10983.3333"/>
    <x v="1256"/>
    <x v="0"/>
    <m/>
  </r>
  <r>
    <d v="2025-01-12T00:58:04"/>
    <x v="9"/>
    <n v="15"/>
    <s v="QUINTERO  ALVARO ANTONIO"/>
    <x v="7"/>
    <x v="0"/>
    <n v="54"/>
    <n v="18"/>
    <n v="58.477611940298502"/>
    <m/>
    <n v="32454.402999999998"/>
    <x v="1"/>
    <n v="10983.3333"/>
    <x v="1256"/>
    <x v="0"/>
    <m/>
  </r>
  <r>
    <d v="2025-01-12T00:58:04"/>
    <x v="1"/>
    <n v="16"/>
    <s v="PEREZ GARCIA JUAN ESTEBAN"/>
    <x v="6"/>
    <x v="0"/>
    <n v="164"/>
    <n v="20.5"/>
    <n v="155.94029850746301"/>
    <m/>
    <n v="86545.074600000007"/>
    <x v="0"/>
    <n v="10983.3333"/>
    <x v="1256"/>
    <x v="0"/>
    <m/>
  </r>
  <r>
    <d v="2025-01-12T00:58:05"/>
    <x v="9"/>
    <n v="17"/>
    <s v="RAMIREZ JARAMILLO WILSON"/>
    <x v="4"/>
    <x v="0"/>
    <n v="106"/>
    <n v="15.1428571428571"/>
    <n v="136.44776119402999"/>
    <m/>
    <n v="75726.940300000002"/>
    <x v="0"/>
    <n v="10983.3333"/>
    <x v="1256"/>
    <x v="0"/>
    <m/>
  </r>
  <r>
    <d v="2025-01-12T00:58:05"/>
    <x v="1"/>
    <n v="18"/>
    <s v="BETANCUR GUZMAN JHON FERNANDO"/>
    <x v="0"/>
    <x v="0"/>
    <n v="160"/>
    <n v="17.7777777777778"/>
    <n v="175.432835820896"/>
    <s v="6 Descuentos (Transbordo y usuario desubicado) "/>
    <n v="97363.209000000003"/>
    <x v="0"/>
    <n v="10983.3333"/>
    <x v="1256"/>
    <x v="0"/>
    <m/>
  </r>
  <r>
    <d v="2025-01-12T00:58:05"/>
    <x v="9"/>
    <n v="19"/>
    <s v="MUOZ PEA WEIMAR ALONSO"/>
    <x v="8"/>
    <x v="0"/>
    <n v="83"/>
    <n v="16.600000000000001"/>
    <n v="97.462686567164198"/>
    <m/>
    <n v="54090.671600000001"/>
    <x v="0"/>
    <n v="10983.3333"/>
    <x v="1256"/>
    <x v="0"/>
    <m/>
  </r>
  <r>
    <d v="2025-01-12T00:58:05"/>
    <x v="1"/>
    <n v="20"/>
    <s v="GONZALEZ PEREZ RAFAEL JOSE"/>
    <x v="3"/>
    <x v="0"/>
    <n v="191"/>
    <n v="19.100000000000001"/>
    <n v="194.925373134328"/>
    <m/>
    <n v="108181.34329999999"/>
    <x v="0"/>
    <n v="10983.3333"/>
    <x v="1256"/>
    <x v="0"/>
    <m/>
  </r>
  <r>
    <d v="2025-01-12T00:58:06"/>
    <x v="9"/>
    <n v="22"/>
    <s v="QUIRAMA CASTAEDA JHON JADER"/>
    <x v="1"/>
    <x v="0"/>
    <n v="206"/>
    <n v="18.727272727272702"/>
    <n v="214.41791044776099"/>
    <m/>
    <n v="118999.4776"/>
    <x v="1"/>
    <n v="10983.3333"/>
    <x v="1256"/>
    <x v="0"/>
    <m/>
  </r>
  <r>
    <d v="2025-01-12T00:58:06"/>
    <x v="1"/>
    <n v="24"/>
    <s v="HERRERA GIRALDO DAVINSON"/>
    <x v="12"/>
    <x v="0"/>
    <n v="238"/>
    <n v="18.307692307692299"/>
    <n v="253.402985074627"/>
    <s v="2 Descuentos (Usuarios desubicados) "/>
    <n v="140635.7463"/>
    <x v="0"/>
    <n v="10983.3333"/>
    <x v="1256"/>
    <x v="0"/>
    <m/>
  </r>
  <r>
    <d v="2025-01-12T00:58:06"/>
    <x v="9"/>
    <n v="25"/>
    <s v="JIMENEZ HURTADO CARLOS ESTIVEN"/>
    <x v="2"/>
    <x v="0"/>
    <n v="124"/>
    <n v="20.6666666666667"/>
    <n v="116.955223880597"/>
    <m/>
    <n v="64908.805999999997"/>
    <x v="1"/>
    <n v="10983.3333"/>
    <x v="1256"/>
    <x v="0"/>
    <m/>
  </r>
  <r>
    <d v="2025-01-12T00:58:06"/>
    <x v="1"/>
    <n v="26"/>
    <s v="CIRO MARIN RODRIGO ALBERTO"/>
    <x v="8"/>
    <x v="0"/>
    <n v="73"/>
    <n v="14.6"/>
    <n v="97.462686567164198"/>
    <s v="3 Descuentos (Usuarios desubicados) "/>
    <n v="54090.671600000001"/>
    <x v="0"/>
    <n v="10983.3333"/>
    <x v="1256"/>
    <x v="0"/>
    <m/>
  </r>
  <r>
    <d v="2025-01-12T00:58:07"/>
    <x v="9"/>
    <n v="27"/>
    <s v="FLORES RINCON JORGE ALBERTO"/>
    <x v="6"/>
    <x v="0"/>
    <n v="159"/>
    <n v="19.875"/>
    <n v="155.94029850746301"/>
    <m/>
    <n v="86545.074600000007"/>
    <x v="0"/>
    <n v="10983.3333"/>
    <x v="1256"/>
    <x v="0"/>
    <m/>
  </r>
  <r>
    <d v="2025-01-12T00:58:07"/>
    <x v="1"/>
    <n v="28"/>
    <s v="AGUDELO GARCIA LLORDIN ELIAS"/>
    <x v="1"/>
    <x v="0"/>
    <n v="207"/>
    <n v="18.818181818181799"/>
    <n v="214.41791044776099"/>
    <s v="2 Descuentos (Usuarios desubicados) "/>
    <n v="118999.4776"/>
    <x v="0"/>
    <n v="10983.3333"/>
    <x v="1256"/>
    <x v="0"/>
    <m/>
  </r>
  <r>
    <d v="2025-01-12T00:58:07"/>
    <x v="9"/>
    <n v="30"/>
    <s v="TORRES SUAREZ JUAN DIEGO"/>
    <x v="3"/>
    <x v="0"/>
    <n v="239"/>
    <n v="23.9"/>
    <n v="194.925373134328"/>
    <m/>
    <n v="108181.34329999999"/>
    <x v="0"/>
    <n v="10983.3333"/>
    <x v="1256"/>
    <x v="0"/>
    <m/>
  </r>
  <r>
    <d v="2025-01-12T00:58:07"/>
    <x v="1"/>
    <n v="34"/>
    <s v="MONTOYA OSPINA GILBERTO ANTONIO"/>
    <x v="1"/>
    <x v="0"/>
    <n v="297"/>
    <n v="27"/>
    <n v="214.41791044776099"/>
    <s v="5 Descuentos (Despachador y usuarios desubicados) "/>
    <n v="118999.4776"/>
    <x v="0"/>
    <n v="10983.3333"/>
    <x v="1256"/>
    <x v="0"/>
    <m/>
  </r>
  <r>
    <d v="2025-01-12T00:58:08"/>
    <x v="9"/>
    <n v="35"/>
    <s v="MOLINA LUIS FERNANDO"/>
    <x v="0"/>
    <x v="0"/>
    <n v="225"/>
    <n v="25"/>
    <n v="175.432835820896"/>
    <m/>
    <n v="97363.209000000003"/>
    <x v="1"/>
    <n v="10983.3333"/>
    <x v="1256"/>
    <x v="0"/>
    <m/>
  </r>
  <r>
    <d v="2025-01-12T00:58:08"/>
    <x v="1"/>
    <n v="36"/>
    <s v="MARTINEZ CHAVERRA LUIS NORBERTO"/>
    <x v="1"/>
    <x v="0"/>
    <n v="233"/>
    <n v="21.181818181818201"/>
    <n v="214.41791044776099"/>
    <m/>
    <n v="118999.4776"/>
    <x v="0"/>
    <n v="10983.3333"/>
    <x v="1256"/>
    <x v="0"/>
    <m/>
  </r>
  <r>
    <d v="2025-01-12T00:58:08"/>
    <x v="9"/>
    <n v="37"/>
    <s v="TABORDA ROJAS DIEGO ALEJANDRO"/>
    <x v="6"/>
    <x v="0"/>
    <n v="176"/>
    <n v="22"/>
    <n v="155.94029850746301"/>
    <m/>
    <n v="86545.074600000007"/>
    <x v="1"/>
    <n v="10983.3333"/>
    <x v="1256"/>
    <x v="0"/>
    <m/>
  </r>
  <r>
    <d v="2025-01-12T00:58:08"/>
    <x v="1"/>
    <n v="38"/>
    <s v="JIMENEZ HERNANDEZ ESTEBAN CAMILO"/>
    <x v="0"/>
    <x v="0"/>
    <n v="213"/>
    <n v="23.6666666666667"/>
    <n v="175.432835820896"/>
    <s v="5 Descuentos (Usuarios desubicados) "/>
    <n v="97363.209000000003"/>
    <x v="0"/>
    <n v="10983.3333"/>
    <x v="1256"/>
    <x v="0"/>
    <m/>
  </r>
  <r>
    <d v="2025-01-12T00:58:09"/>
    <x v="9"/>
    <n v="40"/>
    <s v="OCAMPO OCAMPO ANTONIO JOSE"/>
    <x v="8"/>
    <x v="0"/>
    <n v="66"/>
    <n v="13.2"/>
    <n v="97.462686567164198"/>
    <m/>
    <n v="54090.671600000001"/>
    <x v="0"/>
    <n v="10983.3333"/>
    <x v="1256"/>
    <x v="0"/>
    <m/>
  </r>
  <r>
    <d v="2025-01-12T00:58:09"/>
    <x v="1"/>
    <n v="41"/>
    <s v="GARCIA DAVID WILSON ALBERTO"/>
    <x v="3"/>
    <x v="0"/>
    <n v="193"/>
    <n v="19.3"/>
    <n v="194.925373134328"/>
    <s v="4 Descuentos (Usuarios desubicados y conduct) "/>
    <n v="108181.34329999999"/>
    <x v="1"/>
    <n v="10983.3333"/>
    <x v="1256"/>
    <x v="0"/>
    <m/>
  </r>
  <r>
    <d v="2025-01-12T00:58:09"/>
    <x v="9"/>
    <n v="42"/>
    <s v="LOPERA ALVAREZ ESTIVEN"/>
    <x v="3"/>
    <x v="0"/>
    <n v="172"/>
    <n v="17.2"/>
    <n v="194.925373134328"/>
    <s v="Se descuenta 0.5 viaje de 2.58 pm ya que abandon ruta sin Autorizacin "/>
    <n v="102758.3933"/>
    <x v="1"/>
    <n v="10983.3333"/>
    <x v="1256"/>
    <x v="2"/>
    <n v="9.77"/>
  </r>
  <r>
    <d v="2025-01-13T01:19:03"/>
    <x v="12"/>
    <n v="1"/>
    <s v="PALMAR PANA EDIXON JOSUE"/>
    <x v="9"/>
    <x v="0"/>
    <n v="182"/>
    <n v="15.1666666666667"/>
    <n v="213.42372881355899"/>
    <m/>
    <n v="117832.8814"/>
    <x v="0"/>
    <n v="11611.7647"/>
    <x v="1257"/>
    <x v="0"/>
    <m/>
  </r>
  <r>
    <d v="2025-01-13T01:19:03"/>
    <x v="12"/>
    <n v="2"/>
    <s v="PARIAS MURIEL JHON FREDY"/>
    <x v="3"/>
    <x v="0"/>
    <n v="179"/>
    <n v="17.899999999999999"/>
    <n v="177.853107344633"/>
    <s v="1 descuento (usuario desubicado)"/>
    <n v="98194.067800000004"/>
    <x v="1"/>
    <n v="11611.7647"/>
    <x v="1257"/>
    <x v="0"/>
    <m/>
  </r>
  <r>
    <d v="2025-01-13T01:19:03"/>
    <x v="12"/>
    <n v="3"/>
    <s v="AGUIRRE ANDRES"/>
    <x v="6"/>
    <x v="0"/>
    <n v="155"/>
    <n v="19.375"/>
    <n v="142.28248587570599"/>
    <m/>
    <n v="78555.254199999996"/>
    <x v="0"/>
    <n v="11611.7647"/>
    <x v="1257"/>
    <x v="0"/>
    <m/>
  </r>
  <r>
    <d v="2025-01-13T01:19:03"/>
    <x v="12"/>
    <n v="5"/>
    <s v="LONDOO LOPERA DUVAN ANDRES"/>
    <x v="12"/>
    <x v="0"/>
    <n v="242"/>
    <n v="18.615384615384599"/>
    <n v="231.20903954802299"/>
    <m/>
    <n v="127652.28810000001"/>
    <x v="1"/>
    <n v="11611.7647"/>
    <x v="1257"/>
    <x v="0"/>
    <m/>
  </r>
  <r>
    <d v="2025-01-13T01:19:04"/>
    <x v="12"/>
    <n v="7"/>
    <s v="MEDINA MARTINEZ JONATHAN ESTIVEN"/>
    <x v="9"/>
    <x v="0"/>
    <n v="213"/>
    <n v="17.75"/>
    <n v="213.42372881355899"/>
    <s v="2 descuentos (despachador)"/>
    <n v="117832.8814"/>
    <x v="1"/>
    <n v="11611.7647"/>
    <x v="1257"/>
    <x v="0"/>
    <m/>
  </r>
  <r>
    <d v="2025-01-13T01:19:04"/>
    <x v="12"/>
    <n v="9"/>
    <s v="AGUDELO GARCIA DENIN ANGELO"/>
    <x v="3"/>
    <x v="0"/>
    <n v="162"/>
    <n v="16.2"/>
    <n v="177.853107344633"/>
    <m/>
    <n v="98194.067800000004"/>
    <x v="0"/>
    <n v="11611.7647"/>
    <x v="1257"/>
    <x v="0"/>
    <m/>
  </r>
  <r>
    <d v="2025-01-13T01:19:04"/>
    <x v="12"/>
    <n v="11"/>
    <s v="HINCAPIE DIDIER FABIAN"/>
    <x v="0"/>
    <x v="0"/>
    <n v="146"/>
    <n v="16.2222222222222"/>
    <n v="160.06779661016901"/>
    <s v="1 descuento (despachador)"/>
    <n v="88374.660999999993"/>
    <x v="0"/>
    <n v="11611.7647"/>
    <x v="1257"/>
    <x v="0"/>
    <m/>
  </r>
  <r>
    <d v="2025-01-13T01:19:04"/>
    <x v="12"/>
    <n v="13"/>
    <s v="DURANGO PAEZ GILDARDO"/>
    <x v="0"/>
    <x v="0"/>
    <n v="129"/>
    <n v="14.3333333333333"/>
    <n v="160.06779661016901"/>
    <s v="1 descuento (despachador)"/>
    <n v="88374.660999999993"/>
    <x v="0"/>
    <n v="11611.7647"/>
    <x v="1257"/>
    <x v="0"/>
    <m/>
  </r>
  <r>
    <d v="2025-01-13T01:19:05"/>
    <x v="12"/>
    <n v="15"/>
    <s v="QUINTERO  ALVARO ANTONIO"/>
    <x v="15"/>
    <x v="0"/>
    <n v="234"/>
    <n v="15.6"/>
    <n v="266.77966101694898"/>
    <s v="1 descuento (usuario desubicado)"/>
    <n v="147291.1017"/>
    <x v="1"/>
    <n v="11611.7647"/>
    <x v="1257"/>
    <x v="0"/>
    <m/>
  </r>
  <r>
    <d v="2025-01-13T01:19:05"/>
    <x v="12"/>
    <n v="17"/>
    <s v="RAMIREZ JARAMILLO WILSON"/>
    <x v="0"/>
    <x v="0"/>
    <n v="182"/>
    <n v="20.2222222222222"/>
    <n v="160.06779661016901"/>
    <m/>
    <n v="88374.660999999993"/>
    <x v="0"/>
    <n v="11611.7647"/>
    <x v="1257"/>
    <x v="0"/>
    <m/>
  </r>
  <r>
    <d v="2025-01-13T01:19:05"/>
    <x v="12"/>
    <n v="27"/>
    <s v="FLORES RINCON JORGE ALBERTO"/>
    <x v="12"/>
    <x v="0"/>
    <n v="258"/>
    <n v="19.846153846153801"/>
    <n v="231.20903954802299"/>
    <s v="5 descuentos (usuarios desubicados y despachador)"/>
    <n v="127652.28810000001"/>
    <x v="0"/>
    <n v="11611.7647"/>
    <x v="1257"/>
    <x v="0"/>
    <m/>
  </r>
  <r>
    <d v="2025-01-13T01:19:05"/>
    <x v="12"/>
    <n v="31"/>
    <s v="MONTOYA SANTIAGO"/>
    <x v="12"/>
    <x v="0"/>
    <n v="273"/>
    <n v="21"/>
    <n v="231.20903954802299"/>
    <m/>
    <n v="127652.28810000001"/>
    <x v="0"/>
    <n v="11611.7647"/>
    <x v="1257"/>
    <x v="0"/>
    <m/>
  </r>
  <r>
    <d v="2025-01-13T01:19:05"/>
    <x v="12"/>
    <n v="37"/>
    <s v="TABORDA ROJAS DIEGO ALEJANDRO"/>
    <x v="12"/>
    <x v="0"/>
    <n v="306"/>
    <n v="23.538461538461501"/>
    <n v="231.20903954802299"/>
    <s v="2 descuentos (usuario desubicado)"/>
    <n v="127652.28810000001"/>
    <x v="1"/>
    <n v="11611.7647"/>
    <x v="1257"/>
    <x v="0"/>
    <m/>
  </r>
  <r>
    <d v="2025-01-13T01:19:06"/>
    <x v="12"/>
    <n v="29"/>
    <s v="VALENCIA MENDOZA JHON"/>
    <x v="3"/>
    <x v="0"/>
    <n v="180"/>
    <n v="18"/>
    <n v="177.853107344633"/>
    <s v="1 descuento (conductor) "/>
    <n v="98194.067800000004"/>
    <x v="0"/>
    <n v="11611.7647"/>
    <x v="1257"/>
    <x v="0"/>
    <m/>
  </r>
  <r>
    <d v="2025-01-13T01:19:06"/>
    <x v="12"/>
    <n v="21"/>
    <s v="JIMENEZ JIMENEZ OMAR DAVID"/>
    <x v="9"/>
    <x v="0"/>
    <n v="180"/>
    <n v="15"/>
    <n v="213.42372881355899"/>
    <m/>
    <n v="117832.8814"/>
    <x v="0"/>
    <n v="11611.7647"/>
    <x v="1257"/>
    <x v="0"/>
    <m/>
  </r>
  <r>
    <d v="2025-01-13T01:19:06"/>
    <x v="12"/>
    <n v="39"/>
    <s v="MACEA MATEO"/>
    <x v="0"/>
    <x v="0"/>
    <n v="127"/>
    <n v="14.1111111111111"/>
    <n v="160.06779661016901"/>
    <s v="3 descuentos (conductores)"/>
    <n v="88374.660999999993"/>
    <x v="0"/>
    <n v="11611.7647"/>
    <x v="1257"/>
    <x v="0"/>
    <m/>
  </r>
  <r>
    <d v="2025-01-14T01:28:53"/>
    <x v="9"/>
    <n v="1"/>
    <s v="PALMAR PANA EDIXON JOSUE"/>
    <x v="3"/>
    <x v="0"/>
    <n v="244"/>
    <n v="24.4"/>
    <n v="195.62318840579701"/>
    <m/>
    <n v="108589.5652"/>
    <x v="0"/>
    <n v="12033.3333"/>
    <x v="1258"/>
    <x v="0"/>
    <m/>
  </r>
  <r>
    <d v="2025-01-14T01:28:54"/>
    <x v="1"/>
    <n v="2"/>
    <s v="PARIAS MURIEL JHON FREDY"/>
    <x v="0"/>
    <x v="0"/>
    <n v="172"/>
    <n v="19.1111111111111"/>
    <n v="176.06086956521699"/>
    <m/>
    <n v="97730.608699999997"/>
    <x v="1"/>
    <n v="12033.3333"/>
    <x v="1258"/>
    <x v="0"/>
    <m/>
  </r>
  <r>
    <d v="2025-01-14T01:28:54"/>
    <x v="9"/>
    <n v="3"/>
    <s v="AGUIRRE ANDRES"/>
    <x v="1"/>
    <x v="0"/>
    <n v="199"/>
    <n v="18.090909090909101"/>
    <n v="215.185507246377"/>
    <s v="1 Descuento (Usuario desubicado) "/>
    <n v="119448.5217"/>
    <x v="0"/>
    <n v="12033.3333"/>
    <x v="1258"/>
    <x v="0"/>
    <m/>
  </r>
  <r>
    <d v="2025-01-14T01:28:55"/>
    <x v="1"/>
    <n v="4"/>
    <s v="SERNA GONZALES GEOVANNY ANDRES"/>
    <x v="0"/>
    <x v="0"/>
    <n v="174"/>
    <n v="19.3333333333333"/>
    <n v="176.06086956521699"/>
    <s v="4 Descuentos (Usuarios desubicados y conduct), se descuenta 0.5 viaje de 7 12 am ya que NO espera el tiempo indicado en el paradero "/>
    <n v="92307.6587"/>
    <x v="0"/>
    <n v="12033.3333"/>
    <x v="1258"/>
    <x v="2"/>
    <n v="9.77"/>
  </r>
  <r>
    <d v="2025-01-14T01:28:55"/>
    <x v="9"/>
    <n v="5"/>
    <s v="BERRIO POSADA ANGELA"/>
    <x v="1"/>
    <x v="0"/>
    <n v="238"/>
    <n v="21.636363636363601"/>
    <n v="215.185507246377"/>
    <m/>
    <n v="119448.5217"/>
    <x v="1"/>
    <n v="12033.3333"/>
    <x v="1258"/>
    <x v="0"/>
    <m/>
  </r>
  <r>
    <d v="2025-01-14T01:28:55"/>
    <x v="1"/>
    <n v="6"/>
    <s v="LOPEZ PINEDA DANIEL ESTIVEN"/>
    <x v="8"/>
    <x v="0"/>
    <n v="98"/>
    <n v="19.600000000000001"/>
    <n v="97.811594202898505"/>
    <m/>
    <n v="54294.782599999999"/>
    <x v="0"/>
    <n v="12033.3333"/>
    <x v="1258"/>
    <x v="0"/>
    <m/>
  </r>
  <r>
    <d v="2025-01-14T01:28:56"/>
    <x v="9"/>
    <n v="7"/>
    <s v="MEDINA MARTINEZ JONATHAN ESTIVEN"/>
    <x v="3"/>
    <x v="0"/>
    <n v="212"/>
    <n v="21.2"/>
    <n v="195.62318840579701"/>
    <m/>
    <n v="108589.5652"/>
    <x v="1"/>
    <n v="12033.3333"/>
    <x v="1258"/>
    <x v="0"/>
    <m/>
  </r>
  <r>
    <d v="2025-01-14T01:28:56"/>
    <x v="1"/>
    <n v="8"/>
    <s v="VACA FIERRO ROBINSON"/>
    <x v="1"/>
    <x v="0"/>
    <n v="221"/>
    <n v="20.090909090909101"/>
    <n v="215.185507246377"/>
    <m/>
    <n v="119448.5217"/>
    <x v="1"/>
    <n v="12033.3333"/>
    <x v="1258"/>
    <x v="0"/>
    <m/>
  </r>
  <r>
    <d v="2025-01-14T01:28:56"/>
    <x v="9"/>
    <n v="9"/>
    <s v="AGUDELO GARCIA DENIN ANGELO"/>
    <x v="3"/>
    <x v="0"/>
    <n v="200"/>
    <n v="20"/>
    <n v="195.62318840579701"/>
    <s v="1 Descuento (Transbordo) "/>
    <n v="108589.5652"/>
    <x v="0"/>
    <n v="12033.3333"/>
    <x v="1258"/>
    <x v="0"/>
    <m/>
  </r>
  <r>
    <d v="2025-01-14T01:28:57"/>
    <x v="1"/>
    <n v="11"/>
    <s v="HINCAPIE DIDIER FABIAN"/>
    <x v="4"/>
    <x v="0"/>
    <n v="102"/>
    <n v="14.5714285714286"/>
    <n v="136.936231884058"/>
    <m/>
    <n v="76012.695699999997"/>
    <x v="0"/>
    <n v="12033.3333"/>
    <x v="1258"/>
    <x v="0"/>
    <m/>
  </r>
  <r>
    <d v="2025-01-14T01:28:57"/>
    <x v="9"/>
    <n v="13"/>
    <s v="DURANGO PAEZ GILDARDO"/>
    <x v="2"/>
    <x v="0"/>
    <n v="116"/>
    <n v="19.3333333333333"/>
    <n v="117.373913043478"/>
    <m/>
    <n v="65153.739099999999"/>
    <x v="0"/>
    <n v="12033.3333"/>
    <x v="1258"/>
    <x v="0"/>
    <m/>
  </r>
  <r>
    <d v="2025-01-14T01:28:57"/>
    <x v="1"/>
    <n v="14"/>
    <s v="DIAZ LOZADA ANDRES FELIPE"/>
    <x v="1"/>
    <x v="0"/>
    <n v="174"/>
    <n v="15.818181818181801"/>
    <n v="215.185507246377"/>
    <s v="9 Descuentos (Transbordo y despachadores) "/>
    <n v="119448.5217"/>
    <x v="1"/>
    <n v="12033.3333"/>
    <x v="1258"/>
    <x v="0"/>
    <m/>
  </r>
  <r>
    <d v="2025-01-14T01:28:58"/>
    <x v="9"/>
    <n v="15"/>
    <s v="QUINTERO  ALVARO ANTONIO"/>
    <x v="0"/>
    <x v="0"/>
    <n v="170"/>
    <n v="18.8888888888889"/>
    <n v="176.06086956521699"/>
    <m/>
    <n v="92307.6587"/>
    <x v="1"/>
    <n v="12033.3333"/>
    <x v="1258"/>
    <x v="2"/>
    <n v="9.77"/>
  </r>
  <r>
    <d v="2025-01-14T01:28:58"/>
    <x v="1"/>
    <n v="16"/>
    <s v="PEREZ GARCIA JUAN ESTEBAN"/>
    <x v="0"/>
    <x v="0"/>
    <n v="218"/>
    <n v="24.2222222222222"/>
    <n v="176.06086956521699"/>
    <s v="1 Descuento (Conduct) "/>
    <n v="97730.608699999997"/>
    <x v="0"/>
    <n v="12033.3333"/>
    <x v="1258"/>
    <x v="0"/>
    <m/>
  </r>
  <r>
    <d v="2025-01-14T01:28:59"/>
    <x v="9"/>
    <n v="17"/>
    <s v="RAMIREZ JARAMILLO WILSON "/>
    <x v="6"/>
    <x v="0"/>
    <n v="160"/>
    <n v="20"/>
    <n v="156.49855072463799"/>
    <m/>
    <n v="86871.652199999997"/>
    <x v="0"/>
    <n v="12033.3333"/>
    <x v="1258"/>
    <x v="0"/>
    <m/>
  </r>
  <r>
    <d v="2025-01-14T01:28:59"/>
    <x v="1"/>
    <n v="18"/>
    <s v="BETANCUR GUZMAN JHON FERNANDO"/>
    <x v="4"/>
    <x v="0"/>
    <n v="155"/>
    <n v="22.1428571428571"/>
    <n v="136.936231884058"/>
    <m/>
    <n v="76012.695699999997"/>
    <x v="0"/>
    <n v="12033.3333"/>
    <x v="1258"/>
    <x v="0"/>
    <m/>
  </r>
  <r>
    <d v="2025-01-14T01:28:59"/>
    <x v="9"/>
    <n v="19"/>
    <s v="MUOZ PEA WEIMAR ALONSO"/>
    <x v="4"/>
    <x v="0"/>
    <n v="113"/>
    <n v="16.1428571428571"/>
    <n v="136.936231884058"/>
    <m/>
    <n v="76012.695699999997"/>
    <x v="0"/>
    <n v="12033.3333"/>
    <x v="1258"/>
    <x v="0"/>
    <m/>
  </r>
  <r>
    <d v="2025-01-14T01:28:59"/>
    <x v="1"/>
    <n v="20"/>
    <s v="GONZALEZ PEREZ RAFAEL JOSE"/>
    <x v="4"/>
    <x v="0"/>
    <n v="145"/>
    <n v="20.714285714285701"/>
    <n v="136.936231884058"/>
    <s v="1 Descuento (Usuario desubicado) "/>
    <n v="76012.695699999997"/>
    <x v="0"/>
    <n v="12033.3333"/>
    <x v="1258"/>
    <x v="0"/>
    <m/>
  </r>
  <r>
    <d v="2025-01-14T01:29:00"/>
    <x v="9"/>
    <n v="21"/>
    <s v="JIMENEZ JIMENEZ OMAR DAVID"/>
    <x v="3"/>
    <x v="0"/>
    <n v="180"/>
    <n v="17.1428571428571"/>
    <n v="205.40434782608699"/>
    <m/>
    <n v="114019.0435"/>
    <x v="0"/>
    <n v="12033.3333"/>
    <x v="1258"/>
    <x v="0"/>
    <m/>
  </r>
  <r>
    <d v="2025-01-14T01:29:00"/>
    <x v="1"/>
    <n v="22"/>
    <s v="QUIRAMA CASTAEDA JHON JADER"/>
    <x v="3"/>
    <x v="0"/>
    <n v="235"/>
    <n v="23.5"/>
    <n v="195.62318840579701"/>
    <m/>
    <n v="108589.5652"/>
    <x v="1"/>
    <n v="12033.3333"/>
    <x v="1258"/>
    <x v="0"/>
    <m/>
  </r>
  <r>
    <d v="2025-01-14T01:29:01"/>
    <x v="9"/>
    <n v="23"/>
    <s v="SALDARRIAGA PARRA LUIS ALBERTO"/>
    <x v="0"/>
    <x v="0"/>
    <n v="153"/>
    <n v="17"/>
    <n v="176.06086956521699"/>
    <m/>
    <n v="97730.608699999997"/>
    <x v="2"/>
    <n v="12033.3333"/>
    <x v="1258"/>
    <x v="0"/>
    <m/>
  </r>
  <r>
    <d v="2025-01-14T01:29:01"/>
    <x v="1"/>
    <n v="24"/>
    <s v="HERRERA GIRALDO DAVINSON"/>
    <x v="3"/>
    <x v="0"/>
    <n v="158"/>
    <n v="15.8"/>
    <n v="195.62318840579701"/>
    <s v="1 Descuento (Usuario desubicado) "/>
    <n v="108589.5652"/>
    <x v="0"/>
    <n v="12033.3333"/>
    <x v="1258"/>
    <x v="0"/>
    <m/>
  </r>
  <r>
    <d v="2025-01-14T01:29:01"/>
    <x v="9"/>
    <n v="25"/>
    <s v="JIMENEZ HURTADO CARLOS ESTIVEN"/>
    <x v="0"/>
    <x v="0"/>
    <n v="168"/>
    <n v="18.6666666666667"/>
    <n v="176.06086956521699"/>
    <m/>
    <n v="97730.608699999997"/>
    <x v="1"/>
    <n v="12033.3333"/>
    <x v="1258"/>
    <x v="0"/>
    <m/>
  </r>
  <r>
    <d v="2025-01-14T01:29:02"/>
    <x v="1"/>
    <n v="26"/>
    <s v="CIRO MARIN RODRIGO ALBERTO"/>
    <x v="0"/>
    <x v="0"/>
    <n v="183"/>
    <n v="20.3333333333333"/>
    <n v="176.06086956521699"/>
    <s v="4 Descuentos (controlador y conducts) "/>
    <n v="97730.608699999997"/>
    <x v="0"/>
    <n v="12033.3333"/>
    <x v="1258"/>
    <x v="0"/>
    <m/>
  </r>
  <r>
    <d v="2025-01-14T01:29:02"/>
    <x v="9"/>
    <n v="27"/>
    <s v="HENAO MUOZ FERNEY"/>
    <x v="3"/>
    <x v="0"/>
    <n v="189"/>
    <n v="18.899999999999999"/>
    <n v="195.62318840579701"/>
    <s v="JORGE FLORES Realiz 4 viajes donde moviliz 84 Usuarios "/>
    <n v="108589.5652"/>
    <x v="0"/>
    <n v="12033.3333"/>
    <x v="1258"/>
    <x v="0"/>
    <m/>
  </r>
  <r>
    <d v="2025-01-14T01:29:02"/>
    <x v="1"/>
    <n v="28"/>
    <s v="AGUDELO GARCIA LLORDIN ELIAS"/>
    <x v="3"/>
    <x v="0"/>
    <n v="162"/>
    <n v="16.2"/>
    <n v="195.62318840579701"/>
    <m/>
    <n v="108589.5652"/>
    <x v="0"/>
    <n v="12033.3333"/>
    <x v="1258"/>
    <x v="0"/>
    <m/>
  </r>
  <r>
    <d v="2025-01-14T01:29:03"/>
    <x v="9"/>
    <n v="29"/>
    <s v="VALENCIA MENDOZA JHON"/>
    <x v="3"/>
    <x v="0"/>
    <n v="191"/>
    <n v="19.100000000000001"/>
    <n v="195.62318840579701"/>
    <s v="4 Descuentos (Asociados) "/>
    <n v="108589.5652"/>
    <x v="0"/>
    <n v="12033.3333"/>
    <x v="1258"/>
    <x v="0"/>
    <m/>
  </r>
  <r>
    <d v="2025-01-14T01:29:03"/>
    <x v="1"/>
    <n v="30"/>
    <s v="TORRES SUAREZ JUAN DIEGO"/>
    <x v="1"/>
    <x v="0"/>
    <n v="240"/>
    <n v="21.818181818181799"/>
    <n v="215.185507246377"/>
    <s v="1 Descuento (Conduct) "/>
    <n v="119448.5217"/>
    <x v="0"/>
    <n v="12033.3333"/>
    <x v="1258"/>
    <x v="0"/>
    <m/>
  </r>
  <r>
    <d v="2025-01-14T01:29:03"/>
    <x v="9"/>
    <n v="31"/>
    <s v="MONTOYA SANTIAGO"/>
    <x v="0"/>
    <x v="0"/>
    <n v="188"/>
    <n v="20.8888888888889"/>
    <n v="176.06086956521699"/>
    <m/>
    <n v="97730.608699999997"/>
    <x v="0"/>
    <n v="12033.3333"/>
    <x v="1258"/>
    <x v="0"/>
    <m/>
  </r>
  <r>
    <d v="2025-01-14T01:29:03"/>
    <x v="1"/>
    <n v="34"/>
    <s v="MONTOYA OSPINA GILBERTO ANTONIO"/>
    <x v="2"/>
    <x v="0"/>
    <n v="165"/>
    <n v="25.384615384615401"/>
    <n v="127.15507246376799"/>
    <m/>
    <n v="70583.217399999994"/>
    <x v="0"/>
    <n v="12033.3333"/>
    <x v="1258"/>
    <x v="0"/>
    <m/>
  </r>
  <r>
    <d v="2025-01-14T01:29:04"/>
    <x v="9"/>
    <n v="35"/>
    <s v="MOLINA LUIS FERNANDO"/>
    <x v="4"/>
    <x v="0"/>
    <n v="175"/>
    <n v="25"/>
    <n v="136.936231884058"/>
    <s v="1 Descuento (Monitoreo) "/>
    <n v="76012.695699999997"/>
    <x v="1"/>
    <n v="12033.3333"/>
    <x v="1258"/>
    <x v="0"/>
    <m/>
  </r>
  <r>
    <d v="2025-01-14T01:29:04"/>
    <x v="1"/>
    <n v="36"/>
    <s v="MARTINEZ CHAVERRA LUIS NORBERTO"/>
    <x v="3"/>
    <x v="0"/>
    <n v="197"/>
    <n v="19.7"/>
    <n v="195.62318840579701"/>
    <s v="15 Descuentos (Transbordo, despachador y conduct) "/>
    <n v="108589.5652"/>
    <x v="0"/>
    <n v="12033.3333"/>
    <x v="1258"/>
    <x v="0"/>
    <m/>
  </r>
  <r>
    <d v="2025-01-14T01:29:04"/>
    <x v="9"/>
    <n v="37"/>
    <s v="TABORDA ROJAS DIEGO ALEJANDRO"/>
    <x v="2"/>
    <x v="0"/>
    <n v="122"/>
    <n v="20.3333333333333"/>
    <n v="117.373913043478"/>
    <m/>
    <n v="65153.739099999999"/>
    <x v="1"/>
    <n v="12033.3333"/>
    <x v="1258"/>
    <x v="0"/>
    <m/>
  </r>
  <r>
    <d v="2025-01-14T01:29:05"/>
    <x v="1"/>
    <n v="38"/>
    <s v="JIMENEZ HERNANDEZ ESTEBAN CAMILO"/>
    <x v="0"/>
    <x v="0"/>
    <n v="166"/>
    <n v="18.4444444444444"/>
    <n v="176.06086956521699"/>
    <s v="2 Descuentos (despachador) "/>
    <n v="97730.608699999997"/>
    <x v="0"/>
    <n v="12033.3333"/>
    <x v="1258"/>
    <x v="0"/>
    <m/>
  </r>
  <r>
    <d v="2025-01-14T01:29:05"/>
    <x v="9"/>
    <n v="39"/>
    <s v="MACEA MATEO"/>
    <x v="3"/>
    <x v="0"/>
    <n v="125"/>
    <n v="12.5"/>
    <n v="195.62318840579701"/>
    <m/>
    <n v="108589.5652"/>
    <x v="0"/>
    <n v="12033.3333"/>
    <x v="1258"/>
    <x v="0"/>
    <m/>
  </r>
  <r>
    <d v="2025-01-14T01:29:05"/>
    <x v="1"/>
    <n v="40"/>
    <s v="OCAMPO OCAMPO ANTONIO JOSE"/>
    <x v="13"/>
    <x v="0"/>
    <n v="264"/>
    <n v="18.8571428571429"/>
    <n v="273.87246376811601"/>
    <s v="1 Descuento (Despachador) "/>
    <n v="152025.39129999999"/>
    <x v="0"/>
    <n v="12033.3333"/>
    <x v="1258"/>
    <x v="0"/>
    <m/>
  </r>
  <r>
    <d v="2025-01-14T01:29:06"/>
    <x v="9"/>
    <n v="41"/>
    <s v="GARCIA DAVID WILSON ALBERTO"/>
    <x v="3"/>
    <x v="0"/>
    <n v="205"/>
    <n v="20.5"/>
    <n v="195.62318840579701"/>
    <s v="2 Descuentos (transbordo) "/>
    <n v="108589.5652"/>
    <x v="1"/>
    <n v="12033.3333"/>
    <x v="1258"/>
    <x v="0"/>
    <m/>
  </r>
  <r>
    <d v="2025-01-14T01:29:06"/>
    <x v="1"/>
    <n v="42"/>
    <s v="LOPERA ALVAREZ ESTIVEN"/>
    <x v="6"/>
    <x v="0"/>
    <n v="172"/>
    <n v="21.5"/>
    <n v="156.49855072463799"/>
    <m/>
    <n v="86871.652199999997"/>
    <x v="1"/>
    <n v="12033.3333"/>
    <x v="1258"/>
    <x v="0"/>
    <m/>
  </r>
  <r>
    <d v="2025-01-15T00:59:34"/>
    <x v="1"/>
    <n v="1"/>
    <s v="PALMAR PANA EDIXON JOSUE"/>
    <x v="14"/>
    <x v="0"/>
    <n v="22"/>
    <n v="44"/>
    <n v="10.1086637298091"/>
    <m/>
    <n v="5621.0682999999999"/>
    <x v="0"/>
    <n v="11654.054099999999"/>
    <x v="1259"/>
    <x v="0"/>
    <m/>
  </r>
  <r>
    <d v="2025-01-15T00:59:34"/>
    <x v="9"/>
    <n v="2"/>
    <s v="PARIAS MURIEL JHON FREDY"/>
    <x v="0"/>
    <x v="0"/>
    <n v="175"/>
    <n v="19.4444444444444"/>
    <n v="181.95594713656399"/>
    <m/>
    <n v="101179.2291"/>
    <x v="1"/>
    <n v="11654.054099999999"/>
    <x v="1259"/>
    <x v="0"/>
    <m/>
  </r>
  <r>
    <d v="2025-01-15T00:59:35"/>
    <x v="1"/>
    <n v="3"/>
    <s v="AGUIRRE ANDRES"/>
    <x v="0"/>
    <x v="0"/>
    <n v="194"/>
    <n v="21.5555555555556"/>
    <n v="181.95594713656399"/>
    <m/>
    <n v="101179.2291"/>
    <x v="0"/>
    <n v="11654.054099999999"/>
    <x v="1259"/>
    <x v="0"/>
    <m/>
  </r>
  <r>
    <d v="2025-01-15T00:59:35"/>
    <x v="9"/>
    <n v="4"/>
    <s v="SERNA GONZALES GEOVANNY ANDRES"/>
    <x v="0"/>
    <x v="0"/>
    <n v="186"/>
    <n v="20.6666666666667"/>
    <n v="181.95594713656399"/>
    <s v="2 Descuentos (Usuarios desubicados) "/>
    <n v="101179.2291"/>
    <x v="0"/>
    <n v="11654.054099999999"/>
    <x v="1259"/>
    <x v="0"/>
    <m/>
  </r>
  <r>
    <d v="2025-01-15T00:59:35"/>
    <x v="1"/>
    <n v="5"/>
    <s v="BERRIO POSADA ANGELA"/>
    <x v="3"/>
    <x v="0"/>
    <n v="182"/>
    <n v="18.2"/>
    <n v="202.17327459618201"/>
    <m/>
    <n v="112421.3656"/>
    <x v="1"/>
    <n v="11654.054099999999"/>
    <x v="1259"/>
    <x v="0"/>
    <m/>
  </r>
  <r>
    <d v="2025-01-15T00:59:35"/>
    <x v="9"/>
    <n v="6"/>
    <s v="LOPEZ PINEDA DANIEL ESTIVEN"/>
    <x v="0"/>
    <x v="0"/>
    <n v="172"/>
    <n v="19.1111111111111"/>
    <n v="181.95594713656399"/>
    <s v="4 Descuentos (Usuarios desubicados y conducts) "/>
    <n v="101179.2291"/>
    <x v="0"/>
    <n v="11654.054099999999"/>
    <x v="1259"/>
    <x v="0"/>
    <m/>
  </r>
  <r>
    <d v="2025-01-15T00:59:36"/>
    <x v="1"/>
    <n v="7"/>
    <s v="MEDINA MARTINEZ JONATHAN ESTIVEN"/>
    <x v="1"/>
    <x v="0"/>
    <n v="227"/>
    <n v="20.636363636363601"/>
    <n v="222.3906020558"/>
    <m/>
    <n v="123663.5022"/>
    <x v="1"/>
    <n v="11654.054099999999"/>
    <x v="1259"/>
    <x v="0"/>
    <m/>
  </r>
  <r>
    <d v="2025-01-15T00:59:36"/>
    <x v="9"/>
    <n v="8"/>
    <s v="VACA FIERRO ROBINSON"/>
    <x v="3"/>
    <x v="0"/>
    <n v="223"/>
    <n v="22.3"/>
    <n v="202.17327459618201"/>
    <s v="3 Descuentos (Despachador y usuarios desubicados) "/>
    <n v="112421.3656"/>
    <x v="1"/>
    <n v="11654.054099999999"/>
    <x v="1259"/>
    <x v="0"/>
    <m/>
  </r>
  <r>
    <d v="2025-01-15T00:59:36"/>
    <x v="1"/>
    <n v="9"/>
    <s v="AGUDELO GARCIA DENIN ANGELO"/>
    <x v="4"/>
    <x v="3"/>
    <n v="78"/>
    <n v="11.1428571428571"/>
    <n v="141.52129221732699"/>
    <m/>
    <n v="78694.955900000001"/>
    <x v="0"/>
    <n v="11654.054099999999"/>
    <x v="1259"/>
    <x v="0"/>
    <m/>
  </r>
  <r>
    <d v="2025-01-15T00:59:37"/>
    <x v="9"/>
    <n v="10"/>
    <s v="MARULANDA JARAMILLO DAWER ANDRES"/>
    <x v="7"/>
    <x v="0"/>
    <n v="65"/>
    <n v="21.6666666666667"/>
    <n v="60.651982378854598"/>
    <m/>
    <n v="33726.409699999997"/>
    <x v="0"/>
    <n v="11654.054099999999"/>
    <x v="1259"/>
    <x v="0"/>
    <m/>
  </r>
  <r>
    <d v="2025-01-15T00:59:37"/>
    <x v="1"/>
    <n v="12"/>
    <s v="JIMENEZ JIMENEZ OMAR DAVID"/>
    <x v="6"/>
    <x v="0"/>
    <n v="181"/>
    <n v="22.625"/>
    <n v="161.738619676946"/>
    <m/>
    <n v="89937.092499999999"/>
    <x v="0"/>
    <n v="11654.054099999999"/>
    <x v="1259"/>
    <x v="0"/>
    <m/>
  </r>
  <r>
    <d v="2025-01-15T00:59:37"/>
    <x v="9"/>
    <n v="13"/>
    <s v="DURANGO PAEZ GILDARDO"/>
    <x v="0"/>
    <x v="0"/>
    <n v="197"/>
    <n v="21.8888888888889"/>
    <n v="181.95594713656399"/>
    <s v="1 Descuento (Transbordo) "/>
    <n v="101179.2291"/>
    <x v="0"/>
    <n v="11654.054099999999"/>
    <x v="1259"/>
    <x v="0"/>
    <m/>
  </r>
  <r>
    <d v="2025-01-15T00:59:38"/>
    <x v="1"/>
    <n v="14"/>
    <s v="DIAZ LOZADA ANDRES FELIPE"/>
    <x v="3"/>
    <x v="0"/>
    <n v="209"/>
    <n v="20.9"/>
    <n v="202.17327459618201"/>
    <m/>
    <n v="112421.3656"/>
    <x v="1"/>
    <n v="11654.054099999999"/>
    <x v="1259"/>
    <x v="0"/>
    <m/>
  </r>
  <r>
    <d v="2025-01-15T00:59:38"/>
    <x v="9"/>
    <n v="15"/>
    <s v="QUINTERO  ALVARO ANTONIO"/>
    <x v="0"/>
    <x v="0"/>
    <n v="183"/>
    <n v="20.3333333333333"/>
    <n v="181.95594713656399"/>
    <m/>
    <n v="101179.2291"/>
    <x v="1"/>
    <n v="11654.054099999999"/>
    <x v="1259"/>
    <x v="0"/>
    <m/>
  </r>
  <r>
    <d v="2025-01-15T00:59:38"/>
    <x v="1"/>
    <n v="16"/>
    <s v="PEREZ GARCIA JUAN ESTEBAN"/>
    <x v="0"/>
    <x v="0"/>
    <n v="200"/>
    <n v="22.2222222222222"/>
    <n v="181.95594713656399"/>
    <s v="6 Descuentos (Transbordo y despachador) "/>
    <n v="101179.2291"/>
    <x v="0"/>
    <n v="11654.054099999999"/>
    <x v="1259"/>
    <x v="0"/>
    <m/>
  </r>
  <r>
    <d v="2025-01-15T00:59:38"/>
    <x v="9"/>
    <n v="17"/>
    <s v="RAMIREZ JARAMILLO WILSON"/>
    <x v="7"/>
    <x v="0"/>
    <n v="66"/>
    <n v="22"/>
    <n v="60.651982378854598"/>
    <s v="1 Descuento (Conduct) "/>
    <n v="33726.409699999997"/>
    <x v="0"/>
    <n v="11654.054099999999"/>
    <x v="1259"/>
    <x v="0"/>
    <m/>
  </r>
  <r>
    <d v="2025-01-15T00:59:39"/>
    <x v="1"/>
    <n v="18"/>
    <s v="BETANCUR GUZMAN JHON FERNANDO"/>
    <x v="0"/>
    <x v="0"/>
    <n v="191"/>
    <n v="21.2222222222222"/>
    <n v="181.95594713656399"/>
    <s v="2 Descuentos (Transbordo) "/>
    <n v="101179.2291"/>
    <x v="0"/>
    <n v="11654.054099999999"/>
    <x v="1259"/>
    <x v="0"/>
    <m/>
  </r>
  <r>
    <d v="2025-01-15T00:59:39"/>
    <x v="9"/>
    <n v="20"/>
    <s v="GONZALEZ PEREZ RAFAEL JOSE"/>
    <x v="0"/>
    <x v="0"/>
    <n v="172"/>
    <n v="19.1111111111111"/>
    <n v="181.95594713656399"/>
    <m/>
    <n v="101179.2291"/>
    <x v="0"/>
    <n v="11654.054099999999"/>
    <x v="1259"/>
    <x v="0"/>
    <m/>
  </r>
  <r>
    <d v="2025-01-15T00:59:39"/>
    <x v="1"/>
    <n v="22"/>
    <s v="QUIRAMA CASTAEDA JHON JADER"/>
    <x v="0"/>
    <x v="0"/>
    <n v="193"/>
    <n v="21.4444444444444"/>
    <n v="181.95594713656399"/>
    <s v="3 Descuentos (transbordo y despachador)"/>
    <n v="101179.2291"/>
    <x v="1"/>
    <n v="11654.054099999999"/>
    <x v="1259"/>
    <x v="0"/>
    <m/>
  </r>
  <r>
    <d v="2025-01-15T00:59:40"/>
    <x v="9"/>
    <n v="23"/>
    <s v="SALDARRIAGA PARRA LUIS ALBERTO"/>
    <x v="3"/>
    <x v="0"/>
    <n v="178"/>
    <n v="17.8"/>
    <n v="202.17327459618201"/>
    <s v="1 Descuento (Asociado) "/>
    <n v="112421.3656"/>
    <x v="2"/>
    <n v="11654.054099999999"/>
    <x v="1259"/>
    <x v="0"/>
    <m/>
  </r>
  <r>
    <d v="2025-01-15T00:59:40"/>
    <x v="1"/>
    <n v="24"/>
    <s v="HERRERA GIRALDO DAVINSON"/>
    <x v="0"/>
    <x v="0"/>
    <n v="227"/>
    <n v="25.2222222222222"/>
    <n v="181.95594713656399"/>
    <m/>
    <n v="101179.2291"/>
    <x v="0"/>
    <n v="11654.054099999999"/>
    <x v="1259"/>
    <x v="0"/>
    <m/>
  </r>
  <r>
    <d v="2025-01-15T00:59:40"/>
    <x v="9"/>
    <n v="25"/>
    <s v="JIMENEZ HURTADO CARLOS ESTIVEN"/>
    <x v="0"/>
    <x v="0"/>
    <n v="147"/>
    <n v="16.3333333333333"/>
    <n v="181.95594713656399"/>
    <m/>
    <n v="101179.2291"/>
    <x v="1"/>
    <n v="11654.054099999999"/>
    <x v="1259"/>
    <x v="0"/>
    <m/>
  </r>
  <r>
    <d v="2025-01-15T00:59:41"/>
    <x v="1"/>
    <n v="26"/>
    <s v="CIRO MARIN RODRIGO ALBERTO"/>
    <x v="0"/>
    <x v="0"/>
    <n v="158"/>
    <n v="17.5555555555556"/>
    <n v="181.95594713656399"/>
    <s v="2 Descuentos (Usuarios desubicados) "/>
    <n v="101179.2291"/>
    <x v="0"/>
    <n v="11654.054099999999"/>
    <x v="1259"/>
    <x v="0"/>
    <m/>
  </r>
  <r>
    <d v="2025-01-15T00:59:41"/>
    <x v="9"/>
    <n v="27"/>
    <s v="FLORES RINCON JORGE ALBERTO"/>
    <x v="9"/>
    <x v="0"/>
    <n v="290"/>
    <n v="24.1666666666667"/>
    <n v="242.60792951541899"/>
    <m/>
    <n v="134905.63879999999"/>
    <x v="0"/>
    <n v="11654.054099999999"/>
    <x v="1259"/>
    <x v="0"/>
    <m/>
  </r>
  <r>
    <d v="2025-01-15T00:59:41"/>
    <x v="1"/>
    <n v="28"/>
    <s v="AGUDELO GARCIA LLORDIN ELIAS"/>
    <x v="0"/>
    <x v="0"/>
    <n v="143"/>
    <n v="15.8888888888889"/>
    <n v="181.95594713656399"/>
    <s v="1 Descuento (Conduct) "/>
    <n v="101179.2291"/>
    <x v="0"/>
    <n v="11654.054099999999"/>
    <x v="1259"/>
    <x v="0"/>
    <m/>
  </r>
  <r>
    <d v="2025-01-15T00:59:41"/>
    <x v="9"/>
    <n v="29"/>
    <s v="VALENCIA MENDOZA JHON"/>
    <x v="3"/>
    <x v="0"/>
    <n v="209"/>
    <n v="20.9"/>
    <n v="202.17327459618201"/>
    <m/>
    <n v="112421.3656"/>
    <x v="0"/>
    <n v="11654.054099999999"/>
    <x v="1259"/>
    <x v="0"/>
    <m/>
  </r>
  <r>
    <d v="2025-01-15T00:59:42"/>
    <x v="1"/>
    <n v="30"/>
    <s v="TORRES SUAREZ JUAN DIEGO"/>
    <x v="1"/>
    <x v="0"/>
    <n v="254"/>
    <n v="23.090909090909101"/>
    <n v="222.3906020558"/>
    <s v="3 Descuentos (Despachador, monitoreo y usuario desubicado) "/>
    <n v="123663.5022"/>
    <x v="0"/>
    <n v="11654.054099999999"/>
    <x v="1259"/>
    <x v="0"/>
    <m/>
  </r>
  <r>
    <d v="2025-01-15T00:59:42"/>
    <x v="9"/>
    <n v="31"/>
    <s v="MONTOYA SANTIAGO"/>
    <x v="0"/>
    <x v="0"/>
    <n v="200"/>
    <n v="22.2222222222222"/>
    <n v="181.95594713656399"/>
    <m/>
    <n v="101179.2291"/>
    <x v="0"/>
    <n v="11654.054099999999"/>
    <x v="1259"/>
    <x v="0"/>
    <m/>
  </r>
  <r>
    <d v="2025-01-15T00:59:42"/>
    <x v="1"/>
    <n v="33"/>
    <s v="GARCIA DAVID WILSON ALBERTO"/>
    <x v="3"/>
    <x v="0"/>
    <n v="208"/>
    <n v="20.8"/>
    <n v="202.17327459618201"/>
    <s v="13 Descuentos (Usuario desubicado e Incidente con Usuarios) "/>
    <n v="112421.3656"/>
    <x v="0"/>
    <n v="11654.054099999999"/>
    <x v="1259"/>
    <x v="0"/>
    <m/>
  </r>
  <r>
    <d v="2025-01-15T00:59:43"/>
    <x v="9"/>
    <n v="34"/>
    <s v="MONTOYA OSPINA GILBERTO ANTONIO"/>
    <x v="3"/>
    <x v="0"/>
    <n v="219"/>
    <n v="21.9"/>
    <n v="202.17327459618201"/>
    <s v="4 Descuentos (Transbordo) "/>
    <n v="112421.3656"/>
    <x v="0"/>
    <n v="11654.054099999999"/>
    <x v="1259"/>
    <x v="0"/>
    <m/>
  </r>
  <r>
    <d v="2025-01-15T00:59:43"/>
    <x v="1"/>
    <n v="35"/>
    <s v="MOLINA LUIS FERNANDO"/>
    <x v="3"/>
    <x v="0"/>
    <n v="207"/>
    <n v="20.7"/>
    <n v="202.17327459618201"/>
    <s v="2 Descuentos (Monitoreo) "/>
    <n v="112421.3656"/>
    <x v="1"/>
    <n v="11654.054099999999"/>
    <x v="1259"/>
    <x v="0"/>
    <m/>
  </r>
  <r>
    <d v="2025-01-15T00:59:43"/>
    <x v="9"/>
    <n v="36"/>
    <s v="MARTINEZ CHAVERRA LUIS NORBERTO"/>
    <x v="1"/>
    <x v="0"/>
    <n v="233"/>
    <n v="21.181818181818201"/>
    <n v="222.3906020558"/>
    <m/>
    <n v="123663.5022"/>
    <x v="0"/>
    <n v="11654.054099999999"/>
    <x v="1259"/>
    <x v="0"/>
    <m/>
  </r>
  <r>
    <d v="2025-01-15T00:59:43"/>
    <x v="1"/>
    <n v="37"/>
    <s v="TABORDA ROJAS DIEGO ALEJANDRO"/>
    <x v="3"/>
    <x v="0"/>
    <n v="219"/>
    <n v="21.9"/>
    <n v="202.17327459618201"/>
    <m/>
    <n v="112421.3656"/>
    <x v="1"/>
    <n v="11654.054099999999"/>
    <x v="1259"/>
    <x v="0"/>
    <m/>
  </r>
  <r>
    <d v="2025-01-15T00:59:44"/>
    <x v="9"/>
    <n v="38"/>
    <s v="JIMENEZ HERNANDEZ ESTEBAN CAMILO"/>
    <x v="2"/>
    <x v="0"/>
    <n v="86"/>
    <n v="14.3333333333333"/>
    <n v="121.303964757709"/>
    <s v="1 Descuento (Despachador) "/>
    <n v="67452.819399999993"/>
    <x v="0"/>
    <n v="11654.054099999999"/>
    <x v="1259"/>
    <x v="0"/>
    <m/>
  </r>
  <r>
    <d v="2025-01-15T00:59:44"/>
    <x v="1"/>
    <n v="39"/>
    <s v="MACEA MATEO"/>
    <x v="0"/>
    <x v="0"/>
    <n v="160"/>
    <n v="17.7777777777778"/>
    <n v="181.95594713656399"/>
    <m/>
    <n v="101179.2291"/>
    <x v="0"/>
    <n v="11654.054099999999"/>
    <x v="1259"/>
    <x v="0"/>
    <m/>
  </r>
  <r>
    <d v="2025-01-15T00:59:44"/>
    <x v="9"/>
    <n v="40"/>
    <s v="OCAMPO OCAMPO ANTONIO JOSE"/>
    <x v="1"/>
    <x v="0"/>
    <n v="201"/>
    <n v="18.272727272727298"/>
    <n v="222.3906020558"/>
    <s v="1 Descuento (Conduct) "/>
    <n v="123663.5022"/>
    <x v="0"/>
    <n v="11654.054099999999"/>
    <x v="1259"/>
    <x v="0"/>
    <m/>
  </r>
  <r>
    <d v="2025-01-15T00:59:45"/>
    <x v="1"/>
    <n v="41"/>
    <s v="LONDOO LOPERA DUVAN ANDRES"/>
    <x v="1"/>
    <x v="0"/>
    <n v="209"/>
    <n v="19"/>
    <n v="222.3906020558"/>
    <s v="5 Descuentos (usuario desubicado, movilidad reducida y conducts) "/>
    <n v="123663.5022"/>
    <x v="1"/>
    <n v="11654.054099999999"/>
    <x v="1259"/>
    <x v="0"/>
    <m/>
  </r>
  <r>
    <d v="2025-01-15T00:59:45"/>
    <x v="9"/>
    <n v="42"/>
    <s v="LOPERA ALVAREZ ESTIVEN"/>
    <x v="9"/>
    <x v="0"/>
    <n v="220"/>
    <n v="18.3333333333333"/>
    <n v="242.60792951541899"/>
    <m/>
    <n v="134905.63879999999"/>
    <x v="1"/>
    <n v="11654.054099999999"/>
    <x v="1259"/>
    <x v="0"/>
    <m/>
  </r>
  <r>
    <d v="2025-01-16T00:52:59"/>
    <x v="9"/>
    <n v="1"/>
    <s v="PALMAR PANA EDIXON JOSUE"/>
    <x v="6"/>
    <x v="0"/>
    <n v="150"/>
    <n v="18.75"/>
    <n v="160.091954022989"/>
    <m/>
    <n v="88973.793099999995"/>
    <x v="0"/>
    <n v="13825"/>
    <x v="1260"/>
    <x v="0"/>
    <m/>
  </r>
  <r>
    <d v="2025-01-16T00:52:59"/>
    <x v="1"/>
    <n v="2"/>
    <s v="PARIAS MURIEL JHON FREDY"/>
    <x v="0"/>
    <x v="0"/>
    <n v="206"/>
    <n v="22.8888888888889"/>
    <n v="180.10344827586201"/>
    <m/>
    <n v="100095.5172"/>
    <x v="1"/>
    <n v="13825"/>
    <x v="1260"/>
    <x v="0"/>
    <m/>
  </r>
  <r>
    <d v="2025-01-16T00:53:00"/>
    <x v="9"/>
    <n v="3"/>
    <s v="ESPINOZA CHAVARRIA GUILLERMO LEON"/>
    <x v="6"/>
    <x v="0"/>
    <n v="138"/>
    <n v="17.25"/>
    <n v="160.091954022989"/>
    <m/>
    <n v="88973.793099999995"/>
    <x v="0"/>
    <n v="13825"/>
    <x v="1260"/>
    <x v="0"/>
    <m/>
  </r>
  <r>
    <d v="2025-01-16T00:53:00"/>
    <x v="1"/>
    <n v="4"/>
    <s v="SERNA GONZALES GEOVANNY ANDRES"/>
    <x v="0"/>
    <x v="0"/>
    <n v="168"/>
    <n v="18.6666666666667"/>
    <n v="180.10344827586201"/>
    <m/>
    <n v="100095.5172"/>
    <x v="0"/>
    <n v="13825"/>
    <x v="1260"/>
    <x v="0"/>
    <m/>
  </r>
  <r>
    <d v="2025-01-16T00:53:00"/>
    <x v="9"/>
    <n v="5"/>
    <s v="BERRIO POSADA ANGELA"/>
    <x v="3"/>
    <x v="0"/>
    <n v="159"/>
    <n v="15.9"/>
    <n v="200.11494252873601"/>
    <s v="1 Descuento (Conduct) "/>
    <n v="111217.2414"/>
    <x v="1"/>
    <n v="13825"/>
    <x v="1260"/>
    <x v="0"/>
    <m/>
  </r>
  <r>
    <d v="2025-01-16T00:53:00"/>
    <x v="1"/>
    <n v="6"/>
    <s v="LOPEZ PINEDA DANIEL ESTIVEN"/>
    <x v="0"/>
    <x v="0"/>
    <n v="183"/>
    <n v="20.3333333333333"/>
    <n v="180.10344827586201"/>
    <m/>
    <n v="100095.5172"/>
    <x v="0"/>
    <n v="13825"/>
    <x v="1260"/>
    <x v="0"/>
    <m/>
  </r>
  <r>
    <d v="2025-01-16T00:53:01"/>
    <x v="9"/>
    <n v="7"/>
    <s v="MEDINA MARTINEZ JONATHAN ESTIVEN"/>
    <x v="0"/>
    <x v="0"/>
    <n v="168"/>
    <n v="18.6666666666667"/>
    <n v="180.10344827586201"/>
    <m/>
    <n v="100095.5172"/>
    <x v="1"/>
    <n v="13825"/>
    <x v="1260"/>
    <x v="0"/>
    <m/>
  </r>
  <r>
    <d v="2025-01-16T00:53:01"/>
    <x v="1"/>
    <n v="8"/>
    <s v="VACA FIERRO ROBINSON"/>
    <x v="3"/>
    <x v="0"/>
    <n v="206"/>
    <n v="20.6"/>
    <n v="200.11494252873601"/>
    <s v="1 Descuento (Conduct) "/>
    <n v="111217.2414"/>
    <x v="1"/>
    <n v="13825"/>
    <x v="1260"/>
    <x v="0"/>
    <m/>
  </r>
  <r>
    <d v="2025-01-16T00:53:01"/>
    <x v="9"/>
    <n v="9"/>
    <s v="AGUDELO GARCIA DENIN ANGELO"/>
    <x v="3"/>
    <x v="0"/>
    <n v="186"/>
    <n v="18.600000000000001"/>
    <n v="200.11494252873601"/>
    <m/>
    <n v="111217.2414"/>
    <x v="0"/>
    <n v="13825"/>
    <x v="1260"/>
    <x v="0"/>
    <m/>
  </r>
  <r>
    <d v="2025-01-16T00:53:01"/>
    <x v="1"/>
    <n v="10"/>
    <s v="MARULANDA JARAMILLO DAWER ANDRES"/>
    <x v="3"/>
    <x v="0"/>
    <n v="135"/>
    <n v="13.5"/>
    <n v="200.11494252873601"/>
    <s v="3 Descuentos (Usuarios desubicados) "/>
    <n v="111217.2414"/>
    <x v="0"/>
    <n v="13825"/>
    <x v="1260"/>
    <x v="0"/>
    <m/>
  </r>
  <r>
    <d v="2025-01-16T00:53:01"/>
    <x v="9"/>
    <n v="11"/>
    <s v="HINCAPIE DIDIER FABIAN"/>
    <x v="2"/>
    <x v="0"/>
    <n v="153"/>
    <n v="23.538461538461501"/>
    <n v="130.074712643678"/>
    <s v="2 Descuentos (Usuarios desubicados) "/>
    <n v="72291.206900000005"/>
    <x v="0"/>
    <n v="13825"/>
    <x v="1260"/>
    <x v="0"/>
    <m/>
  </r>
  <r>
    <d v="2025-01-16T00:53:02"/>
    <x v="1"/>
    <n v="12"/>
    <s v="JIMENEZ JIMENEZ OMAR DAVID"/>
    <x v="6"/>
    <x v="0"/>
    <n v="199"/>
    <n v="24.875"/>
    <n v="160.091954022989"/>
    <m/>
    <n v="88973.793099999995"/>
    <x v="0"/>
    <n v="13825"/>
    <x v="1260"/>
    <x v="0"/>
    <m/>
  </r>
  <r>
    <d v="2025-01-16T00:53:02"/>
    <x v="9"/>
    <n v="13"/>
    <s v="DURANGO PAEZ GILDARDO"/>
    <x v="8"/>
    <x v="3"/>
    <n v="138"/>
    <n v="27.6"/>
    <n v="100.057471264368"/>
    <m/>
    <n v="55608.620699999999"/>
    <x v="0"/>
    <n v="13825"/>
    <x v="1260"/>
    <x v="0"/>
    <m/>
  </r>
  <r>
    <d v="2025-01-16T00:53:02"/>
    <x v="1"/>
    <n v="14"/>
    <s v="LONDOO LOPERA DUVAN ANDRES"/>
    <x v="3"/>
    <x v="0"/>
    <n v="206"/>
    <n v="20.6"/>
    <n v="200.11494252873601"/>
    <m/>
    <n v="111217.2414"/>
    <x v="1"/>
    <n v="13825"/>
    <x v="1260"/>
    <x v="0"/>
    <m/>
  </r>
  <r>
    <d v="2025-01-16T00:53:03"/>
    <x v="9"/>
    <n v="15"/>
    <s v="QUINTERO  ALVARO ANTONIO"/>
    <x v="3"/>
    <x v="0"/>
    <n v="233"/>
    <n v="23.3"/>
    <n v="200.11494252873601"/>
    <s v="3 Descuentos (Conducts) "/>
    <n v="111217.2414"/>
    <x v="1"/>
    <n v="13825"/>
    <x v="1260"/>
    <x v="0"/>
    <m/>
  </r>
  <r>
    <d v="2025-01-16T00:53:03"/>
    <x v="1"/>
    <n v="16"/>
    <s v="PEREZ GARCIA JUAN ESTEBAN"/>
    <x v="3"/>
    <x v="3"/>
    <n v="235"/>
    <n v="23.5"/>
    <n v="200.11494252873601"/>
    <m/>
    <n v="111217.2414"/>
    <x v="0"/>
    <n v="13825"/>
    <x v="1260"/>
    <x v="0"/>
    <m/>
  </r>
  <r>
    <d v="2025-01-16T00:53:03"/>
    <x v="9"/>
    <n v="17"/>
    <s v="RAMIREZ JARAMILLO WILSON"/>
    <x v="0"/>
    <x v="0"/>
    <n v="161"/>
    <n v="17.8888888888889"/>
    <n v="180.10344827586201"/>
    <s v="1 Descuento (Conduct) "/>
    <n v="100095.5172"/>
    <x v="0"/>
    <n v="13825"/>
    <x v="1260"/>
    <x v="0"/>
    <m/>
  </r>
  <r>
    <d v="2025-01-16T00:53:03"/>
    <x v="1"/>
    <n v="18"/>
    <s v="BETANCUR GUZMAN JHON FERNANDO"/>
    <x v="0"/>
    <x v="0"/>
    <n v="152"/>
    <n v="16.8888888888889"/>
    <n v="180.10344827586201"/>
    <s v="1 Descuento (Conduct) "/>
    <n v="100095.5172"/>
    <x v="0"/>
    <n v="13825"/>
    <x v="1260"/>
    <x v="0"/>
    <m/>
  </r>
  <r>
    <d v="2025-01-16T00:53:03"/>
    <x v="9"/>
    <n v="19"/>
    <s v="MUOZ PEA WEIMAR ALONSO"/>
    <x v="3"/>
    <x v="0"/>
    <n v="230"/>
    <n v="23"/>
    <n v="200.11494252873601"/>
    <m/>
    <n v="111217.2414"/>
    <x v="0"/>
    <n v="13825"/>
    <x v="1260"/>
    <x v="0"/>
    <m/>
  </r>
  <r>
    <d v="2025-01-16T00:53:04"/>
    <x v="1"/>
    <n v="20"/>
    <s v="GONZALEZ PEREZ RAFAEL JOSE"/>
    <x v="0"/>
    <x v="0"/>
    <n v="172"/>
    <n v="19.1111111111111"/>
    <n v="180.10344827586201"/>
    <m/>
    <n v="100095.5172"/>
    <x v="0"/>
    <n v="13825"/>
    <x v="1260"/>
    <x v="0"/>
    <m/>
  </r>
  <r>
    <d v="2025-01-16T00:53:04"/>
    <x v="9"/>
    <n v="21"/>
    <s v="DURANGO DAVID JOSE"/>
    <x v="0"/>
    <x v="0"/>
    <n v="172"/>
    <n v="19.1111111111111"/>
    <n v="180.10344827586201"/>
    <s v="3 Descuentos (Despachadores)"/>
    <n v="100095.5172"/>
    <x v="0"/>
    <n v="13825"/>
    <x v="1260"/>
    <x v="0"/>
    <m/>
  </r>
  <r>
    <d v="2025-01-16T00:53:04"/>
    <x v="1"/>
    <n v="22"/>
    <s v="QUIRAMA CASTAEDA JHON JADER"/>
    <x v="3"/>
    <x v="0"/>
    <n v="253"/>
    <n v="25.3"/>
    <n v="200.11494252873601"/>
    <m/>
    <n v="111217.2414"/>
    <x v="1"/>
    <n v="13825"/>
    <x v="1260"/>
    <x v="0"/>
    <m/>
  </r>
  <r>
    <d v="2025-01-16T00:53:04"/>
    <x v="9"/>
    <n v="23"/>
    <s v="SALDARRIAGA PARRA LUIS ALBERTO"/>
    <x v="0"/>
    <x v="0"/>
    <n v="125"/>
    <n v="13.8888888888889"/>
    <n v="180.10344827586201"/>
    <m/>
    <n v="100095.5172"/>
    <x v="2"/>
    <n v="13825"/>
    <x v="1260"/>
    <x v="0"/>
    <m/>
  </r>
  <r>
    <d v="2025-01-16T00:53:05"/>
    <x v="1"/>
    <n v="24"/>
    <s v="HERRERA GIRALDO DAVINSON"/>
    <x v="3"/>
    <x v="0"/>
    <n v="151"/>
    <n v="15.1"/>
    <n v="200.11494252873601"/>
    <m/>
    <n v="111217.2414"/>
    <x v="0"/>
    <n v="13825"/>
    <x v="1260"/>
    <x v="0"/>
    <m/>
  </r>
  <r>
    <d v="2025-01-16T00:53:05"/>
    <x v="9"/>
    <n v="25"/>
    <s v="JIMENEZ HURTADO CARLOS ESTIVEN"/>
    <x v="6"/>
    <x v="0"/>
    <n v="138"/>
    <n v="17.25"/>
    <n v="160.091954022989"/>
    <m/>
    <n v="88973.793099999995"/>
    <x v="1"/>
    <n v="13825"/>
    <x v="1260"/>
    <x v="0"/>
    <m/>
  </r>
  <r>
    <d v="2025-01-16T00:53:05"/>
    <x v="1"/>
    <n v="26"/>
    <s v="CIRO MARIN RODRIGO ALBERTO"/>
    <x v="0"/>
    <x v="0"/>
    <n v="175"/>
    <n v="19.4444444444444"/>
    <n v="180.10344827586201"/>
    <s v="5 Descuentos (Usuarios desubicados y despachadores) "/>
    <n v="100095.5172"/>
    <x v="0"/>
    <n v="13825"/>
    <x v="1260"/>
    <x v="0"/>
    <m/>
  </r>
  <r>
    <d v="2025-01-16T00:53:05"/>
    <x v="9"/>
    <n v="27"/>
    <s v="FLORES RINCON JORGE ALBERTO"/>
    <x v="4"/>
    <x v="0"/>
    <n v="163"/>
    <n v="23.285714285714299"/>
    <n v="140.080459770115"/>
    <s v="1 Descuento (Conduct) "/>
    <n v="77852.069000000003"/>
    <x v="0"/>
    <n v="13825"/>
    <x v="1260"/>
    <x v="0"/>
    <m/>
  </r>
  <r>
    <d v="2025-01-16T00:53:06"/>
    <x v="1"/>
    <n v="28"/>
    <s v="AGUDELO GARCIA LLORDIN ELIAS"/>
    <x v="3"/>
    <x v="0"/>
    <n v="168"/>
    <n v="16.8"/>
    <n v="200.11494252873601"/>
    <s v="2 Descuentos (Usuarios desubicados) "/>
    <n v="111217.2414"/>
    <x v="0"/>
    <n v="13825"/>
    <x v="1260"/>
    <x v="0"/>
    <m/>
  </r>
  <r>
    <d v="2025-01-16T00:53:06"/>
    <x v="9"/>
    <n v="29"/>
    <s v="VALENCIA MENDOZA JHON"/>
    <x v="3"/>
    <x v="0"/>
    <n v="180"/>
    <n v="18"/>
    <n v="200.11494252873601"/>
    <m/>
    <n v="111217.2414"/>
    <x v="0"/>
    <n v="13825"/>
    <x v="1260"/>
    <x v="0"/>
    <m/>
  </r>
  <r>
    <d v="2025-01-16T00:53:06"/>
    <x v="1"/>
    <n v="30"/>
    <s v="TORRES SUAREZ JUAN DIEGO"/>
    <x v="9"/>
    <x v="0"/>
    <n v="243"/>
    <n v="20.25"/>
    <n v="240.13793103448299"/>
    <s v="1 Descuento (Usuario desubicado) "/>
    <n v="133460.68969999999"/>
    <x v="0"/>
    <n v="13825"/>
    <x v="1260"/>
    <x v="0"/>
    <m/>
  </r>
  <r>
    <d v="2025-01-16T00:53:06"/>
    <x v="9"/>
    <n v="31"/>
    <s v="MONTOYA SANTIAGO"/>
    <x v="6"/>
    <x v="0"/>
    <n v="151"/>
    <n v="17.764705882352899"/>
    <n v="170.09770114942501"/>
    <m/>
    <n v="94534.655199999994"/>
    <x v="0"/>
    <n v="13825"/>
    <x v="1260"/>
    <x v="0"/>
    <m/>
  </r>
  <r>
    <d v="2025-01-16T00:53:07"/>
    <x v="1"/>
    <n v="33"/>
    <s v="GARCIA DAVID WILSON ALBERTO"/>
    <x v="3"/>
    <x v="0"/>
    <n v="213"/>
    <n v="21.3"/>
    <n v="200.11494252873601"/>
    <m/>
    <n v="111217.2414"/>
    <x v="0"/>
    <n v="13825"/>
    <x v="1260"/>
    <x v="0"/>
    <m/>
  </r>
  <r>
    <d v="2025-01-16T00:53:07"/>
    <x v="9"/>
    <n v="34"/>
    <s v="MONTOYA OSPINA GILBERTO ANTONIO"/>
    <x v="3"/>
    <x v="0"/>
    <n v="257"/>
    <n v="25.7"/>
    <n v="200.11494252873601"/>
    <m/>
    <n v="111217.2414"/>
    <x v="0"/>
    <n v="13825"/>
    <x v="1260"/>
    <x v="0"/>
    <m/>
  </r>
  <r>
    <d v="2025-01-16T00:53:07"/>
    <x v="1"/>
    <n v="35"/>
    <s v="MOLINA LUIS FERNANDO"/>
    <x v="0"/>
    <x v="0"/>
    <n v="180"/>
    <n v="20"/>
    <n v="180.10344827586201"/>
    <m/>
    <n v="100095.5172"/>
    <x v="1"/>
    <n v="13825"/>
    <x v="1260"/>
    <x v="0"/>
    <m/>
  </r>
  <r>
    <d v="2025-01-16T00:53:08"/>
    <x v="9"/>
    <n v="36"/>
    <s v="MARTINEZ CHAVERRA LUIS NORBERTO"/>
    <x v="1"/>
    <x v="0"/>
    <n v="242"/>
    <n v="22"/>
    <n v="220.12643678160899"/>
    <m/>
    <n v="122338.96550000001"/>
    <x v="0"/>
    <n v="13825"/>
    <x v="1260"/>
    <x v="0"/>
    <m/>
  </r>
  <r>
    <d v="2025-01-16T00:53:08"/>
    <x v="1"/>
    <n v="38"/>
    <s v="JIMENEZ HERNANDEZ ESTEBAN CAMILO"/>
    <x v="0"/>
    <x v="0"/>
    <n v="210"/>
    <n v="23.3333333333333"/>
    <n v="180.10344827586201"/>
    <m/>
    <n v="100095.5172"/>
    <x v="0"/>
    <n v="13825"/>
    <x v="1260"/>
    <x v="0"/>
    <m/>
  </r>
  <r>
    <d v="2025-01-16T00:53:08"/>
    <x v="9"/>
    <n v="40"/>
    <s v="OCAMPO OCAMPO ANTONIO JOSE"/>
    <x v="1"/>
    <x v="0"/>
    <n v="252"/>
    <n v="22.909090909090899"/>
    <n v="220.12643678160899"/>
    <s v="Se descuenta 0,5 viaje de 7 05 pm ya que NO ingresa a la minorista sin autorizacin "/>
    <n v="122338.96550000001"/>
    <x v="0"/>
    <n v="13825"/>
    <x v="1260"/>
    <x v="0"/>
    <m/>
  </r>
  <r>
    <d v="2025-01-16T00:53:08"/>
    <x v="1"/>
    <n v="42"/>
    <s v="LOPERA ALVAREZ ESTIVEN"/>
    <x v="4"/>
    <x v="0"/>
    <n v="113"/>
    <n v="16.1428571428571"/>
    <n v="140.080459770115"/>
    <s v="4 Descuentos (Usuarios desubicados y despachadores) "/>
    <n v="77852.069000000003"/>
    <x v="1"/>
    <n v="13825"/>
    <x v="1260"/>
    <x v="0"/>
    <m/>
  </r>
  <r>
    <d v="2025-01-17T02:34:42"/>
    <x v="1"/>
    <n v="1"/>
    <s v="PALMAR PANA EDIXON JOSUE"/>
    <x v="1"/>
    <x v="0"/>
    <n v="226"/>
    <n v="20.545454545454501"/>
    <n v="233.440828402367"/>
    <s v="1 Descuento (Usuario desubicado) "/>
    <n v="130127.8846"/>
    <x v="0"/>
    <n v="12641.6667"/>
    <x v="1261"/>
    <x v="0"/>
    <m/>
  </r>
  <r>
    <d v="2025-01-17T02:34:43"/>
    <x v="9"/>
    <n v="2"/>
    <s v="PARIAS MURIEL JHON FREDY"/>
    <x v="0"/>
    <x v="0"/>
    <n v="233"/>
    <n v="25.8888888888889"/>
    <n v="190.99704142011799"/>
    <m/>
    <n v="106468.2692"/>
    <x v="1"/>
    <n v="12641.6667"/>
    <x v="1261"/>
    <x v="0"/>
    <m/>
  </r>
  <r>
    <d v="2025-01-17T02:34:43"/>
    <x v="1"/>
    <n v="3"/>
    <s v="AGUIRRE ANDRES"/>
    <x v="4"/>
    <x v="0"/>
    <n v="141"/>
    <n v="20.1428571428571"/>
    <n v="148.55325443787001"/>
    <m/>
    <n v="82808.6538"/>
    <x v="0"/>
    <n v="12641.6667"/>
    <x v="1261"/>
    <x v="0"/>
    <m/>
  </r>
  <r>
    <d v="2025-01-17T02:34:43"/>
    <x v="9"/>
    <n v="4"/>
    <s v="SERNA GONZALES GEOVANNY ANDRES"/>
    <x v="0"/>
    <x v="0"/>
    <n v="223"/>
    <n v="24.7777777777778"/>
    <n v="190.99704142011799"/>
    <s v="1 Descuento (Conduct) "/>
    <n v="106468.2692"/>
    <x v="0"/>
    <n v="12641.6667"/>
    <x v="1261"/>
    <x v="0"/>
    <m/>
  </r>
  <r>
    <d v="2025-01-17T02:34:44"/>
    <x v="1"/>
    <n v="5"/>
    <s v="BERRIO POSADA ANGELA"/>
    <x v="4"/>
    <x v="0"/>
    <n v="121"/>
    <n v="17.285714285714299"/>
    <n v="148.55325443787001"/>
    <s v=" "/>
    <n v="82808.6538"/>
    <x v="1"/>
    <n v="12641.6667"/>
    <x v="1261"/>
    <x v="0"/>
    <m/>
  </r>
  <r>
    <d v="2025-01-17T02:34:44"/>
    <x v="9"/>
    <n v="6"/>
    <s v="LOPEZ PINEDA DANIEL ESTIVEN"/>
    <x v="3"/>
    <x v="0"/>
    <n v="186"/>
    <n v="18.600000000000001"/>
    <n v="212.218934911243"/>
    <s v="1 Descuento (Despachador) "/>
    <n v="118298.0769"/>
    <x v="0"/>
    <n v="12641.6667"/>
    <x v="1261"/>
    <x v="0"/>
    <m/>
  </r>
  <r>
    <d v="2025-01-17T02:34:45"/>
    <x v="1"/>
    <n v="7"/>
    <s v="MEDINA MARTINEZ JONATHAN ESTIVEN"/>
    <x v="0"/>
    <x v="0"/>
    <n v="231"/>
    <n v="25.6666666666667"/>
    <n v="190.99704142011799"/>
    <s v="3 Descuentos (Transbordo)"/>
    <n v="106468.2692"/>
    <x v="1"/>
    <n v="12641.6667"/>
    <x v="1261"/>
    <x v="0"/>
    <m/>
  </r>
  <r>
    <d v="2025-01-17T02:34:45"/>
    <x v="9"/>
    <n v="8"/>
    <s v="VACA FIERRO ROBINSON"/>
    <x v="0"/>
    <x v="0"/>
    <n v="180"/>
    <n v="20"/>
    <n v="190.99704142011799"/>
    <s v="2 Descuentos (Usuarios desubicados) "/>
    <n v="106468.2692"/>
    <x v="1"/>
    <n v="12641.6667"/>
    <x v="1261"/>
    <x v="0"/>
    <m/>
  </r>
  <r>
    <d v="2025-01-17T02:34:46"/>
    <x v="1"/>
    <n v="9"/>
    <s v="AGUDELO GARCIA DENIN ANGELO"/>
    <x v="0"/>
    <x v="0"/>
    <n v="175"/>
    <n v="19.4444444444444"/>
    <n v="190.99704142011799"/>
    <s v="2 Descuentos (Jefe de ruta y conduct) "/>
    <n v="106468.2692"/>
    <x v="0"/>
    <n v="12641.6667"/>
    <x v="1261"/>
    <x v="0"/>
    <m/>
  </r>
  <r>
    <d v="2025-01-17T02:34:46"/>
    <x v="9"/>
    <n v="11"/>
    <s v="HINCAPIE DIDIER FABIAN"/>
    <x v="1"/>
    <x v="0"/>
    <n v="222"/>
    <n v="20.181818181818201"/>
    <n v="233.440828402367"/>
    <m/>
    <n v="130127.8846"/>
    <x v="0"/>
    <n v="12641.6667"/>
    <x v="1261"/>
    <x v="0"/>
    <m/>
  </r>
  <r>
    <d v="2025-01-17T02:34:47"/>
    <x v="1"/>
    <n v="13"/>
    <s v="DURANGO PAEZ GILDARDO"/>
    <x v="0"/>
    <x v="0"/>
    <n v="223"/>
    <n v="24.7777777777778"/>
    <n v="190.99704142011799"/>
    <m/>
    <n v="106468.2692"/>
    <x v="0"/>
    <n v="12641.6667"/>
    <x v="1261"/>
    <x v="0"/>
    <m/>
  </r>
  <r>
    <d v="2025-01-17T02:34:47"/>
    <x v="9"/>
    <n v="14"/>
    <s v="DIAZ LOZADA ANDRES FELIPE"/>
    <x v="2"/>
    <x v="0"/>
    <n v="158"/>
    <n v="26.3333333333333"/>
    <n v="127.331360946746"/>
    <m/>
    <n v="70978.8462"/>
    <x v="1"/>
    <n v="12641.6667"/>
    <x v="1261"/>
    <x v="0"/>
    <m/>
  </r>
  <r>
    <d v="2025-01-17T02:34:47"/>
    <x v="1"/>
    <n v="15"/>
    <s v="VERENZUELA MARTINEZ ALEXANDER"/>
    <x v="1"/>
    <x v="0"/>
    <n v="302"/>
    <n v="27.454545454545499"/>
    <n v="233.440828402367"/>
    <m/>
    <n v="130127.8846"/>
    <x v="1"/>
    <n v="12641.6667"/>
    <x v="1261"/>
    <x v="0"/>
    <m/>
  </r>
  <r>
    <d v="2025-01-17T02:34:48"/>
    <x v="9"/>
    <n v="16"/>
    <s v="PEREZ GARCIA JUAN ESTEBAN"/>
    <x v="0"/>
    <x v="0"/>
    <n v="213"/>
    <n v="23.6666666666667"/>
    <n v="190.99704142011799"/>
    <m/>
    <n v="106468.2692"/>
    <x v="0"/>
    <n v="12641.6667"/>
    <x v="1261"/>
    <x v="0"/>
    <m/>
  </r>
  <r>
    <d v="2025-01-17T02:34:48"/>
    <x v="1"/>
    <n v="17"/>
    <s v="ESPINOZA CHAVARRIA GUILLERMO LEON"/>
    <x v="3"/>
    <x v="0"/>
    <n v="210"/>
    <n v="21"/>
    <n v="212.218934911243"/>
    <m/>
    <n v="118298.0769"/>
    <x v="0"/>
    <n v="12641.6667"/>
    <x v="1261"/>
    <x v="0"/>
    <m/>
  </r>
  <r>
    <d v="2025-01-17T02:34:49"/>
    <x v="9"/>
    <n v="19"/>
    <s v="MUOZ PEA WEIMAR ALONSO"/>
    <x v="4"/>
    <x v="0"/>
    <n v="160"/>
    <n v="22.8571428571429"/>
    <n v="148.55325443787001"/>
    <m/>
    <n v="82808.6538"/>
    <x v="0"/>
    <n v="12641.6667"/>
    <x v="1261"/>
    <x v="0"/>
    <m/>
  </r>
  <r>
    <d v="2025-01-17T02:34:49"/>
    <x v="1"/>
    <n v="20"/>
    <s v="GONZALEZ PEREZ RAFAEL JOSE"/>
    <x v="1"/>
    <x v="0"/>
    <n v="259"/>
    <n v="23.545454545454501"/>
    <n v="233.440828402367"/>
    <m/>
    <n v="130127.8846"/>
    <x v="0"/>
    <n v="12641.6667"/>
    <x v="1261"/>
    <x v="0"/>
    <m/>
  </r>
  <r>
    <d v="2025-01-17T02:34:50"/>
    <x v="9"/>
    <n v="21"/>
    <s v="DURANGO DAVID JOSE"/>
    <x v="5"/>
    <x v="0"/>
    <n v="4"/>
    <n v="4"/>
    <n v="21.221893491124298"/>
    <m/>
    <n v="11829.807699999999"/>
    <x v="0"/>
    <n v="12641.6667"/>
    <x v="1261"/>
    <x v="0"/>
    <m/>
  </r>
  <r>
    <d v="2025-01-17T02:34:50"/>
    <x v="1"/>
    <n v="22"/>
    <s v="QUIRAMA CASTAEDA JHON JADER"/>
    <x v="1"/>
    <x v="3"/>
    <n v="279"/>
    <n v="25.363636363636399"/>
    <n v="233.440828402367"/>
    <m/>
    <n v="130127.8846"/>
    <x v="1"/>
    <n v="12641.6667"/>
    <x v="1261"/>
    <x v="0"/>
    <m/>
  </r>
  <r>
    <d v="2025-01-17T02:34:50"/>
    <x v="9"/>
    <n v="23"/>
    <s v="SALDARRIAGA PARRA LUIS ALBERTO"/>
    <x v="0"/>
    <x v="0"/>
    <n v="205"/>
    <n v="22.7777777777778"/>
    <n v="190.99704142011799"/>
    <m/>
    <n v="106468.2692"/>
    <x v="2"/>
    <n v="12641.6667"/>
    <x v="1261"/>
    <x v="0"/>
    <m/>
  </r>
  <r>
    <d v="2025-01-17T02:34:51"/>
    <x v="1"/>
    <n v="24"/>
    <s v="HERRERA GIRALDO DAVINSON"/>
    <x v="0"/>
    <x v="0"/>
    <n v="189"/>
    <n v="21"/>
    <n v="190.99704142011799"/>
    <s v="2 Descuentos (conduct y monitoreo) "/>
    <n v="106468.2692"/>
    <x v="0"/>
    <n v="12641.6667"/>
    <x v="1261"/>
    <x v="0"/>
    <m/>
  </r>
  <r>
    <d v="2025-01-17T02:34:51"/>
    <x v="9"/>
    <n v="25"/>
    <s v="JIMENEZ HURTADO CARLOS ESTIVEN"/>
    <x v="0"/>
    <x v="0"/>
    <n v="166"/>
    <n v="18.4444444444444"/>
    <n v="190.99704142011799"/>
    <m/>
    <n v="106468.2692"/>
    <x v="1"/>
    <n v="12641.6667"/>
    <x v="1261"/>
    <x v="0"/>
    <m/>
  </r>
  <r>
    <d v="2025-01-17T02:34:52"/>
    <x v="1"/>
    <n v="26"/>
    <s v="CIRO MARIN RODRIGO ALBERTO"/>
    <x v="0"/>
    <x v="0"/>
    <n v="176"/>
    <n v="19.5555555555556"/>
    <n v="190.99704142011799"/>
    <s v="2 Descuentos (Usuarios desubicados) "/>
    <n v="106468.2692"/>
    <x v="0"/>
    <n v="12641.6667"/>
    <x v="1261"/>
    <x v="0"/>
    <m/>
  </r>
  <r>
    <d v="2025-01-17T02:34:52"/>
    <x v="9"/>
    <n v="27"/>
    <s v="FLORES RINCON JORGE ALBERTO"/>
    <x v="3"/>
    <x v="0"/>
    <n v="252"/>
    <n v="25.2"/>
    <n v="212.218934911243"/>
    <s v="2 Descuentos (Usuarios desubicados) "/>
    <n v="118298.0769"/>
    <x v="0"/>
    <n v="12641.6667"/>
    <x v="1261"/>
    <x v="0"/>
    <m/>
  </r>
  <r>
    <d v="2025-01-17T02:34:53"/>
    <x v="1"/>
    <n v="28"/>
    <s v="AGUDELO GARCIA LLORDIN ELIAS"/>
    <x v="2"/>
    <x v="0"/>
    <n v="92"/>
    <n v="14.153846153846199"/>
    <n v="137.94230769230799"/>
    <s v="1 Descuento (Monitoreo) "/>
    <n v="76893.75"/>
    <x v="0"/>
    <n v="12641.6667"/>
    <x v="1261"/>
    <x v="0"/>
    <m/>
  </r>
  <r>
    <d v="2025-01-17T02:34:53"/>
    <x v="9"/>
    <n v="29"/>
    <s v="VALENCIA MENDOZA JHON"/>
    <x v="10"/>
    <x v="3"/>
    <n v="75"/>
    <n v="21.428571428571399"/>
    <n v="74.276627218934905"/>
    <m/>
    <n v="41404.3269"/>
    <x v="0"/>
    <n v="12641.6667"/>
    <x v="1261"/>
    <x v="0"/>
    <m/>
  </r>
  <r>
    <d v="2025-01-17T02:34:53"/>
    <x v="1"/>
    <n v="30"/>
    <s v="TORRES SUAREZ JUAN DIEGO"/>
    <x v="1"/>
    <x v="0"/>
    <n v="235"/>
    <n v="21.363636363636399"/>
    <n v="233.440828402367"/>
    <m/>
    <n v="130127.8846"/>
    <x v="0"/>
    <n v="12641.6667"/>
    <x v="1261"/>
    <x v="0"/>
    <m/>
  </r>
  <r>
    <d v="2025-01-17T02:34:54"/>
    <x v="9"/>
    <n v="31"/>
    <s v="MONTOYA SANTIAGO"/>
    <x v="4"/>
    <x v="0"/>
    <n v="134"/>
    <n v="19.1428571428571"/>
    <n v="148.55325443787001"/>
    <m/>
    <n v="82808.6538"/>
    <x v="0"/>
    <n v="12641.6667"/>
    <x v="1261"/>
    <x v="0"/>
    <m/>
  </r>
  <r>
    <d v="2025-01-17T02:34:54"/>
    <x v="1"/>
    <n v="33"/>
    <s v="GARCIA DAVID WILSON ALBERTO"/>
    <x v="0"/>
    <x v="0"/>
    <n v="186"/>
    <n v="20.6666666666667"/>
    <n v="190.99704142011799"/>
    <s v="3 Descuentos (Usuarios desubicados y conduct)"/>
    <n v="106468.2692"/>
    <x v="0"/>
    <n v="12641.6667"/>
    <x v="1261"/>
    <x v="0"/>
    <m/>
  </r>
  <r>
    <d v="2025-01-17T02:34:55"/>
    <x v="9"/>
    <n v="34"/>
    <s v="MONTOYA OSPINA GILBERTO ANTONIO"/>
    <x v="1"/>
    <x v="0"/>
    <n v="225"/>
    <n v="20.454545454545499"/>
    <n v="233.440828402367"/>
    <s v="1 Descuento (Despachador) "/>
    <n v="130127.8846"/>
    <x v="0"/>
    <n v="12641.6667"/>
    <x v="1261"/>
    <x v="0"/>
    <m/>
  </r>
  <r>
    <d v="2025-01-17T02:34:55"/>
    <x v="1"/>
    <n v="35"/>
    <s v="MOLINA LUIS FERNANDO"/>
    <x v="3"/>
    <x v="0"/>
    <n v="230"/>
    <n v="23"/>
    <n v="212.218934911243"/>
    <m/>
    <n v="118298.0769"/>
    <x v="1"/>
    <n v="12641.6667"/>
    <x v="1261"/>
    <x v="0"/>
    <m/>
  </r>
  <r>
    <d v="2025-01-17T02:34:56"/>
    <x v="9"/>
    <n v="36"/>
    <s v="MARTINEZ CHAVERRA LUIS NORBERTO"/>
    <x v="1"/>
    <x v="0"/>
    <n v="218"/>
    <n v="19.818181818181799"/>
    <n v="233.440828402367"/>
    <m/>
    <n v="130127.8846"/>
    <x v="0"/>
    <n v="12641.6667"/>
    <x v="1261"/>
    <x v="0"/>
    <m/>
  </r>
  <r>
    <d v="2025-01-17T02:34:56"/>
    <x v="1"/>
    <n v="37"/>
    <s v="TABORDA ROJAS DIEGO ALEJANDRO"/>
    <x v="6"/>
    <x v="0"/>
    <n v="131"/>
    <n v="16.375"/>
    <n v="169.77514792899399"/>
    <s v="1 Descuento (Conduct) "/>
    <n v="94638.461500000005"/>
    <x v="1"/>
    <n v="12641.6667"/>
    <x v="1261"/>
    <x v="0"/>
    <m/>
  </r>
  <r>
    <d v="2025-01-17T02:34:56"/>
    <x v="9"/>
    <n v="38"/>
    <s v="JIMENEZ HERNANDEZ ESTEBAN CAMILO"/>
    <x v="0"/>
    <x v="0"/>
    <n v="158"/>
    <n v="17.5555555555556"/>
    <n v="190.99704142011799"/>
    <m/>
    <n v="106468.2692"/>
    <x v="0"/>
    <n v="12641.6667"/>
    <x v="1261"/>
    <x v="0"/>
    <m/>
  </r>
  <r>
    <d v="2025-01-17T02:34:57"/>
    <x v="1"/>
    <n v="39"/>
    <s v="MACEA MATEO"/>
    <x v="0"/>
    <x v="0"/>
    <n v="182"/>
    <n v="20.2222222222222"/>
    <n v="190.99704142011799"/>
    <s v="2 Descuentos (Usuarios desubicados) "/>
    <n v="106468.2692"/>
    <x v="0"/>
    <n v="12641.6667"/>
    <x v="1261"/>
    <x v="0"/>
    <m/>
  </r>
  <r>
    <d v="2025-01-17T02:34:57"/>
    <x v="9"/>
    <n v="40"/>
    <s v="OCAMPO OCAMPO ANTONIO JOSE"/>
    <x v="1"/>
    <x v="0"/>
    <n v="187"/>
    <n v="17"/>
    <n v="233.440828402367"/>
    <s v="1 Descuento (Despachador) "/>
    <n v="130127.8846"/>
    <x v="0"/>
    <n v="12641.6667"/>
    <x v="1261"/>
    <x v="0"/>
    <m/>
  </r>
  <r>
    <d v="2025-01-17T02:34:58"/>
    <x v="1"/>
    <n v="41"/>
    <s v="LONDOO LOPERA DUVAN ANDRES"/>
    <x v="1"/>
    <x v="0"/>
    <n v="192"/>
    <n v="17.454545454545499"/>
    <n v="233.440828402367"/>
    <m/>
    <n v="130127.8846"/>
    <x v="1"/>
    <n v="12641.6667"/>
    <x v="1261"/>
    <x v="0"/>
    <m/>
  </r>
  <r>
    <d v="2025-01-17T02:34:58"/>
    <x v="9"/>
    <n v="42"/>
    <s v="LOPERA ALVAREZ ESTIVEN"/>
    <x v="0"/>
    <x v="0"/>
    <n v="194"/>
    <n v="21.5555555555556"/>
    <n v="190.99704142011799"/>
    <m/>
    <n v="106468.2692"/>
    <x v="1"/>
    <n v="12641.6667"/>
    <x v="1261"/>
    <x v="0"/>
    <m/>
  </r>
  <r>
    <d v="2025-01-18T01:03:17"/>
    <x v="9"/>
    <n v="1"/>
    <s v="PALMAR PANA EDIXON JOSUE"/>
    <x v="3"/>
    <x v="0"/>
    <n v="211"/>
    <n v="21.1"/>
    <n v="220.54545454545499"/>
    <m/>
    <n v="123169.0909"/>
    <x v="0"/>
    <n v="12494.736800000001"/>
    <x v="1262"/>
    <x v="0"/>
    <m/>
  </r>
  <r>
    <d v="2025-01-18T01:03:17"/>
    <x v="1"/>
    <n v="2"/>
    <s v="PARIAS MURIEL JHON FREDY"/>
    <x v="6"/>
    <x v="0"/>
    <n v="205"/>
    <n v="25.625"/>
    <n v="176.43636363636401"/>
    <m/>
    <n v="98535.272700000001"/>
    <x v="1"/>
    <n v="12494.736800000001"/>
    <x v="1262"/>
    <x v="0"/>
    <m/>
  </r>
  <r>
    <d v="2025-01-18T01:03:18"/>
    <x v="9"/>
    <n v="3"/>
    <s v="AGUIRRE ANDRES "/>
    <x v="0"/>
    <x v="0"/>
    <n v="175"/>
    <n v="19.4444444444444"/>
    <n v="198.49090909090901"/>
    <m/>
    <n v="110852.18180000001"/>
    <x v="0"/>
    <n v="12494.736800000001"/>
    <x v="1262"/>
    <x v="0"/>
    <m/>
  </r>
  <r>
    <d v="2025-01-18T01:03:18"/>
    <x v="1"/>
    <n v="4"/>
    <s v="SERNA GONZALES GEOVANNY ANDRES"/>
    <x v="2"/>
    <x v="0"/>
    <n v="155"/>
    <n v="23.846153846153801"/>
    <n v="143.35454545454499"/>
    <s v="3 Descuentos (Usuarios desubicados) "/>
    <n v="80059.909100000004"/>
    <x v="0"/>
    <n v="12494.736800000001"/>
    <x v="1262"/>
    <x v="0"/>
    <m/>
  </r>
  <r>
    <d v="2025-01-18T01:03:19"/>
    <x v="9"/>
    <n v="5"/>
    <s v="LONDOO LOPERA DUVAN ANDRES"/>
    <x v="3"/>
    <x v="0"/>
    <n v="214"/>
    <n v="21.4"/>
    <n v="220.54545454545499"/>
    <s v="4 Descuentos (Usuarios desubicados y transbordo) "/>
    <n v="123169.0909"/>
    <x v="1"/>
    <n v="12494.736800000001"/>
    <x v="1262"/>
    <x v="0"/>
    <m/>
  </r>
  <r>
    <d v="2025-01-18T01:03:19"/>
    <x v="1"/>
    <n v="6"/>
    <s v="LOPEZ PINEDA DANIEL ESTIVEN"/>
    <x v="2"/>
    <x v="0"/>
    <n v="128"/>
    <n v="21.3333333333333"/>
    <n v="132.327272727273"/>
    <s v="7 Descuentos (transbordo y usuario desubicado) "/>
    <n v="73901.454500000007"/>
    <x v="0"/>
    <n v="12494.736800000001"/>
    <x v="1262"/>
    <x v="0"/>
    <m/>
  </r>
  <r>
    <d v="2025-01-18T01:03:19"/>
    <x v="9"/>
    <n v="7"/>
    <s v="MEDINA MARTINEZ JONATHAN ESTIVEN"/>
    <x v="0"/>
    <x v="0"/>
    <n v="206"/>
    <n v="22.8888888888889"/>
    <n v="198.49090909090901"/>
    <m/>
    <n v="110852.18180000001"/>
    <x v="1"/>
    <n v="12494.736800000001"/>
    <x v="1262"/>
    <x v="0"/>
    <m/>
  </r>
  <r>
    <d v="2025-01-18T01:03:20"/>
    <x v="1"/>
    <n v="8"/>
    <s v="VACA FIERRO ROBINSON"/>
    <x v="1"/>
    <x v="0"/>
    <n v="235"/>
    <n v="21.363636363636399"/>
    <n v="242.6"/>
    <m/>
    <n v="135486"/>
    <x v="1"/>
    <n v="12494.736800000001"/>
    <x v="1262"/>
    <x v="0"/>
    <m/>
  </r>
  <r>
    <d v="2025-01-18T01:03:20"/>
    <x v="9"/>
    <n v="9"/>
    <s v="AGUDELO GARCIA DENIN ANGELO"/>
    <x v="0"/>
    <x v="3"/>
    <n v="179"/>
    <n v="19.8888888888889"/>
    <n v="198.49090909090901"/>
    <s v="1 Descuento (Despachador) "/>
    <n v="110852.18180000001"/>
    <x v="0"/>
    <n v="12494.736800000001"/>
    <x v="1262"/>
    <x v="0"/>
    <m/>
  </r>
  <r>
    <d v="2025-01-18T01:03:21"/>
    <x v="1"/>
    <n v="11"/>
    <s v="HINCAPIE DIDIER FABIAN"/>
    <x v="2"/>
    <x v="0"/>
    <n v="138"/>
    <n v="23"/>
    <n v="132.327272727273"/>
    <m/>
    <n v="73901.454500000007"/>
    <x v="0"/>
    <n v="12494.736800000001"/>
    <x v="1262"/>
    <x v="0"/>
    <m/>
  </r>
  <r>
    <d v="2025-01-18T01:03:21"/>
    <x v="9"/>
    <n v="12"/>
    <s v="JIMENEZ JIMENEZ OMAR DAVID"/>
    <x v="11"/>
    <x v="3"/>
    <n v="40"/>
    <n v="16"/>
    <n v="55.136363636363598"/>
    <m/>
    <n v="30792.272700000001"/>
    <x v="0"/>
    <n v="12494.736800000001"/>
    <x v="1262"/>
    <x v="0"/>
    <m/>
  </r>
  <r>
    <d v="2025-01-18T01:03:21"/>
    <x v="1"/>
    <n v="13"/>
    <s v="DURANGO PAEZ GILDARDO"/>
    <x v="3"/>
    <x v="0"/>
    <n v="252"/>
    <n v="25.2"/>
    <n v="220.54545454545499"/>
    <m/>
    <n v="123169.0909"/>
    <x v="0"/>
    <n v="12494.736800000001"/>
    <x v="1262"/>
    <x v="0"/>
    <m/>
  </r>
  <r>
    <d v="2025-01-18T01:03:22"/>
    <x v="9"/>
    <n v="14"/>
    <s v="DIAZ LOZADA ANDRES FELIPE"/>
    <x v="0"/>
    <x v="0"/>
    <n v="202"/>
    <n v="22.4444444444444"/>
    <n v="198.49090909090901"/>
    <m/>
    <n v="110852.18180000001"/>
    <x v="1"/>
    <n v="12494.736800000001"/>
    <x v="1262"/>
    <x v="0"/>
    <m/>
  </r>
  <r>
    <d v="2025-01-18T01:03:22"/>
    <x v="1"/>
    <n v="15"/>
    <s v="VERENZUELA MARTINEZ ALEXANDER"/>
    <x v="6"/>
    <x v="0"/>
    <n v="223"/>
    <n v="27.875"/>
    <n v="176.43636363636401"/>
    <m/>
    <n v="98535.272700000001"/>
    <x v="1"/>
    <n v="12494.736800000001"/>
    <x v="1262"/>
    <x v="0"/>
    <m/>
  </r>
  <r>
    <d v="2025-01-18T01:03:23"/>
    <x v="9"/>
    <n v="16"/>
    <s v="PEREZ GARCIA JUAN ESTEBAN"/>
    <x v="3"/>
    <x v="0"/>
    <n v="235"/>
    <n v="23.5"/>
    <n v="220.54545454545499"/>
    <s v="4 Descuentos (Monitoreo y usuarios desubicados) "/>
    <n v="123169.0909"/>
    <x v="0"/>
    <n v="12494.736800000001"/>
    <x v="1262"/>
    <x v="0"/>
    <m/>
  </r>
  <r>
    <d v="2025-01-18T01:03:23"/>
    <x v="1"/>
    <n v="17"/>
    <s v="RAMIREZ JARAMILLO WILSON"/>
    <x v="3"/>
    <x v="0"/>
    <n v="223"/>
    <n v="22.3"/>
    <n v="220.54545454545499"/>
    <s v="1 Descuento (Usuario desubicado) "/>
    <n v="123169.0909"/>
    <x v="0"/>
    <n v="12494.736800000001"/>
    <x v="1262"/>
    <x v="0"/>
    <m/>
  </r>
  <r>
    <d v="2025-01-18T01:03:23"/>
    <x v="9"/>
    <n v="18"/>
    <s v="BETANCUR GUZMAN JHON FERNANDO"/>
    <x v="3"/>
    <x v="0"/>
    <n v="199"/>
    <n v="19.899999999999999"/>
    <n v="220.54545454545499"/>
    <m/>
    <n v="123169.0909"/>
    <x v="0"/>
    <n v="12494.736800000001"/>
    <x v="1262"/>
    <x v="0"/>
    <m/>
  </r>
  <r>
    <d v="2025-01-18T01:03:24"/>
    <x v="1"/>
    <n v="19"/>
    <s v="MUOZ PEA WEIMAR ALONSO"/>
    <x v="1"/>
    <x v="0"/>
    <n v="207"/>
    <n v="18.818181818181799"/>
    <n v="242.6"/>
    <s v="1 Descuento (Despachador) "/>
    <n v="135486"/>
    <x v="0"/>
    <n v="12494.736800000001"/>
    <x v="1262"/>
    <x v="0"/>
    <m/>
  </r>
  <r>
    <d v="2025-01-18T01:03:24"/>
    <x v="9"/>
    <n v="20"/>
    <s v="VALENCIA MENDOZA JHON"/>
    <x v="6"/>
    <x v="0"/>
    <n v="166"/>
    <n v="20.75"/>
    <n v="176.43636363636401"/>
    <m/>
    <n v="98535.272700000001"/>
    <x v="0"/>
    <n v="12494.736800000001"/>
    <x v="1262"/>
    <x v="0"/>
    <m/>
  </r>
  <r>
    <d v="2025-01-18T01:03:25"/>
    <x v="1"/>
    <n v="21"/>
    <s v="DURANGO DAVID JOSE"/>
    <x v="6"/>
    <x v="0"/>
    <n v="202"/>
    <n v="25.25"/>
    <n v="176.43636363636401"/>
    <m/>
    <n v="98535.272700000001"/>
    <x v="0"/>
    <n v="12494.736800000001"/>
    <x v="1262"/>
    <x v="0"/>
    <m/>
  </r>
  <r>
    <d v="2025-01-18T01:03:25"/>
    <x v="9"/>
    <n v="22"/>
    <s v="QUIRAMA CASTAEDA JHON JADER"/>
    <x v="0"/>
    <x v="0"/>
    <n v="199"/>
    <n v="22.1111111111111"/>
    <n v="198.49090909090901"/>
    <m/>
    <n v="110852.18180000001"/>
    <x v="1"/>
    <n v="12494.736800000001"/>
    <x v="1262"/>
    <x v="0"/>
    <m/>
  </r>
  <r>
    <d v="2025-01-18T01:03:25"/>
    <x v="1"/>
    <n v="23"/>
    <s v="SALDARRIAGA PARRA LUIS ALBERTO"/>
    <x v="2"/>
    <x v="0"/>
    <n v="91"/>
    <n v="15.1666666666667"/>
    <n v="132.327272727273"/>
    <m/>
    <n v="73901.454500000007"/>
    <x v="2"/>
    <n v="12494.736800000001"/>
    <x v="1262"/>
    <x v="0"/>
    <m/>
  </r>
  <r>
    <d v="2025-01-18T01:03:26"/>
    <x v="9"/>
    <n v="24"/>
    <s v="HERRERA GIRALDO DAVINSON"/>
    <x v="0"/>
    <x v="0"/>
    <n v="188"/>
    <n v="20.8888888888889"/>
    <n v="198.49090909090901"/>
    <s v="3 Descuentos (transbordo) "/>
    <n v="110852.18180000001"/>
    <x v="0"/>
    <n v="12494.736800000001"/>
    <x v="1262"/>
    <x v="0"/>
    <m/>
  </r>
  <r>
    <d v="2025-01-18T01:03:26"/>
    <x v="1"/>
    <n v="25"/>
    <s v="JIMENEZ HURTADO CARLOS ESTIVEN"/>
    <x v="6"/>
    <x v="0"/>
    <n v="146"/>
    <n v="18.25"/>
    <n v="176.43636363636401"/>
    <m/>
    <n v="98535.272700000001"/>
    <x v="1"/>
    <n v="12494.736800000001"/>
    <x v="1262"/>
    <x v="0"/>
    <m/>
  </r>
  <r>
    <d v="2025-01-18T01:03:27"/>
    <x v="9"/>
    <n v="26"/>
    <s v="ESPINOZA CHAVARRIA GUILLERMO LEON"/>
    <x v="0"/>
    <x v="0"/>
    <n v="186"/>
    <n v="20.6666666666667"/>
    <n v="198.49090909090901"/>
    <s v="1 Descuento (Despachador) "/>
    <n v="110852.18180000001"/>
    <x v="0"/>
    <n v="12494.736800000001"/>
    <x v="1262"/>
    <x v="0"/>
    <m/>
  </r>
  <r>
    <d v="2025-01-18T01:03:27"/>
    <x v="1"/>
    <n v="27"/>
    <s v="HENAO MUOZ FERNEY"/>
    <x v="3"/>
    <x v="0"/>
    <n v="213"/>
    <n v="21.3"/>
    <n v="220.54545454545499"/>
    <m/>
    <n v="123169.0909"/>
    <x v="0"/>
    <n v="12494.736800000001"/>
    <x v="1262"/>
    <x v="0"/>
    <m/>
  </r>
  <r>
    <d v="2025-01-18T01:03:27"/>
    <x v="9"/>
    <n v="30"/>
    <s v="TORRES SUAREZ JUAN DIEGO"/>
    <x v="13"/>
    <x v="0"/>
    <n v="279"/>
    <n v="19.928571428571399"/>
    <n v="308.76363636363601"/>
    <m/>
    <n v="172436.7273"/>
    <x v="0"/>
    <n v="12494.736800000001"/>
    <x v="1262"/>
    <x v="0"/>
    <m/>
  </r>
  <r>
    <d v="2025-01-18T01:03:28"/>
    <x v="1"/>
    <n v="31"/>
    <s v="MONTOYA SANTIAGO"/>
    <x v="0"/>
    <x v="0"/>
    <n v="232"/>
    <n v="25.7777777777778"/>
    <n v="198.49090909090901"/>
    <s v="1 Descuento (Despachador) "/>
    <n v="110852.18180000001"/>
    <x v="0"/>
    <n v="12494.736800000001"/>
    <x v="1262"/>
    <x v="0"/>
    <m/>
  </r>
  <r>
    <d v="2025-01-18T01:03:28"/>
    <x v="9"/>
    <n v="34"/>
    <s v="MONTOYA OSPINA GILBERTO ANTONIO"/>
    <x v="1"/>
    <x v="0"/>
    <n v="290"/>
    <n v="26.363636363636399"/>
    <n v="242.6"/>
    <s v="1 Descuento (Despachador) "/>
    <n v="135486"/>
    <x v="0"/>
    <n v="12494.736800000001"/>
    <x v="1262"/>
    <x v="0"/>
    <m/>
  </r>
  <r>
    <d v="2025-01-18T01:03:29"/>
    <x v="1"/>
    <n v="35"/>
    <s v="MOLINA LUIS FERNANDO"/>
    <x v="3"/>
    <x v="0"/>
    <n v="235"/>
    <n v="23.5"/>
    <n v="220.54545454545499"/>
    <s v=" "/>
    <n v="123169.0909"/>
    <x v="1"/>
    <n v="12494.736800000001"/>
    <x v="1262"/>
    <x v="0"/>
    <m/>
  </r>
  <r>
    <d v="2025-01-18T01:03:29"/>
    <x v="9"/>
    <n v="36"/>
    <s v="MARTINEZ CHAVERRA LUIS NORBERTO"/>
    <x v="1"/>
    <x v="0"/>
    <n v="234"/>
    <n v="21.272727272727298"/>
    <n v="242.6"/>
    <s v="1 Descuento (Asociado) "/>
    <n v="135486"/>
    <x v="0"/>
    <n v="12494.736800000001"/>
    <x v="1262"/>
    <x v="0"/>
    <m/>
  </r>
  <r>
    <d v="2025-01-18T01:03:29"/>
    <x v="1"/>
    <n v="37"/>
    <s v="TABORDA ROJAS DIEGO ALEJANDRO"/>
    <x v="8"/>
    <x v="0"/>
    <n v="86"/>
    <n v="17.2"/>
    <n v="110.272727272727"/>
    <m/>
    <n v="61584.5455"/>
    <x v="1"/>
    <n v="12494.736800000001"/>
    <x v="1262"/>
    <x v="0"/>
    <m/>
  </r>
  <r>
    <d v="2025-01-18T01:03:30"/>
    <x v="9"/>
    <n v="38"/>
    <s v="JIMENEZ HERNANDEZ ESTEBAN CAMILO"/>
    <x v="2"/>
    <x v="0"/>
    <n v="160"/>
    <n v="26.6666666666667"/>
    <n v="132.327272727273"/>
    <m/>
    <n v="73901.454500000007"/>
    <x v="0"/>
    <n v="12494.736800000001"/>
    <x v="1262"/>
    <x v="0"/>
    <m/>
  </r>
  <r>
    <d v="2025-01-18T01:03:30"/>
    <x v="1"/>
    <n v="39"/>
    <s v="MACEA MATEO"/>
    <x v="1"/>
    <x v="0"/>
    <n v="225"/>
    <n v="20.454545454545499"/>
    <n v="242.6"/>
    <s v="2 Descuentos (Conduct y usuario desubicado) "/>
    <n v="135486"/>
    <x v="0"/>
    <n v="12494.736800000001"/>
    <x v="1262"/>
    <x v="0"/>
    <m/>
  </r>
  <r>
    <d v="2025-01-18T01:03:31"/>
    <x v="9"/>
    <n v="40"/>
    <s v="OCAMPO OCAMPO ANTONIO JOSE "/>
    <x v="3"/>
    <x v="0"/>
    <n v="231"/>
    <n v="23.1"/>
    <n v="220.54545454545499"/>
    <m/>
    <n v="123169.0909"/>
    <x v="0"/>
    <n v="12494.736800000001"/>
    <x v="1262"/>
    <x v="0"/>
    <m/>
  </r>
  <r>
    <d v="2025-01-18T01:03:31"/>
    <x v="1"/>
    <n v="41"/>
    <s v="GARCIA DAVID WILSON ALBERTO"/>
    <x v="1"/>
    <x v="0"/>
    <n v="255"/>
    <n v="23.181818181818201"/>
    <n v="242.6"/>
    <s v="1 Descuento (Despachador) "/>
    <n v="135486"/>
    <x v="1"/>
    <n v="12494.736800000001"/>
    <x v="1262"/>
    <x v="0"/>
    <m/>
  </r>
  <r>
    <d v="2025-01-18T01:03:31"/>
    <x v="9"/>
    <n v="42"/>
    <s v="LOPERA ALVAREZ ESTIVEN"/>
    <x v="3"/>
    <x v="0"/>
    <n v="233"/>
    <n v="23.3"/>
    <n v="220.54545454545499"/>
    <s v="Se descuenta 0.5 viaje de 5 15 pm ya que abandona ruta sin autorizacin "/>
    <n v="123461.5909"/>
    <x v="1"/>
    <n v="12494.736800000001"/>
    <x v="1262"/>
    <x v="2"/>
    <m/>
  </r>
  <r>
    <d v="2025-01-19T02:00:42"/>
    <x v="1"/>
    <n v="1"/>
    <s v="PALMAR PANA EDIXON JOSUE"/>
    <x v="12"/>
    <x v="0"/>
    <n v="267"/>
    <n v="20.538461538461501"/>
    <n v="271.38535031847101"/>
    <s v="1 Descuento (asociado) "/>
    <n v="151155.42989999999"/>
    <x v="0"/>
    <n v="11140.540499999999"/>
    <x v="1263"/>
    <x v="0"/>
    <m/>
  </r>
  <r>
    <d v="2025-01-19T02:00:42"/>
    <x v="9"/>
    <n v="2"/>
    <s v="PARIAS MURIEL JHON FREDY"/>
    <x v="6"/>
    <x v="0"/>
    <n v="181"/>
    <n v="22.625"/>
    <n v="167.006369426752"/>
    <s v="2 Descuentos (Despachador)"/>
    <n v="93018.7261"/>
    <x v="1"/>
    <n v="11140.540499999999"/>
    <x v="1263"/>
    <x v="0"/>
    <m/>
  </r>
  <r>
    <d v="2025-01-19T02:00:42"/>
    <x v="1"/>
    <n v="3"/>
    <s v="AGUIRRE ANDRES"/>
    <x v="0"/>
    <x v="0"/>
    <n v="153"/>
    <n v="17"/>
    <n v="187.88216560509599"/>
    <s v="2 Descuentos (Jefe de ruta) "/>
    <n v="104646.06690000001"/>
    <x v="0"/>
    <n v="11140.540499999999"/>
    <x v="1263"/>
    <x v="0"/>
    <m/>
  </r>
  <r>
    <d v="2025-01-19T02:00:42"/>
    <x v="9"/>
    <n v="4"/>
    <s v="SERNA GONZALES GEOVANNY ANDRES"/>
    <x v="2"/>
    <x v="0"/>
    <n v="140"/>
    <n v="23.3333333333333"/>
    <n v="125.25477707006399"/>
    <s v="2 Descuentos (Usuarios desubicados) "/>
    <n v="69764.044599999994"/>
    <x v="0"/>
    <n v="11140.540499999999"/>
    <x v="1263"/>
    <x v="0"/>
    <m/>
  </r>
  <r>
    <d v="2025-01-19T02:00:43"/>
    <x v="1"/>
    <n v="5"/>
    <s v="BERRIO POSADA ANGELA"/>
    <x v="3"/>
    <x v="0"/>
    <n v="206"/>
    <n v="20.6"/>
    <n v="208.75796178343899"/>
    <m/>
    <n v="116273.40760000001"/>
    <x v="1"/>
    <n v="11140.540499999999"/>
    <x v="1263"/>
    <x v="0"/>
    <m/>
  </r>
  <r>
    <d v="2025-01-19T02:00:43"/>
    <x v="9"/>
    <n v="6"/>
    <s v="LOPEZ PINEDA DANIEL ESTIVEN"/>
    <x v="0"/>
    <x v="0"/>
    <n v="189"/>
    <n v="21"/>
    <n v="187.88216560509599"/>
    <m/>
    <n v="104646.06690000001"/>
    <x v="0"/>
    <n v="11140.540499999999"/>
    <x v="1263"/>
    <x v="0"/>
    <m/>
  </r>
  <r>
    <d v="2025-01-19T02:00:43"/>
    <x v="1"/>
    <n v="7"/>
    <s v="MEDINA MARTINEZ JONATHAN ESTIVEN"/>
    <x v="3"/>
    <x v="0"/>
    <n v="233"/>
    <n v="23.3"/>
    <n v="208.75796178343899"/>
    <s v="3 Descuentos (Usuarios desubicados) "/>
    <n v="116273.40760000001"/>
    <x v="1"/>
    <n v="11140.540499999999"/>
    <x v="1263"/>
    <x v="0"/>
    <m/>
  </r>
  <r>
    <d v="2025-01-19T02:00:43"/>
    <x v="9"/>
    <n v="8"/>
    <s v="VACA FIERRO ROBINSON"/>
    <x v="6"/>
    <x v="0"/>
    <n v="191"/>
    <n v="23.875"/>
    <n v="167.006369426752"/>
    <s v="1 Descuento (Transbordo) "/>
    <n v="93018.7261"/>
    <x v="1"/>
    <n v="11140.540499999999"/>
    <x v="1263"/>
    <x v="0"/>
    <m/>
  </r>
  <r>
    <d v="2025-01-19T02:00:44"/>
    <x v="1"/>
    <n v="9"/>
    <s v="AGUDELO GARCIA DENIN ANGELO"/>
    <x v="0"/>
    <x v="3"/>
    <n v="155"/>
    <n v="17.2222222222222"/>
    <n v="187.88216560509599"/>
    <s v="3 Descuentos (Usuarios desubicados) "/>
    <n v="104646.06690000001"/>
    <x v="0"/>
    <n v="11140.540499999999"/>
    <x v="1263"/>
    <x v="0"/>
    <m/>
  </r>
  <r>
    <d v="2025-01-19T02:00:44"/>
    <x v="9"/>
    <n v="10"/>
    <s v="FLORES RINCON JORGE ALBERTO"/>
    <x v="8"/>
    <x v="0"/>
    <n v="114"/>
    <n v="22.8"/>
    <n v="104.37898089172"/>
    <m/>
    <n v="58136.703800000003"/>
    <x v="0"/>
    <n v="11140.540499999999"/>
    <x v="1263"/>
    <x v="0"/>
    <m/>
  </r>
  <r>
    <d v="2025-01-19T02:00:44"/>
    <x v="1"/>
    <n v="11"/>
    <s v="HINCAPIE DIDIER FABIAN"/>
    <x v="11"/>
    <x v="0"/>
    <n v="40"/>
    <n v="20"/>
    <n v="41.751592356687901"/>
    <s v="4 Descuentos (Usuarios desubicados) "/>
    <n v="23254.681499999999"/>
    <x v="0"/>
    <n v="11140.540499999999"/>
    <x v="1263"/>
    <x v="0"/>
    <m/>
  </r>
  <r>
    <d v="2025-01-19T02:00:45"/>
    <x v="9"/>
    <n v="13"/>
    <s v="DURANGO PAEZ GILDARDO"/>
    <x v="0"/>
    <x v="0"/>
    <n v="204"/>
    <n v="22.6666666666667"/>
    <n v="187.88216560509599"/>
    <m/>
    <n v="104646.06690000001"/>
    <x v="0"/>
    <n v="11140.540499999999"/>
    <x v="1263"/>
    <x v="0"/>
    <m/>
  </r>
  <r>
    <d v="2025-01-19T02:00:45"/>
    <x v="1"/>
    <n v="14"/>
    <s v="DIAZ LOZADA ANDRES FELIPE"/>
    <x v="3"/>
    <x v="0"/>
    <n v="222"/>
    <n v="22.2"/>
    <n v="208.75796178343899"/>
    <m/>
    <n v="116273.40760000001"/>
    <x v="1"/>
    <n v="11140.540499999999"/>
    <x v="1263"/>
    <x v="0"/>
    <m/>
  </r>
  <r>
    <d v="2025-01-19T02:00:45"/>
    <x v="9"/>
    <n v="15"/>
    <s v="VERENZUELA MARTINEZ ALEXANDER"/>
    <x v="0"/>
    <x v="0"/>
    <n v="192"/>
    <n v="21.3333333333333"/>
    <n v="187.88216560509599"/>
    <m/>
    <n v="104646.06690000001"/>
    <x v="1"/>
    <n v="11140.540499999999"/>
    <x v="1263"/>
    <x v="0"/>
    <m/>
  </r>
  <r>
    <d v="2025-01-19T02:00:46"/>
    <x v="1"/>
    <n v="16"/>
    <s v="PEREZ GARCIA JUAN ESTEBAN"/>
    <x v="0"/>
    <x v="0"/>
    <n v="199"/>
    <n v="22.1111111111111"/>
    <n v="187.88216560509599"/>
    <m/>
    <n v="104646.06690000001"/>
    <x v="0"/>
    <n v="11140.540499999999"/>
    <x v="1263"/>
    <x v="0"/>
    <m/>
  </r>
  <r>
    <d v="2025-01-19T02:00:46"/>
    <x v="9"/>
    <n v="17"/>
    <s v="RAMIREZ JARAMILLO WILSON"/>
    <x v="2"/>
    <x v="0"/>
    <n v="142"/>
    <n v="23.6666666666667"/>
    <n v="125.25477707006399"/>
    <m/>
    <n v="69764.044599999994"/>
    <x v="0"/>
    <n v="11140.540499999999"/>
    <x v="1263"/>
    <x v="0"/>
    <m/>
  </r>
  <r>
    <d v="2025-01-19T02:00:46"/>
    <x v="1"/>
    <n v="18"/>
    <s v="BETANCUR GUZMAN JHON FERNANDO"/>
    <x v="3"/>
    <x v="0"/>
    <n v="197"/>
    <n v="19.7"/>
    <n v="208.75796178343899"/>
    <s v="2 Descuentos (Despachador)"/>
    <n v="116273.40760000001"/>
    <x v="0"/>
    <n v="11140.540499999999"/>
    <x v="1263"/>
    <x v="0"/>
    <m/>
  </r>
  <r>
    <d v="2025-01-19T02:00:46"/>
    <x v="9"/>
    <n v="19"/>
    <s v="MUOZ PEA WEIMAR ALONSO"/>
    <x v="3"/>
    <x v="0"/>
    <n v="198"/>
    <n v="19.8"/>
    <n v="208.75796178343899"/>
    <s v="3 Descuentos (Usuarios desubicados) "/>
    <n v="116273.40760000001"/>
    <x v="0"/>
    <n v="11140.540499999999"/>
    <x v="1263"/>
    <x v="0"/>
    <m/>
  </r>
  <r>
    <d v="2025-01-19T02:00:47"/>
    <x v="1"/>
    <n v="20"/>
    <s v="GONZALEZ PEREZ RAFAEL JOSE"/>
    <x v="0"/>
    <x v="0"/>
    <n v="209"/>
    <n v="23.2222222222222"/>
    <n v="187.88216560509599"/>
    <s v="3 Descuentos (Despachador y usuarios desubicados)"/>
    <n v="104646.06690000001"/>
    <x v="0"/>
    <n v="11140.540499999999"/>
    <x v="1263"/>
    <x v="0"/>
    <m/>
  </r>
  <r>
    <d v="2025-01-19T02:00:47"/>
    <x v="9"/>
    <n v="21"/>
    <s v="DURANGO DAVID JOSE"/>
    <x v="0"/>
    <x v="0"/>
    <n v="157"/>
    <n v="17.4444444444444"/>
    <n v="187.88216560509599"/>
    <s v="1 Descuento (asociado) "/>
    <n v="104646.06690000001"/>
    <x v="0"/>
    <n v="11140.540499999999"/>
    <x v="1263"/>
    <x v="0"/>
    <m/>
  </r>
  <r>
    <d v="2025-01-19T02:00:47"/>
    <x v="1"/>
    <n v="22"/>
    <s v="QUIRAMA CASTAEDA JHON JADER"/>
    <x v="3"/>
    <x v="0"/>
    <n v="173"/>
    <n v="17.3"/>
    <n v="208.75796178343899"/>
    <m/>
    <n v="116273.40760000001"/>
    <x v="1"/>
    <n v="11140.540499999999"/>
    <x v="1263"/>
    <x v="0"/>
    <m/>
  </r>
  <r>
    <d v="2025-01-19T02:00:47"/>
    <x v="9"/>
    <n v="23"/>
    <s v="SALDARRIAGA PARRA LUIS ALBERTO"/>
    <x v="4"/>
    <x v="0"/>
    <n v="152"/>
    <n v="21.714285714285701"/>
    <n v="146.13057324840801"/>
    <m/>
    <n v="81391.385399999999"/>
    <x v="2"/>
    <n v="11140.540499999999"/>
    <x v="1263"/>
    <x v="0"/>
    <m/>
  </r>
  <r>
    <d v="2025-01-19T02:00:48"/>
    <x v="1"/>
    <n v="24"/>
    <s v="HERRERA GIRALDO DAVINSON"/>
    <x v="0"/>
    <x v="0"/>
    <n v="154"/>
    <n v="17.1111111111111"/>
    <n v="187.88216560509599"/>
    <m/>
    <n v="104646.06690000001"/>
    <x v="0"/>
    <n v="11140.540499999999"/>
    <x v="1263"/>
    <x v="0"/>
    <m/>
  </r>
  <r>
    <d v="2025-01-19T02:00:48"/>
    <x v="9"/>
    <n v="25"/>
    <s v="HENAO MUOZ FERNEY"/>
    <x v="2"/>
    <x v="0"/>
    <n v="98"/>
    <n v="16.3333333333333"/>
    <n v="125.25477707006399"/>
    <s v="3 Descuentos (conduct y usuarios desubicados) "/>
    <n v="69764.044599999994"/>
    <x v="1"/>
    <n v="11140.540499999999"/>
    <x v="1263"/>
    <x v="0"/>
    <m/>
  </r>
  <r>
    <d v="2025-01-19T02:00:48"/>
    <x v="1"/>
    <n v="26"/>
    <s v="CIRO MARIN RODRIGO ALBERTO"/>
    <x v="0"/>
    <x v="0"/>
    <n v="190"/>
    <n v="21.1111111111111"/>
    <n v="187.88216560509599"/>
    <s v="3 Descuentos (Jefe de ruta y usuarios desubicados) "/>
    <n v="104646.06690000001"/>
    <x v="0"/>
    <n v="11140.540499999999"/>
    <x v="1263"/>
    <x v="0"/>
    <m/>
  </r>
  <r>
    <d v="2025-01-19T02:00:49"/>
    <x v="9"/>
    <n v="27"/>
    <s v="RUA CHAVARRIA JEFERSON ANDREY"/>
    <x v="1"/>
    <x v="0"/>
    <n v="266"/>
    <n v="24.181818181818201"/>
    <n v="229.633757961783"/>
    <m/>
    <n v="127900.7484"/>
    <x v="0"/>
    <n v="11140.540499999999"/>
    <x v="1263"/>
    <x v="0"/>
    <m/>
  </r>
  <r>
    <d v="2025-01-19T02:00:49"/>
    <x v="1"/>
    <n v="30"/>
    <s v="TORRES SUAREZ JUAN DIEGO"/>
    <x v="0"/>
    <x v="0"/>
    <n v="237"/>
    <n v="26.3333333333333"/>
    <n v="187.88216560509599"/>
    <s v="3 Descuentos (Despachador) "/>
    <n v="104646.06690000001"/>
    <x v="0"/>
    <n v="11140.540499999999"/>
    <x v="1263"/>
    <x v="0"/>
    <m/>
  </r>
  <r>
    <d v="2025-01-19T02:00:49"/>
    <x v="9"/>
    <n v="31"/>
    <s v="MONTOYA SANTIAGO"/>
    <x v="0"/>
    <x v="0"/>
    <n v="167"/>
    <n v="18.5555555555556"/>
    <n v="187.88216560509599"/>
    <s v="4 Descuentos (conducts y despachador) "/>
    <n v="104646.06690000001"/>
    <x v="0"/>
    <n v="11140.540499999999"/>
    <x v="1263"/>
    <x v="0"/>
    <m/>
  </r>
  <r>
    <d v="2025-01-19T02:00:49"/>
    <x v="1"/>
    <n v="34"/>
    <s v="MONTOYA OSPINA GILBERTO ANTONIO"/>
    <x v="3"/>
    <x v="0"/>
    <n v="218"/>
    <n v="21.8"/>
    <n v="208.75796178343899"/>
    <m/>
    <n v="116273.40760000001"/>
    <x v="0"/>
    <n v="11140.540499999999"/>
    <x v="1263"/>
    <x v="0"/>
    <m/>
  </r>
  <r>
    <d v="2025-01-19T02:00:50"/>
    <x v="9"/>
    <n v="35"/>
    <s v="MOLINA LUIS FERNANDO"/>
    <x v="1"/>
    <x v="0"/>
    <n v="289"/>
    <n v="26.272727272727298"/>
    <n v="229.633757961783"/>
    <s v="1 Descuento (Despachador) "/>
    <n v="127900.7484"/>
    <x v="1"/>
    <n v="11140.540499999999"/>
    <x v="1263"/>
    <x v="0"/>
    <m/>
  </r>
  <r>
    <d v="2025-01-19T02:00:50"/>
    <x v="1"/>
    <n v="36"/>
    <s v="JARAMILLO JARAMILLO FRANCISCO WBEIMAR"/>
    <x v="6"/>
    <x v="0"/>
    <n v="156"/>
    <n v="19.5"/>
    <n v="167.006369426752"/>
    <m/>
    <n v="93018.7261"/>
    <x v="0"/>
    <n v="11140.540499999999"/>
    <x v="1263"/>
    <x v="0"/>
    <m/>
  </r>
  <r>
    <d v="2025-01-19T02:00:50"/>
    <x v="9"/>
    <n v="37"/>
    <s v="TABORDA ROJAS DIEGO ALEJANDRO"/>
    <x v="4"/>
    <x v="0"/>
    <n v="168"/>
    <n v="24"/>
    <n v="146.13057324840801"/>
    <m/>
    <n v="81391.385399999999"/>
    <x v="1"/>
    <n v="11140.540499999999"/>
    <x v="1263"/>
    <x v="0"/>
    <m/>
  </r>
  <r>
    <d v="2025-01-19T02:00:51"/>
    <x v="1"/>
    <n v="39"/>
    <s v="MACEA MATEO"/>
    <x v="3"/>
    <x v="0"/>
    <n v="190"/>
    <n v="19"/>
    <n v="208.75796178343899"/>
    <m/>
    <n v="116273.40760000001"/>
    <x v="0"/>
    <n v="11140.540499999999"/>
    <x v="1263"/>
    <x v="0"/>
    <m/>
  </r>
  <r>
    <d v="2025-01-19T02:00:51"/>
    <x v="9"/>
    <n v="40"/>
    <s v="OCAMPO OCAMPO ANTONIO JOSE"/>
    <x v="3"/>
    <x v="0"/>
    <n v="180"/>
    <n v="18"/>
    <n v="208.75796178343899"/>
    <m/>
    <n v="116273.40760000001"/>
    <x v="0"/>
    <n v="11140.540499999999"/>
    <x v="1263"/>
    <x v="0"/>
    <m/>
  </r>
  <r>
    <d v="2025-01-19T02:00:51"/>
    <x v="1"/>
    <n v="41"/>
    <s v="GARCIA DAVID WILSON ALBERTO"/>
    <x v="0"/>
    <x v="0"/>
    <n v="155"/>
    <n v="17.2222222222222"/>
    <n v="187.88216560509599"/>
    <s v="2 Descuentos (Conducts) "/>
    <n v="104646.06690000001"/>
    <x v="1"/>
    <n v="11140.540499999999"/>
    <x v="1263"/>
    <x v="0"/>
    <m/>
  </r>
  <r>
    <d v="2025-01-19T02:00:51"/>
    <x v="9"/>
    <n v="42"/>
    <s v="LOPERA ALVAREZ ESTIVEN"/>
    <x v="0"/>
    <x v="0"/>
    <n v="173"/>
    <n v="19.2222222222222"/>
    <n v="187.88216560509599"/>
    <m/>
    <n v="104646.06690000001"/>
    <x v="1"/>
    <n v="11140.540499999999"/>
    <x v="1263"/>
    <x v="0"/>
    <m/>
  </r>
  <r>
    <d v="2025-01-20T00:23:55"/>
    <x v="12"/>
    <n v="4"/>
    <s v="SERNA GONZALES GEOVANNY ANDRES"/>
    <x v="6"/>
    <x v="3"/>
    <n v="156"/>
    <n v="19.5"/>
    <n v="153.245382585752"/>
    <m/>
    <n v="84968.548800000004"/>
    <x v="0"/>
    <n v="12561.9048"/>
    <x v="1264"/>
    <x v="0"/>
    <m/>
  </r>
  <r>
    <d v="2025-01-20T00:23:56"/>
    <x v="12"/>
    <n v="8"/>
    <s v="LONDOO LOPERA DUVAN ANDRES"/>
    <x v="0"/>
    <x v="3"/>
    <n v="136"/>
    <n v="15.1111111111111"/>
    <n v="172.40105540897099"/>
    <m/>
    <n v="95589.617400000003"/>
    <x v="1"/>
    <n v="12561.9048"/>
    <x v="1264"/>
    <x v="0"/>
    <m/>
  </r>
  <r>
    <d v="2025-01-20T00:23:56"/>
    <x v="12"/>
    <n v="9"/>
    <s v="LOPEZ PINEDA DANIEL ESTIVEN"/>
    <x v="2"/>
    <x v="0"/>
    <n v="153"/>
    <n v="23.538461538461501"/>
    <n v="124.511873350923"/>
    <s v="17 Descuentos (transbordo) "/>
    <n v="69036.945900000006"/>
    <x v="0"/>
    <n v="12561.9048"/>
    <x v="1264"/>
    <x v="0"/>
    <m/>
  </r>
  <r>
    <d v="2025-01-20T00:23:56"/>
    <x v="12"/>
    <n v="12"/>
    <s v="JIMENEZ JIMENEZ OMAR DAVID"/>
    <x v="0"/>
    <x v="3"/>
    <n v="161"/>
    <n v="17.8888888888889"/>
    <n v="172.40105540897099"/>
    <m/>
    <n v="95589.617400000003"/>
    <x v="0"/>
    <n v="12561.9048"/>
    <x v="1264"/>
    <x v="0"/>
    <m/>
  </r>
  <r>
    <d v="2025-01-20T00:23:57"/>
    <x v="12"/>
    <n v="14"/>
    <s v="DIAZ LOZADA ANDRES FELIPE"/>
    <x v="1"/>
    <x v="0"/>
    <n v="228"/>
    <n v="20.727272727272702"/>
    <n v="210.712401055409"/>
    <m/>
    <n v="116831.7546"/>
    <x v="1"/>
    <n v="12561.9048"/>
    <x v="1264"/>
    <x v="0"/>
    <m/>
  </r>
  <r>
    <d v="2025-01-20T00:23:57"/>
    <x v="12"/>
    <n v="16"/>
    <s v="JARAMILLO JARAMILLO FRANCISCO WBEIMAR"/>
    <x v="3"/>
    <x v="0"/>
    <n v="192"/>
    <n v="19.2"/>
    <n v="191.55672823219001"/>
    <s v="2 Descuentos (despachador)"/>
    <n v="106210.686"/>
    <x v="0"/>
    <n v="12561.9048"/>
    <x v="1264"/>
    <x v="0"/>
    <m/>
  </r>
  <r>
    <d v="2025-01-20T00:23:57"/>
    <x v="12"/>
    <n v="18"/>
    <s v="BETANCUR GUZMAN JHON FERNANDO"/>
    <x v="6"/>
    <x v="0"/>
    <n v="138"/>
    <n v="17.25"/>
    <n v="153.245382585752"/>
    <m/>
    <n v="84968.548800000004"/>
    <x v="0"/>
    <n v="12561.9048"/>
    <x v="1264"/>
    <x v="0"/>
    <m/>
  </r>
  <r>
    <d v="2025-01-20T00:23:57"/>
    <x v="12"/>
    <n v="20"/>
    <s v="GONZALEZ PEREZ RAFAEL JOSE"/>
    <x v="0"/>
    <x v="3"/>
    <n v="157"/>
    <n v="17.4444444444444"/>
    <n v="172.40105540897099"/>
    <m/>
    <n v="95589.617400000003"/>
    <x v="0"/>
    <n v="12561.9048"/>
    <x v="1264"/>
    <x v="0"/>
    <m/>
  </r>
  <r>
    <d v="2025-01-20T00:23:58"/>
    <x v="12"/>
    <n v="22"/>
    <s v="QUIRAMA CASTAEDA JHON JADER"/>
    <x v="3"/>
    <x v="0"/>
    <n v="229"/>
    <n v="22.9"/>
    <n v="191.55672823219001"/>
    <s v="1 Descuento (conduct) "/>
    <n v="106210.686"/>
    <x v="1"/>
    <n v="12561.9048"/>
    <x v="1264"/>
    <x v="0"/>
    <m/>
  </r>
  <r>
    <d v="2025-01-20T00:23:58"/>
    <x v="12"/>
    <n v="24"/>
    <s v="HERRERA GIRALDO DAVINSON"/>
    <x v="0"/>
    <x v="3"/>
    <n v="148"/>
    <n v="16.4444444444444"/>
    <n v="172.40105540897099"/>
    <m/>
    <n v="95589.617400000003"/>
    <x v="0"/>
    <n v="12561.9048"/>
    <x v="1264"/>
    <x v="0"/>
    <m/>
  </r>
  <r>
    <d v="2025-01-20T00:23:58"/>
    <x v="12"/>
    <n v="26"/>
    <s v="ESPINOZA CHAVARRIA GUILLERMO LEON"/>
    <x v="0"/>
    <x v="3"/>
    <n v="175"/>
    <n v="19.4444444444444"/>
    <n v="172.40105540897099"/>
    <m/>
    <n v="95589.617400000003"/>
    <x v="0"/>
    <n v="12561.9048"/>
    <x v="1264"/>
    <x v="0"/>
    <m/>
  </r>
  <r>
    <d v="2025-01-20T00:23:58"/>
    <x v="12"/>
    <n v="28"/>
    <s v="AGUDELO GARCIA LLORDIN ELIAS"/>
    <x v="1"/>
    <x v="0"/>
    <n v="208"/>
    <n v="18.909090909090899"/>
    <n v="210.712401055409"/>
    <s v="3 Descuentos (asociado y transbordo) "/>
    <n v="116831.7546"/>
    <x v="0"/>
    <n v="12561.9048"/>
    <x v="1264"/>
    <x v="0"/>
    <m/>
  </r>
  <r>
    <d v="2025-01-20T00:23:59"/>
    <x v="12"/>
    <n v="30"/>
    <s v="TORRES SUAREZ JUAN DIEGO"/>
    <x v="3"/>
    <x v="0"/>
    <n v="177"/>
    <n v="17.7"/>
    <n v="191.55672823219001"/>
    <m/>
    <n v="106210.686"/>
    <x v="0"/>
    <n v="12561.9048"/>
    <x v="1264"/>
    <x v="0"/>
    <m/>
  </r>
  <r>
    <d v="2025-01-20T00:23:59"/>
    <x v="12"/>
    <n v="33"/>
    <s v="HINCAPIE DIDIER FABIAN "/>
    <x v="3"/>
    <x v="3"/>
    <n v="171"/>
    <n v="17.100000000000001"/>
    <n v="191.55672823219001"/>
    <m/>
    <n v="106210.686"/>
    <x v="0"/>
    <n v="12561.9048"/>
    <x v="1264"/>
    <x v="0"/>
    <m/>
  </r>
  <r>
    <d v="2025-01-20T00:23:59"/>
    <x v="12"/>
    <n v="34"/>
    <s v="MONTOYA OSPINA GILBERTO ANTONIO"/>
    <x v="3"/>
    <x v="3"/>
    <n v="222"/>
    <n v="22.2"/>
    <n v="191.55672823219001"/>
    <m/>
    <n v="106210.686"/>
    <x v="0"/>
    <n v="12561.9048"/>
    <x v="1264"/>
    <x v="0"/>
    <m/>
  </r>
  <r>
    <d v="2025-01-20T00:23:59"/>
    <x v="12"/>
    <n v="36"/>
    <s v="MARTINEZ CHAVERRA LUIS NORBERTO"/>
    <x v="3"/>
    <x v="0"/>
    <n v="206"/>
    <n v="20.6"/>
    <n v="191.55672823219001"/>
    <s v="1 Descuento (Asociado) "/>
    <n v="106210.686"/>
    <x v="0"/>
    <n v="12561.9048"/>
    <x v="1264"/>
    <x v="0"/>
    <m/>
  </r>
  <r>
    <d v="2025-01-20T00:24:00"/>
    <x v="12"/>
    <n v="37"/>
    <s v="RUA CHAVARRIA JEFERSON ANDREY"/>
    <x v="3"/>
    <x v="0"/>
    <n v="208"/>
    <n v="20.8"/>
    <n v="191.55672823219001"/>
    <m/>
    <n v="106210.686"/>
    <x v="1"/>
    <n v="12561.9048"/>
    <x v="1264"/>
    <x v="0"/>
    <m/>
  </r>
  <r>
    <d v="2025-01-20T00:24:00"/>
    <x v="12"/>
    <n v="38"/>
    <s v="JIMENEZ HERNANDEZ ESTEBAN CAMILO"/>
    <x v="3"/>
    <x v="0"/>
    <n v="180"/>
    <n v="18"/>
    <n v="191.55672823219001"/>
    <m/>
    <n v="106210.686"/>
    <x v="0"/>
    <n v="12561.9048"/>
    <x v="1264"/>
    <x v="0"/>
    <m/>
  </r>
  <r>
    <d v="2025-01-20T00:24:00"/>
    <x v="12"/>
    <n v="40"/>
    <s v="OCAMPO OCAMPO ANTONIO JOSE"/>
    <x v="3"/>
    <x v="3"/>
    <n v="194"/>
    <n v="19.399999999999999"/>
    <n v="191.55672823219001"/>
    <s v="1 Descuento (Despachador) "/>
    <n v="106210.686"/>
    <x v="0"/>
    <n v="12561.9048"/>
    <x v="1264"/>
    <x v="0"/>
    <m/>
  </r>
  <r>
    <d v="2025-01-20T00:24:00"/>
    <x v="12"/>
    <n v="42"/>
    <s v="QUINTERO  ALVARO ANTONIO"/>
    <x v="3"/>
    <x v="0"/>
    <n v="191"/>
    <n v="19.100000000000001"/>
    <n v="191.55672823219001"/>
    <m/>
    <n v="106210.686"/>
    <x v="1"/>
    <n v="12561.9048"/>
    <x v="1264"/>
    <x v="0"/>
    <m/>
  </r>
  <r>
    <d v="2025-01-21T00:57:22"/>
    <x v="9"/>
    <n v="1"/>
    <s v="PALMAR PANA EDIXON JOSUE"/>
    <x v="14"/>
    <x v="0"/>
    <n v="15"/>
    <n v="30"/>
    <n v="11.540669856459299"/>
    <m/>
    <n v="6458.7919000000002"/>
    <x v="0"/>
    <n v="14397.2222"/>
    <x v="1265"/>
    <x v="0"/>
    <m/>
  </r>
  <r>
    <d v="2025-01-21T00:57:22"/>
    <x v="1"/>
    <n v="3"/>
    <s v="AGUIRRE ANDRES"/>
    <x v="8"/>
    <x v="0"/>
    <n v="111"/>
    <n v="22.2"/>
    <n v="115.406698564593"/>
    <m/>
    <n v="64587.918700000002"/>
    <x v="0"/>
    <n v="14397.2222"/>
    <x v="1265"/>
    <x v="0"/>
    <m/>
  </r>
  <r>
    <d v="2025-01-21T00:57:23"/>
    <x v="9"/>
    <n v="4"/>
    <s v="SERNA GONZALES GEOVANNY ANDRES"/>
    <x v="10"/>
    <x v="0"/>
    <n v="129"/>
    <n v="28.6666666666667"/>
    <n v="103.866028708134"/>
    <m/>
    <n v="58129.126799999998"/>
    <x v="0"/>
    <n v="14397.2222"/>
    <x v="1265"/>
    <x v="0"/>
    <m/>
  </r>
  <r>
    <d v="2025-01-21T00:57:23"/>
    <x v="1"/>
    <n v="5"/>
    <s v="BERRIO POSADA ANGELA"/>
    <x v="9"/>
    <x v="0"/>
    <n v="212"/>
    <n v="17.6666666666667"/>
    <n v="276.97607655502401"/>
    <s v="Se descuenta 0.5 viaje de 4 pm ya que NO cumple con la ruta "/>
    <n v="148576.0048"/>
    <x v="1"/>
    <n v="14397.2222"/>
    <x v="1265"/>
    <x v="2"/>
    <n v="11.5"/>
  </r>
  <r>
    <d v="2025-01-21T00:57:23"/>
    <x v="9"/>
    <n v="6"/>
    <s v="LOPEZ PINEDA DANIEL ESTIVEN"/>
    <x v="3"/>
    <x v="0"/>
    <n v="260"/>
    <n v="26"/>
    <n v="230.813397129187"/>
    <m/>
    <n v="129175.8373"/>
    <x v="0"/>
    <n v="14397.2222"/>
    <x v="1265"/>
    <x v="0"/>
    <m/>
  </r>
  <r>
    <d v="2025-01-21T00:57:23"/>
    <x v="9"/>
    <n v="8"/>
    <s v="JARAMILLO JARAMILLO FRANCISCO WBEIMAR"/>
    <x v="3"/>
    <x v="0"/>
    <n v="265"/>
    <n v="26.5"/>
    <n v="230.813397129187"/>
    <m/>
    <n v="129175.8373"/>
    <x v="1"/>
    <n v="14397.2222"/>
    <x v="1265"/>
    <x v="0"/>
    <m/>
  </r>
  <r>
    <d v="2025-01-21T00:57:24"/>
    <x v="1"/>
    <n v="9"/>
    <s v="AGUDELO GARCIA DENIN ANGELO"/>
    <x v="0"/>
    <x v="0"/>
    <n v="199"/>
    <n v="22.1111111111111"/>
    <n v="207.73205741626799"/>
    <m/>
    <n v="116258.2536"/>
    <x v="0"/>
    <n v="14397.2222"/>
    <x v="1265"/>
    <x v="0"/>
    <m/>
  </r>
  <r>
    <d v="2025-01-21T00:57:24"/>
    <x v="9"/>
    <n v="10"/>
    <s v="TABORDA ROJAS DIEGO ALEJANDRO"/>
    <x v="2"/>
    <x v="0"/>
    <n v="148"/>
    <n v="24.6666666666667"/>
    <n v="138.488038277512"/>
    <s v="1 Descuento (Despachadora) "/>
    <n v="77505.502399999998"/>
    <x v="0"/>
    <n v="14397.2222"/>
    <x v="1265"/>
    <x v="0"/>
    <m/>
  </r>
  <r>
    <d v="2025-01-21T00:57:24"/>
    <x v="1"/>
    <n v="11"/>
    <s v="HINCAPIE DIDIER FABIAN"/>
    <x v="12"/>
    <x v="0"/>
    <n v="304"/>
    <n v="23.384615384615401"/>
    <n v="300.05741626794298"/>
    <s v="4 Descuentos (Usuarios desubicados) "/>
    <n v="167928.58850000001"/>
    <x v="0"/>
    <n v="14397.2222"/>
    <x v="1265"/>
    <x v="0"/>
    <m/>
  </r>
  <r>
    <d v="2025-01-21T00:57:24"/>
    <x v="9"/>
    <n v="12"/>
    <s v="JIMENEZ JIMENEZ OMAR DAVID"/>
    <x v="0"/>
    <x v="0"/>
    <n v="213"/>
    <n v="23.6666666666667"/>
    <n v="207.73205741626799"/>
    <m/>
    <n v="116258.2536"/>
    <x v="0"/>
    <n v="14397.2222"/>
    <x v="1265"/>
    <x v="0"/>
    <m/>
  </r>
  <r>
    <d v="2025-01-21T00:57:25"/>
    <x v="9"/>
    <n v="13"/>
    <s v="DURANGO PAEZ GILDARDO"/>
    <x v="0"/>
    <x v="0"/>
    <n v="190"/>
    <n v="21.1111111111111"/>
    <n v="207.73205741626799"/>
    <m/>
    <n v="116258.2536"/>
    <x v="0"/>
    <n v="14397.2222"/>
    <x v="1265"/>
    <x v="0"/>
    <m/>
  </r>
  <r>
    <d v="2025-01-21T00:57:25"/>
    <x v="1"/>
    <n v="14"/>
    <s v="DIAZ LOZADA ANDRES FELIPE"/>
    <x v="1"/>
    <x v="0"/>
    <n v="270"/>
    <n v="24.545454545454501"/>
    <n v="253.894736842105"/>
    <m/>
    <n v="142093.42110000001"/>
    <x v="1"/>
    <n v="14397.2222"/>
    <x v="1265"/>
    <x v="0"/>
    <m/>
  </r>
  <r>
    <d v="2025-01-21T00:57:25"/>
    <x v="9"/>
    <n v="15"/>
    <s v="VERENZUELA MARTINEZ ALEXANDER"/>
    <x v="1"/>
    <x v="0"/>
    <n v="245"/>
    <n v="22.272727272727298"/>
    <n v="253.894736842105"/>
    <s v="1 Descuento (Despachador)"/>
    <n v="142093.42110000001"/>
    <x v="1"/>
    <n v="14397.2222"/>
    <x v="1265"/>
    <x v="0"/>
    <m/>
  </r>
  <r>
    <d v="2025-01-21T00:57:25"/>
    <x v="1"/>
    <n v="16"/>
    <s v="PEREZ GARCIA JUAN ESTEBAN"/>
    <x v="1"/>
    <x v="0"/>
    <n v="218"/>
    <n v="19.818181818181799"/>
    <n v="253.894736842105"/>
    <s v="3 Descuentos (despachador, transbordo y conduct) "/>
    <n v="142093.42110000001"/>
    <x v="0"/>
    <n v="14397.2222"/>
    <x v="1265"/>
    <x v="0"/>
    <m/>
  </r>
  <r>
    <d v="2025-01-21T00:57:26"/>
    <x v="9"/>
    <n v="17"/>
    <s v="RAMIREZ JARAMILLO WILSON"/>
    <x v="0"/>
    <x v="0"/>
    <n v="208"/>
    <n v="23.1111111111111"/>
    <n v="207.73205741626799"/>
    <m/>
    <n v="116258.2536"/>
    <x v="0"/>
    <n v="14397.2222"/>
    <x v="1265"/>
    <x v="0"/>
    <m/>
  </r>
  <r>
    <d v="2025-01-21T00:57:26"/>
    <x v="9"/>
    <n v="18"/>
    <s v="BETANCUR GUZMAN JHON FERNANDO"/>
    <x v="2"/>
    <x v="0"/>
    <n v="86"/>
    <n v="14.3333333333333"/>
    <n v="138.488038277512"/>
    <s v="4 Descuentos (Transbordo) "/>
    <n v="77505.502399999998"/>
    <x v="0"/>
    <n v="14397.2222"/>
    <x v="1265"/>
    <x v="0"/>
    <m/>
  </r>
  <r>
    <d v="2025-01-21T00:57:26"/>
    <x v="1"/>
    <n v="19"/>
    <s v="MUOZ PEA WEIMAR ALONSO"/>
    <x v="6"/>
    <x v="0"/>
    <n v="203"/>
    <n v="23.882352941176499"/>
    <n v="196.19138755980899"/>
    <m/>
    <n v="109799.4617"/>
    <x v="0"/>
    <n v="14397.2222"/>
    <x v="1265"/>
    <x v="0"/>
    <m/>
  </r>
  <r>
    <d v="2025-01-21T00:57:26"/>
    <x v="9"/>
    <n v="20"/>
    <s v="GONZALEZ PEREZ RAFAEL JOSE"/>
    <x v="3"/>
    <x v="0"/>
    <n v="237"/>
    <n v="23.7"/>
    <n v="230.813397129187"/>
    <m/>
    <n v="129175.8373"/>
    <x v="0"/>
    <n v="14397.2222"/>
    <x v="1265"/>
    <x v="0"/>
    <m/>
  </r>
  <r>
    <d v="2025-01-21T00:57:27"/>
    <x v="1"/>
    <n v="21"/>
    <s v="DURANGO DAVID JOSE"/>
    <x v="1"/>
    <x v="0"/>
    <n v="247"/>
    <n v="22.454545454545499"/>
    <n v="253.894736842105"/>
    <m/>
    <n v="142093.42110000001"/>
    <x v="0"/>
    <n v="14397.2222"/>
    <x v="1265"/>
    <x v="0"/>
    <m/>
  </r>
  <r>
    <d v="2025-01-21T00:57:27"/>
    <x v="9"/>
    <n v="22"/>
    <s v="QUIRAMA CASTAEDA JHON JADER"/>
    <x v="1"/>
    <x v="0"/>
    <n v="297"/>
    <n v="27"/>
    <n v="253.894736842105"/>
    <m/>
    <n v="142093.42110000001"/>
    <x v="1"/>
    <n v="14397.2222"/>
    <x v="1265"/>
    <x v="0"/>
    <m/>
  </r>
  <r>
    <d v="2025-01-21T00:57:27"/>
    <x v="9"/>
    <n v="23"/>
    <s v="RUA CHAVARRIA JEFERSON ANDREY"/>
    <x v="1"/>
    <x v="0"/>
    <n v="261"/>
    <n v="23.727272727272702"/>
    <n v="253.894736842105"/>
    <s v="3 Descuentos (usuario desubicado y despachadores) "/>
    <n v="142093.42110000001"/>
    <x v="2"/>
    <n v="14397.2222"/>
    <x v="1265"/>
    <x v="0"/>
    <m/>
  </r>
  <r>
    <d v="2025-01-21T00:57:27"/>
    <x v="1"/>
    <n v="24"/>
    <s v="HERRERA GIRALDO DAVINSON"/>
    <x v="0"/>
    <x v="0"/>
    <n v="239"/>
    <n v="26.5555555555556"/>
    <n v="207.73205741626799"/>
    <m/>
    <n v="116258.2536"/>
    <x v="0"/>
    <n v="14397.2222"/>
    <x v="1265"/>
    <x v="0"/>
    <m/>
  </r>
  <r>
    <d v="2025-01-21T00:57:28"/>
    <x v="9"/>
    <n v="25"/>
    <s v="JIMENEZ HURTADO CARLOS ESTIVEN"/>
    <x v="0"/>
    <x v="0"/>
    <n v="210"/>
    <n v="23.3333333333333"/>
    <n v="207.73205741626799"/>
    <m/>
    <n v="116258.2536"/>
    <x v="1"/>
    <n v="14397.2222"/>
    <x v="1265"/>
    <x v="0"/>
    <m/>
  </r>
  <r>
    <d v="2025-01-21T00:57:28"/>
    <x v="1"/>
    <n v="26"/>
    <s v="ESPINOZA CHAVARRIA GUILLERMO LEON"/>
    <x v="3"/>
    <x v="0"/>
    <n v="234"/>
    <n v="23.4"/>
    <n v="230.813397129187"/>
    <m/>
    <n v="129175.8373"/>
    <x v="0"/>
    <n v="14397.2222"/>
    <x v="1265"/>
    <x v="0"/>
    <m/>
  </r>
  <r>
    <d v="2025-01-21T00:57:28"/>
    <x v="9"/>
    <n v="27"/>
    <s v="FLORES RINCON JORGE ALBERTO"/>
    <x v="3"/>
    <x v="0"/>
    <n v="247"/>
    <n v="24.7"/>
    <n v="230.813397129187"/>
    <m/>
    <n v="129175.8373"/>
    <x v="0"/>
    <n v="14397.2222"/>
    <x v="1265"/>
    <x v="0"/>
    <m/>
  </r>
  <r>
    <d v="2025-01-21T00:57:28"/>
    <x v="9"/>
    <n v="28"/>
    <s v="AGUDELO GARCIA LLORDIN ELIAS"/>
    <x v="1"/>
    <x v="0"/>
    <n v="259"/>
    <n v="23.545454545454501"/>
    <n v="253.894736842105"/>
    <s v="1 Descuento (conduct) "/>
    <n v="142093.42110000001"/>
    <x v="0"/>
    <n v="14397.2222"/>
    <x v="1265"/>
    <x v="0"/>
    <m/>
  </r>
  <r>
    <d v="2025-01-21T00:57:28"/>
    <x v="1"/>
    <n v="29"/>
    <s v="VALENCIA MENDOZA JHON"/>
    <x v="2"/>
    <x v="0"/>
    <n v="164"/>
    <n v="27.3333333333333"/>
    <n v="138.488038277512"/>
    <m/>
    <n v="77505.502399999998"/>
    <x v="0"/>
    <n v="14397.2222"/>
    <x v="1265"/>
    <x v="0"/>
    <m/>
  </r>
  <r>
    <d v="2025-01-21T00:57:29"/>
    <x v="9"/>
    <n v="30"/>
    <s v="TORRES SUAREZ JUAN DIEGO"/>
    <x v="6"/>
    <x v="0"/>
    <n v="148"/>
    <n v="18.5"/>
    <n v="184.65071770334899"/>
    <m/>
    <n v="103340.66989999999"/>
    <x v="0"/>
    <n v="14397.2222"/>
    <x v="1265"/>
    <x v="0"/>
    <m/>
  </r>
  <r>
    <d v="2025-01-21T00:57:29"/>
    <x v="1"/>
    <n v="34"/>
    <s v="MONTOYA OSPINA GILBERTO ANTONIO"/>
    <x v="1"/>
    <x v="0"/>
    <n v="262"/>
    <n v="23.818181818181799"/>
    <n v="253.894736842105"/>
    <m/>
    <n v="142093.42110000001"/>
    <x v="0"/>
    <n v="14397.2222"/>
    <x v="1265"/>
    <x v="0"/>
    <m/>
  </r>
  <r>
    <d v="2025-01-21T00:57:29"/>
    <x v="9"/>
    <n v="36"/>
    <s v="MARTINEZ CHAVERRA LUIS NORBERTO"/>
    <x v="1"/>
    <x v="0"/>
    <n v="255"/>
    <n v="23.181818181818201"/>
    <n v="253.894736842105"/>
    <s v="1 Descuento (jefe de ruta) "/>
    <n v="142093.42110000001"/>
    <x v="0"/>
    <n v="14397.2222"/>
    <x v="1265"/>
    <x v="0"/>
    <m/>
  </r>
  <r>
    <d v="2025-01-21T00:57:29"/>
    <x v="9"/>
    <n v="37"/>
    <s v="TABORDA ROJAS DIEGO ALEJANDRO"/>
    <x v="7"/>
    <x v="0"/>
    <n v="50"/>
    <n v="16.6666666666667"/>
    <n v="69.244019138756002"/>
    <m/>
    <n v="38752.751199999999"/>
    <x v="1"/>
    <n v="14397.2222"/>
    <x v="1265"/>
    <x v="0"/>
    <m/>
  </r>
  <r>
    <d v="2025-01-21T00:57:30"/>
    <x v="1"/>
    <n v="38"/>
    <s v="JIMENEZ HERNANDEZ ESTEBAN CAMILO"/>
    <x v="8"/>
    <x v="0"/>
    <n v="95"/>
    <n v="19"/>
    <n v="115.406698564593"/>
    <s v="1 Descuento (conduct) "/>
    <n v="64587.918700000002"/>
    <x v="0"/>
    <n v="14397.2222"/>
    <x v="1265"/>
    <x v="0"/>
    <m/>
  </r>
  <r>
    <d v="2025-01-21T00:57:30"/>
    <x v="9"/>
    <n v="39"/>
    <s v="MACEA MATEO"/>
    <x v="9"/>
    <x v="0"/>
    <n v="256"/>
    <n v="21.3333333333333"/>
    <n v="276.97607655502401"/>
    <s v="2 Descuentos (despachadores) "/>
    <n v="155011.0048"/>
    <x v="0"/>
    <n v="14397.2222"/>
    <x v="1265"/>
    <x v="0"/>
    <m/>
  </r>
  <r>
    <d v="2025-01-21T00:57:30"/>
    <x v="1"/>
    <n v="40"/>
    <s v="OCAMPO OCAMPO ANTONIO JOSE"/>
    <x v="1"/>
    <x v="0"/>
    <n v="256"/>
    <n v="23.272727272727298"/>
    <n v="253.894736842105"/>
    <m/>
    <n v="142093.42110000001"/>
    <x v="0"/>
    <n v="14397.2222"/>
    <x v="1265"/>
    <x v="0"/>
    <m/>
  </r>
  <r>
    <d v="2025-01-21T00:57:30"/>
    <x v="9"/>
    <n v="41"/>
    <s v="GARCIA DAVID WILSON ALBERTO"/>
    <x v="3"/>
    <x v="0"/>
    <n v="243"/>
    <n v="24.3"/>
    <n v="230.813397129187"/>
    <s v="1 Descuento (conduct) "/>
    <n v="129175.8373"/>
    <x v="1"/>
    <n v="14397.2222"/>
    <x v="1265"/>
    <x v="0"/>
    <m/>
  </r>
  <r>
    <d v="2025-01-22T02:50:47"/>
    <x v="9"/>
    <n v="1"/>
    <s v="PALMAR PANA EDIXON JOSUE"/>
    <x v="12"/>
    <x v="0"/>
    <n v="314"/>
    <n v="24.153846153846199"/>
    <n v="302.19261637239202"/>
    <s v="4 Descuentos (Usuarios desubicados) "/>
    <n v="169177.68059999999"/>
    <x v="0"/>
    <n v="11916.6667"/>
    <x v="1266"/>
    <x v="0"/>
    <m/>
  </r>
  <r>
    <d v="2025-01-22T02:50:48"/>
    <x v="1"/>
    <n v="2"/>
    <s v="PARIAS MURIEL JHON FREDY"/>
    <x v="0"/>
    <x v="0"/>
    <n v="175"/>
    <n v="19.4444444444444"/>
    <n v="209.21027287319399"/>
    <m/>
    <n v="117123.0096"/>
    <x v="1"/>
    <n v="11916.6667"/>
    <x v="1266"/>
    <x v="0"/>
    <m/>
  </r>
  <r>
    <d v="2025-01-22T02:50:48"/>
    <x v="9"/>
    <n v="3"/>
    <s v="AGUIRRE ANDRES"/>
    <x v="6"/>
    <x v="0"/>
    <n v="165"/>
    <n v="20.625"/>
    <n v="185.964686998395"/>
    <s v="1 Descuento (Usuario desubicado) "/>
    <n v="104109.3419"/>
    <x v="0"/>
    <n v="11916.6667"/>
    <x v="1266"/>
    <x v="0"/>
    <m/>
  </r>
  <r>
    <d v="2025-01-22T02:50:48"/>
    <x v="1"/>
    <n v="4"/>
    <s v="SERNA GONZALES GEOVANNY ANDRES"/>
    <x v="0"/>
    <x v="0"/>
    <n v="171"/>
    <n v="19"/>
    <n v="209.21027287319399"/>
    <s v="3 Descuentos (Transbordo) "/>
    <n v="117123.0096"/>
    <x v="0"/>
    <n v="11916.6667"/>
    <x v="1266"/>
    <x v="0"/>
    <m/>
  </r>
  <r>
    <d v="2025-01-22T02:50:49"/>
    <x v="9"/>
    <n v="5"/>
    <s v="BERRIO POSADA ANGELA"/>
    <x v="6"/>
    <x v="0"/>
    <n v="181"/>
    <n v="22.625"/>
    <n v="185.964686998395"/>
    <m/>
    <n v="104109.3419"/>
    <x v="1"/>
    <n v="11916.6667"/>
    <x v="1266"/>
    <x v="0"/>
    <m/>
  </r>
  <r>
    <d v="2025-01-22T02:50:49"/>
    <x v="1"/>
    <n v="6"/>
    <s v="LOPEZ PINEDA DANIEL ESTIVEN"/>
    <x v="12"/>
    <x v="0"/>
    <n v="282"/>
    <n v="21.692307692307701"/>
    <n v="302.19261637239202"/>
    <s v="2 Descuentos (Usuarios desubicados) "/>
    <n v="169177.68059999999"/>
    <x v="0"/>
    <n v="11916.6667"/>
    <x v="1266"/>
    <x v="0"/>
    <m/>
  </r>
  <r>
    <d v="2025-01-22T02:50:49"/>
    <x v="9"/>
    <n v="7"/>
    <s v="MEDINA MARTINEZ JONATHAN ESTIVEN"/>
    <x v="0"/>
    <x v="0"/>
    <n v="209"/>
    <n v="23.2222222222222"/>
    <n v="209.21027287319399"/>
    <s v="2 Descuentos (Despachadores) "/>
    <n v="117123.0096"/>
    <x v="1"/>
    <n v="11916.6667"/>
    <x v="1266"/>
    <x v="0"/>
    <m/>
  </r>
  <r>
    <d v="2025-01-22T02:50:49"/>
    <x v="1"/>
    <n v="8"/>
    <s v="JARAMILLO JARAMILLO FRANCISCO WBEIMAR"/>
    <x v="3"/>
    <x v="0"/>
    <n v="227"/>
    <n v="22.7"/>
    <n v="232.455858747994"/>
    <m/>
    <n v="130136.6774"/>
    <x v="1"/>
    <n v="11916.6667"/>
    <x v="1266"/>
    <x v="0"/>
    <m/>
  </r>
  <r>
    <d v="2025-01-22T02:50:50"/>
    <x v="9"/>
    <n v="9"/>
    <s v="AGUDELO GARCIA DENIN ANGELO"/>
    <x v="3"/>
    <x v="0"/>
    <n v="215"/>
    <n v="22.6315789473684"/>
    <n v="220.83306581059401"/>
    <s v="1 Descuento (Despachador) "/>
    <n v="123629.8435"/>
    <x v="0"/>
    <n v="11916.6667"/>
    <x v="1266"/>
    <x v="0"/>
    <m/>
  </r>
  <r>
    <d v="2025-01-22T02:50:50"/>
    <x v="1"/>
    <n v="12"/>
    <s v="JIMENEZ JIMENEZ OMAR DAVID"/>
    <x v="0"/>
    <x v="0"/>
    <n v="207"/>
    <n v="23"/>
    <n v="209.21027287319399"/>
    <m/>
    <n v="117123.0096"/>
    <x v="0"/>
    <n v="11916.6667"/>
    <x v="1266"/>
    <x v="0"/>
    <m/>
  </r>
  <r>
    <d v="2025-01-22T02:50:50"/>
    <x v="9"/>
    <n v="13"/>
    <s v="DURANGO PAEZ GILDARDO"/>
    <x v="0"/>
    <x v="0"/>
    <n v="223"/>
    <n v="24.7777777777778"/>
    <n v="209.21027287319399"/>
    <s v="1 Descuento (jefe de ruta) "/>
    <n v="117123.0096"/>
    <x v="0"/>
    <n v="11916.6667"/>
    <x v="1266"/>
    <x v="0"/>
    <m/>
  </r>
  <r>
    <d v="2025-01-22T02:50:50"/>
    <x v="1"/>
    <n v="14"/>
    <s v="DIAZ LOZADA ANDRES FELIPE"/>
    <x v="1"/>
    <x v="0"/>
    <n v="276"/>
    <n v="25.090909090909101"/>
    <n v="255.70144462279299"/>
    <m/>
    <n v="143150.34510000001"/>
    <x v="1"/>
    <n v="11916.6667"/>
    <x v="1266"/>
    <x v="0"/>
    <m/>
  </r>
  <r>
    <d v="2025-01-22T02:50:51"/>
    <x v="9"/>
    <n v="15"/>
    <s v="VERENZUELA MARTINEZ ALEXANDER"/>
    <x v="1"/>
    <x v="0"/>
    <n v="273"/>
    <n v="24.818181818181799"/>
    <n v="255.70144462279299"/>
    <s v="2 Descuentos (Despachadores) "/>
    <n v="143150.34510000001"/>
    <x v="1"/>
    <n v="11916.6667"/>
    <x v="1266"/>
    <x v="0"/>
    <m/>
  </r>
  <r>
    <d v="2025-01-22T02:50:51"/>
    <x v="1"/>
    <n v="16"/>
    <s v="PEREZ GARCIA JUAN ESTEBAN"/>
    <x v="0"/>
    <x v="0"/>
    <n v="154"/>
    <n v="17.1111111111111"/>
    <n v="209.21027287319399"/>
    <m/>
    <n v="117123.0096"/>
    <x v="0"/>
    <n v="11916.6667"/>
    <x v="1266"/>
    <x v="0"/>
    <m/>
  </r>
  <r>
    <d v="2025-01-22T02:50:51"/>
    <x v="9"/>
    <n v="17"/>
    <s v="RAMIREZ JARAMILLO WILSON"/>
    <x v="6"/>
    <x v="0"/>
    <n v="183"/>
    <n v="22.875"/>
    <n v="185.964686998395"/>
    <s v="1 Descuento (Despachador) "/>
    <n v="104109.3419"/>
    <x v="0"/>
    <n v="11916.6667"/>
    <x v="1266"/>
    <x v="0"/>
    <m/>
  </r>
  <r>
    <d v="2025-01-22T02:50:51"/>
    <x v="1"/>
    <n v="18"/>
    <s v="BETANCUR GUZMAN JHON FERNANDO"/>
    <x v="1"/>
    <x v="0"/>
    <n v="242"/>
    <n v="22"/>
    <n v="255.70144462279299"/>
    <s v="3 Descuentos (Despachador y usuarios desubicados) "/>
    <n v="143150.34510000001"/>
    <x v="0"/>
    <n v="11916.6667"/>
    <x v="1266"/>
    <x v="0"/>
    <m/>
  </r>
  <r>
    <d v="2025-01-22T02:50:52"/>
    <x v="9"/>
    <n v="19"/>
    <s v="MUOZ PEA WEIMAR ALONSO"/>
    <x v="0"/>
    <x v="0"/>
    <n v="206"/>
    <n v="22.8888888888889"/>
    <n v="209.21027287319399"/>
    <m/>
    <n v="117123.0096"/>
    <x v="0"/>
    <n v="11916.6667"/>
    <x v="1266"/>
    <x v="0"/>
    <m/>
  </r>
  <r>
    <d v="2025-01-22T02:50:52"/>
    <x v="1"/>
    <n v="20"/>
    <s v="GONZALEZ PEREZ RAFAEL JOSE"/>
    <x v="3"/>
    <x v="0"/>
    <n v="270"/>
    <n v="27"/>
    <n v="232.455858747994"/>
    <s v="2 Descuentos (conduct) "/>
    <n v="130136.6774"/>
    <x v="0"/>
    <n v="11916.6667"/>
    <x v="1266"/>
    <x v="0"/>
    <m/>
  </r>
  <r>
    <d v="2025-01-22T02:50:52"/>
    <x v="9"/>
    <n v="21"/>
    <s v="DURANGO DAVID JOSE"/>
    <x v="1"/>
    <x v="0"/>
    <n v="250"/>
    <n v="22.727272727272702"/>
    <n v="255.70144462279299"/>
    <m/>
    <n v="143150.34510000001"/>
    <x v="0"/>
    <n v="11916.6667"/>
    <x v="1266"/>
    <x v="0"/>
    <m/>
  </r>
  <r>
    <d v="2025-01-22T02:50:52"/>
    <x v="1"/>
    <n v="22"/>
    <s v="QUIRAMA CASTAEDA JHON JADER"/>
    <x v="6"/>
    <x v="3"/>
    <n v="225"/>
    <n v="28.125"/>
    <n v="185.964686998395"/>
    <m/>
    <n v="104109.3419"/>
    <x v="1"/>
    <n v="11916.6667"/>
    <x v="1266"/>
    <x v="0"/>
    <m/>
  </r>
  <r>
    <d v="2025-01-22T02:50:53"/>
    <x v="9"/>
    <n v="23"/>
    <s v="SALDARRIAGA PARRA LUIS ALBERTO"/>
    <x v="3"/>
    <x v="0"/>
    <n v="202"/>
    <n v="20.2"/>
    <n v="232.455858747994"/>
    <m/>
    <n v="130136.6774"/>
    <x v="2"/>
    <n v="11916.6667"/>
    <x v="1266"/>
    <x v="0"/>
    <m/>
  </r>
  <r>
    <d v="2025-01-22T02:50:53"/>
    <x v="1"/>
    <n v="25"/>
    <s v="RESTREPO RODRIGUEZ LIBARDO ANDRES"/>
    <x v="9"/>
    <x v="0"/>
    <n v="372"/>
    <n v="31"/>
    <n v="278.94703049759198"/>
    <m/>
    <n v="156164.0128"/>
    <x v="1"/>
    <n v="11916.6667"/>
    <x v="1266"/>
    <x v="0"/>
    <m/>
  </r>
  <r>
    <d v="2025-01-22T02:50:53"/>
    <x v="9"/>
    <n v="26"/>
    <s v="ESPINOZA CHAVARRIA GUILLERMO LEON"/>
    <x v="10"/>
    <x v="0"/>
    <n v="86"/>
    <n v="21.5"/>
    <n v="92.982343499197398"/>
    <m/>
    <n v="52054.670899999997"/>
    <x v="0"/>
    <n v="11916.6667"/>
    <x v="1266"/>
    <x v="0"/>
    <m/>
  </r>
  <r>
    <d v="2025-01-22T02:50:53"/>
    <x v="1"/>
    <n v="27"/>
    <s v="FLORES RINCON JORGE ALBERTO"/>
    <x v="10"/>
    <x v="0"/>
    <n v="92"/>
    <n v="23"/>
    <n v="92.982343499197398"/>
    <m/>
    <n v="52054.670899999997"/>
    <x v="0"/>
    <n v="11916.6667"/>
    <x v="1266"/>
    <x v="0"/>
    <m/>
  </r>
  <r>
    <d v="2025-01-22T02:50:54"/>
    <x v="9"/>
    <n v="28"/>
    <s v="AGUDELO GARCIA LLORDIN ELIAS"/>
    <x v="9"/>
    <x v="0"/>
    <n v="275"/>
    <n v="22.9166666666667"/>
    <n v="278.94703049759198"/>
    <s v="3 Descuentos (Usuarios desubicados) "/>
    <n v="156164.0128"/>
    <x v="0"/>
    <n v="11916.6667"/>
    <x v="1266"/>
    <x v="0"/>
    <m/>
  </r>
  <r>
    <d v="2025-01-22T02:50:54"/>
    <x v="1"/>
    <n v="29"/>
    <s v="VALENCIA MENDOZA JHON"/>
    <x v="4"/>
    <x v="0"/>
    <n v="176"/>
    <n v="25.1428571428571"/>
    <n v="162.71910112359501"/>
    <m/>
    <n v="91095.674199999994"/>
    <x v="0"/>
    <n v="11916.6667"/>
    <x v="1266"/>
    <x v="0"/>
    <m/>
  </r>
  <r>
    <d v="2025-01-22T02:50:54"/>
    <x v="9"/>
    <n v="30"/>
    <s v="TORRES SUAREZ JUAN DIEGO"/>
    <x v="7"/>
    <x v="0"/>
    <n v="70"/>
    <n v="23.3333333333333"/>
    <n v="69.736757624398095"/>
    <m/>
    <n v="39041.003199999999"/>
    <x v="0"/>
    <n v="11916.6667"/>
    <x v="1266"/>
    <x v="0"/>
    <m/>
  </r>
  <r>
    <d v="2025-01-22T02:50:55"/>
    <x v="1"/>
    <n v="35"/>
    <s v="MOLINA LUIS FERNANDO"/>
    <x v="0"/>
    <x v="0"/>
    <n v="230"/>
    <n v="25.5555555555556"/>
    <n v="209.21027287319399"/>
    <m/>
    <n v="117123.0096"/>
    <x v="1"/>
    <n v="11916.6667"/>
    <x v="1266"/>
    <x v="0"/>
    <m/>
  </r>
  <r>
    <d v="2025-01-22T02:50:55"/>
    <x v="9"/>
    <n v="36"/>
    <s v="MARTINEZ CHAVERRA LUIS NORBERTO"/>
    <x v="1"/>
    <x v="0"/>
    <n v="238"/>
    <n v="21.636363636363601"/>
    <n v="255.70144462279299"/>
    <s v="2 Descuentos (Usuario desubicado y despachador) "/>
    <n v="143150.34510000001"/>
    <x v="0"/>
    <n v="11916.6667"/>
    <x v="1266"/>
    <x v="0"/>
    <m/>
  </r>
  <r>
    <d v="2025-01-22T02:50:55"/>
    <x v="1"/>
    <n v="37"/>
    <s v="TABORDA ROJAS DIEGO ALEJANDRO"/>
    <x v="1"/>
    <x v="0"/>
    <n v="292"/>
    <n v="26.545454545454501"/>
    <n v="255.70144462279299"/>
    <m/>
    <n v="143150.34510000001"/>
    <x v="1"/>
    <n v="11916.6667"/>
    <x v="1266"/>
    <x v="0"/>
    <m/>
  </r>
  <r>
    <d v="2025-01-22T02:50:55"/>
    <x v="9"/>
    <n v="38"/>
    <s v="JIMENEZ HERNANDEZ ESTEBAN CAMILO"/>
    <x v="0"/>
    <x v="0"/>
    <n v="205"/>
    <n v="22.7777777777778"/>
    <n v="209.21027287319399"/>
    <s v="4 Descuentos (despachador y conduct) "/>
    <n v="117123.0096"/>
    <x v="0"/>
    <n v="11916.6667"/>
    <x v="1266"/>
    <x v="0"/>
    <m/>
  </r>
  <r>
    <d v="2025-01-22T02:50:55"/>
    <x v="1"/>
    <n v="39"/>
    <s v="MACEA MATEO"/>
    <x v="7"/>
    <x v="0"/>
    <n v="103"/>
    <n v="34.3333333333333"/>
    <n v="69.736757624398095"/>
    <m/>
    <n v="39041.003199999999"/>
    <x v="0"/>
    <n v="11916.6667"/>
    <x v="1266"/>
    <x v="0"/>
    <m/>
  </r>
  <r>
    <d v="2025-01-22T02:50:56"/>
    <x v="9"/>
    <n v="40"/>
    <s v="OCAMPO OCAMPO ANTONIO JOSE"/>
    <x v="4"/>
    <x v="0"/>
    <n v="163"/>
    <n v="23.285714285714299"/>
    <n v="162.71910112359501"/>
    <m/>
    <n v="91095.674199999994"/>
    <x v="0"/>
    <n v="11916.6667"/>
    <x v="1266"/>
    <x v="0"/>
    <m/>
  </r>
  <r>
    <d v="2025-01-22T02:50:56"/>
    <x v="1"/>
    <n v="41"/>
    <s v="GARCIA DAVID WILSON ALBERTO"/>
    <x v="6"/>
    <x v="0"/>
    <n v="154"/>
    <n v="19.25"/>
    <n v="185.964686998395"/>
    <s v="2 Descuentos (Usuarios desubicados) "/>
    <n v="104109.3419"/>
    <x v="1"/>
    <n v="11916.6667"/>
    <x v="1266"/>
    <x v="0"/>
    <m/>
  </r>
  <r>
    <d v="2025-01-22T02:50:56"/>
    <x v="9"/>
    <n v="42"/>
    <s v="LOPERA ALVAREZ ESTIVEN"/>
    <x v="4"/>
    <x v="0"/>
    <n v="135"/>
    <n v="19.285714285714299"/>
    <n v="162.71910112359501"/>
    <s v="1 Descuento (Conduct) "/>
    <n v="91095.674199999994"/>
    <x v="1"/>
    <n v="11916.6667"/>
    <x v="1266"/>
    <x v="0"/>
    <m/>
  </r>
  <r>
    <d v="2025-01-23T00:50:25"/>
    <x v="9"/>
    <n v="1"/>
    <s v="PALMAR PANA EDIXON JOSUE"/>
    <x v="8"/>
    <x v="0"/>
    <n v="120"/>
    <n v="24"/>
    <n v="112.65923566879"/>
    <s v="1 Descuento (Conduct) "/>
    <n v="62980.652900000001"/>
    <x v="0"/>
    <n v="12794.4444"/>
    <x v="1267"/>
    <x v="0"/>
    <m/>
  </r>
  <r>
    <d v="2025-01-23T00:50:25"/>
    <x v="1"/>
    <n v="2"/>
    <s v="PARIAS MURIEL JHON FREDY"/>
    <x v="0"/>
    <x v="0"/>
    <n v="210"/>
    <n v="23.3333333333333"/>
    <n v="202.78662420382199"/>
    <m/>
    <n v="113365.1752"/>
    <x v="1"/>
    <n v="12794.4444"/>
    <x v="1267"/>
    <x v="0"/>
    <m/>
  </r>
  <r>
    <d v="2025-01-23T00:50:26"/>
    <x v="9"/>
    <n v="3"/>
    <s v="AGUIRRE ANDRES"/>
    <x v="1"/>
    <x v="0"/>
    <n v="234"/>
    <n v="21.272727272727298"/>
    <n v="247.850318471338"/>
    <m/>
    <n v="138557.4363"/>
    <x v="0"/>
    <n v="12794.4444"/>
    <x v="1267"/>
    <x v="0"/>
    <m/>
  </r>
  <r>
    <d v="2025-01-23T00:50:26"/>
    <x v="1"/>
    <n v="4"/>
    <s v="BETANCUR GUZMAN JHON FERNANDO"/>
    <x v="2"/>
    <x v="0"/>
    <n v="151"/>
    <n v="25.1666666666667"/>
    <n v="135.19108280254801"/>
    <s v="5 Descuentos (Transbordo) "/>
    <n v="75576.7834"/>
    <x v="0"/>
    <n v="12794.4444"/>
    <x v="1267"/>
    <x v="0"/>
    <m/>
  </r>
  <r>
    <d v="2025-01-23T00:50:26"/>
    <x v="9"/>
    <n v="6"/>
    <s v="RESTREPO RODRIGUEZ LIBARDO ANDRES"/>
    <x v="9"/>
    <x v="0"/>
    <n v="319"/>
    <n v="26.5833333333333"/>
    <n v="270.38216560509602"/>
    <m/>
    <n v="151153.56690000001"/>
    <x v="0"/>
    <n v="12794.4444"/>
    <x v="1267"/>
    <x v="0"/>
    <m/>
  </r>
  <r>
    <d v="2025-01-23T00:50:26"/>
    <x v="1"/>
    <n v="7"/>
    <s v="MEDINA MARTINEZ JONATHAN ESTIVEN"/>
    <x v="2"/>
    <x v="3"/>
    <n v="122"/>
    <n v="18.769230769230798"/>
    <n v="146.45700636942701"/>
    <s v="1 Descuento (Despachador) "/>
    <n v="81874.848700000002"/>
    <x v="1"/>
    <n v="12794.4444"/>
    <x v="1267"/>
    <x v="0"/>
    <m/>
  </r>
  <r>
    <d v="2025-01-23T00:50:26"/>
    <x v="9"/>
    <n v="8"/>
    <s v="VACA FIERRO ROBINSON"/>
    <x v="12"/>
    <x v="0"/>
    <n v="304"/>
    <n v="23.384615384615401"/>
    <n v="292.91401273885401"/>
    <s v="2 Descuentos (Despachador y conduct) "/>
    <n v="163749.69750000001"/>
    <x v="1"/>
    <n v="12794.4444"/>
    <x v="1267"/>
    <x v="0"/>
    <m/>
  </r>
  <r>
    <d v="2025-01-23T00:50:27"/>
    <x v="1"/>
    <n v="12"/>
    <s v="JIMENEZ JIMENEZ OMAR DAVID"/>
    <x v="0"/>
    <x v="0"/>
    <n v="250"/>
    <n v="27.7777777777778"/>
    <n v="202.78662420382199"/>
    <s v="1 Descuento (Asociado) "/>
    <n v="113365.1752"/>
    <x v="0"/>
    <n v="12794.4444"/>
    <x v="1267"/>
    <x v="0"/>
    <m/>
  </r>
  <r>
    <d v="2025-01-23T00:50:27"/>
    <x v="9"/>
    <n v="13"/>
    <s v="DURANGO PAEZ GILDARDO"/>
    <x v="0"/>
    <x v="0"/>
    <n v="180"/>
    <n v="20"/>
    <n v="202.78662420382199"/>
    <m/>
    <n v="113365.1752"/>
    <x v="0"/>
    <n v="12794.4444"/>
    <x v="1267"/>
    <x v="0"/>
    <m/>
  </r>
  <r>
    <d v="2025-01-23T00:50:28"/>
    <x v="1"/>
    <n v="14"/>
    <s v="DIAZ LOZADA ANDRES FELIPE"/>
    <x v="1"/>
    <x v="0"/>
    <n v="281"/>
    <n v="25.545454545454501"/>
    <n v="247.850318471338"/>
    <s v="2 Descuentos (Conducts) "/>
    <n v="138557.4363"/>
    <x v="1"/>
    <n v="12794.4444"/>
    <x v="1267"/>
    <x v="0"/>
    <m/>
  </r>
  <r>
    <d v="2025-01-23T00:50:28"/>
    <x v="9"/>
    <n v="15"/>
    <s v="VERENZUELA MARTINEZ ALEXANDER"/>
    <x v="0"/>
    <x v="0"/>
    <n v="246"/>
    <n v="27.3333333333333"/>
    <n v="202.78662420382199"/>
    <s v="1 Descuento (Despachador) "/>
    <n v="113365.1752"/>
    <x v="1"/>
    <n v="12794.4444"/>
    <x v="1267"/>
    <x v="0"/>
    <m/>
  </r>
  <r>
    <d v="2025-01-23T00:50:29"/>
    <x v="1"/>
    <n v="17"/>
    <s v="RAMIREZ JARAMILLO WILSON"/>
    <x v="0"/>
    <x v="0"/>
    <n v="201"/>
    <n v="22.3333333333333"/>
    <n v="202.78662420382199"/>
    <s v="4 Descuentos (Despachadores) "/>
    <n v="113365.1752"/>
    <x v="0"/>
    <n v="12794.4444"/>
    <x v="1267"/>
    <x v="0"/>
    <m/>
  </r>
  <r>
    <d v="2025-01-23T00:50:29"/>
    <x v="9"/>
    <n v="18"/>
    <s v="BETANCUR GUZMAN JHON FERNANDO"/>
    <x v="8"/>
    <x v="0"/>
    <n v="97"/>
    <n v="19.399999999999999"/>
    <n v="112.65923566879"/>
    <m/>
    <n v="62980.652900000001"/>
    <x v="0"/>
    <n v="12794.4444"/>
    <x v="1267"/>
    <x v="0"/>
    <m/>
  </r>
  <r>
    <d v="2025-01-23T00:50:30"/>
    <x v="1"/>
    <n v="19"/>
    <s v="MUOZ PEA WEIMAR ALONSO"/>
    <x v="2"/>
    <x v="0"/>
    <n v="117"/>
    <n v="18"/>
    <n v="146.45700636942701"/>
    <s v="2 Descuentos (Usuarios desubicados) "/>
    <n v="81874.848700000002"/>
    <x v="0"/>
    <n v="12794.4444"/>
    <x v="1267"/>
    <x v="0"/>
    <m/>
  </r>
  <r>
    <d v="2025-01-23T00:50:30"/>
    <x v="9"/>
    <n v="20"/>
    <s v="GONZALEZ PEREZ RAFAEL JOSE"/>
    <x v="6"/>
    <x v="0"/>
    <n v="179"/>
    <n v="22.375"/>
    <n v="180.25477707006399"/>
    <m/>
    <n v="100769.04459999999"/>
    <x v="0"/>
    <n v="12794.4444"/>
    <x v="1267"/>
    <x v="0"/>
    <m/>
  </r>
  <r>
    <d v="2025-01-23T00:50:31"/>
    <x v="1"/>
    <n v="21"/>
    <s v="DURANGO DAVID JOSE"/>
    <x v="0"/>
    <x v="0"/>
    <n v="194"/>
    <n v="21.5555555555556"/>
    <n v="202.78662420382199"/>
    <s v="1 Descuento (Conduct) "/>
    <n v="113365.1752"/>
    <x v="0"/>
    <n v="12794.4444"/>
    <x v="1267"/>
    <x v="0"/>
    <m/>
  </r>
  <r>
    <d v="2025-01-23T00:50:31"/>
    <x v="9"/>
    <n v="22"/>
    <s v="QUIRAMA CASTAEDA JHON JADER"/>
    <x v="3"/>
    <x v="0"/>
    <n v="222"/>
    <n v="22.2"/>
    <n v="225.31847133758001"/>
    <m/>
    <n v="125961.3057"/>
    <x v="1"/>
    <n v="12794.4444"/>
    <x v="1267"/>
    <x v="0"/>
    <m/>
  </r>
  <r>
    <d v="2025-01-23T00:50:31"/>
    <x v="1"/>
    <n v="23"/>
    <s v="SALDARRIAGA PARRA LUIS ALBERTO"/>
    <x v="4"/>
    <x v="0"/>
    <n v="134"/>
    <n v="19.1428571428571"/>
    <n v="157.722929936306"/>
    <m/>
    <n v="88172.914000000004"/>
    <x v="2"/>
    <n v="12794.4444"/>
    <x v="1267"/>
    <x v="0"/>
    <m/>
  </r>
  <r>
    <d v="2025-01-23T00:50:31"/>
    <x v="9"/>
    <n v="24"/>
    <s v="HERRERA GIRALDO DAVINSON"/>
    <x v="9"/>
    <x v="0"/>
    <n v="264"/>
    <n v="22"/>
    <n v="270.38216560509602"/>
    <s v="1 Descuento (Usuario movilidad reducida) "/>
    <n v="151153.56690000001"/>
    <x v="0"/>
    <n v="12794.4444"/>
    <x v="1267"/>
    <x v="0"/>
    <m/>
  </r>
  <r>
    <d v="2025-01-23T00:50:32"/>
    <x v="1"/>
    <n v="25"/>
    <s v="JIMENEZ HURTADO CARLOS ESTIVEN"/>
    <x v="0"/>
    <x v="0"/>
    <n v="214"/>
    <n v="23.7777777777778"/>
    <n v="202.78662420382199"/>
    <s v="3 Descuentos (Conducts) "/>
    <n v="113365.1752"/>
    <x v="1"/>
    <n v="12794.4444"/>
    <x v="1267"/>
    <x v="0"/>
    <m/>
  </r>
  <r>
    <d v="2025-01-23T00:50:32"/>
    <x v="9"/>
    <n v="26"/>
    <s v="ESPINOZA CHAVARRIA GUILLERMO LEON"/>
    <x v="1"/>
    <x v="0"/>
    <n v="220"/>
    <n v="20"/>
    <n v="247.850318471338"/>
    <m/>
    <n v="138557.4363"/>
    <x v="0"/>
    <n v="12794.4444"/>
    <x v="1267"/>
    <x v="0"/>
    <m/>
  </r>
  <r>
    <d v="2025-01-23T00:50:32"/>
    <x v="1"/>
    <n v="27"/>
    <s v="RUA CHAVARRIA JEFERSON ANDREY"/>
    <x v="12"/>
    <x v="0"/>
    <n v="259"/>
    <n v="19.923076923076898"/>
    <n v="292.91401273885401"/>
    <s v="1 Descuento (Conduct) "/>
    <n v="163749.69750000001"/>
    <x v="0"/>
    <n v="12794.4444"/>
    <x v="1267"/>
    <x v="0"/>
    <m/>
  </r>
  <r>
    <d v="2025-01-23T00:50:32"/>
    <x v="9"/>
    <n v="28"/>
    <s v="AGUDELO GARCIA LLORDIN ELIAS"/>
    <x v="4"/>
    <x v="0"/>
    <n v="173"/>
    <n v="24.714285714285701"/>
    <n v="157.722929936306"/>
    <m/>
    <n v="88172.914000000004"/>
    <x v="0"/>
    <n v="12794.4444"/>
    <x v="1267"/>
    <x v="0"/>
    <m/>
  </r>
  <r>
    <d v="2025-01-23T00:50:33"/>
    <x v="1"/>
    <n v="29"/>
    <s v="VALENCIA MENDOZA JHON"/>
    <x v="1"/>
    <x v="0"/>
    <n v="249"/>
    <n v="22.636363636363601"/>
    <n v="247.850318471338"/>
    <s v="1 Descuento (Despachador) "/>
    <n v="138557.4363"/>
    <x v="0"/>
    <n v="12794.4444"/>
    <x v="1267"/>
    <x v="0"/>
    <m/>
  </r>
  <r>
    <d v="2025-01-23T00:50:33"/>
    <x v="9"/>
    <n v="30"/>
    <s v="TORRES SUAREZ JUAN DIEGO"/>
    <x v="2"/>
    <x v="0"/>
    <n v="125"/>
    <n v="20.8333333333333"/>
    <n v="135.19108280254801"/>
    <m/>
    <n v="75576.7834"/>
    <x v="0"/>
    <n v="12794.4444"/>
    <x v="1267"/>
    <x v="0"/>
    <m/>
  </r>
  <r>
    <d v="2025-01-23T00:50:33"/>
    <x v="1"/>
    <n v="32"/>
    <s v="AGUDELO GARCIA DENIN ANGELO"/>
    <x v="0"/>
    <x v="0"/>
    <n v="207"/>
    <n v="23"/>
    <n v="202.78662420382199"/>
    <m/>
    <n v="113365.1752"/>
    <x v="0"/>
    <n v="12794.4444"/>
    <x v="1267"/>
    <x v="0"/>
    <m/>
  </r>
  <r>
    <d v="2025-01-23T00:50:33"/>
    <x v="9"/>
    <n v="34"/>
    <s v="MONTOYA OSPINA GILBERTO ANTONIO"/>
    <x v="1"/>
    <x v="0"/>
    <n v="284"/>
    <n v="25.818181818181799"/>
    <n v="247.850318471338"/>
    <m/>
    <n v="138557.4363"/>
    <x v="0"/>
    <n v="12794.4444"/>
    <x v="1267"/>
    <x v="0"/>
    <m/>
  </r>
  <r>
    <d v="2025-01-23T00:50:33"/>
    <x v="1"/>
    <n v="35"/>
    <s v="MOLINA LUIS FERNANDO"/>
    <x v="10"/>
    <x v="3"/>
    <n v="83"/>
    <n v="18.4444444444444"/>
    <n v="101.39331210191099"/>
    <m/>
    <n v="56682.587599999999"/>
    <x v="1"/>
    <n v="12794.4444"/>
    <x v="1267"/>
    <x v="0"/>
    <m/>
  </r>
  <r>
    <d v="2025-01-23T00:50:34"/>
    <x v="9"/>
    <n v="36"/>
    <s v="MARTINEZ CHAVERRA LUIS NORBERTO"/>
    <x v="1"/>
    <x v="0"/>
    <n v="249"/>
    <n v="22.636363636363601"/>
    <n v="247.850318471338"/>
    <m/>
    <n v="138557.4363"/>
    <x v="0"/>
    <n v="12794.4444"/>
    <x v="1267"/>
    <x v="0"/>
    <m/>
  </r>
  <r>
    <d v="2025-01-23T00:50:34"/>
    <x v="1"/>
    <n v="37"/>
    <s v="TABORDA ROJAS DIEGO ALEJANDRO"/>
    <x v="1"/>
    <x v="0"/>
    <n v="220"/>
    <n v="20"/>
    <n v="247.850318471338"/>
    <s v="1 Descuento (Despachador) "/>
    <n v="138557.4363"/>
    <x v="1"/>
    <n v="12794.4444"/>
    <x v="1267"/>
    <x v="0"/>
    <m/>
  </r>
  <r>
    <d v="2025-01-23T00:50:34"/>
    <x v="9"/>
    <n v="38"/>
    <s v="JIMENEZ HERNANDEZ ESTEBAN CAMILO"/>
    <x v="0"/>
    <x v="0"/>
    <n v="191"/>
    <n v="21.2222222222222"/>
    <n v="202.78662420382199"/>
    <s v="20 Descuentos (Transbordo) "/>
    <n v="113365.1752"/>
    <x v="0"/>
    <n v="12794.4444"/>
    <x v="1267"/>
    <x v="0"/>
    <m/>
  </r>
  <r>
    <d v="2025-01-23T00:50:34"/>
    <x v="1"/>
    <n v="39"/>
    <s v="MACEA MATEO"/>
    <x v="2"/>
    <x v="0"/>
    <n v="125"/>
    <n v="19.230769230769202"/>
    <n v="146.45700636942701"/>
    <m/>
    <n v="81874.848700000002"/>
    <x v="0"/>
    <n v="12794.4444"/>
    <x v="1267"/>
    <x v="0"/>
    <m/>
  </r>
  <r>
    <d v="2025-01-23T00:50:35"/>
    <x v="9"/>
    <n v="40"/>
    <s v="OCAMPO OCAMPO ANTONIO JOSE"/>
    <x v="3"/>
    <x v="0"/>
    <n v="218"/>
    <n v="21.8"/>
    <n v="225.31847133758001"/>
    <m/>
    <n v="125961.3057"/>
    <x v="0"/>
    <n v="12794.4444"/>
    <x v="1267"/>
    <x v="0"/>
    <m/>
  </r>
  <r>
    <d v="2025-01-23T00:50:35"/>
    <x v="1"/>
    <n v="41"/>
    <s v="LONDOO LOPERA DUVAN ANDRES"/>
    <x v="0"/>
    <x v="0"/>
    <n v="221"/>
    <n v="24.5555555555556"/>
    <n v="202.78662420382199"/>
    <s v="2 Descuentos (conduct y usuario desubicado) "/>
    <n v="113365.1752"/>
    <x v="1"/>
    <n v="12794.4444"/>
    <x v="1267"/>
    <x v="0"/>
    <m/>
  </r>
  <r>
    <d v="2025-01-23T00:50:35"/>
    <x v="9"/>
    <n v="42"/>
    <s v="LOPERA ALVAREZ ESTIVEN "/>
    <x v="0"/>
    <x v="3"/>
    <n v="212"/>
    <n v="23.5555555555556"/>
    <n v="202.78662420382199"/>
    <m/>
    <n v="113365.1752"/>
    <x v="1"/>
    <n v="12794.4444"/>
    <x v="1267"/>
    <x v="0"/>
    <m/>
  </r>
  <r>
    <d v="2025-01-24T00:46:47"/>
    <x v="1"/>
    <n v="1"/>
    <s v="PALMAR PANA EDIXON JOSUE"/>
    <x v="13"/>
    <x v="0"/>
    <n v="238"/>
    <n v="17"/>
    <n v="298.92899408284001"/>
    <s v="2 Descuentos (Usuario desubicado y asociado) "/>
    <n v="166683.4615"/>
    <x v="0"/>
    <n v="12989.4737"/>
    <x v="1268"/>
    <x v="0"/>
    <m/>
  </r>
  <r>
    <d v="2025-01-24T00:46:48"/>
    <x v="9"/>
    <n v="4"/>
    <s v="SERNA GONZALES GEOVANNY ANDRES"/>
    <x v="0"/>
    <x v="0"/>
    <n v="196"/>
    <n v="21.7777777777778"/>
    <n v="192.168639053254"/>
    <s v="3 Descuentos (Transbordo y despachador) "/>
    <n v="107153.6538"/>
    <x v="0"/>
    <n v="12989.4737"/>
    <x v="1268"/>
    <x v="0"/>
    <m/>
  </r>
  <r>
    <d v="2025-01-24T00:46:48"/>
    <x v="1"/>
    <n v="5"/>
    <s v="BERRIO POSADA ANGELA"/>
    <x v="9"/>
    <x v="0"/>
    <n v="277"/>
    <n v="23.0833333333333"/>
    <n v="256.22485207100601"/>
    <s v="1 Descuento (Despachador) "/>
    <n v="142871.5385"/>
    <x v="1"/>
    <n v="12989.4737"/>
    <x v="1268"/>
    <x v="0"/>
    <m/>
  </r>
  <r>
    <d v="2025-01-24T00:46:48"/>
    <x v="9"/>
    <n v="6"/>
    <s v="RESTREPO RODRIGUEZ LIBARDO ANDRES"/>
    <x v="1"/>
    <x v="0"/>
    <n v="283"/>
    <n v="25.727272727272702"/>
    <n v="234.87278106508899"/>
    <s v="2 Descuentos (Usuarios desubicados) "/>
    <n v="130965.5769"/>
    <x v="0"/>
    <n v="12989.4737"/>
    <x v="1268"/>
    <x v="0"/>
    <m/>
  </r>
  <r>
    <d v="2025-01-24T00:46:48"/>
    <x v="1"/>
    <n v="7"/>
    <s v="MEDINA MARTINEZ JONATHAN ESTIVEN"/>
    <x v="11"/>
    <x v="0"/>
    <n v="62"/>
    <n v="31"/>
    <n v="42.7041420118343"/>
    <m/>
    <n v="23811.9231"/>
    <x v="1"/>
    <n v="12989.4737"/>
    <x v="1268"/>
    <x v="0"/>
    <m/>
  </r>
  <r>
    <d v="2025-01-24T00:46:49"/>
    <x v="9"/>
    <n v="8"/>
    <s v="VACA FIERRO ROBINSON"/>
    <x v="9"/>
    <x v="0"/>
    <n v="221"/>
    <n v="18.4166666666667"/>
    <n v="256.22485207100601"/>
    <m/>
    <n v="142871.5385"/>
    <x v="1"/>
    <n v="12989.4737"/>
    <x v="1268"/>
    <x v="0"/>
    <m/>
  </r>
  <r>
    <d v="2025-01-24T00:46:49"/>
    <x v="1"/>
    <n v="9"/>
    <s v="ALVAREZ SAMUEL"/>
    <x v="2"/>
    <x v="3"/>
    <n v="188"/>
    <n v="28.923076923076898"/>
    <n v="138.788461538462"/>
    <m/>
    <n v="77388.75"/>
    <x v="0"/>
    <n v="12989.4737"/>
    <x v="1268"/>
    <x v="0"/>
    <m/>
  </r>
  <r>
    <d v="2025-01-24T00:46:49"/>
    <x v="9"/>
    <n v="10"/>
    <s v="RAMIREZ RENGIFO JORGE ANDRES"/>
    <x v="1"/>
    <x v="0"/>
    <n v="243"/>
    <n v="22.090909090909101"/>
    <n v="234.87278106508899"/>
    <s v="3 Descuentos (Despachadores y conduct) "/>
    <n v="130965.5769"/>
    <x v="0"/>
    <n v="12989.4737"/>
    <x v="1268"/>
    <x v="0"/>
    <m/>
  </r>
  <r>
    <d v="2025-01-24T00:46:50"/>
    <x v="1"/>
    <n v="12"/>
    <s v="JIMENEZ JIMENEZ OMAR DAVID"/>
    <x v="0"/>
    <x v="0"/>
    <n v="175"/>
    <n v="19.4444444444444"/>
    <n v="192.168639053254"/>
    <m/>
    <n v="107153.6538"/>
    <x v="0"/>
    <n v="12989.4737"/>
    <x v="1268"/>
    <x v="0"/>
    <m/>
  </r>
  <r>
    <d v="2025-01-24T00:46:50"/>
    <x v="9"/>
    <n v="13"/>
    <s v="DURANGO PAEZ GILDARDO"/>
    <x v="6"/>
    <x v="3"/>
    <n v="149"/>
    <n v="17.529411764705898"/>
    <n v="181.492603550296"/>
    <m/>
    <n v="101200.6731"/>
    <x v="0"/>
    <n v="12989.4737"/>
    <x v="1268"/>
    <x v="0"/>
    <m/>
  </r>
  <r>
    <d v="2025-01-24T00:46:50"/>
    <x v="1"/>
    <n v="14"/>
    <s v="DIAZ LOZADA ANDRES FELIPE"/>
    <x v="1"/>
    <x v="0"/>
    <n v="230"/>
    <n v="20.909090909090899"/>
    <n v="234.87278106508899"/>
    <m/>
    <n v="130965.5769"/>
    <x v="1"/>
    <n v="12989.4737"/>
    <x v="1268"/>
    <x v="0"/>
    <m/>
  </r>
  <r>
    <d v="2025-01-24T00:46:50"/>
    <x v="9"/>
    <n v="15"/>
    <s v="VERENZUELA MARTINEZ ALEXANDER"/>
    <x v="1"/>
    <x v="0"/>
    <n v="275"/>
    <n v="25"/>
    <n v="234.87278106508899"/>
    <m/>
    <n v="130965.5769"/>
    <x v="1"/>
    <n v="12989.4737"/>
    <x v="1268"/>
    <x v="0"/>
    <m/>
  </r>
  <r>
    <d v="2025-01-24T00:46:51"/>
    <x v="1"/>
    <n v="16"/>
    <s v="PEREZ GARCIA JUAN ESTEBAN"/>
    <x v="11"/>
    <x v="0"/>
    <n v="60"/>
    <n v="30"/>
    <n v="42.7041420118343"/>
    <m/>
    <n v="23811.9231"/>
    <x v="0"/>
    <n v="12989.4737"/>
    <x v="1268"/>
    <x v="0"/>
    <m/>
  </r>
  <r>
    <d v="2025-01-24T00:46:51"/>
    <x v="9"/>
    <n v="17"/>
    <s v="RAMIREZ JARAMILLO WILSON"/>
    <x v="0"/>
    <x v="0"/>
    <n v="180"/>
    <n v="20"/>
    <n v="192.168639053254"/>
    <s v="4 Descuentos (Usuarios desubicados y jefe de ruta) "/>
    <n v="107153.6538"/>
    <x v="0"/>
    <n v="12989.4737"/>
    <x v="1268"/>
    <x v="0"/>
    <m/>
  </r>
  <r>
    <d v="2025-01-24T00:46:51"/>
    <x v="1"/>
    <n v="18"/>
    <s v="BETANCUR GUZMAN JHON FERNANDO"/>
    <x v="3"/>
    <x v="0"/>
    <n v="209"/>
    <n v="20.9"/>
    <n v="213.52071005917199"/>
    <m/>
    <n v="119059.6154"/>
    <x v="0"/>
    <n v="12989.4737"/>
    <x v="1268"/>
    <x v="0"/>
    <m/>
  </r>
  <r>
    <d v="2025-01-24T00:46:52"/>
    <x v="9"/>
    <n v="19"/>
    <s v="MUOZ PEA WEIMAR ALONSO"/>
    <x v="3"/>
    <x v="0"/>
    <n v="173"/>
    <n v="17.3"/>
    <n v="213.52071005917199"/>
    <m/>
    <n v="119059.6154"/>
    <x v="0"/>
    <n v="12989.4737"/>
    <x v="1268"/>
    <x v="0"/>
    <m/>
  </r>
  <r>
    <d v="2025-01-24T00:46:52"/>
    <x v="1"/>
    <n v="20"/>
    <s v="GONZALEZ PEREZ RAFAEL JOSE"/>
    <x v="0"/>
    <x v="0"/>
    <n v="193"/>
    <n v="21.4444444444444"/>
    <n v="192.168639053254"/>
    <m/>
    <n v="107153.6538"/>
    <x v="0"/>
    <n v="12989.4737"/>
    <x v="1268"/>
    <x v="0"/>
    <m/>
  </r>
  <r>
    <d v="2025-01-24T00:46:52"/>
    <x v="9"/>
    <n v="21"/>
    <s v="DAVID  HENRY GIOVANNY"/>
    <x v="3"/>
    <x v="0"/>
    <n v="225"/>
    <n v="22.5"/>
    <n v="213.52071005917199"/>
    <s v="7 Descuentos (Transbordo) "/>
    <n v="119059.6154"/>
    <x v="0"/>
    <n v="12989.4737"/>
    <x v="1268"/>
    <x v="0"/>
    <m/>
  </r>
  <r>
    <d v="2025-01-24T00:46:52"/>
    <x v="1"/>
    <n v="22"/>
    <s v="QUIRAMA CASTAEDA JHON JADER"/>
    <x v="4"/>
    <x v="3"/>
    <n v="144"/>
    <n v="20.571428571428601"/>
    <n v="149.46449704142"/>
    <m/>
    <n v="83341.730800000005"/>
    <x v="1"/>
    <n v="12989.4737"/>
    <x v="1268"/>
    <x v="0"/>
    <m/>
  </r>
  <r>
    <d v="2025-01-24T00:46:53"/>
    <x v="9"/>
    <n v="23"/>
    <s v="SALDARRIAGA PARRA LUIS ALBERTO"/>
    <x v="2"/>
    <x v="0"/>
    <n v="142"/>
    <n v="23.6666666666667"/>
    <n v="128.11242603550301"/>
    <m/>
    <n v="71435.769199999995"/>
    <x v="2"/>
    <n v="12989.4737"/>
    <x v="1268"/>
    <x v="0"/>
    <m/>
  </r>
  <r>
    <d v="2025-01-24T00:46:53"/>
    <x v="1"/>
    <n v="24"/>
    <s v="HERRERA GIRALDO DAVINSON"/>
    <x v="0"/>
    <x v="0"/>
    <n v="172"/>
    <n v="19.1111111111111"/>
    <n v="192.168639053254"/>
    <s v="3 Descuentos (Jefe de ruta y despachadores) "/>
    <n v="107153.6538"/>
    <x v="0"/>
    <n v="12989.4737"/>
    <x v="1268"/>
    <x v="0"/>
    <m/>
  </r>
  <r>
    <d v="2025-01-24T00:46:53"/>
    <x v="9"/>
    <n v="25"/>
    <s v="JIMENEZ HURTADO CARLOS ESTIVEN"/>
    <x v="6"/>
    <x v="0"/>
    <n v="176"/>
    <n v="22"/>
    <n v="170.816568047337"/>
    <s v="3 Descuentos (Usuarios desubicados y despachadora) "/>
    <n v="95247.692299999995"/>
    <x v="1"/>
    <n v="12989.4737"/>
    <x v="1268"/>
    <x v="0"/>
    <m/>
  </r>
  <r>
    <d v="2025-01-24T00:46:53"/>
    <x v="1"/>
    <n v="26"/>
    <s v="ESPINOZA CHAVARRIA GUILLERMO LEON"/>
    <x v="3"/>
    <x v="0"/>
    <n v="236"/>
    <n v="23.6"/>
    <n v="213.52071005917199"/>
    <m/>
    <n v="119059.6154"/>
    <x v="0"/>
    <n v="12989.4737"/>
    <x v="1268"/>
    <x v="0"/>
    <m/>
  </r>
  <r>
    <d v="2025-01-24T00:46:54"/>
    <x v="9"/>
    <n v="27"/>
    <s v="FLORES RINCON JORGE ALBERTO"/>
    <x v="2"/>
    <x v="0"/>
    <n v="158"/>
    <n v="26.3333333333333"/>
    <n v="128.11242603550301"/>
    <s v="3 Descuentos (Usuarios desubicados) "/>
    <n v="71435.769199999995"/>
    <x v="0"/>
    <n v="12989.4737"/>
    <x v="1268"/>
    <x v="0"/>
    <m/>
  </r>
  <r>
    <d v="2025-01-24T00:46:54"/>
    <x v="1"/>
    <n v="28"/>
    <s v="AGUDELO GARCIA LLORDIN ELIAS"/>
    <x v="3"/>
    <x v="0"/>
    <n v="208"/>
    <n v="20.8"/>
    <n v="213.52071005917199"/>
    <m/>
    <n v="119059.6154"/>
    <x v="0"/>
    <n v="12989.4737"/>
    <x v="1268"/>
    <x v="0"/>
    <m/>
  </r>
  <r>
    <d v="2025-01-24T00:46:54"/>
    <x v="9"/>
    <n v="29"/>
    <s v="VALENCIA MENDOZA JHON"/>
    <x v="0"/>
    <x v="0"/>
    <n v="201"/>
    <n v="22.3333333333333"/>
    <n v="192.168639053254"/>
    <s v="1 Descuento (Usuario movilidad reducida) "/>
    <n v="107153.6538"/>
    <x v="0"/>
    <n v="12989.4737"/>
    <x v="1268"/>
    <x v="0"/>
    <m/>
  </r>
  <r>
    <d v="2025-01-24T00:46:54"/>
    <x v="1"/>
    <n v="30"/>
    <s v="TORRES SUAREZ JUAN DIEGO"/>
    <x v="3"/>
    <x v="0"/>
    <n v="248"/>
    <n v="24.8"/>
    <n v="213.52071005917199"/>
    <m/>
    <n v="119059.6154"/>
    <x v="0"/>
    <n v="12989.4737"/>
    <x v="1268"/>
    <x v="0"/>
    <m/>
  </r>
  <r>
    <d v="2025-01-24T00:46:55"/>
    <x v="9"/>
    <n v="32"/>
    <s v="AGUDELO GARCIA DENIN ANGELO"/>
    <x v="4"/>
    <x v="0"/>
    <n v="138"/>
    <n v="19.714285714285701"/>
    <n v="149.46449704142"/>
    <m/>
    <n v="83341.730800000005"/>
    <x v="0"/>
    <n v="12989.4737"/>
    <x v="1268"/>
    <x v="0"/>
    <m/>
  </r>
  <r>
    <d v="2025-01-24T00:46:55"/>
    <x v="1"/>
    <n v="34"/>
    <s v="MONTOYA OSPINA GILBERTO ANTONIO"/>
    <x v="13"/>
    <x v="0"/>
    <n v="309"/>
    <n v="22.071428571428601"/>
    <n v="298.92899408284001"/>
    <s v="5 Descuentos (transbordo y asociado) "/>
    <n v="166683.4615"/>
    <x v="0"/>
    <n v="12989.4737"/>
    <x v="1268"/>
    <x v="0"/>
    <m/>
  </r>
  <r>
    <d v="2025-01-24T00:46:55"/>
    <x v="9"/>
    <n v="35"/>
    <s v="MOLINA LUIS FERNANDO"/>
    <x v="2"/>
    <x v="0"/>
    <n v="137"/>
    <n v="22.8333333333333"/>
    <n v="128.11242603550301"/>
    <m/>
    <n v="71435.769199999995"/>
    <x v="1"/>
    <n v="12989.4737"/>
    <x v="1268"/>
    <x v="0"/>
    <m/>
  </r>
  <r>
    <d v="2025-01-24T00:46:56"/>
    <x v="1"/>
    <n v="36"/>
    <s v="JARAMILLO JARAMILLO FRANCISCO WBEIMAR"/>
    <x v="3"/>
    <x v="0"/>
    <n v="187"/>
    <n v="18.7"/>
    <n v="213.52071005917199"/>
    <m/>
    <n v="119059.6154"/>
    <x v="0"/>
    <n v="12989.4737"/>
    <x v="1268"/>
    <x v="0"/>
    <m/>
  </r>
  <r>
    <d v="2025-01-24T00:46:56"/>
    <x v="9"/>
    <n v="37"/>
    <s v="TABORDA ROJAS DIEGO ALEJANDRO"/>
    <x v="3"/>
    <x v="0"/>
    <n v="214"/>
    <n v="21.4"/>
    <n v="213.52071005917199"/>
    <m/>
    <n v="119059.6154"/>
    <x v="1"/>
    <n v="12989.4737"/>
    <x v="1268"/>
    <x v="0"/>
    <m/>
  </r>
  <r>
    <d v="2025-01-24T00:46:56"/>
    <x v="1"/>
    <n v="38"/>
    <s v="JIMENEZ HERNANDEZ ESTEBAN CAMILO"/>
    <x v="3"/>
    <x v="0"/>
    <n v="190"/>
    <n v="19"/>
    <n v="213.52071005917199"/>
    <s v="1 Descuento (Despachador) "/>
    <n v="119059.6154"/>
    <x v="0"/>
    <n v="12989.4737"/>
    <x v="1268"/>
    <x v="0"/>
    <m/>
  </r>
  <r>
    <d v="2025-01-24T00:46:56"/>
    <x v="9"/>
    <n v="39"/>
    <s v="MACEA MATEO"/>
    <x v="12"/>
    <x v="0"/>
    <n v="212"/>
    <n v="16.307692307692299"/>
    <n v="277.57692307692298"/>
    <m/>
    <n v="154777.5"/>
    <x v="0"/>
    <n v="12989.4737"/>
    <x v="1268"/>
    <x v="0"/>
    <m/>
  </r>
  <r>
    <d v="2025-01-24T00:46:57"/>
    <x v="1"/>
    <n v="40"/>
    <s v="OCAMPO OCAMPO ANTONIO JOSE"/>
    <x v="6"/>
    <x v="0"/>
    <n v="165"/>
    <n v="20.625"/>
    <n v="170.816568047337"/>
    <m/>
    <n v="95247.692299999995"/>
    <x v="0"/>
    <n v="12989.4737"/>
    <x v="1268"/>
    <x v="0"/>
    <m/>
  </r>
  <r>
    <d v="2025-01-24T00:46:57"/>
    <x v="9"/>
    <n v="41"/>
    <s v="LONDOO LOPERA DUVAN ANDRES"/>
    <x v="0"/>
    <x v="0"/>
    <n v="218"/>
    <n v="24.2222222222222"/>
    <n v="192.168639053254"/>
    <m/>
    <n v="107153.6538"/>
    <x v="1"/>
    <n v="12989.4737"/>
    <x v="1268"/>
    <x v="0"/>
    <m/>
  </r>
  <r>
    <d v="2025-01-24T00:46:57"/>
    <x v="1"/>
    <n v="42"/>
    <s v="LOPERA ALVAREZ ESTIVEN"/>
    <x v="0"/>
    <x v="3"/>
    <n v="185"/>
    <n v="20.5555555555556"/>
    <n v="192.168639053254"/>
    <m/>
    <n v="107153.6538"/>
    <x v="1"/>
    <n v="12989.4737"/>
    <x v="1268"/>
    <x v="0"/>
    <m/>
  </r>
  <r>
    <d v="2025-01-25T01:05:30"/>
    <x v="9"/>
    <n v="1"/>
    <s v="PALMAR PANA EDIXON JOSUE"/>
    <x v="3"/>
    <x v="0"/>
    <n v="193"/>
    <n v="19.3"/>
    <n v="217.176820208024"/>
    <m/>
    <n v="121198.43979999999"/>
    <x v="0"/>
    <n v="12850"/>
    <x v="1269"/>
    <x v="0"/>
    <m/>
  </r>
  <r>
    <d v="2025-01-25T01:05:30"/>
    <x v="1"/>
    <n v="2"/>
    <s v="PARIAS MURIEL JHON FREDY"/>
    <x v="0"/>
    <x v="0"/>
    <n v="207"/>
    <n v="23"/>
    <n v="195.45913818722099"/>
    <m/>
    <n v="109078.5958"/>
    <x v="1"/>
    <n v="12850"/>
    <x v="1269"/>
    <x v="0"/>
    <m/>
  </r>
  <r>
    <d v="2025-01-25T01:05:30"/>
    <x v="9"/>
    <n v="4"/>
    <s v="SERNA GONZALES GEOVANNY ANDRES"/>
    <x v="8"/>
    <x v="0"/>
    <n v="105"/>
    <n v="21"/>
    <n v="108.588410104012"/>
    <m/>
    <n v="60599.219899999996"/>
    <x v="0"/>
    <n v="12850"/>
    <x v="1269"/>
    <x v="0"/>
    <m/>
  </r>
  <r>
    <d v="2025-01-25T01:05:31"/>
    <x v="1"/>
    <n v="5"/>
    <s v="LONDOO LOPERA DUVAN ANDRES"/>
    <x v="3"/>
    <x v="0"/>
    <n v="212"/>
    <n v="21.2"/>
    <n v="217.176820208024"/>
    <m/>
    <n v="121198.43979999999"/>
    <x v="1"/>
    <n v="12850"/>
    <x v="1269"/>
    <x v="0"/>
    <m/>
  </r>
  <r>
    <d v="2025-01-25T01:05:31"/>
    <x v="9"/>
    <n v="6"/>
    <s v="RESTREPO RODRIGUEZ LIBARDO ANDRES"/>
    <x v="1"/>
    <x v="0"/>
    <n v="263"/>
    <n v="23.909090909090899"/>
    <n v="238.89450222882601"/>
    <s v="1 Descuento (Usuario movilidad reducida) "/>
    <n v="133318.2838"/>
    <x v="0"/>
    <n v="12850"/>
    <x v="1269"/>
    <x v="0"/>
    <m/>
  </r>
  <r>
    <d v="2025-01-25T01:05:31"/>
    <x v="1"/>
    <n v="7"/>
    <s v="MEDINA MARTINEZ JONATHAN ESTIVEN"/>
    <x v="0"/>
    <x v="0"/>
    <n v="166"/>
    <n v="18.4444444444444"/>
    <n v="195.45913818722099"/>
    <m/>
    <n v="109078.5958"/>
    <x v="1"/>
    <n v="12850"/>
    <x v="1269"/>
    <x v="0"/>
    <m/>
  </r>
  <r>
    <d v="2025-01-25T01:05:31"/>
    <x v="9"/>
    <n v="8"/>
    <s v="VACA FIERRO ROBINSON"/>
    <x v="9"/>
    <x v="0"/>
    <n v="271"/>
    <n v="22.5833333333333"/>
    <n v="260.61218424962902"/>
    <s v="1 Descuento (Despachador) "/>
    <n v="145438.12779999999"/>
    <x v="1"/>
    <n v="12850"/>
    <x v="1269"/>
    <x v="0"/>
    <m/>
  </r>
  <r>
    <d v="2025-01-25T01:05:32"/>
    <x v="1"/>
    <n v="9"/>
    <s v="ALVAREZ SAMUEL"/>
    <x v="3"/>
    <x v="3"/>
    <n v="221"/>
    <n v="22.1"/>
    <n v="217.176820208024"/>
    <s v="1 Descuento (Conduct) "/>
    <n v="121198.43979999999"/>
    <x v="0"/>
    <n v="12850"/>
    <x v="1269"/>
    <x v="0"/>
    <m/>
  </r>
  <r>
    <d v="2025-01-25T01:05:32"/>
    <x v="9"/>
    <n v="10"/>
    <s v="RAMIREZ RENGIFO JORGE ANDRES"/>
    <x v="1"/>
    <x v="0"/>
    <n v="236"/>
    <n v="21.454545454545499"/>
    <n v="238.89450222882601"/>
    <s v="2 Descuentos (Usuarios desubicados) "/>
    <n v="133318.2838"/>
    <x v="0"/>
    <n v="12850"/>
    <x v="1269"/>
    <x v="0"/>
    <m/>
  </r>
  <r>
    <d v="2025-01-25T01:05:32"/>
    <x v="1"/>
    <n v="12"/>
    <s v="DAVID  HENRY GIOVANNY"/>
    <x v="0"/>
    <x v="0"/>
    <n v="252"/>
    <n v="28"/>
    <n v="195.45913818722099"/>
    <s v="1 Descuento (Conduct) "/>
    <n v="109078.5958"/>
    <x v="0"/>
    <n v="12850"/>
    <x v="1269"/>
    <x v="0"/>
    <m/>
  </r>
  <r>
    <d v="2025-01-25T01:05:33"/>
    <x v="9"/>
    <n v="14"/>
    <s v="DIAZ LOZADA ANDRES FELIPE"/>
    <x v="9"/>
    <x v="0"/>
    <n v="227"/>
    <n v="18.9166666666667"/>
    <n v="260.61218424962902"/>
    <s v="3 Descuentos (Despachadores) "/>
    <n v="145438.12779999999"/>
    <x v="1"/>
    <n v="12850"/>
    <x v="1269"/>
    <x v="0"/>
    <m/>
  </r>
  <r>
    <d v="2025-01-25T01:05:33"/>
    <x v="1"/>
    <n v="15"/>
    <s v="VERENZUELA MARTINEZ ALEXANDER"/>
    <x v="3"/>
    <x v="0"/>
    <n v="245"/>
    <n v="24.5"/>
    <n v="217.176820208024"/>
    <m/>
    <n v="121198.43979999999"/>
    <x v="1"/>
    <n v="12850"/>
    <x v="1269"/>
    <x v="0"/>
    <m/>
  </r>
  <r>
    <d v="2025-01-25T01:05:33"/>
    <x v="9"/>
    <n v="16"/>
    <s v="PEREZ GARCIA JUAN ESTEBAN"/>
    <x v="6"/>
    <x v="0"/>
    <n v="163"/>
    <n v="19.176470588235301"/>
    <n v="184.60029717681999"/>
    <m/>
    <n v="103018.6738"/>
    <x v="0"/>
    <n v="12850"/>
    <x v="1269"/>
    <x v="0"/>
    <m/>
  </r>
  <r>
    <d v="2025-01-25T01:05:33"/>
    <x v="1"/>
    <n v="17"/>
    <s v="AGUIRRE ANDRES"/>
    <x v="4"/>
    <x v="0"/>
    <n v="141"/>
    <n v="20.1428571428571"/>
    <n v="152.02377414561701"/>
    <s v="2 Descuentos (Transbordo) "/>
    <n v="84838.907900000006"/>
    <x v="0"/>
    <n v="12850"/>
    <x v="1269"/>
    <x v="0"/>
    <m/>
  </r>
  <r>
    <d v="2025-01-25T01:05:33"/>
    <x v="9"/>
    <n v="19"/>
    <s v="MUOZ PEA WEIMAR ALONSO"/>
    <x v="0"/>
    <x v="0"/>
    <n v="230"/>
    <n v="25.5555555555556"/>
    <n v="195.45913818722099"/>
    <m/>
    <n v="109078.5958"/>
    <x v="0"/>
    <n v="12850"/>
    <x v="1269"/>
    <x v="0"/>
    <m/>
  </r>
  <r>
    <d v="2025-01-25T01:05:34"/>
    <x v="1"/>
    <n v="20"/>
    <s v="GONZALEZ PEREZ RAFAEL JOSE"/>
    <x v="3"/>
    <x v="0"/>
    <n v="195"/>
    <n v="19.5"/>
    <n v="217.176820208024"/>
    <m/>
    <n v="121198.43979999999"/>
    <x v="0"/>
    <n v="12850"/>
    <x v="1269"/>
    <x v="0"/>
    <m/>
  </r>
  <r>
    <d v="2025-01-25T01:05:34"/>
    <x v="9"/>
    <n v="21"/>
    <s v="DURANGO DAVID JOSE"/>
    <x v="0"/>
    <x v="0"/>
    <n v="180"/>
    <n v="20"/>
    <n v="195.45913818722099"/>
    <m/>
    <n v="109078.5958"/>
    <x v="0"/>
    <n v="12850"/>
    <x v="1269"/>
    <x v="0"/>
    <m/>
  </r>
  <r>
    <d v="2025-01-25T01:05:34"/>
    <x v="1"/>
    <n v="22"/>
    <s v="QUIRAMA CASTAEDA JHON JADER"/>
    <x v="1"/>
    <x v="0"/>
    <n v="275"/>
    <n v="25"/>
    <n v="238.89450222882601"/>
    <s v="1 Descuento (Transbordo) "/>
    <n v="133318.2838"/>
    <x v="1"/>
    <n v="12850"/>
    <x v="1269"/>
    <x v="0"/>
    <m/>
  </r>
  <r>
    <d v="2025-01-25T01:05:35"/>
    <x v="9"/>
    <n v="23"/>
    <s v="SALDARRIAGA PARRA LUIS ALBERTO"/>
    <x v="1"/>
    <x v="0"/>
    <n v="242"/>
    <n v="22"/>
    <n v="238.89450222882601"/>
    <m/>
    <n v="133318.2838"/>
    <x v="2"/>
    <n v="12850"/>
    <x v="1269"/>
    <x v="0"/>
    <m/>
  </r>
  <r>
    <d v="2025-01-25T01:05:35"/>
    <x v="1"/>
    <n v="24"/>
    <s v="HERRERA GIRALDO DAVINSON"/>
    <x v="3"/>
    <x v="0"/>
    <n v="176"/>
    <n v="17.600000000000001"/>
    <n v="217.176820208024"/>
    <m/>
    <n v="121198.43979999999"/>
    <x v="0"/>
    <n v="12850"/>
    <x v="1269"/>
    <x v="0"/>
    <m/>
  </r>
  <r>
    <d v="2025-01-25T01:05:35"/>
    <x v="9"/>
    <n v="25"/>
    <s v="HENAO MUOZ FERNEY"/>
    <x v="1"/>
    <x v="0"/>
    <n v="246"/>
    <n v="22.363636363636399"/>
    <n v="238.89450222882601"/>
    <m/>
    <n v="133318.2838"/>
    <x v="1"/>
    <n v="12850"/>
    <x v="1269"/>
    <x v="0"/>
    <m/>
  </r>
  <r>
    <d v="2025-01-25T01:05:35"/>
    <x v="1"/>
    <n v="26"/>
    <s v="ESPINOZA CHAVARRIA GUILLERMO LEON"/>
    <x v="0"/>
    <x v="3"/>
    <n v="213"/>
    <n v="23.6666666666667"/>
    <n v="195.45913818722099"/>
    <s v="2 Descuentos (Conduct y asociado) "/>
    <n v="109078.5958"/>
    <x v="0"/>
    <n v="12850"/>
    <x v="1269"/>
    <x v="0"/>
    <m/>
  </r>
  <r>
    <d v="2025-01-25T01:05:36"/>
    <x v="9"/>
    <n v="27"/>
    <s v="RUA CHAVARRIA JEFERSON ANDREY"/>
    <x v="1"/>
    <x v="0"/>
    <n v="223"/>
    <n v="20.272727272727298"/>
    <n v="238.89450222882601"/>
    <s v="1 Descuento (Despachador) "/>
    <n v="133318.2838"/>
    <x v="0"/>
    <n v="12850"/>
    <x v="1269"/>
    <x v="0"/>
    <m/>
  </r>
  <r>
    <d v="2025-01-25T01:05:36"/>
    <x v="1"/>
    <n v="28"/>
    <s v="AGUDELO GARCIA LLORDIN ELIAS"/>
    <x v="3"/>
    <x v="0"/>
    <n v="221"/>
    <n v="22.1"/>
    <n v="217.176820208024"/>
    <s v="5 Descuentos (Jefe de ruta y conducts) "/>
    <n v="121198.43979999999"/>
    <x v="0"/>
    <n v="12850"/>
    <x v="1269"/>
    <x v="0"/>
    <m/>
  </r>
  <r>
    <d v="2025-01-25T01:05:36"/>
    <x v="9"/>
    <n v="29"/>
    <s v="VALENCIA MENDOZA JHON "/>
    <x v="9"/>
    <x v="0"/>
    <n v="280"/>
    <n v="23.3333333333333"/>
    <n v="260.61218424962902"/>
    <m/>
    <n v="145438.12779999999"/>
    <x v="0"/>
    <n v="12850"/>
    <x v="1269"/>
    <x v="0"/>
    <m/>
  </r>
  <r>
    <d v="2025-01-25T01:05:36"/>
    <x v="1"/>
    <n v="30"/>
    <s v="TORRES SUAREZ JUAN DIEGO"/>
    <x v="0"/>
    <x v="0"/>
    <n v="216"/>
    <n v="24"/>
    <n v="195.45913818722099"/>
    <s v="1 Descuento (Conduct) "/>
    <n v="109078.5958"/>
    <x v="0"/>
    <n v="12850"/>
    <x v="1269"/>
    <x v="0"/>
    <m/>
  </r>
  <r>
    <d v="2025-01-25T01:05:37"/>
    <x v="9"/>
    <n v="32"/>
    <s v="AGUDELO GARCIA DENIN ANGELO"/>
    <x v="0"/>
    <x v="0"/>
    <n v="204"/>
    <n v="22.6666666666667"/>
    <n v="195.45913818722099"/>
    <m/>
    <n v="109078.5958"/>
    <x v="0"/>
    <n v="12850"/>
    <x v="1269"/>
    <x v="0"/>
    <m/>
  </r>
  <r>
    <d v="2025-01-25T01:05:37"/>
    <x v="1"/>
    <n v="34"/>
    <s v="MONTOYA OSPINA GILBERTO ANTONIO"/>
    <x v="13"/>
    <x v="0"/>
    <n v="318"/>
    <n v="22.714285714285701"/>
    <n v="304.047548291233"/>
    <s v="2 Descuentos (asociado y usuario movilidad reducida)"/>
    <n v="169677.81580000001"/>
    <x v="0"/>
    <n v="12850"/>
    <x v="1269"/>
    <x v="0"/>
    <m/>
  </r>
  <r>
    <d v="2025-01-25T01:05:37"/>
    <x v="9"/>
    <n v="35"/>
    <s v="MOLINA LUIS FERNANDO"/>
    <x v="1"/>
    <x v="0"/>
    <n v="246"/>
    <n v="22.363636363636399"/>
    <n v="238.89450222882601"/>
    <m/>
    <n v="133318.2838"/>
    <x v="1"/>
    <n v="12850"/>
    <x v="1269"/>
    <x v="0"/>
    <m/>
  </r>
  <r>
    <d v="2025-01-25T01:05:37"/>
    <x v="1"/>
    <n v="36"/>
    <s v="JARAMILLO JARAMILLO FRANCISCO WBEIMAR"/>
    <x v="3"/>
    <x v="0"/>
    <n v="191"/>
    <n v="19.100000000000001"/>
    <n v="217.176820208024"/>
    <s v="1 Descuento (Usuario desubicado) "/>
    <n v="121198.43979999999"/>
    <x v="0"/>
    <n v="12850"/>
    <x v="1269"/>
    <x v="0"/>
    <m/>
  </r>
  <r>
    <d v="2025-01-25T01:05:38"/>
    <x v="9"/>
    <n v="37"/>
    <s v="TABORDA ROJAS DIEGO ALEJANDRO"/>
    <x v="5"/>
    <x v="0"/>
    <n v="22"/>
    <n v="22"/>
    <n v="21.7176820208024"/>
    <m/>
    <n v="12119.843999999999"/>
    <x v="1"/>
    <n v="12850"/>
    <x v="1269"/>
    <x v="0"/>
    <m/>
  </r>
  <r>
    <d v="2025-01-25T01:05:38"/>
    <x v="1"/>
    <n v="38"/>
    <s v="JIMENEZ HERNANDEZ ESTEBAN CAMILO"/>
    <x v="0"/>
    <x v="0"/>
    <n v="194"/>
    <n v="21.5555555555556"/>
    <n v="195.45913818722099"/>
    <m/>
    <n v="109078.5958"/>
    <x v="0"/>
    <n v="12850"/>
    <x v="1269"/>
    <x v="0"/>
    <m/>
  </r>
  <r>
    <d v="2025-01-25T01:05:38"/>
    <x v="9"/>
    <n v="40"/>
    <s v="OCAMPO OCAMPO ANTONIO JOSE"/>
    <x v="3"/>
    <x v="0"/>
    <n v="211"/>
    <n v="21.1"/>
    <n v="217.176820208024"/>
    <m/>
    <n v="121198.43979999999"/>
    <x v="0"/>
    <n v="12850"/>
    <x v="1269"/>
    <x v="0"/>
    <m/>
  </r>
  <r>
    <d v="2025-01-25T01:05:39"/>
    <x v="1"/>
    <n v="41"/>
    <s v="GARCIA DAVID WILSON ALBERTO"/>
    <x v="3"/>
    <x v="0"/>
    <n v="184"/>
    <n v="18.399999999999999"/>
    <n v="217.176820208024"/>
    <m/>
    <n v="121198.43979999999"/>
    <x v="1"/>
    <n v="12850"/>
    <x v="1269"/>
    <x v="0"/>
    <m/>
  </r>
  <r>
    <d v="2025-01-25T01:05:39"/>
    <x v="9"/>
    <n v="42"/>
    <s v="LOPERA ALVAREZ ESTIVEN"/>
    <x v="4"/>
    <x v="0"/>
    <n v="139"/>
    <n v="19.8571428571429"/>
    <n v="152.02377414561701"/>
    <s v="1 Descuento (Despachador) "/>
    <n v="84838.907900000006"/>
    <x v="1"/>
    <n v="12850"/>
    <x v="1269"/>
    <x v="0"/>
    <m/>
  </r>
  <r>
    <d v="2025-01-26T01:32:43"/>
    <x v="9"/>
    <n v="1"/>
    <s v="MACEA MATEO"/>
    <x v="4"/>
    <x v="0"/>
    <n v="134"/>
    <n v="19.1428571428571"/>
    <n v="147.023178807947"/>
    <m/>
    <n v="81913.559599999993"/>
    <x v="0"/>
    <n v="11118.918900000001"/>
    <x v="1270"/>
    <x v="0"/>
    <m/>
  </r>
  <r>
    <d v="2025-01-26T01:32:43"/>
    <x v="1"/>
    <n v="2"/>
    <s v="PARIAS MURIEL JHON FREDY"/>
    <x v="6"/>
    <x v="0"/>
    <n v="169"/>
    <n v="19.882352941176499"/>
    <n v="178.528145695364"/>
    <s v="8 Descuentos (Transbordo) "/>
    <n v="99466.465200000006"/>
    <x v="1"/>
    <n v="11118.918900000001"/>
    <x v="1270"/>
    <x v="0"/>
    <m/>
  </r>
  <r>
    <d v="2025-01-26T01:32:43"/>
    <x v="9"/>
    <n v="3"/>
    <s v="AGUIRRE ANDRES"/>
    <x v="6"/>
    <x v="0"/>
    <n v="176"/>
    <n v="22"/>
    <n v="168.02649006622499"/>
    <s v="1 Descuento (Usuario desubicado) "/>
    <n v="93615.496700000003"/>
    <x v="0"/>
    <n v="11118.918900000001"/>
    <x v="1270"/>
    <x v="0"/>
    <m/>
  </r>
  <r>
    <d v="2025-01-26T01:32:44"/>
    <x v="1"/>
    <n v="4"/>
    <s v="SERNA GONZALES GEOVANNY ANDRES"/>
    <x v="0"/>
    <x v="0"/>
    <n v="181"/>
    <n v="20.1111111111111"/>
    <n v="189.02980132450301"/>
    <s v="2 Descuentos (Usuarios desubicados) "/>
    <n v="105317.4338"/>
    <x v="0"/>
    <n v="11118.918900000001"/>
    <x v="1270"/>
    <x v="0"/>
    <m/>
  </r>
  <r>
    <d v="2025-01-26T01:32:44"/>
    <x v="9"/>
    <n v="5"/>
    <s v="BERRIO POSADA ANGELA"/>
    <x v="3"/>
    <x v="0"/>
    <n v="200"/>
    <n v="20"/>
    <n v="210.033112582781"/>
    <s v="12 Descuentos (Transbordo) "/>
    <n v="117019.37089999999"/>
    <x v="1"/>
    <n v="11118.918900000001"/>
    <x v="1270"/>
    <x v="0"/>
    <m/>
  </r>
  <r>
    <d v="2025-01-26T01:32:44"/>
    <x v="1"/>
    <n v="6"/>
    <s v="LOPEZ PINEDA DANIEL ESTIVEN"/>
    <x v="3"/>
    <x v="0"/>
    <n v="176"/>
    <n v="17.600000000000001"/>
    <n v="210.033112582781"/>
    <s v="1 Descuento (Despachador) "/>
    <n v="117019.37089999999"/>
    <x v="0"/>
    <n v="11118.918900000001"/>
    <x v="1270"/>
    <x v="0"/>
    <m/>
  </r>
  <r>
    <d v="2025-01-26T01:32:44"/>
    <x v="9"/>
    <n v="7"/>
    <s v="MEDINA MARTINEZ JONATHAN ESTIVEN"/>
    <x v="3"/>
    <x v="0"/>
    <n v="193"/>
    <n v="19.3"/>
    <n v="210.033112582781"/>
    <m/>
    <n v="117019.37089999999"/>
    <x v="1"/>
    <n v="11118.918900000001"/>
    <x v="1270"/>
    <x v="0"/>
    <m/>
  </r>
  <r>
    <d v="2025-01-26T01:32:45"/>
    <x v="1"/>
    <n v="8"/>
    <s v="VACA FIERRO ROBINSON"/>
    <x v="3"/>
    <x v="0"/>
    <n v="218"/>
    <n v="21.8"/>
    <n v="210.033112582781"/>
    <s v="1 Descuento (Conduct) "/>
    <n v="117019.37089999999"/>
    <x v="1"/>
    <n v="11118.918900000001"/>
    <x v="1270"/>
    <x v="0"/>
    <m/>
  </r>
  <r>
    <d v="2025-01-26T01:32:45"/>
    <x v="9"/>
    <n v="9"/>
    <s v="ALVAREZ SAMUEL"/>
    <x v="6"/>
    <x v="0"/>
    <n v="187"/>
    <n v="22"/>
    <n v="178.528145695364"/>
    <m/>
    <n v="99466.465200000006"/>
    <x v="0"/>
    <n v="11118.918900000001"/>
    <x v="1270"/>
    <x v="0"/>
    <m/>
  </r>
  <r>
    <d v="2025-01-26T01:32:45"/>
    <x v="1"/>
    <n v="10"/>
    <s v="RAMIREZ RENGIFO JORGE ANDRES"/>
    <x v="3"/>
    <x v="0"/>
    <n v="196"/>
    <n v="19.600000000000001"/>
    <n v="210.033112582781"/>
    <s v="1 Descuento (Usuario desubicado) "/>
    <n v="117019.37089999999"/>
    <x v="0"/>
    <n v="11118.918900000001"/>
    <x v="1270"/>
    <x v="0"/>
    <m/>
  </r>
  <r>
    <d v="2025-01-26T01:32:45"/>
    <x v="9"/>
    <n v="11"/>
    <s v="PUERTA URREGO EDWARD ANDRES"/>
    <x v="4"/>
    <x v="0"/>
    <n v="206"/>
    <n v="29.428571428571399"/>
    <n v="147.023178807947"/>
    <m/>
    <n v="81913.559599999993"/>
    <x v="0"/>
    <n v="11118.918900000001"/>
    <x v="1270"/>
    <x v="0"/>
    <m/>
  </r>
  <r>
    <d v="2025-01-26T01:32:46"/>
    <x v="1"/>
    <n v="12"/>
    <s v="JIMENEZ JIMENEZ OMAR DAVID"/>
    <x v="0"/>
    <x v="0"/>
    <n v="185"/>
    <n v="20.5555555555556"/>
    <n v="189.02980132450301"/>
    <m/>
    <n v="105317.4338"/>
    <x v="0"/>
    <n v="11118.918900000001"/>
    <x v="1270"/>
    <x v="0"/>
    <m/>
  </r>
  <r>
    <d v="2025-01-26T01:32:46"/>
    <x v="9"/>
    <n v="13"/>
    <s v="DURANGO PAEZ GILDARDO"/>
    <x v="7"/>
    <x v="0"/>
    <n v="43"/>
    <n v="14.3333333333333"/>
    <n v="63.009933774834401"/>
    <m/>
    <n v="35105.811300000001"/>
    <x v="0"/>
    <n v="11118.918900000001"/>
    <x v="1270"/>
    <x v="0"/>
    <m/>
  </r>
  <r>
    <d v="2025-01-26T01:32:46"/>
    <x v="1"/>
    <n v="14"/>
    <s v="JARAMILLO JARAMILLO FRANCISCO WBEIMAR"/>
    <x v="0"/>
    <x v="0"/>
    <n v="167"/>
    <n v="18.5555555555556"/>
    <n v="189.02980132450301"/>
    <m/>
    <n v="105317.4338"/>
    <x v="1"/>
    <n v="11118.918900000001"/>
    <x v="1270"/>
    <x v="0"/>
    <m/>
  </r>
  <r>
    <d v="2025-01-26T01:32:46"/>
    <x v="9"/>
    <n v="15"/>
    <s v="VERENZUELA MARTINEZ ALEXANDER"/>
    <x v="2"/>
    <x v="0"/>
    <n v="83"/>
    <n v="15.090909090909101"/>
    <n v="115.51821192053001"/>
    <m/>
    <n v="64360.654000000002"/>
    <x v="1"/>
    <n v="11118.918900000001"/>
    <x v="1270"/>
    <x v="0"/>
    <m/>
  </r>
  <r>
    <d v="2025-01-26T01:32:47"/>
    <x v="1"/>
    <n v="16"/>
    <s v="PEREZ GARCIA JUAN ESTEBAN"/>
    <x v="2"/>
    <x v="0"/>
    <n v="121"/>
    <n v="20.1666666666667"/>
    <n v="126.019867549669"/>
    <m/>
    <n v="70211.622499999998"/>
    <x v="0"/>
    <n v="11118.918900000001"/>
    <x v="1270"/>
    <x v="0"/>
    <m/>
  </r>
  <r>
    <d v="2025-01-26T01:32:47"/>
    <x v="9"/>
    <n v="17"/>
    <s v="RAMIREZ JARAMILLO WILSON"/>
    <x v="4"/>
    <x v="0"/>
    <n v="141"/>
    <n v="20.1428571428571"/>
    <n v="147.023178807947"/>
    <m/>
    <n v="81913.559599999993"/>
    <x v="0"/>
    <n v="11118.918900000001"/>
    <x v="1270"/>
    <x v="0"/>
    <m/>
  </r>
  <r>
    <d v="2025-01-26T01:32:47"/>
    <x v="1"/>
    <n v="20"/>
    <s v="GONZALEZ PEREZ RAFAEL JOSE"/>
    <x v="0"/>
    <x v="0"/>
    <n v="217"/>
    <n v="24.1111111111111"/>
    <n v="189.02980132450301"/>
    <s v="2 Descuentos (Conduct y despachador) "/>
    <n v="105317.4338"/>
    <x v="0"/>
    <n v="11118.918900000001"/>
    <x v="1270"/>
    <x v="0"/>
    <m/>
  </r>
  <r>
    <d v="2025-01-26T01:32:47"/>
    <x v="9"/>
    <n v="21"/>
    <s v="DURANGO DAVID JOSE"/>
    <x v="2"/>
    <x v="0"/>
    <n v="131"/>
    <n v="21.8333333333333"/>
    <n v="126.019867549669"/>
    <m/>
    <n v="70211.622499999998"/>
    <x v="0"/>
    <n v="11118.918900000001"/>
    <x v="1270"/>
    <x v="0"/>
    <m/>
  </r>
  <r>
    <d v="2025-01-26T01:32:48"/>
    <x v="1"/>
    <n v="22"/>
    <s v="QUIRAMA CASTAEDA JHON JADER"/>
    <x v="3"/>
    <x v="0"/>
    <n v="242"/>
    <n v="24.2"/>
    <n v="210.033112582781"/>
    <m/>
    <n v="117019.37089999999"/>
    <x v="1"/>
    <n v="11118.918900000001"/>
    <x v="1270"/>
    <x v="0"/>
    <m/>
  </r>
  <r>
    <d v="2025-01-26T01:32:48"/>
    <x v="9"/>
    <n v="23"/>
    <s v="SALDARRIAGA PARRA LUIS ALBERTO"/>
    <x v="1"/>
    <x v="0"/>
    <n v="202"/>
    <n v="18.363636363636399"/>
    <n v="231.03642384106001"/>
    <m/>
    <n v="128721.3079"/>
    <x v="2"/>
    <n v="11118.918900000001"/>
    <x v="1270"/>
    <x v="0"/>
    <m/>
  </r>
  <r>
    <d v="2025-01-26T01:32:48"/>
    <x v="1"/>
    <n v="24"/>
    <s v="HERRERA GIRALDO DAVINSON"/>
    <x v="6"/>
    <x v="0"/>
    <n v="146"/>
    <n v="18.25"/>
    <n v="168.02649006622499"/>
    <s v="4 Descuentos (Despachadores) "/>
    <n v="93615.496700000003"/>
    <x v="0"/>
    <n v="11118.918900000001"/>
    <x v="1270"/>
    <x v="0"/>
    <m/>
  </r>
  <r>
    <d v="2025-01-26T01:32:48"/>
    <x v="9"/>
    <n v="25"/>
    <s v="RESTREPO RODRIGUEZ LIBARDO ANDRES"/>
    <x v="0"/>
    <x v="0"/>
    <n v="262"/>
    <n v="29.1111111111111"/>
    <n v="189.02980132450301"/>
    <s v="4 Descuentos (usuario desubicado, movilidad reducida, despachador y conduct) "/>
    <n v="105317.4338"/>
    <x v="1"/>
    <n v="11118.918900000001"/>
    <x v="1270"/>
    <x v="0"/>
    <m/>
  </r>
  <r>
    <d v="2025-01-26T01:32:49"/>
    <x v="1"/>
    <n v="27"/>
    <s v="RUA CHAVARRIA JEFERSON ANDREY"/>
    <x v="0"/>
    <x v="0"/>
    <n v="145"/>
    <n v="16.1111111111111"/>
    <n v="189.02980132450301"/>
    <m/>
    <n v="105317.4338"/>
    <x v="0"/>
    <n v="11118.918900000001"/>
    <x v="1270"/>
    <x v="0"/>
    <m/>
  </r>
  <r>
    <d v="2025-01-26T01:32:49"/>
    <x v="9"/>
    <n v="28"/>
    <s v="AGUDELO GARCIA LLORDIN ELIAS"/>
    <x v="6"/>
    <x v="0"/>
    <n v="161"/>
    <n v="20.125"/>
    <n v="168.02649006622499"/>
    <m/>
    <n v="93615.496700000003"/>
    <x v="0"/>
    <n v="11118.918900000001"/>
    <x v="1270"/>
    <x v="0"/>
    <m/>
  </r>
  <r>
    <d v="2025-01-26T01:32:49"/>
    <x v="1"/>
    <n v="29"/>
    <s v="VALENCIA MENDOZA JHON"/>
    <x v="1"/>
    <x v="0"/>
    <n v="269"/>
    <n v="24.454545454545499"/>
    <n v="231.03642384106001"/>
    <m/>
    <n v="128721.3079"/>
    <x v="0"/>
    <n v="11118.918900000001"/>
    <x v="1270"/>
    <x v="0"/>
    <m/>
  </r>
  <r>
    <d v="2025-01-26T01:32:49"/>
    <x v="9"/>
    <n v="30"/>
    <s v="TORRES SUAREZ JUAN DIEGO"/>
    <x v="2"/>
    <x v="0"/>
    <n v="109"/>
    <n v="18.1666666666667"/>
    <n v="126.019867549669"/>
    <m/>
    <n v="70211.622499999998"/>
    <x v="0"/>
    <n v="11118.918900000001"/>
    <x v="1270"/>
    <x v="0"/>
    <m/>
  </r>
  <r>
    <d v="2025-01-26T01:32:50"/>
    <x v="1"/>
    <n v="31"/>
    <s v="QUINTO WALDO HENDIS ENRIQUE"/>
    <x v="8"/>
    <x v="0"/>
    <n v="106"/>
    <n v="21.2"/>
    <n v="105.016556291391"/>
    <s v="1 Descuento (Usuario desubicado) "/>
    <n v="58509.685400000002"/>
    <x v="0"/>
    <n v="11118.918900000001"/>
    <x v="1270"/>
    <x v="0"/>
    <m/>
  </r>
  <r>
    <d v="2025-01-26T01:32:50"/>
    <x v="9"/>
    <n v="32"/>
    <s v="AGUDELO GARCIA DENIN ANGELO"/>
    <x v="6"/>
    <x v="0"/>
    <n v="185"/>
    <n v="23.125"/>
    <n v="168.02649006622499"/>
    <s v="2 Descuentos (Usuario desubicado y despachador) "/>
    <n v="93615.496700000003"/>
    <x v="0"/>
    <n v="11118.918900000001"/>
    <x v="1270"/>
    <x v="0"/>
    <m/>
  </r>
  <r>
    <d v="2025-01-26T01:32:50"/>
    <x v="1"/>
    <n v="34"/>
    <s v="MONTOYA OSPINA GILBERTO ANTONIO"/>
    <x v="9"/>
    <x v="0"/>
    <n v="268"/>
    <n v="22.3333333333333"/>
    <n v="252.039735099338"/>
    <m/>
    <n v="140423.245"/>
    <x v="0"/>
    <n v="11118.918900000001"/>
    <x v="1270"/>
    <x v="0"/>
    <m/>
  </r>
  <r>
    <d v="2025-01-26T01:32:51"/>
    <x v="9"/>
    <n v="35"/>
    <s v="MOLINA LUIS FERNANDO"/>
    <x v="3"/>
    <x v="0"/>
    <n v="232"/>
    <n v="23.2"/>
    <n v="210.033112582781"/>
    <s v="1 Descuento (Usuario movilidad reducida) "/>
    <n v="117019.37089999999"/>
    <x v="1"/>
    <n v="11118.918900000001"/>
    <x v="1270"/>
    <x v="0"/>
    <m/>
  </r>
  <r>
    <d v="2025-01-26T01:32:51"/>
    <x v="1"/>
    <n v="36"/>
    <s v="MARTINEZ CHAVERRA LUIS NORBERTO"/>
    <x v="1"/>
    <x v="0"/>
    <n v="235"/>
    <n v="21.363636363636399"/>
    <n v="231.03642384106001"/>
    <s v="1 Descuento (Despachador) "/>
    <n v="128721.3079"/>
    <x v="0"/>
    <n v="11118.918900000001"/>
    <x v="1270"/>
    <x v="0"/>
    <m/>
  </r>
  <r>
    <d v="2025-01-26T01:32:51"/>
    <x v="9"/>
    <n v="38"/>
    <s v="JIMENEZ HERNANDEZ ESTEBAN CAMILO"/>
    <x v="3"/>
    <x v="0"/>
    <n v="196"/>
    <n v="19.600000000000001"/>
    <n v="210.033112582781"/>
    <s v="21 Descuentos (Usuario desubicado y transbordo) "/>
    <n v="117019.37089999999"/>
    <x v="0"/>
    <n v="11118.918900000001"/>
    <x v="1270"/>
    <x v="0"/>
    <m/>
  </r>
  <r>
    <d v="2025-01-26T01:32:51"/>
    <x v="1"/>
    <n v="40"/>
    <s v="OCAMPO OCAMPO ANTONIO JOSE"/>
    <x v="0"/>
    <x v="3"/>
    <n v="200"/>
    <n v="22.2222222222222"/>
    <n v="189.02980132450301"/>
    <m/>
    <n v="105317.4338"/>
    <x v="0"/>
    <n v="11118.918900000001"/>
    <x v="1270"/>
    <x v="0"/>
    <m/>
  </r>
  <r>
    <d v="2025-01-26T01:32:52"/>
    <x v="9"/>
    <n v="41"/>
    <s v="GARCIA DAVID WILSON ALBERTO"/>
    <x v="0"/>
    <x v="3"/>
    <n v="181"/>
    <n v="20.1111111111111"/>
    <n v="189.02980132450301"/>
    <s v="2 Descuentos (Conduct)"/>
    <n v="105317.4338"/>
    <x v="1"/>
    <n v="11118.918900000001"/>
    <x v="1270"/>
    <x v="0"/>
    <m/>
  </r>
  <r>
    <d v="2025-01-26T01:32:52"/>
    <x v="1"/>
    <n v="42"/>
    <s v="DAVID  HENRY GIOVANNY"/>
    <x v="10"/>
    <x v="0"/>
    <n v="80"/>
    <n v="22.8571428571429"/>
    <n v="73.511589403973502"/>
    <s v="11 Descuentos (Incidente con Usuarios y monitoreo) "/>
    <n v="40956.779799999997"/>
    <x v="1"/>
    <n v="11118.918900000001"/>
    <x v="1270"/>
    <x v="0"/>
    <m/>
  </r>
  <r>
    <d v="2025-01-28T02:07:39"/>
    <x v="9"/>
    <n v="1"/>
    <s v="PALMAR PANA EDIXON JOSUE"/>
    <x v="1"/>
    <x v="0"/>
    <n v="222"/>
    <n v="20.181818181818201"/>
    <n v="230.264580369844"/>
    <m/>
    <n v="128269.7795"/>
    <x v="0"/>
    <n v="12589.7436"/>
    <x v="1271"/>
    <x v="0"/>
    <m/>
  </r>
  <r>
    <d v="2025-01-28T02:07:40"/>
    <x v="1"/>
    <n v="2"/>
    <s v="PARIAS MURIEL JHON FREDY"/>
    <x v="3"/>
    <x v="0"/>
    <n v="187"/>
    <n v="18.7"/>
    <n v="209.33143669985799"/>
    <s v="1 Descuento (Despachador) "/>
    <n v="116608.89049999999"/>
    <x v="1"/>
    <n v="12589.7436"/>
    <x v="1271"/>
    <x v="0"/>
    <m/>
  </r>
  <r>
    <d v="2025-01-28T02:07:40"/>
    <x v="9"/>
    <n v="4"/>
    <s v="SERNA GONZALES GEOVANNY ANDRES"/>
    <x v="3"/>
    <x v="0"/>
    <n v="211"/>
    <n v="21.1"/>
    <n v="209.33143669985799"/>
    <m/>
    <n v="116608.89049999999"/>
    <x v="0"/>
    <n v="12589.7436"/>
    <x v="1271"/>
    <x v="0"/>
    <m/>
  </r>
  <r>
    <d v="2025-01-28T02:07:40"/>
    <x v="1"/>
    <n v="5"/>
    <s v="LONDOO LOPERA DUVAN ANDRES"/>
    <x v="0"/>
    <x v="0"/>
    <n v="204"/>
    <n v="22.6666666666667"/>
    <n v="188.39829302987201"/>
    <s v="2 Descuentos (Usuarios desubicados) "/>
    <n v="104948.00139999999"/>
    <x v="1"/>
    <n v="12589.7436"/>
    <x v="1271"/>
    <x v="0"/>
    <m/>
  </r>
  <r>
    <d v="2025-01-28T02:07:40"/>
    <x v="9"/>
    <n v="6"/>
    <s v="LOPEZ PINEDA DANIEL ESTIVEN"/>
    <x v="0"/>
    <x v="0"/>
    <n v="164"/>
    <n v="18.2222222222222"/>
    <n v="188.39829302987201"/>
    <m/>
    <n v="104948.00139999999"/>
    <x v="0"/>
    <n v="12589.7436"/>
    <x v="1271"/>
    <x v="0"/>
    <m/>
  </r>
  <r>
    <d v="2025-01-28T02:07:41"/>
    <x v="1"/>
    <n v="7"/>
    <s v="MEDINA MARTINEZ JONATHAN ESTIVEN"/>
    <x v="3"/>
    <x v="0"/>
    <n v="205"/>
    <n v="20.5"/>
    <n v="209.33143669985799"/>
    <s v="1 Descuento (Asociado) "/>
    <n v="116608.89049999999"/>
    <x v="1"/>
    <n v="12589.7436"/>
    <x v="1271"/>
    <x v="0"/>
    <m/>
  </r>
  <r>
    <d v="2025-01-28T02:07:41"/>
    <x v="9"/>
    <n v="8"/>
    <s v="VACA FIERRO ROBINSON"/>
    <x v="1"/>
    <x v="0"/>
    <n v="190"/>
    <n v="17.272727272727298"/>
    <n v="230.264580369844"/>
    <s v="1 Descuento (conduct) "/>
    <n v="128269.7795"/>
    <x v="1"/>
    <n v="12589.7436"/>
    <x v="1271"/>
    <x v="0"/>
    <m/>
  </r>
  <r>
    <d v="2025-01-28T02:07:41"/>
    <x v="1"/>
    <n v="9"/>
    <s v="ALVAREZ SAMUEL"/>
    <x v="4"/>
    <x v="0"/>
    <n v="159"/>
    <n v="22.714285714285701"/>
    <n v="146.53200568989999"/>
    <m/>
    <n v="81626.223299999998"/>
    <x v="0"/>
    <n v="12589.7436"/>
    <x v="1271"/>
    <x v="0"/>
    <m/>
  </r>
  <r>
    <d v="2025-01-28T02:07:42"/>
    <x v="9"/>
    <n v="10"/>
    <s v="RAMIREZ RENGIFO JORGE ANDRES"/>
    <x v="2"/>
    <x v="0"/>
    <n v="155"/>
    <n v="25.8333333333333"/>
    <n v="125.598862019915"/>
    <m/>
    <n v="69965.334300000002"/>
    <x v="0"/>
    <n v="12589.7436"/>
    <x v="1271"/>
    <x v="0"/>
    <m/>
  </r>
  <r>
    <d v="2025-01-28T02:07:42"/>
    <x v="1"/>
    <n v="11"/>
    <s v="PUERTA URREGO EDWARD ANDRES"/>
    <x v="4"/>
    <x v="0"/>
    <n v="129"/>
    <n v="18.428571428571399"/>
    <n v="146.53200568989999"/>
    <s v="2 Descuentos (Conducts) "/>
    <n v="81626.223299999998"/>
    <x v="0"/>
    <n v="12589.7436"/>
    <x v="1271"/>
    <x v="0"/>
    <m/>
  </r>
  <r>
    <d v="2025-01-28T02:07:42"/>
    <x v="9"/>
    <n v="12"/>
    <s v="JIMENEZ JIMENEZ OMAR DAVID"/>
    <x v="3"/>
    <x v="0"/>
    <n v="232"/>
    <n v="23.2"/>
    <n v="209.33143669985799"/>
    <s v="3 Descuentos (conducts y usuario movilidad reducida) "/>
    <n v="116608.89049999999"/>
    <x v="0"/>
    <n v="12589.7436"/>
    <x v="1271"/>
    <x v="0"/>
    <m/>
  </r>
  <r>
    <d v="2025-01-28T02:07:42"/>
    <x v="1"/>
    <n v="13"/>
    <s v="DURANGO PAEZ GILDARDO"/>
    <x v="9"/>
    <x v="0"/>
    <n v="268"/>
    <n v="22.3333333333333"/>
    <n v="251.19772403982901"/>
    <m/>
    <n v="139930.6686"/>
    <x v="0"/>
    <n v="12589.7436"/>
    <x v="1271"/>
    <x v="0"/>
    <m/>
  </r>
  <r>
    <d v="2025-01-28T02:07:42"/>
    <x v="9"/>
    <n v="14"/>
    <s v="DIAZ LOZADA ANDRES FELIPE"/>
    <x v="3"/>
    <x v="0"/>
    <n v="188"/>
    <n v="18.8"/>
    <n v="209.33143669985799"/>
    <s v="1 Descuento (conduct) "/>
    <n v="116608.89049999999"/>
    <x v="1"/>
    <n v="12589.7436"/>
    <x v="1271"/>
    <x v="0"/>
    <m/>
  </r>
  <r>
    <d v="2025-01-28T02:07:43"/>
    <x v="1"/>
    <n v="15"/>
    <s v="VERENZUELA MARTINEZ ALEXANDER"/>
    <x v="10"/>
    <x v="0"/>
    <n v="120"/>
    <n v="30"/>
    <n v="83.732574679943099"/>
    <m/>
    <n v="46643.556199999999"/>
    <x v="1"/>
    <n v="12589.7436"/>
    <x v="1271"/>
    <x v="0"/>
    <m/>
  </r>
  <r>
    <d v="2025-01-28T02:07:43"/>
    <x v="9"/>
    <n v="16"/>
    <s v="PEREZ GARCIA JUAN ESTEBAN"/>
    <x v="3"/>
    <x v="0"/>
    <n v="204"/>
    <n v="20.399999999999999"/>
    <n v="209.33143669985799"/>
    <m/>
    <n v="116608.89049999999"/>
    <x v="0"/>
    <n v="12589.7436"/>
    <x v="1271"/>
    <x v="0"/>
    <m/>
  </r>
  <r>
    <d v="2025-01-28T02:07:43"/>
    <x v="1"/>
    <n v="17"/>
    <s v="RAMIREZ JARAMILLO WILSON"/>
    <x v="0"/>
    <x v="0"/>
    <n v="198"/>
    <n v="22"/>
    <n v="188.39829302987201"/>
    <m/>
    <n v="104948.00139999999"/>
    <x v="0"/>
    <n v="12589.7436"/>
    <x v="1271"/>
    <x v="0"/>
    <m/>
  </r>
  <r>
    <d v="2025-01-28T02:07:43"/>
    <x v="9"/>
    <n v="18"/>
    <s v="BETANCUR GUZMAN JHON FERNANDO"/>
    <x v="3"/>
    <x v="0"/>
    <n v="156"/>
    <n v="16.421052631578899"/>
    <n v="198.86486486486501"/>
    <s v="1 Descuento (Despachador) "/>
    <n v="110778.44590000001"/>
    <x v="0"/>
    <n v="12589.7436"/>
    <x v="1271"/>
    <x v="0"/>
    <m/>
  </r>
  <r>
    <d v="2025-01-28T02:07:44"/>
    <x v="1"/>
    <n v="19"/>
    <s v="MUOZ PEA WEIMAR ALONSO"/>
    <x v="0"/>
    <x v="0"/>
    <n v="168"/>
    <n v="18.6666666666667"/>
    <n v="188.39829302987201"/>
    <m/>
    <n v="104948.00139999999"/>
    <x v="0"/>
    <n v="12589.7436"/>
    <x v="1271"/>
    <x v="0"/>
    <m/>
  </r>
  <r>
    <d v="2025-01-28T02:07:44"/>
    <x v="9"/>
    <n v="20"/>
    <s v="GONZALEZ PEREZ RAFAEL JOSE"/>
    <x v="8"/>
    <x v="0"/>
    <n v="120"/>
    <n v="24"/>
    <n v="104.66571834992899"/>
    <m/>
    <n v="58304.445200000002"/>
    <x v="0"/>
    <n v="12589.7436"/>
    <x v="1271"/>
    <x v="0"/>
    <m/>
  </r>
  <r>
    <d v="2025-01-28T02:07:44"/>
    <x v="1"/>
    <n v="21"/>
    <s v="DAVID  HENRY GIOVANNY"/>
    <x v="0"/>
    <x v="0"/>
    <n v="223"/>
    <n v="24.7777777777778"/>
    <n v="188.39829302987201"/>
    <s v="2 Descuentos (asociado y transbordo) "/>
    <n v="104948.00139999999"/>
    <x v="0"/>
    <n v="12589.7436"/>
    <x v="1271"/>
    <x v="0"/>
    <m/>
  </r>
  <r>
    <d v="2025-01-28T02:07:44"/>
    <x v="9"/>
    <n v="22"/>
    <s v="QUIRAMA CASTAEDA JHON JADER"/>
    <x v="4"/>
    <x v="0"/>
    <n v="169"/>
    <n v="24.1428571428571"/>
    <n v="146.53200568989999"/>
    <m/>
    <n v="81626.223299999998"/>
    <x v="1"/>
    <n v="12589.7436"/>
    <x v="1271"/>
    <x v="0"/>
    <m/>
  </r>
  <r>
    <d v="2025-01-28T02:07:45"/>
    <x v="1"/>
    <n v="23"/>
    <s v="SALDARRIAGA PARRA LUIS ALBERTO"/>
    <x v="0"/>
    <x v="0"/>
    <n v="145"/>
    <n v="16.1111111111111"/>
    <n v="188.39829302987201"/>
    <m/>
    <n v="104948.00139999999"/>
    <x v="2"/>
    <n v="12589.7436"/>
    <x v="1271"/>
    <x v="0"/>
    <m/>
  </r>
  <r>
    <d v="2025-01-28T02:07:45"/>
    <x v="9"/>
    <n v="24"/>
    <s v="HERRERA GIRALDO DAVINSON"/>
    <x v="0"/>
    <x v="0"/>
    <n v="150"/>
    <n v="16.6666666666667"/>
    <n v="188.39829302987201"/>
    <m/>
    <n v="104948.00139999999"/>
    <x v="0"/>
    <n v="12589.7436"/>
    <x v="1271"/>
    <x v="0"/>
    <m/>
  </r>
  <r>
    <d v="2025-01-28T02:07:45"/>
    <x v="1"/>
    <n v="25"/>
    <s v="JIMENEZ HURTADO CARLOS ESTIVEN"/>
    <x v="0"/>
    <x v="0"/>
    <n v="204"/>
    <n v="22.6666666666667"/>
    <n v="188.39829302987201"/>
    <s v="1 Descuento (Asociado) "/>
    <n v="104948.00139999999"/>
    <x v="1"/>
    <n v="12589.7436"/>
    <x v="1271"/>
    <x v="0"/>
    <m/>
  </r>
  <r>
    <d v="2025-01-28T02:07:45"/>
    <x v="9"/>
    <n v="26"/>
    <s v="ESPINOZA CHAVARRIA GUILLERMO LEON"/>
    <x v="0"/>
    <x v="0"/>
    <n v="173"/>
    <n v="19.2222222222222"/>
    <n v="188.39829302987201"/>
    <s v="1 Descuento (Despachador) "/>
    <n v="104948.00139999999"/>
    <x v="0"/>
    <n v="12589.7436"/>
    <x v="1271"/>
    <x v="0"/>
    <m/>
  </r>
  <r>
    <d v="2025-01-28T02:07:46"/>
    <x v="1"/>
    <n v="27"/>
    <s v="RUA CHAVARRIA JEFERSON ANDREY"/>
    <x v="3"/>
    <x v="3"/>
    <n v="176"/>
    <n v="17.600000000000001"/>
    <n v="209.33143669985799"/>
    <m/>
    <n v="116608.89049999999"/>
    <x v="0"/>
    <n v="12589.7436"/>
    <x v="1271"/>
    <x v="0"/>
    <m/>
  </r>
  <r>
    <d v="2025-01-28T02:07:46"/>
    <x v="9"/>
    <n v="28"/>
    <s v="AGUDELO GARCIA LLORDIN ELIAS"/>
    <x v="0"/>
    <x v="0"/>
    <n v="132"/>
    <n v="14.6666666666667"/>
    <n v="188.39829302987201"/>
    <s v="1 Descuento (Usuario desubicado) "/>
    <n v="104948.00139999999"/>
    <x v="0"/>
    <n v="12589.7436"/>
    <x v="1271"/>
    <x v="0"/>
    <m/>
  </r>
  <r>
    <d v="2025-01-28T02:07:46"/>
    <x v="1"/>
    <n v="29"/>
    <s v="VALENCIA MENDOZA JHON"/>
    <x v="1"/>
    <x v="0"/>
    <n v="245"/>
    <n v="22.272727272727298"/>
    <n v="230.264580369844"/>
    <m/>
    <n v="128269.7795"/>
    <x v="0"/>
    <n v="12589.7436"/>
    <x v="1271"/>
    <x v="0"/>
    <m/>
  </r>
  <r>
    <d v="2025-01-28T02:07:46"/>
    <x v="9"/>
    <n v="30"/>
    <s v="TORRES SUAREZ JUAN DIEGO"/>
    <x v="1"/>
    <x v="0"/>
    <n v="208"/>
    <n v="18.909090909090899"/>
    <n v="230.264580369844"/>
    <m/>
    <n v="128269.7795"/>
    <x v="0"/>
    <n v="12589.7436"/>
    <x v="1271"/>
    <x v="0"/>
    <m/>
  </r>
  <r>
    <d v="2025-01-28T02:07:46"/>
    <x v="1"/>
    <n v="31"/>
    <s v="QUINTO WALDO HENDIS ENRIQUE"/>
    <x v="0"/>
    <x v="0"/>
    <n v="200"/>
    <n v="22.2222222222222"/>
    <n v="188.39829302987201"/>
    <m/>
    <n v="104948.00139999999"/>
    <x v="0"/>
    <n v="12589.7436"/>
    <x v="1271"/>
    <x v="0"/>
    <m/>
  </r>
  <r>
    <d v="2025-01-28T02:07:47"/>
    <x v="9"/>
    <n v="32"/>
    <s v="AGUDELO GARCIA DENIN ANGELO"/>
    <x v="6"/>
    <x v="0"/>
    <n v="170"/>
    <n v="21.25"/>
    <n v="167.465149359886"/>
    <s v="1 Descuento (Usuario desubicado) "/>
    <n v="93287.112399999998"/>
    <x v="0"/>
    <n v="12589.7436"/>
    <x v="1271"/>
    <x v="0"/>
    <m/>
  </r>
  <r>
    <d v="2025-01-28T02:07:47"/>
    <x v="1"/>
    <n v="34"/>
    <s v="MONTOYA OSPINA GILBERTO ANTONIO"/>
    <x v="6"/>
    <x v="0"/>
    <n v="228"/>
    <n v="28.5"/>
    <n v="167.465149359886"/>
    <s v="7 Descuentos (Jefe de ruta, asociado) "/>
    <n v="93287.112399999998"/>
    <x v="0"/>
    <n v="12589.7436"/>
    <x v="1271"/>
    <x v="0"/>
    <m/>
  </r>
  <r>
    <d v="2025-01-28T02:07:47"/>
    <x v="9"/>
    <n v="35"/>
    <s v="MOLINA LUIS FERNANDO"/>
    <x v="0"/>
    <x v="0"/>
    <n v="239"/>
    <n v="26.5555555555556"/>
    <n v="188.39829302987201"/>
    <s v="1 Descuento (Despachador) "/>
    <n v="104948.00139999999"/>
    <x v="1"/>
    <n v="12589.7436"/>
    <x v="1271"/>
    <x v="0"/>
    <m/>
  </r>
  <r>
    <d v="2025-01-28T02:07:47"/>
    <x v="1"/>
    <n v="36"/>
    <s v="MARTINEZ CHAVERRA LUIS NORBERTO"/>
    <x v="3"/>
    <x v="0"/>
    <n v="279"/>
    <n v="27.9"/>
    <n v="209.33143669985799"/>
    <s v="1 Descuento (Despachador) "/>
    <n v="116608.89049999999"/>
    <x v="0"/>
    <n v="12589.7436"/>
    <x v="1271"/>
    <x v="0"/>
    <m/>
  </r>
  <r>
    <d v="2025-01-28T02:07:48"/>
    <x v="9"/>
    <n v="37"/>
    <s v="TABORDA ROJAS DIEGO ALEJANDRO"/>
    <x v="6"/>
    <x v="0"/>
    <n v="174"/>
    <n v="21.75"/>
    <n v="167.465149359886"/>
    <m/>
    <n v="93287.112399999998"/>
    <x v="1"/>
    <n v="12589.7436"/>
    <x v="1271"/>
    <x v="0"/>
    <m/>
  </r>
  <r>
    <d v="2025-01-28T02:07:48"/>
    <x v="1"/>
    <n v="38"/>
    <s v="JIMENEZ HERNANDEZ ESTEBAN CAMILO"/>
    <x v="6"/>
    <x v="0"/>
    <n v="133"/>
    <n v="16.625"/>
    <n v="167.465149359886"/>
    <s v="2 Descuentos (despachador) "/>
    <n v="93287.112399999998"/>
    <x v="0"/>
    <n v="12589.7436"/>
    <x v="1271"/>
    <x v="0"/>
    <m/>
  </r>
  <r>
    <d v="2025-01-28T02:07:48"/>
    <x v="9"/>
    <n v="40"/>
    <s v="OCAMPO OCAMPO ANTONIO JOSE"/>
    <x v="3"/>
    <x v="0"/>
    <n v="207"/>
    <n v="20.7"/>
    <n v="209.33143669985799"/>
    <s v="1 Descuento (conduct) "/>
    <n v="116608.89049999999"/>
    <x v="0"/>
    <n v="12589.7436"/>
    <x v="1271"/>
    <x v="0"/>
    <m/>
  </r>
  <r>
    <d v="2025-01-28T02:07:48"/>
    <x v="1"/>
    <n v="41"/>
    <s v="GARCIA DAVID WILSON ALBERTO"/>
    <x v="3"/>
    <x v="0"/>
    <n v="203"/>
    <n v="20.3"/>
    <n v="209.33143669985799"/>
    <m/>
    <n v="116608.89049999999"/>
    <x v="1"/>
    <n v="12589.7436"/>
    <x v="1271"/>
    <x v="0"/>
    <m/>
  </r>
  <r>
    <d v="2025-01-28T02:07:49"/>
    <x v="9"/>
    <n v="42"/>
    <s v="HENAO MUOZ FERNEY"/>
    <x v="3"/>
    <x v="0"/>
    <n v="220"/>
    <n v="22"/>
    <n v="209.33143669985799"/>
    <s v="ESTIVEN LOPERA Realiz 5 viajes donde moviliz 107 Usuarios "/>
    <n v="116608.89049999999"/>
    <x v="1"/>
    <n v="12589.7436"/>
    <x v="1271"/>
    <x v="0"/>
    <m/>
  </r>
  <r>
    <d v="2025-01-29T01:17:51"/>
    <x v="1"/>
    <n v="1"/>
    <s v="PALMAR PANA EDIXON JOSUE"/>
    <x v="1"/>
    <x v="0"/>
    <n v="203"/>
    <n v="18.454545454545499"/>
    <n v="231.689458689459"/>
    <s v="1 Descuento (Monitoreo) "/>
    <n v="129103.3333"/>
    <x v="0"/>
    <n v="13318.4211"/>
    <x v="1272"/>
    <x v="0"/>
    <m/>
  </r>
  <r>
    <d v="2025-01-29T01:17:51"/>
    <x v="9"/>
    <n v="2"/>
    <s v="PARIAS MURIEL JHON FREDY"/>
    <x v="0"/>
    <x v="0"/>
    <n v="198"/>
    <n v="22"/>
    <n v="189.564102564103"/>
    <m/>
    <n v="105630"/>
    <x v="1"/>
    <n v="13318.4211"/>
    <x v="1272"/>
    <x v="0"/>
    <m/>
  </r>
  <r>
    <d v="2025-01-29T01:17:51"/>
    <x v="1"/>
    <n v="3"/>
    <s v="AGUIRRE ANDRES "/>
    <x v="1"/>
    <x v="0"/>
    <n v="178"/>
    <n v="16.181818181818201"/>
    <n v="231.689458689459"/>
    <s v="1 Descuento (Despachador) "/>
    <n v="129103.3333"/>
    <x v="0"/>
    <n v="13318.4211"/>
    <x v="1272"/>
    <x v="0"/>
    <m/>
  </r>
  <r>
    <d v="2025-01-29T01:17:51"/>
    <x v="9"/>
    <n v="4"/>
    <s v="SERNA GONZALES GEOVANNY ANDRES"/>
    <x v="0"/>
    <x v="0"/>
    <n v="179"/>
    <n v="19.8888888888889"/>
    <n v="189.564102564103"/>
    <s v="2 Descuentos (Monitoreo y usuario desubicado) "/>
    <n v="105630"/>
    <x v="0"/>
    <n v="13318.4211"/>
    <x v="1272"/>
    <x v="0"/>
    <m/>
  </r>
  <r>
    <d v="2025-01-29T01:17:52"/>
    <x v="1"/>
    <n v="5"/>
    <s v="BERRIO POSADA ANGELA"/>
    <x v="9"/>
    <x v="0"/>
    <n v="256"/>
    <n v="21.3333333333333"/>
    <n v="252.75213675213701"/>
    <m/>
    <n v="140840"/>
    <x v="1"/>
    <n v="13318.4211"/>
    <x v="1272"/>
    <x v="0"/>
    <m/>
  </r>
  <r>
    <d v="2025-01-29T01:17:52"/>
    <x v="9"/>
    <n v="6"/>
    <s v="LOPEZ PINEDA DANIEL ESTIVEN"/>
    <x v="8"/>
    <x v="0"/>
    <n v="103"/>
    <n v="20.6"/>
    <n v="105.31339031339"/>
    <s v="1 Descuento (Despachador) "/>
    <n v="58683.333299999998"/>
    <x v="0"/>
    <n v="13318.4211"/>
    <x v="1272"/>
    <x v="0"/>
    <m/>
  </r>
  <r>
    <d v="2025-01-29T01:17:52"/>
    <x v="1"/>
    <n v="7"/>
    <s v="MEDINA MARTINEZ JONATHAN ESTIVEN"/>
    <x v="3"/>
    <x v="0"/>
    <n v="209"/>
    <n v="20.9"/>
    <n v="210.626780626781"/>
    <s v="1 Descuento (Usuario desubicado) "/>
    <n v="117366.6667"/>
    <x v="1"/>
    <n v="13318.4211"/>
    <x v="1272"/>
    <x v="0"/>
    <m/>
  </r>
  <r>
    <d v="2025-01-29T01:17:52"/>
    <x v="9"/>
    <n v="8"/>
    <s v="VACA FIERRO ROBINSON"/>
    <x v="3"/>
    <x v="0"/>
    <n v="201"/>
    <n v="20.100000000000001"/>
    <n v="210.626780626781"/>
    <s v="4 Descuentos (jefe de ruta y transbordo) "/>
    <n v="117366.6667"/>
    <x v="1"/>
    <n v="13318.4211"/>
    <x v="1272"/>
    <x v="0"/>
    <m/>
  </r>
  <r>
    <d v="2025-01-29T01:17:53"/>
    <x v="1"/>
    <n v="9"/>
    <s v="ALVAREZ SAMUEL"/>
    <x v="0"/>
    <x v="0"/>
    <n v="218"/>
    <n v="24.2222222222222"/>
    <n v="189.564102564103"/>
    <m/>
    <n v="105630"/>
    <x v="0"/>
    <n v="13318.4211"/>
    <x v="1272"/>
    <x v="0"/>
    <m/>
  </r>
  <r>
    <d v="2025-01-29T01:17:53"/>
    <x v="9"/>
    <n v="10"/>
    <s v="RAMIREZ RENGIFO JORGE ANDRES"/>
    <x v="3"/>
    <x v="0"/>
    <n v="233"/>
    <n v="23.3"/>
    <n v="210.626780626781"/>
    <s v="5 Descuentos (usuarios desubicados) "/>
    <n v="117366.6667"/>
    <x v="0"/>
    <n v="13318.4211"/>
    <x v="1272"/>
    <x v="0"/>
    <m/>
  </r>
  <r>
    <d v="2025-01-29T01:17:53"/>
    <x v="1"/>
    <n v="11"/>
    <s v="PUERTA URREGO EDWARD ANDRES"/>
    <x v="0"/>
    <x v="0"/>
    <n v="177"/>
    <n v="19.6666666666667"/>
    <n v="189.564102564103"/>
    <s v="2 Descuentos (despachador y usuarios desubicados) "/>
    <n v="105630"/>
    <x v="0"/>
    <n v="13318.4211"/>
    <x v="1272"/>
    <x v="0"/>
    <m/>
  </r>
  <r>
    <d v="2025-01-29T01:17:53"/>
    <x v="9"/>
    <n v="12"/>
    <s v="JIMENEZ JIMENEZ OMAR DAVID"/>
    <x v="4"/>
    <x v="0"/>
    <n v="166"/>
    <n v="23.714285714285701"/>
    <n v="147.43874643874599"/>
    <m/>
    <n v="82156.666700000002"/>
    <x v="0"/>
    <n v="13318.4211"/>
    <x v="1272"/>
    <x v="0"/>
    <m/>
  </r>
  <r>
    <d v="2025-01-29T01:17:54"/>
    <x v="1"/>
    <n v="13"/>
    <s v="HENAO MUOZ FERNEY "/>
    <x v="7"/>
    <x v="0"/>
    <n v="52"/>
    <n v="17.3333333333333"/>
    <n v="63.188034188034202"/>
    <m/>
    <n v="35210"/>
    <x v="0"/>
    <n v="13318.4211"/>
    <x v="1272"/>
    <x v="0"/>
    <m/>
  </r>
  <r>
    <d v="2025-01-29T01:17:54"/>
    <x v="9"/>
    <n v="14"/>
    <s v="DIAZ LOZADA ANDRES FELIPE"/>
    <x v="3"/>
    <x v="0"/>
    <n v="184"/>
    <n v="18.399999999999999"/>
    <n v="210.626780626781"/>
    <s v="3 Descuentos (conducts y usuario movilidad reducida) "/>
    <n v="117366.6667"/>
    <x v="1"/>
    <n v="13318.4211"/>
    <x v="1272"/>
    <x v="0"/>
    <m/>
  </r>
  <r>
    <d v="2025-01-29T01:17:54"/>
    <x v="1"/>
    <n v="15"/>
    <s v="VERENZUELA MARTINEZ ALEXANDER"/>
    <x v="3"/>
    <x v="0"/>
    <n v="173"/>
    <n v="17.3"/>
    <n v="210.626780626781"/>
    <s v="1 Descuento (Despachador) "/>
    <n v="117366.6667"/>
    <x v="1"/>
    <n v="13318.4211"/>
    <x v="1272"/>
    <x v="0"/>
    <m/>
  </r>
  <r>
    <d v="2025-01-29T01:17:54"/>
    <x v="9"/>
    <n v="16"/>
    <s v="PEREZ GARCIA JUAN ESTEBAN"/>
    <x v="4"/>
    <x v="0"/>
    <n v="163"/>
    <n v="23.285714285714299"/>
    <n v="147.43874643874599"/>
    <s v="4 Descuentos (Incidente con Usuarios) "/>
    <n v="82156.666700000002"/>
    <x v="0"/>
    <n v="13318.4211"/>
    <x v="1272"/>
    <x v="0"/>
    <m/>
  </r>
  <r>
    <d v="2025-01-29T01:17:55"/>
    <x v="1"/>
    <n v="17"/>
    <s v="RAMIREZ JARAMILLO WILSON"/>
    <x v="2"/>
    <x v="0"/>
    <n v="148"/>
    <n v="24.6666666666667"/>
    <n v="126.37606837606801"/>
    <s v="4 Descuentos (transbordo) "/>
    <n v="70420"/>
    <x v="0"/>
    <n v="13318.4211"/>
    <x v="1272"/>
    <x v="0"/>
    <m/>
  </r>
  <r>
    <d v="2025-01-29T01:17:55"/>
    <x v="9"/>
    <n v="18"/>
    <s v="BETANCUR GUZMAN JHON FERNANDO"/>
    <x v="3"/>
    <x v="0"/>
    <n v="238"/>
    <n v="22.6666666666667"/>
    <n v="221.15811965812"/>
    <s v="1 Despachador (conduct) "/>
    <n v="123235"/>
    <x v="0"/>
    <n v="13318.4211"/>
    <x v="1272"/>
    <x v="0"/>
    <m/>
  </r>
  <r>
    <d v="2025-01-29T01:17:55"/>
    <x v="1"/>
    <n v="20"/>
    <s v="JARAMILLO JARAMILLO FRANCISCO WBEIMAR"/>
    <x v="0"/>
    <x v="0"/>
    <n v="168"/>
    <n v="18.6666666666667"/>
    <n v="189.564102564103"/>
    <s v="3 Descuentos (conducts) "/>
    <n v="105630"/>
    <x v="0"/>
    <n v="13318.4211"/>
    <x v="1272"/>
    <x v="0"/>
    <m/>
  </r>
  <r>
    <d v="2025-01-29T01:17:55"/>
    <x v="9"/>
    <n v="21"/>
    <s v="DURANGO DAVID JOSE"/>
    <x v="0"/>
    <x v="0"/>
    <n v="190"/>
    <n v="21.1111111111111"/>
    <n v="189.564102564103"/>
    <s v="5 Descuentos (transbordo y usuarios desubicados) "/>
    <n v="105630"/>
    <x v="0"/>
    <n v="13318.4211"/>
    <x v="1272"/>
    <x v="0"/>
    <m/>
  </r>
  <r>
    <d v="2025-01-29T01:17:56"/>
    <x v="1"/>
    <n v="22"/>
    <s v="QUIRAMA CASTAEDA JHON JADER"/>
    <x v="0"/>
    <x v="0"/>
    <n v="163"/>
    <n v="18.1111111111111"/>
    <n v="189.564102564103"/>
    <m/>
    <n v="105630"/>
    <x v="1"/>
    <n v="13318.4211"/>
    <x v="1272"/>
    <x v="0"/>
    <m/>
  </r>
  <r>
    <d v="2025-01-29T01:17:56"/>
    <x v="9"/>
    <n v="23"/>
    <s v="SALDARRIAGA PARRA LUIS ALBERTO"/>
    <x v="0"/>
    <x v="0"/>
    <n v="170"/>
    <n v="18.8888888888889"/>
    <n v="189.564102564103"/>
    <s v="1 Descuento (conduct) "/>
    <n v="105630"/>
    <x v="2"/>
    <n v="13318.4211"/>
    <x v="1272"/>
    <x v="0"/>
    <m/>
  </r>
  <r>
    <d v="2025-01-29T01:17:56"/>
    <x v="1"/>
    <n v="24"/>
    <s v="HERRERA GIRALDO DAVINSON"/>
    <x v="0"/>
    <x v="0"/>
    <n v="165"/>
    <n v="18.3333333333333"/>
    <n v="189.564102564103"/>
    <s v="1 Descuento (transbordo) "/>
    <n v="105630"/>
    <x v="0"/>
    <n v="13318.4211"/>
    <x v="1272"/>
    <x v="0"/>
    <m/>
  </r>
  <r>
    <d v="2025-01-29T01:17:56"/>
    <x v="9"/>
    <n v="25"/>
    <s v="JIMENEZ HURTADO CARLOS ESTIVEN"/>
    <x v="0"/>
    <x v="0"/>
    <n v="149"/>
    <n v="16.5555555555556"/>
    <n v="189.564102564103"/>
    <m/>
    <n v="105630"/>
    <x v="1"/>
    <n v="13318.4211"/>
    <x v="1272"/>
    <x v="0"/>
    <m/>
  </r>
  <r>
    <d v="2025-01-29T01:17:57"/>
    <x v="1"/>
    <n v="26"/>
    <s v="ESPINOZA CHAVARRIA GUILLERMO LEON"/>
    <x v="0"/>
    <x v="0"/>
    <n v="194"/>
    <n v="21.5555555555556"/>
    <n v="189.564102564103"/>
    <m/>
    <n v="105630"/>
    <x v="0"/>
    <n v="13318.4211"/>
    <x v="1272"/>
    <x v="0"/>
    <m/>
  </r>
  <r>
    <d v="2025-01-29T01:17:57"/>
    <x v="9"/>
    <n v="27"/>
    <s v="FLORES RINCON JORGE ALBERTO"/>
    <x v="10"/>
    <x v="0"/>
    <n v="94"/>
    <n v="23.5"/>
    <n v="84.250712250712297"/>
    <s v="1 Descuento (Despachador) "/>
    <n v="46946.666700000002"/>
    <x v="0"/>
    <n v="13318.4211"/>
    <x v="1272"/>
    <x v="0"/>
    <m/>
  </r>
  <r>
    <d v="2025-01-29T01:17:57"/>
    <x v="1"/>
    <n v="28"/>
    <s v="AGUDELO GARCIA LLORDIN ELIAS"/>
    <x v="0"/>
    <x v="0"/>
    <n v="123"/>
    <n v="13.6666666666667"/>
    <n v="189.564102564103"/>
    <s v="2 Descuentos (usuarios desubicados), se descuenta 0.5 viaje de 7 33 am ya que NO espera el tiempo indicado en el paradero "/>
    <n v="99780"/>
    <x v="0"/>
    <n v="13318.4211"/>
    <x v="1272"/>
    <x v="2"/>
    <n v="10.5"/>
  </r>
  <r>
    <d v="2025-01-29T01:17:57"/>
    <x v="9"/>
    <n v="29"/>
    <s v="VALENCIA MENDOZA JHON "/>
    <x v="9"/>
    <x v="0"/>
    <n v="279"/>
    <n v="23.25"/>
    <n v="252.75213675213701"/>
    <m/>
    <n v="140840"/>
    <x v="0"/>
    <n v="13318.4211"/>
    <x v="1272"/>
    <x v="0"/>
    <m/>
  </r>
  <r>
    <d v="2025-01-29T01:17:58"/>
    <x v="1"/>
    <n v="30"/>
    <s v="TORRES SUAREZ JUAN DIEGO"/>
    <x v="6"/>
    <x v="0"/>
    <n v="169"/>
    <n v="21.125"/>
    <n v="168.50142450142499"/>
    <s v="1 Descuento (Despachador) "/>
    <n v="93893.333299999998"/>
    <x v="0"/>
    <n v="13318.4211"/>
    <x v="1272"/>
    <x v="0"/>
    <m/>
  </r>
  <r>
    <d v="2025-01-29T01:17:58"/>
    <x v="9"/>
    <n v="31"/>
    <s v="QUINTO WALDO HENDIS ENRIQUE"/>
    <x v="3"/>
    <x v="0"/>
    <n v="217"/>
    <n v="21.7"/>
    <n v="210.626780626781"/>
    <s v="2 Descuentos (despachador y usuarios desubicados) "/>
    <n v="117366.6667"/>
    <x v="0"/>
    <n v="13318.4211"/>
    <x v="1272"/>
    <x v="0"/>
    <m/>
  </r>
  <r>
    <d v="2025-01-29T01:17:58"/>
    <x v="1"/>
    <n v="32"/>
    <s v="RESTREPO RODRIGUEZ LIBARDO ANDRES"/>
    <x v="9"/>
    <x v="0"/>
    <n v="284"/>
    <n v="23.6666666666667"/>
    <n v="252.75213675213701"/>
    <m/>
    <n v="140840"/>
    <x v="0"/>
    <n v="13318.4211"/>
    <x v="1272"/>
    <x v="0"/>
    <m/>
  </r>
  <r>
    <d v="2025-01-29T01:17:58"/>
    <x v="9"/>
    <n v="34"/>
    <s v="MONTOYA OSPINA GILBERTO ANTONIO"/>
    <x v="3"/>
    <x v="0"/>
    <n v="215"/>
    <n v="21.5"/>
    <n v="210.626780626781"/>
    <s v="4 Descuentos (conduct y usuario movilidad reducida) "/>
    <n v="117366.6667"/>
    <x v="0"/>
    <n v="13318.4211"/>
    <x v="1272"/>
    <x v="0"/>
    <m/>
  </r>
  <r>
    <d v="2025-01-29T01:17:59"/>
    <x v="1"/>
    <n v="35"/>
    <s v="MOLINA LUIS FERNANDO"/>
    <x v="0"/>
    <x v="0"/>
    <n v="223"/>
    <n v="24.7777777777778"/>
    <n v="189.564102564103"/>
    <s v="4 Descuentos (transbordo y monitoreo) "/>
    <n v="105630"/>
    <x v="1"/>
    <n v="13318.4211"/>
    <x v="1272"/>
    <x v="0"/>
    <m/>
  </r>
  <r>
    <d v="2025-01-29T01:17:59"/>
    <x v="9"/>
    <n v="36"/>
    <s v="MARTINEZ CHAVERRA LUIS NORBERTO"/>
    <x v="0"/>
    <x v="0"/>
    <n v="251"/>
    <n v="27.8888888888889"/>
    <n v="189.564102564103"/>
    <s v="1 Descuento (Usuario desubicado) "/>
    <n v="105630"/>
    <x v="0"/>
    <n v="13318.4211"/>
    <x v="1272"/>
    <x v="0"/>
    <m/>
  </r>
  <r>
    <d v="2025-01-29T01:17:59"/>
    <x v="1"/>
    <n v="37"/>
    <s v="TABORDA ROJAS DIEGO ALEJANDRO"/>
    <x v="2"/>
    <x v="0"/>
    <n v="168"/>
    <n v="28"/>
    <n v="126.37606837606801"/>
    <s v="1 Descuento (Despachador) "/>
    <n v="70420"/>
    <x v="1"/>
    <n v="13318.4211"/>
    <x v="1272"/>
    <x v="0"/>
    <m/>
  </r>
  <r>
    <d v="2025-01-29T01:17:59"/>
    <x v="9"/>
    <n v="38"/>
    <s v="JIMENEZ HERNANDEZ ESTEBAN CAMILO"/>
    <x v="0"/>
    <x v="0"/>
    <n v="188"/>
    <n v="20.8888888888889"/>
    <n v="189.564102564103"/>
    <m/>
    <n v="105630"/>
    <x v="0"/>
    <n v="13318.4211"/>
    <x v="1272"/>
    <x v="0"/>
    <m/>
  </r>
  <r>
    <d v="2025-01-29T01:18:00"/>
    <x v="1"/>
    <n v="39"/>
    <s v="DAVID  HENRY GIOVANNY"/>
    <x v="0"/>
    <x v="0"/>
    <n v="203"/>
    <n v="22.5555555555556"/>
    <n v="189.564102564103"/>
    <m/>
    <n v="105630"/>
    <x v="0"/>
    <n v="13318.4211"/>
    <x v="1272"/>
    <x v="0"/>
    <m/>
  </r>
  <r>
    <d v="2025-01-29T01:18:00"/>
    <x v="9"/>
    <n v="40"/>
    <s v="OCAMPO OCAMPO ANTONIO JOSE"/>
    <x v="1"/>
    <x v="0"/>
    <n v="263"/>
    <n v="23.909090909090899"/>
    <n v="231.689458689459"/>
    <s v="1 Descuento (Usuario desubicado) "/>
    <n v="129103.3333"/>
    <x v="0"/>
    <n v="13318.4211"/>
    <x v="1272"/>
    <x v="0"/>
    <m/>
  </r>
  <r>
    <d v="2025-01-29T01:18:00"/>
    <x v="1"/>
    <n v="41"/>
    <s v="GARCIA DAVID WILSON ALBERTO"/>
    <x v="2"/>
    <x v="0"/>
    <n v="136"/>
    <n v="20.923076923076898"/>
    <n v="136.90740740740699"/>
    <s v="2 Descuentos (asociados) "/>
    <n v="76288.333299999998"/>
    <x v="1"/>
    <n v="13318.4211"/>
    <x v="1272"/>
    <x v="0"/>
    <m/>
  </r>
  <r>
    <d v="2025-01-29T01:18:00"/>
    <x v="9"/>
    <n v="42"/>
    <s v="LOPERA ALVAREZ ESTIVEN"/>
    <x v="8"/>
    <x v="3"/>
    <n v="102"/>
    <n v="20.399999999999999"/>
    <n v="105.31339031339"/>
    <m/>
    <n v="58683.333299999998"/>
    <x v="1"/>
    <n v="13318.4211"/>
    <x v="1272"/>
    <x v="0"/>
    <m/>
  </r>
  <r>
    <d v="2025-01-30T02:44:17"/>
    <x v="9"/>
    <n v="1"/>
    <s v="PALMAR PANA EDIXON JOSUE"/>
    <x v="2"/>
    <x v="0"/>
    <n v="100"/>
    <n v="16.6666666666667"/>
    <n v="124.35734870317"/>
    <s v="1 Descuento (Conduct) "/>
    <n v="69239.048999999999"/>
    <x v="0"/>
    <n v="13183.783799999999"/>
    <x v="1273"/>
    <x v="0"/>
    <m/>
  </r>
  <r>
    <d v="2025-01-30T02:44:17"/>
    <x v="1"/>
    <n v="2"/>
    <s v="PARIAS MURIEL JHON FREDY"/>
    <x v="6"/>
    <x v="0"/>
    <n v="200"/>
    <n v="25"/>
    <n v="165.809798270893"/>
    <s v="15 Descuentos (Transbordo) "/>
    <n v="92318.732000000004"/>
    <x v="1"/>
    <n v="13183.783799999999"/>
    <x v="1273"/>
    <x v="0"/>
    <m/>
  </r>
  <r>
    <d v="2025-01-30T02:44:18"/>
    <x v="9"/>
    <n v="3"/>
    <s v="AGUIRRE ANDRES"/>
    <x v="3"/>
    <x v="0"/>
    <n v="186"/>
    <n v="18.600000000000001"/>
    <n v="207.26224783861699"/>
    <s v="9 Descuentos (Transbordo) "/>
    <n v="115398.41499999999"/>
    <x v="0"/>
    <n v="13183.783799999999"/>
    <x v="1273"/>
    <x v="0"/>
    <m/>
  </r>
  <r>
    <d v="2025-01-30T02:44:18"/>
    <x v="1"/>
    <n v="4"/>
    <s v="SERNA GONZALES GEOVANNY ANDRES"/>
    <x v="3"/>
    <x v="0"/>
    <n v="204"/>
    <n v="20.399999999999999"/>
    <n v="207.26224783861699"/>
    <s v="3 Descuentos (Usuarios desubicados) "/>
    <n v="115398.41499999999"/>
    <x v="0"/>
    <n v="13183.783799999999"/>
    <x v="1273"/>
    <x v="0"/>
    <m/>
  </r>
  <r>
    <d v="2025-01-30T02:44:18"/>
    <x v="9"/>
    <n v="5"/>
    <s v="BERRIO POSADA ANGELA"/>
    <x v="2"/>
    <x v="0"/>
    <n v="104"/>
    <n v="17.3333333333333"/>
    <n v="124.35734870317"/>
    <m/>
    <n v="69239.048999999999"/>
    <x v="1"/>
    <n v="13183.783799999999"/>
    <x v="1273"/>
    <x v="0"/>
    <m/>
  </r>
  <r>
    <d v="2025-01-30T02:44:18"/>
    <x v="1"/>
    <n v="6"/>
    <s v="LOPEZ PINEDA DANIEL ESTIVEN"/>
    <x v="1"/>
    <x v="0"/>
    <n v="197"/>
    <n v="17.909090909090899"/>
    <n v="227.98847262247801"/>
    <m/>
    <n v="126938.2565"/>
    <x v="0"/>
    <n v="13183.783799999999"/>
    <x v="1273"/>
    <x v="0"/>
    <m/>
  </r>
  <r>
    <d v="2025-01-30T02:44:19"/>
    <x v="9"/>
    <n v="7"/>
    <s v="MEDINA MARTINEZ JONATHAN ESTIVEN"/>
    <x v="3"/>
    <x v="0"/>
    <n v="243"/>
    <n v="24.3"/>
    <n v="207.26224783861699"/>
    <s v="24 Descuentos (transbordo y usuario desubicado) "/>
    <n v="115398.41499999999"/>
    <x v="1"/>
    <n v="13183.783799999999"/>
    <x v="1273"/>
    <x v="0"/>
    <m/>
  </r>
  <r>
    <d v="2025-01-30T02:44:19"/>
    <x v="1"/>
    <n v="8"/>
    <s v="VACA FIERRO ROBINSON"/>
    <x v="3"/>
    <x v="0"/>
    <n v="202"/>
    <n v="20.2"/>
    <n v="207.26224783861699"/>
    <m/>
    <n v="115398.41499999999"/>
    <x v="1"/>
    <n v="13183.783799999999"/>
    <x v="1273"/>
    <x v="0"/>
    <m/>
  </r>
  <r>
    <d v="2025-01-30T02:44:19"/>
    <x v="9"/>
    <n v="9"/>
    <s v="ALVAREZ SAMUEL"/>
    <x v="3"/>
    <x v="0"/>
    <n v="200"/>
    <n v="20"/>
    <n v="207.26224783861699"/>
    <s v="3 Descuentos (despachador y conduct) "/>
    <n v="115398.41499999999"/>
    <x v="0"/>
    <n v="13183.783799999999"/>
    <x v="1273"/>
    <x v="0"/>
    <m/>
  </r>
  <r>
    <d v="2025-01-30T02:44:19"/>
    <x v="1"/>
    <n v="10"/>
    <s v="RAMIREZ RENGIFO JORGE ANDRES"/>
    <x v="0"/>
    <x v="0"/>
    <n v="183"/>
    <n v="20.3333333333333"/>
    <n v="186.53602305475499"/>
    <m/>
    <n v="103858.5735"/>
    <x v="0"/>
    <n v="13183.783799999999"/>
    <x v="1273"/>
    <x v="0"/>
    <m/>
  </r>
  <r>
    <d v="2025-01-30T02:44:20"/>
    <x v="9"/>
    <n v="11"/>
    <s v="PUERTA URREGO EDWARD ANDRES"/>
    <x v="0"/>
    <x v="0"/>
    <n v="223"/>
    <n v="24.7777777777778"/>
    <n v="186.53602305475499"/>
    <s v="1 Descuento (Despachador) "/>
    <n v="103858.5735"/>
    <x v="0"/>
    <n v="13183.783799999999"/>
    <x v="1273"/>
    <x v="0"/>
    <m/>
  </r>
  <r>
    <d v="2025-01-30T02:44:20"/>
    <x v="1"/>
    <n v="12"/>
    <s v="JIMENEZ JIMENEZ OMAR DAVID"/>
    <x v="10"/>
    <x v="0"/>
    <n v="76"/>
    <n v="19"/>
    <n v="82.904899135446698"/>
    <m/>
    <n v="46159.366000000002"/>
    <x v="0"/>
    <n v="13183.783799999999"/>
    <x v="1273"/>
    <x v="0"/>
    <m/>
  </r>
  <r>
    <d v="2025-01-30T02:44:20"/>
    <x v="9"/>
    <n v="14"/>
    <s v="JARAMILLO JARAMILLO FRANCISCO WBEIMAR"/>
    <x v="3"/>
    <x v="0"/>
    <n v="184"/>
    <n v="18.399999999999999"/>
    <n v="207.26224783861699"/>
    <s v="2 Descuentos (usuario desubicado y despachador) "/>
    <n v="115398.41499999999"/>
    <x v="1"/>
    <n v="13183.783799999999"/>
    <x v="1273"/>
    <x v="0"/>
    <m/>
  </r>
  <r>
    <d v="2025-01-30T02:44:20"/>
    <x v="1"/>
    <n v="15"/>
    <s v="VERENZUELA MARTINEZ ALEXANDER"/>
    <x v="4"/>
    <x v="0"/>
    <n v="175"/>
    <n v="25"/>
    <n v="145.083573487032"/>
    <m/>
    <n v="80778.890499999994"/>
    <x v="1"/>
    <n v="13183.783799999999"/>
    <x v="1273"/>
    <x v="0"/>
    <m/>
  </r>
  <r>
    <d v="2025-01-30T02:44:21"/>
    <x v="9"/>
    <n v="16"/>
    <s v="PEREZ GARCIA JUAN ESTEBAN"/>
    <x v="2"/>
    <x v="3"/>
    <n v="147"/>
    <n v="26.727272727272702"/>
    <n v="113.99423631123901"/>
    <s v="2 Descuentos (Asociado y conduct) "/>
    <n v="63469.128199999999"/>
    <x v="0"/>
    <n v="13183.783799999999"/>
    <x v="1273"/>
    <x v="0"/>
    <m/>
  </r>
  <r>
    <d v="2025-01-30T02:44:21"/>
    <x v="1"/>
    <n v="17"/>
    <s v="RAMIREZ JARAMILLO WILSON"/>
    <x v="0"/>
    <x v="0"/>
    <n v="218"/>
    <n v="24.2222222222222"/>
    <n v="186.53602305475499"/>
    <s v="1 Descuento (usuario desubicado) "/>
    <n v="103858.5735"/>
    <x v="0"/>
    <n v="13183.783799999999"/>
    <x v="1273"/>
    <x v="0"/>
    <m/>
  </r>
  <r>
    <d v="2025-01-30T02:44:21"/>
    <x v="9"/>
    <n v="18"/>
    <s v="BETANCUR GUZMAN JHON FERNANDO"/>
    <x v="2"/>
    <x v="0"/>
    <n v="109"/>
    <n v="18.1666666666667"/>
    <n v="124.35734870317"/>
    <s v="1 Descuento (despachador y conduct) "/>
    <n v="69239.048999999999"/>
    <x v="0"/>
    <n v="13183.783799999999"/>
    <x v="1273"/>
    <x v="0"/>
    <m/>
  </r>
  <r>
    <d v="2025-01-30T02:44:21"/>
    <x v="1"/>
    <n v="19"/>
    <s v="MUOZ PEA WEIMAR ALONSO"/>
    <x v="0"/>
    <x v="0"/>
    <n v="185"/>
    <n v="20.5555555555556"/>
    <n v="186.53602305475499"/>
    <s v="1 Descuento (Monitoreo) "/>
    <n v="103858.5735"/>
    <x v="0"/>
    <n v="13183.783799999999"/>
    <x v="1273"/>
    <x v="0"/>
    <m/>
  </r>
  <r>
    <d v="2025-01-30T02:44:21"/>
    <x v="9"/>
    <n v="20"/>
    <s v="GONZALEZ PEREZ RAFAEL JOSE"/>
    <x v="0"/>
    <x v="0"/>
    <n v="144"/>
    <n v="16"/>
    <n v="186.53602305475499"/>
    <m/>
    <n v="103858.5735"/>
    <x v="0"/>
    <n v="13183.783799999999"/>
    <x v="1273"/>
    <x v="0"/>
    <m/>
  </r>
  <r>
    <d v="2025-01-30T02:44:22"/>
    <x v="1"/>
    <n v="21"/>
    <s v="DURANGO DAVID JOSE"/>
    <x v="2"/>
    <x v="0"/>
    <n v="125"/>
    <n v="20.8333333333333"/>
    <n v="124.35734870317"/>
    <m/>
    <n v="69239.048999999999"/>
    <x v="0"/>
    <n v="13183.783799999999"/>
    <x v="1273"/>
    <x v="0"/>
    <m/>
  </r>
  <r>
    <d v="2025-01-30T02:44:22"/>
    <x v="9"/>
    <n v="22"/>
    <s v="QUIRAMA CASTAEDA JHON JADER"/>
    <x v="3"/>
    <x v="0"/>
    <n v="195"/>
    <n v="19.5"/>
    <n v="207.26224783861699"/>
    <m/>
    <n v="115398.41499999999"/>
    <x v="1"/>
    <n v="13183.783799999999"/>
    <x v="1273"/>
    <x v="0"/>
    <m/>
  </r>
  <r>
    <d v="2025-01-30T02:44:22"/>
    <x v="1"/>
    <n v="23"/>
    <s v="SALDARRIAGA PARRA LUIS ALBERTO"/>
    <x v="6"/>
    <x v="0"/>
    <n v="133"/>
    <n v="17.733333333333299"/>
    <n v="155.446685878963"/>
    <s v="1 Descuento (Conduct) "/>
    <n v="86548.811199999996"/>
    <x v="2"/>
    <n v="13183.783799999999"/>
    <x v="1273"/>
    <x v="0"/>
    <m/>
  </r>
  <r>
    <d v="2025-01-30T02:44:22"/>
    <x v="9"/>
    <n v="24"/>
    <s v="HERRERA GIRALDO DAVINSON"/>
    <x v="0"/>
    <x v="0"/>
    <n v="173"/>
    <n v="19.2222222222222"/>
    <n v="186.53602305475499"/>
    <m/>
    <n v="103858.5735"/>
    <x v="0"/>
    <n v="13183.783799999999"/>
    <x v="1273"/>
    <x v="0"/>
    <m/>
  </r>
  <r>
    <d v="2025-01-30T02:44:23"/>
    <x v="1"/>
    <n v="25"/>
    <s v="HENAO MUOZ FERNEY"/>
    <x v="3"/>
    <x v="0"/>
    <n v="205"/>
    <n v="20.5"/>
    <n v="207.26224783861699"/>
    <s v="5 descuentos (conducts y usuario desubicado) "/>
    <n v="115398.41499999999"/>
    <x v="1"/>
    <n v="13183.783799999999"/>
    <x v="1273"/>
    <x v="0"/>
    <m/>
  </r>
  <r>
    <d v="2025-01-30T02:44:23"/>
    <x v="9"/>
    <n v="26"/>
    <s v="ESPINOZA CHAVARRIA GUILLERMO LEON"/>
    <x v="4"/>
    <x v="0"/>
    <n v="176"/>
    <n v="25.1428571428571"/>
    <n v="145.083573487032"/>
    <s v="1 Descuento (Despachador) "/>
    <n v="80778.890499999994"/>
    <x v="0"/>
    <n v="13183.783799999999"/>
    <x v="1273"/>
    <x v="0"/>
    <m/>
  </r>
  <r>
    <d v="2025-01-30T02:44:23"/>
    <x v="1"/>
    <n v="27"/>
    <s v="FLORES RINCON JORGE ALBERTO"/>
    <x v="0"/>
    <x v="0"/>
    <n v="181"/>
    <n v="20.1111111111111"/>
    <n v="186.53602305475499"/>
    <s v="3 Descuentos (monitoreo, despachador y usuario desubicado) "/>
    <n v="103858.5735"/>
    <x v="0"/>
    <n v="13183.783799999999"/>
    <x v="1273"/>
    <x v="0"/>
    <m/>
  </r>
  <r>
    <d v="2025-01-30T02:44:23"/>
    <x v="9"/>
    <n v="28"/>
    <s v="RESTREPO RODRIGUEZ LIBARDO ANDRES"/>
    <x v="9"/>
    <x v="0"/>
    <n v="259"/>
    <n v="21.5833333333333"/>
    <n v="248.71469740634001"/>
    <s v="4 Descuentos (usuarios desubicados y despachador) "/>
    <n v="138478.098"/>
    <x v="0"/>
    <n v="13183.783799999999"/>
    <x v="1273"/>
    <x v="0"/>
    <m/>
  </r>
  <r>
    <d v="2025-01-30T02:44:24"/>
    <x v="1"/>
    <n v="29"/>
    <s v="VALENCIA MENDOZA JHON"/>
    <x v="2"/>
    <x v="0"/>
    <n v="109"/>
    <n v="18.1666666666667"/>
    <n v="124.35734870317"/>
    <m/>
    <n v="69239.048999999999"/>
    <x v="0"/>
    <n v="13183.783799999999"/>
    <x v="1273"/>
    <x v="0"/>
    <m/>
  </r>
  <r>
    <d v="2025-01-30T02:44:24"/>
    <x v="9"/>
    <n v="30"/>
    <s v="TORRES SUAREZ JUAN DIEGO"/>
    <x v="0"/>
    <x v="0"/>
    <n v="206"/>
    <n v="22.8888888888889"/>
    <n v="186.53602305475499"/>
    <m/>
    <n v="103858.5735"/>
    <x v="0"/>
    <n v="13183.783799999999"/>
    <x v="1273"/>
    <x v="0"/>
    <m/>
  </r>
  <r>
    <d v="2025-01-30T02:44:24"/>
    <x v="1"/>
    <n v="31"/>
    <s v="QUINTO WALDO HENDIS ENRIQUE"/>
    <x v="3"/>
    <x v="0"/>
    <n v="210"/>
    <n v="21"/>
    <n v="207.26224783861699"/>
    <m/>
    <n v="115398.41499999999"/>
    <x v="0"/>
    <n v="13183.783799999999"/>
    <x v="1273"/>
    <x v="0"/>
    <m/>
  </r>
  <r>
    <d v="2025-01-30T02:44:24"/>
    <x v="9"/>
    <n v="32"/>
    <s v="AGUDELO GARCIA DENIN ANGELO"/>
    <x v="6"/>
    <x v="0"/>
    <n v="167"/>
    <n v="20.875"/>
    <n v="165.809798270893"/>
    <s v="2 Descuentos (usuarios desubicados) "/>
    <n v="92318.732000000004"/>
    <x v="0"/>
    <n v="13183.783799999999"/>
    <x v="1273"/>
    <x v="0"/>
    <m/>
  </r>
  <r>
    <d v="2025-01-30T02:44:25"/>
    <x v="1"/>
    <n v="33"/>
    <s v="GARCIA DAVID WILSON ALBERTO"/>
    <x v="3"/>
    <x v="0"/>
    <n v="191"/>
    <n v="19.100000000000001"/>
    <n v="207.26224783861699"/>
    <s v="2 Descuentos (usuarios desubicados) "/>
    <n v="115398.41499999999"/>
    <x v="0"/>
    <n v="13183.783799999999"/>
    <x v="1273"/>
    <x v="0"/>
    <m/>
  </r>
  <r>
    <d v="2025-01-30T02:44:25"/>
    <x v="9"/>
    <n v="34"/>
    <s v="MONTOYA OSPINA GILBERTO ANTONIO"/>
    <x v="0"/>
    <x v="0"/>
    <n v="224"/>
    <n v="24.8888888888889"/>
    <n v="186.53602305475499"/>
    <s v="2 Descuentos (despachador) "/>
    <n v="103858.5735"/>
    <x v="0"/>
    <n v="13183.783799999999"/>
    <x v="1273"/>
    <x v="0"/>
    <m/>
  </r>
  <r>
    <d v="2025-01-30T02:44:25"/>
    <x v="1"/>
    <n v="35"/>
    <s v="MOLINA LUIS FERNANDO"/>
    <x v="3"/>
    <x v="0"/>
    <n v="210"/>
    <n v="21"/>
    <n v="207.26224783861699"/>
    <s v="1 Descuento (Monitoreo) "/>
    <n v="115398.41499999999"/>
    <x v="1"/>
    <n v="13183.783799999999"/>
    <x v="1273"/>
    <x v="0"/>
    <m/>
  </r>
  <r>
    <d v="2025-01-30T02:44:25"/>
    <x v="9"/>
    <n v="36"/>
    <s v="MARTINEZ CHAVERRA LUIS NORBERTO"/>
    <x v="3"/>
    <x v="0"/>
    <n v="226"/>
    <n v="22.6"/>
    <n v="207.26224783861699"/>
    <s v="1 Descuento (Despachador) "/>
    <n v="115398.41499999999"/>
    <x v="0"/>
    <n v="13183.783799999999"/>
    <x v="1273"/>
    <x v="0"/>
    <m/>
  </r>
  <r>
    <d v="2025-01-30T02:44:26"/>
    <x v="1"/>
    <n v="37"/>
    <s v="TABORDA ROJAS DIEGO ALEJANDRO"/>
    <x v="8"/>
    <x v="3"/>
    <n v="122"/>
    <n v="24.4"/>
    <n v="103.631123919308"/>
    <s v="1 Descuento (Despachador) "/>
    <n v="57699.207499999997"/>
    <x v="1"/>
    <n v="13183.783799999999"/>
    <x v="1273"/>
    <x v="0"/>
    <m/>
  </r>
  <r>
    <d v="2025-01-30T02:44:26"/>
    <x v="9"/>
    <n v="38"/>
    <s v="JIMENEZ HERNANDEZ ESTEBAN CAMILO"/>
    <x v="0"/>
    <x v="0"/>
    <n v="210"/>
    <n v="23.3333333333333"/>
    <n v="186.53602305475499"/>
    <s v="2 Descuentos (despachador) "/>
    <n v="103858.5735"/>
    <x v="0"/>
    <n v="13183.783799999999"/>
    <x v="1273"/>
    <x v="0"/>
    <m/>
  </r>
  <r>
    <d v="2025-01-30T02:44:26"/>
    <x v="1"/>
    <n v="39"/>
    <s v="DAVID  HENRY GIOVANNY"/>
    <x v="10"/>
    <x v="0"/>
    <n v="54"/>
    <n v="13.5"/>
    <n v="82.904899135446698"/>
    <m/>
    <n v="46159.366000000002"/>
    <x v="0"/>
    <n v="13183.783799999999"/>
    <x v="1273"/>
    <x v="0"/>
    <m/>
  </r>
  <r>
    <d v="2025-01-30T02:44:26"/>
    <x v="9"/>
    <n v="40"/>
    <s v="OCAMPO OCAMPO ANTONIO JOSE "/>
    <x v="3"/>
    <x v="0"/>
    <n v="195"/>
    <n v="19.5"/>
    <n v="207.26224783861699"/>
    <s v="3 Descuentos (Transbordo) "/>
    <n v="115398.41499999999"/>
    <x v="0"/>
    <n v="13183.783799999999"/>
    <x v="1273"/>
    <x v="0"/>
    <m/>
  </r>
  <r>
    <d v="2025-01-30T02:44:26"/>
    <x v="1"/>
    <n v="41"/>
    <s v="LONDOO LOPERA DUVAN ANDRES "/>
    <x v="0"/>
    <x v="0"/>
    <n v="197"/>
    <n v="21.8888888888889"/>
    <n v="186.53602305475499"/>
    <m/>
    <n v="103858.5735"/>
    <x v="1"/>
    <n v="13183.783799999999"/>
    <x v="1273"/>
    <x v="0"/>
    <m/>
  </r>
  <r>
    <d v="2025-01-30T02:44:27"/>
    <x v="9"/>
    <n v="42"/>
    <s v="LOPERA ALVAREZ ESTIVEN"/>
    <x v="0"/>
    <x v="0"/>
    <n v="144"/>
    <n v="16"/>
    <n v="186.53602305475499"/>
    <m/>
    <n v="103858.5735"/>
    <x v="1"/>
    <n v="13183.783799999999"/>
    <x v="1273"/>
    <x v="0"/>
    <m/>
  </r>
  <r>
    <d v="2025-01-31T02:05:02"/>
    <x v="9"/>
    <n v="1"/>
    <s v="PALMAR PANA EDIXON JOSUE"/>
    <x v="9"/>
    <x v="0"/>
    <n v="255"/>
    <n v="21.25"/>
    <n v="243.86987270155601"/>
    <s v="3 Descuentos (Conducts) "/>
    <n v="135643.87549999999"/>
    <x v="0"/>
    <n v="13116.216200000001"/>
    <x v="1274"/>
    <x v="0"/>
    <m/>
  </r>
  <r>
    <d v="2025-01-31T02:05:03"/>
    <x v="1"/>
    <n v="2"/>
    <s v="PARIAS MURIEL JHON FREDY"/>
    <x v="0"/>
    <x v="0"/>
    <n v="185"/>
    <n v="20.5555555555556"/>
    <n v="182.902404526167"/>
    <s v="1 Descuento (Despachador) "/>
    <n v="101732.9066"/>
    <x v="1"/>
    <n v="13116.216200000001"/>
    <x v="1274"/>
    <x v="0"/>
    <m/>
  </r>
  <r>
    <d v="2025-01-31T02:05:03"/>
    <x v="9"/>
    <n v="3"/>
    <s v="AGUIRRE ANDRES "/>
    <x v="6"/>
    <x v="0"/>
    <n v="172"/>
    <n v="21.5"/>
    <n v="162.57991513437099"/>
    <s v="3 Descuentos (Asociado, usuario desubicado y monitoreo) "/>
    <n v="90429.250400000004"/>
    <x v="0"/>
    <n v="13116.216200000001"/>
    <x v="1274"/>
    <x v="0"/>
    <m/>
  </r>
  <r>
    <d v="2025-01-31T02:05:03"/>
    <x v="1"/>
    <n v="4"/>
    <s v="RESTREPO RODRIGUEZ LIBARDO ANDRES"/>
    <x v="0"/>
    <x v="0"/>
    <n v="205"/>
    <n v="22.7777777777778"/>
    <n v="182.902404526167"/>
    <m/>
    <n v="101732.9066"/>
    <x v="0"/>
    <n v="13116.216200000001"/>
    <x v="1274"/>
    <x v="0"/>
    <m/>
  </r>
  <r>
    <d v="2025-01-31T02:05:04"/>
    <x v="9"/>
    <n v="5"/>
    <s v="BERRIO POSADA ANGELA "/>
    <x v="3"/>
    <x v="0"/>
    <n v="154"/>
    <n v="15.4"/>
    <n v="203.22489391796299"/>
    <s v="1 Descuento (Despachador) "/>
    <n v="113036.5629"/>
    <x v="1"/>
    <n v="13116.216200000001"/>
    <x v="1274"/>
    <x v="0"/>
    <m/>
  </r>
  <r>
    <d v="2025-01-31T02:05:04"/>
    <x v="1"/>
    <n v="6"/>
    <s v="LOPEZ PINEDA DANIEL ESTIVEN"/>
    <x v="3"/>
    <x v="0"/>
    <n v="189"/>
    <n v="18.899999999999999"/>
    <n v="203.22489391796299"/>
    <m/>
    <n v="113036.5629"/>
    <x v="0"/>
    <n v="13116.216200000001"/>
    <x v="1274"/>
    <x v="0"/>
    <m/>
  </r>
  <r>
    <d v="2025-01-31T02:05:04"/>
    <x v="9"/>
    <n v="7"/>
    <s v="MEDINA MARTINEZ JONATHAN ESTIVEN"/>
    <x v="0"/>
    <x v="3"/>
    <n v="210"/>
    <n v="23.3333333333333"/>
    <n v="182.902404526167"/>
    <s v="1 Descuento (Usuario desubicado) "/>
    <n v="101732.9066"/>
    <x v="1"/>
    <n v="13116.216200000001"/>
    <x v="1274"/>
    <x v="0"/>
    <m/>
  </r>
  <r>
    <d v="2025-01-31T02:05:04"/>
    <x v="1"/>
    <n v="8"/>
    <s v="VACA FIERRO ROBINSON"/>
    <x v="1"/>
    <x v="0"/>
    <n v="230"/>
    <n v="20.909090909090899"/>
    <n v="223.54738330975999"/>
    <m/>
    <n v="124340.21920000001"/>
    <x v="1"/>
    <n v="13116.216200000001"/>
    <x v="1274"/>
    <x v="0"/>
    <m/>
  </r>
  <r>
    <d v="2025-01-31T02:05:04"/>
    <x v="9"/>
    <n v="9"/>
    <s v="ALVAREZ SAMUEL"/>
    <x v="0"/>
    <x v="0"/>
    <n v="211"/>
    <n v="23.4444444444444"/>
    <n v="182.902404526167"/>
    <m/>
    <n v="101732.9066"/>
    <x v="0"/>
    <n v="13116.216200000001"/>
    <x v="1274"/>
    <x v="0"/>
    <m/>
  </r>
  <r>
    <d v="2025-01-31T02:05:05"/>
    <x v="1"/>
    <n v="10"/>
    <s v="RAMIREZ RENGIFO JORGE ANDRES"/>
    <x v="0"/>
    <x v="0"/>
    <n v="209"/>
    <n v="23.2222222222222"/>
    <n v="182.902404526167"/>
    <m/>
    <n v="101732.9066"/>
    <x v="0"/>
    <n v="13116.216200000001"/>
    <x v="1274"/>
    <x v="0"/>
    <m/>
  </r>
  <r>
    <d v="2025-01-31T02:05:05"/>
    <x v="9"/>
    <n v="11"/>
    <s v="PUERTA URREGO EDWARD ANDRES"/>
    <x v="9"/>
    <x v="0"/>
    <n v="223"/>
    <n v="18.5833333333333"/>
    <n v="243.86987270155601"/>
    <s v="2 Descuentos (Monitoreo y despachador) "/>
    <n v="135643.87549999999"/>
    <x v="0"/>
    <n v="13116.216200000001"/>
    <x v="1274"/>
    <x v="0"/>
    <m/>
  </r>
  <r>
    <d v="2025-01-31T02:05:05"/>
    <x v="1"/>
    <n v="12"/>
    <s v="DAVID  HENRY GIOVANNY"/>
    <x v="6"/>
    <x v="0"/>
    <n v="176"/>
    <n v="22"/>
    <n v="162.57991513437099"/>
    <s v="9 Descuentos (Transbordo) "/>
    <n v="90429.250400000004"/>
    <x v="0"/>
    <n v="13116.216200000001"/>
    <x v="1274"/>
    <x v="0"/>
    <m/>
  </r>
  <r>
    <d v="2025-01-31T02:05:06"/>
    <x v="9"/>
    <n v="14"/>
    <s v="DIAZ LOZADA ANDRES FELIPE"/>
    <x v="0"/>
    <x v="0"/>
    <n v="178"/>
    <n v="19.7777777777778"/>
    <n v="182.902404526167"/>
    <m/>
    <n v="101732.9066"/>
    <x v="1"/>
    <n v="13116.216200000001"/>
    <x v="1274"/>
    <x v="0"/>
    <m/>
  </r>
  <r>
    <d v="2025-01-31T02:05:06"/>
    <x v="1"/>
    <n v="15"/>
    <s v="VERENZUELA MARTINEZ ALEXANDER"/>
    <x v="0"/>
    <x v="0"/>
    <n v="254"/>
    <n v="28.2222222222222"/>
    <n v="182.902404526167"/>
    <s v="2 Descuentos (Despachador) "/>
    <n v="101732.9066"/>
    <x v="1"/>
    <n v="13116.216200000001"/>
    <x v="1274"/>
    <x v="0"/>
    <m/>
  </r>
  <r>
    <d v="2025-01-31T02:05:06"/>
    <x v="9"/>
    <n v="16"/>
    <s v="PEREZ GARCIA JUAN ESTEBAN"/>
    <x v="2"/>
    <x v="0"/>
    <n v="121"/>
    <n v="20.1666666666667"/>
    <n v="121.934936350778"/>
    <s v="3 Descuentos (conduct y usuarios desubicados) "/>
    <n v="67821.9378"/>
    <x v="0"/>
    <n v="13116.216200000001"/>
    <x v="1274"/>
    <x v="0"/>
    <m/>
  </r>
  <r>
    <d v="2025-01-31T02:05:06"/>
    <x v="1"/>
    <n v="18"/>
    <s v="BETANCUR GUZMAN JHON FERNANDO"/>
    <x v="0"/>
    <x v="0"/>
    <n v="180"/>
    <n v="20"/>
    <n v="182.902404526167"/>
    <m/>
    <n v="101732.9066"/>
    <x v="0"/>
    <n v="13116.216200000001"/>
    <x v="1274"/>
    <x v="0"/>
    <m/>
  </r>
  <r>
    <d v="2025-01-31T02:05:07"/>
    <x v="9"/>
    <n v="19"/>
    <s v="MUOZ PEA WEIMAR ALONSO"/>
    <x v="6"/>
    <x v="0"/>
    <n v="154"/>
    <n v="20.533333333333299"/>
    <n v="152.41867043847199"/>
    <m/>
    <n v="84777.422200000001"/>
    <x v="0"/>
    <n v="13116.216200000001"/>
    <x v="1274"/>
    <x v="0"/>
    <m/>
  </r>
  <r>
    <d v="2025-01-31T02:05:07"/>
    <x v="1"/>
    <n v="20"/>
    <s v="GONZALEZ PEREZ RAFAEL JOSE"/>
    <x v="0"/>
    <x v="0"/>
    <n v="195"/>
    <n v="21.6666666666667"/>
    <n v="182.902404526167"/>
    <m/>
    <n v="101732.9066"/>
    <x v="0"/>
    <n v="13116.216200000001"/>
    <x v="1274"/>
    <x v="0"/>
    <m/>
  </r>
  <r>
    <d v="2025-01-31T02:05:07"/>
    <x v="9"/>
    <n v="21"/>
    <s v="DURANGO DAVID JOSE"/>
    <x v="6"/>
    <x v="0"/>
    <n v="147"/>
    <n v="18.375"/>
    <n v="162.57991513437099"/>
    <s v="1 Descuento (Despachador) "/>
    <n v="90429.250400000004"/>
    <x v="0"/>
    <n v="13116.216200000001"/>
    <x v="1274"/>
    <x v="0"/>
    <m/>
  </r>
  <r>
    <d v="2025-01-31T02:05:07"/>
    <x v="1"/>
    <n v="22"/>
    <s v="QUIRAMA CASTAEDA JHON JADER"/>
    <x v="1"/>
    <x v="3"/>
    <n v="250"/>
    <n v="22.727272727272702"/>
    <n v="223.54738330975999"/>
    <s v="1 Descuento (Conduct) "/>
    <n v="124340.21920000001"/>
    <x v="1"/>
    <n v="13116.216200000001"/>
    <x v="1274"/>
    <x v="0"/>
    <m/>
  </r>
  <r>
    <d v="2025-01-31T02:05:08"/>
    <x v="9"/>
    <n v="23"/>
    <s v="SALDARRIAGA PARRA LUIS ALBERTO"/>
    <x v="0"/>
    <x v="0"/>
    <n v="134"/>
    <n v="14.8888888888889"/>
    <n v="182.902404526167"/>
    <s v="7 Descuentos (jefe de ruta, monitoreo y usuarios desubicados) "/>
    <n v="101732.9066"/>
    <x v="2"/>
    <n v="13116.216200000001"/>
    <x v="1274"/>
    <x v="0"/>
    <m/>
  </r>
  <r>
    <d v="2025-01-31T02:05:08"/>
    <x v="1"/>
    <n v="24"/>
    <s v="HERRERA GIRALDO DAVINSON"/>
    <x v="0"/>
    <x v="0"/>
    <n v="172"/>
    <n v="19.1111111111111"/>
    <n v="182.902404526167"/>
    <m/>
    <n v="101732.9066"/>
    <x v="0"/>
    <n v="13116.216200000001"/>
    <x v="1274"/>
    <x v="0"/>
    <m/>
  </r>
  <r>
    <d v="2025-01-31T02:05:08"/>
    <x v="9"/>
    <n v="25"/>
    <s v="JIMENEZ HURTADO CARLOS ESTIVEN"/>
    <x v="6"/>
    <x v="0"/>
    <n v="143"/>
    <n v="17.875"/>
    <n v="162.57991513437099"/>
    <s v="1 Descuento (Usuario desubicado) "/>
    <n v="90429.250400000004"/>
    <x v="1"/>
    <n v="13116.216200000001"/>
    <x v="1274"/>
    <x v="0"/>
    <m/>
  </r>
  <r>
    <d v="2025-01-31T02:05:08"/>
    <x v="1"/>
    <n v="26"/>
    <s v="ESPINOZA CHAVARRIA GUILLERMO LEON"/>
    <x v="0"/>
    <x v="0"/>
    <n v="182"/>
    <n v="20.2222222222222"/>
    <n v="182.902404526167"/>
    <m/>
    <n v="101732.9066"/>
    <x v="0"/>
    <n v="13116.216200000001"/>
    <x v="1274"/>
    <x v="0"/>
    <m/>
  </r>
  <r>
    <d v="2025-01-31T02:05:08"/>
    <x v="9"/>
    <n v="27"/>
    <s v="HENAO MUOZ FERNEY"/>
    <x v="3"/>
    <x v="0"/>
    <n v="199"/>
    <n v="19.899999999999999"/>
    <n v="203.22489391796299"/>
    <s v="JEFERSON RUA Realiz 4 viajes donde moviliz 75 Usuarios "/>
    <n v="113036.5629"/>
    <x v="0"/>
    <n v="13116.216200000001"/>
    <x v="1274"/>
    <x v="0"/>
    <m/>
  </r>
  <r>
    <d v="2025-01-31T02:05:09"/>
    <x v="1"/>
    <n v="28"/>
    <s v="AGUDELO GARCIA LLORDIN ELIAS"/>
    <x v="0"/>
    <x v="0"/>
    <n v="154"/>
    <n v="17.1111111111111"/>
    <n v="182.902404526167"/>
    <m/>
    <n v="101732.9066"/>
    <x v="0"/>
    <n v="13116.216200000001"/>
    <x v="1274"/>
    <x v="0"/>
    <m/>
  </r>
  <r>
    <d v="2025-01-31T02:05:09"/>
    <x v="9"/>
    <n v="29"/>
    <s v="VALENCIA MENDOZA JHON "/>
    <x v="6"/>
    <x v="0"/>
    <n v="152"/>
    <n v="19"/>
    <n v="162.57991513437099"/>
    <m/>
    <n v="90429.250400000004"/>
    <x v="0"/>
    <n v="13116.216200000001"/>
    <x v="1274"/>
    <x v="0"/>
    <m/>
  </r>
  <r>
    <d v="2025-01-31T02:05:09"/>
    <x v="1"/>
    <n v="30"/>
    <s v="TORRES SUAREZ JUAN DIEGO"/>
    <x v="0"/>
    <x v="0"/>
    <n v="147"/>
    <n v="16.3333333333333"/>
    <n v="182.902404526167"/>
    <s v="1 Descuento (Despachador) "/>
    <n v="101732.9066"/>
    <x v="0"/>
    <n v="13116.216200000001"/>
    <x v="1274"/>
    <x v="0"/>
    <m/>
  </r>
  <r>
    <d v="2025-01-31T02:05:09"/>
    <x v="9"/>
    <n v="31"/>
    <s v="QUINTO WALDO HENDIS ENRIQUE"/>
    <x v="3"/>
    <x v="0"/>
    <n v="224"/>
    <n v="22.4"/>
    <n v="203.22489391796299"/>
    <s v="3 Descuentos (Usuarios desubicados) "/>
    <n v="113036.5629"/>
    <x v="0"/>
    <n v="13116.216200000001"/>
    <x v="1274"/>
    <x v="0"/>
    <m/>
  </r>
  <r>
    <d v="2025-01-31T02:05:10"/>
    <x v="1"/>
    <n v="32"/>
    <s v="AGUDELO GARCIA DENIN ANGELO"/>
    <x v="0"/>
    <x v="0"/>
    <n v="139"/>
    <n v="15.4444444444444"/>
    <n v="182.902404526167"/>
    <m/>
    <n v="101732.9066"/>
    <x v="0"/>
    <n v="13116.216200000001"/>
    <x v="1274"/>
    <x v="0"/>
    <m/>
  </r>
  <r>
    <d v="2025-01-31T02:05:10"/>
    <x v="9"/>
    <n v="33"/>
    <s v="GARCIA DAVID WILSON ALBERTO"/>
    <x v="1"/>
    <x v="0"/>
    <n v="199"/>
    <n v="18.090909090909101"/>
    <n v="223.54738330975999"/>
    <s v="JHON ACOSTA Realiz 4 viajes donde moviliz 78 Usuarios "/>
    <n v="124340.21920000001"/>
    <x v="0"/>
    <n v="13116.216200000001"/>
    <x v="1274"/>
    <x v="0"/>
    <m/>
  </r>
  <r>
    <d v="2025-01-31T02:05:10"/>
    <x v="1"/>
    <n v="34"/>
    <s v="MONTOYA OSPINA GILBERTO ANTONIO"/>
    <x v="0"/>
    <x v="0"/>
    <n v="196"/>
    <n v="21.7777777777778"/>
    <n v="182.902404526167"/>
    <s v="8 Descuentos (Transbordo) "/>
    <n v="101732.9066"/>
    <x v="0"/>
    <n v="13116.216200000001"/>
    <x v="1274"/>
    <x v="0"/>
    <m/>
  </r>
  <r>
    <d v="2025-01-31T02:05:10"/>
    <x v="9"/>
    <n v="35"/>
    <s v="MOLINA LUIS FERNANDO"/>
    <x v="0"/>
    <x v="0"/>
    <n v="234"/>
    <n v="26"/>
    <n v="182.902404526167"/>
    <m/>
    <n v="101732.9066"/>
    <x v="1"/>
    <n v="13116.216200000001"/>
    <x v="1274"/>
    <x v="0"/>
    <m/>
  </r>
  <r>
    <d v="2025-01-31T02:05:11"/>
    <x v="1"/>
    <n v="36"/>
    <s v="JARAMILLO JARAMILLO FRANCISCO WBEIMAR"/>
    <x v="6"/>
    <x v="0"/>
    <n v="148"/>
    <n v="18.5"/>
    <n v="162.57991513437099"/>
    <m/>
    <n v="90429.250400000004"/>
    <x v="0"/>
    <n v="13116.216200000001"/>
    <x v="1274"/>
    <x v="0"/>
    <m/>
  </r>
  <r>
    <d v="2025-01-31T02:05:11"/>
    <x v="9"/>
    <n v="38"/>
    <s v="JIMENEZ HERNANDEZ ESTEBAN CAMILO"/>
    <x v="6"/>
    <x v="0"/>
    <n v="174"/>
    <n v="21.75"/>
    <n v="162.57991513437099"/>
    <m/>
    <n v="90429.250400000004"/>
    <x v="0"/>
    <n v="13116.216200000001"/>
    <x v="1274"/>
    <x v="0"/>
    <m/>
  </r>
  <r>
    <d v="2025-01-31T02:05:11"/>
    <x v="1"/>
    <n v="39"/>
    <s v="MOSQUERA WILSON"/>
    <x v="8"/>
    <x v="0"/>
    <n v="104"/>
    <n v="20.8"/>
    <n v="101.61244695898201"/>
    <m/>
    <n v="56518.281499999997"/>
    <x v="0"/>
    <n v="13116.216200000001"/>
    <x v="1274"/>
    <x v="0"/>
    <m/>
  </r>
  <r>
    <d v="2025-01-31T02:05:11"/>
    <x v="9"/>
    <n v="40"/>
    <s v="OCAMPO OCAMPO ANTONIO JOSE"/>
    <x v="3"/>
    <x v="0"/>
    <n v="226"/>
    <n v="22.6"/>
    <n v="203.22489391796299"/>
    <s v="Se descuenta 0.5 viaje de 4 24 pm ya que NO cumple con la ruta indicada "/>
    <n v="107391.3129"/>
    <x v="0"/>
    <n v="13116.216200000001"/>
    <x v="1274"/>
    <x v="2"/>
    <n v="10.15"/>
  </r>
  <r>
    <d v="2025-01-31T02:05:12"/>
    <x v="1"/>
    <n v="41"/>
    <s v="LONDOO LOPERA DUVAN ANDRES"/>
    <x v="0"/>
    <x v="0"/>
    <n v="180"/>
    <n v="20"/>
    <n v="182.902404526167"/>
    <m/>
    <n v="101732.9066"/>
    <x v="1"/>
    <n v="13116.216200000001"/>
    <x v="1274"/>
    <x v="0"/>
    <m/>
  </r>
  <r>
    <d v="2025-01-31T02:05:12"/>
    <x v="9"/>
    <n v="42"/>
    <s v="LOPERA ALVAREZ ESTIVEN"/>
    <x v="3"/>
    <x v="0"/>
    <n v="179"/>
    <n v="17.899999999999999"/>
    <n v="203.22489391796299"/>
    <s v="3 Descuentos (Conducts) "/>
    <n v="113036.5629"/>
    <x v="1"/>
    <n v="13116.216200000001"/>
    <x v="1274"/>
    <x v="0"/>
    <m/>
  </r>
  <r>
    <d v="2025-02-01T01:04:38"/>
    <x v="1"/>
    <n v="2"/>
    <s v="PARIAS MURIEL JHON FREDY"/>
    <x v="3"/>
    <x v="3"/>
    <n v="283"/>
    <n v="28.3"/>
    <n v="244.03"/>
    <m/>
    <n v="136909"/>
    <x v="1"/>
    <n v="13369"/>
    <x v="1275"/>
    <x v="0"/>
    <m/>
  </r>
  <r>
    <d v="2025-02-01T01:04:38"/>
    <x v="9"/>
    <n v="5"/>
    <s v="BERRIO POSADA ANGELA"/>
    <x v="9"/>
    <x v="0"/>
    <n v="335"/>
    <n v="27.9166666666667"/>
    <n v="292.83999999999997"/>
    <m/>
    <n v="164291"/>
    <x v="1"/>
    <n v="13369"/>
    <x v="1275"/>
    <x v="0"/>
    <m/>
  </r>
  <r>
    <d v="2025-02-01T01:04:38"/>
    <x v="1"/>
    <n v="6"/>
    <s v="LOPEZ PINEDA DANIEL ESTIVEN"/>
    <x v="10"/>
    <x v="3"/>
    <n v="113"/>
    <n v="26"/>
    <n v="109.81"/>
    <s v="4 Descuentos (monitoreo, conducts y usuario desubicado) "/>
    <n v="61609"/>
    <x v="0"/>
    <n v="13369"/>
    <x v="1275"/>
    <x v="0"/>
    <m/>
  </r>
  <r>
    <d v="2025-02-01T01:04:38"/>
    <x v="9"/>
    <n v="7"/>
    <s v="MEDINA MARTINEZ JONATHAN ESTIVEN"/>
    <x v="3"/>
    <x v="0"/>
    <n v="257"/>
    <n v="25.7"/>
    <n v="244.03"/>
    <s v="2 Descuentos (usuarios desubicados) "/>
    <n v="136909"/>
    <x v="1"/>
    <n v="13369"/>
    <x v="1275"/>
    <x v="0"/>
    <m/>
  </r>
  <r>
    <d v="2025-02-01T01:04:39"/>
    <x v="1"/>
    <n v="8"/>
    <s v="VACA FIERRO ROBINSON"/>
    <x v="9"/>
    <x v="3"/>
    <n v="287"/>
    <n v="25"/>
    <n v="292.83999999999997"/>
    <s v="14 Descuentos (Transbordo y conducts) "/>
    <n v="164291"/>
    <x v="1"/>
    <n v="13369"/>
    <x v="1275"/>
    <x v="0"/>
    <m/>
  </r>
  <r>
    <d v="2025-02-01T01:04:39"/>
    <x v="9"/>
    <n v="9"/>
    <s v="RESTREPO RODRIGUEZ LIBARDO ANDRES"/>
    <x v="2"/>
    <x v="0"/>
    <n v="179"/>
    <n v="29.8333333333333"/>
    <n v="146.41999999999999"/>
    <m/>
    <n v="82145"/>
    <x v="0"/>
    <n v="13369"/>
    <x v="1275"/>
    <x v="0"/>
    <m/>
  </r>
  <r>
    <d v="2025-02-01T01:04:39"/>
    <x v="1"/>
    <n v="11"/>
    <s v="PUERTA URREGO EDWARD ANDRES"/>
    <x v="3"/>
    <x v="0"/>
    <n v="228"/>
    <n v="23.1"/>
    <n v="244.03"/>
    <s v="4 Descuentos (conduct, despachador y usuarios desubicados) "/>
    <n v="136909"/>
    <x v="0"/>
    <n v="13369"/>
    <x v="1275"/>
    <x v="0"/>
    <m/>
  </r>
  <r>
    <d v="2025-02-01T01:04:39"/>
    <x v="9"/>
    <n v="12"/>
    <s v="DAVID  HENRY GIOVANNY"/>
    <x v="3"/>
    <x v="0"/>
    <n v="271"/>
    <n v="27.3"/>
    <n v="244.03"/>
    <m/>
    <n v="136909"/>
    <x v="0"/>
    <n v="13369"/>
    <x v="1275"/>
    <x v="0"/>
    <m/>
  </r>
  <r>
    <d v="2025-02-01T01:04:40"/>
    <x v="1"/>
    <n v="14"/>
    <s v="DIAZ LOZADA ANDRES FELIPE"/>
    <x v="1"/>
    <x v="0"/>
    <n v="237"/>
    <n v="21.818181818181799"/>
    <n v="268.44"/>
    <s v="5 Descuentos (usuarios desubicados y transbordo) "/>
    <n v="150600"/>
    <x v="1"/>
    <n v="13369"/>
    <x v="1275"/>
    <x v="0"/>
    <m/>
  </r>
  <r>
    <d v="2025-02-01T01:04:40"/>
    <x v="9"/>
    <n v="15"/>
    <s v="VERENZUELA MARTINEZ ALEXANDER"/>
    <x v="8"/>
    <x v="0"/>
    <n v="153"/>
    <n v="30.6"/>
    <n v="122.02"/>
    <s v="2 Descuentos (usuarios desubicados) "/>
    <n v="68454"/>
    <x v="1"/>
    <n v="13369"/>
    <x v="1275"/>
    <x v="0"/>
    <m/>
  </r>
  <r>
    <d v="2025-02-01T01:04:40"/>
    <x v="1"/>
    <n v="16"/>
    <s v="PEREZ GARCIA JUAN ESTEBAN"/>
    <x v="3"/>
    <x v="0"/>
    <n v="197"/>
    <n v="19.7"/>
    <n v="244.03"/>
    <s v="2 Descuentos (Despachador y usuarios desubicados) "/>
    <n v="136909"/>
    <x v="0"/>
    <n v="13369"/>
    <x v="1275"/>
    <x v="0"/>
    <m/>
  </r>
  <r>
    <d v="2025-02-01T01:04:40"/>
    <x v="9"/>
    <n v="17"/>
    <s v="RAMIREZ JARAMILLO WILSON"/>
    <x v="1"/>
    <x v="0"/>
    <n v="276"/>
    <n v="25.090909090909101"/>
    <n v="268.44"/>
    <m/>
    <n v="150600"/>
    <x v="0"/>
    <n v="13369"/>
    <x v="1275"/>
    <x v="0"/>
    <m/>
  </r>
  <r>
    <d v="2025-02-01T01:04:40"/>
    <x v="1"/>
    <n v="18"/>
    <s v="BETANCUR GUZMAN JHON FERNANDO"/>
    <x v="1"/>
    <x v="0"/>
    <n v="274"/>
    <n v="25"/>
    <n v="268.44"/>
    <s v="1 Descuento (Usuario movilidad reducida) "/>
    <n v="150600"/>
    <x v="0"/>
    <n v="13369"/>
    <x v="1275"/>
    <x v="0"/>
    <m/>
  </r>
  <r>
    <d v="2025-02-01T01:04:41"/>
    <x v="9"/>
    <n v="19"/>
    <s v="MUOZ PEA WEIMAR ALONSO"/>
    <x v="11"/>
    <x v="3"/>
    <n v="63"/>
    <n v="31.5"/>
    <n v="48.81"/>
    <m/>
    <n v="27382"/>
    <x v="0"/>
    <n v="13369"/>
    <x v="1275"/>
    <x v="0"/>
    <m/>
  </r>
  <r>
    <d v="2025-02-01T01:04:41"/>
    <x v="1"/>
    <n v="20"/>
    <s v="GONZALEZ PEREZ RAFAEL JOSE"/>
    <x v="3"/>
    <x v="0"/>
    <n v="252"/>
    <n v="25.2"/>
    <n v="244.03"/>
    <m/>
    <n v="136909"/>
    <x v="0"/>
    <n v="13369"/>
    <x v="1275"/>
    <x v="0"/>
    <m/>
  </r>
  <r>
    <d v="2025-02-01T01:04:41"/>
    <x v="9"/>
    <n v="21"/>
    <s v="DURANGO DAVID JOSE"/>
    <x v="0"/>
    <x v="0"/>
    <n v="220"/>
    <n v="24.4444444444444"/>
    <n v="219.63"/>
    <m/>
    <n v="123218"/>
    <x v="0"/>
    <n v="13369"/>
    <x v="1275"/>
    <x v="0"/>
    <m/>
  </r>
  <r>
    <d v="2025-02-01T01:04:42"/>
    <x v="1"/>
    <n v="22"/>
    <s v="QUIRAMA CASTAEDA JHON JADER"/>
    <x v="0"/>
    <x v="0"/>
    <n v="159"/>
    <n v="17.6666666666667"/>
    <n v="219.63"/>
    <s v="1 Descuento (Conduct) "/>
    <n v="123218"/>
    <x v="1"/>
    <n v="13369"/>
    <x v="1275"/>
    <x v="0"/>
    <m/>
  </r>
  <r>
    <d v="2025-02-01T01:04:42"/>
    <x v="9"/>
    <n v="23"/>
    <s v="SALDARRIAGA PARRA LUIS ALBERTO"/>
    <x v="0"/>
    <x v="0"/>
    <n v="206"/>
    <n v="22.8888888888889"/>
    <n v="219.63"/>
    <m/>
    <n v="123218"/>
    <x v="2"/>
    <n v="13369"/>
    <x v="1275"/>
    <x v="0"/>
    <m/>
  </r>
  <r>
    <d v="2025-02-01T01:04:42"/>
    <x v="1"/>
    <n v="24"/>
    <s v="HERRERA GIRALDO DAVINSON"/>
    <x v="0"/>
    <x v="0"/>
    <n v="172"/>
    <n v="19.1111111111111"/>
    <n v="219.63"/>
    <s v="1 Descuento (Monitoreo) "/>
    <n v="123218"/>
    <x v="0"/>
    <n v="13369"/>
    <x v="1275"/>
    <x v="0"/>
    <m/>
  </r>
  <r>
    <d v="2025-02-01T01:04:42"/>
    <x v="9"/>
    <n v="25"/>
    <s v="JIMENEZ HURTADO CARLOS ESTIVEN"/>
    <x v="0"/>
    <x v="0"/>
    <n v="177"/>
    <n v="19.6666666666667"/>
    <n v="219.63"/>
    <s v="2 Descuentos (conduct y despachador)"/>
    <n v="123218"/>
    <x v="1"/>
    <n v="13369"/>
    <x v="1275"/>
    <x v="0"/>
    <m/>
  </r>
  <r>
    <d v="2025-02-01T01:04:43"/>
    <x v="1"/>
    <n v="26"/>
    <s v="ESPINOZA CHAVARRIA GUILLERMO LEON"/>
    <x v="0"/>
    <x v="0"/>
    <n v="197"/>
    <n v="21.8888888888889"/>
    <n v="219.63"/>
    <m/>
    <n v="123218"/>
    <x v="0"/>
    <n v="13369"/>
    <x v="1275"/>
    <x v="0"/>
    <m/>
  </r>
  <r>
    <d v="2025-02-01T01:04:43"/>
    <x v="9"/>
    <n v="27"/>
    <s v="FLORES RINCON JORGE ALBERTO"/>
    <x v="6"/>
    <x v="3"/>
    <n v="187"/>
    <n v="23.375"/>
    <n v="195.23"/>
    <s v="1 Descuento (Conduct) "/>
    <n v="109527"/>
    <x v="0"/>
    <n v="13369"/>
    <x v="1275"/>
    <x v="0"/>
    <m/>
  </r>
  <r>
    <d v="2025-02-01T01:04:43"/>
    <x v="1"/>
    <n v="28"/>
    <s v="AGUDELO GARCIA LLORDIN ELIAS"/>
    <x v="0"/>
    <x v="0"/>
    <n v="208"/>
    <n v="23.4444444444444"/>
    <n v="219.63"/>
    <s v="5 Descuentos (despachadores y usuarios desubicados) "/>
    <n v="123218"/>
    <x v="0"/>
    <n v="13369"/>
    <x v="1275"/>
    <x v="0"/>
    <m/>
  </r>
  <r>
    <d v="2025-02-01T01:04:43"/>
    <x v="9"/>
    <n v="29"/>
    <s v="JARAMILLO JARAMILLO FRANCISCO WBEIMAR"/>
    <x v="0"/>
    <x v="0"/>
    <n v="219"/>
    <n v="24.3333333333333"/>
    <n v="219.63"/>
    <m/>
    <n v="123218"/>
    <x v="0"/>
    <n v="13369"/>
    <x v="1275"/>
    <x v="0"/>
    <m/>
  </r>
  <r>
    <d v="2025-02-01T01:04:43"/>
    <x v="1"/>
    <n v="30"/>
    <s v="TORRES SUAREZ JUAN DIEGO"/>
    <x v="3"/>
    <x v="0"/>
    <n v="252"/>
    <n v="26.526315789473699"/>
    <n v="231.83"/>
    <m/>
    <n v="130063"/>
    <x v="0"/>
    <n v="13369"/>
    <x v="1275"/>
    <x v="0"/>
    <m/>
  </r>
  <r>
    <d v="2025-02-01T01:04:44"/>
    <x v="9"/>
    <n v="31"/>
    <s v="QUINTO WALDO HENDIS ENRIQUE"/>
    <x v="6"/>
    <x v="0"/>
    <n v="177"/>
    <n v="22.125"/>
    <n v="195.23"/>
    <m/>
    <n v="109527"/>
    <x v="0"/>
    <n v="13369"/>
    <x v="1275"/>
    <x v="0"/>
    <m/>
  </r>
  <r>
    <d v="2025-02-01T01:04:44"/>
    <x v="1"/>
    <n v="32"/>
    <s v="AGUDELO GARCIA DENIN ANGELO"/>
    <x v="6"/>
    <x v="0"/>
    <n v="192"/>
    <n v="24.25"/>
    <n v="195.23"/>
    <s v="2 Descuentos (despachador y monitoreo)"/>
    <n v="109527"/>
    <x v="0"/>
    <n v="13369"/>
    <x v="1275"/>
    <x v="0"/>
    <m/>
  </r>
  <r>
    <d v="2025-02-01T01:04:44"/>
    <x v="9"/>
    <n v="33"/>
    <s v="ACOSTA LORA JHON JADER"/>
    <x v="6"/>
    <x v="0"/>
    <n v="234"/>
    <n v="29.25"/>
    <n v="195.23"/>
    <m/>
    <n v="109527"/>
    <x v="0"/>
    <n v="13369"/>
    <x v="1275"/>
    <x v="0"/>
    <m/>
  </r>
  <r>
    <d v="2025-02-01T01:04:44"/>
    <x v="1"/>
    <n v="35"/>
    <s v="MOLINA LUIS FERNANDO"/>
    <x v="0"/>
    <x v="0"/>
    <n v="222"/>
    <n v="24.6666666666667"/>
    <n v="219.63"/>
    <s v="2 Descuentos (usuarios desubicados) "/>
    <n v="123218"/>
    <x v="1"/>
    <n v="13369"/>
    <x v="1275"/>
    <x v="0"/>
    <m/>
  </r>
  <r>
    <d v="2025-02-01T01:04:44"/>
    <x v="9"/>
    <n v="36"/>
    <s v="MARTINEZ CHAVERRA LUIS NORBERTO"/>
    <x v="3"/>
    <x v="0"/>
    <n v="266"/>
    <n v="26.6"/>
    <n v="244.03"/>
    <m/>
    <n v="136909"/>
    <x v="0"/>
    <n v="13369"/>
    <x v="1275"/>
    <x v="0"/>
    <m/>
  </r>
  <r>
    <d v="2025-02-01T01:04:45"/>
    <x v="1"/>
    <n v="38"/>
    <s v="JIMENEZ HERNANDEZ ESTEBAN CAMILO"/>
    <x v="0"/>
    <x v="0"/>
    <n v="224"/>
    <n v="25.3333333333333"/>
    <n v="219.63"/>
    <s v="5 Descuentos (Transbordo) "/>
    <n v="123218"/>
    <x v="0"/>
    <n v="13369"/>
    <x v="1275"/>
    <x v="0"/>
    <m/>
  </r>
  <r>
    <d v="2025-02-01T01:04:45"/>
    <x v="9"/>
    <n v="39"/>
    <s v="MOSQUERA WILSON"/>
    <x v="0"/>
    <x v="0"/>
    <n v="247"/>
    <n v="27.5555555555556"/>
    <n v="219.63"/>
    <s v="1 Descuento (Conduct) "/>
    <n v="123218"/>
    <x v="0"/>
    <n v="13369"/>
    <x v="1275"/>
    <x v="0"/>
    <m/>
  </r>
  <r>
    <d v="2025-02-01T01:04:45"/>
    <x v="1"/>
    <n v="40"/>
    <s v="OCAMPO OCAMPO ANTONIO JOSE"/>
    <x v="2"/>
    <x v="0"/>
    <n v="165"/>
    <n v="27.6666666666667"/>
    <n v="146.41999999999999"/>
    <s v="1 Descuento (Despachador)"/>
    <n v="82145"/>
    <x v="0"/>
    <n v="13369"/>
    <x v="1275"/>
    <x v="0"/>
    <m/>
  </r>
  <r>
    <d v="2025-02-01T01:04:45"/>
    <x v="9"/>
    <n v="41"/>
    <s v="LONDOO LOPERA DUVAN ANDRES"/>
    <x v="3"/>
    <x v="0"/>
    <n v="211"/>
    <n v="21.1"/>
    <n v="244.03"/>
    <s v="3 Descuentos (Conducts)"/>
    <n v="136909"/>
    <x v="1"/>
    <n v="13369"/>
    <x v="1275"/>
    <x v="0"/>
    <m/>
  </r>
  <r>
    <d v="2025-02-01T01:04:46"/>
    <x v="1"/>
    <n v="42"/>
    <s v="LOPERA ALVAREZ ESTIVEN"/>
    <x v="0"/>
    <x v="0"/>
    <n v="225"/>
    <n v="25"/>
    <n v="219.63"/>
    <s v="3 Descuentos (conduct, asociado y usuario movilidad reducida) "/>
    <n v="123218"/>
    <x v="1"/>
    <n v="13369"/>
    <x v="1275"/>
    <x v="0"/>
    <m/>
  </r>
  <r>
    <d v="2025-02-02T01:55:34"/>
    <x v="9"/>
    <n v="2"/>
    <s v="PARIAS MURIEL JHON FREDY"/>
    <x v="0"/>
    <x v="0"/>
    <n v="189"/>
    <n v="21"/>
    <n v="197.23287671232899"/>
    <s v="3 Descuentos (despachador y usuarios desubicados) "/>
    <n v="110116.2329"/>
    <x v="1"/>
    <n v="12182.051299999999"/>
    <x v="1276"/>
    <x v="0"/>
    <m/>
  </r>
  <r>
    <d v="2025-02-02T01:55:34"/>
    <x v="1"/>
    <n v="3"/>
    <s v="AGUIRRE ANDRES"/>
    <x v="0"/>
    <x v="0"/>
    <n v="187"/>
    <n v="20.7777777777778"/>
    <n v="197.23287671232899"/>
    <s v="2 Descuentos (despachador y conduct) "/>
    <n v="110116.2329"/>
    <x v="0"/>
    <n v="12182.051299999999"/>
    <x v="1276"/>
    <x v="0"/>
    <m/>
  </r>
  <r>
    <d v="2025-02-02T01:55:34"/>
    <x v="9"/>
    <n v="4"/>
    <s v="SERNA GONZALES GEOVANNY ANDRES"/>
    <x v="2"/>
    <x v="0"/>
    <n v="157"/>
    <n v="24.153846153846199"/>
    <n v="142.44596651446"/>
    <m/>
    <n v="79528.390400000004"/>
    <x v="0"/>
    <n v="12182.051299999999"/>
    <x v="1276"/>
    <x v="0"/>
    <m/>
  </r>
  <r>
    <d v="2025-02-02T01:55:35"/>
    <x v="1"/>
    <n v="5"/>
    <s v="LONDOO LOPERA DUVAN ANDRES"/>
    <x v="0"/>
    <x v="0"/>
    <n v="204"/>
    <n v="22.6666666666667"/>
    <n v="197.23287671232899"/>
    <m/>
    <n v="110116.2329"/>
    <x v="1"/>
    <n v="12182.051299999999"/>
    <x v="1276"/>
    <x v="0"/>
    <m/>
  </r>
  <r>
    <d v="2025-02-02T01:55:35"/>
    <x v="9"/>
    <n v="6"/>
    <s v="LOPEZ PINEDA DANIEL ESTIVEN"/>
    <x v="6"/>
    <x v="0"/>
    <n v="215"/>
    <n v="26.875"/>
    <n v="175.31811263318099"/>
    <m/>
    <n v="97881.0959"/>
    <x v="0"/>
    <n v="12182.051299999999"/>
    <x v="1276"/>
    <x v="0"/>
    <m/>
  </r>
  <r>
    <d v="2025-02-02T01:55:35"/>
    <x v="1"/>
    <n v="7"/>
    <s v="MEDINA MARTINEZ JONATHAN ESTIVEN"/>
    <x v="6"/>
    <x v="0"/>
    <n v="161"/>
    <n v="18.9411764705882"/>
    <n v="186.275494672755"/>
    <s v="Se descuenta 0.5 viaje de 7 37 am ya que NO cumple con el tiempo en el paradero "/>
    <n v="103998.66439999999"/>
    <x v="1"/>
    <n v="12182.051299999999"/>
    <x v="1276"/>
    <x v="0"/>
    <m/>
  </r>
  <r>
    <d v="2025-02-02T01:55:35"/>
    <x v="9"/>
    <n v="8"/>
    <s v="VACA FIERRO ROBINSON"/>
    <x v="0"/>
    <x v="0"/>
    <n v="240"/>
    <n v="26.6666666666667"/>
    <n v="197.23287671232899"/>
    <m/>
    <n v="110116.2329"/>
    <x v="1"/>
    <n v="12182.051299999999"/>
    <x v="1276"/>
    <x v="0"/>
    <m/>
  </r>
  <r>
    <d v="2025-02-02T01:55:36"/>
    <x v="1"/>
    <n v="10"/>
    <s v="RAMIREZ RENGIFO JORGE ANDRES"/>
    <x v="0"/>
    <x v="0"/>
    <n v="216"/>
    <n v="24"/>
    <n v="197.23287671232899"/>
    <m/>
    <n v="110116.2329"/>
    <x v="0"/>
    <n v="12182.051299999999"/>
    <x v="1276"/>
    <x v="0"/>
    <m/>
  </r>
  <r>
    <d v="2025-02-02T01:55:36"/>
    <x v="9"/>
    <n v="11"/>
    <s v="PUERTA URREGO EDWARD ANDRES"/>
    <x v="3"/>
    <x v="0"/>
    <n v="185"/>
    <n v="18.5"/>
    <n v="219.14764079147599"/>
    <m/>
    <n v="122351.36990000001"/>
    <x v="0"/>
    <n v="12182.051299999999"/>
    <x v="1276"/>
    <x v="0"/>
    <m/>
  </r>
  <r>
    <d v="2025-02-02T01:55:36"/>
    <x v="1"/>
    <n v="12"/>
    <s v="JIMENEZ JIMENEZ OMAR DAVID"/>
    <x v="0"/>
    <x v="0"/>
    <n v="232"/>
    <n v="25.7777777777778"/>
    <n v="197.23287671232899"/>
    <s v="2 Descuentos (Incidente con usuarios) "/>
    <n v="110116.2329"/>
    <x v="0"/>
    <n v="12182.051299999999"/>
    <x v="1276"/>
    <x v="0"/>
    <m/>
  </r>
  <r>
    <d v="2025-02-02T01:55:36"/>
    <x v="9"/>
    <n v="13"/>
    <s v="DURANGO PAEZ GILDARDO"/>
    <x v="4"/>
    <x v="0"/>
    <n v="143"/>
    <n v="20.428571428571399"/>
    <n v="153.40334855403299"/>
    <m/>
    <n v="85645.958899999998"/>
    <x v="0"/>
    <n v="12182.051299999999"/>
    <x v="1276"/>
    <x v="0"/>
    <m/>
  </r>
  <r>
    <d v="2025-02-02T01:55:37"/>
    <x v="1"/>
    <n v="14"/>
    <s v="DIAZ LOZADA ANDRES FELIPE"/>
    <x v="7"/>
    <x v="0"/>
    <n v="42"/>
    <n v="14"/>
    <n v="65.744292237442906"/>
    <m/>
    <n v="36705.411"/>
    <x v="1"/>
    <n v="12182.051299999999"/>
    <x v="1276"/>
    <x v="0"/>
    <m/>
  </r>
  <r>
    <d v="2025-02-02T01:55:37"/>
    <x v="9"/>
    <n v="15"/>
    <s v="VERENZUELA MARTINEZ ALEXANDER"/>
    <x v="0"/>
    <x v="0"/>
    <n v="231"/>
    <n v="25.6666666666667"/>
    <n v="197.23287671232899"/>
    <s v="1 Descuento (Despachador) "/>
    <n v="110116.2329"/>
    <x v="1"/>
    <n v="12182.051299999999"/>
    <x v="1276"/>
    <x v="0"/>
    <m/>
  </r>
  <r>
    <d v="2025-02-02T01:55:37"/>
    <x v="1"/>
    <n v="16"/>
    <s v="PEREZ GARCIA JUAN ESTEBAN"/>
    <x v="3"/>
    <x v="0"/>
    <n v="200"/>
    <n v="20"/>
    <n v="219.14764079147599"/>
    <s v="3 Descuentos (conducts) "/>
    <n v="122351.36990000001"/>
    <x v="0"/>
    <n v="12182.051299999999"/>
    <x v="1276"/>
    <x v="0"/>
    <m/>
  </r>
  <r>
    <d v="2025-02-02T01:55:37"/>
    <x v="9"/>
    <n v="17"/>
    <s v="RAMIREZ JARAMILLO WILSON"/>
    <x v="0"/>
    <x v="0"/>
    <n v="220"/>
    <n v="24.4444444444444"/>
    <n v="197.23287671232899"/>
    <s v="5 Descuentos (Transbordo) "/>
    <n v="110116.2329"/>
    <x v="0"/>
    <n v="12182.051299999999"/>
    <x v="1276"/>
    <x v="0"/>
    <m/>
  </r>
  <r>
    <d v="2025-02-02T01:55:38"/>
    <x v="1"/>
    <n v="18"/>
    <s v="BETANCUR GUZMAN JHON FERNANDO"/>
    <x v="6"/>
    <x v="0"/>
    <n v="156"/>
    <n v="19.5"/>
    <n v="175.31811263318099"/>
    <s v="6 Descuentos (transbordo y despachador) "/>
    <n v="97881.0959"/>
    <x v="0"/>
    <n v="12182.051299999999"/>
    <x v="1276"/>
    <x v="0"/>
    <m/>
  </r>
  <r>
    <d v="2025-02-02T01:55:38"/>
    <x v="9"/>
    <n v="19"/>
    <s v="MUOZ PEA WEIMAR ALONSO"/>
    <x v="6"/>
    <x v="0"/>
    <n v="176"/>
    <n v="23.466666666666701"/>
    <n v="164.360730593607"/>
    <s v="Se descuenta 0.5 viaje de 8 32 am ya que NO cumple con el tiempo en el paradero "/>
    <n v="91763.527400000006"/>
    <x v="0"/>
    <n v="12182.051299999999"/>
    <x v="1276"/>
    <x v="0"/>
    <m/>
  </r>
  <r>
    <d v="2025-02-02T01:55:38"/>
    <x v="1"/>
    <n v="20"/>
    <s v="GONZALEZ PEREZ RAFAEL JOSE"/>
    <x v="1"/>
    <x v="0"/>
    <n v="178"/>
    <n v="16.181818181818201"/>
    <n v="241.06240487062399"/>
    <s v="1 Descuento (Despachador) "/>
    <n v="134586.5068"/>
    <x v="0"/>
    <n v="12182.051299999999"/>
    <x v="1276"/>
    <x v="0"/>
    <m/>
  </r>
  <r>
    <d v="2025-02-02T01:55:38"/>
    <x v="9"/>
    <n v="21"/>
    <s v="DAVID  HENRY GIOVANNY"/>
    <x v="0"/>
    <x v="0"/>
    <n v="192"/>
    <n v="21.3333333333333"/>
    <n v="197.23287671232899"/>
    <m/>
    <n v="110116.2329"/>
    <x v="0"/>
    <n v="12182.051299999999"/>
    <x v="1276"/>
    <x v="0"/>
    <m/>
  </r>
  <r>
    <d v="2025-02-02T01:55:38"/>
    <x v="1"/>
    <n v="22"/>
    <s v="QUIRAMA CASTAEDA JHON JADER"/>
    <x v="0"/>
    <x v="0"/>
    <n v="187"/>
    <n v="20.7777777777778"/>
    <n v="197.23287671232899"/>
    <m/>
    <n v="110116.2329"/>
    <x v="1"/>
    <n v="12182.051299999999"/>
    <x v="1276"/>
    <x v="0"/>
    <m/>
  </r>
  <r>
    <d v="2025-02-02T01:55:39"/>
    <x v="9"/>
    <n v="23"/>
    <s v="RUA CHAVARRIA JEFERSON ANDREY"/>
    <x v="0"/>
    <x v="0"/>
    <n v="190"/>
    <n v="21.1111111111111"/>
    <n v="197.23287671232899"/>
    <m/>
    <n v="110116.2329"/>
    <x v="2"/>
    <n v="12182.051299999999"/>
    <x v="1276"/>
    <x v="0"/>
    <m/>
  </r>
  <r>
    <d v="2025-02-02T01:55:39"/>
    <x v="1"/>
    <n v="24"/>
    <s v="HERRERA GIRALDO DAVINSON"/>
    <x v="0"/>
    <x v="0"/>
    <n v="163"/>
    <n v="18.1111111111111"/>
    <n v="197.23287671232899"/>
    <s v="2 Descuentos (Usuarios desubicados) "/>
    <n v="110116.2329"/>
    <x v="0"/>
    <n v="12182.051299999999"/>
    <x v="1276"/>
    <x v="0"/>
    <m/>
  </r>
  <r>
    <d v="2025-02-02T01:55:39"/>
    <x v="9"/>
    <n v="25"/>
    <s v="RESTREPO RODRIGUEZ LIBARDO ANDRES"/>
    <x v="0"/>
    <x v="0"/>
    <n v="230"/>
    <n v="25.5555555555556"/>
    <n v="197.23287671232899"/>
    <m/>
    <n v="110116.2329"/>
    <x v="1"/>
    <n v="12182.051299999999"/>
    <x v="1276"/>
    <x v="0"/>
    <m/>
  </r>
  <r>
    <d v="2025-02-02T01:55:40"/>
    <x v="1"/>
    <n v="27"/>
    <s v="FLORES RINCON JORGE ALBERTO"/>
    <x v="9"/>
    <x v="3"/>
    <n v="253"/>
    <n v="21.0833333333333"/>
    <n v="262.97716894977202"/>
    <s v="2 Descuentos (Usuarios desubicados) "/>
    <n v="146821.64379999999"/>
    <x v="0"/>
    <n v="12182.051299999999"/>
    <x v="1276"/>
    <x v="0"/>
    <m/>
  </r>
  <r>
    <d v="2025-02-02T01:55:40"/>
    <x v="9"/>
    <n v="28"/>
    <s v="AGUDELO GARCIA LLORDIN ELIAS"/>
    <x v="4"/>
    <x v="0"/>
    <n v="135"/>
    <n v="19.285714285714299"/>
    <n v="153.40334855403299"/>
    <m/>
    <n v="85645.958899999998"/>
    <x v="0"/>
    <n v="12182.051299999999"/>
    <x v="1276"/>
    <x v="0"/>
    <m/>
  </r>
  <r>
    <d v="2025-02-02T01:55:40"/>
    <x v="1"/>
    <n v="29"/>
    <s v="JARAMILLO JARAMILLO FRANCISCO WBEIMAR"/>
    <x v="0"/>
    <x v="0"/>
    <n v="173"/>
    <n v="19.2222222222222"/>
    <n v="197.23287671232899"/>
    <s v="3 Descuentos (conducts) "/>
    <n v="110116.2329"/>
    <x v="0"/>
    <n v="12182.051299999999"/>
    <x v="1276"/>
    <x v="0"/>
    <m/>
  </r>
  <r>
    <d v="2025-02-02T01:55:41"/>
    <x v="9"/>
    <n v="30"/>
    <s v="TORRES SUAREZ JUAN DIEGO"/>
    <x v="3"/>
    <x v="0"/>
    <n v="193"/>
    <n v="19.3"/>
    <n v="219.14764079147599"/>
    <m/>
    <n v="122351.36990000001"/>
    <x v="0"/>
    <n v="12182.051299999999"/>
    <x v="1276"/>
    <x v="0"/>
    <m/>
  </r>
  <r>
    <d v="2025-02-02T01:55:41"/>
    <x v="1"/>
    <n v="31"/>
    <s v="QUINTO WALDO HENDIS ENRIQUE"/>
    <x v="2"/>
    <x v="0"/>
    <n v="134"/>
    <n v="22.3333333333333"/>
    <n v="131.48858447488601"/>
    <m/>
    <n v="73410.821899999995"/>
    <x v="0"/>
    <n v="12182.051299999999"/>
    <x v="1276"/>
    <x v="0"/>
    <m/>
  </r>
  <r>
    <d v="2025-02-02T01:55:41"/>
    <x v="9"/>
    <n v="32"/>
    <s v="AGUDELO GARCIA DENIN ANGELO"/>
    <x v="0"/>
    <x v="3"/>
    <n v="166"/>
    <n v="18.4444444444444"/>
    <n v="197.23287671232899"/>
    <s v="2 Descuentos (Monitoreo y usuario desubicado) "/>
    <n v="110116.2329"/>
    <x v="0"/>
    <n v="12182.051299999999"/>
    <x v="1276"/>
    <x v="0"/>
    <m/>
  </r>
  <r>
    <d v="2025-02-02T01:55:41"/>
    <x v="1"/>
    <n v="33"/>
    <s v="ACOSTA LORA JHON JADER"/>
    <x v="0"/>
    <x v="0"/>
    <n v="225"/>
    <n v="25"/>
    <n v="197.23287671232899"/>
    <s v="7 Descuentos (Transbordo) "/>
    <n v="110116.2329"/>
    <x v="0"/>
    <n v="12182.051299999999"/>
    <x v="1276"/>
    <x v="0"/>
    <m/>
  </r>
  <r>
    <d v="2025-02-02T01:55:42"/>
    <x v="9"/>
    <n v="34"/>
    <s v="MONTOYA OSPINA GILBERTO ANTONIO "/>
    <x v="0"/>
    <x v="0"/>
    <n v="189"/>
    <n v="21"/>
    <n v="197.23287671232899"/>
    <m/>
    <n v="110116.2329"/>
    <x v="0"/>
    <n v="12182.051299999999"/>
    <x v="1276"/>
    <x v="0"/>
    <m/>
  </r>
  <r>
    <d v="2025-02-02T01:55:42"/>
    <x v="1"/>
    <n v="35"/>
    <s v="MOLINA LUIS FERNANDO"/>
    <x v="0"/>
    <x v="0"/>
    <n v="185"/>
    <n v="20.5555555555556"/>
    <n v="197.23287671232899"/>
    <m/>
    <n v="110116.2329"/>
    <x v="1"/>
    <n v="12182.051299999999"/>
    <x v="1276"/>
    <x v="0"/>
    <m/>
  </r>
  <r>
    <d v="2025-02-02T01:55:42"/>
    <x v="9"/>
    <n v="36"/>
    <s v="MARTINEZ CHAVERRA LUIS NORBERTO "/>
    <x v="0"/>
    <x v="0"/>
    <n v="244"/>
    <n v="27.1111111111111"/>
    <n v="197.23287671232899"/>
    <s v="2 Descuentos (Asociados) "/>
    <n v="110116.2329"/>
    <x v="0"/>
    <n v="12182.051299999999"/>
    <x v="1276"/>
    <x v="0"/>
    <m/>
  </r>
  <r>
    <d v="2025-02-02T01:55:43"/>
    <x v="1"/>
    <n v="37"/>
    <s v="TABORDA ROJAS DIEGO ALEJANDRO"/>
    <x v="4"/>
    <x v="0"/>
    <n v="166"/>
    <n v="23.714285714285701"/>
    <n v="153.40334855403299"/>
    <m/>
    <n v="85645.958899999998"/>
    <x v="1"/>
    <n v="12182.051299999999"/>
    <x v="1276"/>
    <x v="0"/>
    <m/>
  </r>
  <r>
    <d v="2025-02-02T01:55:43"/>
    <x v="9"/>
    <n v="38"/>
    <s v="JIMENEZ HERNANDEZ ESTEBAN CAMILO"/>
    <x v="6"/>
    <x v="0"/>
    <n v="185"/>
    <n v="23.125"/>
    <n v="175.31811263318099"/>
    <s v="2 Descuentos (Despachadores) "/>
    <n v="97881.0959"/>
    <x v="0"/>
    <n v="12182.051299999999"/>
    <x v="1276"/>
    <x v="0"/>
    <m/>
  </r>
  <r>
    <d v="2025-02-02T01:55:43"/>
    <x v="1"/>
    <n v="39"/>
    <s v="MOSQUERA WILSON"/>
    <x v="11"/>
    <x v="0"/>
    <n v="57"/>
    <n v="28.5"/>
    <n v="43.829528158295297"/>
    <m/>
    <n v="24470.274000000001"/>
    <x v="0"/>
    <n v="12182.051299999999"/>
    <x v="1276"/>
    <x v="0"/>
    <m/>
  </r>
  <r>
    <d v="2025-02-02T01:55:43"/>
    <x v="9"/>
    <n v="40"/>
    <s v="OCAMPO OCAMPO ANTONIO JOSE"/>
    <x v="4"/>
    <x v="0"/>
    <n v="177"/>
    <n v="25.285714285714299"/>
    <n v="153.40334855403299"/>
    <m/>
    <n v="85645.958899999998"/>
    <x v="0"/>
    <n v="12182.051299999999"/>
    <x v="1276"/>
    <x v="0"/>
    <m/>
  </r>
  <r>
    <d v="2025-02-02T01:55:44"/>
    <x v="1"/>
    <n v="41"/>
    <s v="GARCIA DAVID WILSON ALBERTO"/>
    <x v="0"/>
    <x v="0"/>
    <n v="185"/>
    <n v="20.5555555555556"/>
    <n v="197.23287671232899"/>
    <m/>
    <n v="110116.2329"/>
    <x v="1"/>
    <n v="12182.051299999999"/>
    <x v="1276"/>
    <x v="0"/>
    <m/>
  </r>
  <r>
    <d v="2025-02-02T01:55:44"/>
    <x v="9"/>
    <n v="42"/>
    <s v="BERNAL RONDON KEVIN OSWALDO"/>
    <x v="3"/>
    <x v="0"/>
    <n v="238"/>
    <n v="23.8"/>
    <n v="219.14764079147599"/>
    <s v="1 Descuento (Despachador) "/>
    <n v="122351.36990000001"/>
    <x v="1"/>
    <n v="12182.051299999999"/>
    <x v="1276"/>
    <x v="0"/>
    <m/>
  </r>
  <r>
    <d v="2025-02-03T00:19:42"/>
    <x v="12"/>
    <n v="2"/>
    <s v="ACOSTA LORA JHON JADER"/>
    <x v="0"/>
    <x v="0"/>
    <n v="160"/>
    <n v="17.7777777777778"/>
    <n v="187.21827411167499"/>
    <m/>
    <n v="104257.69040000001"/>
    <x v="1"/>
    <n v="14726.087"/>
    <x v="1277"/>
    <x v="0"/>
    <m/>
  </r>
  <r>
    <d v="2025-02-03T00:19:43"/>
    <x v="12"/>
    <n v="4"/>
    <s v="SERNA GONZALES GEOVANNY ANDRES"/>
    <x v="4"/>
    <x v="0"/>
    <n v="159"/>
    <n v="22.714285714285701"/>
    <n v="145.61421319797"/>
    <m/>
    <n v="81089.314700000003"/>
    <x v="0"/>
    <n v="14726.087"/>
    <x v="1277"/>
    <x v="0"/>
    <m/>
  </r>
  <r>
    <d v="2025-02-03T00:19:43"/>
    <x v="12"/>
    <n v="5"/>
    <s v="BERRIO POSADA ANGELA"/>
    <x v="6"/>
    <x v="0"/>
    <n v="165"/>
    <n v="20.625"/>
    <n v="166.41624365482201"/>
    <m/>
    <n v="92673.502500000002"/>
    <x v="1"/>
    <n v="14726.087"/>
    <x v="1277"/>
    <x v="0"/>
    <m/>
  </r>
  <r>
    <d v="2025-02-03T00:19:43"/>
    <x v="12"/>
    <n v="6"/>
    <s v="LOPEZ PINEDA DANIEL ESTIVEN"/>
    <x v="0"/>
    <x v="0"/>
    <n v="156"/>
    <n v="17.3333333333333"/>
    <n v="187.21827411167499"/>
    <s v="3 Descuentos (usuario desubicado, conduct y despachador) "/>
    <n v="104257.69040000001"/>
    <x v="0"/>
    <n v="14726.087"/>
    <x v="1277"/>
    <x v="0"/>
    <m/>
  </r>
  <r>
    <d v="2025-02-03T00:19:43"/>
    <x v="12"/>
    <n v="8"/>
    <s v="JARAMILLO JARAMILLO FRANCISCO WBEIMAR"/>
    <x v="3"/>
    <x v="0"/>
    <n v="202"/>
    <n v="20.2"/>
    <n v="208.02030456852799"/>
    <m/>
    <n v="115841.87820000001"/>
    <x v="1"/>
    <n v="14726.087"/>
    <x v="1277"/>
    <x v="0"/>
    <m/>
  </r>
  <r>
    <d v="2025-02-03T00:19:44"/>
    <x v="12"/>
    <n v="9"/>
    <s v="ALVAREZ SAMUEL"/>
    <x v="0"/>
    <x v="0"/>
    <n v="188"/>
    <n v="20.8888888888889"/>
    <n v="187.21827411167499"/>
    <m/>
    <n v="104257.69040000001"/>
    <x v="0"/>
    <n v="14726.087"/>
    <x v="1277"/>
    <x v="0"/>
    <m/>
  </r>
  <r>
    <d v="2025-02-03T00:19:44"/>
    <x v="12"/>
    <n v="10"/>
    <s v="RAMIREZ RENGIFO JORGE ANDRES"/>
    <x v="0"/>
    <x v="0"/>
    <n v="201"/>
    <n v="22.3333333333333"/>
    <n v="187.21827411167499"/>
    <s v="3 Descuentos (transbordo) "/>
    <n v="104257.69040000001"/>
    <x v="0"/>
    <n v="14726.087"/>
    <x v="1277"/>
    <x v="0"/>
    <m/>
  </r>
  <r>
    <d v="2025-02-03T00:19:44"/>
    <x v="12"/>
    <n v="12"/>
    <s v="JIMENEZ JIMENEZ OMAR DAVID"/>
    <x v="3"/>
    <x v="0"/>
    <n v="222"/>
    <n v="22.2"/>
    <n v="208.02030456852799"/>
    <m/>
    <n v="115841.87820000001"/>
    <x v="0"/>
    <n v="14726.087"/>
    <x v="1277"/>
    <x v="0"/>
    <m/>
  </r>
  <r>
    <d v="2025-02-03T00:19:44"/>
    <x v="12"/>
    <n v="14"/>
    <s v="DIAZ LOZADA ANDRES FELIPE"/>
    <x v="0"/>
    <x v="0"/>
    <n v="184"/>
    <n v="20.4444444444444"/>
    <n v="187.21827411167499"/>
    <s v="5 Descuentos (Transbordo)"/>
    <n v="104257.69040000001"/>
    <x v="1"/>
    <n v="14726.087"/>
    <x v="1277"/>
    <x v="0"/>
    <m/>
  </r>
  <r>
    <d v="2025-02-03T00:19:45"/>
    <x v="12"/>
    <n v="16"/>
    <s v="PEREZ GARCIA JUAN ESTEBAN"/>
    <x v="0"/>
    <x v="0"/>
    <n v="183"/>
    <n v="20.3333333333333"/>
    <n v="187.21827411167499"/>
    <s v="2 Descuentos (conduct) "/>
    <n v="104257.69040000001"/>
    <x v="0"/>
    <n v="14726.087"/>
    <x v="1277"/>
    <x v="0"/>
    <m/>
  </r>
  <r>
    <d v="2025-02-03T00:19:45"/>
    <x v="12"/>
    <n v="18"/>
    <s v="BETANCUR GUZMAN JHON FERNANDO"/>
    <x v="0"/>
    <x v="0"/>
    <n v="213"/>
    <n v="23.6666666666667"/>
    <n v="187.21827411167499"/>
    <m/>
    <n v="104257.69040000001"/>
    <x v="0"/>
    <n v="14726.087"/>
    <x v="1277"/>
    <x v="0"/>
    <m/>
  </r>
  <r>
    <d v="2025-02-03T00:19:45"/>
    <x v="12"/>
    <n v="20"/>
    <s v="GONZALEZ PEREZ RAFAEL JOSE"/>
    <x v="3"/>
    <x v="0"/>
    <n v="208"/>
    <n v="20.8"/>
    <n v="208.02030456852799"/>
    <s v="1 Descuento (Conduct) "/>
    <n v="115841.87820000001"/>
    <x v="0"/>
    <n v="14726.087"/>
    <x v="1277"/>
    <x v="0"/>
    <m/>
  </r>
  <r>
    <d v="2025-02-03T00:19:45"/>
    <x v="12"/>
    <n v="24"/>
    <s v="HERRERA GIRALDO DAVINSON"/>
    <x v="3"/>
    <x v="0"/>
    <n v="197"/>
    <n v="19.7"/>
    <n v="208.02030456852799"/>
    <m/>
    <n v="115841.87820000001"/>
    <x v="0"/>
    <n v="14726.087"/>
    <x v="1277"/>
    <x v="0"/>
    <m/>
  </r>
  <r>
    <d v="2025-02-03T00:19:46"/>
    <x v="12"/>
    <n v="26"/>
    <s v="ESPINOZA CHAVARRIA GUILLERMO LEON"/>
    <x v="3"/>
    <x v="0"/>
    <n v="229"/>
    <n v="22.9"/>
    <n v="208.02030456852799"/>
    <m/>
    <n v="115841.87820000001"/>
    <x v="0"/>
    <n v="14726.087"/>
    <x v="1277"/>
    <x v="0"/>
    <m/>
  </r>
  <r>
    <d v="2025-02-03T00:19:46"/>
    <x v="12"/>
    <n v="28"/>
    <s v="AGUDELO GARCIA LLORDIN ELIAS"/>
    <x v="0"/>
    <x v="0"/>
    <n v="151"/>
    <n v="16.7777777777778"/>
    <n v="187.21827411167499"/>
    <m/>
    <n v="104257.69040000001"/>
    <x v="0"/>
    <n v="14726.087"/>
    <x v="1277"/>
    <x v="0"/>
    <m/>
  </r>
  <r>
    <d v="2025-02-03T00:19:46"/>
    <x v="12"/>
    <n v="30"/>
    <s v="TORRES SUAREZ JUAN DIEGO"/>
    <x v="6"/>
    <x v="0"/>
    <n v="151"/>
    <n v="18.875"/>
    <n v="166.41624365482201"/>
    <m/>
    <n v="92673.502500000002"/>
    <x v="0"/>
    <n v="14726.087"/>
    <x v="1277"/>
    <x v="0"/>
    <m/>
  </r>
  <r>
    <d v="2025-02-03T00:19:46"/>
    <x v="12"/>
    <n v="32"/>
    <s v="AGUDELO GARCIA DENIN ANGELO"/>
    <x v="0"/>
    <x v="0"/>
    <n v="194"/>
    <n v="21.5555555555556"/>
    <n v="187.21827411167499"/>
    <s v="1 Descuento (Usuario desubicado) "/>
    <n v="104257.69040000001"/>
    <x v="0"/>
    <n v="14726.087"/>
    <x v="1277"/>
    <x v="0"/>
    <m/>
  </r>
  <r>
    <d v="2025-02-03T00:19:47"/>
    <x v="12"/>
    <n v="34"/>
    <s v="MONTOYA OSPINA GILBERTO ANTONIO"/>
    <x v="1"/>
    <x v="0"/>
    <n v="251"/>
    <n v="22.818181818181799"/>
    <n v="228.82233502538099"/>
    <s v="3 Descuentos (asociados y usuario desubicado) "/>
    <n v="127426.06600000001"/>
    <x v="0"/>
    <n v="14726.087"/>
    <x v="1277"/>
    <x v="0"/>
    <m/>
  </r>
  <r>
    <d v="2025-02-03T00:19:47"/>
    <x v="12"/>
    <n v="36"/>
    <s v="MARTINEZ CHAVERRA LUIS NORBERTO"/>
    <x v="3"/>
    <x v="0"/>
    <n v="230"/>
    <n v="23"/>
    <n v="208.02030456852799"/>
    <m/>
    <n v="115841.87820000001"/>
    <x v="0"/>
    <n v="14726.087"/>
    <x v="1277"/>
    <x v="0"/>
    <m/>
  </r>
  <r>
    <d v="2025-02-03T00:19:47"/>
    <x v="12"/>
    <n v="38"/>
    <s v="JIMENEZ HERNANDEZ ESTEBAN CAMILO"/>
    <x v="3"/>
    <x v="0"/>
    <n v="239"/>
    <n v="23.9"/>
    <n v="208.02030456852799"/>
    <s v="1 Descuento (Despachador) "/>
    <n v="115841.87820000001"/>
    <x v="0"/>
    <n v="14726.087"/>
    <x v="1277"/>
    <x v="0"/>
    <m/>
  </r>
  <r>
    <d v="2025-02-03T00:19:47"/>
    <x v="12"/>
    <n v="39"/>
    <s v="MOSQUERA WILSON"/>
    <x v="2"/>
    <x v="0"/>
    <n v="138"/>
    <n v="23"/>
    <n v="124.812182741117"/>
    <s v="Se descuenta 0.5 viaje de 6 28 pm ya que NO espera el tiempo indicado en el paradero, 2 Descuentos (Despachador y usuario desubicado) "/>
    <n v="69505.126900000003"/>
    <x v="0"/>
    <n v="14726.087"/>
    <x v="1277"/>
    <x v="0"/>
    <m/>
  </r>
  <r>
    <d v="2025-02-03T00:19:47"/>
    <x v="12"/>
    <n v="40"/>
    <s v="BERNAL RONDON KEVIN OSWALDO"/>
    <x v="2"/>
    <x v="0"/>
    <n v="77"/>
    <n v="12.8333333333333"/>
    <n v="124.812182741117"/>
    <m/>
    <n v="69505.126900000003"/>
    <x v="0"/>
    <n v="14726.087"/>
    <x v="1277"/>
    <x v="0"/>
    <m/>
  </r>
  <r>
    <d v="2025-02-03T00:23:47"/>
    <x v="12"/>
    <n v="5"/>
    <s v="LONDOO LOPERA DUVAN ANDRES"/>
    <x v="1"/>
    <x v="0"/>
    <n v="162"/>
    <n v="14.7272727272727"/>
    <n v="191.97894736842099"/>
    <m/>
    <n v="105872.6842"/>
    <x v="1"/>
    <n v="9655"/>
    <x v="1278"/>
    <x v="0"/>
    <m/>
  </r>
  <r>
    <d v="2025-02-03T00:23:47"/>
    <x v="12"/>
    <n v="7"/>
    <s v="MEDINA MARTINEZ JONATHAN ESTIVEN"/>
    <x v="0"/>
    <x v="0"/>
    <n v="171"/>
    <n v="19"/>
    <n v="157.07368421052601"/>
    <s v="2 Descuentos (Usuarios desubicados) "/>
    <n v="86623.105299999996"/>
    <x v="1"/>
    <n v="9655"/>
    <x v="1278"/>
    <x v="0"/>
    <m/>
  </r>
  <r>
    <d v="2025-02-03T00:23:47"/>
    <x v="12"/>
    <n v="8"/>
    <s v="VACA FIERRO ROBINSON"/>
    <x v="1"/>
    <x v="0"/>
    <n v="168"/>
    <n v="15.2727272727273"/>
    <n v="191.97894736842099"/>
    <s v="2 Descuentos (Usuarios desubicados) "/>
    <n v="105872.6842"/>
    <x v="1"/>
    <n v="9655"/>
    <x v="1278"/>
    <x v="0"/>
    <m/>
  </r>
  <r>
    <d v="2025-02-03T00:23:48"/>
    <x v="12"/>
    <n v="9"/>
    <s v="ALVAREZ SAMUEL"/>
    <x v="1"/>
    <x v="0"/>
    <n v="224"/>
    <n v="20.363636363636399"/>
    <n v="191.97894736842099"/>
    <m/>
    <n v="105872.6842"/>
    <x v="0"/>
    <n v="9655"/>
    <x v="1278"/>
    <x v="0"/>
    <m/>
  </r>
  <r>
    <d v="2025-02-03T00:23:48"/>
    <x v="12"/>
    <n v="10"/>
    <s v="RAMIREZ RENGIFO JORGE ANDRES"/>
    <x v="0"/>
    <x v="0"/>
    <n v="133"/>
    <n v="14.7777777777778"/>
    <n v="157.07368421052601"/>
    <m/>
    <n v="86623.105299999996"/>
    <x v="0"/>
    <n v="9655"/>
    <x v="1278"/>
    <x v="0"/>
    <m/>
  </r>
  <r>
    <d v="2025-02-03T00:23:48"/>
    <x v="12"/>
    <n v="11"/>
    <s v="PUERTA URREGO EDWARD ANDRES"/>
    <x v="3"/>
    <x v="0"/>
    <n v="199"/>
    <n v="19.899999999999999"/>
    <n v="174.52631578947401"/>
    <s v="2 Descuentos (Usuarios desubicados) "/>
    <n v="96247.894700000004"/>
    <x v="0"/>
    <n v="9655"/>
    <x v="1278"/>
    <x v="0"/>
    <m/>
  </r>
  <r>
    <d v="2025-02-03T00:23:48"/>
    <x v="12"/>
    <n v="17"/>
    <s v="RAMIREZ JARAMILLO WILSON"/>
    <x v="6"/>
    <x v="0"/>
    <n v="156"/>
    <n v="19.5"/>
    <n v="139.621052631579"/>
    <m/>
    <n v="76998.315799999997"/>
    <x v="0"/>
    <n v="9655"/>
    <x v="1278"/>
    <x v="0"/>
    <m/>
  </r>
  <r>
    <d v="2025-02-03T00:23:49"/>
    <x v="12"/>
    <n v="19"/>
    <s v="MUOZ PEA WEIMAR ALONSO"/>
    <x v="6"/>
    <x v="0"/>
    <n v="111"/>
    <n v="13.875"/>
    <n v="139.621052631579"/>
    <m/>
    <n v="76998.315799999997"/>
    <x v="0"/>
    <n v="9655"/>
    <x v="1278"/>
    <x v="0"/>
    <m/>
  </r>
  <r>
    <d v="2025-02-03T00:23:49"/>
    <x v="12"/>
    <n v="21"/>
    <s v="DURANGO DAVID JOSE"/>
    <x v="0"/>
    <x v="3"/>
    <n v="163"/>
    <n v="18.1111111111111"/>
    <n v="157.07368421052601"/>
    <s v="1 Descuento (Despachador) "/>
    <n v="86623.105299999996"/>
    <x v="0"/>
    <n v="9655"/>
    <x v="1278"/>
    <x v="0"/>
    <m/>
  </r>
  <r>
    <d v="2025-02-03T00:23:49"/>
    <x v="12"/>
    <n v="23"/>
    <s v="DAVID  HENRY GIOVANNY"/>
    <x v="0"/>
    <x v="0"/>
    <n v="175"/>
    <n v="19.4444444444444"/>
    <n v="157.07368421052601"/>
    <s v="3 Descuentos (Conducts) "/>
    <n v="86623.105299999996"/>
    <x v="2"/>
    <n v="9655"/>
    <x v="1278"/>
    <x v="0"/>
    <m/>
  </r>
  <r>
    <d v="2025-02-03T00:23:50"/>
    <x v="12"/>
    <n v="25"/>
    <s v="RESTREPO RODRIGUEZ LIBARDO ANDRES"/>
    <x v="1"/>
    <x v="0"/>
    <n v="213"/>
    <n v="19.363636363636399"/>
    <n v="191.97894736842099"/>
    <s v="1 Descuento (Despachador) "/>
    <n v="105872.6842"/>
    <x v="1"/>
    <n v="9655"/>
    <x v="1278"/>
    <x v="0"/>
    <m/>
  </r>
  <r>
    <d v="2025-02-03T00:23:50"/>
    <x v="12"/>
    <n v="27"/>
    <s v="FLORES RINCON JORGE ALBERTO"/>
    <x v="9"/>
    <x v="0"/>
    <n v="211"/>
    <n v="17.5833333333333"/>
    <n v="209.431578947368"/>
    <s v="se descuenta 0.5 viaje de 12 26 pm ya que NO ingresa al 13 sin autorizacin, 2 Descuentos (despachador)  "/>
    <n v="115497.4737"/>
    <x v="0"/>
    <n v="9655"/>
    <x v="1278"/>
    <x v="0"/>
    <m/>
  </r>
  <r>
    <d v="2025-02-03T00:23:50"/>
    <x v="12"/>
    <n v="31"/>
    <s v="QUINTO WALDO HENDIS ENRIQUE"/>
    <x v="1"/>
    <x v="0"/>
    <n v="216"/>
    <n v="19.636363636363601"/>
    <n v="191.97894736842099"/>
    <s v="3 Descuentos (despachador y usuarios desubicados) "/>
    <n v="105872.6842"/>
    <x v="0"/>
    <n v="9655"/>
    <x v="1278"/>
    <x v="0"/>
    <m/>
  </r>
  <r>
    <d v="2025-02-03T00:23:50"/>
    <x v="12"/>
    <n v="32"/>
    <s v="AGUDELO GARCIA DENIN ANGELO"/>
    <x v="4"/>
    <x v="3"/>
    <n v="115"/>
    <n v="16.428571428571399"/>
    <n v="122.168421052632"/>
    <s v="2 Descuentos (asociado y usuario desubicado) "/>
    <n v="67373.526299999998"/>
    <x v="0"/>
    <n v="9655"/>
    <x v="1278"/>
    <x v="0"/>
    <m/>
  </r>
  <r>
    <d v="2025-02-03T00:23:51"/>
    <x v="12"/>
    <n v="35"/>
    <s v="MOLINA LUIS FERNANDO"/>
    <x v="1"/>
    <x v="0"/>
    <n v="158"/>
    <n v="14.363636363636401"/>
    <n v="191.97894736842099"/>
    <m/>
    <n v="105872.6842"/>
    <x v="1"/>
    <n v="9655"/>
    <x v="1278"/>
    <x v="0"/>
    <m/>
  </r>
  <r>
    <d v="2025-02-03T00:23:51"/>
    <x v="12"/>
    <n v="36"/>
    <s v="VALENCIA MENDOZA JHON"/>
    <x v="0"/>
    <x v="0"/>
    <n v="167"/>
    <n v="18.5555555555556"/>
    <n v="157.07368421052601"/>
    <m/>
    <n v="86623.105299999996"/>
    <x v="0"/>
    <n v="9655"/>
    <x v="1278"/>
    <x v="0"/>
    <m/>
  </r>
  <r>
    <d v="2025-02-03T00:23:51"/>
    <x v="12"/>
    <n v="37"/>
    <s v="TABORDA ROJAS DIEGO ALEJANDRO"/>
    <x v="0"/>
    <x v="3"/>
    <n v="136"/>
    <n v="15.1111111111111"/>
    <n v="157.07368421052601"/>
    <m/>
    <n v="86623.105299999996"/>
    <x v="1"/>
    <n v="9655"/>
    <x v="1278"/>
    <x v="0"/>
    <m/>
  </r>
  <r>
    <d v="2025-02-03T00:23:51"/>
    <x v="12"/>
    <n v="39"/>
    <s v="MACEA MATEO"/>
    <x v="13"/>
    <x v="0"/>
    <n v="236"/>
    <n v="16.8571428571429"/>
    <n v="244.336842105263"/>
    <s v="2 Descuentos (Conducts) "/>
    <n v="134747.0526"/>
    <x v="0"/>
    <n v="9655"/>
    <x v="1278"/>
    <x v="0"/>
    <m/>
  </r>
  <r>
    <d v="2025-02-03T00:23:52"/>
    <x v="12"/>
    <n v="41"/>
    <s v="GARCIA DAVID WILSON ALBERTO"/>
    <x v="1"/>
    <x v="0"/>
    <n v="202"/>
    <n v="18.363636363636399"/>
    <n v="191.97894736842099"/>
    <m/>
    <n v="105872.6842"/>
    <x v="1"/>
    <n v="9655"/>
    <x v="1278"/>
    <x v="0"/>
    <m/>
  </r>
  <r>
    <d v="2025-02-04T01:48:14"/>
    <x v="9"/>
    <n v="2"/>
    <s v="PARIAS MURIEL JHON FREDY"/>
    <x v="0"/>
    <x v="3"/>
    <n v="239"/>
    <n v="26.5555555555556"/>
    <n v="197.06197183098601"/>
    <s v="3 Descuentos (conductor- jefe de ruta)"/>
    <n v="110016.25350000001"/>
    <x v="1"/>
    <n v="13005"/>
    <x v="1279"/>
    <x v="0"/>
    <m/>
  </r>
  <r>
    <d v="2025-02-04T01:48:14"/>
    <x v="1"/>
    <n v="3"/>
    <s v="AGUIRRE ANDRES"/>
    <x v="2"/>
    <x v="3"/>
    <n v="108"/>
    <n v="18"/>
    <n v="131.37464788732399"/>
    <m/>
    <n v="73344.168999999994"/>
    <x v="0"/>
    <n v="13005"/>
    <x v="1279"/>
    <x v="0"/>
    <m/>
  </r>
  <r>
    <d v="2025-02-04T01:48:14"/>
    <x v="9"/>
    <n v="4"/>
    <s v="SERNA GONZALES GEOVANNY ANDRES"/>
    <x v="0"/>
    <x v="3"/>
    <n v="206"/>
    <n v="22.8888888888889"/>
    <n v="197.06197183098601"/>
    <s v="3 Descuentos ( usuario desubicado)"/>
    <n v="110016.25350000001"/>
    <x v="0"/>
    <n v="13005"/>
    <x v="1279"/>
    <x v="0"/>
    <m/>
  </r>
  <r>
    <d v="2025-02-04T01:48:15"/>
    <x v="1"/>
    <n v="5"/>
    <s v="BERRIO POSADA ANGELA"/>
    <x v="3"/>
    <x v="3"/>
    <n v="215"/>
    <n v="21.5"/>
    <n v="218.95774647887299"/>
    <m/>
    <n v="122240.28170000001"/>
    <x v="1"/>
    <n v="13005"/>
    <x v="1279"/>
    <x v="0"/>
    <m/>
  </r>
  <r>
    <d v="2025-02-04T01:48:15"/>
    <x v="9"/>
    <n v="6"/>
    <s v="LOPEZ PINEDA DANIEL ESTIVEN"/>
    <x v="9"/>
    <x v="3"/>
    <n v="316"/>
    <n v="26.3333333333333"/>
    <n v="262.74929577464798"/>
    <s v="3 Descuentos ( usuario desubicado- analista)"/>
    <n v="146688.33799999999"/>
    <x v="0"/>
    <n v="13005"/>
    <x v="1279"/>
    <x v="0"/>
    <m/>
  </r>
  <r>
    <d v="2025-02-04T01:48:15"/>
    <x v="1"/>
    <n v="8"/>
    <s v="LONDOO LOPERA DUVAN ANDRES"/>
    <x v="3"/>
    <x v="3"/>
    <n v="178"/>
    <n v="17.8"/>
    <n v="218.95774647887299"/>
    <s v="2 Descuentos ( usuario desubicado)"/>
    <n v="122240.28170000001"/>
    <x v="1"/>
    <n v="13005"/>
    <x v="1279"/>
    <x v="0"/>
    <m/>
  </r>
  <r>
    <d v="2025-02-04T01:48:15"/>
    <x v="9"/>
    <n v="9"/>
    <s v="ALVAREZ SAMUEL"/>
    <x v="6"/>
    <x v="3"/>
    <n v="190"/>
    <n v="23.75"/>
    <n v="175.166197183099"/>
    <m/>
    <n v="97792.225399999996"/>
    <x v="0"/>
    <n v="13005"/>
    <x v="1279"/>
    <x v="0"/>
    <m/>
  </r>
  <r>
    <d v="2025-02-04T01:48:16"/>
    <x v="1"/>
    <n v="10"/>
    <s v="RAMIREZ RENGIFO JORGE ANDRES"/>
    <x v="3"/>
    <x v="3"/>
    <n v="200"/>
    <n v="20"/>
    <n v="218.95774647887299"/>
    <s v="4 Descuentos ( usuario desubicado- conductor)"/>
    <n v="122240.28170000001"/>
    <x v="0"/>
    <n v="13005"/>
    <x v="1279"/>
    <x v="0"/>
    <m/>
  </r>
  <r>
    <d v="2025-02-04T01:48:16"/>
    <x v="9"/>
    <n v="11"/>
    <s v="PUERTA URREGO EDWARD ANDRES"/>
    <x v="3"/>
    <x v="3"/>
    <n v="172"/>
    <n v="17.2"/>
    <n v="218.95774647887299"/>
    <m/>
    <n v="122240.28170000001"/>
    <x v="0"/>
    <n v="13005"/>
    <x v="1279"/>
    <x v="0"/>
    <m/>
  </r>
  <r>
    <d v="2025-02-04T01:48:16"/>
    <x v="1"/>
    <n v="12"/>
    <s v="JIMENEZ JIMENEZ OMAR DAVID"/>
    <x v="6"/>
    <x v="3"/>
    <n v="173"/>
    <n v="21.625"/>
    <n v="175.166197183099"/>
    <m/>
    <n v="97792.225399999996"/>
    <x v="0"/>
    <n v="13005"/>
    <x v="1279"/>
    <x v="0"/>
    <m/>
  </r>
  <r>
    <d v="2025-02-04T01:48:16"/>
    <x v="9"/>
    <n v="13"/>
    <s v="DURANGO PAEZ GILDARDO"/>
    <x v="0"/>
    <x v="3"/>
    <n v="195"/>
    <n v="21.6666666666667"/>
    <n v="197.06197183098601"/>
    <m/>
    <n v="110016.25350000001"/>
    <x v="0"/>
    <n v="13005"/>
    <x v="1279"/>
    <x v="0"/>
    <m/>
  </r>
  <r>
    <d v="2025-02-04T01:48:17"/>
    <x v="1"/>
    <n v="14"/>
    <s v="DIAZ LOZADA ANDRES FELIPE"/>
    <x v="1"/>
    <x v="3"/>
    <n v="230"/>
    <n v="20.909090909090899"/>
    <n v="240.853521126761"/>
    <m/>
    <n v="134464.30989999999"/>
    <x v="1"/>
    <n v="13005"/>
    <x v="1279"/>
    <x v="0"/>
    <m/>
  </r>
  <r>
    <d v="2025-02-04T01:48:17"/>
    <x v="9"/>
    <n v="15"/>
    <s v="VERENZUELA MARTINEZ ALEXANDER"/>
    <x v="6"/>
    <x v="3"/>
    <n v="224"/>
    <n v="28"/>
    <n v="175.166197183099"/>
    <m/>
    <n v="97792.225399999996"/>
    <x v="1"/>
    <n v="13005"/>
    <x v="1279"/>
    <x v="0"/>
    <m/>
  </r>
  <r>
    <d v="2025-02-04T01:48:17"/>
    <x v="1"/>
    <n v="16"/>
    <s v="PEREZ GARCIA JUAN ESTEBAN"/>
    <x v="0"/>
    <x v="3"/>
    <n v="182"/>
    <n v="20.2222222222222"/>
    <n v="197.06197183098601"/>
    <s v="2 Descuentos ( usuario desubicado)"/>
    <n v="110016.25350000001"/>
    <x v="0"/>
    <n v="13005"/>
    <x v="1279"/>
    <x v="0"/>
    <m/>
  </r>
  <r>
    <d v="2025-02-04T01:48:17"/>
    <x v="9"/>
    <n v="17"/>
    <s v="RAMIREZ JARAMILLO WILSON"/>
    <x v="4"/>
    <x v="3"/>
    <n v="162"/>
    <n v="23.1428571428571"/>
    <n v="153.270422535211"/>
    <m/>
    <n v="85568.197199999995"/>
    <x v="0"/>
    <n v="13005"/>
    <x v="1279"/>
    <x v="0"/>
    <m/>
  </r>
  <r>
    <d v="2025-02-04T01:48:18"/>
    <x v="1"/>
    <n v="18"/>
    <s v="BETANCUR GUZMAN JHON FERNANDO"/>
    <x v="3"/>
    <x v="3"/>
    <n v="224"/>
    <n v="22.4"/>
    <n v="218.95774647887299"/>
    <s v="1 Descuento (despachador)"/>
    <n v="122240.28170000001"/>
    <x v="0"/>
    <n v="13005"/>
    <x v="1279"/>
    <x v="0"/>
    <m/>
  </r>
  <r>
    <d v="2025-02-04T01:48:18"/>
    <x v="9"/>
    <n v="19"/>
    <s v="MUOZ PEA WEIMAR ALONSO"/>
    <x v="3"/>
    <x v="3"/>
    <n v="213"/>
    <n v="21.3"/>
    <n v="218.95774647887299"/>
    <s v="3 Descuentos ( conductor- despachador- analista)"/>
    <n v="122240.28170000001"/>
    <x v="0"/>
    <n v="13005"/>
    <x v="1279"/>
    <x v="0"/>
    <m/>
  </r>
  <r>
    <d v="2025-02-04T01:48:18"/>
    <x v="1"/>
    <n v="20"/>
    <s v="GONZALEZ PEREZ RAFAEL JOSE"/>
    <x v="3"/>
    <x v="3"/>
    <n v="209"/>
    <n v="20.9"/>
    <n v="218.95774647887299"/>
    <m/>
    <n v="122240.28170000001"/>
    <x v="0"/>
    <n v="13005"/>
    <x v="1279"/>
    <x v="0"/>
    <m/>
  </r>
  <r>
    <d v="2025-02-04T01:48:19"/>
    <x v="9"/>
    <n v="21"/>
    <s v="DAVID  HENRY GIOVANNY"/>
    <x v="4"/>
    <x v="3"/>
    <n v="202"/>
    <n v="28.8571428571429"/>
    <n v="153.270422535211"/>
    <s v="4 Descuentos ( usuario desubicado)"/>
    <n v="85568.197199999995"/>
    <x v="0"/>
    <n v="13005"/>
    <x v="1279"/>
    <x v="0"/>
    <m/>
  </r>
  <r>
    <d v="2025-02-04T01:48:19"/>
    <x v="1"/>
    <n v="22"/>
    <s v="QUIRAMA CASTAEDA JHON JADER"/>
    <x v="3"/>
    <x v="3"/>
    <n v="263"/>
    <n v="26.3"/>
    <n v="218.95774647887299"/>
    <s v="3 Descuentos ( conductor- despachador- asociado)"/>
    <n v="122240.28170000001"/>
    <x v="1"/>
    <n v="13005"/>
    <x v="1279"/>
    <x v="0"/>
    <m/>
  </r>
  <r>
    <d v="2025-02-04T01:48:19"/>
    <x v="9"/>
    <n v="23"/>
    <s v="SALDARRIAGA PARRA LUIS ALBERTO"/>
    <x v="0"/>
    <x v="3"/>
    <n v="183"/>
    <n v="20.3333333333333"/>
    <n v="197.06197183098601"/>
    <m/>
    <n v="110016.25350000001"/>
    <x v="2"/>
    <n v="13005"/>
    <x v="1279"/>
    <x v="0"/>
    <m/>
  </r>
  <r>
    <d v="2025-02-04T01:48:19"/>
    <x v="1"/>
    <n v="24"/>
    <s v="HERRERA GIRALDO DAVINSON"/>
    <x v="3"/>
    <x v="3"/>
    <n v="199"/>
    <n v="19.899999999999999"/>
    <n v="218.95774647887299"/>
    <s v="4 Descuentos ( usuario desubicado-despachador)"/>
    <n v="122240.28170000001"/>
    <x v="0"/>
    <n v="13005"/>
    <x v="1279"/>
    <x v="0"/>
    <m/>
  </r>
  <r>
    <d v="2025-02-04T01:48:20"/>
    <x v="9"/>
    <n v="25"/>
    <s v="JIMENEZ HURTADO CARLOS ESTIVEN"/>
    <x v="0"/>
    <x v="3"/>
    <n v="215"/>
    <n v="23.8888888888889"/>
    <n v="197.06197183098601"/>
    <m/>
    <n v="110016.25350000001"/>
    <x v="1"/>
    <n v="13005"/>
    <x v="1279"/>
    <x v="0"/>
    <m/>
  </r>
  <r>
    <d v="2025-02-04T01:48:20"/>
    <x v="1"/>
    <n v="26"/>
    <s v="ESPINOZA CHAVARRIA GUILLERMO LEON"/>
    <x v="10"/>
    <x v="3"/>
    <n v="86"/>
    <n v="21.5"/>
    <n v="87.583098591549302"/>
    <m/>
    <n v="48896.112699999998"/>
    <x v="0"/>
    <n v="13005"/>
    <x v="1279"/>
    <x v="0"/>
    <m/>
  </r>
  <r>
    <d v="2025-02-04T01:48:20"/>
    <x v="9"/>
    <n v="27"/>
    <s v="HENAO MUOZ FERNEY"/>
    <x v="1"/>
    <x v="3"/>
    <n v="254"/>
    <n v="23.090909090909101"/>
    <n v="240.853521126761"/>
    <m/>
    <n v="134464.30989999999"/>
    <x v="0"/>
    <n v="13005"/>
    <x v="1279"/>
    <x v="0"/>
    <m/>
  </r>
  <r>
    <d v="2025-02-04T01:48:20"/>
    <x v="1"/>
    <n v="28"/>
    <s v="AGUDELO GARCIA LLORDIN ELIAS"/>
    <x v="3"/>
    <x v="3"/>
    <n v="202"/>
    <n v="20.2"/>
    <n v="218.95774647887299"/>
    <s v="19 Descuentos ( transbordo- conductor)"/>
    <n v="122240.28170000001"/>
    <x v="0"/>
    <n v="13005"/>
    <x v="1279"/>
    <x v="0"/>
    <m/>
  </r>
  <r>
    <d v="2025-02-04T01:48:21"/>
    <x v="9"/>
    <n v="29"/>
    <s v="VALENCIA MENDOZA JHON"/>
    <x v="3"/>
    <x v="3"/>
    <n v="185"/>
    <n v="18.5"/>
    <n v="218.95774647887299"/>
    <s v="1 Descuentos ( analista)"/>
    <n v="122240.28170000001"/>
    <x v="0"/>
    <n v="13005"/>
    <x v="1279"/>
    <x v="0"/>
    <m/>
  </r>
  <r>
    <d v="2025-02-04T01:48:21"/>
    <x v="1"/>
    <n v="30"/>
    <s v="TORRES SUAREZ JUAN DIEGO"/>
    <x v="5"/>
    <x v="3"/>
    <n v="22"/>
    <n v="22"/>
    <n v="21.895774647887301"/>
    <m/>
    <n v="12224.028200000001"/>
    <x v="0"/>
    <n v="13005"/>
    <x v="1279"/>
    <x v="0"/>
    <m/>
  </r>
  <r>
    <d v="2025-02-04T01:48:21"/>
    <x v="9"/>
    <n v="31"/>
    <s v="QUINTO WALDO HENDIS ENRIQUE"/>
    <x v="3"/>
    <x v="3"/>
    <n v="228"/>
    <n v="22.8"/>
    <n v="218.95774647887299"/>
    <s v="4 Descuentos ( usuario desubicado-despachador-conductor-jefe de ruta)"/>
    <n v="122240.28170000001"/>
    <x v="0"/>
    <n v="13005"/>
    <x v="1279"/>
    <x v="0"/>
    <m/>
  </r>
  <r>
    <d v="2025-02-04T01:48:21"/>
    <x v="1"/>
    <n v="32"/>
    <s v="AGUDELO GARCIA DENIN ANGELO"/>
    <x v="3"/>
    <x v="3"/>
    <n v="203"/>
    <n v="20.3"/>
    <n v="218.95774647887299"/>
    <m/>
    <n v="122240.28170000001"/>
    <x v="0"/>
    <n v="13005"/>
    <x v="1279"/>
    <x v="0"/>
    <m/>
  </r>
  <r>
    <d v="2025-02-04T01:48:22"/>
    <x v="9"/>
    <n v="33"/>
    <s v="ACOSTA LORA JHON JADER"/>
    <x v="0"/>
    <x v="3"/>
    <n v="208"/>
    <n v="23.1111111111111"/>
    <n v="197.06197183098601"/>
    <s v="1 Descuentos (conductor)"/>
    <n v="110016.25350000001"/>
    <x v="0"/>
    <n v="13005"/>
    <x v="1279"/>
    <x v="0"/>
    <m/>
  </r>
  <r>
    <d v="2025-02-04T01:48:22"/>
    <x v="1"/>
    <n v="34"/>
    <s v="MONTOYA OSPINA GILBERTO ANTONIO"/>
    <x v="6"/>
    <x v="3"/>
    <n v="179"/>
    <n v="22.375"/>
    <n v="175.166197183099"/>
    <s v="1 Descuentos (ssara oficina)"/>
    <n v="97792.225399999996"/>
    <x v="0"/>
    <n v="13005"/>
    <x v="1279"/>
    <x v="0"/>
    <m/>
  </r>
  <r>
    <d v="2025-02-04T01:48:22"/>
    <x v="9"/>
    <n v="35"/>
    <s v="MOLINA LUIS FERNANDO"/>
    <x v="0"/>
    <x v="3"/>
    <n v="194"/>
    <n v="21.5555555555556"/>
    <n v="197.06197183098601"/>
    <s v="3 Descuentos ( conductor- despachador- analista)"/>
    <n v="110016.25350000001"/>
    <x v="1"/>
    <n v="13005"/>
    <x v="1279"/>
    <x v="0"/>
    <m/>
  </r>
  <r>
    <d v="2025-02-04T01:48:22"/>
    <x v="1"/>
    <n v="36"/>
    <s v="MARTINEZ CHAVERRA LUIS NORBERTO"/>
    <x v="3"/>
    <x v="3"/>
    <n v="214"/>
    <n v="21.4"/>
    <n v="218.95774647887299"/>
    <s v="1 Descuentos (despachador)"/>
    <n v="122240.28170000001"/>
    <x v="0"/>
    <n v="13005"/>
    <x v="1279"/>
    <x v="0"/>
    <m/>
  </r>
  <r>
    <d v="2025-02-04T01:48:23"/>
    <x v="9"/>
    <n v="37"/>
    <s v="TABORDA ROJAS DIEGO ALEJANDRO"/>
    <x v="1"/>
    <x v="3"/>
    <n v="214"/>
    <n v="19.454545454545499"/>
    <n v="240.853521126761"/>
    <m/>
    <n v="134464.30989999999"/>
    <x v="1"/>
    <n v="13005"/>
    <x v="1279"/>
    <x v="0"/>
    <m/>
  </r>
  <r>
    <d v="2025-02-04T01:48:23"/>
    <x v="1"/>
    <n v="39"/>
    <s v="MOSQUERA WILSON"/>
    <x v="3"/>
    <x v="3"/>
    <n v="235"/>
    <n v="23.5"/>
    <n v="218.95774647887299"/>
    <m/>
    <n v="122240.28170000001"/>
    <x v="0"/>
    <n v="13005"/>
    <x v="1279"/>
    <x v="0"/>
    <m/>
  </r>
  <r>
    <d v="2025-02-04T01:48:23"/>
    <x v="9"/>
    <n v="40"/>
    <s v="OCAMPO OCAMPO ANTONIO JOSE"/>
    <x v="3"/>
    <x v="3"/>
    <n v="235"/>
    <n v="23.5"/>
    <n v="218.95774647887299"/>
    <s v="1 Descuentos (asociados)"/>
    <n v="122240.28170000001"/>
    <x v="0"/>
    <n v="13005"/>
    <x v="1279"/>
    <x v="0"/>
    <m/>
  </r>
  <r>
    <d v="2025-02-04T01:48:23"/>
    <x v="1"/>
    <n v="41"/>
    <s v="GARCIA DAVID WILSON ALBERTO"/>
    <x v="1"/>
    <x v="3"/>
    <n v="220"/>
    <n v="20"/>
    <n v="240.853521126761"/>
    <m/>
    <n v="134464.30989999999"/>
    <x v="1"/>
    <n v="13005"/>
    <x v="1279"/>
    <x v="0"/>
    <m/>
  </r>
  <r>
    <d v="2025-02-04T01:48:24"/>
    <x v="9"/>
    <n v="42"/>
    <s v="BERNAL RONDON KEVIN OSWALDO"/>
    <x v="3"/>
    <x v="3"/>
    <n v="196"/>
    <n v="19.600000000000001"/>
    <n v="218.95774647887299"/>
    <m/>
    <n v="122240.28170000001"/>
    <x v="1"/>
    <n v="13005"/>
    <x v="1279"/>
    <x v="0"/>
    <m/>
  </r>
  <r>
    <d v="2025-02-05T02:35:12"/>
    <x v="9"/>
    <n v="2"/>
    <s v="PARIAS MURIEL JHON FREDY"/>
    <x v="0"/>
    <x v="0"/>
    <n v="213"/>
    <n v="23.6666666666667"/>
    <n v="215.31402439024399"/>
    <m/>
    <n v="120693.7043"/>
    <x v="1"/>
    <n v="12984.210499999999"/>
    <x v="1280"/>
    <x v="0"/>
    <m/>
  </r>
  <r>
    <d v="2025-02-05T02:35:13"/>
    <x v="1"/>
    <n v="3"/>
    <s v="AGUIRRE ANDRES"/>
    <x v="2"/>
    <x v="0"/>
    <n v="122"/>
    <n v="20.3333333333333"/>
    <n v="143.542682926829"/>
    <s v="5 Descuentos (conductor)"/>
    <n v="80462.469500000007"/>
    <x v="0"/>
    <n v="12984.210499999999"/>
    <x v="1280"/>
    <x v="0"/>
    <m/>
  </r>
  <r>
    <d v="2025-02-05T02:35:13"/>
    <x v="9"/>
    <n v="4"/>
    <s v="SERNA GONZALES GEOVANNY ANDRES"/>
    <x v="0"/>
    <x v="0"/>
    <n v="221"/>
    <n v="24.5555555555556"/>
    <n v="215.31402439024399"/>
    <s v="5 descuentos (jefe de ruta- desubicados)"/>
    <n v="120693.7043"/>
    <x v="0"/>
    <n v="12984.210499999999"/>
    <x v="1280"/>
    <x v="0"/>
    <m/>
  </r>
  <r>
    <d v="2025-02-05T02:35:13"/>
    <x v="1"/>
    <n v="5"/>
    <s v="BERRIO POSADA ANGELA"/>
    <x v="9"/>
    <x v="0"/>
    <n v="289"/>
    <n v="24.0833333333333"/>
    <n v="287.08536585365903"/>
    <m/>
    <n v="160924.93900000001"/>
    <x v="1"/>
    <n v="12984.210499999999"/>
    <x v="1280"/>
    <x v="0"/>
    <m/>
  </r>
  <r>
    <d v="2025-02-05T02:35:14"/>
    <x v="9"/>
    <n v="6"/>
    <s v="LOPEZ PINEDA DANIEL ESTIVEN"/>
    <x v="0"/>
    <x v="0"/>
    <n v="178"/>
    <n v="19.7777777777778"/>
    <n v="215.31402439024399"/>
    <m/>
    <n v="120693.7043"/>
    <x v="0"/>
    <n v="12984.210499999999"/>
    <x v="1280"/>
    <x v="0"/>
    <m/>
  </r>
  <r>
    <d v="2025-02-05T02:35:14"/>
    <x v="1"/>
    <n v="7"/>
    <s v="MEDINA MARTINEZ JONATHAN ESTIVEN"/>
    <x v="0"/>
    <x v="0"/>
    <n v="221"/>
    <n v="24.5555555555556"/>
    <n v="215.31402439024399"/>
    <m/>
    <n v="120693.7043"/>
    <x v="1"/>
    <n v="12984.210499999999"/>
    <x v="1280"/>
    <x v="0"/>
    <m/>
  </r>
  <r>
    <d v="2025-02-05T02:35:14"/>
    <x v="9"/>
    <n v="8"/>
    <s v="VACA FIERRO ROBINSON"/>
    <x v="4"/>
    <x v="0"/>
    <n v="138"/>
    <n v="19.714285714285701"/>
    <n v="167.46646341463401"/>
    <m/>
    <n v="93872.881099999999"/>
    <x v="1"/>
    <n v="12984.210499999999"/>
    <x v="1280"/>
    <x v="0"/>
    <m/>
  </r>
  <r>
    <d v="2025-02-05T02:35:15"/>
    <x v="1"/>
    <n v="10"/>
    <s v="RAMIREZ RENGIFO JORGE ANDRES"/>
    <x v="3"/>
    <x v="0"/>
    <n v="237"/>
    <n v="23.7"/>
    <n v="239.23780487804899"/>
    <m/>
    <n v="134104.1159"/>
    <x v="0"/>
    <n v="12984.210499999999"/>
    <x v="1280"/>
    <x v="0"/>
    <m/>
  </r>
  <r>
    <d v="2025-02-05T02:35:15"/>
    <x v="9"/>
    <n v="12"/>
    <s v="JIMENEZ JIMENEZ OMAR DAVID"/>
    <x v="2"/>
    <x v="0"/>
    <n v="102"/>
    <n v="17"/>
    <n v="143.542682926829"/>
    <m/>
    <n v="80462.469500000007"/>
    <x v="0"/>
    <n v="12984.210499999999"/>
    <x v="1280"/>
    <x v="0"/>
    <m/>
  </r>
  <r>
    <d v="2025-02-05T02:35:15"/>
    <x v="1"/>
    <n v="13"/>
    <s v="DURANGO PAEZ GILDARDO"/>
    <x v="6"/>
    <x v="0"/>
    <n v="179"/>
    <n v="22.375"/>
    <n v="191.39024390243901"/>
    <s v="3 Descuentos (analista- desubicados)"/>
    <n v="107283.29270000001"/>
    <x v="0"/>
    <n v="12984.210499999999"/>
    <x v="1280"/>
    <x v="0"/>
    <m/>
  </r>
  <r>
    <d v="2025-02-05T02:35:15"/>
    <x v="9"/>
    <n v="14"/>
    <s v="DAVID  HENRY GIOVANNY"/>
    <x v="0"/>
    <x v="0"/>
    <n v="278"/>
    <n v="30.8888888888889"/>
    <n v="215.31402439024399"/>
    <s v="4 Descuentos (analista- asociado)"/>
    <n v="120693.7043"/>
    <x v="1"/>
    <n v="12984.210499999999"/>
    <x v="1280"/>
    <x v="0"/>
    <m/>
  </r>
  <r>
    <d v="2025-02-05T02:35:16"/>
    <x v="1"/>
    <n v="15"/>
    <s v="VERENZUELA MARTINEZ ALEXANDER"/>
    <x v="4"/>
    <x v="0"/>
    <n v="205"/>
    <n v="29.285714285714299"/>
    <n v="167.46646341463401"/>
    <s v="2 Descuentos (analista)"/>
    <n v="93872.881099999999"/>
    <x v="1"/>
    <n v="12984.210499999999"/>
    <x v="1280"/>
    <x v="0"/>
    <m/>
  </r>
  <r>
    <d v="2025-02-05T02:35:16"/>
    <x v="9"/>
    <n v="16"/>
    <s v="PEREZ GARCIA JUAN ESTEBAN"/>
    <x v="6"/>
    <x v="0"/>
    <n v="229"/>
    <n v="28.625"/>
    <n v="191.39024390243901"/>
    <s v="3 descuentos (despachador- desubicados)"/>
    <n v="107283.29270000001"/>
    <x v="0"/>
    <n v="12984.210499999999"/>
    <x v="1280"/>
    <x v="0"/>
    <m/>
  </r>
  <r>
    <d v="2025-02-05T02:35:16"/>
    <x v="1"/>
    <n v="17"/>
    <s v="RAMIREZ JARAMILLO WILSON"/>
    <x v="6"/>
    <x v="0"/>
    <n v="198"/>
    <n v="24.75"/>
    <n v="191.39024390243901"/>
    <m/>
    <n v="107283.29270000001"/>
    <x v="0"/>
    <n v="12984.210499999999"/>
    <x v="1280"/>
    <x v="0"/>
    <m/>
  </r>
  <r>
    <d v="2025-02-05T02:35:16"/>
    <x v="9"/>
    <n v="18"/>
    <s v="BETANCUR GUZMAN JHON FERNANDO"/>
    <x v="2"/>
    <x v="0"/>
    <n v="107"/>
    <n v="17.8333333333333"/>
    <n v="143.542682926829"/>
    <m/>
    <n v="80462.469500000007"/>
    <x v="0"/>
    <n v="12984.210499999999"/>
    <x v="1280"/>
    <x v="0"/>
    <m/>
  </r>
  <r>
    <d v="2025-02-05T02:35:17"/>
    <x v="1"/>
    <n v="19"/>
    <s v="MUOZ PEA WEIMAR ALONSO"/>
    <x v="3"/>
    <x v="0"/>
    <n v="250"/>
    <n v="25"/>
    <n v="239.23780487804899"/>
    <m/>
    <n v="134104.1159"/>
    <x v="0"/>
    <n v="12984.210499999999"/>
    <x v="1280"/>
    <x v="0"/>
    <m/>
  </r>
  <r>
    <d v="2025-02-05T02:35:17"/>
    <x v="9"/>
    <n v="20"/>
    <s v="GONZALEZ PEREZ RAFAEL JOSE"/>
    <x v="0"/>
    <x v="0"/>
    <n v="220"/>
    <n v="24.4444444444444"/>
    <n v="215.31402439024399"/>
    <m/>
    <n v="120693.7043"/>
    <x v="0"/>
    <n v="12984.210499999999"/>
    <x v="1280"/>
    <x v="0"/>
    <m/>
  </r>
  <r>
    <d v="2025-02-05T02:35:17"/>
    <x v="1"/>
    <n v="21"/>
    <s v="DURANGO DAVID JOSE"/>
    <x v="0"/>
    <x v="0"/>
    <n v="223"/>
    <n v="24.7777777777778"/>
    <n v="215.31402439024399"/>
    <m/>
    <n v="120693.7043"/>
    <x v="0"/>
    <n v="12984.210499999999"/>
    <x v="1280"/>
    <x v="0"/>
    <m/>
  </r>
  <r>
    <d v="2025-02-05T02:35:17"/>
    <x v="9"/>
    <n v="22"/>
    <s v="QUIRAMA CASTAEDA JHON JADER"/>
    <x v="1"/>
    <x v="0"/>
    <n v="286"/>
    <n v="26"/>
    <n v="263.16158536585402"/>
    <s v="1 descuentos (despachador)"/>
    <n v="147514.52739999999"/>
    <x v="1"/>
    <n v="12984.210499999999"/>
    <x v="1280"/>
    <x v="0"/>
    <m/>
  </r>
  <r>
    <d v="2025-02-05T02:35:18"/>
    <x v="1"/>
    <n v="23"/>
    <s v="SALDARRIAGA PARRA LUIS ALBERTO"/>
    <x v="3"/>
    <x v="0"/>
    <n v="250"/>
    <n v="25"/>
    <n v="239.23780487804899"/>
    <m/>
    <n v="134104.1159"/>
    <x v="2"/>
    <n v="12984.210499999999"/>
    <x v="1280"/>
    <x v="0"/>
    <m/>
  </r>
  <r>
    <d v="2025-02-05T02:35:18"/>
    <x v="9"/>
    <n v="24"/>
    <s v="GARCIA DAVID WILSON ALBERTO"/>
    <x v="6"/>
    <x v="0"/>
    <n v="171"/>
    <n v="21.375"/>
    <n v="191.39024390243901"/>
    <m/>
    <n v="107283.29270000001"/>
    <x v="0"/>
    <n v="12984.210499999999"/>
    <x v="1280"/>
    <x v="0"/>
    <m/>
  </r>
  <r>
    <d v="2025-02-05T02:35:18"/>
    <x v="1"/>
    <n v="25"/>
    <s v="ALVAREZ SAMUEL"/>
    <x v="0"/>
    <x v="0"/>
    <n v="180"/>
    <n v="20"/>
    <n v="215.31402439024399"/>
    <s v="1 descuentos (despachador)"/>
    <n v="120693.7043"/>
    <x v="1"/>
    <n v="12984.210499999999"/>
    <x v="1280"/>
    <x v="0"/>
    <m/>
  </r>
  <r>
    <d v="2025-02-05T02:35:18"/>
    <x v="9"/>
    <n v="26"/>
    <s v="ESPINOZA CHAVARRIA GUILLERMO LEON"/>
    <x v="0"/>
    <x v="0"/>
    <n v="200"/>
    <n v="22.2222222222222"/>
    <n v="215.31402439024399"/>
    <s v="1 descuentos (transbordo)"/>
    <n v="120693.7043"/>
    <x v="0"/>
    <n v="12984.210499999999"/>
    <x v="1280"/>
    <x v="0"/>
    <m/>
  </r>
  <r>
    <d v="2025-02-05T02:35:19"/>
    <x v="1"/>
    <n v="27"/>
    <s v="HENAO MUOZ FERNEY"/>
    <x v="6"/>
    <x v="0"/>
    <n v="219"/>
    <n v="27.375"/>
    <n v="191.39024390243901"/>
    <m/>
    <n v="107283.29270000001"/>
    <x v="0"/>
    <n v="12984.210499999999"/>
    <x v="1280"/>
    <x v="0"/>
    <m/>
  </r>
  <r>
    <d v="2025-02-05T02:35:19"/>
    <x v="9"/>
    <n v="28"/>
    <s v="RESTREPO RODRIGUEZ LIBARDO ANDRES"/>
    <x v="6"/>
    <x v="0"/>
    <n v="207"/>
    <n v="25.875"/>
    <n v="191.39024390243901"/>
    <s v="2 descuentos (desubicados)"/>
    <n v="107283.29270000001"/>
    <x v="0"/>
    <n v="12984.210499999999"/>
    <x v="1280"/>
    <x v="0"/>
    <m/>
  </r>
  <r>
    <d v="2025-02-05T02:35:19"/>
    <x v="1"/>
    <n v="29"/>
    <s v="VALENCIA MENDOZA JHON"/>
    <x v="6"/>
    <x v="0"/>
    <n v="222"/>
    <n v="27.75"/>
    <n v="191.39024390243901"/>
    <s v="2 descuentos (jefe de ruta- despachador)"/>
    <n v="107283.29270000001"/>
    <x v="0"/>
    <n v="12984.210499999999"/>
    <x v="1280"/>
    <x v="0"/>
    <m/>
  </r>
  <r>
    <d v="2025-02-05T02:35:19"/>
    <x v="9"/>
    <n v="31"/>
    <s v="QUINTO WALDO HENDIS ENRIQUE"/>
    <x v="3"/>
    <x v="0"/>
    <n v="258"/>
    <n v="25.8"/>
    <n v="239.23780487804899"/>
    <s v="4 descuentos (desubicados)"/>
    <n v="134104.1159"/>
    <x v="0"/>
    <n v="12984.210499999999"/>
    <x v="1280"/>
    <x v="0"/>
    <m/>
  </r>
  <r>
    <d v="2025-02-05T02:35:19"/>
    <x v="1"/>
    <n v="32"/>
    <s v="AGUDELO GARCIA DENIN ANGELO"/>
    <x v="3"/>
    <x v="0"/>
    <n v="221"/>
    <n v="22.1"/>
    <n v="239.23780487804899"/>
    <m/>
    <n v="134104.1159"/>
    <x v="0"/>
    <n v="12984.210499999999"/>
    <x v="1280"/>
    <x v="0"/>
    <m/>
  </r>
  <r>
    <d v="2025-02-05T02:35:20"/>
    <x v="9"/>
    <n v="33"/>
    <s v="ACOSTA LORA JHON JADER"/>
    <x v="0"/>
    <x v="0"/>
    <n v="195"/>
    <n v="21.6666666666667"/>
    <n v="215.31402439024399"/>
    <m/>
    <n v="120693.7043"/>
    <x v="0"/>
    <n v="12984.210499999999"/>
    <x v="1280"/>
    <x v="0"/>
    <m/>
  </r>
  <r>
    <d v="2025-02-05T02:35:20"/>
    <x v="1"/>
    <n v="34"/>
    <s v="LOPERA ALVAREZ ESTIVEN"/>
    <x v="0"/>
    <x v="0"/>
    <n v="225"/>
    <n v="25"/>
    <n v="215.31402439024399"/>
    <m/>
    <n v="120693.7043"/>
    <x v="0"/>
    <n v="12984.210499999999"/>
    <x v="1280"/>
    <x v="0"/>
    <m/>
  </r>
  <r>
    <d v="2025-02-05T02:35:20"/>
    <x v="9"/>
    <n v="35"/>
    <s v="MOLINA LUIS FERNANDO"/>
    <x v="6"/>
    <x v="0"/>
    <n v="221"/>
    <n v="27.625"/>
    <n v="191.39024390243901"/>
    <m/>
    <n v="107283.29270000001"/>
    <x v="1"/>
    <n v="12984.210499999999"/>
    <x v="1280"/>
    <x v="0"/>
    <m/>
  </r>
  <r>
    <d v="2025-02-05T02:35:20"/>
    <x v="1"/>
    <n v="36"/>
    <s v="JARAMILLO JARAMILLO FRANCISCO WBEIMAR"/>
    <x v="11"/>
    <x v="0"/>
    <n v="49"/>
    <n v="24.5"/>
    <n v="47.847560975609802"/>
    <m/>
    <n v="26820.823199999999"/>
    <x v="0"/>
    <n v="12984.210499999999"/>
    <x v="1280"/>
    <x v="0"/>
    <m/>
  </r>
  <r>
    <d v="2025-02-05T02:35:21"/>
    <x v="9"/>
    <n v="37"/>
    <s v="TABORDA ROJAS DIEGO ALEJANDRO"/>
    <x v="3"/>
    <x v="0"/>
    <n v="224"/>
    <n v="22.4"/>
    <n v="239.23780487804899"/>
    <m/>
    <n v="134104.1159"/>
    <x v="1"/>
    <n v="12984.210499999999"/>
    <x v="1280"/>
    <x v="0"/>
    <m/>
  </r>
  <r>
    <d v="2025-02-05T02:35:21"/>
    <x v="1"/>
    <n v="38"/>
    <s v="JIMENEZ HERNANDEZ ESTEBAN CAMILO"/>
    <x v="0"/>
    <x v="0"/>
    <n v="179"/>
    <n v="19.8888888888889"/>
    <n v="215.31402439024399"/>
    <s v="2 descuentos (analista)"/>
    <n v="120693.7043"/>
    <x v="0"/>
    <n v="12984.210499999999"/>
    <x v="1280"/>
    <x v="0"/>
    <m/>
  </r>
  <r>
    <d v="2025-02-05T02:35:21"/>
    <x v="9"/>
    <n v="39"/>
    <s v="MOSQUERA WILSON"/>
    <x v="6"/>
    <x v="0"/>
    <n v="184"/>
    <n v="23"/>
    <n v="191.39024390243901"/>
    <m/>
    <n v="107283.29270000001"/>
    <x v="0"/>
    <n v="12984.210499999999"/>
    <x v="1280"/>
    <x v="0"/>
    <m/>
  </r>
  <r>
    <d v="2025-02-05T02:35:21"/>
    <x v="1"/>
    <n v="40"/>
    <s v="OCAMPO OCAMPO ANTONIO JOSE"/>
    <x v="12"/>
    <x v="0"/>
    <n v="338"/>
    <n v="26"/>
    <n v="311.00914634146301"/>
    <m/>
    <n v="174335.35060000001"/>
    <x v="0"/>
    <n v="12984.210499999999"/>
    <x v="1280"/>
    <x v="0"/>
    <m/>
  </r>
  <r>
    <d v="2025-02-05T02:35:22"/>
    <x v="9"/>
    <n v="41"/>
    <s v="LONDOO LOPERA DUVAN ANDRES"/>
    <x v="3"/>
    <x v="0"/>
    <n v="206"/>
    <n v="20.6"/>
    <n v="239.23780487804899"/>
    <m/>
    <n v="134104.1159"/>
    <x v="1"/>
    <n v="12984.210499999999"/>
    <x v="1280"/>
    <x v="0"/>
    <m/>
  </r>
  <r>
    <d v="2025-02-05T02:35:22"/>
    <x v="1"/>
    <n v="42"/>
    <s v="BERNAL RONDON KEVIN OSWALDO"/>
    <x v="6"/>
    <x v="0"/>
    <n v="202"/>
    <n v="25.25"/>
    <n v="191.39024390243901"/>
    <s v="4 descuentos (desubicados)"/>
    <n v="107283.29270000001"/>
    <x v="1"/>
    <n v="12984.210499999999"/>
    <x v="1280"/>
    <x v="0"/>
    <m/>
  </r>
  <r>
    <d v="2025-02-06T01:34:41"/>
    <x v="9"/>
    <n v="1"/>
    <s v="MACEA MATEO"/>
    <x v="6"/>
    <x v="3"/>
    <n v="169"/>
    <n v="21.125"/>
    <n v="167.41192787794699"/>
    <s v="1 Descuento (conduct) "/>
    <n v="93255.977799999993"/>
    <x v="0"/>
    <n v="11852.5"/>
    <x v="1281"/>
    <x v="0"/>
    <m/>
  </r>
  <r>
    <d v="2025-02-06T01:34:42"/>
    <x v="1"/>
    <n v="2"/>
    <s v="PARIAS MURIEL JHON FREDY"/>
    <x v="0"/>
    <x v="0"/>
    <n v="185"/>
    <n v="20.5555555555556"/>
    <n v="188.33841886269099"/>
    <s v="1 Descuento (Despachador) "/>
    <n v="104912.97500000001"/>
    <x v="1"/>
    <n v="11852.5"/>
    <x v="1281"/>
    <x v="0"/>
    <m/>
  </r>
  <r>
    <d v="2025-02-06T01:34:42"/>
    <x v="9"/>
    <n v="3"/>
    <s v="AGUIRRE ANDRES"/>
    <x v="4"/>
    <x v="0"/>
    <n v="113"/>
    <n v="16.1428571428571"/>
    <n v="146.485436893204"/>
    <m/>
    <n v="81598.980599999995"/>
    <x v="0"/>
    <n v="11852.5"/>
    <x v="1281"/>
    <x v="0"/>
    <m/>
  </r>
  <r>
    <d v="2025-02-06T01:34:42"/>
    <x v="1"/>
    <n v="4"/>
    <s v="SERNA GONZALES GEOVANNY ANDRES"/>
    <x v="0"/>
    <x v="0"/>
    <n v="216"/>
    <n v="24"/>
    <n v="188.33841886269099"/>
    <s v="3 Descuentos (despachador y jefe de ruta) "/>
    <n v="104912.97500000001"/>
    <x v="0"/>
    <n v="11852.5"/>
    <x v="1281"/>
    <x v="0"/>
    <m/>
  </r>
  <r>
    <d v="2025-02-06T01:34:43"/>
    <x v="9"/>
    <n v="5"/>
    <s v="LONDOO LOPERA DUVAN ANDRES"/>
    <x v="4"/>
    <x v="0"/>
    <n v="131"/>
    <n v="18.714285714285701"/>
    <n v="146.485436893204"/>
    <m/>
    <n v="81598.980599999995"/>
    <x v="1"/>
    <n v="11852.5"/>
    <x v="1281"/>
    <x v="0"/>
    <m/>
  </r>
  <r>
    <d v="2025-02-06T01:34:43"/>
    <x v="1"/>
    <n v="6"/>
    <s v="LOPEZ PINEDA DANIEL ESTIVEN"/>
    <x v="3"/>
    <x v="0"/>
    <n v="233"/>
    <n v="23.3"/>
    <n v="209.26490984743401"/>
    <s v="1 Descuento (conduct) "/>
    <n v="116569.97229999999"/>
    <x v="0"/>
    <n v="11852.5"/>
    <x v="1281"/>
    <x v="0"/>
    <m/>
  </r>
  <r>
    <d v="2025-02-06T01:34:43"/>
    <x v="9"/>
    <n v="7"/>
    <s v="MEDINA MARTINEZ JONATHAN ESTIVEN"/>
    <x v="0"/>
    <x v="0"/>
    <n v="164"/>
    <n v="18.2222222222222"/>
    <n v="188.33841886269099"/>
    <s v="13 Descuentos (transbordo y usuario desubicado) "/>
    <n v="104912.97500000001"/>
    <x v="1"/>
    <n v="11852.5"/>
    <x v="1281"/>
    <x v="0"/>
    <m/>
  </r>
  <r>
    <d v="2025-02-06T01:34:44"/>
    <x v="1"/>
    <n v="8"/>
    <s v="VACA FIERRO ROBINSON"/>
    <x v="0"/>
    <x v="0"/>
    <n v="206"/>
    <n v="22.8888888888889"/>
    <n v="188.33841886269099"/>
    <s v="2 Descuentos (Usuarios desubicados) "/>
    <n v="104912.97500000001"/>
    <x v="1"/>
    <n v="11852.5"/>
    <x v="1281"/>
    <x v="0"/>
    <m/>
  </r>
  <r>
    <d v="2025-02-06T01:34:44"/>
    <x v="9"/>
    <n v="10"/>
    <s v="RAMIREZ RENGIFO JORGE ANDRES"/>
    <x v="4"/>
    <x v="0"/>
    <n v="142"/>
    <n v="20.285714285714299"/>
    <n v="146.485436893204"/>
    <m/>
    <n v="81598.980599999995"/>
    <x v="0"/>
    <n v="11852.5"/>
    <x v="1281"/>
    <x v="0"/>
    <m/>
  </r>
  <r>
    <d v="2025-02-06T01:34:44"/>
    <x v="1"/>
    <n v="12"/>
    <s v="DAVID  HENRY GIOVANNY"/>
    <x v="6"/>
    <x v="0"/>
    <n v="138"/>
    <n v="18.399999999999999"/>
    <n v="156.94868238557601"/>
    <s v="20 Descuentos (incidente con Usuarios) "/>
    <n v="87427.479200000002"/>
    <x v="0"/>
    <n v="11852.5"/>
    <x v="1281"/>
    <x v="0"/>
    <m/>
  </r>
  <r>
    <d v="2025-02-06T01:34:45"/>
    <x v="9"/>
    <n v="13"/>
    <s v="DURANGO PAEZ GILDARDO"/>
    <x v="3"/>
    <x v="0"/>
    <n v="156"/>
    <n v="15.6"/>
    <n v="209.26490984743401"/>
    <s v="1 Descuento (Despachador) "/>
    <n v="116569.97229999999"/>
    <x v="0"/>
    <n v="11852.5"/>
    <x v="1281"/>
    <x v="0"/>
    <m/>
  </r>
  <r>
    <d v="2025-02-06T01:34:45"/>
    <x v="1"/>
    <n v="14"/>
    <s v="DIAZ LOZADA ANDRES FELIPE"/>
    <x v="1"/>
    <x v="0"/>
    <n v="247"/>
    <n v="22.454545454545499"/>
    <n v="230.191400832178"/>
    <s v="2 Descuentos (Usuarios desubicados) "/>
    <n v="128226.96950000001"/>
    <x v="1"/>
    <n v="11852.5"/>
    <x v="1281"/>
    <x v="0"/>
    <m/>
  </r>
  <r>
    <d v="2025-02-06T01:34:45"/>
    <x v="9"/>
    <n v="15"/>
    <s v="VERENZUELA MARTINEZ ALEXANDER"/>
    <x v="1"/>
    <x v="0"/>
    <n v="269"/>
    <n v="24.454545454545499"/>
    <n v="230.191400832178"/>
    <m/>
    <n v="128226.96950000001"/>
    <x v="1"/>
    <n v="11852.5"/>
    <x v="1281"/>
    <x v="0"/>
    <m/>
  </r>
  <r>
    <d v="2025-02-06T01:34:45"/>
    <x v="1"/>
    <n v="16"/>
    <s v="PEREZ GARCIA JUAN ESTEBAN"/>
    <x v="3"/>
    <x v="0"/>
    <n v="165"/>
    <n v="16.5"/>
    <n v="209.26490984743401"/>
    <m/>
    <n v="116569.97229999999"/>
    <x v="0"/>
    <n v="11852.5"/>
    <x v="1281"/>
    <x v="0"/>
    <m/>
  </r>
  <r>
    <d v="2025-02-06T01:34:46"/>
    <x v="9"/>
    <n v="17"/>
    <s v="RAMIREZ JARAMILLO WILSON"/>
    <x v="0"/>
    <x v="0"/>
    <n v="147"/>
    <n v="16.3333333333333"/>
    <n v="188.33841886269099"/>
    <s v="4 Descuentos (Usuarios desubicados y despachador) "/>
    <n v="104912.97500000001"/>
    <x v="0"/>
    <n v="11852.5"/>
    <x v="1281"/>
    <x v="0"/>
    <m/>
  </r>
  <r>
    <d v="2025-02-06T01:34:46"/>
    <x v="1"/>
    <n v="18"/>
    <s v="BETANCUR GUZMAN JHON FERNANDO"/>
    <x v="6"/>
    <x v="0"/>
    <n v="168"/>
    <n v="22.4"/>
    <n v="156.94868238557601"/>
    <s v="8 Descuentos (transbordo, despachador y conduct) "/>
    <n v="87427.479200000002"/>
    <x v="0"/>
    <n v="11852.5"/>
    <x v="1281"/>
    <x v="0"/>
    <m/>
  </r>
  <r>
    <d v="2025-02-06T01:34:47"/>
    <x v="9"/>
    <n v="19"/>
    <s v="MUOZ PEA WEIMAR ALONSO"/>
    <x v="9"/>
    <x v="0"/>
    <n v="192"/>
    <n v="16"/>
    <n v="251.117891816921"/>
    <m/>
    <n v="139883.96669999999"/>
    <x v="0"/>
    <n v="11852.5"/>
    <x v="1281"/>
    <x v="0"/>
    <m/>
  </r>
  <r>
    <d v="2025-02-06T01:34:47"/>
    <x v="1"/>
    <n v="20"/>
    <s v="GONZALEZ PEREZ RAFAEL JOSE"/>
    <x v="0"/>
    <x v="0"/>
    <n v="193"/>
    <n v="21.4444444444444"/>
    <n v="188.33841886269099"/>
    <s v="2 Descuentos (Conduct) "/>
    <n v="104912.97500000001"/>
    <x v="0"/>
    <n v="11852.5"/>
    <x v="1281"/>
    <x v="0"/>
    <m/>
  </r>
  <r>
    <d v="2025-02-06T01:34:47"/>
    <x v="9"/>
    <n v="21"/>
    <s v="DURANGO DAVID JOSE"/>
    <x v="0"/>
    <x v="0"/>
    <n v="197"/>
    <n v="21.8888888888889"/>
    <n v="188.33841886269099"/>
    <m/>
    <n v="104912.97500000001"/>
    <x v="0"/>
    <n v="11852.5"/>
    <x v="1281"/>
    <x v="0"/>
    <m/>
  </r>
  <r>
    <d v="2025-02-06T01:34:48"/>
    <x v="1"/>
    <n v="22"/>
    <s v="QUIRAMA CASTAEDA JHON JADER"/>
    <x v="12"/>
    <x v="3"/>
    <n v="302"/>
    <n v="23.230769230769202"/>
    <n v="272.04438280166403"/>
    <s v="1 Descuento (conduct) "/>
    <n v="151540.9639"/>
    <x v="1"/>
    <n v="11852.5"/>
    <x v="1281"/>
    <x v="0"/>
    <m/>
  </r>
  <r>
    <d v="2025-02-06T01:34:48"/>
    <x v="9"/>
    <n v="23"/>
    <s v="SALDARRIAGA PARRA LUIS ALBERTO"/>
    <x v="0"/>
    <x v="0"/>
    <n v="210"/>
    <n v="23.3333333333333"/>
    <n v="188.33841886269099"/>
    <m/>
    <n v="104912.97500000001"/>
    <x v="2"/>
    <n v="11852.5"/>
    <x v="1281"/>
    <x v="0"/>
    <m/>
  </r>
  <r>
    <d v="2025-02-06T01:34:48"/>
    <x v="1"/>
    <n v="24"/>
    <s v="HERRERA GIRALDO DAVINSON"/>
    <x v="4"/>
    <x v="0"/>
    <n v="183"/>
    <n v="26.1428571428571"/>
    <n v="146.485436893204"/>
    <m/>
    <n v="81598.980599999995"/>
    <x v="0"/>
    <n v="11852.5"/>
    <x v="1281"/>
    <x v="0"/>
    <m/>
  </r>
  <r>
    <d v="2025-02-06T01:34:48"/>
    <x v="9"/>
    <n v="25"/>
    <s v="HENAO MUOZ FERNEY"/>
    <x v="1"/>
    <x v="0"/>
    <n v="208"/>
    <n v="18.909090909090899"/>
    <n v="230.191400832178"/>
    <m/>
    <n v="128226.96950000001"/>
    <x v="1"/>
    <n v="11852.5"/>
    <x v="1281"/>
    <x v="0"/>
    <m/>
  </r>
  <r>
    <d v="2025-02-06T01:34:49"/>
    <x v="1"/>
    <n v="26"/>
    <s v="ESPINOZA CHAVARRIA GUILLERMO LEON"/>
    <x v="8"/>
    <x v="0"/>
    <n v="91"/>
    <n v="18.2"/>
    <n v="104.63245492371701"/>
    <m/>
    <n v="58284.986100000002"/>
    <x v="0"/>
    <n v="11852.5"/>
    <x v="1281"/>
    <x v="0"/>
    <m/>
  </r>
  <r>
    <d v="2025-02-06T01:34:49"/>
    <x v="9"/>
    <n v="27"/>
    <s v="FLORES RINCON JORGE ALBERTO"/>
    <x v="1"/>
    <x v="0"/>
    <n v="199"/>
    <n v="18.090909090909101"/>
    <n v="230.191400832178"/>
    <m/>
    <n v="128226.96950000001"/>
    <x v="0"/>
    <n v="11852.5"/>
    <x v="1281"/>
    <x v="0"/>
    <m/>
  </r>
  <r>
    <d v="2025-02-06T01:34:49"/>
    <x v="1"/>
    <n v="28"/>
    <s v="AGUDELO GARCIA LLORDIN ELIAS"/>
    <x v="3"/>
    <x v="0"/>
    <n v="159"/>
    <n v="15.9"/>
    <n v="209.26490984743401"/>
    <m/>
    <n v="116569.97229999999"/>
    <x v="0"/>
    <n v="11852.5"/>
    <x v="1281"/>
    <x v="0"/>
    <m/>
  </r>
  <r>
    <d v="2025-02-06T01:34:49"/>
    <x v="9"/>
    <n v="29"/>
    <s v="VALENCIA MENDOZA JHON"/>
    <x v="1"/>
    <x v="0"/>
    <n v="220"/>
    <n v="20"/>
    <n v="230.191400832178"/>
    <m/>
    <n v="128226.96950000001"/>
    <x v="0"/>
    <n v="11852.5"/>
    <x v="1281"/>
    <x v="0"/>
    <m/>
  </r>
  <r>
    <d v="2025-02-06T01:34:50"/>
    <x v="1"/>
    <n v="31"/>
    <s v="QUINTO WALDO HENDIS ENRIQUE"/>
    <x v="0"/>
    <x v="0"/>
    <n v="176"/>
    <n v="19.5555555555556"/>
    <n v="188.33841886269099"/>
    <s v="1 Descuento (Despachador) "/>
    <n v="104912.97500000001"/>
    <x v="0"/>
    <n v="11852.5"/>
    <x v="1281"/>
    <x v="0"/>
    <m/>
  </r>
  <r>
    <d v="2025-02-06T01:34:50"/>
    <x v="9"/>
    <n v="32"/>
    <s v="AGUDELO GARCIA DENIN ANGELO"/>
    <x v="1"/>
    <x v="0"/>
    <n v="256"/>
    <n v="23.272727272727298"/>
    <n v="230.191400832178"/>
    <s v="2 Descuentos (Usuarios desubicados) "/>
    <n v="128226.96950000001"/>
    <x v="0"/>
    <n v="11852.5"/>
    <x v="1281"/>
    <x v="0"/>
    <m/>
  </r>
  <r>
    <d v="2025-02-06T01:34:50"/>
    <x v="1"/>
    <n v="33"/>
    <s v="ACOSTA LORA JHON JADER"/>
    <x v="0"/>
    <x v="0"/>
    <n v="198"/>
    <n v="22"/>
    <n v="188.33841886269099"/>
    <s v="2 Descuentos (jefe de ruta) "/>
    <n v="104912.97500000001"/>
    <x v="0"/>
    <n v="11852.5"/>
    <x v="1281"/>
    <x v="0"/>
    <m/>
  </r>
  <r>
    <d v="2025-02-06T01:34:51"/>
    <x v="9"/>
    <n v="34"/>
    <s v="MONTOYA OSPINA GILBERTO ANTONIO"/>
    <x v="1"/>
    <x v="0"/>
    <n v="291"/>
    <n v="26.454545454545499"/>
    <n v="230.191400832178"/>
    <m/>
    <n v="128226.96950000001"/>
    <x v="0"/>
    <n v="11852.5"/>
    <x v="1281"/>
    <x v="0"/>
    <m/>
  </r>
  <r>
    <d v="2025-02-06T01:34:51"/>
    <x v="1"/>
    <n v="35"/>
    <s v="MOLINA LUIS FERNANDO"/>
    <x v="0"/>
    <x v="0"/>
    <n v="208"/>
    <n v="23.1111111111111"/>
    <n v="188.33841886269099"/>
    <s v="1 Descuento (Despachador) "/>
    <n v="104912.97500000001"/>
    <x v="1"/>
    <n v="11852.5"/>
    <x v="1281"/>
    <x v="0"/>
    <m/>
  </r>
  <r>
    <d v="2025-02-06T01:34:51"/>
    <x v="9"/>
    <n v="36"/>
    <s v="JARAMILLO JARAMILLO FRANCISCO WBEIMAR"/>
    <x v="0"/>
    <x v="0"/>
    <n v="178"/>
    <n v="19.7777777777778"/>
    <n v="188.33841886269099"/>
    <m/>
    <n v="104912.97500000001"/>
    <x v="0"/>
    <n v="11852.5"/>
    <x v="1281"/>
    <x v="0"/>
    <m/>
  </r>
  <r>
    <d v="2025-02-06T01:34:52"/>
    <x v="1"/>
    <n v="37"/>
    <s v="TABORDA ROJAS DIEGO ALEJANDRO"/>
    <x v="1"/>
    <x v="0"/>
    <n v="262"/>
    <n v="23.818181818181799"/>
    <n v="230.191400832178"/>
    <m/>
    <n v="128226.96950000001"/>
    <x v="1"/>
    <n v="11852.5"/>
    <x v="1281"/>
    <x v="0"/>
    <m/>
  </r>
  <r>
    <d v="2025-02-06T01:34:52"/>
    <x v="9"/>
    <n v="38"/>
    <s v="JIMENEZ HERNANDEZ ESTEBAN CAMILO"/>
    <x v="6"/>
    <x v="0"/>
    <n v="202"/>
    <n v="25.25"/>
    <n v="167.41192787794699"/>
    <m/>
    <n v="93255.977799999993"/>
    <x v="0"/>
    <n v="11852.5"/>
    <x v="1281"/>
    <x v="0"/>
    <m/>
  </r>
  <r>
    <d v="2025-02-06T01:34:52"/>
    <x v="1"/>
    <n v="39"/>
    <s v="MOSQUERA WILSON"/>
    <x v="10"/>
    <x v="0"/>
    <n v="110"/>
    <n v="24.4444444444444"/>
    <n v="94.169209431345394"/>
    <m/>
    <n v="52456.487500000003"/>
    <x v="0"/>
    <n v="11852.5"/>
    <x v="1281"/>
    <x v="0"/>
    <m/>
  </r>
  <r>
    <d v="2025-02-06T01:34:52"/>
    <x v="9"/>
    <n v="40"/>
    <s v="OCAMPO OCAMPO ANTONIO JOSE"/>
    <x v="1"/>
    <x v="0"/>
    <n v="249"/>
    <n v="22.636363636363601"/>
    <n v="230.191400832178"/>
    <s v="3 Descuentos (transbordo)"/>
    <n v="128226.96950000001"/>
    <x v="0"/>
    <n v="11852.5"/>
    <x v="1281"/>
    <x v="0"/>
    <m/>
  </r>
  <r>
    <d v="2025-02-06T01:34:53"/>
    <x v="1"/>
    <n v="41"/>
    <s v="GARCIA DAVID WILSON ALBERTO"/>
    <x v="1"/>
    <x v="0"/>
    <n v="225"/>
    <n v="20.454545454545499"/>
    <n v="230.191400832178"/>
    <s v="1 Descuento (Jefe de ruta) "/>
    <n v="128226.96950000001"/>
    <x v="1"/>
    <n v="11852.5"/>
    <x v="1281"/>
    <x v="0"/>
    <m/>
  </r>
  <r>
    <d v="2025-02-06T01:34:53"/>
    <x v="9"/>
    <n v="42"/>
    <s v="LOPERA ALVAREZ ESTIVEN"/>
    <x v="0"/>
    <x v="0"/>
    <n v="186"/>
    <n v="20.6666666666667"/>
    <n v="188.33841886269099"/>
    <s v="1 Descuento (Despachador) "/>
    <n v="104912.97500000001"/>
    <x v="1"/>
    <n v="11852.5"/>
    <x v="1281"/>
    <x v="0"/>
    <m/>
  </r>
  <r>
    <d v="2025-02-07T01:45:56"/>
    <x v="9"/>
    <n v="1"/>
    <s v="MACEA MATEO"/>
    <x v="0"/>
    <x v="0"/>
    <n v="165"/>
    <n v="18.3333333333333"/>
    <n v="189.62376237623801"/>
    <s v="2 Descuentos (desubicados)"/>
    <n v="105664.901"/>
    <x v="0"/>
    <n v="12553.6585"/>
    <x v="1282"/>
    <x v="0"/>
    <m/>
  </r>
  <r>
    <d v="2025-02-07T01:45:56"/>
    <x v="1"/>
    <n v="2"/>
    <s v="PARIAS MURIEL JHON FREDY"/>
    <x v="10"/>
    <x v="0"/>
    <n v="110"/>
    <n v="27.5"/>
    <n v="84.277227722772295"/>
    <m/>
    <n v="46962.178200000002"/>
    <x v="1"/>
    <n v="12553.6585"/>
    <x v="1282"/>
    <x v="0"/>
    <m/>
  </r>
  <r>
    <d v="2025-02-07T01:45:57"/>
    <x v="9"/>
    <n v="3"/>
    <s v="AGUIRRE ANDRES"/>
    <x v="0"/>
    <x v="0"/>
    <n v="162"/>
    <n v="18"/>
    <n v="189.62376237623801"/>
    <s v="2 Descuentos (conductor)"/>
    <n v="105664.901"/>
    <x v="0"/>
    <n v="12553.6585"/>
    <x v="1282"/>
    <x v="0"/>
    <m/>
  </r>
  <r>
    <d v="2025-02-07T01:45:57"/>
    <x v="1"/>
    <n v="4"/>
    <s v="RESTREPO RODRIGUEZ LIBARDO ANDRES"/>
    <x v="1"/>
    <x v="0"/>
    <n v="276"/>
    <n v="25.090909090909101"/>
    <n v="231.76237623762401"/>
    <s v="5 Descuentos (desubicados)"/>
    <n v="129145.9901"/>
    <x v="0"/>
    <n v="12553.6585"/>
    <x v="1282"/>
    <x v="0"/>
    <m/>
  </r>
  <r>
    <d v="2025-02-07T01:45:57"/>
    <x v="9"/>
    <n v="5"/>
    <s v="BERRIO POSADA ANGELA"/>
    <x v="3"/>
    <x v="0"/>
    <n v="172"/>
    <n v="17.2"/>
    <n v="210.69306930693099"/>
    <m/>
    <n v="117405.4455"/>
    <x v="1"/>
    <n v="12553.6585"/>
    <x v="1282"/>
    <x v="0"/>
    <m/>
  </r>
  <r>
    <d v="2025-02-07T01:45:57"/>
    <x v="1"/>
    <n v="6"/>
    <s v="LOPEZ PINEDA DANIEL ESTIVEN"/>
    <x v="4"/>
    <x v="0"/>
    <n v="117"/>
    <n v="16.714285714285701"/>
    <n v="147.48514851485101"/>
    <s v="1 Descuentos (conductor)"/>
    <n v="82183.811900000001"/>
    <x v="0"/>
    <n v="12553.6585"/>
    <x v="1282"/>
    <x v="0"/>
    <m/>
  </r>
  <r>
    <d v="2025-02-07T01:45:58"/>
    <x v="9"/>
    <n v="7"/>
    <s v="MEDINA MARTINEZ JONATHAN ESTIVEN"/>
    <x v="0"/>
    <x v="0"/>
    <n v="170"/>
    <n v="18.8888888888889"/>
    <n v="189.62376237623801"/>
    <m/>
    <n v="105664.901"/>
    <x v="1"/>
    <n v="12553.6585"/>
    <x v="1282"/>
    <x v="0"/>
    <m/>
  </r>
  <r>
    <d v="2025-02-07T01:45:58"/>
    <x v="1"/>
    <n v="8"/>
    <s v="VACA FIERRO ROBINSON"/>
    <x v="1"/>
    <x v="0"/>
    <n v="218"/>
    <n v="19.818181818181799"/>
    <n v="231.76237623762401"/>
    <s v="5 Descuentos (despachador-desubicados)"/>
    <n v="129145.9901"/>
    <x v="1"/>
    <n v="12553.6585"/>
    <x v="1282"/>
    <x v="0"/>
    <m/>
  </r>
  <r>
    <d v="2025-02-07T01:45:58"/>
    <x v="9"/>
    <n v="9"/>
    <s v="ALVAREZ SAMUEL"/>
    <x v="6"/>
    <x v="0"/>
    <n v="223"/>
    <n v="27.875"/>
    <n v="168.55445544554499"/>
    <s v="1 Descuentos (despachador)"/>
    <n v="93924.356400000004"/>
    <x v="0"/>
    <n v="12553.6585"/>
    <x v="1282"/>
    <x v="0"/>
    <m/>
  </r>
  <r>
    <d v="2025-02-07T01:45:58"/>
    <x v="1"/>
    <n v="10"/>
    <s v="RAMIREZ RENGIFO JORGE ANDRES"/>
    <x v="3"/>
    <x v="0"/>
    <n v="199"/>
    <n v="19.899999999999999"/>
    <n v="210.69306930693099"/>
    <m/>
    <n v="117405.4455"/>
    <x v="0"/>
    <n v="12553.6585"/>
    <x v="1282"/>
    <x v="0"/>
    <m/>
  </r>
  <r>
    <d v="2025-02-07T01:45:59"/>
    <x v="9"/>
    <n v="11"/>
    <s v="PUERTA URREGO EDWARD ANDRES"/>
    <x v="3"/>
    <x v="0"/>
    <n v="224"/>
    <n v="22.4"/>
    <n v="210.69306930693099"/>
    <s v="4 Descuentos (desubicados)"/>
    <n v="117405.4455"/>
    <x v="0"/>
    <n v="12553.6585"/>
    <x v="1282"/>
    <x v="0"/>
    <m/>
  </r>
  <r>
    <d v="2025-02-07T01:45:59"/>
    <x v="1"/>
    <n v="12"/>
    <s v="DAVID  HENRY GIOVANNY"/>
    <x v="6"/>
    <x v="0"/>
    <n v="134"/>
    <n v="16.75"/>
    <n v="168.55445544554499"/>
    <s v="3 Descuentos (transbordo)"/>
    <n v="93924.356400000004"/>
    <x v="0"/>
    <n v="12553.6585"/>
    <x v="1282"/>
    <x v="0"/>
    <m/>
  </r>
  <r>
    <d v="2025-02-07T01:45:59"/>
    <x v="9"/>
    <n v="13"/>
    <s v="DURANGO PAEZ GILDARDO"/>
    <x v="0"/>
    <x v="0"/>
    <n v="176"/>
    <n v="19.5555555555556"/>
    <n v="189.62376237623801"/>
    <m/>
    <n v="105664.901"/>
    <x v="0"/>
    <n v="12553.6585"/>
    <x v="1282"/>
    <x v="0"/>
    <m/>
  </r>
  <r>
    <d v="2025-02-07T01:45:59"/>
    <x v="1"/>
    <n v="14"/>
    <s v="DIAZ LOZADA ANDRES FELIPE"/>
    <x v="3"/>
    <x v="0"/>
    <n v="201"/>
    <n v="20.100000000000001"/>
    <n v="210.69306930693099"/>
    <m/>
    <n v="117405.4455"/>
    <x v="1"/>
    <n v="12553.6585"/>
    <x v="1282"/>
    <x v="0"/>
    <m/>
  </r>
  <r>
    <d v="2025-02-07T01:46:00"/>
    <x v="9"/>
    <n v="15"/>
    <s v="VERENZUELA MARTINEZ ALEXANDER"/>
    <x v="8"/>
    <x v="0"/>
    <n v="140"/>
    <n v="28"/>
    <n v="105.346534653465"/>
    <m/>
    <n v="58702.722800000003"/>
    <x v="1"/>
    <n v="12553.6585"/>
    <x v="1282"/>
    <x v="0"/>
    <m/>
  </r>
  <r>
    <d v="2025-02-07T01:46:00"/>
    <x v="1"/>
    <n v="16"/>
    <s v="PEREZ GARCIA JUAN ESTEBAN"/>
    <x v="0"/>
    <x v="0"/>
    <n v="199"/>
    <n v="22.1111111111111"/>
    <n v="189.62376237623801"/>
    <s v="2 Descuentos (desubicados)"/>
    <n v="105664.901"/>
    <x v="0"/>
    <n v="12553.6585"/>
    <x v="1282"/>
    <x v="0"/>
    <m/>
  </r>
  <r>
    <d v="2025-02-07T01:46:00"/>
    <x v="9"/>
    <n v="17"/>
    <s v="RAMIREZ JARAMILLO WILSON"/>
    <x v="6"/>
    <x v="0"/>
    <n v="167"/>
    <n v="20.875"/>
    <n v="168.55445544554499"/>
    <m/>
    <n v="93924.356400000004"/>
    <x v="0"/>
    <n v="12553.6585"/>
    <x v="1282"/>
    <x v="0"/>
    <m/>
  </r>
  <r>
    <d v="2025-02-07T01:46:00"/>
    <x v="1"/>
    <n v="18"/>
    <s v="BETANCUR GUZMAN JHON FERNANDO"/>
    <x v="3"/>
    <x v="0"/>
    <n v="192"/>
    <n v="19.2"/>
    <n v="210.69306930693099"/>
    <s v="4 Descuentos (conductor- desubicados)"/>
    <n v="117405.4455"/>
    <x v="0"/>
    <n v="12553.6585"/>
    <x v="1282"/>
    <x v="0"/>
    <m/>
  </r>
  <r>
    <d v="2025-02-07T01:46:00"/>
    <x v="9"/>
    <n v="19"/>
    <s v="MUOZ PEA WEIMAR ALONSO"/>
    <x v="0"/>
    <x v="0"/>
    <n v="168"/>
    <n v="18.6666666666667"/>
    <n v="189.62376237623801"/>
    <s v="2 Descuentos (desubicados)"/>
    <n v="105664.901"/>
    <x v="0"/>
    <n v="12553.6585"/>
    <x v="1282"/>
    <x v="0"/>
    <m/>
  </r>
  <r>
    <d v="2025-02-07T01:46:01"/>
    <x v="1"/>
    <n v="20"/>
    <s v="QUINTERO  ALVARO ANTONIO"/>
    <x v="1"/>
    <x v="0"/>
    <n v="222"/>
    <n v="20.181818181818201"/>
    <n v="231.76237623762401"/>
    <m/>
    <n v="129145.9901"/>
    <x v="0"/>
    <n v="12553.6585"/>
    <x v="1282"/>
    <x v="0"/>
    <m/>
  </r>
  <r>
    <d v="2025-02-07T01:46:01"/>
    <x v="9"/>
    <n v="21"/>
    <s v="DURANGO DAVID JOSE"/>
    <x v="0"/>
    <x v="0"/>
    <n v="174"/>
    <n v="19.3333333333333"/>
    <n v="189.62376237623801"/>
    <m/>
    <n v="105664.901"/>
    <x v="0"/>
    <n v="12553.6585"/>
    <x v="1282"/>
    <x v="0"/>
    <m/>
  </r>
  <r>
    <d v="2025-02-07T01:46:01"/>
    <x v="1"/>
    <n v="22"/>
    <s v="QUIRAMA CASTAEDA JHON JADER"/>
    <x v="6"/>
    <x v="0"/>
    <n v="151"/>
    <n v="18.875"/>
    <n v="168.55445544554499"/>
    <m/>
    <n v="93924.356400000004"/>
    <x v="1"/>
    <n v="12553.6585"/>
    <x v="1282"/>
    <x v="0"/>
    <m/>
  </r>
  <r>
    <d v="2025-02-07T01:46:01"/>
    <x v="9"/>
    <n v="23"/>
    <s v="SALDARRIAGA PARRA LUIS ALBERTO"/>
    <x v="2"/>
    <x v="0"/>
    <n v="130"/>
    <n v="21.6666666666667"/>
    <n v="126.415841584158"/>
    <s v="2 Descuentos (desubicados)"/>
    <n v="70443.267300000007"/>
    <x v="2"/>
    <n v="12553.6585"/>
    <x v="1282"/>
    <x v="0"/>
    <m/>
  </r>
  <r>
    <d v="2025-02-07T01:46:02"/>
    <x v="1"/>
    <n v="24"/>
    <s v="HERRERA GIRALDO DAVINSON"/>
    <x v="0"/>
    <x v="0"/>
    <n v="184"/>
    <n v="20.4444444444444"/>
    <n v="189.62376237623801"/>
    <s v="6 Descuentos (analista-desubicados)"/>
    <n v="105664.901"/>
    <x v="0"/>
    <n v="12553.6585"/>
    <x v="1282"/>
    <x v="0"/>
    <m/>
  </r>
  <r>
    <d v="2025-02-07T01:46:02"/>
    <x v="9"/>
    <n v="25"/>
    <s v="JIMENEZ HURTADO CARLOS ESTIVEN"/>
    <x v="0"/>
    <x v="0"/>
    <n v="214"/>
    <n v="23.7777777777778"/>
    <n v="189.62376237623801"/>
    <m/>
    <n v="105664.901"/>
    <x v="1"/>
    <n v="12553.6585"/>
    <x v="1282"/>
    <x v="0"/>
    <m/>
  </r>
  <r>
    <d v="2025-02-07T01:46:02"/>
    <x v="1"/>
    <n v="26"/>
    <s v="CIRO MARIN RODRIGO ALBERTO"/>
    <x v="0"/>
    <x v="0"/>
    <n v="189"/>
    <n v="21"/>
    <n v="189.62376237623801"/>
    <s v="5 Descuentos (analista-conductor)"/>
    <n v="105664.901"/>
    <x v="0"/>
    <n v="12553.6585"/>
    <x v="1282"/>
    <x v="0"/>
    <m/>
  </r>
  <r>
    <d v="2025-02-07T01:46:02"/>
    <x v="9"/>
    <n v="27"/>
    <s v="FLORES RINCON JORGE ALBERTO"/>
    <x v="6"/>
    <x v="0"/>
    <n v="216"/>
    <n v="28.8"/>
    <n v="158.019801980198"/>
    <m/>
    <n v="88054.084199999998"/>
    <x v="0"/>
    <n v="12553.6585"/>
    <x v="1282"/>
    <x v="0"/>
    <m/>
  </r>
  <r>
    <d v="2025-02-07T01:46:03"/>
    <x v="1"/>
    <n v="28"/>
    <s v="AGUDELO GARCIA LLORDIN ELIAS"/>
    <x v="4"/>
    <x v="0"/>
    <n v="129"/>
    <n v="18.428571428571399"/>
    <n v="147.48514851485101"/>
    <s v="3 Descuentos (conductor)"/>
    <n v="82183.811900000001"/>
    <x v="0"/>
    <n v="12553.6585"/>
    <x v="1282"/>
    <x v="0"/>
    <m/>
  </r>
  <r>
    <d v="2025-02-07T01:46:03"/>
    <x v="9"/>
    <n v="29"/>
    <s v="VALENCIA MENDOZA JHON"/>
    <x v="0"/>
    <x v="0"/>
    <n v="218"/>
    <n v="24.2222222222222"/>
    <n v="189.62376237623801"/>
    <s v="1 Descuentos (conductor)"/>
    <n v="105664.901"/>
    <x v="0"/>
    <n v="12553.6585"/>
    <x v="1282"/>
    <x v="0"/>
    <m/>
  </r>
  <r>
    <d v="2025-02-07T01:46:03"/>
    <x v="1"/>
    <n v="31"/>
    <s v="GARCIA DAVID WILSON ALBERTO"/>
    <x v="10"/>
    <x v="0"/>
    <n v="80"/>
    <n v="20"/>
    <n v="84.277227722772295"/>
    <m/>
    <n v="46962.178200000002"/>
    <x v="0"/>
    <n v="12553.6585"/>
    <x v="1282"/>
    <x v="0"/>
    <m/>
  </r>
  <r>
    <d v="2025-02-07T01:46:03"/>
    <x v="9"/>
    <n v="32"/>
    <s v="AGUDELO GARCIA DENIN ANGELO"/>
    <x v="0"/>
    <x v="0"/>
    <n v="150"/>
    <n v="16.6666666666667"/>
    <n v="189.62376237623801"/>
    <s v="2 Descuentos (despachador-desubicados)"/>
    <n v="105664.901"/>
    <x v="0"/>
    <n v="12553.6585"/>
    <x v="1282"/>
    <x v="0"/>
    <m/>
  </r>
  <r>
    <d v="2025-02-07T01:46:04"/>
    <x v="1"/>
    <n v="33"/>
    <s v="ACOSTA LORA JHON JADER"/>
    <x v="0"/>
    <x v="0"/>
    <n v="221"/>
    <n v="24.5555555555556"/>
    <n v="189.62376237623801"/>
    <m/>
    <n v="105664.901"/>
    <x v="0"/>
    <n v="12553.6585"/>
    <x v="1282"/>
    <x v="0"/>
    <m/>
  </r>
  <r>
    <d v="2025-02-07T01:46:04"/>
    <x v="9"/>
    <n v="34"/>
    <s v="MONTOYA OSPINA GILBERTO ANTONIO"/>
    <x v="3"/>
    <x v="0"/>
    <n v="279"/>
    <n v="27.9"/>
    <n v="210.69306930693099"/>
    <s v="2 Descuentos (desubicados)"/>
    <n v="117405.4455"/>
    <x v="0"/>
    <n v="12553.6585"/>
    <x v="1282"/>
    <x v="0"/>
    <m/>
  </r>
  <r>
    <d v="2025-02-07T01:46:04"/>
    <x v="1"/>
    <n v="35"/>
    <s v="MOLINA LUIS FERNANDO"/>
    <x v="0"/>
    <x v="0"/>
    <n v="228"/>
    <n v="25.3333333333333"/>
    <n v="189.62376237623801"/>
    <s v="3 Descuentos (conductor-despachador)"/>
    <n v="105664.901"/>
    <x v="1"/>
    <n v="12553.6585"/>
    <x v="1282"/>
    <x v="0"/>
    <m/>
  </r>
  <r>
    <d v="2025-02-07T01:46:04"/>
    <x v="9"/>
    <n v="36"/>
    <s v="JARAMILLO JARAMILLO FRANCISCO WBEIMAR"/>
    <x v="6"/>
    <x v="0"/>
    <n v="162"/>
    <n v="20.25"/>
    <n v="168.55445544554499"/>
    <m/>
    <n v="93924.356400000004"/>
    <x v="0"/>
    <n v="12553.6585"/>
    <x v="1282"/>
    <x v="0"/>
    <m/>
  </r>
  <r>
    <d v="2025-02-07T01:46:05"/>
    <x v="1"/>
    <n v="37"/>
    <s v="TABORDA ROJAS DIEGO ALEJANDRO"/>
    <x v="6"/>
    <x v="0"/>
    <n v="138"/>
    <n v="17.25"/>
    <n v="168.55445544554499"/>
    <m/>
    <n v="93924.356400000004"/>
    <x v="1"/>
    <n v="12553.6585"/>
    <x v="1282"/>
    <x v="0"/>
    <m/>
  </r>
  <r>
    <d v="2025-02-07T01:46:05"/>
    <x v="9"/>
    <n v="38"/>
    <s v="JIMENEZ HERNANDEZ ESTEBAN CAMILO"/>
    <x v="6"/>
    <x v="0"/>
    <n v="206"/>
    <n v="25.75"/>
    <n v="168.55445544554499"/>
    <m/>
    <n v="93924.356400000004"/>
    <x v="0"/>
    <n v="12553.6585"/>
    <x v="1282"/>
    <x v="0"/>
    <m/>
  </r>
  <r>
    <d v="2025-02-07T01:46:05"/>
    <x v="1"/>
    <n v="39"/>
    <s v="MOSQUERA WILSON"/>
    <x v="4"/>
    <x v="0"/>
    <n v="154"/>
    <n v="22"/>
    <n v="147.48514851485101"/>
    <m/>
    <n v="82183.811900000001"/>
    <x v="0"/>
    <n v="12553.6585"/>
    <x v="1282"/>
    <x v="0"/>
    <m/>
  </r>
  <r>
    <d v="2025-02-07T01:46:05"/>
    <x v="9"/>
    <n v="40"/>
    <s v="BERNAL RONDON KEVIN OSWALDO"/>
    <x v="3"/>
    <x v="0"/>
    <n v="161"/>
    <n v="16.100000000000001"/>
    <n v="210.69306930693099"/>
    <s v="3 Descuentos (despachador-desubicados)"/>
    <n v="117405.4455"/>
    <x v="0"/>
    <n v="12553.6585"/>
    <x v="1282"/>
    <x v="0"/>
    <m/>
  </r>
  <r>
    <d v="2025-02-07T01:46:05"/>
    <x v="1"/>
    <n v="41"/>
    <s v="LONDOO LOPERA DUVAN ANDRES"/>
    <x v="3"/>
    <x v="0"/>
    <n v="227"/>
    <n v="22.7"/>
    <n v="210.69306930693099"/>
    <s v="2 Descuentos (desubicados)"/>
    <n v="117405.4455"/>
    <x v="1"/>
    <n v="12553.6585"/>
    <x v="1282"/>
    <x v="0"/>
    <m/>
  </r>
  <r>
    <d v="2025-02-07T01:46:06"/>
    <x v="9"/>
    <n v="42"/>
    <s v="LOPERA ALVAREZ ESTIVEN"/>
    <x v="1"/>
    <x v="0"/>
    <n v="202"/>
    <n v="18.363636363636399"/>
    <n v="231.76237623762401"/>
    <m/>
    <n v="129145.9901"/>
    <x v="1"/>
    <n v="12553.6585"/>
    <x v="1282"/>
    <x v="0"/>
    <m/>
  </r>
  <r>
    <d v="2025-02-08T01:07:19"/>
    <x v="1"/>
    <n v="1"/>
    <s v="MACEA MATEO"/>
    <x v="6"/>
    <x v="0"/>
    <n v="159"/>
    <n v="19.875"/>
    <n v="178.24852071005901"/>
    <s v="4 Descuentos (despachador y usuarios desubicados) "/>
    <n v="99595.384600000005"/>
    <x v="0"/>
    <n v="13947.2222"/>
    <x v="1283"/>
    <x v="0"/>
    <m/>
  </r>
  <r>
    <d v="2025-02-08T01:07:20"/>
    <x v="9"/>
    <n v="2"/>
    <s v="PARIAS MURIEL JHON FREDY"/>
    <x v="8"/>
    <x v="0"/>
    <n v="110"/>
    <n v="22"/>
    <n v="111.40532544378701"/>
    <s v="2 Descuentos (Asociados) "/>
    <n v="62247.115400000002"/>
    <x v="1"/>
    <n v="13947.2222"/>
    <x v="1283"/>
    <x v="0"/>
    <m/>
  </r>
  <r>
    <d v="2025-02-08T01:07:20"/>
    <x v="1"/>
    <n v="4"/>
    <s v="TORRES SUAREZ JUAN DIEGO"/>
    <x v="11"/>
    <x v="0"/>
    <n v="49"/>
    <n v="24.5"/>
    <n v="44.562130177514803"/>
    <m/>
    <n v="24898.8462"/>
    <x v="0"/>
    <n v="13947.2222"/>
    <x v="1283"/>
    <x v="0"/>
    <m/>
  </r>
  <r>
    <d v="2025-02-08T01:07:20"/>
    <x v="9"/>
    <n v="5"/>
    <s v="BERRIO POSADA ANGELA"/>
    <x v="1"/>
    <x v="3"/>
    <n v="297"/>
    <n v="27"/>
    <n v="245.09171597633099"/>
    <m/>
    <n v="136943.6538"/>
    <x v="1"/>
    <n v="13947.2222"/>
    <x v="1283"/>
    <x v="0"/>
    <m/>
  </r>
  <r>
    <d v="2025-02-08T01:07:21"/>
    <x v="1"/>
    <n v="6"/>
    <s v="LOPEZ PINEDA DANIEL ESTIVEN"/>
    <x v="0"/>
    <x v="0"/>
    <n v="182"/>
    <n v="20.2222222222222"/>
    <n v="200.52958579881701"/>
    <s v="3 descuentos (conducts) "/>
    <n v="112044.8077"/>
    <x v="0"/>
    <n v="13947.2222"/>
    <x v="1283"/>
    <x v="0"/>
    <m/>
  </r>
  <r>
    <d v="2025-02-08T01:07:21"/>
    <x v="9"/>
    <n v="7"/>
    <s v="MEDINA MARTINEZ JONATHAN ESTIVEN"/>
    <x v="0"/>
    <x v="0"/>
    <n v="185"/>
    <n v="20.5555555555556"/>
    <n v="200.52958579881701"/>
    <s v="1 descuento (despachador) "/>
    <n v="112044.8077"/>
    <x v="1"/>
    <n v="13947.2222"/>
    <x v="1283"/>
    <x v="0"/>
    <m/>
  </r>
  <r>
    <d v="2025-02-08T01:07:22"/>
    <x v="1"/>
    <n v="8"/>
    <s v="VACA FIERRO ROBINSON"/>
    <x v="3"/>
    <x v="0"/>
    <n v="252"/>
    <n v="25.2"/>
    <n v="222.81065088757401"/>
    <s v="2 Descuentos (Usuarios desubicados) "/>
    <n v="124494.2308"/>
    <x v="1"/>
    <n v="13947.2222"/>
    <x v="1283"/>
    <x v="0"/>
    <m/>
  </r>
  <r>
    <d v="2025-02-08T01:07:23"/>
    <x v="9"/>
    <n v="9"/>
    <s v="ALVAREZ SAMUEL"/>
    <x v="6"/>
    <x v="0"/>
    <n v="196"/>
    <n v="24.5"/>
    <n v="178.24852071005901"/>
    <s v="15 descuentos (Incidente con Usuarios) "/>
    <n v="99595.384600000005"/>
    <x v="0"/>
    <n v="13947.2222"/>
    <x v="1283"/>
    <x v="0"/>
    <m/>
  </r>
  <r>
    <d v="2025-02-08T01:07:23"/>
    <x v="1"/>
    <n v="10"/>
    <s v="RAMIREZ RENGIFO JORGE ANDRES"/>
    <x v="3"/>
    <x v="0"/>
    <n v="223"/>
    <n v="23.473684210526301"/>
    <n v="211.67011834319501"/>
    <s v="4 Descuentos (despachador, conduct y usuarios desubicados) "/>
    <n v="118269.5192"/>
    <x v="0"/>
    <n v="13947.2222"/>
    <x v="1283"/>
    <x v="0"/>
    <m/>
  </r>
  <r>
    <d v="2025-02-08T01:07:23"/>
    <x v="9"/>
    <n v="11"/>
    <s v="PUERTA URREGO EDWARD ANDRES"/>
    <x v="0"/>
    <x v="0"/>
    <n v="148"/>
    <n v="16.4444444444444"/>
    <n v="200.52958579881701"/>
    <m/>
    <n v="112044.8077"/>
    <x v="0"/>
    <n v="13947.2222"/>
    <x v="1283"/>
    <x v="0"/>
    <m/>
  </r>
  <r>
    <d v="2025-02-08T01:07:24"/>
    <x v="1"/>
    <n v="12"/>
    <s v="JIMENEZ JIMENEZ OMAR DAVID"/>
    <x v="6"/>
    <x v="0"/>
    <n v="170"/>
    <n v="21.25"/>
    <n v="178.24852071005901"/>
    <m/>
    <n v="99595.384600000005"/>
    <x v="0"/>
    <n v="13947.2222"/>
    <x v="1283"/>
    <x v="0"/>
    <m/>
  </r>
  <r>
    <d v="2025-02-08T01:07:24"/>
    <x v="9"/>
    <n v="13"/>
    <s v="DURANGO PAEZ GILDARDO"/>
    <x v="6"/>
    <x v="0"/>
    <n v="180"/>
    <n v="22.5"/>
    <n v="178.24852071005901"/>
    <m/>
    <n v="99595.384600000005"/>
    <x v="0"/>
    <n v="13947.2222"/>
    <x v="1283"/>
    <x v="0"/>
    <m/>
  </r>
  <r>
    <d v="2025-02-08T01:07:24"/>
    <x v="1"/>
    <n v="14"/>
    <s v="DIAZ LOZADA ANDRES FELIPE"/>
    <x v="1"/>
    <x v="0"/>
    <n v="287"/>
    <n v="26.090909090909101"/>
    <n v="245.09171597633099"/>
    <s v="2 Descuentos (asociados) "/>
    <n v="136943.6538"/>
    <x v="1"/>
    <n v="13947.2222"/>
    <x v="1283"/>
    <x v="0"/>
    <m/>
  </r>
  <r>
    <d v="2025-02-08T01:07:25"/>
    <x v="9"/>
    <n v="16"/>
    <s v="PEREZ GARCIA JUAN ESTEBAN"/>
    <x v="0"/>
    <x v="0"/>
    <n v="196"/>
    <n v="21.7777777777778"/>
    <n v="200.52958579881701"/>
    <s v="2 Descuentos (monitoreo) "/>
    <n v="112044.8077"/>
    <x v="0"/>
    <n v="13947.2222"/>
    <x v="1283"/>
    <x v="0"/>
    <m/>
  </r>
  <r>
    <d v="2025-02-08T01:07:25"/>
    <x v="1"/>
    <n v="17"/>
    <s v="ESPINOZA CHAVARRIA GUILLERMO LEON"/>
    <x v="0"/>
    <x v="0"/>
    <n v="199"/>
    <n v="22.1111111111111"/>
    <n v="200.52958579881701"/>
    <m/>
    <n v="112044.8077"/>
    <x v="0"/>
    <n v="13947.2222"/>
    <x v="1283"/>
    <x v="0"/>
    <m/>
  </r>
  <r>
    <d v="2025-02-08T01:07:25"/>
    <x v="9"/>
    <n v="18"/>
    <s v="BETANCUR GUZMAN JHON FERNANDO"/>
    <x v="10"/>
    <x v="0"/>
    <n v="90"/>
    <n v="20"/>
    <n v="100.26479289940799"/>
    <s v="17 Descuentos (transbordo) "/>
    <n v="56022.4038"/>
    <x v="0"/>
    <n v="13947.2222"/>
    <x v="1283"/>
    <x v="0"/>
    <m/>
  </r>
  <r>
    <d v="2025-02-08T01:07:26"/>
    <x v="1"/>
    <n v="19"/>
    <s v="MUOZ PEA WEIMAR ALONSO"/>
    <x v="1"/>
    <x v="0"/>
    <n v="243"/>
    <n v="22.090909090909101"/>
    <n v="245.09171597633099"/>
    <s v="14 Descuentos (transbordo y usuarios desubicados) "/>
    <n v="136943.6538"/>
    <x v="0"/>
    <n v="13947.2222"/>
    <x v="1283"/>
    <x v="0"/>
    <m/>
  </r>
  <r>
    <d v="2025-02-08T01:07:26"/>
    <x v="9"/>
    <n v="20"/>
    <s v="QUINTERO  ALVARO ANTONIO"/>
    <x v="1"/>
    <x v="0"/>
    <n v="217"/>
    <n v="19.727272727272702"/>
    <n v="245.09171597633099"/>
    <m/>
    <n v="136943.6538"/>
    <x v="0"/>
    <n v="13947.2222"/>
    <x v="1283"/>
    <x v="0"/>
    <m/>
  </r>
  <r>
    <d v="2025-02-08T01:07:26"/>
    <x v="1"/>
    <n v="21"/>
    <s v="DURANGO DAVID JOSE"/>
    <x v="0"/>
    <x v="0"/>
    <n v="207"/>
    <n v="23"/>
    <n v="200.52958579881701"/>
    <m/>
    <n v="112044.8077"/>
    <x v="0"/>
    <n v="13947.2222"/>
    <x v="1283"/>
    <x v="0"/>
    <m/>
  </r>
  <r>
    <d v="2025-02-08T01:07:27"/>
    <x v="9"/>
    <n v="22"/>
    <s v="QUIRAMA CASTAEDA JHON JADER"/>
    <x v="1"/>
    <x v="0"/>
    <n v="262"/>
    <n v="23.818181818181799"/>
    <n v="245.09171597633099"/>
    <s v="1 descuento (despachador) "/>
    <n v="136943.6538"/>
    <x v="1"/>
    <n v="13947.2222"/>
    <x v="1283"/>
    <x v="0"/>
    <m/>
  </r>
  <r>
    <d v="2025-02-08T01:07:27"/>
    <x v="1"/>
    <n v="23"/>
    <s v="SALDARRIAGA PARRA LUIS ALBERTO"/>
    <x v="0"/>
    <x v="0"/>
    <n v="202"/>
    <n v="22.4444444444444"/>
    <n v="200.52958579881701"/>
    <m/>
    <n v="112044.8077"/>
    <x v="2"/>
    <n v="13947.2222"/>
    <x v="1283"/>
    <x v="0"/>
    <m/>
  </r>
  <r>
    <d v="2025-02-08T01:07:27"/>
    <x v="9"/>
    <n v="24"/>
    <s v="HERRERA GIRALDO DAVINSON"/>
    <x v="6"/>
    <x v="0"/>
    <n v="144"/>
    <n v="19.2"/>
    <n v="167.10798816568001"/>
    <s v="2 Descuentos (Conducts) "/>
    <n v="93370.6731"/>
    <x v="0"/>
    <n v="13947.2222"/>
    <x v="1283"/>
    <x v="0"/>
    <m/>
  </r>
  <r>
    <d v="2025-02-08T01:07:28"/>
    <x v="1"/>
    <n v="25"/>
    <s v="JIMENEZ HURTADO CARLOS ESTIVEN"/>
    <x v="4"/>
    <x v="0"/>
    <n v="196"/>
    <n v="28"/>
    <n v="155.96745562130201"/>
    <s v="2 Descuentos (Usuarios desubicados) "/>
    <n v="87145.961500000005"/>
    <x v="1"/>
    <n v="13947.2222"/>
    <x v="1283"/>
    <x v="0"/>
    <m/>
  </r>
  <r>
    <d v="2025-02-08T01:07:28"/>
    <x v="9"/>
    <n v="26"/>
    <s v="CIRO MARIN RODRIGO ALBERTO"/>
    <x v="6"/>
    <x v="0"/>
    <n v="166"/>
    <n v="22.133333333333301"/>
    <n v="167.10798816568001"/>
    <m/>
    <n v="93370.6731"/>
    <x v="0"/>
    <n v="13947.2222"/>
    <x v="1283"/>
    <x v="0"/>
    <m/>
  </r>
  <r>
    <d v="2025-02-08T01:07:28"/>
    <x v="1"/>
    <n v="27"/>
    <s v="RUA CHAVARRIA JEFERSON ANDREY"/>
    <x v="1"/>
    <x v="0"/>
    <n v="253"/>
    <n v="23"/>
    <n v="245.09171597633099"/>
    <s v="3 Descuentos (usuarios desubicados) "/>
    <n v="136943.6538"/>
    <x v="0"/>
    <n v="13947.2222"/>
    <x v="1283"/>
    <x v="0"/>
    <m/>
  </r>
  <r>
    <d v="2025-02-08T01:07:28"/>
    <x v="9"/>
    <n v="28"/>
    <s v="AGUDELO GARCIA LLORDIN ELIAS"/>
    <x v="1"/>
    <x v="0"/>
    <n v="238"/>
    <n v="21.636363636363601"/>
    <n v="245.09171597633099"/>
    <s v="2 Descuentos (Conducts) "/>
    <n v="136943.6538"/>
    <x v="0"/>
    <n v="13947.2222"/>
    <x v="1283"/>
    <x v="0"/>
    <m/>
  </r>
  <r>
    <d v="2025-02-08T01:07:29"/>
    <x v="1"/>
    <n v="29"/>
    <s v="VALENCIA MENDOZA JHON"/>
    <x v="3"/>
    <x v="0"/>
    <n v="188"/>
    <n v="18.8"/>
    <n v="222.81065088757401"/>
    <m/>
    <n v="124494.2308"/>
    <x v="0"/>
    <n v="13947.2222"/>
    <x v="1283"/>
    <x v="0"/>
    <m/>
  </r>
  <r>
    <d v="2025-02-08T01:07:29"/>
    <x v="9"/>
    <n v="31"/>
    <s v="GARCIA DAVID WILSON ALBERTO"/>
    <x v="3"/>
    <x v="0"/>
    <n v="206"/>
    <n v="20.6"/>
    <n v="222.81065088757401"/>
    <s v="21 Descuentos (transbordo, conducts y usuario desubicados) "/>
    <n v="124494.2308"/>
    <x v="0"/>
    <n v="13947.2222"/>
    <x v="1283"/>
    <x v="0"/>
    <m/>
  </r>
  <r>
    <d v="2025-02-08T01:07:29"/>
    <x v="1"/>
    <n v="32"/>
    <s v="RESTREPO RODRIGUEZ LIBARDO ANDRES"/>
    <x v="3"/>
    <x v="0"/>
    <n v="256"/>
    <n v="25.6"/>
    <n v="222.81065088757401"/>
    <s v="15 descuentos (Incidente con Usuarios) "/>
    <n v="124494.2308"/>
    <x v="0"/>
    <n v="13947.2222"/>
    <x v="1283"/>
    <x v="0"/>
    <m/>
  </r>
  <r>
    <d v="2025-02-08T01:07:30"/>
    <x v="9"/>
    <n v="33"/>
    <s v="ACOSTA LORA JHON JADER"/>
    <x v="1"/>
    <x v="0"/>
    <n v="272"/>
    <n v="24.727272727272702"/>
    <n v="245.09171597633099"/>
    <s v="2 Descuentos (Usuarios desubicados) "/>
    <n v="136943.6538"/>
    <x v="0"/>
    <n v="13947.2222"/>
    <x v="1283"/>
    <x v="0"/>
    <m/>
  </r>
  <r>
    <d v="2025-02-08T01:07:30"/>
    <x v="1"/>
    <n v="34"/>
    <s v="MONTOYA OSPINA GILBERTO ANTONIO"/>
    <x v="1"/>
    <x v="0"/>
    <n v="261"/>
    <n v="23.727272727272702"/>
    <n v="245.09171597633099"/>
    <s v="2 Descuentos (monitoreo) "/>
    <n v="136943.6538"/>
    <x v="0"/>
    <n v="13947.2222"/>
    <x v="1283"/>
    <x v="0"/>
    <m/>
  </r>
  <r>
    <d v="2025-02-08T01:07:30"/>
    <x v="9"/>
    <n v="35"/>
    <s v="MOLINA LUIS FERNANDO"/>
    <x v="2"/>
    <x v="0"/>
    <n v="146"/>
    <n v="24.3333333333333"/>
    <n v="133.68639053254401"/>
    <m/>
    <n v="74696.538499999995"/>
    <x v="1"/>
    <n v="13947.2222"/>
    <x v="1283"/>
    <x v="0"/>
    <m/>
  </r>
  <r>
    <d v="2025-02-08T01:07:31"/>
    <x v="1"/>
    <n v="36"/>
    <s v="JARAMILLO JARAMILLO FRANCISCO WBEIMAR"/>
    <x v="0"/>
    <x v="0"/>
    <n v="153"/>
    <n v="17"/>
    <n v="200.52958579881701"/>
    <m/>
    <n v="112044.8077"/>
    <x v="0"/>
    <n v="13947.2222"/>
    <x v="1283"/>
    <x v="0"/>
    <m/>
  </r>
  <r>
    <d v="2025-02-08T01:07:31"/>
    <x v="9"/>
    <n v="37"/>
    <s v="TABORDA ROJAS DIEGO ALEJANDRO"/>
    <x v="9"/>
    <x v="0"/>
    <n v="281"/>
    <n v="23.4166666666667"/>
    <n v="267.37278106508899"/>
    <m/>
    <n v="149393.07689999999"/>
    <x v="1"/>
    <n v="13947.2222"/>
    <x v="1283"/>
    <x v="0"/>
    <m/>
  </r>
  <r>
    <d v="2025-02-08T01:07:31"/>
    <x v="1"/>
    <n v="38"/>
    <s v="JIMENEZ HERNANDEZ ESTEBAN CAMILO"/>
    <x v="1"/>
    <x v="0"/>
    <n v="228"/>
    <n v="20.727272727272702"/>
    <n v="245.09171597633099"/>
    <s v="1 descuento (despachador) "/>
    <n v="136943.6538"/>
    <x v="0"/>
    <n v="13947.2222"/>
    <x v="1283"/>
    <x v="0"/>
    <m/>
  </r>
  <r>
    <d v="2025-02-08T01:07:31"/>
    <x v="9"/>
    <n v="40"/>
    <s v="BERNAL RONDON KEVIN OSWALDO"/>
    <x v="3"/>
    <x v="0"/>
    <n v="197"/>
    <n v="19.7"/>
    <n v="222.81065088757401"/>
    <s v="4 Descuentos (transbordo y usuarios desubicados) "/>
    <n v="124494.2308"/>
    <x v="0"/>
    <n v="13947.2222"/>
    <x v="1283"/>
    <x v="0"/>
    <m/>
  </r>
  <r>
    <d v="2025-02-08T01:07:32"/>
    <x v="1"/>
    <n v="41"/>
    <s v="LONDOO LOPERA DUVAN ANDRES"/>
    <x v="0"/>
    <x v="0"/>
    <n v="220"/>
    <n v="24.4444444444444"/>
    <n v="200.52958579881701"/>
    <m/>
    <n v="112044.8077"/>
    <x v="1"/>
    <n v="13947.2222"/>
    <x v="1283"/>
    <x v="0"/>
    <m/>
  </r>
  <r>
    <d v="2025-02-08T01:07:32"/>
    <x v="9"/>
    <n v="42"/>
    <s v="LOPERA ALVAREZ ESTIVEN"/>
    <x v="10"/>
    <x v="3"/>
    <n v="72"/>
    <n v="18"/>
    <n v="89.124260355029605"/>
    <m/>
    <n v="49797.692300000002"/>
    <x v="1"/>
    <n v="13947.2222"/>
    <x v="1283"/>
    <x v="0"/>
    <m/>
  </r>
  <r>
    <d v="2025-02-09T01:15:15"/>
    <x v="9"/>
    <n v="1"/>
    <s v="MACEA MATEO"/>
    <x v="0"/>
    <x v="3"/>
    <n v="182"/>
    <n v="20.2222222222222"/>
    <n v="180.72"/>
    <m/>
    <n v="100456.2"/>
    <x v="0"/>
    <n v="12148.6486"/>
    <x v="1284"/>
    <x v="0"/>
    <m/>
  </r>
  <r>
    <d v="2025-02-09T01:15:16"/>
    <x v="1"/>
    <n v="3"/>
    <s v="AGUIRRE ANDRES"/>
    <x v="4"/>
    <x v="0"/>
    <n v="152"/>
    <n v="21.714285714285701"/>
    <n v="140.56"/>
    <m/>
    <n v="78132.600000000006"/>
    <x v="0"/>
    <n v="12148.6486"/>
    <x v="1284"/>
    <x v="0"/>
    <m/>
  </r>
  <r>
    <d v="2025-02-09T01:15:16"/>
    <x v="9"/>
    <n v="4"/>
    <s v="SERNA GONZALES GEOVANNY ANDRES"/>
    <x v="10"/>
    <x v="0"/>
    <n v="77"/>
    <n v="22"/>
    <n v="70.28"/>
    <m/>
    <n v="39066.300000000003"/>
    <x v="0"/>
    <n v="12148.6486"/>
    <x v="1284"/>
    <x v="0"/>
    <m/>
  </r>
  <r>
    <d v="2025-02-09T01:15:16"/>
    <x v="1"/>
    <n v="5"/>
    <s v="BERRIO POSADA ANGELA"/>
    <x v="4"/>
    <x v="0"/>
    <n v="121"/>
    <n v="17.285714285714299"/>
    <n v="140.56"/>
    <s v="1 Descuento (Despachador) "/>
    <n v="78132.600000000006"/>
    <x v="1"/>
    <n v="12148.6486"/>
    <x v="1284"/>
    <x v="0"/>
    <m/>
  </r>
  <r>
    <d v="2025-02-09T01:15:17"/>
    <x v="9"/>
    <n v="6"/>
    <s v="LOPEZ PINEDA DANIEL ESTIVEN"/>
    <x v="6"/>
    <x v="0"/>
    <n v="192"/>
    <n v="24"/>
    <n v="160.63999999999999"/>
    <m/>
    <n v="89294.399999999994"/>
    <x v="0"/>
    <n v="12148.6486"/>
    <x v="1284"/>
    <x v="0"/>
    <m/>
  </r>
  <r>
    <d v="2025-02-09T01:15:17"/>
    <x v="1"/>
    <n v="7"/>
    <s v="MEDINA MARTINEZ JONATHAN ESTIVEN"/>
    <x v="0"/>
    <x v="0"/>
    <n v="190"/>
    <n v="21.1111111111111"/>
    <n v="180.72"/>
    <s v="3 Descuentos (Despachadores y conduct) "/>
    <n v="100456.2"/>
    <x v="1"/>
    <n v="12148.6486"/>
    <x v="1284"/>
    <x v="0"/>
    <m/>
  </r>
  <r>
    <d v="2025-02-09T01:15:17"/>
    <x v="9"/>
    <n v="8"/>
    <s v="VACA FIERRO ROBINSON"/>
    <x v="0"/>
    <x v="0"/>
    <n v="142"/>
    <n v="15.7777777777778"/>
    <n v="180.72"/>
    <m/>
    <n v="100456.2"/>
    <x v="1"/>
    <n v="12148.6486"/>
    <x v="1284"/>
    <x v="0"/>
    <m/>
  </r>
  <r>
    <d v="2025-02-09T01:15:18"/>
    <x v="1"/>
    <n v="9"/>
    <s v="RESTREPO RODRIGUEZ LIBARDO ANDRES"/>
    <x v="3"/>
    <x v="0"/>
    <n v="217"/>
    <n v="21.7"/>
    <n v="200.8"/>
    <s v="2 Descuentos (Usuarios desubicados) "/>
    <n v="111618"/>
    <x v="0"/>
    <n v="12148.6486"/>
    <x v="1284"/>
    <x v="0"/>
    <m/>
  </r>
  <r>
    <d v="2025-02-09T01:15:18"/>
    <x v="9"/>
    <n v="10"/>
    <s v="RAMIREZ RENGIFO JORGE ANDRES"/>
    <x v="0"/>
    <x v="0"/>
    <n v="221"/>
    <n v="24.5555555555556"/>
    <n v="180.72"/>
    <m/>
    <n v="100456.2"/>
    <x v="0"/>
    <n v="12148.6486"/>
    <x v="1284"/>
    <x v="0"/>
    <m/>
  </r>
  <r>
    <d v="2025-02-09T01:15:18"/>
    <x v="1"/>
    <n v="11"/>
    <s v="PUERTA URREGO EDWARD ANDRES"/>
    <x v="0"/>
    <x v="0"/>
    <n v="181"/>
    <n v="20.1111111111111"/>
    <n v="180.72"/>
    <m/>
    <n v="100456.2"/>
    <x v="0"/>
    <n v="12148.6486"/>
    <x v="1284"/>
    <x v="0"/>
    <m/>
  </r>
  <r>
    <d v="2025-02-09T01:15:18"/>
    <x v="9"/>
    <n v="12"/>
    <s v="JIMENEZ JIMENEZ OMAR DAVID"/>
    <x v="0"/>
    <x v="0"/>
    <n v="189"/>
    <n v="21"/>
    <n v="180.72"/>
    <m/>
    <n v="100456.2"/>
    <x v="0"/>
    <n v="12148.6486"/>
    <x v="1284"/>
    <x v="0"/>
    <m/>
  </r>
  <r>
    <d v="2025-02-09T01:15:19"/>
    <x v="1"/>
    <n v="13"/>
    <s v="DURANGO PAEZ GILDARDO"/>
    <x v="0"/>
    <x v="3"/>
    <n v="133"/>
    <n v="14.7777777777778"/>
    <n v="180.72"/>
    <m/>
    <n v="100456.2"/>
    <x v="0"/>
    <n v="12148.6486"/>
    <x v="1284"/>
    <x v="0"/>
    <m/>
  </r>
  <r>
    <d v="2025-02-09T01:15:19"/>
    <x v="9"/>
    <n v="14"/>
    <s v="DIAZ LOZADA ANDRES FELIPE"/>
    <x v="3"/>
    <x v="0"/>
    <n v="179"/>
    <n v="17.899999999999999"/>
    <n v="200.8"/>
    <s v="2 Descuentos (despachador y usuario desubicado) "/>
    <n v="111618"/>
    <x v="1"/>
    <n v="12148.6486"/>
    <x v="1284"/>
    <x v="0"/>
    <m/>
  </r>
  <r>
    <d v="2025-02-09T01:15:19"/>
    <x v="1"/>
    <n v="15"/>
    <s v="VERENZUELA MARTINEZ ALEXANDER"/>
    <x v="2"/>
    <x v="0"/>
    <n v="135"/>
    <n v="22.5"/>
    <n v="120.48"/>
    <m/>
    <n v="66970.8"/>
    <x v="1"/>
    <n v="12148.6486"/>
    <x v="1284"/>
    <x v="0"/>
    <m/>
  </r>
  <r>
    <d v="2025-02-09T01:15:20"/>
    <x v="9"/>
    <n v="16"/>
    <s v="PEREZ GARCIA JUAN ESTEBAN"/>
    <x v="0"/>
    <x v="0"/>
    <n v="168"/>
    <n v="18.6666666666667"/>
    <n v="180.72"/>
    <m/>
    <n v="100456.2"/>
    <x v="0"/>
    <n v="12148.6486"/>
    <x v="1284"/>
    <x v="0"/>
    <m/>
  </r>
  <r>
    <d v="2025-02-09T01:15:20"/>
    <x v="1"/>
    <n v="17"/>
    <s v="RAMIREZ JARAMILLO WILSON"/>
    <x v="6"/>
    <x v="0"/>
    <n v="173"/>
    <n v="21.625"/>
    <n v="160.63999999999999"/>
    <m/>
    <n v="89294.399999999994"/>
    <x v="0"/>
    <n v="12148.6486"/>
    <x v="1284"/>
    <x v="0"/>
    <m/>
  </r>
  <r>
    <d v="2025-02-09T01:15:20"/>
    <x v="9"/>
    <n v="18"/>
    <s v="BETANCUR GUZMAN JHON FERNANDO"/>
    <x v="8"/>
    <x v="0"/>
    <n v="93"/>
    <n v="18.600000000000001"/>
    <n v="100.4"/>
    <m/>
    <n v="55809"/>
    <x v="0"/>
    <n v="12148.6486"/>
    <x v="1284"/>
    <x v="0"/>
    <m/>
  </r>
  <r>
    <d v="2025-02-09T01:15:20"/>
    <x v="1"/>
    <n v="20"/>
    <s v="GONZALEZ PEREZ RAFAEL JOSE"/>
    <x v="3"/>
    <x v="0"/>
    <n v="203"/>
    <n v="20.3"/>
    <n v="200.8"/>
    <s v="1 Descuento (Despachador) "/>
    <n v="111618"/>
    <x v="0"/>
    <n v="12148.6486"/>
    <x v="1284"/>
    <x v="0"/>
    <m/>
  </r>
  <r>
    <d v="2025-02-09T01:15:21"/>
    <x v="9"/>
    <n v="21"/>
    <s v="DAVID  HENRY GIOVANNY"/>
    <x v="0"/>
    <x v="0"/>
    <n v="210"/>
    <n v="23.3333333333333"/>
    <n v="180.72"/>
    <s v="4 Descuentos (usuarios desubicados) "/>
    <n v="100456.2"/>
    <x v="0"/>
    <n v="12148.6486"/>
    <x v="1284"/>
    <x v="0"/>
    <m/>
  </r>
  <r>
    <d v="2025-02-09T01:15:21"/>
    <x v="1"/>
    <n v="22"/>
    <s v="QUIRAMA CASTAEDA JHON JADER"/>
    <x v="0"/>
    <x v="0"/>
    <n v="191"/>
    <n v="21.2222222222222"/>
    <n v="180.72"/>
    <m/>
    <n v="100456.2"/>
    <x v="1"/>
    <n v="12148.6486"/>
    <x v="1284"/>
    <x v="0"/>
    <m/>
  </r>
  <r>
    <d v="2025-02-09T01:15:21"/>
    <x v="9"/>
    <n v="23"/>
    <s v="RUA CHAVARRIA JEFERSON ANDREY"/>
    <x v="2"/>
    <x v="0"/>
    <n v="155"/>
    <n v="23.846153846153801"/>
    <n v="130.52000000000001"/>
    <s v="3 Descuentos (Conducts) "/>
    <n v="72551.7"/>
    <x v="2"/>
    <n v="12148.6486"/>
    <x v="1284"/>
    <x v="0"/>
    <m/>
  </r>
  <r>
    <d v="2025-02-09T01:15:22"/>
    <x v="1"/>
    <n v="24"/>
    <s v="HERRERA GIRALDO DAVINSON"/>
    <x v="3"/>
    <x v="0"/>
    <n v="160"/>
    <n v="16"/>
    <n v="200.8"/>
    <m/>
    <n v="111618"/>
    <x v="0"/>
    <n v="12148.6486"/>
    <x v="1284"/>
    <x v="0"/>
    <m/>
  </r>
  <r>
    <d v="2025-02-09T01:15:22"/>
    <x v="9"/>
    <n v="25"/>
    <s v="ALVAREZ SAMUEL"/>
    <x v="0"/>
    <x v="0"/>
    <n v="181"/>
    <n v="20.1111111111111"/>
    <n v="180.72"/>
    <s v="4 Descuentos (usuarios desubicados y despachador) "/>
    <n v="100456.2"/>
    <x v="1"/>
    <n v="12148.6486"/>
    <x v="1284"/>
    <x v="0"/>
    <m/>
  </r>
  <r>
    <d v="2025-02-09T01:15:22"/>
    <x v="1"/>
    <n v="26"/>
    <s v="CIRO MARIN RODRIGO ALBERTO"/>
    <x v="8"/>
    <x v="0"/>
    <n v="105"/>
    <n v="21"/>
    <n v="100.4"/>
    <s v="3 Descuentos (Despachador) "/>
    <n v="55809"/>
    <x v="0"/>
    <n v="12148.6486"/>
    <x v="1284"/>
    <x v="0"/>
    <m/>
  </r>
  <r>
    <d v="2025-02-09T01:15:23"/>
    <x v="9"/>
    <n v="27"/>
    <s v="FLORES RINCON JORGE ALBERTO"/>
    <x v="0"/>
    <x v="0"/>
    <n v="192"/>
    <n v="21.3333333333333"/>
    <n v="180.72"/>
    <m/>
    <n v="100456.2"/>
    <x v="0"/>
    <n v="12148.6486"/>
    <x v="1284"/>
    <x v="0"/>
    <m/>
  </r>
  <r>
    <d v="2025-02-09T01:15:23"/>
    <x v="1"/>
    <n v="28"/>
    <s v="AGUDELO GARCIA LLORDIN ELIAS"/>
    <x v="3"/>
    <x v="0"/>
    <n v="190"/>
    <n v="19"/>
    <n v="200.8"/>
    <s v="6 Descuentos (despachador, usuario desubicado y conducts) "/>
    <n v="111618"/>
    <x v="0"/>
    <n v="12148.6486"/>
    <x v="1284"/>
    <x v="0"/>
    <m/>
  </r>
  <r>
    <d v="2025-02-09T01:15:23"/>
    <x v="9"/>
    <n v="29"/>
    <s v="VALENCIA MENDOZA JHON"/>
    <x v="3"/>
    <x v="0"/>
    <n v="180"/>
    <n v="18"/>
    <n v="200.8"/>
    <s v="5 Descuentos (Transbordo y usuarios desubicados) "/>
    <n v="111618"/>
    <x v="0"/>
    <n v="12148.6486"/>
    <x v="1284"/>
    <x v="0"/>
    <m/>
  </r>
  <r>
    <d v="2025-02-09T01:15:24"/>
    <x v="1"/>
    <n v="31"/>
    <s v="QUINTO WALDO HENDIS ENRIQUE"/>
    <x v="0"/>
    <x v="0"/>
    <n v="151"/>
    <n v="16.7777777777778"/>
    <n v="180.72"/>
    <m/>
    <n v="100456.2"/>
    <x v="0"/>
    <n v="12148.6486"/>
    <x v="1284"/>
    <x v="0"/>
    <m/>
  </r>
  <r>
    <d v="2025-02-09T01:15:24"/>
    <x v="9"/>
    <n v="32"/>
    <s v="AGUDELO GARCIA DENIN ANGELO"/>
    <x v="0"/>
    <x v="0"/>
    <n v="151"/>
    <n v="16.7777777777778"/>
    <n v="180.72"/>
    <s v="2 Descuentos (despachador y asociado) "/>
    <n v="100456.2"/>
    <x v="0"/>
    <n v="12148.6486"/>
    <x v="1284"/>
    <x v="0"/>
    <m/>
  </r>
  <r>
    <d v="2025-02-09T01:15:24"/>
    <x v="1"/>
    <n v="33"/>
    <s v="ACOSTA LORA JHON JADER"/>
    <x v="3"/>
    <x v="0"/>
    <n v="211"/>
    <n v="21.1"/>
    <n v="200.8"/>
    <m/>
    <n v="111618"/>
    <x v="0"/>
    <n v="12148.6486"/>
    <x v="1284"/>
    <x v="0"/>
    <m/>
  </r>
  <r>
    <d v="2025-02-09T01:15:24"/>
    <x v="9"/>
    <n v="34"/>
    <s v="MONTOYA OSPINA GILBERTO ANTONIO"/>
    <x v="3"/>
    <x v="0"/>
    <n v="214"/>
    <n v="21.4"/>
    <n v="200.8"/>
    <m/>
    <n v="111618"/>
    <x v="0"/>
    <n v="12148.6486"/>
    <x v="1284"/>
    <x v="0"/>
    <m/>
  </r>
  <r>
    <d v="2025-02-09T01:15:25"/>
    <x v="1"/>
    <n v="35"/>
    <s v="MOLINA LUIS FERNANDO"/>
    <x v="6"/>
    <x v="0"/>
    <n v="183"/>
    <n v="22.875"/>
    <n v="160.63999999999999"/>
    <s v="2 Descuentos (Conducts) "/>
    <n v="89294.399999999994"/>
    <x v="1"/>
    <n v="12148.6486"/>
    <x v="1284"/>
    <x v="0"/>
    <m/>
  </r>
  <r>
    <d v="2025-02-09T01:15:25"/>
    <x v="9"/>
    <n v="36"/>
    <s v="JARAMILLO JARAMILLO FRANCISCO WBEIMAR"/>
    <x v="0"/>
    <x v="0"/>
    <n v="172"/>
    <n v="19.1111111111111"/>
    <n v="180.72"/>
    <s v="1 Descuento (Despachador) "/>
    <n v="100456.2"/>
    <x v="0"/>
    <n v="12148.6486"/>
    <x v="1284"/>
    <x v="0"/>
    <m/>
  </r>
  <r>
    <d v="2025-02-09T01:15:25"/>
    <x v="1"/>
    <n v="37"/>
    <s v="LONDOO LOPERA DUVAN ANDRES"/>
    <x v="0"/>
    <x v="0"/>
    <n v="150"/>
    <n v="16.6666666666667"/>
    <n v="180.72"/>
    <m/>
    <n v="100456.2"/>
    <x v="1"/>
    <n v="12148.6486"/>
    <x v="1284"/>
    <x v="0"/>
    <m/>
  </r>
  <r>
    <d v="2025-02-09T01:15:25"/>
    <x v="9"/>
    <n v="38"/>
    <s v="JIMENEZ HERNANDEZ ESTEBAN CAMILO"/>
    <x v="2"/>
    <x v="0"/>
    <n v="140"/>
    <n v="23.3333333333333"/>
    <n v="120.48"/>
    <m/>
    <n v="66970.8"/>
    <x v="0"/>
    <n v="12148.6486"/>
    <x v="1284"/>
    <x v="0"/>
    <m/>
  </r>
  <r>
    <d v="2025-02-09T01:15:26"/>
    <x v="1"/>
    <n v="40"/>
    <s v="OCAMPO OCAMPO ANTONIO JOSE"/>
    <x v="1"/>
    <x v="0"/>
    <n v="238"/>
    <n v="21.636363636363601"/>
    <n v="220.88"/>
    <m/>
    <n v="122779.8"/>
    <x v="0"/>
    <n v="12148.6486"/>
    <x v="1284"/>
    <x v="0"/>
    <m/>
  </r>
  <r>
    <d v="2025-02-09T01:15:26"/>
    <x v="9"/>
    <n v="41"/>
    <s v="GARCIA DAVID WILSON ALBERTO"/>
    <x v="3"/>
    <x v="0"/>
    <n v="198"/>
    <n v="19.8"/>
    <n v="200.8"/>
    <m/>
    <n v="111618"/>
    <x v="1"/>
    <n v="12148.6486"/>
    <x v="1284"/>
    <x v="0"/>
    <m/>
  </r>
  <r>
    <d v="2025-02-09T01:15:26"/>
    <x v="1"/>
    <n v="42"/>
    <s v="BERNAL RONDON KEVIN OSWALDO"/>
    <x v="3"/>
    <x v="0"/>
    <n v="206"/>
    <n v="20.6"/>
    <n v="200.8"/>
    <s v="1 Descuento (Conduct) "/>
    <n v="111618"/>
    <x v="1"/>
    <n v="12148.6486"/>
    <x v="1284"/>
    <x v="0"/>
    <m/>
  </r>
  <r>
    <d v="2025-02-09T23:16:44"/>
    <x v="12"/>
    <n v="1"/>
    <s v="MACEA MATEO"/>
    <x v="3"/>
    <x v="1"/>
    <n v="157"/>
    <n v="15.7"/>
    <n v="177.79487179487199"/>
    <s v="Se descuenta el viaje de 7 10 pm ya que NO cumple con el tiempo indicado en el paradero "/>
    <n v="98160"/>
    <x v="0"/>
    <n v="7213.0434999999998"/>
    <x v="1285"/>
    <x v="0"/>
    <m/>
  </r>
  <r>
    <d v="2025-02-09T23:16:44"/>
    <x v="12"/>
    <n v="2"/>
    <s v="ACOSTA LORA JHON JADER"/>
    <x v="0"/>
    <x v="0"/>
    <n v="160"/>
    <n v="17.7777777777778"/>
    <n v="160.01538461538499"/>
    <m/>
    <n v="88344"/>
    <x v="1"/>
    <n v="7213.0434999999998"/>
    <x v="1285"/>
    <x v="0"/>
    <m/>
  </r>
  <r>
    <d v="2025-02-09T23:16:45"/>
    <x v="12"/>
    <n v="3"/>
    <s v="AGUIRRE ANDRES"/>
    <x v="4"/>
    <x v="0"/>
    <n v="149"/>
    <n v="21.285714285714299"/>
    <n v="124.45641025641"/>
    <m/>
    <n v="68712"/>
    <x v="0"/>
    <n v="7213.0434999999998"/>
    <x v="1285"/>
    <x v="0"/>
    <m/>
  </r>
  <r>
    <d v="2025-02-09T23:16:45"/>
    <x v="12"/>
    <n v="5"/>
    <s v="LONDOO LOPERA DUVAN ANDRES"/>
    <x v="0"/>
    <x v="0"/>
    <n v="139"/>
    <n v="15.4444444444444"/>
    <n v="160.01538461538499"/>
    <m/>
    <n v="88344"/>
    <x v="1"/>
    <n v="7213.0434999999998"/>
    <x v="1285"/>
    <x v="0"/>
    <m/>
  </r>
  <r>
    <d v="2025-02-09T23:16:45"/>
    <x v="12"/>
    <n v="7"/>
    <s v="MEDINA MARTINEZ JONATHAN ESTIVEN"/>
    <x v="3"/>
    <x v="0"/>
    <n v="167"/>
    <n v="16.7"/>
    <n v="177.79487179487199"/>
    <m/>
    <n v="98160"/>
    <x v="1"/>
    <n v="7213.0434999999998"/>
    <x v="1285"/>
    <x v="0"/>
    <m/>
  </r>
  <r>
    <d v="2025-02-09T23:16:45"/>
    <x v="12"/>
    <n v="8"/>
    <s v="VACA FIERRO ROBINSON"/>
    <x v="0"/>
    <x v="0"/>
    <n v="187"/>
    <n v="20.7777777777778"/>
    <n v="160.01538461538499"/>
    <m/>
    <n v="88344"/>
    <x v="1"/>
    <n v="7213.0434999999998"/>
    <x v="1285"/>
    <x v="0"/>
    <m/>
  </r>
  <r>
    <d v="2025-02-09T23:16:46"/>
    <x v="12"/>
    <n v="9"/>
    <s v="RESTREPO RODRIGUEZ LIBARDO ANDRES"/>
    <x v="4"/>
    <x v="0"/>
    <n v="140"/>
    <n v="20"/>
    <n v="124.45641025641"/>
    <m/>
    <n v="68712"/>
    <x v="0"/>
    <n v="7213.0434999999998"/>
    <x v="1285"/>
    <x v="0"/>
    <m/>
  </r>
  <r>
    <d v="2025-02-09T23:16:46"/>
    <x v="12"/>
    <n v="11"/>
    <s v="PUERTA URREGO EDWARD ANDRES"/>
    <x v="3"/>
    <x v="0"/>
    <n v="198"/>
    <n v="19.8"/>
    <n v="177.79487179487199"/>
    <s v="2 Descuentos (Despachadores) "/>
    <n v="98160"/>
    <x v="0"/>
    <n v="7213.0434999999998"/>
    <x v="1285"/>
    <x v="0"/>
    <m/>
  </r>
  <r>
    <d v="2025-02-09T23:16:46"/>
    <x v="12"/>
    <n v="13"/>
    <s v="DURANGO PAEZ GILDARDO"/>
    <x v="8"/>
    <x v="0"/>
    <n v="93"/>
    <n v="18.600000000000001"/>
    <n v="88.897435897435898"/>
    <m/>
    <n v="49080"/>
    <x v="0"/>
    <n v="7213.0434999999998"/>
    <x v="1285"/>
    <x v="0"/>
    <m/>
  </r>
  <r>
    <d v="2025-02-09T23:16:46"/>
    <x v="12"/>
    <n v="15"/>
    <s v="QUINTERO  ALVARO ANTONIO"/>
    <x v="0"/>
    <x v="0"/>
    <n v="151"/>
    <n v="16.7777777777778"/>
    <n v="160.01538461538499"/>
    <m/>
    <n v="88344"/>
    <x v="1"/>
    <n v="7213.0434999999998"/>
    <x v="1285"/>
    <x v="0"/>
    <m/>
  </r>
  <r>
    <d v="2025-02-09T23:16:47"/>
    <x v="12"/>
    <n v="17"/>
    <s v="RAMIREZ JARAMILLO WILSON"/>
    <x v="4"/>
    <x v="0"/>
    <n v="93"/>
    <n v="13.285714285714301"/>
    <n v="124.45641025641"/>
    <m/>
    <n v="68712"/>
    <x v="0"/>
    <n v="7213.0434999999998"/>
    <x v="1285"/>
    <x v="0"/>
    <m/>
  </r>
  <r>
    <d v="2025-02-09T23:16:47"/>
    <x v="12"/>
    <n v="19"/>
    <s v="MUOZ PEA WEIMAR ALONSO"/>
    <x v="4"/>
    <x v="0"/>
    <n v="119"/>
    <n v="17"/>
    <n v="124.45641025641"/>
    <m/>
    <n v="68712"/>
    <x v="0"/>
    <n v="7213.0434999999998"/>
    <x v="1285"/>
    <x v="0"/>
    <m/>
  </r>
  <r>
    <d v="2025-02-09T23:16:47"/>
    <x v="12"/>
    <n v="20"/>
    <s v="VALENCIA MENDOZA JHON"/>
    <x v="0"/>
    <x v="0"/>
    <n v="168"/>
    <n v="18.6666666666667"/>
    <n v="160.01538461538499"/>
    <m/>
    <n v="88344"/>
    <x v="0"/>
    <n v="7213.0434999999998"/>
    <x v="1285"/>
    <x v="0"/>
    <m/>
  </r>
  <r>
    <d v="2025-02-09T23:16:47"/>
    <x v="12"/>
    <n v="21"/>
    <s v="DAVID  HENRY GIOVANNY"/>
    <x v="3"/>
    <x v="0"/>
    <n v="199"/>
    <n v="19.899999999999999"/>
    <n v="177.79487179487199"/>
    <m/>
    <n v="98160"/>
    <x v="0"/>
    <n v="7213.0434999999998"/>
    <x v="1285"/>
    <x v="0"/>
    <m/>
  </r>
  <r>
    <d v="2025-02-09T23:16:47"/>
    <x v="12"/>
    <n v="22"/>
    <s v="QUIRAMA CASTAEDA JHON JADER"/>
    <x v="6"/>
    <x v="0"/>
    <n v="172"/>
    <n v="21.5"/>
    <n v="142.23589743589699"/>
    <s v="2 Descuentos (Conducts) "/>
    <n v="78528"/>
    <x v="1"/>
    <n v="7213.0434999999998"/>
    <x v="1285"/>
    <x v="0"/>
    <m/>
  </r>
  <r>
    <d v="2025-02-09T23:16:48"/>
    <x v="12"/>
    <n v="23"/>
    <s v="SALDARRIAGA PARRA LUIS ALBERTO"/>
    <x v="0"/>
    <x v="0"/>
    <n v="159"/>
    <n v="17.6666666666667"/>
    <n v="160.01538461538499"/>
    <s v="2 Descuentos (Conducts) "/>
    <n v="88344"/>
    <x v="2"/>
    <n v="7213.0434999999998"/>
    <x v="1285"/>
    <x v="0"/>
    <m/>
  </r>
  <r>
    <d v="2025-02-09T23:16:48"/>
    <x v="12"/>
    <n v="25"/>
    <s v="ALVAREZ SAMUEL"/>
    <x v="0"/>
    <x v="0"/>
    <n v="186"/>
    <n v="20.6666666666667"/>
    <n v="160.01538461538499"/>
    <m/>
    <n v="88344"/>
    <x v="1"/>
    <n v="7213.0434999999998"/>
    <x v="1285"/>
    <x v="0"/>
    <m/>
  </r>
  <r>
    <d v="2025-02-09T23:16:48"/>
    <x v="12"/>
    <n v="27"/>
    <s v="RUA CHAVARRIA JEFERSON ANDREY"/>
    <x v="3"/>
    <x v="0"/>
    <n v="173"/>
    <n v="17.3"/>
    <n v="177.79487179487199"/>
    <s v="3 Descuentos (Conducts) "/>
    <n v="98160"/>
    <x v="0"/>
    <n v="7213.0434999999998"/>
    <x v="1285"/>
    <x v="0"/>
    <m/>
  </r>
  <r>
    <d v="2025-02-09T23:16:48"/>
    <x v="12"/>
    <n v="30"/>
    <s v="TORRES SUAREZ JUAN DIEGO"/>
    <x v="3"/>
    <x v="0"/>
    <n v="170"/>
    <n v="17"/>
    <n v="177.79487179487199"/>
    <m/>
    <n v="98160"/>
    <x v="0"/>
    <n v="7213.0434999999998"/>
    <x v="1285"/>
    <x v="0"/>
    <m/>
  </r>
  <r>
    <d v="2025-02-09T23:16:49"/>
    <x v="12"/>
    <n v="35"/>
    <s v="MOLINA LUIS FERNANDO"/>
    <x v="0"/>
    <x v="0"/>
    <n v="165"/>
    <n v="18.3333333333333"/>
    <n v="160.01538461538499"/>
    <m/>
    <n v="88344"/>
    <x v="1"/>
    <n v="7213.0434999999998"/>
    <x v="1285"/>
    <x v="0"/>
    <m/>
  </r>
  <r>
    <d v="2025-02-09T23:16:49"/>
    <x v="12"/>
    <n v="37"/>
    <s v="TABORDA ROJAS DIEGO ALEJANDRO"/>
    <x v="1"/>
    <x v="0"/>
    <n v="162"/>
    <n v="14.7272727272727"/>
    <n v="195.574358974359"/>
    <m/>
    <n v="107976"/>
    <x v="1"/>
    <n v="7213.0434999999998"/>
    <x v="1285"/>
    <x v="0"/>
    <m/>
  </r>
  <r>
    <d v="2025-02-09T23:16:49"/>
    <x v="12"/>
    <n v="42"/>
    <s v="BERNAL RONDON KEVIN OSWALDO"/>
    <x v="1"/>
    <x v="0"/>
    <n v="160"/>
    <n v="14.545454545454501"/>
    <n v="195.574358974359"/>
    <s v="2 Descuentos (Usuarios Desubicados) "/>
    <n v="107976"/>
    <x v="1"/>
    <n v="7213.0434999999998"/>
    <x v="1285"/>
    <x v="0"/>
    <m/>
  </r>
  <r>
    <d v="2025-02-11T00:54:05"/>
    <x v="9"/>
    <n v="1"/>
    <s v="MACEA MATEO"/>
    <x v="5"/>
    <x v="0"/>
    <n v="9"/>
    <n v="9"/>
    <n v="20.760989010989"/>
    <m/>
    <n v="11560.178599999999"/>
    <x v="0"/>
    <n v="13959.459500000001"/>
    <x v="1286"/>
    <x v="0"/>
    <m/>
  </r>
  <r>
    <d v="2025-02-11T00:54:05"/>
    <x v="1"/>
    <n v="2"/>
    <s v="ACOSTA LORA JHON JADER"/>
    <x v="4"/>
    <x v="0"/>
    <n v="167"/>
    <n v="23.8571428571429"/>
    <n v="145.32692307692301"/>
    <s v="4 Descuentos (usuarios desubicados y conduct) "/>
    <n v="80921.25"/>
    <x v="1"/>
    <n v="13959.459500000001"/>
    <x v="1286"/>
    <x v="0"/>
    <m/>
  </r>
  <r>
    <d v="2025-02-11T00:54:06"/>
    <x v="9"/>
    <n v="3"/>
    <s v="AGUIRRE ANDRES"/>
    <x v="0"/>
    <x v="0"/>
    <n v="168"/>
    <n v="18.6666666666667"/>
    <n v="186.848901098901"/>
    <s v="2 Descuentos (usuario desubicado y transbordo) "/>
    <n v="104041.60709999999"/>
    <x v="0"/>
    <n v="13959.459500000001"/>
    <x v="1286"/>
    <x v="0"/>
    <m/>
  </r>
  <r>
    <d v="2025-02-11T00:54:06"/>
    <x v="1"/>
    <n v="4"/>
    <s v="SERNA GONZALES GEOVANNY ANDRES"/>
    <x v="0"/>
    <x v="0"/>
    <n v="209"/>
    <n v="23.2222222222222"/>
    <n v="186.848901098901"/>
    <s v=" "/>
    <n v="104041.60709999999"/>
    <x v="0"/>
    <n v="13959.459500000001"/>
    <x v="1286"/>
    <x v="0"/>
    <m/>
  </r>
  <r>
    <d v="2025-02-11T00:54:06"/>
    <x v="9"/>
    <n v="5"/>
    <s v="BERRIO POSADA ANGELA"/>
    <x v="1"/>
    <x v="0"/>
    <n v="273"/>
    <n v="24.818181818181799"/>
    <n v="228.37087912087901"/>
    <m/>
    <n v="127161.96430000001"/>
    <x v="1"/>
    <n v="13959.459500000001"/>
    <x v="1286"/>
    <x v="0"/>
    <m/>
  </r>
  <r>
    <d v="2025-02-11T00:54:07"/>
    <x v="1"/>
    <n v="6"/>
    <s v="LOPEZ PINEDA DANIEL ESTIVEN"/>
    <x v="0"/>
    <x v="0"/>
    <n v="176"/>
    <n v="19.5555555555556"/>
    <n v="186.848901098901"/>
    <m/>
    <n v="104041.60709999999"/>
    <x v="0"/>
    <n v="13959.459500000001"/>
    <x v="1286"/>
    <x v="0"/>
    <m/>
  </r>
  <r>
    <d v="2025-02-11T00:54:07"/>
    <x v="9"/>
    <n v="7"/>
    <s v="MEDINA MARTINEZ JONATHAN ESTIVEN"/>
    <x v="4"/>
    <x v="0"/>
    <n v="118"/>
    <n v="16.8571428571429"/>
    <n v="145.32692307692301"/>
    <m/>
    <n v="80921.25"/>
    <x v="1"/>
    <n v="13959.459500000001"/>
    <x v="1286"/>
    <x v="0"/>
    <m/>
  </r>
  <r>
    <d v="2025-02-11T00:54:07"/>
    <x v="1"/>
    <n v="8"/>
    <s v="VACA FIERRO ROBINSON"/>
    <x v="3"/>
    <x v="0"/>
    <n v="156"/>
    <n v="15.6"/>
    <n v="207.60989010988999"/>
    <m/>
    <n v="115601.78569999999"/>
    <x v="1"/>
    <n v="13959.459500000001"/>
    <x v="1286"/>
    <x v="0"/>
    <m/>
  </r>
  <r>
    <d v="2025-02-11T00:54:08"/>
    <x v="9"/>
    <n v="9"/>
    <s v="RESTREPO RODRIGUEZ LIBARDO ANDRES"/>
    <x v="1"/>
    <x v="0"/>
    <n v="203"/>
    <n v="18.454545454545499"/>
    <n v="228.37087912087901"/>
    <m/>
    <n v="127161.96430000001"/>
    <x v="0"/>
    <n v="13959.459500000001"/>
    <x v="1286"/>
    <x v="0"/>
    <m/>
  </r>
  <r>
    <d v="2025-02-11T00:54:08"/>
    <x v="1"/>
    <n v="10"/>
    <s v="RAMIREZ RENGIFO JORGE ANDRES"/>
    <x v="1"/>
    <x v="0"/>
    <n v="263"/>
    <n v="23.909090909090899"/>
    <n v="228.37087912087901"/>
    <s v="Se descuenta 0.5 viaje de 7 am ya que NO cumple con el tiempo en el paradero, 3 Descuentos (usuarios desubicados) "/>
    <n v="127161.96430000001"/>
    <x v="0"/>
    <n v="13959.459500000001"/>
    <x v="1286"/>
    <x v="0"/>
    <m/>
  </r>
  <r>
    <d v="2025-02-11T00:54:08"/>
    <x v="9"/>
    <n v="11"/>
    <s v="PUERTA URREGO EDWARD ANDRES"/>
    <x v="6"/>
    <x v="0"/>
    <n v="190"/>
    <n v="22.352941176470601"/>
    <n v="176.468406593407"/>
    <s v="Se descuenta 0.5 viaje de 7 30 am ya que NO cumple con el tiempo en el paradero, 2 Descuentos (despachador y usuario desubicado) "/>
    <n v="98261.517900000006"/>
    <x v="0"/>
    <n v="13959.459500000001"/>
    <x v="1286"/>
    <x v="0"/>
    <m/>
  </r>
  <r>
    <d v="2025-02-11T00:54:09"/>
    <x v="1"/>
    <n v="12"/>
    <s v="JIMENEZ JIMENEZ OMAR DAVID"/>
    <x v="0"/>
    <x v="0"/>
    <n v="196"/>
    <n v="21.7777777777778"/>
    <n v="186.848901098901"/>
    <m/>
    <n v="104041.60709999999"/>
    <x v="0"/>
    <n v="13959.459500000001"/>
    <x v="1286"/>
    <x v="0"/>
    <m/>
  </r>
  <r>
    <d v="2025-02-11T00:54:09"/>
    <x v="9"/>
    <n v="13"/>
    <s v="QUINTERO  ALVARO ANTONIO"/>
    <x v="0"/>
    <x v="0"/>
    <n v="181"/>
    <n v="20.1111111111111"/>
    <n v="186.848901098901"/>
    <s v="GILDARDO DURANGO Realiz 4 viajes donde moviliz 67 Usuarios, 3 Descuentos (transbordo y conduct)"/>
    <n v="104041.60709999999"/>
    <x v="0"/>
    <n v="13959.459500000001"/>
    <x v="1286"/>
    <x v="0"/>
    <m/>
  </r>
  <r>
    <d v="2025-02-11T00:54:09"/>
    <x v="1"/>
    <n v="14"/>
    <s v="DIAZ LOZADA ANDRES FELIPE"/>
    <x v="1"/>
    <x v="0"/>
    <n v="260"/>
    <n v="23.636363636363601"/>
    <n v="228.37087912087901"/>
    <m/>
    <n v="127161.96430000001"/>
    <x v="1"/>
    <n v="13959.459500000001"/>
    <x v="1286"/>
    <x v="0"/>
    <m/>
  </r>
  <r>
    <d v="2025-02-11T00:54:10"/>
    <x v="9"/>
    <n v="15"/>
    <s v="VERENZUELA MARTINEZ ALEXANDER"/>
    <x v="8"/>
    <x v="0"/>
    <n v="133"/>
    <n v="26.6"/>
    <n v="103.80494505494499"/>
    <s v="1 Descuento (Monitoreo) "/>
    <n v="57800.892899999999"/>
    <x v="1"/>
    <n v="13959.459500000001"/>
    <x v="1286"/>
    <x v="0"/>
    <m/>
  </r>
  <r>
    <d v="2025-02-11T00:54:10"/>
    <x v="1"/>
    <n v="16"/>
    <s v="BERNAL RONDON KEVIN OSWALDO"/>
    <x v="10"/>
    <x v="0"/>
    <n v="97"/>
    <n v="24.25"/>
    <n v="83.043956043956001"/>
    <m/>
    <n v="46240.7143"/>
    <x v="0"/>
    <n v="13959.459500000001"/>
    <x v="1286"/>
    <x v="0"/>
    <m/>
  </r>
  <r>
    <d v="2025-02-11T00:54:10"/>
    <x v="9"/>
    <n v="17"/>
    <s v="ESPINOZA CHAVARRIA GUILLERMO LEON"/>
    <x v="6"/>
    <x v="0"/>
    <n v="196"/>
    <n v="24.5"/>
    <n v="166.087912087912"/>
    <m/>
    <n v="92481.428599999999"/>
    <x v="0"/>
    <n v="13959.459500000001"/>
    <x v="1286"/>
    <x v="0"/>
    <m/>
  </r>
  <r>
    <d v="2025-02-11T00:54:10"/>
    <x v="1"/>
    <n v="18"/>
    <s v="BETANCUR GUZMAN JHON FERNANDO"/>
    <x v="3"/>
    <x v="0"/>
    <n v="203"/>
    <n v="20.3"/>
    <n v="207.60989010988999"/>
    <m/>
    <n v="115601.78569999999"/>
    <x v="0"/>
    <n v="13959.459500000001"/>
    <x v="1286"/>
    <x v="0"/>
    <m/>
  </r>
  <r>
    <d v="2025-02-11T00:54:11"/>
    <x v="9"/>
    <n v="19"/>
    <s v="MUOZ PEA WEIMAR ALONSO"/>
    <x v="3"/>
    <x v="0"/>
    <n v="185"/>
    <n v="18.5"/>
    <n v="207.60989010988999"/>
    <s v="4 Descuento (Conduct y usuarios desubicados) "/>
    <n v="115601.78569999999"/>
    <x v="0"/>
    <n v="13959.459500000001"/>
    <x v="1286"/>
    <x v="0"/>
    <m/>
  </r>
  <r>
    <d v="2025-02-11T00:54:11"/>
    <x v="1"/>
    <n v="20"/>
    <s v="GONZALEZ PEREZ RAFAEL JOSE"/>
    <x v="3"/>
    <x v="0"/>
    <n v="195"/>
    <n v="19.5"/>
    <n v="207.60989010988999"/>
    <m/>
    <n v="115601.78569999999"/>
    <x v="0"/>
    <n v="13959.459500000001"/>
    <x v="1286"/>
    <x v="0"/>
    <m/>
  </r>
  <r>
    <d v="2025-02-11T00:54:12"/>
    <x v="9"/>
    <n v="21"/>
    <s v="DAVID  HENRY GIOVANNY"/>
    <x v="0"/>
    <x v="0"/>
    <n v="148"/>
    <n v="16.4444444444444"/>
    <n v="186.848901098901"/>
    <m/>
    <n v="104041.60709999999"/>
    <x v="0"/>
    <n v="13959.459500000001"/>
    <x v="1286"/>
    <x v="0"/>
    <m/>
  </r>
  <r>
    <d v="2025-02-11T00:54:12"/>
    <x v="1"/>
    <n v="22"/>
    <s v="QUIRAMA CASTAEDA JHON JADER"/>
    <x v="3"/>
    <x v="0"/>
    <n v="205"/>
    <n v="20.5"/>
    <n v="207.60989010988999"/>
    <m/>
    <n v="115601.78569999999"/>
    <x v="1"/>
    <n v="13959.459500000001"/>
    <x v="1286"/>
    <x v="0"/>
    <m/>
  </r>
  <r>
    <d v="2025-02-11T00:54:12"/>
    <x v="9"/>
    <n v="23"/>
    <s v="SALDARRIAGA PARRA LUIS ALBERTO"/>
    <x v="6"/>
    <x v="0"/>
    <n v="135"/>
    <n v="16.875"/>
    <n v="166.087912087912"/>
    <s v="2 Descuentos (Asociados) "/>
    <n v="92481.428599999999"/>
    <x v="2"/>
    <n v="13959.459500000001"/>
    <x v="1286"/>
    <x v="0"/>
    <m/>
  </r>
  <r>
    <d v="2025-02-11T00:54:12"/>
    <x v="1"/>
    <n v="24"/>
    <s v="HERRERA GIRALDO DAVINSON"/>
    <x v="3"/>
    <x v="0"/>
    <n v="176"/>
    <n v="18.526315789473699"/>
    <n v="197.22939560439599"/>
    <m/>
    <n v="109821.6964"/>
    <x v="0"/>
    <n v="13959.459500000001"/>
    <x v="1286"/>
    <x v="0"/>
    <m/>
  </r>
  <r>
    <d v="2025-02-11T00:54:13"/>
    <x v="9"/>
    <n v="25"/>
    <s v="JIMENEZ HURTADO CARLOS ESTIVEN"/>
    <x v="0"/>
    <x v="0"/>
    <n v="168"/>
    <n v="18.6666666666667"/>
    <n v="186.848901098901"/>
    <s v="2 Descuentos (Usuarios desubicados) "/>
    <n v="104041.60709999999"/>
    <x v="1"/>
    <n v="13959.459500000001"/>
    <x v="1286"/>
    <x v="0"/>
    <m/>
  </r>
  <r>
    <d v="2025-02-11T00:54:13"/>
    <x v="1"/>
    <n v="26"/>
    <s v="CIRO MARIN RODRIGO ALBERTO"/>
    <x v="4"/>
    <x v="0"/>
    <n v="124"/>
    <n v="17.714285714285701"/>
    <n v="145.32692307692301"/>
    <s v="2 Descuentos (Usuarios desubicados) "/>
    <n v="80921.25"/>
    <x v="0"/>
    <n v="13959.459500000001"/>
    <x v="1286"/>
    <x v="0"/>
    <m/>
  </r>
  <r>
    <d v="2025-02-11T00:54:13"/>
    <x v="9"/>
    <n v="27"/>
    <s v="HENAO MUOZ FERNEY"/>
    <x v="3"/>
    <x v="0"/>
    <n v="229"/>
    <n v="22.9"/>
    <n v="207.60989010988999"/>
    <s v="3 Descuentos (Usuarios desubicados) "/>
    <n v="115601.78569999999"/>
    <x v="0"/>
    <n v="13959.459500000001"/>
    <x v="1286"/>
    <x v="0"/>
    <m/>
  </r>
  <r>
    <d v="2025-02-11T00:54:14"/>
    <x v="1"/>
    <n v="28"/>
    <s v="AGUDELO GARCIA LLORDIN ELIAS"/>
    <x v="6"/>
    <x v="0"/>
    <n v="175"/>
    <n v="21.875"/>
    <n v="166.087912087912"/>
    <s v="3 Descuentos (usuarios desubicados y despachador) "/>
    <n v="92481.428599999999"/>
    <x v="0"/>
    <n v="13959.459500000001"/>
    <x v="1286"/>
    <x v="0"/>
    <m/>
  </r>
  <r>
    <d v="2025-02-11T00:54:14"/>
    <x v="9"/>
    <n v="29"/>
    <s v="VALENCIA MENDOZA JHON"/>
    <x v="3"/>
    <x v="0"/>
    <n v="216"/>
    <n v="21.6"/>
    <n v="207.60989010988999"/>
    <s v="1 Descuento (Conduct) "/>
    <n v="115601.78569999999"/>
    <x v="0"/>
    <n v="13959.459500000001"/>
    <x v="1286"/>
    <x v="0"/>
    <m/>
  </r>
  <r>
    <d v="2025-02-11T00:54:14"/>
    <x v="1"/>
    <n v="30"/>
    <s v="TORRES SUAREZ JUAN DIEGO"/>
    <x v="1"/>
    <x v="0"/>
    <n v="243"/>
    <n v="22.090909090909101"/>
    <n v="228.37087912087901"/>
    <s v="1 Descuento (Despachador) "/>
    <n v="127161.96430000001"/>
    <x v="0"/>
    <n v="13959.459500000001"/>
    <x v="1286"/>
    <x v="0"/>
    <m/>
  </r>
  <r>
    <d v="2025-02-11T00:54:15"/>
    <x v="9"/>
    <n v="31"/>
    <s v="QUINTO WALDO HENDIS ENRIQUE"/>
    <x v="3"/>
    <x v="0"/>
    <n v="246"/>
    <n v="24.6"/>
    <n v="207.60989010988999"/>
    <m/>
    <n v="115601.78569999999"/>
    <x v="0"/>
    <n v="13959.459500000001"/>
    <x v="1286"/>
    <x v="0"/>
    <m/>
  </r>
  <r>
    <d v="2025-02-11T00:54:15"/>
    <x v="1"/>
    <n v="32"/>
    <s v="AGUDELO GARCIA DENIN ANGELO"/>
    <x v="4"/>
    <x v="0"/>
    <n v="154"/>
    <n v="22"/>
    <n v="145.32692307692301"/>
    <s v="4 Descuentos (Despachadores y jefe de ruta) "/>
    <n v="80921.25"/>
    <x v="0"/>
    <n v="13959.459500000001"/>
    <x v="1286"/>
    <x v="0"/>
    <m/>
  </r>
  <r>
    <d v="2025-02-11T00:54:15"/>
    <x v="9"/>
    <n v="33"/>
    <s v="MARULANDA JARAMILLO DAWER ANDRES"/>
    <x v="3"/>
    <x v="0"/>
    <n v="159"/>
    <n v="15.9"/>
    <n v="207.60989010988999"/>
    <m/>
    <n v="115601.78569999999"/>
    <x v="0"/>
    <n v="13959.459500000001"/>
    <x v="1286"/>
    <x v="0"/>
    <m/>
  </r>
  <r>
    <d v="2025-02-11T00:54:15"/>
    <x v="1"/>
    <n v="34"/>
    <s v="MONTOYA OSPINA GILBERTO ANTONIO"/>
    <x v="1"/>
    <x v="0"/>
    <n v="239"/>
    <n v="21.727272727272702"/>
    <n v="228.37087912087901"/>
    <s v="1 Descuento (Capacitacin) "/>
    <n v="127161.96430000001"/>
    <x v="0"/>
    <n v="13959.459500000001"/>
    <x v="1286"/>
    <x v="0"/>
    <m/>
  </r>
  <r>
    <d v="2025-02-11T00:54:16"/>
    <x v="9"/>
    <n v="35"/>
    <s v="MOLINA LUIS FERNANDO"/>
    <x v="0"/>
    <x v="0"/>
    <n v="176"/>
    <n v="19.5555555555556"/>
    <n v="186.848901098901"/>
    <m/>
    <n v="104041.60709999999"/>
    <x v="1"/>
    <n v="13959.459500000001"/>
    <x v="1286"/>
    <x v="0"/>
    <m/>
  </r>
  <r>
    <d v="2025-02-11T00:54:16"/>
    <x v="1"/>
    <n v="36"/>
    <s v="JARAMILLO JARAMILLO FRANCISCO WBEIMAR"/>
    <x v="0"/>
    <x v="0"/>
    <n v="168"/>
    <n v="18.6666666666667"/>
    <n v="186.848901098901"/>
    <m/>
    <n v="104041.60709999999"/>
    <x v="0"/>
    <n v="13959.459500000001"/>
    <x v="1286"/>
    <x v="0"/>
    <m/>
  </r>
  <r>
    <d v="2025-02-11T00:54:16"/>
    <x v="9"/>
    <n v="37"/>
    <s v="TABORDA ROJAS DIEGO ALEJANDRO"/>
    <x v="1"/>
    <x v="0"/>
    <n v="254"/>
    <n v="23.090909090909101"/>
    <n v="228.37087912087901"/>
    <m/>
    <n v="127161.96430000001"/>
    <x v="1"/>
    <n v="13959.459500000001"/>
    <x v="1286"/>
    <x v="0"/>
    <m/>
  </r>
  <r>
    <d v="2025-02-11T00:54:16"/>
    <x v="1"/>
    <n v="38"/>
    <s v="JIMENEZ HERNANDEZ ESTEBAN CAMILO"/>
    <x v="0"/>
    <x v="0"/>
    <n v="220"/>
    <n v="24.4444444444444"/>
    <n v="186.848901098901"/>
    <m/>
    <n v="104041.60709999999"/>
    <x v="0"/>
    <n v="13959.459500000001"/>
    <x v="1286"/>
    <x v="0"/>
    <m/>
  </r>
  <r>
    <d v="2025-02-11T00:54:17"/>
    <x v="9"/>
    <n v="40"/>
    <s v="OCAMPO OCAMPO ANTONIO JOSE"/>
    <x v="3"/>
    <x v="0"/>
    <n v="197"/>
    <n v="19.7"/>
    <n v="207.60989010988999"/>
    <m/>
    <n v="115601.78569999999"/>
    <x v="0"/>
    <n v="13959.459500000001"/>
    <x v="1286"/>
    <x v="0"/>
    <m/>
  </r>
  <r>
    <d v="2025-02-11T00:54:17"/>
    <x v="1"/>
    <n v="41"/>
    <s v="LONDOO LOPERA DUVAN ANDRES"/>
    <x v="6"/>
    <x v="0"/>
    <n v="159"/>
    <n v="19.875"/>
    <n v="166.087912087912"/>
    <m/>
    <n v="92481.428599999999"/>
    <x v="1"/>
    <n v="13959.459500000001"/>
    <x v="1286"/>
    <x v="0"/>
    <m/>
  </r>
  <r>
    <d v="2025-02-11T00:54:17"/>
    <x v="9"/>
    <n v="42"/>
    <s v="LOPERA ALVAREZ ESTIVEN"/>
    <x v="0"/>
    <x v="0"/>
    <n v="188"/>
    <n v="20.8888888888889"/>
    <n v="186.848901098901"/>
    <m/>
    <n v="104041.60709999999"/>
    <x v="1"/>
    <n v="13959.459500000001"/>
    <x v="1286"/>
    <x v="0"/>
    <m/>
  </r>
  <r>
    <d v="2025-02-12T01:23:13"/>
    <x v="9"/>
    <n v="1"/>
    <s v="MACEA MATEO"/>
    <x v="2"/>
    <x v="0"/>
    <n v="121"/>
    <n v="18.615384615384599"/>
    <n v="140.964739069111"/>
    <s v="1 Descuento (Usuario desubicado) "/>
    <n v="78661.872399999993"/>
    <x v="0"/>
    <n v="13600"/>
    <x v="1287"/>
    <x v="0"/>
    <m/>
  </r>
  <r>
    <d v="2025-02-12T01:23:13"/>
    <x v="1"/>
    <n v="2"/>
    <s v="ACOSTA LORA JHON JADER"/>
    <x v="0"/>
    <x v="0"/>
    <n v="224"/>
    <n v="24.8888888888889"/>
    <n v="195.18194640338501"/>
    <s v="3 Descuentos (despachador y usuarios desubicados) "/>
    <n v="108916.43859999999"/>
    <x v="1"/>
    <n v="13600"/>
    <x v="1287"/>
    <x v="0"/>
    <m/>
  </r>
  <r>
    <d v="2025-02-12T01:23:13"/>
    <x v="9"/>
    <n v="3"/>
    <s v="AGUIRRE ANDRES"/>
    <x v="1"/>
    <x v="0"/>
    <n v="215"/>
    <n v="19.545454545454501"/>
    <n v="238.55571227080401"/>
    <s v="1 Descuento (Usuario desubicado) "/>
    <n v="133120.09169999999"/>
    <x v="0"/>
    <n v="13600"/>
    <x v="1287"/>
    <x v="0"/>
    <m/>
  </r>
  <r>
    <d v="2025-02-12T01:23:14"/>
    <x v="1"/>
    <n v="4"/>
    <s v="SERNA GONZALES GEOVANNY ANDRES"/>
    <x v="4"/>
    <x v="0"/>
    <n v="149"/>
    <n v="21.285714285714299"/>
    <n v="151.80818053596599"/>
    <s v="4 Descuentos (Usuarios desubicados) "/>
    <n v="84712.785600000003"/>
    <x v="0"/>
    <n v="13600"/>
    <x v="1287"/>
    <x v="0"/>
    <m/>
  </r>
  <r>
    <d v="2025-02-12T01:23:14"/>
    <x v="9"/>
    <n v="5"/>
    <s v="BERRIO POSADA ANGELA"/>
    <x v="0"/>
    <x v="0"/>
    <n v="258"/>
    <n v="28.6666666666667"/>
    <n v="195.18194640338501"/>
    <m/>
    <n v="108916.43859999999"/>
    <x v="1"/>
    <n v="13600"/>
    <x v="1287"/>
    <x v="0"/>
    <m/>
  </r>
  <r>
    <d v="2025-02-12T01:23:14"/>
    <x v="1"/>
    <n v="6"/>
    <s v="LOPEZ PINEDA DANIEL ESTIVEN"/>
    <x v="8"/>
    <x v="3"/>
    <n v="81"/>
    <n v="16.2"/>
    <n v="108.43441466854701"/>
    <s v="1 Descuento (Monitoreo) "/>
    <n v="60509.132599999997"/>
    <x v="0"/>
    <n v="13600"/>
    <x v="1287"/>
    <x v="0"/>
    <m/>
  </r>
  <r>
    <d v="2025-02-12T01:23:15"/>
    <x v="9"/>
    <n v="7"/>
    <s v="MEDINA MARTINEZ JONATHAN ESTIVEN"/>
    <x v="0"/>
    <x v="0"/>
    <n v="189"/>
    <n v="21"/>
    <n v="195.18194640338501"/>
    <m/>
    <n v="108916.43859999999"/>
    <x v="1"/>
    <n v="13600"/>
    <x v="1287"/>
    <x v="0"/>
    <m/>
  </r>
  <r>
    <d v="2025-02-12T01:23:15"/>
    <x v="1"/>
    <n v="8"/>
    <s v="VACA FIERRO ROBINSON"/>
    <x v="9"/>
    <x v="0"/>
    <n v="315"/>
    <n v="26.25"/>
    <n v="260.24259520451301"/>
    <s v="5 Descuentos (usuarios desubicados, despachadores y monitoreo) "/>
    <n v="145221.91819999999"/>
    <x v="1"/>
    <n v="13600"/>
    <x v="1287"/>
    <x v="0"/>
    <m/>
  </r>
  <r>
    <d v="2025-02-12T01:23:15"/>
    <x v="9"/>
    <n v="9"/>
    <s v="RESTREPO RODRIGUEZ LIBARDO ANDRES"/>
    <x v="0"/>
    <x v="0"/>
    <n v="223"/>
    <n v="24.7777777777778"/>
    <n v="195.18194640338501"/>
    <s v="3 Descuentos (despachadores y usuarios desubicados) "/>
    <n v="108916.43859999999"/>
    <x v="0"/>
    <n v="13600"/>
    <x v="1287"/>
    <x v="0"/>
    <m/>
  </r>
  <r>
    <d v="2025-02-12T01:23:15"/>
    <x v="1"/>
    <n v="10"/>
    <s v="RAMIREZ RENGIFO JORGE ANDRES"/>
    <x v="3"/>
    <x v="0"/>
    <n v="225"/>
    <n v="22.5"/>
    <n v="216.86882933709401"/>
    <s v="6 Descuentos (Transbordo y usuarios desubicados) "/>
    <n v="121018.26519999999"/>
    <x v="0"/>
    <n v="13600"/>
    <x v="1287"/>
    <x v="0"/>
    <m/>
  </r>
  <r>
    <d v="2025-02-12T01:23:16"/>
    <x v="9"/>
    <n v="11"/>
    <s v="PUERTA URREGO EDWARD ANDRES"/>
    <x v="3"/>
    <x v="3"/>
    <n v="217"/>
    <n v="21.7"/>
    <n v="216.86882933709401"/>
    <m/>
    <n v="121018.26519999999"/>
    <x v="0"/>
    <n v="13600"/>
    <x v="1287"/>
    <x v="0"/>
    <m/>
  </r>
  <r>
    <d v="2025-02-12T01:23:16"/>
    <x v="1"/>
    <n v="12"/>
    <s v="JIMENEZ JIMENEZ OMAR DAVID"/>
    <x v="1"/>
    <x v="0"/>
    <n v="208"/>
    <n v="18.909090909090899"/>
    <n v="238.55571227080401"/>
    <m/>
    <n v="133120.09169999999"/>
    <x v="0"/>
    <n v="13600"/>
    <x v="1287"/>
    <x v="0"/>
    <m/>
  </r>
  <r>
    <d v="2025-02-12T01:23:16"/>
    <x v="9"/>
    <n v="13"/>
    <s v="QUINTERO  ALVARO ANTONIO"/>
    <x v="0"/>
    <x v="0"/>
    <n v="195"/>
    <n v="21.6666666666667"/>
    <n v="195.18194640338501"/>
    <m/>
    <n v="108916.43859999999"/>
    <x v="0"/>
    <n v="13600"/>
    <x v="1287"/>
    <x v="0"/>
    <m/>
  </r>
  <r>
    <d v="2025-02-12T01:23:17"/>
    <x v="1"/>
    <n v="14"/>
    <s v="DAVID  HENRY GIOVANNY"/>
    <x v="0"/>
    <x v="0"/>
    <n v="200"/>
    <n v="22.2222222222222"/>
    <n v="195.18194640338501"/>
    <m/>
    <n v="108916.43859999999"/>
    <x v="1"/>
    <n v="13600"/>
    <x v="1287"/>
    <x v="0"/>
    <m/>
  </r>
  <r>
    <d v="2025-02-12T01:23:17"/>
    <x v="9"/>
    <n v="15"/>
    <s v="VERENZUELA MARTINEZ ALEXANDER"/>
    <x v="3"/>
    <x v="0"/>
    <n v="240"/>
    <n v="24"/>
    <n v="216.86882933709401"/>
    <m/>
    <n v="121018.26519999999"/>
    <x v="1"/>
    <n v="13600"/>
    <x v="1287"/>
    <x v="0"/>
    <m/>
  </r>
  <r>
    <d v="2025-02-12T01:23:17"/>
    <x v="1"/>
    <n v="16"/>
    <s v="BERNAL RONDON KEVIN OSWALDO"/>
    <x v="9"/>
    <x v="0"/>
    <n v="207"/>
    <n v="17.25"/>
    <n v="260.24259520451301"/>
    <s v="5 Descuentos (Conducts)"/>
    <n v="145221.91819999999"/>
    <x v="0"/>
    <n v="13600"/>
    <x v="1287"/>
    <x v="0"/>
    <m/>
  </r>
  <r>
    <d v="2025-02-12T01:23:18"/>
    <x v="9"/>
    <n v="17"/>
    <s v="RAMIREZ JARAMILLO WILSON"/>
    <x v="2"/>
    <x v="0"/>
    <n v="130"/>
    <n v="21.6666666666667"/>
    <n v="130.12129760225699"/>
    <m/>
    <n v="72610.959099999993"/>
    <x v="0"/>
    <n v="13600"/>
    <x v="1287"/>
    <x v="0"/>
    <m/>
  </r>
  <r>
    <d v="2025-02-12T01:23:18"/>
    <x v="1"/>
    <n v="18"/>
    <s v="BETANCUR GUZMAN JHON FERNANDO"/>
    <x v="0"/>
    <x v="0"/>
    <n v="189"/>
    <n v="21"/>
    <n v="195.18194640338501"/>
    <m/>
    <n v="108916.43859999999"/>
    <x v="0"/>
    <n v="13600"/>
    <x v="1287"/>
    <x v="0"/>
    <m/>
  </r>
  <r>
    <d v="2025-02-12T01:23:18"/>
    <x v="9"/>
    <n v="19"/>
    <s v="MUOZ PEA WEIMAR ALONSO"/>
    <x v="6"/>
    <x v="0"/>
    <n v="182"/>
    <n v="21.411764705882401"/>
    <n v="184.33850493653"/>
    <m/>
    <n v="102865.5254"/>
    <x v="0"/>
    <n v="13600"/>
    <x v="1287"/>
    <x v="0"/>
    <m/>
  </r>
  <r>
    <d v="2025-02-12T01:23:19"/>
    <x v="1"/>
    <n v="20"/>
    <s v="GONZALEZ PEREZ RAFAEL JOSE"/>
    <x v="6"/>
    <x v="0"/>
    <n v="193"/>
    <n v="24.125"/>
    <n v="173.49506346967601"/>
    <m/>
    <n v="96814.612099999998"/>
    <x v="0"/>
    <n v="13600"/>
    <x v="1287"/>
    <x v="0"/>
    <m/>
  </r>
  <r>
    <d v="2025-02-12T01:23:19"/>
    <x v="9"/>
    <n v="21"/>
    <s v="DURANGO DAVID JOSE"/>
    <x v="10"/>
    <x v="3"/>
    <n v="77"/>
    <n v="17.1111111111111"/>
    <n v="97.590973201692506"/>
    <m/>
    <n v="54458.219299999997"/>
    <x v="0"/>
    <n v="13600"/>
    <x v="1287"/>
    <x v="0"/>
    <m/>
  </r>
  <r>
    <d v="2025-02-12T01:23:19"/>
    <x v="1"/>
    <n v="22"/>
    <s v="QUIRAMA CASTAEDA JHON JADER"/>
    <x v="8"/>
    <x v="0"/>
    <n v="124"/>
    <n v="24.8"/>
    <n v="108.43441466854701"/>
    <m/>
    <n v="60509.132599999997"/>
    <x v="1"/>
    <n v="13600"/>
    <x v="1287"/>
    <x v="0"/>
    <m/>
  </r>
  <r>
    <d v="2025-02-12T01:23:19"/>
    <x v="9"/>
    <n v="23"/>
    <s v="SALDARRIAGA PARRA LUIS ALBERTO"/>
    <x v="0"/>
    <x v="0"/>
    <n v="190"/>
    <n v="21.1111111111111"/>
    <n v="195.18194640338501"/>
    <s v="2 Descuentos (despachador y conduct) "/>
    <n v="108916.43859999999"/>
    <x v="2"/>
    <n v="13600"/>
    <x v="1287"/>
    <x v="0"/>
    <m/>
  </r>
  <r>
    <d v="2025-02-12T01:23:19"/>
    <x v="1"/>
    <n v="24"/>
    <s v="HERRERA GIRALDO DAVINSON"/>
    <x v="0"/>
    <x v="0"/>
    <n v="157"/>
    <n v="17.4444444444444"/>
    <n v="195.18194640338501"/>
    <s v="1 Descuento (despachador) "/>
    <n v="108916.43859999999"/>
    <x v="0"/>
    <n v="13600"/>
    <x v="1287"/>
    <x v="0"/>
    <m/>
  </r>
  <r>
    <d v="2025-02-12T01:23:20"/>
    <x v="9"/>
    <n v="25"/>
    <s v="HENAO MUOZ FERNEY"/>
    <x v="0"/>
    <x v="0"/>
    <n v="211"/>
    <n v="23.4444444444444"/>
    <n v="195.18194640338501"/>
    <m/>
    <n v="108916.43859999999"/>
    <x v="1"/>
    <n v="13600"/>
    <x v="1287"/>
    <x v="0"/>
    <m/>
  </r>
  <r>
    <d v="2025-02-12T01:23:20"/>
    <x v="1"/>
    <n v="26"/>
    <s v="CIRO MARIN RODRIGO ALBERTO"/>
    <x v="6"/>
    <x v="0"/>
    <n v="154"/>
    <n v="19.25"/>
    <n v="173.49506346967601"/>
    <s v="2 Descuentos (usuarios desubicados) "/>
    <n v="96814.612099999998"/>
    <x v="0"/>
    <n v="13600"/>
    <x v="1287"/>
    <x v="0"/>
    <m/>
  </r>
  <r>
    <d v="2025-02-12T01:23:20"/>
    <x v="9"/>
    <n v="27"/>
    <s v="FLORES RINCON JORGE ALBERTO"/>
    <x v="1"/>
    <x v="0"/>
    <n v="242"/>
    <n v="22"/>
    <n v="238.55571227080401"/>
    <s v="2 Descuentos (usuarios desubicados) "/>
    <n v="133120.09169999999"/>
    <x v="0"/>
    <n v="13600"/>
    <x v="1287"/>
    <x v="0"/>
    <m/>
  </r>
  <r>
    <d v="2025-02-12T01:23:21"/>
    <x v="1"/>
    <n v="28"/>
    <s v="AGUDELO GARCIA LLORDIN ELIAS"/>
    <x v="6"/>
    <x v="0"/>
    <n v="120"/>
    <n v="15"/>
    <n v="173.49506346967601"/>
    <s v="3 Descuentos (usuarios desubicados y despachador) "/>
    <n v="96814.612099999998"/>
    <x v="0"/>
    <n v="13600"/>
    <x v="1287"/>
    <x v="0"/>
    <m/>
  </r>
  <r>
    <d v="2025-02-12T01:23:21"/>
    <x v="9"/>
    <n v="29"/>
    <s v="VALENCIA MENDOZA JHON"/>
    <x v="10"/>
    <x v="3"/>
    <n v="90"/>
    <n v="22.5"/>
    <n v="86.747531734837807"/>
    <m/>
    <n v="48407.306100000002"/>
    <x v="0"/>
    <n v="13600"/>
    <x v="1287"/>
    <x v="0"/>
    <m/>
  </r>
  <r>
    <d v="2025-02-12T01:23:21"/>
    <x v="1"/>
    <n v="30"/>
    <s v="TORRES SUAREZ JUAN DIEGO"/>
    <x v="12"/>
    <x v="0"/>
    <n v="309"/>
    <n v="23.769230769230798"/>
    <n v="281.92947813822298"/>
    <s v="1 Descuento (despachador) "/>
    <n v="157323.74470000001"/>
    <x v="0"/>
    <n v="13600"/>
    <x v="1287"/>
    <x v="0"/>
    <m/>
  </r>
  <r>
    <d v="2025-02-12T01:23:21"/>
    <x v="9"/>
    <n v="31"/>
    <s v="QUINTO WALDO HENDIS ENRIQUE"/>
    <x v="3"/>
    <x v="0"/>
    <n v="241"/>
    <n v="24.1"/>
    <n v="216.86882933709401"/>
    <m/>
    <n v="121018.26519999999"/>
    <x v="0"/>
    <n v="13600"/>
    <x v="1287"/>
    <x v="0"/>
    <m/>
  </r>
  <r>
    <d v="2025-02-12T01:23:22"/>
    <x v="1"/>
    <n v="32"/>
    <s v="AGUDELO GARCIA DENIN ANGELO"/>
    <x v="4"/>
    <x v="3"/>
    <n v="184"/>
    <n v="26.285714285714299"/>
    <n v="151.80818053596599"/>
    <s v="1 Descuento (Conduct) "/>
    <n v="84712.785600000003"/>
    <x v="0"/>
    <n v="13600"/>
    <x v="1287"/>
    <x v="0"/>
    <m/>
  </r>
  <r>
    <d v="2025-02-12T01:23:22"/>
    <x v="9"/>
    <n v="33"/>
    <s v="MARULANDA JARAMILLO DAWER ANDRES"/>
    <x v="0"/>
    <x v="0"/>
    <n v="173"/>
    <n v="19.2222222222222"/>
    <n v="195.18194640338501"/>
    <s v="3 Descuentos (Conduct y usuarios desubicados) "/>
    <n v="108916.43859999999"/>
    <x v="0"/>
    <n v="13600"/>
    <x v="1287"/>
    <x v="0"/>
    <m/>
  </r>
  <r>
    <d v="2025-02-12T01:23:22"/>
    <x v="1"/>
    <n v="34"/>
    <s v="MONTOYA OSPINA GILBERTO ANTONIO"/>
    <x v="9"/>
    <x v="0"/>
    <n v="323"/>
    <n v="26.9166666666667"/>
    <n v="260.24259520451301"/>
    <s v="6 Descuentos (transbordo y conduct) "/>
    <n v="145221.91819999999"/>
    <x v="0"/>
    <n v="13600"/>
    <x v="1287"/>
    <x v="0"/>
    <m/>
  </r>
  <r>
    <d v="2025-02-12T01:23:22"/>
    <x v="9"/>
    <n v="35"/>
    <s v="MOLINA LUIS FERNANDO"/>
    <x v="0"/>
    <x v="0"/>
    <n v="174"/>
    <n v="19.3333333333333"/>
    <n v="195.18194640338501"/>
    <m/>
    <n v="108916.43859999999"/>
    <x v="1"/>
    <n v="13600"/>
    <x v="1287"/>
    <x v="0"/>
    <m/>
  </r>
  <r>
    <d v="2025-02-12T01:23:23"/>
    <x v="1"/>
    <n v="36"/>
    <s v="JARAMILLO JARAMILLO FRANCISCO WBEIMAR"/>
    <x v="0"/>
    <x v="0"/>
    <n v="175"/>
    <n v="19.4444444444444"/>
    <n v="195.18194640338501"/>
    <s v="2 Descuentos (Oficina y usuario movilidad reducida) "/>
    <n v="108916.43859999999"/>
    <x v="0"/>
    <n v="13600"/>
    <x v="1287"/>
    <x v="0"/>
    <m/>
  </r>
  <r>
    <d v="2025-02-12T01:23:23"/>
    <x v="9"/>
    <n v="37"/>
    <s v="TABORDA ROJAS DIEGO ALEJANDRO"/>
    <x v="9"/>
    <x v="0"/>
    <n v="213"/>
    <n v="17.75"/>
    <n v="260.24259520451301"/>
    <m/>
    <n v="145221.91819999999"/>
    <x v="1"/>
    <n v="13600"/>
    <x v="1287"/>
    <x v="0"/>
    <m/>
  </r>
  <r>
    <d v="2025-02-12T01:23:23"/>
    <x v="1"/>
    <n v="40"/>
    <s v="OCAMPO OCAMPO ANTONIO JOSE"/>
    <x v="3"/>
    <x v="0"/>
    <n v="252"/>
    <n v="25.2"/>
    <n v="216.86882933709401"/>
    <m/>
    <n v="121018.26519999999"/>
    <x v="0"/>
    <n v="13600"/>
    <x v="1287"/>
    <x v="0"/>
    <m/>
  </r>
  <r>
    <d v="2025-02-12T01:23:23"/>
    <x v="9"/>
    <n v="41"/>
    <s v="GARCIA DAVID WILSON ALBERTO"/>
    <x v="0"/>
    <x v="0"/>
    <n v="168"/>
    <n v="18.6666666666667"/>
    <n v="195.18194640338501"/>
    <m/>
    <n v="108916.43859999999"/>
    <x v="1"/>
    <n v="13600"/>
    <x v="1287"/>
    <x v="0"/>
    <m/>
  </r>
  <r>
    <d v="2025-02-12T01:23:24"/>
    <x v="1"/>
    <n v="42"/>
    <s v="LOPERA ALVAREZ ESTIVEN"/>
    <x v="4"/>
    <x v="0"/>
    <n v="150"/>
    <n v="21.428571428571399"/>
    <n v="151.80818053596599"/>
    <s v="2 Descuentos (Oficina y despachador)"/>
    <n v="84712.785600000003"/>
    <x v="1"/>
    <n v="13600"/>
    <x v="1287"/>
    <x v="0"/>
    <m/>
  </r>
  <r>
    <d v="2025-02-13T00:40:01"/>
    <x v="9"/>
    <n v="1"/>
    <s v="MACEA MATEO"/>
    <x v="1"/>
    <x v="0"/>
    <n v="213"/>
    <n v="19.363636363636399"/>
    <n v="233.125528913963"/>
    <s v="1 Descuento (Despachador) "/>
    <n v="129943.4344"/>
    <x v="0"/>
    <n v="13556.4103"/>
    <x v="1288"/>
    <x v="0"/>
    <m/>
  </r>
  <r>
    <d v="2025-02-13T00:40:01"/>
    <x v="1"/>
    <n v="2"/>
    <s v="ACOSTA LORA JHON JADER"/>
    <x v="3"/>
    <x v="0"/>
    <n v="244"/>
    <n v="24.4"/>
    <n v="211.93229901269399"/>
    <m/>
    <n v="118130.3949"/>
    <x v="1"/>
    <n v="13556.4103"/>
    <x v="1288"/>
    <x v="0"/>
    <m/>
  </r>
  <r>
    <d v="2025-02-13T00:40:01"/>
    <x v="9"/>
    <n v="3"/>
    <s v="AGUIRRE ANDRES"/>
    <x v="6"/>
    <x v="0"/>
    <n v="152"/>
    <n v="19"/>
    <n v="169.54583921015501"/>
    <m/>
    <n v="94504.315900000001"/>
    <x v="0"/>
    <n v="13556.4103"/>
    <x v="1288"/>
    <x v="0"/>
    <m/>
  </r>
  <r>
    <d v="2025-02-13T00:40:02"/>
    <x v="1"/>
    <n v="4"/>
    <s v="SERNA GONZALES GEOVANNY ANDRES"/>
    <x v="0"/>
    <x v="0"/>
    <n v="243"/>
    <n v="27"/>
    <n v="190.73906911142501"/>
    <m/>
    <n v="106317.3554"/>
    <x v="0"/>
    <n v="13556.4103"/>
    <x v="1288"/>
    <x v="0"/>
    <m/>
  </r>
  <r>
    <d v="2025-02-13T00:40:02"/>
    <x v="9"/>
    <n v="5"/>
    <s v="LONDOO LOPERA DUVAN ANDRES"/>
    <x v="1"/>
    <x v="0"/>
    <n v="259"/>
    <n v="23.545454545454501"/>
    <n v="233.125528913963"/>
    <m/>
    <n v="129943.4344"/>
    <x v="1"/>
    <n v="13556.4103"/>
    <x v="1288"/>
    <x v="0"/>
    <m/>
  </r>
  <r>
    <d v="2025-02-13T00:40:02"/>
    <x v="1"/>
    <n v="6"/>
    <s v="LOPEZ PINEDA DANIEL ESTIVEN"/>
    <x v="1"/>
    <x v="0"/>
    <n v="257"/>
    <n v="23.363636363636399"/>
    <n v="233.125528913963"/>
    <s v="1 Descuento (Usuario desubicado) "/>
    <n v="129943.4344"/>
    <x v="0"/>
    <n v="13556.4103"/>
    <x v="1288"/>
    <x v="0"/>
    <m/>
  </r>
  <r>
    <d v="2025-02-13T00:40:03"/>
    <x v="9"/>
    <n v="7"/>
    <s v="MEDINA MARTINEZ JONATHAN ESTIVEN"/>
    <x v="6"/>
    <x v="0"/>
    <n v="180"/>
    <n v="22.5"/>
    <n v="169.54583921015501"/>
    <m/>
    <n v="94504.315900000001"/>
    <x v="1"/>
    <n v="13556.4103"/>
    <x v="1288"/>
    <x v="0"/>
    <m/>
  </r>
  <r>
    <d v="2025-02-13T00:40:03"/>
    <x v="1"/>
    <n v="8"/>
    <s v="VACA FIERRO ROBINSON"/>
    <x v="1"/>
    <x v="0"/>
    <n v="254"/>
    <n v="23.090909090909101"/>
    <n v="233.125528913963"/>
    <s v="1 Descuento (Despachador) "/>
    <n v="129943.4344"/>
    <x v="1"/>
    <n v="13556.4103"/>
    <x v="1288"/>
    <x v="0"/>
    <m/>
  </r>
  <r>
    <d v="2025-02-13T00:40:03"/>
    <x v="9"/>
    <n v="9"/>
    <s v="AGUDELO GARCIA DENIN ANGELO"/>
    <x v="2"/>
    <x v="0"/>
    <n v="103"/>
    <n v="18.727272727272702"/>
    <n v="116.56276445698199"/>
    <m/>
    <n v="64971.717199999999"/>
    <x v="0"/>
    <n v="13556.4103"/>
    <x v="1288"/>
    <x v="0"/>
    <m/>
  </r>
  <r>
    <d v="2025-02-13T00:40:04"/>
    <x v="1"/>
    <n v="11"/>
    <s v="PUERTA URREGO EDWARD ANDRES"/>
    <x v="3"/>
    <x v="0"/>
    <n v="201"/>
    <n v="20.100000000000001"/>
    <n v="211.93229901269399"/>
    <m/>
    <n v="118130.3949"/>
    <x v="0"/>
    <n v="13556.4103"/>
    <x v="1288"/>
    <x v="0"/>
    <m/>
  </r>
  <r>
    <d v="2025-02-13T00:40:04"/>
    <x v="9"/>
    <n v="12"/>
    <s v="JIMENEZ JIMENEZ OMAR DAVID"/>
    <x v="3"/>
    <x v="0"/>
    <n v="223"/>
    <n v="22.3"/>
    <n v="211.93229901269399"/>
    <m/>
    <n v="118130.3949"/>
    <x v="0"/>
    <n v="13556.4103"/>
    <x v="1288"/>
    <x v="0"/>
    <m/>
  </r>
  <r>
    <d v="2025-02-13T00:40:04"/>
    <x v="1"/>
    <n v="13"/>
    <s v="DURANGO PAEZ GILDARDO"/>
    <x v="1"/>
    <x v="3"/>
    <n v="298"/>
    <n v="27.090909090909101"/>
    <n v="233.125528913963"/>
    <m/>
    <n v="129943.4344"/>
    <x v="0"/>
    <n v="13556.4103"/>
    <x v="1288"/>
    <x v="0"/>
    <m/>
  </r>
  <r>
    <d v="2025-02-13T00:40:04"/>
    <x v="9"/>
    <n v="14"/>
    <s v="DIAZ LOZADA ANDRES FELIPE"/>
    <x v="1"/>
    <x v="0"/>
    <n v="250"/>
    <n v="22.727272727272702"/>
    <n v="233.125528913963"/>
    <m/>
    <n v="129943.4344"/>
    <x v="1"/>
    <n v="13556.4103"/>
    <x v="1288"/>
    <x v="0"/>
    <m/>
  </r>
  <r>
    <d v="2025-02-13T00:40:04"/>
    <x v="1"/>
    <n v="15"/>
    <s v="VERENZUELA MARTINEZ ALEXANDER"/>
    <x v="2"/>
    <x v="0"/>
    <n v="106"/>
    <n v="17.6666666666667"/>
    <n v="127.159379407616"/>
    <m/>
    <n v="70878.236999999994"/>
    <x v="1"/>
    <n v="13556.4103"/>
    <x v="1288"/>
    <x v="0"/>
    <m/>
  </r>
  <r>
    <d v="2025-02-13T00:40:05"/>
    <x v="9"/>
    <n v="16"/>
    <s v="PEREZ GARCIA JUAN ESTEBAN"/>
    <x v="4"/>
    <x v="0"/>
    <n v="119"/>
    <n v="17"/>
    <n v="148.352609308886"/>
    <m/>
    <n v="82691.276400000002"/>
    <x v="0"/>
    <n v="13556.4103"/>
    <x v="1288"/>
    <x v="0"/>
    <m/>
  </r>
  <r>
    <d v="2025-02-13T00:40:05"/>
    <x v="1"/>
    <n v="17"/>
    <s v="RAMIREZ JARAMILLO WILSON"/>
    <x v="6"/>
    <x v="0"/>
    <n v="188"/>
    <n v="23.5"/>
    <n v="169.54583921015501"/>
    <m/>
    <n v="94504.315900000001"/>
    <x v="0"/>
    <n v="13556.4103"/>
    <x v="1288"/>
    <x v="0"/>
    <m/>
  </r>
  <r>
    <d v="2025-02-13T00:40:05"/>
    <x v="9"/>
    <n v="18"/>
    <s v="BETANCUR GUZMAN JHON FERNANDO"/>
    <x v="1"/>
    <x v="0"/>
    <n v="235"/>
    <n v="21.363636363636399"/>
    <n v="233.125528913963"/>
    <m/>
    <n v="129943.4344"/>
    <x v="0"/>
    <n v="13556.4103"/>
    <x v="1288"/>
    <x v="0"/>
    <m/>
  </r>
  <r>
    <d v="2025-02-13T00:40:05"/>
    <x v="1"/>
    <n v="19"/>
    <s v="MUOZ PEA WEIMAR ALONSO"/>
    <x v="1"/>
    <x v="0"/>
    <n v="218"/>
    <n v="19.818181818181799"/>
    <n v="233.125528913963"/>
    <m/>
    <n v="129943.4344"/>
    <x v="0"/>
    <n v="13556.4103"/>
    <x v="1288"/>
    <x v="0"/>
    <m/>
  </r>
  <r>
    <d v="2025-02-13T00:40:06"/>
    <x v="9"/>
    <n v="20"/>
    <s v="QUINTERO  ALVARO ANTONIO"/>
    <x v="0"/>
    <x v="0"/>
    <n v="183"/>
    <n v="20.3333333333333"/>
    <n v="190.73906911142501"/>
    <s v="2 Descuentos (Despachador y asociado) "/>
    <n v="106317.3554"/>
    <x v="0"/>
    <n v="13556.4103"/>
    <x v="1288"/>
    <x v="0"/>
    <m/>
  </r>
  <r>
    <d v="2025-02-13T00:40:06"/>
    <x v="1"/>
    <n v="21"/>
    <s v="DURANGO DAVID JOSE "/>
    <x v="6"/>
    <x v="0"/>
    <n v="151"/>
    <n v="18.875"/>
    <n v="169.54583921015501"/>
    <m/>
    <n v="94504.315900000001"/>
    <x v="0"/>
    <n v="13556.4103"/>
    <x v="1288"/>
    <x v="0"/>
    <m/>
  </r>
  <r>
    <d v="2025-02-13T00:40:06"/>
    <x v="9"/>
    <n v="22"/>
    <s v="QUIRAMA CASTAEDA JHON JADER"/>
    <x v="0"/>
    <x v="0"/>
    <n v="223"/>
    <n v="24.7777777777778"/>
    <n v="190.73906911142501"/>
    <m/>
    <n v="106317.3554"/>
    <x v="1"/>
    <n v="13556.4103"/>
    <x v="1288"/>
    <x v="0"/>
    <m/>
  </r>
  <r>
    <d v="2025-02-13T00:40:06"/>
    <x v="1"/>
    <n v="23"/>
    <s v="SALDARRIAGA PARRA LUIS ALBERTO"/>
    <x v="0"/>
    <x v="0"/>
    <n v="129"/>
    <n v="14.3333333333333"/>
    <n v="190.73906911142501"/>
    <m/>
    <n v="106317.3554"/>
    <x v="2"/>
    <n v="13556.4103"/>
    <x v="1288"/>
    <x v="0"/>
    <m/>
  </r>
  <r>
    <d v="2025-02-13T00:40:07"/>
    <x v="9"/>
    <n v="24"/>
    <s v="HERRERA GIRALDO DAVINSON"/>
    <x v="0"/>
    <x v="0"/>
    <n v="190"/>
    <n v="21.1111111111111"/>
    <n v="190.73906911142501"/>
    <m/>
    <n v="106317.3554"/>
    <x v="0"/>
    <n v="13556.4103"/>
    <x v="1288"/>
    <x v="0"/>
    <m/>
  </r>
  <r>
    <d v="2025-02-13T00:40:07"/>
    <x v="1"/>
    <n v="25"/>
    <s v="JIMENEZ HURTADO CARLOS ESTIVEN"/>
    <x v="6"/>
    <x v="0"/>
    <n v="116"/>
    <n v="14.5"/>
    <n v="169.54583921015501"/>
    <m/>
    <n v="94504.315900000001"/>
    <x v="1"/>
    <n v="13556.4103"/>
    <x v="1288"/>
    <x v="0"/>
    <m/>
  </r>
  <r>
    <d v="2025-02-13T00:40:07"/>
    <x v="9"/>
    <n v="26"/>
    <s v="CIRO MARIN RODRIGO ALBERTO"/>
    <x v="3"/>
    <x v="0"/>
    <n v="232"/>
    <n v="23.2"/>
    <n v="211.93229901269399"/>
    <s v="2 Descuentos (Usuarios desubicados) "/>
    <n v="118130.3949"/>
    <x v="0"/>
    <n v="13556.4103"/>
    <x v="1288"/>
    <x v="0"/>
    <m/>
  </r>
  <r>
    <d v="2025-02-13T00:40:08"/>
    <x v="1"/>
    <n v="27"/>
    <s v="FLORES RINCON JORGE ALBERTO"/>
    <x v="12"/>
    <x v="0"/>
    <n v="285"/>
    <n v="21.923076923076898"/>
    <n v="275.511988716502"/>
    <m/>
    <n v="153569.5134"/>
    <x v="0"/>
    <n v="13556.4103"/>
    <x v="1288"/>
    <x v="0"/>
    <m/>
  </r>
  <r>
    <d v="2025-02-13T00:40:08"/>
    <x v="9"/>
    <n v="28"/>
    <s v="AGUDELO GARCIA LLORDIN ELIAS"/>
    <x v="0"/>
    <x v="0"/>
    <n v="158"/>
    <n v="17.5555555555556"/>
    <n v="190.73906911142501"/>
    <m/>
    <n v="106317.3554"/>
    <x v="0"/>
    <n v="13556.4103"/>
    <x v="1288"/>
    <x v="0"/>
    <m/>
  </r>
  <r>
    <d v="2025-02-13T00:40:08"/>
    <x v="1"/>
    <n v="29"/>
    <s v="DAVID  HENRY GIOVANNY"/>
    <x v="6"/>
    <x v="0"/>
    <n v="151"/>
    <n v="18.875"/>
    <n v="169.54583921015501"/>
    <m/>
    <n v="94504.315900000001"/>
    <x v="0"/>
    <n v="13556.4103"/>
    <x v="1288"/>
    <x v="0"/>
    <m/>
  </r>
  <r>
    <d v="2025-02-13T00:40:08"/>
    <x v="9"/>
    <n v="30"/>
    <s v="TORRES SUAREZ JUAN DIEGO"/>
    <x v="10"/>
    <x v="0"/>
    <n v="114"/>
    <n v="28.5"/>
    <n v="84.772919605077604"/>
    <m/>
    <n v="47252.158000000003"/>
    <x v="0"/>
    <n v="13556.4103"/>
    <x v="1288"/>
    <x v="0"/>
    <m/>
  </r>
  <r>
    <d v="2025-02-13T00:40:09"/>
    <x v="1"/>
    <n v="31"/>
    <s v="QUINTO WALDO HENDIS ENRIQUE"/>
    <x v="3"/>
    <x v="0"/>
    <n v="260"/>
    <n v="26"/>
    <n v="211.93229901269399"/>
    <m/>
    <n v="118130.3949"/>
    <x v="0"/>
    <n v="13556.4103"/>
    <x v="1288"/>
    <x v="0"/>
    <m/>
  </r>
  <r>
    <d v="2025-02-13T00:40:09"/>
    <x v="9"/>
    <n v="33"/>
    <s v="MARULANDA JARAMILLO DAWER ANDRES"/>
    <x v="9"/>
    <x v="0"/>
    <n v="238"/>
    <n v="19.8333333333333"/>
    <n v="254.318758815233"/>
    <s v="3 Descuentos (Conduct y despachadora) "/>
    <n v="141756.47390000001"/>
    <x v="0"/>
    <n v="13556.4103"/>
    <x v="1288"/>
    <x v="0"/>
    <m/>
  </r>
  <r>
    <d v="2025-02-13T00:40:09"/>
    <x v="1"/>
    <n v="34"/>
    <s v="MONTOYA OSPINA GILBERTO ANTONIO"/>
    <x v="12"/>
    <x v="0"/>
    <n v="296"/>
    <n v="22.769230769230798"/>
    <n v="275.511988716502"/>
    <m/>
    <n v="153569.5134"/>
    <x v="0"/>
    <n v="13556.4103"/>
    <x v="1288"/>
    <x v="0"/>
    <m/>
  </r>
  <r>
    <d v="2025-02-13T00:40:09"/>
    <x v="9"/>
    <n v="36"/>
    <s v="JARAMILLO JARAMILLO FRANCISCO WBEIMAR"/>
    <x v="1"/>
    <x v="0"/>
    <n v="190"/>
    <n v="17.272727272727298"/>
    <n v="233.125528913963"/>
    <m/>
    <n v="129943.4344"/>
    <x v="0"/>
    <n v="13556.4103"/>
    <x v="1288"/>
    <x v="0"/>
    <m/>
  </r>
  <r>
    <d v="2025-02-13T00:40:10"/>
    <x v="1"/>
    <n v="37"/>
    <s v="TABORDA ROJAS DIEGO ALEJANDRO"/>
    <x v="4"/>
    <x v="0"/>
    <n v="110"/>
    <n v="15.714285714285699"/>
    <n v="148.352609308886"/>
    <m/>
    <n v="82691.276400000002"/>
    <x v="1"/>
    <n v="13556.4103"/>
    <x v="1288"/>
    <x v="0"/>
    <m/>
  </r>
  <r>
    <d v="2025-02-13T00:40:10"/>
    <x v="9"/>
    <n v="38"/>
    <s v="JIMENEZ HERNANDEZ ESTEBAN CAMILO"/>
    <x v="4"/>
    <x v="0"/>
    <n v="156"/>
    <n v="22.285714285714299"/>
    <n v="148.352609308886"/>
    <m/>
    <n v="82691.276400000002"/>
    <x v="0"/>
    <n v="13556.4103"/>
    <x v="1288"/>
    <x v="0"/>
    <m/>
  </r>
  <r>
    <d v="2025-02-13T00:40:10"/>
    <x v="1"/>
    <n v="40"/>
    <s v="OCAMPO OCAMPO ANTONIO JOSE"/>
    <x v="1"/>
    <x v="0"/>
    <n v="233"/>
    <n v="21.181818181818201"/>
    <n v="233.125528913963"/>
    <m/>
    <n v="129943.4344"/>
    <x v="0"/>
    <n v="13556.4103"/>
    <x v="1288"/>
    <x v="0"/>
    <m/>
  </r>
  <r>
    <d v="2025-02-13T00:40:10"/>
    <x v="9"/>
    <n v="41"/>
    <s v="GARCIA DAVID WILSON ALBERTO"/>
    <x v="3"/>
    <x v="0"/>
    <n v="200"/>
    <n v="20"/>
    <n v="211.93229901269399"/>
    <m/>
    <n v="118130.3949"/>
    <x v="1"/>
    <n v="13556.4103"/>
    <x v="1288"/>
    <x v="0"/>
    <m/>
  </r>
  <r>
    <d v="2025-02-13T00:40:11"/>
    <x v="1"/>
    <n v="42"/>
    <s v="LOPERA ALVAREZ ESTIVEN"/>
    <x v="6"/>
    <x v="0"/>
    <n v="155"/>
    <n v="19.375"/>
    <n v="169.54583921015501"/>
    <m/>
    <n v="94504.315900000001"/>
    <x v="1"/>
    <n v="13556.4103"/>
    <x v="1288"/>
    <x v="0"/>
    <m/>
  </r>
  <r>
    <d v="2025-02-14T03:06:37"/>
    <x v="1"/>
    <n v="1"/>
    <s v="MACEA MATEO"/>
    <x v="6"/>
    <x v="0"/>
    <n v="147"/>
    <n v="18.375"/>
    <n v="174.08273894436499"/>
    <m/>
    <n v="97158.402300000002"/>
    <x v="0"/>
    <n v="14163.8889"/>
    <x v="1289"/>
    <x v="0"/>
    <m/>
  </r>
  <r>
    <d v="2025-02-14T03:06:38"/>
    <x v="9"/>
    <n v="2"/>
    <s v="ACOSTA LORA JHON JADER"/>
    <x v="2"/>
    <x v="0"/>
    <n v="173"/>
    <n v="28.8333333333333"/>
    <n v="130.56205420827399"/>
    <s v="5 Descuentos (Usuarios desubicados) "/>
    <n v="72868.801699999996"/>
    <x v="1"/>
    <n v="14163.8889"/>
    <x v="1289"/>
    <x v="0"/>
    <m/>
  </r>
  <r>
    <d v="2025-02-14T03:06:38"/>
    <x v="1"/>
    <n v="3"/>
    <s v="AGUIRRE ANDRES"/>
    <x v="6"/>
    <x v="0"/>
    <n v="166"/>
    <n v="20.75"/>
    <n v="174.08273894436499"/>
    <s v="1 Descuento (Conduct) "/>
    <n v="97158.402300000002"/>
    <x v="0"/>
    <n v="14163.8889"/>
    <x v="1289"/>
    <x v="0"/>
    <m/>
  </r>
  <r>
    <d v="2025-02-14T03:06:38"/>
    <x v="9"/>
    <n v="4"/>
    <s v="SERNA GONZALES GEOVANNY ANDRES"/>
    <x v="10"/>
    <x v="0"/>
    <n v="93"/>
    <n v="20.6666666666667"/>
    <n v="97.921540656205394"/>
    <s v="4 Descuentos (Despachador, conduct y usuarios desubicados)"/>
    <n v="54651.601300000002"/>
    <x v="0"/>
    <n v="14163.8889"/>
    <x v="1289"/>
    <x v="0"/>
    <m/>
  </r>
  <r>
    <d v="2025-02-14T03:06:38"/>
    <x v="1"/>
    <n v="5"/>
    <s v="BERRIO POSADA ANGELA"/>
    <x v="3"/>
    <x v="0"/>
    <n v="204"/>
    <n v="20.399999999999999"/>
    <n v="217.60342368045701"/>
    <s v="1 Descuento (Despachador) "/>
    <n v="121448.00290000001"/>
    <x v="1"/>
    <n v="14163.8889"/>
    <x v="1289"/>
    <x v="0"/>
    <m/>
  </r>
  <r>
    <d v="2025-02-14T03:06:39"/>
    <x v="9"/>
    <n v="6"/>
    <s v="LOPEZ PINEDA DANIEL ESTIVEN"/>
    <x v="3"/>
    <x v="0"/>
    <n v="207"/>
    <n v="20.7"/>
    <n v="217.60342368045701"/>
    <m/>
    <n v="121448.00290000001"/>
    <x v="0"/>
    <n v="14163.8889"/>
    <x v="1289"/>
    <x v="0"/>
    <m/>
  </r>
  <r>
    <d v="2025-02-14T03:06:39"/>
    <x v="1"/>
    <n v="7"/>
    <s v="MEDINA MARTINEZ JONATHAN ESTIVEN"/>
    <x v="3"/>
    <x v="0"/>
    <n v="151"/>
    <n v="15.1"/>
    <n v="217.60342368045701"/>
    <s v="16 Descuentos (Transbordo) "/>
    <n v="121448.00290000001"/>
    <x v="1"/>
    <n v="14163.8889"/>
    <x v="1289"/>
    <x v="0"/>
    <m/>
  </r>
  <r>
    <d v="2025-02-14T03:06:39"/>
    <x v="9"/>
    <n v="8"/>
    <s v="VACA FIERRO ROBINSON"/>
    <x v="1"/>
    <x v="0"/>
    <n v="271"/>
    <n v="24.636363636363601"/>
    <n v="239.36376604850199"/>
    <s v="3 Descuentos (Despachadores) "/>
    <n v="133592.80309999999"/>
    <x v="1"/>
    <n v="14163.8889"/>
    <x v="1289"/>
    <x v="0"/>
    <m/>
  </r>
  <r>
    <d v="2025-02-14T03:06:39"/>
    <x v="1"/>
    <n v="9"/>
    <s v="RESTREPO RODRIGUEZ LIBARDO ANDRES"/>
    <x v="1"/>
    <x v="0"/>
    <n v="217"/>
    <n v="19.727272727272702"/>
    <n v="239.36376604850199"/>
    <s v="3 Descuentos (Usuarios desubicados) "/>
    <n v="133592.80309999999"/>
    <x v="0"/>
    <n v="14163.8889"/>
    <x v="1289"/>
    <x v="0"/>
    <m/>
  </r>
  <r>
    <d v="2025-02-14T03:06:39"/>
    <x v="9"/>
    <n v="10"/>
    <s v="RAMIREZ RENGIFO JORGE ANDRES"/>
    <x v="3"/>
    <x v="0"/>
    <n v="251"/>
    <n v="25.1"/>
    <n v="217.60342368045701"/>
    <s v="3 Descuentos (Usuarios desubicados) "/>
    <n v="121448.00290000001"/>
    <x v="0"/>
    <n v="14163.8889"/>
    <x v="1289"/>
    <x v="0"/>
    <m/>
  </r>
  <r>
    <d v="2025-02-14T03:06:39"/>
    <x v="1"/>
    <n v="11"/>
    <s v="PUERTA URREGO EDWARD ANDRES"/>
    <x v="6"/>
    <x v="0"/>
    <n v="178"/>
    <n v="22.25"/>
    <n v="174.08273894436499"/>
    <s v="1 Descuento (Usuario movilidad reducida) "/>
    <n v="97158.402300000002"/>
    <x v="0"/>
    <n v="14163.8889"/>
    <x v="1289"/>
    <x v="0"/>
    <m/>
  </r>
  <r>
    <d v="2025-02-14T03:06:40"/>
    <x v="9"/>
    <n v="12"/>
    <s v="JIMENEZ JIMENEZ OMAR DAVID"/>
    <x v="0"/>
    <x v="0"/>
    <n v="210"/>
    <n v="23.3333333333333"/>
    <n v="195.84308131241099"/>
    <s v="1 Descuento (Jefe de ruta) "/>
    <n v="109303.2026"/>
    <x v="0"/>
    <n v="14163.8889"/>
    <x v="1289"/>
    <x v="0"/>
    <m/>
  </r>
  <r>
    <d v="2025-02-14T03:06:40"/>
    <x v="1"/>
    <n v="13"/>
    <s v="CERVANTES MARTINEZ FELIX ENRIQUE"/>
    <x v="3"/>
    <x v="0"/>
    <n v="225"/>
    <n v="22.5"/>
    <n v="217.60342368045701"/>
    <m/>
    <n v="121448.00290000001"/>
    <x v="0"/>
    <n v="14163.8889"/>
    <x v="1289"/>
    <x v="0"/>
    <m/>
  </r>
  <r>
    <d v="2025-02-14T03:06:40"/>
    <x v="9"/>
    <n v="14"/>
    <s v="DIAZ LOZADA ANDRES FELIPE"/>
    <x v="6"/>
    <x v="0"/>
    <n v="163"/>
    <n v="20.375"/>
    <n v="174.08273894436499"/>
    <s v="3 Descuentos (Asociados) "/>
    <n v="97158.402300000002"/>
    <x v="1"/>
    <n v="14163.8889"/>
    <x v="1289"/>
    <x v="0"/>
    <m/>
  </r>
  <r>
    <d v="2025-02-14T03:06:40"/>
    <x v="1"/>
    <n v="15"/>
    <s v="VERENZUELA MARTINEZ ALEXANDER"/>
    <x v="0"/>
    <x v="0"/>
    <n v="218"/>
    <n v="24.2222222222222"/>
    <n v="195.84308131241099"/>
    <s v="1 Descuento (Despachador) "/>
    <n v="109303.2026"/>
    <x v="1"/>
    <n v="14163.8889"/>
    <x v="1289"/>
    <x v="0"/>
    <m/>
  </r>
  <r>
    <d v="2025-02-14T03:06:40"/>
    <x v="9"/>
    <n v="16"/>
    <s v="PEREZ GARCIA JUAN ESTEBAN"/>
    <x v="0"/>
    <x v="0"/>
    <n v="198"/>
    <n v="22"/>
    <n v="195.84308131241099"/>
    <s v="3 Descuentos (Transbordo y conduct) "/>
    <n v="109303.2026"/>
    <x v="0"/>
    <n v="14163.8889"/>
    <x v="1289"/>
    <x v="0"/>
    <m/>
  </r>
  <r>
    <d v="2025-02-14T03:06:41"/>
    <x v="1"/>
    <n v="17"/>
    <s v="RAMIREZ JARAMILLO WILSON"/>
    <x v="6"/>
    <x v="0"/>
    <n v="204"/>
    <n v="25.5"/>
    <n v="174.08273894436499"/>
    <s v="4 Descuentos (Usuarios desubicados) "/>
    <n v="97158.402300000002"/>
    <x v="0"/>
    <n v="14163.8889"/>
    <x v="1289"/>
    <x v="0"/>
    <m/>
  </r>
  <r>
    <d v="2025-02-14T03:06:41"/>
    <x v="9"/>
    <n v="18"/>
    <s v="BETANCUR GUZMAN JHON FERNANDO"/>
    <x v="0"/>
    <x v="0"/>
    <n v="188"/>
    <n v="20.8888888888889"/>
    <n v="195.84308131241099"/>
    <s v="1 Descuento (Conduct) "/>
    <n v="109303.2026"/>
    <x v="0"/>
    <n v="14163.8889"/>
    <x v="1289"/>
    <x v="0"/>
    <m/>
  </r>
  <r>
    <d v="2025-02-14T03:06:41"/>
    <x v="1"/>
    <n v="19"/>
    <s v="MUOZ PEA WEIMAR ALONSO"/>
    <x v="4"/>
    <x v="0"/>
    <n v="167"/>
    <n v="23.8571428571429"/>
    <n v="152.32239657631999"/>
    <m/>
    <n v="85013.601999999999"/>
    <x v="0"/>
    <n v="14163.8889"/>
    <x v="1289"/>
    <x v="0"/>
    <m/>
  </r>
  <r>
    <d v="2025-02-14T03:06:41"/>
    <x v="9"/>
    <n v="20"/>
    <s v="GONZALEZ PEREZ RAFAEL JOSE"/>
    <x v="3"/>
    <x v="0"/>
    <n v="203"/>
    <n v="20.3"/>
    <n v="217.60342368045701"/>
    <m/>
    <n v="121448.00290000001"/>
    <x v="0"/>
    <n v="14163.8889"/>
    <x v="1289"/>
    <x v="0"/>
    <m/>
  </r>
  <r>
    <d v="2025-02-14T03:06:41"/>
    <x v="1"/>
    <n v="21"/>
    <s v="DURANGO DAVID JOSE"/>
    <x v="0"/>
    <x v="0"/>
    <n v="197"/>
    <n v="21.8888888888889"/>
    <n v="195.84308131241099"/>
    <m/>
    <n v="109303.2026"/>
    <x v="0"/>
    <n v="14163.8889"/>
    <x v="1289"/>
    <x v="0"/>
    <m/>
  </r>
  <r>
    <d v="2025-02-14T03:06:42"/>
    <x v="9"/>
    <n v="22"/>
    <s v="LONDOO LOPERA DUVAN ANDRES"/>
    <x v="0"/>
    <x v="0"/>
    <n v="222"/>
    <n v="24.6666666666667"/>
    <n v="195.84308131241099"/>
    <s v="2 Descuentos (Usuarios desubicados) "/>
    <n v="109303.2026"/>
    <x v="1"/>
    <n v="14163.8889"/>
    <x v="1289"/>
    <x v="0"/>
    <m/>
  </r>
  <r>
    <d v="2025-02-14T03:06:42"/>
    <x v="1"/>
    <n v="23"/>
    <s v="SALDARRIAGA PARRA LUIS ALBERTO"/>
    <x v="2"/>
    <x v="0"/>
    <n v="109"/>
    <n v="18.1666666666667"/>
    <n v="130.56205420827399"/>
    <s v="2 Descuentos (Despachador y asociado) "/>
    <n v="72868.801699999996"/>
    <x v="2"/>
    <n v="14163.8889"/>
    <x v="1289"/>
    <x v="0"/>
    <m/>
  </r>
  <r>
    <d v="2025-02-14T03:06:42"/>
    <x v="9"/>
    <n v="24"/>
    <s v="HERRERA GIRALDO DAVINSON"/>
    <x v="0"/>
    <x v="0"/>
    <n v="125"/>
    <n v="13.8888888888889"/>
    <n v="195.84308131241099"/>
    <m/>
    <n v="109303.2026"/>
    <x v="0"/>
    <n v="14163.8889"/>
    <x v="1289"/>
    <x v="0"/>
    <m/>
  </r>
  <r>
    <d v="2025-02-14T03:06:42"/>
    <x v="1"/>
    <n v="25"/>
    <s v="JIMENEZ HURTADO CARLOS ESTIVEN"/>
    <x v="6"/>
    <x v="0"/>
    <n v="148"/>
    <n v="18.5"/>
    <n v="174.08273894436499"/>
    <s v="2 Descuentos (Usuarios desubicados) "/>
    <n v="97158.402300000002"/>
    <x v="1"/>
    <n v="14163.8889"/>
    <x v="1289"/>
    <x v="0"/>
    <m/>
  </r>
  <r>
    <d v="2025-02-14T03:06:42"/>
    <x v="9"/>
    <n v="26"/>
    <s v="CIRO MARIN RODRIGO ALBERTO"/>
    <x v="6"/>
    <x v="0"/>
    <n v="163"/>
    <n v="20.375"/>
    <n v="174.08273894436499"/>
    <m/>
    <n v="97158.402300000002"/>
    <x v="0"/>
    <n v="14163.8889"/>
    <x v="1289"/>
    <x v="0"/>
    <m/>
  </r>
  <r>
    <d v="2025-02-14T03:06:43"/>
    <x v="1"/>
    <n v="27"/>
    <s v="FLORES RINCON JORGE ALBERTO"/>
    <x v="3"/>
    <x v="0"/>
    <n v="229"/>
    <n v="22.9"/>
    <n v="217.60342368045701"/>
    <m/>
    <n v="121448.00290000001"/>
    <x v="0"/>
    <n v="14163.8889"/>
    <x v="1289"/>
    <x v="0"/>
    <m/>
  </r>
  <r>
    <d v="2025-02-14T03:06:43"/>
    <x v="9"/>
    <n v="28"/>
    <s v="AGUDELO GARCIA LLORDIN ELIAS"/>
    <x v="0"/>
    <x v="0"/>
    <n v="176"/>
    <n v="19.5555555555556"/>
    <n v="195.84308131241099"/>
    <s v="1 Descuento (Jefe de ruta) "/>
    <n v="109303.2026"/>
    <x v="0"/>
    <n v="14163.8889"/>
    <x v="1289"/>
    <x v="0"/>
    <m/>
  </r>
  <r>
    <d v="2025-02-14T03:06:43"/>
    <x v="1"/>
    <n v="29"/>
    <s v="DAVID  HENRY GIOVANNY"/>
    <x v="6"/>
    <x v="0"/>
    <n v="184"/>
    <n v="23"/>
    <n v="174.08273894436499"/>
    <s v=" "/>
    <n v="97158.402300000002"/>
    <x v="0"/>
    <n v="14163.8889"/>
    <x v="1289"/>
    <x v="0"/>
    <m/>
  </r>
  <r>
    <d v="2025-02-14T03:06:43"/>
    <x v="9"/>
    <n v="30"/>
    <s v="TORRES SUAREZ JUAN DIEGO"/>
    <x v="2"/>
    <x v="0"/>
    <n v="139"/>
    <n v="23.1666666666667"/>
    <n v="130.56205420827399"/>
    <m/>
    <n v="72868.801699999996"/>
    <x v="0"/>
    <n v="14163.8889"/>
    <x v="1289"/>
    <x v="0"/>
    <m/>
  </r>
  <r>
    <d v="2025-02-14T03:06:43"/>
    <x v="1"/>
    <n v="31"/>
    <s v="QUINTO WALDO HENDIS ENRIQUE"/>
    <x v="1"/>
    <x v="0"/>
    <n v="229"/>
    <n v="20.818181818181799"/>
    <n v="239.36376604850199"/>
    <m/>
    <n v="133592.80309999999"/>
    <x v="0"/>
    <n v="14163.8889"/>
    <x v="1289"/>
    <x v="0"/>
    <m/>
  </r>
  <r>
    <d v="2025-02-14T03:06:44"/>
    <x v="9"/>
    <n v="33"/>
    <s v="MARULANDA JARAMILLO DAWER ANDRES"/>
    <x v="0"/>
    <x v="0"/>
    <n v="233"/>
    <n v="25.8888888888889"/>
    <n v="195.84308131241099"/>
    <s v="11 Descuentos (Asociados, despachador, usuarios desubicados y transbordo) "/>
    <n v="109303.2026"/>
    <x v="0"/>
    <n v="14163.8889"/>
    <x v="1289"/>
    <x v="0"/>
    <m/>
  </r>
  <r>
    <d v="2025-02-14T03:06:44"/>
    <x v="1"/>
    <n v="34"/>
    <s v="LOPERA ALVAREZ ESTIVEN"/>
    <x v="3"/>
    <x v="0"/>
    <n v="161"/>
    <n v="16.100000000000001"/>
    <n v="217.60342368045701"/>
    <m/>
    <n v="121448.00290000001"/>
    <x v="0"/>
    <n v="14163.8889"/>
    <x v="1289"/>
    <x v="0"/>
    <m/>
  </r>
  <r>
    <d v="2025-02-14T03:06:44"/>
    <x v="9"/>
    <n v="35"/>
    <s v="MOLINA LUIS FERNANDO"/>
    <x v="6"/>
    <x v="0"/>
    <n v="218"/>
    <n v="27.25"/>
    <n v="174.08273894436499"/>
    <m/>
    <n v="97158.402300000002"/>
    <x v="1"/>
    <n v="14163.8889"/>
    <x v="1289"/>
    <x v="0"/>
    <m/>
  </r>
  <r>
    <d v="2025-02-14T03:06:44"/>
    <x v="1"/>
    <n v="36"/>
    <s v="JARAMILLO JARAMILLO FRANCISCO WBEIMAR"/>
    <x v="0"/>
    <x v="0"/>
    <n v="195"/>
    <n v="21.6666666666667"/>
    <n v="195.84308131241099"/>
    <s v="1 Descuento (Despachador) "/>
    <n v="109303.2026"/>
    <x v="0"/>
    <n v="14163.8889"/>
    <x v="1289"/>
    <x v="0"/>
    <m/>
  </r>
  <r>
    <d v="2025-02-14T03:06:44"/>
    <x v="9"/>
    <n v="37"/>
    <s v="RUA CHAVARRIA JEFERSON ANDREY"/>
    <x v="6"/>
    <x v="0"/>
    <n v="223"/>
    <n v="27.875"/>
    <n v="174.08273894436499"/>
    <m/>
    <n v="97158.402300000002"/>
    <x v="1"/>
    <n v="14163.8889"/>
    <x v="1289"/>
    <x v="0"/>
    <m/>
  </r>
  <r>
    <d v="2025-02-14T03:06:44"/>
    <x v="1"/>
    <n v="38"/>
    <s v="JIMENEZ HERNANDEZ ESTEBAN CAMILO"/>
    <x v="3"/>
    <x v="0"/>
    <n v="216"/>
    <n v="21.6"/>
    <n v="217.60342368045701"/>
    <s v="2 Descuentos (Asociados) "/>
    <n v="121448.00290000001"/>
    <x v="0"/>
    <n v="14163.8889"/>
    <x v="1289"/>
    <x v="0"/>
    <m/>
  </r>
  <r>
    <d v="2025-02-14T03:06:45"/>
    <x v="9"/>
    <n v="40"/>
    <s v="OCAMPO OCAMPO ANTONIO JOSE"/>
    <x v="0"/>
    <x v="0"/>
    <n v="198"/>
    <n v="22"/>
    <n v="195.84308131241099"/>
    <m/>
    <n v="109303.2026"/>
    <x v="0"/>
    <n v="14163.8889"/>
    <x v="1289"/>
    <x v="0"/>
    <m/>
  </r>
  <r>
    <d v="2025-02-14T03:06:45"/>
    <x v="1"/>
    <n v="41"/>
    <s v="GARCIA DAVID WILSON ALBERTO"/>
    <x v="0"/>
    <x v="0"/>
    <n v="204"/>
    <n v="22.6666666666667"/>
    <n v="195.84308131241099"/>
    <m/>
    <n v="109303.2026"/>
    <x v="1"/>
    <n v="14163.8889"/>
    <x v="1289"/>
    <x v="0"/>
    <m/>
  </r>
  <r>
    <d v="2025-02-14T03:06:45"/>
    <x v="9"/>
    <n v="42"/>
    <s v="BERNAL RONDON KEVIN OSWALDO"/>
    <x v="3"/>
    <x v="0"/>
    <n v="224"/>
    <n v="22.4"/>
    <n v="217.60342368045701"/>
    <s v="4 Descuentos (usuarios desubicados y despachador)"/>
    <n v="121448.00290000001"/>
    <x v="1"/>
    <n v="14163.8889"/>
    <x v="1289"/>
    <x v="0"/>
    <m/>
  </r>
  <r>
    <d v="2025-02-15T00:15:16"/>
    <x v="9"/>
    <n v="2"/>
    <s v="ACOSTA LORA JHON JADER"/>
    <x v="1"/>
    <x v="0"/>
    <n v="283"/>
    <n v="25.727272727272702"/>
    <n v="252.88244274809199"/>
    <m/>
    <n v="141501.22899999999"/>
    <x v="1"/>
    <n v="13594.4444"/>
    <x v="1290"/>
    <x v="0"/>
    <m/>
  </r>
  <r>
    <d v="2025-02-15T00:15:16"/>
    <x v="1"/>
    <n v="5"/>
    <s v="BERRIO POSADA ANGELA"/>
    <x v="3"/>
    <x v="0"/>
    <n v="279"/>
    <n v="27.9"/>
    <n v="229.893129770992"/>
    <m/>
    <n v="128637.4809"/>
    <x v="1"/>
    <n v="13594.4444"/>
    <x v="1290"/>
    <x v="0"/>
    <m/>
  </r>
  <r>
    <d v="2025-02-15T00:15:17"/>
    <x v="9"/>
    <n v="6"/>
    <s v="LOPEZ PINEDA DANIEL ESTIVEN"/>
    <x v="1"/>
    <x v="0"/>
    <n v="217"/>
    <n v="19.727272727272702"/>
    <n v="252.88244274809199"/>
    <s v="6 Descuentos (Jefe de ruta, controlador, conduct, transbordo y oficina) "/>
    <n v="141501.22899999999"/>
    <x v="0"/>
    <n v="13594.4444"/>
    <x v="1290"/>
    <x v="0"/>
    <m/>
  </r>
  <r>
    <d v="2025-02-15T00:15:17"/>
    <x v="1"/>
    <n v="7"/>
    <s v="LONDOO LOPERA DUVAN ANDRES"/>
    <x v="0"/>
    <x v="0"/>
    <n v="210"/>
    <n v="23.3333333333333"/>
    <n v="206.90381679389299"/>
    <s v="Se descuenta 0.5 viaje de 5 pm ya que NO cumple con los tiempos indicados "/>
    <n v="109367.9828"/>
    <x v="1"/>
    <n v="13594.4444"/>
    <x v="1290"/>
    <x v="2"/>
    <n v="11.45"/>
  </r>
  <r>
    <d v="2025-02-15T00:15:17"/>
    <x v="9"/>
    <n v="8"/>
    <s v="VACA FIERRO ROBINSON"/>
    <x v="0"/>
    <x v="0"/>
    <n v="211"/>
    <n v="23.4444444444444"/>
    <n v="206.90381679389299"/>
    <s v="2 Descuentos (Usuarios desubicados) "/>
    <n v="115773.7328"/>
    <x v="1"/>
    <n v="13594.4444"/>
    <x v="1290"/>
    <x v="0"/>
    <m/>
  </r>
  <r>
    <d v="2025-02-15T00:15:18"/>
    <x v="1"/>
    <n v="9"/>
    <s v="RESTREPO RODRIGUEZ LIBARDO ANDRES"/>
    <x v="1"/>
    <x v="0"/>
    <n v="233"/>
    <n v="21.181818181818201"/>
    <n v="252.88244274809199"/>
    <s v="2 Descuentos (Conducts) "/>
    <n v="141501.22899999999"/>
    <x v="0"/>
    <n v="13594.4444"/>
    <x v="1290"/>
    <x v="0"/>
    <m/>
  </r>
  <r>
    <d v="2025-02-15T00:15:18"/>
    <x v="9"/>
    <n v="10"/>
    <s v="RAMIREZ RENGIFO JORGE ANDRES"/>
    <x v="3"/>
    <x v="0"/>
    <n v="232"/>
    <n v="23.2"/>
    <n v="229.893129770992"/>
    <m/>
    <n v="128637.4809"/>
    <x v="0"/>
    <n v="13594.4444"/>
    <x v="1290"/>
    <x v="0"/>
    <m/>
  </r>
  <r>
    <d v="2025-02-15T00:15:18"/>
    <x v="1"/>
    <n v="11"/>
    <s v="PUERTA URREGO EDWARD ANDRES"/>
    <x v="6"/>
    <x v="0"/>
    <n v="152"/>
    <n v="20.266666666666701"/>
    <n v="172.419847328244"/>
    <m/>
    <n v="96478.110700000005"/>
    <x v="0"/>
    <n v="13594.4444"/>
    <x v="1290"/>
    <x v="0"/>
    <m/>
  </r>
  <r>
    <d v="2025-02-15T00:15:18"/>
    <x v="9"/>
    <n v="12"/>
    <s v="DAVID  HENRY GIOVANNY"/>
    <x v="0"/>
    <x v="0"/>
    <n v="210"/>
    <n v="23.3333333333333"/>
    <n v="206.90381679389299"/>
    <s v="2 Descuentos (Asociados) "/>
    <n v="115773.7328"/>
    <x v="0"/>
    <n v="13594.4444"/>
    <x v="1290"/>
    <x v="0"/>
    <m/>
  </r>
  <r>
    <d v="2025-02-15T00:15:19"/>
    <x v="1"/>
    <n v="13"/>
    <s v="DURANGO PAEZ GILDARDO"/>
    <x v="3"/>
    <x v="0"/>
    <n v="238"/>
    <n v="23.8"/>
    <n v="229.893129770992"/>
    <s v="4 Descuentos (Jefe de ruta) "/>
    <n v="128637.4809"/>
    <x v="0"/>
    <n v="13594.4444"/>
    <x v="1290"/>
    <x v="0"/>
    <m/>
  </r>
  <r>
    <d v="2025-02-15T00:15:19"/>
    <x v="9"/>
    <n v="14"/>
    <s v="DIAZ LOZADA ANDRES FELIPE"/>
    <x v="1"/>
    <x v="0"/>
    <n v="241"/>
    <n v="21.909090909090899"/>
    <n v="252.88244274809199"/>
    <s v="1 Descuento (Usuario desubicado) "/>
    <n v="141501.22899999999"/>
    <x v="1"/>
    <n v="13594.4444"/>
    <x v="1290"/>
    <x v="0"/>
    <m/>
  </r>
  <r>
    <d v="2025-02-15T00:15:19"/>
    <x v="1"/>
    <n v="16"/>
    <s v="PEREZ GARCIA JUAN ESTEBAN"/>
    <x v="0"/>
    <x v="0"/>
    <n v="220"/>
    <n v="24.4444444444444"/>
    <n v="206.90381679389299"/>
    <m/>
    <n v="115773.7328"/>
    <x v="0"/>
    <n v="13594.4444"/>
    <x v="1290"/>
    <x v="0"/>
    <m/>
  </r>
  <r>
    <d v="2025-02-15T00:15:19"/>
    <x v="9"/>
    <n v="17"/>
    <s v="RAMIREZ JARAMILLO WILSON"/>
    <x v="10"/>
    <x v="0"/>
    <n v="66"/>
    <n v="16.5"/>
    <n v="91.957251908396898"/>
    <m/>
    <n v="51454.992400000003"/>
    <x v="0"/>
    <n v="13594.4444"/>
    <x v="1290"/>
    <x v="0"/>
    <m/>
  </r>
  <r>
    <d v="2025-02-15T00:15:20"/>
    <x v="1"/>
    <n v="18"/>
    <s v="CERVANTES MARTINEZ FELIX ENRIQUE"/>
    <x v="0"/>
    <x v="0"/>
    <n v="231"/>
    <n v="25.6666666666667"/>
    <n v="206.90381679389299"/>
    <s v="2 Descuentos (Conducts) "/>
    <n v="115773.7328"/>
    <x v="0"/>
    <n v="13594.4444"/>
    <x v="1290"/>
    <x v="0"/>
    <m/>
  </r>
  <r>
    <d v="2025-02-15T00:15:20"/>
    <x v="9"/>
    <n v="20"/>
    <s v="GONZALEZ PEREZ RAFAEL JOSE"/>
    <x v="0"/>
    <x v="0"/>
    <n v="180"/>
    <n v="20"/>
    <n v="206.90381679389299"/>
    <m/>
    <n v="115773.7328"/>
    <x v="0"/>
    <n v="13594.4444"/>
    <x v="1290"/>
    <x v="0"/>
    <m/>
  </r>
  <r>
    <d v="2025-02-15T00:15:20"/>
    <x v="1"/>
    <n v="21"/>
    <s v="DURANGO DAVID JOSE"/>
    <x v="0"/>
    <x v="0"/>
    <n v="208"/>
    <n v="23.1111111111111"/>
    <n v="206.90381679389299"/>
    <s v="1 Descuento (Despachador) "/>
    <n v="115773.7328"/>
    <x v="0"/>
    <n v="13594.4444"/>
    <x v="1290"/>
    <x v="0"/>
    <m/>
  </r>
  <r>
    <d v="2025-02-15T00:15:20"/>
    <x v="9"/>
    <n v="22"/>
    <s v="QUIRAMA CASTAEDA JHON JADER"/>
    <x v="0"/>
    <x v="0"/>
    <n v="214"/>
    <n v="23.7777777777778"/>
    <n v="206.90381679389299"/>
    <m/>
    <n v="115773.7328"/>
    <x v="1"/>
    <n v="13594.4444"/>
    <x v="1290"/>
    <x v="0"/>
    <m/>
  </r>
  <r>
    <d v="2025-02-15T00:15:21"/>
    <x v="1"/>
    <n v="23"/>
    <s v="RUA CHAVARRIA JEFERSON ANDREY"/>
    <x v="0"/>
    <x v="0"/>
    <n v="212"/>
    <n v="23.5555555555556"/>
    <n v="206.90381679389299"/>
    <s v="4 Descuentos (Tecnico radios y usuarios desubicados) "/>
    <n v="115773.7328"/>
    <x v="2"/>
    <n v="13594.4444"/>
    <x v="1290"/>
    <x v="0"/>
    <m/>
  </r>
  <r>
    <d v="2025-02-15T00:15:21"/>
    <x v="9"/>
    <n v="24"/>
    <s v="HERRERA GIRALDO DAVINSON"/>
    <x v="0"/>
    <x v="0"/>
    <n v="175"/>
    <n v="19.4444444444444"/>
    <n v="206.90381679389299"/>
    <m/>
    <n v="115773.7328"/>
    <x v="0"/>
    <n v="13594.4444"/>
    <x v="1290"/>
    <x v="0"/>
    <m/>
  </r>
  <r>
    <d v="2025-02-15T00:15:21"/>
    <x v="1"/>
    <n v="25"/>
    <s v="JIMENEZ HURTADO CARLOS ESTIVEN"/>
    <x v="0"/>
    <x v="0"/>
    <n v="163"/>
    <n v="18.1111111111111"/>
    <n v="206.90381679389299"/>
    <m/>
    <n v="115773.7328"/>
    <x v="1"/>
    <n v="13594.4444"/>
    <x v="1290"/>
    <x v="0"/>
    <m/>
  </r>
  <r>
    <d v="2025-02-15T00:15:22"/>
    <x v="9"/>
    <n v="26"/>
    <s v="CIRO MARIN RODRIGO ALBERTO"/>
    <x v="0"/>
    <x v="0"/>
    <n v="196"/>
    <n v="21.7777777777778"/>
    <n v="206.90381679389299"/>
    <m/>
    <n v="115773.7328"/>
    <x v="0"/>
    <n v="13594.4444"/>
    <x v="1290"/>
    <x v="0"/>
    <m/>
  </r>
  <r>
    <d v="2025-02-15T00:15:22"/>
    <x v="1"/>
    <n v="27"/>
    <s v="FLORES RINCON JORGE ALBERTO"/>
    <x v="9"/>
    <x v="0"/>
    <n v="305"/>
    <n v="25.4166666666667"/>
    <n v="275.87175572519101"/>
    <s v="2 Descuentos (Conducts) "/>
    <n v="154364.97709999999"/>
    <x v="0"/>
    <n v="13594.4444"/>
    <x v="1290"/>
    <x v="0"/>
    <m/>
  </r>
  <r>
    <d v="2025-02-15T00:15:22"/>
    <x v="9"/>
    <n v="28"/>
    <s v="SERNA GONZALES GEOVANNY ANDRES"/>
    <x v="0"/>
    <x v="0"/>
    <n v="229"/>
    <n v="25.4444444444444"/>
    <n v="206.90381679389299"/>
    <s v="2 Descuentos (Despachadores) "/>
    <n v="115773.7328"/>
    <x v="0"/>
    <n v="13594.4444"/>
    <x v="1290"/>
    <x v="0"/>
    <m/>
  </r>
  <r>
    <d v="2025-02-15T00:15:22"/>
    <x v="1"/>
    <n v="29"/>
    <s v="VALENCIA MENDOZA JHON"/>
    <x v="11"/>
    <x v="0"/>
    <n v="44"/>
    <n v="22"/>
    <n v="45.978625954198499"/>
    <s v="1 Descuento (Conduct) "/>
    <n v="25727.496200000001"/>
    <x v="0"/>
    <n v="13594.4444"/>
    <x v="1290"/>
    <x v="0"/>
    <m/>
  </r>
  <r>
    <d v="2025-02-15T00:15:23"/>
    <x v="9"/>
    <n v="30"/>
    <s v="TORRES SUAREZ JUAN DIEGO"/>
    <x v="6"/>
    <x v="0"/>
    <n v="214"/>
    <n v="26.75"/>
    <n v="183.914503816794"/>
    <s v="4 Descuentos (Conducts) "/>
    <n v="102909.9847"/>
    <x v="0"/>
    <n v="13594.4444"/>
    <x v="1290"/>
    <x v="0"/>
    <m/>
  </r>
  <r>
    <d v="2025-02-15T00:15:23"/>
    <x v="1"/>
    <n v="31"/>
    <s v="QUINTO WALDO HENDIS ENRIQUE"/>
    <x v="3"/>
    <x v="0"/>
    <n v="240"/>
    <n v="24"/>
    <n v="229.893129770992"/>
    <s v="1 Descuento (Usuario desubicado) "/>
    <n v="128637.4809"/>
    <x v="0"/>
    <n v="13594.4444"/>
    <x v="1290"/>
    <x v="0"/>
    <m/>
  </r>
  <r>
    <d v="2025-02-15T00:15:23"/>
    <x v="9"/>
    <n v="32"/>
    <s v="AGUDELO GARCIA DENIN ANGELO"/>
    <x v="6"/>
    <x v="0"/>
    <n v="150"/>
    <n v="18.75"/>
    <n v="183.914503816794"/>
    <s v="2 Descuentos (Conducts) "/>
    <n v="102909.9847"/>
    <x v="0"/>
    <n v="13594.4444"/>
    <x v="1290"/>
    <x v="0"/>
    <m/>
  </r>
  <r>
    <d v="2025-02-15T00:15:24"/>
    <x v="1"/>
    <n v="33"/>
    <s v="MARULANDA JARAMILLO DAWER ANDRES"/>
    <x v="3"/>
    <x v="0"/>
    <n v="222"/>
    <n v="22.2"/>
    <n v="229.893129770992"/>
    <s v="1 Descuento (Despachador) "/>
    <n v="128637.4809"/>
    <x v="0"/>
    <n v="13594.4444"/>
    <x v="1290"/>
    <x v="0"/>
    <m/>
  </r>
  <r>
    <d v="2025-02-15T00:15:24"/>
    <x v="9"/>
    <n v="34"/>
    <s v="BERNAL RONDON KEVIN OSWALDO"/>
    <x v="0"/>
    <x v="0"/>
    <n v="210"/>
    <n v="23.3333333333333"/>
    <n v="206.90381679389299"/>
    <s v="3 Descuentos (Tecnico camaras y usuario movilidad reducida) "/>
    <n v="115773.7328"/>
    <x v="0"/>
    <n v="13594.4444"/>
    <x v="1290"/>
    <x v="0"/>
    <m/>
  </r>
  <r>
    <d v="2025-02-15T00:15:24"/>
    <x v="1"/>
    <n v="35"/>
    <s v="MOLINA LUIS FERNANDO"/>
    <x v="0"/>
    <x v="0"/>
    <n v="241"/>
    <n v="26.7777777777778"/>
    <n v="206.90381679389299"/>
    <s v="2 Descuentos (Despachadores) "/>
    <n v="115773.7328"/>
    <x v="1"/>
    <n v="13594.4444"/>
    <x v="1290"/>
    <x v="0"/>
    <m/>
  </r>
  <r>
    <d v="2025-02-15T00:15:24"/>
    <x v="9"/>
    <n v="36"/>
    <s v="JARAMILLO JARAMILLO FRANCISCO WBEIMAR"/>
    <x v="0"/>
    <x v="0"/>
    <n v="234"/>
    <n v="26"/>
    <n v="206.90381679389299"/>
    <s v="1 Descuento (Usuario desubicado) "/>
    <n v="115773.7328"/>
    <x v="0"/>
    <n v="13594.4444"/>
    <x v="1290"/>
    <x v="0"/>
    <m/>
  </r>
  <r>
    <d v="2025-02-15T00:15:25"/>
    <x v="1"/>
    <n v="37"/>
    <s v="TABORDA ROJAS DIEGO ALEJANDRO"/>
    <x v="1"/>
    <x v="0"/>
    <n v="257"/>
    <n v="23.363636363636399"/>
    <n v="252.88244274809199"/>
    <m/>
    <n v="141501.22899999999"/>
    <x v="1"/>
    <n v="13594.4444"/>
    <x v="1290"/>
    <x v="0"/>
    <m/>
  </r>
  <r>
    <d v="2025-02-15T00:15:25"/>
    <x v="9"/>
    <n v="38"/>
    <s v="JIMENEZ HERNANDEZ ESTEBAN CAMILO"/>
    <x v="9"/>
    <x v="0"/>
    <n v="237"/>
    <n v="19.75"/>
    <n v="275.87175572519101"/>
    <m/>
    <n v="154364.97709999999"/>
    <x v="0"/>
    <n v="13594.4444"/>
    <x v="1290"/>
    <x v="0"/>
    <m/>
  </r>
  <r>
    <d v="2025-02-15T00:15:25"/>
    <x v="1"/>
    <n v="40"/>
    <s v="OCAMPO OCAMPO ANTONIO JOSE"/>
    <x v="1"/>
    <x v="0"/>
    <n v="251"/>
    <n v="22.818181818181799"/>
    <n v="252.88244274809199"/>
    <s v="2 Descuentos (Jefe de ruta) "/>
    <n v="141501.22899999999"/>
    <x v="0"/>
    <n v="13594.4444"/>
    <x v="1290"/>
    <x v="0"/>
    <m/>
  </r>
  <r>
    <d v="2025-02-15T00:15:25"/>
    <x v="9"/>
    <n v="41"/>
    <s v="GARCIA DAVID WILSON ALBERTO"/>
    <x v="3"/>
    <x v="0"/>
    <n v="220"/>
    <n v="22"/>
    <n v="229.893129770992"/>
    <s v="3 Descuentos (Despachador y usuario desubicado) "/>
    <n v="128637.4809"/>
    <x v="1"/>
    <n v="13594.4444"/>
    <x v="1290"/>
    <x v="0"/>
    <m/>
  </r>
  <r>
    <d v="2025-02-15T00:15:26"/>
    <x v="1"/>
    <n v="42"/>
    <s v="QUINTERO  ALVARO ANTONIO"/>
    <x v="10"/>
    <x v="0"/>
    <n v="104"/>
    <n v="26"/>
    <n v="91.957251908396898"/>
    <s v="Se descuenta 0.5 viaje de 4 32 pm ya que NO cumple con la ruta indicada "/>
    <n v="45049.242400000003"/>
    <x v="1"/>
    <n v="13594.4444"/>
    <x v="1290"/>
    <x v="2"/>
    <n v="11.45"/>
  </r>
  <r>
    <d v="2025-02-16T01:55:39"/>
    <x v="9"/>
    <n v="1"/>
    <s v="MACEA MATEO"/>
    <x v="0"/>
    <x v="0"/>
    <n v="176"/>
    <n v="19.5555555555556"/>
    <n v="193.03543913713401"/>
    <m/>
    <n v="107660.7319"/>
    <x v="0"/>
    <n v="14081.5789"/>
    <x v="1291"/>
    <x v="0"/>
    <m/>
  </r>
  <r>
    <d v="2025-02-16T01:55:40"/>
    <x v="1"/>
    <n v="2"/>
    <s v="ACOSTA LORA JHON JADER"/>
    <x v="3"/>
    <x v="0"/>
    <n v="251"/>
    <n v="25.1"/>
    <n v="214.48382126348201"/>
    <m/>
    <n v="119623.03539999999"/>
    <x v="1"/>
    <n v="14081.5789"/>
    <x v="1291"/>
    <x v="0"/>
    <m/>
  </r>
  <r>
    <d v="2025-02-16T01:55:40"/>
    <x v="9"/>
    <n v="6"/>
    <s v="SERNA GONZALES GEOVANNY ANDRES"/>
    <x v="6"/>
    <x v="0"/>
    <n v="226"/>
    <n v="28.25"/>
    <n v="171.587057010786"/>
    <m/>
    <n v="95698.428400000004"/>
    <x v="0"/>
    <n v="14081.5789"/>
    <x v="1291"/>
    <x v="0"/>
    <m/>
  </r>
  <r>
    <d v="2025-02-16T01:55:40"/>
    <x v="1"/>
    <n v="7"/>
    <s v="MEDINA MARTINEZ JONATHAN ESTIVEN"/>
    <x v="8"/>
    <x v="0"/>
    <n v="152"/>
    <n v="30.4"/>
    <n v="107.24191063174101"/>
    <m/>
    <n v="59811.517699999997"/>
    <x v="1"/>
    <n v="14081.5789"/>
    <x v="1291"/>
    <x v="0"/>
    <m/>
  </r>
  <r>
    <d v="2025-02-16T01:55:40"/>
    <x v="9"/>
    <n v="8"/>
    <s v="VACA FIERRO ROBINSON"/>
    <x v="3"/>
    <x v="0"/>
    <n v="258"/>
    <n v="25.8"/>
    <n v="214.48382126348201"/>
    <s v="3 Descuentos (Usuarios desubicados) "/>
    <n v="119623.03539999999"/>
    <x v="1"/>
    <n v="14081.5789"/>
    <x v="1291"/>
    <x v="0"/>
    <m/>
  </r>
  <r>
    <d v="2025-02-16T01:55:40"/>
    <x v="1"/>
    <n v="9"/>
    <s v="RESTREPO RODRIGUEZ LIBARDO ANDRES"/>
    <x v="6"/>
    <x v="0"/>
    <n v="214"/>
    <n v="26.75"/>
    <n v="171.587057010786"/>
    <m/>
    <n v="95698.428400000004"/>
    <x v="0"/>
    <n v="14081.5789"/>
    <x v="1291"/>
    <x v="0"/>
    <m/>
  </r>
  <r>
    <d v="2025-02-16T01:55:41"/>
    <x v="9"/>
    <n v="10"/>
    <s v="RAMIREZ RENGIFO JORGE ANDRES"/>
    <x v="3"/>
    <x v="0"/>
    <n v="244"/>
    <n v="24.4"/>
    <n v="214.48382126348201"/>
    <s v="1 Descuento (Jefe de ruta) "/>
    <n v="119623.03539999999"/>
    <x v="0"/>
    <n v="14081.5789"/>
    <x v="1291"/>
    <x v="0"/>
    <m/>
  </r>
  <r>
    <d v="2025-02-16T01:55:41"/>
    <x v="1"/>
    <n v="11"/>
    <s v="PUERTA URREGO EDWARD ANDRES"/>
    <x v="3"/>
    <x v="0"/>
    <n v="243"/>
    <n v="24.3"/>
    <n v="214.48382126348201"/>
    <s v="5 Descuentos (Usuarios desubicados y despachador) "/>
    <n v="119623.03539999999"/>
    <x v="0"/>
    <n v="14081.5789"/>
    <x v="1291"/>
    <x v="0"/>
    <m/>
  </r>
  <r>
    <d v="2025-02-16T01:55:41"/>
    <x v="9"/>
    <n v="12"/>
    <s v="JIMENEZ JIMENEZ OMAR DAVID"/>
    <x v="0"/>
    <x v="0"/>
    <n v="196"/>
    <n v="21.7777777777778"/>
    <n v="193.03543913713401"/>
    <s v="3 Descuentos (Despachadores y usuario desubicado) "/>
    <n v="107660.7319"/>
    <x v="0"/>
    <n v="14081.5789"/>
    <x v="1291"/>
    <x v="0"/>
    <m/>
  </r>
  <r>
    <d v="2025-02-16T01:55:41"/>
    <x v="1"/>
    <n v="13"/>
    <s v="DURANGO PAEZ GILDARDO"/>
    <x v="0"/>
    <x v="3"/>
    <n v="203"/>
    <n v="22.5555555555556"/>
    <n v="193.03543913713401"/>
    <m/>
    <n v="107660.7319"/>
    <x v="0"/>
    <n v="14081.5789"/>
    <x v="1291"/>
    <x v="0"/>
    <m/>
  </r>
  <r>
    <d v="2025-02-16T01:55:41"/>
    <x v="9"/>
    <n v="14"/>
    <s v="DIAZ LOZADA ANDRES FELIPE"/>
    <x v="7"/>
    <x v="0"/>
    <n v="49"/>
    <n v="16.3333333333333"/>
    <n v="64.345146379044706"/>
    <m/>
    <n v="35886.910600000003"/>
    <x v="1"/>
    <n v="14081.5789"/>
    <x v="1291"/>
    <x v="0"/>
    <m/>
  </r>
  <r>
    <d v="2025-02-16T01:55:42"/>
    <x v="1"/>
    <n v="16"/>
    <s v="PEREZ GARCIA JUAN ESTEBAN"/>
    <x v="0"/>
    <x v="0"/>
    <n v="155"/>
    <n v="17.2222222222222"/>
    <n v="193.03543913713401"/>
    <m/>
    <n v="107660.7319"/>
    <x v="0"/>
    <n v="14081.5789"/>
    <x v="1291"/>
    <x v="0"/>
    <m/>
  </r>
  <r>
    <d v="2025-02-16T01:55:42"/>
    <x v="9"/>
    <n v="17"/>
    <s v="RAMIREZ JARAMILLO WILSON"/>
    <x v="0"/>
    <x v="0"/>
    <n v="153"/>
    <n v="17"/>
    <n v="193.03543913713401"/>
    <m/>
    <n v="107660.7319"/>
    <x v="0"/>
    <n v="14081.5789"/>
    <x v="1291"/>
    <x v="0"/>
    <m/>
  </r>
  <r>
    <d v="2025-02-16T01:55:42"/>
    <x v="1"/>
    <n v="18"/>
    <s v="BETANCUR GUZMAN JHON FERNANDO"/>
    <x v="3"/>
    <x v="0"/>
    <n v="203"/>
    <n v="20.3"/>
    <n v="214.48382126348201"/>
    <m/>
    <n v="119623.03539999999"/>
    <x v="0"/>
    <n v="14081.5789"/>
    <x v="1291"/>
    <x v="0"/>
    <m/>
  </r>
  <r>
    <d v="2025-02-16T01:55:43"/>
    <x v="9"/>
    <n v="19"/>
    <s v="MUOZ PEA WEIMAR ALONSO"/>
    <x v="6"/>
    <x v="0"/>
    <n v="139"/>
    <n v="17.375"/>
    <n v="171.587057010786"/>
    <m/>
    <n v="95698.428400000004"/>
    <x v="0"/>
    <n v="14081.5789"/>
    <x v="1291"/>
    <x v="0"/>
    <m/>
  </r>
  <r>
    <d v="2025-02-16T01:55:43"/>
    <x v="1"/>
    <n v="20"/>
    <s v="GONZALEZ PEREZ RAFAEL JOSE"/>
    <x v="0"/>
    <x v="0"/>
    <n v="167"/>
    <n v="18.5555555555556"/>
    <n v="193.03543913713401"/>
    <s v="3 Descuentos (Transbordo) "/>
    <n v="107660.7319"/>
    <x v="0"/>
    <n v="14081.5789"/>
    <x v="1291"/>
    <x v="0"/>
    <m/>
  </r>
  <r>
    <d v="2025-02-16T01:55:43"/>
    <x v="9"/>
    <n v="21"/>
    <s v="DAVID  HENRY GIOVANNY"/>
    <x v="0"/>
    <x v="0"/>
    <n v="238"/>
    <n v="26.4444444444444"/>
    <n v="193.03543913713401"/>
    <s v="4 Descuentos (conduct y usuarios desubicados) "/>
    <n v="107660.7319"/>
    <x v="0"/>
    <n v="14081.5789"/>
    <x v="1291"/>
    <x v="0"/>
    <m/>
  </r>
  <r>
    <d v="2025-02-16T01:55:43"/>
    <x v="1"/>
    <n v="22"/>
    <s v="QUIRAMA CASTAEDA JHON JADER"/>
    <x v="3"/>
    <x v="0"/>
    <n v="239"/>
    <n v="23.9"/>
    <n v="214.48382126348201"/>
    <m/>
    <n v="119623.03539999999"/>
    <x v="1"/>
    <n v="14081.5789"/>
    <x v="1291"/>
    <x v="0"/>
    <m/>
  </r>
  <r>
    <d v="2025-02-16T01:55:43"/>
    <x v="9"/>
    <n v="23"/>
    <s v="SALDARRIAGA PARRA LUIS ALBERTO"/>
    <x v="10"/>
    <x v="0"/>
    <n v="75"/>
    <n v="16.6666666666667"/>
    <n v="96.517719568567003"/>
    <s v="1 Descuento (Transbordo) "/>
    <n v="53830.365899999997"/>
    <x v="2"/>
    <n v="14081.5789"/>
    <x v="1291"/>
    <x v="0"/>
    <m/>
  </r>
  <r>
    <d v="2025-02-16T01:55:44"/>
    <x v="1"/>
    <n v="24"/>
    <s v="CERVANTES MARTINEZ FELIX ENRIQUE"/>
    <x v="0"/>
    <x v="0"/>
    <n v="172"/>
    <n v="19.1111111111111"/>
    <n v="193.03543913713401"/>
    <m/>
    <n v="107660.7319"/>
    <x v="0"/>
    <n v="14081.5789"/>
    <x v="1291"/>
    <x v="0"/>
    <m/>
  </r>
  <r>
    <d v="2025-02-16T01:55:44"/>
    <x v="9"/>
    <n v="26"/>
    <s v="CIRO MARIN RODRIGO ALBERTO"/>
    <x v="0"/>
    <x v="0"/>
    <n v="182"/>
    <n v="20.2222222222222"/>
    <n v="193.03543913713401"/>
    <m/>
    <n v="107660.7319"/>
    <x v="0"/>
    <n v="14081.5789"/>
    <x v="1291"/>
    <x v="0"/>
    <m/>
  </r>
  <r>
    <d v="2025-02-16T01:55:44"/>
    <x v="1"/>
    <n v="27"/>
    <s v="RUA CHAVARRIA JEFERSON ANDREY"/>
    <x v="12"/>
    <x v="0"/>
    <n v="274"/>
    <n v="21.076923076923102"/>
    <n v="278.828967642527"/>
    <s v="3 Descuentos (Usuarios desubicados) "/>
    <n v="155509.9461"/>
    <x v="0"/>
    <n v="14081.5789"/>
    <x v="1291"/>
    <x v="0"/>
    <m/>
  </r>
  <r>
    <d v="2025-02-16T01:55:44"/>
    <x v="9"/>
    <n v="28"/>
    <s v="AGUDELO GARCIA LLORDIN ELIAS"/>
    <x v="0"/>
    <x v="0"/>
    <n v="168"/>
    <n v="18.6666666666667"/>
    <n v="193.03543913713401"/>
    <s v="4 Descuentos (Conducts y jefe de ruta) "/>
    <n v="107660.7319"/>
    <x v="0"/>
    <n v="14081.5789"/>
    <x v="1291"/>
    <x v="0"/>
    <m/>
  </r>
  <r>
    <d v="2025-02-16T01:55:44"/>
    <x v="1"/>
    <n v="29"/>
    <s v="VALENCIA MENDOZA JHON"/>
    <x v="0"/>
    <x v="0"/>
    <n v="222"/>
    <n v="24.6666666666667"/>
    <n v="193.03543913713401"/>
    <m/>
    <n v="107660.7319"/>
    <x v="0"/>
    <n v="14081.5789"/>
    <x v="1291"/>
    <x v="0"/>
    <m/>
  </r>
  <r>
    <d v="2025-02-16T01:55:45"/>
    <x v="9"/>
    <n v="30"/>
    <s v="TORRES SUAREZ JUAN DIEGO"/>
    <x v="3"/>
    <x v="0"/>
    <n v="210"/>
    <n v="21"/>
    <n v="214.48382126348201"/>
    <s v="1 Descuento (Asociado) "/>
    <n v="119623.03539999999"/>
    <x v="0"/>
    <n v="14081.5789"/>
    <x v="1291"/>
    <x v="0"/>
    <m/>
  </r>
  <r>
    <d v="2025-02-16T01:55:45"/>
    <x v="1"/>
    <n v="31"/>
    <s v="QUINTO WALDO HENDIS ENRIQUE"/>
    <x v="1"/>
    <x v="0"/>
    <n v="321"/>
    <n v="29.181818181818201"/>
    <n v="235.93220338983099"/>
    <s v="3 Descuentos (Usuarios desubicados) "/>
    <n v="131585.33900000001"/>
    <x v="0"/>
    <n v="14081.5789"/>
    <x v="1291"/>
    <x v="0"/>
    <m/>
  </r>
  <r>
    <d v="2025-02-16T01:55:45"/>
    <x v="9"/>
    <n v="32"/>
    <s v="AGUDELO GARCIA DENIN ANGELO"/>
    <x v="6"/>
    <x v="0"/>
    <n v="149"/>
    <n v="17.529411764705898"/>
    <n v="182.31124807396"/>
    <s v="Se descuenta 0.5 viaje de 8 40 am ya que NO espera el tiempo indicado en el paradero, 1 Descuento (Conduct) "/>
    <n v="95712.580100000006"/>
    <x v="0"/>
    <n v="14081.5789"/>
    <x v="1291"/>
    <x v="2"/>
    <n v="10.7"/>
  </r>
  <r>
    <d v="2025-02-16T01:55:45"/>
    <x v="1"/>
    <n v="33"/>
    <s v="MARULANDA JARAMILLO DAWER ANDRES"/>
    <x v="6"/>
    <x v="0"/>
    <n v="156"/>
    <n v="19.5"/>
    <n v="171.587057010786"/>
    <s v="1 Descuento (Despachador) "/>
    <n v="95698.428400000004"/>
    <x v="0"/>
    <n v="14081.5789"/>
    <x v="1291"/>
    <x v="0"/>
    <m/>
  </r>
  <r>
    <d v="2025-02-16T01:55:46"/>
    <x v="9"/>
    <n v="34"/>
    <s v="MONTOYA OSPINA GILBERTO ANTONIO"/>
    <x v="0"/>
    <x v="0"/>
    <n v="200"/>
    <n v="22.2222222222222"/>
    <n v="193.03543913713401"/>
    <s v="2 Descuentos (Asociados) "/>
    <n v="107660.7319"/>
    <x v="0"/>
    <n v="14081.5789"/>
    <x v="1291"/>
    <x v="0"/>
    <m/>
  </r>
  <r>
    <d v="2025-02-16T01:55:46"/>
    <x v="1"/>
    <n v="35"/>
    <s v="MOLINA LUIS FERNANDO"/>
    <x v="3"/>
    <x v="0"/>
    <n v="217"/>
    <n v="21.7"/>
    <n v="214.48382126348201"/>
    <m/>
    <n v="119623.03539999999"/>
    <x v="1"/>
    <n v="14081.5789"/>
    <x v="1291"/>
    <x v="0"/>
    <m/>
  </r>
  <r>
    <d v="2025-02-16T01:55:46"/>
    <x v="9"/>
    <n v="36"/>
    <s v="JARAMILLO JARAMILLO FRANCISCO WBEIMAR"/>
    <x v="1"/>
    <x v="0"/>
    <n v="188"/>
    <n v="17.090909090909101"/>
    <n v="235.93220338983099"/>
    <s v="1 Descuento (Despachador) "/>
    <n v="131585.33900000001"/>
    <x v="0"/>
    <n v="14081.5789"/>
    <x v="1291"/>
    <x v="0"/>
    <m/>
  </r>
  <r>
    <d v="2025-02-16T01:55:46"/>
    <x v="1"/>
    <n v="37"/>
    <s v="TABORDA ROJAS DIEGO ALEJANDRO "/>
    <x v="8"/>
    <x v="3"/>
    <n v="71"/>
    <n v="14.2"/>
    <n v="107.24191063174101"/>
    <m/>
    <n v="59811.517699999997"/>
    <x v="1"/>
    <n v="14081.5789"/>
    <x v="1291"/>
    <x v="0"/>
    <m/>
  </r>
  <r>
    <d v="2025-02-16T01:55:46"/>
    <x v="9"/>
    <n v="38"/>
    <s v="JIMENEZ HERNANDEZ ESTEBAN CAMILO"/>
    <x v="0"/>
    <x v="0"/>
    <n v="226"/>
    <n v="25.1111111111111"/>
    <n v="193.03543913713401"/>
    <m/>
    <n v="107660.7319"/>
    <x v="0"/>
    <n v="14081.5789"/>
    <x v="1291"/>
    <x v="0"/>
    <m/>
  </r>
  <r>
    <d v="2025-02-16T01:55:47"/>
    <x v="1"/>
    <n v="39"/>
    <s v="PALMAR PANA EDIXON JOSUE"/>
    <x v="6"/>
    <x v="0"/>
    <n v="150"/>
    <n v="20"/>
    <n v="160.86286594761199"/>
    <s v="Se descuenta 0.5 viaje de 8 15 am ya que NO espera el tiempo indicado en el paradero, 1 Descuento (Asociado) "/>
    <n v="83750.276599999997"/>
    <x v="0"/>
    <n v="14081.5789"/>
    <x v="1291"/>
    <x v="2"/>
    <n v="10.7"/>
  </r>
  <r>
    <d v="2025-02-16T01:55:47"/>
    <x v="9"/>
    <n v="40"/>
    <s v="OCAMPO OCAMPO ANTONIO JOSE"/>
    <x v="0"/>
    <x v="0"/>
    <n v="176"/>
    <n v="19.5555555555556"/>
    <n v="193.03543913713401"/>
    <m/>
    <n v="107660.7319"/>
    <x v="0"/>
    <n v="14081.5789"/>
    <x v="1291"/>
    <x v="0"/>
    <m/>
  </r>
  <r>
    <d v="2025-02-16T01:55:47"/>
    <x v="1"/>
    <n v="41"/>
    <s v="GARCIA DAVID WILSON ALBERTO"/>
    <x v="0"/>
    <x v="0"/>
    <n v="182"/>
    <n v="20.2222222222222"/>
    <n v="193.03543913713401"/>
    <m/>
    <n v="107660.7319"/>
    <x v="1"/>
    <n v="14081.5789"/>
    <x v="1291"/>
    <x v="0"/>
    <m/>
  </r>
  <r>
    <d v="2025-02-16T01:55:47"/>
    <x v="9"/>
    <n v="42"/>
    <s v="BERNAL RONDON KEVIN OSWALDO"/>
    <x v="0"/>
    <x v="0"/>
    <n v="115"/>
    <n v="12.7777777777778"/>
    <n v="193.03543913713401"/>
    <m/>
    <n v="107660.7319"/>
    <x v="1"/>
    <n v="14081.5789"/>
    <x v="1291"/>
    <x v="0"/>
    <m/>
  </r>
  <r>
    <d v="2025-03-04T17:08:31"/>
    <x v="9"/>
    <n v="1"/>
    <s v="MACEA MATEO"/>
    <x v="3"/>
    <x v="0"/>
    <n v="187"/>
    <n v="18.7"/>
    <n v="237.945619335347"/>
    <s v="1 Descuentos (despachador)"/>
    <n v="133348.18729999999"/>
    <x v="0"/>
    <n v="13518.4211"/>
    <x v="1292"/>
    <x v="0"/>
    <m/>
  </r>
  <r>
    <d v="2025-03-04T17:08:31"/>
    <x v="1"/>
    <n v="2"/>
    <s v="ACOSTA LORA JHON JADER"/>
    <x v="1"/>
    <x v="0"/>
    <n v="322"/>
    <n v="29.272727272727298"/>
    <n v="261.740181268882"/>
    <s v="10 Descuentos (transbordo)"/>
    <n v="146683.00599999999"/>
    <x v="1"/>
    <n v="13518.4211"/>
    <x v="1292"/>
    <x v="0"/>
    <m/>
  </r>
  <r>
    <d v="2025-03-04T17:08:32"/>
    <x v="9"/>
    <n v="6"/>
    <s v="LOPEZ PINEDA DANIEL ESTIVEN"/>
    <x v="4"/>
    <x v="0"/>
    <n v="159"/>
    <n v="22.714285714285701"/>
    <n v="166.56193353474299"/>
    <s v="1 Descuentos (despachador)"/>
    <n v="93343.731100000005"/>
    <x v="0"/>
    <n v="13518.4211"/>
    <x v="1292"/>
    <x v="0"/>
    <m/>
  </r>
  <r>
    <d v="2025-03-04T17:08:32"/>
    <x v="1"/>
    <n v="7"/>
    <s v="MEDINA MARTINEZ JONATHAN ESTIVEN"/>
    <x v="0"/>
    <x v="0"/>
    <n v="205"/>
    <n v="22.7777777777778"/>
    <n v="214.15105740181301"/>
    <m/>
    <n v="120013.3686"/>
    <x v="1"/>
    <n v="13518.4211"/>
    <x v="1292"/>
    <x v="0"/>
    <m/>
  </r>
  <r>
    <d v="2025-03-04T17:08:32"/>
    <x v="9"/>
    <n v="8"/>
    <s v="LONDOO LOPERA DUVAN ANDRES"/>
    <x v="0"/>
    <x v="0"/>
    <n v="225"/>
    <n v="25"/>
    <n v="214.15105740181301"/>
    <m/>
    <n v="120013.3686"/>
    <x v="1"/>
    <n v="13518.4211"/>
    <x v="1292"/>
    <x v="0"/>
    <m/>
  </r>
  <r>
    <d v="2025-03-04T17:08:32"/>
    <x v="1"/>
    <n v="9"/>
    <s v="RESTREPO RODRIGUEZ LIBARDO ANDRES"/>
    <x v="3"/>
    <x v="0"/>
    <n v="331"/>
    <n v="33.1"/>
    <n v="237.945619335347"/>
    <s v="1 Descuentos (despachador)"/>
    <n v="133348.18729999999"/>
    <x v="0"/>
    <n v="13518.4211"/>
    <x v="1292"/>
    <x v="0"/>
    <m/>
  </r>
  <r>
    <d v="2025-03-04T17:08:32"/>
    <x v="9"/>
    <n v="10"/>
    <s v="RAMIREZ RENGIFO JORGE ANDRES"/>
    <x v="0"/>
    <x v="0"/>
    <n v="213"/>
    <n v="23.6666666666667"/>
    <n v="214.15105740181301"/>
    <s v="4 Descuentos (conductor-analista-despachador)"/>
    <n v="120013.3686"/>
    <x v="0"/>
    <n v="13518.4211"/>
    <x v="1292"/>
    <x v="0"/>
    <m/>
  </r>
  <r>
    <d v="2025-03-04T17:08:33"/>
    <x v="1"/>
    <n v="11"/>
    <s v="PUERTA URREGO EDWARD ANDRES"/>
    <x v="3"/>
    <x v="0"/>
    <n v="218"/>
    <n v="21.8"/>
    <n v="237.945619335347"/>
    <m/>
    <n v="133348.18729999999"/>
    <x v="0"/>
    <n v="13518.4211"/>
    <x v="1292"/>
    <x v="0"/>
    <m/>
  </r>
  <r>
    <d v="2025-03-04T17:08:33"/>
    <x v="9"/>
    <n v="12"/>
    <s v="JIMENEZ JIMENEZ OMAR DAVID"/>
    <x v="2"/>
    <x v="0"/>
    <n v="172"/>
    <n v="28.6666666666667"/>
    <n v="142.767371601208"/>
    <m/>
    <n v="80008.912400000001"/>
    <x v="0"/>
    <n v="13518.4211"/>
    <x v="1292"/>
    <x v="0"/>
    <m/>
  </r>
  <r>
    <d v="2025-03-04T17:08:33"/>
    <x v="1"/>
    <n v="13"/>
    <s v="DURANGO PAEZ GILDARDO"/>
    <x v="3"/>
    <x v="0"/>
    <n v="239"/>
    <n v="23.9"/>
    <n v="237.945619335347"/>
    <s v="8 Descuentos (transbordo)"/>
    <n v="133348.18729999999"/>
    <x v="0"/>
    <n v="13518.4211"/>
    <x v="1292"/>
    <x v="0"/>
    <m/>
  </r>
  <r>
    <d v="2025-03-04T17:08:33"/>
    <x v="9"/>
    <n v="14"/>
    <s v="DAVID  HENRY GIOVANNY"/>
    <x v="6"/>
    <x v="0"/>
    <n v="242"/>
    <n v="30.25"/>
    <n v="190.35649546827801"/>
    <m/>
    <n v="106678.54979999999"/>
    <x v="1"/>
    <n v="13518.4211"/>
    <x v="1292"/>
    <x v="0"/>
    <m/>
  </r>
  <r>
    <d v="2025-03-04T17:08:34"/>
    <x v="1"/>
    <n v="15"/>
    <s v="VERENZUELA MARTINEZ ALEXANDER"/>
    <x v="4"/>
    <x v="0"/>
    <n v="181"/>
    <n v="25.8571428571429"/>
    <n v="166.56193353474299"/>
    <m/>
    <n v="93343.731100000005"/>
    <x v="1"/>
    <n v="13518.4211"/>
    <x v="1292"/>
    <x v="0"/>
    <m/>
  </r>
  <r>
    <d v="2025-03-04T17:08:34"/>
    <x v="9"/>
    <n v="16"/>
    <s v="PEREZ GARCIA JUAN ESTEBAN"/>
    <x v="0"/>
    <x v="0"/>
    <n v="190"/>
    <n v="21.1111111111111"/>
    <n v="214.15105740181301"/>
    <s v="2 Descuentos (conductor-despachador)"/>
    <n v="120013.3686"/>
    <x v="0"/>
    <n v="13518.4211"/>
    <x v="1292"/>
    <x v="0"/>
    <m/>
  </r>
  <r>
    <d v="2025-03-04T17:08:34"/>
    <x v="1"/>
    <n v="17"/>
    <s v="RAMIREZ JARAMILLO WILSON"/>
    <x v="6"/>
    <x v="0"/>
    <n v="184"/>
    <n v="23"/>
    <n v="190.35649546827801"/>
    <m/>
    <n v="106678.54979999999"/>
    <x v="0"/>
    <n v="13518.4211"/>
    <x v="1292"/>
    <x v="0"/>
    <m/>
  </r>
  <r>
    <d v="2025-03-04T17:08:34"/>
    <x v="9"/>
    <n v="18"/>
    <s v="BETANCUR GUZMAN JHON FERNANDO"/>
    <x v="3"/>
    <x v="0"/>
    <n v="242"/>
    <n v="24.2"/>
    <n v="237.945619335347"/>
    <m/>
    <n v="133348.18729999999"/>
    <x v="0"/>
    <n v="13518.4211"/>
    <x v="1292"/>
    <x v="0"/>
    <m/>
  </r>
  <r>
    <d v="2025-03-04T17:08:34"/>
    <x v="1"/>
    <n v="19"/>
    <s v="MUOZ PEA WEIMAR ALONSO"/>
    <x v="10"/>
    <x v="0"/>
    <n v="85"/>
    <n v="21.25"/>
    <n v="95.178247734139006"/>
    <m/>
    <n v="53339.274899999997"/>
    <x v="0"/>
    <n v="13518.4211"/>
    <x v="1292"/>
    <x v="0"/>
    <m/>
  </r>
  <r>
    <d v="2025-03-04T17:08:35"/>
    <x v="9"/>
    <n v="20"/>
    <s v="GONZALEZ PEREZ RAFAEL JOSE"/>
    <x v="3"/>
    <x v="0"/>
    <n v="272"/>
    <n v="27.2"/>
    <n v="237.945619335347"/>
    <m/>
    <n v="133348.18729999999"/>
    <x v="0"/>
    <n v="13518.4211"/>
    <x v="1292"/>
    <x v="0"/>
    <m/>
  </r>
  <r>
    <d v="2025-03-04T17:08:35"/>
    <x v="1"/>
    <n v="21"/>
    <s v="DURANGO DAVID JOSE"/>
    <x v="3"/>
    <x v="0"/>
    <n v="215"/>
    <n v="21.5"/>
    <n v="237.945619335347"/>
    <m/>
    <n v="133348.18729999999"/>
    <x v="0"/>
    <n v="13518.4211"/>
    <x v="1292"/>
    <x v="0"/>
    <m/>
  </r>
  <r>
    <d v="2025-03-04T17:08:35"/>
    <x v="9"/>
    <n v="22"/>
    <s v="QUIRAMA CASTAEDA JHON JADER"/>
    <x v="0"/>
    <x v="0"/>
    <n v="222"/>
    <n v="24.6666666666667"/>
    <n v="214.15105740181301"/>
    <m/>
    <n v="120013.3686"/>
    <x v="1"/>
    <n v="13518.4211"/>
    <x v="1292"/>
    <x v="0"/>
    <m/>
  </r>
  <r>
    <d v="2025-03-04T17:08:35"/>
    <x v="1"/>
    <n v="23"/>
    <s v="SALDARRIAGA PARRA LUIS ALBERTO"/>
    <x v="0"/>
    <x v="0"/>
    <n v="192"/>
    <n v="21.3333333333333"/>
    <n v="214.15105740181301"/>
    <m/>
    <n v="120013.3686"/>
    <x v="2"/>
    <n v="13518.4211"/>
    <x v="1292"/>
    <x v="0"/>
    <m/>
  </r>
  <r>
    <d v="2025-03-04T17:08:35"/>
    <x v="9"/>
    <n v="24"/>
    <s v="HERRERA GIRALDO DAVINSON"/>
    <x v="6"/>
    <x v="0"/>
    <n v="192"/>
    <n v="22.588235294117599"/>
    <n v="202.25377643504501"/>
    <m/>
    <n v="113345.9592"/>
    <x v="0"/>
    <n v="13518.4211"/>
    <x v="1292"/>
    <x v="0"/>
    <m/>
  </r>
  <r>
    <d v="2025-03-04T17:08:36"/>
    <x v="1"/>
    <n v="25"/>
    <s v="HENAO MUOZ FERNEY"/>
    <x v="1"/>
    <x v="0"/>
    <n v="326"/>
    <n v="29.636363636363601"/>
    <n v="261.740181268882"/>
    <m/>
    <n v="146683.00599999999"/>
    <x v="1"/>
    <n v="13518.4211"/>
    <x v="1292"/>
    <x v="0"/>
    <m/>
  </r>
  <r>
    <d v="2025-03-04T17:08:36"/>
    <x v="9"/>
    <n v="27"/>
    <s v="FLORES RINCON JORGE ALBERTO"/>
    <x v="1"/>
    <x v="0"/>
    <n v="262"/>
    <n v="23.818181818181799"/>
    <n v="261.740181268882"/>
    <s v="3 Descuentos (conductor-transbordo)"/>
    <n v="146683.00599999999"/>
    <x v="0"/>
    <n v="13518.4211"/>
    <x v="1292"/>
    <x v="0"/>
    <m/>
  </r>
  <r>
    <d v="2025-03-04T17:08:36"/>
    <x v="1"/>
    <n v="28"/>
    <s v="AGUDELO GARCIA LLORDIN ELIAS"/>
    <x v="6"/>
    <x v="0"/>
    <n v="162"/>
    <n v="20.25"/>
    <n v="190.35649546827801"/>
    <s v="1 Descuentos (despachador)"/>
    <n v="106678.54979999999"/>
    <x v="0"/>
    <n v="13518.4211"/>
    <x v="1292"/>
    <x v="0"/>
    <m/>
  </r>
  <r>
    <d v="2025-03-04T17:08:36"/>
    <x v="9"/>
    <n v="29"/>
    <s v="VALENCIA MENDOZA JHON"/>
    <x v="3"/>
    <x v="0"/>
    <n v="203"/>
    <n v="20.3"/>
    <n v="237.945619335347"/>
    <s v="5 Descuentos (transbordo)"/>
    <n v="140015.59669999999"/>
    <x v="0"/>
    <n v="13518.4211"/>
    <x v="1292"/>
    <x v="0"/>
    <m/>
  </r>
  <r>
    <d v="2025-03-04T17:08:37"/>
    <x v="1"/>
    <n v="30"/>
    <s v="TORRES SUAREZ JUAN DIEGO"/>
    <x v="3"/>
    <x v="0"/>
    <n v="253"/>
    <n v="24.095238095238098"/>
    <n v="249.842900302115"/>
    <m/>
    <n v="140015.59669999999"/>
    <x v="0"/>
    <n v="13518.4211"/>
    <x v="1292"/>
    <x v="0"/>
    <m/>
  </r>
  <r>
    <d v="2025-03-04T17:08:37"/>
    <x v="9"/>
    <n v="31"/>
    <s v="QUINTO WALDO HENDIS ENRIQUE"/>
    <x v="4"/>
    <x v="0"/>
    <n v="178"/>
    <n v="25.428571428571399"/>
    <n v="166.56193353474299"/>
    <s v="3 Descuentos (analista-desubicados)"/>
    <n v="93343.731100000005"/>
    <x v="0"/>
    <n v="13518.4211"/>
    <x v="1292"/>
    <x v="0"/>
    <m/>
  </r>
  <r>
    <d v="2025-03-04T17:08:37"/>
    <x v="1"/>
    <n v="32"/>
    <s v="AGUDELO GARCIA DENIN ANGELO"/>
    <x v="6"/>
    <x v="0"/>
    <n v="201"/>
    <n v="25.125"/>
    <n v="190.35649546827801"/>
    <s v="3 Descuentos (jefe de ruta)"/>
    <n v="106678.54979999999"/>
    <x v="0"/>
    <n v="13518.4211"/>
    <x v="1292"/>
    <x v="0"/>
    <m/>
  </r>
  <r>
    <d v="2025-03-04T17:08:37"/>
    <x v="9"/>
    <n v="33"/>
    <s v="MARULANDA JARAMILLO DAWER ANDRES"/>
    <x v="3"/>
    <x v="0"/>
    <n v="176"/>
    <n v="17.600000000000001"/>
    <n v="237.945619335347"/>
    <m/>
    <n v="133348.18729999999"/>
    <x v="0"/>
    <n v="13518.4211"/>
    <x v="1292"/>
    <x v="0"/>
    <m/>
  </r>
  <r>
    <d v="2025-03-04T17:08:37"/>
    <x v="1"/>
    <n v="34"/>
    <s v="MONTOYA OSPINA GILBERTO ANTONIO"/>
    <x v="1"/>
    <x v="0"/>
    <n v="294"/>
    <n v="26.727272727272702"/>
    <n v="261.740181268882"/>
    <m/>
    <n v="146683.00599999999"/>
    <x v="0"/>
    <n v="13518.4211"/>
    <x v="1292"/>
    <x v="0"/>
    <m/>
  </r>
  <r>
    <d v="2025-03-04T17:08:38"/>
    <x v="9"/>
    <n v="35"/>
    <s v="MOLINA LUIS FERNANDO"/>
    <x v="0"/>
    <x v="0"/>
    <n v="178"/>
    <n v="19.7777777777778"/>
    <n v="214.15105740181301"/>
    <m/>
    <n v="120013.3686"/>
    <x v="1"/>
    <n v="13518.4211"/>
    <x v="1292"/>
    <x v="0"/>
    <m/>
  </r>
  <r>
    <d v="2025-03-04T17:08:38"/>
    <x v="1"/>
    <n v="36"/>
    <s v="JARAMILLO JARAMILLO FRANCISCO WBEIMAR"/>
    <x v="10"/>
    <x v="0"/>
    <n v="84"/>
    <n v="21"/>
    <n v="95.178247734139006"/>
    <m/>
    <n v="53339.274899999997"/>
    <x v="0"/>
    <n v="13518.4211"/>
    <x v="1292"/>
    <x v="0"/>
    <m/>
  </r>
  <r>
    <d v="2025-03-04T17:08:38"/>
    <x v="9"/>
    <n v="37"/>
    <s v="TABORDA ROJAS DIEGO ALEJANDRO"/>
    <x v="1"/>
    <x v="0"/>
    <n v="258"/>
    <n v="23.454545454545499"/>
    <n v="261.740181268882"/>
    <m/>
    <n v="146683.00599999999"/>
    <x v="1"/>
    <n v="13518.4211"/>
    <x v="1292"/>
    <x v="0"/>
    <m/>
  </r>
  <r>
    <d v="2025-03-04T17:08:38"/>
    <x v="1"/>
    <n v="39"/>
    <s v="CERVANTES MARTINEZ FELIX ENRIQUE"/>
    <x v="3"/>
    <x v="0"/>
    <n v="225"/>
    <n v="22.5"/>
    <n v="237.945619335347"/>
    <m/>
    <n v="133348.18729999999"/>
    <x v="0"/>
    <n v="13518.4211"/>
    <x v="1292"/>
    <x v="0"/>
    <m/>
  </r>
  <r>
    <d v="2025-03-04T17:08:38"/>
    <x v="9"/>
    <n v="40"/>
    <s v="BERNAL RONDON KEVIN OSWALDO"/>
    <x v="1"/>
    <x v="0"/>
    <n v="200"/>
    <n v="18.181818181818201"/>
    <n v="261.740181268882"/>
    <s v="1 Descuentos (conductor)"/>
    <n v="146683.00599999999"/>
    <x v="0"/>
    <n v="13518.4211"/>
    <x v="1292"/>
    <x v="0"/>
    <m/>
  </r>
  <r>
    <d v="2025-03-04T17:08:39"/>
    <x v="1"/>
    <n v="41"/>
    <s v="GARCIA DAVID WILSON ALBERTO"/>
    <x v="3"/>
    <x v="0"/>
    <n v="235"/>
    <n v="23.5"/>
    <n v="237.945619335347"/>
    <m/>
    <n v="133348.18729999999"/>
    <x v="1"/>
    <n v="13518.4211"/>
    <x v="1292"/>
    <x v="0"/>
    <m/>
  </r>
  <r>
    <d v="2025-03-04T17:08:39"/>
    <x v="9"/>
    <n v="42"/>
    <s v="LOPERA ALVAREZ ESTIVEN"/>
    <x v="2"/>
    <x v="0"/>
    <n v="153"/>
    <n v="25.5"/>
    <n v="142.767371601208"/>
    <m/>
    <n v="80008.912400000001"/>
    <x v="1"/>
    <n v="13518.4211"/>
    <x v="1292"/>
    <x v="0"/>
    <m/>
  </r>
  <r>
    <d v="2025-03-04T17:15:12"/>
    <x v="9"/>
    <n v="1"/>
    <s v="DAVID  HENRY GIOVANNY"/>
    <x v="0"/>
    <x v="0"/>
    <n v="184"/>
    <n v="20.4444444444444"/>
    <n v="198.51948051948099"/>
    <s v="6 Descuentos (conductor-asociado-despachador)"/>
    <n v="110868.8961"/>
    <x v="0"/>
    <n v="12812.195100000001"/>
    <x v="1293"/>
    <x v="0"/>
    <m/>
  </r>
  <r>
    <d v="2025-03-04T17:15:12"/>
    <x v="1"/>
    <n v="2"/>
    <s v="ACOSTA LORA JHON JADER"/>
    <x v="1"/>
    <x v="0"/>
    <n v="285"/>
    <n v="25.909090909090899"/>
    <n v="242.634920634921"/>
    <m/>
    <n v="135506.42860000001"/>
    <x v="1"/>
    <n v="12812.195100000001"/>
    <x v="1293"/>
    <x v="0"/>
    <m/>
  </r>
  <r>
    <d v="2025-03-04T17:15:12"/>
    <x v="9"/>
    <n v="4"/>
    <s v="SERNA GONZALES GEOVANNY ANDRES"/>
    <x v="10"/>
    <x v="0"/>
    <n v="89"/>
    <n v="19.7777777777778"/>
    <n v="99.259740259740298"/>
    <s v="3 Descuentos (desubicado-despachador)"/>
    <n v="55434.448100000001"/>
    <x v="0"/>
    <n v="12812.195100000001"/>
    <x v="1293"/>
    <x v="0"/>
    <m/>
  </r>
  <r>
    <d v="2025-03-04T17:15:13"/>
    <x v="1"/>
    <n v="5"/>
    <s v="BERRIO POSADA ANGELA"/>
    <x v="14"/>
    <x v="0"/>
    <n v="12"/>
    <n v="24"/>
    <n v="11.02886002886"/>
    <m/>
    <n v="6159.3831"/>
    <x v="1"/>
    <n v="12812.195100000001"/>
    <x v="1293"/>
    <x v="0"/>
    <m/>
  </r>
  <r>
    <d v="2025-03-04T17:15:13"/>
    <x v="9"/>
    <n v="6"/>
    <s v="LOPEZ PINEDA DANIEL ESTIVEN"/>
    <x v="3"/>
    <x v="0"/>
    <n v="212"/>
    <n v="21.2"/>
    <n v="220.57720057720101"/>
    <s v="3 Descuentos (conductor-desubicado-despachador)"/>
    <n v="123187.6623"/>
    <x v="0"/>
    <n v="12812.195100000001"/>
    <x v="1293"/>
    <x v="0"/>
    <m/>
  </r>
  <r>
    <d v="2025-03-04T17:15:13"/>
    <x v="1"/>
    <n v="7"/>
    <s v="MEDINA MARTINEZ JONATHAN ESTIVEN"/>
    <x v="0"/>
    <x v="0"/>
    <n v="214"/>
    <n v="23.7777777777778"/>
    <n v="198.51948051948099"/>
    <m/>
    <n v="110868.8961"/>
    <x v="1"/>
    <n v="12812.195100000001"/>
    <x v="1293"/>
    <x v="0"/>
    <m/>
  </r>
  <r>
    <d v="2025-03-04T17:15:13"/>
    <x v="9"/>
    <n v="8"/>
    <s v="VACA FIERRO ROBINSON"/>
    <x v="0"/>
    <x v="0"/>
    <n v="215"/>
    <n v="23.8888888888889"/>
    <n v="198.51948051948099"/>
    <m/>
    <n v="110868.8961"/>
    <x v="1"/>
    <n v="12812.195100000001"/>
    <x v="1293"/>
    <x v="0"/>
    <m/>
  </r>
  <r>
    <d v="2025-03-04T17:15:13"/>
    <x v="1"/>
    <n v="9"/>
    <s v="RESTREPO RODRIGUEZ LIBARDO ANDRES"/>
    <x v="0"/>
    <x v="0"/>
    <n v="248"/>
    <n v="27.5555555555556"/>
    <n v="198.51948051948099"/>
    <m/>
    <n v="110868.8961"/>
    <x v="0"/>
    <n v="12812.195100000001"/>
    <x v="1293"/>
    <x v="0"/>
    <m/>
  </r>
  <r>
    <d v="2025-03-04T17:15:14"/>
    <x v="9"/>
    <n v="10"/>
    <s v="RAMIREZ RENGIFO JORGE ANDRES"/>
    <x v="4"/>
    <x v="0"/>
    <n v="151"/>
    <n v="21.571428571428601"/>
    <n v="154.40404040403999"/>
    <s v="2 Descuentos (desubicado)"/>
    <n v="86231.363599999997"/>
    <x v="0"/>
    <n v="12812.195100000001"/>
    <x v="1293"/>
    <x v="0"/>
    <m/>
  </r>
  <r>
    <d v="2025-03-04T17:15:14"/>
    <x v="1"/>
    <n v="11"/>
    <s v="PUERTA URREGO EDWARD ANDRES"/>
    <x v="3"/>
    <x v="0"/>
    <n v="201"/>
    <n v="20.100000000000001"/>
    <n v="220.57720057720101"/>
    <s v="9 Descuentos (desubicado-despachador-transbordo)"/>
    <n v="123187.6623"/>
    <x v="0"/>
    <n v="12812.195100000001"/>
    <x v="1293"/>
    <x v="0"/>
    <m/>
  </r>
  <r>
    <d v="2025-03-04T17:15:14"/>
    <x v="9"/>
    <n v="12"/>
    <s v="JIMENEZ JIMENEZ OMAR DAVID"/>
    <x v="6"/>
    <x v="0"/>
    <n v="171"/>
    <n v="21.375"/>
    <n v="176.46176046176001"/>
    <m/>
    <n v="98550.1299"/>
    <x v="0"/>
    <n v="12812.195100000001"/>
    <x v="1293"/>
    <x v="0"/>
    <m/>
  </r>
  <r>
    <d v="2025-03-04T17:15:14"/>
    <x v="1"/>
    <n v="13"/>
    <s v="DURANGO PAEZ GILDARDO"/>
    <x v="6"/>
    <x v="0"/>
    <n v="171"/>
    <n v="21.375"/>
    <n v="176.46176046176001"/>
    <s v="1 Descuentos (desubicado)"/>
    <n v="98550.1299"/>
    <x v="0"/>
    <n v="12812.195100000001"/>
    <x v="1293"/>
    <x v="0"/>
    <m/>
  </r>
  <r>
    <d v="2025-03-04T17:15:15"/>
    <x v="9"/>
    <n v="14"/>
    <s v="DIAZ LOZADA ANDRES FELIPE"/>
    <x v="3"/>
    <x v="0"/>
    <n v="224"/>
    <n v="22.4"/>
    <n v="220.57720057720101"/>
    <m/>
    <n v="123187.6623"/>
    <x v="1"/>
    <n v="12812.195100000001"/>
    <x v="1293"/>
    <x v="0"/>
    <m/>
  </r>
  <r>
    <d v="2025-03-04T17:15:15"/>
    <x v="1"/>
    <n v="15"/>
    <s v="VERENZUELA MARTINEZ ALEXANDER"/>
    <x v="12"/>
    <x v="0"/>
    <n v="296"/>
    <n v="22.769230769230798"/>
    <n v="286.75036075036098"/>
    <m/>
    <n v="160143.96100000001"/>
    <x v="1"/>
    <n v="12812.195100000001"/>
    <x v="1293"/>
    <x v="0"/>
    <m/>
  </r>
  <r>
    <d v="2025-03-04T17:15:15"/>
    <x v="9"/>
    <n v="16"/>
    <s v="PEREZ GARCIA JUAN ESTEBAN"/>
    <x v="6"/>
    <x v="0"/>
    <n v="169"/>
    <n v="21.125"/>
    <n v="176.46176046176001"/>
    <s v="1 Descuentos (conductor)"/>
    <n v="98550.1299"/>
    <x v="0"/>
    <n v="12812.195100000001"/>
    <x v="1293"/>
    <x v="0"/>
    <m/>
  </r>
  <r>
    <d v="2025-03-04T17:15:15"/>
    <x v="1"/>
    <n v="17"/>
    <s v="RAMIREZ JARAMILLO WILSON"/>
    <x v="2"/>
    <x v="0"/>
    <n v="172"/>
    <n v="28.6666666666667"/>
    <n v="132.34632034632"/>
    <m/>
    <n v="73912.597399999999"/>
    <x v="0"/>
    <n v="12812.195100000001"/>
    <x v="1293"/>
    <x v="0"/>
    <m/>
  </r>
  <r>
    <d v="2025-03-04T17:15:15"/>
    <x v="9"/>
    <n v="18"/>
    <s v="BETANCUR GUZMAN JHON FERNANDO"/>
    <x v="3"/>
    <x v="0"/>
    <n v="212"/>
    <n v="21.2"/>
    <n v="220.57720057720101"/>
    <s v="1 Descuentos (conductor)"/>
    <n v="123187.6623"/>
    <x v="0"/>
    <n v="12812.195100000001"/>
    <x v="1293"/>
    <x v="0"/>
    <m/>
  </r>
  <r>
    <d v="2025-03-04T17:15:16"/>
    <x v="1"/>
    <n v="19"/>
    <s v="MUOZ PEA WEIMAR ALONSO"/>
    <x v="0"/>
    <x v="0"/>
    <n v="204"/>
    <n v="22.6666666666667"/>
    <n v="198.51948051948099"/>
    <s v="1 Descuentos (desubicado)"/>
    <n v="110868.8961"/>
    <x v="0"/>
    <n v="12812.195100000001"/>
    <x v="1293"/>
    <x v="0"/>
    <m/>
  </r>
  <r>
    <d v="2025-03-04T17:15:16"/>
    <x v="9"/>
    <n v="20"/>
    <s v="BERNAL RONDON KEVIN OSWALDO"/>
    <x v="3"/>
    <x v="0"/>
    <n v="202"/>
    <n v="20.2"/>
    <n v="220.57720057720101"/>
    <s v="4 Descuentos (transbordo)"/>
    <n v="123187.6623"/>
    <x v="0"/>
    <n v="12812.195100000001"/>
    <x v="1293"/>
    <x v="0"/>
    <m/>
  </r>
  <r>
    <d v="2025-03-04T17:15:16"/>
    <x v="1"/>
    <n v="21"/>
    <s v="DURANGO DAVID JOSE"/>
    <x v="2"/>
    <x v="0"/>
    <n v="128"/>
    <n v="21.3333333333333"/>
    <n v="132.34632034632"/>
    <m/>
    <n v="73912.597399999999"/>
    <x v="0"/>
    <n v="12812.195100000001"/>
    <x v="1293"/>
    <x v="0"/>
    <m/>
  </r>
  <r>
    <d v="2025-03-04T17:15:16"/>
    <x v="9"/>
    <n v="23"/>
    <s v="SALDARRIAGA PARRA LUIS ALBERTO"/>
    <x v="6"/>
    <x v="0"/>
    <n v="180"/>
    <n v="22.5"/>
    <n v="176.46176046176001"/>
    <m/>
    <n v="98550.1299"/>
    <x v="2"/>
    <n v="12812.195100000001"/>
    <x v="1293"/>
    <x v="0"/>
    <m/>
  </r>
  <r>
    <d v="2025-03-04T17:15:17"/>
    <x v="1"/>
    <n v="24"/>
    <s v="HERRERA GIRALDO DAVINSON"/>
    <x v="6"/>
    <x v="0"/>
    <n v="154"/>
    <n v="19.25"/>
    <n v="176.46176046176001"/>
    <s v="7 Descuentos (transbordo-analista-despachador)"/>
    <n v="98550.1299"/>
    <x v="0"/>
    <n v="12812.195100000001"/>
    <x v="1293"/>
    <x v="0"/>
    <m/>
  </r>
  <r>
    <d v="2025-03-04T17:15:17"/>
    <x v="9"/>
    <n v="25"/>
    <s v="JIMENEZ HURTADO CARLOS ESTIVEN"/>
    <x v="0"/>
    <x v="0"/>
    <n v="182"/>
    <n v="20.2222222222222"/>
    <n v="198.51948051948099"/>
    <m/>
    <n v="110868.8961"/>
    <x v="1"/>
    <n v="12812.195100000001"/>
    <x v="1293"/>
    <x v="0"/>
    <m/>
  </r>
  <r>
    <d v="2025-03-04T17:15:17"/>
    <x v="1"/>
    <n v="26"/>
    <s v="CIRO MARIN RODRIGO ALBERTO"/>
    <x v="3"/>
    <x v="0"/>
    <n v="191"/>
    <n v="19.100000000000001"/>
    <n v="220.57720057720101"/>
    <m/>
    <n v="123187.6623"/>
    <x v="0"/>
    <n v="12812.195100000001"/>
    <x v="1293"/>
    <x v="0"/>
    <m/>
  </r>
  <r>
    <d v="2025-03-04T17:15:17"/>
    <x v="9"/>
    <n v="27"/>
    <s v="FLORES RINCON JORGE ALBERTO"/>
    <x v="13"/>
    <x v="0"/>
    <n v="316"/>
    <n v="22.571428571428601"/>
    <n v="308.808080808081"/>
    <m/>
    <n v="110868.8961"/>
    <x v="0"/>
    <n v="12812.195100000001"/>
    <x v="1293"/>
    <x v="0"/>
    <m/>
  </r>
  <r>
    <d v="2025-03-04T17:15:17"/>
    <x v="1"/>
    <n v="28"/>
    <s v="AGUDELO GARCIA LLORDIN ELIAS"/>
    <x v="0"/>
    <x v="0"/>
    <n v="181"/>
    <n v="20.1111111111111"/>
    <n v="198.51948051948099"/>
    <m/>
    <n v="110868.8961"/>
    <x v="0"/>
    <n v="12812.195100000001"/>
    <x v="1293"/>
    <x v="0"/>
    <m/>
  </r>
  <r>
    <d v="2025-03-04T17:15:18"/>
    <x v="9"/>
    <n v="29"/>
    <s v="VALENCIA MENDOZA JHON"/>
    <x v="1"/>
    <x v="0"/>
    <n v="227"/>
    <n v="20.636363636363601"/>
    <n v="242.634920634921"/>
    <m/>
    <n v="135506.42860000001"/>
    <x v="0"/>
    <n v="12812.195100000001"/>
    <x v="1293"/>
    <x v="0"/>
    <m/>
  </r>
  <r>
    <d v="2025-03-04T17:15:18"/>
    <x v="1"/>
    <n v="30"/>
    <s v="TORRES SUAREZ JUAN DIEGO"/>
    <x v="8"/>
    <x v="0"/>
    <n v="134"/>
    <n v="26.8"/>
    <n v="110.28860028859999"/>
    <m/>
    <n v="61593.831200000001"/>
    <x v="0"/>
    <n v="12812.195100000001"/>
    <x v="1293"/>
    <x v="0"/>
    <m/>
  </r>
  <r>
    <d v="2025-03-04T17:15:18"/>
    <x v="9"/>
    <n v="31"/>
    <s v="QUINTO WALDO HENDIS ENRIQUE"/>
    <x v="3"/>
    <x v="0"/>
    <n v="215"/>
    <n v="21.5"/>
    <n v="220.57720057720101"/>
    <m/>
    <n v="123187.6623"/>
    <x v="0"/>
    <n v="12812.195100000001"/>
    <x v="1293"/>
    <x v="0"/>
    <m/>
  </r>
  <r>
    <d v="2025-03-04T17:15:18"/>
    <x v="1"/>
    <n v="32"/>
    <s v="AGUDELO GARCIA DENIN ANGELO"/>
    <x v="10"/>
    <x v="0"/>
    <n v="117"/>
    <n v="29.25"/>
    <n v="88.230880230880203"/>
    <m/>
    <n v="49275.064899999998"/>
    <x v="0"/>
    <n v="12812.195100000001"/>
    <x v="1293"/>
    <x v="0"/>
    <m/>
  </r>
  <r>
    <d v="2025-03-04T17:15:19"/>
    <x v="9"/>
    <n v="33"/>
    <s v="CERVANTES MARTINEZ FELIX ENRIQUE"/>
    <x v="0"/>
    <x v="0"/>
    <n v="174"/>
    <n v="19.3333333333333"/>
    <n v="198.51948051948099"/>
    <m/>
    <n v="110868.8961"/>
    <x v="0"/>
    <n v="12812.195100000001"/>
    <x v="1293"/>
    <x v="0"/>
    <m/>
  </r>
  <r>
    <d v="2025-03-04T17:15:19"/>
    <x v="1"/>
    <n v="34"/>
    <s v="MONTOYA OSPINA GILBERTO ANTONIO"/>
    <x v="1"/>
    <x v="0"/>
    <n v="307"/>
    <n v="27.909090909090899"/>
    <n v="242.634920634921"/>
    <s v="6 Descuentos (transbordo-despachador)"/>
    <n v="135506.42860000001"/>
    <x v="0"/>
    <n v="12812.195100000001"/>
    <x v="1293"/>
    <x v="0"/>
    <m/>
  </r>
  <r>
    <d v="2025-03-04T17:15:19"/>
    <x v="9"/>
    <n v="35"/>
    <s v="MOLINA LUIS FERNANDO"/>
    <x v="0"/>
    <x v="0"/>
    <n v="215"/>
    <n v="23.8888888888889"/>
    <n v="198.51948051948099"/>
    <s v="1 Descuentos (conductor)"/>
    <n v="110868.8961"/>
    <x v="1"/>
    <n v="12812.195100000001"/>
    <x v="1293"/>
    <x v="0"/>
    <m/>
  </r>
  <r>
    <d v="2025-03-04T17:15:19"/>
    <x v="1"/>
    <n v="36"/>
    <s v="JARAMILLO JARAMILLO FRANCISCO WBEIMAR"/>
    <x v="0"/>
    <x v="0"/>
    <n v="187"/>
    <n v="20.7777777777778"/>
    <n v="198.51948051948099"/>
    <m/>
    <n v="110868.8961"/>
    <x v="0"/>
    <n v="12812.195100000001"/>
    <x v="1293"/>
    <x v="0"/>
    <m/>
  </r>
  <r>
    <d v="2025-03-04T17:15:19"/>
    <x v="9"/>
    <n v="37"/>
    <s v="TABORDA ROJAS DIEGO ALEJANDRO"/>
    <x v="0"/>
    <x v="0"/>
    <n v="201"/>
    <n v="22.3333333333333"/>
    <n v="198.51948051948099"/>
    <m/>
    <n v="110868.8961"/>
    <x v="1"/>
    <n v="12812.195100000001"/>
    <x v="1293"/>
    <x v="0"/>
    <m/>
  </r>
  <r>
    <d v="2025-03-04T17:15:20"/>
    <x v="1"/>
    <n v="38"/>
    <s v="JIMENEZ HERNANDEZ ESTEBAN CAMILO"/>
    <x v="0"/>
    <x v="0"/>
    <n v="189"/>
    <n v="21"/>
    <n v="198.51948051948099"/>
    <m/>
    <n v="110868.8961"/>
    <x v="0"/>
    <n v="12812.195100000001"/>
    <x v="1293"/>
    <x v="0"/>
    <m/>
  </r>
  <r>
    <d v="2025-03-04T17:15:20"/>
    <x v="9"/>
    <n v="39"/>
    <s v="PALMAR PANA EDIXON JOSUE"/>
    <x v="0"/>
    <x v="0"/>
    <n v="180"/>
    <n v="20"/>
    <n v="198.51948051948099"/>
    <m/>
    <n v="110868.8961"/>
    <x v="0"/>
    <n v="12812.195100000001"/>
    <x v="1293"/>
    <x v="0"/>
    <m/>
  </r>
  <r>
    <d v="2025-03-04T17:15:20"/>
    <x v="1"/>
    <n v="40"/>
    <s v="OCAMPO OCAMPO ANTONIO JOSE"/>
    <x v="6"/>
    <x v="0"/>
    <n v="167"/>
    <n v="19.647058823529399"/>
    <n v="187.49062049062101"/>
    <m/>
    <n v="104709.51300000001"/>
    <x v="0"/>
    <n v="12812.195100000001"/>
    <x v="1293"/>
    <x v="0"/>
    <m/>
  </r>
  <r>
    <d v="2025-03-04T17:15:20"/>
    <x v="9"/>
    <n v="41"/>
    <s v="LONDOO LOPERA DUVAN ANDRES"/>
    <x v="1"/>
    <x v="0"/>
    <n v="229"/>
    <n v="20.818181818181799"/>
    <n v="242.634920634921"/>
    <m/>
    <n v="135506.42860000001"/>
    <x v="1"/>
    <n v="12812.195100000001"/>
    <x v="1293"/>
    <x v="0"/>
    <m/>
  </r>
  <r>
    <d v="2025-03-04T17:15:21"/>
    <x v="1"/>
    <n v="42"/>
    <s v="LOPERA ALVAREZ ESTIVEN"/>
    <x v="4"/>
    <x v="0"/>
    <n v="137"/>
    <n v="19.571428571428601"/>
    <n v="154.40404040403999"/>
    <m/>
    <n v="86231.363599999997"/>
    <x v="1"/>
    <n v="12812.195100000001"/>
    <x v="1293"/>
    <x v="0"/>
    <m/>
  </r>
  <r>
    <d v="2025-03-04T17:17:47"/>
    <x v="1"/>
    <n v="1"/>
    <s v="MACEA MATEO"/>
    <x v="3"/>
    <x v="0"/>
    <n v="192"/>
    <n v="19.2"/>
    <n v="221.15273775216099"/>
    <s v="2 Descuentos (despachador)"/>
    <n v="123524.35159999999"/>
    <x v="0"/>
    <n v="11502.380999999999"/>
    <x v="1294"/>
    <x v="0"/>
    <m/>
  </r>
  <r>
    <d v="2025-03-04T17:17:47"/>
    <x v="9"/>
    <n v="2"/>
    <s v="ACOSTA LORA JHON JADER"/>
    <x v="3"/>
    <x v="0"/>
    <n v="282"/>
    <n v="28.2"/>
    <n v="221.15273775216099"/>
    <s v="3 Descuentos (desubicado-despachador)"/>
    <n v="123524.35159999999"/>
    <x v="1"/>
    <n v="11502.380999999999"/>
    <x v="1294"/>
    <x v="0"/>
    <m/>
  </r>
  <r>
    <d v="2025-03-04T17:17:48"/>
    <x v="1"/>
    <n v="4"/>
    <s v="SERNA GONZALES GEOVANNY ANDRES"/>
    <x v="4"/>
    <x v="0"/>
    <n v="170"/>
    <n v="24.285714285714299"/>
    <n v="154.806916426513"/>
    <m/>
    <n v="86467.046100000007"/>
    <x v="0"/>
    <n v="11502.380999999999"/>
    <x v="1294"/>
    <x v="0"/>
    <m/>
  </r>
  <r>
    <d v="2025-03-04T17:17:48"/>
    <x v="9"/>
    <n v="5"/>
    <s v="BERRIO POSADA ANGELA"/>
    <x v="0"/>
    <x v="0"/>
    <n v="212"/>
    <n v="23.5555555555556"/>
    <n v="199.03746397694499"/>
    <m/>
    <n v="111171.9164"/>
    <x v="1"/>
    <n v="11502.380999999999"/>
    <x v="1294"/>
    <x v="0"/>
    <m/>
  </r>
  <r>
    <d v="2025-03-04T17:17:48"/>
    <x v="1"/>
    <n v="6"/>
    <s v="LOPEZ PINEDA DANIEL ESTIVEN"/>
    <x v="6"/>
    <x v="0"/>
    <n v="171"/>
    <n v="21.375"/>
    <n v="176.92219020172899"/>
    <s v="4 Descuentos (desubicado)"/>
    <n v="98819.481299999999"/>
    <x v="0"/>
    <n v="11502.380999999999"/>
    <x v="1294"/>
    <x v="0"/>
    <m/>
  </r>
  <r>
    <d v="2025-03-04T17:17:48"/>
    <x v="9"/>
    <n v="7"/>
    <s v="MEDINA MARTINEZ JONATHAN ESTIVEN"/>
    <x v="0"/>
    <x v="0"/>
    <n v="179"/>
    <n v="19.8888888888889"/>
    <n v="199.03746397694499"/>
    <m/>
    <n v="111171.9164"/>
    <x v="1"/>
    <n v="11502.380999999999"/>
    <x v="1294"/>
    <x v="0"/>
    <m/>
  </r>
  <r>
    <d v="2025-03-04T17:17:48"/>
    <x v="1"/>
    <n v="8"/>
    <s v="VACA FIERRO ROBINSON"/>
    <x v="3"/>
    <x v="0"/>
    <n v="234"/>
    <n v="23.4"/>
    <n v="221.15273775216099"/>
    <m/>
    <n v="123524.35159999999"/>
    <x v="1"/>
    <n v="11502.380999999999"/>
    <x v="1294"/>
    <x v="0"/>
    <m/>
  </r>
  <r>
    <d v="2025-03-04T17:17:49"/>
    <x v="9"/>
    <n v="9"/>
    <s v="RESTREPO RODRIGUEZ LIBARDO ANDRES"/>
    <x v="6"/>
    <x v="0"/>
    <n v="200"/>
    <n v="25"/>
    <n v="176.92219020172899"/>
    <s v="2 Descuentos (desubicado)"/>
    <n v="98819.481299999999"/>
    <x v="0"/>
    <n v="11502.380999999999"/>
    <x v="1294"/>
    <x v="0"/>
    <m/>
  </r>
  <r>
    <d v="2025-03-04T17:17:49"/>
    <x v="1"/>
    <n v="10"/>
    <s v="RAMIREZ RENGIFO JORGE ANDRES"/>
    <x v="6"/>
    <x v="0"/>
    <n v="153"/>
    <n v="19.125"/>
    <n v="176.92219020172899"/>
    <m/>
    <n v="98819.481299999999"/>
    <x v="0"/>
    <n v="11502.380999999999"/>
    <x v="1294"/>
    <x v="0"/>
    <m/>
  </r>
  <r>
    <d v="2025-03-04T17:17:49"/>
    <x v="9"/>
    <n v="11"/>
    <s v="PUERTA URREGO EDWARD ANDRES"/>
    <x v="4"/>
    <x v="0"/>
    <n v="138"/>
    <n v="19.714285714285701"/>
    <n v="154.806916426513"/>
    <m/>
    <n v="86467.046100000007"/>
    <x v="0"/>
    <n v="11502.380999999999"/>
    <x v="1294"/>
    <x v="0"/>
    <m/>
  </r>
  <r>
    <d v="2025-03-04T17:17:49"/>
    <x v="1"/>
    <n v="12"/>
    <s v="JIMENEZ JIMENEZ OMAR DAVID"/>
    <x v="6"/>
    <x v="0"/>
    <n v="193"/>
    <n v="24.125"/>
    <n v="176.92219020172899"/>
    <s v="1 Descuentos (despachador)"/>
    <n v="98819.481299999999"/>
    <x v="0"/>
    <n v="11502.380999999999"/>
    <x v="1294"/>
    <x v="0"/>
    <m/>
  </r>
  <r>
    <d v="2025-03-04T17:17:49"/>
    <x v="9"/>
    <n v="13"/>
    <s v="CERVANTES MARTINEZ FELIX ENRIQUE"/>
    <x v="0"/>
    <x v="0"/>
    <n v="203"/>
    <n v="22.5555555555556"/>
    <n v="199.03746397694499"/>
    <m/>
    <n v="111171.9164"/>
    <x v="0"/>
    <n v="11502.380999999999"/>
    <x v="1294"/>
    <x v="0"/>
    <m/>
  </r>
  <r>
    <d v="2025-03-04T17:17:50"/>
    <x v="1"/>
    <n v="14"/>
    <s v="QUINTERO  ALVARO ANTONIO"/>
    <x v="3"/>
    <x v="0"/>
    <n v="215"/>
    <n v="21.5"/>
    <n v="221.15273775216099"/>
    <m/>
    <n v="123524.35159999999"/>
    <x v="1"/>
    <n v="11502.380999999999"/>
    <x v="1294"/>
    <x v="0"/>
    <m/>
  </r>
  <r>
    <d v="2025-03-04T17:17:50"/>
    <x v="9"/>
    <n v="15"/>
    <s v="VERENZUELA MARTINEZ ALEXANDER"/>
    <x v="0"/>
    <x v="0"/>
    <n v="230"/>
    <n v="25.5555555555556"/>
    <n v="199.03746397694499"/>
    <m/>
    <n v="111171.9164"/>
    <x v="1"/>
    <n v="11502.380999999999"/>
    <x v="1294"/>
    <x v="0"/>
    <m/>
  </r>
  <r>
    <d v="2025-03-04T17:17:50"/>
    <x v="1"/>
    <n v="16"/>
    <s v="PEREZ GARCIA JUAN ESTEBAN"/>
    <x v="4"/>
    <x v="0"/>
    <n v="126"/>
    <n v="18"/>
    <n v="154.806916426513"/>
    <m/>
    <n v="86467.046100000007"/>
    <x v="0"/>
    <n v="11502.380999999999"/>
    <x v="1294"/>
    <x v="0"/>
    <m/>
  </r>
  <r>
    <d v="2025-03-04T17:17:50"/>
    <x v="9"/>
    <n v="17"/>
    <s v="RAMIREZ JARAMILLO WILSON"/>
    <x v="6"/>
    <x v="0"/>
    <n v="175"/>
    <n v="21.875"/>
    <n v="176.92219020172899"/>
    <s v="6 Descuentos (desubicado-conductor)"/>
    <n v="98819.481299999999"/>
    <x v="0"/>
    <n v="11502.380999999999"/>
    <x v="1294"/>
    <x v="0"/>
    <m/>
  </r>
  <r>
    <d v="2025-03-04T17:17:51"/>
    <x v="1"/>
    <n v="18"/>
    <s v="BETANCUR GUZMAN JHON FERNANDO"/>
    <x v="6"/>
    <x v="0"/>
    <n v="126"/>
    <n v="15.75"/>
    <n v="176.92219020172899"/>
    <m/>
    <n v="98819.481299999999"/>
    <x v="0"/>
    <n v="11502.380999999999"/>
    <x v="1294"/>
    <x v="0"/>
    <m/>
  </r>
  <r>
    <d v="2025-03-04T17:17:51"/>
    <x v="9"/>
    <n v="19"/>
    <s v="MUOZ PEA WEIMAR ALONSO"/>
    <x v="0"/>
    <x v="0"/>
    <n v="230"/>
    <n v="25.5555555555556"/>
    <n v="199.03746397694499"/>
    <s v="1 Descuentos (despachador)"/>
    <n v="111171.9164"/>
    <x v="0"/>
    <n v="11502.380999999999"/>
    <x v="1294"/>
    <x v="0"/>
    <m/>
  </r>
  <r>
    <d v="2025-03-04T17:17:51"/>
    <x v="1"/>
    <n v="20"/>
    <s v="BERNAL RONDON KEVIN OSWALDO"/>
    <x v="6"/>
    <x v="0"/>
    <n v="162"/>
    <n v="20.25"/>
    <n v="176.92219020172899"/>
    <s v="2 Descuentos (desubicado)"/>
    <n v="98819.481299999999"/>
    <x v="0"/>
    <n v="11502.380999999999"/>
    <x v="1294"/>
    <x v="0"/>
    <m/>
  </r>
  <r>
    <d v="2025-03-04T17:17:51"/>
    <x v="9"/>
    <n v="21"/>
    <s v="DURANGO DAVID JOSE"/>
    <x v="8"/>
    <x v="0"/>
    <n v="105"/>
    <n v="21"/>
    <n v="110.57636887608101"/>
    <s v="2 Descuentos (despachador)"/>
    <n v="61762.175799999997"/>
    <x v="0"/>
    <n v="11502.380999999999"/>
    <x v="1294"/>
    <x v="0"/>
    <m/>
  </r>
  <r>
    <d v="2025-03-04T17:17:51"/>
    <x v="1"/>
    <n v="22"/>
    <s v="QUIRAMA CASTAEDA JHON JADER"/>
    <x v="0"/>
    <x v="0"/>
    <n v="223"/>
    <n v="24.7777777777778"/>
    <n v="199.03746397694499"/>
    <m/>
    <n v="111171.9164"/>
    <x v="1"/>
    <n v="11502.380999999999"/>
    <x v="1294"/>
    <x v="0"/>
    <m/>
  </r>
  <r>
    <d v="2025-03-04T17:17:52"/>
    <x v="9"/>
    <n v="23"/>
    <s v="SALDARRIAGA PARRA LUIS ALBERTO"/>
    <x v="0"/>
    <x v="0"/>
    <n v="160"/>
    <n v="17.7777777777778"/>
    <n v="199.03746397694499"/>
    <m/>
    <n v="111171.9164"/>
    <x v="2"/>
    <n v="11502.380999999999"/>
    <x v="1294"/>
    <x v="0"/>
    <m/>
  </r>
  <r>
    <d v="2025-03-04T17:17:52"/>
    <x v="1"/>
    <n v="24"/>
    <s v="HERRERA GIRALDO DAVINSON"/>
    <x v="3"/>
    <x v="0"/>
    <n v="176"/>
    <n v="17.600000000000001"/>
    <n v="221.15273775216099"/>
    <s v="2 Descuentos (conductor)"/>
    <n v="123524.35159999999"/>
    <x v="0"/>
    <n v="11502.380999999999"/>
    <x v="1294"/>
    <x v="0"/>
    <m/>
  </r>
  <r>
    <d v="2025-03-04T17:17:52"/>
    <x v="9"/>
    <n v="25"/>
    <s v="JIMENEZ HURTADO CARLOS ESTIVEN"/>
    <x v="2"/>
    <x v="0"/>
    <n v="162"/>
    <n v="27"/>
    <n v="132.691642651297"/>
    <m/>
    <n v="74114.611000000004"/>
    <x v="1"/>
    <n v="11502.380999999999"/>
    <x v="1294"/>
    <x v="0"/>
    <m/>
  </r>
  <r>
    <d v="2025-03-04T17:17:52"/>
    <x v="1"/>
    <n v="26"/>
    <s v="DAVID  HENRY GIOVANNY"/>
    <x v="10"/>
    <x v="0"/>
    <n v="81"/>
    <n v="20.25"/>
    <n v="88.461095100864597"/>
    <m/>
    <n v="98819.481299999999"/>
    <x v="0"/>
    <n v="11502.380999999999"/>
    <x v="1294"/>
    <x v="0"/>
    <m/>
  </r>
  <r>
    <d v="2025-03-04T17:17:53"/>
    <x v="9"/>
    <n v="27"/>
    <s v="HENAO MUOZ FERNEY"/>
    <x v="6"/>
    <x v="0"/>
    <n v="178"/>
    <n v="22.25"/>
    <n v="176.92219020172899"/>
    <s v="12 Descuentos (transbordo)"/>
    <n v="98819.481299999999"/>
    <x v="0"/>
    <n v="11502.380999999999"/>
    <x v="1294"/>
    <x v="0"/>
    <m/>
  </r>
  <r>
    <d v="2025-03-04T17:17:53"/>
    <x v="1"/>
    <n v="28"/>
    <s v="AGUDELO GARCIA LLORDIN ELIAS"/>
    <x v="0"/>
    <x v="0"/>
    <n v="154"/>
    <n v="17.1111111111111"/>
    <n v="199.03746397694499"/>
    <m/>
    <n v="111171.9164"/>
    <x v="0"/>
    <n v="11502.380999999999"/>
    <x v="1294"/>
    <x v="0"/>
    <m/>
  </r>
  <r>
    <d v="2025-03-04T17:17:53"/>
    <x v="9"/>
    <n v="29"/>
    <s v="VALENCIA MENDOZA JHON"/>
    <x v="2"/>
    <x v="0"/>
    <n v="140"/>
    <n v="23.3333333333333"/>
    <n v="132.691642651297"/>
    <m/>
    <n v="74114.611000000004"/>
    <x v="0"/>
    <n v="11502.380999999999"/>
    <x v="1294"/>
    <x v="0"/>
    <m/>
  </r>
  <r>
    <d v="2025-03-04T17:17:53"/>
    <x v="1"/>
    <n v="30"/>
    <s v="TORRES SUAREZ JUAN DIEGO"/>
    <x v="6"/>
    <x v="0"/>
    <n v="208"/>
    <n v="26"/>
    <n v="176.92219020172899"/>
    <s v="3 Descuentos (transbordo)"/>
    <n v="98819.481299999999"/>
    <x v="0"/>
    <n v="11502.380999999999"/>
    <x v="1294"/>
    <x v="0"/>
    <m/>
  </r>
  <r>
    <d v="2025-03-04T17:17:53"/>
    <x v="9"/>
    <n v="31"/>
    <s v="QUINTO WALDO HENDIS ENRIQUE"/>
    <x v="3"/>
    <x v="0"/>
    <n v="246"/>
    <n v="24.6"/>
    <n v="221.15273775216099"/>
    <s v="3 Descuentos (conductor-analista)"/>
    <n v="123524.35159999999"/>
    <x v="0"/>
    <n v="11502.380999999999"/>
    <x v="1294"/>
    <x v="0"/>
    <m/>
  </r>
  <r>
    <d v="2025-03-04T17:17:54"/>
    <x v="1"/>
    <n v="32"/>
    <s v="AGUDELO GARCIA DENIN ANGELO"/>
    <x v="0"/>
    <x v="0"/>
    <n v="175"/>
    <n v="19.4444444444444"/>
    <n v="199.03746397694499"/>
    <s v="1 Descuentos (desubicado)"/>
    <n v="111171.9164"/>
    <x v="0"/>
    <n v="11502.380999999999"/>
    <x v="1294"/>
    <x v="0"/>
    <m/>
  </r>
  <r>
    <d v="2025-03-04T17:17:54"/>
    <x v="9"/>
    <n v="33"/>
    <s v="RUA CHAVARRIA JEFERSON ANDREY"/>
    <x v="2"/>
    <x v="0"/>
    <n v="127"/>
    <n v="21.1666666666667"/>
    <n v="132.691642651297"/>
    <s v="4 Descuentos (desubicado-despachador)"/>
    <n v="74114.611000000004"/>
    <x v="0"/>
    <n v="11502.380999999999"/>
    <x v="1294"/>
    <x v="0"/>
    <m/>
  </r>
  <r>
    <d v="2025-03-04T17:17:54"/>
    <x v="1"/>
    <n v="34"/>
    <s v="MONTOYA OSPINA GILBERTO ANTONIO"/>
    <x v="0"/>
    <x v="0"/>
    <n v="214"/>
    <n v="23.7777777777778"/>
    <n v="199.03746397694499"/>
    <m/>
    <n v="111171.9164"/>
    <x v="0"/>
    <n v="11502.380999999999"/>
    <x v="1294"/>
    <x v="0"/>
    <m/>
  </r>
  <r>
    <d v="2025-03-04T17:17:54"/>
    <x v="9"/>
    <n v="35"/>
    <s v="MOLINA LUIS FERNANDO"/>
    <x v="3"/>
    <x v="0"/>
    <n v="229"/>
    <n v="22.9"/>
    <n v="221.15273775216099"/>
    <s v="1 Descuentos (despachador)"/>
    <n v="123524.35159999999"/>
    <x v="1"/>
    <n v="11502.380999999999"/>
    <x v="1294"/>
    <x v="0"/>
    <m/>
  </r>
  <r>
    <d v="2025-03-04T17:17:55"/>
    <x v="1"/>
    <n v="36"/>
    <s v="JARAMILLO JARAMILLO FRANCISCO WBEIMAR"/>
    <x v="0"/>
    <x v="0"/>
    <n v="180"/>
    <n v="20"/>
    <n v="199.03746397694499"/>
    <m/>
    <n v="111171.9164"/>
    <x v="0"/>
    <n v="11502.380999999999"/>
    <x v="1294"/>
    <x v="0"/>
    <m/>
  </r>
  <r>
    <d v="2025-03-04T17:17:55"/>
    <x v="9"/>
    <n v="37"/>
    <s v="TABORDA ROJAS DIEGO ALEJANDRO"/>
    <x v="3"/>
    <x v="0"/>
    <n v="269"/>
    <n v="26.9"/>
    <n v="221.15273775216099"/>
    <s v="1 Descuentos (analista)"/>
    <n v="123524.35159999999"/>
    <x v="1"/>
    <n v="11502.380999999999"/>
    <x v="1294"/>
    <x v="0"/>
    <m/>
  </r>
  <r>
    <d v="2025-03-04T17:17:55"/>
    <x v="1"/>
    <n v="38"/>
    <s v="JIMENEZ HERNANDEZ ESTEBAN CAMILO"/>
    <x v="6"/>
    <x v="0"/>
    <n v="191"/>
    <n v="23.875"/>
    <n v="176.92219020172899"/>
    <m/>
    <n v="98819.481299999999"/>
    <x v="0"/>
    <n v="11502.380999999999"/>
    <x v="1294"/>
    <x v="0"/>
    <m/>
  </r>
  <r>
    <d v="2025-03-04T17:17:55"/>
    <x v="9"/>
    <n v="39"/>
    <s v="PALMAR PANA EDIXON JOSUE"/>
    <x v="1"/>
    <x v="0"/>
    <n v="204"/>
    <n v="18.545454545454501"/>
    <n v="243.26801152737801"/>
    <m/>
    <n v="135876.7867"/>
    <x v="0"/>
    <n v="11502.380999999999"/>
    <x v="1294"/>
    <x v="0"/>
    <m/>
  </r>
  <r>
    <d v="2025-03-04T17:17:55"/>
    <x v="1"/>
    <n v="40"/>
    <s v="OCAMPO OCAMPO ANTONIO JOSE"/>
    <x v="0"/>
    <x v="0"/>
    <n v="213"/>
    <n v="23.6666666666667"/>
    <n v="199.03746397694499"/>
    <m/>
    <n v="111171.9164"/>
    <x v="0"/>
    <n v="11502.380999999999"/>
    <x v="1294"/>
    <x v="0"/>
    <m/>
  </r>
  <r>
    <d v="2025-03-04T17:17:56"/>
    <x v="9"/>
    <n v="41"/>
    <s v="LONDOO LOPERA DUVAN ANDRES"/>
    <x v="3"/>
    <x v="0"/>
    <n v="228"/>
    <n v="22.8"/>
    <n v="221.15273775216099"/>
    <s v="6 Descuentos (transbordo-desubicado)"/>
    <n v="123524.35159999999"/>
    <x v="1"/>
    <n v="11502.380999999999"/>
    <x v="1294"/>
    <x v="0"/>
    <m/>
  </r>
  <r>
    <d v="2025-03-04T17:17:56"/>
    <x v="1"/>
    <n v="42"/>
    <s v="LOPERA ALVAREZ ESTIVEN"/>
    <x v="3"/>
    <x v="0"/>
    <n v="220"/>
    <n v="22"/>
    <n v="221.15273775216099"/>
    <s v="9 Descuentos (despachador-desubicado-conductor)"/>
    <n v="123524.35159999999"/>
    <x v="1"/>
    <n v="11502.380999999999"/>
    <x v="1294"/>
    <x v="0"/>
    <m/>
  </r>
  <r>
    <d v="2025-03-04T17:20:28"/>
    <x v="9"/>
    <n v="1"/>
    <s v="MACEA MATEO"/>
    <x v="1"/>
    <x v="0"/>
    <n v="219"/>
    <n v="19.909090909090899"/>
    <n v="236.84712482468399"/>
    <m/>
    <n v="132120.568"/>
    <x v="0"/>
    <n v="12943.5897"/>
    <x v="1295"/>
    <x v="0"/>
    <m/>
  </r>
  <r>
    <d v="2025-03-04T17:20:29"/>
    <x v="1"/>
    <n v="2"/>
    <s v="ACOSTA LORA JHON JADER"/>
    <x v="9"/>
    <x v="0"/>
    <n v="255"/>
    <n v="21.25"/>
    <n v="258.37868162692803"/>
    <m/>
    <n v="144131.5288"/>
    <x v="1"/>
    <n v="12943.5897"/>
    <x v="1295"/>
    <x v="0"/>
    <m/>
  </r>
  <r>
    <d v="2025-03-04T17:20:29"/>
    <x v="9"/>
    <n v="3"/>
    <s v="CIRO MARIN RODRIGO ALBERTO"/>
    <x v="3"/>
    <x v="0"/>
    <n v="203"/>
    <n v="20.3"/>
    <n v="215.31556802244"/>
    <s v="4 Descuentos (asociado-despachador)"/>
    <n v="120109.6073"/>
    <x v="0"/>
    <n v="12943.5897"/>
    <x v="1295"/>
    <x v="0"/>
    <m/>
  </r>
  <r>
    <d v="2025-03-04T17:20:29"/>
    <x v="1"/>
    <n v="4"/>
    <s v="SERNA GONZALES GEOVANNY ANDRES"/>
    <x v="0"/>
    <x v="0"/>
    <n v="200"/>
    <n v="22.2222222222222"/>
    <n v="193.78401122019599"/>
    <s v="2 Descuentos (desubicado)"/>
    <n v="108098.64659999999"/>
    <x v="0"/>
    <n v="12943.5897"/>
    <x v="1295"/>
    <x v="0"/>
    <m/>
  </r>
  <r>
    <d v="2025-03-04T17:20:30"/>
    <x v="9"/>
    <n v="5"/>
    <s v="BERRIO POSADA ANGELA"/>
    <x v="1"/>
    <x v="0"/>
    <n v="269"/>
    <n v="24.454545454545499"/>
    <n v="236.84712482468399"/>
    <m/>
    <n v="132120.568"/>
    <x v="1"/>
    <n v="12943.5897"/>
    <x v="1295"/>
    <x v="0"/>
    <m/>
  </r>
  <r>
    <d v="2025-03-04T17:20:30"/>
    <x v="1"/>
    <n v="6"/>
    <s v="LOPEZ PINEDA DANIEL ESTIVEN"/>
    <x v="0"/>
    <x v="0"/>
    <n v="173"/>
    <n v="19.2222222222222"/>
    <n v="193.78401122019599"/>
    <m/>
    <n v="108098.64659999999"/>
    <x v="0"/>
    <n v="12943.5897"/>
    <x v="1295"/>
    <x v="0"/>
    <m/>
  </r>
  <r>
    <d v="2025-03-04T17:20:30"/>
    <x v="9"/>
    <n v="7"/>
    <s v="MEDINA MARTINEZ JONATHAN ESTIVEN"/>
    <x v="6"/>
    <x v="0"/>
    <n v="237"/>
    <n v="27.882352941176499"/>
    <n v="183.018232819074"/>
    <s v="5 Descuentos (desubicado)"/>
    <n v="102093.16620000001"/>
    <x v="1"/>
    <n v="12943.5897"/>
    <x v="1295"/>
    <x v="0"/>
    <m/>
  </r>
  <r>
    <d v="2025-03-04T17:20:31"/>
    <x v="1"/>
    <n v="8"/>
    <s v="VACA FIERRO ROBINSON"/>
    <x v="1"/>
    <x v="0"/>
    <n v="261"/>
    <n v="23.727272727272702"/>
    <n v="236.84712482468399"/>
    <s v="3 Descuentos (desubicado)"/>
    <n v="132120.568"/>
    <x v="1"/>
    <n v="12943.5897"/>
    <x v="1295"/>
    <x v="0"/>
    <m/>
  </r>
  <r>
    <d v="2025-03-04T17:20:31"/>
    <x v="9"/>
    <n v="9"/>
    <s v="RESTREPO RODRIGUEZ LIBARDO ANDRES"/>
    <x v="0"/>
    <x v="0"/>
    <n v="203"/>
    <n v="22.5555555555556"/>
    <n v="193.78401122019599"/>
    <m/>
    <n v="108098.64659999999"/>
    <x v="0"/>
    <n v="12943.5897"/>
    <x v="1295"/>
    <x v="0"/>
    <m/>
  </r>
  <r>
    <d v="2025-03-04T17:20:31"/>
    <x v="1"/>
    <n v="10"/>
    <s v="RAMIREZ RENGIFO JORGE ANDRES"/>
    <x v="0"/>
    <x v="0"/>
    <n v="189"/>
    <n v="21"/>
    <n v="193.78401122019599"/>
    <s v="5 Descuentos (transbordo)"/>
    <n v="108098.64659999999"/>
    <x v="0"/>
    <n v="12943.5897"/>
    <x v="1295"/>
    <x v="0"/>
    <m/>
  </r>
  <r>
    <d v="2025-03-04T17:20:31"/>
    <x v="9"/>
    <n v="11"/>
    <s v="PUERTA URREGO EDWARD ANDRES"/>
    <x v="6"/>
    <x v="0"/>
    <n v="188"/>
    <n v="23.5"/>
    <n v="172.25245441795201"/>
    <s v="2 Descuentos (transbordo)"/>
    <n v="96087.685800000007"/>
    <x v="0"/>
    <n v="12943.5897"/>
    <x v="1295"/>
    <x v="0"/>
    <m/>
  </r>
  <r>
    <d v="2025-03-04T17:20:32"/>
    <x v="1"/>
    <n v="12"/>
    <s v="DAVID  HENRY GIOVANNY"/>
    <x v="0"/>
    <x v="0"/>
    <n v="211"/>
    <n v="23.4444444444444"/>
    <n v="193.78401122019599"/>
    <m/>
    <n v="108098.64659999999"/>
    <x v="0"/>
    <n v="12943.5897"/>
    <x v="1295"/>
    <x v="0"/>
    <m/>
  </r>
  <r>
    <d v="2025-03-04T17:20:32"/>
    <x v="9"/>
    <n v="13"/>
    <s v="DURANGO PAEZ GILDARDO"/>
    <x v="3"/>
    <x v="0"/>
    <n v="214"/>
    <n v="21.4"/>
    <n v="215.31556802244"/>
    <m/>
    <n v="120109.6073"/>
    <x v="0"/>
    <n v="12943.5897"/>
    <x v="1295"/>
    <x v="0"/>
    <m/>
  </r>
  <r>
    <d v="2025-03-04T17:20:32"/>
    <x v="1"/>
    <n v="14"/>
    <s v="DIAZ LOZADA ANDRES FELIPE"/>
    <x v="4"/>
    <x v="0"/>
    <n v="177"/>
    <n v="25.285714285714299"/>
    <n v="150.720897615708"/>
    <m/>
    <n v="84076.725099999996"/>
    <x v="1"/>
    <n v="12943.5897"/>
    <x v="1295"/>
    <x v="0"/>
    <m/>
  </r>
  <r>
    <d v="2025-03-04T17:20:33"/>
    <x v="9"/>
    <n v="15"/>
    <s v="VERENZUELA MARTINEZ ALEXANDER"/>
    <x v="9"/>
    <x v="0"/>
    <n v="273"/>
    <n v="22.75"/>
    <n v="258.37868162692803"/>
    <m/>
    <n v="144131.5288"/>
    <x v="1"/>
    <n v="12943.5897"/>
    <x v="1295"/>
    <x v="0"/>
    <m/>
  </r>
  <r>
    <d v="2025-03-04T17:20:33"/>
    <x v="1"/>
    <n v="16"/>
    <s v="PEREZ GARCIA JUAN ESTEBAN"/>
    <x v="6"/>
    <x v="0"/>
    <n v="192"/>
    <n v="24"/>
    <n v="172.25245441795201"/>
    <m/>
    <n v="96087.685800000007"/>
    <x v="0"/>
    <n v="12943.5897"/>
    <x v="1295"/>
    <x v="0"/>
    <m/>
  </r>
  <r>
    <d v="2025-03-04T17:20:33"/>
    <x v="9"/>
    <n v="17"/>
    <s v="CERVANTES MARTINEZ FELIX ENRIQUE"/>
    <x v="3"/>
    <x v="0"/>
    <n v="190"/>
    <n v="19"/>
    <n v="215.31556802244"/>
    <m/>
    <n v="120109.6073"/>
    <x v="0"/>
    <n v="12943.5897"/>
    <x v="1295"/>
    <x v="0"/>
    <m/>
  </r>
  <r>
    <d v="2025-03-04T17:20:33"/>
    <x v="1"/>
    <n v="18"/>
    <s v="BETANCUR GUZMAN JHON FERNANDO"/>
    <x v="0"/>
    <x v="0"/>
    <n v="183"/>
    <n v="20.3333333333333"/>
    <n v="193.78401122019599"/>
    <s v="4 Descuentos (asociado-conductor)"/>
    <n v="108098.64659999999"/>
    <x v="0"/>
    <n v="12943.5897"/>
    <x v="1295"/>
    <x v="0"/>
    <m/>
  </r>
  <r>
    <d v="2025-03-04T17:20:34"/>
    <x v="9"/>
    <n v="19"/>
    <s v="MUOZ PEA WEIMAR ALONSO"/>
    <x v="3"/>
    <x v="0"/>
    <n v="208"/>
    <n v="20.8"/>
    <n v="215.31556802244"/>
    <m/>
    <n v="120109.6073"/>
    <x v="0"/>
    <n v="12943.5897"/>
    <x v="1295"/>
    <x v="0"/>
    <m/>
  </r>
  <r>
    <d v="2025-03-04T17:20:34"/>
    <x v="1"/>
    <n v="20"/>
    <s v="GONZALEZ PEREZ RAFAEL JOSE"/>
    <x v="8"/>
    <x v="0"/>
    <n v="133"/>
    <n v="26.6"/>
    <n v="107.65778401122"/>
    <s v="2 Descuentos (desubicado)"/>
    <n v="60054.803599999999"/>
    <x v="0"/>
    <n v="12943.5897"/>
    <x v="1295"/>
    <x v="0"/>
    <m/>
  </r>
  <r>
    <d v="2025-03-04T17:20:34"/>
    <x v="9"/>
    <n v="22"/>
    <s v="QUIRAMA CASTAEDA JHON JADER"/>
    <x v="12"/>
    <x v="0"/>
    <n v="257"/>
    <n v="19.769230769230798"/>
    <n v="279.91023842917298"/>
    <s v="3 Descuentos (despachador)"/>
    <n v="156142.4895"/>
    <x v="1"/>
    <n v="12943.5897"/>
    <x v="1295"/>
    <x v="0"/>
    <m/>
  </r>
  <r>
    <d v="2025-03-04T17:20:34"/>
    <x v="1"/>
    <n v="23"/>
    <s v="SALDARRIAGA PARRA LUIS ALBERTO"/>
    <x v="0"/>
    <x v="0"/>
    <n v="150"/>
    <n v="16.6666666666667"/>
    <n v="193.78401122019599"/>
    <m/>
    <n v="108098.64659999999"/>
    <x v="2"/>
    <n v="12943.5897"/>
    <x v="1295"/>
    <x v="0"/>
    <m/>
  </r>
  <r>
    <d v="2025-03-04T17:20:35"/>
    <x v="9"/>
    <n v="24"/>
    <s v="HERRERA GIRALDO DAVINSON"/>
    <x v="3"/>
    <x v="0"/>
    <n v="230"/>
    <n v="23"/>
    <n v="215.31556802244"/>
    <s v="2 Descuentos (transbordo)"/>
    <n v="120109.6073"/>
    <x v="0"/>
    <n v="12943.5897"/>
    <x v="1295"/>
    <x v="0"/>
    <m/>
  </r>
  <r>
    <d v="2025-03-04T17:20:35"/>
    <x v="1"/>
    <n v="27"/>
    <s v="HENAO MUOZ FERNEY"/>
    <x v="12"/>
    <x v="0"/>
    <n v="270"/>
    <n v="20.769230769230798"/>
    <n v="279.91023842917298"/>
    <s v="1 Descuentos (desubicado)"/>
    <n v="156142.4895"/>
    <x v="0"/>
    <n v="12943.5897"/>
    <x v="1295"/>
    <x v="0"/>
    <m/>
  </r>
  <r>
    <d v="2025-03-04T17:20:35"/>
    <x v="9"/>
    <n v="28"/>
    <s v="AGUDELO GARCIA LLORDIN ELIAS"/>
    <x v="4"/>
    <x v="0"/>
    <n v="139"/>
    <n v="19.8571428571429"/>
    <n v="150.720897615708"/>
    <m/>
    <n v="132120.568"/>
    <x v="0"/>
    <n v="12943.5897"/>
    <x v="1295"/>
    <x v="0"/>
    <m/>
  </r>
  <r>
    <d v="2025-03-04T17:20:35"/>
    <x v="1"/>
    <n v="29"/>
    <s v="VALENCIA MENDOZA JHON"/>
    <x v="1"/>
    <x v="0"/>
    <n v="215"/>
    <n v="19.545454545454501"/>
    <n v="236.84712482468399"/>
    <m/>
    <n v="132120.568"/>
    <x v="0"/>
    <n v="12943.5897"/>
    <x v="1295"/>
    <x v="0"/>
    <m/>
  </r>
  <r>
    <d v="2025-03-04T17:20:36"/>
    <x v="9"/>
    <n v="30"/>
    <s v="TORRES SUAREZ JUAN DIEGO"/>
    <x v="0"/>
    <x v="0"/>
    <n v="183"/>
    <n v="20.3333333333333"/>
    <n v="193.78401122019599"/>
    <m/>
    <n v="108098.64659999999"/>
    <x v="0"/>
    <n v="12943.5897"/>
    <x v="1295"/>
    <x v="0"/>
    <m/>
  </r>
  <r>
    <d v="2025-03-04T17:20:36"/>
    <x v="1"/>
    <n v="31"/>
    <s v="QUINTO WALDO HENDIS ENRIQUE"/>
    <x v="0"/>
    <x v="0"/>
    <n v="195"/>
    <n v="21.6666666666667"/>
    <n v="193.78401122019599"/>
    <s v="3 Descuentos (desubicado)"/>
    <n v="108098.64659999999"/>
    <x v="0"/>
    <n v="12943.5897"/>
    <x v="1295"/>
    <x v="0"/>
    <m/>
  </r>
  <r>
    <d v="2025-03-04T17:20:36"/>
    <x v="9"/>
    <n v="32"/>
    <s v="AGUDELO GARCIA DENIN ANGELO"/>
    <x v="0"/>
    <x v="0"/>
    <n v="219"/>
    <n v="24.3333333333333"/>
    <n v="193.78401122019599"/>
    <m/>
    <n v="108098.64659999999"/>
    <x v="0"/>
    <n v="12943.5897"/>
    <x v="1295"/>
    <x v="0"/>
    <m/>
  </r>
  <r>
    <d v="2025-03-04T17:20:36"/>
    <x v="1"/>
    <n v="34"/>
    <s v="LOPERA ALVAREZ ESTIVEN"/>
    <x v="8"/>
    <x v="0"/>
    <n v="113"/>
    <n v="22.6"/>
    <n v="107.65778401122"/>
    <m/>
    <n v="60054.803599999999"/>
    <x v="0"/>
    <n v="12943.5897"/>
    <x v="1295"/>
    <x v="0"/>
    <m/>
  </r>
  <r>
    <d v="2025-03-04T17:20:37"/>
    <x v="9"/>
    <n v="35"/>
    <s v="MOLINA LUIS FERNANDO"/>
    <x v="3"/>
    <x v="0"/>
    <n v="212"/>
    <n v="21.2"/>
    <n v="215.31556802244"/>
    <m/>
    <n v="120109.6073"/>
    <x v="1"/>
    <n v="12943.5897"/>
    <x v="1295"/>
    <x v="0"/>
    <m/>
  </r>
  <r>
    <d v="2025-03-04T17:20:37"/>
    <x v="1"/>
    <n v="36"/>
    <s v="JARAMILLO JARAMILLO FRANCISCO WBEIMAR"/>
    <x v="0"/>
    <x v="0"/>
    <n v="183"/>
    <n v="20.3333333333333"/>
    <n v="193.78401122019599"/>
    <s v="1 Descuentos (despachador)"/>
    <n v="108098.64659999999"/>
    <x v="0"/>
    <n v="12943.5897"/>
    <x v="1295"/>
    <x v="0"/>
    <m/>
  </r>
  <r>
    <d v="2025-03-04T17:20:37"/>
    <x v="9"/>
    <n v="37"/>
    <s v="TABORDA ROJAS DIEGO ALEJANDRO"/>
    <x v="6"/>
    <x v="0"/>
    <n v="131"/>
    <n v="16.375"/>
    <n v="172.25245441795201"/>
    <s v="26 Descuentos (transbordo)"/>
    <n v="96087.685800000007"/>
    <x v="1"/>
    <n v="12943.5897"/>
    <x v="1295"/>
    <x v="0"/>
    <m/>
  </r>
  <r>
    <d v="2025-03-04T17:20:37"/>
    <x v="1"/>
    <n v="38"/>
    <s v="JIMENEZ HERNANDEZ ESTEBAN CAMILO"/>
    <x v="0"/>
    <x v="0"/>
    <n v="203"/>
    <n v="22.5555555555556"/>
    <n v="193.78401122019599"/>
    <m/>
    <n v="108098.64659999999"/>
    <x v="0"/>
    <n v="12943.5897"/>
    <x v="1295"/>
    <x v="0"/>
    <m/>
  </r>
  <r>
    <d v="2025-03-04T17:20:38"/>
    <x v="9"/>
    <n v="39"/>
    <s v="PALMAR PANA EDIXON JOSUE"/>
    <x v="0"/>
    <x v="0"/>
    <n v="166"/>
    <n v="18.4444444444444"/>
    <n v="193.78401122019599"/>
    <m/>
    <n v="108098.64659999999"/>
    <x v="0"/>
    <n v="12943.5897"/>
    <x v="1295"/>
    <x v="0"/>
    <m/>
  </r>
  <r>
    <d v="2025-03-04T17:20:38"/>
    <x v="1"/>
    <n v="40"/>
    <s v="OCAMPO OCAMPO ANTONIO JOSE"/>
    <x v="3"/>
    <x v="0"/>
    <n v="226"/>
    <n v="22.6"/>
    <n v="215.31556802244"/>
    <s v="1 Descuentos (conductor)"/>
    <n v="120109.6073"/>
    <x v="0"/>
    <n v="12943.5897"/>
    <x v="1295"/>
    <x v="0"/>
    <m/>
  </r>
  <r>
    <d v="2025-03-04T17:20:38"/>
    <x v="9"/>
    <n v="41"/>
    <s v="LONDOO LOPERA DUVAN ANDRES"/>
    <x v="0"/>
    <x v="0"/>
    <n v="196"/>
    <n v="21.7777777777778"/>
    <n v="193.78401122019599"/>
    <s v="1 Descuentos (conductor)"/>
    <n v="108098.64659999999"/>
    <x v="1"/>
    <n v="12943.5897"/>
    <x v="1295"/>
    <x v="0"/>
    <m/>
  </r>
  <r>
    <d v="2025-03-04T17:20:38"/>
    <x v="1"/>
    <n v="42"/>
    <s v="BERNAL RONDON KEVIN OSWALDO"/>
    <x v="3"/>
    <x v="0"/>
    <n v="210"/>
    <n v="21"/>
    <n v="215.31556802244"/>
    <m/>
    <n v="120109.6073"/>
    <x v="1"/>
    <n v="12943.5897"/>
    <x v="1295"/>
    <x v="0"/>
    <m/>
  </r>
  <r>
    <d v="2025-03-04T17:23:12"/>
    <x v="9"/>
    <n v="1"/>
    <s v="MACEA MATEO"/>
    <x v="1"/>
    <x v="0"/>
    <n v="208"/>
    <n v="18.909090909090899"/>
    <n v="242.57575757575799"/>
    <m/>
    <n v="135471.81820000001"/>
    <x v="0"/>
    <n v="12383.3333"/>
    <x v="1296"/>
    <x v="0"/>
    <m/>
  </r>
  <r>
    <d v="2025-03-04T17:23:13"/>
    <x v="1"/>
    <n v="2"/>
    <s v="ACOSTA LORA JHON JADER"/>
    <x v="1"/>
    <x v="0"/>
    <n v="263"/>
    <n v="23.909090909090899"/>
    <n v="242.57575757575799"/>
    <m/>
    <n v="135471.81820000001"/>
    <x v="1"/>
    <n v="12383.3333"/>
    <x v="1296"/>
    <x v="0"/>
    <m/>
  </r>
  <r>
    <d v="2025-03-04T17:23:13"/>
    <x v="9"/>
    <n v="3"/>
    <s v="CIRO MARIN RODRIGO ALBERTO"/>
    <x v="2"/>
    <x v="0"/>
    <n v="102"/>
    <n v="17"/>
    <n v="132.314049586777"/>
    <m/>
    <n v="73893.718999999997"/>
    <x v="0"/>
    <n v="12383.3333"/>
    <x v="1296"/>
    <x v="0"/>
    <m/>
  </r>
  <r>
    <d v="2025-03-04T17:23:13"/>
    <x v="1"/>
    <n v="4"/>
    <s v="SERNA GONZALES GEOVANNY ANDRES"/>
    <x v="8"/>
    <x v="0"/>
    <n v="130"/>
    <n v="26"/>
    <n v="110.261707988981"/>
    <s v="2 Descuentos (desubicado)"/>
    <n v="61578.099199999997"/>
    <x v="0"/>
    <n v="12383.3333"/>
    <x v="1296"/>
    <x v="0"/>
    <m/>
  </r>
  <r>
    <d v="2025-03-04T17:23:14"/>
    <x v="9"/>
    <n v="5"/>
    <s v="BERRIO POSADA ANGELA"/>
    <x v="0"/>
    <x v="0"/>
    <n v="173"/>
    <n v="19.2222222222222"/>
    <n v="198.47107438016499"/>
    <m/>
    <n v="110840.5785"/>
    <x v="1"/>
    <n v="12383.3333"/>
    <x v="1296"/>
    <x v="0"/>
    <m/>
  </r>
  <r>
    <d v="2025-03-04T17:23:14"/>
    <x v="1"/>
    <n v="6"/>
    <s v="LOPEZ PINEDA DANIEL ESTIVEN"/>
    <x v="6"/>
    <x v="0"/>
    <n v="154"/>
    <n v="19.25"/>
    <n v="176.41873278236901"/>
    <m/>
    <n v="98524.958700000003"/>
    <x v="0"/>
    <n v="12383.3333"/>
    <x v="1296"/>
    <x v="0"/>
    <m/>
  </r>
  <r>
    <d v="2025-03-04T17:23:14"/>
    <x v="9"/>
    <n v="7"/>
    <s v="MEDINA MARTINEZ JONATHAN ESTIVEN"/>
    <x v="0"/>
    <x v="0"/>
    <n v="199"/>
    <n v="22.1111111111111"/>
    <n v="198.47107438016499"/>
    <m/>
    <n v="110840.5785"/>
    <x v="1"/>
    <n v="12383.3333"/>
    <x v="1296"/>
    <x v="0"/>
    <m/>
  </r>
  <r>
    <d v="2025-03-04T17:23:15"/>
    <x v="1"/>
    <n v="8"/>
    <s v="VACA FIERRO ROBINSON"/>
    <x v="1"/>
    <x v="0"/>
    <n v="254"/>
    <n v="23.090909090909101"/>
    <n v="242.57575757575799"/>
    <m/>
    <n v="135471.81820000001"/>
    <x v="1"/>
    <n v="12383.3333"/>
    <x v="1296"/>
    <x v="0"/>
    <m/>
  </r>
  <r>
    <d v="2025-03-04T17:23:15"/>
    <x v="9"/>
    <n v="9"/>
    <s v="RESTREPO RODRIGUEZ LIBARDO ANDRES"/>
    <x v="0"/>
    <x v="0"/>
    <n v="243"/>
    <n v="27"/>
    <n v="198.47107438016499"/>
    <m/>
    <n v="110840.5785"/>
    <x v="0"/>
    <n v="12383.3333"/>
    <x v="1296"/>
    <x v="0"/>
    <m/>
  </r>
  <r>
    <d v="2025-03-04T17:23:15"/>
    <x v="1"/>
    <n v="10"/>
    <s v="RAMIREZ RENGIFO JORGE ANDRES"/>
    <x v="0"/>
    <x v="0"/>
    <n v="211"/>
    <n v="23.4444444444444"/>
    <n v="198.47107438016499"/>
    <m/>
    <n v="110840.5785"/>
    <x v="0"/>
    <n v="12383.3333"/>
    <x v="1296"/>
    <x v="0"/>
    <m/>
  </r>
  <r>
    <d v="2025-03-04T17:23:15"/>
    <x v="9"/>
    <n v="11"/>
    <s v="PUERTA URREGO EDWARD ANDRES"/>
    <x v="0"/>
    <x v="0"/>
    <n v="239"/>
    <n v="26.5555555555556"/>
    <n v="198.47107438016499"/>
    <s v="4 Descuentos (despachador-conductor)"/>
    <n v="110840.5785"/>
    <x v="0"/>
    <n v="12383.3333"/>
    <x v="1296"/>
    <x v="0"/>
    <m/>
  </r>
  <r>
    <d v="2025-03-04T17:23:16"/>
    <x v="1"/>
    <n v="12"/>
    <s v="DAVID  HENRY GIOVANNY"/>
    <x v="0"/>
    <x v="0"/>
    <n v="194"/>
    <n v="21.5555555555556"/>
    <n v="198.47107438016499"/>
    <s v="2 Descuentos (conductor)"/>
    <n v="110840.5785"/>
    <x v="0"/>
    <n v="12383.3333"/>
    <x v="1296"/>
    <x v="0"/>
    <m/>
  </r>
  <r>
    <d v="2025-03-04T17:23:16"/>
    <x v="9"/>
    <n v="13"/>
    <s v="DURANGO PAEZ GILDARDO"/>
    <x v="6"/>
    <x v="0"/>
    <n v="168"/>
    <n v="21"/>
    <n v="176.41873278236901"/>
    <s v="1 Descuentos (conductor)"/>
    <n v="98524.958700000003"/>
    <x v="0"/>
    <n v="12383.3333"/>
    <x v="1296"/>
    <x v="0"/>
    <m/>
  </r>
  <r>
    <d v="2025-03-04T17:23:16"/>
    <x v="1"/>
    <n v="14"/>
    <s v="JARAMILLO JARAMILLO FRANCISCO WBEIMAR"/>
    <x v="0"/>
    <x v="0"/>
    <n v="218"/>
    <n v="24.2222222222222"/>
    <n v="198.47107438016499"/>
    <m/>
    <n v="110840.5785"/>
    <x v="1"/>
    <n v="12383.3333"/>
    <x v="1296"/>
    <x v="0"/>
    <m/>
  </r>
  <r>
    <d v="2025-03-04T17:23:17"/>
    <x v="9"/>
    <n v="15"/>
    <s v="VERENZUELA MARTINEZ ALEXANDER"/>
    <x v="1"/>
    <x v="0"/>
    <n v="231"/>
    <n v="21"/>
    <n v="242.57575757575799"/>
    <s v="2 Descuentos (despachador)"/>
    <n v="135471.81820000001"/>
    <x v="1"/>
    <n v="12383.3333"/>
    <x v="1296"/>
    <x v="0"/>
    <m/>
  </r>
  <r>
    <d v="2025-03-04T17:23:17"/>
    <x v="1"/>
    <n v="16"/>
    <s v="PEREZ GARCIA JUAN ESTEBAN"/>
    <x v="0"/>
    <x v="0"/>
    <n v="196"/>
    <n v="21.7777777777778"/>
    <n v="198.47107438016499"/>
    <s v="1 Descuentos (desubicado)"/>
    <n v="110840.5785"/>
    <x v="0"/>
    <n v="12383.3333"/>
    <x v="1296"/>
    <x v="0"/>
    <m/>
  </r>
  <r>
    <d v="2025-03-04T17:23:17"/>
    <x v="9"/>
    <n v="17"/>
    <s v="RAMIREZ JARAMILLO WILSON"/>
    <x v="4"/>
    <x v="0"/>
    <n v="182"/>
    <n v="26"/>
    <n v="154.36639118457299"/>
    <m/>
    <n v="86209.338799999998"/>
    <x v="0"/>
    <n v="12383.3333"/>
    <x v="1296"/>
    <x v="0"/>
    <m/>
  </r>
  <r>
    <d v="2025-03-04T17:23:17"/>
    <x v="1"/>
    <n v="18"/>
    <s v="BETANCUR GUZMAN JHON FERNANDO"/>
    <x v="5"/>
    <x v="0"/>
    <n v="17"/>
    <n v="17"/>
    <n v="22.052341597796101"/>
    <m/>
    <n v="12315.6198"/>
    <x v="0"/>
    <n v="12383.3333"/>
    <x v="1296"/>
    <x v="0"/>
    <m/>
  </r>
  <r>
    <d v="2025-03-04T17:23:18"/>
    <x v="9"/>
    <n v="19"/>
    <s v="MUOZ PEA WEIMAR ALONSO"/>
    <x v="3"/>
    <x v="0"/>
    <n v="224"/>
    <n v="22.4"/>
    <n v="220.52341597796101"/>
    <m/>
    <n v="123156.1983"/>
    <x v="0"/>
    <n v="12383.3333"/>
    <x v="1296"/>
    <x v="0"/>
    <m/>
  </r>
  <r>
    <d v="2025-03-04T17:23:18"/>
    <x v="1"/>
    <n v="20"/>
    <s v="GONZALEZ PEREZ RAFAEL JOSE"/>
    <x v="3"/>
    <x v="0"/>
    <n v="236"/>
    <n v="23.6"/>
    <n v="220.52341597796101"/>
    <s v="4 Descuentos (despachador-conductor)"/>
    <n v="123156.1983"/>
    <x v="0"/>
    <n v="12383.3333"/>
    <x v="1296"/>
    <x v="0"/>
    <m/>
  </r>
  <r>
    <d v="2025-03-04T17:23:18"/>
    <x v="9"/>
    <n v="21"/>
    <s v="DURANGO DAVID JOSE"/>
    <x v="9"/>
    <x v="0"/>
    <n v="283"/>
    <n v="23.5833333333333"/>
    <n v="264.62809917355401"/>
    <s v="5 Descuentos (analista-despachador)"/>
    <n v="147787.43799999999"/>
    <x v="0"/>
    <n v="12383.3333"/>
    <x v="1296"/>
    <x v="0"/>
    <m/>
  </r>
  <r>
    <d v="2025-03-04T17:23:18"/>
    <x v="1"/>
    <n v="22"/>
    <s v="QUIRAMA CASTAEDA JHON JADER"/>
    <x v="0"/>
    <x v="0"/>
    <n v="240"/>
    <n v="26.6666666666667"/>
    <n v="198.47107438016499"/>
    <m/>
    <n v="110840.5785"/>
    <x v="1"/>
    <n v="12383.3333"/>
    <x v="1296"/>
    <x v="0"/>
    <m/>
  </r>
  <r>
    <d v="2025-03-04T17:23:19"/>
    <x v="9"/>
    <n v="23"/>
    <s v="SALDARRIAGA PARRA LUIS ALBERTO"/>
    <x v="0"/>
    <x v="0"/>
    <n v="213"/>
    <n v="23.6666666666667"/>
    <n v="198.47107438016499"/>
    <m/>
    <n v="110840.5785"/>
    <x v="2"/>
    <n v="12383.3333"/>
    <x v="1296"/>
    <x v="0"/>
    <m/>
  </r>
  <r>
    <d v="2025-03-04T17:23:19"/>
    <x v="1"/>
    <n v="24"/>
    <s v="HERRERA GIRALDO DAVINSON"/>
    <x v="3"/>
    <x v="0"/>
    <n v="226"/>
    <n v="22.6"/>
    <n v="220.52341597796101"/>
    <s v="1 Descuentos (despachador)"/>
    <n v="123156.1983"/>
    <x v="0"/>
    <n v="12383.3333"/>
    <x v="1296"/>
    <x v="0"/>
    <m/>
  </r>
  <r>
    <d v="2025-03-04T17:23:19"/>
    <x v="9"/>
    <n v="25"/>
    <s v="JIMENEZ HURTADO CARLOS ESTIVEN"/>
    <x v="0"/>
    <x v="0"/>
    <n v="179"/>
    <n v="19.8888888888889"/>
    <n v="198.47107438016499"/>
    <m/>
    <n v="98524.958700000003"/>
    <x v="1"/>
    <n v="12383.3333"/>
    <x v="1296"/>
    <x v="0"/>
    <m/>
  </r>
  <r>
    <d v="2025-03-04T17:23:19"/>
    <x v="1"/>
    <n v="27"/>
    <s v="RUA CHAVARRIA JEFERSON ANDREY"/>
    <x v="6"/>
    <x v="0"/>
    <n v="173"/>
    <n v="21.625"/>
    <n v="176.41873278236901"/>
    <s v="4 Descuentos (despachador-desubicado) (Jeferson Rua 62 Pasj)(Ferney Henao 111 Pasj)"/>
    <n v="98524.958700000003"/>
    <x v="0"/>
    <n v="12383.3333"/>
    <x v="1296"/>
    <x v="0"/>
    <m/>
  </r>
  <r>
    <d v="2025-03-04T17:23:20"/>
    <x v="9"/>
    <n v="28"/>
    <s v="HINCAPIE DIDIER FABIAN"/>
    <x v="0"/>
    <x v="0"/>
    <n v="123"/>
    <n v="13.6666666666667"/>
    <n v="198.47107438016499"/>
    <s v="2 Descuentos (conductor)"/>
    <n v="110840.5785"/>
    <x v="0"/>
    <n v="12383.3333"/>
    <x v="1296"/>
    <x v="0"/>
    <m/>
  </r>
  <r>
    <d v="2025-03-04T17:23:20"/>
    <x v="1"/>
    <n v="29"/>
    <s v="VALENCIA MENDOZA JHON"/>
    <x v="4"/>
    <x v="0"/>
    <n v="158"/>
    <n v="22.571428571428601"/>
    <n v="154.36639118457299"/>
    <m/>
    <n v="86209.338799999998"/>
    <x v="0"/>
    <n v="12383.3333"/>
    <x v="1296"/>
    <x v="0"/>
    <m/>
  </r>
  <r>
    <d v="2025-03-04T17:23:20"/>
    <x v="9"/>
    <n v="30"/>
    <s v="TORRES SUAREZ JUAN DIEGO"/>
    <x v="6"/>
    <x v="0"/>
    <n v="151"/>
    <n v="18.875"/>
    <n v="176.41873278236901"/>
    <m/>
    <n v="98524.958700000003"/>
    <x v="0"/>
    <n v="12383.3333"/>
    <x v="1296"/>
    <x v="0"/>
    <m/>
  </r>
  <r>
    <d v="2025-03-04T17:23:20"/>
    <x v="1"/>
    <n v="31"/>
    <s v="QUINTO WALDO HENDIS ENRIQUE"/>
    <x v="0"/>
    <x v="0"/>
    <n v="218"/>
    <n v="24.2222222222222"/>
    <n v="198.47107438016499"/>
    <m/>
    <n v="110840.5785"/>
    <x v="0"/>
    <n v="12383.3333"/>
    <x v="1296"/>
    <x v="0"/>
    <m/>
  </r>
  <r>
    <d v="2025-03-04T17:23:21"/>
    <x v="9"/>
    <n v="32"/>
    <s v="AGUDELO GARCIA DENIN ANGELO"/>
    <x v="0"/>
    <x v="0"/>
    <n v="174"/>
    <n v="19.3333333333333"/>
    <n v="198.47107438016499"/>
    <m/>
    <n v="110840.5785"/>
    <x v="0"/>
    <n v="12383.3333"/>
    <x v="1296"/>
    <x v="0"/>
    <m/>
  </r>
  <r>
    <d v="2025-03-04T17:23:21"/>
    <x v="1"/>
    <n v="33"/>
    <s v="MARULANDA JARAMILLO DAWER ANDRES"/>
    <x v="1"/>
    <x v="0"/>
    <n v="200"/>
    <n v="18.181818181818201"/>
    <n v="242.57575757575799"/>
    <s v="8 Descuentos (conductor-desubicado-discapacitado)"/>
    <n v="135471.81820000001"/>
    <x v="0"/>
    <n v="12383.3333"/>
    <x v="1296"/>
    <x v="0"/>
    <m/>
  </r>
  <r>
    <d v="2025-03-04T17:23:21"/>
    <x v="9"/>
    <n v="34"/>
    <s v="MONTOYA OSPINA GILBERTO ANTONIO"/>
    <x v="6"/>
    <x v="0"/>
    <n v="163"/>
    <n v="20.375"/>
    <n v="176.41873278236901"/>
    <s v="9 Descuentos (transbordo)"/>
    <n v="98524.958700000003"/>
    <x v="0"/>
    <n v="12383.3333"/>
    <x v="1296"/>
    <x v="0"/>
    <m/>
  </r>
  <r>
    <d v="2025-03-04T17:23:21"/>
    <x v="1"/>
    <n v="35"/>
    <s v="MOLINA LUIS FERNANDO"/>
    <x v="0"/>
    <x v="0"/>
    <n v="219"/>
    <n v="24.3333333333333"/>
    <n v="198.47107438016499"/>
    <m/>
    <n v="110840.5785"/>
    <x v="1"/>
    <n v="12383.3333"/>
    <x v="1296"/>
    <x v="0"/>
    <m/>
  </r>
  <r>
    <d v="2025-03-04T17:23:22"/>
    <x v="9"/>
    <n v="36"/>
    <s v="MARTINEZ CHAVERRA LUIS NORBERTO"/>
    <x v="3"/>
    <x v="0"/>
    <n v="225"/>
    <n v="22.5"/>
    <n v="220.52341597796101"/>
    <m/>
    <n v="123156.1983"/>
    <x v="0"/>
    <n v="12383.3333"/>
    <x v="1296"/>
    <x v="0"/>
    <m/>
  </r>
  <r>
    <d v="2025-03-04T17:23:22"/>
    <x v="1"/>
    <n v="37"/>
    <s v="QUINTERO  ALVARO ANTONIO"/>
    <x v="0"/>
    <x v="0"/>
    <n v="197"/>
    <n v="21.8888888888889"/>
    <n v="198.47107438016499"/>
    <m/>
    <n v="110840.5785"/>
    <x v="1"/>
    <n v="12383.3333"/>
    <x v="1296"/>
    <x v="0"/>
    <m/>
  </r>
  <r>
    <d v="2025-03-04T17:23:22"/>
    <x v="9"/>
    <n v="38"/>
    <s v="JIMENEZ HERNANDEZ ESTEBAN CAMILO"/>
    <x v="0"/>
    <x v="0"/>
    <n v="181"/>
    <n v="20.1111111111111"/>
    <n v="198.47107438016499"/>
    <s v="11 Descuentos (transbordo)"/>
    <n v="110840.5785"/>
    <x v="0"/>
    <n v="12383.3333"/>
    <x v="1296"/>
    <x v="0"/>
    <m/>
  </r>
  <r>
    <d v="2025-03-04T17:23:22"/>
    <x v="1"/>
    <n v="39"/>
    <s v="PALMAR PANA EDIXON JOSUE"/>
    <x v="3"/>
    <x v="0"/>
    <n v="217"/>
    <n v="21.7"/>
    <n v="220.52341597796101"/>
    <m/>
    <n v="123156.1983"/>
    <x v="0"/>
    <n v="12383.3333"/>
    <x v="1296"/>
    <x v="0"/>
    <m/>
  </r>
  <r>
    <d v="2025-03-04T17:23:23"/>
    <x v="9"/>
    <n v="40"/>
    <s v="OCAMPO OCAMPO ANTONIO JOSE"/>
    <x v="0"/>
    <x v="0"/>
    <n v="205"/>
    <n v="22.7777777777778"/>
    <n v="198.47107438016499"/>
    <m/>
    <n v="110840.5785"/>
    <x v="0"/>
    <n v="12383.3333"/>
    <x v="1296"/>
    <x v="0"/>
    <m/>
  </r>
  <r>
    <d v="2025-03-04T17:23:23"/>
    <x v="1"/>
    <n v="41"/>
    <s v="LONDOO LOPERA DUVAN ANDRES"/>
    <x v="0"/>
    <x v="0"/>
    <n v="185"/>
    <n v="20.5555555555556"/>
    <n v="198.47107438016499"/>
    <m/>
    <n v="110840.5785"/>
    <x v="1"/>
    <n v="12383.3333"/>
    <x v="1296"/>
    <x v="0"/>
    <m/>
  </r>
  <r>
    <d v="2025-03-04T17:23:23"/>
    <x v="9"/>
    <n v="42"/>
    <s v="LOPERA ALVAREZ ESTIVEN"/>
    <x v="0"/>
    <x v="0"/>
    <n v="233"/>
    <n v="25.8888888888889"/>
    <n v="198.47107438016499"/>
    <m/>
    <n v="110840.5785"/>
    <x v="1"/>
    <n v="12383.3333"/>
    <x v="1296"/>
    <x v="0"/>
    <m/>
  </r>
  <r>
    <d v="2025-03-04T17:26:00"/>
    <x v="9"/>
    <n v="1"/>
    <s v="MACEA MATEO"/>
    <x v="11"/>
    <x v="0"/>
    <n v="76"/>
    <n v="30.4"/>
    <n v="50.183823529411796"/>
    <m/>
    <n v="27895.036800000002"/>
    <x v="0"/>
    <n v="11397.561"/>
    <x v="1297"/>
    <x v="0"/>
    <m/>
  </r>
  <r>
    <d v="2025-03-04T17:26:00"/>
    <x v="1"/>
    <n v="2"/>
    <s v="ACOSTA LORA JHON JADER"/>
    <x v="2"/>
    <x v="0"/>
    <n v="98"/>
    <n v="17.818181818181799"/>
    <n v="110.404411764706"/>
    <m/>
    <n v="61369.080900000001"/>
    <x v="1"/>
    <n v="11397.561"/>
    <x v="1297"/>
    <x v="0"/>
    <m/>
  </r>
  <r>
    <d v="2025-03-04T17:26:00"/>
    <x v="9"/>
    <n v="3"/>
    <s v="GRISALES VILLA DEIBY ALEJANDRO"/>
    <x v="1"/>
    <x v="0"/>
    <n v="216"/>
    <n v="19.636363636363601"/>
    <n v="220.808823529412"/>
    <m/>
    <n v="122738.1618"/>
    <x v="0"/>
    <n v="11397.561"/>
    <x v="1297"/>
    <x v="0"/>
    <m/>
  </r>
  <r>
    <d v="2025-03-04T17:26:00"/>
    <x v="1"/>
    <n v="4"/>
    <s v="SERNA GONZALES GEOVANNY ANDRES"/>
    <x v="6"/>
    <x v="0"/>
    <n v="147"/>
    <n v="18.375"/>
    <n v="160.58823529411799"/>
    <s v="12 Descuentos (despachador-desubicado-analista-transbordo)"/>
    <n v="89264.117599999998"/>
    <x v="0"/>
    <n v="11397.561"/>
    <x v="1297"/>
    <x v="0"/>
    <m/>
  </r>
  <r>
    <d v="2025-03-04T17:26:01"/>
    <x v="9"/>
    <n v="5"/>
    <s v="BERRIO POSADA ANGELA"/>
    <x v="3"/>
    <x v="0"/>
    <n v="190"/>
    <n v="19"/>
    <n v="200.73529411764699"/>
    <m/>
    <n v="111580.1471"/>
    <x v="1"/>
    <n v="11397.561"/>
    <x v="1297"/>
    <x v="0"/>
    <m/>
  </r>
  <r>
    <d v="2025-03-04T17:26:01"/>
    <x v="1"/>
    <n v="6"/>
    <s v="LOPEZ PINEDA DANIEL ESTIVEN"/>
    <x v="0"/>
    <x v="0"/>
    <n v="175"/>
    <n v="19.4444444444444"/>
    <n v="180.66176470588201"/>
    <m/>
    <n v="100422.1324"/>
    <x v="0"/>
    <n v="11397.561"/>
    <x v="1297"/>
    <x v="0"/>
    <m/>
  </r>
  <r>
    <d v="2025-03-04T17:26:01"/>
    <x v="9"/>
    <n v="7"/>
    <s v="MEDINA MARTINEZ JONATHAN ESTIVEN"/>
    <x v="0"/>
    <x v="0"/>
    <n v="183"/>
    <n v="20.3333333333333"/>
    <n v="180.66176470588201"/>
    <s v="2 Descuentos (despachador)"/>
    <n v="100422.1324"/>
    <x v="1"/>
    <n v="11397.561"/>
    <x v="1297"/>
    <x v="0"/>
    <m/>
  </r>
  <r>
    <d v="2025-03-04T17:26:01"/>
    <x v="1"/>
    <n v="8"/>
    <s v="VACA FIERRO ROBINSON"/>
    <x v="6"/>
    <x v="0"/>
    <n v="138"/>
    <n v="17.25"/>
    <n v="160.58823529411799"/>
    <m/>
    <n v="89264.117599999998"/>
    <x v="1"/>
    <n v="11397.561"/>
    <x v="1297"/>
    <x v="0"/>
    <m/>
  </r>
  <r>
    <d v="2025-03-04T17:26:01"/>
    <x v="9"/>
    <n v="9"/>
    <s v="HINCAPIE DIDIER FABIAN"/>
    <x v="3"/>
    <x v="0"/>
    <n v="174"/>
    <n v="17.399999999999999"/>
    <n v="200.73529411764699"/>
    <m/>
    <n v="111580.1471"/>
    <x v="0"/>
    <n v="11397.561"/>
    <x v="1297"/>
    <x v="0"/>
    <m/>
  </r>
  <r>
    <d v="2025-03-04T17:26:02"/>
    <x v="1"/>
    <n v="10"/>
    <s v="RAMIREZ RENGIFO JORGE ANDRES"/>
    <x v="0"/>
    <x v="0"/>
    <n v="213"/>
    <n v="23.6666666666667"/>
    <n v="180.66176470588201"/>
    <m/>
    <n v="100422.1324"/>
    <x v="0"/>
    <n v="11397.561"/>
    <x v="1297"/>
    <x v="0"/>
    <m/>
  </r>
  <r>
    <d v="2025-03-04T17:26:02"/>
    <x v="9"/>
    <n v="11"/>
    <s v="PUERTA URREGO EDWARD ANDRES"/>
    <x v="3"/>
    <x v="0"/>
    <n v="196"/>
    <n v="19.600000000000001"/>
    <n v="200.73529411764699"/>
    <m/>
    <n v="111580.1471"/>
    <x v="0"/>
    <n v="11397.561"/>
    <x v="1297"/>
    <x v="0"/>
    <m/>
  </r>
  <r>
    <d v="2025-03-04T17:26:02"/>
    <x v="1"/>
    <n v="12"/>
    <s v="JIMENEZ JIMENEZ OMAR DAVID"/>
    <x v="6"/>
    <x v="0"/>
    <n v="173"/>
    <n v="21.625"/>
    <n v="160.58823529411799"/>
    <m/>
    <n v="89264.117599999998"/>
    <x v="0"/>
    <n v="11397.561"/>
    <x v="1297"/>
    <x v="0"/>
    <m/>
  </r>
  <r>
    <d v="2025-03-04T17:26:02"/>
    <x v="9"/>
    <n v="13"/>
    <s v="CERVANTES MARTINEZ FELIX ENRIQUE"/>
    <x v="9"/>
    <x v="0"/>
    <n v="252"/>
    <n v="21"/>
    <n v="240.88235294117601"/>
    <m/>
    <n v="133896.1765"/>
    <x v="0"/>
    <n v="11397.561"/>
    <x v="1297"/>
    <x v="0"/>
    <m/>
  </r>
  <r>
    <d v="2025-03-04T17:26:02"/>
    <x v="1"/>
    <n v="14"/>
    <s v="DIAZ LOZADA ANDRES FELIPE"/>
    <x v="3"/>
    <x v="0"/>
    <n v="192"/>
    <n v="19.2"/>
    <n v="200.73529411764699"/>
    <m/>
    <n v="111580.1471"/>
    <x v="1"/>
    <n v="11397.561"/>
    <x v="1297"/>
    <x v="0"/>
    <m/>
  </r>
  <r>
    <d v="2025-03-04T17:26:03"/>
    <x v="9"/>
    <n v="15"/>
    <s v="VERENZUELA MARTINEZ ALEXANDER"/>
    <x v="10"/>
    <x v="0"/>
    <n v="103"/>
    <n v="25.75"/>
    <n v="80.294117647058798"/>
    <m/>
    <n v="44632.058799999999"/>
    <x v="1"/>
    <n v="11397.561"/>
    <x v="1297"/>
    <x v="0"/>
    <m/>
  </r>
  <r>
    <d v="2025-03-04T17:26:03"/>
    <x v="1"/>
    <n v="16"/>
    <s v="PEREZ GARCIA JUAN ESTEBAN"/>
    <x v="0"/>
    <x v="0"/>
    <n v="167"/>
    <n v="18.5555555555556"/>
    <n v="180.66176470588201"/>
    <m/>
    <n v="100422.1324"/>
    <x v="0"/>
    <n v="11397.561"/>
    <x v="1297"/>
    <x v="0"/>
    <m/>
  </r>
  <r>
    <d v="2025-03-04T17:26:03"/>
    <x v="9"/>
    <n v="17"/>
    <s v="RAMIREZ JARAMILLO WILSON"/>
    <x v="6"/>
    <x v="0"/>
    <n v="192"/>
    <n v="24"/>
    <n v="160.58823529411799"/>
    <s v="4 Descuentos (desubicado)"/>
    <n v="89264.117599999998"/>
    <x v="0"/>
    <n v="11397.561"/>
    <x v="1297"/>
    <x v="0"/>
    <m/>
  </r>
  <r>
    <d v="2025-03-04T17:26:03"/>
    <x v="1"/>
    <n v="18"/>
    <s v="BETANCUR GUZMAN JHON FERNANDO"/>
    <x v="0"/>
    <x v="0"/>
    <n v="159"/>
    <n v="17.6666666666667"/>
    <n v="180.66176470588201"/>
    <m/>
    <n v="100422.1324"/>
    <x v="0"/>
    <n v="11397.561"/>
    <x v="1297"/>
    <x v="0"/>
    <m/>
  </r>
  <r>
    <d v="2025-03-04T17:26:03"/>
    <x v="9"/>
    <n v="20"/>
    <s v="GONZALEZ PEREZ RAFAEL JOSE"/>
    <x v="3"/>
    <x v="0"/>
    <n v="174"/>
    <n v="17.399999999999999"/>
    <n v="200.73529411764699"/>
    <m/>
    <n v="111580.1471"/>
    <x v="0"/>
    <n v="11397.561"/>
    <x v="1297"/>
    <x v="0"/>
    <m/>
  </r>
  <r>
    <d v="2025-03-04T17:26:04"/>
    <x v="1"/>
    <n v="21"/>
    <s v="DAVID  HENRY GIOVANNY"/>
    <x v="0"/>
    <x v="0"/>
    <n v="209"/>
    <n v="23.2222222222222"/>
    <n v="180.66176470588201"/>
    <s v="3 Descuentos (desubicado)"/>
    <n v="100422.1324"/>
    <x v="0"/>
    <n v="11397.561"/>
    <x v="1297"/>
    <x v="0"/>
    <m/>
  </r>
  <r>
    <d v="2025-03-04T17:26:04"/>
    <x v="9"/>
    <n v="22"/>
    <s v="QUIRAMA CASTAEDA JHON JADER"/>
    <x v="3"/>
    <x v="0"/>
    <n v="213"/>
    <n v="21.3"/>
    <n v="200.73529411764699"/>
    <m/>
    <n v="111580.1471"/>
    <x v="1"/>
    <n v="11397.561"/>
    <x v="1297"/>
    <x v="0"/>
    <m/>
  </r>
  <r>
    <d v="2025-03-04T17:26:04"/>
    <x v="1"/>
    <n v="23"/>
    <s v="RUA CHAVARRIA JEFERSON ANDREY"/>
    <x v="0"/>
    <x v="0"/>
    <n v="170"/>
    <n v="18.8888888888889"/>
    <n v="180.66176470588201"/>
    <s v="3 Descuentos (conductor)"/>
    <n v="100422.1324"/>
    <x v="2"/>
    <n v="11397.561"/>
    <x v="1297"/>
    <x v="0"/>
    <m/>
  </r>
  <r>
    <d v="2025-03-04T17:26:04"/>
    <x v="9"/>
    <n v="24"/>
    <s v="HERRERA GIRALDO DAVINSON"/>
    <x v="6"/>
    <x v="0"/>
    <n v="181"/>
    <n v="22.625"/>
    <n v="160.58823529411799"/>
    <m/>
    <n v="89264.117599999998"/>
    <x v="0"/>
    <n v="11397.561"/>
    <x v="1297"/>
    <x v="0"/>
    <m/>
  </r>
  <r>
    <d v="2025-03-04T17:26:05"/>
    <x v="1"/>
    <n v="25"/>
    <s v="TORRES  GABRIEL OSNEIDER"/>
    <x v="3"/>
    <x v="0"/>
    <n v="204"/>
    <n v="20.399999999999999"/>
    <n v="200.73529411764699"/>
    <m/>
    <n v="111580.1471"/>
    <x v="1"/>
    <n v="11397.561"/>
    <x v="1297"/>
    <x v="0"/>
    <m/>
  </r>
  <r>
    <d v="2025-03-04T17:26:05"/>
    <x v="9"/>
    <n v="27"/>
    <s v="HENAO MUOZ FERNEY"/>
    <x v="3"/>
    <x v="0"/>
    <n v="213"/>
    <n v="21.3"/>
    <n v="200.73529411764699"/>
    <m/>
    <n v="100422.1324"/>
    <x v="0"/>
    <n v="11397.561"/>
    <x v="1297"/>
    <x v="0"/>
    <m/>
  </r>
  <r>
    <d v="2025-03-04T17:26:05"/>
    <x v="1"/>
    <n v="28"/>
    <s v="AGUDELO GARCIA LLORDIN ELIAS"/>
    <x v="0"/>
    <x v="0"/>
    <n v="118"/>
    <n v="13.1111111111111"/>
    <n v="180.66176470588201"/>
    <m/>
    <n v="100422.1324"/>
    <x v="0"/>
    <n v="11397.561"/>
    <x v="1297"/>
    <x v="0"/>
    <m/>
  </r>
  <r>
    <d v="2025-03-04T17:26:05"/>
    <x v="9"/>
    <n v="29"/>
    <s v="VALENCIA MENDOZA JHON"/>
    <x v="0"/>
    <x v="0"/>
    <n v="193"/>
    <n v="21.4444444444444"/>
    <n v="180.66176470588201"/>
    <s v="1 Descuentos (desubicado)"/>
    <n v="100422.1324"/>
    <x v="0"/>
    <n v="11397.561"/>
    <x v="1297"/>
    <x v="0"/>
    <m/>
  </r>
  <r>
    <d v="2025-03-04T17:26:05"/>
    <x v="1"/>
    <n v="30"/>
    <s v="TORRES SUAREZ JUAN DIEGO"/>
    <x v="6"/>
    <x v="0"/>
    <n v="128"/>
    <n v="16"/>
    <n v="160.58823529411799"/>
    <m/>
    <n v="89264.117599999998"/>
    <x v="0"/>
    <n v="11397.561"/>
    <x v="1297"/>
    <x v="0"/>
    <m/>
  </r>
  <r>
    <d v="2025-03-04T17:26:06"/>
    <x v="9"/>
    <n v="31"/>
    <s v="QUINTO WALDO HENDIS ENRIQUE"/>
    <x v="6"/>
    <x v="0"/>
    <n v="184"/>
    <n v="23"/>
    <n v="160.58823529411799"/>
    <m/>
    <n v="89264.117599999998"/>
    <x v="0"/>
    <n v="11397.561"/>
    <x v="1297"/>
    <x v="0"/>
    <m/>
  </r>
  <r>
    <d v="2025-03-04T17:26:06"/>
    <x v="1"/>
    <n v="32"/>
    <s v="AGUDELO GARCIA DENIN ANGELO"/>
    <x v="0"/>
    <x v="0"/>
    <n v="137"/>
    <n v="15.2222222222222"/>
    <n v="180.66176470588201"/>
    <m/>
    <n v="100422.1324"/>
    <x v="0"/>
    <n v="11397.561"/>
    <x v="1297"/>
    <x v="0"/>
    <m/>
  </r>
  <r>
    <d v="2025-03-04T17:26:06"/>
    <x v="9"/>
    <n v="33"/>
    <s v="MARULANDA JARAMILLO DAWER ANDRES"/>
    <x v="2"/>
    <x v="0"/>
    <n v="147"/>
    <n v="24.5"/>
    <n v="120.441176470588"/>
    <m/>
    <n v="66948.088199999998"/>
    <x v="0"/>
    <n v="11397.561"/>
    <x v="1297"/>
    <x v="0"/>
    <m/>
  </r>
  <r>
    <d v="2025-03-04T17:26:06"/>
    <x v="1"/>
    <n v="34"/>
    <s v="MONTOYA OSPINA GILBERTO ANTONIO"/>
    <x v="10"/>
    <x v="0"/>
    <n v="95"/>
    <n v="23.75"/>
    <n v="80.294117647058798"/>
    <m/>
    <n v="44632.058799999999"/>
    <x v="0"/>
    <n v="11397.561"/>
    <x v="1297"/>
    <x v="0"/>
    <m/>
  </r>
  <r>
    <d v="2025-03-04T17:26:06"/>
    <x v="9"/>
    <n v="35"/>
    <s v="MOLINA LUIS FERNANDO"/>
    <x v="0"/>
    <x v="0"/>
    <n v="157"/>
    <n v="17.4444444444444"/>
    <n v="180.66176470588201"/>
    <m/>
    <n v="100422.1324"/>
    <x v="1"/>
    <n v="11397.561"/>
    <x v="1297"/>
    <x v="0"/>
    <m/>
  </r>
  <r>
    <d v="2025-03-04T17:26:07"/>
    <x v="1"/>
    <n v="36"/>
    <s v="MARTINEZ CHAVERRA LUIS NORBERTO"/>
    <x v="3"/>
    <x v="0"/>
    <n v="228"/>
    <n v="22.8"/>
    <n v="200.73529411764699"/>
    <m/>
    <n v="111580.1471"/>
    <x v="0"/>
    <n v="11397.561"/>
    <x v="1297"/>
    <x v="0"/>
    <m/>
  </r>
  <r>
    <d v="2025-03-04T17:26:07"/>
    <x v="9"/>
    <n v="37"/>
    <s v="TABORDA ROJAS DIEGO ALEJANDRO"/>
    <x v="4"/>
    <x v="0"/>
    <n v="161"/>
    <n v="23"/>
    <n v="140.51470588235301"/>
    <m/>
    <n v="78106.102899999998"/>
    <x v="1"/>
    <n v="11397.561"/>
    <x v="1297"/>
    <x v="0"/>
    <m/>
  </r>
  <r>
    <d v="2025-03-04T17:26:07"/>
    <x v="1"/>
    <n v="38"/>
    <s v="JIMENEZ HERNANDEZ ESTEBAN CAMILO"/>
    <x v="4"/>
    <x v="0"/>
    <n v="159"/>
    <n v="22.714285714285701"/>
    <n v="140.51470588235301"/>
    <s v="se castiga 0,5 viaje por abandono de ruta (10:54) "/>
    <n v="78106.102899999998"/>
    <x v="0"/>
    <n v="11397.561"/>
    <x v="1297"/>
    <x v="0"/>
    <m/>
  </r>
  <r>
    <d v="2025-03-04T17:26:07"/>
    <x v="9"/>
    <n v="39"/>
    <s v="PALMAR PANA EDIXON JOSUE"/>
    <x v="12"/>
    <x v="0"/>
    <n v="249"/>
    <n v="19.153846153846199"/>
    <n v="260.95588235294099"/>
    <s v="3 Descuentos (despachador)"/>
    <n v="145054.1912"/>
    <x v="0"/>
    <n v="11397.561"/>
    <x v="1297"/>
    <x v="0"/>
    <m/>
  </r>
  <r>
    <d v="2025-03-04T17:26:08"/>
    <x v="1"/>
    <n v="40"/>
    <s v="OCAMPO OCAMPO ANTONIO JOSE"/>
    <x v="2"/>
    <x v="0"/>
    <n v="118"/>
    <n v="19.6666666666667"/>
    <n v="120.441176470588"/>
    <m/>
    <n v="66948.088199999998"/>
    <x v="0"/>
    <n v="11397.561"/>
    <x v="1297"/>
    <x v="0"/>
    <m/>
  </r>
  <r>
    <d v="2025-03-04T17:26:08"/>
    <x v="9"/>
    <n v="41"/>
    <s v="LONDOO LOPERA DUVAN ANDRES"/>
    <x v="4"/>
    <x v="0"/>
    <n v="138"/>
    <n v="19.714285714285701"/>
    <n v="140.51470588235301"/>
    <m/>
    <n v="78106.102899999998"/>
    <x v="1"/>
    <n v="11397.561"/>
    <x v="1297"/>
    <x v="0"/>
    <m/>
  </r>
  <r>
    <d v="2025-03-04T17:26:08"/>
    <x v="1"/>
    <n v="42"/>
    <s v="BERNAL RONDON KEVIN OSWALDO"/>
    <x v="3"/>
    <x v="0"/>
    <n v="205"/>
    <n v="20.5"/>
    <n v="200.73529411764699"/>
    <s v="2 Descuentos (desubicado)"/>
    <n v="111580.1471"/>
    <x v="1"/>
    <n v="11397.561"/>
    <x v="1297"/>
    <x v="0"/>
    <m/>
  </r>
  <r>
    <d v="2025-03-04T17:28:03"/>
    <x v="9"/>
    <n v="1"/>
    <s v="MACEA MATEO"/>
    <x v="2"/>
    <x v="0"/>
    <n v="89"/>
    <n v="16.181818181818201"/>
    <n v="98.133858267716505"/>
    <s v="3 Descuentos (conductor)"/>
    <n v="54190.807099999998"/>
    <x v="0"/>
    <n v="8304.7618999999995"/>
    <x v="1298"/>
    <x v="0"/>
    <m/>
  </r>
  <r>
    <d v="2025-03-04T17:28:04"/>
    <x v="1"/>
    <n v="5"/>
    <s v="BERRIO POSADA ANGELA"/>
    <x v="0"/>
    <x v="0"/>
    <n v="171"/>
    <n v="19"/>
    <n v="160.582677165354"/>
    <m/>
    <n v="88675.866099999999"/>
    <x v="1"/>
    <n v="8304.7618999999995"/>
    <x v="1298"/>
    <x v="0"/>
    <m/>
  </r>
  <r>
    <d v="2025-03-04T17:28:04"/>
    <x v="9"/>
    <n v="7"/>
    <s v="ACOSTA LORA JHON JADER"/>
    <x v="3"/>
    <x v="0"/>
    <n v="168"/>
    <n v="16.8"/>
    <n v="178.425196850394"/>
    <s v="5 Descuentos (discapacitado-despachador)"/>
    <n v="98528.7402"/>
    <x v="1"/>
    <n v="8304.7618999999995"/>
    <x v="1298"/>
    <x v="0"/>
    <m/>
  </r>
  <r>
    <d v="2025-03-04T17:28:04"/>
    <x v="1"/>
    <n v="9"/>
    <s v="RESTREPO RODRIGUEZ LIBARDO ANDRES"/>
    <x v="1"/>
    <x v="0"/>
    <n v="228"/>
    <n v="20.727272727272702"/>
    <n v="196.26771653543301"/>
    <s v="2 Descuentos (discapacitado-despachador)"/>
    <n v="108381.6142"/>
    <x v="0"/>
    <n v="8304.7618999999995"/>
    <x v="1298"/>
    <x v="0"/>
    <m/>
  </r>
  <r>
    <d v="2025-03-04T17:28:05"/>
    <x v="9"/>
    <n v="13"/>
    <s v="CERVANTES MARTINEZ FELIX ENRIQUE"/>
    <x v="1"/>
    <x v="0"/>
    <n v="202"/>
    <n v="18.363636363636399"/>
    <n v="196.26771653543301"/>
    <m/>
    <n v="108381.6142"/>
    <x v="0"/>
    <n v="8304.7618999999995"/>
    <x v="1298"/>
    <x v="0"/>
    <m/>
  </r>
  <r>
    <d v="2025-03-04T17:28:05"/>
    <x v="1"/>
    <n v="15"/>
    <s v="QUINTERO  ALVARO ANTONIO"/>
    <x v="1"/>
    <x v="0"/>
    <n v="213"/>
    <n v="19.363636363636399"/>
    <n v="196.26771653543301"/>
    <m/>
    <n v="108381.6142"/>
    <x v="1"/>
    <n v="8304.7618999999995"/>
    <x v="1298"/>
    <x v="0"/>
    <m/>
  </r>
  <r>
    <d v="2025-03-04T17:28:05"/>
    <x v="9"/>
    <n v="17"/>
    <s v="RAMIREZ JARAMILLO WILSON"/>
    <x v="0"/>
    <x v="0"/>
    <n v="142"/>
    <n v="15.7777777777778"/>
    <n v="160.582677165354"/>
    <m/>
    <n v="88675.866099999999"/>
    <x v="0"/>
    <n v="8304.7618999999995"/>
    <x v="1298"/>
    <x v="0"/>
    <m/>
  </r>
  <r>
    <d v="2025-03-04T17:28:06"/>
    <x v="1"/>
    <n v="18"/>
    <s v="BETANCUR GUZMAN JHON FERNANDO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19"/>
    <s v="MUOZ PEA WEIMAR ALONSO"/>
    <x v="2"/>
    <x v="0"/>
    <n v="87"/>
    <n v="14.5"/>
    <n v="107.05511811023599"/>
    <m/>
    <n v="59117.244100000004"/>
    <x v="0"/>
    <n v="8304.7618999999995"/>
    <x v="1298"/>
    <x v="0"/>
    <m/>
  </r>
  <r>
    <d v="2025-03-04T17:28:06"/>
    <x v="1"/>
    <n v="21"/>
    <s v="DURANGO DAVID JOSE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23"/>
    <s v="SALDARRIAGA PARRA LUIS ALBERTO"/>
    <x v="0"/>
    <x v="0"/>
    <n v="195"/>
    <n v="21.6666666666667"/>
    <n v="160.582677165354"/>
    <s v="1 Descuentos (despachador)"/>
    <n v="88675.866099999999"/>
    <x v="2"/>
    <n v="8304.7618999999995"/>
    <x v="1298"/>
    <x v="0"/>
    <m/>
  </r>
  <r>
    <d v="2025-03-04T17:28:07"/>
    <x v="1"/>
    <n v="25"/>
    <s v="TORRES  GABRIEL OSNEIDER"/>
    <x v="3"/>
    <x v="0"/>
    <n v="250"/>
    <n v="25"/>
    <n v="178.425196850394"/>
    <m/>
    <n v="98528.7402"/>
    <x v="1"/>
    <n v="8304.7618999999995"/>
    <x v="1298"/>
    <x v="0"/>
    <m/>
  </r>
  <r>
    <d v="2025-03-04T17:28:07"/>
    <x v="9"/>
    <n v="27"/>
    <s v="RUA CHAVARRIA JEFERSON ANDREY"/>
    <x v="3"/>
    <x v="0"/>
    <n v="187"/>
    <n v="18.7"/>
    <n v="178.425196850394"/>
    <m/>
    <n v="98528.7402"/>
    <x v="0"/>
    <n v="8304.7618999999995"/>
    <x v="1298"/>
    <x v="0"/>
    <m/>
  </r>
  <r>
    <d v="2025-03-04T17:28:07"/>
    <x v="9"/>
    <n v="29"/>
    <s v="JARAMILLO JARAMILLO FRANCISCO WBEIMAR"/>
    <x v="0"/>
    <x v="0"/>
    <n v="123"/>
    <n v="13.6666666666667"/>
    <n v="160.582677165354"/>
    <s v="3 Descuentos (conductor)"/>
    <n v="88675.866099999999"/>
    <x v="0"/>
    <n v="8304.7618999999995"/>
    <x v="1298"/>
    <x v="0"/>
    <m/>
  </r>
  <r>
    <d v="2025-03-04T17:28:07"/>
    <x v="1"/>
    <n v="31"/>
    <s v="QUINTO WALDO HENDIS ENRIQUE"/>
    <x v="1"/>
    <x v="0"/>
    <n v="227"/>
    <n v="20.636363636363601"/>
    <n v="196.26771653543301"/>
    <m/>
    <n v="108381.6142"/>
    <x v="0"/>
    <n v="8304.7618999999995"/>
    <x v="1298"/>
    <x v="0"/>
    <m/>
  </r>
  <r>
    <d v="2025-03-04T17:28:08"/>
    <x v="9"/>
    <n v="33"/>
    <s v="MARULANDA JARAMILLO DAWER ANDRES"/>
    <x v="3"/>
    <x v="0"/>
    <n v="127"/>
    <n v="12.7"/>
    <n v="178.425196850394"/>
    <m/>
    <n v="98528.7402"/>
    <x v="0"/>
    <n v="8304.7618999999995"/>
    <x v="1298"/>
    <x v="0"/>
    <m/>
  </r>
  <r>
    <d v="2025-03-04T17:28:08"/>
    <x v="1"/>
    <n v="35"/>
    <s v="MOLINA LUIS FERNANDO"/>
    <x v="1"/>
    <x v="0"/>
    <n v="173"/>
    <n v="15.7272727272727"/>
    <n v="196.26771653543301"/>
    <m/>
    <n v="108381.6142"/>
    <x v="1"/>
    <n v="8304.7618999999995"/>
    <x v="1298"/>
    <x v="0"/>
    <m/>
  </r>
  <r>
    <d v="2025-03-04T17:28:08"/>
    <x v="9"/>
    <n v="37"/>
    <s v="TABORDA ROJAS DIEGO ALEJANDRO"/>
    <x v="3"/>
    <x v="0"/>
    <n v="198"/>
    <n v="19.8"/>
    <n v="178.425196850394"/>
    <m/>
    <n v="98528.7402"/>
    <x v="1"/>
    <n v="8304.7618999999995"/>
    <x v="1298"/>
    <x v="0"/>
    <m/>
  </r>
  <r>
    <d v="2025-03-04T17:28:08"/>
    <x v="1"/>
    <n v="41"/>
    <s v="LONDOO LOPERA DUVAN ANDRES"/>
    <x v="9"/>
    <x v="0"/>
    <n v="175"/>
    <n v="14.5833333333333"/>
    <n v="214.11023622047199"/>
    <m/>
    <n v="118234.48820000001"/>
    <x v="1"/>
    <n v="8304.7618999999995"/>
    <x v="1298"/>
    <x v="0"/>
    <m/>
  </r>
  <r>
    <d v="2025-03-04T17:28:09"/>
    <x v="9"/>
    <n v="42"/>
    <s v="BERNAL RONDON KEVIN OSWALDO"/>
    <x v="6"/>
    <x v="0"/>
    <n v="112"/>
    <n v="14"/>
    <n v="142.74015748031499"/>
    <s v="2 Descuentos (conductor)"/>
    <n v="78822.992100000003"/>
    <x v="1"/>
    <n v="8304.7618999999995"/>
    <x v="1298"/>
    <x v="0"/>
    <m/>
  </r>
  <r>
    <d v="2025-03-04T17:30:36"/>
    <x v="1"/>
    <n v="2"/>
    <s v="PARIAS MURIEL JHON FREDY"/>
    <x v="3"/>
    <x v="0"/>
    <n v="289"/>
    <n v="28.9"/>
    <n v="214.50424929178499"/>
    <m/>
    <n v="119634.98579999999"/>
    <x v="1"/>
    <n v="12135"/>
    <x v="1299"/>
    <x v="0"/>
    <m/>
  </r>
  <r>
    <d v="2025-03-04T17:30:36"/>
    <x v="9"/>
    <n v="4"/>
    <s v="HINCAPIE DIDIER FABIAN"/>
    <x v="3"/>
    <x v="0"/>
    <n v="234"/>
    <n v="23.4"/>
    <n v="214.50424929178499"/>
    <s v="Se castiga con 0,5 viajes, No fue a la minorista 18:42"/>
    <n v="119634.98579999999"/>
    <x v="0"/>
    <n v="12135"/>
    <x v="1299"/>
    <x v="0"/>
    <m/>
  </r>
  <r>
    <d v="2025-03-04T17:30:36"/>
    <x v="1"/>
    <n v="5"/>
    <s v="HENAO MUOZ FERNEY"/>
    <x v="3"/>
    <x v="0"/>
    <n v="246"/>
    <n v="24.6"/>
    <n v="214.50424929178499"/>
    <m/>
    <n v="119634.98579999999"/>
    <x v="1"/>
    <n v="12135"/>
    <x v="1299"/>
    <x v="0"/>
    <m/>
  </r>
  <r>
    <d v="2025-03-04T17:30:36"/>
    <x v="9"/>
    <n v="6"/>
    <s v="LOPEZ PINEDA DANIEL ESTIVEN"/>
    <x v="3"/>
    <x v="0"/>
    <n v="187"/>
    <n v="18.7"/>
    <n v="214.50424929178499"/>
    <m/>
    <n v="119634.98579999999"/>
    <x v="0"/>
    <n v="12135"/>
    <x v="1299"/>
    <x v="0"/>
    <m/>
  </r>
  <r>
    <d v="2025-03-04T17:30:37"/>
    <x v="1"/>
    <n v="7"/>
    <s v="MEDINA MARTINEZ JONATHAN ESTIVEN"/>
    <x v="0"/>
    <x v="0"/>
    <n v="184"/>
    <n v="20.4444444444444"/>
    <n v="193.05382436260601"/>
    <s v="1 Descuentos (conductor)"/>
    <n v="107671.48729999999"/>
    <x v="1"/>
    <n v="12135"/>
    <x v="1299"/>
    <x v="0"/>
    <m/>
  </r>
  <r>
    <d v="2025-03-04T17:30:37"/>
    <x v="9"/>
    <n v="8"/>
    <s v="VACA FIERRO ROBINSON"/>
    <x v="2"/>
    <x v="0"/>
    <n v="118"/>
    <n v="19.6666666666667"/>
    <n v="128.702549575071"/>
    <m/>
    <n v="71780.991500000004"/>
    <x v="1"/>
    <n v="12135"/>
    <x v="1299"/>
    <x v="0"/>
    <m/>
  </r>
  <r>
    <d v="2025-03-04T17:30:37"/>
    <x v="1"/>
    <n v="9"/>
    <s v="RESTREPO RODRIGUEZ LIBARDO ANDRES"/>
    <x v="3"/>
    <x v="0"/>
    <n v="282"/>
    <n v="28.2"/>
    <n v="214.50424929178499"/>
    <m/>
    <n v="119634.98579999999"/>
    <x v="0"/>
    <n v="12135"/>
    <x v="1299"/>
    <x v="0"/>
    <m/>
  </r>
  <r>
    <d v="2025-03-04T17:30:37"/>
    <x v="9"/>
    <n v="10"/>
    <s v="RAMIREZ RENGIFO JORGE ANDRES"/>
    <x v="7"/>
    <x v="0"/>
    <n v="74"/>
    <n v="24.6666666666667"/>
    <n v="64.351274787535402"/>
    <m/>
    <n v="35890.495799999997"/>
    <x v="0"/>
    <n v="12135"/>
    <x v="1299"/>
    <x v="0"/>
    <m/>
  </r>
  <r>
    <d v="2025-03-04T17:30:38"/>
    <x v="1"/>
    <n v="11"/>
    <s v="PUERTA URREGO EDWARD ANDRES"/>
    <x v="1"/>
    <x v="0"/>
    <n v="226"/>
    <n v="20.545454545454501"/>
    <n v="235.954674220963"/>
    <s v="6 Descuentos (conductor-desubicado)"/>
    <n v="131598.48439999999"/>
    <x v="0"/>
    <n v="12135"/>
    <x v="1299"/>
    <x v="0"/>
    <m/>
  </r>
  <r>
    <d v="2025-03-04T17:30:38"/>
    <x v="9"/>
    <n v="12"/>
    <s v="JIMENEZ JIMENEZ OMAR DAVID"/>
    <x v="6"/>
    <x v="0"/>
    <n v="157"/>
    <n v="19.625"/>
    <n v="171.603399433428"/>
    <m/>
    <n v="95707.988700000002"/>
    <x v="0"/>
    <n v="12135"/>
    <x v="1299"/>
    <x v="0"/>
    <m/>
  </r>
  <r>
    <d v="2025-03-04T17:30:38"/>
    <x v="1"/>
    <n v="13"/>
    <s v="DURANGO PAEZ GILDARDO"/>
    <x v="0"/>
    <x v="0"/>
    <n v="191"/>
    <n v="21.2222222222222"/>
    <n v="193.05382436260601"/>
    <m/>
    <n v="107671.48729999999"/>
    <x v="0"/>
    <n v="12135"/>
    <x v="1299"/>
    <x v="0"/>
    <m/>
  </r>
  <r>
    <d v="2025-03-04T17:30:38"/>
    <x v="9"/>
    <n v="14"/>
    <s v="DIAZ LOZADA ANDRES FELIPE"/>
    <x v="1"/>
    <x v="0"/>
    <n v="217"/>
    <n v="19.727272727272702"/>
    <n v="235.954674220963"/>
    <s v="1 Descuentos (desubicado)"/>
    <n v="131598.48439999999"/>
    <x v="1"/>
    <n v="12135"/>
    <x v="1299"/>
    <x v="0"/>
    <m/>
  </r>
  <r>
    <d v="2025-03-04T17:30:38"/>
    <x v="1"/>
    <n v="15"/>
    <s v="QUINTERO  ALVARO ANTONIO"/>
    <x v="0"/>
    <x v="0"/>
    <n v="222"/>
    <n v="24.6666666666667"/>
    <n v="193.05382436260601"/>
    <m/>
    <n v="107671.48729999999"/>
    <x v="1"/>
    <n v="12135"/>
    <x v="1299"/>
    <x v="0"/>
    <m/>
  </r>
  <r>
    <d v="2025-03-04T17:30:39"/>
    <x v="9"/>
    <n v="16"/>
    <s v="PEREZ GARCIA JUAN ESTEBAN"/>
    <x v="0"/>
    <x v="0"/>
    <n v="154"/>
    <n v="17.1111111111111"/>
    <n v="193.05382436260601"/>
    <m/>
    <n v="107671.48729999999"/>
    <x v="0"/>
    <n v="12135"/>
    <x v="1299"/>
    <x v="0"/>
    <m/>
  </r>
  <r>
    <d v="2025-03-04T17:30:39"/>
    <x v="1"/>
    <n v="17"/>
    <s v="RAMIREZ JARAMILLO WILSON"/>
    <x v="0"/>
    <x v="0"/>
    <n v="223"/>
    <n v="24.7777777777778"/>
    <n v="193.05382436260601"/>
    <s v="4 Descuentos (conductor)"/>
    <n v="107671.48729999999"/>
    <x v="0"/>
    <n v="12135"/>
    <x v="1299"/>
    <x v="0"/>
    <m/>
  </r>
  <r>
    <d v="2025-03-04T17:30:39"/>
    <x v="9"/>
    <n v="18"/>
    <s v="BETANCUR GUZMAN JHON FERNANDO"/>
    <x v="3"/>
    <x v="0"/>
    <n v="190"/>
    <n v="19"/>
    <n v="214.50424929178499"/>
    <m/>
    <n v="119634.98579999999"/>
    <x v="0"/>
    <n v="12135"/>
    <x v="1299"/>
    <x v="0"/>
    <m/>
  </r>
  <r>
    <d v="2025-03-04T17:30:39"/>
    <x v="1"/>
    <n v="19"/>
    <s v="MUOZ PEA WEIMAR ALONSO"/>
    <x v="0"/>
    <x v="0"/>
    <n v="162"/>
    <n v="18"/>
    <n v="193.05382436260601"/>
    <m/>
    <n v="107671.48729999999"/>
    <x v="0"/>
    <n v="12135"/>
    <x v="1299"/>
    <x v="0"/>
    <m/>
  </r>
  <r>
    <d v="2025-03-04T17:30:40"/>
    <x v="9"/>
    <n v="20"/>
    <s v="GONZALEZ PEREZ RAFAEL JOSE"/>
    <x v="0"/>
    <x v="0"/>
    <n v="194"/>
    <n v="21.5555555555556"/>
    <n v="193.05382436260601"/>
    <s v="1 Descuentos (conductor)"/>
    <n v="107671.48729999999"/>
    <x v="0"/>
    <n v="12135"/>
    <x v="1299"/>
    <x v="0"/>
    <m/>
  </r>
  <r>
    <d v="2025-03-04T17:30:40"/>
    <x v="1"/>
    <n v="21"/>
    <s v="DAVID  HENRY GIOVANNY"/>
    <x v="6"/>
    <x v="0"/>
    <n v="205"/>
    <n v="25.625"/>
    <n v="171.603399433428"/>
    <s v="1 Descuentos (conductor)"/>
    <n v="95707.988700000002"/>
    <x v="0"/>
    <n v="12135"/>
    <x v="1299"/>
    <x v="0"/>
    <m/>
  </r>
  <r>
    <d v="2025-03-04T17:30:40"/>
    <x v="9"/>
    <n v="22"/>
    <s v="QUIRAMA CASTAEDA JHON JADER"/>
    <x v="4"/>
    <x v="0"/>
    <n v="185"/>
    <n v="26.428571428571399"/>
    <n v="150.15297450424899"/>
    <s v="1 Descuentos (despachador)"/>
    <n v="83744.490099999995"/>
    <x v="1"/>
    <n v="12135"/>
    <x v="1299"/>
    <x v="0"/>
    <m/>
  </r>
  <r>
    <d v="2025-03-04T17:30:40"/>
    <x v="1"/>
    <n v="23"/>
    <s v="SALDARRIAGA PARRA LUIS ALBERTO"/>
    <x v="6"/>
    <x v="0"/>
    <n v="154"/>
    <n v="19.25"/>
    <n v="171.603399433428"/>
    <m/>
    <n v="95707.988700000002"/>
    <x v="2"/>
    <n v="12135"/>
    <x v="1299"/>
    <x v="0"/>
    <m/>
  </r>
  <r>
    <d v="2025-03-04T17:30:40"/>
    <x v="9"/>
    <n v="24"/>
    <s v="HERRERA GIRALDO DAVINSON"/>
    <x v="8"/>
    <x v="0"/>
    <n v="81"/>
    <n v="16.2"/>
    <n v="107.252124645892"/>
    <m/>
    <n v="59817.492899999997"/>
    <x v="0"/>
    <n v="12135"/>
    <x v="1299"/>
    <x v="0"/>
    <m/>
  </r>
  <r>
    <d v="2025-03-04T17:30:41"/>
    <x v="1"/>
    <n v="25"/>
    <s v="JIMENEZ HERNANDEZ ESTEBAN CAMILO"/>
    <x v="8"/>
    <x v="0"/>
    <n v="84"/>
    <n v="16.8"/>
    <n v="107.252124645892"/>
    <m/>
    <n v="59817.492899999997"/>
    <x v="1"/>
    <n v="12135"/>
    <x v="1299"/>
    <x v="0"/>
    <m/>
  </r>
  <r>
    <d v="2025-03-04T17:30:41"/>
    <x v="9"/>
    <n v="27"/>
    <s v="FLORES RINCON JORGE ALBERTO"/>
    <x v="0"/>
    <x v="0"/>
    <n v="244"/>
    <n v="27.1111111111111"/>
    <n v="193.05382436260601"/>
    <m/>
    <n v="107671.48729999999"/>
    <x v="0"/>
    <n v="12135"/>
    <x v="1299"/>
    <x v="0"/>
    <m/>
  </r>
  <r>
    <d v="2025-03-04T17:30:41"/>
    <x v="1"/>
    <n v="28"/>
    <s v="AGUDELO GARCIA LLORDIN ELIAS"/>
    <x v="3"/>
    <x v="0"/>
    <n v="190"/>
    <n v="19"/>
    <n v="214.50424929178499"/>
    <m/>
    <n v="119634.98579999999"/>
    <x v="0"/>
    <n v="12135"/>
    <x v="1299"/>
    <x v="0"/>
    <m/>
  </r>
  <r>
    <d v="2025-03-04T17:30:41"/>
    <x v="9"/>
    <n v="29"/>
    <s v="JARAMILLO JARAMILLO FRANCISCO WBEIMAR"/>
    <x v="3"/>
    <x v="0"/>
    <n v="169"/>
    <n v="16.899999999999999"/>
    <n v="214.50424929178499"/>
    <s v="1 Descuentos (despachador)"/>
    <n v="119634.98579999999"/>
    <x v="0"/>
    <n v="12135"/>
    <x v="1299"/>
    <x v="0"/>
    <m/>
  </r>
  <r>
    <d v="2025-03-04T17:30:42"/>
    <x v="1"/>
    <n v="30"/>
    <s v="TORRES  GABRIEL OSNEIDER"/>
    <x v="3"/>
    <x v="0"/>
    <n v="208"/>
    <n v="20.8"/>
    <n v="214.50424929178499"/>
    <m/>
    <n v="119634.98579999999"/>
    <x v="0"/>
    <n v="12135"/>
    <x v="1299"/>
    <x v="0"/>
    <m/>
  </r>
  <r>
    <d v="2025-03-04T17:30:42"/>
    <x v="9"/>
    <n v="31"/>
    <s v="ACOSTA LORA JHON JADER"/>
    <x v="3"/>
    <x v="0"/>
    <n v="183"/>
    <n v="18.3"/>
    <n v="214.50424929178499"/>
    <m/>
    <n v="119634.98579999999"/>
    <x v="0"/>
    <n v="12135"/>
    <x v="1299"/>
    <x v="0"/>
    <m/>
  </r>
  <r>
    <d v="2025-03-04T17:30:42"/>
    <x v="1"/>
    <n v="32"/>
    <s v="AGUDELO GARCIA DENIN ANGELO"/>
    <x v="3"/>
    <x v="0"/>
    <n v="195"/>
    <n v="19.5"/>
    <n v="214.50424929178499"/>
    <s v="1 Descuentos (despachador)"/>
    <n v="119634.98579999999"/>
    <x v="0"/>
    <n v="12135"/>
    <x v="1299"/>
    <x v="0"/>
    <m/>
  </r>
  <r>
    <d v="2025-03-04T17:30:42"/>
    <x v="9"/>
    <n v="33"/>
    <s v="MARULANDA JARAMILLO DAWER ANDRES"/>
    <x v="0"/>
    <x v="0"/>
    <n v="161"/>
    <n v="17.8888888888889"/>
    <n v="193.05382436260601"/>
    <m/>
    <n v="107671.48729999999"/>
    <x v="0"/>
    <n v="12135"/>
    <x v="1299"/>
    <x v="0"/>
    <m/>
  </r>
  <r>
    <d v="2025-03-04T17:30:42"/>
    <x v="1"/>
    <n v="34"/>
    <s v="CERVANTES MARTINEZ FELIX ENRIQUE"/>
    <x v="3"/>
    <x v="0"/>
    <n v="216"/>
    <n v="21.6"/>
    <n v="214.50424929178499"/>
    <s v="Se castiga con 0,5 viajes, No fue a la minorista 18:54"/>
    <n v="119634.98579999999"/>
    <x v="0"/>
    <n v="12135"/>
    <x v="1299"/>
    <x v="0"/>
    <m/>
  </r>
  <r>
    <d v="2025-03-04T17:30:43"/>
    <x v="9"/>
    <n v="35"/>
    <s v="MOLINA LUIS FERNANDO"/>
    <x v="1"/>
    <x v="0"/>
    <n v="238"/>
    <n v="21.636363636363601"/>
    <n v="235.954674220963"/>
    <m/>
    <n v="131598.48439999999"/>
    <x v="1"/>
    <n v="12135"/>
    <x v="1299"/>
    <x v="0"/>
    <m/>
  </r>
  <r>
    <d v="2025-03-04T17:30:43"/>
    <x v="1"/>
    <n v="36"/>
    <s v="MARTINEZ CHAVERRA LUIS NORBERTO"/>
    <x v="3"/>
    <x v="0"/>
    <n v="194"/>
    <n v="19.399999999999999"/>
    <n v="214.50424929178499"/>
    <s v="1 Descuentos (despachador)"/>
    <n v="119634.98579999999"/>
    <x v="0"/>
    <n v="12135"/>
    <x v="1299"/>
    <x v="0"/>
    <m/>
  </r>
  <r>
    <d v="2025-03-04T17:30:43"/>
    <x v="9"/>
    <n v="37"/>
    <s v="TABORDA ROJAS DIEGO ALEJANDRO"/>
    <x v="1"/>
    <x v="0"/>
    <n v="307"/>
    <n v="27.909090909090899"/>
    <n v="235.954674220963"/>
    <m/>
    <n v="131598.48439999999"/>
    <x v="1"/>
    <n v="12135"/>
    <x v="1299"/>
    <x v="0"/>
    <m/>
  </r>
  <r>
    <d v="2025-03-04T17:30:43"/>
    <x v="1"/>
    <n v="38"/>
    <s v="JIMENEZ HERNANDEZ ESTEBAN CAMILO"/>
    <x v="0"/>
    <x v="0"/>
    <n v="209"/>
    <n v="23.2222222222222"/>
    <n v="193.05382436260601"/>
    <s v="5 Descuentos (desubicado-despachador)"/>
    <n v="107671.48729999999"/>
    <x v="0"/>
    <n v="12135"/>
    <x v="1299"/>
    <x v="0"/>
    <m/>
  </r>
  <r>
    <d v="2025-03-04T17:30:43"/>
    <x v="9"/>
    <n v="39"/>
    <s v="PALMAR PANA EDIXON JOSUE"/>
    <x v="4"/>
    <x v="0"/>
    <n v="135"/>
    <n v="19.285714285714299"/>
    <n v="150.15297450424899"/>
    <m/>
    <n v="83744.490099999995"/>
    <x v="0"/>
    <n v="12135"/>
    <x v="1299"/>
    <x v="0"/>
    <m/>
  </r>
  <r>
    <d v="2025-03-04T17:30:44"/>
    <x v="1"/>
    <n v="40"/>
    <s v="BERNAL RONDON KEVIN OSWALDO"/>
    <x v="1"/>
    <x v="0"/>
    <n v="190"/>
    <n v="17.272727272727298"/>
    <n v="235.954674220963"/>
    <m/>
    <n v="131598.48439999999"/>
    <x v="0"/>
    <n v="12135"/>
    <x v="1299"/>
    <x v="0"/>
    <m/>
  </r>
  <r>
    <d v="2025-03-04T17:30:44"/>
    <x v="9"/>
    <n v="41"/>
    <s v="LONDOO LOPERA DUVAN ANDRES"/>
    <x v="3"/>
    <x v="0"/>
    <n v="239"/>
    <n v="23.9"/>
    <n v="214.50424929178499"/>
    <m/>
    <n v="119634.98579999999"/>
    <x v="1"/>
    <n v="12135"/>
    <x v="1299"/>
    <x v="0"/>
    <m/>
  </r>
  <r>
    <d v="2025-03-04T17:30:44"/>
    <x v="1"/>
    <n v="42"/>
    <s v="MONTOYA OSPINA GILBERTO ANTONIO"/>
    <x v="1"/>
    <x v="0"/>
    <n v="235"/>
    <n v="21.363636363636399"/>
    <n v="235.954674220963"/>
    <m/>
    <n v="131598.48439999999"/>
    <x v="1"/>
    <n v="12135"/>
    <x v="1299"/>
    <x v="0"/>
    <m/>
  </r>
  <r>
    <d v="2025-03-04T17:34:19"/>
    <x v="9"/>
    <n v="2"/>
    <s v="PARIAS MURIEL JHON FREDY"/>
    <x v="3"/>
    <x v="0"/>
    <n v="252"/>
    <n v="25.2"/>
    <n v="214.81268011527399"/>
    <s v="1 Descuentos (despachador)"/>
    <n v="119815.4179"/>
    <x v="1"/>
    <n v="13084.615400000001"/>
    <x v="1300"/>
    <x v="0"/>
    <m/>
  </r>
  <r>
    <d v="2025-03-04T17:34:19"/>
    <x v="1"/>
    <n v="4"/>
    <s v="SERNA GONZALES GEOVANNY ANDRES"/>
    <x v="0"/>
    <x v="0"/>
    <n v="180"/>
    <n v="20"/>
    <n v="193.331412103746"/>
    <s v="3 Descuentos (desubicados-conductor)"/>
    <n v="107833.87609999999"/>
    <x v="0"/>
    <n v="13084.615400000001"/>
    <x v="1300"/>
    <x v="0"/>
    <m/>
  </r>
  <r>
    <d v="2025-03-04T17:34:19"/>
    <x v="9"/>
    <n v="5"/>
    <s v="BERRIO POSADA ANGELA"/>
    <x v="3"/>
    <x v="0"/>
    <n v="222"/>
    <n v="22.2"/>
    <n v="214.81268011527399"/>
    <m/>
    <n v="119815.4179"/>
    <x v="1"/>
    <n v="13084.615400000001"/>
    <x v="1300"/>
    <x v="0"/>
    <m/>
  </r>
  <r>
    <d v="2025-03-04T17:34:20"/>
    <x v="1"/>
    <n v="6"/>
    <s v="HINCAPIE DIDIER FABIAN"/>
    <x v="1"/>
    <x v="0"/>
    <n v="179"/>
    <n v="16.272727272727298"/>
    <n v="236.29394812680101"/>
    <s v="1 Descuentos (desubicados)"/>
    <n v="131796.95970000001"/>
    <x v="0"/>
    <n v="13084.615400000001"/>
    <x v="1300"/>
    <x v="0"/>
    <m/>
  </r>
  <r>
    <d v="2025-03-04T17:34:20"/>
    <x v="9"/>
    <n v="7"/>
    <s v="MEDINA MARTINEZ JONATHAN ESTIVEN"/>
    <x v="11"/>
    <x v="0"/>
    <n v="43"/>
    <n v="21.5"/>
    <n v="42.962536023054803"/>
    <m/>
    <n v="23963.083600000002"/>
    <x v="1"/>
    <n v="13084.615400000001"/>
    <x v="1300"/>
    <x v="0"/>
    <m/>
  </r>
  <r>
    <d v="2025-03-04T17:34:20"/>
    <x v="1"/>
    <n v="8"/>
    <s v="VACA FIERRO ROBINSON"/>
    <x v="12"/>
    <x v="0"/>
    <n v="251"/>
    <n v="19.307692307692299"/>
    <n v="279.25648414985602"/>
    <m/>
    <n v="155760.04319999999"/>
    <x v="1"/>
    <n v="13084.615400000001"/>
    <x v="1300"/>
    <x v="0"/>
    <m/>
  </r>
  <r>
    <d v="2025-03-04T17:34:20"/>
    <x v="9"/>
    <n v="9"/>
    <s v="RESTREPO RODRIGUEZ LIBARDO ANDRES"/>
    <x v="3"/>
    <x v="0"/>
    <n v="204"/>
    <n v="20.399999999999999"/>
    <n v="214.81268011527399"/>
    <s v="1 Descuentos (despachador)"/>
    <n v="119815.4179"/>
    <x v="0"/>
    <n v="13084.615400000001"/>
    <x v="1300"/>
    <x v="0"/>
    <m/>
  </r>
  <r>
    <d v="2025-03-04T17:34:21"/>
    <x v="1"/>
    <n v="10"/>
    <s v="RAMIREZ RENGIFO JORGE ANDRES"/>
    <x v="0"/>
    <x v="0"/>
    <n v="224"/>
    <n v="24.8888888888889"/>
    <n v="193.331412103746"/>
    <m/>
    <n v="107833.87609999999"/>
    <x v="0"/>
    <n v="13084.615400000001"/>
    <x v="1300"/>
    <x v="0"/>
    <m/>
  </r>
  <r>
    <d v="2025-03-04T17:34:21"/>
    <x v="9"/>
    <n v="11"/>
    <s v="PUERTA URREGO EDWARD ANDRES"/>
    <x v="1"/>
    <x v="0"/>
    <n v="234"/>
    <n v="21.272727272727298"/>
    <n v="236.29394812680101"/>
    <s v="3 Descuentos (desubicados)"/>
    <n v="131796.95970000001"/>
    <x v="0"/>
    <n v="13084.615400000001"/>
    <x v="1300"/>
    <x v="0"/>
    <m/>
  </r>
  <r>
    <d v="2025-03-04T17:34:21"/>
    <x v="1"/>
    <n v="12"/>
    <s v="JIMENEZ JIMENEZ OMAR DAVID"/>
    <x v="0"/>
    <x v="0"/>
    <n v="153"/>
    <n v="17"/>
    <n v="193.331412103746"/>
    <s v="1 Descuentos (conductor)"/>
    <n v="107833.87609999999"/>
    <x v="0"/>
    <n v="13084.615400000001"/>
    <x v="1300"/>
    <x v="0"/>
    <m/>
  </r>
  <r>
    <d v="2025-03-04T17:34:21"/>
    <x v="9"/>
    <n v="13"/>
    <s v="DURANGO PAEZ GILDARDO"/>
    <x v="3"/>
    <x v="0"/>
    <n v="214"/>
    <n v="21.4"/>
    <n v="214.81268011527399"/>
    <m/>
    <n v="119815.4179"/>
    <x v="0"/>
    <n v="13084.615400000001"/>
    <x v="1300"/>
    <x v="0"/>
    <m/>
  </r>
  <r>
    <d v="2025-03-04T17:34:21"/>
    <x v="1"/>
    <n v="14"/>
    <s v="DAVID  HENRY GIOVANNY"/>
    <x v="0"/>
    <x v="0"/>
    <n v="208"/>
    <n v="23.1111111111111"/>
    <n v="193.331412103746"/>
    <s v="3 Descuentos (desubicados)"/>
    <n v="107833.87609999999"/>
    <x v="1"/>
    <n v="13084.615400000001"/>
    <x v="1300"/>
    <x v="0"/>
    <m/>
  </r>
  <r>
    <d v="2025-03-04T17:34:22"/>
    <x v="9"/>
    <n v="15"/>
    <s v="VERENZUELA MARTINEZ ALEXANDER"/>
    <x v="2"/>
    <x v="0"/>
    <n v="183"/>
    <n v="30.5"/>
    <n v="128.887608069164"/>
    <m/>
    <n v="71889.250700000004"/>
    <x v="1"/>
    <n v="13084.615400000001"/>
    <x v="1300"/>
    <x v="0"/>
    <m/>
  </r>
  <r>
    <d v="2025-03-04T17:34:22"/>
    <x v="1"/>
    <n v="16"/>
    <s v="PEREZ GARCIA JUAN ESTEBAN"/>
    <x v="0"/>
    <x v="0"/>
    <n v="165"/>
    <n v="18.3333333333333"/>
    <n v="193.331412103746"/>
    <m/>
    <n v="107833.87609999999"/>
    <x v="0"/>
    <n v="13084.615400000001"/>
    <x v="1300"/>
    <x v="0"/>
    <m/>
  </r>
  <r>
    <d v="2025-03-04T17:34:22"/>
    <x v="9"/>
    <n v="17"/>
    <s v="JARAMILLO JARAMILLO FRANCISCO WBEIMAR"/>
    <x v="0"/>
    <x v="0"/>
    <n v="157"/>
    <n v="17.4444444444444"/>
    <n v="193.331412103746"/>
    <m/>
    <n v="107833.87609999999"/>
    <x v="0"/>
    <n v="13084.615400000001"/>
    <x v="1300"/>
    <x v="0"/>
    <m/>
  </r>
  <r>
    <d v="2025-03-04T17:34:22"/>
    <x v="1"/>
    <n v="18"/>
    <s v="BETANCUR GUZMAN JHON FERNANDO"/>
    <x v="3"/>
    <x v="0"/>
    <n v="236"/>
    <n v="23.6"/>
    <n v="214.81268011527399"/>
    <m/>
    <n v="119815.4179"/>
    <x v="0"/>
    <n v="13084.615400000001"/>
    <x v="1300"/>
    <x v="0"/>
    <m/>
  </r>
  <r>
    <d v="2025-03-04T17:34:22"/>
    <x v="9"/>
    <n v="19"/>
    <s v="MUOZ PEA WEIMAR ALONSO"/>
    <x v="0"/>
    <x v="0"/>
    <n v="136"/>
    <n v="15.1111111111111"/>
    <n v="193.331412103746"/>
    <m/>
    <n v="107833.87609999999"/>
    <x v="0"/>
    <n v="13084.615400000001"/>
    <x v="1300"/>
    <x v="0"/>
    <m/>
  </r>
  <r>
    <d v="2025-03-04T17:34:23"/>
    <x v="1"/>
    <n v="20"/>
    <s v="GONZALEZ PEREZ RAFAEL JOSE"/>
    <x v="3"/>
    <x v="0"/>
    <n v="213"/>
    <n v="21.3"/>
    <n v="214.81268011527399"/>
    <m/>
    <n v="119815.4179"/>
    <x v="0"/>
    <n v="13084.615400000001"/>
    <x v="1300"/>
    <x v="0"/>
    <m/>
  </r>
  <r>
    <d v="2025-03-04T17:34:23"/>
    <x v="9"/>
    <n v="21"/>
    <s v="DURANGO DAVID JOSE"/>
    <x v="0"/>
    <x v="0"/>
    <n v="206"/>
    <n v="22.8888888888889"/>
    <n v="193.331412103746"/>
    <s v="1 Descuentos (jefe de ruta)"/>
    <n v="107833.87609999999"/>
    <x v="0"/>
    <n v="13084.615400000001"/>
    <x v="1300"/>
    <x v="0"/>
    <m/>
  </r>
  <r>
    <d v="2025-03-04T17:34:23"/>
    <x v="1"/>
    <n v="22"/>
    <s v="QUINTO WALDO HENDIS ENRIQUE"/>
    <x v="3"/>
    <x v="0"/>
    <n v="275"/>
    <n v="27.5"/>
    <n v="214.81268011527399"/>
    <m/>
    <n v="119815.4179"/>
    <x v="1"/>
    <n v="13084.615400000001"/>
    <x v="1300"/>
    <x v="0"/>
    <m/>
  </r>
  <r>
    <d v="2025-03-04T17:34:23"/>
    <x v="9"/>
    <n v="23"/>
    <s v="SALDARRIAGA PARRA LUIS ALBERTO"/>
    <x v="10"/>
    <x v="0"/>
    <n v="118"/>
    <n v="26.2222222222222"/>
    <n v="96.665706051873201"/>
    <m/>
    <n v="53916.938000000002"/>
    <x v="2"/>
    <n v="13084.615400000001"/>
    <x v="1300"/>
    <x v="0"/>
    <m/>
  </r>
  <r>
    <d v="2025-03-04T17:34:24"/>
    <x v="1"/>
    <n v="24"/>
    <s v="HERRERA GIRALDO DAVINSON"/>
    <x v="0"/>
    <x v="0"/>
    <n v="207"/>
    <n v="23"/>
    <n v="193.331412103746"/>
    <s v="3 Descuentos (desubicados)"/>
    <n v="107833.87609999999"/>
    <x v="0"/>
    <n v="13084.615400000001"/>
    <x v="1300"/>
    <x v="0"/>
    <m/>
  </r>
  <r>
    <d v="2025-03-04T17:34:24"/>
    <x v="9"/>
    <n v="27"/>
    <s v="FLORES RINCON JORGE ALBERTO"/>
    <x v="0"/>
    <x v="0"/>
    <n v="221"/>
    <n v="24.5555555555556"/>
    <n v="193.331412103746"/>
    <s v="5 Descuentos (despachador)"/>
    <n v="107833.87609999999"/>
    <x v="0"/>
    <n v="13084.615400000001"/>
    <x v="1300"/>
    <x v="0"/>
    <m/>
  </r>
  <r>
    <d v="2025-03-04T17:34:24"/>
    <x v="1"/>
    <n v="28"/>
    <s v="AGUDELO GARCIA LLORDIN ELIAS"/>
    <x v="1"/>
    <x v="0"/>
    <n v="192"/>
    <n v="17.454545454545499"/>
    <n v="236.29394812680101"/>
    <s v="7 Descuentos (despachador-desubicado-conductor)"/>
    <n v="131796.95970000001"/>
    <x v="0"/>
    <n v="13084.615400000001"/>
    <x v="1300"/>
    <x v="0"/>
    <m/>
  </r>
  <r>
    <d v="2025-03-04T17:34:24"/>
    <x v="9"/>
    <n v="29"/>
    <s v="VALENCIA MENDOZA JHON"/>
    <x v="3"/>
    <x v="0"/>
    <n v="240"/>
    <n v="24"/>
    <n v="214.81268011527399"/>
    <m/>
    <n v="107833.87609999999"/>
    <x v="0"/>
    <n v="13084.615400000001"/>
    <x v="1300"/>
    <x v="0"/>
    <m/>
  </r>
  <r>
    <d v="2025-03-04T17:34:24"/>
    <x v="1"/>
    <n v="30"/>
    <s v="TORRES SUAREZ JUAN DIEGO"/>
    <x v="0"/>
    <x v="0"/>
    <n v="189"/>
    <n v="21"/>
    <n v="193.331412103746"/>
    <s v="16 Descuentos (transbordo-desubicado-discapacitados)"/>
    <n v="107833.87609999999"/>
    <x v="0"/>
    <n v="13084.615400000001"/>
    <x v="1300"/>
    <x v="0"/>
    <m/>
  </r>
  <r>
    <d v="2025-03-04T17:34:25"/>
    <x v="9"/>
    <n v="31"/>
    <s v="QUINTO WALDO HENDIS ENRIQUE"/>
    <x v="2"/>
    <x v="0"/>
    <n v="153"/>
    <n v="25.5"/>
    <n v="128.887608069164"/>
    <m/>
    <n v="71889.250700000004"/>
    <x v="0"/>
    <n v="13084.615400000001"/>
    <x v="1300"/>
    <x v="0"/>
    <m/>
  </r>
  <r>
    <d v="2025-03-04T17:34:25"/>
    <x v="1"/>
    <n v="32"/>
    <s v="TORRES  GABRIEL OSNEIDER"/>
    <x v="1"/>
    <x v="0"/>
    <n v="188"/>
    <n v="17.090909090909101"/>
    <n v="236.29394812680101"/>
    <m/>
    <n v="131796.95970000001"/>
    <x v="0"/>
    <n v="13084.615400000001"/>
    <x v="1300"/>
    <x v="0"/>
    <m/>
  </r>
  <r>
    <d v="2025-03-04T17:34:25"/>
    <x v="9"/>
    <n v="33"/>
    <s v="MARULANDA JARAMILLO DAWER ANDRES"/>
    <x v="3"/>
    <x v="0"/>
    <n v="243"/>
    <n v="24.3"/>
    <n v="214.81268011527399"/>
    <m/>
    <n v="119815.4179"/>
    <x v="0"/>
    <n v="13084.615400000001"/>
    <x v="1300"/>
    <x v="0"/>
    <m/>
  </r>
  <r>
    <d v="2025-03-04T17:34:25"/>
    <x v="1"/>
    <n v="34"/>
    <s v="MONTOYA OSPINA GILBERTO ANTONIO"/>
    <x v="1"/>
    <x v="0"/>
    <n v="234"/>
    <n v="21.272727272727298"/>
    <n v="236.29394812680101"/>
    <m/>
    <n v="131796.95970000001"/>
    <x v="0"/>
    <n v="13084.615400000001"/>
    <x v="1300"/>
    <x v="0"/>
    <m/>
  </r>
  <r>
    <d v="2025-03-04T17:34:26"/>
    <x v="9"/>
    <n v="35"/>
    <s v="MOLINA LUIS FERNANDO"/>
    <x v="6"/>
    <x v="0"/>
    <n v="238"/>
    <n v="29.75"/>
    <n v="171.85014409221901"/>
    <m/>
    <n v="95852.334300000002"/>
    <x v="1"/>
    <n v="13084.615400000001"/>
    <x v="1300"/>
    <x v="0"/>
    <m/>
  </r>
  <r>
    <d v="2025-03-04T17:34:26"/>
    <x v="1"/>
    <n v="36"/>
    <s v="MARTINEZ CHAVERRA LUIS NORBERTO"/>
    <x v="9"/>
    <x v="0"/>
    <n v="230"/>
    <n v="19.1666666666667"/>
    <n v="257.77521613832897"/>
    <s v="1 Descuentos (conductor)"/>
    <n v="143778.50140000001"/>
    <x v="0"/>
    <n v="13084.615400000001"/>
    <x v="1300"/>
    <x v="0"/>
    <m/>
  </r>
  <r>
    <d v="2025-03-04T17:34:26"/>
    <x v="9"/>
    <n v="37"/>
    <s v="TABORDA ROJAS DIEGO ALEJANDRO"/>
    <x v="0"/>
    <x v="0"/>
    <n v="207"/>
    <n v="23"/>
    <n v="193.331412103746"/>
    <m/>
    <n v="107833.87609999999"/>
    <x v="1"/>
    <n v="13084.615400000001"/>
    <x v="1300"/>
    <x v="0"/>
    <m/>
  </r>
  <r>
    <d v="2025-03-04T17:34:26"/>
    <x v="1"/>
    <n v="38"/>
    <s v="JIMENEZ HERNANDEZ ESTEBAN CAMILO"/>
    <x v="0"/>
    <x v="0"/>
    <n v="194"/>
    <n v="21.5555555555556"/>
    <n v="193.331412103746"/>
    <s v="4 Descuentos (transbordo)"/>
    <n v="107833.87609999999"/>
    <x v="0"/>
    <n v="13084.615400000001"/>
    <x v="1300"/>
    <x v="0"/>
    <m/>
  </r>
  <r>
    <d v="2025-03-04T17:34:26"/>
    <x v="9"/>
    <n v="39"/>
    <s v="PALMAR PANA EDIXON JOSUE"/>
    <x v="2"/>
    <x v="0"/>
    <n v="107"/>
    <n v="19.454545454545499"/>
    <n v="118.146974063401"/>
    <m/>
    <n v="65898.479800000001"/>
    <x v="0"/>
    <n v="13084.615400000001"/>
    <x v="1300"/>
    <x v="0"/>
    <m/>
  </r>
  <r>
    <d v="2025-03-04T17:34:27"/>
    <x v="1"/>
    <n v="40"/>
    <s v="BERNAL RONDON KEVIN OSWALDO"/>
    <x v="1"/>
    <x v="0"/>
    <n v="204"/>
    <n v="18.545454545454501"/>
    <n v="236.29394812680101"/>
    <s v="4 Descuentos (despachador-conductor-transbordo)"/>
    <n v="131796.95970000001"/>
    <x v="0"/>
    <n v="13084.615400000001"/>
    <x v="1300"/>
    <x v="0"/>
    <m/>
  </r>
  <r>
    <d v="2025-03-04T17:34:27"/>
    <x v="9"/>
    <n v="41"/>
    <s v="LONDOO LOPERA DUVAN ANDRES"/>
    <x v="6"/>
    <x v="0"/>
    <n v="178"/>
    <n v="22.25"/>
    <n v="171.85014409221901"/>
    <m/>
    <n v="95852.334300000002"/>
    <x v="1"/>
    <n v="13084.615400000001"/>
    <x v="1300"/>
    <x v="0"/>
    <m/>
  </r>
  <r>
    <d v="2025-03-04T17:34:27"/>
    <x v="1"/>
    <n v="42"/>
    <s v="LOPERA ALVAREZ ESTIVEN"/>
    <x v="0"/>
    <x v="0"/>
    <n v="176"/>
    <n v="19.5555555555556"/>
    <n v="193.331412103746"/>
    <m/>
    <n v="107833.87609999999"/>
    <x v="1"/>
    <n v="13084.615400000001"/>
    <x v="1300"/>
    <x v="0"/>
    <m/>
  </r>
  <r>
    <d v="2025-03-04T17:36:35"/>
    <x v="9"/>
    <n v="2"/>
    <s v="PARIAS MURIEL JHON FREDY"/>
    <x v="0"/>
    <x v="0"/>
    <n v="247"/>
    <n v="27.4444444444444"/>
    <n v="191.91655076495101"/>
    <m/>
    <n v="107006.1822"/>
    <x v="1"/>
    <n v="12029.2683"/>
    <x v="1301"/>
    <x v="0"/>
    <m/>
  </r>
  <r>
    <d v="2025-03-04T17:36:35"/>
    <x v="1"/>
    <n v="4"/>
    <s v="SERNA GONZALES GEOVANNY ANDRES"/>
    <x v="3"/>
    <x v="0"/>
    <n v="238"/>
    <n v="23.8"/>
    <n v="213.240611961057"/>
    <s v="5 Descuentos (discapacitado-desubicado)"/>
    <n v="118895.758"/>
    <x v="0"/>
    <n v="12029.2683"/>
    <x v="1301"/>
    <x v="0"/>
    <m/>
  </r>
  <r>
    <d v="2025-03-04T17:36:36"/>
    <x v="9"/>
    <n v="5"/>
    <s v="BERRIO POSADA ANGELA"/>
    <x v="2"/>
    <x v="0"/>
    <n v="140"/>
    <n v="23.3333333333333"/>
    <n v="127.944367176634"/>
    <m/>
    <n v="71337.454800000007"/>
    <x v="1"/>
    <n v="12029.2683"/>
    <x v="1301"/>
    <x v="0"/>
    <m/>
  </r>
  <r>
    <d v="2025-03-04T17:36:36"/>
    <x v="1"/>
    <n v="6"/>
    <s v="HINCAPIE DIDIER FABIAN"/>
    <x v="0"/>
    <x v="0"/>
    <n v="182"/>
    <n v="20.2222222222222"/>
    <n v="191.91655076495101"/>
    <s v="2 Descuentos (desubicado)"/>
    <n v="107006.1822"/>
    <x v="0"/>
    <n v="12029.2683"/>
    <x v="1301"/>
    <x v="0"/>
    <m/>
  </r>
  <r>
    <d v="2025-03-04T17:36:36"/>
    <x v="9"/>
    <n v="7"/>
    <s v="MEDINA MARTINEZ JONATHAN ESTIVEN"/>
    <x v="3"/>
    <x v="0"/>
    <n v="209"/>
    <n v="20.9"/>
    <n v="213.240611961057"/>
    <m/>
    <n v="118895.758"/>
    <x v="1"/>
    <n v="12029.2683"/>
    <x v="1301"/>
    <x v="0"/>
    <m/>
  </r>
  <r>
    <d v="2025-03-04T17:36:36"/>
    <x v="1"/>
    <n v="8"/>
    <s v="VACA FIERRO ROBINSON"/>
    <x v="1"/>
    <x v="0"/>
    <n v="243"/>
    <n v="22.090909090909101"/>
    <n v="234.56467315716301"/>
    <m/>
    <n v="130785.33379999999"/>
    <x v="1"/>
    <n v="12029.2683"/>
    <x v="1301"/>
    <x v="0"/>
    <m/>
  </r>
  <r>
    <d v="2025-03-04T17:36:36"/>
    <x v="9"/>
    <n v="9"/>
    <s v="RESTREPO RODRIGUEZ LIBARDO ANDRES"/>
    <x v="2"/>
    <x v="0"/>
    <n v="143"/>
    <n v="26"/>
    <n v="117.282336578581"/>
    <m/>
    <n v="65392.666899999997"/>
    <x v="0"/>
    <n v="12029.2683"/>
    <x v="1301"/>
    <x v="0"/>
    <m/>
  </r>
  <r>
    <d v="2025-03-04T17:36:37"/>
    <x v="1"/>
    <n v="10"/>
    <s v="RAMIREZ RENGIFO JORGE ANDRES"/>
    <x v="0"/>
    <x v="0"/>
    <n v="206"/>
    <n v="22.8888888888889"/>
    <n v="191.91655076495101"/>
    <s v="10 Descuentos (desubicado-transbordo)"/>
    <n v="107006.1822"/>
    <x v="0"/>
    <n v="12029.2683"/>
    <x v="1301"/>
    <x v="0"/>
    <m/>
  </r>
  <r>
    <d v="2025-03-04T17:36:37"/>
    <x v="9"/>
    <n v="11"/>
    <s v="PUERTA URREGO EDWARD ANDRES"/>
    <x v="1"/>
    <x v="0"/>
    <n v="250"/>
    <n v="22.727272727272702"/>
    <n v="234.56467315716301"/>
    <s v="3 Descuentos (despachador-desubicado)"/>
    <n v="130785.33379999999"/>
    <x v="0"/>
    <n v="12029.2683"/>
    <x v="1301"/>
    <x v="0"/>
    <m/>
  </r>
  <r>
    <d v="2025-03-04T17:36:37"/>
    <x v="1"/>
    <n v="12"/>
    <s v="JIMENEZ JIMENEZ OMAR DAVID"/>
    <x v="4"/>
    <x v="0"/>
    <n v="140"/>
    <n v="20"/>
    <n v="149.26842837274"/>
    <m/>
    <n v="83227.030599999998"/>
    <x v="0"/>
    <n v="12029.2683"/>
    <x v="1301"/>
    <x v="0"/>
    <m/>
  </r>
  <r>
    <d v="2025-03-04T17:36:37"/>
    <x v="9"/>
    <n v="13"/>
    <s v="CERVANTES MARTINEZ FELIX ENRIQUE"/>
    <x v="0"/>
    <x v="0"/>
    <n v="169"/>
    <n v="18.7777777777778"/>
    <n v="191.91655076495101"/>
    <s v="1 Descuentos (despachador)"/>
    <n v="107006.1822"/>
    <x v="0"/>
    <n v="12029.2683"/>
    <x v="1301"/>
    <x v="0"/>
    <m/>
  </r>
  <r>
    <d v="2025-03-04T17:36:38"/>
    <x v="1"/>
    <n v="14"/>
    <s v="DIAZ LOZADA ANDRES FELIPE"/>
    <x v="1"/>
    <x v="0"/>
    <n v="239"/>
    <n v="21.727272727272702"/>
    <n v="234.56467315716301"/>
    <s v="3 Descuentos (conductor-jefe de ruta)"/>
    <n v="130785.33379999999"/>
    <x v="1"/>
    <n v="12029.2683"/>
    <x v="1301"/>
    <x v="0"/>
    <m/>
  </r>
  <r>
    <d v="2025-03-04T17:36:38"/>
    <x v="9"/>
    <n v="15"/>
    <s v="VERENZUELA MARTINEZ ALEXANDER"/>
    <x v="2"/>
    <x v="0"/>
    <n v="128"/>
    <n v="19.692307692307701"/>
    <n v="138.606397774687"/>
    <m/>
    <n v="77282.242700000003"/>
    <x v="1"/>
    <n v="12029.2683"/>
    <x v="1301"/>
    <x v="0"/>
    <m/>
  </r>
  <r>
    <d v="2025-03-04T17:36:38"/>
    <x v="1"/>
    <n v="16"/>
    <s v="PEREZ GARCIA JUAN ESTEBAN"/>
    <x v="1"/>
    <x v="0"/>
    <n v="192"/>
    <n v="17.454545454545499"/>
    <n v="234.56467315716301"/>
    <s v="1 Descuentos (analista)"/>
    <n v="130785.33379999999"/>
    <x v="0"/>
    <n v="12029.2683"/>
    <x v="1301"/>
    <x v="0"/>
    <m/>
  </r>
  <r>
    <d v="2025-03-04T17:36:38"/>
    <x v="9"/>
    <n v="17"/>
    <s v="JARAMILLO JARAMILLO FRANCISCO WBEIMAR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18"/>
    <s v="BETANCUR GUZMAN JHON FERNANDO"/>
    <x v="6"/>
    <x v="0"/>
    <n v="152"/>
    <n v="20.266666666666701"/>
    <n v="159.93045897079301"/>
    <s v="1 Descuentos (despachador)"/>
    <n v="89171.818499999994"/>
    <x v="0"/>
    <n v="12029.2683"/>
    <x v="1301"/>
    <x v="0"/>
    <m/>
  </r>
  <r>
    <d v="2025-03-04T17:36:39"/>
    <x v="9"/>
    <n v="19"/>
    <s v="DURANGO PAEZ GILDARDO"/>
    <x v="6"/>
    <x v="0"/>
    <n v="127"/>
    <n v="15.875"/>
    <n v="170.59248956884599"/>
    <m/>
    <n v="95116.606400000004"/>
    <x v="0"/>
    <n v="12029.2683"/>
    <x v="1301"/>
    <x v="0"/>
    <m/>
  </r>
  <r>
    <d v="2025-03-04T17:36:39"/>
    <x v="1"/>
    <n v="20"/>
    <s v="GONZALEZ PEREZ RAFAEL JOSE"/>
    <x v="4"/>
    <x v="0"/>
    <n v="149"/>
    <n v="21.285714285714299"/>
    <n v="149.26842837274"/>
    <m/>
    <n v="83227.030599999998"/>
    <x v="0"/>
    <n v="12029.2683"/>
    <x v="1301"/>
    <x v="0"/>
    <m/>
  </r>
  <r>
    <d v="2025-03-04T17:36:39"/>
    <x v="9"/>
    <n v="21"/>
    <s v="DURANGO DAVID JOSE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22"/>
    <s v="QUIRAMA CASTAEDA JHON JADER"/>
    <x v="6"/>
    <x v="0"/>
    <n v="245"/>
    <n v="30.625"/>
    <n v="170.59248956884599"/>
    <s v="1 Descuentos (asociado)"/>
    <n v="95116.606400000004"/>
    <x v="1"/>
    <n v="12029.2683"/>
    <x v="1301"/>
    <x v="0"/>
    <m/>
  </r>
  <r>
    <d v="2025-03-04T17:36:40"/>
    <x v="9"/>
    <n v="23"/>
    <s v="SALDARRIAGA PARRA LUIS ALBERTO"/>
    <x v="0"/>
    <x v="0"/>
    <n v="184"/>
    <n v="20.4444444444444"/>
    <n v="191.91655076495101"/>
    <s v="1 Descuentos (despachador)"/>
    <n v="107006.1822"/>
    <x v="2"/>
    <n v="12029.2683"/>
    <x v="1301"/>
    <x v="0"/>
    <m/>
  </r>
  <r>
    <d v="2025-03-04T17:36:40"/>
    <x v="1"/>
    <n v="24"/>
    <s v="HERRERA GIRALDO DAVINSON"/>
    <x v="0"/>
    <x v="0"/>
    <n v="194"/>
    <n v="21.5555555555556"/>
    <n v="191.91655076495101"/>
    <m/>
    <n v="107006.1822"/>
    <x v="0"/>
    <n v="12029.2683"/>
    <x v="1301"/>
    <x v="0"/>
    <m/>
  </r>
  <r>
    <d v="2025-03-04T17:36:40"/>
    <x v="9"/>
    <n v="25"/>
    <s v="HENAO MUOZ FERNEY"/>
    <x v="3"/>
    <x v="0"/>
    <n v="259"/>
    <n v="25.9"/>
    <n v="213.240611961057"/>
    <m/>
    <n v="118895.758"/>
    <x v="1"/>
    <n v="12029.2683"/>
    <x v="1301"/>
    <x v="0"/>
    <m/>
  </r>
  <r>
    <d v="2025-03-04T17:36:40"/>
    <x v="1"/>
    <n v="26"/>
    <s v="CIRO MARIN RODRIGO ALBERTO"/>
    <x v="0"/>
    <x v="0"/>
    <n v="189"/>
    <n v="21"/>
    <n v="191.91655076495101"/>
    <m/>
    <n v="107006.1822"/>
    <x v="0"/>
    <n v="12029.2683"/>
    <x v="1301"/>
    <x v="0"/>
    <m/>
  </r>
  <r>
    <d v="2025-03-04T17:36:41"/>
    <x v="9"/>
    <n v="27"/>
    <s v="FLORES RINCON JORGE ALBERTO"/>
    <x v="0"/>
    <x v="0"/>
    <n v="180"/>
    <n v="20"/>
    <n v="191.91655076495101"/>
    <m/>
    <n v="95116.606400000004"/>
    <x v="0"/>
    <n v="12029.2683"/>
    <x v="1301"/>
    <x v="0"/>
    <m/>
  </r>
  <r>
    <d v="2025-03-04T17:36:41"/>
    <x v="1"/>
    <n v="28"/>
    <s v="AGUDELO GARCIA LLORDIN ELIAS"/>
    <x v="6"/>
    <x v="0"/>
    <n v="134"/>
    <n v="16.75"/>
    <n v="170.59248956884599"/>
    <m/>
    <n v="95116.606400000004"/>
    <x v="0"/>
    <n v="12029.2683"/>
    <x v="1301"/>
    <x v="0"/>
    <m/>
  </r>
  <r>
    <d v="2025-03-04T17:36:41"/>
    <x v="9"/>
    <n v="29"/>
    <s v="VALENCIA MENDOZA JHON"/>
    <x v="0"/>
    <x v="0"/>
    <n v="237"/>
    <n v="26.3333333333333"/>
    <n v="191.91655076495101"/>
    <m/>
    <n v="107006.1822"/>
    <x v="0"/>
    <n v="12029.2683"/>
    <x v="1301"/>
    <x v="0"/>
    <m/>
  </r>
  <r>
    <d v="2025-03-04T17:36:41"/>
    <x v="1"/>
    <n v="30"/>
    <s v="TORRES SUAREZ JUAN DIEGO"/>
    <x v="3"/>
    <x v="0"/>
    <n v="191"/>
    <n v="19.100000000000001"/>
    <n v="213.240611961057"/>
    <s v="2 Descuentos (jefe de ruta)"/>
    <n v="118895.758"/>
    <x v="0"/>
    <n v="12029.2683"/>
    <x v="1301"/>
    <x v="0"/>
    <m/>
  </r>
  <r>
    <d v="2025-03-04T17:36:41"/>
    <x v="9"/>
    <n v="31"/>
    <s v="QUINTO WALDO HENDIS ENRIQUE"/>
    <x v="0"/>
    <x v="0"/>
    <n v="178"/>
    <n v="19.7777777777778"/>
    <n v="191.91655076495101"/>
    <s v="7 Descuentos (discapacitado-desubicado)"/>
    <n v="107006.1822"/>
    <x v="0"/>
    <n v="12029.2683"/>
    <x v="1301"/>
    <x v="0"/>
    <m/>
  </r>
  <r>
    <d v="2025-03-04T17:36:42"/>
    <x v="1"/>
    <n v="32"/>
    <s v="AGUDELO GARCIA DENIN ANGELO"/>
    <x v="0"/>
    <x v="0"/>
    <n v="176"/>
    <n v="19.5555555555556"/>
    <n v="191.91655076495101"/>
    <m/>
    <n v="107006.1822"/>
    <x v="0"/>
    <n v="12029.2683"/>
    <x v="1301"/>
    <x v="0"/>
    <m/>
  </r>
  <r>
    <d v="2025-03-04T17:36:42"/>
    <x v="9"/>
    <n v="33"/>
    <s v="MARULANDA JARAMILLO DAWER ANDRES"/>
    <x v="0"/>
    <x v="0"/>
    <n v="174"/>
    <n v="19.3333333333333"/>
    <n v="191.91655076495101"/>
    <m/>
    <n v="107006.1822"/>
    <x v="0"/>
    <n v="12029.2683"/>
    <x v="1301"/>
    <x v="0"/>
    <m/>
  </r>
  <r>
    <d v="2025-03-04T17:36:42"/>
    <x v="1"/>
    <n v="34"/>
    <s v="MONTOYA OSPINA GILBERTO ANTONIO"/>
    <x v="3"/>
    <x v="0"/>
    <n v="266"/>
    <n v="26.6"/>
    <n v="213.240611961057"/>
    <m/>
    <n v="118895.758"/>
    <x v="0"/>
    <n v="12029.2683"/>
    <x v="1301"/>
    <x v="0"/>
    <m/>
  </r>
  <r>
    <d v="2025-03-04T17:36:42"/>
    <x v="9"/>
    <n v="35"/>
    <s v="MOLINA LUIS FERNANDO"/>
    <x v="0"/>
    <x v="0"/>
    <n v="205"/>
    <n v="22.7777777777778"/>
    <n v="191.91655076495101"/>
    <m/>
    <n v="107006.1822"/>
    <x v="1"/>
    <n v="12029.2683"/>
    <x v="1301"/>
    <x v="0"/>
    <m/>
  </r>
  <r>
    <d v="2025-03-04T17:36:43"/>
    <x v="1"/>
    <n v="36"/>
    <s v="MARTINEZ CHAVERRA LUIS NORBERTO"/>
    <x v="0"/>
    <x v="0"/>
    <n v="210"/>
    <n v="23.3333333333333"/>
    <n v="191.91655076495101"/>
    <m/>
    <n v="107006.1822"/>
    <x v="0"/>
    <n v="12029.2683"/>
    <x v="1301"/>
    <x v="0"/>
    <m/>
  </r>
  <r>
    <d v="2025-03-04T17:36:43"/>
    <x v="9"/>
    <n v="37"/>
    <s v="TABORDA ROJAS DIEGO ALEJANDRO"/>
    <x v="3"/>
    <x v="0"/>
    <n v="200"/>
    <n v="20"/>
    <n v="213.240611961057"/>
    <m/>
    <n v="118895.758"/>
    <x v="1"/>
    <n v="12029.2683"/>
    <x v="1301"/>
    <x v="0"/>
    <m/>
  </r>
  <r>
    <d v="2025-03-04T17:36:43"/>
    <x v="1"/>
    <n v="38"/>
    <s v="ACOSTA LORA JHON JADER"/>
    <x v="3"/>
    <x v="0"/>
    <n v="193"/>
    <n v="19.3"/>
    <n v="213.240611961057"/>
    <m/>
    <n v="118895.758"/>
    <x v="0"/>
    <n v="12029.2683"/>
    <x v="1301"/>
    <x v="0"/>
    <m/>
  </r>
  <r>
    <d v="2025-03-04T17:36:43"/>
    <x v="9"/>
    <n v="39"/>
    <s v="PALMAR PANA EDIXON JOSUE"/>
    <x v="6"/>
    <x v="0"/>
    <n v="159"/>
    <n v="19.875"/>
    <n v="170.59248956884599"/>
    <m/>
    <n v="95116.606400000004"/>
    <x v="0"/>
    <n v="12029.2683"/>
    <x v="1301"/>
    <x v="0"/>
    <m/>
  </r>
  <r>
    <d v="2025-03-04T17:36:43"/>
    <x v="1"/>
    <n v="40"/>
    <s v="BERNAL RONDON KEVIN OSWALDO"/>
    <x v="3"/>
    <x v="0"/>
    <n v="155"/>
    <n v="15.5"/>
    <n v="213.240611961057"/>
    <s v="3 Descuentos (desubicado)"/>
    <n v="118895.758"/>
    <x v="0"/>
    <n v="12029.2683"/>
    <x v="1301"/>
    <x v="0"/>
    <m/>
  </r>
  <r>
    <d v="2025-03-04T17:36:44"/>
    <x v="9"/>
    <n v="41"/>
    <s v="QUINTERO  ALVARO ANTONIO"/>
    <x v="1"/>
    <x v="0"/>
    <n v="204"/>
    <n v="18.545454545454501"/>
    <n v="234.56467315716301"/>
    <s v="1 Descuentos (despachador)"/>
    <n v="130785.33379999999"/>
    <x v="1"/>
    <n v="12029.2683"/>
    <x v="1301"/>
    <x v="0"/>
    <m/>
  </r>
  <r>
    <d v="2025-03-04T17:36:44"/>
    <x v="1"/>
    <n v="42"/>
    <s v="LOPERA ALVAREZ ESTIVEN"/>
    <x v="1"/>
    <x v="0"/>
    <n v="231"/>
    <n v="21"/>
    <n v="234.56467315716301"/>
    <m/>
    <n v="130785.33379999999"/>
    <x v="1"/>
    <n v="12029.2683"/>
    <x v="1301"/>
    <x v="0"/>
    <m/>
  </r>
  <r>
    <d v="2025-03-04T17:38:33"/>
    <x v="9"/>
    <n v="2"/>
    <s v="PARIAS MURIEL JHON FREDY"/>
    <x v="0"/>
    <x v="0"/>
    <n v="195"/>
    <n v="21.6666666666667"/>
    <n v="189.55307262569801"/>
    <s v="3 Descuentos (transbordo)"/>
    <n v="105623.5475"/>
    <x v="1"/>
    <n v="12692.307699999999"/>
    <x v="1302"/>
    <x v="0"/>
    <m/>
  </r>
  <r>
    <d v="2025-03-04T17:38:34"/>
    <x v="1"/>
    <n v="4"/>
    <s v="SERNA GONZALES GEOVANNY ANDRES"/>
    <x v="1"/>
    <x v="0"/>
    <n v="276"/>
    <n v="25.090909090909101"/>
    <n v="231.67597765363101"/>
    <s v="10 Descuentos (desubicado-despachador-analista)"/>
    <n v="129095.4469"/>
    <x v="0"/>
    <n v="12692.307699999999"/>
    <x v="1302"/>
    <x v="0"/>
    <m/>
  </r>
  <r>
    <d v="2025-03-04T17:38:34"/>
    <x v="9"/>
    <n v="5"/>
    <s v="BERRIO POSADA ANGELA"/>
    <x v="12"/>
    <x v="0"/>
    <n v="275"/>
    <n v="21.153846153846199"/>
    <n v="273.79888268156401"/>
    <m/>
    <n v="152567.34640000001"/>
    <x v="1"/>
    <n v="12692.307699999999"/>
    <x v="1302"/>
    <x v="0"/>
    <m/>
  </r>
  <r>
    <d v="2025-03-04T17:38:34"/>
    <x v="1"/>
    <n v="6"/>
    <s v="LOPEZ PINEDA DANIEL ESTIVEN"/>
    <x v="1"/>
    <x v="0"/>
    <n v="227"/>
    <n v="20.636363636363601"/>
    <n v="231.67597765363101"/>
    <s v="1 Descuentos (conductor)"/>
    <n v="129095.4469"/>
    <x v="0"/>
    <n v="12692.307699999999"/>
    <x v="1302"/>
    <x v="0"/>
    <m/>
  </r>
  <r>
    <d v="2025-03-04T17:38:34"/>
    <x v="9"/>
    <n v="7"/>
    <s v="MEDINA MARTINEZ JONATHAN ESTIVEN"/>
    <x v="1"/>
    <x v="0"/>
    <n v="214"/>
    <n v="19.454545454545499"/>
    <n v="231.67597765363101"/>
    <m/>
    <n v="129095.4469"/>
    <x v="1"/>
    <n v="12692.307699999999"/>
    <x v="1302"/>
    <x v="0"/>
    <m/>
  </r>
  <r>
    <d v="2025-03-04T17:38:35"/>
    <x v="1"/>
    <n v="8"/>
    <s v="VACA FIERRO ROBINSON"/>
    <x v="9"/>
    <x v="0"/>
    <n v="279"/>
    <n v="23.25"/>
    <n v="252.73743016759801"/>
    <s v="2 Descuentos (desubicado)"/>
    <n v="140831.39660000001"/>
    <x v="1"/>
    <n v="12692.307699999999"/>
    <x v="1302"/>
    <x v="0"/>
    <m/>
  </r>
  <r>
    <d v="2025-03-04T17:38:35"/>
    <x v="9"/>
    <n v="10"/>
    <s v="RAMIREZ RENGIFO JORGE ANDRES"/>
    <x v="3"/>
    <x v="0"/>
    <n v="180"/>
    <n v="18"/>
    <n v="210.61452513966501"/>
    <s v="1 Descuentos (despachador)"/>
    <n v="117359.4972"/>
    <x v="0"/>
    <n v="12692.307699999999"/>
    <x v="1302"/>
    <x v="0"/>
    <m/>
  </r>
  <r>
    <d v="2025-03-04T17:38:35"/>
    <x v="1"/>
    <n v="11"/>
    <s v="PUERTA URREGO EDWARD ANDRES"/>
    <x v="3"/>
    <x v="0"/>
    <n v="192"/>
    <n v="19.2"/>
    <n v="210.61452513966501"/>
    <s v="2 Descuentos (desubicado)"/>
    <n v="117359.4972"/>
    <x v="0"/>
    <n v="12692.307699999999"/>
    <x v="1302"/>
    <x v="0"/>
    <m/>
  </r>
  <r>
    <d v="2025-03-04T17:38:35"/>
    <x v="9"/>
    <n v="12"/>
    <s v="DAVID  HENRY GIOVANNY"/>
    <x v="0"/>
    <x v="0"/>
    <n v="226"/>
    <n v="25.1111111111111"/>
    <n v="189.55307262569801"/>
    <s v="1 Descuentos (analista)"/>
    <n v="105623.5475"/>
    <x v="0"/>
    <n v="12692.307699999999"/>
    <x v="1302"/>
    <x v="0"/>
    <m/>
  </r>
  <r>
    <d v="2025-03-04T17:38:36"/>
    <x v="1"/>
    <n v="13"/>
    <s v="DURANGO PAEZ GILDARDO"/>
    <x v="0"/>
    <x v="0"/>
    <n v="149"/>
    <n v="16.5555555555556"/>
    <n v="189.55307262569801"/>
    <m/>
    <n v="105623.5475"/>
    <x v="0"/>
    <n v="12692.307699999999"/>
    <x v="1302"/>
    <x v="0"/>
    <m/>
  </r>
  <r>
    <d v="2025-03-04T17:38:36"/>
    <x v="9"/>
    <n v="14"/>
    <s v="DIAZ LOZADA ANDRES FELIPE"/>
    <x v="9"/>
    <x v="0"/>
    <n v="237"/>
    <n v="19.75"/>
    <n v="252.73743016759801"/>
    <m/>
    <n v="140831.39660000001"/>
    <x v="1"/>
    <n v="12692.307699999999"/>
    <x v="1302"/>
    <x v="0"/>
    <m/>
  </r>
  <r>
    <d v="2025-03-04T17:38:36"/>
    <x v="1"/>
    <n v="16"/>
    <s v="PEREZ GARCIA JUAN ESTEBAN"/>
    <x v="0"/>
    <x v="0"/>
    <n v="181"/>
    <n v="20.1111111111111"/>
    <n v="189.55307262569801"/>
    <s v="3 Descuentos (despachador-desubicado)"/>
    <n v="105623.5475"/>
    <x v="0"/>
    <n v="12692.307699999999"/>
    <x v="1302"/>
    <x v="0"/>
    <m/>
  </r>
  <r>
    <d v="2025-03-04T17:38:37"/>
    <x v="9"/>
    <n v="17"/>
    <s v="JARAMILLO JARAMILLO FRANCISCO WBEIMAR"/>
    <x v="2"/>
    <x v="0"/>
    <n v="134"/>
    <n v="22.3333333333333"/>
    <n v="126.368715083799"/>
    <s v="3 Descuentos (desubicado)"/>
    <n v="70415.698300000004"/>
    <x v="0"/>
    <n v="12692.307699999999"/>
    <x v="1302"/>
    <x v="0"/>
    <m/>
  </r>
  <r>
    <d v="2025-03-04T17:38:37"/>
    <x v="1"/>
    <n v="18"/>
    <s v="JARAMILLO JARAMILLO FRANCISCO WBEIMAR"/>
    <x v="0"/>
    <x v="0"/>
    <n v="135"/>
    <n v="15"/>
    <n v="189.55307262569801"/>
    <m/>
    <n v="105623.5475"/>
    <x v="0"/>
    <n v="12692.307699999999"/>
    <x v="1302"/>
    <x v="0"/>
    <m/>
  </r>
  <r>
    <d v="2025-03-04T17:38:37"/>
    <x v="9"/>
    <n v="19"/>
    <s v="MUOZ PEA WEIMAR ALONSO"/>
    <x v="4"/>
    <x v="0"/>
    <n v="131"/>
    <n v="18.714285714285701"/>
    <n v="147.43016759776501"/>
    <m/>
    <n v="82151.648000000001"/>
    <x v="0"/>
    <n v="12692.307699999999"/>
    <x v="1302"/>
    <x v="0"/>
    <m/>
  </r>
  <r>
    <d v="2025-03-04T17:38:37"/>
    <x v="1"/>
    <n v="20"/>
    <s v="GONZALEZ PEREZ RAFAEL JOSE"/>
    <x v="3"/>
    <x v="0"/>
    <n v="173"/>
    <n v="17.3"/>
    <n v="210.61452513966501"/>
    <s v="1 Descuentos (jefe de ruta)"/>
    <n v="117359.4972"/>
    <x v="0"/>
    <n v="12692.307699999999"/>
    <x v="1302"/>
    <x v="0"/>
    <m/>
  </r>
  <r>
    <d v="2025-03-04T17:38:38"/>
    <x v="9"/>
    <n v="21"/>
    <s v="DURANGO DAVID JOSE"/>
    <x v="6"/>
    <x v="0"/>
    <n v="171"/>
    <n v="21.375"/>
    <n v="168.491620111732"/>
    <m/>
    <n v="93887.597800000003"/>
    <x v="0"/>
    <n v="12692.307699999999"/>
    <x v="1302"/>
    <x v="0"/>
    <m/>
  </r>
  <r>
    <d v="2025-03-04T17:38:38"/>
    <x v="1"/>
    <n v="22"/>
    <s v="QUIRAMA CASTAEDA JHON JADER"/>
    <x v="10"/>
    <x v="0"/>
    <n v="108"/>
    <n v="27"/>
    <n v="84.245810055865903"/>
    <m/>
    <n v="46943.798900000002"/>
    <x v="1"/>
    <n v="12692.307699999999"/>
    <x v="1302"/>
    <x v="0"/>
    <m/>
  </r>
  <r>
    <d v="2025-03-04T17:38:38"/>
    <x v="9"/>
    <n v="23"/>
    <s v="SALDARRIAGA PARRA LUIS ALBERTO"/>
    <x v="0"/>
    <x v="0"/>
    <n v="166"/>
    <n v="18.4444444444444"/>
    <n v="189.55307262569801"/>
    <m/>
    <n v="105623.5475"/>
    <x v="2"/>
    <n v="12692.307699999999"/>
    <x v="1302"/>
    <x v="0"/>
    <m/>
  </r>
  <r>
    <d v="2025-03-04T17:38:38"/>
    <x v="1"/>
    <n v="24"/>
    <s v="HERRERA GIRALDO DAVINSON"/>
    <x v="6"/>
    <x v="0"/>
    <n v="131"/>
    <n v="16.375"/>
    <n v="168.491620111732"/>
    <m/>
    <n v="93887.597800000003"/>
    <x v="0"/>
    <n v="12692.307699999999"/>
    <x v="1302"/>
    <x v="0"/>
    <m/>
  </r>
  <r>
    <d v="2025-03-04T17:38:39"/>
    <x v="9"/>
    <n v="25"/>
    <s v="TORRES  GABRIEL OSNEIDER"/>
    <x v="3"/>
    <x v="0"/>
    <n v="253"/>
    <n v="25.3"/>
    <n v="210.61452513966501"/>
    <m/>
    <n v="117359.4972"/>
    <x v="1"/>
    <n v="12692.307699999999"/>
    <x v="1302"/>
    <x v="0"/>
    <m/>
  </r>
  <r>
    <d v="2025-03-04T17:38:39"/>
    <x v="1"/>
    <n v="26"/>
    <s v="CIRO MARIN RODRIGO ALBERTO"/>
    <x v="0"/>
    <x v="0"/>
    <n v="175"/>
    <n v="19.4444444444444"/>
    <n v="189.55307262569801"/>
    <s v="4 Descuentos (conductor)"/>
    <n v="105623.5475"/>
    <x v="0"/>
    <n v="12692.307699999999"/>
    <x v="1302"/>
    <x v="0"/>
    <m/>
  </r>
  <r>
    <d v="2025-03-04T17:38:39"/>
    <x v="9"/>
    <n v="27"/>
    <s v="RUA CHAVARRIA JEFERSON ANDREY"/>
    <x v="12"/>
    <x v="0"/>
    <n v="275"/>
    <n v="21.153846153846199"/>
    <n v="273.79888268156401"/>
    <s v="RUA JEFERSON 121 pasajeros / FLORES JORGE 154 pasajeros"/>
    <n v="152567.34640000001"/>
    <x v="0"/>
    <n v="12692.307699999999"/>
    <x v="1302"/>
    <x v="0"/>
    <m/>
  </r>
  <r>
    <d v="2025-03-04T17:38:39"/>
    <x v="1"/>
    <n v="28"/>
    <s v="HINCAPIE DIDIER FABIAN"/>
    <x v="1"/>
    <x v="0"/>
    <n v="195"/>
    <n v="17.727272727272702"/>
    <n v="231.67597765363101"/>
    <s v="6 Descuentos (despachador-desubicado-discapacitado)"/>
    <n v="129095.4469"/>
    <x v="0"/>
    <n v="12692.307699999999"/>
    <x v="1302"/>
    <x v="0"/>
    <m/>
  </r>
  <r>
    <d v="2025-03-04T17:38:40"/>
    <x v="9"/>
    <n v="29"/>
    <s v="VALENCIA MENDOZA JHON"/>
    <x v="1"/>
    <x v="0"/>
    <n v="267"/>
    <n v="24.272727272727298"/>
    <n v="231.67597765363101"/>
    <m/>
    <n v="93887.597800000003"/>
    <x v="0"/>
    <n v="12692.307699999999"/>
    <x v="1302"/>
    <x v="0"/>
    <m/>
  </r>
  <r>
    <d v="2025-03-04T17:38:40"/>
    <x v="1"/>
    <n v="30"/>
    <s v="TORRES SUAREZ JUAN DIEGO"/>
    <x v="6"/>
    <x v="0"/>
    <n v="193"/>
    <n v="24.125"/>
    <n v="168.491620111732"/>
    <m/>
    <n v="93887.597800000003"/>
    <x v="0"/>
    <n v="12692.307699999999"/>
    <x v="1302"/>
    <x v="0"/>
    <m/>
  </r>
  <r>
    <d v="2025-03-04T17:38:40"/>
    <x v="9"/>
    <n v="31"/>
    <s v="ACOSTA LORA JHON JADER"/>
    <x v="3"/>
    <x v="0"/>
    <n v="212"/>
    <n v="21.2"/>
    <n v="210.61452513966501"/>
    <s v="1 Descuentos (despachador)"/>
    <n v="117359.4972"/>
    <x v="0"/>
    <n v="12692.307699999999"/>
    <x v="1302"/>
    <x v="0"/>
    <m/>
  </r>
  <r>
    <d v="2025-03-04T17:38:40"/>
    <x v="1"/>
    <n v="32"/>
    <s v="AGUDELO GARCIA DENIN ANGELO"/>
    <x v="8"/>
    <x v="0"/>
    <n v="128"/>
    <n v="25.6"/>
    <n v="105.30726256983201"/>
    <s v="3 Descuentos (desubicado)"/>
    <n v="58679.748599999999"/>
    <x v="0"/>
    <n v="12692.307699999999"/>
    <x v="1302"/>
    <x v="0"/>
    <m/>
  </r>
  <r>
    <d v="2025-03-04T17:38:41"/>
    <x v="9"/>
    <n v="33"/>
    <s v="MARULANDA JARAMILLO DAWER ANDRES"/>
    <x v="0"/>
    <x v="0"/>
    <n v="184"/>
    <n v="20.4444444444444"/>
    <n v="189.55307262569801"/>
    <m/>
    <n v="105623.5475"/>
    <x v="0"/>
    <n v="12692.307699999999"/>
    <x v="1302"/>
    <x v="0"/>
    <m/>
  </r>
  <r>
    <d v="2025-03-04T17:38:41"/>
    <x v="1"/>
    <n v="34"/>
    <s v="MONTOYA OSPINA GILBERTO ANTONIO"/>
    <x v="9"/>
    <x v="0"/>
    <n v="292"/>
    <n v="24.3333333333333"/>
    <n v="252.73743016759801"/>
    <m/>
    <n v="140831.39660000001"/>
    <x v="0"/>
    <n v="12692.307699999999"/>
    <x v="1302"/>
    <x v="0"/>
    <m/>
  </r>
  <r>
    <d v="2025-03-04T17:38:41"/>
    <x v="9"/>
    <n v="35"/>
    <s v="QUINTO WALDO HENDIS ENRIQUE"/>
    <x v="0"/>
    <x v="0"/>
    <n v="221"/>
    <n v="24.5555555555556"/>
    <n v="189.55307262569801"/>
    <m/>
    <n v="105623.5475"/>
    <x v="1"/>
    <n v="12692.307699999999"/>
    <x v="1302"/>
    <x v="0"/>
    <m/>
  </r>
  <r>
    <d v="2025-03-04T17:38:41"/>
    <x v="1"/>
    <n v="36"/>
    <s v="MARTINEZ CHAVERRA LUIS NORBERTO"/>
    <x v="3"/>
    <x v="0"/>
    <n v="237"/>
    <n v="23.7"/>
    <n v="210.61452513966501"/>
    <m/>
    <n v="117359.4972"/>
    <x v="0"/>
    <n v="12692.307699999999"/>
    <x v="1302"/>
    <x v="0"/>
    <m/>
  </r>
  <r>
    <d v="2025-03-04T17:38:41"/>
    <x v="9"/>
    <n v="37"/>
    <s v="TABORDA ROJAS DIEGO ALEJANDRO"/>
    <x v="3"/>
    <x v="0"/>
    <n v="180"/>
    <n v="18"/>
    <n v="210.61452513966501"/>
    <m/>
    <n v="117359.4972"/>
    <x v="1"/>
    <n v="12692.307699999999"/>
    <x v="1302"/>
    <x v="0"/>
    <m/>
  </r>
  <r>
    <d v="2025-03-04T17:38:42"/>
    <x v="1"/>
    <n v="38"/>
    <s v="JIMENEZ HERNANDEZ ESTEBAN CAMILO"/>
    <x v="6"/>
    <x v="0"/>
    <n v="190"/>
    <n v="23.75"/>
    <n v="168.491620111732"/>
    <s v="3 Descuentos (desubicado)"/>
    <n v="93887.597800000003"/>
    <x v="0"/>
    <n v="12692.307699999999"/>
    <x v="1302"/>
    <x v="0"/>
    <m/>
  </r>
  <r>
    <d v="2025-03-04T17:38:42"/>
    <x v="9"/>
    <n v="39"/>
    <s v="PALMAR PANA EDIXON JOSUE"/>
    <x v="2"/>
    <x v="0"/>
    <n v="111"/>
    <n v="18.5"/>
    <n v="126.368715083799"/>
    <m/>
    <n v="70415.698300000004"/>
    <x v="0"/>
    <n v="12692.307699999999"/>
    <x v="1302"/>
    <x v="0"/>
    <m/>
  </r>
  <r>
    <d v="2025-03-04T17:38:42"/>
    <x v="1"/>
    <n v="40"/>
    <s v="CERVANTES MARTINEZ FELIX ENRIQUE"/>
    <x v="0"/>
    <x v="0"/>
    <n v="185"/>
    <n v="20.5555555555556"/>
    <n v="189.55307262569801"/>
    <s v="1 Descuentos (conductor)"/>
    <n v="105623.5475"/>
    <x v="0"/>
    <n v="12692.307699999999"/>
    <x v="1302"/>
    <x v="0"/>
    <m/>
  </r>
  <r>
    <d v="2025-03-04T17:38:42"/>
    <x v="9"/>
    <n v="41"/>
    <s v="GARCIA DAVID WILSON ALBERTO"/>
    <x v="0"/>
    <x v="0"/>
    <n v="193"/>
    <n v="21.4444444444444"/>
    <n v="189.55307262569801"/>
    <m/>
    <n v="105623.5475"/>
    <x v="1"/>
    <n v="12692.307699999999"/>
    <x v="1302"/>
    <x v="0"/>
    <m/>
  </r>
  <r>
    <d v="2025-03-04T17:38:42"/>
    <x v="1"/>
    <n v="42"/>
    <s v="LOPERA ALVAREZ ESTIVEN"/>
    <x v="9"/>
    <x v="0"/>
    <n v="269"/>
    <n v="22.4166666666667"/>
    <n v="252.73743016759801"/>
    <m/>
    <n v="140831.39660000001"/>
    <x v="1"/>
    <n v="12692.307699999999"/>
    <x v="1302"/>
    <x v="0"/>
    <m/>
  </r>
  <r>
    <d v="2025-03-04T17:40:28"/>
    <x v="9"/>
    <n v="1"/>
    <s v="RESTREPO RODRIGUEZ LIBARDO ANDRES"/>
    <x v="8"/>
    <x v="0"/>
    <n v="118"/>
    <n v="23.6"/>
    <n v="107.098092643052"/>
    <m/>
    <n v="59727.3842"/>
    <x v="0"/>
    <n v="12083.3333"/>
    <x v="1303"/>
    <x v="0"/>
    <m/>
  </r>
  <r>
    <d v="2025-03-04T17:40:28"/>
    <x v="1"/>
    <n v="2"/>
    <s v="PARIAS MURIEL JHON FREDY"/>
    <x v="3"/>
    <x v="0"/>
    <n v="274"/>
    <n v="27.4"/>
    <n v="214.196185286104"/>
    <m/>
    <n v="119454.7684"/>
    <x v="1"/>
    <n v="12083.3333"/>
    <x v="1303"/>
    <x v="0"/>
    <m/>
  </r>
  <r>
    <d v="2025-03-04T17:40:29"/>
    <x v="9"/>
    <n v="3"/>
    <s v="ESPINOZA CHAVARRIA GUILLERMO LEON"/>
    <x v="3"/>
    <x v="0"/>
    <n v="194"/>
    <n v="19.399999999999999"/>
    <n v="214.196185286104"/>
    <m/>
    <n v="119454.7684"/>
    <x v="0"/>
    <n v="12083.3333"/>
    <x v="1303"/>
    <x v="0"/>
    <m/>
  </r>
  <r>
    <d v="2025-03-04T17:40:29"/>
    <x v="1"/>
    <n v="4"/>
    <s v="SERNA GONZALES GEOVANNY ANDRES"/>
    <x v="0"/>
    <x v="0"/>
    <n v="213"/>
    <n v="23.6666666666667"/>
    <n v="192.77656675749299"/>
    <s v="5 Descuentos (transbordo)"/>
    <n v="107509.2916"/>
    <x v="0"/>
    <n v="12083.3333"/>
    <x v="1303"/>
    <x v="0"/>
    <m/>
  </r>
  <r>
    <d v="2025-03-04T17:40:29"/>
    <x v="9"/>
    <n v="5"/>
    <s v="JARAMILLO JARAMILLO FRANCISCO WBEIMAR"/>
    <x v="3"/>
    <x v="0"/>
    <n v="189"/>
    <n v="18.899999999999999"/>
    <n v="214.196185286104"/>
    <s v="1 Descuentos (despachador)"/>
    <n v="119454.7684"/>
    <x v="1"/>
    <n v="12083.3333"/>
    <x v="1303"/>
    <x v="0"/>
    <m/>
  </r>
  <r>
    <d v="2025-03-04T17:40:29"/>
    <x v="1"/>
    <n v="6"/>
    <s v="LOPEZ PINEDA DANIEL ESTIVEN"/>
    <x v="1"/>
    <x v="0"/>
    <n v="190"/>
    <n v="17.272727272727298"/>
    <n v="235.61580381471401"/>
    <m/>
    <n v="131400.2452"/>
    <x v="0"/>
    <n v="12083.3333"/>
    <x v="1303"/>
    <x v="0"/>
    <m/>
  </r>
  <r>
    <d v="2025-03-04T17:40:30"/>
    <x v="9"/>
    <n v="7"/>
    <s v="QUINTO WALDO HENDIS ENRIQUE"/>
    <x v="1"/>
    <x v="0"/>
    <n v="257"/>
    <n v="23.363636363636399"/>
    <n v="235.61580381471401"/>
    <s v="1 Descuentos (conductor)"/>
    <n v="131400.2452"/>
    <x v="1"/>
    <n v="12083.3333"/>
    <x v="1303"/>
    <x v="0"/>
    <m/>
  </r>
  <r>
    <d v="2025-03-04T17:40:30"/>
    <x v="1"/>
    <n v="8"/>
    <s v="RUA CHAVARRIA JEFERSON ANDREY"/>
    <x v="4"/>
    <x v="0"/>
    <n v="212"/>
    <n v="30.285714285714299"/>
    <n v="149.93732970027199"/>
    <s v="3 Descuentos (desubicado)"/>
    <n v="83618.337899999999"/>
    <x v="1"/>
    <n v="12083.3333"/>
    <x v="1303"/>
    <x v="0"/>
    <m/>
  </r>
  <r>
    <d v="2025-03-04T17:40:30"/>
    <x v="9"/>
    <n v="10"/>
    <s v="RAMIREZ RENGIFO JORGE ANDRES"/>
    <x v="10"/>
    <x v="0"/>
    <n v="75"/>
    <n v="18.75"/>
    <n v="85.6784741144414"/>
    <m/>
    <n v="47781.907399999996"/>
    <x v="0"/>
    <n v="12083.3333"/>
    <x v="1303"/>
    <x v="0"/>
    <m/>
  </r>
  <r>
    <d v="2025-03-04T17:40:30"/>
    <x v="1"/>
    <n v="11"/>
    <s v="PUERTA URREGO EDWARD ANDRES"/>
    <x v="3"/>
    <x v="0"/>
    <n v="248"/>
    <n v="24.8"/>
    <n v="214.196185286104"/>
    <m/>
    <n v="119454.7684"/>
    <x v="0"/>
    <n v="12083.3333"/>
    <x v="1303"/>
    <x v="0"/>
    <m/>
  </r>
  <r>
    <d v="2025-03-04T17:40:30"/>
    <x v="9"/>
    <n v="12"/>
    <s v="DAVID  HENRY GIOVANNY"/>
    <x v="6"/>
    <x v="0"/>
    <n v="158"/>
    <n v="19.75"/>
    <n v="171.356948228883"/>
    <m/>
    <n v="95563.814700000003"/>
    <x v="0"/>
    <n v="12083.3333"/>
    <x v="1303"/>
    <x v="0"/>
    <m/>
  </r>
  <r>
    <d v="2025-03-04T17:40:31"/>
    <x v="1"/>
    <n v="13"/>
    <s v="CERVANTES MARTINEZ FELIX ENRIQUE"/>
    <x v="6"/>
    <x v="0"/>
    <n v="148"/>
    <n v="18.5"/>
    <n v="171.356948228883"/>
    <m/>
    <n v="95563.814700000003"/>
    <x v="0"/>
    <n v="12083.3333"/>
    <x v="1303"/>
    <x v="0"/>
    <m/>
  </r>
  <r>
    <d v="2025-03-04T17:40:31"/>
    <x v="9"/>
    <n v="14"/>
    <s v="DIAZ LOZADA ANDRES FELIPE"/>
    <x v="1"/>
    <x v="0"/>
    <n v="199"/>
    <n v="18.090909090909101"/>
    <n v="235.61580381471401"/>
    <s v="2 Descuentos (despachador-conductor)"/>
    <n v="131400.2452"/>
    <x v="1"/>
    <n v="12083.3333"/>
    <x v="1303"/>
    <x v="0"/>
    <m/>
  </r>
  <r>
    <d v="2025-03-04T17:40:31"/>
    <x v="1"/>
    <n v="15"/>
    <s v="VERENZUELA MARTINEZ ALEXANDER"/>
    <x v="3"/>
    <x v="0"/>
    <n v="213"/>
    <n v="21.3"/>
    <n v="214.196185286104"/>
    <m/>
    <n v="119454.7684"/>
    <x v="1"/>
    <n v="12083.3333"/>
    <x v="1303"/>
    <x v="0"/>
    <m/>
  </r>
  <r>
    <d v="2025-03-04T17:40:31"/>
    <x v="9"/>
    <n v="16"/>
    <s v="PEREZ GARCIA JUAN ESTEBAN"/>
    <x v="3"/>
    <x v="0"/>
    <n v="201"/>
    <n v="20.100000000000001"/>
    <n v="214.196185286104"/>
    <m/>
    <n v="119454.7684"/>
    <x v="0"/>
    <n v="12083.3333"/>
    <x v="1303"/>
    <x v="0"/>
    <m/>
  </r>
  <r>
    <d v="2025-03-04T17:40:31"/>
    <x v="1"/>
    <n v="17"/>
    <s v="RAMIREZ JARAMILLO WILSON"/>
    <x v="11"/>
    <x v="0"/>
    <n v="38"/>
    <n v="19"/>
    <n v="42.8392370572207"/>
    <m/>
    <n v="23890.953699999998"/>
    <x v="0"/>
    <n v="12083.3333"/>
    <x v="1303"/>
    <x v="0"/>
    <m/>
  </r>
  <r>
    <d v="2025-03-04T17:40:32"/>
    <x v="9"/>
    <n v="18"/>
    <s v="BETANCUR GUZMAN JHON FERNANDO"/>
    <x v="3"/>
    <x v="0"/>
    <n v="220"/>
    <n v="22"/>
    <n v="214.196185286104"/>
    <s v="2 Descuentos (despachador)"/>
    <n v="119454.7684"/>
    <x v="0"/>
    <n v="12083.3333"/>
    <x v="1303"/>
    <x v="0"/>
    <m/>
  </r>
  <r>
    <d v="2025-03-04T17:40:32"/>
    <x v="1"/>
    <n v="19"/>
    <s v="MUOZ PEA WEIMAR ALONSO"/>
    <x v="4"/>
    <x v="0"/>
    <n v="161"/>
    <n v="23"/>
    <n v="149.93732970027199"/>
    <m/>
    <n v="83618.337899999999"/>
    <x v="0"/>
    <n v="12083.3333"/>
    <x v="1303"/>
    <x v="0"/>
    <m/>
  </r>
  <r>
    <d v="2025-03-04T17:40:32"/>
    <x v="9"/>
    <n v="20"/>
    <s v="GONZALEZ PEREZ RAFAEL JOSE"/>
    <x v="4"/>
    <x v="0"/>
    <n v="152"/>
    <n v="21.714285714285701"/>
    <n v="149.93732970027199"/>
    <m/>
    <n v="83618.337899999999"/>
    <x v="0"/>
    <n v="12083.3333"/>
    <x v="1303"/>
    <x v="0"/>
    <m/>
  </r>
  <r>
    <d v="2025-03-04T17:40:32"/>
    <x v="1"/>
    <n v="21"/>
    <s v="DURANGO DAVID JOSE"/>
    <x v="0"/>
    <x v="0"/>
    <n v="197"/>
    <n v="21.8888888888889"/>
    <n v="192.77656675749299"/>
    <m/>
    <n v="107509.2916"/>
    <x v="0"/>
    <n v="12083.3333"/>
    <x v="1303"/>
    <x v="0"/>
    <m/>
  </r>
  <r>
    <d v="2025-03-04T17:40:33"/>
    <x v="9"/>
    <n v="22"/>
    <s v="QUIRAMA CASTAEDA JHON JADER"/>
    <x v="0"/>
    <x v="0"/>
    <n v="229"/>
    <n v="25.4444444444444"/>
    <n v="192.77656675749299"/>
    <m/>
    <n v="107509.2916"/>
    <x v="1"/>
    <n v="12083.3333"/>
    <x v="1303"/>
    <x v="0"/>
    <m/>
  </r>
  <r>
    <d v="2025-03-04T17:40:33"/>
    <x v="1"/>
    <n v="23"/>
    <s v="SALDARRIAGA PARRA LUIS ALBERTO"/>
    <x v="0"/>
    <x v="0"/>
    <n v="152"/>
    <n v="16.8888888888889"/>
    <n v="192.77656675749299"/>
    <m/>
    <n v="107509.2916"/>
    <x v="2"/>
    <n v="12083.3333"/>
    <x v="1303"/>
    <x v="0"/>
    <m/>
  </r>
  <r>
    <d v="2025-03-04T17:40:33"/>
    <x v="9"/>
    <n v="24"/>
    <s v="HERRERA GIRALDO DAVINSON"/>
    <x v="0"/>
    <x v="0"/>
    <n v="159"/>
    <n v="17.6666666666667"/>
    <n v="192.77656675749299"/>
    <m/>
    <n v="107509.2916"/>
    <x v="0"/>
    <n v="12083.3333"/>
    <x v="1303"/>
    <x v="0"/>
    <m/>
  </r>
  <r>
    <d v="2025-03-04T17:40:33"/>
    <x v="1"/>
    <n v="25"/>
    <s v="TORRES  GABRIEL OSNEIDER"/>
    <x v="0"/>
    <x v="0"/>
    <n v="215"/>
    <n v="23.8888888888889"/>
    <n v="192.77656675749299"/>
    <m/>
    <n v="107509.2916"/>
    <x v="1"/>
    <n v="12083.3333"/>
    <x v="1303"/>
    <x v="0"/>
    <m/>
  </r>
  <r>
    <d v="2025-03-04T17:40:33"/>
    <x v="9"/>
    <n v="26"/>
    <s v="CIRO MARIN RODRIGO ALBERTO"/>
    <x v="6"/>
    <x v="0"/>
    <n v="180"/>
    <n v="22.5"/>
    <n v="171.356948228883"/>
    <s v="3 Descuentos (asociado)"/>
    <n v="119454.7684"/>
    <x v="0"/>
    <n v="12083.3333"/>
    <x v="1303"/>
    <x v="0"/>
    <m/>
  </r>
  <r>
    <d v="2025-03-04T17:40:34"/>
    <x v="1"/>
    <n v="27"/>
    <s v="FLORES RINCON JORGE ALBERTO"/>
    <x v="3"/>
    <x v="0"/>
    <n v="210"/>
    <n v="21"/>
    <n v="214.196185286104"/>
    <s v="5 Descuentos (asociado-conductor-desubicado)-Henao Ferney 81 pasajeros--Flores Jorge 129 pasajeros"/>
    <n v="119454.7684"/>
    <x v="0"/>
    <n v="12083.3333"/>
    <x v="1303"/>
    <x v="0"/>
    <m/>
  </r>
  <r>
    <d v="2025-03-04T17:40:34"/>
    <x v="9"/>
    <n v="28"/>
    <s v="AGUDELO GARCIA LLORDIN ELIAS"/>
    <x v="4"/>
    <x v="0"/>
    <n v="140"/>
    <n v="20"/>
    <n v="149.93732970027199"/>
    <s v="2 Descuentos (desubicado)"/>
    <n v="83618.337899999999"/>
    <x v="0"/>
    <n v="12083.3333"/>
    <x v="1303"/>
    <x v="0"/>
    <m/>
  </r>
  <r>
    <d v="2025-03-04T17:40:34"/>
    <x v="1"/>
    <n v="29"/>
    <s v="VALENCIA MENDOZA JHON"/>
    <x v="1"/>
    <x v="0"/>
    <n v="227"/>
    <n v="20.636363636363601"/>
    <n v="235.61580381471401"/>
    <m/>
    <n v="131400.2452"/>
    <x v="0"/>
    <n v="12083.3333"/>
    <x v="1303"/>
    <x v="0"/>
    <m/>
  </r>
  <r>
    <d v="2025-03-04T17:40:34"/>
    <x v="9"/>
    <n v="30"/>
    <s v="HINCAPIE DIDIER FABIAN"/>
    <x v="0"/>
    <x v="0"/>
    <n v="174"/>
    <n v="19.3333333333333"/>
    <n v="192.77656675749299"/>
    <m/>
    <n v="107509.2916"/>
    <x v="0"/>
    <n v="12083.3333"/>
    <x v="1303"/>
    <x v="0"/>
    <m/>
  </r>
  <r>
    <d v="2025-03-04T17:40:34"/>
    <x v="1"/>
    <n v="31"/>
    <s v="ACOSTA LORA JHON JADER"/>
    <x v="0"/>
    <x v="0"/>
    <n v="240"/>
    <n v="26.6666666666667"/>
    <n v="192.77656675749299"/>
    <s v="3 Descuentos (desubicado)"/>
    <n v="107509.2916"/>
    <x v="0"/>
    <n v="12083.3333"/>
    <x v="1303"/>
    <x v="0"/>
    <m/>
  </r>
  <r>
    <d v="2025-03-04T17:40:35"/>
    <x v="9"/>
    <n v="32"/>
    <s v="AGUDELO GARCIA DENIN ANGELO"/>
    <x v="0"/>
    <x v="0"/>
    <n v="170"/>
    <n v="18.8888888888889"/>
    <n v="192.77656675749299"/>
    <m/>
    <n v="107509.2916"/>
    <x v="0"/>
    <n v="12083.3333"/>
    <x v="1303"/>
    <x v="0"/>
    <m/>
  </r>
  <r>
    <d v="2025-03-04T17:40:35"/>
    <x v="1"/>
    <n v="33"/>
    <s v="MARULANDA JARAMILLO DAWER ANDRES"/>
    <x v="3"/>
    <x v="0"/>
    <n v="180"/>
    <n v="18"/>
    <n v="214.196185286104"/>
    <m/>
    <n v="119454.7684"/>
    <x v="0"/>
    <n v="12083.3333"/>
    <x v="1303"/>
    <x v="0"/>
    <m/>
  </r>
  <r>
    <d v="2025-03-04T17:40:35"/>
    <x v="9"/>
    <n v="34"/>
    <s v="MONTOYA OSPINA GILBERTO ANTONIO"/>
    <x v="9"/>
    <x v="0"/>
    <n v="283"/>
    <n v="23.5833333333333"/>
    <n v="257.035422343324"/>
    <m/>
    <n v="143345.72210000001"/>
    <x v="0"/>
    <n v="12083.3333"/>
    <x v="1303"/>
    <x v="0"/>
    <m/>
  </r>
  <r>
    <d v="2025-03-04T17:40:35"/>
    <x v="1"/>
    <n v="35"/>
    <s v="MOLINA LUIS FERNANDO"/>
    <x v="0"/>
    <x v="0"/>
    <n v="184"/>
    <n v="20.4444444444444"/>
    <n v="192.77656675749299"/>
    <m/>
    <n v="107509.2916"/>
    <x v="1"/>
    <n v="12083.3333"/>
    <x v="1303"/>
    <x v="0"/>
    <m/>
  </r>
  <r>
    <d v="2025-03-04T17:40:36"/>
    <x v="9"/>
    <n v="36"/>
    <s v="MARTINEZ CHAVERRA LUIS NORBERTO"/>
    <x v="3"/>
    <x v="0"/>
    <n v="213"/>
    <n v="21.3"/>
    <n v="214.196185286104"/>
    <m/>
    <n v="119454.7684"/>
    <x v="0"/>
    <n v="12083.3333"/>
    <x v="1303"/>
    <x v="0"/>
    <m/>
  </r>
  <r>
    <d v="2025-03-04T17:40:36"/>
    <x v="1"/>
    <n v="37"/>
    <s v="TABORDA ROJAS DIEGO ALEJANDRO"/>
    <x v="6"/>
    <x v="0"/>
    <n v="203"/>
    <n v="25.375"/>
    <n v="171.356948228883"/>
    <m/>
    <n v="95563.814700000003"/>
    <x v="1"/>
    <n v="12083.3333"/>
    <x v="1303"/>
    <x v="0"/>
    <m/>
  </r>
  <r>
    <d v="2025-03-04T17:40:36"/>
    <x v="9"/>
    <n v="38"/>
    <s v="JIMENEZ HERNANDEZ ESTEBAN CAMILO"/>
    <x v="4"/>
    <x v="0"/>
    <n v="126"/>
    <n v="18"/>
    <n v="149.93732970027199"/>
    <m/>
    <n v="83618.337899999999"/>
    <x v="0"/>
    <n v="12083.3333"/>
    <x v="1303"/>
    <x v="0"/>
    <m/>
  </r>
  <r>
    <d v="2025-03-04T17:40:36"/>
    <x v="1"/>
    <n v="39"/>
    <s v="PALMAR PANA EDIXON JOSUE"/>
    <x v="13"/>
    <x v="0"/>
    <n v="283"/>
    <n v="20.214285714285701"/>
    <n v="299.874659400545"/>
    <s v="1 Descuentos (jefe de ruta)"/>
    <n v="167236.67569999999"/>
    <x v="0"/>
    <n v="12083.3333"/>
    <x v="1303"/>
    <x v="0"/>
    <m/>
  </r>
  <r>
    <d v="2025-03-04T17:40:36"/>
    <x v="9"/>
    <n v="40"/>
    <s v="BERNAL RONDON KEVIN OSWALDO"/>
    <x v="3"/>
    <x v="0"/>
    <n v="177"/>
    <n v="17.7"/>
    <n v="214.196185286104"/>
    <s v="1 Descuentos (conductor)"/>
    <n v="119454.7684"/>
    <x v="0"/>
    <n v="12083.3333"/>
    <x v="1303"/>
    <x v="0"/>
    <m/>
  </r>
  <r>
    <d v="2025-03-04T17:40:37"/>
    <x v="1"/>
    <n v="41"/>
    <s v="GARCIA DAVID WILSON ALBERTO"/>
    <x v="3"/>
    <x v="0"/>
    <n v="249"/>
    <n v="24.9"/>
    <n v="214.196185286104"/>
    <m/>
    <n v="119454.7684"/>
    <x v="1"/>
    <n v="12083.3333"/>
    <x v="1303"/>
    <x v="0"/>
    <m/>
  </r>
  <r>
    <d v="2025-03-04T17:40:37"/>
    <x v="9"/>
    <n v="42"/>
    <s v="LOPERA ALVAREZ ESTIVEN"/>
    <x v="0"/>
    <x v="0"/>
    <n v="210"/>
    <n v="23.3333333333333"/>
    <n v="192.77656675749299"/>
    <m/>
    <n v="107509.2916"/>
    <x v="1"/>
    <n v="12083.3333"/>
    <x v="1303"/>
    <x v="0"/>
    <m/>
  </r>
  <r>
    <d v="2025-03-04T17:42:25"/>
    <x v="9"/>
    <n v="1"/>
    <s v="RESTREPO RODRIGUEZ LIBARDO ANDRES"/>
    <x v="1"/>
    <x v="0"/>
    <n v="218"/>
    <n v="19.818181818181799"/>
    <n v="241.317577548006"/>
    <s v="2 Descuentos (desubicado)"/>
    <n v="134735.78289999999"/>
    <x v="0"/>
    <n v="12433.3333"/>
    <x v="1304"/>
    <x v="0"/>
    <m/>
  </r>
  <r>
    <d v="2025-03-04T17:42:25"/>
    <x v="1"/>
    <n v="2"/>
    <s v="PARIAS MURIEL JHON FREDY"/>
    <x v="6"/>
    <x v="0"/>
    <n v="222"/>
    <n v="27.75"/>
    <n v="175.50369276218601"/>
    <m/>
    <n v="97989.660300000003"/>
    <x v="1"/>
    <n v="12433.3333"/>
    <x v="1304"/>
    <x v="0"/>
    <m/>
  </r>
  <r>
    <d v="2025-03-04T17:42:25"/>
    <x v="9"/>
    <n v="4"/>
    <s v="SERNA GONZALES GEOVANNY ANDRES"/>
    <x v="0"/>
    <x v="0"/>
    <n v="216"/>
    <n v="24"/>
    <n v="197.44165435745899"/>
    <s v="8 Descuentos (desubicado-despachador)"/>
    <n v="110238.36780000001"/>
    <x v="0"/>
    <n v="12433.3333"/>
    <x v="1304"/>
    <x v="0"/>
    <m/>
  </r>
  <r>
    <d v="2025-03-04T17:42:26"/>
    <x v="1"/>
    <n v="5"/>
    <s v="BERRIO POSADA ANGELA"/>
    <x v="11"/>
    <x v="0"/>
    <n v="37"/>
    <n v="14.8"/>
    <n v="54.844903988183198"/>
    <m/>
    <n v="30621.768800000002"/>
    <x v="1"/>
    <n v="12433.3333"/>
    <x v="1304"/>
    <x v="0"/>
    <m/>
  </r>
  <r>
    <d v="2025-03-04T17:42:26"/>
    <x v="9"/>
    <n v="6"/>
    <s v="LOPEZ PINEDA DANIEL ESTIVEN"/>
    <x v="3"/>
    <x v="0"/>
    <n v="188"/>
    <n v="18.8"/>
    <n v="219.37961595273299"/>
    <m/>
    <n v="122487.0753"/>
    <x v="0"/>
    <n v="12433.3333"/>
    <x v="1304"/>
    <x v="0"/>
    <m/>
  </r>
  <r>
    <d v="2025-03-04T17:42:26"/>
    <x v="1"/>
    <n v="7"/>
    <s v="MEDINA MARTINEZ JONATHAN ESTIVEN"/>
    <x v="3"/>
    <x v="0"/>
    <n v="238"/>
    <n v="23.8"/>
    <n v="219.37961595273299"/>
    <s v="1 Descuentos (despachador)"/>
    <n v="122487.0753"/>
    <x v="1"/>
    <n v="12433.3333"/>
    <x v="1304"/>
    <x v="0"/>
    <m/>
  </r>
  <r>
    <d v="2025-03-04T17:42:26"/>
    <x v="9"/>
    <n v="8"/>
    <s v="VACA FIERRO ROBINSON"/>
    <x v="0"/>
    <x v="0"/>
    <n v="207"/>
    <n v="23"/>
    <n v="197.44165435745899"/>
    <s v="18 Descuentos (transbordo)"/>
    <n v="110238.36780000001"/>
    <x v="1"/>
    <n v="12433.3333"/>
    <x v="1304"/>
    <x v="0"/>
    <m/>
  </r>
  <r>
    <d v="2025-03-04T17:42:26"/>
    <x v="1"/>
    <n v="10"/>
    <s v="RAMIREZ RENGIFO JORGE ANDRES"/>
    <x v="3"/>
    <x v="0"/>
    <n v="188"/>
    <n v="18.8"/>
    <n v="219.37961595273299"/>
    <m/>
    <n v="122487.0753"/>
    <x v="0"/>
    <n v="12433.3333"/>
    <x v="1304"/>
    <x v="0"/>
    <m/>
  </r>
  <r>
    <d v="2025-03-04T17:42:27"/>
    <x v="9"/>
    <n v="11"/>
    <s v="PUERTA URREGO EDWARD ANDRES"/>
    <x v="0"/>
    <x v="0"/>
    <n v="192"/>
    <n v="21.3333333333333"/>
    <n v="197.44165435745899"/>
    <s v="7 Descuentos (desubicado-despachador)"/>
    <n v="110238.36780000001"/>
    <x v="0"/>
    <n v="12433.3333"/>
    <x v="1304"/>
    <x v="0"/>
    <m/>
  </r>
  <r>
    <d v="2025-03-04T17:42:27"/>
    <x v="1"/>
    <n v="12"/>
    <s v="JIMENEZ JIMENEZ OMAR DAVID"/>
    <x v="0"/>
    <x v="0"/>
    <n v="195"/>
    <n v="21.6666666666667"/>
    <n v="197.44165435745899"/>
    <m/>
    <n v="110238.36780000001"/>
    <x v="0"/>
    <n v="12433.3333"/>
    <x v="1304"/>
    <x v="0"/>
    <m/>
  </r>
  <r>
    <d v="2025-03-04T17:42:27"/>
    <x v="9"/>
    <n v="13"/>
    <s v="DURANGO PAEZ GILDARDO"/>
    <x v="0"/>
    <x v="0"/>
    <n v="150"/>
    <n v="16.6666666666667"/>
    <n v="197.44165435745899"/>
    <m/>
    <n v="110238.36780000001"/>
    <x v="0"/>
    <n v="12433.3333"/>
    <x v="1304"/>
    <x v="0"/>
    <m/>
  </r>
  <r>
    <d v="2025-03-04T17:42:27"/>
    <x v="1"/>
    <n v="14"/>
    <s v="DIAZ LOZADA ANDRES FELIPE"/>
    <x v="3"/>
    <x v="0"/>
    <n v="218"/>
    <n v="21.8"/>
    <n v="219.37961595273299"/>
    <s v="1 Descuentos (desubicado)"/>
    <n v="122487.0753"/>
    <x v="1"/>
    <n v="12433.3333"/>
    <x v="1304"/>
    <x v="0"/>
    <m/>
  </r>
  <r>
    <d v="2025-03-04T17:42:27"/>
    <x v="9"/>
    <n v="15"/>
    <s v="VERENZUELA MARTINEZ ALEXANDER"/>
    <x v="8"/>
    <x v="0"/>
    <n v="105"/>
    <n v="21"/>
    <n v="109.689807976366"/>
    <m/>
    <n v="61243.537700000001"/>
    <x v="1"/>
    <n v="12433.3333"/>
    <x v="1304"/>
    <x v="0"/>
    <m/>
  </r>
  <r>
    <d v="2025-03-04T17:42:28"/>
    <x v="1"/>
    <n v="16"/>
    <s v="PINO JUAN ESTEBAN"/>
    <x v="0"/>
    <x v="0"/>
    <n v="207"/>
    <n v="23"/>
    <n v="197.44165435745899"/>
    <m/>
    <n v="110238.36780000001"/>
    <x v="0"/>
    <n v="12433.3333"/>
    <x v="1304"/>
    <x v="0"/>
    <m/>
  </r>
  <r>
    <d v="2025-03-04T17:42:28"/>
    <x v="9"/>
    <n v="18"/>
    <s v="BETANCUR GUZMAN JHON FERNANDO"/>
    <x v="2"/>
    <x v="0"/>
    <n v="93"/>
    <n v="15.5"/>
    <n v="131.62776957163999"/>
    <m/>
    <n v="73492.245200000005"/>
    <x v="0"/>
    <n v="12433.3333"/>
    <x v="1304"/>
    <x v="0"/>
    <m/>
  </r>
  <r>
    <d v="2025-03-04T17:42:28"/>
    <x v="1"/>
    <n v="20"/>
    <s v="GONZALEZ PEREZ RAFAEL JOSE"/>
    <x v="0"/>
    <x v="0"/>
    <n v="182"/>
    <n v="20.2222222222222"/>
    <n v="197.44165435745899"/>
    <m/>
    <n v="110238.36780000001"/>
    <x v="0"/>
    <n v="12433.3333"/>
    <x v="1304"/>
    <x v="0"/>
    <m/>
  </r>
  <r>
    <d v="2025-03-04T17:42:28"/>
    <x v="9"/>
    <n v="21"/>
    <s v="DAVID  HENRY GIOVANNY"/>
    <x v="0"/>
    <x v="0"/>
    <n v="193"/>
    <n v="21.4444444444444"/>
    <n v="197.44165435745899"/>
    <s v="3 Descuentos (desubicado)"/>
    <n v="110238.36780000001"/>
    <x v="0"/>
    <n v="12433.3333"/>
    <x v="1304"/>
    <x v="0"/>
    <m/>
  </r>
  <r>
    <d v="2025-03-04T17:42:29"/>
    <x v="1"/>
    <n v="22"/>
    <s v="QUIRAMA CASTAEDA JHON JADER"/>
    <x v="3"/>
    <x v="0"/>
    <n v="253"/>
    <n v="25.3"/>
    <n v="219.37961595273299"/>
    <m/>
    <n v="122487.0753"/>
    <x v="1"/>
    <n v="12433.3333"/>
    <x v="1304"/>
    <x v="0"/>
    <m/>
  </r>
  <r>
    <d v="2025-03-04T17:42:29"/>
    <x v="9"/>
    <n v="23"/>
    <s v="RUA CHAVARRIA JEFERSON ANDREY"/>
    <x v="6"/>
    <x v="0"/>
    <n v="214"/>
    <n v="26.75"/>
    <n v="175.50369276218601"/>
    <s v="2 Descuentos (jefe de ruta-despachador)"/>
    <n v="97989.660300000003"/>
    <x v="2"/>
    <n v="12433.3333"/>
    <x v="1304"/>
    <x v="0"/>
    <m/>
  </r>
  <r>
    <d v="2025-03-04T17:42:29"/>
    <x v="1"/>
    <n v="24"/>
    <s v="HERRERA GIRALDO DAVINSON"/>
    <x v="0"/>
    <x v="0"/>
    <n v="195"/>
    <n v="21.6666666666667"/>
    <n v="197.44165435745899"/>
    <s v="7 Descuentos (transbordo)"/>
    <n v="110238.36780000001"/>
    <x v="0"/>
    <n v="12433.3333"/>
    <x v="1304"/>
    <x v="0"/>
    <m/>
  </r>
  <r>
    <d v="2025-03-04T17:42:29"/>
    <x v="9"/>
    <n v="25"/>
    <s v="TORRES  GABRIEL OSNEIDER"/>
    <x v="3"/>
    <x v="0"/>
    <n v="229"/>
    <n v="22.9"/>
    <n v="219.37961595273299"/>
    <m/>
    <n v="122487.0753"/>
    <x v="1"/>
    <n v="12433.3333"/>
    <x v="1304"/>
    <x v="0"/>
    <m/>
  </r>
  <r>
    <d v="2025-03-04T17:42:30"/>
    <x v="1"/>
    <n v="26"/>
    <s v="CIRO MARIN RODRIGO ALBERTO"/>
    <x v="2"/>
    <x v="0"/>
    <n v="143"/>
    <n v="23.8333333333333"/>
    <n v="131.62776957163999"/>
    <m/>
    <n v="73492.245200000005"/>
    <x v="0"/>
    <n v="12433.3333"/>
    <x v="1304"/>
    <x v="0"/>
    <m/>
  </r>
  <r>
    <d v="2025-03-04T17:42:30"/>
    <x v="9"/>
    <n v="27"/>
    <s v="FLORES RINCON JORGE ALBERTO"/>
    <x v="9"/>
    <x v="0"/>
    <n v="273"/>
    <n v="22.75"/>
    <n v="263.25553914327901"/>
    <m/>
    <n v="146984.49040000001"/>
    <x v="0"/>
    <n v="12433.3333"/>
    <x v="1304"/>
    <x v="0"/>
    <m/>
  </r>
  <r>
    <d v="2025-03-04T17:42:30"/>
    <x v="1"/>
    <n v="28"/>
    <s v="AGUDELO GARCIA LLORDIN ELIAS"/>
    <x v="3"/>
    <x v="0"/>
    <n v="227"/>
    <n v="22.7"/>
    <n v="219.37961595273299"/>
    <s v="5 Descuentos (despachador)"/>
    <n v="122487.0753"/>
    <x v="0"/>
    <n v="12433.3333"/>
    <x v="1304"/>
    <x v="0"/>
    <m/>
  </r>
  <r>
    <d v="2025-03-04T17:42:30"/>
    <x v="9"/>
    <n v="29"/>
    <s v="VALENCIA MENDOZA JHON"/>
    <x v="4"/>
    <x v="0"/>
    <n v="141"/>
    <n v="20.1428571428571"/>
    <n v="153.565731166913"/>
    <m/>
    <n v="122487.0753"/>
    <x v="0"/>
    <n v="12433.3333"/>
    <x v="1304"/>
    <x v="0"/>
    <m/>
  </r>
  <r>
    <d v="2025-03-04T17:42:30"/>
    <x v="1"/>
    <n v="30"/>
    <s v="TORRES SUAREZ JUAN DIEGO"/>
    <x v="3"/>
    <x v="0"/>
    <n v="191"/>
    <n v="19.100000000000001"/>
    <n v="219.37961595273299"/>
    <s v="1 Descuentos (conductor)"/>
    <n v="122487.0753"/>
    <x v="0"/>
    <n v="12433.3333"/>
    <x v="1304"/>
    <x v="0"/>
    <m/>
  </r>
  <r>
    <d v="2025-03-04T17:42:31"/>
    <x v="9"/>
    <n v="31"/>
    <s v="ACOSTA LORA JHON JADER"/>
    <x v="0"/>
    <x v="0"/>
    <n v="246"/>
    <n v="27.3333333333333"/>
    <n v="197.44165435745899"/>
    <m/>
    <n v="110238.36780000001"/>
    <x v="0"/>
    <n v="12433.3333"/>
    <x v="1304"/>
    <x v="0"/>
    <m/>
  </r>
  <r>
    <d v="2025-03-04T17:42:31"/>
    <x v="1"/>
    <n v="32"/>
    <s v="AGUDELO GARCIA DENIN ANGELO"/>
    <x v="0"/>
    <x v="0"/>
    <n v="190"/>
    <n v="21.1111111111111"/>
    <n v="197.44165435745899"/>
    <m/>
    <n v="110238.36780000001"/>
    <x v="0"/>
    <n v="12433.3333"/>
    <x v="1304"/>
    <x v="0"/>
    <m/>
  </r>
  <r>
    <d v="2025-03-04T17:42:31"/>
    <x v="9"/>
    <n v="33"/>
    <s v="QUINTO WALDO HENDIS ENRIQUE"/>
    <x v="6"/>
    <x v="0"/>
    <n v="209"/>
    <n v="26.125"/>
    <n v="175.50369276218601"/>
    <m/>
    <n v="97989.660300000003"/>
    <x v="0"/>
    <n v="12433.3333"/>
    <x v="1304"/>
    <x v="0"/>
    <m/>
  </r>
  <r>
    <d v="2025-03-04T17:42:31"/>
    <x v="1"/>
    <n v="34"/>
    <s v="MONTOYA OSPINA GILBERTO ANTONIO"/>
    <x v="3"/>
    <x v="0"/>
    <n v="247"/>
    <n v="24.7"/>
    <n v="219.37961595273299"/>
    <s v="1 Descuentos (jefe de ruta)"/>
    <n v="122487.0753"/>
    <x v="0"/>
    <n v="12433.3333"/>
    <x v="1304"/>
    <x v="0"/>
    <m/>
  </r>
  <r>
    <d v="2025-03-04T17:42:32"/>
    <x v="9"/>
    <n v="35"/>
    <s v="MOLINA LUIS FERNANDO"/>
    <x v="0"/>
    <x v="0"/>
    <n v="167"/>
    <n v="18.5555555555556"/>
    <n v="197.44165435745899"/>
    <m/>
    <n v="110238.36780000001"/>
    <x v="1"/>
    <n v="12433.3333"/>
    <x v="1304"/>
    <x v="0"/>
    <m/>
  </r>
  <r>
    <d v="2025-03-04T17:42:32"/>
    <x v="1"/>
    <n v="36"/>
    <s v="JARAMILLO JARAMILLO FRANCISCO WBEIMAR"/>
    <x v="3"/>
    <x v="0"/>
    <n v="220"/>
    <n v="22"/>
    <n v="219.37961595273299"/>
    <s v="1 Descuentos (despachador)"/>
    <n v="122487.0753"/>
    <x v="0"/>
    <n v="12433.3333"/>
    <x v="1304"/>
    <x v="0"/>
    <m/>
  </r>
  <r>
    <d v="2025-03-04T17:42:32"/>
    <x v="9"/>
    <n v="37"/>
    <s v="GRISALES VILLA DEIBY ALEJANDRO"/>
    <x v="3"/>
    <x v="0"/>
    <n v="250"/>
    <n v="25"/>
    <n v="219.37961595273299"/>
    <m/>
    <n v="122487.0753"/>
    <x v="1"/>
    <n v="12433.3333"/>
    <x v="1304"/>
    <x v="0"/>
    <m/>
  </r>
  <r>
    <d v="2025-03-04T17:42:32"/>
    <x v="1"/>
    <n v="38"/>
    <s v="JIMENEZ HERNANDEZ ESTEBAN CAMILO"/>
    <x v="6"/>
    <x v="0"/>
    <n v="156"/>
    <n v="19.5"/>
    <n v="175.50369276218601"/>
    <m/>
    <n v="97989.660300000003"/>
    <x v="0"/>
    <n v="12433.3333"/>
    <x v="1304"/>
    <x v="0"/>
    <m/>
  </r>
  <r>
    <d v="2025-03-04T17:42:32"/>
    <x v="9"/>
    <n v="39"/>
    <s v="CERVANTES MARTINEZ FELIX ENRIQUE"/>
    <x v="0"/>
    <x v="0"/>
    <n v="195"/>
    <n v="21.6666666666667"/>
    <n v="197.44165435745899"/>
    <s v="4 Descuentos (conductor-desubicado)"/>
    <n v="110238.36780000001"/>
    <x v="0"/>
    <n v="12433.3333"/>
    <x v="1304"/>
    <x v="0"/>
    <m/>
  </r>
  <r>
    <d v="2025-03-04T17:42:33"/>
    <x v="1"/>
    <n v="40"/>
    <s v="BERNAL RONDON KEVIN OSWALDO"/>
    <x v="3"/>
    <x v="0"/>
    <n v="194"/>
    <n v="19.399999999999999"/>
    <n v="219.37961595273299"/>
    <m/>
    <n v="122487.0753"/>
    <x v="0"/>
    <n v="12433.3333"/>
    <x v="1304"/>
    <x v="0"/>
    <m/>
  </r>
  <r>
    <d v="2025-03-04T17:42:33"/>
    <x v="9"/>
    <n v="41"/>
    <s v="GARCIA DAVID WILSON ALBERTO"/>
    <x v="6"/>
    <x v="0"/>
    <n v="214"/>
    <n v="26.75"/>
    <n v="175.50369276218601"/>
    <m/>
    <n v="97989.660300000003"/>
    <x v="1"/>
    <n v="12433.3333"/>
    <x v="1304"/>
    <x v="0"/>
    <m/>
  </r>
  <r>
    <d v="2025-03-04T17:42:33"/>
    <x v="1"/>
    <n v="42"/>
    <s v="HINCAPIE DIDIER FABIAN"/>
    <x v="9"/>
    <x v="0"/>
    <n v="223"/>
    <n v="18.5833333333333"/>
    <n v="263.25553914327901"/>
    <s v="1 Descuentos (discapacitado)"/>
    <n v="146984.49040000001"/>
    <x v="1"/>
    <n v="12433.3333"/>
    <x v="1304"/>
    <x v="0"/>
    <m/>
  </r>
  <r>
    <d v="2025-03-04T17:44:31"/>
    <x v="9"/>
    <n v="2"/>
    <s v="PARIAS MURIEL JHON FREDY"/>
    <x v="0"/>
    <x v="0"/>
    <n v="181"/>
    <n v="20.1111111111111"/>
    <n v="187.24615384615399"/>
    <s v="3 Descuentos (transbordo)"/>
    <n v="104274"/>
    <x v="1"/>
    <n v="13341.6667"/>
    <x v="1305"/>
    <x v="0"/>
    <m/>
  </r>
  <r>
    <d v="2025-03-04T17:44:31"/>
    <x v="9"/>
    <n v="4"/>
    <s v="SERNA GONZALES GEOVANNY ANDRES"/>
    <x v="6"/>
    <x v="0"/>
    <n v="169"/>
    <n v="21.125"/>
    <n v="166.44102564102599"/>
    <m/>
    <n v="92688"/>
    <x v="0"/>
    <n v="13341.6667"/>
    <x v="1305"/>
    <x v="0"/>
    <m/>
  </r>
  <r>
    <d v="2025-03-04T17:44:31"/>
    <x v="1"/>
    <n v="5"/>
    <s v="QUINTERO  ALVARO ANTONIO"/>
    <x v="4"/>
    <x v="0"/>
    <n v="134"/>
    <n v="19.1428571428571"/>
    <n v="145.63589743589699"/>
    <m/>
    <n v="81102"/>
    <x v="1"/>
    <n v="13341.6667"/>
    <x v="1305"/>
    <x v="0"/>
    <m/>
  </r>
  <r>
    <d v="2025-03-04T17:44:32"/>
    <x v="9"/>
    <n v="6"/>
    <s v="LOPEZ PINEDA DANIEL ESTIVEN"/>
    <x v="0"/>
    <x v="0"/>
    <n v="229"/>
    <n v="25.4444444444444"/>
    <n v="187.24615384615399"/>
    <m/>
    <n v="104274"/>
    <x v="0"/>
    <n v="13341.6667"/>
    <x v="1305"/>
    <x v="0"/>
    <m/>
  </r>
  <r>
    <d v="2025-03-04T17:44:32"/>
    <x v="1"/>
    <n v="8"/>
    <s v="VACA FIERRO ROBINSON"/>
    <x v="0"/>
    <x v="0"/>
    <n v="197"/>
    <n v="21.8888888888889"/>
    <n v="187.24615384615399"/>
    <m/>
    <n v="104274"/>
    <x v="1"/>
    <n v="13341.6667"/>
    <x v="1305"/>
    <x v="0"/>
    <m/>
  </r>
  <r>
    <d v="2025-03-04T17:44:32"/>
    <x v="9"/>
    <n v="10"/>
    <s v="RAMIREZ RENGIFO JORGE ANDRES"/>
    <x v="6"/>
    <x v="0"/>
    <n v="160"/>
    <n v="20"/>
    <n v="166.44102564102599"/>
    <m/>
    <n v="92688"/>
    <x v="0"/>
    <n v="13341.6667"/>
    <x v="1305"/>
    <x v="0"/>
    <m/>
  </r>
  <r>
    <d v="2025-03-04T17:44:32"/>
    <x v="9"/>
    <n v="12"/>
    <s v="JIMENEZ JIMENEZ OMAR DAVID"/>
    <x v="2"/>
    <x v="0"/>
    <n v="168"/>
    <n v="28"/>
    <n v="124.83076923076899"/>
    <m/>
    <n v="69516"/>
    <x v="0"/>
    <n v="13341.6667"/>
    <x v="1305"/>
    <x v="0"/>
    <m/>
  </r>
  <r>
    <d v="2025-03-04T17:44:33"/>
    <x v="9"/>
    <n v="13"/>
    <s v="DURANGO PAEZ GILDARDO"/>
    <x v="4"/>
    <x v="0"/>
    <n v="159"/>
    <n v="22.714285714285701"/>
    <n v="145.63589743589699"/>
    <m/>
    <n v="81102"/>
    <x v="0"/>
    <n v="13341.6667"/>
    <x v="1305"/>
    <x v="0"/>
    <m/>
  </r>
  <r>
    <d v="2025-03-04T17:44:33"/>
    <x v="9"/>
    <n v="14"/>
    <s v="DIAZ LOZADA ANDRES FELIPE"/>
    <x v="3"/>
    <x v="0"/>
    <n v="146"/>
    <n v="14.6"/>
    <n v="208.05128205128199"/>
    <s v="2 Descuentos (desubicado-despachador)"/>
    <n v="115860"/>
    <x v="1"/>
    <n v="13341.6667"/>
    <x v="1305"/>
    <x v="0"/>
    <m/>
  </r>
  <r>
    <d v="2025-03-04T17:44:33"/>
    <x v="9"/>
    <n v="16"/>
    <s v="PEREZ GARCIA JUAN ESTEBAN"/>
    <x v="3"/>
    <x v="0"/>
    <n v="213"/>
    <n v="21.3"/>
    <n v="208.05128205128199"/>
    <s v="1 Descuentos (despachador)"/>
    <n v="115860"/>
    <x v="0"/>
    <n v="13341.6667"/>
    <x v="1305"/>
    <x v="0"/>
    <m/>
  </r>
  <r>
    <d v="2025-03-04T17:44:33"/>
    <x v="9"/>
    <n v="20"/>
    <s v="GONZALEZ PEREZ RAFAEL JOSE"/>
    <x v="0"/>
    <x v="0"/>
    <n v="187"/>
    <n v="20.7777777777778"/>
    <n v="187.24615384615399"/>
    <s v="2 Descuentos (conductor)"/>
    <n v="104274"/>
    <x v="0"/>
    <n v="13341.6667"/>
    <x v="1305"/>
    <x v="0"/>
    <m/>
  </r>
  <r>
    <d v="2025-03-04T17:44:33"/>
    <x v="9"/>
    <n v="24"/>
    <s v="HERRERA GIRALDO DAVINSON"/>
    <x v="0"/>
    <x v="0"/>
    <n v="190"/>
    <n v="21.1111111111111"/>
    <n v="187.24615384615399"/>
    <m/>
    <n v="104274"/>
    <x v="0"/>
    <n v="13341.6667"/>
    <x v="1305"/>
    <x v="0"/>
    <m/>
  </r>
  <r>
    <d v="2025-03-04T17:44:34"/>
    <x v="9"/>
    <n v="26"/>
    <s v="CIRO MARIN RODRIGO ALBERTO"/>
    <x v="0"/>
    <x v="0"/>
    <n v="180"/>
    <n v="20"/>
    <n v="187.24615384615399"/>
    <s v="2 Descuentos (asociado)"/>
    <n v="104274"/>
    <x v="0"/>
    <n v="13341.6667"/>
    <x v="1305"/>
    <x v="0"/>
    <m/>
  </r>
  <r>
    <d v="2025-03-04T17:44:34"/>
    <x v="9"/>
    <n v="28"/>
    <s v="AGUDELO GARCIA LLORDIN ELIAS"/>
    <x v="0"/>
    <x v="0"/>
    <n v="176"/>
    <n v="19.5555555555556"/>
    <n v="187.24615384615399"/>
    <m/>
    <n v="104274"/>
    <x v="0"/>
    <n v="13341.6667"/>
    <x v="1305"/>
    <x v="0"/>
    <m/>
  </r>
  <r>
    <d v="2025-03-04T17:44:34"/>
    <x v="9"/>
    <n v="30"/>
    <s v="TORRES SUAREZ JUAN DIEGO"/>
    <x v="6"/>
    <x v="0"/>
    <n v="154"/>
    <n v="19.25"/>
    <n v="166.44102564102599"/>
    <m/>
    <n v="92688"/>
    <x v="0"/>
    <n v="13341.6667"/>
    <x v="1305"/>
    <x v="0"/>
    <m/>
  </r>
  <r>
    <d v="2025-03-04T17:44:34"/>
    <x v="9"/>
    <n v="32"/>
    <s v="AGUDELO GARCIA DENIN ANGELO"/>
    <x v="0"/>
    <x v="0"/>
    <n v="173"/>
    <n v="19.2222222222222"/>
    <n v="187.24615384615399"/>
    <m/>
    <n v="104274"/>
    <x v="0"/>
    <n v="13341.6667"/>
    <x v="1305"/>
    <x v="0"/>
    <m/>
  </r>
  <r>
    <d v="2025-03-04T17:44:34"/>
    <x v="9"/>
    <n v="33"/>
    <s v="QUINTO WALDO HENDIS ENRIQUE"/>
    <x v="6"/>
    <x v="0"/>
    <n v="152"/>
    <n v="19"/>
    <n v="166.44102564102599"/>
    <m/>
    <n v="92688"/>
    <x v="0"/>
    <n v="13341.6667"/>
    <x v="1305"/>
    <x v="0"/>
    <m/>
  </r>
  <r>
    <d v="2025-03-04T17:44:35"/>
    <x v="1"/>
    <n v="34"/>
    <s v="CERVANTES MARTINEZ FELIX ENRIQUE"/>
    <x v="0"/>
    <x v="0"/>
    <n v="214"/>
    <n v="23.7777777777778"/>
    <n v="187.24615384615399"/>
    <m/>
    <n v="104274"/>
    <x v="0"/>
    <n v="13341.6667"/>
    <x v="1305"/>
    <x v="0"/>
    <m/>
  </r>
  <r>
    <d v="2025-03-04T17:44:35"/>
    <x v="9"/>
    <n v="36"/>
    <s v="MARTINEZ CHAVERRA LUIS NORBERTO"/>
    <x v="6"/>
    <x v="0"/>
    <n v="176"/>
    <n v="22"/>
    <n v="166.44102564102599"/>
    <m/>
    <n v="92688"/>
    <x v="0"/>
    <n v="13341.6667"/>
    <x v="1305"/>
    <x v="0"/>
    <m/>
  </r>
  <r>
    <d v="2025-03-04T17:44:35"/>
    <x v="9"/>
    <n v="37"/>
    <s v="GRISALES VILLA DEIBY ALEJANDRO"/>
    <x v="0"/>
    <x v="0"/>
    <n v="197"/>
    <n v="21.8888888888889"/>
    <n v="187.24615384615399"/>
    <m/>
    <n v="104274"/>
    <x v="1"/>
    <n v="13341.6667"/>
    <x v="1305"/>
    <x v="0"/>
    <m/>
  </r>
  <r>
    <d v="2025-03-04T17:44:35"/>
    <x v="1"/>
    <n v="38"/>
    <s v="JIMENEZ HERNANDEZ ESTEBAN CAMILO"/>
    <x v="6"/>
    <x v="0"/>
    <n v="143"/>
    <n v="17.875"/>
    <n v="166.44102564102599"/>
    <s v="1 Descuentos (discapacitado)"/>
    <n v="92688"/>
    <x v="0"/>
    <n v="13341.6667"/>
    <x v="1305"/>
    <x v="0"/>
    <m/>
  </r>
  <r>
    <d v="2025-03-04T17:44:36"/>
    <x v="1"/>
    <n v="39"/>
    <s v="PALMAR PANA EDIXON JOSUE"/>
    <x v="0"/>
    <x v="0"/>
    <n v="190"/>
    <n v="21.1111111111111"/>
    <n v="187.24615384615399"/>
    <s v="1 Descuentos (despachador)"/>
    <n v="104274"/>
    <x v="0"/>
    <n v="13341.6667"/>
    <x v="1305"/>
    <x v="0"/>
    <m/>
  </r>
  <r>
    <d v="2025-03-04T17:44:36"/>
    <x v="9"/>
    <n v="40"/>
    <s v="BERNAL RONDON KEVIN OSWALDO"/>
    <x v="6"/>
    <x v="0"/>
    <n v="169"/>
    <n v="21.125"/>
    <n v="166.44102564102599"/>
    <m/>
    <n v="92688"/>
    <x v="0"/>
    <n v="13341.6667"/>
    <x v="1305"/>
    <x v="0"/>
    <m/>
  </r>
  <r>
    <d v="2025-03-04T17:48:38"/>
    <x v="9"/>
    <n v="1"/>
    <s v="RESTREPO RODRIGUEZ LIBARDO ANDRES"/>
    <x v="0"/>
    <x v="0"/>
    <n v="224"/>
    <n v="24.8888888888889"/>
    <n v="203.02500000000001"/>
    <m/>
    <n v="113504.625"/>
    <x v="0"/>
    <n v="12513.9535"/>
    <x v="1306"/>
    <x v="0"/>
    <m/>
  </r>
  <r>
    <d v="2025-03-04T17:48:38"/>
    <x v="1"/>
    <n v="2"/>
    <s v="PARIAS MURIEL JHON FREDY"/>
    <x v="0"/>
    <x v="0"/>
    <n v="244"/>
    <n v="27.1111111111111"/>
    <n v="203.02500000000001"/>
    <s v="2 Descuentos (despachador)"/>
    <n v="113504.625"/>
    <x v="1"/>
    <n v="12513.9535"/>
    <x v="1306"/>
    <x v="0"/>
    <m/>
  </r>
  <r>
    <d v="2025-03-04T17:48:38"/>
    <x v="9"/>
    <n v="3"/>
    <s v="ESPINOZA CHAVARRIA GUILLERMO LEON"/>
    <x v="4"/>
    <x v="0"/>
    <n v="159"/>
    <n v="22.714285714285701"/>
    <n v="157.90833333333299"/>
    <m/>
    <n v="88281.375"/>
    <x v="0"/>
    <n v="12513.9535"/>
    <x v="1306"/>
    <x v="0"/>
    <m/>
  </r>
  <r>
    <d v="2025-03-04T17:48:39"/>
    <x v="1"/>
    <n v="4"/>
    <s v="SERNA GONZALES GEOVANNY ANDRES"/>
    <x v="2"/>
    <x v="0"/>
    <n v="145"/>
    <n v="24.1666666666667"/>
    <n v="135.35"/>
    <s v="10 Descuentos (transbordo-desubicado-conductor)"/>
    <n v="75669.75"/>
    <x v="0"/>
    <n v="12513.9535"/>
    <x v="1306"/>
    <x v="0"/>
    <m/>
  </r>
  <r>
    <d v="2025-03-04T17:48:39"/>
    <x v="9"/>
    <n v="5"/>
    <s v="LONDOO LOPERA DUVAN ANDRES"/>
    <x v="0"/>
    <x v="0"/>
    <n v="183"/>
    <n v="20.3333333333333"/>
    <n v="203.02500000000001"/>
    <m/>
    <n v="113504.625"/>
    <x v="1"/>
    <n v="12513.9535"/>
    <x v="1306"/>
    <x v="0"/>
    <m/>
  </r>
  <r>
    <d v="2025-03-04T17:48:39"/>
    <x v="1"/>
    <n v="6"/>
    <s v="LOPEZ PINEDA DANIEL ESTIVEN"/>
    <x v="0"/>
    <x v="0"/>
    <n v="179"/>
    <n v="19.8888888888889"/>
    <n v="203.02500000000001"/>
    <s v="1 Descuentos (conductor)"/>
    <n v="113504.625"/>
    <x v="0"/>
    <n v="12513.9535"/>
    <x v="1306"/>
    <x v="0"/>
    <m/>
  </r>
  <r>
    <d v="2025-03-04T17:48:39"/>
    <x v="9"/>
    <n v="7"/>
    <s v="MEDINA MARTINEZ JONATHAN ESTIVEN"/>
    <x v="1"/>
    <x v="0"/>
    <n v="295"/>
    <n v="26.818181818181799"/>
    <n v="248.14166666666699"/>
    <m/>
    <n v="138727.875"/>
    <x v="1"/>
    <n v="12513.9535"/>
    <x v="1306"/>
    <x v="0"/>
    <m/>
  </r>
  <r>
    <d v="2025-03-04T17:48:40"/>
    <x v="1"/>
    <n v="8"/>
    <s v="VACA FIERRO ROBINSON"/>
    <x v="3"/>
    <x v="0"/>
    <n v="232"/>
    <n v="23.2"/>
    <n v="225.583333333333"/>
    <m/>
    <n v="126116.25"/>
    <x v="1"/>
    <n v="12513.9535"/>
    <x v="1306"/>
    <x v="0"/>
    <m/>
  </r>
  <r>
    <d v="2025-03-04T17:48:40"/>
    <x v="9"/>
    <n v="9"/>
    <s v="HINCAPIE DIDIER FABIAN"/>
    <x v="0"/>
    <x v="0"/>
    <n v="195"/>
    <n v="21.6666666666667"/>
    <n v="203.02500000000001"/>
    <s v="4 Descuentos (desubicado)"/>
    <n v="113504.625"/>
    <x v="0"/>
    <n v="12513.9535"/>
    <x v="1306"/>
    <x v="0"/>
    <m/>
  </r>
  <r>
    <d v="2025-03-04T17:48:40"/>
    <x v="1"/>
    <n v="10"/>
    <s v="GRISALES VILLA DEIBY ALEJANDRO"/>
    <x v="1"/>
    <x v="0"/>
    <n v="261"/>
    <n v="23.727272727272702"/>
    <n v="248.14166666666699"/>
    <s v="1 Descuentos (despachador)"/>
    <n v="138727.875"/>
    <x v="0"/>
    <n v="12513.9535"/>
    <x v="1306"/>
    <x v="0"/>
    <m/>
  </r>
  <r>
    <d v="2025-03-04T17:48:40"/>
    <x v="9"/>
    <n v="11"/>
    <s v="PUERTA URREGO EDWARD ANDRES"/>
    <x v="5"/>
    <x v="0"/>
    <n v="13"/>
    <n v="13"/>
    <n v="22.558333333333302"/>
    <m/>
    <n v="12611.625"/>
    <x v="0"/>
    <n v="12513.9535"/>
    <x v="1306"/>
    <x v="0"/>
    <m/>
  </r>
  <r>
    <d v="2025-03-04T17:48:40"/>
    <x v="1"/>
    <n v="12"/>
    <s v="CERVANTES MARTINEZ FELIX ENRIQUE"/>
    <x v="3"/>
    <x v="0"/>
    <n v="281"/>
    <n v="28.1"/>
    <n v="225.583333333333"/>
    <m/>
    <n v="126116.25"/>
    <x v="0"/>
    <n v="12513.9535"/>
    <x v="1306"/>
    <x v="0"/>
    <m/>
  </r>
  <r>
    <d v="2025-03-04T17:48:41"/>
    <x v="9"/>
    <n v="13"/>
    <s v="DURANGO PAEZ GILDARDO"/>
    <x v="3"/>
    <x v="0"/>
    <n v="232"/>
    <n v="23.2"/>
    <n v="225.583333333333"/>
    <m/>
    <n v="126116.25"/>
    <x v="0"/>
    <n v="12513.9535"/>
    <x v="1306"/>
    <x v="0"/>
    <m/>
  </r>
  <r>
    <d v="2025-03-04T17:48:41"/>
    <x v="1"/>
    <n v="14"/>
    <s v="DIAZ LOZADA ANDRES FELIPE"/>
    <x v="2"/>
    <x v="0"/>
    <n v="119"/>
    <n v="19.8333333333333"/>
    <n v="135.35"/>
    <s v="4 Descuentos (desubicado)"/>
    <n v="75669.75"/>
    <x v="1"/>
    <n v="12513.9535"/>
    <x v="1306"/>
    <x v="0"/>
    <m/>
  </r>
  <r>
    <d v="2025-03-04T17:48:41"/>
    <x v="9"/>
    <n v="15"/>
    <s v="QUINTERO  ALVARO ANTONIO"/>
    <x v="3"/>
    <x v="0"/>
    <n v="274"/>
    <n v="27.4"/>
    <n v="225.583333333333"/>
    <m/>
    <n v="126116.25"/>
    <x v="1"/>
    <n v="12513.9535"/>
    <x v="1306"/>
    <x v="0"/>
    <m/>
  </r>
  <r>
    <d v="2025-03-04T17:48:41"/>
    <x v="1"/>
    <n v="16"/>
    <s v="JARAMILLO JARAMILLO FRANCISCO WBEIMAR"/>
    <x v="4"/>
    <x v="0"/>
    <n v="136"/>
    <n v="19.428571428571399"/>
    <n v="157.90833333333299"/>
    <m/>
    <n v="88281.375"/>
    <x v="0"/>
    <n v="12513.9535"/>
    <x v="1306"/>
    <x v="0"/>
    <m/>
  </r>
  <r>
    <d v="2025-03-04T17:48:41"/>
    <x v="9"/>
    <n v="17"/>
    <s v="RAMIREZ JARAMILLO WILSON"/>
    <x v="0"/>
    <x v="0"/>
    <n v="213"/>
    <n v="23.6666666666667"/>
    <n v="203.02500000000001"/>
    <m/>
    <n v="113504.625"/>
    <x v="0"/>
    <n v="12513.9535"/>
    <x v="1306"/>
    <x v="0"/>
    <m/>
  </r>
  <r>
    <d v="2025-03-04T17:48:42"/>
    <x v="1"/>
    <n v="18"/>
    <s v="BETANCUR GUZMAN JHON FERNANDO"/>
    <x v="5"/>
    <x v="0"/>
    <n v="13"/>
    <n v="13"/>
    <n v="22.558333333333302"/>
    <m/>
    <n v="12611.625"/>
    <x v="0"/>
    <n v="12513.9535"/>
    <x v="1306"/>
    <x v="0"/>
    <m/>
  </r>
  <r>
    <d v="2025-03-04T17:48:42"/>
    <x v="9"/>
    <n v="19"/>
    <s v="MUOZ PEA WEIMAR ALONSO"/>
    <x v="3"/>
    <x v="0"/>
    <n v="236"/>
    <n v="23.6"/>
    <n v="225.583333333333"/>
    <m/>
    <n v="126116.25"/>
    <x v="0"/>
    <n v="12513.9535"/>
    <x v="1306"/>
    <x v="0"/>
    <m/>
  </r>
  <r>
    <d v="2025-03-04T17:48:42"/>
    <x v="1"/>
    <n v="20"/>
    <s v="GONZALEZ PEREZ RAFAEL JOSE"/>
    <x v="3"/>
    <x v="0"/>
    <n v="202"/>
    <n v="20.2"/>
    <n v="225.583333333333"/>
    <m/>
    <n v="126116.25"/>
    <x v="0"/>
    <n v="12513.9535"/>
    <x v="1306"/>
    <x v="0"/>
    <m/>
  </r>
  <r>
    <d v="2025-03-04T17:48:42"/>
    <x v="9"/>
    <n v="21"/>
    <s v="DAVID  HENRY GIOVANNY"/>
    <x v="0"/>
    <x v="0"/>
    <n v="200"/>
    <n v="22.2222222222222"/>
    <n v="203.02500000000001"/>
    <m/>
    <n v="113504.625"/>
    <x v="0"/>
    <n v="12513.9535"/>
    <x v="1306"/>
    <x v="0"/>
    <m/>
  </r>
  <r>
    <d v="2025-03-04T17:48:42"/>
    <x v="1"/>
    <n v="22"/>
    <s v="QUIRAMA CASTAEDA JHON JADER"/>
    <x v="3"/>
    <x v="0"/>
    <n v="260"/>
    <n v="26"/>
    <n v="225.583333333333"/>
    <m/>
    <n v="126116.25"/>
    <x v="1"/>
    <n v="12513.9535"/>
    <x v="1306"/>
    <x v="0"/>
    <m/>
  </r>
  <r>
    <d v="2025-03-04T17:48:43"/>
    <x v="9"/>
    <n v="23"/>
    <s v="SALDARRIAGA PARRA LUIS ALBERTO"/>
    <x v="6"/>
    <x v="0"/>
    <n v="146"/>
    <n v="18.25"/>
    <n v="180.46666666666701"/>
    <m/>
    <n v="100893"/>
    <x v="2"/>
    <n v="12513.9535"/>
    <x v="1306"/>
    <x v="0"/>
    <m/>
  </r>
  <r>
    <d v="2025-03-04T17:48:43"/>
    <x v="1"/>
    <n v="24"/>
    <s v="HERRERA GIRALDO DAVINSON"/>
    <x v="0"/>
    <x v="0"/>
    <n v="180"/>
    <n v="20"/>
    <n v="203.02500000000001"/>
    <s v="1 Descuentos (despachador)"/>
    <n v="113504.625"/>
    <x v="0"/>
    <n v="12513.9535"/>
    <x v="1306"/>
    <x v="0"/>
    <m/>
  </r>
  <r>
    <d v="2025-03-04T17:48:43"/>
    <x v="9"/>
    <n v="25"/>
    <s v="JIMENEZ HURTADO CARLOS ESTIVEN"/>
    <x v="0"/>
    <x v="0"/>
    <n v="179"/>
    <n v="19.8888888888889"/>
    <n v="203.02500000000001"/>
    <m/>
    <n v="100893"/>
    <x v="1"/>
    <n v="12513.9535"/>
    <x v="1306"/>
    <x v="0"/>
    <m/>
  </r>
  <r>
    <d v="2025-03-04T17:48:43"/>
    <x v="1"/>
    <n v="26"/>
    <s v="CIRO MARIN RODRIGO ALBERTO"/>
    <x v="6"/>
    <x v="0"/>
    <n v="152"/>
    <n v="19"/>
    <n v="180.46666666666701"/>
    <s v="3 Descuentos (desubicado)"/>
    <n v="100893"/>
    <x v="0"/>
    <n v="12513.9535"/>
    <x v="1306"/>
    <x v="0"/>
    <m/>
  </r>
  <r>
    <d v="2025-03-04T17:48:44"/>
    <x v="9"/>
    <n v="27"/>
    <s v="HENAO MUOZ FERNEY"/>
    <x v="13"/>
    <x v="0"/>
    <n v="326"/>
    <n v="23.285714285714299"/>
    <n v="315.816666666667"/>
    <s v="3 Descuentos (desubicado)  Ferney Henao 161 pasajeros / Flores Jorge 165 pasajeros"/>
    <n v="176562.75"/>
    <x v="0"/>
    <n v="12513.9535"/>
    <x v="1306"/>
    <x v="0"/>
    <m/>
  </r>
  <r>
    <d v="2025-03-04T17:48:44"/>
    <x v="1"/>
    <n v="28"/>
    <s v="AGUDELO GARCIA LLORDIN ELIAS"/>
    <x v="6"/>
    <x v="0"/>
    <n v="122"/>
    <n v="15.25"/>
    <n v="180.46666666666701"/>
    <m/>
    <n v="100893"/>
    <x v="0"/>
    <n v="12513.9535"/>
    <x v="1306"/>
    <x v="0"/>
    <m/>
  </r>
  <r>
    <d v="2025-03-04T17:48:44"/>
    <x v="9"/>
    <n v="29"/>
    <s v="VALENCIA MENDOZA JHON"/>
    <x v="2"/>
    <x v="0"/>
    <n v="163"/>
    <n v="27.1666666666667"/>
    <n v="135.35"/>
    <m/>
    <n v="75669.75"/>
    <x v="0"/>
    <n v="12513.9535"/>
    <x v="1306"/>
    <x v="0"/>
    <m/>
  </r>
  <r>
    <d v="2025-03-04T17:48:44"/>
    <x v="1"/>
    <n v="30"/>
    <s v="TORRES SUAREZ JUAN DIEGO"/>
    <x v="6"/>
    <x v="0"/>
    <n v="189"/>
    <n v="23.625"/>
    <n v="180.46666666666701"/>
    <m/>
    <n v="100893"/>
    <x v="0"/>
    <n v="12513.9535"/>
    <x v="1306"/>
    <x v="0"/>
    <m/>
  </r>
  <r>
    <d v="2025-03-04T17:48:44"/>
    <x v="9"/>
    <n v="31"/>
    <s v="ACOSTA LORA JHON JADER"/>
    <x v="3"/>
    <x v="0"/>
    <n v="220"/>
    <n v="22"/>
    <n v="225.583333333333"/>
    <s v="3 Descuentos (despachador-desubicado)"/>
    <n v="126116.25"/>
    <x v="0"/>
    <n v="12513.9535"/>
    <x v="1306"/>
    <x v="0"/>
    <m/>
  </r>
  <r>
    <d v="2025-03-04T17:48:45"/>
    <x v="1"/>
    <n v="32"/>
    <s v="TORRES  GABRIEL OSNEIDER"/>
    <x v="3"/>
    <x v="0"/>
    <n v="226"/>
    <n v="22.6"/>
    <n v="225.583333333333"/>
    <s v="1 Descuentos (despachador)"/>
    <n v="126116.25"/>
    <x v="0"/>
    <n v="12513.9535"/>
    <x v="1306"/>
    <x v="0"/>
    <m/>
  </r>
  <r>
    <d v="2025-03-04T17:48:45"/>
    <x v="9"/>
    <n v="33"/>
    <s v="MARULANDA JARAMILLO DAWER ANDRES"/>
    <x v="0"/>
    <x v="0"/>
    <n v="162"/>
    <n v="18"/>
    <n v="203.02500000000001"/>
    <m/>
    <n v="113504.625"/>
    <x v="0"/>
    <n v="12513.9535"/>
    <x v="1306"/>
    <x v="0"/>
    <m/>
  </r>
  <r>
    <d v="2025-03-04T17:48:45"/>
    <x v="1"/>
    <n v="34"/>
    <s v="MONTOYA OSPINA GILBERTO ANTONIO"/>
    <x v="3"/>
    <x v="0"/>
    <n v="236"/>
    <n v="23.6"/>
    <n v="225.583333333333"/>
    <s v="5 Descuentos (despachador-transbordo)"/>
    <n v="126116.25"/>
    <x v="0"/>
    <n v="12513.9535"/>
    <x v="1306"/>
    <x v="0"/>
    <m/>
  </r>
  <r>
    <d v="2025-03-04T17:48:45"/>
    <x v="9"/>
    <n v="35"/>
    <s v="MOLINA LUIS FERNANDO"/>
    <x v="6"/>
    <x v="0"/>
    <n v="209"/>
    <n v="26.125"/>
    <n v="180.46666666666701"/>
    <s v="2 Descuentos (desubicado)"/>
    <n v="100893"/>
    <x v="1"/>
    <n v="12513.9535"/>
    <x v="1306"/>
    <x v="0"/>
    <m/>
  </r>
  <r>
    <d v="2025-03-04T17:48:46"/>
    <x v="1"/>
    <n v="36"/>
    <s v="MARTINEZ CHAVERRA LUIS NORBERTO"/>
    <x v="3"/>
    <x v="0"/>
    <n v="278"/>
    <n v="27.8"/>
    <n v="225.583333333333"/>
    <m/>
    <n v="126116.25"/>
    <x v="0"/>
    <n v="12513.9535"/>
    <x v="1306"/>
    <x v="0"/>
    <m/>
  </r>
  <r>
    <d v="2025-03-04T17:48:46"/>
    <x v="9"/>
    <n v="37"/>
    <s v="TABORDA ROJAS DIEGO ALEJANDRO"/>
    <x v="1"/>
    <x v="0"/>
    <n v="250"/>
    <n v="22.727272727272702"/>
    <n v="248.14166666666699"/>
    <m/>
    <n v="138727.875"/>
    <x v="1"/>
    <n v="12513.9535"/>
    <x v="1306"/>
    <x v="0"/>
    <m/>
  </r>
  <r>
    <d v="2025-03-04T17:48:46"/>
    <x v="1"/>
    <n v="38"/>
    <s v="JIMENEZ HERNANDEZ ESTEBAN CAMILO"/>
    <x v="10"/>
    <x v="0"/>
    <n v="60"/>
    <n v="15"/>
    <n v="90.233333333333306"/>
    <m/>
    <n v="50446.5"/>
    <x v="0"/>
    <n v="12513.9535"/>
    <x v="1306"/>
    <x v="0"/>
    <m/>
  </r>
  <r>
    <d v="2025-03-04T17:48:46"/>
    <x v="9"/>
    <n v="39"/>
    <s v="PALMAR PANA EDIXON JOSUE"/>
    <x v="1"/>
    <x v="0"/>
    <n v="221"/>
    <n v="20.090909090909101"/>
    <n v="248.14166666666699"/>
    <s v="1 Descuentos (despachador)"/>
    <n v="138727.875"/>
    <x v="0"/>
    <n v="12513.9535"/>
    <x v="1306"/>
    <x v="0"/>
    <m/>
  </r>
  <r>
    <d v="2025-03-04T17:48:46"/>
    <x v="1"/>
    <n v="40"/>
    <s v="BERNAL RONDON KEVIN OSWALDO"/>
    <x v="4"/>
    <x v="0"/>
    <n v="157"/>
    <n v="22.428571428571399"/>
    <n v="157.90833333333299"/>
    <s v="2 Descuentos (despachador)"/>
    <n v="88281.375"/>
    <x v="0"/>
    <n v="12513.9535"/>
    <x v="1306"/>
    <x v="0"/>
    <m/>
  </r>
  <r>
    <d v="2025-03-04T17:48:47"/>
    <x v="9"/>
    <n v="41"/>
    <s v="QUINTERO  ALVARO ANTONIO"/>
    <x v="3"/>
    <x v="0"/>
    <n v="234"/>
    <n v="23.4"/>
    <n v="225.583333333333"/>
    <m/>
    <n v="126116.25"/>
    <x v="1"/>
    <n v="12513.9535"/>
    <x v="1306"/>
    <x v="0"/>
    <m/>
  </r>
  <r>
    <d v="2025-03-04T17:48:47"/>
    <x v="1"/>
    <n v="42"/>
    <s v="LOPERA ALVAREZ ESTIVEN"/>
    <x v="4"/>
    <x v="0"/>
    <n v="115"/>
    <n v="16.428571428571399"/>
    <n v="157.90833333333299"/>
    <m/>
    <n v="88281.375"/>
    <x v="1"/>
    <n v="12513.9535"/>
    <x v="1306"/>
    <x v="0"/>
    <m/>
  </r>
  <r>
    <d v="2025-03-04T17:53:13"/>
    <x v="12"/>
    <n v="6"/>
    <s v="LOPEZ PINEDA DANIEL ESTIVEN"/>
    <x v="0"/>
    <x v="0"/>
    <n v="213"/>
    <n v="23.6666666666667"/>
    <n v="191.203125"/>
    <m/>
    <n v="106588.8281"/>
    <x v="0"/>
    <n v="15486.363600000001"/>
    <x v="1307"/>
    <x v="0"/>
    <m/>
  </r>
  <r>
    <d v="2025-03-04T17:53:14"/>
    <x v="12"/>
    <n v="8"/>
    <s v="LONDOO LOPERA DUVAN ANDRES"/>
    <x v="0"/>
    <x v="0"/>
    <n v="200"/>
    <n v="22.2222222222222"/>
    <n v="191.203125"/>
    <m/>
    <n v="106588.8281"/>
    <x v="1"/>
    <n v="15486.363600000001"/>
    <x v="1307"/>
    <x v="0"/>
    <m/>
  </r>
  <r>
    <d v="2025-03-04T17:53:14"/>
    <x v="12"/>
    <n v="10"/>
    <s v="RAMIREZ RENGIFO JORGE ANDRES"/>
    <x v="1"/>
    <x v="0"/>
    <n v="211"/>
    <n v="19.181818181818201"/>
    <n v="233.692708333333"/>
    <s v="14 Descuentos (Transbordo)"/>
    <n v="130275.2344"/>
    <x v="0"/>
    <n v="15486.363600000001"/>
    <x v="1307"/>
    <x v="0"/>
    <m/>
  </r>
  <r>
    <d v="2025-03-04T17:53:14"/>
    <x v="12"/>
    <n v="12"/>
    <s v="JIMENEZ JIMENEZ OMAR DAVID"/>
    <x v="0"/>
    <x v="0"/>
    <n v="179"/>
    <n v="19.8888888888889"/>
    <n v="191.203125"/>
    <m/>
    <n v="106588.8281"/>
    <x v="0"/>
    <n v="15486.363600000001"/>
    <x v="1307"/>
    <x v="0"/>
    <m/>
  </r>
  <r>
    <d v="2025-03-04T17:53:14"/>
    <x v="12"/>
    <n v="14"/>
    <s v="DIAZ LOZADA ANDRES FELIPE"/>
    <x v="1"/>
    <x v="0"/>
    <n v="266"/>
    <n v="24.181818181818201"/>
    <n v="233.692708333333"/>
    <m/>
    <n v="130275.2344"/>
    <x v="1"/>
    <n v="15486.363600000001"/>
    <x v="1307"/>
    <x v="0"/>
    <m/>
  </r>
  <r>
    <d v="2025-03-04T17:53:15"/>
    <x v="12"/>
    <n v="16"/>
    <s v="PEREZ GARCIA JUAN ESTEBAN"/>
    <x v="3"/>
    <x v="0"/>
    <n v="212"/>
    <n v="21.2"/>
    <n v="212.447916666667"/>
    <m/>
    <n v="118432.0313"/>
    <x v="0"/>
    <n v="15486.363600000001"/>
    <x v="1307"/>
    <x v="0"/>
    <m/>
  </r>
  <r>
    <d v="2025-03-04T17:53:15"/>
    <x v="12"/>
    <n v="18"/>
    <s v="BETANCUR GUZMAN JHON FERNANDO"/>
    <x v="1"/>
    <x v="0"/>
    <n v="207"/>
    <n v="18.818181818181799"/>
    <n v="233.692708333333"/>
    <m/>
    <n v="130275.2344"/>
    <x v="0"/>
    <n v="15486.363600000001"/>
    <x v="1307"/>
    <x v="0"/>
    <m/>
  </r>
  <r>
    <d v="2025-03-04T17:53:15"/>
    <x v="12"/>
    <n v="20"/>
    <s v="GONZALEZ PEREZ RAFAEL JOSE"/>
    <x v="4"/>
    <x v="0"/>
    <n v="150"/>
    <n v="21.428571428571399"/>
    <n v="148.713541666667"/>
    <m/>
    <n v="82902.421900000001"/>
    <x v="0"/>
    <n v="15486.363600000001"/>
    <x v="1307"/>
    <x v="0"/>
    <m/>
  </r>
  <r>
    <d v="2025-03-04T17:53:15"/>
    <x v="12"/>
    <n v="24"/>
    <s v="HERRERA GIRALDO DAVINSON"/>
    <x v="0"/>
    <x v="0"/>
    <n v="155"/>
    <n v="17.2222222222222"/>
    <n v="191.203125"/>
    <s v="4 Descuentos (Incidente con Usuarios)"/>
    <n v="106588.8281"/>
    <x v="0"/>
    <n v="15486.363600000001"/>
    <x v="1307"/>
    <x v="0"/>
    <m/>
  </r>
  <r>
    <d v="2025-03-04T17:53:15"/>
    <x v="12"/>
    <n v="26"/>
    <s v="CIRO MARIN RODRIGO ALBERTO"/>
    <x v="0"/>
    <x v="0"/>
    <n v="192"/>
    <n v="21.3333333333333"/>
    <n v="191.203125"/>
    <s v="1 Descuento (Asociado)"/>
    <n v="106588.8281"/>
    <x v="0"/>
    <n v="15486.363600000001"/>
    <x v="1307"/>
    <x v="0"/>
    <m/>
  </r>
  <r>
    <d v="2025-03-04T17:53:16"/>
    <x v="12"/>
    <n v="28"/>
    <s v="AGUDELO GARCIA LLORDIN ELIAS"/>
    <x v="1"/>
    <x v="0"/>
    <n v="258"/>
    <n v="23.454545454545499"/>
    <n v="233.692708333333"/>
    <m/>
    <n v="130275.2344"/>
    <x v="0"/>
    <n v="15486.363600000001"/>
    <x v="1307"/>
    <x v="0"/>
    <m/>
  </r>
  <r>
    <d v="2025-03-04T17:53:16"/>
    <x v="12"/>
    <n v="29"/>
    <s v="VALENCIA MENDOZA JHON"/>
    <x v="0"/>
    <x v="0"/>
    <n v="183"/>
    <n v="20.3333333333333"/>
    <n v="191.203125"/>
    <s v="1 Descuento (Asociado)"/>
    <n v="106588.8281"/>
    <x v="0"/>
    <n v="15486.363600000001"/>
    <x v="1307"/>
    <x v="0"/>
    <m/>
  </r>
  <r>
    <d v="2025-03-04T17:53:16"/>
    <x v="12"/>
    <n v="30"/>
    <s v="TORRES SUAREZ JUAN DIEGO"/>
    <x v="6"/>
    <x v="0"/>
    <n v="171"/>
    <n v="21.375"/>
    <n v="169.958333333333"/>
    <m/>
    <n v="94745.625"/>
    <x v="0"/>
    <n v="15486.363600000001"/>
    <x v="1307"/>
    <x v="0"/>
    <m/>
  </r>
  <r>
    <d v="2025-03-04T17:53:16"/>
    <x v="12"/>
    <n v="32"/>
    <s v="AGUDELO GARCIA DENIN ANGELO"/>
    <x v="0"/>
    <x v="3"/>
    <n v="141"/>
    <n v="15.6666666666667"/>
    <n v="191.203125"/>
    <s v="3 Descuentos (Usuarios desubicados y despachador)"/>
    <n v="106588.8281"/>
    <x v="0"/>
    <n v="15486.363600000001"/>
    <x v="1307"/>
    <x v="0"/>
    <m/>
  </r>
  <r>
    <d v="2025-03-04T17:53:16"/>
    <x v="12"/>
    <n v="33"/>
    <s v="MARULANDA JARAMILLO DAWER ANDRES"/>
    <x v="3"/>
    <x v="0"/>
    <n v="196"/>
    <n v="19.600000000000001"/>
    <n v="212.447916666667"/>
    <s v="1 Descuento (Asociado)"/>
    <n v="118432.0313"/>
    <x v="0"/>
    <n v="15486.363600000001"/>
    <x v="1307"/>
    <x v="0"/>
    <m/>
  </r>
  <r>
    <d v="2025-03-04T17:53:17"/>
    <x v="12"/>
    <n v="34"/>
    <s v="MONTOYA OSPINA GILBERTO ANTONIO"/>
    <x v="0"/>
    <x v="0"/>
    <n v="215"/>
    <n v="23.8888888888889"/>
    <n v="191.203125"/>
    <m/>
    <n v="106588.8281"/>
    <x v="0"/>
    <n v="15486.363600000001"/>
    <x v="1307"/>
    <x v="0"/>
    <m/>
  </r>
  <r>
    <d v="2025-03-04T17:53:17"/>
    <x v="12"/>
    <n v="36"/>
    <s v="VALENCIA MENDOZA JHON"/>
    <x v="5"/>
    <x v="0"/>
    <n v="30"/>
    <n v="30"/>
    <n v="21.2447916666667"/>
    <m/>
    <n v="11843.203100000001"/>
    <x v="0"/>
    <n v="15486.363600000001"/>
    <x v="1307"/>
    <x v="0"/>
    <m/>
  </r>
  <r>
    <d v="2025-03-04T17:53:17"/>
    <x v="12"/>
    <n v="38"/>
    <s v="JIMENEZ HERNANDEZ ESTEBAN CAMILO"/>
    <x v="0"/>
    <x v="0"/>
    <n v="201"/>
    <n v="22.3333333333333"/>
    <n v="191.203125"/>
    <m/>
    <n v="106588.8281"/>
    <x v="0"/>
    <n v="15486.363600000001"/>
    <x v="1307"/>
    <x v="0"/>
    <m/>
  </r>
  <r>
    <d v="2025-03-04T17:53:17"/>
    <x v="12"/>
    <n v="39"/>
    <s v="PALMAR PANA EDIXON JOSUE"/>
    <x v="0"/>
    <x v="0"/>
    <n v="205"/>
    <n v="22.7777777777778"/>
    <n v="191.203125"/>
    <m/>
    <n v="106588.8281"/>
    <x v="0"/>
    <n v="15486.363600000001"/>
    <x v="1307"/>
    <x v="0"/>
    <m/>
  </r>
  <r>
    <d v="2025-03-04T17:53:18"/>
    <x v="12"/>
    <n v="40"/>
    <s v="OCAMPO OCAMPO ANTONIO JOSE"/>
    <x v="12"/>
    <x v="0"/>
    <n v="288"/>
    <n v="22.153846153846199"/>
    <n v="276.18229166666703"/>
    <s v="1 Descuento (Transbordo)"/>
    <n v="153961.64060000001"/>
    <x v="0"/>
    <n v="15486.363600000001"/>
    <x v="1307"/>
    <x v="0"/>
    <m/>
  </r>
  <r>
    <d v="2025-03-04T17:53:18"/>
    <x v="12"/>
    <n v="41"/>
    <s v="QUINTERO  ALVARO ANTONIO"/>
    <x v="0"/>
    <x v="0"/>
    <n v="206"/>
    <n v="22.8888888888889"/>
    <n v="191.203125"/>
    <m/>
    <n v="106588.8281"/>
    <x v="1"/>
    <n v="15486.363600000001"/>
    <x v="1307"/>
    <x v="0"/>
    <m/>
  </r>
  <r>
    <d v="2025-03-05T01:48:12"/>
    <x v="9"/>
    <n v="1"/>
    <s v="RESTREPO RODRIGUEZ LIBARDO ANDRES"/>
    <x v="3"/>
    <x v="0"/>
    <n v="204"/>
    <n v="20.399999999999999"/>
    <n v="220"/>
    <s v="2 Descuentos (conductor) "/>
    <n v="122850"/>
    <x v="0"/>
    <n v="15470.5882"/>
    <x v="1308"/>
    <x v="0"/>
    <m/>
  </r>
  <r>
    <d v="2025-03-05T01:48:12"/>
    <x v="1"/>
    <n v="2"/>
    <s v="PARIAS MURIEL JHON FREDY"/>
    <x v="0"/>
    <x v="0"/>
    <n v="253"/>
    <n v="28.1111111111111"/>
    <n v="198"/>
    <m/>
    <n v="110565"/>
    <x v="1"/>
    <n v="15470.5882"/>
    <x v="1308"/>
    <x v="0"/>
    <m/>
  </r>
  <r>
    <d v="2025-03-05T01:48:12"/>
    <x v="9"/>
    <n v="3"/>
    <s v="ESPINOZA CHAVARRIA GUILLERMO LEON"/>
    <x v="6"/>
    <x v="0"/>
    <n v="168"/>
    <n v="21"/>
    <n v="176"/>
    <m/>
    <n v="98280"/>
    <x v="0"/>
    <n v="15470.5882"/>
    <x v="1308"/>
    <x v="0"/>
    <m/>
  </r>
  <r>
    <d v="2025-03-05T01:48:12"/>
    <x v="1"/>
    <n v="4"/>
    <s v="TORRES  GABRIEL OSNEIDER"/>
    <x v="4"/>
    <x v="0"/>
    <n v="160"/>
    <n v="22.8571428571429"/>
    <n v="154"/>
    <m/>
    <n v="85995"/>
    <x v="0"/>
    <n v="15470.5882"/>
    <x v="1308"/>
    <x v="0"/>
    <m/>
  </r>
  <r>
    <d v="2025-03-05T01:48:12"/>
    <x v="9"/>
    <n v="5"/>
    <s v="QUINTERO  ALVARO ANTONIO"/>
    <x v="0"/>
    <x v="0"/>
    <n v="237"/>
    <n v="26.3333333333333"/>
    <n v="198"/>
    <m/>
    <n v="110565"/>
    <x v="1"/>
    <n v="15470.5882"/>
    <x v="1308"/>
    <x v="0"/>
    <m/>
  </r>
  <r>
    <d v="2025-03-05T01:48:12"/>
    <x v="1"/>
    <n v="6"/>
    <s v="LOPEZ PINEDA DANIEL ESTIVEN"/>
    <x v="9"/>
    <x v="0"/>
    <n v="246"/>
    <n v="20.5"/>
    <n v="264"/>
    <s v="5 Descuentos (despachador-desubicado-transbordo) "/>
    <n v="147420"/>
    <x v="0"/>
    <n v="15470.5882"/>
    <x v="1308"/>
    <x v="0"/>
    <m/>
  </r>
  <r>
    <d v="2025-03-05T01:48:13"/>
    <x v="9"/>
    <n v="7"/>
    <s v="MEDINA MARTINEZ JONATHAN ESTIVEN"/>
    <x v="3"/>
    <x v="0"/>
    <n v="181"/>
    <n v="18.100000000000001"/>
    <n v="220"/>
    <m/>
    <n v="122850"/>
    <x v="1"/>
    <n v="15470.5882"/>
    <x v="1308"/>
    <x v="0"/>
    <m/>
  </r>
  <r>
    <d v="2025-03-05T01:48:13"/>
    <x v="1"/>
    <n v="8"/>
    <s v="VACA FIERRO ROBINSON"/>
    <x v="0"/>
    <x v="0"/>
    <n v="166"/>
    <n v="18.4444444444444"/>
    <n v="198"/>
    <s v="4 Descuentos (conductor) "/>
    <n v="110565"/>
    <x v="1"/>
    <n v="15470.5882"/>
    <x v="1308"/>
    <x v="0"/>
    <m/>
  </r>
  <r>
    <d v="2025-03-05T01:48:13"/>
    <x v="9"/>
    <n v="9"/>
    <s v="HINCAPIE DIDIER FABIAN"/>
    <x v="8"/>
    <x v="0"/>
    <n v="102"/>
    <n v="20.399999999999999"/>
    <n v="110"/>
    <m/>
    <n v="61425"/>
    <x v="0"/>
    <n v="15470.5882"/>
    <x v="1308"/>
    <x v="0"/>
    <m/>
  </r>
  <r>
    <d v="2025-03-05T01:48:13"/>
    <x v="1"/>
    <n v="10"/>
    <s v="RAMIREZ RENGIFO JORGE ANDRES"/>
    <x v="4"/>
    <x v="0"/>
    <n v="138"/>
    <n v="19.714285714285701"/>
    <n v="154"/>
    <m/>
    <n v="85995"/>
    <x v="0"/>
    <n v="15470.5882"/>
    <x v="1308"/>
    <x v="0"/>
    <m/>
  </r>
  <r>
    <d v="2025-03-05T01:48:13"/>
    <x v="9"/>
    <n v="11"/>
    <s v="JIMENEZ HERNANDEZ ESTEBAN CAMILO"/>
    <x v="6"/>
    <x v="0"/>
    <n v="186"/>
    <n v="23.25"/>
    <n v="176"/>
    <m/>
    <n v="98280"/>
    <x v="0"/>
    <n v="15470.5882"/>
    <x v="1308"/>
    <x v="0"/>
    <m/>
  </r>
  <r>
    <d v="2025-03-05T01:48:14"/>
    <x v="1"/>
    <n v="12"/>
    <s v="JIMENEZ JIMENEZ OMAR DAVID"/>
    <x v="3"/>
    <x v="0"/>
    <n v="216"/>
    <n v="21.6"/>
    <n v="220"/>
    <m/>
    <n v="122850"/>
    <x v="0"/>
    <n v="15470.5882"/>
    <x v="1308"/>
    <x v="0"/>
    <m/>
  </r>
  <r>
    <d v="2025-03-05T01:48:14"/>
    <x v="9"/>
    <n v="13"/>
    <s v="DURANGO PAEZ GILDARDO"/>
    <x v="0"/>
    <x v="0"/>
    <n v="202"/>
    <n v="22.4444444444444"/>
    <n v="198"/>
    <m/>
    <n v="110565"/>
    <x v="0"/>
    <n v="15470.5882"/>
    <x v="1308"/>
    <x v="0"/>
    <m/>
  </r>
  <r>
    <d v="2025-03-05T01:48:14"/>
    <x v="1"/>
    <n v="14"/>
    <s v="DIAZ LOZADA ANDRES FELIPE"/>
    <x v="16"/>
    <x v="0"/>
    <n v="324"/>
    <n v="20.25"/>
    <n v="352"/>
    <s v="3 Descuentos (desubicado) se agregan 5 viajes y 93 pasajeros promedio 3/3/2025"/>
    <n v="196560"/>
    <x v="1"/>
    <n v="15470.5882"/>
    <x v="1308"/>
    <x v="0"/>
    <m/>
  </r>
  <r>
    <d v="2025-03-05T01:48:14"/>
    <x v="9"/>
    <n v="15"/>
    <s v="VERENZUELA MARTINEZ ALEXANDER"/>
    <x v="6"/>
    <x v="0"/>
    <n v="269"/>
    <n v="33.625"/>
    <n v="176"/>
    <m/>
    <n v="98280"/>
    <x v="1"/>
    <n v="15470.5882"/>
    <x v="1308"/>
    <x v="0"/>
    <m/>
  </r>
  <r>
    <d v="2025-03-05T01:48:14"/>
    <x v="1"/>
    <n v="16"/>
    <s v="PEREZ GARCIA JUAN ESTEBAN"/>
    <x v="0"/>
    <x v="0"/>
    <n v="244"/>
    <n v="27.1111111111111"/>
    <n v="198"/>
    <m/>
    <n v="110565"/>
    <x v="0"/>
    <n v="15470.5882"/>
    <x v="1308"/>
    <x v="0"/>
    <m/>
  </r>
  <r>
    <d v="2025-03-05T01:48:14"/>
    <x v="9"/>
    <n v="17"/>
    <s v="RAMIREZ JARAMILLO WILSON"/>
    <x v="2"/>
    <x v="0"/>
    <n v="141"/>
    <n v="23.5"/>
    <n v="132"/>
    <m/>
    <n v="73710"/>
    <x v="0"/>
    <n v="15470.5882"/>
    <x v="1308"/>
    <x v="0"/>
    <m/>
  </r>
  <r>
    <d v="2025-03-05T01:48:15"/>
    <x v="1"/>
    <n v="19"/>
    <s v="MUOZ PEA WEIMAR ALONSO"/>
    <x v="0"/>
    <x v="0"/>
    <n v="208"/>
    <n v="23.1111111111111"/>
    <n v="198"/>
    <m/>
    <n v="110565"/>
    <x v="0"/>
    <n v="15470.5882"/>
    <x v="1308"/>
    <x v="0"/>
    <m/>
  </r>
  <r>
    <d v="2025-03-05T01:48:15"/>
    <x v="9"/>
    <n v="20"/>
    <s v="GONZALEZ PEREZ RAFAEL JOSE"/>
    <x v="0"/>
    <x v="0"/>
    <n v="195"/>
    <n v="21.6666666666667"/>
    <n v="198"/>
    <m/>
    <n v="110565"/>
    <x v="0"/>
    <n v="15470.5882"/>
    <x v="1308"/>
    <x v="0"/>
    <m/>
  </r>
  <r>
    <d v="2025-03-05T01:48:15"/>
    <x v="1"/>
    <n v="21"/>
    <s v="DAVID  HENRY GIOVANNY"/>
    <x v="6"/>
    <x v="0"/>
    <n v="193"/>
    <n v="24.125"/>
    <n v="176"/>
    <s v="5 Descuentos (capacitacion-desubicado) "/>
    <n v="98280"/>
    <x v="0"/>
    <n v="15470.5882"/>
    <x v="1308"/>
    <x v="0"/>
    <m/>
  </r>
  <r>
    <d v="2025-03-05T01:48:15"/>
    <x v="9"/>
    <n v="22"/>
    <s v="QUIRAMA CASTAEDA JHON JADER"/>
    <x v="1"/>
    <x v="0"/>
    <n v="319"/>
    <n v="29"/>
    <n v="242"/>
    <m/>
    <n v="135135"/>
    <x v="1"/>
    <n v="15470.5882"/>
    <x v="1308"/>
    <x v="0"/>
    <m/>
  </r>
  <r>
    <d v="2025-03-05T01:48:15"/>
    <x v="1"/>
    <n v="23"/>
    <s v="SALDARRIAGA PARRA LUIS ALBERTO"/>
    <x v="0"/>
    <x v="0"/>
    <n v="193"/>
    <n v="21.4444444444444"/>
    <n v="198"/>
    <m/>
    <n v="110565"/>
    <x v="2"/>
    <n v="15470.5882"/>
    <x v="1308"/>
    <x v="0"/>
    <m/>
  </r>
  <r>
    <d v="2025-03-05T01:48:15"/>
    <x v="9"/>
    <n v="24"/>
    <s v="QUINTO WALDO HENDIS ENRIQUE"/>
    <x v="0"/>
    <x v="0"/>
    <n v="204"/>
    <n v="22.6666666666667"/>
    <n v="198"/>
    <m/>
    <n v="110565"/>
    <x v="0"/>
    <n v="15470.5882"/>
    <x v="1308"/>
    <x v="0"/>
    <m/>
  </r>
  <r>
    <d v="2025-03-05T01:48:16"/>
    <x v="1"/>
    <n v="25"/>
    <s v="JIMENEZ HURTADO CARLOS ESTIVEN"/>
    <x v="0"/>
    <x v="0"/>
    <n v="191"/>
    <n v="21.2222222222222"/>
    <n v="198"/>
    <s v="1 Descuentos (despachador) "/>
    <n v="110565"/>
    <x v="1"/>
    <n v="15470.5882"/>
    <x v="1308"/>
    <x v="0"/>
    <m/>
  </r>
  <r>
    <d v="2025-03-05T01:48:16"/>
    <x v="9"/>
    <n v="26"/>
    <s v="CIRO MARIN RODRIGO ALBERTO"/>
    <x v="0"/>
    <x v="0"/>
    <n v="187"/>
    <n v="20.7777777777778"/>
    <n v="198"/>
    <s v="3 Descuentos (conductor) "/>
    <n v="110565"/>
    <x v="0"/>
    <n v="15470.5882"/>
    <x v="1308"/>
    <x v="0"/>
    <m/>
  </r>
  <r>
    <d v="2025-03-05T01:48:16"/>
    <x v="1"/>
    <n v="27"/>
    <s v="HENAO MUOZ FERNEY"/>
    <x v="13"/>
    <x v="0"/>
    <n v="270"/>
    <n v="19.285714285714299"/>
    <n v="308"/>
    <s v="5 Descuentos (despachador-desubicado) Henao Ferney 101 Pasajeros / Flores Jorge 169 Pasajeros "/>
    <n v="171990"/>
    <x v="0"/>
    <n v="15470.5882"/>
    <x v="1308"/>
    <x v="0"/>
    <m/>
  </r>
  <r>
    <d v="2025-03-05T01:48:16"/>
    <x v="9"/>
    <n v="28"/>
    <s v="AGUDELO GARCIA LLORDIN ELIAS"/>
    <x v="0"/>
    <x v="0"/>
    <n v="202"/>
    <n v="22.4444444444444"/>
    <n v="198"/>
    <m/>
    <n v="110565"/>
    <x v="0"/>
    <n v="15470.5882"/>
    <x v="1308"/>
    <x v="0"/>
    <m/>
  </r>
  <r>
    <d v="2025-03-05T01:48:16"/>
    <x v="1"/>
    <n v="29"/>
    <s v="VALENCIA MENDOZA JHON"/>
    <x v="3"/>
    <x v="0"/>
    <n v="184"/>
    <n v="18.399999999999999"/>
    <n v="220"/>
    <s v="4 Descuentos (transbordo) "/>
    <n v="122850"/>
    <x v="0"/>
    <n v="15470.5882"/>
    <x v="1308"/>
    <x v="0"/>
    <m/>
  </r>
  <r>
    <d v="2025-03-05T01:48:16"/>
    <x v="9"/>
    <n v="30"/>
    <s v="TORRES SUAREZ JUAN DIEGO"/>
    <x v="6"/>
    <x v="0"/>
    <n v="129"/>
    <n v="16.125"/>
    <n v="176"/>
    <m/>
    <n v="98280"/>
    <x v="0"/>
    <n v="15470.5882"/>
    <x v="1308"/>
    <x v="0"/>
    <m/>
  </r>
  <r>
    <d v="2025-03-05T01:48:17"/>
    <x v="1"/>
    <n v="31"/>
    <s v="ACOSTA LORA JHON JADER"/>
    <x v="6"/>
    <x v="0"/>
    <n v="169"/>
    <n v="21.125"/>
    <n v="176"/>
    <m/>
    <n v="98280"/>
    <x v="0"/>
    <n v="15470.5882"/>
    <x v="1308"/>
    <x v="0"/>
    <m/>
  </r>
  <r>
    <d v="2025-03-05T01:48:17"/>
    <x v="9"/>
    <n v="32"/>
    <s v="AGUDELO GARCIA DENIN ANGELO"/>
    <x v="0"/>
    <x v="0"/>
    <n v="152"/>
    <n v="16.8888888888889"/>
    <n v="198"/>
    <m/>
    <n v="110565"/>
    <x v="0"/>
    <n v="15470.5882"/>
    <x v="1308"/>
    <x v="0"/>
    <m/>
  </r>
  <r>
    <d v="2025-03-05T01:48:17"/>
    <x v="1"/>
    <n v="33"/>
    <s v="MARULANDA JARAMILLO DAWER ANDRES"/>
    <x v="1"/>
    <x v="0"/>
    <n v="227"/>
    <n v="20.636363636363601"/>
    <n v="242"/>
    <s v="4 Descuentos (desubicado) "/>
    <n v="135135"/>
    <x v="0"/>
    <n v="15470.5882"/>
    <x v="1308"/>
    <x v="0"/>
    <m/>
  </r>
  <r>
    <d v="2025-03-05T01:48:17"/>
    <x v="9"/>
    <n v="34"/>
    <s v="MONTOYA OSPINA GILBERTO ANTONIO"/>
    <x v="3"/>
    <x v="0"/>
    <n v="246"/>
    <n v="24.6"/>
    <n v="220"/>
    <m/>
    <n v="122850"/>
    <x v="0"/>
    <n v="15470.5882"/>
    <x v="1308"/>
    <x v="0"/>
    <m/>
  </r>
  <r>
    <d v="2025-03-05T01:48:17"/>
    <x v="1"/>
    <n v="35"/>
    <s v="MOLINA LUIS FERNANDO"/>
    <x v="0"/>
    <x v="0"/>
    <n v="196"/>
    <n v="21.7777777777778"/>
    <n v="198"/>
    <m/>
    <n v="110565"/>
    <x v="1"/>
    <n v="15470.5882"/>
    <x v="1308"/>
    <x v="0"/>
    <m/>
  </r>
  <r>
    <d v="2025-03-05T01:48:17"/>
    <x v="9"/>
    <n v="36"/>
    <s v="JARAMILLO JARAMILLO FRANCISCO WBEIMAR"/>
    <x v="0"/>
    <x v="0"/>
    <n v="203"/>
    <n v="22.5555555555556"/>
    <n v="198"/>
    <m/>
    <n v="110565"/>
    <x v="0"/>
    <n v="15470.5882"/>
    <x v="1308"/>
    <x v="0"/>
    <m/>
  </r>
  <r>
    <d v="2025-03-05T01:48:18"/>
    <x v="1"/>
    <n v="37"/>
    <s v="TABORDA ROJAS DIEGO ALEJANDRO"/>
    <x v="3"/>
    <x v="0"/>
    <n v="261"/>
    <n v="26.1"/>
    <n v="220"/>
    <s v="1 Descuentos (despachador) "/>
    <n v="122850"/>
    <x v="1"/>
    <n v="15470.5882"/>
    <x v="1308"/>
    <x v="0"/>
    <m/>
  </r>
  <r>
    <d v="2025-03-05T01:48:18"/>
    <x v="9"/>
    <n v="39"/>
    <s v="PALMAR PANA EDIXON JOSUE"/>
    <x v="9"/>
    <x v="0"/>
    <n v="254"/>
    <n v="21.1666666666667"/>
    <n v="264"/>
    <m/>
    <n v="147420"/>
    <x v="0"/>
    <n v="15470.5882"/>
    <x v="1308"/>
    <x v="0"/>
    <m/>
  </r>
  <r>
    <d v="2025-03-05T01:48:18"/>
    <x v="1"/>
    <n v="40"/>
    <s v="BERNAL RONDON KEVIN OSWALDO"/>
    <x v="1"/>
    <x v="0"/>
    <n v="230"/>
    <n v="20.909090909090899"/>
    <n v="242"/>
    <s v="6 Descuentos (despachador-desubicado) "/>
    <n v="135135"/>
    <x v="0"/>
    <n v="15470.5882"/>
    <x v="1308"/>
    <x v="0"/>
    <m/>
  </r>
  <r>
    <d v="2025-03-05T01:48:18"/>
    <x v="9"/>
    <n v="41"/>
    <s v="GARCIA DAVID WILSON ALBERTO"/>
    <x v="3"/>
    <x v="0"/>
    <n v="212"/>
    <n v="21.2"/>
    <n v="220"/>
    <m/>
    <n v="122850"/>
    <x v="1"/>
    <n v="15470.5882"/>
    <x v="1308"/>
    <x v="0"/>
    <m/>
  </r>
  <r>
    <d v="2025-03-05T01:48:18"/>
    <x v="1"/>
    <n v="42"/>
    <s v="LOPERA ALVAREZ ESTIVEN"/>
    <x v="6"/>
    <x v="0"/>
    <n v="144"/>
    <n v="18"/>
    <n v="176"/>
    <m/>
    <n v="98280"/>
    <x v="1"/>
    <n v="15470.5882"/>
    <x v="1308"/>
    <x v="0"/>
    <m/>
  </r>
  <r>
    <d v="2025-03-06T01:09:39"/>
    <x v="9"/>
    <n v="1"/>
    <s v="RESTREPO RODRIGUEZ LIBARDO ANDRES"/>
    <x v="1"/>
    <x v="0"/>
    <n v="250"/>
    <n v="22.727272727272702"/>
    <n v="244.54768392370599"/>
    <m/>
    <n v="136625.39509999999"/>
    <x v="0"/>
    <n v="14664.8649"/>
    <x v="1309"/>
    <x v="0"/>
    <m/>
  </r>
  <r>
    <d v="2025-03-06T01:09:40"/>
    <x v="1"/>
    <n v="2"/>
    <s v="QUINTO WALDO HENDIS ENRIQUE"/>
    <x v="0"/>
    <x v="0"/>
    <n v="222"/>
    <n v="24.6666666666667"/>
    <n v="200.08446866484999"/>
    <m/>
    <n v="111784.4142"/>
    <x v="1"/>
    <n v="14664.8649"/>
    <x v="1309"/>
    <x v="0"/>
    <m/>
  </r>
  <r>
    <d v="2025-03-06T01:09:40"/>
    <x v="9"/>
    <n v="3"/>
    <s v="ESPINOZA CHAVARRIA GUILLERMO LEON"/>
    <x v="6"/>
    <x v="0"/>
    <n v="189"/>
    <n v="23.625"/>
    <n v="177.85286103542199"/>
    <m/>
    <n v="99363.923699999999"/>
    <x v="0"/>
    <n v="14664.8649"/>
    <x v="1309"/>
    <x v="0"/>
    <m/>
  </r>
  <r>
    <d v="2025-03-06T01:09:40"/>
    <x v="1"/>
    <n v="4"/>
    <s v="SERNA GONZALES GEOVANNY ANDRES"/>
    <x v="4"/>
    <x v="0"/>
    <n v="196"/>
    <n v="28"/>
    <n v="155.62125340599499"/>
    <m/>
    <n v="86943.433199999999"/>
    <x v="0"/>
    <n v="14664.8649"/>
    <x v="1309"/>
    <x v="0"/>
    <m/>
  </r>
  <r>
    <d v="2025-03-06T01:09:40"/>
    <x v="9"/>
    <n v="5"/>
    <s v="QUINTERO  ALVARO ANTONIO"/>
    <x v="0"/>
    <x v="0"/>
    <n v="188"/>
    <n v="20.8888888888889"/>
    <n v="200.08446866484999"/>
    <m/>
    <n v="111784.4142"/>
    <x v="1"/>
    <n v="14664.8649"/>
    <x v="1309"/>
    <x v="0"/>
    <m/>
  </r>
  <r>
    <d v="2025-03-06T01:09:40"/>
    <x v="1"/>
    <n v="6"/>
    <s v="LOPEZ PINEDA DANIEL ESTIVEN"/>
    <x v="0"/>
    <x v="0"/>
    <n v="196"/>
    <n v="21.7777777777778"/>
    <n v="200.08446866484999"/>
    <m/>
    <n v="111784.4142"/>
    <x v="0"/>
    <n v="14664.8649"/>
    <x v="1309"/>
    <x v="0"/>
    <m/>
  </r>
  <r>
    <d v="2025-03-06T01:09:40"/>
    <x v="9"/>
    <n v="7"/>
    <s v="MEDINA MARTINEZ JONATHAN ESTIVEN"/>
    <x v="1"/>
    <x v="0"/>
    <n v="232"/>
    <n v="21.090909090909101"/>
    <n v="244.54768392370599"/>
    <m/>
    <n v="136625.39509999999"/>
    <x v="1"/>
    <n v="14664.8649"/>
    <x v="1309"/>
    <x v="0"/>
    <m/>
  </r>
  <r>
    <d v="2025-03-06T01:09:41"/>
    <x v="1"/>
    <n v="8"/>
    <s v="VACA FIERRO ROBINSON"/>
    <x v="1"/>
    <x v="0"/>
    <n v="262"/>
    <n v="23.818181818181799"/>
    <n v="244.54768392370599"/>
    <m/>
    <n v="136625.39509999999"/>
    <x v="1"/>
    <n v="14664.8649"/>
    <x v="1309"/>
    <x v="0"/>
    <m/>
  </r>
  <r>
    <d v="2025-03-06T01:09:41"/>
    <x v="9"/>
    <n v="9"/>
    <s v="TORRES  GABRIEL OSNEIDER"/>
    <x v="1"/>
    <x v="0"/>
    <n v="242"/>
    <n v="22"/>
    <n v="244.54768392370599"/>
    <m/>
    <n v="136625.39509999999"/>
    <x v="0"/>
    <n v="14664.8649"/>
    <x v="1309"/>
    <x v="0"/>
    <m/>
  </r>
  <r>
    <d v="2025-03-06T01:09:41"/>
    <x v="1"/>
    <n v="10"/>
    <s v="RAMIREZ RENGIFO JORGE ANDRES"/>
    <x v="3"/>
    <x v="0"/>
    <n v="220"/>
    <n v="22"/>
    <n v="222.31607629427799"/>
    <s v="3 Descuentos (conductor) se castiga con 0.5 viaje, no entra a Cuba en ruta 10:06"/>
    <n v="124497.40459999999"/>
    <x v="0"/>
    <n v="14664.8649"/>
    <x v="1309"/>
    <x v="2"/>
    <m/>
  </r>
  <r>
    <d v="2025-03-06T01:09:41"/>
    <x v="9"/>
    <n v="11"/>
    <s v="JIMENEZ HERNANDEZ ESTEBAN CAMILO"/>
    <x v="4"/>
    <x v="0"/>
    <n v="128"/>
    <n v="18.285714285714299"/>
    <n v="155.62125340599499"/>
    <m/>
    <n v="86943.433199999999"/>
    <x v="0"/>
    <n v="14664.8649"/>
    <x v="1309"/>
    <x v="0"/>
    <m/>
  </r>
  <r>
    <d v="2025-03-06T01:09:41"/>
    <x v="1"/>
    <n v="12"/>
    <s v="JIMENEZ JIMENEZ OMAR DAVID"/>
    <x v="6"/>
    <x v="0"/>
    <n v="180"/>
    <n v="22.5"/>
    <n v="177.85286103542199"/>
    <m/>
    <n v="99363.923699999999"/>
    <x v="0"/>
    <n v="14664.8649"/>
    <x v="1309"/>
    <x v="0"/>
    <m/>
  </r>
  <r>
    <d v="2025-03-06T01:09:41"/>
    <x v="9"/>
    <n v="13"/>
    <s v="DURANGO PAEZ GILDARDO"/>
    <x v="1"/>
    <x v="0"/>
    <n v="213"/>
    <n v="19.363636363636399"/>
    <n v="244.54768392370599"/>
    <m/>
    <n v="136625.39509999999"/>
    <x v="0"/>
    <n v="14664.8649"/>
    <x v="1309"/>
    <x v="0"/>
    <m/>
  </r>
  <r>
    <d v="2025-03-06T01:09:42"/>
    <x v="1"/>
    <n v="14"/>
    <s v="GRISALES VILLA DEIBY ALEJANDRO"/>
    <x v="6"/>
    <x v="0"/>
    <n v="204"/>
    <n v="25.5"/>
    <n v="177.85286103542199"/>
    <s v="4 Descuentos (taller)"/>
    <n v="99363.923699999999"/>
    <x v="1"/>
    <n v="14664.8649"/>
    <x v="1309"/>
    <x v="0"/>
    <m/>
  </r>
  <r>
    <d v="2025-03-06T01:09:42"/>
    <x v="9"/>
    <n v="15"/>
    <s v="VERENZUELA MARTINEZ ALEXANDER"/>
    <x v="2"/>
    <x v="0"/>
    <n v="149"/>
    <n v="24.8333333333333"/>
    <n v="133.38964577656699"/>
    <m/>
    <n v="74522.942800000004"/>
    <x v="1"/>
    <n v="14664.8649"/>
    <x v="1309"/>
    <x v="0"/>
    <m/>
  </r>
  <r>
    <d v="2025-03-06T01:09:42"/>
    <x v="1"/>
    <n v="16"/>
    <s v="PEREZ GARCIA JUAN ESTEBAN"/>
    <x v="3"/>
    <x v="0"/>
    <n v="216"/>
    <n v="21.6"/>
    <n v="222.31607629427799"/>
    <m/>
    <n v="124204.90459999999"/>
    <x v="0"/>
    <n v="14664.8649"/>
    <x v="1309"/>
    <x v="0"/>
    <m/>
  </r>
  <r>
    <d v="2025-03-06T01:09:42"/>
    <x v="9"/>
    <n v="17"/>
    <s v="RAMIREZ JARAMILLO WILSON"/>
    <x v="8"/>
    <x v="0"/>
    <n v="127"/>
    <n v="25.4"/>
    <n v="111.158038147139"/>
    <s v="1 Descuentos (despachador)"/>
    <n v="62102.452299999997"/>
    <x v="0"/>
    <n v="14664.8649"/>
    <x v="1309"/>
    <x v="0"/>
    <m/>
  </r>
  <r>
    <d v="2025-03-06T01:09:42"/>
    <x v="1"/>
    <n v="18"/>
    <s v="BETANCUR GUZMAN JHON FERNANDO"/>
    <x v="11"/>
    <x v="0"/>
    <n v="74"/>
    <n v="37"/>
    <n v="44.463215258855598"/>
    <m/>
    <n v="24840.980899999999"/>
    <x v="0"/>
    <n v="14664.8649"/>
    <x v="1309"/>
    <x v="0"/>
    <m/>
  </r>
  <r>
    <d v="2025-03-06T01:09:42"/>
    <x v="9"/>
    <n v="19"/>
    <s v="MUOZ PEA WEIMAR ALONSO"/>
    <x v="1"/>
    <x v="0"/>
    <n v="212"/>
    <n v="19.272727272727298"/>
    <n v="244.54768392370599"/>
    <m/>
    <n v="136625.39509999999"/>
    <x v="0"/>
    <n v="14664.8649"/>
    <x v="1309"/>
    <x v="0"/>
    <m/>
  </r>
  <r>
    <d v="2025-03-06T01:09:42"/>
    <x v="1"/>
    <n v="20"/>
    <s v="GONZALEZ PEREZ RAFAEL JOSE"/>
    <x v="3"/>
    <x v="0"/>
    <n v="219"/>
    <n v="21.9"/>
    <n v="222.31607629427799"/>
    <s v="3 Descuentos (desubicado)"/>
    <n v="124204.90459999999"/>
    <x v="0"/>
    <n v="14664.8649"/>
    <x v="1309"/>
    <x v="0"/>
    <m/>
  </r>
  <r>
    <d v="2025-03-06T01:09:43"/>
    <x v="9"/>
    <n v="21"/>
    <s v="DURANGO DAVID JOSE"/>
    <x v="6"/>
    <x v="0"/>
    <n v="171"/>
    <n v="21.375"/>
    <n v="177.85286103542199"/>
    <s v="1 Descuentos (despachador)"/>
    <n v="99363.923699999999"/>
    <x v="0"/>
    <n v="14664.8649"/>
    <x v="1309"/>
    <x v="0"/>
    <m/>
  </r>
  <r>
    <d v="2025-03-06T01:09:43"/>
    <x v="1"/>
    <n v="22"/>
    <s v="QUIRAMA CASTAEDA JHON JADER"/>
    <x v="0"/>
    <x v="0"/>
    <n v="250"/>
    <n v="27.7777777777778"/>
    <n v="200.08446866484999"/>
    <m/>
    <n v="111784.4142"/>
    <x v="1"/>
    <n v="14664.8649"/>
    <x v="1309"/>
    <x v="0"/>
    <m/>
  </r>
  <r>
    <d v="2025-03-06T01:09:43"/>
    <x v="9"/>
    <n v="23"/>
    <s v="SALDARRIAGA PARRA LUIS ALBERTO"/>
    <x v="0"/>
    <x v="0"/>
    <n v="168"/>
    <n v="18.6666666666667"/>
    <n v="200.08446866484999"/>
    <m/>
    <n v="111784.4142"/>
    <x v="2"/>
    <n v="14664.8649"/>
    <x v="1309"/>
    <x v="0"/>
    <m/>
  </r>
  <r>
    <d v="2025-03-06T01:09:43"/>
    <x v="1"/>
    <n v="24"/>
    <s v="HERRERA GIRALDO DAVINSON"/>
    <x v="0"/>
    <x v="0"/>
    <n v="173"/>
    <n v="19.2222222222222"/>
    <n v="200.08446866484999"/>
    <m/>
    <n v="111784.4142"/>
    <x v="0"/>
    <n v="14664.8649"/>
    <x v="1309"/>
    <x v="0"/>
    <m/>
  </r>
  <r>
    <d v="2025-03-06T01:09:43"/>
    <x v="9"/>
    <n v="25"/>
    <s v="JIMENEZ HURTADO CARLOS ESTIVEN"/>
    <x v="0"/>
    <x v="0"/>
    <n v="158"/>
    <n v="17.5555555555556"/>
    <n v="200.08446866484999"/>
    <m/>
    <n v="111784.4142"/>
    <x v="1"/>
    <n v="14664.8649"/>
    <x v="1309"/>
    <x v="0"/>
    <m/>
  </r>
  <r>
    <d v="2025-03-06T01:09:43"/>
    <x v="1"/>
    <n v="26"/>
    <s v="DAVID  HENRY GIOVANNY"/>
    <x v="0"/>
    <x v="0"/>
    <n v="206"/>
    <n v="22.8888888888889"/>
    <n v="200.08446866484999"/>
    <s v="2 Descuentos (desubicado)"/>
    <n v="111784.4142"/>
    <x v="0"/>
    <n v="14664.8649"/>
    <x v="1309"/>
    <x v="0"/>
    <m/>
  </r>
  <r>
    <d v="2025-03-06T01:09:44"/>
    <x v="9"/>
    <n v="27"/>
    <s v="HENAO MUOZ FERNEY"/>
    <x v="13"/>
    <x v="0"/>
    <n v="294"/>
    <n v="21"/>
    <n v="311.24250681198902"/>
    <s v="4 Descuentos (desubicado) Henao Ferney movilizo 115 pasajeros / Flores Jorge 179 pasajeros"/>
    <n v="173886.8665"/>
    <x v="0"/>
    <n v="14664.8649"/>
    <x v="1309"/>
    <x v="0"/>
    <m/>
  </r>
  <r>
    <d v="2025-03-06T01:09:44"/>
    <x v="1"/>
    <n v="28"/>
    <s v="AGUDELO GARCIA LLORDIN ELIAS"/>
    <x v="6"/>
    <x v="0"/>
    <n v="150"/>
    <n v="18.75"/>
    <n v="177.85286103542199"/>
    <s v="3 Descuentos (desubicado)"/>
    <n v="99363.923699999999"/>
    <x v="0"/>
    <n v="14664.8649"/>
    <x v="1309"/>
    <x v="0"/>
    <m/>
  </r>
  <r>
    <d v="2025-03-06T01:09:44"/>
    <x v="9"/>
    <n v="29"/>
    <s v="VALENCIA MENDOZA JHON"/>
    <x v="3"/>
    <x v="0"/>
    <n v="226"/>
    <n v="22.6"/>
    <n v="222.31607629427799"/>
    <m/>
    <n v="124204.90459999999"/>
    <x v="0"/>
    <n v="14664.8649"/>
    <x v="1309"/>
    <x v="0"/>
    <m/>
  </r>
  <r>
    <d v="2025-03-06T01:09:44"/>
    <x v="1"/>
    <n v="30"/>
    <s v="TORRES SUAREZ JUAN DIEGO"/>
    <x v="0"/>
    <x v="0"/>
    <n v="159"/>
    <n v="17.6666666666667"/>
    <n v="200.08446866484999"/>
    <s v="se castiga con 0.5 viaje, no entra a Cuba en ruta 10:00"/>
    <n v="112076.9142"/>
    <x v="0"/>
    <n v="14664.8649"/>
    <x v="1309"/>
    <x v="2"/>
    <m/>
  </r>
  <r>
    <d v="2025-03-06T01:09:44"/>
    <x v="9"/>
    <n v="31"/>
    <s v="ACOSTA LORA JHON JADER"/>
    <x v="1"/>
    <x v="0"/>
    <n v="260"/>
    <n v="23.636363636363601"/>
    <n v="244.54768392370599"/>
    <s v="12 Descuentos (transbordo)"/>
    <n v="136625.39509999999"/>
    <x v="0"/>
    <n v="14664.8649"/>
    <x v="1309"/>
    <x v="0"/>
    <m/>
  </r>
  <r>
    <d v="2025-03-06T01:09:44"/>
    <x v="1"/>
    <n v="32"/>
    <s v="AGUDELO GARCIA DENIN ANGELO"/>
    <x v="0"/>
    <x v="0"/>
    <n v="205"/>
    <n v="22.7777777777778"/>
    <n v="200.08446866484999"/>
    <m/>
    <n v="111784.4142"/>
    <x v="0"/>
    <n v="14664.8649"/>
    <x v="1309"/>
    <x v="0"/>
    <m/>
  </r>
  <r>
    <d v="2025-03-06T01:09:44"/>
    <x v="9"/>
    <n v="33"/>
    <s v="MARULANDA JARAMILLO DAWER ANDRES"/>
    <x v="0"/>
    <x v="0"/>
    <n v="175"/>
    <n v="19.4444444444444"/>
    <n v="200.08446866484999"/>
    <m/>
    <n v="111784.4142"/>
    <x v="0"/>
    <n v="14664.8649"/>
    <x v="1309"/>
    <x v="0"/>
    <m/>
  </r>
  <r>
    <d v="2025-03-06T01:09:45"/>
    <x v="1"/>
    <n v="34"/>
    <s v="MONTOYA OSPINA GILBERTO ANTONIO"/>
    <x v="3"/>
    <x v="0"/>
    <n v="228"/>
    <n v="22.8"/>
    <n v="222.31607629427799"/>
    <m/>
    <n v="124204.90459999999"/>
    <x v="0"/>
    <n v="14664.8649"/>
    <x v="1309"/>
    <x v="0"/>
    <m/>
  </r>
  <r>
    <d v="2025-03-06T01:09:45"/>
    <x v="9"/>
    <n v="35"/>
    <s v="MOLINA LUIS FERNANDO"/>
    <x v="4"/>
    <x v="0"/>
    <n v="167"/>
    <n v="23.8571428571429"/>
    <n v="155.62125340599499"/>
    <s v="se castiga con 0.5 viaje, no entra a Cuba en ruta 11:24"/>
    <n v="87235.933199999999"/>
    <x v="1"/>
    <n v="14664.8649"/>
    <x v="1309"/>
    <x v="2"/>
    <m/>
  </r>
  <r>
    <d v="2025-03-06T01:09:45"/>
    <x v="1"/>
    <n v="36"/>
    <s v="JARAMILLO JARAMILLO FRANCISCO WBEIMAR"/>
    <x v="0"/>
    <x v="0"/>
    <n v="164"/>
    <n v="18.2222222222222"/>
    <n v="200.08446866484999"/>
    <m/>
    <n v="111784.4142"/>
    <x v="0"/>
    <n v="14664.8649"/>
    <x v="1309"/>
    <x v="0"/>
    <m/>
  </r>
  <r>
    <d v="2025-03-06T01:09:45"/>
    <x v="9"/>
    <n v="37"/>
    <s v="TABORDA ROJAS DIEGO ALEJANDRO"/>
    <x v="6"/>
    <x v="0"/>
    <n v="253"/>
    <n v="31.625"/>
    <n v="177.85286103542199"/>
    <m/>
    <n v="99363.923699999999"/>
    <x v="1"/>
    <n v="14664.8649"/>
    <x v="1309"/>
    <x v="0"/>
    <m/>
  </r>
  <r>
    <d v="2025-03-06T01:09:45"/>
    <x v="1"/>
    <n v="39"/>
    <s v="CERVANTES MARTINEZ FELIX ENRIQUE"/>
    <x v="3"/>
    <x v="0"/>
    <n v="205"/>
    <n v="20.5"/>
    <n v="222.31607629427799"/>
    <m/>
    <n v="124204.90459999999"/>
    <x v="0"/>
    <n v="14664.8649"/>
    <x v="1309"/>
    <x v="0"/>
    <m/>
  </r>
  <r>
    <d v="2025-03-06T01:09:45"/>
    <x v="9"/>
    <n v="40"/>
    <s v="OCAMPO OCAMPO ANTONIO JOSE"/>
    <x v="2"/>
    <x v="0"/>
    <n v="148"/>
    <n v="24.6666666666667"/>
    <n v="133.38964577656699"/>
    <m/>
    <n v="74522.942800000004"/>
    <x v="0"/>
    <n v="14664.8649"/>
    <x v="1309"/>
    <x v="0"/>
    <m/>
  </r>
  <r>
    <d v="2025-03-06T01:09:46"/>
    <x v="1"/>
    <n v="41"/>
    <s v="GARCIA DAVID WILSON ALBERTO"/>
    <x v="0"/>
    <x v="0"/>
    <n v="214"/>
    <n v="23.7777777777778"/>
    <n v="200.08446866484999"/>
    <m/>
    <n v="111784.4142"/>
    <x v="1"/>
    <n v="14664.8649"/>
    <x v="1309"/>
    <x v="0"/>
    <m/>
  </r>
  <r>
    <d v="2025-03-06T01:09:46"/>
    <x v="9"/>
    <n v="42"/>
    <s v="LOPERA ALVAREZ ESTIVEN"/>
    <x v="1"/>
    <x v="0"/>
    <n v="266"/>
    <n v="24.181818181818201"/>
    <n v="244.54768392370599"/>
    <s v="se castiga con 0.5 viaje, no entra a Cuba en ruta 9:42"/>
    <n v="136917.89509999999"/>
    <x v="1"/>
    <n v="14664.8649"/>
    <x v="1309"/>
    <x v="2"/>
    <m/>
  </r>
  <r>
    <d v="2025-03-07T01:17:24"/>
    <x v="9"/>
    <n v="1"/>
    <s v="RESTREPO RODRIGUEZ LIBARDO ANDRES"/>
    <x v="3"/>
    <x v="0"/>
    <n v="190"/>
    <n v="19"/>
    <n v="208.87989203778699"/>
    <s v="1 Descuentos (conductor)"/>
    <n v="116344.7368"/>
    <x v="0"/>
    <n v="13643.243200000001"/>
    <x v="1310"/>
    <x v="0"/>
    <m/>
  </r>
  <r>
    <d v="2025-03-07T01:17:24"/>
    <x v="1"/>
    <n v="2"/>
    <s v="PARIAS MURIEL JHON FREDY"/>
    <x v="2"/>
    <x v="0"/>
    <n v="191"/>
    <n v="31.8333333333333"/>
    <n v="125.327935222672"/>
    <m/>
    <n v="69806.842099999994"/>
    <x v="1"/>
    <n v="13643.243200000001"/>
    <x v="1310"/>
    <x v="0"/>
    <m/>
  </r>
  <r>
    <d v="2025-03-07T01:17:24"/>
    <x v="9"/>
    <n v="3"/>
    <s v="ESPINOZA CHAVARRIA GUILLERMO LEON"/>
    <x v="4"/>
    <x v="0"/>
    <n v="146"/>
    <n v="20.8571428571429"/>
    <n v="146.21592442645101"/>
    <m/>
    <n v="81441.315799999997"/>
    <x v="0"/>
    <n v="13643.243200000001"/>
    <x v="1310"/>
    <x v="0"/>
    <m/>
  </r>
  <r>
    <d v="2025-03-07T01:17:25"/>
    <x v="1"/>
    <n v="4"/>
    <s v="SERNA GONZALES GEOVANNY ANDRES"/>
    <x v="0"/>
    <x v="0"/>
    <n v="194"/>
    <n v="21.5555555555556"/>
    <n v="187.99190283400799"/>
    <m/>
    <n v="104710.2632"/>
    <x v="0"/>
    <n v="13643.243200000001"/>
    <x v="1310"/>
    <x v="0"/>
    <m/>
  </r>
  <r>
    <d v="2025-03-07T01:17:25"/>
    <x v="9"/>
    <n v="5"/>
    <s v="LONDOO LOPERA DUVAN ANDRES"/>
    <x v="0"/>
    <x v="0"/>
    <n v="245"/>
    <n v="27.2222222222222"/>
    <n v="187.99190283400799"/>
    <s v="1 Descuentos (despachador)"/>
    <n v="104710.2632"/>
    <x v="1"/>
    <n v="13643.243200000001"/>
    <x v="1310"/>
    <x v="0"/>
    <m/>
  </r>
  <r>
    <d v="2025-03-07T01:17:25"/>
    <x v="1"/>
    <n v="6"/>
    <s v="LOPEZ PINEDA DANIEL ESTIVEN"/>
    <x v="0"/>
    <x v="0"/>
    <n v="186"/>
    <n v="20.6666666666667"/>
    <n v="187.99190283400799"/>
    <m/>
    <n v="104710.2632"/>
    <x v="0"/>
    <n v="13643.243200000001"/>
    <x v="1310"/>
    <x v="0"/>
    <m/>
  </r>
  <r>
    <d v="2025-03-07T01:17:25"/>
    <x v="9"/>
    <n v="7"/>
    <s v="MEDINA MARTINEZ JONATHAN ESTIVEN"/>
    <x v="1"/>
    <x v="0"/>
    <n v="268"/>
    <n v="24.363636363636399"/>
    <n v="229.76788124156499"/>
    <m/>
    <n v="127979.2105"/>
    <x v="1"/>
    <n v="13643.243200000001"/>
    <x v="1310"/>
    <x v="0"/>
    <m/>
  </r>
  <r>
    <d v="2025-03-07T01:17:26"/>
    <x v="1"/>
    <n v="8"/>
    <s v="JARAMILLO JARAMILLO FRANCISCO WBEIMAR"/>
    <x v="3"/>
    <x v="0"/>
    <n v="169"/>
    <n v="16.899999999999999"/>
    <n v="208.87989203778699"/>
    <m/>
    <n v="116344.7368"/>
    <x v="1"/>
    <n v="13643.243200000001"/>
    <x v="1310"/>
    <x v="0"/>
    <m/>
  </r>
  <r>
    <d v="2025-03-07T01:17:26"/>
    <x v="9"/>
    <n v="9"/>
    <s v="TORRES  GABRIEL OSNEIDER"/>
    <x v="0"/>
    <x v="0"/>
    <n v="199"/>
    <n v="22.1111111111111"/>
    <n v="187.99190283400799"/>
    <m/>
    <n v="104710.2632"/>
    <x v="0"/>
    <n v="13643.243200000001"/>
    <x v="1310"/>
    <x v="0"/>
    <m/>
  </r>
  <r>
    <d v="2025-03-07T01:17:26"/>
    <x v="1"/>
    <n v="10"/>
    <s v="RAMIREZ RENGIFO JORGE ANDRES"/>
    <x v="2"/>
    <x v="0"/>
    <n v="115"/>
    <n v="19.1666666666667"/>
    <n v="125.327935222672"/>
    <m/>
    <n v="69806.842099999994"/>
    <x v="0"/>
    <n v="13643.243200000001"/>
    <x v="1310"/>
    <x v="0"/>
    <m/>
  </r>
  <r>
    <d v="2025-03-07T01:17:26"/>
    <x v="9"/>
    <n v="11"/>
    <s v="JIMENEZ HERNANDEZ ESTEBAN CAMILO"/>
    <x v="6"/>
    <x v="0"/>
    <n v="157"/>
    <n v="18.470588235294102"/>
    <n v="177.547908232119"/>
    <s v="25 Descuentos (transbordo-despachador)"/>
    <n v="98893.026299999998"/>
    <x v="0"/>
    <n v="13643.243200000001"/>
    <x v="1310"/>
    <x v="0"/>
    <m/>
  </r>
  <r>
    <d v="2025-03-07T01:17:26"/>
    <x v="1"/>
    <n v="12"/>
    <s v="DAVID  HENRY GIOVANNY"/>
    <x v="6"/>
    <x v="0"/>
    <n v="187"/>
    <n v="23.375"/>
    <n v="167.10391363022899"/>
    <s v="5 Descuentos (despachador-desubicado)"/>
    <n v="93075.789499999999"/>
    <x v="0"/>
    <n v="13643.243200000001"/>
    <x v="1310"/>
    <x v="0"/>
    <m/>
  </r>
  <r>
    <d v="2025-03-07T01:17:27"/>
    <x v="9"/>
    <n v="13"/>
    <s v="DURANGO PAEZ GILDARDO"/>
    <x v="6"/>
    <x v="0"/>
    <n v="179"/>
    <n v="22.375"/>
    <n v="167.10391363022899"/>
    <m/>
    <n v="93075.789499999999"/>
    <x v="0"/>
    <n v="13643.243200000001"/>
    <x v="1310"/>
    <x v="0"/>
    <m/>
  </r>
  <r>
    <d v="2025-03-07T01:17:27"/>
    <x v="1"/>
    <n v="14"/>
    <s v="DIAZ LOZADA ANDRES FELIPE"/>
    <x v="1"/>
    <x v="0"/>
    <n v="235"/>
    <n v="21.363636363636399"/>
    <n v="229.76788124156499"/>
    <s v="3 Descuentos (despachador-conductor)"/>
    <n v="127979.2105"/>
    <x v="1"/>
    <n v="13643.243200000001"/>
    <x v="1310"/>
    <x v="0"/>
    <m/>
  </r>
  <r>
    <d v="2025-03-07T01:17:27"/>
    <x v="9"/>
    <n v="15"/>
    <s v="VERENZUELA MARTINEZ ALEXANDER"/>
    <x v="3"/>
    <x v="0"/>
    <n v="224"/>
    <n v="22.4"/>
    <n v="208.87989203778699"/>
    <m/>
    <n v="116344.7368"/>
    <x v="1"/>
    <n v="13643.243200000001"/>
    <x v="1310"/>
    <x v="0"/>
    <m/>
  </r>
  <r>
    <d v="2025-03-07T01:17:27"/>
    <x v="1"/>
    <n v="16"/>
    <s v="PEREZ GARCIA JUAN ESTEBAN"/>
    <x v="0"/>
    <x v="0"/>
    <n v="191"/>
    <n v="21.2222222222222"/>
    <n v="187.99190283400799"/>
    <s v="3 Descuentos (desubicado)"/>
    <n v="104710.2632"/>
    <x v="0"/>
    <n v="13643.243200000001"/>
    <x v="1310"/>
    <x v="0"/>
    <m/>
  </r>
  <r>
    <d v="2025-03-07T01:17:28"/>
    <x v="9"/>
    <n v="17"/>
    <s v="RAMIREZ JARAMILLO WILSON"/>
    <x v="2"/>
    <x v="0"/>
    <n v="130"/>
    <n v="21.6666666666667"/>
    <n v="125.327935222672"/>
    <s v="1 Descuentos (discapacitado)"/>
    <n v="69806.842099999994"/>
    <x v="0"/>
    <n v="13643.243200000001"/>
    <x v="1310"/>
    <x v="0"/>
    <m/>
  </r>
  <r>
    <d v="2025-03-07T01:17:28"/>
    <x v="1"/>
    <n v="18"/>
    <s v="BETANCUR GUZMAN JHON FERNANDO"/>
    <x v="2"/>
    <x v="0"/>
    <n v="125"/>
    <n v="20.8333333333333"/>
    <n v="125.327935222672"/>
    <s v="1 Descuentos (discapacitado)"/>
    <n v="69806.842099999994"/>
    <x v="0"/>
    <n v="13643.243200000001"/>
    <x v="1310"/>
    <x v="0"/>
    <m/>
  </r>
  <r>
    <d v="2025-03-07T01:17:28"/>
    <x v="9"/>
    <n v="19"/>
    <s v="MUOZ PEA WEIMAR ALONSO"/>
    <x v="6"/>
    <x v="0"/>
    <n v="169"/>
    <n v="21.125"/>
    <n v="167.10391363022899"/>
    <m/>
    <n v="93075.789499999999"/>
    <x v="0"/>
    <n v="13643.243200000001"/>
    <x v="1310"/>
    <x v="0"/>
    <m/>
  </r>
  <r>
    <d v="2025-03-07T01:17:28"/>
    <x v="1"/>
    <n v="20"/>
    <s v="GONZALEZ PEREZ RAFAEL JOSE"/>
    <x v="0"/>
    <x v="0"/>
    <n v="188"/>
    <n v="20.8888888888889"/>
    <n v="187.99190283400799"/>
    <m/>
    <n v="104710.2632"/>
    <x v="0"/>
    <n v="13643.243200000001"/>
    <x v="1310"/>
    <x v="0"/>
    <m/>
  </r>
  <r>
    <d v="2025-03-07T01:17:28"/>
    <x v="9"/>
    <n v="21"/>
    <s v="DURANGO DAVID JOSE"/>
    <x v="6"/>
    <x v="0"/>
    <n v="152"/>
    <n v="19"/>
    <n v="167.10391363022899"/>
    <m/>
    <n v="93075.789499999999"/>
    <x v="0"/>
    <n v="13643.243200000001"/>
    <x v="1310"/>
    <x v="0"/>
    <m/>
  </r>
  <r>
    <d v="2025-03-07T01:17:29"/>
    <x v="1"/>
    <n v="22"/>
    <s v="QUIRAMA CASTAEDA JHON JADER"/>
    <x v="3"/>
    <x v="0"/>
    <n v="221"/>
    <n v="22.1"/>
    <n v="208.87989203778699"/>
    <m/>
    <n v="116344.7368"/>
    <x v="1"/>
    <n v="13643.243200000001"/>
    <x v="1310"/>
    <x v="0"/>
    <m/>
  </r>
  <r>
    <d v="2025-03-07T01:17:29"/>
    <x v="9"/>
    <n v="23"/>
    <s v="SALDARRIAGA PARRA LUIS ALBERTO"/>
    <x v="0"/>
    <x v="0"/>
    <n v="177"/>
    <n v="19.6666666666667"/>
    <n v="187.99190283400799"/>
    <m/>
    <n v="104710.2632"/>
    <x v="2"/>
    <n v="13643.243200000001"/>
    <x v="1310"/>
    <x v="0"/>
    <m/>
  </r>
  <r>
    <d v="2025-03-07T01:17:29"/>
    <x v="1"/>
    <n v="24"/>
    <s v="HERRERA GIRALDO DAVINSON"/>
    <x v="0"/>
    <x v="0"/>
    <n v="185"/>
    <n v="20.5555555555556"/>
    <n v="187.99190283400799"/>
    <s v="1 Descuentos (despachador)"/>
    <n v="104710.2632"/>
    <x v="0"/>
    <n v="13643.243200000001"/>
    <x v="1310"/>
    <x v="0"/>
    <m/>
  </r>
  <r>
    <d v="2025-03-07T01:17:29"/>
    <x v="9"/>
    <n v="25"/>
    <s v="JIMENEZ HURTADO CARLOS ESTIVEN"/>
    <x v="6"/>
    <x v="0"/>
    <n v="136"/>
    <n v="17"/>
    <n v="167.10391363022899"/>
    <m/>
    <n v="93075.789499999999"/>
    <x v="1"/>
    <n v="13643.243200000001"/>
    <x v="1310"/>
    <x v="0"/>
    <m/>
  </r>
  <r>
    <d v="2025-03-07T01:17:29"/>
    <x v="1"/>
    <n v="26"/>
    <s v="CIRO MARIN RODRIGO ALBERTO"/>
    <x v="0"/>
    <x v="0"/>
    <n v="170"/>
    <n v="18.8888888888889"/>
    <n v="187.99190283400799"/>
    <s v="2 Descuentos (conductor)"/>
    <n v="104710.2632"/>
    <x v="0"/>
    <n v="13643.243200000001"/>
    <x v="1310"/>
    <x v="0"/>
    <m/>
  </r>
  <r>
    <d v="2025-03-07T01:17:30"/>
    <x v="9"/>
    <n v="27"/>
    <s v="HENAO MUOZ FERNEY"/>
    <x v="9"/>
    <x v="0"/>
    <n v="223"/>
    <n v="18.5833333333333"/>
    <n v="250.65587044534399"/>
    <s v="5 Descuentos (despachador-desubicado)"/>
    <n v="139613.68419999999"/>
    <x v="0"/>
    <n v="13643.243200000001"/>
    <x v="1310"/>
    <x v="0"/>
    <m/>
  </r>
  <r>
    <d v="2025-03-07T01:17:30"/>
    <x v="1"/>
    <n v="28"/>
    <s v="AGUDELO GARCIA LLORDIN ELIAS"/>
    <x v="2"/>
    <x v="0"/>
    <n v="105"/>
    <n v="17.5"/>
    <n v="125.327935222672"/>
    <m/>
    <n v="69806.842099999994"/>
    <x v="0"/>
    <n v="13643.243200000001"/>
    <x v="1310"/>
    <x v="0"/>
    <m/>
  </r>
  <r>
    <d v="2025-03-07T01:17:30"/>
    <x v="9"/>
    <n v="29"/>
    <s v="VALENCIA MENDOZA JHON"/>
    <x v="12"/>
    <x v="0"/>
    <n v="281"/>
    <n v="21.615384615384599"/>
    <n v="271.54385964912302"/>
    <s v="1 Descuentos (transbordo)"/>
    <n v="151248.15789999999"/>
    <x v="0"/>
    <n v="13643.243200000001"/>
    <x v="1310"/>
    <x v="0"/>
    <m/>
  </r>
  <r>
    <d v="2025-03-07T01:17:30"/>
    <x v="1"/>
    <n v="30"/>
    <s v="RUA CHAVARRIA JEFERSON ANDREY"/>
    <x v="9"/>
    <x v="0"/>
    <n v="273"/>
    <n v="22.75"/>
    <n v="250.65587044534399"/>
    <s v="4 Descuentos (desubicado)"/>
    <n v="139613.68419999999"/>
    <x v="0"/>
    <n v="13643.243200000001"/>
    <x v="1310"/>
    <x v="0"/>
    <m/>
  </r>
  <r>
    <d v="2025-03-07T01:17:31"/>
    <x v="9"/>
    <n v="31"/>
    <s v="QUINTO WALDO HENDIS ENRIQUE"/>
    <x v="0"/>
    <x v="0"/>
    <n v="188"/>
    <n v="20.8888888888889"/>
    <n v="187.99190283400799"/>
    <m/>
    <n v="104710.2632"/>
    <x v="0"/>
    <n v="13643.243200000001"/>
    <x v="1310"/>
    <x v="0"/>
    <m/>
  </r>
  <r>
    <d v="2025-03-07T01:17:31"/>
    <x v="1"/>
    <n v="32"/>
    <s v="AGUDELO GARCIA DENIN ANGELO"/>
    <x v="6"/>
    <x v="0"/>
    <n v="150"/>
    <n v="18.75"/>
    <n v="167.10391363022899"/>
    <m/>
    <n v="93075.789499999999"/>
    <x v="0"/>
    <n v="13643.243200000001"/>
    <x v="1310"/>
    <x v="0"/>
    <m/>
  </r>
  <r>
    <d v="2025-03-07T01:17:31"/>
    <x v="9"/>
    <n v="33"/>
    <s v="MARULANDA JARAMILLO DAWER ANDRES"/>
    <x v="6"/>
    <x v="0"/>
    <n v="139"/>
    <n v="17.375"/>
    <n v="167.10391363022899"/>
    <s v="4 Descuentos (transbordo)"/>
    <n v="93075.789499999999"/>
    <x v="0"/>
    <n v="13643.243200000001"/>
    <x v="1310"/>
    <x v="0"/>
    <m/>
  </r>
  <r>
    <d v="2025-03-07T01:17:31"/>
    <x v="1"/>
    <n v="34"/>
    <s v="BERNAL RONDON KEVIN OSWALDO"/>
    <x v="3"/>
    <x v="0"/>
    <n v="160"/>
    <n v="16"/>
    <n v="208.87989203778699"/>
    <s v="4 Descuentos (desubicado)"/>
    <n v="116344.7368"/>
    <x v="0"/>
    <n v="13643.243200000001"/>
    <x v="1310"/>
    <x v="0"/>
    <m/>
  </r>
  <r>
    <d v="2025-03-07T01:17:31"/>
    <x v="9"/>
    <n v="35"/>
    <s v="MOLINA LUIS FERNANDO"/>
    <x v="0"/>
    <x v="0"/>
    <n v="192"/>
    <n v="21.3333333333333"/>
    <n v="187.99190283400799"/>
    <s v="1 Descuentos (despachador)"/>
    <n v="104710.2632"/>
    <x v="1"/>
    <n v="13643.243200000001"/>
    <x v="1310"/>
    <x v="0"/>
    <m/>
  </r>
  <r>
    <d v="2025-03-07T01:17:32"/>
    <x v="1"/>
    <n v="36"/>
    <s v="MARTINEZ CHAVERRA LUIS NORBERTO"/>
    <x v="0"/>
    <x v="0"/>
    <n v="215"/>
    <n v="23.8888888888889"/>
    <n v="187.99190283400799"/>
    <m/>
    <n v="104710.2632"/>
    <x v="0"/>
    <n v="13643.243200000001"/>
    <x v="1310"/>
    <x v="0"/>
    <m/>
  </r>
  <r>
    <d v="2025-03-07T01:17:32"/>
    <x v="9"/>
    <n v="37"/>
    <s v="TABORDA ROJAS DIEGO ALEJANDRO"/>
    <x v="13"/>
    <x v="0"/>
    <n v="266"/>
    <n v="19"/>
    <n v="292.431848852901"/>
    <m/>
    <n v="162882.63159999999"/>
    <x v="1"/>
    <n v="13643.243200000001"/>
    <x v="1310"/>
    <x v="0"/>
    <m/>
  </r>
  <r>
    <d v="2025-03-07T01:17:32"/>
    <x v="1"/>
    <n v="39"/>
    <s v="PALMAR PANA EDIXON JOSUE"/>
    <x v="1"/>
    <x v="0"/>
    <n v="216"/>
    <n v="19.636363636363601"/>
    <n v="229.76788124156499"/>
    <m/>
    <n v="127979.2105"/>
    <x v="0"/>
    <n v="13643.243200000001"/>
    <x v="1310"/>
    <x v="0"/>
    <m/>
  </r>
  <r>
    <d v="2025-03-07T01:17:32"/>
    <x v="9"/>
    <n v="40"/>
    <s v="OCAMPO OCAMPO ANTONIO JOSE"/>
    <x v="3"/>
    <x v="0"/>
    <n v="235"/>
    <n v="23.5"/>
    <n v="208.87989203778699"/>
    <m/>
    <n v="116344.7368"/>
    <x v="0"/>
    <n v="13643.243200000001"/>
    <x v="1310"/>
    <x v="0"/>
    <m/>
  </r>
  <r>
    <d v="2025-03-07T01:17:32"/>
    <x v="1"/>
    <n v="41"/>
    <s v="GARCIA DAVID WILSON ALBERTO"/>
    <x v="6"/>
    <x v="0"/>
    <n v="197"/>
    <n v="24.625"/>
    <n v="167.10391363022899"/>
    <s v="2 Descuentos (despachador)"/>
    <n v="93075.789499999999"/>
    <x v="1"/>
    <n v="13643.243200000001"/>
    <x v="1310"/>
    <x v="0"/>
    <m/>
  </r>
  <r>
    <d v="2025-03-07T01:17:33"/>
    <x v="9"/>
    <n v="42"/>
    <s v="LOPERA ALVAREZ ESTIVEN"/>
    <x v="0"/>
    <x v="0"/>
    <n v="170"/>
    <n v="18.8888888888889"/>
    <n v="187.99190283400799"/>
    <s v="4 Descuentos (desubicado)"/>
    <n v="104710.2632"/>
    <x v="1"/>
    <n v="13643.243200000001"/>
    <x v="1310"/>
    <x v="0"/>
    <m/>
  </r>
  <r>
    <d v="2025-03-08T00:52:23"/>
    <x v="1"/>
    <n v="1"/>
    <s v="RESTREPO RODRIGUEZ LIBARDO ANDRES"/>
    <x v="1"/>
    <x v="0"/>
    <n v="229"/>
    <n v="20.818181818181799"/>
    <n v="236.363636363636"/>
    <s v="4 Descuentos (despachador, conduct y usuario desubicado)"/>
    <n v="131837.7273"/>
    <x v="0"/>
    <n v="14030.5556"/>
    <x v="1311"/>
    <x v="0"/>
    <m/>
  </r>
  <r>
    <d v="2025-03-08T00:52:24"/>
    <x v="9"/>
    <n v="2"/>
    <s v="PARIAS MURIEL JHON FREDY"/>
    <x v="2"/>
    <x v="0"/>
    <n v="149"/>
    <n v="24.8333333333333"/>
    <n v="128.925619834711"/>
    <m/>
    <n v="71911.487599999993"/>
    <x v="1"/>
    <n v="14030.5556"/>
    <x v="1311"/>
    <x v="0"/>
    <m/>
  </r>
  <r>
    <d v="2025-03-08T00:52:24"/>
    <x v="1"/>
    <n v="3"/>
    <s v="ESPINOZA CHAVARRIA GUILLERMO LEON"/>
    <x v="4"/>
    <x v="0"/>
    <n v="146"/>
    <n v="20.8571428571429"/>
    <n v="150.413223140496"/>
    <m/>
    <n v="83896.735499999995"/>
    <x v="0"/>
    <n v="14030.5556"/>
    <x v="1311"/>
    <x v="0"/>
    <m/>
  </r>
  <r>
    <d v="2025-03-08T00:52:24"/>
    <x v="9"/>
    <n v="4"/>
    <s v="SERNA GONZALES GEOVANNY ANDRES"/>
    <x v="0"/>
    <x v="0"/>
    <n v="201"/>
    <n v="22.3333333333333"/>
    <n v="193.388429752066"/>
    <s v="5 Descuentos (usuario desubicado, conduct, asociado y movilidad reducida) "/>
    <n v="107867.2314"/>
    <x v="0"/>
    <n v="14030.5556"/>
    <x v="1311"/>
    <x v="0"/>
    <m/>
  </r>
  <r>
    <d v="2025-03-08T00:52:25"/>
    <x v="1"/>
    <n v="5"/>
    <s v="LONDOO LOPERA DUVAN ANDRES"/>
    <x v="0"/>
    <x v="0"/>
    <n v="214"/>
    <n v="23.7777777777778"/>
    <n v="193.388429752066"/>
    <m/>
    <n v="107867.2314"/>
    <x v="1"/>
    <n v="14030.5556"/>
    <x v="1311"/>
    <x v="0"/>
    <m/>
  </r>
  <r>
    <d v="2025-03-08T00:52:25"/>
    <x v="9"/>
    <n v="6"/>
    <s v="LOPEZ PINEDA DANIEL ESTIVEN"/>
    <x v="2"/>
    <x v="0"/>
    <n v="115"/>
    <n v="19.1666666666667"/>
    <n v="128.925619834711"/>
    <s v="3 Descuentos (despachador y usuarios desubicados) "/>
    <n v="71911.487599999993"/>
    <x v="0"/>
    <n v="14030.5556"/>
    <x v="1311"/>
    <x v="0"/>
    <m/>
  </r>
  <r>
    <d v="2025-03-08T00:52:25"/>
    <x v="1"/>
    <n v="7"/>
    <s v="MEDINA MARTINEZ JONATHAN ESTIVEN"/>
    <x v="6"/>
    <x v="0"/>
    <n v="214"/>
    <n v="26.75"/>
    <n v="171.900826446281"/>
    <m/>
    <n v="95881.983500000002"/>
    <x v="1"/>
    <n v="14030.5556"/>
    <x v="1311"/>
    <x v="0"/>
    <m/>
  </r>
  <r>
    <d v="2025-03-08T00:52:26"/>
    <x v="9"/>
    <n v="8"/>
    <s v="VACA FIERRO ROBINSON"/>
    <x v="1"/>
    <x v="0"/>
    <n v="262"/>
    <n v="23.818181818181799"/>
    <n v="236.363636363636"/>
    <m/>
    <n v="131837.7273"/>
    <x v="1"/>
    <n v="14030.5556"/>
    <x v="1311"/>
    <x v="0"/>
    <m/>
  </r>
  <r>
    <d v="2025-03-08T00:52:26"/>
    <x v="1"/>
    <n v="9"/>
    <s v="TORRES  GABRIEL OSNEIDER"/>
    <x v="6"/>
    <x v="0"/>
    <n v="172"/>
    <n v="21.5"/>
    <n v="171.900826446281"/>
    <m/>
    <n v="95881.983500000002"/>
    <x v="0"/>
    <n v="14030.5556"/>
    <x v="1311"/>
    <x v="0"/>
    <m/>
  </r>
  <r>
    <d v="2025-03-08T00:52:26"/>
    <x v="9"/>
    <n v="10"/>
    <s v="RAMIREZ RENGIFO JORGE ANDRES"/>
    <x v="12"/>
    <x v="0"/>
    <n v="275"/>
    <n v="21.153846153846199"/>
    <n v="279.338842975207"/>
    <s v="3 Descuentos (Usuarios desubicados) "/>
    <n v="155808.2231"/>
    <x v="0"/>
    <n v="14030.5556"/>
    <x v="1311"/>
    <x v="0"/>
    <m/>
  </r>
  <r>
    <d v="2025-03-08T00:52:27"/>
    <x v="1"/>
    <n v="11"/>
    <s v="JIMENEZ HERNANDEZ ESTEBAN CAMILO"/>
    <x v="6"/>
    <x v="0"/>
    <n v="151"/>
    <n v="18.875"/>
    <n v="171.900826446281"/>
    <m/>
    <n v="95881.983500000002"/>
    <x v="0"/>
    <n v="14030.5556"/>
    <x v="1311"/>
    <x v="0"/>
    <m/>
  </r>
  <r>
    <d v="2025-03-08T00:52:27"/>
    <x v="9"/>
    <n v="12"/>
    <s v="DAVID  HENRY GIOVANNY"/>
    <x v="6"/>
    <x v="0"/>
    <n v="219"/>
    <n v="27.375"/>
    <n v="171.900826446281"/>
    <s v="3 Descuentos (Usuarios desubicados) "/>
    <n v="95881.983500000002"/>
    <x v="0"/>
    <n v="14030.5556"/>
    <x v="1311"/>
    <x v="0"/>
    <m/>
  </r>
  <r>
    <d v="2025-03-08T00:52:27"/>
    <x v="1"/>
    <n v="13"/>
    <s v="CERVANTES MARTINEZ FELIX ENRIQUE"/>
    <x v="3"/>
    <x v="0"/>
    <n v="220"/>
    <n v="22"/>
    <n v="214.876033057851"/>
    <m/>
    <n v="119852.47930000001"/>
    <x v="0"/>
    <n v="14030.5556"/>
    <x v="1311"/>
    <x v="0"/>
    <m/>
  </r>
  <r>
    <d v="2025-03-08T00:52:28"/>
    <x v="9"/>
    <n v="14"/>
    <s v="DIAZ LOZADA ANDRES FELIPE"/>
    <x v="1"/>
    <x v="0"/>
    <n v="251"/>
    <n v="22.818181818181799"/>
    <n v="236.363636363636"/>
    <s v="3 Descuentos (Usuarios desubicados) "/>
    <n v="131837.7273"/>
    <x v="1"/>
    <n v="14030.5556"/>
    <x v="1311"/>
    <x v="0"/>
    <m/>
  </r>
  <r>
    <d v="2025-03-08T00:52:28"/>
    <x v="1"/>
    <n v="15"/>
    <s v="VERENZUELA MARTINEZ ALEXANDER"/>
    <x v="4"/>
    <x v="0"/>
    <n v="165"/>
    <n v="23.571428571428601"/>
    <n v="150.413223140496"/>
    <m/>
    <n v="83896.735499999995"/>
    <x v="1"/>
    <n v="14030.5556"/>
    <x v="1311"/>
    <x v="0"/>
    <m/>
  </r>
  <r>
    <d v="2025-03-08T00:52:28"/>
    <x v="9"/>
    <n v="16"/>
    <s v="PEREZ GARCIA JUAN ESTEBAN"/>
    <x v="3"/>
    <x v="0"/>
    <n v="206"/>
    <n v="20.6"/>
    <n v="214.876033057851"/>
    <s v="2 Descuentos (Usuarios desubicados)"/>
    <n v="119852.47930000001"/>
    <x v="0"/>
    <n v="14030.5556"/>
    <x v="1311"/>
    <x v="0"/>
    <m/>
  </r>
  <r>
    <d v="2025-03-08T00:52:29"/>
    <x v="1"/>
    <n v="18"/>
    <s v="BETANCUR GUZMAN JHON FERNANDO"/>
    <x v="1"/>
    <x v="0"/>
    <n v="235"/>
    <n v="21.363636363636399"/>
    <n v="236.363636363636"/>
    <s v="2 Descuentos (Usuario movilidad reducida y desubicado) "/>
    <n v="131837.7273"/>
    <x v="0"/>
    <n v="14030.5556"/>
    <x v="1311"/>
    <x v="0"/>
    <m/>
  </r>
  <r>
    <d v="2025-03-08T00:52:29"/>
    <x v="9"/>
    <n v="20"/>
    <s v="GONZALEZ PEREZ RAFAEL JOSE"/>
    <x v="1"/>
    <x v="0"/>
    <n v="229"/>
    <n v="20.818181818181799"/>
    <n v="236.363636363636"/>
    <s v="4 Descuentos (usuario desubicado y despachador) "/>
    <n v="131837.7273"/>
    <x v="0"/>
    <n v="14030.5556"/>
    <x v="1311"/>
    <x v="0"/>
    <m/>
  </r>
  <r>
    <d v="2025-03-08T00:52:29"/>
    <x v="1"/>
    <n v="21"/>
    <s v="DURANGO DAVID JOSE"/>
    <x v="2"/>
    <x v="0"/>
    <n v="139"/>
    <n v="23.1666666666667"/>
    <n v="128.925619834711"/>
    <s v="1 Descuento (Conduct) "/>
    <n v="71911.487599999993"/>
    <x v="0"/>
    <n v="14030.5556"/>
    <x v="1311"/>
    <x v="0"/>
    <m/>
  </r>
  <r>
    <d v="2025-03-08T00:52:30"/>
    <x v="9"/>
    <n v="22"/>
    <s v="QUIRAMA CASTAEDA JHON JADER"/>
    <x v="0"/>
    <x v="0"/>
    <n v="246"/>
    <n v="27.3333333333333"/>
    <n v="193.388429752066"/>
    <m/>
    <n v="107867.2314"/>
    <x v="1"/>
    <n v="14030.5556"/>
    <x v="1311"/>
    <x v="0"/>
    <m/>
  </r>
  <r>
    <d v="2025-03-08T00:52:30"/>
    <x v="1"/>
    <n v="23"/>
    <s v="SALDARRIAGA PARRA LUIS ALBERTO"/>
    <x v="0"/>
    <x v="0"/>
    <n v="176"/>
    <n v="19.5555555555556"/>
    <n v="193.388429752066"/>
    <s v="2 Descuentos (Monitoreo) "/>
    <n v="107867.2314"/>
    <x v="2"/>
    <n v="14030.5556"/>
    <x v="1311"/>
    <x v="0"/>
    <m/>
  </r>
  <r>
    <d v="2025-03-08T00:52:30"/>
    <x v="9"/>
    <n v="24"/>
    <s v="HERRERA GIRALDO DAVINSON"/>
    <x v="6"/>
    <x v="0"/>
    <n v="156"/>
    <n v="19.5"/>
    <n v="171.900826446281"/>
    <m/>
    <n v="95881.983500000002"/>
    <x v="0"/>
    <n v="14030.5556"/>
    <x v="1311"/>
    <x v="0"/>
    <m/>
  </r>
  <r>
    <d v="2025-03-08T00:52:30"/>
    <x v="1"/>
    <n v="25"/>
    <s v="HENAO MUOZ FERNEY"/>
    <x v="3"/>
    <x v="0"/>
    <n v="252"/>
    <n v="25.2"/>
    <n v="214.876033057851"/>
    <m/>
    <n v="119852.47930000001"/>
    <x v="1"/>
    <n v="14030.5556"/>
    <x v="1311"/>
    <x v="0"/>
    <m/>
  </r>
  <r>
    <d v="2025-03-08T00:52:31"/>
    <x v="9"/>
    <n v="26"/>
    <s v="CIRO MARIN RODRIGO ALBERTO"/>
    <x v="0"/>
    <x v="0"/>
    <n v="222"/>
    <n v="24.6666666666667"/>
    <n v="193.388429752066"/>
    <m/>
    <n v="107867.2314"/>
    <x v="0"/>
    <n v="14030.5556"/>
    <x v="1311"/>
    <x v="0"/>
    <m/>
  </r>
  <r>
    <d v="2025-03-08T00:52:31"/>
    <x v="1"/>
    <n v="27"/>
    <s v="FLORES RINCON JORGE ALBERTO"/>
    <x v="13"/>
    <x v="0"/>
    <n v="314"/>
    <n v="22.428571428571399"/>
    <n v="300.826446280992"/>
    <s v="JEFERSON RUA realiz 5 viajes donde moviliz 132 Usuarios, 3 Descuentos (Usuarios desubicados)  "/>
    <n v="167793.4711"/>
    <x v="0"/>
    <n v="14030.5556"/>
    <x v="1311"/>
    <x v="0"/>
    <m/>
  </r>
  <r>
    <d v="2025-03-08T00:52:31"/>
    <x v="9"/>
    <n v="28"/>
    <s v="AGUDELO GARCIA LLORDIN ELIAS"/>
    <x v="0"/>
    <x v="0"/>
    <n v="141"/>
    <n v="15.6666666666667"/>
    <n v="193.388429752066"/>
    <m/>
    <n v="107867.2314"/>
    <x v="0"/>
    <n v="14030.5556"/>
    <x v="1311"/>
    <x v="0"/>
    <m/>
  </r>
  <r>
    <d v="2025-03-08T00:52:31"/>
    <x v="1"/>
    <n v="29"/>
    <s v="JARAMILLO JARAMILLO FRANCISCO WBEIMAR"/>
    <x v="0"/>
    <x v="0"/>
    <n v="154"/>
    <n v="17.1111111111111"/>
    <n v="193.388429752066"/>
    <m/>
    <n v="107867.2314"/>
    <x v="0"/>
    <n v="14030.5556"/>
    <x v="1311"/>
    <x v="0"/>
    <m/>
  </r>
  <r>
    <d v="2025-03-08T00:52:32"/>
    <x v="9"/>
    <n v="30"/>
    <s v="TORRES SUAREZ JUAN DIEGO"/>
    <x v="0"/>
    <x v="0"/>
    <n v="151"/>
    <n v="16.7777777777778"/>
    <n v="193.388429752066"/>
    <s v="4 Descuentos (Despachador jefe de ruta y usuarios desubicados) "/>
    <n v="107867.2314"/>
    <x v="0"/>
    <n v="14030.5556"/>
    <x v="1311"/>
    <x v="0"/>
    <m/>
  </r>
  <r>
    <d v="2025-03-08T00:52:32"/>
    <x v="1"/>
    <n v="31"/>
    <s v="ACOSTA LORA JHON JADER"/>
    <x v="9"/>
    <x v="0"/>
    <n v="264"/>
    <n v="22"/>
    <n v="257.85123966942098"/>
    <m/>
    <n v="143822.97519999999"/>
    <x v="0"/>
    <n v="14030.5556"/>
    <x v="1311"/>
    <x v="0"/>
    <m/>
  </r>
  <r>
    <d v="2025-03-08T00:52:33"/>
    <x v="9"/>
    <n v="32"/>
    <s v="AGUDELO GARCIA DENIN ANGELO"/>
    <x v="0"/>
    <x v="0"/>
    <n v="136"/>
    <n v="15.1111111111111"/>
    <n v="193.388429752066"/>
    <m/>
    <n v="107867.2314"/>
    <x v="0"/>
    <n v="14030.5556"/>
    <x v="1311"/>
    <x v="0"/>
    <m/>
  </r>
  <r>
    <d v="2025-03-08T00:52:33"/>
    <x v="1"/>
    <n v="33"/>
    <s v="MARULANDA JARAMILLO DAWER ANDRES"/>
    <x v="0"/>
    <x v="0"/>
    <n v="152"/>
    <n v="16.8888888888889"/>
    <n v="193.388429752066"/>
    <m/>
    <n v="107867.2314"/>
    <x v="0"/>
    <n v="14030.5556"/>
    <x v="1311"/>
    <x v="0"/>
    <m/>
  </r>
  <r>
    <d v="2025-03-08T00:52:33"/>
    <x v="9"/>
    <n v="34"/>
    <s v="MONTOYA OSPINA GILBERTO ANTONIO"/>
    <x v="3"/>
    <x v="0"/>
    <n v="234"/>
    <n v="23.4"/>
    <n v="214.876033057851"/>
    <m/>
    <n v="119852.47930000001"/>
    <x v="0"/>
    <n v="14030.5556"/>
    <x v="1311"/>
    <x v="0"/>
    <m/>
  </r>
  <r>
    <d v="2025-03-08T00:52:33"/>
    <x v="1"/>
    <n v="35"/>
    <s v="MOLINA LUIS FERNANDO"/>
    <x v="3"/>
    <x v="0"/>
    <n v="211"/>
    <n v="21.1"/>
    <n v="214.876033057851"/>
    <m/>
    <n v="119852.47930000001"/>
    <x v="1"/>
    <n v="14030.5556"/>
    <x v="1311"/>
    <x v="0"/>
    <m/>
  </r>
  <r>
    <d v="2025-03-08T00:52:34"/>
    <x v="9"/>
    <n v="36"/>
    <s v="MARTINEZ CHAVERRA LUIS NORBERTO"/>
    <x v="3"/>
    <x v="0"/>
    <n v="233"/>
    <n v="23.3"/>
    <n v="214.876033057851"/>
    <m/>
    <n v="119852.47930000001"/>
    <x v="0"/>
    <n v="14030.5556"/>
    <x v="1311"/>
    <x v="0"/>
    <m/>
  </r>
  <r>
    <d v="2025-03-08T00:52:34"/>
    <x v="1"/>
    <n v="37"/>
    <s v="GRISALES VILLA DEIBY ALEJANDRO"/>
    <x v="3"/>
    <x v="0"/>
    <n v="261"/>
    <n v="26.1"/>
    <n v="214.876033057851"/>
    <m/>
    <n v="119852.47930000001"/>
    <x v="1"/>
    <n v="14030.5556"/>
    <x v="1311"/>
    <x v="0"/>
    <m/>
  </r>
  <r>
    <d v="2025-03-08T00:52:34"/>
    <x v="9"/>
    <n v="39"/>
    <s v="PALMAR PANA EDIXON JOSUE"/>
    <x v="0"/>
    <x v="0"/>
    <n v="158"/>
    <n v="17.5555555555556"/>
    <n v="193.388429752066"/>
    <s v="1 Descuento (Asociado) "/>
    <n v="107867.2314"/>
    <x v="0"/>
    <n v="14030.5556"/>
    <x v="1311"/>
    <x v="0"/>
    <m/>
  </r>
  <r>
    <d v="2025-03-08T00:52:35"/>
    <x v="1"/>
    <n v="40"/>
    <s v="OCAMPO OCAMPO ANTONIO JOSE"/>
    <x v="0"/>
    <x v="0"/>
    <n v="199"/>
    <n v="22.1111111111111"/>
    <n v="193.388429752066"/>
    <m/>
    <n v="107867.2314"/>
    <x v="0"/>
    <n v="14030.5556"/>
    <x v="1311"/>
    <x v="0"/>
    <m/>
  </r>
  <r>
    <d v="2025-03-08T00:52:35"/>
    <x v="9"/>
    <n v="41"/>
    <s v="GARCIA DAVID WILSON ALBERTO"/>
    <x v="4"/>
    <x v="0"/>
    <n v="125"/>
    <n v="17.8571428571429"/>
    <n v="150.413223140496"/>
    <m/>
    <n v="83896.735499999995"/>
    <x v="1"/>
    <n v="14030.5556"/>
    <x v="1311"/>
    <x v="0"/>
    <m/>
  </r>
  <r>
    <d v="2025-03-08T00:52:35"/>
    <x v="1"/>
    <n v="42"/>
    <s v="BERNAL RONDON KEVIN OSWALDO"/>
    <x v="9"/>
    <x v="3"/>
    <n v="223"/>
    <n v="18.5833333333333"/>
    <n v="257.85123966942098"/>
    <m/>
    <n v="143822.97519999999"/>
    <x v="1"/>
    <n v="14030.5556"/>
    <x v="1311"/>
    <x v="0"/>
    <m/>
  </r>
  <r>
    <d v="2025-03-09T01:27:12"/>
    <x v="9"/>
    <n v="2"/>
    <s v="PARIAS MURIEL JHON FREDY"/>
    <x v="6"/>
    <x v="0"/>
    <n v="189"/>
    <n v="23.625"/>
    <n v="172.58732612055601"/>
    <m/>
    <n v="96283.585800000001"/>
    <x v="1"/>
    <n v="12788.8889"/>
    <x v="1312"/>
    <x v="0"/>
    <m/>
  </r>
  <r>
    <d v="2025-03-09T01:27:13"/>
    <x v="1"/>
    <n v="4"/>
    <s v="SERNA GONZALES GEOVANNY ANDRES"/>
    <x v="11"/>
    <x v="0"/>
    <n v="82"/>
    <n v="32.799999999999997"/>
    <n v="53.933539412673902"/>
    <m/>
    <n v="30088.620599999998"/>
    <x v="0"/>
    <n v="12788.8889"/>
    <x v="1312"/>
    <x v="0"/>
    <m/>
  </r>
  <r>
    <d v="2025-03-09T01:27:13"/>
    <x v="9"/>
    <n v="5"/>
    <s v="LONDOO LOPERA DUVAN ANDRES"/>
    <x v="6"/>
    <x v="0"/>
    <n v="205"/>
    <n v="25.625"/>
    <n v="172.58732612055601"/>
    <s v="4 Descuentos (Transbordo) "/>
    <n v="96283.585800000001"/>
    <x v="1"/>
    <n v="12788.8889"/>
    <x v="1312"/>
    <x v="0"/>
    <m/>
  </r>
  <r>
    <d v="2025-03-09T01:27:13"/>
    <x v="1"/>
    <n v="6"/>
    <s v="LOPEZ PINEDA DANIEL ESTIVEN"/>
    <x v="9"/>
    <x v="0"/>
    <n v="242"/>
    <n v="20.1666666666667"/>
    <n v="258.880989180835"/>
    <m/>
    <n v="144425.3787"/>
    <x v="0"/>
    <n v="12788.8889"/>
    <x v="1312"/>
    <x v="0"/>
    <m/>
  </r>
  <r>
    <d v="2025-03-09T01:27:14"/>
    <x v="9"/>
    <n v="7"/>
    <s v="MEDINA MARTINEZ JONATHAN ESTIVEN"/>
    <x v="3"/>
    <x v="0"/>
    <n v="244"/>
    <n v="24.4"/>
    <n v="215.73415765069601"/>
    <s v="1 Descuento (Jefe de ruta) "/>
    <n v="120354.4822"/>
    <x v="1"/>
    <n v="12788.8889"/>
    <x v="1312"/>
    <x v="0"/>
    <m/>
  </r>
  <r>
    <d v="2025-03-09T01:27:14"/>
    <x v="1"/>
    <n v="8"/>
    <s v="VACA FIERRO ROBINSON"/>
    <x v="9"/>
    <x v="0"/>
    <n v="220"/>
    <n v="18.3333333333333"/>
    <n v="258.880989180835"/>
    <s v="1 Descuento (Despachador) "/>
    <n v="144425.3787"/>
    <x v="1"/>
    <n v="12788.8889"/>
    <x v="1312"/>
    <x v="0"/>
    <m/>
  </r>
  <r>
    <d v="2025-03-09T01:27:14"/>
    <x v="9"/>
    <n v="9"/>
    <s v="TORRES  GABRIEL OSNEIDER"/>
    <x v="1"/>
    <x v="0"/>
    <n v="285"/>
    <n v="25.909090909090899"/>
    <n v="237.30757341576501"/>
    <s v="1 Descuento (Despachador) "/>
    <n v="132389.93040000001"/>
    <x v="0"/>
    <n v="12788.8889"/>
    <x v="1312"/>
    <x v="0"/>
    <m/>
  </r>
  <r>
    <d v="2025-03-09T01:27:15"/>
    <x v="1"/>
    <n v="10"/>
    <s v="GRISALES VILLA DEIBY ALEJANDRO"/>
    <x v="6"/>
    <x v="0"/>
    <n v="159"/>
    <n v="19.875"/>
    <n v="172.58732612055601"/>
    <m/>
    <n v="96283.585800000001"/>
    <x v="0"/>
    <n v="12788.8889"/>
    <x v="1312"/>
    <x v="0"/>
    <m/>
  </r>
  <r>
    <d v="2025-03-09T01:27:15"/>
    <x v="9"/>
    <n v="12"/>
    <s v="JIMENEZ JIMENEZ OMAR DAVID"/>
    <x v="3"/>
    <x v="0"/>
    <n v="221"/>
    <n v="22.1"/>
    <n v="215.73415765069601"/>
    <m/>
    <n v="120354.4822"/>
    <x v="0"/>
    <n v="12788.8889"/>
    <x v="1312"/>
    <x v="0"/>
    <m/>
  </r>
  <r>
    <d v="2025-03-09T01:27:15"/>
    <x v="1"/>
    <n v="13"/>
    <s v="CERVANTES MARTINEZ FELIX ENRIQUE"/>
    <x v="3"/>
    <x v="0"/>
    <n v="256"/>
    <n v="25.6"/>
    <n v="215.73415765069601"/>
    <s v="1 Descuento (Jefe de ruta) "/>
    <n v="120354.4822"/>
    <x v="0"/>
    <n v="12788.8889"/>
    <x v="1312"/>
    <x v="0"/>
    <m/>
  </r>
  <r>
    <d v="2025-03-09T01:27:15"/>
    <x v="9"/>
    <n v="14"/>
    <s v="DIAZ LOZADA ANDRES FELIPE"/>
    <x v="10"/>
    <x v="3"/>
    <n v="56"/>
    <n v="14"/>
    <n v="86.293663060278206"/>
    <m/>
    <n v="48141.7929"/>
    <x v="1"/>
    <n v="12788.8889"/>
    <x v="1312"/>
    <x v="0"/>
    <m/>
  </r>
  <r>
    <d v="2025-03-09T01:27:15"/>
    <x v="1"/>
    <n v="15"/>
    <s v="VERENZUELA MARTINEZ ALEXANDER"/>
    <x v="9"/>
    <x v="0"/>
    <n v="291"/>
    <n v="24.25"/>
    <n v="258.880989180835"/>
    <m/>
    <n v="144425.3787"/>
    <x v="1"/>
    <n v="12788.8889"/>
    <x v="1312"/>
    <x v="0"/>
    <m/>
  </r>
  <r>
    <d v="2025-03-09T01:27:16"/>
    <x v="9"/>
    <n v="16"/>
    <s v="PEREZ GARCIA JUAN ESTEBAN"/>
    <x v="10"/>
    <x v="3"/>
    <n v="109"/>
    <n v="27.25"/>
    <n v="86.293663060278206"/>
    <s v="3 Descuentos (Usuarios desubicados) "/>
    <n v="48141.7929"/>
    <x v="0"/>
    <n v="12788.8889"/>
    <x v="1312"/>
    <x v="0"/>
    <m/>
  </r>
  <r>
    <d v="2025-03-09T01:27:16"/>
    <x v="1"/>
    <n v="18"/>
    <s v="BETANCUR GUZMAN JHON FERNANDO"/>
    <x v="3"/>
    <x v="0"/>
    <n v="272"/>
    <n v="27.2"/>
    <n v="215.73415765069601"/>
    <s v="1 Descuento (Usuario movilidad reducida) "/>
    <n v="120354.4822"/>
    <x v="0"/>
    <n v="12788.8889"/>
    <x v="1312"/>
    <x v="0"/>
    <m/>
  </r>
  <r>
    <d v="2025-03-09T01:27:16"/>
    <x v="9"/>
    <n v="19"/>
    <s v="MUOZ PEA WEIMAR ALONSO"/>
    <x v="1"/>
    <x v="0"/>
    <n v="234"/>
    <n v="21.272727272727298"/>
    <n v="237.30757341576501"/>
    <m/>
    <n v="132389.93040000001"/>
    <x v="0"/>
    <n v="12788.8889"/>
    <x v="1312"/>
    <x v="0"/>
    <m/>
  </r>
  <r>
    <d v="2025-03-09T01:27:16"/>
    <x v="1"/>
    <n v="20"/>
    <s v="GONZALEZ PEREZ RAFAEL JOSE"/>
    <x v="3"/>
    <x v="0"/>
    <n v="199"/>
    <n v="19.899999999999999"/>
    <n v="215.73415765069601"/>
    <s v="2 Descuentos (Jefe de ruta) "/>
    <n v="120354.4822"/>
    <x v="0"/>
    <n v="12788.8889"/>
    <x v="1312"/>
    <x v="0"/>
    <m/>
  </r>
  <r>
    <d v="2025-03-09T01:27:17"/>
    <x v="9"/>
    <n v="21"/>
    <s v="DAVID  HENRY GIOVANNY"/>
    <x v="0"/>
    <x v="0"/>
    <n v="192"/>
    <n v="21.3333333333333"/>
    <n v="194.16074188562601"/>
    <s v="4 Descuentos (asociado y usuarios desubicados) "/>
    <n v="108319.034"/>
    <x v="0"/>
    <n v="12788.8889"/>
    <x v="1312"/>
    <x v="0"/>
    <m/>
  </r>
  <r>
    <d v="2025-03-09T01:27:17"/>
    <x v="1"/>
    <n v="22"/>
    <s v="QUIRAMA CASTAEDA JHON JADER"/>
    <x v="1"/>
    <x v="0"/>
    <n v="236"/>
    <n v="21.454545454545499"/>
    <n v="237.30757341576501"/>
    <m/>
    <n v="132389.93040000001"/>
    <x v="1"/>
    <n v="12788.8889"/>
    <x v="1312"/>
    <x v="0"/>
    <m/>
  </r>
  <r>
    <d v="2025-03-09T01:27:17"/>
    <x v="9"/>
    <n v="23"/>
    <s v="RUA CHAVARRIA JEFERSON ANDREY"/>
    <x v="3"/>
    <x v="0"/>
    <n v="198"/>
    <n v="19.8"/>
    <n v="215.73415765069601"/>
    <s v="1 Descuento (Despachador) "/>
    <n v="120354.4822"/>
    <x v="2"/>
    <n v="12788.8889"/>
    <x v="1312"/>
    <x v="0"/>
    <m/>
  </r>
  <r>
    <d v="2025-03-09T01:27:17"/>
    <x v="1"/>
    <n v="24"/>
    <s v="HERRERA GIRALDO DAVINSON"/>
    <x v="0"/>
    <x v="3"/>
    <n v="185"/>
    <n v="20.5555555555556"/>
    <n v="194.16074188562601"/>
    <m/>
    <n v="108319.034"/>
    <x v="0"/>
    <n v="12788.8889"/>
    <x v="1312"/>
    <x v="0"/>
    <m/>
  </r>
  <r>
    <d v="2025-03-09T01:27:17"/>
    <x v="9"/>
    <n v="26"/>
    <s v="CIRO MARIN RODRIGO ALBERTO"/>
    <x v="0"/>
    <x v="0"/>
    <n v="161"/>
    <n v="17.8888888888889"/>
    <n v="194.16074188562601"/>
    <s v="3 Descuentos (Usuarios desubicados) "/>
    <n v="108319.034"/>
    <x v="0"/>
    <n v="12788.8889"/>
    <x v="1312"/>
    <x v="0"/>
    <m/>
  </r>
  <r>
    <d v="2025-03-09T01:27:18"/>
    <x v="1"/>
    <n v="27"/>
    <s v="FLORES RINCON JORGE ALBERTO"/>
    <x v="13"/>
    <x v="0"/>
    <n v="341"/>
    <n v="24.3571428571429"/>
    <n v="302.02782071097403"/>
    <s v="FERNEY HENAO Realiz 5 viajes donde moviliz 110 Usuarios, 4 Descuentos (despachador, asociado y usuarios desubicados) "/>
    <n v="168496.2751"/>
    <x v="0"/>
    <n v="12788.8889"/>
    <x v="1312"/>
    <x v="0"/>
    <m/>
  </r>
  <r>
    <d v="2025-03-09T01:27:18"/>
    <x v="9"/>
    <n v="28"/>
    <s v="AGUDELO GARCIA LLORDIN ELIAS"/>
    <x v="0"/>
    <x v="0"/>
    <n v="178"/>
    <n v="19.7777777777778"/>
    <n v="194.16074188562601"/>
    <m/>
    <n v="108319.034"/>
    <x v="0"/>
    <n v="12788.8889"/>
    <x v="1312"/>
    <x v="0"/>
    <m/>
  </r>
  <r>
    <d v="2025-03-09T01:27:18"/>
    <x v="1"/>
    <n v="29"/>
    <s v="JARAMILLO JARAMILLO FRANCISCO WBEIMAR"/>
    <x v="0"/>
    <x v="0"/>
    <n v="197"/>
    <n v="21.8888888888889"/>
    <n v="194.16074188562601"/>
    <m/>
    <n v="108319.034"/>
    <x v="0"/>
    <n v="12788.8889"/>
    <x v="1312"/>
    <x v="0"/>
    <m/>
  </r>
  <r>
    <d v="2025-03-09T01:27:18"/>
    <x v="9"/>
    <n v="30"/>
    <s v="TORRES SUAREZ JUAN DIEGO"/>
    <x v="0"/>
    <x v="0"/>
    <n v="179"/>
    <n v="19.8888888888889"/>
    <n v="194.16074188562601"/>
    <m/>
    <n v="108319.034"/>
    <x v="0"/>
    <n v="12788.8889"/>
    <x v="1312"/>
    <x v="0"/>
    <m/>
  </r>
  <r>
    <d v="2025-03-09T01:27:19"/>
    <x v="1"/>
    <n v="31"/>
    <s v="ACOSTA LORA JHON JADER"/>
    <x v="3"/>
    <x v="0"/>
    <n v="181"/>
    <n v="18.100000000000001"/>
    <n v="215.73415765069601"/>
    <m/>
    <n v="120354.4822"/>
    <x v="0"/>
    <n v="12788.8889"/>
    <x v="1312"/>
    <x v="0"/>
    <m/>
  </r>
  <r>
    <d v="2025-03-09T01:27:19"/>
    <x v="9"/>
    <n v="33"/>
    <s v="MARULANDA JARAMILLO DAWER ANDRES"/>
    <x v="6"/>
    <x v="0"/>
    <n v="125"/>
    <n v="15.625"/>
    <n v="172.58732612055601"/>
    <s v="16 Descuentos (Transbordo) "/>
    <n v="96283.585800000001"/>
    <x v="0"/>
    <n v="12788.8889"/>
    <x v="1312"/>
    <x v="0"/>
    <m/>
  </r>
  <r>
    <d v="2025-03-09T01:27:19"/>
    <x v="1"/>
    <n v="34"/>
    <s v="MONTOYA OSPINA GILBERTO ANTONIO"/>
    <x v="0"/>
    <x v="0"/>
    <n v="191"/>
    <n v="21.2222222222222"/>
    <n v="194.16074188562601"/>
    <m/>
    <n v="108319.034"/>
    <x v="0"/>
    <n v="12788.8889"/>
    <x v="1312"/>
    <x v="0"/>
    <m/>
  </r>
  <r>
    <d v="2025-03-09T01:27:19"/>
    <x v="9"/>
    <n v="35"/>
    <s v="MOLINA LUIS FERNANDO"/>
    <x v="0"/>
    <x v="0"/>
    <n v="154"/>
    <n v="17.1111111111111"/>
    <n v="194.16074188562601"/>
    <m/>
    <n v="108319.034"/>
    <x v="1"/>
    <n v="12788.8889"/>
    <x v="1312"/>
    <x v="0"/>
    <m/>
  </r>
  <r>
    <d v="2025-03-09T01:27:19"/>
    <x v="1"/>
    <n v="36"/>
    <s v="MARTINEZ CHAVERRA LUIS NORBERTO"/>
    <x v="0"/>
    <x v="0"/>
    <n v="163"/>
    <n v="18.1111111111111"/>
    <n v="194.16074188562601"/>
    <m/>
    <n v="108319.034"/>
    <x v="0"/>
    <n v="12788.8889"/>
    <x v="1312"/>
    <x v="0"/>
    <m/>
  </r>
  <r>
    <d v="2025-03-09T01:27:20"/>
    <x v="9"/>
    <n v="37"/>
    <s v="TABORDA ROJAS DIEGO ALEJANDRO"/>
    <x v="4"/>
    <x v="0"/>
    <n v="141"/>
    <n v="20.1428571428571"/>
    <n v="151.01391035548701"/>
    <m/>
    <n v="84248.137600000002"/>
    <x v="1"/>
    <n v="12788.8889"/>
    <x v="1312"/>
    <x v="0"/>
    <m/>
  </r>
  <r>
    <d v="2025-03-09T01:27:20"/>
    <x v="1"/>
    <n v="39"/>
    <s v="PALMAR PANA EDIXON JOSUE"/>
    <x v="1"/>
    <x v="0"/>
    <n v="208"/>
    <n v="18.909090909090899"/>
    <n v="237.30757341576501"/>
    <m/>
    <n v="132389.93040000001"/>
    <x v="0"/>
    <n v="12788.8889"/>
    <x v="1312"/>
    <x v="0"/>
    <m/>
  </r>
  <r>
    <d v="2025-03-09T01:27:20"/>
    <x v="9"/>
    <n v="40"/>
    <s v="OCAMPO OCAMPO ANTONIO JOSE"/>
    <x v="0"/>
    <x v="0"/>
    <n v="244"/>
    <n v="27.1111111111111"/>
    <n v="194.16074188562601"/>
    <m/>
    <n v="108319.034"/>
    <x v="0"/>
    <n v="12788.8889"/>
    <x v="1312"/>
    <x v="0"/>
    <m/>
  </r>
  <r>
    <d v="2025-03-09T01:27:20"/>
    <x v="1"/>
    <n v="41"/>
    <s v="QUINTERO  ALVARO ANTONIO"/>
    <x v="0"/>
    <x v="0"/>
    <n v="201"/>
    <n v="22.3333333333333"/>
    <n v="194.16074188562601"/>
    <m/>
    <n v="108319.034"/>
    <x v="1"/>
    <n v="12788.8889"/>
    <x v="1312"/>
    <x v="0"/>
    <m/>
  </r>
  <r>
    <d v="2025-03-09T01:27:21"/>
    <x v="9"/>
    <n v="42"/>
    <s v="BERNAL RONDON KEVIN OSWALDO"/>
    <x v="1"/>
    <x v="3"/>
    <n v="240"/>
    <n v="21.818181818181799"/>
    <n v="237.30757341576501"/>
    <s v="5 Descuentos (usuarios desubicados y despachador) "/>
    <n v="132389.93040000001"/>
    <x v="1"/>
    <n v="12788.8889"/>
    <x v="1312"/>
    <x v="0"/>
    <m/>
  </r>
  <r>
    <d v="2025-03-09T23:59:57"/>
    <x v="12"/>
    <n v="1"/>
    <s v="RESTREPO RODRIGUEZ LIBARDO ANDRES"/>
    <x v="1"/>
    <x v="0"/>
    <n v="196"/>
    <n v="17.818181818181799"/>
    <n v="197.60103626943001"/>
    <s v="1 Descuento (Conduct)"/>
    <n v="109161.60619999999"/>
    <x v="0"/>
    <n v="9386.3636000000006"/>
    <x v="1313"/>
    <x v="0"/>
    <m/>
  </r>
  <r>
    <d v="2025-03-09T23:59:57"/>
    <x v="12"/>
    <n v="3"/>
    <s v="ESPINOZA CHAVARRIA GUILLERMO LEON"/>
    <x v="6"/>
    <x v="0"/>
    <n v="165"/>
    <n v="20.625"/>
    <n v="143.70984455958501"/>
    <m/>
    <n v="79390.259099999996"/>
    <x v="0"/>
    <n v="9386.3636000000006"/>
    <x v="1313"/>
    <x v="0"/>
    <m/>
  </r>
  <r>
    <d v="2025-03-09T23:59:57"/>
    <x v="12"/>
    <n v="5"/>
    <s v="LONDOO LOPERA DUVAN ANDRES"/>
    <x v="1"/>
    <x v="0"/>
    <n v="183"/>
    <n v="16.636363636363601"/>
    <n v="197.60103626943001"/>
    <s v="3 Descuentos (Conducts) "/>
    <n v="109161.60619999999"/>
    <x v="1"/>
    <n v="9386.3636000000006"/>
    <x v="1313"/>
    <x v="0"/>
    <m/>
  </r>
  <r>
    <d v="2025-03-09T23:59:57"/>
    <x v="12"/>
    <n v="7"/>
    <s v="MEDINA MARTINEZ JONATHAN ESTIVEN"/>
    <x v="1"/>
    <x v="0"/>
    <n v="191"/>
    <n v="17.363636363636399"/>
    <n v="197.60103626943001"/>
    <m/>
    <n v="109161.60619999999"/>
    <x v="1"/>
    <n v="9386.3636000000006"/>
    <x v="1313"/>
    <x v="0"/>
    <m/>
  </r>
  <r>
    <d v="2025-03-09T23:59:58"/>
    <x v="12"/>
    <n v="8"/>
    <s v="VACA FIERRO ROBINSON"/>
    <x v="6"/>
    <x v="0"/>
    <n v="155"/>
    <n v="19.375"/>
    <n v="143.70984455958501"/>
    <m/>
    <n v="79390.259099999996"/>
    <x v="1"/>
    <n v="9386.3636000000006"/>
    <x v="1313"/>
    <x v="0"/>
    <m/>
  </r>
  <r>
    <d v="2025-03-09T23:59:58"/>
    <x v="12"/>
    <n v="9"/>
    <s v="TORRES  GABRIEL OSNEIDER"/>
    <x v="0"/>
    <x v="3"/>
    <n v="151"/>
    <n v="16.7777777777778"/>
    <n v="161.67357512953399"/>
    <s v="1 Descuento (Despachador) "/>
    <n v="89314.041500000007"/>
    <x v="0"/>
    <n v="9386.3636000000006"/>
    <x v="1313"/>
    <x v="0"/>
    <m/>
  </r>
  <r>
    <d v="2025-03-09T23:59:58"/>
    <x v="12"/>
    <n v="10"/>
    <s v="GRISALES VILLA DEIBY ALEJANDRO"/>
    <x v="9"/>
    <x v="0"/>
    <n v="242"/>
    <n v="20.1666666666667"/>
    <n v="215.564766839378"/>
    <s v="1 Descuento (Despachador) "/>
    <n v="119085.38860000001"/>
    <x v="0"/>
    <n v="9386.3636000000006"/>
    <x v="1313"/>
    <x v="0"/>
    <m/>
  </r>
  <r>
    <d v="2025-03-09T23:59:58"/>
    <x v="12"/>
    <n v="11"/>
    <s v="BETANCUR GUZMAN JHON FERNANDO"/>
    <x v="10"/>
    <x v="0"/>
    <n v="76"/>
    <n v="19"/>
    <n v="71.854922279792703"/>
    <m/>
    <n v="39695.129500000003"/>
    <x v="0"/>
    <n v="9386.3636000000006"/>
    <x v="1313"/>
    <x v="0"/>
    <m/>
  </r>
  <r>
    <d v="2025-03-09T23:59:59"/>
    <x v="12"/>
    <n v="13"/>
    <s v="CERVANTES MARTINEZ FELIX ENRIQUE"/>
    <x v="0"/>
    <x v="0"/>
    <n v="173"/>
    <n v="19.2222222222222"/>
    <n v="161.67357512953399"/>
    <m/>
    <n v="89314.041500000007"/>
    <x v="0"/>
    <n v="9386.3636000000006"/>
    <x v="1313"/>
    <x v="0"/>
    <m/>
  </r>
  <r>
    <d v="2025-03-09T23:59:59"/>
    <x v="12"/>
    <n v="14"/>
    <s v="QUINTERO  ALVARO ANTONIO"/>
    <x v="6"/>
    <x v="0"/>
    <n v="170"/>
    <n v="21.25"/>
    <n v="143.70984455958501"/>
    <m/>
    <n v="79390.259099999996"/>
    <x v="1"/>
    <n v="9386.3636000000006"/>
    <x v="1313"/>
    <x v="0"/>
    <m/>
  </r>
  <r>
    <d v="2025-03-09T23:59:59"/>
    <x v="12"/>
    <n v="15"/>
    <s v="VERENZUELA MARTINEZ ALEXANDER"/>
    <x v="10"/>
    <x v="0"/>
    <n v="65"/>
    <n v="16.25"/>
    <n v="71.854922279792703"/>
    <m/>
    <n v="39695.129500000003"/>
    <x v="1"/>
    <n v="9386.3636000000006"/>
    <x v="1313"/>
    <x v="0"/>
    <m/>
  </r>
  <r>
    <d v="2025-03-09T23:59:59"/>
    <x v="12"/>
    <n v="18"/>
    <s v="BETANCUR GUZMAN JHON FERNANDO"/>
    <x v="7"/>
    <x v="3"/>
    <n v="60"/>
    <n v="20"/>
    <n v="53.891191709844598"/>
    <s v="1 Descuento (Asociado) "/>
    <n v="29771.3472"/>
    <x v="0"/>
    <n v="9386.3636000000006"/>
    <x v="1313"/>
    <x v="0"/>
    <m/>
  </r>
  <r>
    <d v="2025-03-10T00:00:00"/>
    <x v="12"/>
    <n v="19"/>
    <s v="MUOZ PEA WEIMAR ALONSO"/>
    <x v="1"/>
    <x v="0"/>
    <n v="193"/>
    <n v="17.545454545454501"/>
    <n v="197.60103626943001"/>
    <m/>
    <n v="109161.60619999999"/>
    <x v="0"/>
    <n v="9386.3636000000006"/>
    <x v="1313"/>
    <x v="0"/>
    <m/>
  </r>
  <r>
    <d v="2025-03-10T00:00:00"/>
    <x v="12"/>
    <n v="21"/>
    <s v="DURANGO DAVID JOSE"/>
    <x v="1"/>
    <x v="0"/>
    <n v="207"/>
    <n v="18.818181818181799"/>
    <n v="197.60103626943001"/>
    <s v="1 Descuento (Asociado) "/>
    <n v="109161.60619999999"/>
    <x v="0"/>
    <n v="9386.3636000000006"/>
    <x v="1313"/>
    <x v="0"/>
    <m/>
  </r>
  <r>
    <d v="2025-03-10T00:00:00"/>
    <x v="12"/>
    <n v="23"/>
    <s v="SALDARRIAGA PARRA LUIS ALBERTO"/>
    <x v="6"/>
    <x v="0"/>
    <n v="130"/>
    <n v="16.25"/>
    <n v="143.70984455958501"/>
    <m/>
    <n v="79390.259099999996"/>
    <x v="2"/>
    <n v="9386.3636000000006"/>
    <x v="1313"/>
    <x v="0"/>
    <m/>
  </r>
  <r>
    <d v="2025-03-10T00:00:00"/>
    <x v="12"/>
    <n v="27"/>
    <s v="RUA CHAVARRIA JEFERSON ANDREY"/>
    <x v="9"/>
    <x v="0"/>
    <n v="198"/>
    <n v="16.5"/>
    <n v="215.564766839378"/>
    <s v="3 Descuentos (Usuarios desubicados) "/>
    <n v="119085.38860000001"/>
    <x v="0"/>
    <n v="9386.3636000000006"/>
    <x v="1313"/>
    <x v="0"/>
    <m/>
  </r>
  <r>
    <d v="2025-03-10T00:00:01"/>
    <x v="12"/>
    <n v="29"/>
    <s v="VALENCIA MENDOZA JHON"/>
    <x v="3"/>
    <x v="0"/>
    <n v="171"/>
    <n v="17.100000000000001"/>
    <n v="179.637305699482"/>
    <m/>
    <n v="99237.823799999998"/>
    <x v="0"/>
    <n v="9386.3636000000006"/>
    <x v="1313"/>
    <x v="0"/>
    <m/>
  </r>
  <r>
    <d v="2025-03-10T00:00:01"/>
    <x v="12"/>
    <n v="31"/>
    <s v="ACOSTA LORA JHON JADER"/>
    <x v="12"/>
    <x v="0"/>
    <n v="233"/>
    <n v="17.923076923076898"/>
    <n v="233.52849740932601"/>
    <s v="2 Descuentos (Usuarios desubicados) "/>
    <n v="129009.171"/>
    <x v="0"/>
    <n v="9386.3636000000006"/>
    <x v="1313"/>
    <x v="0"/>
    <m/>
  </r>
  <r>
    <d v="2025-03-10T00:00:01"/>
    <x v="12"/>
    <n v="35"/>
    <s v="MOLINA LUIS FERNANDO"/>
    <x v="0"/>
    <x v="0"/>
    <n v="169"/>
    <n v="18.7777777777778"/>
    <n v="161.67357512953399"/>
    <m/>
    <n v="89314.041500000007"/>
    <x v="1"/>
    <n v="9386.3636000000006"/>
    <x v="1313"/>
    <x v="0"/>
    <m/>
  </r>
  <r>
    <d v="2025-03-10T00:00:01"/>
    <x v="12"/>
    <n v="41"/>
    <s v="GARCIA DAVID WILSON ALBERTO"/>
    <x v="3"/>
    <x v="3"/>
    <n v="176"/>
    <n v="17.600000000000001"/>
    <n v="179.637305699482"/>
    <m/>
    <n v="99237.823799999998"/>
    <x v="1"/>
    <n v="9386.3636000000006"/>
    <x v="1313"/>
    <x v="0"/>
    <m/>
  </r>
  <r>
    <d v="2025-03-10T00:00:02"/>
    <x v="12"/>
    <n v="42"/>
    <s v="BERNAL RONDON KEVIN OSWALDO"/>
    <x v="1"/>
    <x v="0"/>
    <n v="163"/>
    <n v="14.818181818181801"/>
    <n v="197.60103626943001"/>
    <m/>
    <n v="109161.60619999999"/>
    <x v="1"/>
    <n v="9386.3636000000006"/>
    <x v="1313"/>
    <x v="0"/>
    <m/>
  </r>
  <r>
    <d v="2025-03-11T01:49:29"/>
    <x v="9"/>
    <n v="1"/>
    <s v="RESTREPO RODRIGUEZ LIBARDO ANDRES"/>
    <x v="3"/>
    <x v="3"/>
    <n v="241"/>
    <n v="24.1"/>
    <n v="211.72701949860701"/>
    <s v="2 Descuentos (Usuarios desubicados) "/>
    <n v="118010.3064"/>
    <x v="0"/>
    <n v="13005.5556"/>
    <x v="1314"/>
    <x v="0"/>
    <m/>
  </r>
  <r>
    <d v="2025-03-11T01:49:29"/>
    <x v="1"/>
    <n v="2"/>
    <s v="PARIAS MURIEL JHON FREDY"/>
    <x v="6"/>
    <x v="3"/>
    <n v="199"/>
    <n v="24.875"/>
    <n v="169.38161559888599"/>
    <m/>
    <n v="94408.2451"/>
    <x v="1"/>
    <n v="13005.5556"/>
    <x v="1314"/>
    <x v="0"/>
    <m/>
  </r>
  <r>
    <d v="2025-03-11T01:49:30"/>
    <x v="9"/>
    <n v="3"/>
    <s v="ESPINOZA CHAVARRIA GUILLERMO LEON"/>
    <x v="8"/>
    <x v="3"/>
    <n v="90"/>
    <n v="18"/>
    <n v="105.863509749304"/>
    <m/>
    <n v="59005.153200000001"/>
    <x v="0"/>
    <n v="13005.5556"/>
    <x v="1314"/>
    <x v="0"/>
    <m/>
  </r>
  <r>
    <d v="2025-03-11T01:49:30"/>
    <x v="1"/>
    <n v="4"/>
    <s v="SERNA GONZALES GEOVANNY ANDRES"/>
    <x v="0"/>
    <x v="3"/>
    <n v="227"/>
    <n v="25.2222222222222"/>
    <n v="190.55431754874601"/>
    <s v="4 Descuentos (asociado, despachador y usuarios desubicados) "/>
    <n v="106209.2758"/>
    <x v="0"/>
    <n v="13005.5556"/>
    <x v="1314"/>
    <x v="0"/>
    <m/>
  </r>
  <r>
    <d v="2025-03-11T01:49:30"/>
    <x v="9"/>
    <n v="5"/>
    <s v="LONDOO LOPERA DUVAN ANDRES"/>
    <x v="3"/>
    <x v="3"/>
    <n v="242"/>
    <n v="24.2"/>
    <n v="211.72701949860701"/>
    <m/>
    <n v="118010.3064"/>
    <x v="1"/>
    <n v="13005.5556"/>
    <x v="1314"/>
    <x v="0"/>
    <m/>
  </r>
  <r>
    <d v="2025-03-11T01:49:31"/>
    <x v="1"/>
    <n v="6"/>
    <s v="LOPEZ PINEDA DANIEL ESTIVEN"/>
    <x v="9"/>
    <x v="3"/>
    <n v="209"/>
    <n v="17.4166666666667"/>
    <n v="254.07242339832899"/>
    <s v="5 Descuentos (transbordo y conduct) "/>
    <n v="141612.3677"/>
    <x v="0"/>
    <n v="13005.5556"/>
    <x v="1314"/>
    <x v="0"/>
    <m/>
  </r>
  <r>
    <d v="2025-03-11T01:49:31"/>
    <x v="9"/>
    <n v="7"/>
    <s v="MEDINA MARTINEZ JONATHAN ESTIVEN"/>
    <x v="0"/>
    <x v="3"/>
    <n v="231"/>
    <n v="25.6666666666667"/>
    <n v="190.55431754874601"/>
    <s v="2 Descuentos (Monitoreo) "/>
    <n v="106209.2758"/>
    <x v="1"/>
    <n v="13005.5556"/>
    <x v="1314"/>
    <x v="0"/>
    <m/>
  </r>
  <r>
    <d v="2025-03-11T01:49:31"/>
    <x v="1"/>
    <n v="8"/>
    <s v="VACA FIERRO ROBINSON"/>
    <x v="6"/>
    <x v="0"/>
    <n v="214"/>
    <n v="28.533333333333299"/>
    <n v="158.79526462395501"/>
    <s v="9 Descuentos (Transbordo) "/>
    <n v="88507.729800000001"/>
    <x v="1"/>
    <n v="13005.5556"/>
    <x v="1314"/>
    <x v="0"/>
    <m/>
  </r>
  <r>
    <d v="2025-03-11T01:49:32"/>
    <x v="9"/>
    <n v="9"/>
    <s v="TORRES  GABRIEL OSNEIDER"/>
    <x v="0"/>
    <x v="0"/>
    <n v="220"/>
    <n v="24.4444444444444"/>
    <n v="190.55431754874601"/>
    <s v="4 Descuentos (despachador, monitoreo y usuarios desubicados) "/>
    <n v="106209.2758"/>
    <x v="0"/>
    <n v="13005.5556"/>
    <x v="1314"/>
    <x v="0"/>
    <m/>
  </r>
  <r>
    <d v="2025-03-11T01:49:32"/>
    <x v="1"/>
    <n v="10"/>
    <s v="RAMIREZ RENGIFO JORGE ANDRES"/>
    <x v="7"/>
    <x v="0"/>
    <n v="31"/>
    <n v="10.3333333333333"/>
    <n v="63.518105849582199"/>
    <m/>
    <n v="35403.091899999999"/>
    <x v="0"/>
    <n v="13005.5556"/>
    <x v="1314"/>
    <x v="0"/>
    <m/>
  </r>
  <r>
    <d v="2025-03-11T01:49:32"/>
    <x v="9"/>
    <n v="12"/>
    <s v="JIMENEZ JIMENEZ OMAR DAVID"/>
    <x v="4"/>
    <x v="0"/>
    <n v="151"/>
    <n v="21.571428571428601"/>
    <n v="148.20891364902499"/>
    <m/>
    <n v="82607.214500000002"/>
    <x v="0"/>
    <n v="13005.5556"/>
    <x v="1314"/>
    <x v="0"/>
    <m/>
  </r>
  <r>
    <d v="2025-03-11T01:49:33"/>
    <x v="1"/>
    <n v="13"/>
    <s v="CERVANTES MARTINEZ FELIX ENRIQUE"/>
    <x v="0"/>
    <x v="0"/>
    <n v="181"/>
    <n v="20.1111111111111"/>
    <n v="190.55431754874601"/>
    <m/>
    <n v="106209.2758"/>
    <x v="0"/>
    <n v="13005.5556"/>
    <x v="1314"/>
    <x v="0"/>
    <m/>
  </r>
  <r>
    <d v="2025-03-11T01:49:33"/>
    <x v="9"/>
    <n v="14"/>
    <s v="DIAZ LOZADA ANDRES FELIPE"/>
    <x v="9"/>
    <x v="0"/>
    <n v="221"/>
    <n v="19.2173913043478"/>
    <n v="243.48607242339801"/>
    <s v="2 Descuentos (Usuarios desubicados) "/>
    <n v="135711.8524"/>
    <x v="1"/>
    <n v="13005.5556"/>
    <x v="1314"/>
    <x v="0"/>
    <m/>
  </r>
  <r>
    <d v="2025-03-11T01:49:33"/>
    <x v="1"/>
    <n v="15"/>
    <s v="QUINTERO  ALVARO ANTONIO"/>
    <x v="0"/>
    <x v="0"/>
    <n v="230"/>
    <n v="25.5555555555556"/>
    <n v="190.55431754874601"/>
    <m/>
    <n v="106209.2758"/>
    <x v="1"/>
    <n v="13005.5556"/>
    <x v="1314"/>
    <x v="0"/>
    <m/>
  </r>
  <r>
    <d v="2025-03-11T01:49:34"/>
    <x v="9"/>
    <n v="16"/>
    <s v="PEREZ GARCIA JUAN ESTEBAN"/>
    <x v="0"/>
    <x v="0"/>
    <n v="181"/>
    <n v="20.1111111111111"/>
    <n v="190.55431754874601"/>
    <s v="12 Descuentos (transbordo y conduct) "/>
    <n v="106209.2758"/>
    <x v="0"/>
    <n v="13005.5556"/>
    <x v="1314"/>
    <x v="0"/>
    <m/>
  </r>
  <r>
    <d v="2025-03-11T01:49:34"/>
    <x v="1"/>
    <n v="18"/>
    <s v="BETANCUR GUZMAN JHON FERNANDO"/>
    <x v="2"/>
    <x v="0"/>
    <n v="123"/>
    <n v="20.5"/>
    <n v="127.036211699164"/>
    <m/>
    <n v="70806.183799999999"/>
    <x v="0"/>
    <n v="13005.5556"/>
    <x v="1314"/>
    <x v="0"/>
    <m/>
  </r>
  <r>
    <d v="2025-03-11T01:49:34"/>
    <x v="9"/>
    <n v="19"/>
    <s v="MUOZ PEA WEIMAR ALONSO"/>
    <x v="3"/>
    <x v="0"/>
    <n v="186"/>
    <n v="18.600000000000001"/>
    <n v="211.72701949860701"/>
    <m/>
    <n v="118010.3064"/>
    <x v="0"/>
    <n v="13005.5556"/>
    <x v="1314"/>
    <x v="0"/>
    <m/>
  </r>
  <r>
    <d v="2025-03-11T01:49:35"/>
    <x v="1"/>
    <n v="20"/>
    <s v="JARAMILLO JARAMILLO FRANCISCO WBEIMAR"/>
    <x v="0"/>
    <x v="0"/>
    <n v="137"/>
    <n v="15.2222222222222"/>
    <n v="190.55431754874601"/>
    <m/>
    <n v="106209.2758"/>
    <x v="0"/>
    <n v="13005.5556"/>
    <x v="1314"/>
    <x v="0"/>
    <m/>
  </r>
  <r>
    <d v="2025-03-11T01:49:35"/>
    <x v="9"/>
    <n v="21"/>
    <s v="DAVID  HENRY GIOVANNY"/>
    <x v="0"/>
    <x v="0"/>
    <n v="189"/>
    <n v="21"/>
    <n v="190.55431754874601"/>
    <s v="3 Descuentos (Usuarios desubicados) "/>
    <n v="106209.2758"/>
    <x v="0"/>
    <n v="13005.5556"/>
    <x v="1314"/>
    <x v="0"/>
    <m/>
  </r>
  <r>
    <d v="2025-03-11T01:49:35"/>
    <x v="1"/>
    <n v="22"/>
    <s v="QUIRAMA CASTAEDA JHON JADER"/>
    <x v="1"/>
    <x v="0"/>
    <n v="271"/>
    <n v="24.636363636363601"/>
    <n v="232.899721448468"/>
    <m/>
    <n v="129811.337"/>
    <x v="1"/>
    <n v="13005.5556"/>
    <x v="1314"/>
    <x v="0"/>
    <m/>
  </r>
  <r>
    <d v="2025-03-11T01:49:36"/>
    <x v="9"/>
    <n v="23"/>
    <s v="SALDARRIAGA PARRA LUIS ALBERTO"/>
    <x v="3"/>
    <x v="0"/>
    <n v="167"/>
    <n v="16.7"/>
    <n v="211.72701949860701"/>
    <m/>
    <n v="118010.3064"/>
    <x v="2"/>
    <n v="13005.5556"/>
    <x v="1314"/>
    <x v="0"/>
    <m/>
  </r>
  <r>
    <d v="2025-03-11T01:49:36"/>
    <x v="1"/>
    <n v="24"/>
    <s v="QUINTO WALDO HENDIS ENRIQUE"/>
    <x v="0"/>
    <x v="0"/>
    <n v="169"/>
    <n v="18.7777777777778"/>
    <n v="190.55431754874601"/>
    <m/>
    <n v="106209.2758"/>
    <x v="0"/>
    <n v="13005.5556"/>
    <x v="1314"/>
    <x v="0"/>
    <m/>
  </r>
  <r>
    <d v="2025-03-11T01:49:37"/>
    <x v="9"/>
    <n v="25"/>
    <s v="JIMENEZ HURTADO CARLOS ESTIVEN"/>
    <x v="6"/>
    <x v="0"/>
    <n v="180"/>
    <n v="22.5"/>
    <n v="169.38161559888599"/>
    <m/>
    <n v="94408.2451"/>
    <x v="1"/>
    <n v="13005.5556"/>
    <x v="1314"/>
    <x v="0"/>
    <m/>
  </r>
  <r>
    <d v="2025-03-11T01:49:37"/>
    <x v="1"/>
    <n v="26"/>
    <s v="CIRO MARIN RODRIGO ALBERTO"/>
    <x v="3"/>
    <x v="0"/>
    <n v="181"/>
    <n v="18.100000000000001"/>
    <n v="211.72701949860701"/>
    <s v="3 Descuentos (Usuarios desubicados) "/>
    <n v="118010.3064"/>
    <x v="0"/>
    <n v="13005.5556"/>
    <x v="1314"/>
    <x v="0"/>
    <m/>
  </r>
  <r>
    <d v="2025-03-11T01:49:38"/>
    <x v="9"/>
    <n v="27"/>
    <s v="FLORES RINCON JORGE ALBERTO"/>
    <x v="9"/>
    <x v="0"/>
    <n v="259"/>
    <n v="21.5833333333333"/>
    <n v="254.07242339832899"/>
    <m/>
    <n v="141612.3677"/>
    <x v="0"/>
    <n v="13005.5556"/>
    <x v="1314"/>
    <x v="0"/>
    <m/>
  </r>
  <r>
    <d v="2025-03-11T01:49:38"/>
    <x v="1"/>
    <n v="28"/>
    <s v="AGUDELO GARCIA LLORDIN ELIAS"/>
    <x v="0"/>
    <x v="3"/>
    <n v="178"/>
    <n v="19.7777777777778"/>
    <n v="190.55431754874601"/>
    <s v="20 Descuentos (Transbordo) "/>
    <n v="106209.2758"/>
    <x v="0"/>
    <n v="13005.5556"/>
    <x v="1314"/>
    <x v="0"/>
    <m/>
  </r>
  <r>
    <d v="2025-03-11T01:49:38"/>
    <x v="9"/>
    <n v="29"/>
    <s v="VALENCIA MENDOZA JHON"/>
    <x v="6"/>
    <x v="0"/>
    <n v="146"/>
    <n v="18.25"/>
    <n v="169.38161559888599"/>
    <s v="1 Descuento (Despachador) "/>
    <n v="94408.2451"/>
    <x v="0"/>
    <n v="13005.5556"/>
    <x v="1314"/>
    <x v="0"/>
    <m/>
  </r>
  <r>
    <d v="2025-03-11T01:49:38"/>
    <x v="1"/>
    <n v="30"/>
    <s v="TORRES SUAREZ JUAN DIEGO"/>
    <x v="0"/>
    <x v="0"/>
    <n v="148"/>
    <n v="16.4444444444444"/>
    <n v="190.55431754874601"/>
    <s v="1 Descuento (Despachador) "/>
    <n v="106209.2758"/>
    <x v="0"/>
    <n v="13005.5556"/>
    <x v="1314"/>
    <x v="0"/>
    <m/>
  </r>
  <r>
    <d v="2025-03-11T01:49:39"/>
    <x v="9"/>
    <n v="31"/>
    <s v="ACOSTA LORA JHON JADER"/>
    <x v="6"/>
    <x v="0"/>
    <n v="168"/>
    <n v="21"/>
    <n v="169.38161559888599"/>
    <s v="2 Descuentos (Usuarios desubicados) "/>
    <n v="94408.2451"/>
    <x v="0"/>
    <n v="13005.5556"/>
    <x v="1314"/>
    <x v="0"/>
    <m/>
  </r>
  <r>
    <d v="2025-03-11T01:49:39"/>
    <x v="1"/>
    <n v="32"/>
    <s v="AGUDELO GARCIA DENIN ANGELO"/>
    <x v="0"/>
    <x v="3"/>
    <n v="160"/>
    <n v="17.7777777777778"/>
    <n v="190.55431754874601"/>
    <m/>
    <n v="106209.2758"/>
    <x v="0"/>
    <n v="13005.5556"/>
    <x v="1314"/>
    <x v="0"/>
    <m/>
  </r>
  <r>
    <d v="2025-03-11T01:49:40"/>
    <x v="9"/>
    <n v="33"/>
    <s v="MARULANDA JARAMILLO DAWER ANDRES"/>
    <x v="6"/>
    <x v="0"/>
    <n v="152"/>
    <n v="19"/>
    <n v="169.38161559888599"/>
    <m/>
    <n v="94408.2451"/>
    <x v="0"/>
    <n v="13005.5556"/>
    <x v="1314"/>
    <x v="0"/>
    <m/>
  </r>
  <r>
    <d v="2025-03-11T01:49:40"/>
    <x v="1"/>
    <n v="34"/>
    <s v="LOPERA ALVAREZ ESTIVEN"/>
    <x v="0"/>
    <x v="3"/>
    <n v="193"/>
    <n v="21.4444444444444"/>
    <n v="190.55431754874601"/>
    <m/>
    <n v="106209.2758"/>
    <x v="0"/>
    <n v="13005.5556"/>
    <x v="1314"/>
    <x v="0"/>
    <m/>
  </r>
  <r>
    <d v="2025-03-11T01:49:41"/>
    <x v="9"/>
    <n v="35"/>
    <s v="MOLINA LUIS FERNANDO"/>
    <x v="3"/>
    <x v="0"/>
    <n v="238"/>
    <n v="23.8"/>
    <n v="211.72701949860701"/>
    <m/>
    <n v="118010.3064"/>
    <x v="1"/>
    <n v="13005.5556"/>
    <x v="1314"/>
    <x v="0"/>
    <m/>
  </r>
  <r>
    <d v="2025-03-11T01:49:41"/>
    <x v="1"/>
    <n v="36"/>
    <s v="MARTINEZ CHAVERRA LUIS NORBERTO"/>
    <x v="3"/>
    <x v="0"/>
    <n v="194"/>
    <n v="19.399999999999999"/>
    <n v="211.72701949860701"/>
    <m/>
    <n v="118010.3064"/>
    <x v="0"/>
    <n v="13005.5556"/>
    <x v="1314"/>
    <x v="0"/>
    <m/>
  </r>
  <r>
    <d v="2025-03-11T01:49:41"/>
    <x v="9"/>
    <n v="37"/>
    <s v="GRISALES VILLA DEIBY ALEJANDRO"/>
    <x v="9"/>
    <x v="0"/>
    <n v="290"/>
    <n v="24.1666666666667"/>
    <n v="254.07242339832899"/>
    <s v="DIEGO TABORDA Realiz 4 viajes donde moviliz 104 Usuarios, 5 Descuentos (usuarios desubicados y despachador)  "/>
    <n v="141612.3677"/>
    <x v="1"/>
    <n v="13005.5556"/>
    <x v="1314"/>
    <x v="0"/>
    <m/>
  </r>
  <r>
    <d v="2025-03-11T01:49:42"/>
    <x v="1"/>
    <n v="38"/>
    <s v="JIMENEZ HERNANDEZ ESTEBAN CAMILO"/>
    <x v="3"/>
    <x v="0"/>
    <n v="198"/>
    <n v="19.8"/>
    <n v="211.72701949860701"/>
    <m/>
    <n v="118010.3064"/>
    <x v="0"/>
    <n v="13005.5556"/>
    <x v="1314"/>
    <x v="0"/>
    <m/>
  </r>
  <r>
    <d v="2025-03-11T01:49:43"/>
    <x v="9"/>
    <n v="39"/>
    <s v="PALMAR PANA EDIXON JOSUE"/>
    <x v="8"/>
    <x v="0"/>
    <n v="119"/>
    <n v="23.8"/>
    <n v="105.863509749304"/>
    <m/>
    <n v="59005.153200000001"/>
    <x v="0"/>
    <n v="13005.5556"/>
    <x v="1314"/>
    <x v="0"/>
    <m/>
  </r>
  <r>
    <d v="2025-03-11T01:49:43"/>
    <x v="1"/>
    <n v="40"/>
    <s v="OCAMPO OCAMPO ANTONIO JOSE"/>
    <x v="3"/>
    <x v="0"/>
    <n v="251"/>
    <n v="25.1"/>
    <n v="211.72701949860701"/>
    <m/>
    <n v="118010.3064"/>
    <x v="0"/>
    <n v="13005.5556"/>
    <x v="1314"/>
    <x v="0"/>
    <m/>
  </r>
  <r>
    <d v="2025-03-11T01:49:43"/>
    <x v="9"/>
    <n v="41"/>
    <s v="GARCIA DAVID WILSON ALBERTO"/>
    <x v="0"/>
    <x v="0"/>
    <n v="228"/>
    <n v="25.3333333333333"/>
    <n v="190.55431754874601"/>
    <m/>
    <n v="106209.2758"/>
    <x v="1"/>
    <n v="13005.5556"/>
    <x v="1314"/>
    <x v="0"/>
    <m/>
  </r>
  <r>
    <d v="2025-03-11T01:49:44"/>
    <x v="1"/>
    <n v="42"/>
    <s v="BERNAL RONDON KEVIN OSWALDO"/>
    <x v="1"/>
    <x v="0"/>
    <n v="208"/>
    <n v="18.909090909090899"/>
    <n v="232.899721448468"/>
    <s v="6 Descuentos (despachador y usuarios desubicados) "/>
    <n v="129811.337"/>
    <x v="1"/>
    <n v="13005.5556"/>
    <x v="1314"/>
    <x v="0"/>
    <m/>
  </r>
  <r>
    <d v="2025-03-12T02:28:06"/>
    <x v="9"/>
    <n v="1"/>
    <s v="DAVID  HENRY GIOVANNY"/>
    <x v="0"/>
    <x v="0"/>
    <n v="201"/>
    <n v="22.3333333333333"/>
    <n v="195.42857142857099"/>
    <s v="4 Descuentos (Usuarios desubicados) "/>
    <n v="109060.71430000001"/>
    <x v="0"/>
    <n v="14177.7778"/>
    <x v="1315"/>
    <x v="0"/>
    <m/>
  </r>
  <r>
    <d v="2025-03-12T02:28:06"/>
    <x v="1"/>
    <n v="2"/>
    <s v="PARIAS MURIEL JHON FREDY"/>
    <x v="0"/>
    <x v="0"/>
    <n v="242"/>
    <n v="26.8888888888889"/>
    <n v="195.42857142857099"/>
    <s v="1 Descuento (Despachador) "/>
    <n v="109060.71430000001"/>
    <x v="1"/>
    <n v="14177.7778"/>
    <x v="1315"/>
    <x v="0"/>
    <m/>
  </r>
  <r>
    <d v="2025-03-12T02:28:06"/>
    <x v="9"/>
    <n v="3"/>
    <s v="ESPINOZA CHAVARRIA GUILLERMO LEON"/>
    <x v="4"/>
    <x v="0"/>
    <n v="152"/>
    <n v="21.714285714285701"/>
    <n v="152"/>
    <m/>
    <n v="84825"/>
    <x v="0"/>
    <n v="14177.7778"/>
    <x v="1315"/>
    <x v="0"/>
    <m/>
  </r>
  <r>
    <d v="2025-03-12T02:28:07"/>
    <x v="1"/>
    <n v="4"/>
    <s v="SERNA GONZALES GEOVANNY ANDRES"/>
    <x v="0"/>
    <x v="3"/>
    <n v="215"/>
    <n v="23.8888888888889"/>
    <n v="195.42857142857099"/>
    <m/>
    <n v="109060.71430000001"/>
    <x v="0"/>
    <n v="14177.7778"/>
    <x v="1315"/>
    <x v="0"/>
    <m/>
  </r>
  <r>
    <d v="2025-03-12T02:28:07"/>
    <x v="9"/>
    <n v="5"/>
    <s v="LONDOO LOPERA DUVAN ANDRES"/>
    <x v="3"/>
    <x v="0"/>
    <n v="234"/>
    <n v="23.4"/>
    <n v="217.142857142857"/>
    <m/>
    <n v="121178.5714"/>
    <x v="1"/>
    <n v="14177.7778"/>
    <x v="1315"/>
    <x v="0"/>
    <m/>
  </r>
  <r>
    <d v="2025-03-12T02:28:07"/>
    <x v="1"/>
    <n v="6"/>
    <s v="LOPEZ PINEDA DANIEL ESTIVEN"/>
    <x v="6"/>
    <x v="0"/>
    <n v="148"/>
    <n v="17.411764705882401"/>
    <n v="184.57142857142901"/>
    <m/>
    <n v="103001.78569999999"/>
    <x v="0"/>
    <n v="14177.7778"/>
    <x v="1315"/>
    <x v="0"/>
    <m/>
  </r>
  <r>
    <d v="2025-03-12T02:28:08"/>
    <x v="9"/>
    <n v="7"/>
    <s v="MEDINA MARTINEZ JONATHAN ESTIVEN"/>
    <x v="0"/>
    <x v="0"/>
    <n v="171"/>
    <n v="19"/>
    <n v="195.42857142857099"/>
    <m/>
    <n v="109060.71430000001"/>
    <x v="1"/>
    <n v="14177.7778"/>
    <x v="1315"/>
    <x v="0"/>
    <m/>
  </r>
  <r>
    <d v="2025-03-12T02:28:08"/>
    <x v="1"/>
    <n v="9"/>
    <s v="GUTIERREZ ARICAPA DANIEL HUMBERTO"/>
    <x v="9"/>
    <x v="0"/>
    <n v="283"/>
    <n v="23.5833333333333"/>
    <n v="260.57142857142901"/>
    <m/>
    <n v="145414.28570000001"/>
    <x v="0"/>
    <n v="14177.7778"/>
    <x v="1315"/>
    <x v="0"/>
    <m/>
  </r>
  <r>
    <d v="2025-03-12T02:28:08"/>
    <x v="9"/>
    <n v="10"/>
    <s v="GRISALES VILLA DEIBY ALEJANDRO"/>
    <x v="7"/>
    <x v="0"/>
    <n v="63"/>
    <n v="21"/>
    <n v="65.142857142857096"/>
    <m/>
    <n v="36353.571400000001"/>
    <x v="0"/>
    <n v="14177.7778"/>
    <x v="1315"/>
    <x v="0"/>
    <m/>
  </r>
  <r>
    <d v="2025-03-12T02:28:09"/>
    <x v="1"/>
    <n v="12"/>
    <s v="JIMENEZ JIMENEZ OMAR DAVID"/>
    <x v="11"/>
    <x v="3"/>
    <n v="39"/>
    <n v="19.5"/>
    <n v="43.428571428571402"/>
    <m/>
    <n v="24235.7143"/>
    <x v="0"/>
    <n v="14177.7778"/>
    <x v="1315"/>
    <x v="0"/>
    <m/>
  </r>
  <r>
    <d v="2025-03-12T02:28:09"/>
    <x v="9"/>
    <n v="13"/>
    <s v="DURANGO PAEZ GILDARDO"/>
    <x v="3"/>
    <x v="0"/>
    <n v="182"/>
    <n v="18.2"/>
    <n v="217.142857142857"/>
    <s v="1 Descuento (Usuario desubicado) "/>
    <n v="121178.5714"/>
    <x v="0"/>
    <n v="14177.7778"/>
    <x v="1315"/>
    <x v="0"/>
    <m/>
  </r>
  <r>
    <d v="2025-03-12T02:28:09"/>
    <x v="1"/>
    <n v="15"/>
    <s v="VERENZUELA MARTINEZ ALEXANDER"/>
    <x v="6"/>
    <x v="0"/>
    <n v="223"/>
    <n v="27.875"/>
    <n v="173.71428571428601"/>
    <s v="1 Descuento (Despachadora) "/>
    <n v="96942.857099999994"/>
    <x v="1"/>
    <n v="14177.7778"/>
    <x v="1315"/>
    <x v="0"/>
    <m/>
  </r>
  <r>
    <d v="2025-03-12T02:28:10"/>
    <x v="9"/>
    <n v="16"/>
    <s v="PEREZ GARCIA JUAN ESTEBAN"/>
    <x v="0"/>
    <x v="0"/>
    <n v="195"/>
    <n v="21.6666666666667"/>
    <n v="195.42857142857099"/>
    <s v="3 Descuentos (Despachador y usuarios desubicados) "/>
    <n v="109060.71430000001"/>
    <x v="0"/>
    <n v="14177.7778"/>
    <x v="1315"/>
    <x v="0"/>
    <m/>
  </r>
  <r>
    <d v="2025-03-12T02:28:10"/>
    <x v="1"/>
    <n v="17"/>
    <s v="RUA CHAVARRIA JEFERSON ANDREY"/>
    <x v="10"/>
    <x v="0"/>
    <n v="92"/>
    <n v="23"/>
    <n v="86.857142857142904"/>
    <m/>
    <n v="48471.428599999999"/>
    <x v="0"/>
    <n v="14177.7778"/>
    <x v="1315"/>
    <x v="0"/>
    <m/>
  </r>
  <r>
    <d v="2025-03-12T02:28:10"/>
    <x v="9"/>
    <n v="18"/>
    <s v="BETANCUR GUZMAN JHON FERNANDO"/>
    <x v="0"/>
    <x v="0"/>
    <n v="173"/>
    <n v="19.2222222222222"/>
    <n v="195.42857142857099"/>
    <m/>
    <n v="109060.71430000001"/>
    <x v="0"/>
    <n v="14177.7778"/>
    <x v="1315"/>
    <x v="0"/>
    <m/>
  </r>
  <r>
    <d v="2025-03-12T02:28:11"/>
    <x v="1"/>
    <n v="19"/>
    <s v="MUOZ PEA WEIMAR ALONSO"/>
    <x v="1"/>
    <x v="0"/>
    <n v="204"/>
    <n v="18.545454545454501"/>
    <n v="238.857142857143"/>
    <s v="4 Descuentos (despachador) "/>
    <n v="133296.42860000001"/>
    <x v="0"/>
    <n v="14177.7778"/>
    <x v="1315"/>
    <x v="0"/>
    <m/>
  </r>
  <r>
    <d v="2025-03-12T02:28:11"/>
    <x v="9"/>
    <n v="20"/>
    <s v="JARAMILLO JARAMILLO FRANCISCO WBEIMAR"/>
    <x v="0"/>
    <x v="0"/>
    <n v="183"/>
    <n v="20.3333333333333"/>
    <n v="195.42857142857099"/>
    <m/>
    <n v="109060.71430000001"/>
    <x v="0"/>
    <n v="14177.7778"/>
    <x v="1315"/>
    <x v="0"/>
    <m/>
  </r>
  <r>
    <d v="2025-03-12T02:28:11"/>
    <x v="1"/>
    <n v="21"/>
    <s v="DURANGO DAVID JOSE"/>
    <x v="3"/>
    <x v="0"/>
    <n v="247"/>
    <n v="24.7"/>
    <n v="217.142857142857"/>
    <m/>
    <n v="121178.5714"/>
    <x v="0"/>
    <n v="14177.7778"/>
    <x v="1315"/>
    <x v="0"/>
    <m/>
  </r>
  <r>
    <d v="2025-03-12T02:28:11"/>
    <x v="9"/>
    <n v="22"/>
    <s v="QUIRAMA CASTAEDA JHON JADER"/>
    <x v="15"/>
    <x v="0"/>
    <n v="400"/>
    <n v="26.6666666666667"/>
    <n v="325.71428571428601"/>
    <m/>
    <n v="181767.85709999999"/>
    <x v="1"/>
    <n v="14177.7778"/>
    <x v="1315"/>
    <x v="0"/>
    <m/>
  </r>
  <r>
    <d v="2025-03-12T02:28:12"/>
    <x v="1"/>
    <n v="23"/>
    <s v="SALDARRIAGA PARRA LUIS ALBERTO"/>
    <x v="0"/>
    <x v="0"/>
    <n v="172"/>
    <n v="19.1111111111111"/>
    <n v="195.42857142857099"/>
    <m/>
    <n v="109060.71430000001"/>
    <x v="2"/>
    <n v="14177.7778"/>
    <x v="1315"/>
    <x v="0"/>
    <m/>
  </r>
  <r>
    <d v="2025-03-12T02:28:12"/>
    <x v="9"/>
    <n v="24"/>
    <s v="HERRERA GIRALDO DAVINSON"/>
    <x v="6"/>
    <x v="0"/>
    <n v="133"/>
    <n v="15.647058823529401"/>
    <n v="184.57142857142901"/>
    <m/>
    <n v="103001.78569999999"/>
    <x v="0"/>
    <n v="14177.7778"/>
    <x v="1315"/>
    <x v="0"/>
    <m/>
  </r>
  <r>
    <d v="2025-03-12T02:28:12"/>
    <x v="1"/>
    <n v="25"/>
    <s v="JIMENEZ HURTADO CARLOS ESTIVEN"/>
    <x v="3"/>
    <x v="0"/>
    <n v="226"/>
    <n v="22.6"/>
    <n v="217.142857142857"/>
    <s v="5 Descuentos (Usuarios desubicados) "/>
    <n v="121178.5714"/>
    <x v="1"/>
    <n v="14177.7778"/>
    <x v="1315"/>
    <x v="0"/>
    <m/>
  </r>
  <r>
    <d v="2025-03-12T02:28:13"/>
    <x v="9"/>
    <n v="26"/>
    <s v="CIRO MARIN RODRIGO ALBERTO"/>
    <x v="1"/>
    <x v="0"/>
    <n v="211"/>
    <n v="19.181818181818201"/>
    <n v="238.857142857143"/>
    <s v="3 Descuentos (Usuarios desubicados) "/>
    <n v="133296.42860000001"/>
    <x v="0"/>
    <n v="14177.7778"/>
    <x v="1315"/>
    <x v="0"/>
    <m/>
  </r>
  <r>
    <d v="2025-03-12T02:28:13"/>
    <x v="1"/>
    <n v="27"/>
    <s v="HENAO MUOZ FERNEY"/>
    <x v="12"/>
    <x v="3"/>
    <n v="312"/>
    <n v="24"/>
    <n v="282.28571428571399"/>
    <s v="5 Descuentos (Despachador y Usuarios desubicados) "/>
    <n v="157532.14290000001"/>
    <x v="0"/>
    <n v="14177.7778"/>
    <x v="1315"/>
    <x v="0"/>
    <m/>
  </r>
  <r>
    <d v="2025-03-12T02:28:13"/>
    <x v="9"/>
    <n v="28"/>
    <s v="AGUDELO GARCIA LLORDIN ELIAS"/>
    <x v="3"/>
    <x v="0"/>
    <n v="202"/>
    <n v="20.2"/>
    <n v="217.142857142857"/>
    <s v="10 Descuentos (conducts, transbordo y usuarios desubicados)"/>
    <n v="121178.5714"/>
    <x v="0"/>
    <n v="14177.7778"/>
    <x v="1315"/>
    <x v="0"/>
    <m/>
  </r>
  <r>
    <d v="2025-03-12T02:28:13"/>
    <x v="1"/>
    <n v="29"/>
    <s v="VALENCIA MENDOZA JHON"/>
    <x v="10"/>
    <x v="0"/>
    <n v="92"/>
    <n v="23"/>
    <n v="86.857142857142904"/>
    <m/>
    <n v="48471.428599999999"/>
    <x v="0"/>
    <n v="14177.7778"/>
    <x v="1315"/>
    <x v="0"/>
    <m/>
  </r>
  <r>
    <d v="2025-03-12T02:28:14"/>
    <x v="9"/>
    <n v="30"/>
    <s v="TORRES SUAREZ JUAN DIEGO"/>
    <x v="7"/>
    <x v="0"/>
    <n v="48"/>
    <n v="16"/>
    <n v="65.142857142857096"/>
    <m/>
    <n v="36353.571400000001"/>
    <x v="0"/>
    <n v="14177.7778"/>
    <x v="1315"/>
    <x v="0"/>
    <m/>
  </r>
  <r>
    <d v="2025-03-12T02:28:14"/>
    <x v="1"/>
    <n v="31"/>
    <s v="ACOSTA LORA JHON JADER"/>
    <x v="1"/>
    <x v="0"/>
    <n v="251"/>
    <n v="22.818181818181799"/>
    <n v="238.857142857143"/>
    <s v="1 Descuento (Usuario movilidad reducida) "/>
    <n v="133296.42860000001"/>
    <x v="0"/>
    <n v="14177.7778"/>
    <x v="1315"/>
    <x v="0"/>
    <m/>
  </r>
  <r>
    <d v="2025-03-12T02:28:14"/>
    <x v="9"/>
    <n v="32"/>
    <s v="AGUDELO GARCIA DENIN ANGELO"/>
    <x v="6"/>
    <x v="0"/>
    <n v="175"/>
    <n v="21.875"/>
    <n v="173.71428571428601"/>
    <m/>
    <n v="96942.857099999994"/>
    <x v="0"/>
    <n v="14177.7778"/>
    <x v="1315"/>
    <x v="0"/>
    <m/>
  </r>
  <r>
    <d v="2025-03-12T02:28:15"/>
    <x v="1"/>
    <n v="33"/>
    <s v="MARULANDA JARAMILLO DAWER ANDRES"/>
    <x v="3"/>
    <x v="0"/>
    <n v="139"/>
    <n v="14.6315789473684"/>
    <n v="206.28571428571399"/>
    <m/>
    <n v="115119.64290000001"/>
    <x v="0"/>
    <n v="14177.7778"/>
    <x v="1315"/>
    <x v="0"/>
    <m/>
  </r>
  <r>
    <d v="2025-03-12T02:28:15"/>
    <x v="9"/>
    <n v="34"/>
    <s v="LOPERA ALVAREZ ESTIVEN"/>
    <x v="3"/>
    <x v="0"/>
    <n v="250"/>
    <n v="25"/>
    <n v="217.142857142857"/>
    <s v="ALVARO QUINTERO Realiz 5 viajes donde moviliz 124 Usuarios "/>
    <n v="121178.5714"/>
    <x v="0"/>
    <n v="14177.7778"/>
    <x v="1315"/>
    <x v="0"/>
    <m/>
  </r>
  <r>
    <d v="2025-03-12T02:28:15"/>
    <x v="1"/>
    <n v="35"/>
    <s v="QUINTO WALDO HENDIS ENRIQUE"/>
    <x v="1"/>
    <x v="0"/>
    <n v="252"/>
    <n v="22.909090909090899"/>
    <n v="238.857142857143"/>
    <m/>
    <n v="133296.42860000001"/>
    <x v="1"/>
    <n v="14177.7778"/>
    <x v="1315"/>
    <x v="0"/>
    <m/>
  </r>
  <r>
    <d v="2025-03-12T02:28:16"/>
    <x v="9"/>
    <n v="36"/>
    <s v="MARTINEZ CHAVERRA LUIS NORBERTO"/>
    <x v="1"/>
    <x v="0"/>
    <n v="260"/>
    <n v="23.636363636363601"/>
    <n v="238.857142857143"/>
    <m/>
    <n v="133296.42860000001"/>
    <x v="0"/>
    <n v="14177.7778"/>
    <x v="1315"/>
    <x v="0"/>
    <m/>
  </r>
  <r>
    <d v="2025-03-12T02:28:16"/>
    <x v="1"/>
    <n v="37"/>
    <s v="TABORDA ROJAS DIEGO ALEJANDRO"/>
    <x v="9"/>
    <x v="0"/>
    <n v="223"/>
    <n v="18.5833333333333"/>
    <n v="260.57142857142901"/>
    <s v="1 Descuento (Conduct) "/>
    <n v="145414.28570000001"/>
    <x v="1"/>
    <n v="14177.7778"/>
    <x v="1315"/>
    <x v="0"/>
    <m/>
  </r>
  <r>
    <d v="2025-03-12T02:28:16"/>
    <x v="9"/>
    <n v="38"/>
    <s v="JIMENEZ HERNANDEZ ESTEBAN CAMILO"/>
    <x v="3"/>
    <x v="0"/>
    <n v="207"/>
    <n v="20.7"/>
    <n v="217.142857142857"/>
    <s v="2 Descuentos (Usuario movilidad reducida) "/>
    <n v="121178.5714"/>
    <x v="0"/>
    <n v="14177.7778"/>
    <x v="1315"/>
    <x v="0"/>
    <m/>
  </r>
  <r>
    <d v="2025-03-12T02:28:17"/>
    <x v="1"/>
    <n v="39"/>
    <s v="CERVANTES MARTINEZ FELIX ENRIQUE"/>
    <x v="0"/>
    <x v="0"/>
    <n v="206"/>
    <n v="22.8888888888889"/>
    <n v="195.42857142857099"/>
    <m/>
    <n v="109060.71430000001"/>
    <x v="0"/>
    <n v="14177.7778"/>
    <x v="1315"/>
    <x v="0"/>
    <m/>
  </r>
  <r>
    <d v="2025-03-12T02:28:17"/>
    <x v="9"/>
    <n v="40"/>
    <s v="OCAMPO OCAMPO ANTONIO JOSE"/>
    <x v="3"/>
    <x v="0"/>
    <n v="241"/>
    <n v="24.1"/>
    <n v="217.142857142857"/>
    <m/>
    <n v="121178.5714"/>
    <x v="0"/>
    <n v="14177.7778"/>
    <x v="1315"/>
    <x v="0"/>
    <m/>
  </r>
  <r>
    <d v="2025-03-12T02:28:17"/>
    <x v="1"/>
    <n v="41"/>
    <s v="GARCIA DAVID WILSON ALBERTO"/>
    <x v="0"/>
    <x v="0"/>
    <n v="215"/>
    <n v="23.8888888888889"/>
    <n v="195.42857142857099"/>
    <m/>
    <n v="109060.71430000001"/>
    <x v="1"/>
    <n v="14177.7778"/>
    <x v="1315"/>
    <x v="0"/>
    <m/>
  </r>
  <r>
    <d v="2025-03-12T02:28:17"/>
    <x v="9"/>
    <n v="42"/>
    <s v="BERNAL RONDON KEVIN OSWALDO"/>
    <x v="1"/>
    <x v="0"/>
    <n v="214"/>
    <n v="19.454545454545499"/>
    <n v="238.857142857143"/>
    <s v="6 Descuentos (Despachadores y Usuarios desubicados) "/>
    <n v="133296.42860000001"/>
    <x v="1"/>
    <n v="14177.7778"/>
    <x v="1315"/>
    <x v="0"/>
    <m/>
  </r>
  <r>
    <d v="2025-03-13T01:32:07"/>
    <x v="9"/>
    <n v="1"/>
    <s v="RESTREPO RODRIGUEZ LIBARDO ANDRES"/>
    <x v="2"/>
    <x v="0"/>
    <n v="131"/>
    <n v="21.8333333333333"/>
    <n v="130.380261248186"/>
    <s v="2 Descuentos (Usuarios desubicados) "/>
    <n v="72762.452799999999"/>
    <x v="0"/>
    <n v="13927.7778"/>
    <x v="1316"/>
    <x v="0"/>
    <m/>
  </r>
  <r>
    <d v="2025-03-13T01:32:07"/>
    <x v="1"/>
    <n v="2"/>
    <s v="PARIAS MURIEL JHON FREDY"/>
    <x v="0"/>
    <x v="0"/>
    <n v="205"/>
    <n v="22.7777777777778"/>
    <n v="195.570391872279"/>
    <m/>
    <n v="109143.6792"/>
    <x v="1"/>
    <n v="13927.7778"/>
    <x v="1316"/>
    <x v="0"/>
    <m/>
  </r>
  <r>
    <d v="2025-03-13T01:32:07"/>
    <x v="9"/>
    <n v="3"/>
    <s v="ESPINOZA CHAVARRIA GUILLERMO LEON"/>
    <x v="0"/>
    <x v="0"/>
    <n v="208"/>
    <n v="23.1111111111111"/>
    <n v="195.570391872279"/>
    <m/>
    <n v="109143.6792"/>
    <x v="0"/>
    <n v="13927.7778"/>
    <x v="1316"/>
    <x v="0"/>
    <m/>
  </r>
  <r>
    <d v="2025-03-13T01:32:08"/>
    <x v="1"/>
    <n v="4"/>
    <s v="SERNA GONZALES GEOVANNY ANDRES"/>
    <x v="0"/>
    <x v="0"/>
    <n v="186"/>
    <n v="20.6666666666667"/>
    <n v="195.570391872279"/>
    <s v="6 Descuentos (Despachadores, conducts, usuario movilidad reducida, y desubicados) "/>
    <n v="109143.6792"/>
    <x v="0"/>
    <n v="13927.7778"/>
    <x v="1316"/>
    <x v="0"/>
    <m/>
  </r>
  <r>
    <d v="2025-03-13T01:32:08"/>
    <x v="9"/>
    <n v="5"/>
    <s v="LONDOO LOPERA DUVAN ANDRES"/>
    <x v="0"/>
    <x v="0"/>
    <n v="230"/>
    <n v="25.5555555555556"/>
    <n v="195.570391872279"/>
    <m/>
    <n v="109143.6792"/>
    <x v="1"/>
    <n v="13927.7778"/>
    <x v="1316"/>
    <x v="0"/>
    <m/>
  </r>
  <r>
    <d v="2025-03-13T01:32:08"/>
    <x v="1"/>
    <n v="6"/>
    <s v="TORRES  GABRIEL OSNEIDER"/>
    <x v="3"/>
    <x v="0"/>
    <n v="272"/>
    <n v="27.2"/>
    <n v="217.30043541364299"/>
    <m/>
    <n v="121270.7547"/>
    <x v="0"/>
    <n v="13927.7778"/>
    <x v="1316"/>
    <x v="0"/>
    <m/>
  </r>
  <r>
    <d v="2025-03-13T01:32:08"/>
    <x v="9"/>
    <n v="7"/>
    <s v="MEDINA MARTINEZ JONATHAN ESTIVEN"/>
    <x v="0"/>
    <x v="0"/>
    <n v="160"/>
    <n v="17.7777777777778"/>
    <n v="195.570391872279"/>
    <m/>
    <n v="109143.6792"/>
    <x v="1"/>
    <n v="13927.7778"/>
    <x v="1316"/>
    <x v="0"/>
    <m/>
  </r>
  <r>
    <d v="2025-03-13T01:32:09"/>
    <x v="1"/>
    <n v="8"/>
    <s v="VACA FIERRO ROBINSON"/>
    <x v="1"/>
    <x v="0"/>
    <n v="244"/>
    <n v="22.181818181818201"/>
    <n v="239.030478955007"/>
    <m/>
    <n v="133397.8302"/>
    <x v="1"/>
    <n v="13927.7778"/>
    <x v="1316"/>
    <x v="0"/>
    <m/>
  </r>
  <r>
    <d v="2025-03-13T01:32:09"/>
    <x v="9"/>
    <n v="9"/>
    <s v="GUTIERREZ ARICAPA DANIEL HUMBERTO"/>
    <x v="6"/>
    <x v="0"/>
    <n v="168"/>
    <n v="22.4"/>
    <n v="162.97532656023199"/>
    <m/>
    <n v="90953.066000000006"/>
    <x v="0"/>
    <n v="13927.7778"/>
    <x v="1316"/>
    <x v="0"/>
    <m/>
  </r>
  <r>
    <d v="2025-03-13T01:32:09"/>
    <x v="1"/>
    <n v="10"/>
    <s v="QUINTERO  ALVARO ANTONIO"/>
    <x v="0"/>
    <x v="0"/>
    <n v="179"/>
    <n v="19.8888888888889"/>
    <n v="195.570391872279"/>
    <m/>
    <n v="109143.6792"/>
    <x v="0"/>
    <n v="13927.7778"/>
    <x v="1316"/>
    <x v="0"/>
    <m/>
  </r>
  <r>
    <d v="2025-03-13T01:32:09"/>
    <x v="9"/>
    <n v="12"/>
    <s v="JIMENEZ JIMENEZ OMAR DAVID"/>
    <x v="6"/>
    <x v="0"/>
    <n v="114"/>
    <n v="14.25"/>
    <n v="173.840348330914"/>
    <m/>
    <n v="97016.603799999997"/>
    <x v="0"/>
    <n v="13927.7778"/>
    <x v="1316"/>
    <x v="0"/>
    <m/>
  </r>
  <r>
    <d v="2025-03-13T01:32:10"/>
    <x v="1"/>
    <n v="13"/>
    <s v="DURANGO PAEZ GILDARDO"/>
    <x v="3"/>
    <x v="0"/>
    <n v="247"/>
    <n v="24.7"/>
    <n v="217.30043541364299"/>
    <m/>
    <n v="121270.7547"/>
    <x v="0"/>
    <n v="13927.7778"/>
    <x v="1316"/>
    <x v="0"/>
    <m/>
  </r>
  <r>
    <d v="2025-03-13T01:32:10"/>
    <x v="9"/>
    <n v="15"/>
    <s v="VERENZUELA MARTINEZ ALEXANDER"/>
    <x v="4"/>
    <x v="0"/>
    <n v="131"/>
    <n v="18.714285714285701"/>
    <n v="152.11030478955001"/>
    <m/>
    <n v="84889.528300000005"/>
    <x v="1"/>
    <n v="13927.7778"/>
    <x v="1316"/>
    <x v="0"/>
    <m/>
  </r>
  <r>
    <d v="2025-03-13T01:32:10"/>
    <x v="1"/>
    <n v="16"/>
    <s v="PEREZ GARCIA JUAN ESTEBAN"/>
    <x v="1"/>
    <x v="0"/>
    <n v="243"/>
    <n v="22.090909090909101"/>
    <n v="239.030478955007"/>
    <s v="2 Descuentos (Transbordo) "/>
    <n v="133397.8302"/>
    <x v="0"/>
    <n v="13927.7778"/>
    <x v="1316"/>
    <x v="0"/>
    <m/>
  </r>
  <r>
    <d v="2025-03-13T01:32:10"/>
    <x v="9"/>
    <n v="18"/>
    <s v="BETANCUR GUZMAN JHON FERNANDO"/>
    <x v="3"/>
    <x v="0"/>
    <n v="248"/>
    <n v="24.8"/>
    <n v="217.30043541364299"/>
    <m/>
    <n v="121270.7547"/>
    <x v="0"/>
    <n v="13927.7778"/>
    <x v="1316"/>
    <x v="0"/>
    <m/>
  </r>
  <r>
    <d v="2025-03-13T01:32:11"/>
    <x v="1"/>
    <n v="19"/>
    <s v="MUOZ PEA WEIMAR ALONSO"/>
    <x v="2"/>
    <x v="0"/>
    <n v="134"/>
    <n v="22.3333333333333"/>
    <n v="130.380261248186"/>
    <m/>
    <n v="72762.452799999999"/>
    <x v="0"/>
    <n v="13927.7778"/>
    <x v="1316"/>
    <x v="0"/>
    <m/>
  </r>
  <r>
    <d v="2025-03-13T01:32:11"/>
    <x v="9"/>
    <n v="20"/>
    <s v="GONZALEZ PEREZ RAFAEL JOSE"/>
    <x v="0"/>
    <x v="0"/>
    <n v="190"/>
    <n v="21.1111111111111"/>
    <n v="195.570391872279"/>
    <m/>
    <n v="109143.6792"/>
    <x v="0"/>
    <n v="13927.7778"/>
    <x v="1316"/>
    <x v="0"/>
    <m/>
  </r>
  <r>
    <d v="2025-03-13T01:32:11"/>
    <x v="1"/>
    <n v="21"/>
    <s v="DURANGO DAVID JOSE"/>
    <x v="3"/>
    <x v="0"/>
    <n v="246"/>
    <n v="24.6"/>
    <n v="217.30043541364299"/>
    <s v="2 Descuentos (conduct y usuario movilidad reducida) "/>
    <n v="121270.7547"/>
    <x v="0"/>
    <n v="13927.7778"/>
    <x v="1316"/>
    <x v="0"/>
    <m/>
  </r>
  <r>
    <d v="2025-03-13T01:32:11"/>
    <x v="9"/>
    <n v="22"/>
    <s v="QUIRAMA CASTAEDA JHON JADER"/>
    <x v="13"/>
    <x v="0"/>
    <n v="298"/>
    <n v="21.285714285714299"/>
    <n v="304.22060957910003"/>
    <m/>
    <n v="169779.05660000001"/>
    <x v="1"/>
    <n v="13927.7778"/>
    <x v="1316"/>
    <x v="0"/>
    <m/>
  </r>
  <r>
    <d v="2025-03-13T01:32:12"/>
    <x v="1"/>
    <n v="23"/>
    <s v="SALDARRIAGA PARRA LUIS ALBERTO"/>
    <x v="3"/>
    <x v="0"/>
    <n v="182"/>
    <n v="18.2"/>
    <n v="217.30043541364299"/>
    <m/>
    <n v="121270.7547"/>
    <x v="2"/>
    <n v="13927.7778"/>
    <x v="1316"/>
    <x v="0"/>
    <m/>
  </r>
  <r>
    <d v="2025-03-13T01:32:12"/>
    <x v="9"/>
    <n v="24"/>
    <s v="HERRERA GIRALDO DAVINSON"/>
    <x v="3"/>
    <x v="0"/>
    <n v="242"/>
    <n v="24.2"/>
    <n v="217.30043541364299"/>
    <s v="7 Descuentos (Incidente con Usuarios) "/>
    <n v="121270.7547"/>
    <x v="0"/>
    <n v="13927.7778"/>
    <x v="1316"/>
    <x v="0"/>
    <m/>
  </r>
  <r>
    <d v="2025-03-13T01:32:12"/>
    <x v="1"/>
    <n v="25"/>
    <s v="JIMENEZ HURTADO CARLOS ESTIVEN"/>
    <x v="1"/>
    <x v="0"/>
    <n v="225"/>
    <n v="20.454545454545499"/>
    <n v="239.030478955007"/>
    <m/>
    <n v="133397.8302"/>
    <x v="1"/>
    <n v="13927.7778"/>
    <x v="1316"/>
    <x v="0"/>
    <m/>
  </r>
  <r>
    <d v="2025-03-13T01:32:12"/>
    <x v="9"/>
    <n v="26"/>
    <s v="DAVID  HENRY GIOVANNY"/>
    <x v="2"/>
    <x v="0"/>
    <n v="138"/>
    <n v="21.230769230769202"/>
    <n v="141.24528301886801"/>
    <m/>
    <n v="78825.990600000005"/>
    <x v="0"/>
    <n v="13927.7778"/>
    <x v="1316"/>
    <x v="0"/>
    <m/>
  </r>
  <r>
    <d v="2025-03-13T01:32:13"/>
    <x v="1"/>
    <n v="27"/>
    <s v="FLORES RINCON JORGE ALBERTO"/>
    <x v="4"/>
    <x v="0"/>
    <n v="169"/>
    <n v="24.1428571428571"/>
    <n v="152.11030478955001"/>
    <s v="1 Descuento (Usuario desubicado) "/>
    <n v="84889.528300000005"/>
    <x v="0"/>
    <n v="13927.7778"/>
    <x v="1316"/>
    <x v="0"/>
    <m/>
  </r>
  <r>
    <d v="2025-03-13T01:32:13"/>
    <x v="9"/>
    <n v="28"/>
    <s v="AGUDELO GARCIA LLORDIN ELIAS"/>
    <x v="3"/>
    <x v="3"/>
    <n v="202"/>
    <n v="20.2"/>
    <n v="217.30043541364299"/>
    <m/>
    <n v="121270.7547"/>
    <x v="0"/>
    <n v="13927.7778"/>
    <x v="1316"/>
    <x v="0"/>
    <m/>
  </r>
  <r>
    <d v="2025-03-13T01:32:13"/>
    <x v="1"/>
    <n v="29"/>
    <s v="VALENCIA MENDOZA JHON"/>
    <x v="11"/>
    <x v="0"/>
    <n v="70"/>
    <n v="35"/>
    <n v="43.460087082728599"/>
    <m/>
    <n v="24254.150900000001"/>
    <x v="0"/>
    <n v="13927.7778"/>
    <x v="1316"/>
    <x v="0"/>
    <m/>
  </r>
  <r>
    <d v="2025-03-13T01:32:14"/>
    <x v="9"/>
    <n v="31"/>
    <s v="ACOSTA LORA JHON JADER"/>
    <x v="3"/>
    <x v="0"/>
    <n v="181"/>
    <n v="18.100000000000001"/>
    <n v="217.30043541364299"/>
    <s v="2 Descuentos (Usuarios desubicados) "/>
    <n v="121270.7547"/>
    <x v="0"/>
    <n v="13927.7778"/>
    <x v="1316"/>
    <x v="0"/>
    <m/>
  </r>
  <r>
    <d v="2025-03-13T01:32:14"/>
    <x v="1"/>
    <n v="32"/>
    <s v="AGUDELO GARCIA DENIN ANGELO"/>
    <x v="3"/>
    <x v="3"/>
    <n v="184"/>
    <n v="18.399999999999999"/>
    <n v="217.30043541364299"/>
    <m/>
    <n v="121270.7547"/>
    <x v="0"/>
    <n v="13927.7778"/>
    <x v="1316"/>
    <x v="0"/>
    <m/>
  </r>
  <r>
    <d v="2025-03-13T01:32:14"/>
    <x v="9"/>
    <n v="33"/>
    <s v="MARULANDA JARAMILLO DAWER ANDRES"/>
    <x v="1"/>
    <x v="0"/>
    <n v="250"/>
    <n v="22.727272727272702"/>
    <n v="239.030478955007"/>
    <m/>
    <n v="133397.8302"/>
    <x v="0"/>
    <n v="13927.7778"/>
    <x v="1316"/>
    <x v="0"/>
    <m/>
  </r>
  <r>
    <d v="2025-03-13T01:32:14"/>
    <x v="1"/>
    <n v="34"/>
    <s v="LOPERA ALVAREZ ESTIVEN"/>
    <x v="0"/>
    <x v="3"/>
    <n v="207"/>
    <n v="23"/>
    <n v="195.570391872279"/>
    <s v="2 Descuentos (Despachador y usuario desubicado) "/>
    <n v="109143.6792"/>
    <x v="0"/>
    <n v="13927.7778"/>
    <x v="1316"/>
    <x v="0"/>
    <m/>
  </r>
  <r>
    <d v="2025-03-13T01:32:15"/>
    <x v="9"/>
    <n v="35"/>
    <s v="MOLINA LUIS FERNANDO"/>
    <x v="6"/>
    <x v="0"/>
    <n v="203"/>
    <n v="25.375"/>
    <n v="173.840348330914"/>
    <m/>
    <n v="97016.603799999997"/>
    <x v="1"/>
    <n v="13927.7778"/>
    <x v="1316"/>
    <x v="0"/>
    <m/>
  </r>
  <r>
    <d v="2025-03-13T01:32:15"/>
    <x v="1"/>
    <n v="36"/>
    <s v="MARTINEZ CHAVERRA LUIS NORBERTO"/>
    <x v="1"/>
    <x v="0"/>
    <n v="231"/>
    <n v="21"/>
    <n v="239.030478955007"/>
    <m/>
    <n v="133397.8302"/>
    <x v="0"/>
    <n v="13927.7778"/>
    <x v="1316"/>
    <x v="0"/>
    <m/>
  </r>
  <r>
    <d v="2025-03-13T01:32:15"/>
    <x v="9"/>
    <n v="37"/>
    <s v="TABORDA ROJAS DIEGO ALEJANDRO"/>
    <x v="4"/>
    <x v="0"/>
    <n v="129"/>
    <n v="18.428571428571399"/>
    <n v="152.11030478955001"/>
    <m/>
    <n v="84889.528300000005"/>
    <x v="1"/>
    <n v="13927.7778"/>
    <x v="1316"/>
    <x v="0"/>
    <m/>
  </r>
  <r>
    <d v="2025-03-13T01:32:15"/>
    <x v="1"/>
    <n v="38"/>
    <s v="JIMENEZ HERNANDEZ ESTEBAN CAMILO"/>
    <x v="3"/>
    <x v="3"/>
    <n v="197"/>
    <n v="19.7"/>
    <n v="217.30043541364299"/>
    <m/>
    <n v="121270.7547"/>
    <x v="0"/>
    <n v="13927.7778"/>
    <x v="1316"/>
    <x v="0"/>
    <m/>
  </r>
  <r>
    <d v="2025-03-13T01:32:16"/>
    <x v="9"/>
    <n v="39"/>
    <s v="PALMAR PANA EDIXON JOSUE"/>
    <x v="6"/>
    <x v="0"/>
    <n v="166"/>
    <n v="20.75"/>
    <n v="173.840348330914"/>
    <m/>
    <n v="97016.603799999997"/>
    <x v="0"/>
    <n v="13927.7778"/>
    <x v="1316"/>
    <x v="0"/>
    <m/>
  </r>
  <r>
    <d v="2025-03-13T01:32:16"/>
    <x v="1"/>
    <n v="40"/>
    <s v="OCAMPO OCAMPO ANTONIO JOSE"/>
    <x v="3"/>
    <x v="0"/>
    <n v="211"/>
    <n v="22.210526315789501"/>
    <n v="206.43541364296101"/>
    <m/>
    <n v="115207.217"/>
    <x v="0"/>
    <n v="13927.7778"/>
    <x v="1316"/>
    <x v="0"/>
    <m/>
  </r>
  <r>
    <d v="2025-03-13T01:32:16"/>
    <x v="9"/>
    <n v="41"/>
    <s v="GARCIA DAVID WILSON ALBERTO"/>
    <x v="3"/>
    <x v="0"/>
    <n v="220"/>
    <n v="22"/>
    <n v="217.30043541364299"/>
    <s v="3 Descuentos (Despachador y usuarios desubicados) "/>
    <n v="121270.7547"/>
    <x v="1"/>
    <n v="13927.7778"/>
    <x v="1316"/>
    <x v="0"/>
    <m/>
  </r>
  <r>
    <d v="2025-03-13T01:32:16"/>
    <x v="1"/>
    <n v="42"/>
    <s v="JARAMILLO JARAMILLO FRANCISCO WBEIMAR"/>
    <x v="1"/>
    <x v="0"/>
    <n v="245"/>
    <n v="22.272727272727298"/>
    <n v="239.030478955007"/>
    <m/>
    <n v="133397.8302"/>
    <x v="1"/>
    <n v="13927.7778"/>
    <x v="1316"/>
    <x v="0"/>
    <m/>
  </r>
  <r>
    <d v="2025-03-14T03:11:31"/>
    <x v="9"/>
    <n v="1"/>
    <s v="RESTREPO RODRIGUEZ LIBARDO ANDRES"/>
    <x v="0"/>
    <x v="0"/>
    <n v="189"/>
    <n v="21"/>
    <n v="200.20874471086"/>
    <m/>
    <n v="111857.11569999999"/>
    <x v="0"/>
    <n v="14147.2222"/>
    <x v="1317"/>
    <x v="0"/>
    <m/>
  </r>
  <r>
    <d v="2025-03-14T03:11:32"/>
    <x v="1"/>
    <n v="2"/>
    <s v="PARIAS MURIEL JHON FREDY"/>
    <x v="0"/>
    <x v="0"/>
    <n v="241"/>
    <n v="26.7777777777778"/>
    <n v="200.20874471086"/>
    <s v="1 Descuento (Despachador) "/>
    <n v="111857.11569999999"/>
    <x v="1"/>
    <n v="14147.2222"/>
    <x v="1317"/>
    <x v="0"/>
    <m/>
  </r>
  <r>
    <d v="2025-03-14T03:11:32"/>
    <x v="9"/>
    <n v="3"/>
    <s v="CIRO MARIN RODRIGO ALBERTO"/>
    <x v="2"/>
    <x v="0"/>
    <n v="97"/>
    <n v="16.1666666666667"/>
    <n v="133.472496473907"/>
    <m/>
    <n v="74571.410399999993"/>
    <x v="0"/>
    <n v="14147.2222"/>
    <x v="1317"/>
    <x v="0"/>
    <m/>
  </r>
  <r>
    <d v="2025-03-14T03:11:32"/>
    <x v="1"/>
    <n v="4"/>
    <s v="SERNA GONZALES GEOVANNY ANDRES"/>
    <x v="2"/>
    <x v="0"/>
    <n v="127"/>
    <n v="19.538461538461501"/>
    <n v="144.59520451339901"/>
    <s v="1 Descuento (Despachador) "/>
    <n v="80785.694600000003"/>
    <x v="0"/>
    <n v="14147.2222"/>
    <x v="1317"/>
    <x v="0"/>
    <m/>
  </r>
  <r>
    <d v="2025-03-14T03:11:33"/>
    <x v="9"/>
    <n v="5"/>
    <s v="LONDOO LOPERA DUVAN ANDRES"/>
    <x v="3"/>
    <x v="0"/>
    <n v="184"/>
    <n v="18.399999999999999"/>
    <n v="222.45416078984499"/>
    <s v="Se descuenta 0.5 viaje de 3 17 pm ya que NO ingresa a la minorista "/>
    <n v="118084.6841"/>
    <x v="1"/>
    <n v="14147.2222"/>
    <x v="1317"/>
    <x v="2"/>
    <n v="11.1"/>
  </r>
  <r>
    <d v="2025-03-14T03:11:33"/>
    <x v="1"/>
    <n v="6"/>
    <s v="LOPEZ PINEDA DANIEL ESTIVEN"/>
    <x v="6"/>
    <x v="0"/>
    <n v="161"/>
    <n v="20.125"/>
    <n v="177.96332863187601"/>
    <m/>
    <n v="99428.547200000001"/>
    <x v="0"/>
    <n v="14147.2222"/>
    <x v="1317"/>
    <x v="0"/>
    <m/>
  </r>
  <r>
    <d v="2025-03-14T03:11:33"/>
    <x v="9"/>
    <n v="7"/>
    <s v="MEDINA MARTINEZ JONATHAN ESTIVEN"/>
    <x v="0"/>
    <x v="0"/>
    <n v="206"/>
    <n v="22.8888888888889"/>
    <n v="200.20874471086"/>
    <m/>
    <n v="111857.11569999999"/>
    <x v="1"/>
    <n v="14147.2222"/>
    <x v="1317"/>
    <x v="0"/>
    <m/>
  </r>
  <r>
    <d v="2025-03-14T03:11:34"/>
    <x v="1"/>
    <n v="8"/>
    <s v="VACA FIERRO ROBINSON"/>
    <x v="12"/>
    <x v="0"/>
    <n v="256"/>
    <n v="19.692307692307701"/>
    <n v="289.19040902679802"/>
    <m/>
    <n v="161571.38930000001"/>
    <x v="1"/>
    <n v="14147.2222"/>
    <x v="1317"/>
    <x v="0"/>
    <m/>
  </r>
  <r>
    <d v="2025-03-14T03:11:34"/>
    <x v="9"/>
    <n v="9"/>
    <s v="GUTIERREZ ARICAPA DANIEL HUMBERTO"/>
    <x v="3"/>
    <x v="0"/>
    <n v="221"/>
    <n v="22.1"/>
    <n v="222.45416078984499"/>
    <s v="1 Descuento (Jefe de ruta) "/>
    <n v="124285.6841"/>
    <x v="0"/>
    <n v="14147.2222"/>
    <x v="1317"/>
    <x v="0"/>
    <m/>
  </r>
  <r>
    <d v="2025-03-14T03:11:34"/>
    <x v="1"/>
    <n v="10"/>
    <s v="RAMIREZ RENGIFO JORGE ANDRES"/>
    <x v="3"/>
    <x v="0"/>
    <n v="223"/>
    <n v="22.3"/>
    <n v="222.45416078984499"/>
    <m/>
    <n v="124285.6841"/>
    <x v="0"/>
    <n v="14147.2222"/>
    <x v="1317"/>
    <x v="0"/>
    <m/>
  </r>
  <r>
    <d v="2025-03-14T03:11:34"/>
    <x v="9"/>
    <n v="11"/>
    <s v="PUERTA URREGO EDWARD ANDRES"/>
    <x v="1"/>
    <x v="0"/>
    <n v="229"/>
    <n v="20.818181818181799"/>
    <n v="244.69957686882901"/>
    <m/>
    <n v="136714.2525"/>
    <x v="0"/>
    <n v="14147.2222"/>
    <x v="1317"/>
    <x v="0"/>
    <m/>
  </r>
  <r>
    <d v="2025-03-14T03:11:35"/>
    <x v="1"/>
    <n v="12"/>
    <s v="DAVID  HENRY GIOVANNY"/>
    <x v="4"/>
    <x v="0"/>
    <n v="175"/>
    <n v="25"/>
    <n v="155.71791255289099"/>
    <s v="1 Descuento (Conduct)"/>
    <n v="86999.978799999997"/>
    <x v="0"/>
    <n v="14147.2222"/>
    <x v="1317"/>
    <x v="0"/>
    <m/>
  </r>
  <r>
    <d v="2025-03-14T03:11:35"/>
    <x v="9"/>
    <n v="13"/>
    <s v="DURANGO PAEZ GILDARDO"/>
    <x v="0"/>
    <x v="0"/>
    <n v="203"/>
    <n v="22.5555555555556"/>
    <n v="200.20874471086"/>
    <m/>
    <n v="111857.11569999999"/>
    <x v="0"/>
    <n v="14147.2222"/>
    <x v="1317"/>
    <x v="0"/>
    <m/>
  </r>
  <r>
    <d v="2025-03-14T03:11:35"/>
    <x v="1"/>
    <n v="15"/>
    <s v="VERENZUELA MARTINEZ ALEXANDER"/>
    <x v="1"/>
    <x v="0"/>
    <n v="330"/>
    <n v="30"/>
    <n v="244.69957686882901"/>
    <m/>
    <n v="136714.2525"/>
    <x v="1"/>
    <n v="14147.2222"/>
    <x v="1317"/>
    <x v="0"/>
    <m/>
  </r>
  <r>
    <d v="2025-03-14T03:11:36"/>
    <x v="9"/>
    <n v="16"/>
    <s v="PEREZ GARCIA JUAN ESTEBAN"/>
    <x v="6"/>
    <x v="0"/>
    <n v="194"/>
    <n v="24.25"/>
    <n v="177.96332863187601"/>
    <s v="1 Descuento (Jefe de ruta) "/>
    <n v="99428.547200000001"/>
    <x v="0"/>
    <n v="14147.2222"/>
    <x v="1317"/>
    <x v="0"/>
    <m/>
  </r>
  <r>
    <d v="2025-03-14T03:11:36"/>
    <x v="1"/>
    <n v="17"/>
    <s v="RUA CHAVARRIA JEFERSON ANDREY"/>
    <x v="8"/>
    <x v="0"/>
    <n v="117"/>
    <n v="23.4"/>
    <n v="111.227080394922"/>
    <m/>
    <n v="62142.841999999997"/>
    <x v="0"/>
    <n v="14147.2222"/>
    <x v="1317"/>
    <x v="0"/>
    <m/>
  </r>
  <r>
    <d v="2025-03-14T03:11:36"/>
    <x v="9"/>
    <n v="18"/>
    <s v="BETANCUR GUZMAN JHON FERNANDO"/>
    <x v="0"/>
    <x v="0"/>
    <n v="200"/>
    <n v="22.2222222222222"/>
    <n v="200.20874471086"/>
    <s v="Se descuenta 0.5 viaje de 5 19 pm ya que NO ingresa a la minorista "/>
    <n v="105656.11569999999"/>
    <x v="0"/>
    <n v="14147.2222"/>
    <x v="1317"/>
    <x v="2"/>
    <n v="11.1"/>
  </r>
  <r>
    <d v="2025-03-14T03:11:36"/>
    <x v="1"/>
    <n v="20"/>
    <s v="GONZALEZ PEREZ RAFAEL JOSE"/>
    <x v="6"/>
    <x v="0"/>
    <n v="185"/>
    <n v="23.125"/>
    <n v="177.96332863187601"/>
    <s v="4 Descuentos (Jefe de ruta) "/>
    <n v="99428.547200000001"/>
    <x v="0"/>
    <n v="14147.2222"/>
    <x v="1317"/>
    <x v="0"/>
    <m/>
  </r>
  <r>
    <d v="2025-03-14T03:11:37"/>
    <x v="9"/>
    <n v="21"/>
    <s v="DURANGO DAVID JOSE"/>
    <x v="6"/>
    <x v="0"/>
    <n v="191"/>
    <n v="23.875"/>
    <n v="177.96332863187601"/>
    <m/>
    <n v="99428.547200000001"/>
    <x v="0"/>
    <n v="14147.2222"/>
    <x v="1317"/>
    <x v="0"/>
    <m/>
  </r>
  <r>
    <d v="2025-03-14T03:11:37"/>
    <x v="1"/>
    <n v="22"/>
    <s v="QUIRAMA CASTAEDA JHON JADER"/>
    <x v="0"/>
    <x v="0"/>
    <n v="165"/>
    <n v="18.3333333333333"/>
    <n v="200.20874471086"/>
    <m/>
    <n v="111857.11569999999"/>
    <x v="1"/>
    <n v="14147.2222"/>
    <x v="1317"/>
    <x v="0"/>
    <m/>
  </r>
  <r>
    <d v="2025-03-14T03:11:37"/>
    <x v="9"/>
    <n v="23"/>
    <s v="SALDARRIAGA PARRA LUIS ALBERTO"/>
    <x v="3"/>
    <x v="0"/>
    <n v="205"/>
    <n v="20.5"/>
    <n v="222.45416078984499"/>
    <m/>
    <n v="124285.6841"/>
    <x v="2"/>
    <n v="14147.2222"/>
    <x v="1317"/>
    <x v="0"/>
    <m/>
  </r>
  <r>
    <d v="2025-03-14T03:11:37"/>
    <x v="1"/>
    <n v="24"/>
    <s v="HERRERA GIRALDO DAVINSON"/>
    <x v="0"/>
    <x v="0"/>
    <n v="170"/>
    <n v="18.8888888888889"/>
    <n v="200.20874471086"/>
    <m/>
    <n v="111857.11569999999"/>
    <x v="0"/>
    <n v="14147.2222"/>
    <x v="1317"/>
    <x v="0"/>
    <m/>
  </r>
  <r>
    <d v="2025-03-14T03:11:38"/>
    <x v="9"/>
    <n v="25"/>
    <s v="JIMENEZ HURTADO CARLOS ESTIVEN"/>
    <x v="0"/>
    <x v="0"/>
    <n v="205"/>
    <n v="22.7777777777778"/>
    <n v="200.20874471086"/>
    <s v="3 Descuentos (Sara gestion humana y transbordo) "/>
    <n v="111857.11569999999"/>
    <x v="1"/>
    <n v="14147.2222"/>
    <x v="1317"/>
    <x v="0"/>
    <m/>
  </r>
  <r>
    <d v="2025-03-14T03:11:38"/>
    <x v="1"/>
    <n v="27"/>
    <s v="FLORES RINCON JORGE ALBERTO"/>
    <x v="9"/>
    <x v="0"/>
    <n v="283"/>
    <n v="23.5833333333333"/>
    <n v="266.944992947814"/>
    <s v="FERNEY HENAO Realiz 5 viajes donde moviliz 109 Usuarios, 1 Descuento (Despachador) "/>
    <n v="149142.82089999999"/>
    <x v="0"/>
    <n v="14147.2222"/>
    <x v="1317"/>
    <x v="0"/>
    <m/>
  </r>
  <r>
    <d v="2025-03-14T03:11:38"/>
    <x v="9"/>
    <n v="28"/>
    <s v="AGUDELO GARCIA LLORDIN ELIAS"/>
    <x v="0"/>
    <x v="0"/>
    <n v="214"/>
    <n v="23.7777777777778"/>
    <n v="200.20874471086"/>
    <s v="Se descuenta 0.5 viaje de 5 30 pm ya que NO ingresa a la minorista "/>
    <n v="105656.11569999999"/>
    <x v="0"/>
    <n v="14147.2222"/>
    <x v="1317"/>
    <x v="2"/>
    <n v="11.1"/>
  </r>
  <r>
    <d v="2025-03-14T03:11:38"/>
    <x v="1"/>
    <n v="29"/>
    <s v="JARAMILLO JARAMILLO FRANCISCO WBEIMAR"/>
    <x v="3"/>
    <x v="0"/>
    <n v="186"/>
    <n v="18.600000000000001"/>
    <n v="222.45416078984499"/>
    <m/>
    <n v="124285.6841"/>
    <x v="0"/>
    <n v="14147.2222"/>
    <x v="1317"/>
    <x v="0"/>
    <m/>
  </r>
  <r>
    <d v="2025-03-14T03:11:39"/>
    <x v="9"/>
    <n v="30"/>
    <s v="TORRES SUAREZ JUAN DIEGO"/>
    <x v="3"/>
    <x v="0"/>
    <n v="224"/>
    <n v="22.4"/>
    <n v="222.45416078984499"/>
    <m/>
    <n v="124285.6841"/>
    <x v="0"/>
    <n v="14147.2222"/>
    <x v="1317"/>
    <x v="0"/>
    <m/>
  </r>
  <r>
    <d v="2025-03-14T03:11:39"/>
    <x v="1"/>
    <n v="31"/>
    <s v="ACOSTA LORA JHON JADER"/>
    <x v="3"/>
    <x v="0"/>
    <n v="226"/>
    <n v="22.6"/>
    <n v="222.45416078984499"/>
    <s v="Se descuenta 0.5 viaje de 5 24 pm ya que NO ingresa a la minorista "/>
    <n v="118084.6841"/>
    <x v="0"/>
    <n v="14147.2222"/>
    <x v="1317"/>
    <x v="2"/>
    <n v="11.1"/>
  </r>
  <r>
    <d v="2025-03-14T03:11:39"/>
    <x v="9"/>
    <n v="32"/>
    <s v="AGUDELO GARCIA DENIN ANGELO"/>
    <x v="0"/>
    <x v="3"/>
    <n v="195"/>
    <n v="21.6666666666667"/>
    <n v="200.20874471086"/>
    <s v="4 Descuentos (Transbordo y monitoreo) "/>
    <n v="111857.11569999999"/>
    <x v="0"/>
    <n v="14147.2222"/>
    <x v="1317"/>
    <x v="0"/>
    <m/>
  </r>
  <r>
    <d v="2025-03-14T03:11:39"/>
    <x v="1"/>
    <n v="33"/>
    <s v="MARULANDA JARAMILLO DAWER ANDRES"/>
    <x v="0"/>
    <x v="0"/>
    <n v="155"/>
    <n v="17.2222222222222"/>
    <n v="200.20874471086"/>
    <m/>
    <n v="111857.11569999999"/>
    <x v="0"/>
    <n v="14147.2222"/>
    <x v="1317"/>
    <x v="0"/>
    <m/>
  </r>
  <r>
    <d v="2025-03-14T03:11:40"/>
    <x v="9"/>
    <n v="34"/>
    <s v="LOPERA ALVAREZ ESTIVEN"/>
    <x v="0"/>
    <x v="3"/>
    <n v="226"/>
    <n v="25.1111111111111"/>
    <n v="200.20874471086"/>
    <m/>
    <n v="111857.11569999999"/>
    <x v="0"/>
    <n v="14147.2222"/>
    <x v="1317"/>
    <x v="0"/>
    <m/>
  </r>
  <r>
    <d v="2025-03-14T03:11:40"/>
    <x v="1"/>
    <n v="35"/>
    <s v="MOLINA LUIS FERNANDO"/>
    <x v="1"/>
    <x v="0"/>
    <n v="233"/>
    <n v="21.181818181818201"/>
    <n v="244.69957686882901"/>
    <s v="Se descuenta 0.5 viaje de 5 pm ya que NO ingresa a la minorista "/>
    <n v="130513.2525"/>
    <x v="1"/>
    <n v="14147.2222"/>
    <x v="1317"/>
    <x v="2"/>
    <n v="11.1"/>
  </r>
  <r>
    <d v="2025-03-14T03:11:40"/>
    <x v="9"/>
    <n v="36"/>
    <s v="MARTINEZ CHAVERRA LUIS NORBERTO"/>
    <x v="0"/>
    <x v="3"/>
    <n v="220"/>
    <n v="24.4444444444444"/>
    <n v="200.20874471086"/>
    <s v="2 Descuentos (Conducts) "/>
    <n v="111857.11569999999"/>
    <x v="0"/>
    <n v="14147.2222"/>
    <x v="1317"/>
    <x v="0"/>
    <m/>
  </r>
  <r>
    <d v="2025-03-14T03:11:40"/>
    <x v="1"/>
    <n v="37"/>
    <s v="DIAZ LOZADA ANDRES FELIPE"/>
    <x v="3"/>
    <x v="0"/>
    <n v="281"/>
    <n v="28.1"/>
    <n v="222.45416078984499"/>
    <m/>
    <n v="124285.6841"/>
    <x v="1"/>
    <n v="14147.2222"/>
    <x v="1317"/>
    <x v="0"/>
    <m/>
  </r>
  <r>
    <d v="2025-03-14T03:11:41"/>
    <x v="9"/>
    <n v="38"/>
    <s v="JIMENEZ HERNANDEZ ESTEBAN CAMILO"/>
    <x v="0"/>
    <x v="0"/>
    <n v="176"/>
    <n v="19.5555555555556"/>
    <n v="200.20874471086"/>
    <m/>
    <n v="111857.11569999999"/>
    <x v="0"/>
    <n v="14147.2222"/>
    <x v="1317"/>
    <x v="0"/>
    <m/>
  </r>
  <r>
    <d v="2025-03-14T03:11:41"/>
    <x v="1"/>
    <n v="39"/>
    <s v="PALMAR PANA EDIXON JOSUE"/>
    <x v="8"/>
    <x v="0"/>
    <n v="128"/>
    <n v="25.6"/>
    <n v="111.227080394922"/>
    <m/>
    <n v="62142.841999999997"/>
    <x v="0"/>
    <n v="14147.2222"/>
    <x v="1317"/>
    <x v="0"/>
    <m/>
  </r>
  <r>
    <d v="2025-03-14T03:11:41"/>
    <x v="9"/>
    <n v="40"/>
    <s v="OCAMPO OCAMPO ANTONIO JOSE"/>
    <x v="6"/>
    <x v="0"/>
    <n v="178"/>
    <n v="22.25"/>
    <n v="177.96332863187601"/>
    <m/>
    <n v="99428.547200000001"/>
    <x v="0"/>
    <n v="14147.2222"/>
    <x v="1317"/>
    <x v="0"/>
    <m/>
  </r>
  <r>
    <d v="2025-03-14T03:11:41"/>
    <x v="1"/>
    <n v="41"/>
    <s v="QUINTO WALDO HENDIS ENRIQUE"/>
    <x v="3"/>
    <x v="0"/>
    <n v="210"/>
    <n v="21"/>
    <n v="222.45416078984499"/>
    <m/>
    <n v="124285.6841"/>
    <x v="1"/>
    <n v="14147.2222"/>
    <x v="1317"/>
    <x v="0"/>
    <m/>
  </r>
  <r>
    <d v="2025-03-14T03:11:42"/>
    <x v="9"/>
    <n v="42"/>
    <s v="BERNAL RONDON KEVIN OSWALDO"/>
    <x v="1"/>
    <x v="0"/>
    <n v="277"/>
    <n v="25.181818181818201"/>
    <n v="244.69957686882901"/>
    <m/>
    <n v="136714.2525"/>
    <x v="1"/>
    <n v="14147.2222"/>
    <x v="1317"/>
    <x v="0"/>
    <m/>
  </r>
  <r>
    <d v="2025-03-15T03:05:57"/>
    <x v="9"/>
    <n v="1"/>
    <s v="RESTREPO RODRIGUEZ LIBARDO ANDRES"/>
    <x v="2"/>
    <x v="0"/>
    <n v="132"/>
    <n v="22"/>
    <n v="134.41714285714301"/>
    <m/>
    <n v="75124.028600000005"/>
    <x v="0"/>
    <n v="15108.3333"/>
    <x v="1318"/>
    <x v="0"/>
    <m/>
  </r>
  <r>
    <d v="2025-03-15T03:05:58"/>
    <x v="1"/>
    <n v="2"/>
    <s v="PALMAR PANA EDIXON JOSUE"/>
    <x v="0"/>
    <x v="0"/>
    <n v="234"/>
    <n v="26"/>
    <n v="201.625714285714"/>
    <s v="1 Descuento (Monitoreo) "/>
    <n v="112686.0429"/>
    <x v="1"/>
    <n v="15108.3333"/>
    <x v="1318"/>
    <x v="0"/>
    <m/>
  </r>
  <r>
    <d v="2025-03-15T03:05:58"/>
    <x v="9"/>
    <n v="3"/>
    <s v="ESPINOZA CHAVARRIA GUILLERMO LEON"/>
    <x v="0"/>
    <x v="0"/>
    <n v="171"/>
    <n v="19"/>
    <n v="201.625714285714"/>
    <m/>
    <n v="112686.0429"/>
    <x v="0"/>
    <n v="15108.3333"/>
    <x v="1318"/>
    <x v="0"/>
    <m/>
  </r>
  <r>
    <d v="2025-03-15T03:05:59"/>
    <x v="1"/>
    <n v="4"/>
    <s v="SERNA GONZALES GEOVANNY ANDRES"/>
    <x v="0"/>
    <x v="0"/>
    <n v="198"/>
    <n v="22"/>
    <n v="201.625714285714"/>
    <s v="4 Descuentos (despachadores, conduct y usuario desubicado) "/>
    <n v="112686.0429"/>
    <x v="0"/>
    <n v="15108.3333"/>
    <x v="1318"/>
    <x v="0"/>
    <m/>
  </r>
  <r>
    <d v="2025-03-15T03:05:59"/>
    <x v="9"/>
    <n v="5"/>
    <s v="LONDOO LOPERA DUVAN ANDRES"/>
    <x v="11"/>
    <x v="3"/>
    <n v="69"/>
    <n v="27.6"/>
    <n v="56.007142857142902"/>
    <m/>
    <n v="31301.678599999999"/>
    <x v="1"/>
    <n v="15108.3333"/>
    <x v="1318"/>
    <x v="0"/>
    <m/>
  </r>
  <r>
    <d v="2025-03-15T03:05:59"/>
    <x v="1"/>
    <n v="6"/>
    <s v="LOPEZ PINEDA DANIEL ESTIVEN"/>
    <x v="3"/>
    <x v="0"/>
    <n v="238"/>
    <n v="23.8"/>
    <n v="224.02857142857101"/>
    <s v="3 Descuentos (usuario movilidad reducida y desubicado) "/>
    <n v="125206.71430000001"/>
    <x v="0"/>
    <n v="15108.3333"/>
    <x v="1318"/>
    <x v="0"/>
    <m/>
  </r>
  <r>
    <d v="2025-03-15T03:06:00"/>
    <x v="9"/>
    <n v="8"/>
    <s v="QUINTERO  ALVARO ANTONIO"/>
    <x v="3"/>
    <x v="0"/>
    <n v="224"/>
    <n v="22.4"/>
    <n v="224.02857142857101"/>
    <s v="1 Descuento (Despachador) "/>
    <n v="125206.71430000001"/>
    <x v="1"/>
    <n v="15108.3333"/>
    <x v="1318"/>
    <x v="0"/>
    <m/>
  </r>
  <r>
    <d v="2025-03-15T03:06:00"/>
    <x v="1"/>
    <n v="9"/>
    <s v="GUTIERREZ ARICAPA DANIEL HUMBERTO"/>
    <x v="0"/>
    <x v="0"/>
    <n v="198"/>
    <n v="22"/>
    <n v="201.625714285714"/>
    <s v="1 Descuento (Conduct) "/>
    <n v="112686.0429"/>
    <x v="0"/>
    <n v="15108.3333"/>
    <x v="1318"/>
    <x v="0"/>
    <m/>
  </r>
  <r>
    <d v="2025-03-15T03:06:00"/>
    <x v="9"/>
    <n v="10"/>
    <s v="RAMIREZ RENGIFO JORGE ANDRES"/>
    <x v="3"/>
    <x v="0"/>
    <n v="200"/>
    <n v="20"/>
    <n v="224.02857142857101"/>
    <s v="1 Descuento (Usuario desubicado) "/>
    <n v="125206.71430000001"/>
    <x v="0"/>
    <n v="15108.3333"/>
    <x v="1318"/>
    <x v="0"/>
    <m/>
  </r>
  <r>
    <d v="2025-03-15T03:06:00"/>
    <x v="1"/>
    <n v="11"/>
    <s v="PUERTA URREGO EDWARD ANDRES"/>
    <x v="1"/>
    <x v="0"/>
    <n v="242"/>
    <n v="22"/>
    <n v="246.431428571429"/>
    <s v="3 Descuentos (Usuarios desubicados) "/>
    <n v="137727.38570000001"/>
    <x v="0"/>
    <n v="15108.3333"/>
    <x v="1318"/>
    <x v="0"/>
    <m/>
  </r>
  <r>
    <d v="2025-03-15T03:06:01"/>
    <x v="9"/>
    <n v="12"/>
    <s v="DAVID  HENRY GIOVANNY"/>
    <x v="0"/>
    <x v="0"/>
    <n v="206"/>
    <n v="22.8888888888889"/>
    <n v="201.625714285714"/>
    <s v="2 Descuentos (Conducts) "/>
    <n v="112686.0429"/>
    <x v="0"/>
    <n v="15108.3333"/>
    <x v="1318"/>
    <x v="0"/>
    <m/>
  </r>
  <r>
    <d v="2025-03-15T03:06:01"/>
    <x v="1"/>
    <n v="13"/>
    <s v="DURANGO PAEZ GILDARDO"/>
    <x v="0"/>
    <x v="3"/>
    <n v="184"/>
    <n v="20.4444444444444"/>
    <n v="201.625714285714"/>
    <s v="2 Descuentos (Conducts) "/>
    <n v="112686.0429"/>
    <x v="0"/>
    <n v="15108.3333"/>
    <x v="1318"/>
    <x v="0"/>
    <m/>
  </r>
  <r>
    <d v="2025-03-15T03:06:01"/>
    <x v="9"/>
    <n v="15"/>
    <s v="VERENZUELA MARTINEZ ALEXANDER"/>
    <x v="3"/>
    <x v="0"/>
    <n v="250"/>
    <n v="25"/>
    <n v="224.02857142857101"/>
    <m/>
    <n v="125206.71430000001"/>
    <x v="1"/>
    <n v="15108.3333"/>
    <x v="1318"/>
    <x v="0"/>
    <m/>
  </r>
  <r>
    <d v="2025-03-15T03:06:02"/>
    <x v="1"/>
    <n v="16"/>
    <s v="PEREZ GARCIA JUAN ESTEBAN"/>
    <x v="0"/>
    <x v="0"/>
    <n v="200"/>
    <n v="22.2222222222222"/>
    <n v="201.625714285714"/>
    <m/>
    <n v="112686.0429"/>
    <x v="0"/>
    <n v="15108.3333"/>
    <x v="1318"/>
    <x v="0"/>
    <m/>
  </r>
  <r>
    <d v="2025-03-15T03:06:02"/>
    <x v="9"/>
    <n v="18"/>
    <s v="BETANCUR GUZMAN JHON FERNANDO"/>
    <x v="4"/>
    <x v="0"/>
    <n v="140"/>
    <n v="20"/>
    <n v="156.82"/>
    <m/>
    <n v="87644.7"/>
    <x v="0"/>
    <n v="15108.3333"/>
    <x v="1318"/>
    <x v="0"/>
    <m/>
  </r>
  <r>
    <d v="2025-03-15T03:06:02"/>
    <x v="1"/>
    <n v="19"/>
    <s v="PALMAR PANA EDIXON JOSUE"/>
    <x v="9"/>
    <x v="0"/>
    <n v="262"/>
    <n v="21.8333333333333"/>
    <n v="268.83428571428601"/>
    <m/>
    <n v="150248.05710000001"/>
    <x v="0"/>
    <n v="15108.3333"/>
    <x v="1318"/>
    <x v="0"/>
    <m/>
  </r>
  <r>
    <d v="2025-03-15T03:06:02"/>
    <x v="9"/>
    <n v="20"/>
    <s v="GONZALEZ PEREZ RAFAEL JOSE"/>
    <x v="3"/>
    <x v="0"/>
    <n v="230"/>
    <n v="23"/>
    <n v="224.02857142857101"/>
    <m/>
    <n v="125206.71430000001"/>
    <x v="0"/>
    <n v="15108.3333"/>
    <x v="1318"/>
    <x v="0"/>
    <m/>
  </r>
  <r>
    <d v="2025-03-15T03:06:03"/>
    <x v="1"/>
    <n v="21"/>
    <s v="DURANGO DAVID JOSE"/>
    <x v="3"/>
    <x v="0"/>
    <n v="244"/>
    <n v="24.4"/>
    <n v="224.02857142857101"/>
    <m/>
    <n v="125206.71430000001"/>
    <x v="0"/>
    <n v="15108.3333"/>
    <x v="1318"/>
    <x v="0"/>
    <m/>
  </r>
  <r>
    <d v="2025-03-15T03:06:03"/>
    <x v="9"/>
    <n v="22"/>
    <s v="DIAZ LOZADA ANDRES FELIPE"/>
    <x v="1"/>
    <x v="0"/>
    <n v="186"/>
    <n v="16.909090909090899"/>
    <n v="246.431428571429"/>
    <s v="1 Descuento (Conduct) "/>
    <n v="137727.38570000001"/>
    <x v="1"/>
    <n v="15108.3333"/>
    <x v="1318"/>
    <x v="0"/>
    <m/>
  </r>
  <r>
    <d v="2025-03-15T03:06:03"/>
    <x v="1"/>
    <n v="23"/>
    <s v="SALDARRIAGA PARRA LUIS ALBERTO"/>
    <x v="0"/>
    <x v="0"/>
    <n v="241"/>
    <n v="26.7777777777778"/>
    <n v="201.625714285714"/>
    <m/>
    <n v="112686.0429"/>
    <x v="2"/>
    <n v="15108.3333"/>
    <x v="1318"/>
    <x v="0"/>
    <m/>
  </r>
  <r>
    <d v="2025-03-15T03:06:03"/>
    <x v="9"/>
    <n v="24"/>
    <s v="HERRERA GIRALDO DAVINSON"/>
    <x v="6"/>
    <x v="0"/>
    <n v="171"/>
    <n v="22.8"/>
    <n v="168.021428571429"/>
    <m/>
    <n v="93905.035699999993"/>
    <x v="0"/>
    <n v="15108.3333"/>
    <x v="1318"/>
    <x v="0"/>
    <m/>
  </r>
  <r>
    <d v="2025-03-15T03:06:03"/>
    <x v="1"/>
    <n v="25"/>
    <s v="FLORES RINCON JORGE ALBERTO "/>
    <x v="13"/>
    <x v="3"/>
    <n v="355"/>
    <n v="25.3571428571429"/>
    <n v="313.64"/>
    <s v="FERNEY HENAO Realiz 3 viajes donde moviliz 95 Usuarios "/>
    <n v="175289.4"/>
    <x v="1"/>
    <n v="15108.3333"/>
    <x v="1318"/>
    <x v="0"/>
    <m/>
  </r>
  <r>
    <d v="2025-03-15T03:06:04"/>
    <x v="9"/>
    <n v="26"/>
    <s v="CIRO MARIN RODRIGO ALBERTO"/>
    <x v="8"/>
    <x v="0"/>
    <n v="111"/>
    <n v="22.2"/>
    <n v="112.014285714286"/>
    <s v="4 Descuentos (Usuarios desubicados y transbordo) "/>
    <n v="62603.357100000001"/>
    <x v="0"/>
    <n v="15108.3333"/>
    <x v="1318"/>
    <x v="0"/>
    <m/>
  </r>
  <r>
    <d v="2025-03-15T03:06:04"/>
    <x v="1"/>
    <n v="27"/>
    <s v="RUA CHAVARRIA JEFERSON ANDREY"/>
    <x v="0"/>
    <x v="0"/>
    <n v="218"/>
    <n v="24.2222222222222"/>
    <n v="201.625714285714"/>
    <m/>
    <n v="112686.0429"/>
    <x v="0"/>
    <n v="15108.3333"/>
    <x v="1318"/>
    <x v="0"/>
    <m/>
  </r>
  <r>
    <d v="2025-03-15T03:06:04"/>
    <x v="9"/>
    <n v="28"/>
    <s v="TORRES  GABRIEL OSNEIDER"/>
    <x v="1"/>
    <x v="0"/>
    <n v="271"/>
    <n v="24.636363636363601"/>
    <n v="246.431428571429"/>
    <m/>
    <n v="137727.38570000001"/>
    <x v="0"/>
    <n v="15108.3333"/>
    <x v="1318"/>
    <x v="0"/>
    <m/>
  </r>
  <r>
    <d v="2025-03-15T03:06:04"/>
    <x v="1"/>
    <n v="29"/>
    <s v="MARTINEZ CHAVERRA LUIS NORBERTO"/>
    <x v="7"/>
    <x v="0"/>
    <n v="83"/>
    <n v="27.6666666666667"/>
    <n v="67.208571428571403"/>
    <m/>
    <n v="37562.014300000003"/>
    <x v="0"/>
    <n v="15108.3333"/>
    <x v="1318"/>
    <x v="0"/>
    <m/>
  </r>
  <r>
    <d v="2025-03-15T03:06:05"/>
    <x v="9"/>
    <n v="30"/>
    <s v="TORRES SUAREZ JUAN DIEGO"/>
    <x v="4"/>
    <x v="0"/>
    <n v="133"/>
    <n v="19"/>
    <n v="156.82"/>
    <m/>
    <n v="87644.7"/>
    <x v="0"/>
    <n v="15108.3333"/>
    <x v="1318"/>
    <x v="0"/>
    <m/>
  </r>
  <r>
    <d v="2025-03-15T03:06:05"/>
    <x v="1"/>
    <n v="31"/>
    <s v="ACOSTA LORA JHON JADER"/>
    <x v="3"/>
    <x v="0"/>
    <n v="202"/>
    <n v="20.2"/>
    <n v="224.02857142857101"/>
    <s v="2 Descuentos (Usuarios desubicados) "/>
    <n v="125206.71430000001"/>
    <x v="0"/>
    <n v="15108.3333"/>
    <x v="1318"/>
    <x v="0"/>
    <m/>
  </r>
  <r>
    <d v="2025-03-15T03:06:05"/>
    <x v="9"/>
    <n v="32"/>
    <s v="AGUDELO GARCIA DENIN ANGELO"/>
    <x v="3"/>
    <x v="3"/>
    <n v="218"/>
    <n v="21.8"/>
    <n v="224.02857142857101"/>
    <m/>
    <n v="125206.71430000001"/>
    <x v="0"/>
    <n v="15108.3333"/>
    <x v="1318"/>
    <x v="0"/>
    <m/>
  </r>
  <r>
    <d v="2025-03-15T03:06:05"/>
    <x v="1"/>
    <n v="33"/>
    <s v="MARULANDA JARAMILLO DAWER ANDRES"/>
    <x v="0"/>
    <x v="0"/>
    <n v="173"/>
    <n v="19.2222222222222"/>
    <n v="201.625714285714"/>
    <m/>
    <n v="112686.0429"/>
    <x v="0"/>
    <n v="15108.3333"/>
    <x v="1318"/>
    <x v="0"/>
    <m/>
  </r>
  <r>
    <d v="2025-03-15T03:06:06"/>
    <x v="9"/>
    <n v="34"/>
    <s v="LOPERA ALVAREZ ESTIVEN"/>
    <x v="0"/>
    <x v="0"/>
    <n v="203"/>
    <n v="22.5555555555556"/>
    <n v="201.625714285714"/>
    <m/>
    <n v="112686.0429"/>
    <x v="0"/>
    <n v="15108.3333"/>
    <x v="1318"/>
    <x v="0"/>
    <m/>
  </r>
  <r>
    <d v="2025-03-15T03:06:06"/>
    <x v="1"/>
    <n v="35"/>
    <s v="MOLINA LUIS FERNANDO"/>
    <x v="3"/>
    <x v="0"/>
    <n v="264"/>
    <n v="26.4"/>
    <n v="224.02857142857101"/>
    <s v="2 Descuentos (usuarios movilidad reducida y desubicado) "/>
    <n v="125206.71430000001"/>
    <x v="1"/>
    <n v="15108.3333"/>
    <x v="1318"/>
    <x v="0"/>
    <m/>
  </r>
  <r>
    <d v="2025-03-15T03:06:06"/>
    <x v="9"/>
    <n v="36"/>
    <s v="JARAMILLO JARAMILLO FRANCISCO WBEIMAR"/>
    <x v="1"/>
    <x v="0"/>
    <n v="212"/>
    <n v="19.272727272727298"/>
    <n v="246.431428571429"/>
    <m/>
    <n v="137727.38570000001"/>
    <x v="0"/>
    <n v="15108.3333"/>
    <x v="1318"/>
    <x v="0"/>
    <m/>
  </r>
  <r>
    <d v="2025-03-15T03:06:06"/>
    <x v="1"/>
    <n v="37"/>
    <s v="TABORDA ROJAS DIEGO ALEJANDRO"/>
    <x v="6"/>
    <x v="0"/>
    <n v="179"/>
    <n v="22.375"/>
    <n v="179.22285714285701"/>
    <s v="2 Descuentos (despachador y usuario desubicado) "/>
    <n v="100165.3714"/>
    <x v="1"/>
    <n v="15108.3333"/>
    <x v="1318"/>
    <x v="0"/>
    <m/>
  </r>
  <r>
    <d v="2025-03-15T03:06:07"/>
    <x v="9"/>
    <n v="38"/>
    <s v="JIMENEZ HERNANDEZ ESTEBAN CAMILO"/>
    <x v="0"/>
    <x v="0"/>
    <n v="240"/>
    <n v="26.6666666666667"/>
    <n v="201.625714285714"/>
    <s v="2 Descuentos (transbordo) "/>
    <n v="112686.0429"/>
    <x v="0"/>
    <n v="15108.3333"/>
    <x v="1318"/>
    <x v="0"/>
    <m/>
  </r>
  <r>
    <d v="2025-03-15T03:06:07"/>
    <x v="1"/>
    <n v="39"/>
    <s v="CERVANTES MARTINEZ FELIX ENRIQUE"/>
    <x v="0"/>
    <x v="0"/>
    <n v="211"/>
    <n v="23.4444444444444"/>
    <n v="201.625714285714"/>
    <s v="1 Descuento (Despachador) "/>
    <n v="112686.0429"/>
    <x v="0"/>
    <n v="15108.3333"/>
    <x v="1318"/>
    <x v="0"/>
    <m/>
  </r>
  <r>
    <d v="2025-03-15T03:06:07"/>
    <x v="9"/>
    <n v="40"/>
    <s v="OCAMPO OCAMPO ANTONIO JOSE"/>
    <x v="4"/>
    <x v="0"/>
    <n v="148"/>
    <n v="21.1428571428571"/>
    <n v="156.82"/>
    <m/>
    <n v="87644.7"/>
    <x v="0"/>
    <n v="15108.3333"/>
    <x v="1318"/>
    <x v="0"/>
    <m/>
  </r>
  <r>
    <d v="2025-03-15T03:06:07"/>
    <x v="1"/>
    <n v="41"/>
    <s v="GARCIA DAVID WILSON ALBERTO"/>
    <x v="6"/>
    <x v="0"/>
    <n v="182"/>
    <n v="22.75"/>
    <n v="179.22285714285701"/>
    <m/>
    <n v="100165.3714"/>
    <x v="1"/>
    <n v="15108.3333"/>
    <x v="1318"/>
    <x v="0"/>
    <m/>
  </r>
  <r>
    <d v="2025-03-15T03:06:08"/>
    <x v="9"/>
    <n v="42"/>
    <s v="BERNAL RONDON KEVIN OSWALDO"/>
    <x v="9"/>
    <x v="0"/>
    <n v="218"/>
    <n v="18.1666666666667"/>
    <n v="268.83428571428601"/>
    <s v="Se descuenta 0.5 viaje de 3 55 pm ya que abandona ruta sin autorizacion 10 Descuentos (Conducts, transbordo y despachador) "/>
    <n v="143988.55710000001"/>
    <x v="1"/>
    <n v="15108.3333"/>
    <x v="1318"/>
    <x v="2"/>
    <n v="11.2"/>
  </r>
  <r>
    <d v="2025-03-16T03:28:48"/>
    <x v="1"/>
    <n v="1"/>
    <s v="RESTREPO RODRIGUEZ LIBARDO ANDRES"/>
    <x v="6"/>
    <x v="0"/>
    <n v="189"/>
    <n v="23.625"/>
    <n v="174.15974440894601"/>
    <s v="16 Descuentos (Incidente con Usuarios, conduct y usuarios desubicados) "/>
    <n v="97203.450500000006"/>
    <x v="0"/>
    <n v="12416.216200000001"/>
    <x v="1319"/>
    <x v="0"/>
    <m/>
  </r>
  <r>
    <d v="2025-03-16T03:28:49"/>
    <x v="9"/>
    <n v="2"/>
    <s v="PARIAS MURIEL JHON FREDY"/>
    <x v="0"/>
    <x v="0"/>
    <n v="177"/>
    <n v="19.6666666666667"/>
    <n v="195.929712460064"/>
    <m/>
    <n v="109353.8818"/>
    <x v="1"/>
    <n v="12416.216200000001"/>
    <x v="1319"/>
    <x v="0"/>
    <m/>
  </r>
  <r>
    <d v="2025-03-16T03:28:49"/>
    <x v="1"/>
    <n v="4"/>
    <s v="SERNA GONZALES GEOVANNY ANDRES"/>
    <x v="6"/>
    <x v="3"/>
    <n v="163"/>
    <n v="20.375"/>
    <n v="174.15974440894601"/>
    <m/>
    <n v="97203.450500000006"/>
    <x v="0"/>
    <n v="12416.216200000001"/>
    <x v="1319"/>
    <x v="0"/>
    <m/>
  </r>
  <r>
    <d v="2025-03-16T03:28:50"/>
    <x v="9"/>
    <n v="5"/>
    <s v="LONDOO LOPERA DUVAN ANDRES"/>
    <x v="0"/>
    <x v="0"/>
    <n v="180"/>
    <n v="20"/>
    <n v="195.929712460064"/>
    <s v="Se descuenta 0.5 viaje de 7 34 am ya que abandona ruta sin autorizacin "/>
    <n v="103299.1318"/>
    <x v="1"/>
    <n v="12416.216200000001"/>
    <x v="1319"/>
    <x v="2"/>
    <n v="10.85"/>
  </r>
  <r>
    <d v="2025-03-16T03:28:50"/>
    <x v="1"/>
    <n v="6"/>
    <s v="LOPEZ PINEDA DANIEL ESTIVEN"/>
    <x v="3"/>
    <x v="3"/>
    <n v="207"/>
    <n v="21.789473684210499"/>
    <n v="206.81469648562299"/>
    <s v="1 Descuento (Conduct) "/>
    <n v="115429.0974"/>
    <x v="0"/>
    <n v="12416.216200000001"/>
    <x v="1319"/>
    <x v="0"/>
    <m/>
  </r>
  <r>
    <d v="2025-03-16T03:28:50"/>
    <x v="9"/>
    <n v="7"/>
    <s v="MEDINA MARTINEZ JONATHAN ESTIVEN"/>
    <x v="0"/>
    <x v="0"/>
    <n v="181"/>
    <n v="20.1111111111111"/>
    <n v="195.929712460064"/>
    <m/>
    <n v="109353.8818"/>
    <x v="1"/>
    <n v="12416.216200000001"/>
    <x v="1319"/>
    <x v="0"/>
    <m/>
  </r>
  <r>
    <d v="2025-03-16T03:28:51"/>
    <x v="1"/>
    <n v="8"/>
    <s v="VACA FIERRO ROBINSON "/>
    <x v="0"/>
    <x v="0"/>
    <n v="174"/>
    <n v="19.3333333333333"/>
    <n v="195.929712460064"/>
    <s v="3 Descuentos (conducts y despachador) "/>
    <n v="109353.8818"/>
    <x v="1"/>
    <n v="12416.216200000001"/>
    <x v="1319"/>
    <x v="0"/>
    <m/>
  </r>
  <r>
    <d v="2025-03-16T03:28:51"/>
    <x v="9"/>
    <n v="9"/>
    <s v="GUTIERREZ ARICAPA DANIEL HUMBERTO"/>
    <x v="0"/>
    <x v="0"/>
    <n v="173"/>
    <n v="19.2222222222222"/>
    <n v="195.929712460064"/>
    <m/>
    <n v="109353.8818"/>
    <x v="0"/>
    <n v="12416.216200000001"/>
    <x v="1319"/>
    <x v="0"/>
    <m/>
  </r>
  <r>
    <d v="2025-03-16T03:28:51"/>
    <x v="1"/>
    <n v="10"/>
    <s v="RAMIREZ RENGIFO JORGE ANDRES"/>
    <x v="0"/>
    <x v="0"/>
    <n v="224"/>
    <n v="24.8888888888889"/>
    <n v="195.929712460064"/>
    <s v="1 Descuento (Despachador) "/>
    <n v="109353.8818"/>
    <x v="0"/>
    <n v="12416.216200000001"/>
    <x v="1319"/>
    <x v="0"/>
    <m/>
  </r>
  <r>
    <d v="2025-03-16T03:28:52"/>
    <x v="9"/>
    <n v="11"/>
    <s v="PUERTA URREGO EDWARD ANDRES"/>
    <x v="0"/>
    <x v="3"/>
    <n v="201"/>
    <n v="22.3333333333333"/>
    <n v="195.929712460064"/>
    <m/>
    <n v="109353.8818"/>
    <x v="0"/>
    <n v="12416.216200000001"/>
    <x v="1319"/>
    <x v="0"/>
    <m/>
  </r>
  <r>
    <d v="2025-03-16T03:28:52"/>
    <x v="1"/>
    <n v="12"/>
    <s v="JIMENEZ JIMENEZ OMAR DAVID"/>
    <x v="4"/>
    <x v="0"/>
    <n v="168"/>
    <n v="24"/>
    <n v="152.389776357827"/>
    <m/>
    <n v="85053.019199999995"/>
    <x v="0"/>
    <n v="12416.216200000001"/>
    <x v="1319"/>
    <x v="0"/>
    <m/>
  </r>
  <r>
    <d v="2025-03-16T03:28:52"/>
    <x v="9"/>
    <n v="13"/>
    <s v="DURANGO PAEZ GILDARDO"/>
    <x v="0"/>
    <x v="0"/>
    <n v="165"/>
    <n v="18.3333333333333"/>
    <n v="195.929712460064"/>
    <m/>
    <n v="109353.8818"/>
    <x v="0"/>
    <n v="12416.216200000001"/>
    <x v="1319"/>
    <x v="0"/>
    <m/>
  </r>
  <r>
    <d v="2025-03-16T03:28:53"/>
    <x v="1"/>
    <n v="15"/>
    <s v="VERENZUELA MARTINEZ ALEXANDER"/>
    <x v="2"/>
    <x v="0"/>
    <n v="141"/>
    <n v="21.692307692307701"/>
    <n v="141.50479233226801"/>
    <s v="2 Descuentos (Usuarios desubicados) "/>
    <n v="78977.803499999995"/>
    <x v="1"/>
    <n v="12416.216200000001"/>
    <x v="1319"/>
    <x v="0"/>
    <m/>
  </r>
  <r>
    <d v="2025-03-16T03:28:53"/>
    <x v="9"/>
    <n v="16"/>
    <s v="PEREZ GARCIA JUAN ESTEBAN"/>
    <x v="0"/>
    <x v="0"/>
    <n v="168"/>
    <n v="18.6666666666667"/>
    <n v="195.929712460064"/>
    <m/>
    <n v="109353.8818"/>
    <x v="0"/>
    <n v="12416.216200000001"/>
    <x v="1319"/>
    <x v="0"/>
    <m/>
  </r>
  <r>
    <d v="2025-03-16T03:28:53"/>
    <x v="1"/>
    <n v="18"/>
    <s v="BETANCUR GUZMAN JHON FERNANDO"/>
    <x v="9"/>
    <x v="0"/>
    <n v="242"/>
    <n v="20.1666666666667"/>
    <n v="261.239616613419"/>
    <m/>
    <n v="145805.17569999999"/>
    <x v="0"/>
    <n v="12416.216200000001"/>
    <x v="1319"/>
    <x v="0"/>
    <m/>
  </r>
  <r>
    <d v="2025-03-16T03:28:53"/>
    <x v="9"/>
    <n v="19"/>
    <s v="MUOZ PEA WEIMAR ALONSO"/>
    <x v="3"/>
    <x v="0"/>
    <n v="239"/>
    <n v="23.9"/>
    <n v="217.69968051118201"/>
    <s v="3 Descuentos (usuarios desubicados) "/>
    <n v="121504.3131"/>
    <x v="0"/>
    <n v="12416.216200000001"/>
    <x v="1319"/>
    <x v="0"/>
    <m/>
  </r>
  <r>
    <d v="2025-03-16T03:28:54"/>
    <x v="1"/>
    <n v="20"/>
    <s v="GONZALEZ PEREZ RAFAEL JOSE"/>
    <x v="6"/>
    <x v="0"/>
    <n v="171"/>
    <n v="21.375"/>
    <n v="174.15974440894601"/>
    <s v="Se descuenta 0.5 viaje de 7 03 am ya que abandona ruta sin autorizacin, 1 Descuento (Conduct) "/>
    <n v="91148.700500000006"/>
    <x v="0"/>
    <n v="12416.216200000001"/>
    <x v="1319"/>
    <x v="2"/>
    <n v="10.85"/>
  </r>
  <r>
    <d v="2025-03-16T03:28:54"/>
    <x v="9"/>
    <n v="21"/>
    <s v="DAVID  HENRY GIOVANNY"/>
    <x v="6"/>
    <x v="0"/>
    <n v="203"/>
    <n v="25.375"/>
    <n v="174.15974440894601"/>
    <s v="3 Descuentos (usuarios desubicados y movilidad reducida) "/>
    <n v="97203.450500000006"/>
    <x v="0"/>
    <n v="12416.216200000001"/>
    <x v="1319"/>
    <x v="0"/>
    <m/>
  </r>
  <r>
    <d v="2025-03-16T03:28:54"/>
    <x v="1"/>
    <n v="22"/>
    <s v="QUIRAMA CASTAEDA JHON JADER"/>
    <x v="11"/>
    <x v="0"/>
    <n v="45"/>
    <n v="22.5"/>
    <n v="43.539936102236403"/>
    <s v="Se descuenta 0.5 viaje de 7 02 am ya que NO espera el tiempo indicado en el paradero "/>
    <n v="18246.1126"/>
    <x v="1"/>
    <n v="12416.216200000001"/>
    <x v="1319"/>
    <x v="2"/>
    <n v="10.85"/>
  </r>
  <r>
    <d v="2025-03-16T03:28:54"/>
    <x v="9"/>
    <n v="23"/>
    <s v="RUA CHAVARRIA JEFERSON ANDREY"/>
    <x v="3"/>
    <x v="0"/>
    <n v="241"/>
    <n v="24.1"/>
    <n v="217.69968051118201"/>
    <m/>
    <n v="121504.3131"/>
    <x v="2"/>
    <n v="12416.216200000001"/>
    <x v="1319"/>
    <x v="0"/>
    <m/>
  </r>
  <r>
    <d v="2025-03-16T03:28:55"/>
    <x v="1"/>
    <n v="24"/>
    <s v="HERRERA GIRALDO DAVINSON"/>
    <x v="3"/>
    <x v="0"/>
    <n v="216"/>
    <n v="21.6"/>
    <n v="217.69968051118201"/>
    <s v="1 Descuento (Usuario movilidad reducida) "/>
    <n v="121504.3131"/>
    <x v="0"/>
    <n v="12416.216200000001"/>
    <x v="1319"/>
    <x v="0"/>
    <m/>
  </r>
  <r>
    <d v="2025-03-16T03:28:55"/>
    <x v="9"/>
    <n v="25"/>
    <s v="TORRES  GABRIEL OSNEIDER"/>
    <x v="3"/>
    <x v="0"/>
    <n v="246"/>
    <n v="24.6"/>
    <n v="217.69968051118201"/>
    <m/>
    <n v="121504.3131"/>
    <x v="1"/>
    <n v="12416.216200000001"/>
    <x v="1319"/>
    <x v="0"/>
    <m/>
  </r>
  <r>
    <d v="2025-03-16T03:28:55"/>
    <x v="1"/>
    <n v="27"/>
    <s v="DIAZ LOZADA ANDRES FELIPE"/>
    <x v="3"/>
    <x v="0"/>
    <n v="216"/>
    <n v="21.6"/>
    <n v="217.69968051118201"/>
    <s v="1 Descuento (Conduct) "/>
    <n v="121504.3131"/>
    <x v="0"/>
    <n v="12416.216200000001"/>
    <x v="1319"/>
    <x v="0"/>
    <m/>
  </r>
  <r>
    <d v="2025-03-16T03:28:55"/>
    <x v="9"/>
    <n v="28"/>
    <s v="AGUDELO GARCIA LLORDIN ELIAS"/>
    <x v="1"/>
    <x v="0"/>
    <n v="233"/>
    <n v="21.181818181818201"/>
    <n v="239.46964856229999"/>
    <m/>
    <n v="133654.7444"/>
    <x v="0"/>
    <n v="12416.216200000001"/>
    <x v="1319"/>
    <x v="0"/>
    <m/>
  </r>
  <r>
    <d v="2025-03-16T03:28:56"/>
    <x v="1"/>
    <n v="29"/>
    <s v="MARTINEZ CHAVERRA LUIS NORBERTO"/>
    <x v="1"/>
    <x v="0"/>
    <n v="305"/>
    <n v="27.727272727272702"/>
    <n v="239.46964856229999"/>
    <s v="1 Descuento (Despachador) "/>
    <n v="133654.7444"/>
    <x v="0"/>
    <n v="12416.216200000001"/>
    <x v="1319"/>
    <x v="0"/>
    <m/>
  </r>
  <r>
    <d v="2025-03-16T03:28:56"/>
    <x v="9"/>
    <n v="31"/>
    <s v="ACOSTA LORA JHON JADER"/>
    <x v="3"/>
    <x v="0"/>
    <n v="227"/>
    <n v="22.7"/>
    <n v="217.69968051118201"/>
    <s v="Se descuenta 0.5 viaje de 7 57 am ya que NO espera el tiempo indicado en el paradero "/>
    <n v="115449.5631"/>
    <x v="0"/>
    <n v="12416.216200000001"/>
    <x v="1319"/>
    <x v="2"/>
    <n v="10.85"/>
  </r>
  <r>
    <d v="2025-03-16T03:28:56"/>
    <x v="1"/>
    <n v="32"/>
    <s v="AGUDELO GARCIA DENIN ANGELO"/>
    <x v="7"/>
    <x v="0"/>
    <n v="82"/>
    <n v="27.3333333333333"/>
    <n v="65.309904153354594"/>
    <s v="1 Descuento (Monitoreo) "/>
    <n v="36451.293899999997"/>
    <x v="0"/>
    <n v="12416.216200000001"/>
    <x v="1319"/>
    <x v="0"/>
    <m/>
  </r>
  <r>
    <d v="2025-03-16T03:28:56"/>
    <x v="9"/>
    <n v="34"/>
    <s v="CERVANTES MARTINEZ FELIX ENRIQUE"/>
    <x v="10"/>
    <x v="0"/>
    <n v="98"/>
    <n v="24.5"/>
    <n v="87.079872204472807"/>
    <m/>
    <n v="48601.725200000001"/>
    <x v="0"/>
    <n v="12416.216200000001"/>
    <x v="1319"/>
    <x v="0"/>
    <m/>
  </r>
  <r>
    <d v="2025-03-16T03:28:57"/>
    <x v="1"/>
    <n v="35"/>
    <s v="MOLINA HEREDIA LUIS FERNANDO"/>
    <x v="1"/>
    <x v="0"/>
    <n v="265"/>
    <n v="24.090909090909101"/>
    <n v="239.46964856229999"/>
    <s v="Se descuenta 0.5 viaje de 7 19 am ya que NO espera el tiempo indicado en el paradero "/>
    <n v="127599.9944"/>
    <x v="1"/>
    <n v="12416.216200000001"/>
    <x v="1319"/>
    <x v="2"/>
    <n v="10.85"/>
  </r>
  <r>
    <d v="2025-03-16T03:28:57"/>
    <x v="9"/>
    <n v="36"/>
    <s v="JARAMILLO JARAMILLO FRANCISCO WBEIMAR"/>
    <x v="0"/>
    <x v="0"/>
    <n v="175"/>
    <n v="19.4444444444444"/>
    <n v="195.929712460064"/>
    <s v="1 Descuento (Conduct) "/>
    <n v="109353.8818"/>
    <x v="0"/>
    <n v="12416.216200000001"/>
    <x v="1319"/>
    <x v="0"/>
    <m/>
  </r>
  <r>
    <d v="2025-03-16T03:28:57"/>
    <x v="1"/>
    <n v="37"/>
    <s v="TABORDA ROJAS DIEGO ALEJANDRO"/>
    <x v="6"/>
    <x v="0"/>
    <n v="144"/>
    <n v="18"/>
    <n v="174.15974440894601"/>
    <s v="Se descuenta 0.5 viaje de 9 23 am ya que abandona ruta sin autorizacin "/>
    <n v="91148.700500000006"/>
    <x v="1"/>
    <n v="12416.216200000001"/>
    <x v="1319"/>
    <x v="2"/>
    <n v="10.85"/>
  </r>
  <r>
    <d v="2025-03-16T03:28:57"/>
    <x v="9"/>
    <n v="38"/>
    <s v="JIMENEZ HERNANDEZ ESTEBAN CAMILO"/>
    <x v="3"/>
    <x v="0"/>
    <n v="202"/>
    <n v="20.2"/>
    <n v="217.69968051118201"/>
    <s v="Se descuenta 0.5 viaje de 8 50 am ya que NO espera el tiempo indicado en el paradero, 2 Descuentos (usuarios desubicados y conduct) "/>
    <n v="115449.5631"/>
    <x v="0"/>
    <n v="12416.216200000001"/>
    <x v="1319"/>
    <x v="2"/>
    <n v="10.85"/>
  </r>
  <r>
    <d v="2025-03-16T03:28:58"/>
    <x v="1"/>
    <n v="39"/>
    <s v="PALMAR PANA EDIXON JOSUE"/>
    <x v="6"/>
    <x v="0"/>
    <n v="155"/>
    <n v="19.375"/>
    <n v="174.15974440894601"/>
    <s v="Se descuenta 0.5 viaje de 9 00 am ya que abandona ruta sin autorizacin "/>
    <n v="91148.700500000006"/>
    <x v="0"/>
    <n v="12416.216200000001"/>
    <x v="1319"/>
    <x v="2"/>
    <n v="10.85"/>
  </r>
  <r>
    <d v="2025-03-16T03:28:58"/>
    <x v="9"/>
    <n v="40"/>
    <s v="OCAMPO OCAMPO ANTONIO JOSE"/>
    <x v="6"/>
    <x v="0"/>
    <n v="172"/>
    <n v="21.5"/>
    <n v="174.15974440894601"/>
    <m/>
    <n v="97203.450500000006"/>
    <x v="0"/>
    <n v="12416.216200000001"/>
    <x v="1319"/>
    <x v="0"/>
    <m/>
  </r>
  <r>
    <d v="2025-03-16T03:28:58"/>
    <x v="1"/>
    <n v="41"/>
    <s v="GARCIA DAVID WILSON ALBERTO"/>
    <x v="0"/>
    <x v="0"/>
    <n v="200"/>
    <n v="22.2222222222222"/>
    <n v="195.929712460064"/>
    <m/>
    <n v="109353.8818"/>
    <x v="1"/>
    <n v="12416.216200000001"/>
    <x v="1319"/>
    <x v="0"/>
    <m/>
  </r>
  <r>
    <d v="2025-03-16T03:28:58"/>
    <x v="9"/>
    <n v="42"/>
    <s v="BERNAL RONDON KEVIN OSWALDO"/>
    <x v="1"/>
    <x v="0"/>
    <n v="226"/>
    <n v="20.545454545454501"/>
    <n v="239.46964856229999"/>
    <s v="Se descuenta 0.5 viaje de 9 22 am ya que abandona ruta sin autorizacin "/>
    <n v="127599.9944"/>
    <x v="1"/>
    <n v="12416.216200000001"/>
    <x v="1319"/>
    <x v="2"/>
    <n v="10.85"/>
  </r>
  <r>
    <d v="2025-03-17T01:08:43"/>
    <x v="12"/>
    <n v="4"/>
    <s v="SERNA GONZALES GEOVANNY ANDRES"/>
    <x v="3"/>
    <x v="0"/>
    <n v="189"/>
    <n v="18.899999999999999"/>
    <n v="221.091954022989"/>
    <s v="6 Descuentos (conducts, transbordo, usuarios desubicados y movilidad reducida) "/>
    <n v="123488.7931"/>
    <x v="0"/>
    <n v="20247.368399999999"/>
    <x v="1320"/>
    <x v="0"/>
    <m/>
  </r>
  <r>
    <d v="2025-03-17T01:08:43"/>
    <x v="12"/>
    <n v="6"/>
    <s v="LOPEZ PINEDA DANIEL ESTIVEN"/>
    <x v="2"/>
    <x v="0"/>
    <n v="110"/>
    <n v="16.923076923076898"/>
    <n v="143.70977011494301"/>
    <s v="1 Descuento (Usuario desubicado) "/>
    <n v="80267.715500000006"/>
    <x v="0"/>
    <n v="20247.368399999999"/>
    <x v="1320"/>
    <x v="0"/>
    <m/>
  </r>
  <r>
    <d v="2025-03-17T01:08:44"/>
    <x v="12"/>
    <n v="10"/>
    <s v="RAMIREZ RENGIFO JORGE ANDRES"/>
    <x v="8"/>
    <x v="0"/>
    <n v="135"/>
    <n v="27"/>
    <n v="110.545977011494"/>
    <s v="3 Descuentos (Usuarios desubicados) "/>
    <n v="61744.3966"/>
    <x v="0"/>
    <n v="20247.368399999999"/>
    <x v="1320"/>
    <x v="0"/>
    <m/>
  </r>
  <r>
    <d v="2025-03-17T01:08:44"/>
    <x v="12"/>
    <n v="12"/>
    <s v="JIMENEZ JIMENEZ OMAR DAVID"/>
    <x v="1"/>
    <x v="3"/>
    <n v="256"/>
    <n v="23.272727272727298"/>
    <n v="243.20114942528701"/>
    <m/>
    <n v="135837.67240000001"/>
    <x v="0"/>
    <n v="20247.368399999999"/>
    <x v="1320"/>
    <x v="0"/>
    <m/>
  </r>
  <r>
    <d v="2025-03-17T01:08:44"/>
    <x v="12"/>
    <n v="16"/>
    <s v="PEREZ GARCIA JUAN ESTEBAN"/>
    <x v="13"/>
    <x v="0"/>
    <n v="299"/>
    <n v="21.3571428571429"/>
    <n v="309.52873563218401"/>
    <m/>
    <n v="172884.31030000001"/>
    <x v="0"/>
    <n v="20247.368399999999"/>
    <x v="1320"/>
    <x v="0"/>
    <m/>
  </r>
  <r>
    <d v="2025-03-17T01:08:45"/>
    <x v="12"/>
    <n v="18"/>
    <s v="PUERTA URREGO EDWARD ANDRES"/>
    <x v="3"/>
    <x v="0"/>
    <n v="249"/>
    <n v="24.9"/>
    <n v="221.091954022989"/>
    <s v="3 Descuentos (transbordo) "/>
    <n v="123488.7931"/>
    <x v="0"/>
    <n v="20247.368399999999"/>
    <x v="1320"/>
    <x v="0"/>
    <m/>
  </r>
  <r>
    <d v="2025-03-17T01:08:45"/>
    <x v="12"/>
    <n v="19"/>
    <s v="MUOZ PEA WEIMAR ALONSO"/>
    <x v="1"/>
    <x v="3"/>
    <n v="194"/>
    <n v="17.636363636363601"/>
    <n v="243.20114942528701"/>
    <m/>
    <n v="135837.67240000001"/>
    <x v="0"/>
    <n v="20247.368399999999"/>
    <x v="1320"/>
    <x v="0"/>
    <m/>
  </r>
  <r>
    <d v="2025-03-17T01:08:45"/>
    <x v="12"/>
    <n v="20"/>
    <s v="GONZALEZ PEREZ RAFAEL JOSE"/>
    <x v="3"/>
    <x v="0"/>
    <n v="230"/>
    <n v="23"/>
    <n v="221.091954022989"/>
    <m/>
    <n v="123488.7931"/>
    <x v="0"/>
    <n v="20247.368399999999"/>
    <x v="1320"/>
    <x v="0"/>
    <m/>
  </r>
  <r>
    <d v="2025-03-17T01:08:45"/>
    <x v="12"/>
    <n v="24"/>
    <s v="HERRERA GIRALDO DAVINSON"/>
    <x v="0"/>
    <x v="0"/>
    <n v="181"/>
    <n v="20.1111111111111"/>
    <n v="198.98275862068999"/>
    <m/>
    <n v="111139.91379999999"/>
    <x v="0"/>
    <n v="20247.368399999999"/>
    <x v="1320"/>
    <x v="0"/>
    <m/>
  </r>
  <r>
    <d v="2025-03-17T01:08:46"/>
    <x v="12"/>
    <n v="26"/>
    <s v="CIRO MARIN RODRIGO ALBERTO"/>
    <x v="3"/>
    <x v="0"/>
    <n v="202"/>
    <n v="20.2"/>
    <n v="221.091954022989"/>
    <s v="9 Descuentos (transbordo, asociado y usuarios desubicados) "/>
    <n v="123488.7931"/>
    <x v="0"/>
    <n v="20247.368399999999"/>
    <x v="1320"/>
    <x v="0"/>
    <m/>
  </r>
  <r>
    <d v="2025-03-17T01:08:46"/>
    <x v="12"/>
    <n v="27"/>
    <s v="FLORES RINCON JORGE ALBERTO"/>
    <x v="9"/>
    <x v="0"/>
    <n v="267"/>
    <n v="22.25"/>
    <n v="265.31034482758599"/>
    <s v="2 Descuentos (despachador) "/>
    <n v="148186.55170000001"/>
    <x v="0"/>
    <n v="20247.368399999999"/>
    <x v="1320"/>
    <x v="0"/>
    <m/>
  </r>
  <r>
    <d v="2025-03-17T01:08:46"/>
    <x v="12"/>
    <n v="28"/>
    <s v="AGUDELO GARCIA LLORDIN ELIAS"/>
    <x v="3"/>
    <x v="0"/>
    <n v="254"/>
    <n v="25.4"/>
    <n v="221.091954022989"/>
    <s v="3 Descuentos (despachador) "/>
    <n v="123488.7931"/>
    <x v="0"/>
    <n v="20247.368399999999"/>
    <x v="1320"/>
    <x v="0"/>
    <m/>
  </r>
  <r>
    <d v="2025-03-17T01:08:46"/>
    <x v="12"/>
    <n v="29"/>
    <s v="JARAMILLO JARAMILLO FRANCISCO WBEIMAR"/>
    <x v="3"/>
    <x v="3"/>
    <n v="245"/>
    <n v="24.5"/>
    <n v="221.091954022989"/>
    <m/>
    <n v="123488.7931"/>
    <x v="0"/>
    <n v="20247.368399999999"/>
    <x v="1320"/>
    <x v="0"/>
    <m/>
  </r>
  <r>
    <d v="2025-03-17T01:08:47"/>
    <x v="12"/>
    <n v="30"/>
    <s v="TORRES SUAREZ JUAN DIEGO"/>
    <x v="11"/>
    <x v="0"/>
    <n v="43"/>
    <n v="28.6666666666667"/>
    <n v="33.163793103448299"/>
    <m/>
    <n v="18523.319"/>
    <x v="0"/>
    <n v="20247.368399999999"/>
    <x v="1320"/>
    <x v="0"/>
    <m/>
  </r>
  <r>
    <d v="2025-03-17T01:08:47"/>
    <x v="12"/>
    <n v="32"/>
    <s v="AGUDELO GARCIA DENIN ANGELO"/>
    <x v="0"/>
    <x v="0"/>
    <n v="198"/>
    <n v="22"/>
    <n v="198.98275862068999"/>
    <m/>
    <n v="111139.91379999999"/>
    <x v="0"/>
    <n v="20247.368399999999"/>
    <x v="1320"/>
    <x v="0"/>
    <m/>
  </r>
  <r>
    <d v="2025-03-17T01:08:47"/>
    <x v="12"/>
    <n v="34"/>
    <s v="LOPERA ALVAREZ ESTIVEN"/>
    <x v="6"/>
    <x v="0"/>
    <n v="188"/>
    <n v="23.5"/>
    <n v="176.87356321839101"/>
    <s v="1 Descuento (Despachador) "/>
    <n v="98791.034499999994"/>
    <x v="0"/>
    <n v="20247.368399999999"/>
    <x v="1320"/>
    <x v="0"/>
    <m/>
  </r>
  <r>
    <d v="2025-03-17T01:08:47"/>
    <x v="12"/>
    <n v="38"/>
    <s v="JIMENEZ HERNANDEZ ESTEBAN CAMILO"/>
    <x v="3"/>
    <x v="0"/>
    <n v="239"/>
    <n v="23.9"/>
    <n v="221.091954022989"/>
    <s v="1 Descuento (Asociado) "/>
    <n v="123488.7931"/>
    <x v="0"/>
    <n v="20247.368399999999"/>
    <x v="1320"/>
    <x v="0"/>
    <m/>
  </r>
  <r>
    <d v="2025-03-17T01:08:48"/>
    <x v="12"/>
    <n v="39"/>
    <s v="PALMAR PANA EDIXON JOSUE"/>
    <x v="17"/>
    <x v="0"/>
    <n v="368"/>
    <n v="21.647058823529399"/>
    <n v="375.85632183908001"/>
    <s v="3 Descuentos (despachador) "/>
    <n v="209930.94829999999"/>
    <x v="0"/>
    <n v="20247.368399999999"/>
    <x v="1320"/>
    <x v="0"/>
    <m/>
  </r>
  <r>
    <d v="2025-03-18T01:59:27"/>
    <x v="1"/>
    <n v="1"/>
    <s v="RESTREPO RODRIGUEZ LIBARDO ANDRES"/>
    <x v="1"/>
    <x v="0"/>
    <n v="222"/>
    <n v="20.181818181818201"/>
    <n v="242.64255910987501"/>
    <m/>
    <n v="135510.8971"/>
    <x v="0"/>
    <n v="14851.428599999999"/>
    <x v="1321"/>
    <x v="0"/>
    <m/>
  </r>
  <r>
    <d v="2025-03-18T01:59:27"/>
    <x v="9"/>
    <n v="2"/>
    <s v="PARIAS MURIEL JHON FREDY"/>
    <x v="0"/>
    <x v="0"/>
    <n v="227"/>
    <n v="25.2222222222222"/>
    <n v="198.52573018080699"/>
    <s v="Se descuenta 0.5 viaje de 6 55 am ya que NO ingresa a la minorista sin autorizacion, 3 Descuentos (Conducts)  "/>
    <n v="104730.05220000001"/>
    <x v="1"/>
    <n v="14851.428599999999"/>
    <x v="1321"/>
    <x v="2"/>
    <n v="11"/>
  </r>
  <r>
    <d v="2025-03-18T01:59:27"/>
    <x v="1"/>
    <n v="4"/>
    <s v="TORRES  GABRIEL OSNEIDER"/>
    <x v="3"/>
    <x v="3"/>
    <n v="230"/>
    <n v="23"/>
    <n v="220.58414464534101"/>
    <m/>
    <n v="123191.7246"/>
    <x v="0"/>
    <n v="14851.428599999999"/>
    <x v="1321"/>
    <x v="0"/>
    <m/>
  </r>
  <r>
    <d v="2025-03-18T01:59:27"/>
    <x v="9"/>
    <n v="5"/>
    <s v="LONDOO LOPERA DUVAN ANDRES"/>
    <x v="3"/>
    <x v="0"/>
    <n v="205"/>
    <n v="20.5"/>
    <n v="220.58414464534101"/>
    <m/>
    <n v="123191.7246"/>
    <x v="1"/>
    <n v="14851.428599999999"/>
    <x v="1321"/>
    <x v="0"/>
    <m/>
  </r>
  <r>
    <d v="2025-03-18T01:59:28"/>
    <x v="1"/>
    <n v="6"/>
    <s v="LOPEZ PINEDA DANIEL ESTIVEN"/>
    <x v="3"/>
    <x v="0"/>
    <n v="215"/>
    <n v="21.5"/>
    <n v="220.58414464534101"/>
    <s v="7 Descuentos (transbordo, despachador y usuario desubicado) "/>
    <n v="123191.7246"/>
    <x v="0"/>
    <n v="14851.428599999999"/>
    <x v="1321"/>
    <x v="0"/>
    <m/>
  </r>
  <r>
    <d v="2025-03-18T01:59:28"/>
    <x v="9"/>
    <n v="7"/>
    <s v="MEDINA MARTINEZ JONATHAN ESTIVEN"/>
    <x v="3"/>
    <x v="0"/>
    <n v="272"/>
    <n v="27.2"/>
    <n v="220.58414464534101"/>
    <s v="Se descuenta 0.5 viaje de 6 55 am ya que abandona ruta sin autorizacion  "/>
    <n v="117049.2246"/>
    <x v="1"/>
    <n v="14851.428599999999"/>
    <x v="1321"/>
    <x v="2"/>
    <n v="11"/>
  </r>
  <r>
    <d v="2025-03-18T01:59:28"/>
    <x v="1"/>
    <n v="8"/>
    <s v="VACA FIERRO ROBINSON"/>
    <x v="9"/>
    <x v="0"/>
    <n v="260"/>
    <n v="21.6666666666667"/>
    <n v="264.70097357440898"/>
    <s v="Se descuenta 0.5 viaje de 8 52 am ya que abandona ruta sin autorizacion  "/>
    <n v="141687.56950000001"/>
    <x v="1"/>
    <n v="14851.428599999999"/>
    <x v="1321"/>
    <x v="2"/>
    <n v="11"/>
  </r>
  <r>
    <d v="2025-03-18T01:59:28"/>
    <x v="9"/>
    <n v="9"/>
    <s v="GUTIERREZ ARICAPA DANIEL HUMBERTO"/>
    <x v="4"/>
    <x v="0"/>
    <n v="150"/>
    <n v="21.428571428571399"/>
    <n v="154.408901251739"/>
    <m/>
    <n v="86234.207200000004"/>
    <x v="0"/>
    <n v="14851.428599999999"/>
    <x v="1321"/>
    <x v="0"/>
    <m/>
  </r>
  <r>
    <d v="2025-03-18T01:59:29"/>
    <x v="1"/>
    <n v="10"/>
    <s v="RAMIREZ RENGIFO JORGE ANDRES"/>
    <x v="11"/>
    <x v="0"/>
    <n v="59"/>
    <n v="29.5"/>
    <n v="44.116828929068099"/>
    <s v="Se descuenta 0.5 viaje de 9 31 am ya que abandona ruta sin autorizacion  "/>
    <n v="18495.8449"/>
    <x v="0"/>
    <n v="14851.428599999999"/>
    <x v="1321"/>
    <x v="2"/>
    <n v="11"/>
  </r>
  <r>
    <d v="2025-03-18T01:59:29"/>
    <x v="9"/>
    <n v="11"/>
    <s v="PUERTA URREGO EDWARD ANDRES"/>
    <x v="1"/>
    <x v="0"/>
    <n v="231"/>
    <n v="21"/>
    <n v="242.64255910987501"/>
    <s v="2 Descuentos (usuarios desubicados) "/>
    <n v="135510.8971"/>
    <x v="0"/>
    <n v="14851.428599999999"/>
    <x v="1321"/>
    <x v="0"/>
    <m/>
  </r>
  <r>
    <d v="2025-03-18T01:59:29"/>
    <x v="1"/>
    <n v="12"/>
    <s v="JIMENEZ JIMENEZ OMAR DAVID"/>
    <x v="0"/>
    <x v="0"/>
    <n v="229"/>
    <n v="25.4444444444444"/>
    <n v="198.52573018080699"/>
    <m/>
    <n v="110872.55220000001"/>
    <x v="0"/>
    <n v="14851.428599999999"/>
    <x v="1321"/>
    <x v="0"/>
    <m/>
  </r>
  <r>
    <d v="2025-03-18T01:59:30"/>
    <x v="9"/>
    <n v="13"/>
    <s v="DURANGO PAEZ GILDARDO"/>
    <x v="9"/>
    <x v="0"/>
    <n v="245"/>
    <n v="20.4166666666667"/>
    <n v="264.70097357440898"/>
    <m/>
    <n v="147830.06950000001"/>
    <x v="0"/>
    <n v="14851.428599999999"/>
    <x v="1321"/>
    <x v="0"/>
    <m/>
  </r>
  <r>
    <d v="2025-03-18T01:59:30"/>
    <x v="9"/>
    <n v="15"/>
    <s v="VERENZUELA MARTINEZ ALEXANDER"/>
    <x v="1"/>
    <x v="0"/>
    <n v="342"/>
    <n v="31.090909090909101"/>
    <n v="242.64255910987501"/>
    <m/>
    <n v="135510.8971"/>
    <x v="1"/>
    <n v="14851.428599999999"/>
    <x v="1321"/>
    <x v="0"/>
    <m/>
  </r>
  <r>
    <d v="2025-03-18T01:59:30"/>
    <x v="1"/>
    <n v="16"/>
    <s v="CERVANTES MARTINEZ FELIX ENRIQUE"/>
    <x v="0"/>
    <x v="0"/>
    <n v="194"/>
    <n v="21.5555555555556"/>
    <n v="198.52573018080699"/>
    <m/>
    <n v="110872.55220000001"/>
    <x v="0"/>
    <n v="14851.428599999999"/>
    <x v="1321"/>
    <x v="0"/>
    <m/>
  </r>
  <r>
    <d v="2025-03-18T01:59:30"/>
    <x v="9"/>
    <n v="17"/>
    <s v="ESPINOZA CHAVARRIA GUILLERMO LEON"/>
    <x v="4"/>
    <x v="0"/>
    <n v="173"/>
    <n v="24.714285714285701"/>
    <n v="154.408901251739"/>
    <s v="Se descuenta 0.5 viaje de 10 33 am ya que abandona ruta sin autorizacion  "/>
    <n v="80091.707200000004"/>
    <x v="0"/>
    <n v="14851.428599999999"/>
    <x v="1321"/>
    <x v="2"/>
    <n v="11"/>
  </r>
  <r>
    <d v="2025-03-18T01:59:31"/>
    <x v="1"/>
    <n v="18"/>
    <s v="BETANCUR GUZMAN JHON FERNANDO"/>
    <x v="1"/>
    <x v="0"/>
    <n v="237"/>
    <n v="21.545454545454501"/>
    <n v="242.64255910987501"/>
    <s v="1 Descuento (Despachador) "/>
    <n v="135510.8971"/>
    <x v="0"/>
    <n v="14851.428599999999"/>
    <x v="1321"/>
    <x v="0"/>
    <m/>
  </r>
  <r>
    <d v="2025-03-18T01:59:31"/>
    <x v="9"/>
    <n v="19"/>
    <s v="MUOZ PEA WEIMAR ALONSO"/>
    <x v="1"/>
    <x v="0"/>
    <n v="213"/>
    <n v="19.363636363636399"/>
    <n v="242.64255910987501"/>
    <m/>
    <n v="135510.8971"/>
    <x v="0"/>
    <n v="14851.428599999999"/>
    <x v="1321"/>
    <x v="0"/>
    <m/>
  </r>
  <r>
    <d v="2025-03-18T01:59:31"/>
    <x v="1"/>
    <n v="20"/>
    <s v="GONZALEZ PEREZ RAFAEL JOSE"/>
    <x v="3"/>
    <x v="0"/>
    <n v="221"/>
    <n v="22.1"/>
    <n v="220.58414464534101"/>
    <m/>
    <n v="123191.7246"/>
    <x v="0"/>
    <n v="14851.428599999999"/>
    <x v="1321"/>
    <x v="0"/>
    <m/>
  </r>
  <r>
    <d v="2025-03-18T01:59:31"/>
    <x v="9"/>
    <n v="21"/>
    <s v="DAVID  HENRY GIOVANNY"/>
    <x v="0"/>
    <x v="0"/>
    <n v="204"/>
    <n v="22.6666666666667"/>
    <n v="198.52573018080699"/>
    <s v="3 Descuentos (Usuarios desubicados) "/>
    <n v="110872.55220000001"/>
    <x v="0"/>
    <n v="14851.428599999999"/>
    <x v="1321"/>
    <x v="0"/>
    <m/>
  </r>
  <r>
    <d v="2025-03-18T01:59:32"/>
    <x v="1"/>
    <n v="22"/>
    <s v="QUIRAMA CASTAEDA JHON JADER"/>
    <x v="0"/>
    <x v="0"/>
    <n v="192"/>
    <n v="21.3333333333333"/>
    <n v="198.52573018080699"/>
    <m/>
    <n v="110872.55220000001"/>
    <x v="1"/>
    <n v="14851.428599999999"/>
    <x v="1321"/>
    <x v="0"/>
    <m/>
  </r>
  <r>
    <d v="2025-03-18T01:59:32"/>
    <x v="9"/>
    <n v="23"/>
    <s v="SALDARRIAGA PARRA LUIS ALBERTO"/>
    <x v="0"/>
    <x v="0"/>
    <n v="167"/>
    <n v="18.5555555555556"/>
    <n v="198.52573018080699"/>
    <m/>
    <n v="110872.55220000001"/>
    <x v="2"/>
    <n v="14851.428599999999"/>
    <x v="1321"/>
    <x v="0"/>
    <m/>
  </r>
  <r>
    <d v="2025-03-18T01:59:32"/>
    <x v="1"/>
    <n v="24"/>
    <s v="QUINTO WALDO HENDIS ENRIQUE"/>
    <x v="3"/>
    <x v="0"/>
    <n v="218"/>
    <n v="21.8"/>
    <n v="220.58414464534101"/>
    <s v="Se descuenta 0.5 viaje de 4 am ya que sube por el 13 sin autorizacion, 5 Descuentos (Usuarios desubicados) "/>
    <n v="117049.2246"/>
    <x v="0"/>
    <n v="14851.428599999999"/>
    <x v="1321"/>
    <x v="2"/>
    <n v="11"/>
  </r>
  <r>
    <d v="2025-03-18T01:59:32"/>
    <x v="9"/>
    <n v="25"/>
    <s v="JIMENEZ HURTADO CARLOS ESTIVEN"/>
    <x v="6"/>
    <x v="0"/>
    <n v="138"/>
    <n v="16.235294117647101"/>
    <n v="187.49652294853999"/>
    <s v="Se descuenta 0.5 viaje de 10 54 am ya que NO espera el tiempo indicado en el paradero "/>
    <n v="98570.465899999996"/>
    <x v="1"/>
    <n v="14851.428599999999"/>
    <x v="1321"/>
    <x v="2"/>
    <n v="11"/>
  </r>
  <r>
    <d v="2025-03-18T01:59:33"/>
    <x v="1"/>
    <n v="26"/>
    <s v="CIRO MARIN RODRIGO ALBERTO"/>
    <x v="0"/>
    <x v="0"/>
    <n v="220"/>
    <n v="24.4444444444444"/>
    <n v="198.52573018080699"/>
    <s v="2 Descuentos (usuarios desubicados) "/>
    <n v="110872.55220000001"/>
    <x v="0"/>
    <n v="14851.428599999999"/>
    <x v="1321"/>
    <x v="0"/>
    <m/>
  </r>
  <r>
    <d v="2025-03-18T01:59:33"/>
    <x v="9"/>
    <n v="27"/>
    <s v="FLORES RINCON JORGE ALBERTO"/>
    <x v="3"/>
    <x v="0"/>
    <n v="222"/>
    <n v="22.2"/>
    <n v="220.58414464534101"/>
    <m/>
    <n v="123191.7246"/>
    <x v="0"/>
    <n v="14851.428599999999"/>
    <x v="1321"/>
    <x v="0"/>
    <m/>
  </r>
  <r>
    <d v="2025-03-18T01:59:33"/>
    <x v="1"/>
    <n v="28"/>
    <s v="AGUDELO GARCIA LLORDIN ELIAS"/>
    <x v="6"/>
    <x v="0"/>
    <n v="151"/>
    <n v="18.875"/>
    <n v="176.46731571627299"/>
    <s v="2 Descuentos (Despachador y transbordo) "/>
    <n v="98553.379700000005"/>
    <x v="0"/>
    <n v="14851.428599999999"/>
    <x v="1321"/>
    <x v="0"/>
    <m/>
  </r>
  <r>
    <d v="2025-03-18T01:59:34"/>
    <x v="9"/>
    <n v="29"/>
    <s v="JARAMILLO JARAMILLO FRANCISCO WBEIMAR"/>
    <x v="2"/>
    <x v="0"/>
    <n v="77"/>
    <n v="12.8333333333333"/>
    <n v="132.35048678720401"/>
    <m/>
    <n v="73915.034799999994"/>
    <x v="0"/>
    <n v="14851.428599999999"/>
    <x v="1321"/>
    <x v="0"/>
    <m/>
  </r>
  <r>
    <d v="2025-03-18T01:59:34"/>
    <x v="1"/>
    <n v="30"/>
    <s v="TORRES SUAREZ JUAN DIEGO"/>
    <x v="8"/>
    <x v="0"/>
    <n v="116"/>
    <n v="23.2"/>
    <n v="110.29207232266999"/>
    <m/>
    <n v="61595.862300000001"/>
    <x v="0"/>
    <n v="14851.428599999999"/>
    <x v="1321"/>
    <x v="0"/>
    <m/>
  </r>
  <r>
    <d v="2025-03-18T01:59:34"/>
    <x v="9"/>
    <n v="31"/>
    <s v="ACOSTA LORA JHON JADER"/>
    <x v="1"/>
    <x v="0"/>
    <n v="235"/>
    <n v="21.363636363636399"/>
    <n v="242.64255910987501"/>
    <s v="2 Descuentos (usuarios desubicados) "/>
    <n v="135510.8971"/>
    <x v="0"/>
    <n v="14851.428599999999"/>
    <x v="1321"/>
    <x v="0"/>
    <m/>
  </r>
  <r>
    <d v="2025-03-18T01:59:34"/>
    <x v="1"/>
    <n v="32"/>
    <s v="AGUDELO GARCIA DENIN ANGELO"/>
    <x v="0"/>
    <x v="0"/>
    <n v="171"/>
    <n v="19"/>
    <n v="198.52573018080699"/>
    <m/>
    <n v="110872.55220000001"/>
    <x v="0"/>
    <n v="14851.428599999999"/>
    <x v="1321"/>
    <x v="0"/>
    <m/>
  </r>
  <r>
    <d v="2025-03-18T01:59:34"/>
    <x v="9"/>
    <n v="33"/>
    <s v="MARULANDA JARAMILLO DAWER ANDRES"/>
    <x v="3"/>
    <x v="0"/>
    <n v="159"/>
    <n v="15.9"/>
    <n v="220.58414464534101"/>
    <s v="Se descuenta 0.5 viaje de 7 55 am ya que abandona ruta sin autorizacion "/>
    <n v="117049.2246"/>
    <x v="0"/>
    <n v="14851.428599999999"/>
    <x v="1321"/>
    <x v="2"/>
    <n v="11"/>
  </r>
  <r>
    <d v="2025-03-18T01:59:35"/>
    <x v="1"/>
    <n v="34"/>
    <s v="LOPERA ALVAREZ ESTIVEN"/>
    <x v="11"/>
    <x v="0"/>
    <n v="45"/>
    <n v="22.5"/>
    <n v="44.116828929068099"/>
    <m/>
    <n v="24638.3449"/>
    <x v="0"/>
    <n v="14851.428599999999"/>
    <x v="1321"/>
    <x v="0"/>
    <m/>
  </r>
  <r>
    <d v="2025-03-18T01:59:35"/>
    <x v="9"/>
    <n v="35"/>
    <s v="MOLINA HEREDIA LUIS FERNANDO"/>
    <x v="3"/>
    <x v="0"/>
    <n v="246"/>
    <n v="24.6"/>
    <n v="220.58414464534101"/>
    <m/>
    <n v="123191.7246"/>
    <x v="1"/>
    <n v="14851.428599999999"/>
    <x v="1321"/>
    <x v="0"/>
    <m/>
  </r>
  <r>
    <d v="2025-03-18T01:59:35"/>
    <x v="1"/>
    <n v="36"/>
    <s v="MARTINEZ CHAVERRA LUIS NORBERTO"/>
    <x v="4"/>
    <x v="0"/>
    <n v="188"/>
    <n v="26.8571428571429"/>
    <n v="154.408901251739"/>
    <m/>
    <n v="86234.207200000004"/>
    <x v="0"/>
    <n v="14851.428599999999"/>
    <x v="1321"/>
    <x v="0"/>
    <m/>
  </r>
  <r>
    <d v="2025-03-18T01:59:35"/>
    <x v="9"/>
    <n v="37"/>
    <s v="TABORDA ROJAS DIEGO ALEJANDRO"/>
    <x v="9"/>
    <x v="0"/>
    <n v="267"/>
    <n v="23.2173913043478"/>
    <n v="253.67176634214201"/>
    <s v="1 Descuento (Despachador) "/>
    <n v="141670.48329999999"/>
    <x v="1"/>
    <n v="14851.428599999999"/>
    <x v="1321"/>
    <x v="0"/>
    <m/>
  </r>
  <r>
    <d v="2025-03-18T01:59:36"/>
    <x v="1"/>
    <n v="38"/>
    <s v="QUINTERO  ALVARO ANTONIO"/>
    <x v="0"/>
    <x v="0"/>
    <n v="251"/>
    <n v="27.8888888888889"/>
    <n v="198.52573018080699"/>
    <m/>
    <n v="110872.55220000001"/>
    <x v="0"/>
    <n v="14851.428599999999"/>
    <x v="1321"/>
    <x v="0"/>
    <m/>
  </r>
  <r>
    <d v="2025-03-18T01:59:36"/>
    <x v="9"/>
    <n v="39"/>
    <s v="PALMAR PANA EDIXON JOSUE"/>
    <x v="10"/>
    <x v="0"/>
    <n v="115"/>
    <n v="25.5555555555556"/>
    <n v="99.262865090403295"/>
    <m/>
    <n v="55436.276100000003"/>
    <x v="0"/>
    <n v="14851.428599999999"/>
    <x v="1321"/>
    <x v="0"/>
    <m/>
  </r>
  <r>
    <d v="2025-03-18T01:59:36"/>
    <x v="1"/>
    <n v="40"/>
    <s v="OCAMPO OCAMPO ANTONIO JOSE"/>
    <x v="3"/>
    <x v="0"/>
    <n v="207"/>
    <n v="20.7"/>
    <n v="220.58414464534101"/>
    <m/>
    <n v="123191.7246"/>
    <x v="0"/>
    <n v="14851.428599999999"/>
    <x v="1321"/>
    <x v="0"/>
    <m/>
  </r>
  <r>
    <d v="2025-03-18T01:59:36"/>
    <x v="9"/>
    <n v="41"/>
    <s v="GARCIA DAVID WILSON ALBERTO"/>
    <x v="0"/>
    <x v="0"/>
    <n v="199"/>
    <n v="22.1111111111111"/>
    <n v="198.52573018080699"/>
    <s v="Se descuenta 0.5 viaje de 7 51 am ya que abandona ruta sin autorizacion"/>
    <n v="104730.05220000001"/>
    <x v="1"/>
    <n v="14851.428599999999"/>
    <x v="1321"/>
    <x v="2"/>
    <n v="11"/>
  </r>
  <r>
    <d v="2025-03-18T01:59:37"/>
    <x v="1"/>
    <n v="42"/>
    <s v="BERNAL RONDON KEVIN OSWALDO"/>
    <x v="1"/>
    <x v="0"/>
    <n v="217"/>
    <n v="19.727272727272702"/>
    <n v="242.64255910987501"/>
    <s v=" 8 Descuentos (Jefe de ruta, despachadores y usuario movilidad reducida) "/>
    <n v="135510.8971"/>
    <x v="1"/>
    <n v="14851.428599999999"/>
    <x v="1321"/>
    <x v="0"/>
    <m/>
  </r>
  <r>
    <d v="2025-03-19T01:53:10"/>
    <x v="9"/>
    <n v="1"/>
    <s v="RESTREPO RODRIGUEZ LIBARDO ANDRES"/>
    <x v="11"/>
    <x v="0"/>
    <n v="39"/>
    <n v="19.5"/>
    <n v="42.820512820512803"/>
    <s v="1 Descuento (Conduct) "/>
    <n v="23880"/>
    <x v="0"/>
    <n v="12737.5"/>
    <x v="1322"/>
    <x v="0"/>
    <m/>
  </r>
  <r>
    <d v="2025-03-19T01:53:10"/>
    <x v="1"/>
    <n v="2"/>
    <s v="PARIAS MURIEL JHON FREDY"/>
    <x v="0"/>
    <x v="0"/>
    <n v="180"/>
    <n v="20"/>
    <n v="192.69230769230799"/>
    <m/>
    <n v="107460"/>
    <x v="1"/>
    <n v="12737.5"/>
    <x v="1322"/>
    <x v="0"/>
    <m/>
  </r>
  <r>
    <d v="2025-03-19T01:53:10"/>
    <x v="9"/>
    <n v="4"/>
    <s v="SERNA GONZALES GEOVANNY ANDRES"/>
    <x v="0"/>
    <x v="0"/>
    <n v="228"/>
    <n v="25.3333333333333"/>
    <n v="192.69230769230799"/>
    <m/>
    <n v="107460"/>
    <x v="0"/>
    <n v="12737.5"/>
    <x v="1322"/>
    <x v="0"/>
    <m/>
  </r>
  <r>
    <d v="2025-03-19T01:53:10"/>
    <x v="1"/>
    <n v="5"/>
    <s v="LONDOO LOPERA DUVAN ANDRES"/>
    <x v="4"/>
    <x v="0"/>
    <n v="191"/>
    <n v="27.285714285714299"/>
    <n v="149.871794871795"/>
    <s v="2 Descuentos (despachador y usuario desubicado) "/>
    <n v="83580"/>
    <x v="1"/>
    <n v="12737.5"/>
    <x v="1322"/>
    <x v="0"/>
    <m/>
  </r>
  <r>
    <d v="2025-03-19T01:53:11"/>
    <x v="9"/>
    <n v="6"/>
    <s v="LOPEZ PINEDA DANIEL ESTIVEN"/>
    <x v="1"/>
    <x v="0"/>
    <n v="234"/>
    <n v="21.272727272727298"/>
    <n v="235.51282051282001"/>
    <m/>
    <n v="131340"/>
    <x v="0"/>
    <n v="12737.5"/>
    <x v="1322"/>
    <x v="0"/>
    <m/>
  </r>
  <r>
    <d v="2025-03-19T01:53:11"/>
    <x v="1"/>
    <n v="7"/>
    <s v="MEDINA MARTINEZ JONATHAN ESTIVEN"/>
    <x v="1"/>
    <x v="0"/>
    <n v="231"/>
    <n v="21"/>
    <n v="235.51282051282001"/>
    <s v="1 Descuento (Conduct) "/>
    <n v="131340"/>
    <x v="1"/>
    <n v="12737.5"/>
    <x v="1322"/>
    <x v="0"/>
    <m/>
  </r>
  <r>
    <d v="2025-03-19T01:53:12"/>
    <x v="9"/>
    <n v="8"/>
    <s v="VACA FIERRO ROBINSON"/>
    <x v="9"/>
    <x v="0"/>
    <n v="298"/>
    <n v="23.84"/>
    <n v="267.62820512820502"/>
    <m/>
    <n v="149250"/>
    <x v="1"/>
    <n v="12737.5"/>
    <x v="1322"/>
    <x v="0"/>
    <m/>
  </r>
  <r>
    <d v="2025-03-19T01:53:12"/>
    <x v="1"/>
    <n v="9"/>
    <s v="GUTIERREZ ARICAPA DANIEL HUMBERTO"/>
    <x v="0"/>
    <x v="0"/>
    <n v="175"/>
    <n v="19.4444444444444"/>
    <n v="192.69230769230799"/>
    <m/>
    <n v="107460"/>
    <x v="0"/>
    <n v="12737.5"/>
    <x v="1322"/>
    <x v="0"/>
    <m/>
  </r>
  <r>
    <d v="2025-03-19T01:53:13"/>
    <x v="9"/>
    <n v="10"/>
    <s v="RAMIREZ RENGIFO JORGE ANDRES"/>
    <x v="3"/>
    <x v="0"/>
    <n v="214"/>
    <n v="20.380952380952401"/>
    <n v="224.80769230769201"/>
    <s v="10 Descuentos (conducts, transbordo y jefe de ruta) "/>
    <n v="125370"/>
    <x v="0"/>
    <n v="12737.5"/>
    <x v="1322"/>
    <x v="0"/>
    <m/>
  </r>
  <r>
    <d v="2025-03-19T01:53:13"/>
    <x v="1"/>
    <n v="11"/>
    <s v="PUERTA URREGO EDWARD ANDRES"/>
    <x v="6"/>
    <x v="0"/>
    <n v="189"/>
    <n v="23.625"/>
    <n v="171.28205128205099"/>
    <s v="5 Descuentos (conducts y usuarios desubicados) "/>
    <n v="95520"/>
    <x v="0"/>
    <n v="12737.5"/>
    <x v="1322"/>
    <x v="0"/>
    <m/>
  </r>
  <r>
    <d v="2025-03-19T01:53:13"/>
    <x v="9"/>
    <n v="12"/>
    <s v="JIMENEZ JIMENEZ OMAR DAVID"/>
    <x v="0"/>
    <x v="0"/>
    <n v="221"/>
    <n v="24.5555555555556"/>
    <n v="192.69230769230799"/>
    <m/>
    <n v="107460"/>
    <x v="0"/>
    <n v="12737.5"/>
    <x v="1322"/>
    <x v="0"/>
    <m/>
  </r>
  <r>
    <d v="2025-03-19T01:53:14"/>
    <x v="1"/>
    <n v="13"/>
    <s v="CERVANTES MARTINEZ FELIX ENRIQUE"/>
    <x v="10"/>
    <x v="0"/>
    <n v="71"/>
    <n v="20.285714285714299"/>
    <n v="74.935897435897402"/>
    <m/>
    <n v="41790"/>
    <x v="0"/>
    <n v="12737.5"/>
    <x v="1322"/>
    <x v="0"/>
    <m/>
  </r>
  <r>
    <d v="2025-03-19T01:53:14"/>
    <x v="9"/>
    <n v="15"/>
    <s v="VERENZUELA MARTINEZ ALEXANDER"/>
    <x v="0"/>
    <x v="0"/>
    <n v="214"/>
    <n v="23.7777777777778"/>
    <n v="192.69230769230799"/>
    <m/>
    <n v="107460"/>
    <x v="1"/>
    <n v="12737.5"/>
    <x v="1322"/>
    <x v="0"/>
    <m/>
  </r>
  <r>
    <d v="2025-03-19T01:53:14"/>
    <x v="1"/>
    <n v="16"/>
    <s v="PEREZ GARCIA JUAN ESTEBAN"/>
    <x v="6"/>
    <x v="0"/>
    <n v="189"/>
    <n v="23.625"/>
    <n v="171.28205128205099"/>
    <s v="1 Descuento (Despachador) "/>
    <n v="95520"/>
    <x v="0"/>
    <n v="12737.5"/>
    <x v="1322"/>
    <x v="0"/>
    <m/>
  </r>
  <r>
    <d v="2025-03-19T01:53:15"/>
    <x v="9"/>
    <n v="17"/>
    <s v="ESPINOZA CHAVARRIA GUILLERMO LEON"/>
    <x v="2"/>
    <x v="0"/>
    <n v="120"/>
    <n v="20"/>
    <n v="128.461538461538"/>
    <m/>
    <n v="71640"/>
    <x v="0"/>
    <n v="12737.5"/>
    <x v="1322"/>
    <x v="0"/>
    <m/>
  </r>
  <r>
    <d v="2025-03-19T01:53:15"/>
    <x v="1"/>
    <n v="18"/>
    <s v="BETANCUR GUZMAN JHON FERNANDO"/>
    <x v="1"/>
    <x v="0"/>
    <n v="259"/>
    <n v="23.545454545454501"/>
    <n v="235.51282051282001"/>
    <m/>
    <n v="131340"/>
    <x v="0"/>
    <n v="12737.5"/>
    <x v="1322"/>
    <x v="0"/>
    <m/>
  </r>
  <r>
    <d v="2025-03-19T01:53:15"/>
    <x v="9"/>
    <n v="19"/>
    <s v="MUOZ PEA WEIMAR ALONSO"/>
    <x v="3"/>
    <x v="0"/>
    <n v="177"/>
    <n v="17.7"/>
    <n v="214.102564102564"/>
    <m/>
    <n v="119400"/>
    <x v="0"/>
    <n v="12737.5"/>
    <x v="1322"/>
    <x v="0"/>
    <m/>
  </r>
  <r>
    <d v="2025-03-19T01:53:16"/>
    <x v="1"/>
    <n v="20"/>
    <s v="RUA CHAVARRIA JEFERSON ANDREY"/>
    <x v="1"/>
    <x v="0"/>
    <n v="205"/>
    <n v="18.636363636363601"/>
    <n v="235.51282051282001"/>
    <s v="RAFAEL GONZALES Realiz 6 viajes donde moviliz 111 Usuarios "/>
    <n v="131340"/>
    <x v="0"/>
    <n v="12737.5"/>
    <x v="1322"/>
    <x v="0"/>
    <m/>
  </r>
  <r>
    <d v="2025-03-19T01:53:16"/>
    <x v="9"/>
    <n v="21"/>
    <s v="DAVID  HENRY GIOVANNY"/>
    <x v="0"/>
    <x v="0"/>
    <n v="188"/>
    <n v="20.8888888888889"/>
    <n v="192.69230769230799"/>
    <s v="3 Descuentos (usuarios desubicados) "/>
    <n v="107460"/>
    <x v="0"/>
    <n v="12737.5"/>
    <x v="1322"/>
    <x v="0"/>
    <m/>
  </r>
  <r>
    <d v="2025-03-19T01:53:16"/>
    <x v="1"/>
    <n v="22"/>
    <s v="QUIRAMA CASTAEDA JHON JADER"/>
    <x v="0"/>
    <x v="0"/>
    <n v="179"/>
    <n v="19.8888888888889"/>
    <n v="192.69230769230799"/>
    <s v="2 Descuentos (conduct y asociado) "/>
    <n v="107460"/>
    <x v="1"/>
    <n v="12737.5"/>
    <x v="1322"/>
    <x v="0"/>
    <m/>
  </r>
  <r>
    <d v="2025-03-19T01:53:16"/>
    <x v="9"/>
    <n v="23"/>
    <s v="SALDARRIAGA PARRA LUIS ALBERTO"/>
    <x v="0"/>
    <x v="0"/>
    <n v="159"/>
    <n v="17.6666666666667"/>
    <n v="192.69230769230799"/>
    <m/>
    <n v="107460"/>
    <x v="2"/>
    <n v="12737.5"/>
    <x v="1322"/>
    <x v="0"/>
    <m/>
  </r>
  <r>
    <d v="2025-03-19T01:53:17"/>
    <x v="1"/>
    <n v="24"/>
    <s v="HERRERA GIRALDO DAVINSON"/>
    <x v="0"/>
    <x v="0"/>
    <n v="195"/>
    <n v="21.6666666666667"/>
    <n v="192.69230769230799"/>
    <m/>
    <n v="107460"/>
    <x v="0"/>
    <n v="12737.5"/>
    <x v="1322"/>
    <x v="0"/>
    <m/>
  </r>
  <r>
    <d v="2025-03-19T01:53:17"/>
    <x v="9"/>
    <n v="25"/>
    <s v="JIMENEZ HURTADO CARLOS ESTIVEN"/>
    <x v="0"/>
    <x v="0"/>
    <n v="124"/>
    <n v="13.7777777777778"/>
    <n v="192.69230769230799"/>
    <s v="1 Descuento (Jefe de ruta) "/>
    <n v="107460"/>
    <x v="1"/>
    <n v="12737.5"/>
    <x v="1322"/>
    <x v="0"/>
    <m/>
  </r>
  <r>
    <d v="2025-03-19T01:53:17"/>
    <x v="1"/>
    <n v="26"/>
    <s v="CIRO MARIN RODRIGO ALBERTO"/>
    <x v="3"/>
    <x v="0"/>
    <n v="199"/>
    <n v="19.899999999999999"/>
    <n v="214.102564102564"/>
    <s v="6 Descuentos (usuarios desubicados, transbordo y despachador) "/>
    <n v="119400"/>
    <x v="0"/>
    <n v="12737.5"/>
    <x v="1322"/>
    <x v="0"/>
    <m/>
  </r>
  <r>
    <d v="2025-03-19T01:53:18"/>
    <x v="9"/>
    <n v="27"/>
    <s v="FLORES RINCON JORGE ALBERTO"/>
    <x v="6"/>
    <x v="0"/>
    <n v="137"/>
    <n v="17.125"/>
    <n v="171.28205128205099"/>
    <m/>
    <n v="95520"/>
    <x v="0"/>
    <n v="12737.5"/>
    <x v="1322"/>
    <x v="0"/>
    <m/>
  </r>
  <r>
    <d v="2025-03-19T01:53:18"/>
    <x v="1"/>
    <n v="28"/>
    <s v="AGUDELO GARCIA LLORDIN ELIAS"/>
    <x v="6"/>
    <x v="3"/>
    <n v="156"/>
    <n v="19.5"/>
    <n v="171.28205128205099"/>
    <m/>
    <n v="95520"/>
    <x v="0"/>
    <n v="12737.5"/>
    <x v="1322"/>
    <x v="0"/>
    <m/>
  </r>
  <r>
    <d v="2025-03-19T01:53:18"/>
    <x v="9"/>
    <n v="29"/>
    <s v="JARAMILLO JARAMILLO FRANCISCO WBEIMAR"/>
    <x v="4"/>
    <x v="0"/>
    <n v="112"/>
    <n v="16"/>
    <n v="149.871794871795"/>
    <s v="Se descuenta 0.5 viaje de 5 15 am ya que abandona ruta sin autorizacion "/>
    <n v="77613"/>
    <x v="0"/>
    <n v="12737.5"/>
    <x v="1322"/>
    <x v="2"/>
    <n v="10.7"/>
  </r>
  <r>
    <d v="2025-03-19T01:53:18"/>
    <x v="1"/>
    <n v="30"/>
    <s v="TORRES SUAREZ JUAN DIEGO"/>
    <x v="10"/>
    <x v="3"/>
    <n v="75"/>
    <n v="21.428571428571399"/>
    <n v="74.935897435897402"/>
    <m/>
    <n v="41790"/>
    <x v="0"/>
    <n v="12737.5"/>
    <x v="1322"/>
    <x v="0"/>
    <m/>
  </r>
  <r>
    <d v="2025-03-19T01:53:19"/>
    <x v="9"/>
    <n v="31"/>
    <s v="ACOSTA LORA JHON JADER"/>
    <x v="3"/>
    <x v="0"/>
    <n v="246"/>
    <n v="24.6"/>
    <n v="214.102564102564"/>
    <m/>
    <n v="119400"/>
    <x v="0"/>
    <n v="12737.5"/>
    <x v="1322"/>
    <x v="0"/>
    <m/>
  </r>
  <r>
    <d v="2025-03-19T01:53:19"/>
    <x v="1"/>
    <n v="32"/>
    <s v="TORRES  GABRIEL OSNEIDER"/>
    <x v="0"/>
    <x v="3"/>
    <n v="175"/>
    <n v="19.4444444444444"/>
    <n v="192.69230769230799"/>
    <m/>
    <n v="107460"/>
    <x v="0"/>
    <n v="12737.5"/>
    <x v="1322"/>
    <x v="0"/>
    <m/>
  </r>
  <r>
    <d v="2025-03-19T01:53:19"/>
    <x v="9"/>
    <n v="33"/>
    <s v="MARULANDA JARAMILLO DAWER ANDRES"/>
    <x v="0"/>
    <x v="0"/>
    <n v="204"/>
    <n v="22.6666666666667"/>
    <n v="192.69230769230799"/>
    <s v="5 Descuentos (Jefe de ruta y usuarios desubicados) "/>
    <n v="107460"/>
    <x v="0"/>
    <n v="12737.5"/>
    <x v="1322"/>
    <x v="0"/>
    <m/>
  </r>
  <r>
    <d v="2025-03-19T01:53:19"/>
    <x v="1"/>
    <n v="34"/>
    <s v="DIAZ LOZADA ANDRES FELIPE"/>
    <x v="3"/>
    <x v="0"/>
    <n v="233"/>
    <n v="23.3"/>
    <n v="214.102564102564"/>
    <m/>
    <n v="119400"/>
    <x v="0"/>
    <n v="12737.5"/>
    <x v="1322"/>
    <x v="0"/>
    <m/>
  </r>
  <r>
    <d v="2025-03-19T01:53:20"/>
    <x v="9"/>
    <n v="35"/>
    <s v="QUINTERO  ALVARO ANTONIO"/>
    <x v="0"/>
    <x v="0"/>
    <n v="214"/>
    <n v="23.7777777777778"/>
    <n v="192.69230769230799"/>
    <m/>
    <n v="107460"/>
    <x v="1"/>
    <n v="12737.5"/>
    <x v="1322"/>
    <x v="0"/>
    <m/>
  </r>
  <r>
    <d v="2025-03-19T01:53:20"/>
    <x v="1"/>
    <n v="36"/>
    <s v="MARTINEZ CHAVERRA LUIS NORBERTO"/>
    <x v="3"/>
    <x v="0"/>
    <n v="204"/>
    <n v="20.399999999999999"/>
    <n v="214.102564102564"/>
    <s v="1 Descuento (Jefe de ruta) "/>
    <n v="119400"/>
    <x v="0"/>
    <n v="12737.5"/>
    <x v="1322"/>
    <x v="0"/>
    <m/>
  </r>
  <r>
    <d v="2025-03-19T01:53:20"/>
    <x v="9"/>
    <n v="37"/>
    <s v="TABORDA ROJAS DIEGO ALEJANDRO"/>
    <x v="4"/>
    <x v="0"/>
    <n v="135"/>
    <n v="19.285714285714299"/>
    <n v="149.871794871795"/>
    <m/>
    <n v="83580"/>
    <x v="1"/>
    <n v="12737.5"/>
    <x v="1322"/>
    <x v="0"/>
    <m/>
  </r>
  <r>
    <d v="2025-03-19T01:53:21"/>
    <x v="1"/>
    <n v="38"/>
    <s v="JIMENEZ HERNANDEZ ESTEBAN CAMILO"/>
    <x v="4"/>
    <x v="0"/>
    <n v="156"/>
    <n v="22.285714285714299"/>
    <n v="149.871794871795"/>
    <s v="1 Descuento (Despachador) "/>
    <n v="83580"/>
    <x v="0"/>
    <n v="12737.5"/>
    <x v="1322"/>
    <x v="0"/>
    <m/>
  </r>
  <r>
    <d v="2025-03-19T01:53:21"/>
    <x v="9"/>
    <n v="39"/>
    <s v="PALMAR PANA EDIXON JOSUE"/>
    <x v="9"/>
    <x v="0"/>
    <n v="302"/>
    <n v="25.1666666666667"/>
    <n v="256.92307692307702"/>
    <m/>
    <n v="143280"/>
    <x v="0"/>
    <n v="12737.5"/>
    <x v="1322"/>
    <x v="0"/>
    <m/>
  </r>
  <r>
    <d v="2025-03-19T01:53:21"/>
    <x v="1"/>
    <n v="40"/>
    <s v="OCAMPO OCAMPO ANTONIO JOSE"/>
    <x v="0"/>
    <x v="0"/>
    <n v="192"/>
    <n v="21.3333333333333"/>
    <n v="192.69230769230799"/>
    <m/>
    <n v="107460"/>
    <x v="0"/>
    <n v="12737.5"/>
    <x v="1322"/>
    <x v="0"/>
    <m/>
  </r>
  <r>
    <d v="2025-03-19T01:53:21"/>
    <x v="9"/>
    <n v="41"/>
    <s v="QUINTO WALDO HENDIS ENRIQUE"/>
    <x v="3"/>
    <x v="0"/>
    <n v="216"/>
    <n v="21.6"/>
    <n v="214.102564102564"/>
    <m/>
    <n v="119400"/>
    <x v="1"/>
    <n v="12737.5"/>
    <x v="1322"/>
    <x v="0"/>
    <m/>
  </r>
  <r>
    <d v="2025-03-19T01:53:22"/>
    <x v="1"/>
    <n v="42"/>
    <s v="BERNAL RONDON KEVIN OSWALDO"/>
    <x v="1"/>
    <x v="0"/>
    <n v="279"/>
    <n v="25.363636363636399"/>
    <n v="235.51282051282001"/>
    <s v="5 Descuentos (conducts y asociados) "/>
    <n v="131340"/>
    <x v="1"/>
    <n v="12737.5"/>
    <x v="1322"/>
    <x v="0"/>
    <m/>
  </r>
  <r>
    <d v="2025-03-20T01:28:40"/>
    <x v="1"/>
    <n v="1"/>
    <s v="RESTREPO RODRIGUEZ LIBARDO ANDRES"/>
    <x v="3"/>
    <x v="0"/>
    <n v="224"/>
    <n v="21.3333333333333"/>
    <n v="245.68467153284701"/>
    <m/>
    <n v="137583.03279999999"/>
    <x v="0"/>
    <n v="13192.105299999999"/>
    <x v="1323"/>
    <x v="0"/>
    <m/>
  </r>
  <r>
    <d v="2025-03-20T01:28:40"/>
    <x v="9"/>
    <n v="2"/>
    <s v="PARIAS MURIEL JHON FREDY"/>
    <x v="0"/>
    <x v="0"/>
    <n v="188"/>
    <n v="20.8888888888889"/>
    <n v="210.58686131386901"/>
    <s v="4 Descuentos (Usuarios desubicados y despachadores)"/>
    <n v="117928.31389999999"/>
    <x v="1"/>
    <n v="13192.105299999999"/>
    <x v="1323"/>
    <x v="0"/>
    <m/>
  </r>
  <r>
    <d v="2025-03-20T01:28:40"/>
    <x v="1"/>
    <n v="3"/>
    <s v="MURILLO  YORMAN ANDRES"/>
    <x v="3"/>
    <x v="0"/>
    <n v="224"/>
    <n v="22.4"/>
    <n v="233.98540145985399"/>
    <s v="1 Descuento (Despachadora) "/>
    <n v="131031.4599"/>
    <x v="0"/>
    <n v="13192.105299999999"/>
    <x v="1323"/>
    <x v="0"/>
    <m/>
  </r>
  <r>
    <d v="2025-03-20T01:28:40"/>
    <x v="9"/>
    <n v="4"/>
    <s v="SERNA GONZALES GEOVANNY ANDRES"/>
    <x v="0"/>
    <x v="0"/>
    <n v="197"/>
    <n v="21.8888888888889"/>
    <n v="210.58686131386901"/>
    <s v="3 Descuentos (Usuarios desubicados) "/>
    <n v="117928.31389999999"/>
    <x v="0"/>
    <n v="13192.105299999999"/>
    <x v="1323"/>
    <x v="0"/>
    <m/>
  </r>
  <r>
    <d v="2025-03-20T01:28:41"/>
    <x v="1"/>
    <n v="5"/>
    <s v="LONDOO LOPERA DUVAN ANDRES"/>
    <x v="3"/>
    <x v="0"/>
    <n v="280"/>
    <n v="28"/>
    <n v="233.98540145985399"/>
    <s v="5 Descuentos (Usuarios desubicados y movilidad reducida) "/>
    <n v="131031.4599"/>
    <x v="1"/>
    <n v="13192.105299999999"/>
    <x v="1323"/>
    <x v="0"/>
    <m/>
  </r>
  <r>
    <d v="2025-03-20T01:28:41"/>
    <x v="9"/>
    <n v="6"/>
    <s v="LOPEZ PINEDA DANIEL ESTIVEN"/>
    <x v="8"/>
    <x v="0"/>
    <n v="90"/>
    <n v="18"/>
    <n v="116.99270072992699"/>
    <m/>
    <n v="65515.729899999998"/>
    <x v="0"/>
    <n v="13192.105299999999"/>
    <x v="1323"/>
    <x v="0"/>
    <m/>
  </r>
  <r>
    <d v="2025-03-20T01:28:41"/>
    <x v="1"/>
    <n v="7"/>
    <s v="MEDINA MARTINEZ JONATHAN ESTIVEN"/>
    <x v="1"/>
    <x v="1"/>
    <n v="310"/>
    <n v="28.181818181818201"/>
    <n v="257.38394160583903"/>
    <s v="Se descuenta 1 viaje de 2:06 pm ya que abandona ruta sin autorizacion "/>
    <n v="131031.1908"/>
    <x v="1"/>
    <n v="13192.105299999999"/>
    <x v="1323"/>
    <x v="1"/>
    <n v="23.399000000000001"/>
  </r>
  <r>
    <d v="2025-03-20T01:28:41"/>
    <x v="9"/>
    <n v="8"/>
    <s v="VACA FIERRO ROBINSON"/>
    <x v="1"/>
    <x v="0"/>
    <n v="247"/>
    <n v="22.454545454545499"/>
    <n v="257.38394160583903"/>
    <s v="1 Descuento (Despachadora) "/>
    <n v="144134.60579999999"/>
    <x v="1"/>
    <n v="13192.105299999999"/>
    <x v="1323"/>
    <x v="0"/>
    <m/>
  </r>
  <r>
    <d v="2025-03-20T01:28:42"/>
    <x v="1"/>
    <n v="9"/>
    <s v="GUTIERREZ ARICAPA DANIEL HUMBERTO"/>
    <x v="4"/>
    <x v="0"/>
    <n v="175"/>
    <n v="25"/>
    <n v="163.78978102189799"/>
    <s v="1 Descuento (Usuario movilidad reducida) "/>
    <n v="91722.021900000007"/>
    <x v="0"/>
    <n v="13192.105299999999"/>
    <x v="1323"/>
    <x v="0"/>
    <m/>
  </r>
  <r>
    <d v="2025-03-20T01:28:42"/>
    <x v="9"/>
    <n v="10"/>
    <s v="RAMIREZ JARAMILLO WILSON"/>
    <x v="6"/>
    <x v="0"/>
    <n v="192"/>
    <n v="24"/>
    <n v="187.188321167883"/>
    <m/>
    <n v="104825.1679"/>
    <x v="0"/>
    <n v="13192.105299999999"/>
    <x v="1323"/>
    <x v="0"/>
    <m/>
  </r>
  <r>
    <d v="2025-03-20T01:28:42"/>
    <x v="1"/>
    <n v="11"/>
    <s v="PUERTA URREGO EDWARD ANDRES"/>
    <x v="8"/>
    <x v="0"/>
    <n v="113"/>
    <n v="22.6"/>
    <n v="116.99270072992699"/>
    <m/>
    <n v="65515.729899999998"/>
    <x v="0"/>
    <n v="13192.105299999999"/>
    <x v="1323"/>
    <x v="0"/>
    <m/>
  </r>
  <r>
    <d v="2025-03-20T01:28:42"/>
    <x v="9"/>
    <n v="12"/>
    <s v="JIMENEZ JIMENEZ OMAR DAVID"/>
    <x v="0"/>
    <x v="0"/>
    <n v="239"/>
    <n v="26.5555555555556"/>
    <n v="210.58686131386901"/>
    <m/>
    <n v="117928.31389999999"/>
    <x v="0"/>
    <n v="13192.105299999999"/>
    <x v="1323"/>
    <x v="0"/>
    <m/>
  </r>
  <r>
    <d v="2025-03-20T01:28:43"/>
    <x v="1"/>
    <n v="13"/>
    <s v="CERVANTES MARTINEZ FELIX ENRIQUE"/>
    <x v="1"/>
    <x v="0"/>
    <n v="214"/>
    <n v="19.454545454545499"/>
    <n v="257.38394160583903"/>
    <m/>
    <n v="144134.60579999999"/>
    <x v="0"/>
    <n v="13192.105299999999"/>
    <x v="1323"/>
    <x v="0"/>
    <m/>
  </r>
  <r>
    <d v="2025-03-20T01:28:43"/>
    <x v="9"/>
    <n v="15"/>
    <s v="VERENZUELA MARTINEZ ALEXANDER"/>
    <x v="0"/>
    <x v="0"/>
    <n v="283"/>
    <n v="31.4444444444444"/>
    <n v="210.58686131386901"/>
    <m/>
    <n v="117928.31389999999"/>
    <x v="1"/>
    <n v="13192.105299999999"/>
    <x v="1323"/>
    <x v="0"/>
    <m/>
  </r>
  <r>
    <d v="2025-03-20T01:28:43"/>
    <x v="1"/>
    <n v="16"/>
    <s v="PEREZ GARCIA JUAN ESTEBAN"/>
    <x v="1"/>
    <x v="0"/>
    <n v="275"/>
    <n v="25"/>
    <n v="257.38394160583903"/>
    <m/>
    <n v="144134.60579999999"/>
    <x v="0"/>
    <n v="13192.105299999999"/>
    <x v="1323"/>
    <x v="0"/>
    <m/>
  </r>
  <r>
    <d v="2025-03-20T01:28:43"/>
    <x v="9"/>
    <n v="18"/>
    <s v="BETANCUR GUZMAN JHON FERNANDO"/>
    <x v="3"/>
    <x v="0"/>
    <n v="248"/>
    <n v="24.8"/>
    <n v="233.98540145985399"/>
    <m/>
    <n v="131031.4599"/>
    <x v="0"/>
    <n v="13192.105299999999"/>
    <x v="1323"/>
    <x v="0"/>
    <m/>
  </r>
  <r>
    <d v="2025-03-20T01:28:44"/>
    <x v="1"/>
    <n v="19"/>
    <s v="MUOZ PEA WEIMAR ALONSO"/>
    <x v="2"/>
    <x v="0"/>
    <n v="115"/>
    <n v="19.1666666666667"/>
    <n v="140.39124087591199"/>
    <m/>
    <n v="78618.875899999999"/>
    <x v="0"/>
    <n v="13192.105299999999"/>
    <x v="1323"/>
    <x v="0"/>
    <m/>
  </r>
  <r>
    <d v="2025-03-20T01:28:44"/>
    <x v="9"/>
    <n v="20"/>
    <s v="GONZALEZ PEREZ RAFAEL JOSE"/>
    <x v="0"/>
    <x v="0"/>
    <n v="282"/>
    <n v="31.3333333333333"/>
    <n v="210.58686131386901"/>
    <s v="2 Descuentos (Usuarios desubicados) "/>
    <n v="117928.31389999999"/>
    <x v="0"/>
    <n v="13192.105299999999"/>
    <x v="1323"/>
    <x v="0"/>
    <m/>
  </r>
  <r>
    <d v="2025-03-20T01:28:44"/>
    <x v="1"/>
    <n v="21"/>
    <s v="DURANGO DAVID JOSE"/>
    <x v="10"/>
    <x v="0"/>
    <n v="104"/>
    <n v="26"/>
    <n v="93.594160583941601"/>
    <m/>
    <n v="52412.583899999998"/>
    <x v="0"/>
    <n v="13192.105299999999"/>
    <x v="1323"/>
    <x v="0"/>
    <m/>
  </r>
  <r>
    <d v="2025-03-20T01:28:44"/>
    <x v="9"/>
    <n v="22"/>
    <s v="QUIRAMA CASTAEDA JHON JADER"/>
    <x v="3"/>
    <x v="0"/>
    <n v="222"/>
    <n v="22.2"/>
    <n v="233.98540145985399"/>
    <m/>
    <n v="131031.4599"/>
    <x v="1"/>
    <n v="13192.105299999999"/>
    <x v="1323"/>
    <x v="0"/>
    <m/>
  </r>
  <r>
    <d v="2025-03-20T01:28:45"/>
    <x v="1"/>
    <n v="23"/>
    <s v="SALDARRIAGA PARRA LUIS ALBERTO"/>
    <x v="0"/>
    <x v="0"/>
    <n v="215"/>
    <n v="23.8888888888889"/>
    <n v="210.58686131386901"/>
    <m/>
    <n v="117928.31389999999"/>
    <x v="2"/>
    <n v="13192.105299999999"/>
    <x v="1323"/>
    <x v="0"/>
    <m/>
  </r>
  <r>
    <d v="2025-03-20T01:28:45"/>
    <x v="9"/>
    <n v="24"/>
    <s v="HERRERA GIRALDO DAVINSON"/>
    <x v="0"/>
    <x v="0"/>
    <n v="183"/>
    <n v="20.3333333333333"/>
    <n v="210.58686131386901"/>
    <m/>
    <n v="117928.31389999999"/>
    <x v="0"/>
    <n v="13192.105299999999"/>
    <x v="1323"/>
    <x v="0"/>
    <m/>
  </r>
  <r>
    <d v="2025-03-20T01:28:45"/>
    <x v="1"/>
    <n v="25"/>
    <s v="HENAO MUOZ FERNEY"/>
    <x v="3"/>
    <x v="0"/>
    <n v="310"/>
    <n v="31"/>
    <n v="233.98540145985399"/>
    <m/>
    <n v="131031.4599"/>
    <x v="1"/>
    <n v="13192.105299999999"/>
    <x v="1323"/>
    <x v="0"/>
    <m/>
  </r>
  <r>
    <d v="2025-03-20T01:28:45"/>
    <x v="9"/>
    <n v="26"/>
    <s v="CIRO MARIN RODRIGO ALBERTO"/>
    <x v="3"/>
    <x v="0"/>
    <n v="204"/>
    <n v="20.399999999999999"/>
    <n v="233.98540145985399"/>
    <s v="3 Descuentos (Usuarios desubicados) "/>
    <n v="131031.4599"/>
    <x v="0"/>
    <n v="13192.105299999999"/>
    <x v="1323"/>
    <x v="0"/>
    <m/>
  </r>
  <r>
    <d v="2025-03-20T01:28:46"/>
    <x v="1"/>
    <n v="27"/>
    <s v="FLORES RINCON JORGE ALBERTO"/>
    <x v="15"/>
    <x v="0"/>
    <n v="350"/>
    <n v="23.3333333333333"/>
    <n v="350.978102189781"/>
    <s v="1 Descuento (despachador)"/>
    <n v="196547.18979999999"/>
    <x v="0"/>
    <n v="13192.105299999999"/>
    <x v="1323"/>
    <x v="0"/>
    <m/>
  </r>
  <r>
    <d v="2025-03-20T01:28:46"/>
    <x v="9"/>
    <n v="29"/>
    <s v="JARAMILLO JARAMILLO FRANCISCO WBEIMAR"/>
    <x v="8"/>
    <x v="0"/>
    <n v="88"/>
    <n v="17.600000000000001"/>
    <n v="116.99270072992699"/>
    <m/>
    <n v="65515.729899999998"/>
    <x v="0"/>
    <n v="13192.105299999999"/>
    <x v="1323"/>
    <x v="0"/>
    <m/>
  </r>
  <r>
    <d v="2025-03-20T01:28:46"/>
    <x v="1"/>
    <n v="31"/>
    <s v="QUINTO WALDO HENDIS ENRIQUE"/>
    <x v="3"/>
    <x v="3"/>
    <n v="251"/>
    <n v="25.1"/>
    <n v="233.98540145985399"/>
    <s v="3 Descuentos (usuarios desubicados y oficina) "/>
    <n v="131031.4599"/>
    <x v="0"/>
    <n v="13192.105299999999"/>
    <x v="1323"/>
    <x v="0"/>
    <m/>
  </r>
  <r>
    <d v="2025-03-20T01:28:46"/>
    <x v="9"/>
    <n v="32"/>
    <s v="AGUDELO GARCIA DENIN ANGELO"/>
    <x v="0"/>
    <x v="0"/>
    <n v="130"/>
    <n v="14.4444444444444"/>
    <n v="210.58686131386901"/>
    <m/>
    <n v="117928.31389999999"/>
    <x v="0"/>
    <n v="13192.105299999999"/>
    <x v="1323"/>
    <x v="0"/>
    <m/>
  </r>
  <r>
    <d v="2025-03-20T01:28:47"/>
    <x v="1"/>
    <n v="33"/>
    <s v="MARULANDA JARAMILLO DAWER ANDRES"/>
    <x v="2"/>
    <x v="0"/>
    <n v="136"/>
    <n v="22.6666666666667"/>
    <n v="140.39124087591199"/>
    <m/>
    <n v="78618.875899999999"/>
    <x v="0"/>
    <n v="13192.105299999999"/>
    <x v="1323"/>
    <x v="0"/>
    <m/>
  </r>
  <r>
    <d v="2025-03-20T01:28:47"/>
    <x v="9"/>
    <n v="34"/>
    <s v="DAVID  HENRY GIOVANNY"/>
    <x v="0"/>
    <x v="0"/>
    <n v="199"/>
    <n v="22.1111111111111"/>
    <n v="210.58686131386901"/>
    <m/>
    <n v="117928.31389999999"/>
    <x v="0"/>
    <n v="13192.105299999999"/>
    <x v="1323"/>
    <x v="0"/>
    <m/>
  </r>
  <r>
    <d v="2025-03-20T01:28:47"/>
    <x v="1"/>
    <n v="35"/>
    <s v="ACOSTA LORA JHON JADER"/>
    <x v="1"/>
    <x v="0"/>
    <n v="304"/>
    <n v="27.636363636363601"/>
    <n v="257.38394160583903"/>
    <s v="5 Descuentos (Usuarios desubicados y conduct) "/>
    <n v="144134.60579999999"/>
    <x v="1"/>
    <n v="13192.105299999999"/>
    <x v="1323"/>
    <x v="0"/>
    <m/>
  </r>
  <r>
    <d v="2025-03-20T01:28:47"/>
    <x v="9"/>
    <n v="36"/>
    <s v="MARTINEZ CHAVERRA LUIS NORBERTO"/>
    <x v="3"/>
    <x v="0"/>
    <n v="259"/>
    <n v="25.9"/>
    <n v="233.98540145985399"/>
    <s v="1 Descuento (Despachador) "/>
    <n v="131031.4599"/>
    <x v="0"/>
    <n v="13192.105299999999"/>
    <x v="1323"/>
    <x v="0"/>
    <m/>
  </r>
  <r>
    <d v="2025-03-20T01:28:48"/>
    <x v="1"/>
    <n v="37"/>
    <s v="TABORDA ROJAS DIEGO ALEJANDRO"/>
    <x v="6"/>
    <x v="0"/>
    <n v="214"/>
    <n v="26.75"/>
    <n v="187.188321167883"/>
    <m/>
    <n v="104825.1679"/>
    <x v="1"/>
    <n v="13192.105299999999"/>
    <x v="1323"/>
    <x v="0"/>
    <m/>
  </r>
  <r>
    <d v="2025-03-20T01:28:48"/>
    <x v="9"/>
    <n v="38"/>
    <s v="JIMENEZ HERNANDEZ ESTEBAN CAMILO"/>
    <x v="6"/>
    <x v="0"/>
    <n v="155"/>
    <n v="19.375"/>
    <n v="187.188321167883"/>
    <s v="12 Descuentos (Incidente con Usuarios) "/>
    <n v="104825.1679"/>
    <x v="0"/>
    <n v="13192.105299999999"/>
    <x v="1323"/>
    <x v="0"/>
    <m/>
  </r>
  <r>
    <d v="2025-03-20T01:28:48"/>
    <x v="1"/>
    <n v="39"/>
    <s v="PALMAR PANA EDIXON JOSUE"/>
    <x v="0"/>
    <x v="0"/>
    <n v="149"/>
    <n v="16.5555555555556"/>
    <n v="210.58686131386901"/>
    <m/>
    <n v="117928.31389999999"/>
    <x v="0"/>
    <n v="13192.105299999999"/>
    <x v="1323"/>
    <x v="0"/>
    <m/>
  </r>
  <r>
    <d v="2025-03-20T01:28:48"/>
    <x v="9"/>
    <n v="40"/>
    <s v="OCAMPO OCAMPO ANTONIO JOSE"/>
    <x v="3"/>
    <x v="0"/>
    <n v="217"/>
    <n v="21.7"/>
    <n v="233.98540145985399"/>
    <s v="1 Descuento (Despachador) "/>
    <n v="131031.4599"/>
    <x v="0"/>
    <n v="13192.105299999999"/>
    <x v="1323"/>
    <x v="0"/>
    <m/>
  </r>
  <r>
    <d v="2025-03-20T01:28:49"/>
    <x v="1"/>
    <n v="41"/>
    <s v="GARCIA DAVID WILSON ALBERTO"/>
    <x v="0"/>
    <x v="0"/>
    <n v="172"/>
    <n v="19.1111111111111"/>
    <n v="210.58686131386901"/>
    <m/>
    <n v="117928.31389999999"/>
    <x v="1"/>
    <n v="13192.105299999999"/>
    <x v="1323"/>
    <x v="0"/>
    <m/>
  </r>
  <r>
    <d v="2025-03-20T01:28:49"/>
    <x v="9"/>
    <n v="42"/>
    <s v="BERNAL RONDON KEVIN OSWALDO"/>
    <x v="1"/>
    <x v="0"/>
    <n v="256"/>
    <n v="23.272727272727298"/>
    <n v="257.38394160583903"/>
    <s v="4 Descuentos (usuarios movilidad reducida y despachadores) "/>
    <n v="144134.60579999999"/>
    <x v="1"/>
    <n v="13192.105299999999"/>
    <x v="1323"/>
    <x v="0"/>
    <m/>
  </r>
  <r>
    <d v="2025-03-21T01:50:04"/>
    <x v="9"/>
    <n v="1"/>
    <s v="RESTREPO RODRIGUEZ LIBARDO ANDRES"/>
    <x v="11"/>
    <x v="3"/>
    <n v="57"/>
    <n v="28.5"/>
    <n v="44.050490883590498"/>
    <m/>
    <n v="24599.537199999999"/>
    <x v="0"/>
    <n v="12482.5"/>
    <x v="1324"/>
    <x v="0"/>
    <m/>
  </r>
  <r>
    <d v="2025-03-21T01:50:04"/>
    <x v="1"/>
    <n v="2"/>
    <s v="QUINTERO  ALVARO ANTONIO"/>
    <x v="0"/>
    <x v="0"/>
    <n v="194"/>
    <n v="21.5555555555556"/>
    <n v="198.22720897615699"/>
    <s v="2 Descuentos (Conducts) "/>
    <n v="110697.9173"/>
    <x v="1"/>
    <n v="12482.5"/>
    <x v="1324"/>
    <x v="0"/>
    <m/>
  </r>
  <r>
    <d v="2025-03-21T01:50:04"/>
    <x v="9"/>
    <n v="3"/>
    <s v="MURILLO  YORMAN ANDRES"/>
    <x v="3"/>
    <x v="0"/>
    <n v="207"/>
    <n v="20.7"/>
    <n v="220.25245441795201"/>
    <s v="3 Descuentos (Monitoreo y conducts) "/>
    <n v="122997.68580000001"/>
    <x v="0"/>
    <n v="12482.5"/>
    <x v="1324"/>
    <x v="0"/>
    <m/>
  </r>
  <r>
    <d v="2025-03-21T01:50:04"/>
    <x v="1"/>
    <n v="4"/>
    <s v="SERNA GONZALES GEOVANNY ANDRES"/>
    <x v="0"/>
    <x v="0"/>
    <n v="201"/>
    <n v="22.3333333333333"/>
    <n v="198.22720897615699"/>
    <s v="5 Descuentos (despachador, usuarios desubicados y conduct) "/>
    <n v="110697.9173"/>
    <x v="0"/>
    <n v="12482.5"/>
    <x v="1324"/>
    <x v="0"/>
    <m/>
  </r>
  <r>
    <d v="2025-03-21T01:50:05"/>
    <x v="9"/>
    <n v="5"/>
    <s v="LONDOO LOPERA DUVAN ANDRES"/>
    <x v="3"/>
    <x v="0"/>
    <n v="222"/>
    <n v="22.2"/>
    <n v="220.25245441795201"/>
    <s v=" "/>
    <n v="122997.68580000001"/>
    <x v="1"/>
    <n v="12482.5"/>
    <x v="1324"/>
    <x v="0"/>
    <m/>
  </r>
  <r>
    <d v="2025-03-21T01:50:05"/>
    <x v="1"/>
    <n v="6"/>
    <s v="TORRES  GABRIEL OSNEIDER"/>
    <x v="3"/>
    <x v="0"/>
    <n v="185"/>
    <n v="18.5"/>
    <n v="220.25245441795201"/>
    <s v="1 Descuento (Usuario movilidad reducida) "/>
    <n v="122997.68580000001"/>
    <x v="0"/>
    <n v="12482.5"/>
    <x v="1324"/>
    <x v="0"/>
    <m/>
  </r>
  <r>
    <d v="2025-03-21T01:50:05"/>
    <x v="9"/>
    <n v="7"/>
    <s v="MEDINA MARTINEZ JONATHAN ESTIVEN"/>
    <x v="0"/>
    <x v="0"/>
    <n v="226"/>
    <n v="25.1111111111111"/>
    <n v="198.22720897615699"/>
    <m/>
    <n v="110697.9173"/>
    <x v="1"/>
    <n v="12482.5"/>
    <x v="1324"/>
    <x v="0"/>
    <m/>
  </r>
  <r>
    <d v="2025-03-21T01:50:05"/>
    <x v="1"/>
    <n v="8"/>
    <s v="VACA FIERRO ROBINSON"/>
    <x v="3"/>
    <x v="0"/>
    <n v="249"/>
    <n v="24.9"/>
    <n v="220.25245441795201"/>
    <s v="4 Descuentos (conducts y usuarios desubicados) "/>
    <n v="122997.68580000001"/>
    <x v="1"/>
    <n v="12482.5"/>
    <x v="1324"/>
    <x v="0"/>
    <m/>
  </r>
  <r>
    <d v="2025-03-21T01:50:06"/>
    <x v="9"/>
    <n v="9"/>
    <s v="GUTIERREZ ARICAPA DANIEL HUMBERTO"/>
    <x v="0"/>
    <x v="0"/>
    <n v="217"/>
    <n v="24.1111111111111"/>
    <n v="198.22720897615699"/>
    <s v="2 Descuentos (Usuarios desubicados) "/>
    <n v="110697.9173"/>
    <x v="0"/>
    <n v="12482.5"/>
    <x v="1324"/>
    <x v="0"/>
    <m/>
  </r>
  <r>
    <d v="2025-03-21T01:50:06"/>
    <x v="1"/>
    <n v="11"/>
    <s v="PUERTA URREGO EDWARD ANDRES"/>
    <x v="2"/>
    <x v="0"/>
    <n v="114"/>
    <n v="20.727272727272702"/>
    <n v="121.138849929874"/>
    <s v="4 Descuentos (conducts y usuarios desubicados) "/>
    <n v="67648.727199999994"/>
    <x v="0"/>
    <n v="12482.5"/>
    <x v="1324"/>
    <x v="0"/>
    <m/>
  </r>
  <r>
    <d v="2025-03-21T01:50:06"/>
    <x v="9"/>
    <n v="12"/>
    <s v="DAVID  HENRY GIOVANNY"/>
    <x v="3"/>
    <x v="0"/>
    <n v="189"/>
    <n v="19.894736842105299"/>
    <n v="209.239831697055"/>
    <s v="2 Descuentos (Usuarios desubicados) "/>
    <n v="116847.8015"/>
    <x v="0"/>
    <n v="12482.5"/>
    <x v="1324"/>
    <x v="0"/>
    <m/>
  </r>
  <r>
    <d v="2025-03-21T01:50:06"/>
    <x v="1"/>
    <n v="13"/>
    <s v="DURANGO PAEZ GILDARDO"/>
    <x v="1"/>
    <x v="0"/>
    <n v="210"/>
    <n v="19.090909090909101"/>
    <n v="242.277699859748"/>
    <s v="1 Descuento (Despachador) "/>
    <n v="135297.45439999999"/>
    <x v="0"/>
    <n v="12482.5"/>
    <x v="1324"/>
    <x v="0"/>
    <m/>
  </r>
  <r>
    <d v="2025-03-21T01:50:07"/>
    <x v="9"/>
    <n v="14"/>
    <s v="DIAZ LOZADA ANDRES FELIPE"/>
    <x v="3"/>
    <x v="0"/>
    <n v="279"/>
    <n v="27.9"/>
    <n v="220.25245441795201"/>
    <m/>
    <n v="122997.68580000001"/>
    <x v="1"/>
    <n v="12482.5"/>
    <x v="1324"/>
    <x v="0"/>
    <m/>
  </r>
  <r>
    <d v="2025-03-21T01:50:07"/>
    <x v="1"/>
    <n v="15"/>
    <s v="VERENZUELA MARTINEZ ALEXANDER"/>
    <x v="0"/>
    <x v="0"/>
    <n v="234"/>
    <n v="26"/>
    <n v="198.22720897615699"/>
    <m/>
    <n v="110697.9173"/>
    <x v="1"/>
    <n v="12482.5"/>
    <x v="1324"/>
    <x v="0"/>
    <m/>
  </r>
  <r>
    <d v="2025-03-21T01:50:07"/>
    <x v="9"/>
    <n v="16"/>
    <s v="PEREZ GARCIA JUAN ESTEBAN"/>
    <x v="1"/>
    <x v="0"/>
    <n v="175"/>
    <n v="15.909090909090899"/>
    <n v="242.277699859748"/>
    <s v="4 Descuentos (usuarios desubicados y despachador) "/>
    <n v="135297.45439999999"/>
    <x v="0"/>
    <n v="12482.5"/>
    <x v="1324"/>
    <x v="0"/>
    <m/>
  </r>
  <r>
    <d v="2025-03-21T01:50:08"/>
    <x v="1"/>
    <n v="17"/>
    <s v="ESPINOZA CHAVARRIA GUILLERMO LEON "/>
    <x v="8"/>
    <x v="0"/>
    <n v="87"/>
    <n v="17.399999999999999"/>
    <n v="110.126227208976"/>
    <m/>
    <n v="61498.842900000003"/>
    <x v="0"/>
    <n v="12482.5"/>
    <x v="1324"/>
    <x v="0"/>
    <m/>
  </r>
  <r>
    <d v="2025-03-21T01:50:08"/>
    <x v="9"/>
    <n v="18"/>
    <s v="BETANCUR GUZMAN JHON FERNANDO"/>
    <x v="0"/>
    <x v="0"/>
    <n v="186"/>
    <n v="20.6666666666667"/>
    <n v="198.22720897615699"/>
    <s v="3 Descuentos (Conducts) "/>
    <n v="110697.9173"/>
    <x v="0"/>
    <n v="12482.5"/>
    <x v="1324"/>
    <x v="0"/>
    <m/>
  </r>
  <r>
    <d v="2025-03-21T01:50:08"/>
    <x v="1"/>
    <n v="19"/>
    <s v="MUOZ PEA WEIMAR ALONSO"/>
    <x v="3"/>
    <x v="0"/>
    <n v="243"/>
    <n v="24.3"/>
    <n v="220.25245441795201"/>
    <m/>
    <n v="122997.68580000001"/>
    <x v="0"/>
    <n v="12482.5"/>
    <x v="1324"/>
    <x v="0"/>
    <m/>
  </r>
  <r>
    <d v="2025-03-21T01:50:08"/>
    <x v="9"/>
    <n v="20"/>
    <s v="RUA CHAVARRIA JEFERSON ANDREY"/>
    <x v="3"/>
    <x v="0"/>
    <n v="255"/>
    <n v="25.5"/>
    <n v="220.25245441795201"/>
    <s v="3 Descuentos (asociados y oficina) "/>
    <n v="122997.68580000001"/>
    <x v="0"/>
    <n v="12482.5"/>
    <x v="1324"/>
    <x v="0"/>
    <m/>
  </r>
  <r>
    <d v="2025-03-21T01:50:09"/>
    <x v="1"/>
    <n v="21"/>
    <s v="DURANGO DAVID JOSE"/>
    <x v="0"/>
    <x v="0"/>
    <n v="200"/>
    <n v="22.2222222222222"/>
    <n v="198.22720897615699"/>
    <m/>
    <n v="110697.9173"/>
    <x v="0"/>
    <n v="12482.5"/>
    <x v="1324"/>
    <x v="0"/>
    <m/>
  </r>
  <r>
    <d v="2025-03-21T01:50:09"/>
    <x v="9"/>
    <n v="22"/>
    <s v="QUIRAMA CASTAEDA JHON JADER"/>
    <x v="0"/>
    <x v="0"/>
    <n v="241"/>
    <n v="26.7777777777778"/>
    <n v="198.22720897615699"/>
    <m/>
    <n v="110697.9173"/>
    <x v="1"/>
    <n v="12482.5"/>
    <x v="1324"/>
    <x v="0"/>
    <m/>
  </r>
  <r>
    <d v="2025-03-21T01:50:09"/>
    <x v="1"/>
    <n v="23"/>
    <s v="SALDARRIAGA PARRA LUIS ALBERTO"/>
    <x v="0"/>
    <x v="0"/>
    <n v="194"/>
    <n v="21.5555555555556"/>
    <n v="198.22720897615699"/>
    <m/>
    <n v="110697.9173"/>
    <x v="2"/>
    <n v="12482.5"/>
    <x v="1324"/>
    <x v="0"/>
    <m/>
  </r>
  <r>
    <d v="2025-03-21T01:50:09"/>
    <x v="9"/>
    <n v="24"/>
    <s v="HERRERA GIRALDO DAVINSON"/>
    <x v="0"/>
    <x v="0"/>
    <n v="176"/>
    <n v="19.5555555555556"/>
    <n v="198.22720897615699"/>
    <s v="2 Descuentos (Usuarios desubicados) "/>
    <n v="110697.9173"/>
    <x v="0"/>
    <n v="12482.5"/>
    <x v="1324"/>
    <x v="0"/>
    <m/>
  </r>
  <r>
    <d v="2025-03-21T01:50:10"/>
    <x v="1"/>
    <n v="25"/>
    <s v="JIMENEZ HURTADO CARLOS ESTIVEN"/>
    <x v="0"/>
    <x v="0"/>
    <n v="171"/>
    <n v="19"/>
    <n v="198.22720897615699"/>
    <s v="3 Descuentos (Conducts) "/>
    <n v="110697.9173"/>
    <x v="1"/>
    <n v="12482.5"/>
    <x v="1324"/>
    <x v="0"/>
    <m/>
  </r>
  <r>
    <d v="2025-03-21T01:50:10"/>
    <x v="9"/>
    <n v="26"/>
    <s v="CIRO MARIN RODRIGO ALBERTO"/>
    <x v="0"/>
    <x v="0"/>
    <n v="174"/>
    <n v="19.3333333333333"/>
    <n v="198.22720897615699"/>
    <m/>
    <n v="110697.9173"/>
    <x v="0"/>
    <n v="12482.5"/>
    <x v="1324"/>
    <x v="0"/>
    <m/>
  </r>
  <r>
    <d v="2025-03-21T01:50:10"/>
    <x v="1"/>
    <n v="27"/>
    <s v="AGUDELO GARCIA LLORDIN ELIAS"/>
    <x v="12"/>
    <x v="0"/>
    <n v="281"/>
    <n v="21.615384615384599"/>
    <n v="286.32819074333798"/>
    <s v="JORGE FLORES Realiz 7 viajes donde moviliz 175 Usuarios "/>
    <n v="159896.99160000001"/>
    <x v="0"/>
    <n v="12482.5"/>
    <x v="1324"/>
    <x v="0"/>
    <m/>
  </r>
  <r>
    <d v="2025-03-21T01:50:10"/>
    <x v="9"/>
    <n v="29"/>
    <s v="JARAMILLO JARAMILLO FRANCISCO WBEIMAR "/>
    <x v="0"/>
    <x v="0"/>
    <n v="151"/>
    <n v="16.7777777777778"/>
    <n v="198.22720897615699"/>
    <m/>
    <n v="110697.9173"/>
    <x v="0"/>
    <n v="12482.5"/>
    <x v="1324"/>
    <x v="0"/>
    <m/>
  </r>
  <r>
    <d v="2025-03-21T01:50:11"/>
    <x v="1"/>
    <n v="30"/>
    <s v="TORRES SUAREZ JUAN DIEGO"/>
    <x v="2"/>
    <x v="0"/>
    <n v="171"/>
    <n v="31.090909090909101"/>
    <n v="121.138849929874"/>
    <m/>
    <n v="67648.727199999994"/>
    <x v="0"/>
    <n v="12482.5"/>
    <x v="1324"/>
    <x v="0"/>
    <m/>
  </r>
  <r>
    <d v="2025-03-21T01:50:11"/>
    <x v="9"/>
    <n v="31"/>
    <s v="QUINTO WALDO HENDIS ENRIQUE"/>
    <x v="0"/>
    <x v="0"/>
    <n v="158"/>
    <n v="17.5555555555556"/>
    <n v="198.22720897615699"/>
    <s v="Se descuenta 0.5 viaje de 8 am ya que NO espera el tiempo indicado en el paradero, 2 Descuentos (Usuarios desubicados) "/>
    <n v="104555.4173"/>
    <x v="0"/>
    <n v="12482.5"/>
    <x v="1324"/>
    <x v="2"/>
    <n v="11"/>
  </r>
  <r>
    <d v="2025-03-21T01:50:11"/>
    <x v="1"/>
    <n v="32"/>
    <s v="AGUDELO GARCIA DENIN ANGELO"/>
    <x v="0"/>
    <x v="0"/>
    <n v="157"/>
    <n v="17.4444444444444"/>
    <n v="198.22720897615699"/>
    <m/>
    <n v="110697.9173"/>
    <x v="0"/>
    <n v="12482.5"/>
    <x v="1324"/>
    <x v="0"/>
    <m/>
  </r>
  <r>
    <d v="2025-03-21T01:50:11"/>
    <x v="9"/>
    <n v="33"/>
    <s v="MARULANDA JARAMILLO DAWER ANDRES"/>
    <x v="1"/>
    <x v="0"/>
    <n v="233"/>
    <n v="21.181818181818201"/>
    <n v="242.277699859748"/>
    <s v="5 Descuentos (conducts y usuarios desubicados) "/>
    <n v="135297.45439999999"/>
    <x v="0"/>
    <n v="12482.5"/>
    <x v="1324"/>
    <x v="0"/>
    <m/>
  </r>
  <r>
    <d v="2025-03-21T01:50:12"/>
    <x v="1"/>
    <n v="34"/>
    <s v="LOPERA ALVAREZ ESTIVEN "/>
    <x v="0"/>
    <x v="0"/>
    <n v="211"/>
    <n v="23.4444444444444"/>
    <n v="198.22720897615699"/>
    <s v="1 Descuento (Usuario desubicado) "/>
    <n v="110697.9173"/>
    <x v="0"/>
    <n v="12482.5"/>
    <x v="1324"/>
    <x v="0"/>
    <m/>
  </r>
  <r>
    <d v="2025-03-21T01:50:12"/>
    <x v="9"/>
    <n v="35"/>
    <s v="ACOSTA LORA JHON JADER"/>
    <x v="0"/>
    <x v="0"/>
    <n v="237"/>
    <n v="26.3333333333333"/>
    <n v="198.22720897615699"/>
    <m/>
    <n v="110697.9173"/>
    <x v="1"/>
    <n v="12482.5"/>
    <x v="1324"/>
    <x v="0"/>
    <m/>
  </r>
  <r>
    <d v="2025-03-21T01:50:12"/>
    <x v="1"/>
    <n v="36"/>
    <s v="MARTINEZ CHAVERRA LUIS NORBERTO"/>
    <x v="3"/>
    <x v="0"/>
    <n v="254"/>
    <n v="25.4"/>
    <n v="220.25245441795201"/>
    <m/>
    <n v="122997.68580000001"/>
    <x v="0"/>
    <n v="12482.5"/>
    <x v="1324"/>
    <x v="0"/>
    <m/>
  </r>
  <r>
    <d v="2025-03-21T01:50:12"/>
    <x v="9"/>
    <n v="37"/>
    <s v="TABORDA ROJAS DIEGO ALEJANDRO"/>
    <x v="0"/>
    <x v="0"/>
    <n v="180"/>
    <n v="20"/>
    <n v="198.22720897615699"/>
    <m/>
    <n v="110697.9173"/>
    <x v="1"/>
    <n v="12482.5"/>
    <x v="1324"/>
    <x v="0"/>
    <m/>
  </r>
  <r>
    <d v="2025-03-21T01:50:12"/>
    <x v="1"/>
    <n v="38"/>
    <s v="JIMENEZ HERNANDEZ ESTEBAN CAMILO"/>
    <x v="7"/>
    <x v="0"/>
    <n v="79"/>
    <n v="26.3333333333333"/>
    <n v="66.075736325385705"/>
    <m/>
    <n v="36899.305800000002"/>
    <x v="0"/>
    <n v="12482.5"/>
    <x v="1324"/>
    <x v="0"/>
    <m/>
  </r>
  <r>
    <d v="2025-03-21T01:50:13"/>
    <x v="9"/>
    <n v="39"/>
    <s v="CERVANTES MARTINEZ FELIX ENRIQUE"/>
    <x v="0"/>
    <x v="3"/>
    <n v="227"/>
    <n v="25.2222222222222"/>
    <n v="198.22720897615699"/>
    <s v="1 Descuento (Monitoreo)"/>
    <n v="110697.9173"/>
    <x v="0"/>
    <n v="12482.5"/>
    <x v="1324"/>
    <x v="0"/>
    <m/>
  </r>
  <r>
    <d v="2025-03-21T01:50:13"/>
    <x v="1"/>
    <n v="40"/>
    <s v="OCAMPO OCAMPO ANTONIO JOSE"/>
    <x v="3"/>
    <x v="0"/>
    <n v="195"/>
    <n v="19.5"/>
    <n v="220.25245441795201"/>
    <m/>
    <n v="122997.68580000001"/>
    <x v="0"/>
    <n v="12482.5"/>
    <x v="1324"/>
    <x v="0"/>
    <m/>
  </r>
  <r>
    <d v="2025-03-21T01:50:13"/>
    <x v="9"/>
    <n v="41"/>
    <s v="GARCIA DAVID WILSON ALBERTO"/>
    <x v="3"/>
    <x v="0"/>
    <n v="207"/>
    <n v="20.7"/>
    <n v="220.25245441795201"/>
    <m/>
    <n v="122997.68580000001"/>
    <x v="1"/>
    <n v="12482.5"/>
    <x v="1324"/>
    <x v="0"/>
    <m/>
  </r>
  <r>
    <d v="2025-03-21T01:50:13"/>
    <x v="1"/>
    <n v="42"/>
    <s v="BERNAL RONDON KEVIN OSWALDO"/>
    <x v="0"/>
    <x v="0"/>
    <n v="225"/>
    <n v="25"/>
    <n v="198.22720897615699"/>
    <s v="9 Descuentos (usuarios desubicados, movilidad reducida, despachadores y asociado) "/>
    <n v="110697.9173"/>
    <x v="1"/>
    <n v="12482.5"/>
    <x v="1324"/>
    <x v="0"/>
    <m/>
  </r>
  <r>
    <d v="2025-03-22T02:26:23"/>
    <x v="9"/>
    <n v="2"/>
    <s v="PARIAS MURIEL JHON FREDY"/>
    <x v="0"/>
    <x v="1"/>
    <n v="203"/>
    <n v="22.5555555555556"/>
    <n v="193.293463143255"/>
    <s v="Se descuenta 1 viaje de 11 18 am ya que NO cumple con el tiempo asignado por el despachador de turno "/>
    <n v="95832.630900000004"/>
    <x v="1"/>
    <n v="13232.4324"/>
    <x v="1325"/>
    <x v="1"/>
    <n v="21.477"/>
  </r>
  <r>
    <d v="2025-03-22T02:26:23"/>
    <x v="1"/>
    <n v="3"/>
    <s v="MURILLO  YORMAN ANDRES"/>
    <x v="3"/>
    <x v="0"/>
    <n v="209"/>
    <n v="20.9"/>
    <n v="214.77051460361599"/>
    <s v="1 Descuento (Despachadora) "/>
    <n v="119790.751"/>
    <x v="0"/>
    <n v="13232.4324"/>
    <x v="1325"/>
    <x v="0"/>
    <m/>
  </r>
  <r>
    <d v="2025-03-22T02:26:23"/>
    <x v="9"/>
    <n v="4"/>
    <s v="SERNA GONZALES GEOVANNY ANDRES"/>
    <x v="0"/>
    <x v="0"/>
    <n v="166"/>
    <n v="18.4444444444444"/>
    <n v="193.293463143255"/>
    <s v="1 Descuento (Usuario desubicado) "/>
    <n v="107811.6759"/>
    <x v="0"/>
    <n v="13232.4324"/>
    <x v="1325"/>
    <x v="0"/>
    <m/>
  </r>
  <r>
    <d v="2025-03-22T02:26:24"/>
    <x v="1"/>
    <n v="5"/>
    <s v="HENAO MUOZ FERNEY"/>
    <x v="1"/>
    <x v="0"/>
    <n v="279"/>
    <n v="25.363636363636399"/>
    <n v="236.24756606397801"/>
    <s v="4 Descuentos (asociado, conduct y usuarios desubicados) "/>
    <n v="131769.82610000001"/>
    <x v="1"/>
    <n v="13232.4324"/>
    <x v="1325"/>
    <x v="0"/>
    <m/>
  </r>
  <r>
    <d v="2025-03-22T02:26:24"/>
    <x v="9"/>
    <n v="6"/>
    <s v="LOPEZ PINEDA DANIEL ESTIVEN"/>
    <x v="9"/>
    <x v="0"/>
    <n v="234"/>
    <n v="19.5"/>
    <n v="257.72461752433901"/>
    <s v="5 Descuentos (usuarios desubicados y movilidad reducida) "/>
    <n v="143748.9013"/>
    <x v="0"/>
    <n v="13232.4324"/>
    <x v="1325"/>
    <x v="0"/>
    <m/>
  </r>
  <r>
    <d v="2025-03-22T02:26:24"/>
    <x v="1"/>
    <n v="7"/>
    <s v="MEDINA MARTINEZ JONATHAN ESTIVEN"/>
    <x v="3"/>
    <x v="0"/>
    <n v="234"/>
    <n v="23.4"/>
    <n v="214.77051460361599"/>
    <m/>
    <n v="119790.751"/>
    <x v="1"/>
    <n v="13232.4324"/>
    <x v="1325"/>
    <x v="0"/>
    <m/>
  </r>
  <r>
    <d v="2025-03-22T02:26:25"/>
    <x v="9"/>
    <n v="8"/>
    <s v="VACA FIERRO ROBINSON"/>
    <x v="9"/>
    <x v="0"/>
    <n v="277"/>
    <n v="23.0833333333333"/>
    <n v="257.72461752433901"/>
    <m/>
    <n v="143748.9013"/>
    <x v="1"/>
    <n v="13232.4324"/>
    <x v="1325"/>
    <x v="0"/>
    <m/>
  </r>
  <r>
    <d v="2025-03-22T02:26:25"/>
    <x v="1"/>
    <n v="9"/>
    <s v="TORRES  GABRIEL OSNEIDER"/>
    <x v="3"/>
    <x v="0"/>
    <n v="220"/>
    <n v="22"/>
    <n v="214.77051460361599"/>
    <m/>
    <n v="119790.751"/>
    <x v="0"/>
    <n v="13232.4324"/>
    <x v="1325"/>
    <x v="0"/>
    <m/>
  </r>
  <r>
    <d v="2025-03-22T02:26:25"/>
    <x v="9"/>
    <n v="10"/>
    <s v="CERVANTES MARTINEZ FELIX ENRIQUE"/>
    <x v="3"/>
    <x v="0"/>
    <n v="227"/>
    <n v="22.7"/>
    <n v="214.77051460361599"/>
    <m/>
    <n v="119790.751"/>
    <x v="0"/>
    <n v="13232.4324"/>
    <x v="1325"/>
    <x v="0"/>
    <m/>
  </r>
  <r>
    <d v="2025-03-22T02:26:25"/>
    <x v="1"/>
    <n v="11"/>
    <s v="PUERTA URREGO EDWARD ANDRES"/>
    <x v="3"/>
    <x v="0"/>
    <n v="195"/>
    <n v="20.526315789473699"/>
    <n v="204.03198887343501"/>
    <m/>
    <n v="113801.2135"/>
    <x v="0"/>
    <n v="13232.4324"/>
    <x v="1325"/>
    <x v="0"/>
    <m/>
  </r>
  <r>
    <d v="2025-03-22T02:26:26"/>
    <x v="9"/>
    <n v="12"/>
    <s v="DAVID  HENRY GIOVANNY"/>
    <x v="3"/>
    <x v="0"/>
    <n v="222"/>
    <n v="22.2"/>
    <n v="214.77051460361599"/>
    <m/>
    <n v="119790.751"/>
    <x v="0"/>
    <n v="13232.4324"/>
    <x v="1325"/>
    <x v="0"/>
    <m/>
  </r>
  <r>
    <d v="2025-03-22T02:26:26"/>
    <x v="1"/>
    <n v="13"/>
    <s v="DURANGO PAEZ GILDARDO"/>
    <x v="9"/>
    <x v="0"/>
    <n v="236"/>
    <n v="19.6666666666667"/>
    <n v="257.72461752433901"/>
    <s v="3 Descuentos (Usuarios desubicados) "/>
    <n v="143748.9013"/>
    <x v="0"/>
    <n v="13232.4324"/>
    <x v="1325"/>
    <x v="0"/>
    <m/>
  </r>
  <r>
    <d v="2025-03-22T02:26:26"/>
    <x v="9"/>
    <n v="14"/>
    <s v="DIAZ LOZADA ANDRES FELIPE"/>
    <x v="2"/>
    <x v="0"/>
    <n v="102"/>
    <n v="17"/>
    <n v="128.86230876216999"/>
    <m/>
    <n v="71874.450599999996"/>
    <x v="1"/>
    <n v="13232.4324"/>
    <x v="1325"/>
    <x v="0"/>
    <m/>
  </r>
  <r>
    <d v="2025-03-22T02:26:26"/>
    <x v="1"/>
    <n v="15"/>
    <s v="VERENZUELA MARTINEZ ALEXANDER"/>
    <x v="1"/>
    <x v="0"/>
    <n v="304"/>
    <n v="27.636363636363601"/>
    <n v="236.24756606397801"/>
    <s v="1 Descuento (Tecnico de radios) "/>
    <n v="131769.82610000001"/>
    <x v="1"/>
    <n v="13232.4324"/>
    <x v="1325"/>
    <x v="0"/>
    <m/>
  </r>
  <r>
    <d v="2025-03-22T02:26:27"/>
    <x v="9"/>
    <n v="16"/>
    <s v="PEREZ GARCIA JUAN ESTEBAN"/>
    <x v="3"/>
    <x v="0"/>
    <n v="195"/>
    <n v="19.5"/>
    <n v="214.77051460361599"/>
    <s v="5 Descuentos (Jefe de ruta, conduct y usuario desubicado) "/>
    <n v="119790.751"/>
    <x v="0"/>
    <n v="13232.4324"/>
    <x v="1325"/>
    <x v="0"/>
    <m/>
  </r>
  <r>
    <d v="2025-03-22T02:26:27"/>
    <x v="1"/>
    <n v="17"/>
    <s v="ESPINOZA CHAVARRIA GUILLERMO LEON"/>
    <x v="6"/>
    <x v="0"/>
    <n v="205"/>
    <n v="25.625"/>
    <n v="171.816411682893"/>
    <m/>
    <n v="95832.6008"/>
    <x v="0"/>
    <n v="13232.4324"/>
    <x v="1325"/>
    <x v="0"/>
    <m/>
  </r>
  <r>
    <d v="2025-03-22T02:26:27"/>
    <x v="9"/>
    <n v="20"/>
    <s v="GONZALEZ PEREZ RAFAEL JOSE"/>
    <x v="3"/>
    <x v="0"/>
    <n v="189"/>
    <n v="18.899999999999999"/>
    <n v="214.77051460361599"/>
    <m/>
    <n v="119790.751"/>
    <x v="0"/>
    <n v="13232.4324"/>
    <x v="1325"/>
    <x v="0"/>
    <m/>
  </r>
  <r>
    <d v="2025-03-22T02:26:27"/>
    <x v="1"/>
    <n v="21"/>
    <s v="DURANGO DAVID JOSE"/>
    <x v="0"/>
    <x v="0"/>
    <n v="174"/>
    <n v="19.3333333333333"/>
    <n v="193.293463143255"/>
    <m/>
    <n v="107811.6759"/>
    <x v="0"/>
    <n v="13232.4324"/>
    <x v="1325"/>
    <x v="0"/>
    <m/>
  </r>
  <r>
    <d v="2025-03-22T02:26:28"/>
    <x v="9"/>
    <n v="22"/>
    <s v="QUIRAMA CASTAEDA JHON JADER"/>
    <x v="3"/>
    <x v="0"/>
    <n v="209"/>
    <n v="20.9"/>
    <n v="214.77051460361599"/>
    <s v="3 Descuentos (conduct, despachador y usuario desubicado) "/>
    <n v="119790.751"/>
    <x v="1"/>
    <n v="13232.4324"/>
    <x v="1325"/>
    <x v="0"/>
    <m/>
  </r>
  <r>
    <d v="2025-03-22T02:26:28"/>
    <x v="1"/>
    <n v="23"/>
    <s v="SALDARRIAGA PARRA LUIS ALBERTO"/>
    <x v="11"/>
    <x v="0"/>
    <n v="56"/>
    <n v="22.4"/>
    <n v="53.692628650903998"/>
    <m/>
    <n v="29947.6878"/>
    <x v="2"/>
    <n v="13232.4324"/>
    <x v="1325"/>
    <x v="0"/>
    <m/>
  </r>
  <r>
    <d v="2025-03-22T02:26:28"/>
    <x v="9"/>
    <n v="24"/>
    <s v="HERRERA GIRALDO DAVINSON"/>
    <x v="0"/>
    <x v="0"/>
    <n v="175"/>
    <n v="19.4444444444444"/>
    <n v="193.293463143255"/>
    <m/>
    <n v="107811.6759"/>
    <x v="0"/>
    <n v="13232.4324"/>
    <x v="1325"/>
    <x v="0"/>
    <m/>
  </r>
  <r>
    <d v="2025-03-22T02:26:28"/>
    <x v="1"/>
    <n v="25"/>
    <s v="JIMENEZ HURTADO CARLOS ESTIVEN"/>
    <x v="0"/>
    <x v="0"/>
    <n v="202"/>
    <n v="22.4444444444444"/>
    <n v="193.293463143255"/>
    <m/>
    <n v="107811.6759"/>
    <x v="1"/>
    <n v="13232.4324"/>
    <x v="1325"/>
    <x v="0"/>
    <m/>
  </r>
  <r>
    <d v="2025-03-22T02:26:29"/>
    <x v="9"/>
    <n v="26"/>
    <s v="QUINTERO  ALVARO ANTONIO"/>
    <x v="0"/>
    <x v="0"/>
    <n v="182"/>
    <n v="20.2222222222222"/>
    <n v="193.293463143255"/>
    <s v="Se descuenta 0.5 viaje de 8 am ya que NO espera el tiempo asignado en el paradero, 1 Descuento (Conduct) "/>
    <n v="101528.77589999999"/>
    <x v="0"/>
    <n v="13232.4324"/>
    <x v="1325"/>
    <x v="2"/>
    <n v="11.24"/>
  </r>
  <r>
    <d v="2025-03-22T02:26:29"/>
    <x v="1"/>
    <n v="27"/>
    <s v="RUA CHAVARRIA JEFERSON ANDREY"/>
    <x v="3"/>
    <x v="0"/>
    <n v="219"/>
    <n v="21.9"/>
    <n v="214.77051460361599"/>
    <s v="3 Descuentos (Usuarios desubicados) "/>
    <n v="119790.751"/>
    <x v="0"/>
    <n v="13232.4324"/>
    <x v="1325"/>
    <x v="0"/>
    <m/>
  </r>
  <r>
    <d v="2025-03-22T02:26:29"/>
    <x v="9"/>
    <n v="28"/>
    <s v="AGUDELO GARCIA LLORDIN ELIAS"/>
    <x v="0"/>
    <x v="0"/>
    <n v="190"/>
    <n v="21.1111111111111"/>
    <n v="193.293463143255"/>
    <m/>
    <n v="107811.6759"/>
    <x v="0"/>
    <n v="13232.4324"/>
    <x v="1325"/>
    <x v="0"/>
    <m/>
  </r>
  <r>
    <d v="2025-03-22T02:26:29"/>
    <x v="1"/>
    <n v="29"/>
    <s v="JARAMILLO JARAMILLO FRANCISCO WBEIMAR"/>
    <x v="6"/>
    <x v="0"/>
    <n v="134"/>
    <n v="16.75"/>
    <n v="171.816411682893"/>
    <m/>
    <n v="95832.6008"/>
    <x v="0"/>
    <n v="13232.4324"/>
    <x v="1325"/>
    <x v="0"/>
    <m/>
  </r>
  <r>
    <d v="2025-03-22T02:26:30"/>
    <x v="9"/>
    <n v="30"/>
    <s v="TORRES SUAREZ JUAN DIEGO"/>
    <x v="9"/>
    <x v="0"/>
    <n v="238"/>
    <n v="19.8333333333333"/>
    <n v="257.72461752433901"/>
    <m/>
    <n v="143748.9013"/>
    <x v="0"/>
    <n v="13232.4324"/>
    <x v="1325"/>
    <x v="0"/>
    <m/>
  </r>
  <r>
    <d v="2025-03-22T02:26:30"/>
    <x v="1"/>
    <n v="32"/>
    <s v="AGUDELO GARCIA DENIN ANGELO"/>
    <x v="3"/>
    <x v="3"/>
    <n v="175"/>
    <n v="17.5"/>
    <n v="214.77051460361599"/>
    <s v="1 Descuento (Conduct) "/>
    <n v="119790.751"/>
    <x v="0"/>
    <n v="13232.4324"/>
    <x v="1325"/>
    <x v="0"/>
    <m/>
  </r>
  <r>
    <d v="2025-03-22T02:26:30"/>
    <x v="9"/>
    <n v="34"/>
    <s v="LOPERA ALVAREZ ESTIVEN"/>
    <x v="6"/>
    <x v="3"/>
    <n v="185"/>
    <n v="21.764705882352899"/>
    <n v="182.55493741307399"/>
    <s v="3 Descuentos (transbordo) "/>
    <n v="101822.1384"/>
    <x v="0"/>
    <n v="13232.4324"/>
    <x v="1325"/>
    <x v="0"/>
    <m/>
  </r>
  <r>
    <d v="2025-03-22T02:26:30"/>
    <x v="1"/>
    <n v="35"/>
    <s v="ACOSTA LORA JHON JADER"/>
    <x v="6"/>
    <x v="0"/>
    <n v="197"/>
    <n v="24.625"/>
    <n v="171.816411682893"/>
    <s v="2 Descuentos (usuarios desubicados) "/>
    <n v="95832.6008"/>
    <x v="1"/>
    <n v="13232.4324"/>
    <x v="1325"/>
    <x v="0"/>
    <m/>
  </r>
  <r>
    <d v="2025-03-22T02:26:31"/>
    <x v="9"/>
    <n v="36"/>
    <s v="MARTINEZ CHAVERRA LUIS NORBERTO"/>
    <x v="3"/>
    <x v="0"/>
    <n v="236"/>
    <n v="23.6"/>
    <n v="214.77051460361599"/>
    <m/>
    <n v="119790.751"/>
    <x v="0"/>
    <n v="13232.4324"/>
    <x v="1325"/>
    <x v="0"/>
    <m/>
  </r>
  <r>
    <d v="2025-03-22T02:26:31"/>
    <x v="1"/>
    <n v="37"/>
    <s v="TABORDA ROJAS DIEGO ALEJANDRO"/>
    <x v="9"/>
    <x v="0"/>
    <n v="282"/>
    <n v="23.5"/>
    <n v="257.72461752433901"/>
    <m/>
    <n v="143748.9013"/>
    <x v="1"/>
    <n v="13232.4324"/>
    <x v="1325"/>
    <x v="0"/>
    <m/>
  </r>
  <r>
    <d v="2025-03-22T02:26:31"/>
    <x v="9"/>
    <n v="38"/>
    <s v="JIMENEZ HERNANDEZ ESTEBAN CAMILO"/>
    <x v="0"/>
    <x v="0"/>
    <n v="180"/>
    <n v="20"/>
    <n v="193.293463143255"/>
    <s v="Se descuenta 0.5 viaje de 7 24 am ya que NO espera el tiempo asignado en el paradero "/>
    <n v="101528.77589999999"/>
    <x v="0"/>
    <n v="13232.4324"/>
    <x v="1325"/>
    <x v="2"/>
    <n v="11.24"/>
  </r>
  <r>
    <d v="2025-03-22T02:26:31"/>
    <x v="1"/>
    <n v="39"/>
    <s v="PALMAR PANA EDIXON JOSUE"/>
    <x v="12"/>
    <x v="0"/>
    <n v="263"/>
    <n v="20.230769230769202"/>
    <n v="279.20166898470097"/>
    <m/>
    <n v="155727.97640000001"/>
    <x v="0"/>
    <n v="13232.4324"/>
    <x v="1325"/>
    <x v="0"/>
    <m/>
  </r>
  <r>
    <d v="2025-03-22T02:26:32"/>
    <x v="9"/>
    <n v="40"/>
    <s v="OCAMPO OCAMPO ANTONIO JOSE"/>
    <x v="1"/>
    <x v="0"/>
    <n v="247"/>
    <n v="22.454545454545499"/>
    <n v="236.24756606397801"/>
    <m/>
    <n v="131769.82610000001"/>
    <x v="0"/>
    <n v="13232.4324"/>
    <x v="1325"/>
    <x v="0"/>
    <m/>
  </r>
  <r>
    <d v="2025-03-22T02:26:32"/>
    <x v="1"/>
    <n v="41"/>
    <s v="GARCIA DAVID WILSON ALBERTO"/>
    <x v="3"/>
    <x v="0"/>
    <n v="238"/>
    <n v="23.8"/>
    <n v="214.77051460361599"/>
    <m/>
    <n v="119790.751"/>
    <x v="1"/>
    <n v="13232.4324"/>
    <x v="1325"/>
    <x v="0"/>
    <m/>
  </r>
  <r>
    <d v="2025-03-22T02:26:32"/>
    <x v="9"/>
    <n v="42"/>
    <s v="BERNAL RONDON KEVIN OSWALDO"/>
    <x v="1"/>
    <x v="0"/>
    <n v="242"/>
    <n v="22"/>
    <n v="236.24756606397801"/>
    <s v="10 Descuentos (conducts, despachadores y usuarios desubicados) "/>
    <n v="131769.82610000001"/>
    <x v="1"/>
    <n v="13232.4324"/>
    <x v="1325"/>
    <x v="0"/>
    <m/>
  </r>
  <r>
    <d v="2025-03-23T01:23:59"/>
    <x v="1"/>
    <n v="2"/>
    <s v="PARIAS MURIEL JHON FREDY"/>
    <x v="0"/>
    <x v="0"/>
    <n v="211"/>
    <n v="23.4444444444444"/>
    <n v="182.532526475038"/>
    <s v="1 Descuento (Despachador) "/>
    <n v="101516.52800000001"/>
    <x v="1"/>
    <n v="12270.2703"/>
    <x v="1326"/>
    <x v="0"/>
    <m/>
  </r>
  <r>
    <d v="2025-03-23T01:23:59"/>
    <x v="9"/>
    <n v="3"/>
    <s v="MURILLO  YORMAN ANDRES"/>
    <x v="3"/>
    <x v="0"/>
    <n v="219"/>
    <n v="21.9"/>
    <n v="202.81391830559801"/>
    <s v="3 Descuentos (Usuarios desubicados) "/>
    <n v="112796.1422"/>
    <x v="0"/>
    <n v="12270.2703"/>
    <x v="1326"/>
    <x v="0"/>
    <m/>
  </r>
  <r>
    <d v="2025-03-23T01:23:59"/>
    <x v="1"/>
    <n v="4"/>
    <s v="SERNA GONZALES GEOVANNY ANDRES"/>
    <x v="6"/>
    <x v="0"/>
    <n v="167"/>
    <n v="20.875"/>
    <n v="162.25113464447799"/>
    <s v="3 Descuentos (Usuarios desubicados) "/>
    <n v="90236.913799999995"/>
    <x v="0"/>
    <n v="12270.2703"/>
    <x v="1326"/>
    <x v="0"/>
    <m/>
  </r>
  <r>
    <d v="2025-03-23T01:24:00"/>
    <x v="9"/>
    <n v="5"/>
    <s v="LONDOO LOPERA DUVAN ANDRES"/>
    <x v="3"/>
    <x v="0"/>
    <n v="187"/>
    <n v="18.7"/>
    <n v="202.81391830559801"/>
    <m/>
    <n v="112796.1422"/>
    <x v="1"/>
    <n v="12270.2703"/>
    <x v="1326"/>
    <x v="0"/>
    <m/>
  </r>
  <r>
    <d v="2025-03-23T01:24:00"/>
    <x v="1"/>
    <n v="6"/>
    <s v="LOPEZ PINEDA DANIEL ESTIVEN"/>
    <x v="10"/>
    <x v="0"/>
    <n v="69"/>
    <n v="17.25"/>
    <n v="81.125567322238993"/>
    <m/>
    <n v="45118.456899999997"/>
    <x v="0"/>
    <n v="12270.2703"/>
    <x v="1326"/>
    <x v="0"/>
    <m/>
  </r>
  <r>
    <d v="2025-03-23T01:24:00"/>
    <x v="9"/>
    <n v="7"/>
    <s v="MEDINA MARTINEZ JONATHAN ESTIVEN"/>
    <x v="3"/>
    <x v="0"/>
    <n v="168"/>
    <n v="16.8"/>
    <n v="202.81391830559801"/>
    <s v="1 Descuento (Monitoreo) "/>
    <n v="112796.1422"/>
    <x v="1"/>
    <n v="12270.2703"/>
    <x v="1326"/>
    <x v="0"/>
    <m/>
  </r>
  <r>
    <d v="2025-03-23T01:24:00"/>
    <x v="1"/>
    <n v="8"/>
    <s v="VACA FIERRO ROBINSON"/>
    <x v="0"/>
    <x v="0"/>
    <n v="195"/>
    <n v="21.6666666666667"/>
    <n v="182.532526475038"/>
    <m/>
    <n v="101516.52800000001"/>
    <x v="1"/>
    <n v="12270.2703"/>
    <x v="1326"/>
    <x v="0"/>
    <m/>
  </r>
  <r>
    <d v="2025-03-23T01:24:01"/>
    <x v="9"/>
    <n v="9"/>
    <s v="GUTIERREZ ARICAPA DANIEL HUMBERTO"/>
    <x v="3"/>
    <x v="0"/>
    <n v="239"/>
    <n v="23.9"/>
    <n v="202.81391830559801"/>
    <s v="1 Descuento (Usuario desubicado) "/>
    <n v="112796.1422"/>
    <x v="0"/>
    <n v="12270.2703"/>
    <x v="1326"/>
    <x v="0"/>
    <m/>
  </r>
  <r>
    <d v="2025-03-23T01:24:01"/>
    <x v="1"/>
    <n v="10"/>
    <s v="RAMIREZ RENGIFO JORGE ANDRES"/>
    <x v="9"/>
    <x v="0"/>
    <n v="246"/>
    <n v="20.5"/>
    <n v="243.37670196671701"/>
    <m/>
    <n v="135355.3707"/>
    <x v="0"/>
    <n v="12270.2703"/>
    <x v="1326"/>
    <x v="0"/>
    <m/>
  </r>
  <r>
    <d v="2025-03-23T01:24:01"/>
    <x v="9"/>
    <n v="11"/>
    <s v="PUERTA URREGO EDWARD ANDRES"/>
    <x v="2"/>
    <x v="3"/>
    <n v="121"/>
    <n v="20.1666666666667"/>
    <n v="121.688350983359"/>
    <s v="2 Descuentos (Usuarios desubicados) "/>
    <n v="67677.685299999997"/>
    <x v="0"/>
    <n v="12270.2703"/>
    <x v="1326"/>
    <x v="0"/>
    <m/>
  </r>
  <r>
    <d v="2025-03-23T01:24:02"/>
    <x v="1"/>
    <n v="12"/>
    <s v="JIMENEZ JIMENEZ OMAR DAVID"/>
    <x v="6"/>
    <x v="0"/>
    <n v="157"/>
    <n v="19.625"/>
    <n v="162.25113464447799"/>
    <m/>
    <n v="90236.913799999995"/>
    <x v="0"/>
    <n v="12270.2703"/>
    <x v="1326"/>
    <x v="0"/>
    <m/>
  </r>
  <r>
    <d v="2025-03-23T01:24:02"/>
    <x v="9"/>
    <n v="13"/>
    <s v="DURANGO PAEZ GILDARDO"/>
    <x v="9"/>
    <x v="0"/>
    <n v="215"/>
    <n v="17.9166666666667"/>
    <n v="243.37670196671701"/>
    <s v="3 Descuentos (usuarios desubicados y despachador) "/>
    <n v="135355.3707"/>
    <x v="0"/>
    <n v="12270.2703"/>
    <x v="1326"/>
    <x v="0"/>
    <m/>
  </r>
  <r>
    <d v="2025-03-23T01:24:02"/>
    <x v="1"/>
    <n v="14"/>
    <s v="DAVID  HENRY GIOVANNY"/>
    <x v="3"/>
    <x v="0"/>
    <n v="239"/>
    <n v="23.9"/>
    <n v="202.81391830559801"/>
    <s v="3 Descuentos (Usuarios desubicados) "/>
    <n v="112796.1422"/>
    <x v="1"/>
    <n v="12270.2703"/>
    <x v="1326"/>
    <x v="0"/>
    <m/>
  </r>
  <r>
    <d v="2025-03-23T01:24:02"/>
    <x v="9"/>
    <n v="15"/>
    <s v="VERENZUELA MARTINEZ ALEXANDER"/>
    <x v="0"/>
    <x v="0"/>
    <n v="201"/>
    <n v="22.3333333333333"/>
    <n v="182.532526475038"/>
    <m/>
    <n v="101516.52800000001"/>
    <x v="1"/>
    <n v="12270.2703"/>
    <x v="1326"/>
    <x v="0"/>
    <m/>
  </r>
  <r>
    <d v="2025-03-23T01:24:03"/>
    <x v="1"/>
    <n v="16"/>
    <s v="PEREZ GARCIA JUAN ESTEBAN"/>
    <x v="1"/>
    <x v="0"/>
    <n v="266"/>
    <n v="24.181818181818201"/>
    <n v="223.095310136157"/>
    <s v="1 Descuento (Conduct) "/>
    <n v="124075.7564"/>
    <x v="0"/>
    <n v="12270.2703"/>
    <x v="1326"/>
    <x v="0"/>
    <m/>
  </r>
  <r>
    <d v="2025-03-23T01:24:03"/>
    <x v="9"/>
    <n v="18"/>
    <s v="BETANCUR GUZMAN JHON FERNANDO"/>
    <x v="3"/>
    <x v="0"/>
    <n v="217"/>
    <n v="21.7"/>
    <n v="202.81391830559801"/>
    <m/>
    <n v="112796.1422"/>
    <x v="0"/>
    <n v="12270.2703"/>
    <x v="1326"/>
    <x v="0"/>
    <m/>
  </r>
  <r>
    <d v="2025-03-23T01:24:03"/>
    <x v="1"/>
    <n v="19"/>
    <s v="MUOZ PEA WEIMAR ALONSO"/>
    <x v="0"/>
    <x v="0"/>
    <n v="178"/>
    <n v="19.7777777777778"/>
    <n v="182.532526475038"/>
    <m/>
    <n v="101516.52800000001"/>
    <x v="0"/>
    <n v="12270.2703"/>
    <x v="1326"/>
    <x v="0"/>
    <m/>
  </r>
  <r>
    <d v="2025-03-23T01:24:03"/>
    <x v="9"/>
    <n v="20"/>
    <s v="GONZALEZ PEREZ RAFAEL JOSE"/>
    <x v="0"/>
    <x v="0"/>
    <n v="190"/>
    <n v="21.1111111111111"/>
    <n v="182.532526475038"/>
    <m/>
    <n v="101516.52800000001"/>
    <x v="0"/>
    <n v="12270.2703"/>
    <x v="1326"/>
    <x v="0"/>
    <m/>
  </r>
  <r>
    <d v="2025-03-23T01:24:04"/>
    <x v="1"/>
    <n v="21"/>
    <s v="DURANGO DAVID JOSE"/>
    <x v="6"/>
    <x v="0"/>
    <n v="181"/>
    <n v="22.625"/>
    <n v="162.25113464447799"/>
    <m/>
    <n v="90236.913799999995"/>
    <x v="0"/>
    <n v="12270.2703"/>
    <x v="1326"/>
    <x v="0"/>
    <m/>
  </r>
  <r>
    <d v="2025-03-23T01:24:04"/>
    <x v="9"/>
    <n v="22"/>
    <s v="QUIRAMA CASTAEDA JHON JADER"/>
    <x v="0"/>
    <x v="0"/>
    <n v="196"/>
    <n v="21.7777777777778"/>
    <n v="182.532526475038"/>
    <s v="1 Descuento (Despachador) "/>
    <n v="101516.52800000001"/>
    <x v="1"/>
    <n v="12270.2703"/>
    <x v="1326"/>
    <x v="0"/>
    <m/>
  </r>
  <r>
    <d v="2025-03-23T01:24:04"/>
    <x v="1"/>
    <n v="23"/>
    <s v="SALDARRIAGA PARRA LUIS ALBERTO"/>
    <x v="0"/>
    <x v="0"/>
    <n v="164"/>
    <n v="18.2222222222222"/>
    <n v="182.532526475038"/>
    <m/>
    <n v="101516.52800000001"/>
    <x v="2"/>
    <n v="12270.2703"/>
    <x v="1326"/>
    <x v="0"/>
    <m/>
  </r>
  <r>
    <d v="2025-03-23T01:24:04"/>
    <x v="9"/>
    <n v="24"/>
    <s v="HERRERA GIRALDO DAVINSON"/>
    <x v="0"/>
    <x v="0"/>
    <n v="159"/>
    <n v="17.6666666666667"/>
    <n v="182.532526475038"/>
    <s v="1 Descuento (Monitoreo) "/>
    <n v="101516.52800000001"/>
    <x v="0"/>
    <n v="12270.2703"/>
    <x v="1326"/>
    <x v="0"/>
    <m/>
  </r>
  <r>
    <d v="2025-03-23T01:24:05"/>
    <x v="1"/>
    <n v="25"/>
    <s v="TORRES  GABRIEL OSNEIDER"/>
    <x v="0"/>
    <x v="0"/>
    <n v="145"/>
    <n v="16.1111111111111"/>
    <n v="182.532526475038"/>
    <m/>
    <n v="101516.52800000001"/>
    <x v="1"/>
    <n v="12270.2703"/>
    <x v="1326"/>
    <x v="0"/>
    <m/>
  </r>
  <r>
    <d v="2025-03-23T01:24:05"/>
    <x v="9"/>
    <n v="26"/>
    <s v="QUINTERO  ALVARO ANTONIO"/>
    <x v="0"/>
    <x v="0"/>
    <n v="149"/>
    <n v="16.5555555555556"/>
    <n v="182.532526475038"/>
    <m/>
    <n v="101516.52800000001"/>
    <x v="0"/>
    <n v="12270.2703"/>
    <x v="1326"/>
    <x v="0"/>
    <m/>
  </r>
  <r>
    <d v="2025-03-23T01:24:05"/>
    <x v="1"/>
    <n v="27"/>
    <s v="RUA CHAVARRIA JEFERSON ANDREY"/>
    <x v="9"/>
    <x v="0"/>
    <n v="243"/>
    <n v="20.25"/>
    <n v="243.37670196671701"/>
    <s v="2 Descuentos (Usuarios desubicados) "/>
    <n v="135355.3707"/>
    <x v="0"/>
    <n v="12270.2703"/>
    <x v="1326"/>
    <x v="0"/>
    <m/>
  </r>
  <r>
    <d v="2025-03-23T01:24:05"/>
    <x v="9"/>
    <n v="28"/>
    <s v="AGUDELO GARCIA LLORDIN ELIAS"/>
    <x v="0"/>
    <x v="3"/>
    <n v="107"/>
    <n v="11.8888888888889"/>
    <n v="182.532526475038"/>
    <m/>
    <n v="101516.52800000001"/>
    <x v="0"/>
    <n v="12270.2703"/>
    <x v="1326"/>
    <x v="0"/>
    <m/>
  </r>
  <r>
    <d v="2025-03-23T01:24:05"/>
    <x v="1"/>
    <n v="29"/>
    <s v="JARAMILLO JARAMILLO FRANCISCO WBEIMAR"/>
    <x v="0"/>
    <x v="0"/>
    <n v="155"/>
    <n v="17.2222222222222"/>
    <n v="182.532526475038"/>
    <m/>
    <n v="101516.52800000001"/>
    <x v="0"/>
    <n v="12270.2703"/>
    <x v="1326"/>
    <x v="0"/>
    <m/>
  </r>
  <r>
    <d v="2025-03-23T01:24:06"/>
    <x v="9"/>
    <n v="30"/>
    <s v="TORRES  GABRIEL OSNEIDER"/>
    <x v="0"/>
    <x v="0"/>
    <n v="153"/>
    <n v="17"/>
    <n v="182.532526475038"/>
    <m/>
    <n v="101516.52800000001"/>
    <x v="0"/>
    <n v="12270.2703"/>
    <x v="1326"/>
    <x v="0"/>
    <m/>
  </r>
  <r>
    <d v="2025-03-23T01:24:06"/>
    <x v="1"/>
    <n v="31"/>
    <s v="QUINTO WALDO HENDIS ENRIQUE"/>
    <x v="10"/>
    <x v="0"/>
    <n v="94"/>
    <n v="20.8888888888889"/>
    <n v="91.266263237518899"/>
    <m/>
    <n v="50758.264000000003"/>
    <x v="0"/>
    <n v="12270.2703"/>
    <x v="1326"/>
    <x v="0"/>
    <m/>
  </r>
  <r>
    <d v="2025-03-23T01:24:06"/>
    <x v="9"/>
    <n v="32"/>
    <s v="AGUDELO GARCIA DENIN ANGELO"/>
    <x v="0"/>
    <x v="0"/>
    <n v="184"/>
    <n v="20.4444444444444"/>
    <n v="182.532526475038"/>
    <m/>
    <n v="101516.52800000001"/>
    <x v="0"/>
    <n v="12270.2703"/>
    <x v="1326"/>
    <x v="0"/>
    <m/>
  </r>
  <r>
    <d v="2025-03-23T01:24:06"/>
    <x v="1"/>
    <n v="35"/>
    <s v="ACOSTA LORA JHON JADER"/>
    <x v="6"/>
    <x v="0"/>
    <n v="191"/>
    <n v="22.470588235294102"/>
    <n v="172.39183055975801"/>
    <s v="2 Descuentos (Usuarios desubicados) "/>
    <n v="95876.7209"/>
    <x v="1"/>
    <n v="12270.2703"/>
    <x v="1326"/>
    <x v="0"/>
    <m/>
  </r>
  <r>
    <d v="2025-03-23T01:24:07"/>
    <x v="9"/>
    <n v="36"/>
    <s v="MARTINEZ CHAVERRA LUIS NORBERTO"/>
    <x v="0"/>
    <x v="0"/>
    <n v="238"/>
    <n v="26.4444444444444"/>
    <n v="182.532526475038"/>
    <m/>
    <n v="101516.52800000001"/>
    <x v="0"/>
    <n v="12270.2703"/>
    <x v="1326"/>
    <x v="0"/>
    <m/>
  </r>
  <r>
    <d v="2025-03-23T01:24:07"/>
    <x v="1"/>
    <n v="38"/>
    <s v="JIMENEZ HERNANDEZ ESTEBAN CAMILO"/>
    <x v="0"/>
    <x v="0"/>
    <n v="172"/>
    <n v="19.1111111111111"/>
    <n v="182.532526475038"/>
    <m/>
    <n v="101516.52800000001"/>
    <x v="0"/>
    <n v="12270.2703"/>
    <x v="1326"/>
    <x v="0"/>
    <m/>
  </r>
  <r>
    <d v="2025-03-23T01:24:07"/>
    <x v="9"/>
    <n v="39"/>
    <s v="CERVANTES MARTINEZ FELIX ENRIQUE"/>
    <x v="3"/>
    <x v="0"/>
    <n v="216"/>
    <n v="21.6"/>
    <n v="202.81391830559801"/>
    <m/>
    <n v="112796.1422"/>
    <x v="0"/>
    <n v="12270.2703"/>
    <x v="1326"/>
    <x v="0"/>
    <m/>
  </r>
  <r>
    <d v="2025-03-23T01:24:07"/>
    <x v="1"/>
    <n v="40"/>
    <s v="OCAMPO OCAMPO ANTONIO JOSE"/>
    <x v="6"/>
    <x v="0"/>
    <n v="205"/>
    <n v="27.3333333333333"/>
    <n v="152.11043872919799"/>
    <m/>
    <n v="84597.106700000004"/>
    <x v="0"/>
    <n v="12270.2703"/>
    <x v="1326"/>
    <x v="0"/>
    <m/>
  </r>
  <r>
    <d v="2025-03-23T01:24:07"/>
    <x v="9"/>
    <n v="41"/>
    <s v="GARCIA DAVID WILSON ALBERTO"/>
    <x v="0"/>
    <x v="0"/>
    <n v="177"/>
    <n v="19.6666666666667"/>
    <n v="182.532526475038"/>
    <m/>
    <n v="101516.52800000001"/>
    <x v="1"/>
    <n v="12270.2703"/>
    <x v="1326"/>
    <x v="0"/>
    <m/>
  </r>
  <r>
    <d v="2025-03-23T01:24:08"/>
    <x v="1"/>
    <n v="42"/>
    <s v="BERNAL RONDON KEVIN OSWALDO"/>
    <x v="2"/>
    <x v="0"/>
    <n v="89"/>
    <n v="14.8333333333333"/>
    <n v="121.688350983359"/>
    <m/>
    <n v="67677.685299999997"/>
    <x v="1"/>
    <n v="12270.2703"/>
    <x v="1326"/>
    <x v="0"/>
    <m/>
  </r>
  <r>
    <d v="2025-03-24T00:40:21"/>
    <x v="12"/>
    <n v="1"/>
    <s v="RESTREPO RODRIGUEZ LIBARDO ANDRES"/>
    <x v="9"/>
    <x v="0"/>
    <n v="213"/>
    <n v="17.75"/>
    <n v="214.96774193548401"/>
    <s v="1 Descuento (Conduct) "/>
    <n v="118736.129"/>
    <x v="0"/>
    <n v="9947.3683999999994"/>
    <x v="1327"/>
    <x v="0"/>
    <m/>
  </r>
  <r>
    <d v="2025-03-24T00:40:21"/>
    <x v="12"/>
    <n v="2"/>
    <s v="PARIAS MURIEL JHON FREDY"/>
    <x v="0"/>
    <x v="0"/>
    <n v="162"/>
    <n v="18"/>
    <n v="161.22580645161301"/>
    <m/>
    <n v="89052.096799999999"/>
    <x v="1"/>
    <n v="9947.3683999999994"/>
    <x v="1327"/>
    <x v="0"/>
    <m/>
  </r>
  <r>
    <d v="2025-03-24T00:40:22"/>
    <x v="12"/>
    <n v="3"/>
    <s v="MURILLO  YORMAN ANDRES"/>
    <x v="9"/>
    <x v="0"/>
    <n v="264"/>
    <n v="22"/>
    <n v="214.96774193548401"/>
    <m/>
    <n v="118736.129"/>
    <x v="0"/>
    <n v="9947.3683999999994"/>
    <x v="1327"/>
    <x v="0"/>
    <m/>
  </r>
  <r>
    <d v="2025-03-24T00:40:22"/>
    <x v="12"/>
    <n v="5"/>
    <s v="LONDOO LOPERA DUVAN ANDRES"/>
    <x v="0"/>
    <x v="0"/>
    <n v="127"/>
    <n v="14.1111111111111"/>
    <n v="161.22580645161301"/>
    <s v="1 Descuento (Despachador) "/>
    <n v="89052.096799999999"/>
    <x v="1"/>
    <n v="9947.3683999999994"/>
    <x v="1327"/>
    <x v="0"/>
    <m/>
  </r>
  <r>
    <d v="2025-03-24T00:40:22"/>
    <x v="12"/>
    <n v="9"/>
    <s v="GUTIERREZ ARICAPA DANIEL HUMBERTO"/>
    <x v="1"/>
    <x v="0"/>
    <n v="188"/>
    <n v="17.090909090909101"/>
    <n v="197.05376344086"/>
    <m/>
    <n v="108841.4516"/>
    <x v="0"/>
    <n v="9947.3683999999994"/>
    <x v="1327"/>
    <x v="0"/>
    <m/>
  </r>
  <r>
    <d v="2025-03-24T00:40:23"/>
    <x v="12"/>
    <n v="13"/>
    <s v="DURANGO PAEZ GILDARDO"/>
    <x v="9"/>
    <x v="0"/>
    <n v="193"/>
    <n v="16.0833333333333"/>
    <n v="214.96774193548401"/>
    <s v="3 Descuentos (Usuarios desubicados) "/>
    <n v="118736.129"/>
    <x v="0"/>
    <n v="9947.3683999999994"/>
    <x v="1327"/>
    <x v="0"/>
    <m/>
  </r>
  <r>
    <d v="2025-03-24T00:40:23"/>
    <x v="12"/>
    <n v="14"/>
    <s v="QUINTERO  ALVARO ANTONIO"/>
    <x v="1"/>
    <x v="0"/>
    <n v="209"/>
    <n v="19"/>
    <n v="197.05376344086"/>
    <m/>
    <n v="108841.4516"/>
    <x v="1"/>
    <n v="9947.3683999999994"/>
    <x v="1327"/>
    <x v="0"/>
    <m/>
  </r>
  <r>
    <d v="2025-03-24T00:40:23"/>
    <x v="12"/>
    <n v="15"/>
    <s v="VERENZUELA MARTINEZ ALEXANDER"/>
    <x v="1"/>
    <x v="0"/>
    <n v="228"/>
    <n v="20.727272727272702"/>
    <n v="197.05376344086"/>
    <m/>
    <n v="108841.4516"/>
    <x v="1"/>
    <n v="9947.3683999999994"/>
    <x v="1327"/>
    <x v="0"/>
    <m/>
  </r>
  <r>
    <d v="2025-03-24T00:40:24"/>
    <x v="12"/>
    <n v="17"/>
    <s v="ESPINOZA CHAVARRIA GUILLERMO LEON"/>
    <x v="0"/>
    <x v="0"/>
    <n v="145"/>
    <n v="16.1111111111111"/>
    <n v="161.22580645161301"/>
    <m/>
    <n v="89052.096799999999"/>
    <x v="0"/>
    <n v="9947.3683999999994"/>
    <x v="1327"/>
    <x v="0"/>
    <m/>
  </r>
  <r>
    <d v="2025-03-24T00:40:24"/>
    <x v="12"/>
    <n v="21"/>
    <s v="DURANGO DAVID JOSE"/>
    <x v="0"/>
    <x v="0"/>
    <n v="154"/>
    <n v="17.1111111111111"/>
    <n v="161.22580645161301"/>
    <m/>
    <n v="89052.096799999999"/>
    <x v="0"/>
    <n v="9947.3683999999994"/>
    <x v="1327"/>
    <x v="0"/>
    <m/>
  </r>
  <r>
    <d v="2025-03-24T00:40:24"/>
    <x v="12"/>
    <n v="23"/>
    <s v="RUA CHAVARRIA JEFERSON ANDREY"/>
    <x v="0"/>
    <x v="0"/>
    <n v="193"/>
    <n v="21.4444444444444"/>
    <n v="161.22580645161301"/>
    <s v="3 Descuentos (Transbordo) "/>
    <n v="89052.096799999999"/>
    <x v="2"/>
    <n v="9947.3683999999994"/>
    <x v="1327"/>
    <x v="0"/>
    <m/>
  </r>
  <r>
    <d v="2025-03-24T00:40:24"/>
    <x v="12"/>
    <n v="25"/>
    <s v="TORRES  GABRIEL OSNEIDER"/>
    <x v="1"/>
    <x v="0"/>
    <n v="199"/>
    <n v="18.090909090909101"/>
    <n v="197.05376344086"/>
    <m/>
    <n v="108841.4516"/>
    <x v="1"/>
    <n v="9947.3683999999994"/>
    <x v="1327"/>
    <x v="0"/>
    <m/>
  </r>
  <r>
    <d v="2025-03-24T00:40:24"/>
    <x v="12"/>
    <n v="29"/>
    <s v="JARAMILLO JARAMILLO FRANCISCO WBEIMAR"/>
    <x v="8"/>
    <x v="0"/>
    <n v="82"/>
    <n v="16.399999999999999"/>
    <n v="89.569892473118301"/>
    <m/>
    <n v="49473.3871"/>
    <x v="0"/>
    <n v="9947.3683999999994"/>
    <x v="1327"/>
    <x v="0"/>
    <m/>
  </r>
  <r>
    <d v="2025-03-24T00:40:25"/>
    <x v="12"/>
    <n v="31"/>
    <s v="ACOSTA LORA JHON JADER"/>
    <x v="9"/>
    <x v="0"/>
    <n v="216"/>
    <n v="18"/>
    <n v="214.96774193548401"/>
    <m/>
    <n v="118736.129"/>
    <x v="0"/>
    <n v="9947.3683999999994"/>
    <x v="1327"/>
    <x v="0"/>
    <m/>
  </r>
  <r>
    <d v="2025-03-24T00:40:25"/>
    <x v="12"/>
    <n v="33"/>
    <s v="MARULANDA JARAMILLO DAWER ANDRES"/>
    <x v="6"/>
    <x v="0"/>
    <n v="120"/>
    <n v="15"/>
    <n v="143.31182795698899"/>
    <s v="1 Descuento (Conduct) "/>
    <n v="79157.419399999999"/>
    <x v="0"/>
    <n v="9947.3683999999994"/>
    <x v="1327"/>
    <x v="0"/>
    <m/>
  </r>
  <r>
    <d v="2025-03-24T00:40:25"/>
    <x v="12"/>
    <n v="34"/>
    <s v="BERNAL RONDON KEVIN OSWALDO"/>
    <x v="6"/>
    <x v="0"/>
    <n v="137"/>
    <n v="17.125"/>
    <n v="143.31182795698899"/>
    <s v="5 Descuentos (Transbordo) "/>
    <n v="79157.419399999999"/>
    <x v="0"/>
    <n v="9947.3683999999994"/>
    <x v="1327"/>
    <x v="0"/>
    <m/>
  </r>
  <r>
    <d v="2025-03-24T00:40:25"/>
    <x v="12"/>
    <n v="37"/>
    <s v="TABORDA ROJAS DIEGO ALEJANDRO"/>
    <x v="0"/>
    <x v="0"/>
    <n v="149"/>
    <n v="16.5555555555556"/>
    <n v="161.22580645161301"/>
    <m/>
    <n v="89052.096799999999"/>
    <x v="1"/>
    <n v="9947.3683999999994"/>
    <x v="1327"/>
    <x v="0"/>
    <m/>
  </r>
  <r>
    <d v="2025-03-24T00:40:26"/>
    <x v="12"/>
    <n v="40"/>
    <s v="OCAMPO OCAMPO ANTONIO JOSE"/>
    <x v="0"/>
    <x v="0"/>
    <n v="178"/>
    <n v="19.7777777777778"/>
    <n v="161.22580645161301"/>
    <m/>
    <n v="89052.096799999999"/>
    <x v="0"/>
    <n v="9947.3683999999994"/>
    <x v="1327"/>
    <x v="0"/>
    <m/>
  </r>
  <r>
    <d v="2025-03-24T00:40:26"/>
    <x v="12"/>
    <n v="41"/>
    <s v="GARCIA DAVID WILSON ALBERTO"/>
    <x v="3"/>
    <x v="0"/>
    <n v="175"/>
    <n v="17.5"/>
    <n v="179.139784946237"/>
    <m/>
    <n v="98946.7742"/>
    <x v="1"/>
    <n v="9947.3683999999994"/>
    <x v="1327"/>
    <x v="0"/>
    <m/>
  </r>
  <r>
    <d v="2025-03-25T00:35:02"/>
    <x v="12"/>
    <n v="2"/>
    <s v="PARIAS MURIEL JHON FREDY"/>
    <x v="6"/>
    <x v="0"/>
    <n v="128"/>
    <n v="16"/>
    <n v="122.994652406417"/>
    <m/>
    <n v="67271.871700000003"/>
    <x v="1"/>
    <n v="12742.105299999999"/>
    <x v="1328"/>
    <x v="0"/>
    <m/>
  </r>
  <r>
    <d v="2025-03-25T00:35:03"/>
    <x v="12"/>
    <n v="4"/>
    <s v="SERNA GONZALES GEOVANNY ANDRES"/>
    <x v="6"/>
    <x v="0"/>
    <n v="155"/>
    <n v="19.375"/>
    <n v="122.994652406417"/>
    <s v="3 Descuentos (Usuarios desubicados y movilidad reducida)"/>
    <n v="67271.871700000003"/>
    <x v="0"/>
    <n v="12742.105299999999"/>
    <x v="1328"/>
    <x v="0"/>
    <m/>
  </r>
  <r>
    <d v="2025-03-25T00:35:03"/>
    <x v="12"/>
    <n v="6"/>
    <s v="LOPEZ PINEDA DANIEL ESTIVEN"/>
    <x v="8"/>
    <x v="0"/>
    <n v="97"/>
    <n v="19.399999999999999"/>
    <n v="76.871657754010698"/>
    <s v="4 Descuentos (Despachadores y Usuarios desubicados) "/>
    <n v="42044.919800000003"/>
    <x v="0"/>
    <n v="12742.105299999999"/>
    <x v="1328"/>
    <x v="0"/>
    <m/>
  </r>
  <r>
    <d v="2025-03-25T00:35:03"/>
    <x v="12"/>
    <n v="12"/>
    <s v="JIMENEZ JIMENEZ OMAR DAVID"/>
    <x v="0"/>
    <x v="0"/>
    <n v="125"/>
    <n v="13.8888888888889"/>
    <n v="138.368983957219"/>
    <m/>
    <n v="75680.855599999995"/>
    <x v="0"/>
    <n v="12742.105299999999"/>
    <x v="1328"/>
    <x v="0"/>
    <m/>
  </r>
  <r>
    <d v="2025-03-25T00:35:04"/>
    <x v="12"/>
    <n v="13"/>
    <s v="DURANGO PAEZ GILDARDO"/>
    <x v="9"/>
    <x v="0"/>
    <n v="188"/>
    <n v="15.6666666666667"/>
    <n v="184.49197860962599"/>
    <s v="FELIX CERVANTES Realiz 6 viajes donde moviliz 129 Usuarios, 1 Descuento (Monitoreo) "/>
    <n v="100907.8075"/>
    <x v="0"/>
    <n v="12742.105299999999"/>
    <x v="1328"/>
    <x v="0"/>
    <m/>
  </r>
  <r>
    <d v="2025-03-25T00:35:04"/>
    <x v="12"/>
    <n v="14"/>
    <s v="QUINTERO  ALVARO ANTONIO"/>
    <x v="9"/>
    <x v="0"/>
    <n v="198"/>
    <n v="16.5"/>
    <n v="184.49197860962599"/>
    <s v="4 Descuentos (Usuarios desubicados) "/>
    <n v="100907.8075"/>
    <x v="1"/>
    <n v="12742.105299999999"/>
    <x v="1328"/>
    <x v="0"/>
    <m/>
  </r>
  <r>
    <d v="2025-03-25T00:35:04"/>
    <x v="12"/>
    <n v="18"/>
    <s v="BETANCUR GUZMAN JHON FERNANDO"/>
    <x v="13"/>
    <x v="0"/>
    <n v="202"/>
    <n v="14.4285714285714"/>
    <n v="215.24064171123001"/>
    <m/>
    <n v="117725.7754"/>
    <x v="0"/>
    <n v="12742.105299999999"/>
    <x v="1328"/>
    <x v="0"/>
    <m/>
  </r>
  <r>
    <d v="2025-03-25T00:35:04"/>
    <x v="12"/>
    <n v="20"/>
    <s v="GONZALEZ PEREZ RAFAEL JOSE"/>
    <x v="0"/>
    <x v="0"/>
    <n v="137"/>
    <n v="15.2222222222222"/>
    <n v="138.368983957219"/>
    <s v="1 Descuento (Monitoreo) "/>
    <n v="75680.855599999995"/>
    <x v="0"/>
    <n v="12742.105299999999"/>
    <x v="1328"/>
    <x v="0"/>
    <m/>
  </r>
  <r>
    <d v="2025-03-25T00:35:05"/>
    <x v="12"/>
    <n v="22"/>
    <s v="QUIRAMA CASTAEDA JHON JADER"/>
    <x v="3"/>
    <x v="0"/>
    <n v="128"/>
    <n v="12.8"/>
    <n v="153.743315508021"/>
    <s v="Se descuenta 0.5 viaje de 8 20 am ya que NO ingresa a la minorista luego de ir al recaudo."/>
    <n v="79907.089600000007"/>
    <x v="1"/>
    <n v="12742.105299999999"/>
    <x v="1328"/>
    <x v="2"/>
    <n v="7.65"/>
  </r>
  <r>
    <d v="2025-03-25T00:35:05"/>
    <x v="12"/>
    <n v="24"/>
    <s v="HERRERA GIRALDO DAVINSON"/>
    <x v="12"/>
    <x v="0"/>
    <n v="191"/>
    <n v="14.692307692307701"/>
    <n v="199.86631016042799"/>
    <m/>
    <n v="109316.7914"/>
    <x v="0"/>
    <n v="12742.105299999999"/>
    <x v="1328"/>
    <x v="0"/>
    <m/>
  </r>
  <r>
    <d v="2025-03-25T00:35:05"/>
    <x v="12"/>
    <n v="26"/>
    <s v="CIRO MARIN RODRIGO ALBERTO"/>
    <x v="3"/>
    <x v="0"/>
    <n v="150"/>
    <n v="15"/>
    <n v="153.743315508021"/>
    <s v="3 Descuentos (Usuarios desubicados) "/>
    <n v="84089.839600000007"/>
    <x v="0"/>
    <n v="12742.105299999999"/>
    <x v="1328"/>
    <x v="0"/>
    <m/>
  </r>
  <r>
    <d v="2025-03-25T00:35:06"/>
    <x v="12"/>
    <n v="28"/>
    <s v="AGUDELO GARCIA LLORDIN ELIAS"/>
    <x v="3"/>
    <x v="0"/>
    <n v="184"/>
    <n v="18.399999999999999"/>
    <n v="153.743315508021"/>
    <s v="10 Descuentos (Despachadores, conduct y transbordo)"/>
    <n v="84089.839600000007"/>
    <x v="0"/>
    <n v="12742.105299999999"/>
    <x v="1328"/>
    <x v="0"/>
    <m/>
  </r>
  <r>
    <d v="2025-03-25T00:35:06"/>
    <x v="12"/>
    <n v="29"/>
    <s v="MARTINEZ CHAVERRA LUIS NORBERTO"/>
    <x v="3"/>
    <x v="0"/>
    <n v="165"/>
    <n v="16.5"/>
    <n v="153.743315508021"/>
    <m/>
    <n v="84089.839600000007"/>
    <x v="0"/>
    <n v="12742.105299999999"/>
    <x v="1328"/>
    <x v="0"/>
    <m/>
  </r>
  <r>
    <d v="2025-03-25T00:35:06"/>
    <x v="12"/>
    <n v="30"/>
    <s v="TORRES SUAREZ JUAN DIEGO"/>
    <x v="9"/>
    <x v="0"/>
    <n v="209"/>
    <n v="17.4166666666667"/>
    <n v="184.49197860962599"/>
    <m/>
    <n v="100907.8075"/>
    <x v="0"/>
    <n v="12742.105299999999"/>
    <x v="1328"/>
    <x v="0"/>
    <m/>
  </r>
  <r>
    <d v="2025-03-25T00:35:06"/>
    <x v="12"/>
    <n v="32"/>
    <s v="AGUDELO GARCIA DENIN ANGELO"/>
    <x v="0"/>
    <x v="0"/>
    <n v="104"/>
    <n v="11.5555555555556"/>
    <n v="138.368983957219"/>
    <m/>
    <n v="75680.855599999995"/>
    <x v="0"/>
    <n v="12742.105299999999"/>
    <x v="1328"/>
    <x v="0"/>
    <m/>
  </r>
  <r>
    <d v="2025-03-25T00:35:07"/>
    <x v="12"/>
    <n v="34"/>
    <s v="LOPERA ALVAREZ ESTIVEN"/>
    <x v="4"/>
    <x v="0"/>
    <n v="119"/>
    <n v="17"/>
    <n v="107.62032085561501"/>
    <m/>
    <n v="58862.887699999999"/>
    <x v="0"/>
    <n v="12742.105299999999"/>
    <x v="1328"/>
    <x v="0"/>
    <m/>
  </r>
  <r>
    <d v="2025-03-25T00:35:07"/>
    <x v="12"/>
    <n v="38"/>
    <s v="JIMENEZ HERNANDEZ ESTEBAN CAMILO"/>
    <x v="3"/>
    <x v="0"/>
    <n v="121"/>
    <n v="12.1"/>
    <n v="153.743315508021"/>
    <m/>
    <n v="84089.839600000007"/>
    <x v="0"/>
    <n v="12742.105299999999"/>
    <x v="1328"/>
    <x v="0"/>
    <m/>
  </r>
  <r>
    <d v="2025-03-25T00:35:07"/>
    <x v="12"/>
    <n v="39"/>
    <s v="PALMAR PANA EDIXON JOSUE"/>
    <x v="3"/>
    <x v="0"/>
    <n v="125"/>
    <n v="12.5"/>
    <n v="153.743315508021"/>
    <s v="2 Descuentos (Asociado) "/>
    <n v="84089.839600000007"/>
    <x v="0"/>
    <n v="12742.105299999999"/>
    <x v="1328"/>
    <x v="0"/>
    <m/>
  </r>
  <r>
    <d v="2025-03-25T00:35:07"/>
    <x v="12"/>
    <n v="40"/>
    <s v="OCAMPO OCAMPO ANTONIO JOSE"/>
    <x v="0"/>
    <x v="0"/>
    <n v="149"/>
    <n v="16.5555555555556"/>
    <n v="138.368983957219"/>
    <m/>
    <n v="75680.855599999995"/>
    <x v="0"/>
    <n v="12742.105299999999"/>
    <x v="1328"/>
    <x v="0"/>
    <m/>
  </r>
  <r>
    <d v="2025-03-26T02:43:13"/>
    <x v="1"/>
    <n v="1"/>
    <s v="RESTREPO RODRIGUEZ LIBARDO ANDRES"/>
    <x v="1"/>
    <x v="0"/>
    <n v="175"/>
    <n v="15.909090909090899"/>
    <n v="243.28333333333299"/>
    <s v="Se descuenta 0.5 viaje de 5 22 am ya que sube por el 13 sin autorizacion  "/>
    <n v="129714"/>
    <x v="0"/>
    <n v="12977.5"/>
    <x v="1329"/>
    <x v="2"/>
    <n v="11.05"/>
  </r>
  <r>
    <d v="2025-03-26T02:43:14"/>
    <x v="9"/>
    <n v="2"/>
    <s v="PARIAS MURIEL JHON FREDY"/>
    <x v="0"/>
    <x v="0"/>
    <n v="232"/>
    <n v="25.7777777777778"/>
    <n v="199.05"/>
    <m/>
    <n v="111179.25"/>
    <x v="1"/>
    <n v="12977.5"/>
    <x v="1329"/>
    <x v="0"/>
    <m/>
  </r>
  <r>
    <d v="2025-03-26T02:43:14"/>
    <x v="1"/>
    <n v="3"/>
    <s v="MURILLO  YORMAN ANDRES"/>
    <x v="8"/>
    <x v="0"/>
    <n v="109"/>
    <n v="21.8"/>
    <n v="110.583333333333"/>
    <s v="4 Descuentos (Conduct y despachadores) "/>
    <n v="61766.25"/>
    <x v="0"/>
    <n v="12977.5"/>
    <x v="1329"/>
    <x v="0"/>
    <m/>
  </r>
  <r>
    <d v="2025-03-26T02:43:14"/>
    <x v="9"/>
    <n v="4"/>
    <s v="SERNA GONZALES GEOVANNY ANDRES"/>
    <x v="3"/>
    <x v="0"/>
    <n v="239"/>
    <n v="23.9"/>
    <n v="221.166666666667"/>
    <s v="3 Descuentos (Usuarios desubicados y movilidad reducida) "/>
    <n v="123532.5"/>
    <x v="0"/>
    <n v="12977.5"/>
    <x v="1329"/>
    <x v="0"/>
    <m/>
  </r>
  <r>
    <d v="2025-03-26T02:43:15"/>
    <x v="1"/>
    <n v="5"/>
    <s v="LONDOO LOPERA DUVAN ANDRES"/>
    <x v="0"/>
    <x v="0"/>
    <n v="219"/>
    <n v="24.3333333333333"/>
    <n v="199.05"/>
    <m/>
    <n v="111179.25"/>
    <x v="1"/>
    <n v="12977.5"/>
    <x v="1329"/>
    <x v="0"/>
    <m/>
  </r>
  <r>
    <d v="2025-03-26T02:43:15"/>
    <x v="9"/>
    <n v="6"/>
    <s v="LOPEZ PINEDA DANIEL ESTIVEN"/>
    <x v="1"/>
    <x v="0"/>
    <n v="264"/>
    <n v="24"/>
    <n v="243.28333333333299"/>
    <s v="1 Descuento (Conduct) "/>
    <n v="135885.75"/>
    <x v="0"/>
    <n v="12977.5"/>
    <x v="1329"/>
    <x v="0"/>
    <m/>
  </r>
  <r>
    <d v="2025-03-26T02:43:16"/>
    <x v="1"/>
    <n v="7"/>
    <s v="MEDINA MARTINEZ JONATHAN ESTIVEN"/>
    <x v="0"/>
    <x v="0"/>
    <n v="196"/>
    <n v="21.7777777777778"/>
    <n v="199.05"/>
    <s v="Se descuenta 0.5 viaje de 11 04 am ya que abandona ruta sin autorizacion "/>
    <n v="105007.5"/>
    <x v="1"/>
    <n v="12977.5"/>
    <x v="1329"/>
    <x v="2"/>
    <n v="11.05"/>
  </r>
  <r>
    <d v="2025-03-26T02:43:16"/>
    <x v="9"/>
    <n v="8"/>
    <s v="GONZALEZ PEREZ RAFAEL JOSE"/>
    <x v="0"/>
    <x v="0"/>
    <n v="195"/>
    <n v="21.6666666666667"/>
    <n v="199.05"/>
    <m/>
    <n v="111179.25"/>
    <x v="1"/>
    <n v="12977.5"/>
    <x v="1329"/>
    <x v="0"/>
    <m/>
  </r>
  <r>
    <d v="2025-03-26T02:43:17"/>
    <x v="1"/>
    <n v="9"/>
    <s v="GUTIERREZ ARICAPA DANIEL HUMBERTO"/>
    <x v="3"/>
    <x v="0"/>
    <n v="219"/>
    <n v="21.9"/>
    <n v="221.166666666667"/>
    <s v="Se descuenta 0.5 viaje de 8 10 am ya que NO espera el tiempo indicado en el paradero "/>
    <n v="117360.75"/>
    <x v="0"/>
    <n v="12977.5"/>
    <x v="1329"/>
    <x v="2"/>
    <n v="11.05"/>
  </r>
  <r>
    <d v="2025-03-26T02:43:17"/>
    <x v="9"/>
    <n v="10"/>
    <s v="RAMIREZ RENGIFO JORGE ANDRES"/>
    <x v="7"/>
    <x v="0"/>
    <n v="85"/>
    <n v="28.3333333333333"/>
    <n v="66.349999999999994"/>
    <m/>
    <n v="37059.75"/>
    <x v="0"/>
    <n v="12977.5"/>
    <x v="1329"/>
    <x v="0"/>
    <m/>
  </r>
  <r>
    <d v="2025-03-26T02:43:18"/>
    <x v="1"/>
    <n v="11"/>
    <s v="PUERTA URREGO EDWARD ANDRES"/>
    <x v="1"/>
    <x v="0"/>
    <n v="211"/>
    <n v="19.181818181818201"/>
    <n v="243.28333333333299"/>
    <s v="3 Descuentos (Usuarios desubicados) "/>
    <n v="135885.75"/>
    <x v="0"/>
    <n v="12977.5"/>
    <x v="1329"/>
    <x v="0"/>
    <m/>
  </r>
  <r>
    <d v="2025-03-26T02:43:18"/>
    <x v="9"/>
    <n v="12"/>
    <s v="JIMENEZ JIMENEZ OMAR DAVID"/>
    <x v="4"/>
    <x v="0"/>
    <n v="160"/>
    <n v="22.8571428571429"/>
    <n v="154.816666666667"/>
    <m/>
    <n v="86472.75"/>
    <x v="0"/>
    <n v="12977.5"/>
    <x v="1329"/>
    <x v="0"/>
    <m/>
  </r>
  <r>
    <d v="2025-03-26T02:43:18"/>
    <x v="1"/>
    <n v="13"/>
    <s v="DURANGO PAEZ GILDARDO"/>
    <x v="3"/>
    <x v="0"/>
    <n v="201"/>
    <n v="20.100000000000001"/>
    <n v="221.166666666667"/>
    <s v="1 Descuento (Tecnico radios) "/>
    <n v="123532.5"/>
    <x v="0"/>
    <n v="12977.5"/>
    <x v="1329"/>
    <x v="0"/>
    <m/>
  </r>
  <r>
    <d v="2025-03-26T02:43:19"/>
    <x v="9"/>
    <n v="14"/>
    <s v="DAVID  HENRY GIOVANNY"/>
    <x v="6"/>
    <x v="0"/>
    <n v="231"/>
    <n v="28.875"/>
    <n v="176.933333333333"/>
    <s v="4 Descuentos (Usuarios desubicados) "/>
    <n v="98826"/>
    <x v="1"/>
    <n v="12977.5"/>
    <x v="1329"/>
    <x v="0"/>
    <m/>
  </r>
  <r>
    <d v="2025-03-26T02:43:19"/>
    <x v="1"/>
    <n v="15"/>
    <s v="QUINTERO  ALVARO ANTONIO"/>
    <x v="0"/>
    <x v="0"/>
    <n v="219"/>
    <n v="24.3333333333333"/>
    <n v="199.05"/>
    <s v="5 Descuentos (Despachador y usuarios desubicados) "/>
    <n v="111179.25"/>
    <x v="1"/>
    <n v="12977.5"/>
    <x v="1329"/>
    <x v="0"/>
    <m/>
  </r>
  <r>
    <d v="2025-03-26T02:43:20"/>
    <x v="9"/>
    <n v="16"/>
    <s v="PEREZ GARCIA JUAN ESTEBAN"/>
    <x v="0"/>
    <x v="0"/>
    <n v="216"/>
    <n v="24"/>
    <n v="199.05"/>
    <s v="3 Descuentos (Usuarios desubicados) "/>
    <n v="111179.25"/>
    <x v="0"/>
    <n v="12977.5"/>
    <x v="1329"/>
    <x v="0"/>
    <m/>
  </r>
  <r>
    <d v="2025-03-26T02:43:20"/>
    <x v="1"/>
    <n v="17"/>
    <s v="ESPINOZA CHAVARRIA GUILLERMO LEON"/>
    <x v="6"/>
    <x v="0"/>
    <n v="176"/>
    <n v="22"/>
    <n v="176.933333333333"/>
    <m/>
    <n v="98826"/>
    <x v="0"/>
    <n v="12977.5"/>
    <x v="1329"/>
    <x v="0"/>
    <m/>
  </r>
  <r>
    <d v="2025-03-26T02:43:20"/>
    <x v="9"/>
    <n v="18"/>
    <s v="BETANCUR GUZMAN JHON FERNANDO"/>
    <x v="0"/>
    <x v="0"/>
    <n v="194"/>
    <n v="21.5555555555556"/>
    <n v="199.05"/>
    <m/>
    <n v="111179.25"/>
    <x v="0"/>
    <n v="12977.5"/>
    <x v="1329"/>
    <x v="0"/>
    <m/>
  </r>
  <r>
    <d v="2025-03-26T02:43:20"/>
    <x v="1"/>
    <n v="19"/>
    <s v="MUOZ PEA WEIMAR ALONSO"/>
    <x v="9"/>
    <x v="0"/>
    <n v="238"/>
    <n v="19.8333333333333"/>
    <n v="265.39999999999998"/>
    <s v="1 Descuento (Despachador) "/>
    <n v="148239"/>
    <x v="0"/>
    <n v="12977.5"/>
    <x v="1329"/>
    <x v="0"/>
    <m/>
  </r>
  <r>
    <d v="2025-03-26T02:43:21"/>
    <x v="9"/>
    <n v="21"/>
    <s v="DURANGO DAVID JOSE"/>
    <x v="7"/>
    <x v="0"/>
    <n v="48"/>
    <n v="16"/>
    <n v="66.349999999999994"/>
    <m/>
    <n v="37059.75"/>
    <x v="0"/>
    <n v="12977.5"/>
    <x v="1329"/>
    <x v="0"/>
    <m/>
  </r>
  <r>
    <d v="2025-03-26T02:43:21"/>
    <x v="1"/>
    <n v="22"/>
    <s v="QUIRAMA CASTAEDA JHON JADER"/>
    <x v="1"/>
    <x v="0"/>
    <n v="227"/>
    <n v="20.636363636363601"/>
    <n v="243.28333333333299"/>
    <m/>
    <n v="135885.75"/>
    <x v="1"/>
    <n v="12977.5"/>
    <x v="1329"/>
    <x v="0"/>
    <m/>
  </r>
  <r>
    <d v="2025-03-26T02:43:21"/>
    <x v="9"/>
    <n v="23"/>
    <s v="SALDARRIAGA PARRA LUIS ALBERTO"/>
    <x v="1"/>
    <x v="0"/>
    <n v="257"/>
    <n v="23.363636363636399"/>
    <n v="243.28333333333299"/>
    <m/>
    <n v="135885.75"/>
    <x v="2"/>
    <n v="12977.5"/>
    <x v="1329"/>
    <x v="0"/>
    <m/>
  </r>
  <r>
    <d v="2025-03-26T02:43:22"/>
    <x v="1"/>
    <n v="24"/>
    <s v="HERRERA GIRALDO DAVINSON"/>
    <x v="8"/>
    <x v="0"/>
    <n v="161"/>
    <n v="32.200000000000003"/>
    <n v="110.583333333333"/>
    <m/>
    <n v="61766.25"/>
    <x v="0"/>
    <n v="12977.5"/>
    <x v="1329"/>
    <x v="0"/>
    <m/>
  </r>
  <r>
    <d v="2025-03-26T02:43:22"/>
    <x v="9"/>
    <n v="25"/>
    <s v="JIMENEZ HURTADO CARLOS ESTIVEN"/>
    <x v="6"/>
    <x v="0"/>
    <n v="201"/>
    <n v="25.125"/>
    <n v="176.933333333333"/>
    <m/>
    <n v="98826"/>
    <x v="1"/>
    <n v="12977.5"/>
    <x v="1329"/>
    <x v="0"/>
    <m/>
  </r>
  <r>
    <d v="2025-03-26T02:43:22"/>
    <x v="1"/>
    <n v="26"/>
    <s v="CIRO MARIN RODRIGO ALBERTO"/>
    <x v="2"/>
    <x v="0"/>
    <n v="131"/>
    <n v="21.8333333333333"/>
    <n v="132.69999999999999"/>
    <s v="2 Descuentos (Usuarios desubicados) "/>
    <n v="74119.5"/>
    <x v="0"/>
    <n v="12977.5"/>
    <x v="1329"/>
    <x v="0"/>
    <m/>
  </r>
  <r>
    <d v="2025-03-26T02:43:22"/>
    <x v="9"/>
    <n v="27"/>
    <s v="FLORES RINCON JORGE ALBERTO "/>
    <x v="4"/>
    <x v="0"/>
    <n v="160"/>
    <n v="22.8571428571429"/>
    <n v="154.816666666667"/>
    <s v="2 Descuentos (Despachador) "/>
    <n v="86472.75"/>
    <x v="0"/>
    <n v="12977.5"/>
    <x v="1329"/>
    <x v="0"/>
    <m/>
  </r>
  <r>
    <d v="2025-03-26T02:43:22"/>
    <x v="1"/>
    <n v="28"/>
    <s v="AGUDELO GARCIA LLORDIN ELIAS"/>
    <x v="6"/>
    <x v="0"/>
    <n v="138"/>
    <n v="17.25"/>
    <n v="176.933333333333"/>
    <m/>
    <n v="98826"/>
    <x v="0"/>
    <n v="12977.5"/>
    <x v="1329"/>
    <x v="0"/>
    <m/>
  </r>
  <r>
    <d v="2025-03-26T02:43:23"/>
    <x v="9"/>
    <n v="29"/>
    <s v="JARAMILLO JARAMILLO FRANCISCO WBEIMAR"/>
    <x v="5"/>
    <x v="0"/>
    <n v="26"/>
    <n v="26"/>
    <n v="22.116666666666699"/>
    <m/>
    <n v="12353.25"/>
    <x v="0"/>
    <n v="12977.5"/>
    <x v="1329"/>
    <x v="0"/>
    <m/>
  </r>
  <r>
    <d v="2025-03-26T02:43:23"/>
    <x v="1"/>
    <n v="30"/>
    <s v="TORRES SUAREZ JUAN DIEGO"/>
    <x v="9"/>
    <x v="0"/>
    <n v="235"/>
    <n v="19.5833333333333"/>
    <n v="265.39999999999998"/>
    <s v="2 Descuentos (Conduct) "/>
    <n v="148239"/>
    <x v="0"/>
    <n v="12977.5"/>
    <x v="1329"/>
    <x v="0"/>
    <m/>
  </r>
  <r>
    <d v="2025-03-26T02:43:23"/>
    <x v="9"/>
    <n v="31"/>
    <s v="ACOSTA LORA JHON JADER"/>
    <x v="9"/>
    <x v="0"/>
    <n v="237"/>
    <n v="19.75"/>
    <n v="265.39999999999998"/>
    <s v="9 Descuentos (Asociado y transbordo) "/>
    <n v="148239"/>
    <x v="0"/>
    <n v="12977.5"/>
    <x v="1329"/>
    <x v="0"/>
    <m/>
  </r>
  <r>
    <d v="2025-03-26T02:43:23"/>
    <x v="1"/>
    <n v="32"/>
    <s v="AGUDELO GARCIA DENIN ANGELO"/>
    <x v="1"/>
    <x v="0"/>
    <n v="231"/>
    <n v="21"/>
    <n v="243.28333333333299"/>
    <s v="3 Descuentos (Conducts) "/>
    <n v="135885.75"/>
    <x v="0"/>
    <n v="12977.5"/>
    <x v="1329"/>
    <x v="0"/>
    <m/>
  </r>
  <r>
    <d v="2025-03-26T02:43:24"/>
    <x v="9"/>
    <n v="33"/>
    <s v="MARULANDA JARAMILLO DAWER ANDRES"/>
    <x v="1"/>
    <x v="0"/>
    <n v="172"/>
    <n v="15.636363636363599"/>
    <n v="243.28333333333299"/>
    <m/>
    <n v="135885.75"/>
    <x v="0"/>
    <n v="12977.5"/>
    <x v="1329"/>
    <x v="0"/>
    <m/>
  </r>
  <r>
    <d v="2025-03-26T02:43:24"/>
    <x v="1"/>
    <n v="34"/>
    <s v="LOPERA ALVAREZ ESTIVEN"/>
    <x v="0"/>
    <x v="3"/>
    <n v="202"/>
    <n v="22.4444444444444"/>
    <n v="199.05"/>
    <m/>
    <n v="111179.25"/>
    <x v="0"/>
    <n v="12977.5"/>
    <x v="1329"/>
    <x v="0"/>
    <m/>
  </r>
  <r>
    <d v="2025-03-26T02:43:24"/>
    <x v="9"/>
    <n v="36"/>
    <s v="MARTINEZ CHAVERRA LUIS NORBERTO"/>
    <x v="0"/>
    <x v="0"/>
    <n v="248"/>
    <n v="27.5555555555556"/>
    <n v="199.05"/>
    <m/>
    <n v="111179.25"/>
    <x v="0"/>
    <n v="12977.5"/>
    <x v="1329"/>
    <x v="0"/>
    <m/>
  </r>
  <r>
    <d v="2025-03-26T02:43:25"/>
    <x v="1"/>
    <n v="37"/>
    <s v="TABORDA ROJAS DIEGO ALEJANDRO"/>
    <x v="1"/>
    <x v="0"/>
    <n v="270"/>
    <n v="24.545454545454501"/>
    <n v="243.28333333333299"/>
    <m/>
    <n v="135885.75"/>
    <x v="1"/>
    <n v="12977.5"/>
    <x v="1329"/>
    <x v="0"/>
    <m/>
  </r>
  <r>
    <d v="2025-03-26T02:43:25"/>
    <x v="9"/>
    <n v="38"/>
    <s v="JIMENEZ HERNANDEZ ESTEBAN CAMILO"/>
    <x v="0"/>
    <x v="0"/>
    <n v="190"/>
    <n v="21.1111111111111"/>
    <n v="199.05"/>
    <m/>
    <n v="111179.25"/>
    <x v="0"/>
    <n v="12977.5"/>
    <x v="1329"/>
    <x v="0"/>
    <m/>
  </r>
  <r>
    <d v="2025-03-26T02:43:25"/>
    <x v="1"/>
    <n v="39"/>
    <s v="PALMAR PANA EDIXON JOSUE"/>
    <x v="9"/>
    <x v="0"/>
    <n v="249"/>
    <n v="20.75"/>
    <n v="265.39999999999998"/>
    <m/>
    <n v="148239"/>
    <x v="0"/>
    <n v="12977.5"/>
    <x v="1329"/>
    <x v="0"/>
    <m/>
  </r>
  <r>
    <d v="2025-03-26T02:43:25"/>
    <x v="9"/>
    <n v="40"/>
    <s v="OCAMPO OCAMPO ANTONIO JOSE"/>
    <x v="12"/>
    <x v="0"/>
    <n v="276"/>
    <n v="21.230769230769202"/>
    <n v="287.51666666666699"/>
    <m/>
    <n v="160592.25"/>
    <x v="0"/>
    <n v="12977.5"/>
    <x v="1329"/>
    <x v="0"/>
    <m/>
  </r>
  <r>
    <d v="2025-03-26T02:43:25"/>
    <x v="1"/>
    <n v="41"/>
    <s v="GARCIA DAVID WILSON ALBERTO"/>
    <x v="0"/>
    <x v="0"/>
    <n v="257"/>
    <n v="28.5555555555556"/>
    <n v="199.05"/>
    <m/>
    <n v="111179.25"/>
    <x v="1"/>
    <n v="12977.5"/>
    <x v="1329"/>
    <x v="0"/>
    <m/>
  </r>
  <r>
    <d v="2025-03-26T02:43:26"/>
    <x v="9"/>
    <n v="42"/>
    <s v="BERNAL RONDON KEVIN OSWALDO"/>
    <x v="12"/>
    <x v="0"/>
    <n v="267"/>
    <n v="20.538461538461501"/>
    <n v="287.51666666666699"/>
    <s v="4 Descuentos (Usuarios desubicados) "/>
    <n v="160592.25"/>
    <x v="1"/>
    <n v="12977.5"/>
    <x v="1329"/>
    <x v="0"/>
    <m/>
  </r>
  <r>
    <d v="2025-03-27T01:26:45"/>
    <x v="9"/>
    <n v="1"/>
    <s v="RESTREPO RODRIGUEZ LIBARDO ANDRES"/>
    <x v="3"/>
    <x v="0"/>
    <n v="172"/>
    <n v="17.2"/>
    <n v="210.54242002781601"/>
    <s v="1 Descuento (Usuario desubicado) "/>
    <n v="117317.31570000001"/>
    <x v="0"/>
    <n v="13446.1538"/>
    <x v="1330"/>
    <x v="0"/>
    <m/>
  </r>
  <r>
    <d v="2025-03-27T01:26:46"/>
    <x v="1"/>
    <n v="2"/>
    <s v="PARIAS MURIEL JHON FREDY"/>
    <x v="0"/>
    <x v="0"/>
    <n v="194"/>
    <n v="21.5555555555556"/>
    <n v="189.48817802503501"/>
    <m/>
    <n v="105585.58409999999"/>
    <x v="1"/>
    <n v="13446.1538"/>
    <x v="1330"/>
    <x v="0"/>
    <m/>
  </r>
  <r>
    <d v="2025-03-27T01:26:46"/>
    <x v="9"/>
    <n v="3"/>
    <s v="MURILLO  YORMAN ANDRES"/>
    <x v="0"/>
    <x v="0"/>
    <n v="174"/>
    <n v="19.3333333333333"/>
    <n v="189.48817802503501"/>
    <m/>
    <n v="105585.58409999999"/>
    <x v="0"/>
    <n v="13446.1538"/>
    <x v="1330"/>
    <x v="0"/>
    <m/>
  </r>
  <r>
    <d v="2025-03-27T01:26:46"/>
    <x v="1"/>
    <n v="4"/>
    <s v="SERNA GONZALES GEOVANNY ANDRES"/>
    <x v="0"/>
    <x v="0"/>
    <n v="185"/>
    <n v="20.5555555555556"/>
    <n v="189.48817802503501"/>
    <s v="3 Descuentos (Usuarios desubicados y transbordo) "/>
    <n v="105585.58409999999"/>
    <x v="0"/>
    <n v="13446.1538"/>
    <x v="1330"/>
    <x v="0"/>
    <m/>
  </r>
  <r>
    <d v="2025-03-27T01:26:47"/>
    <x v="9"/>
    <n v="5"/>
    <s v="LONDOO LOPERA DUVAN ANDRES"/>
    <x v="3"/>
    <x v="0"/>
    <n v="265"/>
    <n v="26.5"/>
    <n v="210.54242002781601"/>
    <m/>
    <n v="117317.31570000001"/>
    <x v="1"/>
    <n v="13446.1538"/>
    <x v="1330"/>
    <x v="0"/>
    <m/>
  </r>
  <r>
    <d v="2025-03-27T01:26:47"/>
    <x v="1"/>
    <n v="6"/>
    <s v="LOPEZ PINEDA DANIEL ESTIVEN"/>
    <x v="0"/>
    <x v="0"/>
    <n v="203"/>
    <n v="22.5555555555556"/>
    <n v="189.48817802503501"/>
    <m/>
    <n v="105585.58409999999"/>
    <x v="0"/>
    <n v="13446.1538"/>
    <x v="1330"/>
    <x v="0"/>
    <m/>
  </r>
  <r>
    <d v="2025-03-27T01:26:47"/>
    <x v="9"/>
    <n v="7"/>
    <s v="MEDINA MARTINEZ JONATHAN ESTIVEN"/>
    <x v="0"/>
    <x v="0"/>
    <n v="175"/>
    <n v="19.4444444444444"/>
    <n v="189.48817802503501"/>
    <m/>
    <n v="105585.58409999999"/>
    <x v="1"/>
    <n v="13446.1538"/>
    <x v="1330"/>
    <x v="0"/>
    <m/>
  </r>
  <r>
    <d v="2025-03-27T01:26:48"/>
    <x v="1"/>
    <n v="8"/>
    <s v="VACA FIERRO ROBINSON"/>
    <x v="3"/>
    <x v="0"/>
    <n v="227"/>
    <n v="22.7"/>
    <n v="210.54242002781601"/>
    <m/>
    <n v="117317.31570000001"/>
    <x v="1"/>
    <n v="13446.1538"/>
    <x v="1330"/>
    <x v="0"/>
    <m/>
  </r>
  <r>
    <d v="2025-03-27T01:26:48"/>
    <x v="9"/>
    <n v="9"/>
    <s v="GUTIERREZ ARICAPA DANIEL HUMBERTO"/>
    <x v="0"/>
    <x v="0"/>
    <n v="168"/>
    <n v="18.6666666666667"/>
    <n v="189.48817802503501"/>
    <s v="4 Descuentos (Despachador) "/>
    <n v="105585.58409999999"/>
    <x v="0"/>
    <n v="13446.1538"/>
    <x v="1330"/>
    <x v="0"/>
    <m/>
  </r>
  <r>
    <d v="2025-03-27T01:26:48"/>
    <x v="1"/>
    <n v="10"/>
    <s v="RAMIREZ RENGIFO JORGE ANDRES"/>
    <x v="2"/>
    <x v="0"/>
    <n v="120"/>
    <n v="20"/>
    <n v="126.32545201668999"/>
    <s v="5 Descuentos (Transbordo) "/>
    <n v="70390.3894"/>
    <x v="0"/>
    <n v="13446.1538"/>
    <x v="1330"/>
    <x v="0"/>
    <m/>
  </r>
  <r>
    <d v="2025-03-27T01:26:48"/>
    <x v="9"/>
    <n v="11"/>
    <s v="PUERTA URREGO EDWARD ANDRES"/>
    <x v="6"/>
    <x v="0"/>
    <n v="195"/>
    <n v="24.375"/>
    <n v="168.43393602225299"/>
    <s v="2 Descuentos (Usuarios desubicados) "/>
    <n v="93853.852599999998"/>
    <x v="0"/>
    <n v="13446.1538"/>
    <x v="1330"/>
    <x v="0"/>
    <m/>
  </r>
  <r>
    <d v="2025-03-27T01:26:48"/>
    <x v="1"/>
    <n v="12"/>
    <s v="JIMENEZ JIMENEZ OMAR DAVID"/>
    <x v="10"/>
    <x v="0"/>
    <n v="80"/>
    <n v="20"/>
    <n v="84.216968011126596"/>
    <m/>
    <n v="46926.926299999999"/>
    <x v="0"/>
    <n v="13446.1538"/>
    <x v="1330"/>
    <x v="0"/>
    <m/>
  </r>
  <r>
    <d v="2025-03-27T01:26:49"/>
    <x v="9"/>
    <n v="13"/>
    <s v="CERVANTES MARTINEZ FELIX ENRIQUE"/>
    <x v="6"/>
    <x v="0"/>
    <n v="165"/>
    <n v="20.625"/>
    <n v="168.43393602225299"/>
    <s v="27 Descuentos (Transbordo), Se descuenta 0.5 viaje de 9 07 am ya que NO espera el tiempo indicado en el paradero "/>
    <n v="88003.852599999998"/>
    <x v="0"/>
    <n v="13446.1538"/>
    <x v="1330"/>
    <x v="2"/>
    <n v="10.5"/>
  </r>
  <r>
    <d v="2025-03-27T01:26:49"/>
    <x v="1"/>
    <n v="14"/>
    <s v="RUA CHAVARRIA JEFERSON ANDREY"/>
    <x v="3"/>
    <x v="0"/>
    <n v="245"/>
    <n v="24.5"/>
    <n v="210.54242002781601"/>
    <s v="ANDRES DIAZ Realiz 5 viajes donde moviliz 133 Usuarios, 2 Descuentos (Usuarios desubicados) "/>
    <n v="117317.31570000001"/>
    <x v="1"/>
    <n v="13446.1538"/>
    <x v="1330"/>
    <x v="0"/>
    <m/>
  </r>
  <r>
    <d v="2025-03-27T01:26:49"/>
    <x v="9"/>
    <n v="15"/>
    <s v="QUINTERO  ALVARO ANTONIO"/>
    <x v="6"/>
    <x v="0"/>
    <n v="221"/>
    <n v="27.625"/>
    <n v="168.43393602225299"/>
    <s v="5 Descuentos (Usuarios desubicados y despachadora) "/>
    <n v="93853.852599999998"/>
    <x v="1"/>
    <n v="13446.1538"/>
    <x v="1330"/>
    <x v="0"/>
    <m/>
  </r>
  <r>
    <d v="2025-03-27T01:26:49"/>
    <x v="1"/>
    <n v="16"/>
    <s v="PEREZ GARCIA JUAN ESTEBAN"/>
    <x v="4"/>
    <x v="0"/>
    <n v="184"/>
    <n v="26.285714285714299"/>
    <n v="147.379694019471"/>
    <s v="1 Descuento (Recursos Humanos) "/>
    <n v="82122.120999999999"/>
    <x v="0"/>
    <n v="13446.1538"/>
    <x v="1330"/>
    <x v="0"/>
    <m/>
  </r>
  <r>
    <d v="2025-03-27T01:26:50"/>
    <x v="9"/>
    <n v="17"/>
    <s v="ESPINOZA CHAVARRIA GUILLERMO LEON"/>
    <x v="6"/>
    <x v="0"/>
    <n v="174"/>
    <n v="21.75"/>
    <n v="168.43393602225299"/>
    <s v="1 Descuento (Despachador) "/>
    <n v="93853.852599999998"/>
    <x v="0"/>
    <n v="13446.1538"/>
    <x v="1330"/>
    <x v="0"/>
    <m/>
  </r>
  <r>
    <d v="2025-03-27T01:26:50"/>
    <x v="1"/>
    <n v="18"/>
    <s v="BETANCUR GUZMAN JHON FERNANDO"/>
    <x v="13"/>
    <x v="0"/>
    <n v="294"/>
    <n v="21"/>
    <n v="294.75938803894297"/>
    <m/>
    <n v="164244.242"/>
    <x v="0"/>
    <n v="13446.1538"/>
    <x v="1330"/>
    <x v="0"/>
    <m/>
  </r>
  <r>
    <d v="2025-03-27T01:26:50"/>
    <x v="9"/>
    <n v="19"/>
    <s v="MUOZ PEA WEIMAR ALONSO"/>
    <x v="2"/>
    <x v="0"/>
    <n v="148"/>
    <n v="24.6666666666667"/>
    <n v="126.32545201668999"/>
    <m/>
    <n v="70390.3894"/>
    <x v="0"/>
    <n v="13446.1538"/>
    <x v="1330"/>
    <x v="0"/>
    <m/>
  </r>
  <r>
    <d v="2025-03-27T01:26:50"/>
    <x v="1"/>
    <n v="20"/>
    <s v="GONZALEZ PEREZ RAFAEL JOSE"/>
    <x v="1"/>
    <x v="0"/>
    <n v="202"/>
    <n v="18.363636363636399"/>
    <n v="231.596662030598"/>
    <s v="1 Descuento (Despachador) "/>
    <n v="129049.04730000001"/>
    <x v="0"/>
    <n v="13446.1538"/>
    <x v="1330"/>
    <x v="0"/>
    <m/>
  </r>
  <r>
    <d v="2025-03-27T01:26:51"/>
    <x v="9"/>
    <n v="22"/>
    <s v="QUIRAMA CASTAEDA JHON JADER"/>
    <x v="1"/>
    <x v="0"/>
    <n v="232"/>
    <n v="21.090909090909101"/>
    <n v="231.596662030598"/>
    <m/>
    <n v="129049.04730000001"/>
    <x v="1"/>
    <n v="13446.1538"/>
    <x v="1330"/>
    <x v="0"/>
    <m/>
  </r>
  <r>
    <d v="2025-03-27T01:26:51"/>
    <x v="1"/>
    <n v="23"/>
    <s v="SALDARRIAGA PARRA LUIS ALBERTO"/>
    <x v="0"/>
    <x v="0"/>
    <n v="140"/>
    <n v="15.5555555555556"/>
    <n v="189.48817802503501"/>
    <m/>
    <n v="105585.58409999999"/>
    <x v="2"/>
    <n v="13446.1538"/>
    <x v="1330"/>
    <x v="0"/>
    <m/>
  </r>
  <r>
    <d v="2025-03-27T01:26:51"/>
    <x v="9"/>
    <n v="24"/>
    <s v="HERRERA GIRALDO DAVINSON"/>
    <x v="0"/>
    <x v="0"/>
    <n v="165"/>
    <n v="18.3333333333333"/>
    <n v="189.48817802503501"/>
    <s v="5 Descuentos (Despachadores y conducts) "/>
    <n v="105585.58409999999"/>
    <x v="0"/>
    <n v="13446.1538"/>
    <x v="1330"/>
    <x v="0"/>
    <m/>
  </r>
  <r>
    <d v="2025-03-27T01:26:51"/>
    <x v="1"/>
    <n v="25"/>
    <s v="JIMENEZ HURTADO CARLOS ESTIVEN"/>
    <x v="3"/>
    <x v="0"/>
    <n v="210"/>
    <n v="21"/>
    <n v="210.54242002781601"/>
    <m/>
    <n v="117317.31570000001"/>
    <x v="1"/>
    <n v="13446.1538"/>
    <x v="1330"/>
    <x v="0"/>
    <m/>
  </r>
  <r>
    <d v="2025-03-27T01:26:52"/>
    <x v="9"/>
    <n v="26"/>
    <s v="CIRO MARIN RODRIGO ALBERTO"/>
    <x v="3"/>
    <x v="0"/>
    <n v="235"/>
    <n v="23.5"/>
    <n v="210.54242002781601"/>
    <s v="3 Descuentos (Asociado y usuarios desubicados) "/>
    <n v="117317.31570000001"/>
    <x v="0"/>
    <n v="13446.1538"/>
    <x v="1330"/>
    <x v="0"/>
    <m/>
  </r>
  <r>
    <d v="2025-03-27T01:26:52"/>
    <x v="1"/>
    <n v="27"/>
    <s v="FLORES RINCON JORGE ALBERTO"/>
    <x v="3"/>
    <x v="0"/>
    <n v="227"/>
    <n v="22.7"/>
    <n v="210.54242002781601"/>
    <s v="20 Descuentos (Transbordo) "/>
    <n v="117317.31570000001"/>
    <x v="0"/>
    <n v="13446.1538"/>
    <x v="1330"/>
    <x v="0"/>
    <m/>
  </r>
  <r>
    <d v="2025-03-27T01:26:52"/>
    <x v="9"/>
    <n v="28"/>
    <s v="AGUDELO GARCIA LLORDIN ELIAS"/>
    <x v="6"/>
    <x v="0"/>
    <n v="172"/>
    <n v="20.235294117647101"/>
    <n v="178.961057023644"/>
    <s v="3 Descuentos (Despachador) "/>
    <n v="99719.718399999998"/>
    <x v="0"/>
    <n v="13446.1538"/>
    <x v="1330"/>
    <x v="0"/>
    <m/>
  </r>
  <r>
    <d v="2025-03-27T01:26:52"/>
    <x v="1"/>
    <n v="29"/>
    <s v="JARAMILLO JARAMILLO FRANCISCO WBEIMAR"/>
    <x v="6"/>
    <x v="0"/>
    <n v="125"/>
    <n v="15.625"/>
    <n v="168.43393602225299"/>
    <m/>
    <n v="93853.852599999998"/>
    <x v="0"/>
    <n v="13446.1538"/>
    <x v="1330"/>
    <x v="0"/>
    <m/>
  </r>
  <r>
    <d v="2025-03-27T01:26:52"/>
    <x v="9"/>
    <n v="30"/>
    <s v="TORRES  GABRIEL OSNEIDER"/>
    <x v="3"/>
    <x v="0"/>
    <n v="234"/>
    <n v="23.4"/>
    <n v="210.54242002781601"/>
    <m/>
    <n v="117317.31570000001"/>
    <x v="0"/>
    <n v="13446.1538"/>
    <x v="1330"/>
    <x v="0"/>
    <m/>
  </r>
  <r>
    <d v="2025-03-27T01:26:53"/>
    <x v="1"/>
    <n v="31"/>
    <s v="ACOSTA LORA JHON JADER"/>
    <x v="3"/>
    <x v="0"/>
    <n v="186"/>
    <n v="18.600000000000001"/>
    <n v="210.54242002781601"/>
    <s v="2 Descuentos (Despachadora) "/>
    <n v="117317.31570000001"/>
    <x v="0"/>
    <n v="13446.1538"/>
    <x v="1330"/>
    <x v="0"/>
    <m/>
  </r>
  <r>
    <d v="2025-03-27T01:26:53"/>
    <x v="9"/>
    <n v="32"/>
    <s v="AGUDELO GARCIA DENIN ANGELO"/>
    <x v="6"/>
    <x v="0"/>
    <n v="172"/>
    <n v="21.5"/>
    <n v="168.43393602225299"/>
    <m/>
    <n v="93853.852599999998"/>
    <x v="0"/>
    <n v="13446.1538"/>
    <x v="1330"/>
    <x v="0"/>
    <m/>
  </r>
  <r>
    <d v="2025-03-27T01:26:53"/>
    <x v="1"/>
    <n v="33"/>
    <s v="MARULANDA JARAMILLO DAWER ANDRES"/>
    <x v="3"/>
    <x v="0"/>
    <n v="173"/>
    <n v="17.3"/>
    <n v="210.54242002781601"/>
    <m/>
    <n v="117317.31570000001"/>
    <x v="0"/>
    <n v="13446.1538"/>
    <x v="1330"/>
    <x v="0"/>
    <m/>
  </r>
  <r>
    <d v="2025-03-27T01:26:53"/>
    <x v="9"/>
    <n v="34"/>
    <s v="LOPERA ALVAREZ ESTIVEN"/>
    <x v="9"/>
    <x v="0"/>
    <n v="257"/>
    <n v="21.4166666666667"/>
    <n v="252.65090403337999"/>
    <s v="3 Descuentos (usuarios desubicados) "/>
    <n v="140780.7789"/>
    <x v="0"/>
    <n v="13446.1538"/>
    <x v="1330"/>
    <x v="0"/>
    <m/>
  </r>
  <r>
    <d v="2025-03-27T01:26:54"/>
    <x v="1"/>
    <n v="36"/>
    <s v="MARTINEZ CHAVERRA LUIS NORBERTO"/>
    <x v="3"/>
    <x v="0"/>
    <n v="211"/>
    <n v="21.1"/>
    <n v="210.54242002781601"/>
    <m/>
    <n v="117317.31570000001"/>
    <x v="0"/>
    <n v="13446.1538"/>
    <x v="1330"/>
    <x v="0"/>
    <m/>
  </r>
  <r>
    <d v="2025-03-27T01:26:54"/>
    <x v="9"/>
    <n v="38"/>
    <s v="JIMENEZ HERNANDEZ ESTEBAN CAMILO"/>
    <x v="0"/>
    <x v="0"/>
    <n v="166"/>
    <n v="18.4444444444444"/>
    <n v="189.48817802503501"/>
    <m/>
    <n v="105585.58409999999"/>
    <x v="0"/>
    <n v="13446.1538"/>
    <x v="1330"/>
    <x v="0"/>
    <m/>
  </r>
  <r>
    <d v="2025-03-27T01:26:54"/>
    <x v="1"/>
    <n v="39"/>
    <s v="PALMAR PANA EDIXON JOSUE"/>
    <x v="3"/>
    <x v="0"/>
    <n v="220"/>
    <n v="22"/>
    <n v="210.54242002781601"/>
    <m/>
    <n v="117317.31570000001"/>
    <x v="0"/>
    <n v="13446.1538"/>
    <x v="1330"/>
    <x v="0"/>
    <m/>
  </r>
  <r>
    <d v="2025-03-27T01:26:54"/>
    <x v="9"/>
    <n v="40"/>
    <s v="OCAMPO OCAMPO ANTONIO JOSE"/>
    <x v="1"/>
    <x v="0"/>
    <n v="237"/>
    <n v="21.545454545454501"/>
    <n v="231.596662030598"/>
    <m/>
    <n v="129049.04730000001"/>
    <x v="0"/>
    <n v="13446.1538"/>
    <x v="1330"/>
    <x v="0"/>
    <m/>
  </r>
  <r>
    <d v="2025-03-27T01:26:55"/>
    <x v="1"/>
    <n v="41"/>
    <s v="GARCIA DAVID WILSON ALBERTO"/>
    <x v="3"/>
    <x v="0"/>
    <n v="214"/>
    <n v="21.4"/>
    <n v="210.54242002781601"/>
    <s v="6 Descuentos (Usuarios desubicados y despachadores) "/>
    <n v="117317.31570000001"/>
    <x v="1"/>
    <n v="13446.1538"/>
    <x v="1330"/>
    <x v="0"/>
    <m/>
  </r>
  <r>
    <d v="2025-03-27T01:26:55"/>
    <x v="9"/>
    <n v="42"/>
    <s v="DAVID  HENRY GIOVANNY"/>
    <x v="3"/>
    <x v="0"/>
    <n v="202"/>
    <n v="20.2"/>
    <n v="210.54242002781601"/>
    <s v="4 Descuentos (Usuarios desubicados) "/>
    <n v="117317.31570000001"/>
    <x v="1"/>
    <n v="13446.1538"/>
    <x v="1330"/>
    <x v="0"/>
    <m/>
  </r>
  <r>
    <d v="2025-03-28T01:32:15"/>
    <x v="1"/>
    <n v="1"/>
    <s v="RESTREPO RODRIGUEZ LIBARDO ANDRES"/>
    <x v="6"/>
    <x v="0"/>
    <n v="191"/>
    <n v="23.875"/>
    <n v="169.27731092437"/>
    <s v="4 Descuentos (Usuarios desubicados) "/>
    <n v="94347.226899999994"/>
    <x v="0"/>
    <n v="12615.384599999999"/>
    <x v="1331"/>
    <x v="0"/>
    <m/>
  </r>
  <r>
    <d v="2025-03-28T01:32:15"/>
    <x v="9"/>
    <n v="2"/>
    <s v="PARIAS MURIEL JHON FREDY"/>
    <x v="0"/>
    <x v="0"/>
    <n v="199"/>
    <n v="22.1111111111111"/>
    <n v="190.43697478991601"/>
    <s v="2 Descuentos (Usuarios desubicados) "/>
    <n v="106140.6303"/>
    <x v="1"/>
    <n v="12615.384599999999"/>
    <x v="1331"/>
    <x v="0"/>
    <m/>
  </r>
  <r>
    <d v="2025-03-28T01:32:15"/>
    <x v="1"/>
    <n v="3"/>
    <s v="MURILLO  YORMAN ANDRES"/>
    <x v="2"/>
    <x v="0"/>
    <n v="141"/>
    <n v="23.5"/>
    <n v="126.957983193277"/>
    <m/>
    <n v="70760.420199999993"/>
    <x v="0"/>
    <n v="12615.384599999999"/>
    <x v="1331"/>
    <x v="0"/>
    <m/>
  </r>
  <r>
    <d v="2025-03-28T01:32:16"/>
    <x v="9"/>
    <n v="4"/>
    <s v="JIMENEZ HURTADO CARLOS ESTIVEN"/>
    <x v="10"/>
    <x v="0"/>
    <n v="91"/>
    <n v="22.75"/>
    <n v="84.6386554621849"/>
    <m/>
    <n v="47173.613400000002"/>
    <x v="0"/>
    <n v="12615.384599999999"/>
    <x v="1331"/>
    <x v="0"/>
    <m/>
  </r>
  <r>
    <d v="2025-03-28T01:32:16"/>
    <x v="1"/>
    <n v="5"/>
    <s v="LONDOO LOPERA DUVAN ANDRES"/>
    <x v="3"/>
    <x v="0"/>
    <n v="220"/>
    <n v="22"/>
    <n v="211.59663865546199"/>
    <m/>
    <n v="117934.0336"/>
    <x v="1"/>
    <n v="12615.384599999999"/>
    <x v="1331"/>
    <x v="0"/>
    <m/>
  </r>
  <r>
    <d v="2025-03-28T01:32:16"/>
    <x v="9"/>
    <n v="6"/>
    <s v="LOPEZ PINEDA DANIEL ESTIVEN"/>
    <x v="9"/>
    <x v="0"/>
    <n v="247"/>
    <n v="20.5833333333333"/>
    <n v="253.915966386555"/>
    <s v="2 Descuentos (Usuarios desubicados) "/>
    <n v="141520.84030000001"/>
    <x v="0"/>
    <n v="12615.384599999999"/>
    <x v="1331"/>
    <x v="0"/>
    <m/>
  </r>
  <r>
    <d v="2025-03-28T01:32:17"/>
    <x v="1"/>
    <n v="7"/>
    <s v="MEDINA MARTINEZ JONATHAN ESTIVEN"/>
    <x v="0"/>
    <x v="3"/>
    <n v="196"/>
    <n v="21.7777777777778"/>
    <n v="190.43697478991601"/>
    <m/>
    <n v="106140.6303"/>
    <x v="1"/>
    <n v="12615.384599999999"/>
    <x v="1331"/>
    <x v="0"/>
    <m/>
  </r>
  <r>
    <d v="2025-03-28T01:32:17"/>
    <x v="9"/>
    <n v="8"/>
    <s v="VACA FIERRO ROBINSON"/>
    <x v="9"/>
    <x v="0"/>
    <n v="217"/>
    <n v="18.0833333333333"/>
    <n v="253.915966386555"/>
    <s v="4 Descuentos (Usuarios desubicados) "/>
    <n v="141520.84030000001"/>
    <x v="1"/>
    <n v="12615.384599999999"/>
    <x v="1331"/>
    <x v="0"/>
    <m/>
  </r>
  <r>
    <d v="2025-03-28T01:32:17"/>
    <x v="1"/>
    <n v="9"/>
    <s v="GUTIERREZ ARICAPA DANIEL HUMBERTO"/>
    <x v="0"/>
    <x v="0"/>
    <n v="188"/>
    <n v="20.8888888888889"/>
    <n v="190.43697478991601"/>
    <s v="1 Descuento (Despachador) "/>
    <n v="106140.6303"/>
    <x v="0"/>
    <n v="12615.384599999999"/>
    <x v="1331"/>
    <x v="0"/>
    <m/>
  </r>
  <r>
    <d v="2025-03-28T01:32:18"/>
    <x v="9"/>
    <n v="11"/>
    <s v="PUERTA URREGO EDWARD ANDRES"/>
    <x v="3"/>
    <x v="0"/>
    <n v="185"/>
    <n v="18.5"/>
    <n v="211.59663865546199"/>
    <s v="2 Descuentos (Usuarios desubicados) "/>
    <n v="117934.0336"/>
    <x v="0"/>
    <n v="12615.384599999999"/>
    <x v="1331"/>
    <x v="0"/>
    <m/>
  </r>
  <r>
    <d v="2025-03-28T01:32:18"/>
    <x v="1"/>
    <n v="12"/>
    <s v="DAVID  HENRY GIOVANNY"/>
    <x v="4"/>
    <x v="0"/>
    <n v="134"/>
    <n v="19.1428571428571"/>
    <n v="148.11764705882399"/>
    <s v="1 Descuento (Conduct) "/>
    <n v="82553.823499999999"/>
    <x v="0"/>
    <n v="12615.384599999999"/>
    <x v="1331"/>
    <x v="0"/>
    <m/>
  </r>
  <r>
    <d v="2025-03-28T01:32:18"/>
    <x v="9"/>
    <n v="13"/>
    <s v="DURANGO PAEZ GILDARDO"/>
    <x v="12"/>
    <x v="0"/>
    <n v="262"/>
    <n v="20.153846153846199"/>
    <n v="275.07563025210101"/>
    <s v="1 Descuento (Usuario desubicado) "/>
    <n v="153314.24369999999"/>
    <x v="0"/>
    <n v="12615.384599999999"/>
    <x v="1331"/>
    <x v="0"/>
    <m/>
  </r>
  <r>
    <d v="2025-03-28T01:32:19"/>
    <x v="1"/>
    <n v="14"/>
    <s v="DIAZ LOZADA ANDRES FELIPE"/>
    <x v="1"/>
    <x v="0"/>
    <n v="227"/>
    <n v="20.636363636363601"/>
    <n v="232.756302521008"/>
    <m/>
    <n v="129727.43700000001"/>
    <x v="1"/>
    <n v="12615.384599999999"/>
    <x v="1331"/>
    <x v="0"/>
    <m/>
  </r>
  <r>
    <d v="2025-03-28T01:32:19"/>
    <x v="9"/>
    <n v="15"/>
    <s v="VERENZUELA MARTINEZ ALEXANDER"/>
    <x v="6"/>
    <x v="0"/>
    <n v="264"/>
    <n v="33"/>
    <n v="169.27731092437"/>
    <m/>
    <n v="94347.226899999994"/>
    <x v="1"/>
    <n v="12615.384599999999"/>
    <x v="1331"/>
    <x v="0"/>
    <m/>
  </r>
  <r>
    <d v="2025-03-28T01:32:19"/>
    <x v="1"/>
    <n v="16"/>
    <s v="PEREZ GARCIA JUAN ESTEBAN"/>
    <x v="4"/>
    <x v="0"/>
    <n v="167"/>
    <n v="23.8571428571429"/>
    <n v="148.11764705882399"/>
    <m/>
    <n v="82553.823499999999"/>
    <x v="0"/>
    <n v="12615.384599999999"/>
    <x v="1331"/>
    <x v="0"/>
    <m/>
  </r>
  <r>
    <d v="2025-03-28T01:32:19"/>
    <x v="9"/>
    <n v="17"/>
    <s v="RAMIREZ RENGIFO JORGE ANDRES"/>
    <x v="0"/>
    <x v="0"/>
    <n v="207"/>
    <n v="23"/>
    <n v="190.43697478991601"/>
    <s v="1 Descuento (Usuario movilidad reducida) "/>
    <n v="106140.6303"/>
    <x v="0"/>
    <n v="12615.384599999999"/>
    <x v="1331"/>
    <x v="0"/>
    <m/>
  </r>
  <r>
    <d v="2025-03-28T01:32:20"/>
    <x v="1"/>
    <n v="19"/>
    <s v="MUOZ PEA WEIMAR ALONSO"/>
    <x v="0"/>
    <x v="0"/>
    <n v="183"/>
    <n v="20.3333333333333"/>
    <n v="190.43697478991601"/>
    <s v="2 Descuentos (despachador y usuario movilidad reducida) "/>
    <n v="106140.6303"/>
    <x v="0"/>
    <n v="12615.384599999999"/>
    <x v="1331"/>
    <x v="0"/>
    <m/>
  </r>
  <r>
    <d v="2025-03-28T01:32:20"/>
    <x v="9"/>
    <n v="20"/>
    <s v="GONZALEZ PEREZ RAFAEL JOSE"/>
    <x v="3"/>
    <x v="0"/>
    <n v="207"/>
    <n v="20.7"/>
    <n v="211.59663865546199"/>
    <m/>
    <n v="117934.0336"/>
    <x v="0"/>
    <n v="12615.384599999999"/>
    <x v="1331"/>
    <x v="0"/>
    <m/>
  </r>
  <r>
    <d v="2025-03-28T01:32:20"/>
    <x v="1"/>
    <n v="21"/>
    <s v="DURANGO DAVID JOSE"/>
    <x v="0"/>
    <x v="0"/>
    <n v="181"/>
    <n v="20.1111111111111"/>
    <n v="190.43697478991601"/>
    <s v="2 Descuentos (Conduct) "/>
    <n v="106140.6303"/>
    <x v="0"/>
    <n v="12615.384599999999"/>
    <x v="1331"/>
    <x v="0"/>
    <m/>
  </r>
  <r>
    <d v="2025-03-28T01:32:20"/>
    <x v="9"/>
    <n v="22"/>
    <s v="QUIRAMA CASTAEDA JHON JADER"/>
    <x v="3"/>
    <x v="0"/>
    <n v="278"/>
    <n v="27.8"/>
    <n v="211.59663865546199"/>
    <m/>
    <n v="117934.0336"/>
    <x v="1"/>
    <n v="12615.384599999999"/>
    <x v="1331"/>
    <x v="0"/>
    <m/>
  </r>
  <r>
    <d v="2025-03-28T01:32:21"/>
    <x v="1"/>
    <n v="23"/>
    <s v="SALDARRIAGA PARRA LUIS ALBERTO"/>
    <x v="0"/>
    <x v="0"/>
    <n v="195"/>
    <n v="21.6666666666667"/>
    <n v="190.43697478991601"/>
    <m/>
    <n v="106140.6303"/>
    <x v="2"/>
    <n v="12615.384599999999"/>
    <x v="1331"/>
    <x v="0"/>
    <m/>
  </r>
  <r>
    <d v="2025-03-28T01:32:21"/>
    <x v="9"/>
    <n v="24"/>
    <s v="CERVANTES MARTINEZ FELIX ENRIQUE"/>
    <x v="3"/>
    <x v="0"/>
    <n v="198"/>
    <n v="19.8"/>
    <n v="211.59663865546199"/>
    <s v="1 Descuento (Conduct) "/>
    <n v="117934.0336"/>
    <x v="0"/>
    <n v="12615.384599999999"/>
    <x v="1331"/>
    <x v="0"/>
    <m/>
  </r>
  <r>
    <d v="2025-03-28T01:32:21"/>
    <x v="1"/>
    <n v="25"/>
    <s v="HENAO MUOZ FERNEY"/>
    <x v="1"/>
    <x v="0"/>
    <n v="255"/>
    <n v="23.181818181818201"/>
    <n v="232.756302521008"/>
    <m/>
    <n v="129727.43700000001"/>
    <x v="1"/>
    <n v="12615.384599999999"/>
    <x v="1331"/>
    <x v="0"/>
    <m/>
  </r>
  <r>
    <d v="2025-03-28T01:32:22"/>
    <x v="9"/>
    <n v="26"/>
    <s v="QUINTERO  ALVARO ANTONIO"/>
    <x v="3"/>
    <x v="0"/>
    <n v="203"/>
    <n v="20.3"/>
    <n v="211.59663865546199"/>
    <s v="4 Descuentos (Usuarios desubicados) "/>
    <n v="117934.0336"/>
    <x v="0"/>
    <n v="12615.384599999999"/>
    <x v="1331"/>
    <x v="0"/>
    <m/>
  </r>
  <r>
    <d v="2025-03-28T01:32:22"/>
    <x v="1"/>
    <n v="27"/>
    <s v="FLORES RINCON JORGE ALBERTO"/>
    <x v="2"/>
    <x v="0"/>
    <n v="92"/>
    <n v="15.3333333333333"/>
    <n v="126.957983193277"/>
    <s v="2 Descuentos (Despachadores)"/>
    <n v="70760.420199999993"/>
    <x v="0"/>
    <n v="12615.384599999999"/>
    <x v="1331"/>
    <x v="0"/>
    <m/>
  </r>
  <r>
    <d v="2025-03-28T01:32:22"/>
    <x v="9"/>
    <n v="28"/>
    <s v="TORRES  GABRIEL OSNEIDER"/>
    <x v="0"/>
    <x v="0"/>
    <n v="191"/>
    <n v="21.2222222222222"/>
    <n v="190.43697478991601"/>
    <m/>
    <n v="106140.6303"/>
    <x v="0"/>
    <n v="12615.384599999999"/>
    <x v="1331"/>
    <x v="0"/>
    <m/>
  </r>
  <r>
    <d v="2025-03-28T01:32:22"/>
    <x v="1"/>
    <n v="29"/>
    <s v="JARAMILLO JARAMILLO FRANCISCO WBEIMAR"/>
    <x v="3"/>
    <x v="0"/>
    <n v="157"/>
    <n v="15.7"/>
    <n v="211.59663865546199"/>
    <m/>
    <n v="117934.0336"/>
    <x v="0"/>
    <n v="12615.384599999999"/>
    <x v="1331"/>
    <x v="0"/>
    <m/>
  </r>
  <r>
    <d v="2025-03-28T01:32:23"/>
    <x v="9"/>
    <n v="30"/>
    <s v="TORRES SUAREZ JUAN DIEGO"/>
    <x v="6"/>
    <x v="0"/>
    <n v="152"/>
    <n v="19"/>
    <n v="169.27731092437"/>
    <m/>
    <n v="94347.226899999994"/>
    <x v="0"/>
    <n v="12615.384599999999"/>
    <x v="1331"/>
    <x v="0"/>
    <m/>
  </r>
  <r>
    <d v="2025-03-28T01:32:23"/>
    <x v="1"/>
    <n v="31"/>
    <s v="ACOSTA LORA JHON JADER"/>
    <x v="3"/>
    <x v="0"/>
    <n v="192"/>
    <n v="19.2"/>
    <n v="211.59663865546199"/>
    <s v="3 Descuentos (Usuarios desubicados) "/>
    <n v="117934.0336"/>
    <x v="0"/>
    <n v="12615.384599999999"/>
    <x v="1331"/>
    <x v="0"/>
    <m/>
  </r>
  <r>
    <d v="2025-03-28T01:32:23"/>
    <x v="9"/>
    <n v="32"/>
    <s v="AGUDELO GARCIA DENIN ANGELO"/>
    <x v="6"/>
    <x v="0"/>
    <n v="205"/>
    <n v="24.117647058823501"/>
    <n v="179.857142857143"/>
    <m/>
    <n v="100243.9286"/>
    <x v="0"/>
    <n v="12615.384599999999"/>
    <x v="1331"/>
    <x v="0"/>
    <m/>
  </r>
  <r>
    <d v="2025-03-28T01:32:23"/>
    <x v="1"/>
    <n v="33"/>
    <s v="MARULANDA JARAMILLO DAWER ANDRES"/>
    <x v="0"/>
    <x v="0"/>
    <n v="184"/>
    <n v="20.4444444444444"/>
    <n v="190.43697478991601"/>
    <s v="Se descuenta 0.5 viaje de 8 24 am ya que NO espera el tiempo indicado en el paradero "/>
    <n v="100261.3803"/>
    <x v="0"/>
    <n v="12615.384599999999"/>
    <x v="1331"/>
    <x v="2"/>
    <n v="10.55"/>
  </r>
  <r>
    <d v="2025-03-28T01:32:24"/>
    <x v="9"/>
    <n v="34"/>
    <s v="LOPERA ALVAREZ ESTIVEN"/>
    <x v="0"/>
    <x v="0"/>
    <n v="200"/>
    <n v="22.2222222222222"/>
    <n v="190.43697478991601"/>
    <m/>
    <n v="106140.6303"/>
    <x v="0"/>
    <n v="12615.384599999999"/>
    <x v="1331"/>
    <x v="0"/>
    <m/>
  </r>
  <r>
    <d v="2025-03-28T01:32:24"/>
    <x v="1"/>
    <n v="36"/>
    <s v="MARTINEZ CHAVERRA LUIS NORBERTO"/>
    <x v="3"/>
    <x v="0"/>
    <n v="209"/>
    <n v="20.9"/>
    <n v="211.59663865546199"/>
    <m/>
    <n v="117934.0336"/>
    <x v="0"/>
    <n v="12615.384599999999"/>
    <x v="1331"/>
    <x v="0"/>
    <m/>
  </r>
  <r>
    <d v="2025-03-28T01:32:24"/>
    <x v="9"/>
    <n v="37"/>
    <s v="TABORDA ROJAS DIEGO ALEJANDRO"/>
    <x v="3"/>
    <x v="0"/>
    <n v="223"/>
    <n v="22.3"/>
    <n v="211.59663865546199"/>
    <m/>
    <n v="117934.0336"/>
    <x v="1"/>
    <n v="12615.384599999999"/>
    <x v="1331"/>
    <x v="0"/>
    <m/>
  </r>
  <r>
    <d v="2025-03-28T01:32:25"/>
    <x v="1"/>
    <n v="38"/>
    <s v="JIMENEZ HERNANDEZ ESTEBAN CAMILO"/>
    <x v="0"/>
    <x v="0"/>
    <n v="171"/>
    <n v="19"/>
    <n v="190.43697478991601"/>
    <m/>
    <n v="106140.6303"/>
    <x v="0"/>
    <n v="12615.384599999999"/>
    <x v="1331"/>
    <x v="0"/>
    <m/>
  </r>
  <r>
    <d v="2025-03-28T01:32:25"/>
    <x v="9"/>
    <n v="39"/>
    <s v="PALMAR PANA EDIXON JOSUE"/>
    <x v="4"/>
    <x v="0"/>
    <n v="116"/>
    <n v="16.571428571428601"/>
    <n v="148.11764705882399"/>
    <m/>
    <n v="82553.823499999999"/>
    <x v="0"/>
    <n v="12615.384599999999"/>
    <x v="1331"/>
    <x v="0"/>
    <m/>
  </r>
  <r>
    <d v="2025-03-28T01:32:25"/>
    <x v="1"/>
    <n v="40"/>
    <s v="OCAMPO OCAMPO ANTONIO JOSE"/>
    <x v="12"/>
    <x v="0"/>
    <n v="266"/>
    <n v="20.461538461538499"/>
    <n v="275.07563025210101"/>
    <m/>
    <n v="153314.24369999999"/>
    <x v="0"/>
    <n v="12615.384599999999"/>
    <x v="1331"/>
    <x v="0"/>
    <m/>
  </r>
  <r>
    <d v="2025-03-28T01:32:25"/>
    <x v="9"/>
    <n v="41"/>
    <s v="GARCIA DAVID WILSON ALBERTO"/>
    <x v="3"/>
    <x v="0"/>
    <n v="200"/>
    <n v="20"/>
    <n v="211.59663865546199"/>
    <m/>
    <n v="117934.0336"/>
    <x v="1"/>
    <n v="12615.384599999999"/>
    <x v="1331"/>
    <x v="0"/>
    <m/>
  </r>
  <r>
    <d v="2025-03-28T01:32:25"/>
    <x v="1"/>
    <n v="42"/>
    <s v="BERNAL RONDON KEVIN OSWALDO"/>
    <x v="2"/>
    <x v="0"/>
    <n v="160"/>
    <n v="24.615384615384599"/>
    <n v="137.53781512604999"/>
    <s v="2 Descuentos (Usuarios desubicados) "/>
    <n v="76657.121799999994"/>
    <x v="1"/>
    <n v="12615.384599999999"/>
    <x v="1331"/>
    <x v="0"/>
    <m/>
  </r>
  <r>
    <d v="2025-03-29T03:28:59"/>
    <x v="9"/>
    <n v="1"/>
    <s v="RESTREPO RODRIGUEZ LIBARDO ANDRES"/>
    <x v="8"/>
    <x v="0"/>
    <n v="106"/>
    <n v="21.2"/>
    <n v="105.917496443812"/>
    <m/>
    <n v="59036.735399999998"/>
    <x v="0"/>
    <n v="12680"/>
    <x v="1332"/>
    <x v="0"/>
    <m/>
  </r>
  <r>
    <d v="2025-03-29T03:29:00"/>
    <x v="1"/>
    <n v="2"/>
    <s v="PARIAS MURIEL JHON FREDY"/>
    <x v="2"/>
    <x v="0"/>
    <n v="154"/>
    <n v="25.6666666666667"/>
    <n v="127.100995732575"/>
    <m/>
    <n v="70844.082500000004"/>
    <x v="1"/>
    <n v="12680"/>
    <x v="1332"/>
    <x v="0"/>
    <m/>
  </r>
  <r>
    <d v="2025-03-29T03:29:00"/>
    <x v="9"/>
    <n v="3"/>
    <s v="MURILLO  YORMAN ANDRES"/>
    <x v="4"/>
    <x v="0"/>
    <n v="111"/>
    <n v="15.8571428571429"/>
    <n v="148.28449502133699"/>
    <s v="3 Descuentos (Usuarios desubicados) "/>
    <n v="82651.429600000003"/>
    <x v="0"/>
    <n v="12680"/>
    <x v="1332"/>
    <x v="0"/>
    <m/>
  </r>
  <r>
    <d v="2025-03-29T03:29:00"/>
    <x v="1"/>
    <n v="4"/>
    <s v="TORRES  GABRIEL OSNEIDER"/>
    <x v="4"/>
    <x v="0"/>
    <n v="151"/>
    <n v="21.571428571428601"/>
    <n v="148.28449502133699"/>
    <m/>
    <n v="82651.429600000003"/>
    <x v="0"/>
    <n v="12680"/>
    <x v="1332"/>
    <x v="0"/>
    <m/>
  </r>
  <r>
    <d v="2025-03-29T03:29:00"/>
    <x v="9"/>
    <n v="5"/>
    <s v="LONDOO LOPERA DUVAN ANDRES"/>
    <x v="0"/>
    <x v="0"/>
    <n v="201"/>
    <n v="22.3333333333333"/>
    <n v="190.651493598862"/>
    <m/>
    <n v="106266.1238"/>
    <x v="1"/>
    <n v="12680"/>
    <x v="1332"/>
    <x v="0"/>
    <m/>
  </r>
  <r>
    <d v="2025-03-29T03:29:01"/>
    <x v="1"/>
    <n v="6"/>
    <s v="LOPEZ PINEDA DANIEL ESTIVEN"/>
    <x v="3"/>
    <x v="0"/>
    <n v="187"/>
    <n v="18.7"/>
    <n v="211.834992887624"/>
    <m/>
    <n v="118073.4708"/>
    <x v="0"/>
    <n v="12680"/>
    <x v="1332"/>
    <x v="0"/>
    <m/>
  </r>
  <r>
    <d v="2025-03-29T03:29:01"/>
    <x v="9"/>
    <n v="7"/>
    <s v="MEDINA MARTINEZ JONATHAN ESTIVEN"/>
    <x v="0"/>
    <x v="0"/>
    <n v="201"/>
    <n v="22.3333333333333"/>
    <n v="190.651493598862"/>
    <s v="Se descuenta 0.5 viaje de 12 pm ya que NO cumple con las indicaciones de ruta "/>
    <n v="100386.8738"/>
    <x v="1"/>
    <n v="12680"/>
    <x v="1332"/>
    <x v="2"/>
    <n v="10.55"/>
  </r>
  <r>
    <d v="2025-03-29T03:29:02"/>
    <x v="1"/>
    <n v="8"/>
    <s v="VACA FIERRO ROBINSON"/>
    <x v="1"/>
    <x v="0"/>
    <n v="289"/>
    <n v="26.272727272727298"/>
    <n v="233.01849217638701"/>
    <m/>
    <n v="129880.81789999999"/>
    <x v="1"/>
    <n v="12680"/>
    <x v="1332"/>
    <x v="0"/>
    <m/>
  </r>
  <r>
    <d v="2025-03-29T03:29:02"/>
    <x v="9"/>
    <n v="9"/>
    <s v="GUTIERREZ ARICAPA DANIEL HUMBERTO"/>
    <x v="0"/>
    <x v="0"/>
    <n v="226"/>
    <n v="25.1111111111111"/>
    <n v="190.651493598862"/>
    <m/>
    <n v="106266.1238"/>
    <x v="0"/>
    <n v="12680"/>
    <x v="1332"/>
    <x v="0"/>
    <m/>
  </r>
  <r>
    <d v="2025-03-29T03:29:02"/>
    <x v="1"/>
    <n v="11"/>
    <s v="PUERTA URREGO EDWARD ANDRES"/>
    <x v="1"/>
    <x v="0"/>
    <n v="243"/>
    <n v="22.090909090909101"/>
    <n v="233.01849217638701"/>
    <s v="5 Descuentos (usuarios desubicados y asociado) "/>
    <n v="129880.81789999999"/>
    <x v="0"/>
    <n v="12680"/>
    <x v="1332"/>
    <x v="0"/>
    <m/>
  </r>
  <r>
    <d v="2025-03-29T03:29:02"/>
    <x v="9"/>
    <n v="12"/>
    <s v="DAVID  HENRY GIOVANNY"/>
    <x v="0"/>
    <x v="0"/>
    <n v="208"/>
    <n v="23.1111111111111"/>
    <n v="190.651493598862"/>
    <m/>
    <n v="106266.1238"/>
    <x v="0"/>
    <n v="12680"/>
    <x v="1332"/>
    <x v="0"/>
    <m/>
  </r>
  <r>
    <d v="2025-03-29T03:29:03"/>
    <x v="1"/>
    <n v="13"/>
    <s v="DURANGO PAEZ GILDARDO"/>
    <x v="1"/>
    <x v="0"/>
    <n v="220"/>
    <n v="20"/>
    <n v="233.01849217638701"/>
    <s v="1 Descuento (Despachador) "/>
    <n v="129880.81789999999"/>
    <x v="0"/>
    <n v="12680"/>
    <x v="1332"/>
    <x v="0"/>
    <m/>
  </r>
  <r>
    <d v="2025-03-29T03:29:03"/>
    <x v="9"/>
    <n v="14"/>
    <s v="DIAZ LOZADA ANDRES FELIPE"/>
    <x v="10"/>
    <x v="0"/>
    <n v="109"/>
    <n v="27.25"/>
    <n v="84.733997155049806"/>
    <m/>
    <n v="47229.388299999999"/>
    <x v="1"/>
    <n v="12680"/>
    <x v="1332"/>
    <x v="0"/>
    <m/>
  </r>
  <r>
    <d v="2025-03-29T03:29:03"/>
    <x v="1"/>
    <n v="15"/>
    <s v="VERENZUELA MARTINEZ ALEXANDER"/>
    <x v="0"/>
    <x v="0"/>
    <n v="277"/>
    <n v="30.7777777777778"/>
    <n v="190.651493598862"/>
    <m/>
    <n v="106266.1238"/>
    <x v="1"/>
    <n v="12680"/>
    <x v="1332"/>
    <x v="0"/>
    <m/>
  </r>
  <r>
    <d v="2025-03-29T03:29:04"/>
    <x v="9"/>
    <n v="16"/>
    <s v="PEREZ GARCIA JUAN ESTEBAN"/>
    <x v="0"/>
    <x v="0"/>
    <n v="154"/>
    <n v="17.1111111111111"/>
    <n v="190.651493598862"/>
    <m/>
    <n v="106266.1238"/>
    <x v="0"/>
    <n v="12680"/>
    <x v="1332"/>
    <x v="0"/>
    <m/>
  </r>
  <r>
    <d v="2025-03-29T03:29:04"/>
    <x v="1"/>
    <n v="17"/>
    <s v="ESPINOZA CHAVARRIA GUILLERMO LEON"/>
    <x v="6"/>
    <x v="0"/>
    <n v="187"/>
    <n v="23.375"/>
    <n v="169.46799431010001"/>
    <m/>
    <n v="94458.776700000002"/>
    <x v="0"/>
    <n v="12680"/>
    <x v="1332"/>
    <x v="0"/>
    <m/>
  </r>
  <r>
    <d v="2025-03-29T03:29:04"/>
    <x v="9"/>
    <n v="18"/>
    <s v="BETANCUR GUZMAN JHON FERNANDO"/>
    <x v="1"/>
    <x v="0"/>
    <n v="275"/>
    <n v="25"/>
    <n v="233.01849217638701"/>
    <m/>
    <n v="129880.81789999999"/>
    <x v="0"/>
    <n v="12680"/>
    <x v="1332"/>
    <x v="0"/>
    <m/>
  </r>
  <r>
    <d v="2025-03-29T03:29:04"/>
    <x v="1"/>
    <n v="19"/>
    <s v="PALMAR PANA EDIXON JOSUE"/>
    <x v="11"/>
    <x v="0"/>
    <n v="38"/>
    <n v="19"/>
    <n v="42.366998577524903"/>
    <m/>
    <n v="23614.694200000002"/>
    <x v="0"/>
    <n v="12680"/>
    <x v="1332"/>
    <x v="0"/>
    <m/>
  </r>
  <r>
    <d v="2025-03-29T03:29:05"/>
    <x v="9"/>
    <n v="20"/>
    <s v="GONZALEZ PEREZ RAFAEL JOSE"/>
    <x v="3"/>
    <x v="0"/>
    <n v="197"/>
    <n v="19.7"/>
    <n v="211.834992887624"/>
    <s v="1 Descuento (Usuario movilidad reducida) "/>
    <n v="118073.4708"/>
    <x v="0"/>
    <n v="12680"/>
    <x v="1332"/>
    <x v="0"/>
    <m/>
  </r>
  <r>
    <d v="2025-03-29T03:29:05"/>
    <x v="1"/>
    <n v="21"/>
    <s v="DURANGO DAVID JOSE"/>
    <x v="3"/>
    <x v="0"/>
    <n v="219"/>
    <n v="21.9"/>
    <n v="211.834992887624"/>
    <m/>
    <n v="118073.4708"/>
    <x v="0"/>
    <n v="12680"/>
    <x v="1332"/>
    <x v="0"/>
    <m/>
  </r>
  <r>
    <d v="2025-03-29T03:29:05"/>
    <x v="9"/>
    <n v="22"/>
    <s v="QUIRAMA CASTAEDA JHON JADER"/>
    <x v="0"/>
    <x v="0"/>
    <n v="183"/>
    <n v="20.3333333333333"/>
    <n v="190.651493598862"/>
    <m/>
    <n v="106266.1238"/>
    <x v="1"/>
    <n v="12680"/>
    <x v="1332"/>
    <x v="0"/>
    <m/>
  </r>
  <r>
    <d v="2025-03-29T03:29:06"/>
    <x v="1"/>
    <n v="23"/>
    <s v="SALDARRIAGA PARRA LUIS ALBERTO"/>
    <x v="0"/>
    <x v="0"/>
    <n v="166"/>
    <n v="18.4444444444444"/>
    <n v="190.651493598862"/>
    <s v="Se descuenta 0.5 viaje de 9 12 am ya que NO cumple con las indicaciones de ruta "/>
    <n v="100386.8738"/>
    <x v="2"/>
    <n v="12680"/>
    <x v="1332"/>
    <x v="2"/>
    <n v="10.55"/>
  </r>
  <r>
    <d v="2025-03-29T03:29:06"/>
    <x v="9"/>
    <n v="24"/>
    <s v="HERRERA GIRALDO DAVINSON"/>
    <x v="4"/>
    <x v="0"/>
    <n v="142"/>
    <n v="20.285714285714299"/>
    <n v="148.28449502133699"/>
    <m/>
    <n v="82651.429600000003"/>
    <x v="0"/>
    <n v="12680"/>
    <x v="1332"/>
    <x v="0"/>
    <m/>
  </r>
  <r>
    <d v="2025-03-29T03:29:06"/>
    <x v="1"/>
    <n v="25"/>
    <s v="JIMENEZ HURTADO CARLOS ESTIVEN"/>
    <x v="0"/>
    <x v="0"/>
    <n v="191"/>
    <n v="21.2222222222222"/>
    <n v="190.651493598862"/>
    <m/>
    <n v="106266.1238"/>
    <x v="1"/>
    <n v="12680"/>
    <x v="1332"/>
    <x v="0"/>
    <m/>
  </r>
  <r>
    <d v="2025-03-29T03:29:07"/>
    <x v="9"/>
    <n v="26"/>
    <s v="CIRO MARIN RODRIGO ALBERTO"/>
    <x v="3"/>
    <x v="0"/>
    <n v="234"/>
    <n v="23.4"/>
    <n v="211.834992887624"/>
    <s v="3 Descuentos (Monitoreo y usuarios desubicados)"/>
    <n v="118073.4708"/>
    <x v="0"/>
    <n v="12680"/>
    <x v="1332"/>
    <x v="0"/>
    <m/>
  </r>
  <r>
    <d v="2025-03-29T03:29:07"/>
    <x v="1"/>
    <n v="27"/>
    <s v="FLORES RINCON JORGE ALBERTO"/>
    <x v="9"/>
    <x v="0"/>
    <n v="237"/>
    <n v="19.75"/>
    <n v="254.20199146514901"/>
    <m/>
    <n v="141688.16500000001"/>
    <x v="0"/>
    <n v="12680"/>
    <x v="1332"/>
    <x v="0"/>
    <m/>
  </r>
  <r>
    <d v="2025-03-29T03:29:07"/>
    <x v="9"/>
    <n v="28"/>
    <s v="AGUDELO GARCIA LLORDIN ELIAS"/>
    <x v="3"/>
    <x v="0"/>
    <n v="143"/>
    <n v="14.3"/>
    <n v="211.834992887624"/>
    <s v="17 Descuentos (Transbordo y usuario desubicado) "/>
    <n v="118073.4708"/>
    <x v="0"/>
    <n v="12680"/>
    <x v="1332"/>
    <x v="0"/>
    <m/>
  </r>
  <r>
    <d v="2025-03-29T03:29:07"/>
    <x v="1"/>
    <n v="29"/>
    <s v="JARAMILLO JARAMILLO FRANCISCO WBEIMAR"/>
    <x v="0"/>
    <x v="0"/>
    <n v="122"/>
    <n v="13.5555555555556"/>
    <n v="190.651493598862"/>
    <m/>
    <n v="106266.1238"/>
    <x v="0"/>
    <n v="12680"/>
    <x v="1332"/>
    <x v="0"/>
    <m/>
  </r>
  <r>
    <d v="2025-03-29T03:29:08"/>
    <x v="9"/>
    <n v="30"/>
    <s v="TORRES SUAREZ JUAN DIEGO"/>
    <x v="10"/>
    <x v="0"/>
    <n v="99"/>
    <n v="22"/>
    <n v="95.325746799431002"/>
    <m/>
    <n v="53133.061900000001"/>
    <x v="0"/>
    <n v="12680"/>
    <x v="1332"/>
    <x v="0"/>
    <m/>
  </r>
  <r>
    <d v="2025-03-29T03:29:08"/>
    <x v="1"/>
    <n v="31"/>
    <s v="ACOSTA LORA JHON JADER"/>
    <x v="0"/>
    <x v="0"/>
    <n v="208"/>
    <n v="23.1111111111111"/>
    <n v="190.651493598862"/>
    <m/>
    <n v="106266.1238"/>
    <x v="0"/>
    <n v="12680"/>
    <x v="1332"/>
    <x v="0"/>
    <m/>
  </r>
  <r>
    <d v="2025-03-29T03:29:08"/>
    <x v="9"/>
    <n v="32"/>
    <s v="AGUDELO GARCIA DENIN ANGELO"/>
    <x v="3"/>
    <x v="0"/>
    <n v="202"/>
    <n v="20.2"/>
    <n v="211.834992887624"/>
    <s v="2 Descuentos (Jefe de ruta) "/>
    <n v="118073.4708"/>
    <x v="0"/>
    <n v="12680"/>
    <x v="1332"/>
    <x v="0"/>
    <m/>
  </r>
  <r>
    <d v="2025-03-29T03:29:09"/>
    <x v="1"/>
    <n v="33"/>
    <s v="MARULANDA JARAMILLO DAWER ANDRES"/>
    <x v="0"/>
    <x v="0"/>
    <n v="188"/>
    <n v="20.8888888888889"/>
    <n v="190.651493598862"/>
    <m/>
    <n v="106266.1238"/>
    <x v="0"/>
    <n v="12680"/>
    <x v="1332"/>
    <x v="0"/>
    <m/>
  </r>
  <r>
    <d v="2025-03-29T03:29:09"/>
    <x v="9"/>
    <n v="34"/>
    <s v="MONTOYA OSPINA GILBERTO ANTONIO"/>
    <x v="3"/>
    <x v="0"/>
    <n v="218"/>
    <n v="21.8"/>
    <n v="211.834992887624"/>
    <m/>
    <n v="118073.4708"/>
    <x v="0"/>
    <n v="12680"/>
    <x v="1332"/>
    <x v="0"/>
    <m/>
  </r>
  <r>
    <d v="2025-03-29T03:29:09"/>
    <x v="1"/>
    <n v="36"/>
    <s v="MARTINEZ CHAVERRA LUIS NORBERTO"/>
    <x v="3"/>
    <x v="0"/>
    <n v="209"/>
    <n v="20.9"/>
    <n v="211.834992887624"/>
    <m/>
    <n v="118073.4708"/>
    <x v="0"/>
    <n v="12680"/>
    <x v="1332"/>
    <x v="0"/>
    <m/>
  </r>
  <r>
    <d v="2025-03-29T03:29:09"/>
    <x v="9"/>
    <n v="37"/>
    <s v="RUA CHAVARRIA JEFERSON ANDREY"/>
    <x v="0"/>
    <x v="0"/>
    <n v="214"/>
    <n v="23.7777777777778"/>
    <n v="190.651493598862"/>
    <m/>
    <n v="106266.1238"/>
    <x v="1"/>
    <n v="12680"/>
    <x v="1332"/>
    <x v="0"/>
    <m/>
  </r>
  <r>
    <d v="2025-03-29T03:29:10"/>
    <x v="1"/>
    <n v="38"/>
    <s v="JIMENEZ HERNANDEZ ESTEBAN CAMILO"/>
    <x v="0"/>
    <x v="0"/>
    <n v="171"/>
    <n v="19"/>
    <n v="190.651493598862"/>
    <m/>
    <n v="106266.1238"/>
    <x v="0"/>
    <n v="12680"/>
    <x v="1332"/>
    <x v="0"/>
    <m/>
  </r>
  <r>
    <d v="2025-03-29T03:29:10"/>
    <x v="9"/>
    <n v="39"/>
    <s v="PALMAR PANA EDIXON JOSUE"/>
    <x v="0"/>
    <x v="0"/>
    <n v="145"/>
    <n v="16.1111111111111"/>
    <n v="190.651493598862"/>
    <s v="2 Descuentos (Usuarios desubicados) "/>
    <n v="106266.1238"/>
    <x v="0"/>
    <n v="12680"/>
    <x v="1332"/>
    <x v="0"/>
    <m/>
  </r>
  <r>
    <d v="2025-03-29T03:29:10"/>
    <x v="9"/>
    <n v="40"/>
    <s v="OCAMPO OCAMPO ANTONIO JOSE "/>
    <x v="9"/>
    <x v="0"/>
    <n v="232"/>
    <n v="19.3333333333333"/>
    <n v="254.20199146514901"/>
    <s v="1 Descuento (Despachador) "/>
    <n v="141688.16500000001"/>
    <x v="0"/>
    <n v="12680"/>
    <x v="1332"/>
    <x v="0"/>
    <m/>
  </r>
  <r>
    <d v="2025-03-29T03:29:10"/>
    <x v="1"/>
    <n v="41"/>
    <s v="GARCIA DAVID WILSON ALBERTO"/>
    <x v="0"/>
    <x v="0"/>
    <n v="190"/>
    <n v="21.1111111111111"/>
    <n v="190.651493598862"/>
    <m/>
    <n v="106266.1238"/>
    <x v="1"/>
    <n v="12680"/>
    <x v="1332"/>
    <x v="0"/>
    <m/>
  </r>
  <r>
    <d v="2025-03-29T03:29:11"/>
    <x v="9"/>
    <n v="42"/>
    <s v="LOPERA ALVAREZ ESTIVEN"/>
    <x v="0"/>
    <x v="0"/>
    <n v="199"/>
    <n v="22.1111111111111"/>
    <n v="190.651493598862"/>
    <s v="RODRIGO PALACIO Realiz 5 viajes donde moviliz 115 Usuarios"/>
    <n v="106266.1238"/>
    <x v="1"/>
    <n v="12680"/>
    <x v="1332"/>
    <x v="0"/>
    <m/>
  </r>
  <r>
    <d v="2025-03-30T03:33:58"/>
    <x v="1"/>
    <n v="1"/>
    <s v="RESTREPO RODRIGUEZ LIBARDO ANDRES"/>
    <x v="6"/>
    <x v="0"/>
    <n v="151"/>
    <n v="18.875"/>
    <n v="156.239416058394"/>
    <m/>
    <n v="86720.058399999994"/>
    <x v="0"/>
    <n v="11584.615400000001"/>
    <x v="1333"/>
    <x v="0"/>
    <m/>
  </r>
  <r>
    <d v="2025-03-30T03:33:58"/>
    <x v="9"/>
    <n v="2"/>
    <s v="PARIAS MURIEL JHON FREDY"/>
    <x v="0"/>
    <x v="0"/>
    <n v="221"/>
    <n v="24.5555555555556"/>
    <n v="175.76934306569299"/>
    <m/>
    <n v="97560.065700000006"/>
    <x v="1"/>
    <n v="11584.615400000001"/>
    <x v="1333"/>
    <x v="0"/>
    <m/>
  </r>
  <r>
    <d v="2025-03-30T03:33:59"/>
    <x v="1"/>
    <n v="4"/>
    <s v="SERNA GONZALES GEOVANNY ANDRES"/>
    <x v="3"/>
    <x v="0"/>
    <n v="221"/>
    <n v="22.1"/>
    <n v="195.29927007299301"/>
    <m/>
    <n v="108400.073"/>
    <x v="0"/>
    <n v="11584.615400000001"/>
    <x v="1333"/>
    <x v="0"/>
    <m/>
  </r>
  <r>
    <d v="2025-03-30T03:33:59"/>
    <x v="9"/>
    <n v="5"/>
    <s v="LONDOO LOPERA DUVAN ANDRES"/>
    <x v="0"/>
    <x v="0"/>
    <n v="178"/>
    <n v="19.7777777777778"/>
    <n v="175.76934306569299"/>
    <m/>
    <n v="97560.065700000006"/>
    <x v="1"/>
    <n v="11584.615400000001"/>
    <x v="1333"/>
    <x v="0"/>
    <m/>
  </r>
  <r>
    <d v="2025-03-30T03:34:00"/>
    <x v="1"/>
    <n v="6"/>
    <s v="LOPEZ PINEDA DANIEL ESTIVEN "/>
    <x v="3"/>
    <x v="0"/>
    <n v="182"/>
    <n v="18.2"/>
    <n v="195.29927007299301"/>
    <m/>
    <n v="108400.073"/>
    <x v="0"/>
    <n v="11584.615400000001"/>
    <x v="1333"/>
    <x v="0"/>
    <m/>
  </r>
  <r>
    <d v="2025-03-30T03:34:00"/>
    <x v="9"/>
    <n v="7"/>
    <s v="MEDINA MARTINEZ JONATHAN ESTIVEN"/>
    <x v="0"/>
    <x v="0"/>
    <n v="157"/>
    <n v="17.4444444444444"/>
    <n v="175.76934306569299"/>
    <m/>
    <n v="97560.065700000006"/>
    <x v="1"/>
    <n v="11584.615400000001"/>
    <x v="1333"/>
    <x v="0"/>
    <m/>
  </r>
  <r>
    <d v="2025-03-30T03:34:00"/>
    <x v="1"/>
    <n v="8"/>
    <s v="BERNAL RONDON KEVIN OSWALDO"/>
    <x v="0"/>
    <x v="0"/>
    <n v="207"/>
    <n v="23"/>
    <n v="175.76934306569299"/>
    <s v="8 Descuentos (Transbordo, despachador y conduct) "/>
    <n v="97560.065700000006"/>
    <x v="1"/>
    <n v="11584.615400000001"/>
    <x v="1333"/>
    <x v="0"/>
    <m/>
  </r>
  <r>
    <d v="2025-03-30T03:34:01"/>
    <x v="9"/>
    <n v="9"/>
    <s v="GUTIERREZ ARICAPA DANIEL HUMBERTO"/>
    <x v="0"/>
    <x v="0"/>
    <n v="159"/>
    <n v="17.6666666666667"/>
    <n v="175.76934306569299"/>
    <s v="1 Descuento (Usuario desubicado) "/>
    <n v="97560.065700000006"/>
    <x v="0"/>
    <n v="11584.615400000001"/>
    <x v="1333"/>
    <x v="0"/>
    <m/>
  </r>
  <r>
    <d v="2025-03-30T03:34:01"/>
    <x v="1"/>
    <n v="10"/>
    <s v="RAMIREZ RENGIFO JORGE ANDRES"/>
    <x v="3"/>
    <x v="0"/>
    <n v="219"/>
    <n v="21.9"/>
    <n v="195.29927007299301"/>
    <s v="3 Descuentos (Usuarios desubicados) "/>
    <n v="108400.073"/>
    <x v="0"/>
    <n v="11584.615400000001"/>
    <x v="1333"/>
    <x v="0"/>
    <m/>
  </r>
  <r>
    <d v="2025-03-30T03:34:01"/>
    <x v="9"/>
    <n v="11"/>
    <s v="PUERTA URREGO EDWARD ANDRES"/>
    <x v="1"/>
    <x v="0"/>
    <n v="225"/>
    <n v="20.454545454545499"/>
    <n v="214.829197080292"/>
    <s v="5 Descuentos (Usuarios desubicados y conduct) "/>
    <n v="119240.0803"/>
    <x v="0"/>
    <n v="11584.615400000001"/>
    <x v="1333"/>
    <x v="0"/>
    <m/>
  </r>
  <r>
    <d v="2025-03-30T03:34:02"/>
    <x v="1"/>
    <n v="12"/>
    <s v="JIMENEZ JIMENEZ OMAR DAVID"/>
    <x v="0"/>
    <x v="0"/>
    <n v="218"/>
    <n v="24.2222222222222"/>
    <n v="175.76934306569299"/>
    <m/>
    <n v="97560.065700000006"/>
    <x v="0"/>
    <n v="11584.615400000001"/>
    <x v="1333"/>
    <x v="0"/>
    <m/>
  </r>
  <r>
    <d v="2025-03-30T03:34:02"/>
    <x v="9"/>
    <n v="13"/>
    <s v="CERVANTES MARTINEZ FELIX ENRIQUE"/>
    <x v="4"/>
    <x v="3"/>
    <n v="130"/>
    <n v="18.571428571428601"/>
    <n v="136.70948905109501"/>
    <m/>
    <n v="75880.051099999997"/>
    <x v="0"/>
    <n v="11584.615400000001"/>
    <x v="1333"/>
    <x v="0"/>
    <m/>
  </r>
  <r>
    <d v="2025-03-30T03:34:02"/>
    <x v="1"/>
    <n v="14"/>
    <s v="DIAZ LOZADA ANDRES FELIPE"/>
    <x v="0"/>
    <x v="0"/>
    <n v="204"/>
    <n v="22.6666666666667"/>
    <n v="175.76934306569299"/>
    <m/>
    <n v="97560.065700000006"/>
    <x v="1"/>
    <n v="11584.615400000001"/>
    <x v="1333"/>
    <x v="0"/>
    <m/>
  </r>
  <r>
    <d v="2025-03-30T03:34:02"/>
    <x v="9"/>
    <n v="15"/>
    <s v="VERENZUELA MARTINEZ ALEXANDER"/>
    <x v="0"/>
    <x v="0"/>
    <n v="240"/>
    <n v="26.6666666666667"/>
    <n v="175.76934306569299"/>
    <m/>
    <n v="97560.065700000006"/>
    <x v="1"/>
    <n v="11584.615400000001"/>
    <x v="1333"/>
    <x v="0"/>
    <m/>
  </r>
  <r>
    <d v="2025-03-30T03:34:02"/>
    <x v="1"/>
    <n v="16"/>
    <s v="PEREZ GARCIA JUAN ESTEBAN"/>
    <x v="7"/>
    <x v="0"/>
    <n v="57"/>
    <n v="19"/>
    <n v="58.589781021897799"/>
    <m/>
    <n v="32520.0219"/>
    <x v="0"/>
    <n v="11584.615400000001"/>
    <x v="1333"/>
    <x v="0"/>
    <m/>
  </r>
  <r>
    <d v="2025-03-30T03:34:03"/>
    <x v="9"/>
    <n v="17"/>
    <s v="MURILLO  YORMAN ANDRES"/>
    <x v="1"/>
    <x v="0"/>
    <n v="199"/>
    <n v="18.090909090909101"/>
    <n v="214.829197080292"/>
    <m/>
    <n v="119240.0803"/>
    <x v="0"/>
    <n v="11584.615400000001"/>
    <x v="1333"/>
    <x v="0"/>
    <m/>
  </r>
  <r>
    <d v="2025-03-30T03:34:03"/>
    <x v="1"/>
    <n v="18"/>
    <s v="BETANCUR GUZMAN JHON FERNANDO"/>
    <x v="6"/>
    <x v="0"/>
    <n v="168"/>
    <n v="21"/>
    <n v="156.239416058394"/>
    <m/>
    <n v="86720.058399999994"/>
    <x v="0"/>
    <n v="11584.615400000001"/>
    <x v="1333"/>
    <x v="0"/>
    <m/>
  </r>
  <r>
    <d v="2025-03-30T03:34:03"/>
    <x v="9"/>
    <n v="19"/>
    <s v="MUOZ PEA WEIMAR ALONSO"/>
    <x v="3"/>
    <x v="0"/>
    <n v="175"/>
    <n v="17.5"/>
    <n v="195.29927007299301"/>
    <m/>
    <n v="108400.073"/>
    <x v="0"/>
    <n v="11584.615400000001"/>
    <x v="1333"/>
    <x v="0"/>
    <m/>
  </r>
  <r>
    <d v="2025-03-30T03:34:03"/>
    <x v="1"/>
    <n v="20"/>
    <s v="GONZALEZ PEREZ RAFAEL JOSE"/>
    <x v="6"/>
    <x v="0"/>
    <n v="161"/>
    <n v="20.125"/>
    <n v="156.239416058394"/>
    <s v="6 Descuentos (Transbordo y usuarios desubicados) "/>
    <n v="86720.058399999994"/>
    <x v="0"/>
    <n v="11584.615400000001"/>
    <x v="1333"/>
    <x v="0"/>
    <m/>
  </r>
  <r>
    <d v="2025-03-30T03:34:04"/>
    <x v="9"/>
    <n v="21"/>
    <s v="DAVID  HENRY GIOVANNY"/>
    <x v="4"/>
    <x v="0"/>
    <n v="141"/>
    <n v="20.1428571428571"/>
    <n v="136.70948905109501"/>
    <s v="4 Descuentos (Despachador) "/>
    <n v="75880.051099999997"/>
    <x v="0"/>
    <n v="11584.615400000001"/>
    <x v="1333"/>
    <x v="0"/>
    <m/>
  </r>
  <r>
    <d v="2025-03-30T03:34:04"/>
    <x v="1"/>
    <n v="22"/>
    <s v="QUIRAMA CASTAEDA JHON JADER"/>
    <x v="0"/>
    <x v="0"/>
    <n v="166"/>
    <n v="18.4444444444444"/>
    <n v="175.76934306569299"/>
    <s v="7 Descuentos (Transbordo)"/>
    <n v="97560.065700000006"/>
    <x v="1"/>
    <n v="11584.615400000001"/>
    <x v="1333"/>
    <x v="0"/>
    <m/>
  </r>
  <r>
    <d v="2025-03-30T03:34:04"/>
    <x v="1"/>
    <n v="23"/>
    <s v="RUA CHAVARRIA JEFERSON ANDREY"/>
    <x v="9"/>
    <x v="0"/>
    <n v="190"/>
    <n v="15.8333333333333"/>
    <n v="234.359124087591"/>
    <m/>
    <n v="130080.0876"/>
    <x v="2"/>
    <n v="11584.615400000001"/>
    <x v="1333"/>
    <x v="0"/>
    <m/>
  </r>
  <r>
    <d v="2025-03-30T03:34:04"/>
    <x v="9"/>
    <n v="24"/>
    <s v="HERRERA GIRALDO DAVINSON"/>
    <x v="0"/>
    <x v="0"/>
    <n v="145"/>
    <n v="16.1111111111111"/>
    <n v="175.76934306569299"/>
    <m/>
    <n v="97560.065700000006"/>
    <x v="0"/>
    <n v="11584.615400000001"/>
    <x v="1333"/>
    <x v="0"/>
    <m/>
  </r>
  <r>
    <d v="2025-03-30T03:34:05"/>
    <x v="1"/>
    <n v="25"/>
    <s v="TORRES  GABRIEL OSNEIDER"/>
    <x v="8"/>
    <x v="0"/>
    <n v="112"/>
    <n v="22.4"/>
    <n v="97.649635036496406"/>
    <m/>
    <n v="54200.036500000002"/>
    <x v="1"/>
    <n v="11584.615400000001"/>
    <x v="1333"/>
    <x v="0"/>
    <m/>
  </r>
  <r>
    <d v="2025-03-30T03:34:05"/>
    <x v="9"/>
    <n v="26"/>
    <s v="CIRO MARIN RODRIGO ALBERTO"/>
    <x v="0"/>
    <x v="0"/>
    <n v="155"/>
    <n v="17.2222222222222"/>
    <n v="175.76934306569299"/>
    <s v="Se descuenta 0.5 viaje de 3 30 pm ya que abandona ruta sin autorizacion, 2 Descuentos (Usuarios desubicados) "/>
    <n v="92148.815700000006"/>
    <x v="0"/>
    <n v="11584.615400000001"/>
    <x v="1333"/>
    <x v="2"/>
    <n v="9.75"/>
  </r>
  <r>
    <d v="2025-03-30T03:34:05"/>
    <x v="1"/>
    <n v="27"/>
    <s v="FLORES RINCON JORGE ALBERTO"/>
    <x v="6"/>
    <x v="0"/>
    <n v="199"/>
    <n v="24.875"/>
    <n v="156.239416058394"/>
    <s v="4 Descuentos (Usuarios desubicados) "/>
    <n v="86720.058399999994"/>
    <x v="0"/>
    <n v="11584.615400000001"/>
    <x v="1333"/>
    <x v="0"/>
    <m/>
  </r>
  <r>
    <d v="2025-03-30T03:34:05"/>
    <x v="9"/>
    <n v="28"/>
    <s v="AGUDELO GARCIA LLORDIN ELIAS"/>
    <x v="0"/>
    <x v="0"/>
    <n v="171"/>
    <n v="19"/>
    <n v="175.76934306569299"/>
    <s v="1 Descuento (Transbordo)"/>
    <n v="97560.065700000006"/>
    <x v="0"/>
    <n v="11584.615400000001"/>
    <x v="1333"/>
    <x v="0"/>
    <m/>
  </r>
  <r>
    <d v="2025-03-30T03:34:06"/>
    <x v="1"/>
    <n v="29"/>
    <s v="JARAMILLO JARAMILLO FRANCISCO WBEIMAR"/>
    <x v="6"/>
    <x v="0"/>
    <n v="137"/>
    <n v="17.125"/>
    <n v="156.239416058394"/>
    <m/>
    <n v="86720.058399999994"/>
    <x v="0"/>
    <n v="11584.615400000001"/>
    <x v="1333"/>
    <x v="0"/>
    <m/>
  </r>
  <r>
    <d v="2025-03-30T03:34:06"/>
    <x v="9"/>
    <n v="30"/>
    <s v="TORRES SUAREZ JUAN DIEGO"/>
    <x v="6"/>
    <x v="0"/>
    <n v="144"/>
    <n v="16.9411764705882"/>
    <n v="166.00437956204399"/>
    <m/>
    <n v="92140.062000000005"/>
    <x v="0"/>
    <n v="11584.615400000001"/>
    <x v="1333"/>
    <x v="0"/>
    <m/>
  </r>
  <r>
    <d v="2025-03-30T03:34:06"/>
    <x v="1"/>
    <n v="31"/>
    <s v="ACOSTA LORA JHON JADER"/>
    <x v="0"/>
    <x v="0"/>
    <n v="156"/>
    <n v="17.3333333333333"/>
    <n v="175.76934306569299"/>
    <s v="3 Descuentos (Usuarios desubicados) "/>
    <n v="97560.065700000006"/>
    <x v="0"/>
    <n v="11584.615400000001"/>
    <x v="1333"/>
    <x v="0"/>
    <m/>
  </r>
  <r>
    <d v="2025-03-30T03:34:06"/>
    <x v="9"/>
    <n v="32"/>
    <s v="AGUDELO GARCIA DENIN ANGELO"/>
    <x v="6"/>
    <x v="0"/>
    <n v="153"/>
    <n v="19.125"/>
    <n v="156.239416058394"/>
    <m/>
    <n v="86720.058399999994"/>
    <x v="0"/>
    <n v="11584.615400000001"/>
    <x v="1333"/>
    <x v="0"/>
    <m/>
  </r>
  <r>
    <d v="2025-03-30T03:34:07"/>
    <x v="1"/>
    <n v="33"/>
    <s v="MARULANDA JARAMILLO DAWER ANDRES"/>
    <x v="6"/>
    <x v="0"/>
    <n v="128"/>
    <n v="16"/>
    <n v="156.239416058394"/>
    <m/>
    <n v="86720.058399999994"/>
    <x v="0"/>
    <n v="11584.615400000001"/>
    <x v="1333"/>
    <x v="0"/>
    <m/>
  </r>
  <r>
    <d v="2025-03-30T03:34:07"/>
    <x v="9"/>
    <n v="34"/>
    <s v="MONTOYA OSPINA GILBERTO ANTONIO"/>
    <x v="3"/>
    <x v="0"/>
    <n v="209"/>
    <n v="20.9"/>
    <n v="195.29927007299301"/>
    <m/>
    <n v="108400.073"/>
    <x v="0"/>
    <n v="11584.615400000001"/>
    <x v="1333"/>
    <x v="0"/>
    <m/>
  </r>
  <r>
    <d v="2025-03-30T03:34:07"/>
    <x v="1"/>
    <n v="36"/>
    <s v="VACA FIERRO ROBINSON"/>
    <x v="9"/>
    <x v="0"/>
    <n v="233"/>
    <n v="19.4166666666667"/>
    <n v="234.359124087591"/>
    <s v="3 Descuentos (Usuarios desubicados) "/>
    <n v="130080.0876"/>
    <x v="0"/>
    <n v="11584.615400000001"/>
    <x v="1333"/>
    <x v="0"/>
    <m/>
  </r>
  <r>
    <d v="2025-03-30T03:34:07"/>
    <x v="9"/>
    <n v="37"/>
    <s v="TABORDA ROJAS DIEGO ALEJANDRO"/>
    <x v="6"/>
    <x v="0"/>
    <n v="133"/>
    <n v="16.625"/>
    <n v="156.239416058394"/>
    <m/>
    <n v="86720.058399999994"/>
    <x v="1"/>
    <n v="11584.615400000001"/>
    <x v="1333"/>
    <x v="0"/>
    <m/>
  </r>
  <r>
    <d v="2025-03-30T03:34:07"/>
    <x v="1"/>
    <n v="39"/>
    <s v="PALMAR PANA EDIXON JOSUE"/>
    <x v="3"/>
    <x v="0"/>
    <n v="130"/>
    <n v="13"/>
    <n v="195.29927007299301"/>
    <s v="7 Descuentos (Transbordo y despachadora)"/>
    <n v="108400.073"/>
    <x v="0"/>
    <n v="11584.615400000001"/>
    <x v="1333"/>
    <x v="0"/>
    <m/>
  </r>
  <r>
    <d v="2025-03-30T03:34:08"/>
    <x v="9"/>
    <n v="40"/>
    <s v="OCAMPO OCAMPO ANTONIO JOSE"/>
    <x v="4"/>
    <x v="0"/>
    <n v="152"/>
    <n v="21.714285714285701"/>
    <n v="136.70948905109501"/>
    <s v="3 Descuentos (Usuarios desubicados) "/>
    <n v="75880.051099999997"/>
    <x v="0"/>
    <n v="11584.615400000001"/>
    <x v="1333"/>
    <x v="0"/>
    <m/>
  </r>
  <r>
    <d v="2025-03-30T03:34:08"/>
    <x v="1"/>
    <n v="41"/>
    <s v="GARCIA DAVID WILSON ALBERTO"/>
    <x v="6"/>
    <x v="0"/>
    <n v="156"/>
    <n v="19.5"/>
    <n v="156.239416058394"/>
    <m/>
    <n v="86720.058399999994"/>
    <x v="1"/>
    <n v="11584.615400000001"/>
    <x v="1333"/>
    <x v="0"/>
    <m/>
  </r>
  <r>
    <d v="2025-03-30T03:34:08"/>
    <x v="9"/>
    <n v="42"/>
    <s v="PALACIO  RODRIGO"/>
    <x v="3"/>
    <x v="0"/>
    <n v="207"/>
    <n v="20.7"/>
    <n v="195.29927007299301"/>
    <s v="1 Descuento (Asociado) "/>
    <n v="108400.073"/>
    <x v="1"/>
    <n v="11584.615400000001"/>
    <x v="1333"/>
    <x v="0"/>
    <m/>
  </r>
  <r>
    <d v="2025-03-31T00:24:11"/>
    <x v="12"/>
    <n v="5"/>
    <s v="RUA CHAVARRIA JEFERSON ANDREY"/>
    <x v="12"/>
    <x v="0"/>
    <n v="229"/>
    <n v="17.615384615384599"/>
    <n v="236.23232323232301"/>
    <s v="1 Descuento (Usuario desubicado) "/>
    <n v="130590.9091"/>
    <x v="1"/>
    <n v="9942.1052999999993"/>
    <x v="1334"/>
    <x v="0"/>
    <m/>
  </r>
  <r>
    <d v="2025-03-31T00:24:11"/>
    <x v="12"/>
    <n v="7"/>
    <s v="MEDINA MARTINEZ JONATHAN ESTIVEN"/>
    <x v="0"/>
    <x v="0"/>
    <n v="124"/>
    <n v="13.7777777777778"/>
    <n v="163.54545454545499"/>
    <m/>
    <n v="90409.090899999996"/>
    <x v="1"/>
    <n v="9942.1052999999993"/>
    <x v="1334"/>
    <x v="0"/>
    <m/>
  </r>
  <r>
    <d v="2025-03-31T00:24:11"/>
    <x v="12"/>
    <n v="8"/>
    <s v="BERNAL RONDON KEVIN OSWALDO"/>
    <x v="9"/>
    <x v="0"/>
    <n v="254"/>
    <n v="21.1666666666667"/>
    <n v="218.06060606060601"/>
    <s v="2 Descuentos (Conduct y usuario desubicado)"/>
    <n v="120545.45450000001"/>
    <x v="1"/>
    <n v="9942.1052999999993"/>
    <x v="1334"/>
    <x v="0"/>
    <m/>
  </r>
  <r>
    <d v="2025-03-31T00:24:12"/>
    <x v="12"/>
    <n v="9"/>
    <s v="GUTIERREZ ARICAPA DANIEL HUMBERTO"/>
    <x v="9"/>
    <x v="0"/>
    <n v="218"/>
    <n v="18.1666666666667"/>
    <n v="218.06060606060601"/>
    <m/>
    <n v="120545.45450000001"/>
    <x v="0"/>
    <n v="9942.1052999999993"/>
    <x v="1334"/>
    <x v="0"/>
    <m/>
  </r>
  <r>
    <d v="2025-03-31T00:24:12"/>
    <x v="12"/>
    <n v="11"/>
    <s v="PUERTA URREGO EDWARD ANDRES"/>
    <x v="9"/>
    <x v="0"/>
    <n v="199"/>
    <n v="16.5833333333333"/>
    <n v="218.06060606060601"/>
    <s v="4 Descuentos (Usuarios desubicados y movilidad reducida) "/>
    <n v="120545.45450000001"/>
    <x v="0"/>
    <n v="9942.1052999999993"/>
    <x v="1334"/>
    <x v="0"/>
    <m/>
  </r>
  <r>
    <d v="2025-03-31T00:24:13"/>
    <x v="12"/>
    <n v="14"/>
    <s v="DIAZ LOZADA ANDRES FELIPE"/>
    <x v="1"/>
    <x v="0"/>
    <n v="178"/>
    <n v="16.181818181818201"/>
    <n v="199.888888888889"/>
    <s v="1 Descuento (Conduct)"/>
    <n v="110500"/>
    <x v="1"/>
    <n v="9942.1052999999993"/>
    <x v="1334"/>
    <x v="0"/>
    <m/>
  </r>
  <r>
    <d v="2025-03-31T00:24:13"/>
    <x v="12"/>
    <n v="15"/>
    <s v="VERENZUELA MARTINEZ ALEXANDER"/>
    <x v="3"/>
    <x v="0"/>
    <n v="199"/>
    <n v="19.899999999999999"/>
    <n v="181.71717171717199"/>
    <m/>
    <n v="100454.54549999999"/>
    <x v="1"/>
    <n v="9942.1052999999993"/>
    <x v="1334"/>
    <x v="0"/>
    <m/>
  </r>
  <r>
    <d v="2025-03-31T00:24:13"/>
    <x v="12"/>
    <n v="17"/>
    <s v="MURILLO  YORMAN ANDRES"/>
    <x v="3"/>
    <x v="0"/>
    <n v="202"/>
    <n v="20.2"/>
    <n v="181.71717171717199"/>
    <s v="3 Descuentos (Usuarios desubicados) "/>
    <n v="100454.54549999999"/>
    <x v="0"/>
    <n v="9942.1052999999993"/>
    <x v="1334"/>
    <x v="0"/>
    <m/>
  </r>
  <r>
    <d v="2025-03-31T00:24:13"/>
    <x v="12"/>
    <n v="19"/>
    <s v="MUOZ PEA WEIMAR ALONSO"/>
    <x v="3"/>
    <x v="0"/>
    <n v="168"/>
    <n v="16.8"/>
    <n v="181.71717171717199"/>
    <m/>
    <n v="100454.54549999999"/>
    <x v="0"/>
    <n v="9942.1052999999993"/>
    <x v="1334"/>
    <x v="0"/>
    <m/>
  </r>
  <r>
    <d v="2025-03-31T00:24:14"/>
    <x v="12"/>
    <n v="21"/>
    <s v="JIMENEZ JIMENEZ OMAR DAVID"/>
    <x v="0"/>
    <x v="0"/>
    <n v="177"/>
    <n v="19.6666666666667"/>
    <n v="163.54545454545499"/>
    <m/>
    <n v="90409.090899999996"/>
    <x v="0"/>
    <n v="9942.1052999999993"/>
    <x v="1334"/>
    <x v="0"/>
    <m/>
  </r>
  <r>
    <d v="2025-03-31T00:24:14"/>
    <x v="12"/>
    <n v="23"/>
    <s v="SALDARRIAGA PARRA LUIS ALBERTO"/>
    <x v="3"/>
    <x v="0"/>
    <n v="130"/>
    <n v="13"/>
    <n v="181.71717171717199"/>
    <m/>
    <n v="100454.54549999999"/>
    <x v="2"/>
    <n v="9942.1052999999993"/>
    <x v="1334"/>
    <x v="0"/>
    <m/>
  </r>
  <r>
    <d v="2025-03-31T00:24:14"/>
    <x v="12"/>
    <n v="24"/>
    <s v="HERRERA GIRALDO DAVINSON"/>
    <x v="0"/>
    <x v="0"/>
    <n v="169"/>
    <n v="18.7777777777778"/>
    <n v="163.54545454545499"/>
    <s v="Se descuenta 0.5 viaje de 6 11 am ya que NO ingresa a la minorista luego de ir al recaudo "/>
    <n v="85407.340899999996"/>
    <x v="0"/>
    <n v="9942.1052999999993"/>
    <x v="1334"/>
    <x v="2"/>
    <n v="9.0500000000000007"/>
  </r>
  <r>
    <d v="2025-03-31T00:24:14"/>
    <x v="12"/>
    <n v="25"/>
    <s v="TORRES  GABRIEL OSNEIDER"/>
    <x v="3"/>
    <x v="0"/>
    <n v="152"/>
    <n v="15.2"/>
    <n v="181.71717171717199"/>
    <m/>
    <n v="100454.54549999999"/>
    <x v="1"/>
    <n v="9942.1052999999993"/>
    <x v="1334"/>
    <x v="0"/>
    <m/>
  </r>
  <r>
    <d v="2025-03-31T00:24:15"/>
    <x v="12"/>
    <n v="27"/>
    <s v="FLORES RINCON JORGE ALBERTO"/>
    <x v="9"/>
    <x v="0"/>
    <n v="249"/>
    <n v="20.75"/>
    <n v="218.06060606060601"/>
    <m/>
    <n v="120545.45450000001"/>
    <x v="0"/>
    <n v="9942.1052999999993"/>
    <x v="1334"/>
    <x v="0"/>
    <m/>
  </r>
  <r>
    <d v="2025-03-31T00:24:15"/>
    <x v="12"/>
    <n v="31"/>
    <s v="ACOSTA LORA JHON JADER"/>
    <x v="0"/>
    <x v="0"/>
    <n v="169"/>
    <n v="18.7777777777778"/>
    <n v="163.54545454545499"/>
    <m/>
    <n v="90409.090899999996"/>
    <x v="0"/>
    <n v="9942.1052999999993"/>
    <x v="1334"/>
    <x v="0"/>
    <m/>
  </r>
  <r>
    <d v="2025-03-31T00:24:15"/>
    <x v="12"/>
    <n v="33"/>
    <s v="MARULANDA JARAMILLO DAWER ANDRES"/>
    <x v="3"/>
    <x v="0"/>
    <n v="151"/>
    <n v="15.1"/>
    <n v="181.71717171717199"/>
    <s v="2 Descuentos (conducts) "/>
    <n v="100454.54549999999"/>
    <x v="0"/>
    <n v="9942.1052999999993"/>
    <x v="1334"/>
    <x v="0"/>
    <m/>
  </r>
  <r>
    <d v="2025-03-31T00:24:16"/>
    <x v="12"/>
    <n v="36"/>
    <s v="QUINTERO  ALVARO ANTONIO"/>
    <x v="0"/>
    <x v="0"/>
    <n v="187"/>
    <n v="20.7777777777778"/>
    <n v="163.54545454545499"/>
    <s v="3 Descuentos (Conducts) "/>
    <n v="90409.090899999996"/>
    <x v="0"/>
    <n v="9942.1052999999993"/>
    <x v="1334"/>
    <x v="0"/>
    <m/>
  </r>
  <r>
    <d v="2025-03-31T00:24:16"/>
    <x v="12"/>
    <n v="37"/>
    <s v="TABORDA ROJAS DIEGO ALEJANDRO"/>
    <x v="1"/>
    <x v="0"/>
    <n v="207"/>
    <n v="18.818181818181799"/>
    <n v="199.888888888889"/>
    <m/>
    <n v="110500"/>
    <x v="1"/>
    <n v="9942.1052999999993"/>
    <x v="1334"/>
    <x v="0"/>
    <m/>
  </r>
  <r>
    <d v="2025-03-31T00:24:16"/>
    <x v="12"/>
    <n v="42"/>
    <s v="PALACIO  RODRIGO"/>
    <x v="3"/>
    <x v="0"/>
    <n v="236"/>
    <n v="23.6"/>
    <n v="181.71717171717199"/>
    <m/>
    <n v="100454.54549999999"/>
    <x v="1"/>
    <n v="9942.1052999999993"/>
    <x v="1334"/>
    <x v="0"/>
    <m/>
  </r>
  <r>
    <d v="2025-04-01T01:58:27"/>
    <x v="1"/>
    <n v="1"/>
    <s v="RESTREPO RODRIGUEZ LIBARDO ANDRES"/>
    <x v="3"/>
    <x v="0"/>
    <n v="192"/>
    <n v="19.2"/>
    <n v="218.76750700280101"/>
    <m/>
    <n v="122128.99159999999"/>
    <x v="0"/>
    <n v="13645"/>
    <x v="1335"/>
    <x v="0"/>
    <m/>
  </r>
  <r>
    <d v="2025-04-01T01:58:28"/>
    <x v="9"/>
    <n v="2"/>
    <s v="PARIAS MURIEL JHON FREDY"/>
    <x v="3"/>
    <x v="0"/>
    <n v="223"/>
    <n v="22.3"/>
    <n v="218.76750700280101"/>
    <s v="2 Descuentos (Conducts) "/>
    <n v="122128.99159999999"/>
    <x v="1"/>
    <n v="13645"/>
    <x v="1335"/>
    <x v="0"/>
    <m/>
  </r>
  <r>
    <d v="2025-04-01T01:58:28"/>
    <x v="1"/>
    <n v="3"/>
    <s v="ESPINOZA CHAVARRIA GUILLERMO LEON"/>
    <x v="6"/>
    <x v="0"/>
    <n v="204"/>
    <n v="25.5"/>
    <n v="175.01400560224101"/>
    <m/>
    <n v="97703.193299999999"/>
    <x v="0"/>
    <n v="13645"/>
    <x v="1335"/>
    <x v="0"/>
    <m/>
  </r>
  <r>
    <d v="2025-04-01T01:58:29"/>
    <x v="9"/>
    <n v="4"/>
    <s v="SERNA GONZALES GEOVANNY ANDRES"/>
    <x v="3"/>
    <x v="0"/>
    <n v="226"/>
    <n v="22.6"/>
    <n v="218.76750700280101"/>
    <s v="4 Descuentos (conduct, Usuarios desubicados y movilidad reducida "/>
    <n v="122128.99159999999"/>
    <x v="0"/>
    <n v="13645"/>
    <x v="1335"/>
    <x v="0"/>
    <m/>
  </r>
  <r>
    <d v="2025-04-01T01:58:29"/>
    <x v="1"/>
    <n v="5"/>
    <s v="LONDOO LOPERA DUVAN ANDRES"/>
    <x v="0"/>
    <x v="0"/>
    <n v="212"/>
    <n v="23.5555555555556"/>
    <n v="196.890756302521"/>
    <m/>
    <n v="109916.09239999999"/>
    <x v="1"/>
    <n v="13645"/>
    <x v="1335"/>
    <x v="0"/>
    <m/>
  </r>
  <r>
    <d v="2025-04-01T01:58:29"/>
    <x v="9"/>
    <n v="6"/>
    <s v="LOPEZ PINEDA DANIEL ESTIVEN"/>
    <x v="1"/>
    <x v="0"/>
    <n v="216"/>
    <n v="19.636363636363601"/>
    <n v="240.644257703081"/>
    <s v="3 Descuentos (Despachador y Usuarios desubicados) "/>
    <n v="134341.89079999999"/>
    <x v="0"/>
    <n v="13645"/>
    <x v="1335"/>
    <x v="0"/>
    <m/>
  </r>
  <r>
    <d v="2025-04-01T01:58:29"/>
    <x v="1"/>
    <n v="7"/>
    <s v="MEDINA MARTINEZ JONATHAN ESTIVEN"/>
    <x v="6"/>
    <x v="0"/>
    <n v="147"/>
    <n v="18.375"/>
    <n v="175.01400560224101"/>
    <m/>
    <n v="97703.193299999999"/>
    <x v="1"/>
    <n v="13645"/>
    <x v="1335"/>
    <x v="0"/>
    <m/>
  </r>
  <r>
    <d v="2025-04-01T01:58:30"/>
    <x v="9"/>
    <n v="8"/>
    <s v="VACA FIERRO ROBINSON"/>
    <x v="1"/>
    <x v="0"/>
    <n v="225"/>
    <n v="20.454545454545499"/>
    <n v="240.644257703081"/>
    <m/>
    <n v="134341.89079999999"/>
    <x v="1"/>
    <n v="13645"/>
    <x v="1335"/>
    <x v="0"/>
    <m/>
  </r>
  <r>
    <d v="2025-04-01T01:58:30"/>
    <x v="1"/>
    <n v="9"/>
    <s v="TORRES  GABRIEL OSNEIDER"/>
    <x v="0"/>
    <x v="0"/>
    <n v="214"/>
    <n v="23.7777777777778"/>
    <n v="196.890756302521"/>
    <m/>
    <n v="109916.09239999999"/>
    <x v="0"/>
    <n v="13645"/>
    <x v="1335"/>
    <x v="0"/>
    <m/>
  </r>
  <r>
    <d v="2025-04-01T01:58:30"/>
    <x v="9"/>
    <n v="11"/>
    <s v="PUERTA URREGO EDWARD ANDRES"/>
    <x v="4"/>
    <x v="0"/>
    <n v="192"/>
    <n v="27.428571428571399"/>
    <n v="153.137254901961"/>
    <s v="6 Descuentos (Usuarios desubicados y conducts) "/>
    <n v="85490.294099999999"/>
    <x v="0"/>
    <n v="13645"/>
    <x v="1335"/>
    <x v="0"/>
    <m/>
  </r>
  <r>
    <d v="2025-04-01T01:58:30"/>
    <x v="1"/>
    <n v="12"/>
    <s v="JIMENEZ JIMENEZ OMAR DAVID"/>
    <x v="3"/>
    <x v="0"/>
    <n v="215"/>
    <n v="21.5"/>
    <n v="218.76750700280101"/>
    <s v="1 Descuento (Despachador) "/>
    <n v="122128.99159999999"/>
    <x v="0"/>
    <n v="13645"/>
    <x v="1335"/>
    <x v="0"/>
    <m/>
  </r>
  <r>
    <d v="2025-04-01T01:58:30"/>
    <x v="9"/>
    <n v="13"/>
    <s v="DURANGO PAEZ GILDARDO"/>
    <x v="8"/>
    <x v="0"/>
    <n v="114"/>
    <n v="22.8"/>
    <n v="109.383753501401"/>
    <m/>
    <n v="61064.495799999997"/>
    <x v="0"/>
    <n v="13645"/>
    <x v="1335"/>
    <x v="0"/>
    <m/>
  </r>
  <r>
    <d v="2025-04-01T01:58:31"/>
    <x v="1"/>
    <n v="14"/>
    <s v="DAVID  HENRY GIOVANNY"/>
    <x v="6"/>
    <x v="0"/>
    <n v="237"/>
    <n v="29.625"/>
    <n v="175.01400560224101"/>
    <s v="4 Descuentos (Despachadores y asociados) "/>
    <n v="97703.193299999999"/>
    <x v="1"/>
    <n v="13645"/>
    <x v="1335"/>
    <x v="0"/>
    <m/>
  </r>
  <r>
    <d v="2025-04-01T01:58:31"/>
    <x v="9"/>
    <n v="15"/>
    <s v="VERENZUELA MARTINEZ ALEXANDER"/>
    <x v="0"/>
    <x v="0"/>
    <n v="230"/>
    <n v="25.5555555555556"/>
    <n v="196.890756302521"/>
    <m/>
    <n v="109916.09239999999"/>
    <x v="1"/>
    <n v="13645"/>
    <x v="1335"/>
    <x v="0"/>
    <m/>
  </r>
  <r>
    <d v="2025-04-01T01:58:31"/>
    <x v="1"/>
    <n v="16"/>
    <s v="PEREZ GARCIA JUAN ESTEBAN"/>
    <x v="1"/>
    <x v="0"/>
    <n v="261"/>
    <n v="23.727272727272702"/>
    <n v="240.644257703081"/>
    <s v="2 Descuentos (Usuarios desubicados) "/>
    <n v="134341.89079999999"/>
    <x v="0"/>
    <n v="13645"/>
    <x v="1335"/>
    <x v="0"/>
    <m/>
  </r>
  <r>
    <d v="2025-04-01T01:58:31"/>
    <x v="9"/>
    <n v="17"/>
    <s v="MURILLO  YORMAN ANDRES"/>
    <x v="3"/>
    <x v="0"/>
    <n v="203"/>
    <n v="20.3"/>
    <n v="218.76750700280101"/>
    <m/>
    <n v="122128.99159999999"/>
    <x v="0"/>
    <n v="13645"/>
    <x v="1335"/>
    <x v="0"/>
    <m/>
  </r>
  <r>
    <d v="2025-04-01T01:58:32"/>
    <x v="1"/>
    <n v="18"/>
    <s v="BETANCUR GUZMAN JHON FERNANDO"/>
    <x v="0"/>
    <x v="0"/>
    <n v="209"/>
    <n v="23.2222222222222"/>
    <n v="196.890756302521"/>
    <m/>
    <n v="109916.09239999999"/>
    <x v="0"/>
    <n v="13645"/>
    <x v="1335"/>
    <x v="0"/>
    <m/>
  </r>
  <r>
    <d v="2025-04-01T01:58:32"/>
    <x v="9"/>
    <n v="19"/>
    <s v="MUOZ PEA WEIMAR ALONSO"/>
    <x v="3"/>
    <x v="0"/>
    <n v="220"/>
    <n v="22"/>
    <n v="218.76750700280101"/>
    <m/>
    <n v="122128.99159999999"/>
    <x v="0"/>
    <n v="13645"/>
    <x v="1335"/>
    <x v="0"/>
    <m/>
  </r>
  <r>
    <d v="2025-04-01T01:58:32"/>
    <x v="1"/>
    <n v="20"/>
    <s v="GONZALEZ PEREZ RAFAEL JOSE"/>
    <x v="3"/>
    <x v="0"/>
    <n v="206"/>
    <n v="20.6"/>
    <n v="218.76750700280101"/>
    <m/>
    <n v="122128.99159999999"/>
    <x v="0"/>
    <n v="13645"/>
    <x v="1335"/>
    <x v="0"/>
    <m/>
  </r>
  <r>
    <d v="2025-04-01T01:58:32"/>
    <x v="9"/>
    <n v="21"/>
    <s v="DURANGO DAVID JOSE"/>
    <x v="0"/>
    <x v="0"/>
    <n v="205"/>
    <n v="22.7777777777778"/>
    <n v="196.890756302521"/>
    <m/>
    <n v="109916.09239999999"/>
    <x v="0"/>
    <n v="13645"/>
    <x v="1335"/>
    <x v="0"/>
    <m/>
  </r>
  <r>
    <d v="2025-04-01T01:58:33"/>
    <x v="1"/>
    <n v="22"/>
    <s v="QUIRAMA CASTAEDA JHON JADER"/>
    <x v="0"/>
    <x v="0"/>
    <n v="166"/>
    <n v="18.4444444444444"/>
    <n v="196.890756302521"/>
    <s v="1 Descuento (Despachador) "/>
    <n v="109916.09239999999"/>
    <x v="1"/>
    <n v="13645"/>
    <x v="1335"/>
    <x v="0"/>
    <m/>
  </r>
  <r>
    <d v="2025-04-01T01:58:33"/>
    <x v="9"/>
    <n v="23"/>
    <s v="SALDARRIAGA PARRA LUIS ALBERTO"/>
    <x v="2"/>
    <x v="0"/>
    <n v="113"/>
    <n v="20.545454545454501"/>
    <n v="120.322128851541"/>
    <m/>
    <n v="67170.945399999997"/>
    <x v="2"/>
    <n v="13645"/>
    <x v="1335"/>
    <x v="0"/>
    <m/>
  </r>
  <r>
    <d v="2025-04-01T01:58:33"/>
    <x v="1"/>
    <n v="24"/>
    <s v="HERRERA GIRALDO DAVINSON"/>
    <x v="0"/>
    <x v="0"/>
    <n v="144"/>
    <n v="16"/>
    <n v="196.890756302521"/>
    <m/>
    <n v="109916.09239999999"/>
    <x v="0"/>
    <n v="13645"/>
    <x v="1335"/>
    <x v="0"/>
    <m/>
  </r>
  <r>
    <d v="2025-04-01T01:58:33"/>
    <x v="9"/>
    <n v="25"/>
    <s v="JIMENEZ HURTADO CARLOS ESTIVEN"/>
    <x v="6"/>
    <x v="0"/>
    <n v="141"/>
    <n v="17.625"/>
    <n v="175.01400560224101"/>
    <m/>
    <n v="97703.193299999999"/>
    <x v="1"/>
    <n v="13645"/>
    <x v="1335"/>
    <x v="0"/>
    <m/>
  </r>
  <r>
    <d v="2025-04-01T01:58:34"/>
    <x v="1"/>
    <n v="26"/>
    <s v="QUINTERO  ALVARO ANTONIO"/>
    <x v="0"/>
    <x v="0"/>
    <n v="222"/>
    <n v="24.6666666666667"/>
    <n v="196.890756302521"/>
    <m/>
    <n v="109916.09239999999"/>
    <x v="0"/>
    <n v="13645"/>
    <x v="1335"/>
    <x v="0"/>
    <m/>
  </r>
  <r>
    <d v="2025-04-01T01:58:34"/>
    <x v="9"/>
    <n v="27"/>
    <s v="FLORES RINCON JORGE ALBERTO"/>
    <x v="12"/>
    <x v="0"/>
    <n v="298"/>
    <n v="22.923076923076898"/>
    <n v="284.39775910364102"/>
    <m/>
    <n v="158767.68909999999"/>
    <x v="0"/>
    <n v="13645"/>
    <x v="1335"/>
    <x v="0"/>
    <m/>
  </r>
  <r>
    <d v="2025-04-01T01:58:34"/>
    <x v="1"/>
    <n v="28"/>
    <s v="AGUDELO GARCIA LLORDIN ELIAS"/>
    <x v="0"/>
    <x v="0"/>
    <n v="173"/>
    <n v="19.2222222222222"/>
    <n v="196.890756302521"/>
    <m/>
    <n v="109916.09239999999"/>
    <x v="0"/>
    <n v="13645"/>
    <x v="1335"/>
    <x v="0"/>
    <m/>
  </r>
  <r>
    <d v="2025-04-01T01:58:34"/>
    <x v="9"/>
    <n v="29"/>
    <s v="JARAMILLO JARAMILLO FRANCISCO WBEIMAR"/>
    <x v="11"/>
    <x v="0"/>
    <n v="29"/>
    <n v="19.3333333333333"/>
    <n v="32.815126050420197"/>
    <m/>
    <n v="18319.348699999999"/>
    <x v="0"/>
    <n v="13645"/>
    <x v="1335"/>
    <x v="0"/>
    <m/>
  </r>
  <r>
    <d v="2025-04-01T01:58:35"/>
    <x v="1"/>
    <n v="30"/>
    <s v="TORRES SUAREZ JUAN DIEGO"/>
    <x v="4"/>
    <x v="0"/>
    <n v="150"/>
    <n v="21.428571428571399"/>
    <n v="153.137254901961"/>
    <m/>
    <n v="85490.294099999999"/>
    <x v="0"/>
    <n v="13645"/>
    <x v="1335"/>
    <x v="0"/>
    <m/>
  </r>
  <r>
    <d v="2025-04-01T01:58:35"/>
    <x v="9"/>
    <n v="31"/>
    <s v="ACOSTA LORA JHON JADER"/>
    <x v="0"/>
    <x v="0"/>
    <n v="210"/>
    <n v="23.3333333333333"/>
    <n v="196.890756302521"/>
    <s v="1 Descuento (Controlador) "/>
    <n v="109916.09239999999"/>
    <x v="0"/>
    <n v="13645"/>
    <x v="1335"/>
    <x v="0"/>
    <m/>
  </r>
  <r>
    <d v="2025-04-01T01:58:35"/>
    <x v="1"/>
    <n v="32"/>
    <s v="AGUDELO GARCIA DENIN ANGELO"/>
    <x v="0"/>
    <x v="0"/>
    <n v="173"/>
    <n v="19.2222222222222"/>
    <n v="196.890756302521"/>
    <m/>
    <n v="109916.09239999999"/>
    <x v="0"/>
    <n v="13645"/>
    <x v="1335"/>
    <x v="0"/>
    <m/>
  </r>
  <r>
    <d v="2025-04-01T01:58:35"/>
    <x v="9"/>
    <n v="33"/>
    <s v="MARULANDA JARAMILLO DAWER ANDRES"/>
    <x v="6"/>
    <x v="0"/>
    <n v="152"/>
    <n v="19"/>
    <n v="175.01400560224101"/>
    <m/>
    <n v="97703.193299999999"/>
    <x v="0"/>
    <n v="13645"/>
    <x v="1335"/>
    <x v="0"/>
    <m/>
  </r>
  <r>
    <d v="2025-04-01T01:58:36"/>
    <x v="1"/>
    <n v="34"/>
    <s v="MONTOYA OSPINA GILBERTO ANTONIO"/>
    <x v="9"/>
    <x v="0"/>
    <n v="243"/>
    <n v="20.25"/>
    <n v="262.52100840336101"/>
    <s v="2 Descuentos (Usuario movilidad reducida y asociado) "/>
    <n v="146554.7899"/>
    <x v="0"/>
    <n v="13645"/>
    <x v="1335"/>
    <x v="0"/>
    <m/>
  </r>
  <r>
    <d v="2025-04-01T01:58:36"/>
    <x v="9"/>
    <n v="36"/>
    <s v="MARTINEZ CHAVERRA LUIS NORBERTO"/>
    <x v="0"/>
    <x v="0"/>
    <n v="208"/>
    <n v="23.1111111111111"/>
    <n v="196.890756302521"/>
    <m/>
    <n v="109916.09239999999"/>
    <x v="0"/>
    <n v="13645"/>
    <x v="1335"/>
    <x v="0"/>
    <m/>
  </r>
  <r>
    <d v="2025-04-01T01:58:36"/>
    <x v="1"/>
    <n v="37"/>
    <s v="TABORDA ROJAS DIEGO ALEJANDRO"/>
    <x v="3"/>
    <x v="0"/>
    <n v="233"/>
    <n v="23.3"/>
    <n v="218.76750700280101"/>
    <s v="2 Descuentos (Usuarios desubicados) "/>
    <n v="122128.99159999999"/>
    <x v="1"/>
    <n v="13645"/>
    <x v="1335"/>
    <x v="0"/>
    <m/>
  </r>
  <r>
    <d v="2025-04-01T01:58:36"/>
    <x v="9"/>
    <n v="38"/>
    <s v="JIMENEZ HERNANDEZ ESTEBAN CAMILO"/>
    <x v="0"/>
    <x v="0"/>
    <n v="211"/>
    <n v="23.4444444444444"/>
    <n v="196.890756302521"/>
    <m/>
    <n v="109916.09239999999"/>
    <x v="0"/>
    <n v="13645"/>
    <x v="1335"/>
    <x v="0"/>
    <m/>
  </r>
  <r>
    <d v="2025-04-01T01:58:37"/>
    <x v="1"/>
    <n v="39"/>
    <s v="CERVANTES MARTINEZ FELIX ENRIQUE"/>
    <x v="0"/>
    <x v="0"/>
    <n v="191"/>
    <n v="21.2222222222222"/>
    <n v="196.890756302521"/>
    <m/>
    <n v="109916.09239999999"/>
    <x v="0"/>
    <n v="13645"/>
    <x v="1335"/>
    <x v="0"/>
    <m/>
  </r>
  <r>
    <d v="2025-04-01T01:58:37"/>
    <x v="9"/>
    <n v="40"/>
    <s v="BERNAL RONDON KEVIN OSWALDO"/>
    <x v="3"/>
    <x v="0"/>
    <n v="177"/>
    <n v="17.7"/>
    <n v="218.76750700280101"/>
    <s v="2 Descuentos (Usuarios desubicados) "/>
    <n v="122128.99159999999"/>
    <x v="0"/>
    <n v="13645"/>
    <x v="1335"/>
    <x v="0"/>
    <m/>
  </r>
  <r>
    <d v="2025-04-01T01:58:37"/>
    <x v="1"/>
    <n v="41"/>
    <s v="GARCIA DAVID WILSON ALBERTO"/>
    <x v="0"/>
    <x v="0"/>
    <n v="210"/>
    <n v="23.3333333333333"/>
    <n v="196.890756302521"/>
    <s v="1 Descuento (Conduct) "/>
    <n v="109916.09239999999"/>
    <x v="1"/>
    <n v="13645"/>
    <x v="1335"/>
    <x v="0"/>
    <m/>
  </r>
  <r>
    <d v="2025-04-01T01:58:37"/>
    <x v="9"/>
    <n v="42"/>
    <s v="PALACIO  RODRIGO"/>
    <x v="6"/>
    <x v="0"/>
    <n v="215"/>
    <n v="26.875"/>
    <n v="175.01400560224101"/>
    <s v="12 Descuentos (Transbordo y controlador) "/>
    <n v="97703.193299999999"/>
    <x v="1"/>
    <n v="13645"/>
    <x v="1335"/>
    <x v="0"/>
    <m/>
  </r>
  <r>
    <d v="2025-04-02T01:13:25"/>
    <x v="9"/>
    <n v="1"/>
    <s v="RESTREPO RODRIGUEZ LIBARDO ANDRES"/>
    <x v="3"/>
    <x v="0"/>
    <n v="206"/>
    <n v="20.6"/>
    <n v="223.008130081301"/>
    <m/>
    <n v="124609.7561"/>
    <x v="0"/>
    <n v="13060.9756"/>
    <x v="1336"/>
    <x v="0"/>
    <m/>
  </r>
  <r>
    <d v="2025-04-02T01:13:25"/>
    <x v="1"/>
    <n v="2"/>
    <s v="PARIAS MURIEL JHON FREDY"/>
    <x v="0"/>
    <x v="0"/>
    <n v="221"/>
    <n v="24.5555555555556"/>
    <n v="200.707317073171"/>
    <m/>
    <n v="112148.78049999999"/>
    <x v="1"/>
    <n v="13060.9756"/>
    <x v="1336"/>
    <x v="0"/>
    <m/>
  </r>
  <r>
    <d v="2025-04-02T01:13:25"/>
    <x v="9"/>
    <n v="3"/>
    <s v="ESPINOZA CHAVARRIA GUILLERMO LEON"/>
    <x v="2"/>
    <x v="0"/>
    <n v="130"/>
    <n v="21.6666666666667"/>
    <n v="133.80487804878001"/>
    <m/>
    <n v="74765.853700000007"/>
    <x v="0"/>
    <n v="13060.9756"/>
    <x v="1336"/>
    <x v="0"/>
    <m/>
  </r>
  <r>
    <d v="2025-04-02T01:13:26"/>
    <x v="1"/>
    <n v="4"/>
    <s v="SERNA GONZALES GEOVANNY ANDRES"/>
    <x v="3"/>
    <x v="0"/>
    <n v="216"/>
    <n v="21.6"/>
    <n v="223.008130081301"/>
    <s v="7 Descuentos (Despachador, conduct, usuarios desubicados y movilidad reducida)"/>
    <n v="124609.7561"/>
    <x v="0"/>
    <n v="13060.9756"/>
    <x v="1336"/>
    <x v="0"/>
    <m/>
  </r>
  <r>
    <d v="2025-04-02T01:13:26"/>
    <x v="9"/>
    <n v="5"/>
    <s v="HENAO MUOZ FERNEY"/>
    <x v="3"/>
    <x v="0"/>
    <n v="287"/>
    <n v="28.7"/>
    <n v="223.008130081301"/>
    <s v="3 Descuentos (Usuarios desubicados) "/>
    <n v="124609.7561"/>
    <x v="1"/>
    <n v="13060.9756"/>
    <x v="1336"/>
    <x v="0"/>
    <m/>
  </r>
  <r>
    <d v="2025-04-02T01:13:26"/>
    <x v="1"/>
    <n v="6"/>
    <s v="LOPEZ PINEDA DANIEL ESTIVEN"/>
    <x v="1"/>
    <x v="0"/>
    <n v="220"/>
    <n v="20"/>
    <n v="245.30894308943101"/>
    <m/>
    <n v="137070.7317"/>
    <x v="0"/>
    <n v="13060.9756"/>
    <x v="1336"/>
    <x v="0"/>
    <m/>
  </r>
  <r>
    <d v="2025-04-02T01:13:27"/>
    <x v="9"/>
    <n v="7"/>
    <s v="MEDINA MARTINEZ JONATHAN ESTIVEN"/>
    <x v="3"/>
    <x v="0"/>
    <n v="228"/>
    <n v="22.8"/>
    <n v="223.008130081301"/>
    <s v="2 Descuentos (Despachador y Usuario movilidad reducida) "/>
    <n v="124609.7561"/>
    <x v="1"/>
    <n v="13060.9756"/>
    <x v="1336"/>
    <x v="0"/>
    <m/>
  </r>
  <r>
    <d v="2025-04-02T01:13:27"/>
    <x v="1"/>
    <n v="8"/>
    <s v="VACA FIERRO ROBINSON"/>
    <x v="1"/>
    <x v="0"/>
    <n v="264"/>
    <n v="24"/>
    <n v="245.30894308943101"/>
    <m/>
    <n v="137070.7317"/>
    <x v="1"/>
    <n v="13060.9756"/>
    <x v="1336"/>
    <x v="0"/>
    <m/>
  </r>
  <r>
    <d v="2025-04-02T01:13:27"/>
    <x v="9"/>
    <n v="9"/>
    <s v="GUTIERREZ ARICAPA DANIEL HUMBERTO"/>
    <x v="3"/>
    <x v="0"/>
    <n v="212"/>
    <n v="21.2"/>
    <n v="223.008130081301"/>
    <s v="1 Descuento (Conduct) "/>
    <n v="124609.7561"/>
    <x v="0"/>
    <n v="13060.9756"/>
    <x v="1336"/>
    <x v="0"/>
    <m/>
  </r>
  <r>
    <d v="2025-04-02T01:13:27"/>
    <x v="1"/>
    <n v="11"/>
    <s v="PUERTA URREGO EDWARD ANDRES"/>
    <x v="3"/>
    <x v="0"/>
    <n v="244"/>
    <n v="24.4"/>
    <n v="223.008130081301"/>
    <m/>
    <n v="124609.7561"/>
    <x v="0"/>
    <n v="13060.9756"/>
    <x v="1336"/>
    <x v="0"/>
    <m/>
  </r>
  <r>
    <d v="2025-04-02T01:13:28"/>
    <x v="9"/>
    <n v="12"/>
    <s v="JIMENEZ JIMENEZ OMAR DAVID"/>
    <x v="0"/>
    <x v="0"/>
    <n v="206"/>
    <n v="22.8888888888889"/>
    <n v="200.707317073171"/>
    <m/>
    <n v="112148.78049999999"/>
    <x v="0"/>
    <n v="13060.9756"/>
    <x v="1336"/>
    <x v="0"/>
    <m/>
  </r>
  <r>
    <d v="2025-04-02T01:13:28"/>
    <x v="1"/>
    <n v="13"/>
    <s v="DURANGO PAEZ GILDARDO"/>
    <x v="0"/>
    <x v="0"/>
    <n v="169"/>
    <n v="18.7777777777778"/>
    <n v="200.707317073171"/>
    <s v="2 Descuentos (Despachador y conduct) "/>
    <n v="112148.78049999999"/>
    <x v="0"/>
    <n v="13060.9756"/>
    <x v="1336"/>
    <x v="0"/>
    <m/>
  </r>
  <r>
    <d v="2025-04-02T01:13:28"/>
    <x v="9"/>
    <n v="14"/>
    <s v="DIAZ LOZADA ANDRES FELIPE"/>
    <x v="1"/>
    <x v="0"/>
    <n v="262"/>
    <n v="23.818181818181799"/>
    <n v="245.30894308943101"/>
    <m/>
    <n v="137070.7317"/>
    <x v="1"/>
    <n v="13060.9756"/>
    <x v="1336"/>
    <x v="0"/>
    <m/>
  </r>
  <r>
    <d v="2025-04-02T01:13:28"/>
    <x v="1"/>
    <n v="15"/>
    <s v="VERENZUELA MARTINEZ ALEXANDER"/>
    <x v="0"/>
    <x v="0"/>
    <n v="247"/>
    <n v="27.4444444444444"/>
    <n v="200.707317073171"/>
    <s v="3 Descuentos (Usuarios desubicados) "/>
    <n v="112148.78049999999"/>
    <x v="1"/>
    <n v="13060.9756"/>
    <x v="1336"/>
    <x v="0"/>
    <m/>
  </r>
  <r>
    <d v="2025-04-02T01:13:29"/>
    <x v="9"/>
    <n v="16"/>
    <s v="PEREZ GARCIA JUAN ESTEBAN"/>
    <x v="0"/>
    <x v="0"/>
    <n v="222"/>
    <n v="24.6666666666667"/>
    <n v="200.707317073171"/>
    <s v="3 Descuentos (Usuarios desubicados) "/>
    <n v="112148.78049999999"/>
    <x v="0"/>
    <n v="13060.9756"/>
    <x v="1336"/>
    <x v="0"/>
    <m/>
  </r>
  <r>
    <d v="2025-04-02T01:13:29"/>
    <x v="1"/>
    <n v="17"/>
    <s v="MURILLO  YORMAN ANDRES"/>
    <x v="0"/>
    <x v="0"/>
    <n v="190"/>
    <n v="21.1111111111111"/>
    <n v="200.707317073171"/>
    <m/>
    <n v="112148.78049999999"/>
    <x v="0"/>
    <n v="13060.9756"/>
    <x v="1336"/>
    <x v="0"/>
    <m/>
  </r>
  <r>
    <d v="2025-04-02T01:13:29"/>
    <x v="9"/>
    <n v="18"/>
    <s v="BETANCUR GUZMAN JHON FERNANDO"/>
    <x v="2"/>
    <x v="0"/>
    <n v="105"/>
    <n v="17.5"/>
    <n v="133.80487804878001"/>
    <s v="6 Descuentos (Transbordo) "/>
    <n v="74765.853700000007"/>
    <x v="0"/>
    <n v="13060.9756"/>
    <x v="1336"/>
    <x v="0"/>
    <m/>
  </r>
  <r>
    <d v="2025-04-02T01:13:30"/>
    <x v="1"/>
    <n v="19"/>
    <s v="MUOZ PEA WEIMAR ALONSO"/>
    <x v="1"/>
    <x v="0"/>
    <n v="180"/>
    <n v="16.363636363636399"/>
    <n v="245.30894308943101"/>
    <m/>
    <n v="137070.7317"/>
    <x v="0"/>
    <n v="13060.9756"/>
    <x v="1336"/>
    <x v="0"/>
    <m/>
  </r>
  <r>
    <d v="2025-04-02T01:13:30"/>
    <x v="9"/>
    <n v="20"/>
    <s v="GONZALEZ PEREZ RAFAEL JOSE"/>
    <x v="0"/>
    <x v="0"/>
    <n v="207"/>
    <n v="23"/>
    <n v="200.707317073171"/>
    <s v="1 Descuento (Asociado) "/>
    <n v="112148.78049999999"/>
    <x v="0"/>
    <n v="13060.9756"/>
    <x v="1336"/>
    <x v="0"/>
    <m/>
  </r>
  <r>
    <d v="2025-04-02T01:13:30"/>
    <x v="1"/>
    <n v="21"/>
    <s v="DURANGO DAVID JOSE"/>
    <x v="4"/>
    <x v="0"/>
    <n v="127"/>
    <n v="18.1428571428571"/>
    <n v="156.10569105691101"/>
    <s v="1 Descuento (Usuario desubicado) "/>
    <n v="87226.829299999998"/>
    <x v="0"/>
    <n v="13060.9756"/>
    <x v="1336"/>
    <x v="0"/>
    <m/>
  </r>
  <r>
    <d v="2025-04-02T01:13:30"/>
    <x v="9"/>
    <n v="22"/>
    <s v="QUIRAMA CASTAEDA JHON JADER"/>
    <x v="0"/>
    <x v="0"/>
    <n v="207"/>
    <n v="23"/>
    <n v="200.707317073171"/>
    <s v="1 Descuento (Despachador) "/>
    <n v="112148.78049999999"/>
    <x v="1"/>
    <n v="13060.9756"/>
    <x v="1336"/>
    <x v="0"/>
    <m/>
  </r>
  <r>
    <d v="2025-04-02T01:13:31"/>
    <x v="1"/>
    <n v="23"/>
    <s v="SALDARRIAGA PARRA LUIS ALBERTO"/>
    <x v="0"/>
    <x v="0"/>
    <n v="210"/>
    <n v="23.3333333333333"/>
    <n v="200.707317073171"/>
    <s v="2 Descuentos (Usuarios desubicados) "/>
    <n v="112148.78049999999"/>
    <x v="2"/>
    <n v="13060.9756"/>
    <x v="1336"/>
    <x v="0"/>
    <m/>
  </r>
  <r>
    <d v="2025-04-02T01:13:31"/>
    <x v="9"/>
    <n v="24"/>
    <s v="HERRERA GIRALDO DAVINSON"/>
    <x v="2"/>
    <x v="0"/>
    <n v="125"/>
    <n v="20.8333333333333"/>
    <n v="133.80487804878001"/>
    <m/>
    <n v="74765.853700000007"/>
    <x v="0"/>
    <n v="13060.9756"/>
    <x v="1336"/>
    <x v="0"/>
    <m/>
  </r>
  <r>
    <d v="2025-04-02T01:13:31"/>
    <x v="1"/>
    <n v="25"/>
    <s v="JIMENEZ HURTADO CARLOS ESTIVEN"/>
    <x v="0"/>
    <x v="0"/>
    <n v="138"/>
    <n v="15.3333333333333"/>
    <n v="200.707317073171"/>
    <m/>
    <n v="112148.78049999999"/>
    <x v="1"/>
    <n v="13060.9756"/>
    <x v="1336"/>
    <x v="0"/>
    <m/>
  </r>
  <r>
    <d v="2025-04-02T01:13:31"/>
    <x v="9"/>
    <n v="26"/>
    <s v="CIRO MARIN RODRIGO ALBERTO"/>
    <x v="3"/>
    <x v="0"/>
    <n v="244"/>
    <n v="24.4"/>
    <n v="223.008130081301"/>
    <s v="1 Descuento (Usuario desubicado) "/>
    <n v="124609.7561"/>
    <x v="0"/>
    <n v="13060.9756"/>
    <x v="1336"/>
    <x v="0"/>
    <m/>
  </r>
  <r>
    <d v="2025-04-02T01:13:32"/>
    <x v="1"/>
    <n v="27"/>
    <s v="RUA CHAVARRIA JEFERSON ANDREY"/>
    <x v="0"/>
    <x v="0"/>
    <n v="252"/>
    <n v="28"/>
    <n v="200.707317073171"/>
    <m/>
    <n v="112148.78049999999"/>
    <x v="0"/>
    <n v="13060.9756"/>
    <x v="1336"/>
    <x v="0"/>
    <m/>
  </r>
  <r>
    <d v="2025-04-02T01:13:32"/>
    <x v="9"/>
    <n v="28"/>
    <s v="AGUDELO GARCIA LLORDIN ELIAS"/>
    <x v="8"/>
    <x v="0"/>
    <n v="127"/>
    <n v="25.4"/>
    <n v="111.50406504065"/>
    <m/>
    <n v="62304.877999999997"/>
    <x v="0"/>
    <n v="13060.9756"/>
    <x v="1336"/>
    <x v="0"/>
    <m/>
  </r>
  <r>
    <d v="2025-04-02T01:13:32"/>
    <x v="1"/>
    <n v="29"/>
    <s v="JARAMILLO JARAMILLO FRANCISCO WBEIMAR"/>
    <x v="6"/>
    <x v="0"/>
    <n v="123"/>
    <n v="15.375"/>
    <n v="178.40650406504099"/>
    <m/>
    <n v="99687.804900000003"/>
    <x v="0"/>
    <n v="13060.9756"/>
    <x v="1336"/>
    <x v="0"/>
    <m/>
  </r>
  <r>
    <d v="2025-04-02T01:13:32"/>
    <x v="9"/>
    <n v="30"/>
    <s v="TORRES  GABRIEL OSNEIDER"/>
    <x v="0"/>
    <x v="0"/>
    <n v="218"/>
    <n v="24.2222222222222"/>
    <n v="200.707317073171"/>
    <s v="1 Descuento (Despachador) "/>
    <n v="112148.78049999999"/>
    <x v="0"/>
    <n v="13060.9756"/>
    <x v="1336"/>
    <x v="0"/>
    <m/>
  </r>
  <r>
    <d v="2025-04-02T01:13:33"/>
    <x v="1"/>
    <n v="31"/>
    <s v="ACOSTA LORA JHON JADER"/>
    <x v="0"/>
    <x v="0"/>
    <n v="200"/>
    <n v="22.2222222222222"/>
    <n v="200.707317073171"/>
    <s v="3 Descuentos (Usuarios desubicados) "/>
    <n v="112148.78049999999"/>
    <x v="0"/>
    <n v="13060.9756"/>
    <x v="1336"/>
    <x v="0"/>
    <m/>
  </r>
  <r>
    <d v="2025-04-02T01:13:33"/>
    <x v="9"/>
    <n v="32"/>
    <s v="AGUDELO GARCIA DENIN ANGELO"/>
    <x v="4"/>
    <x v="0"/>
    <n v="179"/>
    <n v="25.571428571428601"/>
    <n v="156.10569105691101"/>
    <m/>
    <n v="87226.829299999998"/>
    <x v="0"/>
    <n v="13060.9756"/>
    <x v="1336"/>
    <x v="0"/>
    <m/>
  </r>
  <r>
    <d v="2025-04-02T01:13:33"/>
    <x v="1"/>
    <n v="33"/>
    <s v="CERVANTES MARTINEZ FELIX ENRIQUE"/>
    <x v="3"/>
    <x v="0"/>
    <n v="185"/>
    <n v="18.5"/>
    <n v="223.008130081301"/>
    <s v="2 Descuentos (Despachador) "/>
    <n v="124609.7561"/>
    <x v="0"/>
    <n v="13060.9756"/>
    <x v="1336"/>
    <x v="0"/>
    <m/>
  </r>
  <r>
    <d v="2025-04-02T01:13:33"/>
    <x v="9"/>
    <n v="34"/>
    <s v="LOPERA ALVAREZ ESTIVEN"/>
    <x v="3"/>
    <x v="0"/>
    <n v="212"/>
    <n v="21.2"/>
    <n v="223.008130081301"/>
    <m/>
    <n v="124609.7561"/>
    <x v="0"/>
    <n v="13060.9756"/>
    <x v="1336"/>
    <x v="0"/>
    <m/>
  </r>
  <r>
    <d v="2025-04-02T01:13:34"/>
    <x v="1"/>
    <n v="35"/>
    <s v="DAVID  HENRY GIOVANNY"/>
    <x v="0"/>
    <x v="0"/>
    <n v="211"/>
    <n v="23.4444444444444"/>
    <n v="200.707317073171"/>
    <s v="3 Descuentos (Usuarios desubicados) "/>
    <n v="112148.78049999999"/>
    <x v="1"/>
    <n v="13060.9756"/>
    <x v="1336"/>
    <x v="0"/>
    <m/>
  </r>
  <r>
    <d v="2025-04-02T01:13:34"/>
    <x v="9"/>
    <n v="36"/>
    <s v="MARTINEZ CHAVERRA LUIS NORBERTO"/>
    <x v="0"/>
    <x v="0"/>
    <n v="222"/>
    <n v="24.6666666666667"/>
    <n v="200.707317073171"/>
    <m/>
    <n v="112148.78049999999"/>
    <x v="0"/>
    <n v="13060.9756"/>
    <x v="1336"/>
    <x v="0"/>
    <m/>
  </r>
  <r>
    <d v="2025-04-02T01:13:34"/>
    <x v="1"/>
    <n v="37"/>
    <s v="TABORDA ROJAS DIEGO ALEJANDRO"/>
    <x v="0"/>
    <x v="0"/>
    <n v="193"/>
    <n v="21.4444444444444"/>
    <n v="200.707317073171"/>
    <m/>
    <n v="112148.78049999999"/>
    <x v="1"/>
    <n v="13060.9756"/>
    <x v="1336"/>
    <x v="0"/>
    <m/>
  </r>
  <r>
    <d v="2025-04-02T01:13:34"/>
    <x v="9"/>
    <n v="38"/>
    <s v="JIMENEZ HERNANDEZ ESTEBAN CAMILO"/>
    <x v="0"/>
    <x v="0"/>
    <n v="221"/>
    <n v="24.5555555555556"/>
    <n v="200.707317073171"/>
    <m/>
    <n v="112148.78049999999"/>
    <x v="0"/>
    <n v="13060.9756"/>
    <x v="1336"/>
    <x v="0"/>
    <m/>
  </r>
  <r>
    <d v="2025-04-02T01:13:34"/>
    <x v="1"/>
    <n v="39"/>
    <s v="PALMAR PANA EDIXON JOSUE"/>
    <x v="3"/>
    <x v="0"/>
    <n v="226"/>
    <n v="22.6"/>
    <n v="223.008130081301"/>
    <m/>
    <n v="124609.7561"/>
    <x v="0"/>
    <n v="13060.9756"/>
    <x v="1336"/>
    <x v="0"/>
    <m/>
  </r>
  <r>
    <d v="2025-04-02T01:13:35"/>
    <x v="9"/>
    <n v="40"/>
    <s v="BERNAL RONDON KEVIN OSWALDO"/>
    <x v="3"/>
    <x v="0"/>
    <n v="187"/>
    <n v="18.7"/>
    <n v="223.008130081301"/>
    <s v="5 Descuentos (Usuarios desubicados y conducts) "/>
    <n v="124609.7561"/>
    <x v="0"/>
    <n v="13060.9756"/>
    <x v="1336"/>
    <x v="0"/>
    <m/>
  </r>
  <r>
    <d v="2025-04-02T01:13:35"/>
    <x v="1"/>
    <n v="41"/>
    <s v="GARCIA DAVID WILSON ALBERTO"/>
    <x v="0"/>
    <x v="0"/>
    <n v="183"/>
    <n v="20.3333333333333"/>
    <n v="200.707317073171"/>
    <s v="4 Descuentos (Controlador y Despachador) "/>
    <n v="112148.78049999999"/>
    <x v="1"/>
    <n v="13060.9756"/>
    <x v="1336"/>
    <x v="0"/>
    <m/>
  </r>
  <r>
    <d v="2025-04-02T01:13:35"/>
    <x v="9"/>
    <n v="42"/>
    <s v="PALACIO  RODRIGO"/>
    <x v="6"/>
    <x v="0"/>
    <n v="223"/>
    <n v="27.875"/>
    <n v="178.40650406504099"/>
    <m/>
    <n v="99687.804900000003"/>
    <x v="1"/>
    <n v="13060.9756"/>
    <x v="1336"/>
    <x v="0"/>
    <m/>
  </r>
  <r>
    <d v="2025-04-03T01:51:42"/>
    <x v="1"/>
    <n v="1"/>
    <s v="RESTREPO RODRIGUEZ LIBARDO ANDRES"/>
    <x v="3"/>
    <x v="0"/>
    <n v="231"/>
    <n v="23.1"/>
    <n v="222.63305322128801"/>
    <m/>
    <n v="124390.3361"/>
    <x v="0"/>
    <n v="13842.105299999999"/>
    <x v="1337"/>
    <x v="0"/>
    <m/>
  </r>
  <r>
    <d v="2025-04-03T01:51:43"/>
    <x v="9"/>
    <n v="2"/>
    <s v="PARIAS MURIEL JHON FREDY"/>
    <x v="3"/>
    <x v="0"/>
    <n v="279"/>
    <n v="27.9"/>
    <n v="222.63305322128801"/>
    <m/>
    <n v="124390.3361"/>
    <x v="1"/>
    <n v="13842.105299999999"/>
    <x v="1337"/>
    <x v="0"/>
    <m/>
  </r>
  <r>
    <d v="2025-04-03T01:51:43"/>
    <x v="1"/>
    <n v="3"/>
    <s v="ESPINOZA CHAVARRIA GUILLERMO LEON "/>
    <x v="3"/>
    <x v="0"/>
    <n v="217"/>
    <n v="21.7"/>
    <n v="222.63305322128801"/>
    <s v="1 Descuento (Despachador) "/>
    <n v="124390.3361"/>
    <x v="0"/>
    <n v="13842.105299999999"/>
    <x v="1337"/>
    <x v="0"/>
    <m/>
  </r>
  <r>
    <d v="2025-04-03T01:51:43"/>
    <x v="9"/>
    <n v="4"/>
    <s v="SERNA GONZALES GEOVANNY ANDRES"/>
    <x v="1"/>
    <x v="0"/>
    <n v="254"/>
    <n v="23.090909090909101"/>
    <n v="244.89635854341699"/>
    <s v="3 Descuentos (Despachador y usuarios desubicados) "/>
    <n v="136829.36970000001"/>
    <x v="0"/>
    <n v="13842.105299999999"/>
    <x v="1337"/>
    <x v="0"/>
    <m/>
  </r>
  <r>
    <d v="2025-04-03T01:51:44"/>
    <x v="1"/>
    <n v="5"/>
    <s v="LONDOO LOPERA DUVAN ANDRES"/>
    <x v="8"/>
    <x v="0"/>
    <n v="98"/>
    <n v="19.600000000000001"/>
    <n v="111.316526610644"/>
    <m/>
    <n v="62195.168100000003"/>
    <x v="1"/>
    <n v="13842.105299999999"/>
    <x v="1337"/>
    <x v="0"/>
    <m/>
  </r>
  <r>
    <d v="2025-04-03T01:51:44"/>
    <x v="9"/>
    <n v="6"/>
    <s v="LOPEZ PINEDA DANIEL ESTIVEN"/>
    <x v="9"/>
    <x v="0"/>
    <n v="303"/>
    <n v="25.25"/>
    <n v="267.15966386554601"/>
    <m/>
    <n v="149268.40340000001"/>
    <x v="0"/>
    <n v="13842.105299999999"/>
    <x v="1337"/>
    <x v="0"/>
    <m/>
  </r>
  <r>
    <d v="2025-04-03T01:51:44"/>
    <x v="1"/>
    <n v="7"/>
    <s v="MEDINA MARTINEZ JONATHAN ESTIVEN"/>
    <x v="1"/>
    <x v="0"/>
    <n v="247"/>
    <n v="22.454545454545499"/>
    <n v="244.89635854341699"/>
    <m/>
    <n v="136829.36970000001"/>
    <x v="1"/>
    <n v="13842.105299999999"/>
    <x v="1337"/>
    <x v="0"/>
    <m/>
  </r>
  <r>
    <d v="2025-04-03T01:51:44"/>
    <x v="9"/>
    <n v="8"/>
    <s v="VACA FIERRO ROBINSON"/>
    <x v="12"/>
    <x v="0"/>
    <n v="269"/>
    <n v="20.692307692307701"/>
    <n v="289.42296918767499"/>
    <m/>
    <n v="161707.43700000001"/>
    <x v="1"/>
    <n v="13842.105299999999"/>
    <x v="1337"/>
    <x v="0"/>
    <m/>
  </r>
  <r>
    <d v="2025-04-03T01:51:45"/>
    <x v="1"/>
    <n v="9"/>
    <s v="GUTIERREZ ARICAPA DANIEL HUMBERT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45"/>
    <x v="9"/>
    <n v="11"/>
    <s v="PUERTA URREGO EDWARD ANDRES"/>
    <x v="1"/>
    <x v="0"/>
    <n v="249"/>
    <n v="22.636363636363601"/>
    <n v="244.89635854341699"/>
    <s v="3 Descuentos (Usuarios desubicados) "/>
    <n v="136829.36970000001"/>
    <x v="0"/>
    <n v="13842.105299999999"/>
    <x v="1337"/>
    <x v="0"/>
    <m/>
  </r>
  <r>
    <d v="2025-04-03T01:51:45"/>
    <x v="1"/>
    <n v="12"/>
    <s v="JIMENEZ JIMENEZ OMAR DAVID"/>
    <x v="3"/>
    <x v="0"/>
    <n v="190"/>
    <n v="19"/>
    <n v="222.63305322128801"/>
    <m/>
    <n v="124390.3361"/>
    <x v="0"/>
    <n v="13842.105299999999"/>
    <x v="1337"/>
    <x v="0"/>
    <m/>
  </r>
  <r>
    <d v="2025-04-03T01:51:45"/>
    <x v="9"/>
    <n v="13"/>
    <s v="DURANGO PAEZ GILDARDO"/>
    <x v="0"/>
    <x v="0"/>
    <n v="152"/>
    <n v="16.8888888888889"/>
    <n v="200.36974789915999"/>
    <s v="Se descuenta 0.5 viaje de 2 30 pm ya que abandona ruta sin autorizacion "/>
    <n v="105750.30250000001"/>
    <x v="0"/>
    <n v="13842.105299999999"/>
    <x v="1337"/>
    <x v="2"/>
    <n v="11.1"/>
  </r>
  <r>
    <d v="2025-04-03T01:51:46"/>
    <x v="1"/>
    <n v="14"/>
    <s v="DIAZ LOZADA ANDRES FELIPE"/>
    <x v="1"/>
    <x v="0"/>
    <n v="228"/>
    <n v="20.727272727272702"/>
    <n v="244.89635854341699"/>
    <s v="6 Descuentos (Despachadores y oficina) "/>
    <n v="136829.36970000001"/>
    <x v="1"/>
    <n v="13842.105299999999"/>
    <x v="1337"/>
    <x v="0"/>
    <m/>
  </r>
  <r>
    <d v="2025-04-03T01:51:46"/>
    <x v="9"/>
    <n v="15"/>
    <s v="VERENZUELA MARTINEZ ALEXANDER"/>
    <x v="1"/>
    <x v="0"/>
    <n v="269"/>
    <n v="24.454545454545499"/>
    <n v="244.89635854341699"/>
    <m/>
    <n v="136829.36970000001"/>
    <x v="1"/>
    <n v="13842.105299999999"/>
    <x v="1337"/>
    <x v="0"/>
    <m/>
  </r>
  <r>
    <d v="2025-04-03T01:51:46"/>
    <x v="1"/>
    <n v="16"/>
    <s v="CERVANTES MARTINEZ FELIX ENRIQUE"/>
    <x v="6"/>
    <x v="0"/>
    <n v="159"/>
    <n v="19.875"/>
    <n v="178.106442577031"/>
    <m/>
    <n v="99512.268899999995"/>
    <x v="0"/>
    <n v="13842.105299999999"/>
    <x v="1337"/>
    <x v="0"/>
    <m/>
  </r>
  <r>
    <d v="2025-04-03T01:51:46"/>
    <x v="9"/>
    <n v="17"/>
    <s v="MURILLO  YORMAN ANDRES"/>
    <x v="6"/>
    <x v="0"/>
    <n v="217"/>
    <n v="27.125"/>
    <n v="178.106442577031"/>
    <s v="2 Descuentos (Conducts) "/>
    <n v="99512.268899999995"/>
    <x v="0"/>
    <n v="13842.105299999999"/>
    <x v="1337"/>
    <x v="0"/>
    <m/>
  </r>
  <r>
    <d v="2025-04-03T01:51:47"/>
    <x v="1"/>
    <n v="18"/>
    <s v="BETANCUR GUZMAN JHON FERNANDO"/>
    <x v="2"/>
    <x v="0"/>
    <n v="167"/>
    <n v="27.8333333333333"/>
    <n v="133.579831932773"/>
    <m/>
    <n v="74634.201700000005"/>
    <x v="0"/>
    <n v="13842.105299999999"/>
    <x v="1337"/>
    <x v="0"/>
    <m/>
  </r>
  <r>
    <d v="2025-04-03T01:51:47"/>
    <x v="9"/>
    <n v="20"/>
    <s v="GONZALEZ PEREZ RAFAEL JOSE"/>
    <x v="3"/>
    <x v="0"/>
    <n v="215"/>
    <n v="21.5"/>
    <n v="222.63305322128801"/>
    <m/>
    <n v="124390.3361"/>
    <x v="0"/>
    <n v="13842.105299999999"/>
    <x v="1337"/>
    <x v="0"/>
    <m/>
  </r>
  <r>
    <d v="2025-04-03T01:51:47"/>
    <x v="1"/>
    <n v="21"/>
    <s v="DURANGO DAVID JOSE"/>
    <x v="7"/>
    <x v="0"/>
    <n v="103"/>
    <n v="34.3333333333333"/>
    <n v="66.789915966386602"/>
    <m/>
    <n v="37317.1008"/>
    <x v="0"/>
    <n v="13842.105299999999"/>
    <x v="1337"/>
    <x v="0"/>
    <m/>
  </r>
  <r>
    <d v="2025-04-03T01:51:48"/>
    <x v="9"/>
    <n v="22"/>
    <s v="QUIRAMA CASTAEDA JHON JADER"/>
    <x v="6"/>
    <x v="0"/>
    <n v="185"/>
    <n v="23.125"/>
    <n v="178.106442577031"/>
    <m/>
    <n v="99512.268899999995"/>
    <x v="1"/>
    <n v="13842.105299999999"/>
    <x v="1337"/>
    <x v="0"/>
    <m/>
  </r>
  <r>
    <d v="2025-04-03T01:51:48"/>
    <x v="1"/>
    <n v="23"/>
    <s v="SALDARRIAGA PARRA LUIS ALBERTO"/>
    <x v="6"/>
    <x v="0"/>
    <n v="184"/>
    <n v="23"/>
    <n v="178.106442577031"/>
    <s v="1 Descuento (Despachador) "/>
    <n v="99512.268899999995"/>
    <x v="2"/>
    <n v="13842.105299999999"/>
    <x v="1337"/>
    <x v="0"/>
    <m/>
  </r>
  <r>
    <d v="2025-04-03T01:51:48"/>
    <x v="9"/>
    <n v="24"/>
    <s v="HERRERA GIRALDO DAVINSON"/>
    <x v="0"/>
    <x v="0"/>
    <n v="201"/>
    <n v="22.3333333333333"/>
    <n v="200.36974789915999"/>
    <m/>
    <n v="111951.30250000001"/>
    <x v="0"/>
    <n v="13842.105299999999"/>
    <x v="1337"/>
    <x v="0"/>
    <m/>
  </r>
  <r>
    <d v="2025-04-03T01:51:48"/>
    <x v="1"/>
    <n v="25"/>
    <s v="HENAO MUOZ FERNEY"/>
    <x v="3"/>
    <x v="0"/>
    <n v="253"/>
    <n v="25.3"/>
    <n v="222.63305322128801"/>
    <m/>
    <n v="124390.3361"/>
    <x v="1"/>
    <n v="13842.105299999999"/>
    <x v="1337"/>
    <x v="0"/>
    <m/>
  </r>
  <r>
    <d v="2025-04-03T01:51:49"/>
    <x v="9"/>
    <n v="26"/>
    <s v="QUINTERO  ALVARO ANTONIO"/>
    <x v="3"/>
    <x v="0"/>
    <n v="185"/>
    <n v="18.5"/>
    <n v="222.63305322128801"/>
    <s v="6 Descuentos (Conducts, despachador, asociado y usuario desubicado) "/>
    <n v="124390.3361"/>
    <x v="0"/>
    <n v="13842.105299999999"/>
    <x v="1337"/>
    <x v="0"/>
    <m/>
  </r>
  <r>
    <d v="2025-04-03T01:51:49"/>
    <x v="1"/>
    <n v="27"/>
    <s v="FLORES RINCON JORGE ALBERTO"/>
    <x v="12"/>
    <x v="1"/>
    <n v="318"/>
    <n v="24.461538461538499"/>
    <n v="289.42296918767499"/>
    <s v="Se descuenta 0.5 viaje de 8 25 am ya que NO espera el tiempo indicado en el paradero y se descuenta 0.5 viaje de 10 25 am ya que abandona ruta sin autorizacion "/>
    <n v="149268.58199999999"/>
    <x v="0"/>
    <n v="13842.105299999999"/>
    <x v="1337"/>
    <x v="1"/>
    <n v="22.263000000000002"/>
  </r>
  <r>
    <d v="2025-04-03T01:51:49"/>
    <x v="9"/>
    <n v="28"/>
    <s v="AGUDELO GARCIA LLORDIN ELIAS"/>
    <x v="0"/>
    <x v="0"/>
    <n v="161"/>
    <n v="17.8888888888889"/>
    <n v="200.36974789915999"/>
    <s v="3 Descuentos (Jefe de ruta) "/>
    <n v="111951.30250000001"/>
    <x v="0"/>
    <n v="13842.105299999999"/>
    <x v="1337"/>
    <x v="0"/>
    <m/>
  </r>
  <r>
    <d v="2025-04-03T01:51:49"/>
    <x v="1"/>
    <n v="29"/>
    <s v="JARAMILLO JARAMILLO FRANCISCO WBEIMAR"/>
    <x v="0"/>
    <x v="0"/>
    <n v="144"/>
    <n v="16"/>
    <n v="200.36974789915999"/>
    <m/>
    <n v="111951.30250000001"/>
    <x v="0"/>
    <n v="13842.105299999999"/>
    <x v="1337"/>
    <x v="0"/>
    <m/>
  </r>
  <r>
    <d v="2025-04-03T01:51:50"/>
    <x v="9"/>
    <n v="30"/>
    <s v="TORRES SUAREZ JUAN DIEGO"/>
    <x v="11"/>
    <x v="0"/>
    <n v="110"/>
    <n v="55"/>
    <n v="44.526610644257701"/>
    <m/>
    <n v="24878.067200000001"/>
    <x v="0"/>
    <n v="13842.105299999999"/>
    <x v="1337"/>
    <x v="0"/>
    <m/>
  </r>
  <r>
    <d v="2025-04-03T01:51:50"/>
    <x v="1"/>
    <n v="31"/>
    <s v="ACOSTA LORA JHON JADER"/>
    <x v="0"/>
    <x v="0"/>
    <n v="189"/>
    <n v="21"/>
    <n v="200.36974789915999"/>
    <s v="1 Descuento (Despachador) "/>
    <n v="111951.30250000001"/>
    <x v="0"/>
    <n v="13842.105299999999"/>
    <x v="1337"/>
    <x v="0"/>
    <m/>
  </r>
  <r>
    <d v="2025-04-03T01:51:50"/>
    <x v="9"/>
    <n v="32"/>
    <s v="AGUDELO GARCIA DENIN ANGELO"/>
    <x v="6"/>
    <x v="0"/>
    <n v="164"/>
    <n v="20.5"/>
    <n v="178.106442577031"/>
    <s v="1 Descuento (Usuario desubicado) "/>
    <n v="99512.268899999995"/>
    <x v="0"/>
    <n v="13842.105299999999"/>
    <x v="1337"/>
    <x v="0"/>
    <m/>
  </r>
  <r>
    <d v="2025-04-03T01:51:50"/>
    <x v="1"/>
    <n v="33"/>
    <s v="MARULANDA JARAMILLO DAWER ANDRES"/>
    <x v="3"/>
    <x v="0"/>
    <n v="207"/>
    <n v="20.7"/>
    <n v="222.63305322128801"/>
    <s v="2 Descuentos (Usuarios desubicados) "/>
    <n v="124390.3361"/>
    <x v="0"/>
    <n v="13842.105299999999"/>
    <x v="1337"/>
    <x v="0"/>
    <m/>
  </r>
  <r>
    <d v="2025-04-03T01:51:51"/>
    <x v="9"/>
    <n v="36"/>
    <s v="MARTINEZ CHAVERRA LUIS NORBERTO"/>
    <x v="1"/>
    <x v="0"/>
    <n v="268"/>
    <n v="24.363636363636399"/>
    <n v="244.89635854341699"/>
    <m/>
    <n v="136829.36970000001"/>
    <x v="0"/>
    <n v="13842.105299999999"/>
    <x v="1337"/>
    <x v="0"/>
    <m/>
  </r>
  <r>
    <d v="2025-04-03T01:51:51"/>
    <x v="1"/>
    <n v="37"/>
    <s v="TABORDA ROJAS DIEGO ALEJANDRO"/>
    <x v="9"/>
    <x v="0"/>
    <n v="267"/>
    <n v="22.25"/>
    <n v="267.15966386554601"/>
    <m/>
    <n v="149268.40340000001"/>
    <x v="1"/>
    <n v="13842.105299999999"/>
    <x v="1337"/>
    <x v="0"/>
    <m/>
  </r>
  <r>
    <d v="2025-04-03T01:51:51"/>
    <x v="9"/>
    <n v="38"/>
    <s v="JIMENEZ HERNANDEZ ESTEBAN CAMIL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51"/>
    <x v="1"/>
    <n v="39"/>
    <s v="PALMAR PANA EDIXON JOSUE"/>
    <x v="3"/>
    <x v="0"/>
    <n v="183"/>
    <n v="18.3"/>
    <n v="222.63305322128801"/>
    <s v="2 Descuentos (Despachador y jefe de ruta) "/>
    <n v="124390.3361"/>
    <x v="0"/>
    <n v="13842.105299999999"/>
    <x v="1337"/>
    <x v="0"/>
    <m/>
  </r>
  <r>
    <d v="2025-04-03T01:51:52"/>
    <x v="9"/>
    <n v="40"/>
    <s v="BERNAL RONDON KEVIN OSWALDO"/>
    <x v="3"/>
    <x v="0"/>
    <n v="215"/>
    <n v="21.5"/>
    <n v="222.63305322128801"/>
    <s v="3 Descuentos (Usuario movilidad reducida) "/>
    <n v="124390.3361"/>
    <x v="0"/>
    <n v="13842.105299999999"/>
    <x v="1337"/>
    <x v="0"/>
    <m/>
  </r>
  <r>
    <d v="2025-04-03T01:51:52"/>
    <x v="1"/>
    <n v="41"/>
    <s v="DAVID  HENRY GIOVANNY"/>
    <x v="0"/>
    <x v="0"/>
    <n v="173"/>
    <n v="19.2222222222222"/>
    <n v="200.36974789915999"/>
    <m/>
    <n v="111951.30250000001"/>
    <x v="1"/>
    <n v="13842.105299999999"/>
    <x v="1337"/>
    <x v="0"/>
    <m/>
  </r>
  <r>
    <d v="2025-04-03T01:51:52"/>
    <x v="9"/>
    <n v="42"/>
    <s v="PALACIO  RODRIGO"/>
    <x v="0"/>
    <x v="0"/>
    <n v="236"/>
    <n v="26.2222222222222"/>
    <n v="200.36974789915999"/>
    <s v="2 Descuentos (Usuarios desubicados) "/>
    <n v="111951.30250000001"/>
    <x v="1"/>
    <n v="13842.105299999999"/>
    <x v="1337"/>
    <x v="0"/>
    <m/>
  </r>
  <r>
    <d v="2025-04-04T03:43:47"/>
    <x v="9"/>
    <n v="1"/>
    <s v="RESTREPO RODRIGUEZ LIBARDO ANDRES"/>
    <x v="9"/>
    <x v="0"/>
    <n v="239"/>
    <n v="19.9166666666667"/>
    <n v="268.30598052851201"/>
    <m/>
    <n v="149938.99859999999"/>
    <x v="0"/>
    <n v="13764.1026"/>
    <x v="1338"/>
    <x v="0"/>
    <m/>
  </r>
  <r>
    <d v="2025-04-04T03:43:47"/>
    <x v="1"/>
    <n v="2"/>
    <s v="PARIAS MURIEL JHON FREDY"/>
    <x v="0"/>
    <x v="0"/>
    <n v="186"/>
    <n v="20.6666666666667"/>
    <n v="201.22948539638401"/>
    <m/>
    <n v="112454.249"/>
    <x v="1"/>
    <n v="13764.1026"/>
    <x v="1338"/>
    <x v="0"/>
    <m/>
  </r>
  <r>
    <d v="2025-04-04T03:43:48"/>
    <x v="9"/>
    <n v="3"/>
    <s v="MURILLO  YORMAN ANDRES"/>
    <x v="2"/>
    <x v="0"/>
    <n v="117"/>
    <n v="19.5"/>
    <n v="134.152990264256"/>
    <s v="1 Descuento (Usuario movilidad reducida) "/>
    <n v="74969.499299999996"/>
    <x v="0"/>
    <n v="13764.1026"/>
    <x v="1338"/>
    <x v="0"/>
    <m/>
  </r>
  <r>
    <d v="2025-04-04T03:43:48"/>
    <x v="1"/>
    <n v="4"/>
    <s v="SERNA GONZALES GEOVANNY ANDRES"/>
    <x v="1"/>
    <x v="0"/>
    <n v="264"/>
    <n v="24"/>
    <n v="245.947148817802"/>
    <s v="3 Descuentos (Usuario movilidad reducida y desubicados) "/>
    <n v="137444.0821"/>
    <x v="0"/>
    <n v="13764.1026"/>
    <x v="1338"/>
    <x v="0"/>
    <m/>
  </r>
  <r>
    <d v="2025-04-04T03:43:48"/>
    <x v="9"/>
    <n v="5"/>
    <s v="LONDOO LOPERA DUVAN ANDRES"/>
    <x v="6"/>
    <x v="0"/>
    <n v="257"/>
    <n v="32.125"/>
    <n v="178.87065368567499"/>
    <m/>
    <n v="99959.332399999999"/>
    <x v="1"/>
    <n v="13764.1026"/>
    <x v="1338"/>
    <x v="0"/>
    <m/>
  </r>
  <r>
    <d v="2025-04-04T03:43:48"/>
    <x v="1"/>
    <n v="6"/>
    <s v="LOPEZ PINEDA DANIEL ESTIVEN"/>
    <x v="1"/>
    <x v="0"/>
    <n v="273"/>
    <n v="24.818181818181799"/>
    <n v="245.947148817802"/>
    <m/>
    <n v="137444.0821"/>
    <x v="0"/>
    <n v="13764.1026"/>
    <x v="1338"/>
    <x v="0"/>
    <m/>
  </r>
  <r>
    <d v="2025-04-04T03:43:49"/>
    <x v="9"/>
    <n v="7"/>
    <s v="JARAMILLO  JUAN CARLOS"/>
    <x v="1"/>
    <x v="0"/>
    <n v="259"/>
    <n v="23.545454545454501"/>
    <n v="245.947148817802"/>
    <m/>
    <n v="137444.0821"/>
    <x v="1"/>
    <n v="13764.1026"/>
    <x v="1338"/>
    <x v="0"/>
    <m/>
  </r>
  <r>
    <d v="2025-04-04T03:43:49"/>
    <x v="1"/>
    <n v="8"/>
    <s v="VACA FIERRO ROBINSON"/>
    <x v="9"/>
    <x v="0"/>
    <n v="326"/>
    <n v="27.1666666666667"/>
    <n v="268.30598052851201"/>
    <m/>
    <n v="149938.99859999999"/>
    <x v="1"/>
    <n v="13764.1026"/>
    <x v="1338"/>
    <x v="0"/>
    <m/>
  </r>
  <r>
    <d v="2025-04-04T03:43:49"/>
    <x v="9"/>
    <n v="9"/>
    <s v="GUTIERREZ ARICAPA DANIEL HUMBERTO"/>
    <x v="0"/>
    <x v="0"/>
    <n v="174"/>
    <n v="19.3333333333333"/>
    <n v="201.22948539638401"/>
    <m/>
    <n v="112454.249"/>
    <x v="0"/>
    <n v="13764.1026"/>
    <x v="1338"/>
    <x v="0"/>
    <m/>
  </r>
  <r>
    <d v="2025-04-04T03:43:49"/>
    <x v="1"/>
    <n v="10"/>
    <s v="RAMIREZ RENGIFO JORGE ANDRES"/>
    <x v="1"/>
    <x v="0"/>
    <n v="250"/>
    <n v="22.727272727272702"/>
    <n v="245.947148817802"/>
    <s v="3 Descuentos (Usuarios desubicados) "/>
    <n v="137444.0821"/>
    <x v="0"/>
    <n v="13764.1026"/>
    <x v="1338"/>
    <x v="0"/>
    <m/>
  </r>
  <r>
    <d v="2025-04-04T03:43:50"/>
    <x v="9"/>
    <n v="11"/>
    <s v="PUERTA URREGO EDWARD ANDRES"/>
    <x v="4"/>
    <x v="0"/>
    <n v="148"/>
    <n v="21.1428571428571"/>
    <n v="156.51182197496499"/>
    <s v="4 Descuentos (Usuarios desubicados)"/>
    <n v="87464.415900000007"/>
    <x v="0"/>
    <n v="13764.1026"/>
    <x v="1338"/>
    <x v="0"/>
    <m/>
  </r>
  <r>
    <d v="2025-04-04T03:43:50"/>
    <x v="1"/>
    <n v="12"/>
    <s v="DAVID  HENRY GIOVANNY"/>
    <x v="3"/>
    <x v="0"/>
    <n v="220"/>
    <n v="22"/>
    <n v="223.58831710709299"/>
    <m/>
    <n v="124949.1655"/>
    <x v="0"/>
    <n v="13764.1026"/>
    <x v="1338"/>
    <x v="0"/>
    <m/>
  </r>
  <r>
    <d v="2025-04-04T03:43:50"/>
    <x v="9"/>
    <n v="13"/>
    <s v="CERVANTES MARTINEZ FELIX ENRIQUE"/>
    <x v="6"/>
    <x v="0"/>
    <n v="176"/>
    <n v="22"/>
    <n v="178.87065368567499"/>
    <s v="3 Descuentos (Despachador y usuarios desubicados) "/>
    <n v="99959.332399999999"/>
    <x v="0"/>
    <n v="13764.1026"/>
    <x v="1338"/>
    <x v="0"/>
    <m/>
  </r>
  <r>
    <d v="2025-04-04T03:43:50"/>
    <x v="1"/>
    <n v="14"/>
    <s v="DIAZ LOZADA ANDRES FELIPE"/>
    <x v="9"/>
    <x v="0"/>
    <n v="252"/>
    <n v="21"/>
    <n v="268.30598052851201"/>
    <s v="1 Descuento (Despachador) "/>
    <n v="149938.99859999999"/>
    <x v="1"/>
    <n v="13764.1026"/>
    <x v="1338"/>
    <x v="0"/>
    <m/>
  </r>
  <r>
    <d v="2025-04-04T03:43:51"/>
    <x v="9"/>
    <n v="15"/>
    <s v="VERENZUELA MARTINEZ ALEXANDER"/>
    <x v="9"/>
    <x v="0"/>
    <n v="298"/>
    <n v="24.8333333333333"/>
    <n v="268.30598052851201"/>
    <s v="3 Descuentos (Conducts)"/>
    <n v="149938.99859999999"/>
    <x v="1"/>
    <n v="13764.1026"/>
    <x v="1338"/>
    <x v="0"/>
    <m/>
  </r>
  <r>
    <d v="2025-04-04T03:43:51"/>
    <x v="1"/>
    <n v="16"/>
    <s v="PEREZ GARCIA JUAN ESTEBAN"/>
    <x v="0"/>
    <x v="0"/>
    <n v="146"/>
    <n v="16.2222222222222"/>
    <n v="201.22948539638401"/>
    <m/>
    <n v="112454.249"/>
    <x v="0"/>
    <n v="13764.1026"/>
    <x v="1338"/>
    <x v="0"/>
    <m/>
  </r>
  <r>
    <d v="2025-04-04T03:43:51"/>
    <x v="9"/>
    <n v="18"/>
    <s v="BETANCUR GUZMAN JHON FERNANDO"/>
    <x v="3"/>
    <x v="0"/>
    <n v="248"/>
    <n v="24.8"/>
    <n v="223.58831710709299"/>
    <s v="3 Descuentos (Usuarios desubicados) "/>
    <n v="124949.1655"/>
    <x v="0"/>
    <n v="13764.1026"/>
    <x v="1338"/>
    <x v="0"/>
    <m/>
  </r>
  <r>
    <d v="2025-04-04T03:43:51"/>
    <x v="1"/>
    <n v="19"/>
    <s v="MUOZ PEA WEIMAR ALONSO"/>
    <x v="1"/>
    <x v="0"/>
    <n v="269"/>
    <n v="24.454545454545499"/>
    <n v="245.947148817802"/>
    <m/>
    <n v="137444.0821"/>
    <x v="0"/>
    <n v="13764.1026"/>
    <x v="1338"/>
    <x v="0"/>
    <m/>
  </r>
  <r>
    <d v="2025-04-04T03:43:52"/>
    <x v="9"/>
    <n v="20"/>
    <s v="GONZALEZ PEREZ RAFAEL JOSE"/>
    <x v="6"/>
    <x v="0"/>
    <n v="148"/>
    <n v="18.5"/>
    <n v="178.87065368567499"/>
    <m/>
    <n v="99959.332399999999"/>
    <x v="0"/>
    <n v="13764.1026"/>
    <x v="1338"/>
    <x v="0"/>
    <m/>
  </r>
  <r>
    <d v="2025-04-04T03:43:52"/>
    <x v="1"/>
    <n v="21"/>
    <s v="DURANGO PAEZ GILDARDO"/>
    <x v="6"/>
    <x v="4"/>
    <n v="198"/>
    <n v="24.75"/>
    <n v="178.87065368567499"/>
    <m/>
    <n v="99959.332399999999"/>
    <x v="0"/>
    <n v="13764.1026"/>
    <x v="1338"/>
    <x v="0"/>
    <m/>
  </r>
  <r>
    <d v="2025-04-04T03:43:52"/>
    <x v="9"/>
    <n v="22"/>
    <s v="QUIRAMA CASTAEDA JHON JADER"/>
    <x v="2"/>
    <x v="0"/>
    <n v="162"/>
    <n v="27"/>
    <n v="134.152990264256"/>
    <m/>
    <n v="74969.499299999996"/>
    <x v="1"/>
    <n v="13764.1026"/>
    <x v="1338"/>
    <x v="0"/>
    <m/>
  </r>
  <r>
    <d v="2025-04-04T03:43:52"/>
    <x v="1"/>
    <n v="23"/>
    <s v="SALDARRIAGA PARRA LUIS ALBERTO"/>
    <x v="0"/>
    <x v="0"/>
    <n v="178"/>
    <n v="19.7777777777778"/>
    <n v="201.22948539638401"/>
    <m/>
    <n v="112454.249"/>
    <x v="2"/>
    <n v="13764.1026"/>
    <x v="1338"/>
    <x v="0"/>
    <m/>
  </r>
  <r>
    <d v="2025-04-04T03:43:53"/>
    <x v="9"/>
    <n v="24"/>
    <s v="HERRERA GIRALDO DAVINSON"/>
    <x v="0"/>
    <x v="0"/>
    <n v="211"/>
    <n v="23.4444444444444"/>
    <n v="201.22948539638401"/>
    <s v="3 Descuentos (Transbordo)"/>
    <n v="112454.249"/>
    <x v="0"/>
    <n v="13764.1026"/>
    <x v="1338"/>
    <x v="0"/>
    <m/>
  </r>
  <r>
    <d v="2025-04-04T03:43:53"/>
    <x v="1"/>
    <n v="25"/>
    <s v="JIMENEZ HURTADO CARLOS ESTIVEN"/>
    <x v="0"/>
    <x v="0"/>
    <n v="169"/>
    <n v="18.7777777777778"/>
    <n v="201.22948539638401"/>
    <m/>
    <n v="112454.249"/>
    <x v="1"/>
    <n v="13764.1026"/>
    <x v="1338"/>
    <x v="0"/>
    <m/>
  </r>
  <r>
    <d v="2025-04-04T03:43:53"/>
    <x v="9"/>
    <n v="26"/>
    <s v="CIRO MARIN RODRIGO ALBERTO"/>
    <x v="0"/>
    <x v="0"/>
    <n v="188"/>
    <n v="20.8888888888889"/>
    <n v="201.22948539638401"/>
    <s v="3 Descuentos (Usuarios desubicados) "/>
    <n v="112454.249"/>
    <x v="0"/>
    <n v="13764.1026"/>
    <x v="1338"/>
    <x v="0"/>
    <m/>
  </r>
  <r>
    <d v="2025-04-04T03:43:53"/>
    <x v="1"/>
    <n v="27"/>
    <s v="FLORES RINCON JORGE ALBERTO"/>
    <x v="3"/>
    <x v="0"/>
    <n v="175"/>
    <n v="18.421052631578899"/>
    <n v="212.408901251739"/>
    <s v="3 Descuentos (Usuarios desubicados) "/>
    <n v="118701.7072"/>
    <x v="0"/>
    <n v="13764.1026"/>
    <x v="1338"/>
    <x v="0"/>
    <m/>
  </r>
  <r>
    <d v="2025-04-04T03:43:54"/>
    <x v="9"/>
    <n v="28"/>
    <s v="AGUDELO GARCIA LLORDIN ELIAS"/>
    <x v="0"/>
    <x v="0"/>
    <n v="233"/>
    <n v="25.8888888888889"/>
    <n v="201.22948539638401"/>
    <s v="2 Descuentos (despachador y usuario desubicado)"/>
    <n v="112454.249"/>
    <x v="0"/>
    <n v="13764.1026"/>
    <x v="1338"/>
    <x v="0"/>
    <m/>
  </r>
  <r>
    <d v="2025-04-04T03:43:54"/>
    <x v="1"/>
    <n v="29"/>
    <s v="JARAMILLO JARAMILLO FRANCISCO WBEIMAR"/>
    <x v="0"/>
    <x v="0"/>
    <n v="158"/>
    <n v="17.5555555555556"/>
    <n v="201.22948539638401"/>
    <m/>
    <n v="112454.249"/>
    <x v="0"/>
    <n v="13764.1026"/>
    <x v="1338"/>
    <x v="0"/>
    <m/>
  </r>
  <r>
    <d v="2025-04-04T03:43:54"/>
    <x v="9"/>
    <n v="30"/>
    <s v="TORRES SUAREZ JUAN DIEGO"/>
    <x v="11"/>
    <x v="0"/>
    <n v="65"/>
    <n v="32.5"/>
    <n v="44.7176634214186"/>
    <m/>
    <n v="24989.8331"/>
    <x v="0"/>
    <n v="13764.1026"/>
    <x v="1338"/>
    <x v="0"/>
    <m/>
  </r>
  <r>
    <d v="2025-04-04T03:43:54"/>
    <x v="1"/>
    <n v="31"/>
    <s v="ACOSTA LORA JHON JADER"/>
    <x v="0"/>
    <x v="0"/>
    <n v="203"/>
    <n v="22.5555555555556"/>
    <n v="201.22948539638401"/>
    <m/>
    <n v="112454.249"/>
    <x v="0"/>
    <n v="13764.1026"/>
    <x v="1338"/>
    <x v="0"/>
    <m/>
  </r>
  <r>
    <d v="2025-04-04T03:43:55"/>
    <x v="9"/>
    <n v="32"/>
    <s v="AGUDELO GARCIA DENIN ANGELO"/>
    <x v="0"/>
    <x v="0"/>
    <n v="151"/>
    <n v="16.7777777777778"/>
    <n v="201.22948539638401"/>
    <m/>
    <n v="112454.249"/>
    <x v="0"/>
    <n v="13764.1026"/>
    <x v="1338"/>
    <x v="0"/>
    <m/>
  </r>
  <r>
    <d v="2025-04-04T03:43:55"/>
    <x v="1"/>
    <n v="33"/>
    <s v="MARULANDA JARAMILLO DAWER ANDRES"/>
    <x v="3"/>
    <x v="0"/>
    <n v="170"/>
    <n v="17"/>
    <n v="223.58831710709299"/>
    <m/>
    <n v="124949.1655"/>
    <x v="0"/>
    <n v="13764.1026"/>
    <x v="1338"/>
    <x v="0"/>
    <m/>
  </r>
  <r>
    <d v="2025-04-04T03:43:55"/>
    <x v="9"/>
    <n v="34"/>
    <s v="MONTOYA OSPINA GILBERTO ANTONIO"/>
    <x v="12"/>
    <x v="0"/>
    <n v="322"/>
    <n v="24.769230769230798"/>
    <n v="290.66481223922102"/>
    <m/>
    <n v="162433.91519999999"/>
    <x v="0"/>
    <n v="13764.1026"/>
    <x v="1338"/>
    <x v="0"/>
    <m/>
  </r>
  <r>
    <d v="2025-04-04T03:43:55"/>
    <x v="1"/>
    <n v="36"/>
    <s v="MARTINEZ CHAVERRA LUIS NORBERTO"/>
    <x v="1"/>
    <x v="0"/>
    <n v="254"/>
    <n v="23.090909090909101"/>
    <n v="245.947148817802"/>
    <s v="1 Descuento (Usuario desubicado) "/>
    <n v="137444.0821"/>
    <x v="0"/>
    <n v="13764.1026"/>
    <x v="1338"/>
    <x v="0"/>
    <m/>
  </r>
  <r>
    <d v="2025-04-04T03:43:56"/>
    <x v="9"/>
    <n v="37"/>
    <s v="MARTINEZ  WILMAR"/>
    <x v="3"/>
    <x v="0"/>
    <n v="266"/>
    <n v="26.6"/>
    <n v="223.58831710709299"/>
    <s v="1 Descuento (Despachador) "/>
    <n v="124949.1655"/>
    <x v="1"/>
    <n v="13764.1026"/>
    <x v="1338"/>
    <x v="0"/>
    <m/>
  </r>
  <r>
    <d v="2025-04-04T03:43:56"/>
    <x v="1"/>
    <n v="39"/>
    <s v="PALMAR PANA EDIXON JOSUE"/>
    <x v="2"/>
    <x v="0"/>
    <n v="148"/>
    <n v="24.6666666666667"/>
    <n v="134.152990264256"/>
    <m/>
    <n v="74969.499299999996"/>
    <x v="0"/>
    <n v="13764.1026"/>
    <x v="1338"/>
    <x v="0"/>
    <m/>
  </r>
  <r>
    <d v="2025-04-04T03:43:56"/>
    <x v="9"/>
    <n v="40"/>
    <s v="BERNAL RONDON KEVIN OSWALDO"/>
    <x v="3"/>
    <x v="0"/>
    <n v="220"/>
    <n v="22"/>
    <n v="223.58831710709299"/>
    <m/>
    <n v="124949.1655"/>
    <x v="0"/>
    <n v="13764.1026"/>
    <x v="1338"/>
    <x v="0"/>
    <m/>
  </r>
  <r>
    <d v="2025-04-04T03:43:56"/>
    <x v="1"/>
    <n v="41"/>
    <s v="GARCIA DAVID WILSON ALBERTO"/>
    <x v="3"/>
    <x v="0"/>
    <n v="215"/>
    <n v="21.5"/>
    <n v="223.58831710709299"/>
    <m/>
    <n v="124949.1655"/>
    <x v="1"/>
    <n v="13764.1026"/>
    <x v="1338"/>
    <x v="0"/>
    <m/>
  </r>
  <r>
    <d v="2025-04-04T03:43:57"/>
    <x v="9"/>
    <n v="42"/>
    <s v="PALACIO  RODRIGO"/>
    <x v="8"/>
    <x v="0"/>
    <n v="102"/>
    <n v="20.399999999999999"/>
    <n v="111.79415855354701"/>
    <m/>
    <n v="62474.582799999996"/>
    <x v="1"/>
    <n v="13764.1026"/>
    <x v="1338"/>
    <x v="0"/>
    <m/>
  </r>
  <r>
    <d v="2025-04-05T03:06:08"/>
    <x v="9"/>
    <n v="2"/>
    <s v="PARIAS MURIEL JHON FREDY"/>
    <x v="0"/>
    <x v="0"/>
    <n v="208"/>
    <n v="23.1111111111111"/>
    <n v="200.532786885246"/>
    <s v="1 Descuento (Conduct) "/>
    <n v="112046.68030000001"/>
    <x v="1"/>
    <n v="13360"/>
    <x v="1339"/>
    <x v="0"/>
    <m/>
  </r>
  <r>
    <d v="2025-04-05T03:06:08"/>
    <x v="1"/>
    <n v="3"/>
    <s v="ESPINOZA CHAVARRIA GUILLERMO LEON"/>
    <x v="0"/>
    <x v="0"/>
    <n v="204"/>
    <n v="22.6666666666667"/>
    <n v="200.532786885246"/>
    <s v="1 Descuento (Usuario desubicado) "/>
    <n v="112046.68030000001"/>
    <x v="0"/>
    <n v="13360"/>
    <x v="1339"/>
    <x v="0"/>
    <m/>
  </r>
  <r>
    <d v="2025-04-05T03:06:08"/>
    <x v="9"/>
    <n v="4"/>
    <s v="SERNA GONZALES GEOVANNY ANDRES"/>
    <x v="0"/>
    <x v="0"/>
    <n v="211"/>
    <n v="23.4444444444444"/>
    <n v="200.532786885246"/>
    <s v="24 Descuentos (Transbordo, jefe de ruta y usuarios desubicados) "/>
    <n v="112046.68030000001"/>
    <x v="0"/>
    <n v="13360"/>
    <x v="1339"/>
    <x v="0"/>
    <m/>
  </r>
  <r>
    <d v="2025-04-05T03:06:09"/>
    <x v="1"/>
    <n v="5"/>
    <s v="LONDOO LOPERA DUVAN ANDRES"/>
    <x v="3"/>
    <x v="0"/>
    <n v="189"/>
    <n v="19.894736842105299"/>
    <n v="211.67349726776001"/>
    <s v="JORGE FLOREZ Realiz 5.5 viajes donde moviliz 147 Usuarios, 3 Descuentos (Aseguradora)  "/>
    <n v="118271.49589999999"/>
    <x v="1"/>
    <n v="13360"/>
    <x v="1339"/>
    <x v="0"/>
    <m/>
  </r>
  <r>
    <d v="2025-04-05T03:06:09"/>
    <x v="9"/>
    <n v="6"/>
    <s v="TORRES  GABRIEL OSNEIDER"/>
    <x v="0"/>
    <x v="0"/>
    <n v="240"/>
    <n v="26.6666666666667"/>
    <n v="200.532786885246"/>
    <s v="2 Descuentos (Jefe de ruta) "/>
    <n v="112046.68030000001"/>
    <x v="0"/>
    <n v="13360"/>
    <x v="1339"/>
    <x v="0"/>
    <m/>
  </r>
  <r>
    <d v="2025-04-05T03:06:09"/>
    <x v="1"/>
    <n v="7"/>
    <s v="MEDINA MARTINEZ JONATHAN ESTIVEN"/>
    <x v="3"/>
    <x v="0"/>
    <n v="245"/>
    <n v="24.5"/>
    <n v="222.814207650273"/>
    <m/>
    <n v="124496.3115"/>
    <x v="1"/>
    <n v="13360"/>
    <x v="1339"/>
    <x v="0"/>
    <m/>
  </r>
  <r>
    <d v="2025-04-05T03:06:10"/>
    <x v="9"/>
    <n v="8"/>
    <s v="VACA FIERRO ROBINSON"/>
    <x v="1"/>
    <x v="0"/>
    <n v="247"/>
    <n v="22.454545454545499"/>
    <n v="245.09562841530101"/>
    <m/>
    <n v="136945.94260000001"/>
    <x v="1"/>
    <n v="13360"/>
    <x v="1339"/>
    <x v="0"/>
    <m/>
  </r>
  <r>
    <d v="2025-04-05T03:06:10"/>
    <x v="1"/>
    <n v="10"/>
    <s v="RAMIREZ RENGIFO JORGE ANDRES"/>
    <x v="1"/>
    <x v="0"/>
    <n v="269"/>
    <n v="24.454545454545499"/>
    <n v="245.09562841530101"/>
    <s v="3 Descuentos (Conduct y usuarios desubicados) "/>
    <n v="136945.94260000001"/>
    <x v="0"/>
    <n v="13360"/>
    <x v="1339"/>
    <x v="0"/>
    <m/>
  </r>
  <r>
    <d v="2025-04-05T03:06:10"/>
    <x v="9"/>
    <n v="11"/>
    <s v="PUERTA URREGO EDWARD ANDRES"/>
    <x v="3"/>
    <x v="0"/>
    <n v="194"/>
    <n v="19.399999999999999"/>
    <n v="222.814207650273"/>
    <s v="4 Descuentos (Usuarios desubicados y movilidad reducida) "/>
    <n v="124496.3115"/>
    <x v="0"/>
    <n v="13360"/>
    <x v="1339"/>
    <x v="0"/>
    <m/>
  </r>
  <r>
    <d v="2025-04-05T03:06:11"/>
    <x v="1"/>
    <n v="12"/>
    <s v="DAVID  HENRY GIOVANNY"/>
    <x v="4"/>
    <x v="0"/>
    <n v="145"/>
    <n v="20.714285714285701"/>
    <n v="155.96994535519099"/>
    <s v="3 Descuentos (Usuarios desubicados)"/>
    <n v="87147.418000000005"/>
    <x v="0"/>
    <n v="13360"/>
    <x v="1339"/>
    <x v="0"/>
    <m/>
  </r>
  <r>
    <d v="2025-04-05T03:06:11"/>
    <x v="9"/>
    <n v="13"/>
    <s v="DURANGO PAEZ GILDARDO"/>
    <x v="0"/>
    <x v="3"/>
    <n v="190"/>
    <n v="21.1111111111111"/>
    <n v="200.532786885246"/>
    <s v="2 Descuentos (Conduct y asociado) "/>
    <n v="112046.68030000001"/>
    <x v="0"/>
    <n v="13360"/>
    <x v="1339"/>
    <x v="0"/>
    <m/>
  </r>
  <r>
    <d v="2025-04-05T03:06:11"/>
    <x v="1"/>
    <n v="14"/>
    <s v="DIAZ LOZADA ANDRES FELIPE "/>
    <x v="3"/>
    <x v="0"/>
    <n v="273"/>
    <n v="27.3"/>
    <n v="222.814207650273"/>
    <s v="JEFERSON RUA Realiz 3 viajes donde moviliz 96 Usuarios, 1 Descuento (Despachador) "/>
    <n v="124496.3115"/>
    <x v="1"/>
    <n v="13360"/>
    <x v="1339"/>
    <x v="0"/>
    <m/>
  </r>
  <r>
    <d v="2025-04-05T03:06:11"/>
    <x v="9"/>
    <n v="15"/>
    <s v="QUINTERO  ALVARO ANTONIO"/>
    <x v="0"/>
    <x v="0"/>
    <n v="222"/>
    <n v="24.6666666666667"/>
    <n v="200.532786885246"/>
    <s v="1 Descuento (Despachador) "/>
    <n v="112046.68030000001"/>
    <x v="1"/>
    <n v="13360"/>
    <x v="1339"/>
    <x v="0"/>
    <m/>
  </r>
  <r>
    <d v="2025-04-05T03:06:12"/>
    <x v="1"/>
    <n v="16"/>
    <s v="PEREZ GARCIA JUAN ESTEBAN"/>
    <x v="0"/>
    <x v="0"/>
    <n v="174"/>
    <n v="19.3333333333333"/>
    <n v="200.532786885246"/>
    <m/>
    <n v="112046.68030000001"/>
    <x v="0"/>
    <n v="13360"/>
    <x v="1339"/>
    <x v="0"/>
    <m/>
  </r>
  <r>
    <d v="2025-04-05T03:06:12"/>
    <x v="9"/>
    <n v="17"/>
    <s v="MURILLO  YORMAN ANDRES"/>
    <x v="0"/>
    <x v="0"/>
    <n v="195"/>
    <n v="21.6666666666667"/>
    <n v="200.532786885246"/>
    <m/>
    <n v="112046.68030000001"/>
    <x v="0"/>
    <n v="13360"/>
    <x v="1339"/>
    <x v="0"/>
    <m/>
  </r>
  <r>
    <d v="2025-04-05T03:06:12"/>
    <x v="1"/>
    <n v="18"/>
    <s v="BETANCUR GUZMAN JHON FERNANDO"/>
    <x v="8"/>
    <x v="0"/>
    <n v="90"/>
    <n v="18"/>
    <n v="111.407103825137"/>
    <m/>
    <n v="62248.155700000003"/>
    <x v="0"/>
    <n v="13360"/>
    <x v="1339"/>
    <x v="0"/>
    <m/>
  </r>
  <r>
    <d v="2025-04-05T03:06:12"/>
    <x v="9"/>
    <n v="19"/>
    <s v="MUOZ PEA WEIMAR ALONSO"/>
    <x v="3"/>
    <x v="0"/>
    <n v="220"/>
    <n v="22"/>
    <n v="222.814207650273"/>
    <s v="2 Descuentos (Usuarios desubicados) "/>
    <n v="124496.3115"/>
    <x v="0"/>
    <n v="13360"/>
    <x v="1339"/>
    <x v="0"/>
    <m/>
  </r>
  <r>
    <d v="2025-04-05T03:06:13"/>
    <x v="1"/>
    <n v="20"/>
    <s v="GONZALEZ PEREZ RAFAEL JOSE"/>
    <x v="2"/>
    <x v="0"/>
    <n v="166"/>
    <n v="27.6666666666667"/>
    <n v="133.68852459016401"/>
    <m/>
    <n v="74697.786900000006"/>
    <x v="0"/>
    <n v="13360"/>
    <x v="1339"/>
    <x v="0"/>
    <m/>
  </r>
  <r>
    <d v="2025-04-05T03:06:13"/>
    <x v="9"/>
    <n v="21"/>
    <s v="DURANGO DAVID JOSE"/>
    <x v="12"/>
    <x v="0"/>
    <n v="307"/>
    <n v="23.615384615384599"/>
    <n v="289.65846994535502"/>
    <s v="4 Descuentos (Conducts) "/>
    <n v="161845.20490000001"/>
    <x v="0"/>
    <n v="13360"/>
    <x v="1339"/>
    <x v="0"/>
    <m/>
  </r>
  <r>
    <d v="2025-04-05T03:06:13"/>
    <x v="1"/>
    <n v="22"/>
    <s v="QUIRAMA CASTAEDA JHON JADER"/>
    <x v="3"/>
    <x v="3"/>
    <n v="222"/>
    <n v="22.2"/>
    <n v="222.814207650273"/>
    <m/>
    <n v="124496.3115"/>
    <x v="1"/>
    <n v="13360"/>
    <x v="1339"/>
    <x v="0"/>
    <m/>
  </r>
  <r>
    <d v="2025-04-05T03:06:13"/>
    <x v="9"/>
    <n v="23"/>
    <s v="SALDARRIAGA PARRA LUIS ALBERTO"/>
    <x v="2"/>
    <x v="0"/>
    <n v="133"/>
    <n v="24.181818181818201"/>
    <n v="122.54781420765001"/>
    <m/>
    <n v="68472.971300000005"/>
    <x v="2"/>
    <n v="13360"/>
    <x v="1339"/>
    <x v="0"/>
    <m/>
  </r>
  <r>
    <d v="2025-04-05T03:06:14"/>
    <x v="1"/>
    <n v="24"/>
    <s v="HERRERA GIRALDO DAVINSON"/>
    <x v="0"/>
    <x v="0"/>
    <n v="159"/>
    <n v="17.6666666666667"/>
    <n v="200.532786885246"/>
    <m/>
    <n v="112046.68030000001"/>
    <x v="0"/>
    <n v="13360"/>
    <x v="1339"/>
    <x v="0"/>
    <m/>
  </r>
  <r>
    <d v="2025-04-05T03:06:14"/>
    <x v="9"/>
    <n v="25"/>
    <s v="JIMENEZ HURTADO CARLOS ESTIVEN"/>
    <x v="0"/>
    <x v="0"/>
    <n v="166"/>
    <n v="18.4444444444444"/>
    <n v="200.532786885246"/>
    <s v="2 Descuentos (Conducts)"/>
    <n v="112046.68030000001"/>
    <x v="1"/>
    <n v="13360"/>
    <x v="1339"/>
    <x v="0"/>
    <m/>
  </r>
  <r>
    <d v="2025-04-05T03:06:14"/>
    <x v="1"/>
    <n v="26"/>
    <s v="CIRO MARIN RODRIGO ALBERTO"/>
    <x v="3"/>
    <x v="0"/>
    <n v="200"/>
    <n v="20"/>
    <n v="222.814207650273"/>
    <s v="4 Descuentos (Asociado y usuarios desubicados) "/>
    <n v="124496.3115"/>
    <x v="0"/>
    <n v="13360"/>
    <x v="1339"/>
    <x v="0"/>
    <m/>
  </r>
  <r>
    <d v="2025-04-05T03:06:14"/>
    <x v="9"/>
    <n v="27"/>
    <s v="HENAO MUOZ FERNEY"/>
    <x v="3"/>
    <x v="0"/>
    <n v="232"/>
    <n v="23.2"/>
    <n v="222.814207650273"/>
    <m/>
    <n v="124496.3115"/>
    <x v="0"/>
    <n v="13360"/>
    <x v="1339"/>
    <x v="0"/>
    <m/>
  </r>
  <r>
    <d v="2025-04-05T03:06:15"/>
    <x v="1"/>
    <n v="28"/>
    <s v="AGUDELO GARCIA LLORDIN ELIAS"/>
    <x v="0"/>
    <x v="0"/>
    <n v="166"/>
    <n v="18.4444444444444"/>
    <n v="200.532786885246"/>
    <m/>
    <n v="112046.68030000001"/>
    <x v="0"/>
    <n v="13360"/>
    <x v="1339"/>
    <x v="0"/>
    <m/>
  </r>
  <r>
    <d v="2025-04-05T03:06:15"/>
    <x v="9"/>
    <n v="29"/>
    <s v="JARAMILLO JARAMILLO FRANCISCO WBEIMAR"/>
    <x v="2"/>
    <x v="0"/>
    <n v="133"/>
    <n v="22.1666666666667"/>
    <n v="133.68852459016401"/>
    <s v="1 Descuento (Despachador) "/>
    <n v="74697.786900000006"/>
    <x v="0"/>
    <n v="13360"/>
    <x v="1339"/>
    <x v="0"/>
    <m/>
  </r>
  <r>
    <d v="2025-04-05T03:06:15"/>
    <x v="1"/>
    <n v="30"/>
    <s v="MARTINEZ  WILMAR"/>
    <x v="4"/>
    <x v="0"/>
    <n v="173"/>
    <n v="24.714285714285701"/>
    <n v="155.96994535519099"/>
    <s v="Se descuenta 0.5 viaje de 11 26 am ya que NO espera el tiempo indicado en el paradero "/>
    <n v="87147.418000000005"/>
    <x v="0"/>
    <n v="13360"/>
    <x v="1339"/>
    <x v="0"/>
    <m/>
  </r>
  <r>
    <d v="2025-04-05T03:06:16"/>
    <x v="9"/>
    <n v="31"/>
    <s v="ACOSTA LORA JHON JADER"/>
    <x v="0"/>
    <x v="0"/>
    <n v="193"/>
    <n v="21.4444444444444"/>
    <n v="200.532786885246"/>
    <s v="2 Descuentos (Usuarios desubicados) "/>
    <n v="112046.68030000001"/>
    <x v="0"/>
    <n v="13360"/>
    <x v="1339"/>
    <x v="0"/>
    <m/>
  </r>
  <r>
    <d v="2025-04-05T03:06:16"/>
    <x v="1"/>
    <n v="32"/>
    <s v="AGUDELO GARCIA DENIN ANGELO"/>
    <x v="6"/>
    <x v="0"/>
    <n v="188"/>
    <n v="23.5"/>
    <n v="178.25136612021899"/>
    <s v="2 Descuentos (Conducts) "/>
    <n v="99597.049199999994"/>
    <x v="0"/>
    <n v="13360"/>
    <x v="1339"/>
    <x v="0"/>
    <m/>
  </r>
  <r>
    <d v="2025-04-05T03:06:16"/>
    <x v="9"/>
    <n v="33"/>
    <s v="MARULANDA JARAMILLO DAWER ANDRES"/>
    <x v="0"/>
    <x v="0"/>
    <n v="167"/>
    <n v="18.5555555555556"/>
    <n v="200.532786885246"/>
    <s v="2 Descuentos (Conducts)"/>
    <n v="112046.68030000001"/>
    <x v="0"/>
    <n v="13360"/>
    <x v="1339"/>
    <x v="0"/>
    <m/>
  </r>
  <r>
    <d v="2025-04-05T03:06:16"/>
    <x v="1"/>
    <n v="34"/>
    <s v="MONTOYA OSPINA GILBERTO ANTONIO"/>
    <x v="9"/>
    <x v="0"/>
    <n v="320"/>
    <n v="26.6666666666667"/>
    <n v="267.37704918032802"/>
    <s v="4 Descuentos (Despachadores y asociados) "/>
    <n v="149395.57380000001"/>
    <x v="0"/>
    <n v="13360"/>
    <x v="1339"/>
    <x v="0"/>
    <m/>
  </r>
  <r>
    <d v="2025-04-05T03:06:17"/>
    <x v="9"/>
    <n v="35"/>
    <s v="JARAMILLO  JUAN CARLOS"/>
    <x v="3"/>
    <x v="3"/>
    <n v="275"/>
    <n v="27.5"/>
    <n v="222.814207650273"/>
    <m/>
    <n v="124496.3115"/>
    <x v="1"/>
    <n v="13360"/>
    <x v="1339"/>
    <x v="0"/>
    <m/>
  </r>
  <r>
    <d v="2025-04-05T03:06:17"/>
    <x v="1"/>
    <n v="36"/>
    <s v="MARTINEZ CHAVERRA LUIS NORBERTO"/>
    <x v="1"/>
    <x v="0"/>
    <n v="246"/>
    <n v="22.363636363636399"/>
    <n v="245.09562841530101"/>
    <m/>
    <n v="136945.94260000001"/>
    <x v="0"/>
    <n v="13360"/>
    <x v="1339"/>
    <x v="0"/>
    <m/>
  </r>
  <r>
    <d v="2025-04-05T03:06:17"/>
    <x v="9"/>
    <n v="37"/>
    <s v="TABORDA ROJAS DIEGO ALEJANDRO"/>
    <x v="1"/>
    <x v="0"/>
    <n v="231"/>
    <n v="21"/>
    <n v="245.09562841530101"/>
    <m/>
    <n v="136945.94260000001"/>
    <x v="1"/>
    <n v="13360"/>
    <x v="1339"/>
    <x v="0"/>
    <m/>
  </r>
  <r>
    <d v="2025-04-05T03:06:17"/>
    <x v="1"/>
    <n v="38"/>
    <s v="JIMENEZ HERNANDEZ ESTEBAN CAMILO"/>
    <x v="0"/>
    <x v="0"/>
    <n v="202"/>
    <n v="22.4444444444444"/>
    <n v="200.532786885246"/>
    <m/>
    <n v="112046.68030000001"/>
    <x v="0"/>
    <n v="13360"/>
    <x v="1339"/>
    <x v="0"/>
    <m/>
  </r>
  <r>
    <d v="2025-04-05T03:06:18"/>
    <x v="9"/>
    <n v="39"/>
    <s v="PALMAR PANA EDIXON JOSUE"/>
    <x v="0"/>
    <x v="0"/>
    <n v="141"/>
    <n v="15.6666666666667"/>
    <n v="200.532786885246"/>
    <m/>
    <n v="112046.68030000001"/>
    <x v="0"/>
    <n v="13360"/>
    <x v="1339"/>
    <x v="0"/>
    <m/>
  </r>
  <r>
    <d v="2025-04-05T03:06:18"/>
    <x v="1"/>
    <n v="40"/>
    <s v="CERVANTES MARTINEZ FELIX ENRIQUE"/>
    <x v="0"/>
    <x v="0"/>
    <n v="219"/>
    <n v="24.3333333333333"/>
    <n v="200.532786885246"/>
    <m/>
    <n v="112046.68030000001"/>
    <x v="0"/>
    <n v="13360"/>
    <x v="1339"/>
    <x v="0"/>
    <m/>
  </r>
  <r>
    <d v="2025-04-05T03:06:18"/>
    <x v="9"/>
    <n v="41"/>
    <s v="GARCIA DAVID WILSON ALBERTO"/>
    <x v="3"/>
    <x v="0"/>
    <n v="194"/>
    <n v="19.399999999999999"/>
    <n v="222.814207650273"/>
    <s v="1 Descuento (Conduct) "/>
    <n v="124496.3115"/>
    <x v="1"/>
    <n v="13360"/>
    <x v="1339"/>
    <x v="0"/>
    <m/>
  </r>
  <r>
    <d v="2025-04-05T03:06:18"/>
    <x v="1"/>
    <n v="42"/>
    <s v="PALACIO  RODRIGO"/>
    <x v="0"/>
    <x v="0"/>
    <n v="206"/>
    <n v="22.8888888888889"/>
    <n v="200.532786885246"/>
    <s v="1 Descuento (Conduct) "/>
    <n v="112046.68030000001"/>
    <x v="1"/>
    <n v="13360"/>
    <x v="1339"/>
    <x v="0"/>
    <m/>
  </r>
  <r>
    <d v="2025-04-06T02:37:52"/>
    <x v="1"/>
    <n v="1"/>
    <s v="RESTREPO RODRIGUEZ LIBARDO ANDRES"/>
    <x v="3"/>
    <x v="0"/>
    <n v="192"/>
    <n v="19.2"/>
    <n v="206.36500754147801"/>
    <m/>
    <n v="114873.5294"/>
    <x v="0"/>
    <n v="12082.051299999999"/>
    <x v="1340"/>
    <x v="0"/>
    <m/>
  </r>
  <r>
    <d v="2025-04-06T02:37:52"/>
    <x v="9"/>
    <n v="2"/>
    <s v="PARIAS MURIEL JHON FREDY"/>
    <x v="6"/>
    <x v="0"/>
    <n v="146"/>
    <n v="18.25"/>
    <n v="165.092006033183"/>
    <s v="Se descuenta 0.5 viaje de 7 09 am ya que NO espera el tiempo indicado en el paradero "/>
    <n v="86165.823499999999"/>
    <x v="1"/>
    <n v="12082.051299999999"/>
    <x v="1340"/>
    <x v="2"/>
    <n v="10.3"/>
  </r>
  <r>
    <d v="2025-04-06T02:37:53"/>
    <x v="1"/>
    <n v="4"/>
    <s v="SERNA GONZALES GEOVANNY ANDRES"/>
    <x v="4"/>
    <x v="0"/>
    <n v="152"/>
    <n v="21.714285714285701"/>
    <n v="144.45550527903501"/>
    <s v="6 Descuentos (Despachador, conduct y usuarios desubicados)"/>
    <n v="80411.470600000001"/>
    <x v="0"/>
    <n v="12082.051299999999"/>
    <x v="1340"/>
    <x v="0"/>
    <m/>
  </r>
  <r>
    <d v="2025-04-06T02:37:53"/>
    <x v="9"/>
    <n v="5"/>
    <s v="RUA CHAVARRIA JEFERSON ANDREY"/>
    <x v="4"/>
    <x v="0"/>
    <n v="173"/>
    <n v="24.714285714285701"/>
    <n v="144.45550527903501"/>
    <s v="3 Descuentos (Usuarios desubicados) "/>
    <n v="80411.470600000001"/>
    <x v="1"/>
    <n v="12082.051299999999"/>
    <x v="1340"/>
    <x v="0"/>
    <m/>
  </r>
  <r>
    <d v="2025-04-06T02:37:53"/>
    <x v="1"/>
    <n v="6"/>
    <s v="LOPEZ PINEDA DANIEL ESTIVEN "/>
    <x v="3"/>
    <x v="0"/>
    <n v="231"/>
    <n v="24.315789473684202"/>
    <n v="196.046757164404"/>
    <m/>
    <n v="109129.8529"/>
    <x v="0"/>
    <n v="12082.051299999999"/>
    <x v="1340"/>
    <x v="0"/>
    <m/>
  </r>
  <r>
    <d v="2025-04-06T02:37:54"/>
    <x v="9"/>
    <n v="7"/>
    <s v="MEDINA MARTINEZ JONATHAN ESTIVEN"/>
    <x v="2"/>
    <x v="0"/>
    <n v="158"/>
    <n v="24.307692307692299"/>
    <n v="134.137254901961"/>
    <m/>
    <n v="74667.794099999999"/>
    <x v="1"/>
    <n v="12082.051299999999"/>
    <x v="1340"/>
    <x v="0"/>
    <m/>
  </r>
  <r>
    <d v="2025-04-06T02:37:54"/>
    <x v="1"/>
    <n v="8"/>
    <s v="VACA FIERRO ROBINSON"/>
    <x v="0"/>
    <x v="0"/>
    <n v="200"/>
    <n v="22.2222222222222"/>
    <n v="185.72850678732999"/>
    <m/>
    <n v="103386.1765"/>
    <x v="1"/>
    <n v="12082.051299999999"/>
    <x v="1340"/>
    <x v="0"/>
    <m/>
  </r>
  <r>
    <d v="2025-04-06T02:37:54"/>
    <x v="9"/>
    <n v="9"/>
    <s v="MARTINEZ  WILMAR"/>
    <x v="2"/>
    <x v="0"/>
    <n v="149"/>
    <n v="22.923076923076898"/>
    <n v="134.137254901961"/>
    <m/>
    <n v="74667.794099999999"/>
    <x v="0"/>
    <n v="12082.051299999999"/>
    <x v="1340"/>
    <x v="0"/>
    <m/>
  </r>
  <r>
    <d v="2025-04-06T02:37:54"/>
    <x v="1"/>
    <n v="10"/>
    <s v="RAMIREZ RENGIFO JORGE ANDRES"/>
    <x v="0"/>
    <x v="0"/>
    <n v="241"/>
    <n v="26.7777777777778"/>
    <n v="185.72850678732999"/>
    <m/>
    <n v="103386.1765"/>
    <x v="0"/>
    <n v="12082.051299999999"/>
    <x v="1340"/>
    <x v="0"/>
    <m/>
  </r>
  <r>
    <d v="2025-04-06T02:37:55"/>
    <x v="9"/>
    <n v="11"/>
    <s v="PUERTA URREGO EDWARD ANDRES"/>
    <x v="1"/>
    <x v="0"/>
    <n v="204"/>
    <n v="18.545454545454501"/>
    <n v="227.001508295626"/>
    <s v="5 Descuentos (Despachador y usuarios desubicados) "/>
    <n v="126360.8824"/>
    <x v="0"/>
    <n v="12082.051299999999"/>
    <x v="1340"/>
    <x v="0"/>
    <m/>
  </r>
  <r>
    <d v="2025-04-06T02:37:55"/>
    <x v="1"/>
    <n v="12"/>
    <s v="JIMENEZ JIMENEZ OMAR DAVID"/>
    <x v="3"/>
    <x v="0"/>
    <n v="215"/>
    <n v="21.5"/>
    <n v="206.36500754147801"/>
    <m/>
    <n v="114873.5294"/>
    <x v="0"/>
    <n v="12082.051299999999"/>
    <x v="1340"/>
    <x v="0"/>
    <m/>
  </r>
  <r>
    <d v="2025-04-06T02:37:55"/>
    <x v="9"/>
    <n v="13"/>
    <s v="CERVANTES MARTINEZ FELIX ENRIQUE"/>
    <x v="0"/>
    <x v="0"/>
    <n v="147"/>
    <n v="16.3333333333333"/>
    <n v="185.72850678732999"/>
    <m/>
    <n v="103386.1765"/>
    <x v="0"/>
    <n v="12082.051299999999"/>
    <x v="1340"/>
    <x v="0"/>
    <m/>
  </r>
  <r>
    <d v="2025-04-06T02:37:55"/>
    <x v="1"/>
    <n v="14"/>
    <s v="DIAZ LOZADA ANDRES FELIPE"/>
    <x v="1"/>
    <x v="0"/>
    <n v="221"/>
    <n v="20.090909090909101"/>
    <n v="227.001508295626"/>
    <m/>
    <n v="126360.8824"/>
    <x v="1"/>
    <n v="12082.051299999999"/>
    <x v="1340"/>
    <x v="0"/>
    <m/>
  </r>
  <r>
    <d v="2025-04-06T02:37:56"/>
    <x v="9"/>
    <n v="15"/>
    <s v="QUINTERO  ALVARO ANTONIO"/>
    <x v="6"/>
    <x v="0"/>
    <n v="177"/>
    <n v="22.125"/>
    <n v="165.092006033183"/>
    <s v="Se descuenta 0.5 viaje de 10 48 am ya que abandona ruta sin autorizacion "/>
    <n v="86165.823499999999"/>
    <x v="1"/>
    <n v="12082.051299999999"/>
    <x v="1340"/>
    <x v="2"/>
    <n v="10.3"/>
  </r>
  <r>
    <d v="2025-04-06T02:37:56"/>
    <x v="1"/>
    <n v="16"/>
    <s v="PEREZ GARCIA JUAN ESTEBAN"/>
    <x v="0"/>
    <x v="0"/>
    <n v="178"/>
    <n v="19.7777777777778"/>
    <n v="185.72850678732999"/>
    <s v="2 Descuentos (Usuarios desubicados) "/>
    <n v="103386.1765"/>
    <x v="0"/>
    <n v="12082.051299999999"/>
    <x v="1340"/>
    <x v="0"/>
    <m/>
  </r>
  <r>
    <d v="2025-04-06T02:37:56"/>
    <x v="9"/>
    <n v="17"/>
    <s v="MURILLO  YORMAN ANDRES"/>
    <x v="6"/>
    <x v="0"/>
    <n v="135"/>
    <n v="16.875"/>
    <n v="165.092006033183"/>
    <s v=" "/>
    <n v="91898.823499999999"/>
    <x v="0"/>
    <n v="12082.051299999999"/>
    <x v="1340"/>
    <x v="0"/>
    <m/>
  </r>
  <r>
    <d v="2025-04-06T02:37:56"/>
    <x v="1"/>
    <n v="18"/>
    <s v="BETANCUR GUZMAN JHON FERNANDO"/>
    <x v="0"/>
    <x v="0"/>
    <n v="197"/>
    <n v="21.8888888888889"/>
    <n v="185.72850678732999"/>
    <m/>
    <n v="103386.1765"/>
    <x v="0"/>
    <n v="12082.051299999999"/>
    <x v="1340"/>
    <x v="0"/>
    <m/>
  </r>
  <r>
    <d v="2025-04-06T02:37:57"/>
    <x v="9"/>
    <n v="19"/>
    <s v="MUOZ PEA WEIMAR ALONSO"/>
    <x v="8"/>
    <x v="0"/>
    <n v="100"/>
    <n v="20"/>
    <n v="103.182503770739"/>
    <s v="3 Descuentos (Usuario movilidad reducida y desubicados) "/>
    <n v="57436.7647"/>
    <x v="0"/>
    <n v="12082.051299999999"/>
    <x v="1340"/>
    <x v="0"/>
    <m/>
  </r>
  <r>
    <d v="2025-04-06T02:37:57"/>
    <x v="1"/>
    <n v="20"/>
    <s v="VERENZUELA MARTINEZ ALEXANDER"/>
    <x v="0"/>
    <x v="0"/>
    <n v="226"/>
    <n v="25.1111111111111"/>
    <n v="185.72850678732999"/>
    <m/>
    <n v="103386.1765"/>
    <x v="0"/>
    <n v="12082.051299999999"/>
    <x v="1340"/>
    <x v="0"/>
    <m/>
  </r>
  <r>
    <d v="2025-04-06T02:37:57"/>
    <x v="9"/>
    <n v="21"/>
    <s v="DAVID  HENRY GIOVANNY"/>
    <x v="0"/>
    <x v="0"/>
    <n v="174"/>
    <n v="19.3333333333333"/>
    <n v="185.72850678732999"/>
    <m/>
    <n v="103386.1765"/>
    <x v="0"/>
    <n v="12082.051299999999"/>
    <x v="1340"/>
    <x v="0"/>
    <m/>
  </r>
  <r>
    <d v="2025-04-06T02:37:57"/>
    <x v="1"/>
    <n v="22"/>
    <s v="QUIRAMA CASTAEDA JHON JADER"/>
    <x v="2"/>
    <x v="0"/>
    <n v="121"/>
    <n v="20.1666666666667"/>
    <n v="123.81900452488701"/>
    <m/>
    <n v="68924.117599999998"/>
    <x v="1"/>
    <n v="12082.051299999999"/>
    <x v="1340"/>
    <x v="0"/>
    <m/>
  </r>
  <r>
    <d v="2025-04-06T02:37:58"/>
    <x v="9"/>
    <n v="23"/>
    <s v="RUA CHAVARRIA JEFERSON ANDREY"/>
    <x v="7"/>
    <x v="3"/>
    <n v="61"/>
    <n v="20.3333333333333"/>
    <n v="61.909502262443397"/>
    <m/>
    <n v="34462.058799999999"/>
    <x v="2"/>
    <n v="12082.051299999999"/>
    <x v="1340"/>
    <x v="0"/>
    <m/>
  </r>
  <r>
    <d v="2025-04-06T02:37:58"/>
    <x v="1"/>
    <n v="24"/>
    <s v="HERRERA GIRALDO DAVINSON"/>
    <x v="0"/>
    <x v="0"/>
    <n v="171"/>
    <n v="19"/>
    <n v="185.72850678732999"/>
    <m/>
    <n v="103386.1765"/>
    <x v="0"/>
    <n v="12082.051299999999"/>
    <x v="1340"/>
    <x v="0"/>
    <m/>
  </r>
  <r>
    <d v="2025-04-06T02:37:58"/>
    <x v="9"/>
    <n v="25"/>
    <s v="TORRES  GABRIEL OSNEIDER"/>
    <x v="0"/>
    <x v="0"/>
    <n v="202"/>
    <n v="22.4444444444444"/>
    <n v="185.72850678732999"/>
    <m/>
    <n v="103386.1765"/>
    <x v="1"/>
    <n v="12082.051299999999"/>
    <x v="1340"/>
    <x v="0"/>
    <m/>
  </r>
  <r>
    <d v="2025-04-06T02:37:58"/>
    <x v="1"/>
    <n v="26"/>
    <s v="CIRO MARIN RODRIGO ALBERTO"/>
    <x v="6"/>
    <x v="0"/>
    <n v="148"/>
    <n v="18.5"/>
    <n v="165.092006033183"/>
    <m/>
    <n v="91898.823499999999"/>
    <x v="0"/>
    <n v="12082.051299999999"/>
    <x v="1340"/>
    <x v="0"/>
    <m/>
  </r>
  <r>
    <d v="2025-04-06T02:37:59"/>
    <x v="9"/>
    <n v="27"/>
    <s v="FLORES RINCON JORGE ALBERTO"/>
    <x v="13"/>
    <x v="0"/>
    <n v="300"/>
    <n v="21.428571428571399"/>
    <n v="288.91101055806899"/>
    <s v="1 Descuento (Despachador) "/>
    <n v="160822.9412"/>
    <x v="0"/>
    <n v="12082.051299999999"/>
    <x v="1340"/>
    <x v="0"/>
    <m/>
  </r>
  <r>
    <d v="2025-04-06T02:37:59"/>
    <x v="1"/>
    <n v="29"/>
    <s v="JARAMILLO JARAMILLO FRANCISCO WBEIMAR"/>
    <x v="6"/>
    <x v="0"/>
    <n v="168"/>
    <n v="21"/>
    <n v="165.092006033183"/>
    <m/>
    <n v="91898.823499999999"/>
    <x v="0"/>
    <n v="12082.051299999999"/>
    <x v="1340"/>
    <x v="0"/>
    <m/>
  </r>
  <r>
    <d v="2025-04-06T02:37:59"/>
    <x v="9"/>
    <n v="31"/>
    <s v="ACOSTA LORA JHON JADER"/>
    <x v="0"/>
    <x v="0"/>
    <n v="151"/>
    <n v="16.7777777777778"/>
    <n v="185.72850678732999"/>
    <s v="3 Descuentos (Usuarios desubicados) "/>
    <n v="103386.1765"/>
    <x v="0"/>
    <n v="12082.051299999999"/>
    <x v="1340"/>
    <x v="0"/>
    <m/>
  </r>
  <r>
    <d v="2025-04-06T02:37:59"/>
    <x v="1"/>
    <n v="32"/>
    <s v="AGUDELO GARCIA DENIN ANGELO"/>
    <x v="0"/>
    <x v="0"/>
    <n v="198"/>
    <n v="22"/>
    <n v="185.72850678732999"/>
    <m/>
    <n v="103386.1765"/>
    <x v="0"/>
    <n v="12082.051299999999"/>
    <x v="1340"/>
    <x v="0"/>
    <m/>
  </r>
  <r>
    <d v="2025-04-06T02:38:00"/>
    <x v="9"/>
    <n v="33"/>
    <s v="MARULANDA JARAMILLO DAWER ANDRES"/>
    <x v="0"/>
    <x v="0"/>
    <n v="136"/>
    <n v="15.1111111111111"/>
    <n v="185.72850678732999"/>
    <s v="Se descuenta 0.5 viaje de 11 52 am ya que abandona ruta sin autorizacion "/>
    <n v="97653.176500000001"/>
    <x v="0"/>
    <n v="12082.051299999999"/>
    <x v="1340"/>
    <x v="2"/>
    <n v="10.3"/>
  </r>
  <r>
    <d v="2025-04-06T02:38:00"/>
    <x v="1"/>
    <n v="34"/>
    <s v="MONTOYA OSPINA GILBERTO ANTONIO"/>
    <x v="1"/>
    <x v="0"/>
    <n v="260"/>
    <n v="23.636363636363601"/>
    <n v="227.001508295626"/>
    <s v="8 Descuentos (Transbordo) "/>
    <n v="126360.8824"/>
    <x v="0"/>
    <n v="12082.051299999999"/>
    <x v="1340"/>
    <x v="0"/>
    <m/>
  </r>
  <r>
    <d v="2025-04-06T02:38:00"/>
    <x v="9"/>
    <n v="35"/>
    <s v="JARAMILLO  JUAN CARLOS"/>
    <x v="8"/>
    <x v="0"/>
    <n v="100"/>
    <n v="20"/>
    <n v="103.182503770739"/>
    <m/>
    <n v="57436.7647"/>
    <x v="1"/>
    <n v="12082.051299999999"/>
    <x v="1340"/>
    <x v="0"/>
    <m/>
  </r>
  <r>
    <d v="2025-04-06T02:38:00"/>
    <x v="1"/>
    <n v="36"/>
    <s v="MARTINEZ CHAVERRA LUIS NORBERTO"/>
    <x v="3"/>
    <x v="0"/>
    <n v="202"/>
    <n v="20.2"/>
    <n v="206.36500754147801"/>
    <m/>
    <n v="114873.5294"/>
    <x v="0"/>
    <n v="12082.051299999999"/>
    <x v="1340"/>
    <x v="0"/>
    <m/>
  </r>
  <r>
    <d v="2025-04-06T02:38:01"/>
    <x v="9"/>
    <n v="37"/>
    <s v="DURANGO PAEZ GILDARDO "/>
    <x v="0"/>
    <x v="0"/>
    <n v="203"/>
    <n v="22.5555555555556"/>
    <n v="185.72850678732999"/>
    <s v="DIEGO TABORDA Realizo 2.5 viajes donde moviliz 48 Usuarios, Se descuenta 0.5 viaje de 4 55 am ya que abandona ruta sin autorizacion "/>
    <n v="97653.176500000001"/>
    <x v="1"/>
    <n v="12082.051299999999"/>
    <x v="1340"/>
    <x v="2"/>
    <n v="10.3"/>
  </r>
  <r>
    <d v="2025-04-06T02:38:01"/>
    <x v="1"/>
    <n v="38"/>
    <s v="JIMENEZ HERNANDEZ ESTEBAN CAMILO"/>
    <x v="6"/>
    <x v="0"/>
    <n v="153"/>
    <n v="19.125"/>
    <n v="165.092006033183"/>
    <m/>
    <n v="91898.823499999999"/>
    <x v="0"/>
    <n v="12082.051299999999"/>
    <x v="1340"/>
    <x v="0"/>
    <m/>
  </r>
  <r>
    <d v="2025-04-06T02:38:01"/>
    <x v="9"/>
    <n v="39"/>
    <s v="PALMAR PANA EDIXON JOSUE"/>
    <x v="2"/>
    <x v="0"/>
    <n v="130"/>
    <n v="21.6666666666667"/>
    <n v="123.81900452488701"/>
    <m/>
    <n v="68924.117599999998"/>
    <x v="0"/>
    <n v="12082.051299999999"/>
    <x v="1340"/>
    <x v="0"/>
    <m/>
  </r>
  <r>
    <d v="2025-04-06T02:38:01"/>
    <x v="1"/>
    <n v="40"/>
    <s v="BERNAL RONDON KEVIN OSWALDO"/>
    <x v="0"/>
    <x v="0"/>
    <n v="154"/>
    <n v="17.1111111111111"/>
    <n v="185.72850678732999"/>
    <m/>
    <n v="103386.1765"/>
    <x v="0"/>
    <n v="12082.051299999999"/>
    <x v="1340"/>
    <x v="0"/>
    <m/>
  </r>
  <r>
    <d v="2025-04-06T02:38:02"/>
    <x v="9"/>
    <n v="41"/>
    <s v="GARCIA DAVID WILSON ALBERTO"/>
    <x v="0"/>
    <x v="0"/>
    <n v="155"/>
    <n v="17.2222222222222"/>
    <n v="185.72850678732999"/>
    <m/>
    <n v="103386.1765"/>
    <x v="1"/>
    <n v="12082.051299999999"/>
    <x v="1340"/>
    <x v="0"/>
    <m/>
  </r>
  <r>
    <d v="2025-04-06T02:38:02"/>
    <x v="1"/>
    <n v="42"/>
    <s v="PALACIO  RODRIGO"/>
    <x v="3"/>
    <x v="0"/>
    <n v="212"/>
    <n v="21.2"/>
    <n v="206.36500754147801"/>
    <m/>
    <n v="114873.5294"/>
    <x v="1"/>
    <n v="12082.051299999999"/>
    <x v="1340"/>
    <x v="0"/>
    <m/>
  </r>
  <r>
    <d v="2025-04-07T01:11:10"/>
    <x v="12"/>
    <n v="4"/>
    <s v="SERNA GONZALES GEOVANNY ANDRES"/>
    <x v="0"/>
    <x v="0"/>
    <n v="196"/>
    <n v="21.7777777777778"/>
    <n v="159.51256281407001"/>
    <m/>
    <n v="88049.849199999997"/>
    <x v="0"/>
    <n v="12065.2174"/>
    <x v="1341"/>
    <x v="0"/>
    <m/>
  </r>
  <r>
    <d v="2025-04-07T01:11:10"/>
    <x v="12"/>
    <n v="6"/>
    <s v="LOPEZ PINEDA DANIEL ESTIVEN"/>
    <x v="10"/>
    <x v="0"/>
    <n v="76"/>
    <n v="19"/>
    <n v="70.894472361809093"/>
    <m/>
    <n v="39133.266300000003"/>
    <x v="0"/>
    <n v="12065.2174"/>
    <x v="1341"/>
    <x v="0"/>
    <m/>
  </r>
  <r>
    <d v="2025-04-07T01:11:10"/>
    <x v="12"/>
    <n v="8"/>
    <s v="VACA FIERRO ROBINSON"/>
    <x v="0"/>
    <x v="0"/>
    <n v="137"/>
    <n v="15.2222222222222"/>
    <n v="159.51256281407001"/>
    <m/>
    <n v="88049.849199999997"/>
    <x v="1"/>
    <n v="12065.2174"/>
    <x v="1341"/>
    <x v="0"/>
    <m/>
  </r>
  <r>
    <d v="2025-04-07T01:11:10"/>
    <x v="12"/>
    <n v="10"/>
    <s v="RAMIREZ RENGIFO JORGE ANDRES"/>
    <x v="8"/>
    <x v="0"/>
    <n v="120"/>
    <n v="24"/>
    <n v="88.618090452261299"/>
    <s v="5 Descuentos (Despachadores y conducts) "/>
    <n v="48916.582900000001"/>
    <x v="0"/>
    <n v="12065.2174"/>
    <x v="1341"/>
    <x v="0"/>
    <m/>
  </r>
  <r>
    <d v="2025-04-07T01:11:11"/>
    <x v="12"/>
    <n v="12"/>
    <s v="JIMENEZ JIMENEZ OMAR DAVID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3"/>
    <s v="DURANGO PAEZ GILDARDO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4"/>
    <s v="RUA CHAVARRIA JEFERSON ANDREY"/>
    <x v="3"/>
    <x v="0"/>
    <n v="167"/>
    <n v="16.7"/>
    <n v="177.236180904523"/>
    <m/>
    <n v="97833.165800000002"/>
    <x v="1"/>
    <n v="12065.2174"/>
    <x v="1341"/>
    <x v="0"/>
    <m/>
  </r>
  <r>
    <d v="2025-04-07T01:11:12"/>
    <x v="12"/>
    <n v="16"/>
    <s v="PEREZ GARCIA JUAN ESTEBAN"/>
    <x v="3"/>
    <x v="0"/>
    <n v="197"/>
    <n v="19.7"/>
    <n v="177.236180904523"/>
    <s v="1 Descuento (Despachador)"/>
    <n v="97833.165800000002"/>
    <x v="0"/>
    <n v="12065.2174"/>
    <x v="1341"/>
    <x v="0"/>
    <m/>
  </r>
  <r>
    <d v="2025-04-07T01:11:12"/>
    <x v="12"/>
    <n v="18"/>
    <s v="BETANCUR GUZMAN JHON FERNANDO"/>
    <x v="0"/>
    <x v="0"/>
    <n v="142"/>
    <n v="15.7777777777778"/>
    <n v="159.51256281407001"/>
    <m/>
    <n v="88049.849199999997"/>
    <x v="0"/>
    <n v="12065.2174"/>
    <x v="1341"/>
    <x v="0"/>
    <m/>
  </r>
  <r>
    <d v="2025-04-07T01:11:12"/>
    <x v="12"/>
    <n v="20"/>
    <s v="GONZALEZ PEREZ RAFAEL JOSE"/>
    <x v="0"/>
    <x v="0"/>
    <n v="207"/>
    <n v="23"/>
    <n v="159.51256281407001"/>
    <m/>
    <n v="88049.849199999997"/>
    <x v="0"/>
    <n v="12065.2174"/>
    <x v="1341"/>
    <x v="0"/>
    <m/>
  </r>
  <r>
    <d v="2025-04-07T01:11:12"/>
    <x v="12"/>
    <n v="21"/>
    <s v="QUINTERO  ALVARO ANTONIO"/>
    <x v="0"/>
    <x v="0"/>
    <n v="167"/>
    <n v="18.5555555555556"/>
    <n v="159.51256281407001"/>
    <s v="3 Descuentos (Conducts) "/>
    <n v="88049.849199999997"/>
    <x v="0"/>
    <n v="12065.2174"/>
    <x v="1341"/>
    <x v="0"/>
    <m/>
  </r>
  <r>
    <d v="2025-04-07T01:11:13"/>
    <x v="12"/>
    <n v="22"/>
    <s v="QUIRAMA CASTAEDA JHON JADER"/>
    <x v="0"/>
    <x v="0"/>
    <n v="129"/>
    <n v="14.3333333333333"/>
    <n v="159.51256281407001"/>
    <m/>
    <n v="88049.849199999997"/>
    <x v="1"/>
    <n v="12065.2174"/>
    <x v="1341"/>
    <x v="0"/>
    <m/>
  </r>
  <r>
    <d v="2025-04-07T01:11:13"/>
    <x v="12"/>
    <n v="26"/>
    <s v="CIRO MARIN RODRIGO ALBERTO"/>
    <x v="0"/>
    <x v="0"/>
    <n v="175"/>
    <n v="19.4444444444444"/>
    <n v="159.51256281407001"/>
    <s v="2 Descuentos (conduct y asociado) "/>
    <n v="88049.849199999997"/>
    <x v="0"/>
    <n v="12065.2174"/>
    <x v="1341"/>
    <x v="0"/>
    <m/>
  </r>
  <r>
    <d v="2025-04-07T01:11:13"/>
    <x v="12"/>
    <n v="28"/>
    <s v="AGUDELO GARCIA LLORDIN ELIAS"/>
    <x v="3"/>
    <x v="0"/>
    <n v="162"/>
    <n v="16.2"/>
    <n v="177.236180904523"/>
    <s v="7 Descuentos (Transbordo) "/>
    <n v="97833.165800000002"/>
    <x v="0"/>
    <n v="12065.2174"/>
    <x v="1341"/>
    <x v="0"/>
    <m/>
  </r>
  <r>
    <d v="2025-04-07T01:11:13"/>
    <x v="12"/>
    <n v="30"/>
    <s v="MARTINEZ  WILMAR"/>
    <x v="3"/>
    <x v="0"/>
    <n v="146"/>
    <n v="14.6"/>
    <n v="177.236180904523"/>
    <m/>
    <n v="97833.165800000002"/>
    <x v="0"/>
    <n v="12065.2174"/>
    <x v="1341"/>
    <x v="0"/>
    <m/>
  </r>
  <r>
    <d v="2025-04-07T01:11:14"/>
    <x v="12"/>
    <n v="31"/>
    <s v="JIMENEZ HERNANDEZ ESTEBAN CAMILO"/>
    <x v="6"/>
    <x v="0"/>
    <n v="120"/>
    <n v="15"/>
    <n v="141.78894472361799"/>
    <s v="9 Descuentos (Transbordo) "/>
    <n v="78266.532699999996"/>
    <x v="0"/>
    <n v="12065.2174"/>
    <x v="1341"/>
    <x v="0"/>
    <m/>
  </r>
  <r>
    <d v="2025-04-07T01:11:14"/>
    <x v="12"/>
    <n v="32"/>
    <s v="LOPEZ PINEDA DANIEL ESTIVEN"/>
    <x v="2"/>
    <x v="0"/>
    <n v="117"/>
    <n v="19.5"/>
    <n v="106.341708542714"/>
    <s v="1 Descuento (Despachador)"/>
    <n v="58699.8995"/>
    <x v="0"/>
    <n v="12065.2174"/>
    <x v="1341"/>
    <x v="0"/>
    <m/>
  </r>
  <r>
    <d v="2025-04-07T01:11:14"/>
    <x v="12"/>
    <n v="34"/>
    <s v="MONTOYA OSPINA GILBERTO ANTONIO"/>
    <x v="0"/>
    <x v="0"/>
    <n v="153"/>
    <n v="17"/>
    <n v="159.51256281407001"/>
    <s v="1 Descuento (Despachador)"/>
    <n v="88049.849199999997"/>
    <x v="0"/>
    <n v="12065.2174"/>
    <x v="1341"/>
    <x v="0"/>
    <m/>
  </r>
  <r>
    <d v="2025-04-07T01:11:14"/>
    <x v="12"/>
    <n v="35"/>
    <s v="JARAMILLO  JUAN CARLOS"/>
    <x v="3"/>
    <x v="0"/>
    <n v="170"/>
    <n v="17"/>
    <n v="177.236180904523"/>
    <s v="1 Descuento (Despachador)"/>
    <n v="97833.165800000002"/>
    <x v="1"/>
    <n v="12065.2174"/>
    <x v="1341"/>
    <x v="0"/>
    <m/>
  </r>
  <r>
    <d v="2025-04-07T01:11:14"/>
    <x v="12"/>
    <n v="36"/>
    <s v="MARTINEZ CHAVERRA LUIS NORBERTO"/>
    <x v="3"/>
    <x v="0"/>
    <n v="219"/>
    <n v="21.9"/>
    <n v="177.236180904523"/>
    <s v="2 Descuentos (Despachador y conduct)"/>
    <n v="97833.165800000002"/>
    <x v="0"/>
    <n v="12065.2174"/>
    <x v="1341"/>
    <x v="0"/>
    <m/>
  </r>
  <r>
    <d v="2025-04-07T01:11:15"/>
    <x v="12"/>
    <n v="39"/>
    <s v="PALMAR PANA EDIXON JOSUE"/>
    <x v="6"/>
    <x v="0"/>
    <n v="129"/>
    <n v="16.125"/>
    <n v="141.78894472361799"/>
    <m/>
    <n v="78266.532699999996"/>
    <x v="0"/>
    <n v="12065.2174"/>
    <x v="1341"/>
    <x v="0"/>
    <m/>
  </r>
  <r>
    <d v="2025-04-07T01:11:15"/>
    <x v="12"/>
    <n v="40"/>
    <s v="BERNAL RONDON KEVIN OSWALDO "/>
    <x v="3"/>
    <x v="0"/>
    <n v="141"/>
    <n v="14.1"/>
    <n v="177.236180904523"/>
    <m/>
    <n v="97833.165800000002"/>
    <x v="0"/>
    <n v="12065.2174"/>
    <x v="1341"/>
    <x v="0"/>
    <m/>
  </r>
  <r>
    <d v="2025-04-07T01:11:15"/>
    <x v="12"/>
    <n v="41"/>
    <s v="GARCIA DAVID WILSON ALBERTO"/>
    <x v="6"/>
    <x v="0"/>
    <n v="149"/>
    <n v="18.625"/>
    <n v="141.78894472361799"/>
    <m/>
    <n v="78266.532699999996"/>
    <x v="1"/>
    <n v="12065.2174"/>
    <x v="1341"/>
    <x v="0"/>
    <m/>
  </r>
  <r>
    <d v="2025-04-08T01:34:14"/>
    <x v="9"/>
    <n v="1"/>
    <s v="RESTREPO RODRIGUEZ LIBARDO ANDRES"/>
    <x v="1"/>
    <x v="0"/>
    <n v="207"/>
    <n v="18.818181818181799"/>
    <n v="239.80309423347401"/>
    <m/>
    <n v="133849.8101"/>
    <x v="0"/>
    <n v="13210"/>
    <x v="1342"/>
    <x v="0"/>
    <m/>
  </r>
  <r>
    <d v="2025-04-08T01:34:15"/>
    <x v="1"/>
    <n v="2"/>
    <s v="PARIAS MURIEL JHON FREDY"/>
    <x v="0"/>
    <x v="0"/>
    <n v="186"/>
    <n v="20.6666666666667"/>
    <n v="196.20253164556999"/>
    <m/>
    <n v="109513.481"/>
    <x v="1"/>
    <n v="13210"/>
    <x v="1342"/>
    <x v="0"/>
    <m/>
  </r>
  <r>
    <d v="2025-04-08T01:34:15"/>
    <x v="9"/>
    <n v="3"/>
    <s v="ESPINOZA CHAVARRIA GUILLERMO LEON"/>
    <x v="0"/>
    <x v="0"/>
    <n v="189"/>
    <n v="21"/>
    <n v="196.20253164556999"/>
    <m/>
    <n v="109513.481"/>
    <x v="0"/>
    <n v="13210"/>
    <x v="1342"/>
    <x v="0"/>
    <m/>
  </r>
  <r>
    <d v="2025-04-08T01:34:16"/>
    <x v="1"/>
    <n v="4"/>
    <s v="TORRES  GABRIEL OSNEIDER"/>
    <x v="0"/>
    <x v="0"/>
    <n v="170"/>
    <n v="18.8888888888889"/>
    <n v="196.20253164556999"/>
    <m/>
    <n v="109513.481"/>
    <x v="0"/>
    <n v="13210"/>
    <x v="1342"/>
    <x v="0"/>
    <m/>
  </r>
  <r>
    <d v="2025-04-08T01:34:16"/>
    <x v="9"/>
    <n v="6"/>
    <s v="LOPEZ PINEDA DANIEL ESTIVEN"/>
    <x v="3"/>
    <x v="0"/>
    <n v="176"/>
    <n v="17.600000000000001"/>
    <n v="218.00281293952199"/>
    <s v="2 Descuentos (Usuarios desubicados) "/>
    <n v="121681.6456"/>
    <x v="0"/>
    <n v="13210"/>
    <x v="1342"/>
    <x v="0"/>
    <m/>
  </r>
  <r>
    <d v="2025-04-08T01:34:16"/>
    <x v="1"/>
    <n v="7"/>
    <s v="MEDINA MARTINEZ JONATHAN ESTIVEN"/>
    <x v="10"/>
    <x v="0"/>
    <n v="114"/>
    <n v="28.5"/>
    <n v="87.201125175808698"/>
    <m/>
    <n v="48672.658199999998"/>
    <x v="1"/>
    <n v="13210"/>
    <x v="1342"/>
    <x v="0"/>
    <m/>
  </r>
  <r>
    <d v="2025-04-08T01:34:16"/>
    <x v="9"/>
    <n v="8"/>
    <s v="VACA FIERRO ROBINSON"/>
    <x v="3"/>
    <x v="0"/>
    <n v="225"/>
    <n v="22.5"/>
    <n v="218.00281293952199"/>
    <m/>
    <n v="121681.6456"/>
    <x v="1"/>
    <n v="13210"/>
    <x v="1342"/>
    <x v="0"/>
    <m/>
  </r>
  <r>
    <d v="2025-04-08T01:34:17"/>
    <x v="1"/>
    <n v="9"/>
    <s v="GUTIERREZ ARICAPA DANIEL HUMBERTO"/>
    <x v="10"/>
    <x v="0"/>
    <n v="73"/>
    <n v="20.8571428571429"/>
    <n v="76.300984528832601"/>
    <m/>
    <n v="42588.575900000003"/>
    <x v="0"/>
    <n v="13210"/>
    <x v="1342"/>
    <x v="0"/>
    <m/>
  </r>
  <r>
    <d v="2025-04-08T01:34:17"/>
    <x v="9"/>
    <n v="10"/>
    <s v="RAMIREZ RENGIFO JORGE ANDRES"/>
    <x v="6"/>
    <x v="0"/>
    <n v="150"/>
    <n v="18.75"/>
    <n v="174.402250351617"/>
    <m/>
    <n v="97345.316500000001"/>
    <x v="0"/>
    <n v="13210"/>
    <x v="1342"/>
    <x v="0"/>
    <m/>
  </r>
  <r>
    <d v="2025-04-08T01:34:17"/>
    <x v="1"/>
    <n v="11"/>
    <s v="PUERTA URREGO EDWARD ANDRES"/>
    <x v="6"/>
    <x v="0"/>
    <n v="181"/>
    <n v="22.625"/>
    <n v="174.402250351617"/>
    <m/>
    <n v="97345.316500000001"/>
    <x v="0"/>
    <n v="13210"/>
    <x v="1342"/>
    <x v="0"/>
    <m/>
  </r>
  <r>
    <d v="2025-04-08T01:34:18"/>
    <x v="9"/>
    <n v="12"/>
    <s v="JIMENEZ JIMENEZ OMAR DAVID"/>
    <x v="0"/>
    <x v="0"/>
    <n v="236"/>
    <n v="26.2222222222222"/>
    <n v="196.20253164556999"/>
    <s v="2 Descuentos (Despachador y conduct)"/>
    <n v="109513.481"/>
    <x v="0"/>
    <n v="13210"/>
    <x v="1342"/>
    <x v="0"/>
    <m/>
  </r>
  <r>
    <d v="2025-04-08T01:34:18"/>
    <x v="1"/>
    <n v="13"/>
    <s v="DURANGO PAEZ GILDARDO"/>
    <x v="6"/>
    <x v="0"/>
    <n v="171"/>
    <n v="21.375"/>
    <n v="174.402250351617"/>
    <m/>
    <n v="97345.316500000001"/>
    <x v="0"/>
    <n v="13210"/>
    <x v="1342"/>
    <x v="0"/>
    <m/>
  </r>
  <r>
    <d v="2025-04-08T01:34:18"/>
    <x v="9"/>
    <n v="14"/>
    <s v="DAVID  HENRY GIOVANNY"/>
    <x v="10"/>
    <x v="0"/>
    <n v="97"/>
    <n v="24.25"/>
    <n v="87.201125175808698"/>
    <m/>
    <n v="48672.658199999998"/>
    <x v="1"/>
    <n v="13210"/>
    <x v="1342"/>
    <x v="0"/>
    <m/>
  </r>
  <r>
    <d v="2025-04-08T01:34:18"/>
    <x v="1"/>
    <n v="15"/>
    <s v="VERENZUELA MARTINEZ ALEXANDER"/>
    <x v="13"/>
    <x v="0"/>
    <n v="303"/>
    <n v="21.6428571428571"/>
    <n v="305.20393811533103"/>
    <m/>
    <n v="170354.30379999999"/>
    <x v="1"/>
    <n v="13210"/>
    <x v="1342"/>
    <x v="0"/>
    <m/>
  </r>
  <r>
    <d v="2025-04-08T01:34:19"/>
    <x v="9"/>
    <n v="16"/>
    <s v="PEREZ GARCIA JUAN ESTEBAN"/>
    <x v="8"/>
    <x v="0"/>
    <n v="105"/>
    <n v="21"/>
    <n v="109.00140646976099"/>
    <s v="2 Descuentos (Despachador) "/>
    <n v="60840.822800000002"/>
    <x v="0"/>
    <n v="13210"/>
    <x v="1342"/>
    <x v="0"/>
    <m/>
  </r>
  <r>
    <d v="2025-04-08T01:34:19"/>
    <x v="1"/>
    <n v="17"/>
    <s v="MURILLO  YORMAN ANDRES"/>
    <x v="6"/>
    <x v="0"/>
    <n v="164"/>
    <n v="20.5"/>
    <n v="174.402250351617"/>
    <m/>
    <n v="97345.316500000001"/>
    <x v="0"/>
    <n v="13210"/>
    <x v="1342"/>
    <x v="0"/>
    <m/>
  </r>
  <r>
    <d v="2025-04-08T01:34:19"/>
    <x v="9"/>
    <n v="18"/>
    <s v="BETANCUR GUZMAN JHON FERNANDO"/>
    <x v="1"/>
    <x v="0"/>
    <n v="237"/>
    <n v="21.545454545454501"/>
    <n v="239.80309423347401"/>
    <m/>
    <n v="133849.8101"/>
    <x v="0"/>
    <n v="13210"/>
    <x v="1342"/>
    <x v="0"/>
    <m/>
  </r>
  <r>
    <d v="2025-04-08T01:34:19"/>
    <x v="1"/>
    <n v="19"/>
    <s v="MUOZ PEA WEIMAR ALONSO"/>
    <x v="1"/>
    <x v="0"/>
    <n v="193"/>
    <n v="17.545454545454501"/>
    <n v="239.80309423347401"/>
    <m/>
    <n v="133849.8101"/>
    <x v="0"/>
    <n v="13210"/>
    <x v="1342"/>
    <x v="0"/>
    <m/>
  </r>
  <r>
    <d v="2025-04-08T01:34:19"/>
    <x v="9"/>
    <n v="20"/>
    <s v="GONZALEZ PEREZ RAFAEL JOSE"/>
    <x v="0"/>
    <x v="0"/>
    <n v="190"/>
    <n v="21.1111111111111"/>
    <n v="196.20253164556999"/>
    <m/>
    <n v="109513.481"/>
    <x v="0"/>
    <n v="13210"/>
    <x v="1342"/>
    <x v="0"/>
    <m/>
  </r>
  <r>
    <d v="2025-04-08T01:34:20"/>
    <x v="1"/>
    <n v="21"/>
    <s v="DURANGO DAVID JOSE"/>
    <x v="0"/>
    <x v="0"/>
    <n v="234"/>
    <n v="26"/>
    <n v="196.20253164556999"/>
    <m/>
    <n v="109513.481"/>
    <x v="0"/>
    <n v="13210"/>
    <x v="1342"/>
    <x v="0"/>
    <m/>
  </r>
  <r>
    <d v="2025-04-08T01:34:20"/>
    <x v="9"/>
    <n v="22"/>
    <s v="QUIRAMA CASTAEDA JHON JADER"/>
    <x v="0"/>
    <x v="0"/>
    <n v="237"/>
    <n v="26.3333333333333"/>
    <n v="196.20253164556999"/>
    <s v="1 Descuento (Despachador) "/>
    <n v="109513.481"/>
    <x v="1"/>
    <n v="13210"/>
    <x v="1342"/>
    <x v="0"/>
    <m/>
  </r>
  <r>
    <d v="2025-04-08T01:34:20"/>
    <x v="1"/>
    <n v="23"/>
    <s v="SALDARRIAGA PARRA LUIS ALBERTO"/>
    <x v="3"/>
    <x v="0"/>
    <n v="234"/>
    <n v="23.4"/>
    <n v="218.00281293952199"/>
    <m/>
    <n v="121681.6456"/>
    <x v="2"/>
    <n v="13210"/>
    <x v="1342"/>
    <x v="0"/>
    <m/>
  </r>
  <r>
    <d v="2025-04-08T01:34:20"/>
    <x v="9"/>
    <n v="24"/>
    <s v="CERVANTES MARTINEZ FELIX ENRIQUE"/>
    <x v="1"/>
    <x v="0"/>
    <n v="198"/>
    <n v="18"/>
    <n v="239.80309423347401"/>
    <m/>
    <n v="133849.8101"/>
    <x v="0"/>
    <n v="13210"/>
    <x v="1342"/>
    <x v="0"/>
    <m/>
  </r>
  <r>
    <d v="2025-04-08T01:34:21"/>
    <x v="1"/>
    <n v="25"/>
    <s v="JIMENEZ HURTADO CARLOS ESTIVEN"/>
    <x v="6"/>
    <x v="0"/>
    <n v="198"/>
    <n v="24.75"/>
    <n v="174.402250351617"/>
    <m/>
    <n v="97345.316500000001"/>
    <x v="1"/>
    <n v="13210"/>
    <x v="1342"/>
    <x v="0"/>
    <m/>
  </r>
  <r>
    <d v="2025-04-08T01:34:21"/>
    <x v="9"/>
    <n v="26"/>
    <s v="QUINTERO  ALVARO ANTONIO"/>
    <x v="9"/>
    <x v="0"/>
    <n v="239"/>
    <n v="19.9166666666667"/>
    <n v="261.60337552742601"/>
    <m/>
    <n v="146017.97469999999"/>
    <x v="0"/>
    <n v="13210"/>
    <x v="1342"/>
    <x v="0"/>
    <m/>
  </r>
  <r>
    <d v="2025-04-08T01:34:21"/>
    <x v="1"/>
    <n v="27"/>
    <s v="FLORES RINCON JORGE ALBERTO"/>
    <x v="3"/>
    <x v="0"/>
    <n v="271"/>
    <n v="27.1"/>
    <n v="218.00281293952199"/>
    <s v="1 Descuento (Conduct) "/>
    <n v="121681.6456"/>
    <x v="0"/>
    <n v="13210"/>
    <x v="1342"/>
    <x v="0"/>
    <m/>
  </r>
  <r>
    <d v="2025-04-08T01:34:21"/>
    <x v="9"/>
    <n v="28"/>
    <s v="AGUDELO GARCIA LLORDIN ELIAS"/>
    <x v="0"/>
    <x v="0"/>
    <n v="196"/>
    <n v="21.7777777777778"/>
    <n v="196.20253164556999"/>
    <s v="5 Descuentos (Despachador, Conducts y Oficina) "/>
    <n v="109513.481"/>
    <x v="0"/>
    <n v="13210"/>
    <x v="1342"/>
    <x v="0"/>
    <m/>
  </r>
  <r>
    <d v="2025-04-08T01:34:22"/>
    <x v="1"/>
    <n v="29"/>
    <s v="JARAMILLO JARAMILLO FRANCISCO WBEIMAR"/>
    <x v="0"/>
    <x v="0"/>
    <n v="151"/>
    <n v="16.7777777777778"/>
    <n v="196.20253164556999"/>
    <s v="1 Descuento (Conduct) "/>
    <n v="109513.481"/>
    <x v="0"/>
    <n v="13210"/>
    <x v="1342"/>
    <x v="0"/>
    <m/>
  </r>
  <r>
    <d v="2025-04-08T01:34:22"/>
    <x v="9"/>
    <n v="30"/>
    <s v="MARTINEZ  WILMAR"/>
    <x v="7"/>
    <x v="0"/>
    <n v="83"/>
    <n v="27.6666666666667"/>
    <n v="65.400843881856503"/>
    <m/>
    <n v="36504.493699999999"/>
    <x v="0"/>
    <n v="13210"/>
    <x v="1342"/>
    <x v="0"/>
    <m/>
  </r>
  <r>
    <d v="2025-04-08T01:34:22"/>
    <x v="1"/>
    <n v="31"/>
    <s v="ACOSTA LORA JHON JADER"/>
    <x v="9"/>
    <x v="0"/>
    <n v="273"/>
    <n v="22.75"/>
    <n v="261.60337552742601"/>
    <m/>
    <n v="146017.97469999999"/>
    <x v="0"/>
    <n v="13210"/>
    <x v="1342"/>
    <x v="0"/>
    <m/>
  </r>
  <r>
    <d v="2025-04-08T01:34:22"/>
    <x v="9"/>
    <n v="32"/>
    <s v="AGUDELO GARCIA DENIN ANGELO"/>
    <x v="0"/>
    <x v="0"/>
    <n v="161"/>
    <n v="17.8888888888889"/>
    <n v="196.20253164556999"/>
    <s v="2 Descuentos (Usuario desubicado y despachador) "/>
    <n v="109513.481"/>
    <x v="0"/>
    <n v="13210"/>
    <x v="1342"/>
    <x v="0"/>
    <m/>
  </r>
  <r>
    <d v="2025-04-08T01:34:23"/>
    <x v="1"/>
    <n v="33"/>
    <s v="MARULANDA JARAMILLO DAWER ANDRES"/>
    <x v="4"/>
    <x v="0"/>
    <n v="162"/>
    <n v="23.1428571428571"/>
    <n v="152.601969057665"/>
    <s v="9 Descuentos (Transbordo) "/>
    <n v="85177.151899999997"/>
    <x v="0"/>
    <n v="13210"/>
    <x v="1342"/>
    <x v="0"/>
    <m/>
  </r>
  <r>
    <d v="2025-04-08T01:34:23"/>
    <x v="9"/>
    <n v="34"/>
    <s v="MONTOYA OSPINA GILBERTO ANTONIO"/>
    <x v="3"/>
    <x v="0"/>
    <n v="248"/>
    <n v="24.8"/>
    <n v="218.00281293952199"/>
    <s v="1 Descuento (Despachador) "/>
    <n v="121681.6456"/>
    <x v="0"/>
    <n v="13210"/>
    <x v="1342"/>
    <x v="0"/>
    <m/>
  </r>
  <r>
    <d v="2025-04-08T01:34:23"/>
    <x v="1"/>
    <n v="35"/>
    <s v="JARAMILLO  JUAN CARLOS"/>
    <x v="1"/>
    <x v="0"/>
    <n v="276"/>
    <n v="25.090909090909101"/>
    <n v="239.80309423347401"/>
    <s v="1 Descuento (Transbordo) "/>
    <n v="133849.8101"/>
    <x v="1"/>
    <n v="13210"/>
    <x v="1342"/>
    <x v="0"/>
    <m/>
  </r>
  <r>
    <d v="2025-04-08T01:34:24"/>
    <x v="9"/>
    <n v="36"/>
    <s v="MARTINEZ CHAVERRA LUIS NORBERTO"/>
    <x v="0"/>
    <x v="0"/>
    <n v="182"/>
    <n v="20.2222222222222"/>
    <n v="196.20253164556999"/>
    <m/>
    <n v="109513.481"/>
    <x v="0"/>
    <n v="13210"/>
    <x v="1342"/>
    <x v="0"/>
    <m/>
  </r>
  <r>
    <d v="2025-04-08T01:34:24"/>
    <x v="1"/>
    <n v="37"/>
    <s v="TABORDA ROJAS DIEGO ALEJANDRO"/>
    <x v="3"/>
    <x v="0"/>
    <n v="266"/>
    <n v="26.6"/>
    <n v="218.00281293952199"/>
    <m/>
    <n v="121681.6456"/>
    <x v="1"/>
    <n v="13210"/>
    <x v="1342"/>
    <x v="0"/>
    <m/>
  </r>
  <r>
    <d v="2025-04-08T01:34:24"/>
    <x v="9"/>
    <n v="39"/>
    <s v="PALMAR PANA EDIXON JOSUE"/>
    <x v="0"/>
    <x v="0"/>
    <n v="208"/>
    <n v="23.1111111111111"/>
    <n v="196.20253164556999"/>
    <m/>
    <n v="109513.481"/>
    <x v="0"/>
    <n v="13210"/>
    <x v="1342"/>
    <x v="0"/>
    <m/>
  </r>
  <r>
    <d v="2025-04-08T01:34:24"/>
    <x v="1"/>
    <n v="40"/>
    <s v="BERNAL RONDON KEVIN OSWALDO"/>
    <x v="1"/>
    <x v="0"/>
    <n v="236"/>
    <n v="21.454545454545499"/>
    <n v="239.80309423347401"/>
    <s v="5 Descuentos (conducts y despachador) "/>
    <n v="133849.8101"/>
    <x v="0"/>
    <n v="13210"/>
    <x v="1342"/>
    <x v="0"/>
    <m/>
  </r>
  <r>
    <d v="2025-04-08T01:34:24"/>
    <x v="9"/>
    <n v="41"/>
    <s v="GARCIA DAVID WILSON ALBERTO"/>
    <x v="6"/>
    <x v="0"/>
    <n v="145"/>
    <n v="18.125"/>
    <n v="174.402250351617"/>
    <m/>
    <n v="97345.316500000001"/>
    <x v="1"/>
    <n v="13210"/>
    <x v="1342"/>
    <x v="0"/>
    <m/>
  </r>
  <r>
    <d v="2025-04-08T01:34:25"/>
    <x v="1"/>
    <n v="42"/>
    <s v="PALACIO  RODRIGO"/>
    <x v="0"/>
    <x v="0"/>
    <n v="185"/>
    <n v="20.5555555555556"/>
    <n v="196.20253164556999"/>
    <s v="1 Descuento (Despachador) "/>
    <n v="109513.481"/>
    <x v="1"/>
    <n v="13210"/>
    <x v="1342"/>
    <x v="0"/>
    <m/>
  </r>
  <r>
    <d v="2025-04-09T03:19:48"/>
    <x v="9"/>
    <n v="1"/>
    <s v="RESTREPO RODRIGUEZ LIBARDO ANDRES"/>
    <x v="0"/>
    <x v="0"/>
    <n v="151"/>
    <n v="16.7777777777778"/>
    <n v="188.64902506963799"/>
    <s v="Se descuenta 0.5 viaje de 4 06 am ya que NO realiza recorrido por san juan, 3 Descuentos (Usuarios desubicados) "/>
    <n v="99273.929699999993"/>
    <x v="0"/>
    <n v="12331.7073"/>
    <x v="1343"/>
    <x v="2"/>
    <n v="10.45"/>
  </r>
  <r>
    <d v="2025-04-09T03:19:49"/>
    <x v="1"/>
    <n v="2"/>
    <s v="HENAO MUOZ FERNEY "/>
    <x v="1"/>
    <x v="0"/>
    <n v="250"/>
    <n v="22.727272727272702"/>
    <n v="230.57103064066899"/>
    <m/>
    <n v="128449.0529"/>
    <x v="1"/>
    <n v="12331.7073"/>
    <x v="1343"/>
    <x v="0"/>
    <m/>
  </r>
  <r>
    <d v="2025-04-09T03:19:49"/>
    <x v="9"/>
    <n v="3"/>
    <s v="ESPINOZA CHAVARRIA GUILLERMO LEON"/>
    <x v="6"/>
    <x v="0"/>
    <n v="176"/>
    <n v="22"/>
    <n v="167.68802228412301"/>
    <m/>
    <n v="93417.493000000002"/>
    <x v="0"/>
    <n v="12331.7073"/>
    <x v="1343"/>
    <x v="0"/>
    <m/>
  </r>
  <r>
    <d v="2025-04-09T03:19:49"/>
    <x v="1"/>
    <n v="4"/>
    <s v="SERNA GONZALES GEOVANNY ANDRES"/>
    <x v="0"/>
    <x v="0"/>
    <n v="161"/>
    <n v="17.8888888888889"/>
    <n v="188.64902506963799"/>
    <s v="5 Descuentos (Monitoreo, Asociado y despachador) "/>
    <n v="105094.67969999999"/>
    <x v="0"/>
    <n v="12331.7073"/>
    <x v="1343"/>
    <x v="0"/>
    <m/>
  </r>
  <r>
    <d v="2025-04-09T03:19:50"/>
    <x v="9"/>
    <n v="6"/>
    <s v="LOPEZ PINEDA DANIEL ESTIVEN"/>
    <x v="0"/>
    <x v="0"/>
    <n v="180"/>
    <n v="20"/>
    <n v="188.64902506963799"/>
    <m/>
    <n v="105094.67969999999"/>
    <x v="0"/>
    <n v="12331.7073"/>
    <x v="1343"/>
    <x v="0"/>
    <m/>
  </r>
  <r>
    <d v="2025-04-09T03:19:50"/>
    <x v="1"/>
    <n v="7"/>
    <s v="MEDINA MARTINEZ JONATHAN ESTIVEN"/>
    <x v="2"/>
    <x v="0"/>
    <n v="166"/>
    <n v="27.6666666666667"/>
    <n v="125.766016713092"/>
    <m/>
    <n v="70063.1198"/>
    <x v="1"/>
    <n v="12331.7073"/>
    <x v="1343"/>
    <x v="0"/>
    <m/>
  </r>
  <r>
    <d v="2025-04-09T03:19:50"/>
    <x v="9"/>
    <n v="8"/>
    <s v="VACA FIERRO ROBINSON"/>
    <x v="0"/>
    <x v="0"/>
    <n v="212"/>
    <n v="23.5555555555556"/>
    <n v="188.64902506963799"/>
    <m/>
    <n v="105094.67969999999"/>
    <x v="1"/>
    <n v="12331.7073"/>
    <x v="1343"/>
    <x v="0"/>
    <m/>
  </r>
  <r>
    <d v="2025-04-09T03:19:51"/>
    <x v="1"/>
    <n v="9"/>
    <s v="GUTIERREZ ARICAPA DANIEL HUMBERTO"/>
    <x v="10"/>
    <x v="0"/>
    <n v="119"/>
    <n v="26.4444444444444"/>
    <n v="94.324512534818894"/>
    <m/>
    <n v="52547.339800000002"/>
    <x v="0"/>
    <n v="12331.7073"/>
    <x v="1343"/>
    <x v="0"/>
    <m/>
  </r>
  <r>
    <d v="2025-04-09T03:19:52"/>
    <x v="9"/>
    <n v="10"/>
    <s v="GARCIA  SEBASTIAN"/>
    <x v="0"/>
    <x v="0"/>
    <n v="200"/>
    <n v="22.2222222222222"/>
    <n v="188.64902506963799"/>
    <s v="Se descuenta 0.5 viaje de 7 15 am ya que NO espera el tiempo indicado en el paradero "/>
    <n v="99273.929699999993"/>
    <x v="0"/>
    <n v="12331.7073"/>
    <x v="1343"/>
    <x v="2"/>
    <n v="10.45"/>
  </r>
  <r>
    <d v="2025-04-09T03:19:52"/>
    <x v="1"/>
    <n v="11"/>
    <s v="PUERTA URREGO EDWARD ANDRES"/>
    <x v="10"/>
    <x v="0"/>
    <n v="95"/>
    <n v="23.75"/>
    <n v="83.844011142061305"/>
    <m/>
    <n v="46708.746500000001"/>
    <x v="0"/>
    <n v="12331.7073"/>
    <x v="1343"/>
    <x v="0"/>
    <m/>
  </r>
  <r>
    <d v="2025-04-09T03:19:52"/>
    <x v="9"/>
    <n v="12"/>
    <s v="JIMENEZ JIMENEZ OMAR DAVID"/>
    <x v="4"/>
    <x v="0"/>
    <n v="160"/>
    <n v="22.8571428571429"/>
    <n v="146.72701949860701"/>
    <s v="1 Descuento (Despachador) "/>
    <n v="81740.306400000001"/>
    <x v="0"/>
    <n v="12331.7073"/>
    <x v="1343"/>
    <x v="0"/>
    <m/>
  </r>
  <r>
    <d v="2025-04-09T03:19:53"/>
    <x v="1"/>
    <n v="13"/>
    <s v="CERVANTES MARTINEZ FELIX ENRIQUE"/>
    <x v="0"/>
    <x v="0"/>
    <n v="186"/>
    <n v="20.6666666666667"/>
    <n v="188.64902506963799"/>
    <m/>
    <n v="105094.67969999999"/>
    <x v="0"/>
    <n v="12331.7073"/>
    <x v="1343"/>
    <x v="0"/>
    <m/>
  </r>
  <r>
    <d v="2025-04-09T03:19:53"/>
    <x v="9"/>
    <n v="14"/>
    <s v="DIAZ LOZADA ANDRES FELIPE"/>
    <x v="6"/>
    <x v="0"/>
    <n v="167"/>
    <n v="20.875"/>
    <n v="167.68802228412301"/>
    <s v="1 Descuento (Conduct) "/>
    <n v="93417.493000000002"/>
    <x v="1"/>
    <n v="12331.7073"/>
    <x v="1343"/>
    <x v="0"/>
    <m/>
  </r>
  <r>
    <d v="2025-04-09T03:19:54"/>
    <x v="1"/>
    <n v="15"/>
    <s v="VERENZUELA MARTINEZ ALEXANDER"/>
    <x v="9"/>
    <x v="0"/>
    <n v="265"/>
    <n v="22.0833333333333"/>
    <n v="251.532033426184"/>
    <m/>
    <n v="140126.2396"/>
    <x v="1"/>
    <n v="12331.7073"/>
    <x v="1343"/>
    <x v="0"/>
    <m/>
  </r>
  <r>
    <d v="2025-04-09T03:19:54"/>
    <x v="9"/>
    <n v="16"/>
    <s v="PEREZ GARCIA JUAN ESTEBAN"/>
    <x v="3"/>
    <x v="0"/>
    <n v="190"/>
    <n v="19"/>
    <n v="209.61002785515299"/>
    <s v="4 Descuentos (Despachador y usuarios desubicados) "/>
    <n v="116771.86629999999"/>
    <x v="0"/>
    <n v="12331.7073"/>
    <x v="1343"/>
    <x v="0"/>
    <m/>
  </r>
  <r>
    <d v="2025-04-09T03:19:54"/>
    <x v="1"/>
    <n v="17"/>
    <s v="MURILLO  YORMAN ANDRES"/>
    <x v="3"/>
    <x v="0"/>
    <n v="191"/>
    <n v="19.100000000000001"/>
    <n v="209.61002785515299"/>
    <m/>
    <n v="116771.86629999999"/>
    <x v="0"/>
    <n v="12331.7073"/>
    <x v="1343"/>
    <x v="0"/>
    <m/>
  </r>
  <r>
    <d v="2025-04-09T03:19:55"/>
    <x v="9"/>
    <n v="18"/>
    <s v="BETANCUR GUZMAN JHON FERNANDO"/>
    <x v="0"/>
    <x v="0"/>
    <n v="211"/>
    <n v="23.4444444444444"/>
    <n v="188.64902506963799"/>
    <m/>
    <n v="105094.67969999999"/>
    <x v="0"/>
    <n v="12331.7073"/>
    <x v="1343"/>
    <x v="0"/>
    <m/>
  </r>
  <r>
    <d v="2025-04-09T03:19:55"/>
    <x v="1"/>
    <n v="19"/>
    <s v="MUOZ PEA WEIMAR ALONSO"/>
    <x v="6"/>
    <x v="0"/>
    <n v="151"/>
    <n v="20.133333333333301"/>
    <n v="157.20752089136499"/>
    <s v="1 Descuento (Conduct) "/>
    <n v="87578.899699999994"/>
    <x v="0"/>
    <n v="12331.7073"/>
    <x v="1343"/>
    <x v="0"/>
    <m/>
  </r>
  <r>
    <d v="2025-04-09T03:19:55"/>
    <x v="9"/>
    <n v="20"/>
    <s v="GONZALEZ PEREZ RAFAEL JOSE"/>
    <x v="3"/>
    <x v="0"/>
    <n v="202"/>
    <n v="20.2"/>
    <n v="209.61002785515299"/>
    <s v="Se descuenta 0.5 viaje de 7 27 am ya que NO espera el tiempo indicado en el paradero, 3 Descuentos (Usuario movilidad reducida y desubicados) "/>
    <n v="110951.11629999999"/>
    <x v="0"/>
    <n v="12331.7073"/>
    <x v="1343"/>
    <x v="2"/>
    <n v="10.45"/>
  </r>
  <r>
    <d v="2025-04-09T03:19:55"/>
    <x v="1"/>
    <n v="21"/>
    <s v="DAVID  HENRY GIOVANNY"/>
    <x v="3"/>
    <x v="0"/>
    <n v="177"/>
    <n v="17.7"/>
    <n v="209.61002785515299"/>
    <m/>
    <n v="116771.86629999999"/>
    <x v="0"/>
    <n v="12331.7073"/>
    <x v="1343"/>
    <x v="0"/>
    <m/>
  </r>
  <r>
    <d v="2025-04-09T03:19:56"/>
    <x v="9"/>
    <n v="22"/>
    <s v="QUIRAMA CASTAEDA JHON JADER"/>
    <x v="3"/>
    <x v="0"/>
    <n v="224"/>
    <n v="22.4"/>
    <n v="209.61002785515299"/>
    <s v="Se descuenta 0.5 viaje de 9 48 am ya que NO espera el tiempo indicado en el paradero "/>
    <n v="110951.11629999999"/>
    <x v="1"/>
    <n v="12331.7073"/>
    <x v="1343"/>
    <x v="2"/>
    <n v="10.45"/>
  </r>
  <r>
    <d v="2025-04-09T03:19:56"/>
    <x v="1"/>
    <n v="23"/>
    <s v="SALDARRIAGA PARRA LUIS ALBERTO"/>
    <x v="3"/>
    <x v="0"/>
    <n v="188"/>
    <n v="18.8"/>
    <n v="209.61002785515299"/>
    <m/>
    <n v="116771.86629999999"/>
    <x v="2"/>
    <n v="12331.7073"/>
    <x v="1343"/>
    <x v="0"/>
    <m/>
  </r>
  <r>
    <d v="2025-04-09T03:19:56"/>
    <x v="9"/>
    <n v="24"/>
    <s v="HERRERA GIRALDO DAVINSON"/>
    <x v="2"/>
    <x v="0"/>
    <n v="135"/>
    <n v="20.769230769230798"/>
    <n v="136.24651810584999"/>
    <m/>
    <n v="75901.713099999994"/>
    <x v="0"/>
    <n v="12331.7073"/>
    <x v="1343"/>
    <x v="0"/>
    <m/>
  </r>
  <r>
    <d v="2025-04-09T03:19:56"/>
    <x v="1"/>
    <n v="25"/>
    <s v="JIMENEZ HURTADO CARLOS ESTIVEN"/>
    <x v="0"/>
    <x v="0"/>
    <n v="171"/>
    <n v="19"/>
    <n v="188.64902506963799"/>
    <s v="2 Descuentos (Usuarios desubicados) "/>
    <n v="105094.67969999999"/>
    <x v="1"/>
    <n v="12331.7073"/>
    <x v="1343"/>
    <x v="0"/>
    <m/>
  </r>
  <r>
    <d v="2025-04-09T03:19:57"/>
    <x v="9"/>
    <n v="26"/>
    <s v="CIRO MARIN RODRIGO ALBERTO"/>
    <x v="1"/>
    <x v="0"/>
    <n v="205"/>
    <n v="18.636363636363601"/>
    <n v="230.57103064066899"/>
    <m/>
    <n v="128449.0529"/>
    <x v="0"/>
    <n v="12331.7073"/>
    <x v="1343"/>
    <x v="0"/>
    <m/>
  </r>
  <r>
    <d v="2025-04-09T03:19:57"/>
    <x v="1"/>
    <n v="27"/>
    <s v="FLORES RINCON JORGE ALBERTO"/>
    <x v="12"/>
    <x v="0"/>
    <n v="308"/>
    <n v="23.692307692307701"/>
    <n v="272.49303621169901"/>
    <m/>
    <n v="151803.42619999999"/>
    <x v="0"/>
    <n v="12331.7073"/>
    <x v="1343"/>
    <x v="0"/>
    <m/>
  </r>
  <r>
    <d v="2025-04-09T03:19:57"/>
    <x v="9"/>
    <n v="28"/>
    <s v="TORRES  GABRIEL OSNEIDER"/>
    <x v="0"/>
    <x v="0"/>
    <n v="182"/>
    <n v="20.2222222222222"/>
    <n v="188.64902506963799"/>
    <m/>
    <n v="105094.67969999999"/>
    <x v="0"/>
    <n v="12331.7073"/>
    <x v="1343"/>
    <x v="0"/>
    <m/>
  </r>
  <r>
    <d v="2025-04-09T03:19:57"/>
    <x v="1"/>
    <n v="29"/>
    <s v="JARAMILLO JARAMILLO FRANCISCO WBEIMAR"/>
    <x v="0"/>
    <x v="1"/>
    <n v="169"/>
    <n v="18.7777777777778"/>
    <n v="188.64902506963799"/>
    <s v="Se descuenta 1 viaje de 11 18 am ya que NO ingresa al 13 sin autorizacion y NO ingresa a la minorista sin autorizacion, 1 Descuento (Despachador) "/>
    <n v="93453.179699999993"/>
    <x v="0"/>
    <n v="12331.7073"/>
    <x v="1343"/>
    <x v="1"/>
    <n v="20.9"/>
  </r>
  <r>
    <d v="2025-04-09T03:19:58"/>
    <x v="9"/>
    <n v="30"/>
    <s v="MARTINEZ  WILMAR"/>
    <x v="6"/>
    <x v="0"/>
    <n v="161"/>
    <n v="21.466666666666701"/>
    <n v="157.20752089136499"/>
    <m/>
    <n v="87578.899699999994"/>
    <x v="0"/>
    <n v="12331.7073"/>
    <x v="1343"/>
    <x v="0"/>
    <m/>
  </r>
  <r>
    <d v="2025-04-09T03:19:58"/>
    <x v="1"/>
    <n v="31"/>
    <s v="DURANGO PAEZ GILDARDO"/>
    <x v="0"/>
    <x v="0"/>
    <n v="119"/>
    <n v="13.2222222222222"/>
    <n v="188.64902506963799"/>
    <m/>
    <n v="105094.67969999999"/>
    <x v="0"/>
    <n v="12331.7073"/>
    <x v="1343"/>
    <x v="0"/>
    <m/>
  </r>
  <r>
    <d v="2025-04-09T03:19:58"/>
    <x v="9"/>
    <n v="32"/>
    <s v="AGUDELO GARCIA DENIN ANGELO"/>
    <x v="6"/>
    <x v="0"/>
    <n v="165"/>
    <n v="20.625"/>
    <n v="167.68802228412301"/>
    <m/>
    <n v="93417.493000000002"/>
    <x v="0"/>
    <n v="12331.7073"/>
    <x v="1343"/>
    <x v="0"/>
    <m/>
  </r>
  <r>
    <d v="2025-04-09T03:19:58"/>
    <x v="1"/>
    <n v="33"/>
    <s v="MARULANDA JARAMILLO DAWER ANDRES"/>
    <x v="10"/>
    <x v="0"/>
    <n v="120"/>
    <n v="30"/>
    <n v="83.844011142061305"/>
    <m/>
    <n v="46708.746500000001"/>
    <x v="0"/>
    <n v="12331.7073"/>
    <x v="1343"/>
    <x v="0"/>
    <m/>
  </r>
  <r>
    <d v="2025-04-09T03:19:59"/>
    <x v="9"/>
    <n v="34"/>
    <s v="LOPERA ALVAREZ ESTIVEN"/>
    <x v="0"/>
    <x v="0"/>
    <n v="162"/>
    <n v="18"/>
    <n v="188.64902506963799"/>
    <m/>
    <n v="105094.67969999999"/>
    <x v="0"/>
    <n v="12331.7073"/>
    <x v="1343"/>
    <x v="0"/>
    <m/>
  </r>
  <r>
    <d v="2025-04-09T03:19:59"/>
    <x v="1"/>
    <n v="35"/>
    <s v="JARAMILLO  JUAN CARLOS"/>
    <x v="4"/>
    <x v="0"/>
    <n v="158"/>
    <n v="22.571428571428601"/>
    <n v="146.72701949860701"/>
    <m/>
    <n v="81740.306400000001"/>
    <x v="1"/>
    <n v="12331.7073"/>
    <x v="1343"/>
    <x v="0"/>
    <m/>
  </r>
  <r>
    <d v="2025-04-09T03:19:59"/>
    <x v="9"/>
    <n v="36"/>
    <s v="MARTINEZ CHAVERRA LUIS NORBERTO"/>
    <x v="3"/>
    <x v="0"/>
    <n v="236"/>
    <n v="23.6"/>
    <n v="209.61002785515299"/>
    <m/>
    <n v="116771.86629999999"/>
    <x v="0"/>
    <n v="12331.7073"/>
    <x v="1343"/>
    <x v="0"/>
    <m/>
  </r>
  <r>
    <d v="2025-04-09T03:19:59"/>
    <x v="1"/>
    <n v="37"/>
    <s v="TABORDA ROJAS DIEGO ALEJANDRO"/>
    <x v="1"/>
    <x v="0"/>
    <n v="236"/>
    <n v="21.454545454545499"/>
    <n v="230.57103064066899"/>
    <m/>
    <n v="128449.0529"/>
    <x v="1"/>
    <n v="12331.7073"/>
    <x v="1343"/>
    <x v="0"/>
    <m/>
  </r>
  <r>
    <d v="2025-04-09T03:20:00"/>
    <x v="9"/>
    <n v="38"/>
    <s v="JIMENEZ HERNANDEZ ESTEBAN CAMILO"/>
    <x v="6"/>
    <x v="0"/>
    <n v="149"/>
    <n v="18.625"/>
    <n v="167.68802228412301"/>
    <m/>
    <n v="93417.493000000002"/>
    <x v="0"/>
    <n v="12331.7073"/>
    <x v="1343"/>
    <x v="0"/>
    <m/>
  </r>
  <r>
    <d v="2025-04-09T03:20:00"/>
    <x v="1"/>
    <n v="39"/>
    <s v="PALMAR PANA EDIXON JOSUE"/>
    <x v="3"/>
    <x v="0"/>
    <n v="198"/>
    <n v="19.8"/>
    <n v="209.61002785515299"/>
    <s v="1 Descuento (Conduct) "/>
    <n v="116771.86629999999"/>
    <x v="0"/>
    <n v="12331.7073"/>
    <x v="1343"/>
    <x v="0"/>
    <m/>
  </r>
  <r>
    <d v="2025-04-09T03:20:00"/>
    <x v="9"/>
    <n v="40"/>
    <s v="BERNAL RONDON KEVIN OSWALDO"/>
    <x v="0"/>
    <x v="0"/>
    <n v="197"/>
    <n v="21.8888888888889"/>
    <n v="188.64902506963799"/>
    <s v="1 Descuento (Despachador) "/>
    <n v="105094.67969999999"/>
    <x v="0"/>
    <n v="12331.7073"/>
    <x v="1343"/>
    <x v="0"/>
    <m/>
  </r>
  <r>
    <d v="2025-04-09T03:20:00"/>
    <x v="1"/>
    <n v="41"/>
    <s v="GARCIA DAVID WILSON ALBERTO"/>
    <x v="0"/>
    <x v="0"/>
    <n v="215"/>
    <n v="23.8888888888889"/>
    <n v="188.64902506963799"/>
    <m/>
    <n v="105094.67969999999"/>
    <x v="1"/>
    <n v="12331.7073"/>
    <x v="1343"/>
    <x v="0"/>
    <m/>
  </r>
  <r>
    <d v="2025-04-09T03:20:01"/>
    <x v="9"/>
    <n v="42"/>
    <s v="PALACIO  RODRIGO"/>
    <x v="0"/>
    <x v="0"/>
    <n v="217"/>
    <n v="24.1111111111111"/>
    <n v="188.64902506963799"/>
    <s v="Se descuenta 0.5 viaje de 12 07 pm ya que NO espera el tiempo indicado en el paradero "/>
    <n v="99273.929699999993"/>
    <x v="1"/>
    <n v="12331.7073"/>
    <x v="1343"/>
    <x v="2"/>
    <n v="10.45"/>
  </r>
  <r>
    <d v="2025-04-10T01:29:51"/>
    <x v="1"/>
    <n v="1"/>
    <s v="RESTREPO RODRIGUEZ LIBARDO ANDRES"/>
    <x v="0"/>
    <x v="0"/>
    <n v="210"/>
    <n v="23.3333333333333"/>
    <n v="187.53546592489599"/>
    <s v="1 Descuento (Monitoreo) "/>
    <n v="104443.2476"/>
    <x v="0"/>
    <n v="11948.780500000001"/>
    <x v="1344"/>
    <x v="0"/>
    <m/>
  </r>
  <r>
    <d v="2025-04-10T01:29:51"/>
    <x v="9"/>
    <n v="2"/>
    <s v="PARIAS MURIEL JHON FREDY"/>
    <x v="0"/>
    <x v="0"/>
    <n v="219"/>
    <n v="24.3333333333333"/>
    <n v="187.53546592489599"/>
    <s v="Se descuenta 0.5 viaje 4 36 am ya que abandona ruta sin autorizacion, 1 Descuento (Transbordo)"/>
    <n v="98651.747600000002"/>
    <x v="1"/>
    <n v="11948.780500000001"/>
    <x v="1344"/>
    <x v="2"/>
    <n v="10.4"/>
  </r>
  <r>
    <d v="2025-04-10T01:29:52"/>
    <x v="1"/>
    <n v="3"/>
    <s v="ESPINOZA CHAVARRIA GUILLERMO LEON"/>
    <x v="6"/>
    <x v="0"/>
    <n v="167"/>
    <n v="20.875"/>
    <n v="166.69819193324099"/>
    <m/>
    <n v="92838.442299999995"/>
    <x v="0"/>
    <n v="11948.780500000001"/>
    <x v="1344"/>
    <x v="0"/>
    <m/>
  </r>
  <r>
    <d v="2025-04-10T01:29:52"/>
    <x v="9"/>
    <n v="4"/>
    <s v="SERNA GONZALES GEOVANNY ANDRES"/>
    <x v="0"/>
    <x v="0"/>
    <n v="145"/>
    <n v="16.1111111111111"/>
    <n v="187.53546592489599"/>
    <s v="1 Descuento (Despachador) "/>
    <n v="104443.2476"/>
    <x v="0"/>
    <n v="11948.780500000001"/>
    <x v="1344"/>
    <x v="0"/>
    <m/>
  </r>
  <r>
    <d v="2025-04-10T01:29:52"/>
    <x v="1"/>
    <n v="5"/>
    <s v="LONDOO LOPERA DUVAN ANDRES"/>
    <x v="5"/>
    <x v="0"/>
    <n v="4"/>
    <n v="4"/>
    <n v="20.837273991655099"/>
    <m/>
    <n v="11604.8053"/>
    <x v="1"/>
    <n v="11948.780500000001"/>
    <x v="1344"/>
    <x v="0"/>
    <m/>
  </r>
  <r>
    <d v="2025-04-10T01:29:53"/>
    <x v="9"/>
    <n v="6"/>
    <s v="LOPEZ PINEDA DANIEL ESTIVEN"/>
    <x v="3"/>
    <x v="0"/>
    <n v="190"/>
    <n v="19"/>
    <n v="208.37273991655101"/>
    <m/>
    <n v="116048.0529"/>
    <x v="0"/>
    <n v="11948.780500000001"/>
    <x v="1344"/>
    <x v="0"/>
    <m/>
  </r>
  <r>
    <d v="2025-04-10T01:29:53"/>
    <x v="1"/>
    <n v="7"/>
    <s v="MEDINA MARTINEZ JONATHAN ESTIVEN"/>
    <x v="0"/>
    <x v="0"/>
    <n v="197"/>
    <n v="21.8888888888889"/>
    <n v="187.53546592489599"/>
    <s v="Se descuenta 0.5 viaje de 8 18 am ya que NO espera el tiempo indicado en el paradero "/>
    <n v="98651.747600000002"/>
    <x v="1"/>
    <n v="11948.780500000001"/>
    <x v="1344"/>
    <x v="2"/>
    <n v="10.4"/>
  </r>
  <r>
    <d v="2025-04-10T01:29:53"/>
    <x v="9"/>
    <n v="8"/>
    <s v="VACA FIERRO ROBINSON"/>
    <x v="0"/>
    <x v="0"/>
    <n v="186"/>
    <n v="20.6666666666667"/>
    <n v="187.53546592489599"/>
    <m/>
    <n v="104443.2476"/>
    <x v="1"/>
    <n v="11948.780500000001"/>
    <x v="1344"/>
    <x v="0"/>
    <m/>
  </r>
  <r>
    <d v="2025-04-10T01:29:54"/>
    <x v="1"/>
    <n v="9"/>
    <s v="GUTIERREZ ARICAPA DANIEL HUMBERTO"/>
    <x v="0"/>
    <x v="0"/>
    <n v="175"/>
    <n v="19.4444444444444"/>
    <n v="187.53546592489599"/>
    <s v="1 Descuento (Monitoreo) "/>
    <n v="104443.2476"/>
    <x v="0"/>
    <n v="11948.780500000001"/>
    <x v="1344"/>
    <x v="0"/>
    <m/>
  </r>
  <r>
    <d v="2025-04-10T01:29:54"/>
    <x v="9"/>
    <n v="10"/>
    <s v="RAMIREZ RENGIFO JORGE ANDRES"/>
    <x v="0"/>
    <x v="0"/>
    <n v="182"/>
    <n v="20.2222222222222"/>
    <n v="187.53546592489599"/>
    <s v="1 Descuento (Despachador) "/>
    <n v="104443.2476"/>
    <x v="0"/>
    <n v="11948.780500000001"/>
    <x v="1344"/>
    <x v="0"/>
    <m/>
  </r>
  <r>
    <d v="2025-04-10T01:29:54"/>
    <x v="1"/>
    <n v="11"/>
    <s v="PUERTA URREGO EDWARD ANDRES"/>
    <x v="2"/>
    <x v="0"/>
    <n v="126"/>
    <n v="22.909090909090899"/>
    <n v="114.605006954103"/>
    <m/>
    <n v="63826.429100000001"/>
    <x v="0"/>
    <n v="11948.780500000001"/>
    <x v="1344"/>
    <x v="0"/>
    <m/>
  </r>
  <r>
    <d v="2025-04-10T01:29:54"/>
    <x v="9"/>
    <n v="12"/>
    <s v="JIMENEZ JIMENEZ OMAR DAVID"/>
    <x v="6"/>
    <x v="0"/>
    <n v="201"/>
    <n v="25.125"/>
    <n v="166.69819193324099"/>
    <m/>
    <n v="92838.442299999995"/>
    <x v="0"/>
    <n v="11948.780500000001"/>
    <x v="1344"/>
    <x v="0"/>
    <m/>
  </r>
  <r>
    <d v="2025-04-10T01:29:55"/>
    <x v="1"/>
    <n v="13"/>
    <s v="DURANGO PAEZ GILDARDO"/>
    <x v="10"/>
    <x v="0"/>
    <n v="69"/>
    <n v="17.25"/>
    <n v="83.349095966620297"/>
    <m/>
    <n v="46419.221100000002"/>
    <x v="0"/>
    <n v="11948.780500000001"/>
    <x v="1344"/>
    <x v="0"/>
    <m/>
  </r>
  <r>
    <d v="2025-04-10T01:29:55"/>
    <x v="9"/>
    <n v="14"/>
    <s v="DIAZ LOZADA ANDRES FELIPE"/>
    <x v="3"/>
    <x v="0"/>
    <n v="214"/>
    <n v="21.4"/>
    <n v="208.37273991655101"/>
    <s v="2 Descuentos (Usuarios desubicados) "/>
    <n v="116048.0529"/>
    <x v="1"/>
    <n v="11948.780500000001"/>
    <x v="1344"/>
    <x v="0"/>
    <m/>
  </r>
  <r>
    <d v="2025-04-10T01:29:55"/>
    <x v="1"/>
    <n v="15"/>
    <s v="VERENZUELA MARTINEZ ALEXANDER"/>
    <x v="3"/>
    <x v="0"/>
    <n v="196"/>
    <n v="19.600000000000001"/>
    <n v="208.37273991655101"/>
    <s v="1 Descuento (Usuario movilidad reducida) "/>
    <n v="116048.0529"/>
    <x v="1"/>
    <n v="11948.780500000001"/>
    <x v="1344"/>
    <x v="0"/>
    <m/>
  </r>
  <r>
    <d v="2025-04-10T01:29:55"/>
    <x v="9"/>
    <n v="16"/>
    <s v="PEREZ GARCIA JUAN ESTEBAN"/>
    <x v="6"/>
    <x v="0"/>
    <n v="165"/>
    <n v="20.625"/>
    <n v="166.69819193324099"/>
    <m/>
    <n v="92838.442299999995"/>
    <x v="0"/>
    <n v="11948.780500000001"/>
    <x v="1344"/>
    <x v="0"/>
    <m/>
  </r>
  <r>
    <d v="2025-04-10T01:29:56"/>
    <x v="1"/>
    <n v="17"/>
    <s v="MURILLO  YORMAN ANDRES"/>
    <x v="3"/>
    <x v="0"/>
    <n v="167"/>
    <n v="16.7"/>
    <n v="208.37273991655101"/>
    <s v="3 Descuentos (Asociado y conducts) "/>
    <n v="116048.0529"/>
    <x v="0"/>
    <n v="11948.780500000001"/>
    <x v="1344"/>
    <x v="0"/>
    <m/>
  </r>
  <r>
    <d v="2025-04-10T01:29:56"/>
    <x v="9"/>
    <n v="18"/>
    <s v="BETANCUR GUZMAN JHON FERNANDO"/>
    <x v="6"/>
    <x v="0"/>
    <n v="163"/>
    <n v="20.375"/>
    <n v="166.69819193324099"/>
    <m/>
    <n v="92838.442299999995"/>
    <x v="0"/>
    <n v="11948.780500000001"/>
    <x v="1344"/>
    <x v="0"/>
    <m/>
  </r>
  <r>
    <d v="2025-04-10T01:29:56"/>
    <x v="1"/>
    <n v="19"/>
    <s v="MUOZ PEA WEIMAR ALONSO"/>
    <x v="0"/>
    <x v="3"/>
    <n v="227"/>
    <n v="25.2222222222222"/>
    <n v="187.53546592489599"/>
    <s v="1 Descuento (Usuario desubicado) "/>
    <n v="104443.2476"/>
    <x v="0"/>
    <n v="11948.780500000001"/>
    <x v="1344"/>
    <x v="0"/>
    <m/>
  </r>
  <r>
    <d v="2025-04-10T01:29:56"/>
    <x v="9"/>
    <n v="20"/>
    <s v="GONZALEZ PEREZ RAFAEL JOSE"/>
    <x v="6"/>
    <x v="0"/>
    <n v="176"/>
    <n v="22"/>
    <n v="166.69819193324099"/>
    <m/>
    <n v="92838.442299999995"/>
    <x v="0"/>
    <n v="11948.780500000001"/>
    <x v="1344"/>
    <x v="0"/>
    <m/>
  </r>
  <r>
    <d v="2025-04-10T01:29:57"/>
    <x v="1"/>
    <n v="21"/>
    <s v="DURANGO DAVID JOSE"/>
    <x v="0"/>
    <x v="0"/>
    <n v="213"/>
    <n v="23.6666666666667"/>
    <n v="187.53546592489599"/>
    <m/>
    <n v="104443.2476"/>
    <x v="0"/>
    <n v="11948.780500000001"/>
    <x v="1344"/>
    <x v="0"/>
    <m/>
  </r>
  <r>
    <d v="2025-04-10T01:29:57"/>
    <x v="9"/>
    <n v="22"/>
    <s v="QUIRAMA CASTAEDA JHON JADER"/>
    <x v="0"/>
    <x v="0"/>
    <n v="230"/>
    <n v="25.5555555555556"/>
    <n v="187.53546592489599"/>
    <m/>
    <n v="104443.2476"/>
    <x v="1"/>
    <n v="11948.780500000001"/>
    <x v="1344"/>
    <x v="0"/>
    <m/>
  </r>
  <r>
    <d v="2025-04-10T01:29:57"/>
    <x v="1"/>
    <n v="23"/>
    <s v="SALDARRIAGA PARRA LUIS ALBERTO"/>
    <x v="0"/>
    <x v="0"/>
    <n v="168"/>
    <n v="18.6666666666667"/>
    <n v="187.53546592489599"/>
    <s v="2 Descuentos (Usuarios desubicados) "/>
    <n v="104443.2476"/>
    <x v="2"/>
    <n v="11948.780500000001"/>
    <x v="1344"/>
    <x v="0"/>
    <m/>
  </r>
  <r>
    <d v="2025-04-10T01:29:57"/>
    <x v="9"/>
    <n v="24"/>
    <s v="HERRERA GIRALDO DAVINSON"/>
    <x v="0"/>
    <x v="0"/>
    <n v="239"/>
    <n v="26.5555555555556"/>
    <n v="187.53546592489599"/>
    <m/>
    <n v="104443.2476"/>
    <x v="0"/>
    <n v="11948.780500000001"/>
    <x v="1344"/>
    <x v="0"/>
    <m/>
  </r>
  <r>
    <d v="2025-04-10T01:29:58"/>
    <x v="1"/>
    <n v="25"/>
    <s v="HENAO MUOZ FERNEY"/>
    <x v="3"/>
    <x v="0"/>
    <n v="222"/>
    <n v="22.2"/>
    <n v="208.37273991655101"/>
    <s v="1 Descuento (Despachador) "/>
    <n v="116048.0529"/>
    <x v="1"/>
    <n v="11948.780500000001"/>
    <x v="1344"/>
    <x v="0"/>
    <m/>
  </r>
  <r>
    <d v="2025-04-10T01:29:58"/>
    <x v="9"/>
    <n v="26"/>
    <s v="CIRO MARIN RODRIGO ALBERTO"/>
    <x v="3"/>
    <x v="0"/>
    <n v="176"/>
    <n v="17.600000000000001"/>
    <n v="208.37273991655101"/>
    <s v="3 Descuentos (Despachadores) "/>
    <n v="116048.0529"/>
    <x v="0"/>
    <n v="11948.780500000001"/>
    <x v="1344"/>
    <x v="0"/>
    <m/>
  </r>
  <r>
    <d v="2025-04-10T01:29:58"/>
    <x v="1"/>
    <n v="27"/>
    <s v="FLORES RINCON JORGE ALBERTO"/>
    <x v="0"/>
    <x v="0"/>
    <n v="215"/>
    <n v="23.8888888888889"/>
    <n v="187.53546592489599"/>
    <m/>
    <n v="104443.2476"/>
    <x v="0"/>
    <n v="11948.780500000001"/>
    <x v="1344"/>
    <x v="0"/>
    <m/>
  </r>
  <r>
    <d v="2025-04-10T01:29:58"/>
    <x v="9"/>
    <n v="28"/>
    <s v="AGUDELO GARCIA LLORDIN ELIAS"/>
    <x v="0"/>
    <x v="0"/>
    <n v="169"/>
    <n v="18.7777777777778"/>
    <n v="187.53546592489599"/>
    <m/>
    <n v="104443.2476"/>
    <x v="0"/>
    <n v="11948.780500000001"/>
    <x v="1344"/>
    <x v="0"/>
    <m/>
  </r>
  <r>
    <d v="2025-04-10T01:29:59"/>
    <x v="1"/>
    <n v="29"/>
    <s v="JARAMILLO JARAMILLO FRANCISCO WBEIMAR"/>
    <x v="0"/>
    <x v="0"/>
    <n v="138"/>
    <n v="15.3333333333333"/>
    <n v="187.53546592489599"/>
    <s v="2 Descuentos (Usuarios desubicados) "/>
    <n v="104443.2476"/>
    <x v="0"/>
    <n v="11948.780500000001"/>
    <x v="1344"/>
    <x v="0"/>
    <m/>
  </r>
  <r>
    <d v="2025-04-10T01:29:59"/>
    <x v="9"/>
    <n v="30"/>
    <s v="TORRES  GABRIEL OSNEIDER"/>
    <x v="0"/>
    <x v="0"/>
    <n v="228"/>
    <n v="25.3333333333333"/>
    <n v="187.53546592489599"/>
    <m/>
    <n v="104443.2476"/>
    <x v="0"/>
    <n v="11948.780500000001"/>
    <x v="1344"/>
    <x v="0"/>
    <m/>
  </r>
  <r>
    <d v="2025-04-10T01:29:59"/>
    <x v="1"/>
    <n v="32"/>
    <s v="AGUDELO GARCIA DENIN ANGELO"/>
    <x v="0"/>
    <x v="0"/>
    <n v="159"/>
    <n v="17.6666666666667"/>
    <n v="187.53546592489599"/>
    <s v="1 Descuento (Despachador) "/>
    <n v="104443.2476"/>
    <x v="0"/>
    <n v="11948.780500000001"/>
    <x v="1344"/>
    <x v="0"/>
    <m/>
  </r>
  <r>
    <d v="2025-04-10T01:29:59"/>
    <x v="9"/>
    <n v="33"/>
    <s v="MARULANDA JARAMILLO DAWER ANDRES"/>
    <x v="0"/>
    <x v="0"/>
    <n v="156"/>
    <n v="17.3333333333333"/>
    <n v="187.53546592489599"/>
    <m/>
    <n v="104443.2476"/>
    <x v="0"/>
    <n v="11948.780500000001"/>
    <x v="1344"/>
    <x v="0"/>
    <m/>
  </r>
  <r>
    <d v="2025-04-10T01:30:00"/>
    <x v="1"/>
    <n v="34"/>
    <s v="LOPERA ALVAREZ ESTIVEN"/>
    <x v="0"/>
    <x v="0"/>
    <n v="138"/>
    <n v="15.3333333333333"/>
    <n v="187.53546592489599"/>
    <s v="1 Descuento (Usuario movilidad reducida) "/>
    <n v="104443.2476"/>
    <x v="0"/>
    <n v="11948.780500000001"/>
    <x v="1344"/>
    <x v="0"/>
    <m/>
  </r>
  <r>
    <d v="2025-04-10T01:30:00"/>
    <x v="9"/>
    <n v="35"/>
    <s v="GARCIA  SEBASTIAN"/>
    <x v="0"/>
    <x v="3"/>
    <n v="196"/>
    <n v="21.7777777777778"/>
    <n v="187.53546592489599"/>
    <s v="1 Descuento (Conduct) "/>
    <n v="104443.2476"/>
    <x v="1"/>
    <n v="11948.780500000001"/>
    <x v="1344"/>
    <x v="0"/>
    <m/>
  </r>
  <r>
    <d v="2025-04-10T01:30:00"/>
    <x v="1"/>
    <n v="36"/>
    <s v="MARTINEZ CHAVERRA LUIS NORBERTO"/>
    <x v="3"/>
    <x v="0"/>
    <n v="200"/>
    <n v="20"/>
    <n v="208.37273991655101"/>
    <s v="1 Descuento (Despachador) "/>
    <n v="116048.0529"/>
    <x v="0"/>
    <n v="11948.780500000001"/>
    <x v="1344"/>
    <x v="0"/>
    <m/>
  </r>
  <r>
    <d v="2025-04-10T01:30:00"/>
    <x v="9"/>
    <n v="37"/>
    <s v="TABORDA ROJAS DIEGO ALEJANDRO"/>
    <x v="9"/>
    <x v="0"/>
    <n v="259"/>
    <n v="21.5833333333333"/>
    <n v="250.047287899861"/>
    <s v=" "/>
    <n v="139257.66339999999"/>
    <x v="1"/>
    <n v="11948.780500000001"/>
    <x v="1344"/>
    <x v="0"/>
    <m/>
  </r>
  <r>
    <d v="2025-04-10T01:30:01"/>
    <x v="1"/>
    <n v="38"/>
    <s v="JIMENEZ HERNANDEZ ESTEBAN CAMILO"/>
    <x v="6"/>
    <x v="0"/>
    <n v="156"/>
    <n v="19.5"/>
    <n v="166.69819193324099"/>
    <m/>
    <n v="92838.442299999995"/>
    <x v="0"/>
    <n v="11948.780500000001"/>
    <x v="1344"/>
    <x v="0"/>
    <m/>
  </r>
  <r>
    <d v="2025-04-10T01:30:01"/>
    <x v="9"/>
    <n v="39"/>
    <s v="PALMAR PANA EDIXON JOSUE"/>
    <x v="1"/>
    <x v="0"/>
    <n v="182"/>
    <n v="16.545454545454501"/>
    <n v="229.21001390820601"/>
    <m/>
    <n v="127652.8581"/>
    <x v="0"/>
    <n v="11948.780500000001"/>
    <x v="1344"/>
    <x v="0"/>
    <m/>
  </r>
  <r>
    <d v="2025-04-10T01:30:01"/>
    <x v="1"/>
    <n v="40"/>
    <s v="CERVANTES MARTINEZ FELIX ENRIQUE"/>
    <x v="0"/>
    <x v="0"/>
    <n v="167"/>
    <n v="18.5555555555556"/>
    <n v="187.53546592489599"/>
    <m/>
    <n v="104443.2476"/>
    <x v="0"/>
    <n v="11948.780500000001"/>
    <x v="1344"/>
    <x v="0"/>
    <m/>
  </r>
  <r>
    <d v="2025-04-10T01:30:01"/>
    <x v="9"/>
    <n v="41"/>
    <s v="DAVID  HENRY GIOVANNY"/>
    <x v="0"/>
    <x v="0"/>
    <n v="249"/>
    <n v="27.6666666666667"/>
    <n v="187.53546592489599"/>
    <s v="1 Descuento (Despachador) "/>
    <n v="104443.2476"/>
    <x v="1"/>
    <n v="11948.780500000001"/>
    <x v="1344"/>
    <x v="0"/>
    <m/>
  </r>
  <r>
    <d v="2025-04-10T01:30:02"/>
    <x v="1"/>
    <n v="42"/>
    <s v="PALACIO  RODRIGO"/>
    <x v="3"/>
    <x v="0"/>
    <n v="252"/>
    <n v="25.2"/>
    <n v="208.37273991655101"/>
    <m/>
    <n v="116048.0529"/>
    <x v="1"/>
    <n v="11948.780500000001"/>
    <x v="1344"/>
    <x v="0"/>
    <m/>
  </r>
  <r>
    <d v="2025-04-11T02:26:25"/>
    <x v="9"/>
    <n v="2"/>
    <s v="PARIAS MURIEL JHON FREDY"/>
    <x v="6"/>
    <x v="0"/>
    <n v="213"/>
    <n v="26.625"/>
    <n v="171.83592644978799"/>
    <m/>
    <n v="95844.017000000007"/>
    <x v="1"/>
    <n v="12964.1026"/>
    <x v="1345"/>
    <x v="0"/>
    <m/>
  </r>
  <r>
    <d v="2025-04-11T02:26:26"/>
    <x v="1"/>
    <n v="3"/>
    <s v="ESPINOZA CHAVARRIA GUILLERMO LEON"/>
    <x v="8"/>
    <x v="0"/>
    <n v="89"/>
    <n v="17.8"/>
    <n v="107.39745403111699"/>
    <m/>
    <n v="59902.510600000001"/>
    <x v="0"/>
    <n v="12964.1026"/>
    <x v="1345"/>
    <x v="0"/>
    <m/>
  </r>
  <r>
    <d v="2025-04-11T02:26:26"/>
    <x v="9"/>
    <n v="4"/>
    <s v="SERNA GONZALES GEOVANNY ANDRES"/>
    <x v="0"/>
    <x v="0"/>
    <n v="181"/>
    <n v="20.1111111111111"/>
    <n v="193.31541725601099"/>
    <s v="4 Descuentos (despachador, conduct y usuarios desubicados) "/>
    <n v="107824.5191"/>
    <x v="0"/>
    <n v="12964.1026"/>
    <x v="1345"/>
    <x v="0"/>
    <m/>
  </r>
  <r>
    <d v="2025-04-11T02:26:26"/>
    <x v="1"/>
    <n v="5"/>
    <s v="LONDOO LOPERA DUVAN ANDRES"/>
    <x v="10"/>
    <x v="0"/>
    <n v="91"/>
    <n v="22.75"/>
    <n v="85.917963224893896"/>
    <m/>
    <n v="47922.008500000004"/>
    <x v="1"/>
    <n v="12964.1026"/>
    <x v="1345"/>
    <x v="0"/>
    <m/>
  </r>
  <r>
    <d v="2025-04-11T02:26:26"/>
    <x v="9"/>
    <n v="6"/>
    <s v="TORRES  GABRIEL OSNEIDER"/>
    <x v="0"/>
    <x v="0"/>
    <n v="194"/>
    <n v="21.5555555555556"/>
    <n v="193.31541725601099"/>
    <m/>
    <n v="107824.5191"/>
    <x v="0"/>
    <n v="12964.1026"/>
    <x v="1345"/>
    <x v="0"/>
    <m/>
  </r>
  <r>
    <d v="2025-04-11T02:26:27"/>
    <x v="1"/>
    <n v="7"/>
    <s v="MEDINA MARTINEZ JONATHAN ESTIVEN"/>
    <x v="0"/>
    <x v="0"/>
    <n v="178"/>
    <n v="19.7777777777778"/>
    <n v="193.31541725601099"/>
    <m/>
    <n v="107824.5191"/>
    <x v="1"/>
    <n v="12964.1026"/>
    <x v="1345"/>
    <x v="0"/>
    <m/>
  </r>
  <r>
    <d v="2025-04-11T02:26:27"/>
    <x v="9"/>
    <n v="8"/>
    <s v="VACA FIERRO ROBINSON"/>
    <x v="3"/>
    <x v="0"/>
    <n v="237"/>
    <n v="23.7"/>
    <n v="214.79490806223501"/>
    <s v="3 Descuentos (Usuarios desubicados y despachador) "/>
    <n v="119805.0212"/>
    <x v="1"/>
    <n v="12964.1026"/>
    <x v="1345"/>
    <x v="0"/>
    <m/>
  </r>
  <r>
    <d v="2025-04-11T02:26:27"/>
    <x v="1"/>
    <n v="9"/>
    <s v="GUTIERREZ ARICAPA DANIEL HUMBERTO"/>
    <x v="6"/>
    <x v="0"/>
    <n v="185"/>
    <n v="23.125"/>
    <n v="171.83592644978799"/>
    <m/>
    <n v="95844.017000000007"/>
    <x v="0"/>
    <n v="12964.1026"/>
    <x v="1345"/>
    <x v="0"/>
    <m/>
  </r>
  <r>
    <d v="2025-04-11T02:26:27"/>
    <x v="9"/>
    <n v="10"/>
    <s v="RAMIREZ RENGIFO JORGE ANDRES"/>
    <x v="10"/>
    <x v="0"/>
    <n v="99"/>
    <n v="24.75"/>
    <n v="85.917963224893896"/>
    <m/>
    <n v="47922.008500000004"/>
    <x v="0"/>
    <n v="12964.1026"/>
    <x v="1345"/>
    <x v="0"/>
    <m/>
  </r>
  <r>
    <d v="2025-04-11T02:26:28"/>
    <x v="1"/>
    <n v="11"/>
    <s v="PUERTA URREGO EDWARD ANDRES"/>
    <x v="1"/>
    <x v="0"/>
    <n v="254"/>
    <n v="23.090909090909101"/>
    <n v="236.27439886845801"/>
    <m/>
    <n v="131785.5233"/>
    <x v="0"/>
    <n v="12964.1026"/>
    <x v="1345"/>
    <x v="0"/>
    <m/>
  </r>
  <r>
    <d v="2025-04-11T02:26:28"/>
    <x v="9"/>
    <n v="12"/>
    <s v="DAVID  HENRY GIOVANNY"/>
    <x v="3"/>
    <x v="0"/>
    <n v="221"/>
    <n v="22.1"/>
    <n v="214.79490806223501"/>
    <s v="1 Descuento (Usuario desubicado) "/>
    <n v="119805.0212"/>
    <x v="0"/>
    <n v="12964.1026"/>
    <x v="1345"/>
    <x v="0"/>
    <m/>
  </r>
  <r>
    <d v="2025-04-11T02:26:28"/>
    <x v="1"/>
    <n v="13"/>
    <s v="CERVANTES MARTINEZ FELIX ENRIQUE"/>
    <x v="3"/>
    <x v="0"/>
    <n v="182"/>
    <n v="18.2"/>
    <n v="214.79490806223501"/>
    <m/>
    <n v="119805.0212"/>
    <x v="0"/>
    <n v="12964.1026"/>
    <x v="1345"/>
    <x v="0"/>
    <m/>
  </r>
  <r>
    <d v="2025-04-11T02:26:29"/>
    <x v="9"/>
    <n v="14"/>
    <s v="DIAZ LOZADA ANDRES FELIPE"/>
    <x v="1"/>
    <x v="0"/>
    <n v="262"/>
    <n v="23.818181818181799"/>
    <n v="236.27439886845801"/>
    <m/>
    <n v="131785.5233"/>
    <x v="1"/>
    <n v="12964.1026"/>
    <x v="1345"/>
    <x v="0"/>
    <m/>
  </r>
  <r>
    <d v="2025-04-11T02:26:29"/>
    <x v="1"/>
    <n v="15"/>
    <s v="VERENZUELA MARTINEZ ALEXANDER"/>
    <x v="12"/>
    <x v="0"/>
    <n v="286"/>
    <n v="22"/>
    <n v="279.233380480905"/>
    <m/>
    <n v="155746.5276"/>
    <x v="1"/>
    <n v="12964.1026"/>
    <x v="1345"/>
    <x v="0"/>
    <m/>
  </r>
  <r>
    <d v="2025-04-11T02:26:29"/>
    <x v="9"/>
    <n v="16"/>
    <s v="PEREZ GARCIA JUAN ESTEBAN"/>
    <x v="3"/>
    <x v="0"/>
    <n v="176"/>
    <n v="17.600000000000001"/>
    <n v="214.79490806223501"/>
    <m/>
    <n v="119805.0212"/>
    <x v="0"/>
    <n v="12964.1026"/>
    <x v="1345"/>
    <x v="0"/>
    <m/>
  </r>
  <r>
    <d v="2025-04-11T02:26:29"/>
    <x v="1"/>
    <n v="17"/>
    <s v="MURILLO  YORMAN ANDRES"/>
    <x v="4"/>
    <x v="0"/>
    <n v="148"/>
    <n v="21.1428571428571"/>
    <n v="150.356435643564"/>
    <m/>
    <n v="83863.514899999995"/>
    <x v="0"/>
    <n v="12964.1026"/>
    <x v="1345"/>
    <x v="0"/>
    <m/>
  </r>
  <r>
    <d v="2025-04-11T02:26:30"/>
    <x v="9"/>
    <n v="18"/>
    <s v="BETANCUR GUZMAN JHON FERNANDO"/>
    <x v="3"/>
    <x v="0"/>
    <n v="200"/>
    <n v="20"/>
    <n v="214.79490806223501"/>
    <s v="1 Descuento (Asociado) "/>
    <n v="119805.0212"/>
    <x v="0"/>
    <n v="12964.1026"/>
    <x v="1345"/>
    <x v="0"/>
    <m/>
  </r>
  <r>
    <d v="2025-04-11T02:26:30"/>
    <x v="1"/>
    <n v="19"/>
    <s v="MUOZ PEA WEIMAR ALONSO"/>
    <x v="0"/>
    <x v="0"/>
    <n v="208"/>
    <n v="23.1111111111111"/>
    <n v="193.31541725601099"/>
    <m/>
    <n v="107824.5191"/>
    <x v="0"/>
    <n v="12964.1026"/>
    <x v="1345"/>
    <x v="0"/>
    <m/>
  </r>
  <r>
    <d v="2025-04-11T02:26:30"/>
    <x v="9"/>
    <n v="20"/>
    <s v="GONZALEZ PEREZ RAFAEL JOSE"/>
    <x v="3"/>
    <x v="0"/>
    <n v="236"/>
    <n v="23.6"/>
    <n v="214.79490806223501"/>
    <s v="1 Descuento (Despachador) "/>
    <n v="119805.0212"/>
    <x v="0"/>
    <n v="12964.1026"/>
    <x v="1345"/>
    <x v="0"/>
    <m/>
  </r>
  <r>
    <d v="2025-04-11T02:26:30"/>
    <x v="1"/>
    <n v="21"/>
    <s v="DURANGO DAVID JOSE"/>
    <x v="3"/>
    <x v="0"/>
    <n v="194"/>
    <n v="19.399999999999999"/>
    <n v="214.79490806223501"/>
    <s v="17 Descuentos (Transbordo) "/>
    <n v="119805.0212"/>
    <x v="0"/>
    <n v="12964.1026"/>
    <x v="1345"/>
    <x v="0"/>
    <m/>
  </r>
  <r>
    <d v="2025-04-11T02:26:30"/>
    <x v="9"/>
    <n v="23"/>
    <s v="SALDARRIAGA PARRA LUIS ALBERTO"/>
    <x v="6"/>
    <x v="0"/>
    <n v="138"/>
    <n v="17.25"/>
    <n v="171.83592644978799"/>
    <m/>
    <n v="95844.017000000007"/>
    <x v="2"/>
    <n v="12964.1026"/>
    <x v="1345"/>
    <x v="0"/>
    <m/>
  </r>
  <r>
    <d v="2025-04-11T02:26:31"/>
    <x v="1"/>
    <n v="24"/>
    <s v="HERRERA GIRALDO DAVINSON"/>
    <x v="3"/>
    <x v="0"/>
    <n v="226"/>
    <n v="22.6"/>
    <n v="214.79490806223501"/>
    <m/>
    <n v="119805.0212"/>
    <x v="0"/>
    <n v="12964.1026"/>
    <x v="1345"/>
    <x v="0"/>
    <m/>
  </r>
  <r>
    <d v="2025-04-11T02:26:31"/>
    <x v="9"/>
    <n v="25"/>
    <s v="JIMENEZ HURTADO CARLOS ESTIVEN"/>
    <x v="6"/>
    <x v="0"/>
    <n v="219"/>
    <n v="27.375"/>
    <n v="171.83592644978799"/>
    <s v="1 Descuento (Jefe de ruta) "/>
    <n v="95844.017000000007"/>
    <x v="1"/>
    <n v="12964.1026"/>
    <x v="1345"/>
    <x v="0"/>
    <m/>
  </r>
  <r>
    <d v="2025-04-11T02:26:31"/>
    <x v="1"/>
    <n v="26"/>
    <s v="QUINTERO  ALVARO ANTONIO"/>
    <x v="1"/>
    <x v="0"/>
    <n v="264"/>
    <n v="24"/>
    <n v="236.27439886845801"/>
    <s v="4 Descuentos (Conducts) "/>
    <n v="131785.5233"/>
    <x v="0"/>
    <n v="12964.1026"/>
    <x v="1345"/>
    <x v="0"/>
    <m/>
  </r>
  <r>
    <d v="2025-04-11T02:26:31"/>
    <x v="9"/>
    <n v="27"/>
    <s v="HENAO MUOZ FERNEY"/>
    <x v="16"/>
    <x v="0"/>
    <n v="319"/>
    <n v="19.9375"/>
    <n v="343.67185289957598"/>
    <s v="JORGE FLORES Realiz 11 viajes donde moviliz 205 Usuarios "/>
    <n v="191688.03390000001"/>
    <x v="0"/>
    <n v="12964.1026"/>
    <x v="1345"/>
    <x v="0"/>
    <m/>
  </r>
  <r>
    <d v="2025-04-11T02:26:32"/>
    <x v="1"/>
    <n v="28"/>
    <s v="AGUDELO GARCIA LLORDIN ELIAS"/>
    <x v="4"/>
    <x v="0"/>
    <n v="146"/>
    <n v="20.8571428571429"/>
    <n v="150.356435643564"/>
    <s v="2 Descuentos (Despachador) "/>
    <n v="83863.514899999995"/>
    <x v="0"/>
    <n v="12964.1026"/>
    <x v="1345"/>
    <x v="0"/>
    <m/>
  </r>
  <r>
    <d v="2025-04-11T02:26:32"/>
    <x v="9"/>
    <n v="29"/>
    <s v="JARAMILLO JARAMILLO FRANCISCO WBEIMAR"/>
    <x v="6"/>
    <x v="0"/>
    <n v="114"/>
    <n v="14.25"/>
    <n v="171.83592644978799"/>
    <s v="3 Descuentos (Usuario desubicado, despachador y conduct) "/>
    <n v="95844.017000000007"/>
    <x v="0"/>
    <n v="12964.1026"/>
    <x v="1345"/>
    <x v="0"/>
    <m/>
  </r>
  <r>
    <d v="2025-04-11T02:26:32"/>
    <x v="1"/>
    <n v="30"/>
    <s v="MARTINEZ  WILMAR"/>
    <x v="2"/>
    <x v="0"/>
    <n v="145"/>
    <n v="24.1666666666667"/>
    <n v="128.876944837341"/>
    <m/>
    <n v="71883.012700000007"/>
    <x v="0"/>
    <n v="12964.1026"/>
    <x v="1345"/>
    <x v="0"/>
    <m/>
  </r>
  <r>
    <d v="2025-04-11T02:26:32"/>
    <x v="9"/>
    <n v="32"/>
    <s v="LOPERA ALVAREZ ESTIVEN"/>
    <x v="0"/>
    <x v="0"/>
    <n v="208"/>
    <n v="23.1111111111111"/>
    <n v="193.31541725601099"/>
    <s v="Se descuenta 0.5 viaje de 4 10 pm ya que NO ingresa a la minorista, 1 Descuento (Despachador) "/>
    <n v="101857.5191"/>
    <x v="0"/>
    <n v="12964.1026"/>
    <x v="1345"/>
    <x v="2"/>
    <n v="10.7"/>
  </r>
  <r>
    <d v="2025-04-11T02:26:33"/>
    <x v="1"/>
    <n v="33"/>
    <s v="MARULANDA JARAMILLO DAWER ANDRES"/>
    <x v="0"/>
    <x v="0"/>
    <n v="156"/>
    <n v="17.3333333333333"/>
    <n v="193.31541725601099"/>
    <m/>
    <n v="107824.5191"/>
    <x v="0"/>
    <n v="12964.1026"/>
    <x v="1345"/>
    <x v="0"/>
    <m/>
  </r>
  <r>
    <d v="2025-04-11T02:26:33"/>
    <x v="9"/>
    <n v="34"/>
    <s v="MONTOYA OSPINA GILBERTO ANTONIO"/>
    <x v="0"/>
    <x v="0"/>
    <n v="147"/>
    <n v="16.3333333333333"/>
    <n v="193.31541725601099"/>
    <s v="2 Descuentos (Conducts) "/>
    <n v="107824.5191"/>
    <x v="0"/>
    <n v="12964.1026"/>
    <x v="1345"/>
    <x v="0"/>
    <m/>
  </r>
  <r>
    <d v="2025-04-11T02:26:33"/>
    <x v="1"/>
    <n v="35"/>
    <s v="JARAMILLO  JUAN CARLOS"/>
    <x v="1"/>
    <x v="0"/>
    <n v="264"/>
    <n v="24"/>
    <n v="236.27439886845801"/>
    <s v="1 Descuento (Conduct) "/>
    <n v="131785.5233"/>
    <x v="1"/>
    <n v="12964.1026"/>
    <x v="1345"/>
    <x v="0"/>
    <m/>
  </r>
  <r>
    <d v="2025-04-11T02:26:33"/>
    <x v="9"/>
    <n v="36"/>
    <s v="MARTINEZ CHAVERRA LUIS NORBERTO"/>
    <x v="3"/>
    <x v="0"/>
    <n v="213"/>
    <n v="21.3"/>
    <n v="214.79490806223501"/>
    <s v="2 Descuentos (Conducts) "/>
    <n v="119805.0212"/>
    <x v="0"/>
    <n v="12964.1026"/>
    <x v="1345"/>
    <x v="0"/>
    <m/>
  </r>
  <r>
    <d v="2025-04-11T02:26:34"/>
    <x v="1"/>
    <n v="37"/>
    <s v="TABORDA ROJAS DIEGO ALEJANDRO"/>
    <x v="9"/>
    <x v="0"/>
    <n v="265"/>
    <n v="22.0833333333333"/>
    <n v="257.753889674682"/>
    <m/>
    <n v="143766.02549999999"/>
    <x v="1"/>
    <n v="12964.1026"/>
    <x v="1345"/>
    <x v="0"/>
    <m/>
  </r>
  <r>
    <d v="2025-04-11T02:26:34"/>
    <x v="9"/>
    <n v="38"/>
    <s v="JIMENEZ HERNANDEZ ESTEBAN CAMILO"/>
    <x v="0"/>
    <x v="0"/>
    <n v="196"/>
    <n v="21.7777777777778"/>
    <n v="193.31541725601099"/>
    <s v="1 Descuento (Conduct) "/>
    <n v="107824.5191"/>
    <x v="0"/>
    <n v="12964.1026"/>
    <x v="1345"/>
    <x v="0"/>
    <m/>
  </r>
  <r>
    <d v="2025-04-11T02:26:34"/>
    <x v="1"/>
    <n v="39"/>
    <s v="PALMAR PANA EDIXON JOSUE"/>
    <x v="1"/>
    <x v="3"/>
    <n v="245"/>
    <n v="22.272727272727298"/>
    <n v="236.27439886845801"/>
    <m/>
    <n v="131785.5233"/>
    <x v="0"/>
    <n v="12964.1026"/>
    <x v="1345"/>
    <x v="0"/>
    <m/>
  </r>
  <r>
    <d v="2025-04-11T02:26:34"/>
    <x v="9"/>
    <n v="40"/>
    <s v="BERNAL RONDON KEVIN OSWALDO"/>
    <x v="2"/>
    <x v="0"/>
    <n v="110"/>
    <n v="16.923076923076898"/>
    <n v="139.61669024045301"/>
    <s v="7 Descuentos (Transbordo) "/>
    <n v="77873.263800000001"/>
    <x v="0"/>
    <n v="12964.1026"/>
    <x v="1345"/>
    <x v="0"/>
    <m/>
  </r>
  <r>
    <d v="2025-04-11T02:26:35"/>
    <x v="1"/>
    <n v="41"/>
    <s v="GARCIA DAVID WILSON ALBERTO"/>
    <x v="2"/>
    <x v="0"/>
    <n v="140"/>
    <n v="23.3333333333333"/>
    <n v="128.876944837341"/>
    <m/>
    <n v="71883.012700000007"/>
    <x v="1"/>
    <n v="12964.1026"/>
    <x v="1345"/>
    <x v="0"/>
    <m/>
  </r>
  <r>
    <d v="2025-04-11T02:26:35"/>
    <x v="9"/>
    <n v="42"/>
    <s v="PALACIO  RODRIGO"/>
    <x v="3"/>
    <x v="0"/>
    <n v="244"/>
    <n v="24.4"/>
    <n v="214.79490806223501"/>
    <m/>
    <n v="119805.0212"/>
    <x v="1"/>
    <n v="12964.1026"/>
    <x v="1345"/>
    <x v="0"/>
    <m/>
  </r>
  <r>
    <d v="2025-04-12T04:37:26"/>
    <x v="1"/>
    <n v="1"/>
    <s v="RESTREPO RODRIGUEZ LIBARDO ANDRES"/>
    <x v="0"/>
    <x v="0"/>
    <n v="176"/>
    <n v="19.5555555555556"/>
    <n v="188.49243466299899"/>
    <m/>
    <n v="105003.07429999999"/>
    <x v="0"/>
    <n v="12636.5854"/>
    <x v="1346"/>
    <x v="0"/>
    <m/>
  </r>
  <r>
    <d v="2025-04-12T04:37:27"/>
    <x v="9"/>
    <n v="3"/>
    <s v="ESPINOZA CHAVARRIA GUILLERMO LEON"/>
    <x v="3"/>
    <x v="0"/>
    <n v="195"/>
    <n v="19.5"/>
    <n v="209.436038514443"/>
    <s v="1 Descuento (Conduct) "/>
    <n v="116670.0825"/>
    <x v="0"/>
    <n v="12636.5854"/>
    <x v="1346"/>
    <x v="0"/>
    <m/>
  </r>
  <r>
    <d v="2025-04-12T04:37:27"/>
    <x v="1"/>
    <n v="4"/>
    <s v="SERNA GONZALES GEOVANNY ANDRES"/>
    <x v="0"/>
    <x v="0"/>
    <n v="182"/>
    <n v="20.2222222222222"/>
    <n v="188.49243466299899"/>
    <s v="3 Descuentos (conducts y usuario movilidad reducida) "/>
    <n v="105003.07429999999"/>
    <x v="0"/>
    <n v="12636.5854"/>
    <x v="1346"/>
    <x v="0"/>
    <m/>
  </r>
  <r>
    <d v="2025-04-12T04:37:28"/>
    <x v="9"/>
    <n v="5"/>
    <s v="LONDOO LOPERA DUVAN ANDRES"/>
    <x v="3"/>
    <x v="0"/>
    <n v="184"/>
    <n v="18.399999999999999"/>
    <n v="209.436038514443"/>
    <m/>
    <n v="116670.0825"/>
    <x v="1"/>
    <n v="12636.5854"/>
    <x v="1346"/>
    <x v="0"/>
    <m/>
  </r>
  <r>
    <d v="2025-04-12T04:37:28"/>
    <x v="1"/>
    <n v="6"/>
    <s v="LOPEZ PINEDA DANIEL ESTIVEN"/>
    <x v="12"/>
    <x v="0"/>
    <n v="216"/>
    <n v="16.615384615384599"/>
    <n v="272.26685006877602"/>
    <s v="34 Descuentos (Incidente con Usuarios) "/>
    <n v="151671.1073"/>
    <x v="0"/>
    <n v="12636.5854"/>
    <x v="1346"/>
    <x v="0"/>
    <m/>
  </r>
  <r>
    <d v="2025-04-12T04:37:28"/>
    <x v="9"/>
    <n v="7"/>
    <s v="MEDINA MARTINEZ JONATHAN ESTIVEN"/>
    <x v="0"/>
    <x v="3"/>
    <n v="189"/>
    <n v="21"/>
    <n v="188.49243466299899"/>
    <m/>
    <n v="105003.07429999999"/>
    <x v="1"/>
    <n v="12636.5854"/>
    <x v="1346"/>
    <x v="0"/>
    <m/>
  </r>
  <r>
    <d v="2025-04-12T04:37:29"/>
    <x v="1"/>
    <n v="8"/>
    <s v="BERNAL RONDON KEVIN OSWALDO"/>
    <x v="3"/>
    <x v="0"/>
    <n v="204"/>
    <n v="20.399999999999999"/>
    <n v="209.436038514443"/>
    <m/>
    <n v="116670.0825"/>
    <x v="1"/>
    <n v="12636.5854"/>
    <x v="1346"/>
    <x v="0"/>
    <m/>
  </r>
  <r>
    <d v="2025-04-12T04:37:29"/>
    <x v="9"/>
    <n v="9"/>
    <s v="MARTINEZ  WILMAR"/>
    <x v="1"/>
    <x v="0"/>
    <n v="256"/>
    <n v="23.272727272727298"/>
    <n v="230.37964236588701"/>
    <m/>
    <n v="128337.09080000001"/>
    <x v="0"/>
    <n v="12636.5854"/>
    <x v="1346"/>
    <x v="0"/>
    <m/>
  </r>
  <r>
    <d v="2025-04-12T04:37:29"/>
    <x v="1"/>
    <n v="10"/>
    <s v="RAMIREZ RENGIFO JORGE ANDRES"/>
    <x v="5"/>
    <x v="0"/>
    <n v="26"/>
    <n v="26"/>
    <n v="20.943603851444301"/>
    <m/>
    <n v="11667.0083"/>
    <x v="0"/>
    <n v="12636.5854"/>
    <x v="1346"/>
    <x v="0"/>
    <m/>
  </r>
  <r>
    <d v="2025-04-12T04:37:30"/>
    <x v="9"/>
    <n v="11"/>
    <s v="PUERTA URREGO EDWARD ANDRES"/>
    <x v="3"/>
    <x v="0"/>
    <n v="231"/>
    <n v="23.1"/>
    <n v="209.436038514443"/>
    <m/>
    <n v="116670.0825"/>
    <x v="0"/>
    <n v="12636.5854"/>
    <x v="1346"/>
    <x v="0"/>
    <m/>
  </r>
  <r>
    <d v="2025-04-12T04:37:30"/>
    <x v="1"/>
    <n v="12"/>
    <s v="DAVID  HENRY GIOVANNY"/>
    <x v="0"/>
    <x v="0"/>
    <n v="193"/>
    <n v="21.4444444444444"/>
    <n v="188.49243466299899"/>
    <m/>
    <n v="105003.07429999999"/>
    <x v="0"/>
    <n v="12636.5854"/>
    <x v="1346"/>
    <x v="0"/>
    <m/>
  </r>
  <r>
    <d v="2025-04-12T04:37:30"/>
    <x v="9"/>
    <n v="13"/>
    <s v="DURANGO PAEZ GILDARDO"/>
    <x v="0"/>
    <x v="0"/>
    <n v="166"/>
    <n v="18.4444444444444"/>
    <n v="188.49243466299899"/>
    <m/>
    <n v="105003.07429999999"/>
    <x v="0"/>
    <n v="12636.5854"/>
    <x v="1346"/>
    <x v="0"/>
    <m/>
  </r>
  <r>
    <d v="2025-04-12T04:37:31"/>
    <x v="1"/>
    <n v="14"/>
    <s v="DIAZ LOZADA ANDRES FELIPE"/>
    <x v="1"/>
    <x v="0"/>
    <n v="233"/>
    <n v="21.181818181818201"/>
    <n v="230.37964236588701"/>
    <m/>
    <n v="128337.09080000001"/>
    <x v="1"/>
    <n v="12636.5854"/>
    <x v="1346"/>
    <x v="0"/>
    <m/>
  </r>
  <r>
    <d v="2025-04-12T04:37:31"/>
    <x v="9"/>
    <n v="15"/>
    <s v="VERENZUELA MARTINEZ ALEXANDER"/>
    <x v="2"/>
    <x v="0"/>
    <n v="180"/>
    <n v="30"/>
    <n v="125.66162310866601"/>
    <m/>
    <n v="70002.049499999994"/>
    <x v="1"/>
    <n v="12636.5854"/>
    <x v="1346"/>
    <x v="0"/>
    <m/>
  </r>
  <r>
    <d v="2025-04-12T04:37:31"/>
    <x v="1"/>
    <n v="16"/>
    <s v="PEREZ GARCIA JUAN ESTEBAN"/>
    <x v="3"/>
    <x v="0"/>
    <n v="203"/>
    <n v="20.3"/>
    <n v="209.436038514443"/>
    <s v="4 Descuentos (Despachador, conduct y usuarios desubicados) "/>
    <n v="116670.0825"/>
    <x v="0"/>
    <n v="12636.5854"/>
    <x v="1346"/>
    <x v="0"/>
    <m/>
  </r>
  <r>
    <d v="2025-04-12T04:37:32"/>
    <x v="9"/>
    <n v="17"/>
    <s v="MURILLO  YORMAN ANDRES"/>
    <x v="6"/>
    <x v="0"/>
    <n v="170"/>
    <n v="20"/>
    <n v="178.020632737276"/>
    <m/>
    <n v="99169.570200000002"/>
    <x v="0"/>
    <n v="12636.5854"/>
    <x v="1346"/>
    <x v="0"/>
    <m/>
  </r>
  <r>
    <d v="2025-04-12T04:37:32"/>
    <x v="1"/>
    <n v="18"/>
    <s v="BETANCUR GUZMAN JHON FERNANDO"/>
    <x v="8"/>
    <x v="0"/>
    <n v="138"/>
    <n v="27.6"/>
    <n v="104.718019257221"/>
    <m/>
    <n v="58335.041299999997"/>
    <x v="0"/>
    <n v="12636.5854"/>
    <x v="1346"/>
    <x v="0"/>
    <m/>
  </r>
  <r>
    <d v="2025-04-12T04:37:32"/>
    <x v="9"/>
    <n v="19"/>
    <s v="MUOZ PEA WEIMAR ALONSO "/>
    <x v="2"/>
    <x v="0"/>
    <n v="118"/>
    <n v="19.6666666666667"/>
    <n v="125.66162310866601"/>
    <s v="1 Descuento (Usuario movilidad reducida) "/>
    <n v="70002.049499999994"/>
    <x v="0"/>
    <n v="12636.5854"/>
    <x v="1346"/>
    <x v="0"/>
    <m/>
  </r>
  <r>
    <d v="2025-04-12T04:37:33"/>
    <x v="1"/>
    <n v="20"/>
    <s v="GONZALEZ PEREZ RAFAEL JOSE"/>
    <x v="0"/>
    <x v="0"/>
    <n v="165"/>
    <n v="18.3333333333333"/>
    <n v="188.49243466299899"/>
    <m/>
    <n v="105003.07429999999"/>
    <x v="0"/>
    <n v="12636.5854"/>
    <x v="1346"/>
    <x v="0"/>
    <m/>
  </r>
  <r>
    <d v="2025-04-12T04:37:33"/>
    <x v="9"/>
    <n v="21"/>
    <s v="DURANGO DAVID JOSE"/>
    <x v="0"/>
    <x v="0"/>
    <n v="186"/>
    <n v="20.6666666666667"/>
    <n v="188.49243466299899"/>
    <s v="1 Descuento (Despachador) "/>
    <n v="105003.07429999999"/>
    <x v="0"/>
    <n v="12636.5854"/>
    <x v="1346"/>
    <x v="0"/>
    <m/>
  </r>
  <r>
    <d v="2025-04-12T04:37:33"/>
    <x v="1"/>
    <n v="22"/>
    <s v="QUIRAMA CASTAEDA JHON JADER"/>
    <x v="6"/>
    <x v="0"/>
    <n v="173"/>
    <n v="21.625"/>
    <n v="167.54883081155401"/>
    <m/>
    <n v="93336.066000000006"/>
    <x v="1"/>
    <n v="12636.5854"/>
    <x v="1346"/>
    <x v="0"/>
    <m/>
  </r>
  <r>
    <d v="2025-04-12T04:37:34"/>
    <x v="9"/>
    <n v="23"/>
    <s v="SALDARRIAGA PARRA LUIS ALBERTO"/>
    <x v="3"/>
    <x v="0"/>
    <n v="211"/>
    <n v="21.1"/>
    <n v="209.436038514443"/>
    <s v="2 Descuentos (Usuarios desubicados) "/>
    <n v="116670.0825"/>
    <x v="2"/>
    <n v="12636.5854"/>
    <x v="1346"/>
    <x v="0"/>
    <m/>
  </r>
  <r>
    <d v="2025-04-12T04:37:34"/>
    <x v="1"/>
    <n v="24"/>
    <s v="HERRERA GIRALDO DAVINSON"/>
    <x v="4"/>
    <x v="0"/>
    <n v="167"/>
    <n v="23.8571428571429"/>
    <n v="146.60522696011"/>
    <s v="3 Descuentos (Jefe de ruta y usuarios desubicados) "/>
    <n v="81669.057799999995"/>
    <x v="0"/>
    <n v="12636.5854"/>
    <x v="1346"/>
    <x v="0"/>
    <m/>
  </r>
  <r>
    <d v="2025-04-12T04:37:34"/>
    <x v="9"/>
    <n v="25"/>
    <s v="TORRES  GABRIEL OSNEIDER"/>
    <x v="3"/>
    <x v="0"/>
    <n v="199"/>
    <n v="19.899999999999999"/>
    <n v="209.436038514443"/>
    <m/>
    <n v="116670.0825"/>
    <x v="1"/>
    <n v="12636.5854"/>
    <x v="1346"/>
    <x v="0"/>
    <m/>
  </r>
  <r>
    <d v="2025-04-12T04:37:35"/>
    <x v="1"/>
    <n v="26"/>
    <s v="QUINTERO  ALVARO ANTONIO"/>
    <x v="1"/>
    <x v="0"/>
    <n v="229"/>
    <n v="20.818181818181799"/>
    <n v="230.37964236588701"/>
    <s v="5 Descuentos (Despachador, conducts y usuarios desubicados) "/>
    <n v="128337.09080000001"/>
    <x v="0"/>
    <n v="12636.5854"/>
    <x v="1346"/>
    <x v="0"/>
    <m/>
  </r>
  <r>
    <d v="2025-04-12T04:37:35"/>
    <x v="9"/>
    <n v="27"/>
    <s v="HENAO MUOZ FERNEY"/>
    <x v="4"/>
    <x v="0"/>
    <n v="149"/>
    <n v="21.285714285714299"/>
    <n v="146.60522696011"/>
    <s v="13 Descuentos (Incidente con Usuarios, conduct y Usuarios desubicados) "/>
    <n v="81669.057799999995"/>
    <x v="0"/>
    <n v="12636.5854"/>
    <x v="1346"/>
    <x v="0"/>
    <m/>
  </r>
  <r>
    <d v="2025-04-12T04:37:35"/>
    <x v="1"/>
    <n v="28"/>
    <s v="AGUDELO GARCIA LLORDIN ELIAS"/>
    <x v="0"/>
    <x v="0"/>
    <n v="183"/>
    <n v="20.3333333333333"/>
    <n v="188.49243466299899"/>
    <s v="1 Descuento (Jefe de ruta) "/>
    <n v="105003.07429999999"/>
    <x v="0"/>
    <n v="12636.5854"/>
    <x v="1346"/>
    <x v="0"/>
    <m/>
  </r>
  <r>
    <d v="2025-04-12T04:37:36"/>
    <x v="9"/>
    <n v="29"/>
    <s v="VALENCIA MENDOZA JHON"/>
    <x v="3"/>
    <x v="0"/>
    <n v="192"/>
    <n v="19.2"/>
    <n v="209.436038514443"/>
    <m/>
    <n v="116670.0825"/>
    <x v="0"/>
    <n v="12636.5854"/>
    <x v="1346"/>
    <x v="0"/>
    <m/>
  </r>
  <r>
    <d v="2025-04-12T04:37:36"/>
    <x v="1"/>
    <n v="30"/>
    <s v="JIMENEZ HURTADO CARLOS ESTIVEN"/>
    <x v="4"/>
    <x v="0"/>
    <n v="134"/>
    <n v="19.1428571428571"/>
    <n v="146.60522696011"/>
    <m/>
    <n v="81669.057799999995"/>
    <x v="0"/>
    <n v="12636.5854"/>
    <x v="1346"/>
    <x v="0"/>
    <m/>
  </r>
  <r>
    <d v="2025-04-12T04:37:36"/>
    <x v="9"/>
    <n v="31"/>
    <s v="PARIAS MURIEL JHON FREDY"/>
    <x v="6"/>
    <x v="0"/>
    <n v="187"/>
    <n v="23.375"/>
    <n v="167.54883081155401"/>
    <m/>
    <n v="93336.066000000006"/>
    <x v="0"/>
    <n v="12636.5854"/>
    <x v="1346"/>
    <x v="0"/>
    <m/>
  </r>
  <r>
    <d v="2025-04-12T04:37:37"/>
    <x v="1"/>
    <n v="32"/>
    <s v="AGUDELO GARCIA DENIN ANGELO"/>
    <x v="6"/>
    <x v="0"/>
    <n v="109"/>
    <n v="13.625"/>
    <n v="167.54883081155401"/>
    <m/>
    <n v="93336.066000000006"/>
    <x v="0"/>
    <n v="12636.5854"/>
    <x v="1346"/>
    <x v="0"/>
    <m/>
  </r>
  <r>
    <d v="2025-04-12T04:37:37"/>
    <x v="9"/>
    <n v="33"/>
    <s v="CERVANTES MARTINEZ FELIX ENRIQUE"/>
    <x v="3"/>
    <x v="0"/>
    <n v="223"/>
    <n v="22.3"/>
    <n v="209.436038514443"/>
    <m/>
    <n v="116670.0825"/>
    <x v="0"/>
    <n v="12636.5854"/>
    <x v="1346"/>
    <x v="0"/>
    <m/>
  </r>
  <r>
    <d v="2025-04-12T04:37:38"/>
    <x v="1"/>
    <n v="34"/>
    <s v="MONTOYA OSPINA GILBERTO ANTONIO"/>
    <x v="3"/>
    <x v="0"/>
    <n v="233"/>
    <n v="23.3"/>
    <n v="209.436038514443"/>
    <s v="4 Descuentos (Conducts y despachador) "/>
    <n v="116670.0825"/>
    <x v="0"/>
    <n v="12636.5854"/>
    <x v="1346"/>
    <x v="0"/>
    <m/>
  </r>
  <r>
    <d v="2025-04-12T04:37:38"/>
    <x v="9"/>
    <n v="35"/>
    <s v="JARAMILLO  JUAN CARLOS"/>
    <x v="0"/>
    <x v="3"/>
    <n v="182"/>
    <n v="20.2222222222222"/>
    <n v="188.49243466299899"/>
    <m/>
    <n v="105003.07429999999"/>
    <x v="1"/>
    <n v="12636.5854"/>
    <x v="1346"/>
    <x v="0"/>
    <m/>
  </r>
  <r>
    <d v="2025-04-12T04:37:38"/>
    <x v="1"/>
    <n v="36"/>
    <s v="MARTINEZ CHAVERRA LUIS NORBERTO"/>
    <x v="3"/>
    <x v="0"/>
    <n v="238"/>
    <n v="23.8"/>
    <n v="209.436038514443"/>
    <s v="1 Descuento (Despachador) "/>
    <n v="116670.0825"/>
    <x v="0"/>
    <n v="12636.5854"/>
    <x v="1346"/>
    <x v="0"/>
    <m/>
  </r>
  <r>
    <d v="2025-04-12T04:37:39"/>
    <x v="9"/>
    <n v="37"/>
    <s v="GARCIA  SEBASTIAN"/>
    <x v="1"/>
    <x v="3"/>
    <n v="257"/>
    <n v="23.363636363636399"/>
    <n v="230.37964236588701"/>
    <m/>
    <n v="128337.09080000001"/>
    <x v="1"/>
    <n v="12636.5854"/>
    <x v="1346"/>
    <x v="0"/>
    <m/>
  </r>
  <r>
    <d v="2025-04-12T04:37:39"/>
    <x v="1"/>
    <n v="38"/>
    <s v="JIMENEZ HERNANDEZ ESTEBAN CAMILO"/>
    <x v="0"/>
    <x v="0"/>
    <n v="179"/>
    <n v="19.8888888888889"/>
    <n v="188.49243466299899"/>
    <s v="1 Descuento (Despachador) "/>
    <n v="105003.07429999999"/>
    <x v="0"/>
    <n v="12636.5854"/>
    <x v="1346"/>
    <x v="0"/>
    <m/>
  </r>
  <r>
    <d v="2025-04-12T04:37:39"/>
    <x v="9"/>
    <n v="39"/>
    <s v="PALMAR PANA EDIXON JOSUE"/>
    <x v="2"/>
    <x v="0"/>
    <n v="115"/>
    <n v="19.1666666666667"/>
    <n v="125.66162310866601"/>
    <m/>
    <n v="70002.049499999994"/>
    <x v="0"/>
    <n v="12636.5854"/>
    <x v="1346"/>
    <x v="0"/>
    <m/>
  </r>
  <r>
    <d v="2025-04-12T04:37:40"/>
    <x v="1"/>
    <n v="40"/>
    <s v="OCAMPO OCAMPO ANTONIO JOSE"/>
    <x v="3"/>
    <x v="0"/>
    <n v="222"/>
    <n v="22.2"/>
    <n v="209.436038514443"/>
    <m/>
    <n v="116670.0825"/>
    <x v="0"/>
    <n v="12636.5854"/>
    <x v="1346"/>
    <x v="0"/>
    <m/>
  </r>
  <r>
    <d v="2025-04-12T04:37:40"/>
    <x v="9"/>
    <n v="41"/>
    <s v="GARCIA DAVID WILSON ALBERTO"/>
    <x v="3"/>
    <x v="0"/>
    <n v="238"/>
    <n v="23.8"/>
    <n v="209.436038514443"/>
    <m/>
    <n v="116670.0825"/>
    <x v="1"/>
    <n v="12636.5854"/>
    <x v="1346"/>
    <x v="0"/>
    <m/>
  </r>
  <r>
    <d v="2025-04-12T04:37:40"/>
    <x v="1"/>
    <n v="42"/>
    <s v="LOPERA ALVAREZ ESTIVEN"/>
    <x v="0"/>
    <x v="3"/>
    <n v="182"/>
    <n v="20.2222222222222"/>
    <n v="188.49243466299899"/>
    <s v="1 Descuento (Usuario desubicado) "/>
    <n v="105003.07429999999"/>
    <x v="1"/>
    <n v="12636.5854"/>
    <x v="1346"/>
    <x v="0"/>
    <m/>
  </r>
  <r>
    <d v="2025-04-13T03:06:45"/>
    <x v="9"/>
    <n v="1"/>
    <s v="RESTREPO RODRIGUEZ LIBARDO ANDRES"/>
    <x v="0"/>
    <x v="0"/>
    <n v="162"/>
    <n v="18"/>
    <n v="177.16347569955801"/>
    <s v="3 Descuentos (Conduct y usuarios desubicados) "/>
    <n v="98375.633300000001"/>
    <x v="0"/>
    <n v="11130"/>
    <x v="1347"/>
    <x v="0"/>
    <m/>
  </r>
  <r>
    <d v="2025-04-13T03:06:46"/>
    <x v="1"/>
    <n v="3"/>
    <s v="MUNERA  ALEJANDRO"/>
    <x v="3"/>
    <x v="0"/>
    <n v="234"/>
    <n v="23.4"/>
    <n v="196.84830633284199"/>
    <m/>
    <n v="109306.2592"/>
    <x v="0"/>
    <n v="11130"/>
    <x v="1347"/>
    <x v="0"/>
    <m/>
  </r>
  <r>
    <d v="2025-04-13T03:06:46"/>
    <x v="9"/>
    <n v="4"/>
    <s v="SERNA GONZALES GEOVANNY ANDRES"/>
    <x v="0"/>
    <x v="0"/>
    <n v="189"/>
    <n v="21"/>
    <n v="177.16347569955801"/>
    <s v="3 Descuentos (Conduct y usuario movilidad reducida) "/>
    <n v="98375.633300000001"/>
    <x v="0"/>
    <n v="11130"/>
    <x v="1347"/>
    <x v="0"/>
    <m/>
  </r>
  <r>
    <d v="2025-04-13T03:06:46"/>
    <x v="1"/>
    <n v="5"/>
    <s v="LONDOO LOPERA DUVAN ANDRES"/>
    <x v="0"/>
    <x v="0"/>
    <n v="175"/>
    <n v="19.4444444444444"/>
    <n v="177.16347569955801"/>
    <m/>
    <n v="98375.633300000001"/>
    <x v="1"/>
    <n v="11130"/>
    <x v="1347"/>
    <x v="0"/>
    <m/>
  </r>
  <r>
    <d v="2025-04-13T03:06:47"/>
    <x v="9"/>
    <n v="6"/>
    <s v="LOPEZ PINEDA DANIEL ESTIVEN"/>
    <x v="3"/>
    <x v="0"/>
    <n v="188"/>
    <n v="18.8"/>
    <n v="196.84830633284199"/>
    <m/>
    <n v="109306.2592"/>
    <x v="0"/>
    <n v="11130"/>
    <x v="1347"/>
    <x v="0"/>
    <m/>
  </r>
  <r>
    <d v="2025-04-13T03:06:47"/>
    <x v="1"/>
    <n v="7"/>
    <s v="MEDINA MARTINEZ JONATHAN ESTIVEN"/>
    <x v="0"/>
    <x v="0"/>
    <n v="182"/>
    <n v="20.2222222222222"/>
    <n v="177.16347569955801"/>
    <s v="Se descuenta 0.5 viaje de 5 57 am ya que NO ingresa al 13 sin autorizacion"/>
    <n v="92935.133300000001"/>
    <x v="1"/>
    <n v="11130"/>
    <x v="1347"/>
    <x v="2"/>
    <n v="9.8000000000000007"/>
  </r>
  <r>
    <d v="2025-04-13T03:06:50"/>
    <x v="9"/>
    <n v="8"/>
    <s v="BERNAL RONDON KEVIN OSWALDO"/>
    <x v="0"/>
    <x v="0"/>
    <n v="178"/>
    <n v="19.7777777777778"/>
    <n v="177.16347569955801"/>
    <s v="1 Descuento (Despachador) "/>
    <n v="98375.633300000001"/>
    <x v="1"/>
    <n v="11130"/>
    <x v="1347"/>
    <x v="0"/>
    <m/>
  </r>
  <r>
    <d v="2025-04-13T03:06:50"/>
    <x v="1"/>
    <n v="9"/>
    <s v="HENAO HOYOS SANTIAGO"/>
    <x v="0"/>
    <x v="0"/>
    <n v="145"/>
    <n v="16.1111111111111"/>
    <n v="177.16347569955801"/>
    <m/>
    <n v="98375.633300000001"/>
    <x v="0"/>
    <n v="11130"/>
    <x v="1347"/>
    <x v="0"/>
    <m/>
  </r>
  <r>
    <d v="2025-04-13T03:06:50"/>
    <x v="9"/>
    <n v="10"/>
    <s v="RAMIREZ RENGIFO JORGE ANDRES"/>
    <x v="4"/>
    <x v="0"/>
    <n v="128"/>
    <n v="18.285714285714299"/>
    <n v="137.79381443298999"/>
    <s v="Se descuenta 0.5 viaje de 7 03 am ya que espera el tiempo indicado en el paradero"/>
    <n v="71073.881399999998"/>
    <x v="0"/>
    <n v="11130"/>
    <x v="1347"/>
    <x v="2"/>
    <n v="9.8000000000000007"/>
  </r>
  <r>
    <d v="2025-04-13T03:06:51"/>
    <x v="1"/>
    <n v="11"/>
    <s v="PUERTA URREGO EDWARD ANDRES"/>
    <x v="3"/>
    <x v="0"/>
    <n v="182"/>
    <n v="18.2"/>
    <n v="196.84830633284199"/>
    <s v="4 Descuentos (Usuarios desubicados) "/>
    <n v="109306.2592"/>
    <x v="0"/>
    <n v="11130"/>
    <x v="1347"/>
    <x v="0"/>
    <m/>
  </r>
  <r>
    <d v="2025-04-13T03:06:51"/>
    <x v="9"/>
    <n v="12"/>
    <s v="JIMENEZ JIMENEZ OMAR DAVID"/>
    <x v="6"/>
    <x v="0"/>
    <n v="191"/>
    <n v="23.875"/>
    <n v="157.478645066274"/>
    <m/>
    <n v="87445.007400000002"/>
    <x v="0"/>
    <n v="11130"/>
    <x v="1347"/>
    <x v="0"/>
    <m/>
  </r>
  <r>
    <d v="2025-04-13T03:06:51"/>
    <x v="1"/>
    <n v="13"/>
    <s v="DURANGO PAEZ GILDARDO"/>
    <x v="6"/>
    <x v="0"/>
    <n v="161"/>
    <n v="20.125"/>
    <n v="157.478645066274"/>
    <s v="7 Descuentos (jefe de ruta, conduct, asociado y transbordo) "/>
    <n v="87445.007400000002"/>
    <x v="0"/>
    <n v="11130"/>
    <x v="1347"/>
    <x v="0"/>
    <m/>
  </r>
  <r>
    <d v="2025-04-13T03:06:52"/>
    <x v="9"/>
    <n v="14"/>
    <s v="HINCAPIE LOPEZ DIDIER FABIAN"/>
    <x v="3"/>
    <x v="0"/>
    <n v="226"/>
    <n v="22.6"/>
    <n v="196.84830633284199"/>
    <m/>
    <n v="109306.2592"/>
    <x v="1"/>
    <n v="11130"/>
    <x v="1347"/>
    <x v="0"/>
    <m/>
  </r>
  <r>
    <d v="2025-04-13T03:06:52"/>
    <x v="1"/>
    <n v="15"/>
    <s v="VERENZUELA MARTINEZ ALEXANDER"/>
    <x v="3"/>
    <x v="0"/>
    <n v="214"/>
    <n v="21.4"/>
    <n v="196.84830633284199"/>
    <s v="Se descuenta 0.5 viaje de 6 30 am ya que NO ingresa a la minorista "/>
    <n v="103865.7592"/>
    <x v="1"/>
    <n v="11130"/>
    <x v="1347"/>
    <x v="2"/>
    <n v="9.8000000000000007"/>
  </r>
  <r>
    <d v="2025-04-13T03:06:52"/>
    <x v="9"/>
    <n v="16"/>
    <s v="JARAMILLO JARAMILLO FRANCISCO WBEIMAR"/>
    <x v="4"/>
    <x v="0"/>
    <n v="122"/>
    <n v="17.428571428571399"/>
    <n v="137.79381443298999"/>
    <m/>
    <n v="76514.381399999998"/>
    <x v="0"/>
    <n v="11130"/>
    <x v="1347"/>
    <x v="0"/>
    <m/>
  </r>
  <r>
    <d v="2025-04-13T03:06:53"/>
    <x v="1"/>
    <n v="17"/>
    <s v="MURILLO  YORMAN ANDRES"/>
    <x v="8"/>
    <x v="0"/>
    <n v="81"/>
    <n v="16.2"/>
    <n v="98.424153166421206"/>
    <m/>
    <n v="54653.1296"/>
    <x v="0"/>
    <n v="11130"/>
    <x v="1347"/>
    <x v="0"/>
    <m/>
  </r>
  <r>
    <d v="2025-04-13T03:06:53"/>
    <x v="9"/>
    <n v="18"/>
    <s v="BETANCUR GUZMAN JHON FERNANDO"/>
    <x v="4"/>
    <x v="0"/>
    <n v="127"/>
    <n v="18.1428571428571"/>
    <n v="137.79381443298999"/>
    <s v="6 Descuentos (Jefe de ruta, asociado y conducts) "/>
    <n v="76514.381399999998"/>
    <x v="0"/>
    <n v="11130"/>
    <x v="1347"/>
    <x v="0"/>
    <m/>
  </r>
  <r>
    <d v="2025-04-13T03:06:53"/>
    <x v="1"/>
    <n v="20"/>
    <s v="GONZALEZ PEREZ RAFAEL JOSE"/>
    <x v="6"/>
    <x v="0"/>
    <n v="156"/>
    <n v="19.5"/>
    <n v="157.478645066274"/>
    <m/>
    <n v="87445.007400000002"/>
    <x v="0"/>
    <n v="11130"/>
    <x v="1347"/>
    <x v="0"/>
    <m/>
  </r>
  <r>
    <d v="2025-04-13T03:06:54"/>
    <x v="9"/>
    <n v="21"/>
    <s v="DAVID  HENRY GIOVANNY"/>
    <x v="0"/>
    <x v="0"/>
    <n v="201"/>
    <n v="22.3333333333333"/>
    <n v="177.16347569955801"/>
    <m/>
    <n v="98375.633300000001"/>
    <x v="0"/>
    <n v="11130"/>
    <x v="1347"/>
    <x v="0"/>
    <m/>
  </r>
  <r>
    <d v="2025-04-13T03:06:54"/>
    <x v="1"/>
    <n v="22"/>
    <s v="QUIRAMA CASTAEDA JHON JADER"/>
    <x v="3"/>
    <x v="0"/>
    <n v="185"/>
    <n v="18.5"/>
    <n v="196.84830633284199"/>
    <m/>
    <n v="109306.2592"/>
    <x v="1"/>
    <n v="11130"/>
    <x v="1347"/>
    <x v="0"/>
    <m/>
  </r>
  <r>
    <d v="2025-04-13T03:06:54"/>
    <x v="9"/>
    <n v="23"/>
    <s v="RUA CHAVARRIA JEFERSON ANDREY"/>
    <x v="3"/>
    <x v="0"/>
    <n v="185"/>
    <n v="18.5"/>
    <n v="196.84830633284199"/>
    <s v="11 Descuentos (Incidente con Usuarios, despachador y conducts) "/>
    <n v="109306.2592"/>
    <x v="2"/>
    <n v="11130"/>
    <x v="1347"/>
    <x v="0"/>
    <m/>
  </r>
  <r>
    <d v="2025-04-13T03:06:54"/>
    <x v="1"/>
    <n v="24"/>
    <s v="HERRERA GIRALDO DAVINSON"/>
    <x v="6"/>
    <x v="0"/>
    <n v="148"/>
    <n v="18.5"/>
    <n v="157.478645066274"/>
    <m/>
    <n v="87445.007400000002"/>
    <x v="0"/>
    <n v="11130"/>
    <x v="1347"/>
    <x v="0"/>
    <m/>
  </r>
  <r>
    <d v="2025-04-13T03:06:55"/>
    <x v="9"/>
    <n v="25"/>
    <s v="TORRES  GABRIEL OSNEIDER"/>
    <x v="4"/>
    <x v="0"/>
    <n v="136"/>
    <n v="19.428571428571399"/>
    <n v="137.79381443298999"/>
    <m/>
    <n v="76514.381399999998"/>
    <x v="1"/>
    <n v="11130"/>
    <x v="1347"/>
    <x v="0"/>
    <m/>
  </r>
  <r>
    <d v="2025-04-13T03:06:55"/>
    <x v="1"/>
    <n v="26"/>
    <s v="CIRO MARIN RODRIGO ALBERTO"/>
    <x v="6"/>
    <x v="0"/>
    <n v="143"/>
    <n v="17.875"/>
    <n v="157.478645066274"/>
    <s v="2 Descuentos (usuarios desubicados) "/>
    <n v="87445.007400000002"/>
    <x v="0"/>
    <n v="11130"/>
    <x v="1347"/>
    <x v="0"/>
    <m/>
  </r>
  <r>
    <d v="2025-04-13T03:06:55"/>
    <x v="9"/>
    <n v="27"/>
    <s v="FLORES RINCON JORGE ALBERTO"/>
    <x v="13"/>
    <x v="0"/>
    <n v="324"/>
    <n v="23.1428571428571"/>
    <n v="275.58762886597901"/>
    <s v="3 Descuentos (Despachador) "/>
    <n v="153028.7629"/>
    <x v="0"/>
    <n v="11130"/>
    <x v="1347"/>
    <x v="0"/>
    <m/>
  </r>
  <r>
    <d v="2025-04-13T03:06:55"/>
    <x v="1"/>
    <n v="28"/>
    <s v="AGUDELO GARCIA LLORDIN ELIAS"/>
    <x v="0"/>
    <x v="0"/>
    <n v="183"/>
    <n v="20.3333333333333"/>
    <n v="177.16347569955801"/>
    <m/>
    <n v="98375.633300000001"/>
    <x v="0"/>
    <n v="11130"/>
    <x v="1347"/>
    <x v="0"/>
    <m/>
  </r>
  <r>
    <d v="2025-04-13T03:06:56"/>
    <x v="9"/>
    <n v="29"/>
    <s v="VALENCIA MENDOZA JHON"/>
    <x v="10"/>
    <x v="0"/>
    <n v="91"/>
    <n v="22.75"/>
    <n v="78.739322533136999"/>
    <m/>
    <n v="43722.503700000001"/>
    <x v="0"/>
    <n v="11130"/>
    <x v="1347"/>
    <x v="0"/>
    <m/>
  </r>
  <r>
    <d v="2025-04-13T03:06:56"/>
    <x v="1"/>
    <n v="30"/>
    <s v="MARTINEZ  WILMAR"/>
    <x v="12"/>
    <x v="0"/>
    <n v="249"/>
    <n v="19.153846153846199"/>
    <n v="255.90279823269501"/>
    <m/>
    <n v="142098.13699999999"/>
    <x v="0"/>
    <n v="11130"/>
    <x v="1347"/>
    <x v="0"/>
    <m/>
  </r>
  <r>
    <d v="2025-04-13T03:06:56"/>
    <x v="9"/>
    <n v="31"/>
    <s v="PARIAS MURIEL JHON FREDY"/>
    <x v="0"/>
    <x v="0"/>
    <n v="158"/>
    <n v="17.5555555555556"/>
    <n v="177.16347569955801"/>
    <m/>
    <n v="98375.633300000001"/>
    <x v="0"/>
    <n v="11130"/>
    <x v="1347"/>
    <x v="0"/>
    <m/>
  </r>
  <r>
    <d v="2025-04-13T03:06:56"/>
    <x v="1"/>
    <n v="32"/>
    <s v="AGUDELO GARCIA DENIN ANGELO"/>
    <x v="8"/>
    <x v="0"/>
    <n v="82"/>
    <n v="16.399999999999999"/>
    <n v="98.424153166421206"/>
    <m/>
    <n v="54653.1296"/>
    <x v="0"/>
    <n v="11130"/>
    <x v="1347"/>
    <x v="0"/>
    <m/>
  </r>
  <r>
    <d v="2025-04-13T03:06:57"/>
    <x v="9"/>
    <n v="33"/>
    <s v="MARULANDA JARAMILLO DAWER ANDRES"/>
    <x v="2"/>
    <x v="0"/>
    <n v="77"/>
    <n v="12.8333333333333"/>
    <n v="118.108983799705"/>
    <m/>
    <n v="65583.755499999999"/>
    <x v="0"/>
    <n v="11130"/>
    <x v="1347"/>
    <x v="0"/>
    <m/>
  </r>
  <r>
    <d v="2025-04-13T03:06:57"/>
    <x v="1"/>
    <n v="34"/>
    <s v="MONTOYA OSPINA GILBERTO ANTONIO"/>
    <x v="3"/>
    <x v="0"/>
    <n v="239"/>
    <n v="23.9"/>
    <n v="196.84830633284199"/>
    <m/>
    <n v="109306.2592"/>
    <x v="0"/>
    <n v="11130"/>
    <x v="1347"/>
    <x v="0"/>
    <m/>
  </r>
  <r>
    <d v="2025-04-13T03:06:57"/>
    <x v="9"/>
    <n v="35"/>
    <s v="JARAMILLO  JUAN CARLOS"/>
    <x v="9"/>
    <x v="0"/>
    <n v="215"/>
    <n v="17.9166666666667"/>
    <n v="236.217967599411"/>
    <m/>
    <n v="131167.511"/>
    <x v="1"/>
    <n v="11130"/>
    <x v="1347"/>
    <x v="0"/>
    <m/>
  </r>
  <r>
    <d v="2025-04-13T03:06:57"/>
    <x v="1"/>
    <n v="36"/>
    <s v="MARTINEZ CHAVERRA LUIS NORBERTO"/>
    <x v="8"/>
    <x v="0"/>
    <n v="87"/>
    <n v="17.399999999999999"/>
    <n v="98.424153166421206"/>
    <m/>
    <n v="54653.1296"/>
    <x v="0"/>
    <n v="11130"/>
    <x v="1347"/>
    <x v="0"/>
    <m/>
  </r>
  <r>
    <d v="2025-04-13T03:06:58"/>
    <x v="9"/>
    <n v="37"/>
    <s v="TABORDA ROJAS DIEGO ALEJANDRO"/>
    <x v="2"/>
    <x v="0"/>
    <n v="126"/>
    <n v="21"/>
    <n v="118.108983799705"/>
    <m/>
    <n v="65583.755499999999"/>
    <x v="1"/>
    <n v="11130"/>
    <x v="1347"/>
    <x v="0"/>
    <m/>
  </r>
  <r>
    <d v="2025-04-13T03:06:58"/>
    <x v="1"/>
    <n v="38"/>
    <s v="JIMENEZ HERNANDEZ ESTEBAN CAMILO"/>
    <x v="8"/>
    <x v="0"/>
    <n v="91"/>
    <n v="18.2"/>
    <n v="98.424153166421206"/>
    <m/>
    <n v="54653.1296"/>
    <x v="0"/>
    <n v="11130"/>
    <x v="1347"/>
    <x v="0"/>
    <m/>
  </r>
  <r>
    <d v="2025-04-13T03:06:58"/>
    <x v="9"/>
    <n v="39"/>
    <s v="PALMAR PANA EDIXON JOSUE"/>
    <x v="6"/>
    <x v="0"/>
    <n v="129"/>
    <n v="15.176470588235301"/>
    <n v="167.32106038291599"/>
    <m/>
    <n v="92910.320300000007"/>
    <x v="0"/>
    <n v="11130"/>
    <x v="1347"/>
    <x v="0"/>
    <m/>
  </r>
  <r>
    <d v="2025-04-13T03:06:58"/>
    <x v="1"/>
    <n v="40"/>
    <s v="OCAMPO OCAMPO ANTONIO JOSE"/>
    <x v="3"/>
    <x v="0"/>
    <n v="184"/>
    <n v="18.399999999999999"/>
    <n v="196.84830633284199"/>
    <s v="3 Descuentos (Conducts)"/>
    <n v="109306.2592"/>
    <x v="0"/>
    <n v="11130"/>
    <x v="1347"/>
    <x v="0"/>
    <m/>
  </r>
  <r>
    <d v="2025-04-13T03:06:59"/>
    <x v="9"/>
    <n v="41"/>
    <s v="GARCIA DAVID WILSON ALBERTO"/>
    <x v="0"/>
    <x v="0"/>
    <n v="214"/>
    <n v="23.7777777777778"/>
    <n v="177.16347569955801"/>
    <s v="2 Descuentos (Conducts) "/>
    <n v="98375.633300000001"/>
    <x v="1"/>
    <n v="11130"/>
    <x v="1347"/>
    <x v="0"/>
    <m/>
  </r>
  <r>
    <d v="2025-04-13T03:06:59"/>
    <x v="1"/>
    <n v="42"/>
    <s v="PALACIO  RODRIGO"/>
    <x v="6"/>
    <x v="0"/>
    <n v="195"/>
    <n v="24.375"/>
    <n v="157.478645066274"/>
    <m/>
    <n v="87445.007400000002"/>
    <x v="1"/>
    <n v="11130"/>
    <x v="1347"/>
    <x v="0"/>
    <m/>
  </r>
  <r>
    <d v="2025-04-14T00:30:09"/>
    <x v="12"/>
    <n v="1"/>
    <s v="RESTREPO RODRIGUEZ LIBARDO ANDRES"/>
    <x v="0"/>
    <x v="0"/>
    <n v="174"/>
    <n v="19.3333333333333"/>
    <n v="163.614775725594"/>
    <s v="2 Descuentos (Usuario desubicado y conduct) "/>
    <n v="90449.643800000005"/>
    <x v="0"/>
    <n v="10119.0476"/>
    <x v="1348"/>
    <x v="0"/>
    <m/>
  </r>
  <r>
    <d v="2025-04-14T00:30:10"/>
    <x v="12"/>
    <n v="2"/>
    <s v="PARIAS MURIEL JHON FREDY"/>
    <x v="0"/>
    <x v="0"/>
    <n v="146"/>
    <n v="16.2222222222222"/>
    <n v="163.614775725594"/>
    <m/>
    <n v="90449.643800000005"/>
    <x v="1"/>
    <n v="10119.0476"/>
    <x v="1348"/>
    <x v="0"/>
    <m/>
  </r>
  <r>
    <d v="2025-04-14T00:30:10"/>
    <x v="12"/>
    <n v="3"/>
    <s v="MUNERA  ALEJANDRO"/>
    <x v="1"/>
    <x v="0"/>
    <n v="199"/>
    <n v="18.090909090909101"/>
    <n v="199.97361477572599"/>
    <m/>
    <n v="110549.5646"/>
    <x v="0"/>
    <n v="10119.0476"/>
    <x v="1348"/>
    <x v="0"/>
    <m/>
  </r>
  <r>
    <d v="2025-04-14T00:30:11"/>
    <x v="12"/>
    <n v="5"/>
    <s v="LONDOO LOPERA DUVAN ANDRES"/>
    <x v="3"/>
    <x v="0"/>
    <n v="156"/>
    <n v="15.6"/>
    <n v="181.79419525066001"/>
    <m/>
    <n v="100499.6042"/>
    <x v="1"/>
    <n v="10119.0476"/>
    <x v="1348"/>
    <x v="0"/>
    <m/>
  </r>
  <r>
    <d v="2025-04-14T00:30:11"/>
    <x v="12"/>
    <n v="7"/>
    <s v="MEDINA MARTINEZ JONATHAN ESTIVEN "/>
    <x v="0"/>
    <x v="0"/>
    <n v="166"/>
    <n v="18.4444444444444"/>
    <n v="163.614775725594"/>
    <m/>
    <n v="90449.643800000005"/>
    <x v="1"/>
    <n v="10119.0476"/>
    <x v="1348"/>
    <x v="0"/>
    <m/>
  </r>
  <r>
    <d v="2025-04-14T00:30:11"/>
    <x v="12"/>
    <n v="9"/>
    <s v="HENAO HOYOS SANTIAGO"/>
    <x v="1"/>
    <x v="0"/>
    <n v="187"/>
    <n v="17"/>
    <n v="199.97361477572599"/>
    <m/>
    <n v="110549.5646"/>
    <x v="0"/>
    <n v="10119.0476"/>
    <x v="1348"/>
    <x v="0"/>
    <m/>
  </r>
  <r>
    <d v="2025-04-14T00:30:11"/>
    <x v="12"/>
    <n v="13"/>
    <s v="DURANGO PAEZ GILDARDO"/>
    <x v="10"/>
    <x v="0"/>
    <n v="61"/>
    <n v="15.25"/>
    <n v="72.717678100263896"/>
    <m/>
    <n v="40199.841699999997"/>
    <x v="0"/>
    <n v="10119.0476"/>
    <x v="1348"/>
    <x v="0"/>
    <m/>
  </r>
  <r>
    <d v="2025-04-14T00:30:12"/>
    <x v="12"/>
    <n v="14"/>
    <s v="DIAZ LOZADA ANDRES FELIPE"/>
    <x v="3"/>
    <x v="0"/>
    <n v="186"/>
    <n v="18.600000000000001"/>
    <n v="181.79419525066001"/>
    <m/>
    <n v="100499.6042"/>
    <x v="1"/>
    <n v="10119.0476"/>
    <x v="1348"/>
    <x v="0"/>
    <m/>
  </r>
  <r>
    <d v="2025-04-14T00:30:12"/>
    <x v="12"/>
    <n v="15"/>
    <s v="CIRO MARIN RODRIGO ALBERTO "/>
    <x v="5"/>
    <x v="0"/>
    <n v="21"/>
    <n v="21"/>
    <n v="18.179419525065999"/>
    <m/>
    <n v="10049.9604"/>
    <x v="1"/>
    <n v="10119.0476"/>
    <x v="1348"/>
    <x v="0"/>
    <m/>
  </r>
  <r>
    <d v="2025-04-14T00:30:12"/>
    <x v="12"/>
    <n v="17"/>
    <s v="MURILLO  YORMAN ANDRES"/>
    <x v="9"/>
    <x v="0"/>
    <n v="211"/>
    <n v="17.5833333333333"/>
    <n v="218.153034300792"/>
    <m/>
    <n v="120599.5251"/>
    <x v="0"/>
    <n v="10119.0476"/>
    <x v="1348"/>
    <x v="0"/>
    <m/>
  </r>
  <r>
    <d v="2025-04-14T00:30:13"/>
    <x v="12"/>
    <n v="18"/>
    <s v="PUERTA URREGO EDWARD ANDRES"/>
    <x v="0"/>
    <x v="0"/>
    <n v="200"/>
    <n v="22.2222222222222"/>
    <n v="163.614775725594"/>
    <m/>
    <n v="90449.643800000005"/>
    <x v="0"/>
    <n v="10119.0476"/>
    <x v="1348"/>
    <x v="0"/>
    <m/>
  </r>
  <r>
    <d v="2025-04-14T00:30:13"/>
    <x v="12"/>
    <n v="19"/>
    <s v="MUOZ PEA WEIMAR ALONSO"/>
    <x v="0"/>
    <x v="0"/>
    <n v="183"/>
    <n v="20.3333333333333"/>
    <n v="163.614775725594"/>
    <s v="Se adicionan 16 Usuarios restantes del dia (11/04) "/>
    <n v="90449.643800000005"/>
    <x v="0"/>
    <n v="10119.0476"/>
    <x v="1348"/>
    <x v="0"/>
    <m/>
  </r>
  <r>
    <d v="2025-04-14T00:30:13"/>
    <x v="12"/>
    <n v="21"/>
    <s v="DURANGO DAVID JOSE"/>
    <x v="3"/>
    <x v="0"/>
    <n v="186"/>
    <n v="18.600000000000001"/>
    <n v="181.79419525066001"/>
    <s v="2 Descuentos (Transbordo) "/>
    <n v="100499.6042"/>
    <x v="0"/>
    <n v="10119.0476"/>
    <x v="1348"/>
    <x v="0"/>
    <m/>
  </r>
  <r>
    <d v="2025-04-14T00:30:13"/>
    <x v="12"/>
    <n v="23"/>
    <s v="RUA CHAVARRIA JEFERSON ANDREY"/>
    <x v="3"/>
    <x v="0"/>
    <n v="207"/>
    <n v="20.7"/>
    <n v="181.79419525066001"/>
    <s v="5 Descuentos (Transbordo) "/>
    <n v="100499.6042"/>
    <x v="2"/>
    <n v="10119.0476"/>
    <x v="1348"/>
    <x v="0"/>
    <m/>
  </r>
  <r>
    <d v="2025-04-14T00:30:14"/>
    <x v="12"/>
    <n v="24"/>
    <s v="HINCAPIE LOPEZ DIDIER FABIAN"/>
    <x v="1"/>
    <x v="0"/>
    <n v="206"/>
    <n v="18.727272727272702"/>
    <n v="199.97361477572599"/>
    <s v="Se descuenta 0.5 viaje de 8 21 am ya que NO ingresa a la minorista sin autorizacin "/>
    <n v="110549.5646"/>
    <x v="0"/>
    <n v="10119.0476"/>
    <x v="1348"/>
    <x v="0"/>
    <m/>
  </r>
  <r>
    <d v="2025-04-14T00:30:14"/>
    <x v="12"/>
    <n v="25"/>
    <s v="TORRES  GABRIEL OSNEIDER"/>
    <x v="1"/>
    <x v="0"/>
    <n v="211"/>
    <n v="19.181818181818201"/>
    <n v="199.97361477572599"/>
    <m/>
    <n v="110549.5646"/>
    <x v="1"/>
    <n v="10119.0476"/>
    <x v="1348"/>
    <x v="0"/>
    <m/>
  </r>
  <r>
    <d v="2025-04-14T00:30:14"/>
    <x v="12"/>
    <n v="27"/>
    <s v="AGUDELO GARCIA LLORDIN ELIAS"/>
    <x v="0"/>
    <x v="0"/>
    <n v="169"/>
    <n v="18.7777777777778"/>
    <n v="163.614775725594"/>
    <m/>
    <n v="90449.643800000005"/>
    <x v="0"/>
    <n v="10119.0476"/>
    <x v="1348"/>
    <x v="0"/>
    <m/>
  </r>
  <r>
    <d v="2025-04-14T00:30:14"/>
    <x v="12"/>
    <n v="29"/>
    <s v="VALENCIA MENDOZA JHON"/>
    <x v="0"/>
    <x v="0"/>
    <n v="184"/>
    <n v="20.4444444444444"/>
    <n v="163.614775725594"/>
    <m/>
    <n v="90449.643800000005"/>
    <x v="0"/>
    <n v="10119.0476"/>
    <x v="1348"/>
    <x v="0"/>
    <m/>
  </r>
  <r>
    <d v="2025-04-14T00:30:15"/>
    <x v="12"/>
    <n v="33"/>
    <s v="MARULANDA JARAMILLO DAWER ANDRES"/>
    <x v="3"/>
    <x v="0"/>
    <n v="165"/>
    <n v="16.5"/>
    <n v="181.79419525066001"/>
    <s v="Se descuenta 0.5 viaje de 9 42 am ya que NO ingresa a la minorista sin autorizacin "/>
    <n v="100499.6042"/>
    <x v="0"/>
    <n v="10119.0476"/>
    <x v="1348"/>
    <x v="0"/>
    <m/>
  </r>
  <r>
    <d v="2025-04-14T00:30:15"/>
    <x v="12"/>
    <n v="37"/>
    <s v="TABORDA ROJAS DIEGO ALEJANDRO"/>
    <x v="2"/>
    <x v="0"/>
    <n v="67"/>
    <n v="12.181818181818199"/>
    <n v="99.986807387862797"/>
    <m/>
    <n v="55274.782299999999"/>
    <x v="1"/>
    <n v="10119.0476"/>
    <x v="1348"/>
    <x v="0"/>
    <m/>
  </r>
  <r>
    <d v="2025-04-14T00:30:15"/>
    <x v="12"/>
    <n v="42"/>
    <s v="PALACIO  RODRIGO"/>
    <x v="3"/>
    <x v="0"/>
    <n v="160"/>
    <n v="16"/>
    <n v="181.79419525066001"/>
    <m/>
    <n v="100499.6042"/>
    <x v="1"/>
    <n v="10119.0476"/>
    <x v="1348"/>
    <x v="0"/>
    <m/>
  </r>
  <r>
    <d v="2025-04-15T02:32:08"/>
    <x v="9"/>
    <n v="1"/>
    <s v="RESTREPO RODRIGUEZ LIBARDO ANDRES"/>
    <x v="4"/>
    <x v="0"/>
    <n v="144"/>
    <n v="20.571428571428601"/>
    <n v="133.98870056497199"/>
    <s v="2 Descuentos (Usuarios desubicados) "/>
    <n v="74288.389800000004"/>
    <x v="0"/>
    <n v="11285"/>
    <x v="1349"/>
    <x v="0"/>
    <m/>
  </r>
  <r>
    <d v="2025-04-15T02:32:09"/>
    <x v="1"/>
    <n v="2"/>
    <s v="PARIAS MURIEL JHON FREDY"/>
    <x v="0"/>
    <x v="0"/>
    <n v="245"/>
    <n v="27.2222222222222"/>
    <n v="172.27118644067801"/>
    <m/>
    <n v="95513.644100000005"/>
    <x v="1"/>
    <n v="11285"/>
    <x v="1349"/>
    <x v="0"/>
    <m/>
  </r>
  <r>
    <d v="2025-04-15T02:32:09"/>
    <x v="9"/>
    <n v="3"/>
    <s v="MUNERA  ALEJANDRO"/>
    <x v="6"/>
    <x v="0"/>
    <n v="143"/>
    <n v="17.875"/>
    <n v="153.129943502825"/>
    <s v="2 Descuentos (Conducts) "/>
    <n v="84901.016900000002"/>
    <x v="0"/>
    <n v="11285"/>
    <x v="1349"/>
    <x v="0"/>
    <m/>
  </r>
  <r>
    <d v="2025-04-15T02:32:09"/>
    <x v="1"/>
    <n v="4"/>
    <s v="SERNA GONZALES GEOVANNY ANDRES"/>
    <x v="0"/>
    <x v="0"/>
    <n v="204"/>
    <n v="22.6666666666667"/>
    <n v="172.27118644067801"/>
    <s v="3 Descuentos (Despachador y Usuario desubicado) "/>
    <n v="95513.644100000005"/>
    <x v="0"/>
    <n v="11285"/>
    <x v="1349"/>
    <x v="0"/>
    <m/>
  </r>
  <r>
    <d v="2025-04-15T02:32:10"/>
    <x v="9"/>
    <n v="5"/>
    <s v="LONDOO LOPERA DUVAN ANDRES"/>
    <x v="0"/>
    <x v="0"/>
    <n v="150"/>
    <n v="16.6666666666667"/>
    <n v="172.27118644067801"/>
    <m/>
    <n v="95513.644100000005"/>
    <x v="1"/>
    <n v="11285"/>
    <x v="1349"/>
    <x v="0"/>
    <m/>
  </r>
  <r>
    <d v="2025-04-15T02:32:10"/>
    <x v="1"/>
    <n v="6"/>
    <s v="LOPEZ PINEDA DANIEL ESTIVEN"/>
    <x v="3"/>
    <x v="0"/>
    <n v="187"/>
    <n v="18.7"/>
    <n v="191.41242937853099"/>
    <m/>
    <n v="106126.2712"/>
    <x v="0"/>
    <n v="11285"/>
    <x v="1349"/>
    <x v="0"/>
    <m/>
  </r>
  <r>
    <d v="2025-04-15T02:32:10"/>
    <x v="9"/>
    <n v="7"/>
    <s v="MEDINA MARTINEZ JONATHAN ESTIVEN"/>
    <x v="6"/>
    <x v="3"/>
    <n v="188"/>
    <n v="25.066666666666698"/>
    <n v="143.55932203389801"/>
    <s v="7 Descuentos (Monitoreo y transbordo) "/>
    <n v="79594.703399999999"/>
    <x v="1"/>
    <n v="11285"/>
    <x v="1349"/>
    <x v="0"/>
    <m/>
  </r>
  <r>
    <d v="2025-04-15T02:32:11"/>
    <x v="1"/>
    <n v="8"/>
    <s v="VACA FIERRO ROBINSON"/>
    <x v="6"/>
    <x v="0"/>
    <n v="216"/>
    <n v="27"/>
    <n v="153.129943502825"/>
    <m/>
    <n v="84901.016900000002"/>
    <x v="1"/>
    <n v="11285"/>
    <x v="1349"/>
    <x v="0"/>
    <m/>
  </r>
  <r>
    <d v="2025-04-15T02:32:11"/>
    <x v="9"/>
    <n v="9"/>
    <s v="GUTIERREZ ARICAPA DANIEL HUMBERTO"/>
    <x v="8"/>
    <x v="0"/>
    <n v="56"/>
    <n v="11.2"/>
    <n v="95.706214689265494"/>
    <m/>
    <n v="53063.135600000001"/>
    <x v="0"/>
    <n v="11285"/>
    <x v="1349"/>
    <x v="0"/>
    <m/>
  </r>
  <r>
    <d v="2025-04-15T02:32:11"/>
    <x v="1"/>
    <n v="11"/>
    <s v="PUERTA URREGO EDWARD ANDRES"/>
    <x v="10"/>
    <x v="0"/>
    <n v="86"/>
    <n v="24.571428571428601"/>
    <n v="66.994350282485897"/>
    <m/>
    <n v="37144.194900000002"/>
    <x v="0"/>
    <n v="11285"/>
    <x v="1349"/>
    <x v="0"/>
    <m/>
  </r>
  <r>
    <d v="2025-04-15T02:32:11"/>
    <x v="9"/>
    <n v="12"/>
    <s v="JIMENEZ JIMENEZ OMAR DAVID"/>
    <x v="8"/>
    <x v="0"/>
    <n v="103"/>
    <n v="20.6"/>
    <n v="95.706214689265494"/>
    <m/>
    <n v="53063.135600000001"/>
    <x v="0"/>
    <n v="11285"/>
    <x v="1349"/>
    <x v="0"/>
    <m/>
  </r>
  <r>
    <d v="2025-04-15T02:32:12"/>
    <x v="1"/>
    <n v="13"/>
    <s v="CERVANTES MARTINEZ FELIX ENRIQUE"/>
    <x v="0"/>
    <x v="0"/>
    <n v="161"/>
    <n v="17.8888888888889"/>
    <n v="172.27118644067801"/>
    <s v="1 Descuento (Monitoreo) "/>
    <n v="95513.644100000005"/>
    <x v="0"/>
    <n v="11285"/>
    <x v="1349"/>
    <x v="0"/>
    <m/>
  </r>
  <r>
    <d v="2025-04-15T02:32:12"/>
    <x v="9"/>
    <n v="14"/>
    <s v="DIAZ LOZADA ANDRES FELIPE"/>
    <x v="1"/>
    <x v="0"/>
    <n v="207"/>
    <n v="18.818181818181799"/>
    <n v="210.553672316384"/>
    <m/>
    <n v="116738.8983"/>
    <x v="1"/>
    <n v="11285"/>
    <x v="1349"/>
    <x v="0"/>
    <m/>
  </r>
  <r>
    <d v="2025-04-15T02:32:12"/>
    <x v="1"/>
    <n v="15"/>
    <s v="VERENZUELA MARTINEZ ALEXANDER"/>
    <x v="0"/>
    <x v="0"/>
    <n v="201"/>
    <n v="22.3333333333333"/>
    <n v="172.27118644067801"/>
    <s v="2 Descuentos (Despachador y jefe de ruta) "/>
    <n v="95513.644100000005"/>
    <x v="1"/>
    <n v="11285"/>
    <x v="1349"/>
    <x v="0"/>
    <m/>
  </r>
  <r>
    <d v="2025-04-15T02:32:12"/>
    <x v="9"/>
    <n v="16"/>
    <s v="PEREZ GARCIA JUAN ESTEBAN"/>
    <x v="0"/>
    <x v="0"/>
    <n v="144"/>
    <n v="16"/>
    <n v="172.27118644067801"/>
    <s v="1 Descuento (Usuario desubicado) "/>
    <n v="95513.644100000005"/>
    <x v="0"/>
    <n v="11285"/>
    <x v="1349"/>
    <x v="0"/>
    <m/>
  </r>
  <r>
    <d v="2025-04-15T02:32:12"/>
    <x v="1"/>
    <n v="17"/>
    <s v="MURILLO  YORMAN ANDRES"/>
    <x v="1"/>
    <x v="0"/>
    <n v="221"/>
    <n v="20.090909090909101"/>
    <n v="210.553672316384"/>
    <m/>
    <n v="116738.8983"/>
    <x v="0"/>
    <n v="11285"/>
    <x v="1349"/>
    <x v="0"/>
    <m/>
  </r>
  <r>
    <d v="2025-04-15T02:32:13"/>
    <x v="9"/>
    <n v="18"/>
    <s v="LOPERA ALVAREZ ESTIVEN"/>
    <x v="0"/>
    <x v="0"/>
    <n v="170"/>
    <n v="18.8888888888889"/>
    <n v="172.27118644067801"/>
    <m/>
    <n v="95513.644100000005"/>
    <x v="0"/>
    <n v="11285"/>
    <x v="1349"/>
    <x v="0"/>
    <m/>
  </r>
  <r>
    <d v="2025-04-15T02:32:13"/>
    <x v="1"/>
    <n v="19"/>
    <s v="MUOZ PEA WEIMAR ALONSO"/>
    <x v="2"/>
    <x v="0"/>
    <n v="135"/>
    <n v="22.5"/>
    <n v="114.847457627119"/>
    <s v="2 Descuentos (Despachador y usuario desubicado) "/>
    <n v="63675.762699999999"/>
    <x v="0"/>
    <n v="11285"/>
    <x v="1349"/>
    <x v="0"/>
    <m/>
  </r>
  <r>
    <d v="2025-04-15T02:32:13"/>
    <x v="9"/>
    <n v="20"/>
    <s v="BERNAL RONDON KEVIN OSWALDO"/>
    <x v="0"/>
    <x v="0"/>
    <n v="169"/>
    <n v="18.7777777777778"/>
    <n v="172.27118644067801"/>
    <m/>
    <n v="95513.644100000005"/>
    <x v="0"/>
    <n v="11285"/>
    <x v="1349"/>
    <x v="0"/>
    <m/>
  </r>
  <r>
    <d v="2025-04-15T02:32:13"/>
    <x v="1"/>
    <n v="21"/>
    <s v="DAVID  HENRY GIOVANNY"/>
    <x v="3"/>
    <x v="0"/>
    <n v="212"/>
    <n v="21.2"/>
    <n v="191.41242937853099"/>
    <s v="3 Descuentos (Conducts y usuario desubicado"/>
    <n v="106126.2712"/>
    <x v="0"/>
    <n v="11285"/>
    <x v="1349"/>
    <x v="0"/>
    <m/>
  </r>
  <r>
    <d v="2025-04-15T02:32:14"/>
    <x v="9"/>
    <n v="22"/>
    <s v="QUIRAMA CASTAEDA JHON JADER"/>
    <x v="3"/>
    <x v="0"/>
    <n v="209"/>
    <n v="20.9"/>
    <n v="191.41242937853099"/>
    <m/>
    <n v="106126.2712"/>
    <x v="1"/>
    <n v="11285"/>
    <x v="1349"/>
    <x v="0"/>
    <m/>
  </r>
  <r>
    <d v="2025-04-15T02:32:14"/>
    <x v="1"/>
    <n v="24"/>
    <s v="RUA CHAVARRIA JEFERSON ANDREY"/>
    <x v="0"/>
    <x v="0"/>
    <n v="131"/>
    <n v="14.5555555555556"/>
    <n v="172.27118644067801"/>
    <m/>
    <n v="95513.644100000005"/>
    <x v="0"/>
    <n v="11285"/>
    <x v="1349"/>
    <x v="0"/>
    <m/>
  </r>
  <r>
    <d v="2025-04-15T02:32:14"/>
    <x v="9"/>
    <n v="25"/>
    <s v="JIMENEZ HURTADO CARLOS ESTIVEN"/>
    <x v="0"/>
    <x v="0"/>
    <n v="168"/>
    <n v="18.6666666666667"/>
    <n v="172.27118644067801"/>
    <m/>
    <n v="95513.644100000005"/>
    <x v="1"/>
    <n v="11285"/>
    <x v="1349"/>
    <x v="0"/>
    <m/>
  </r>
  <r>
    <d v="2025-04-15T02:32:14"/>
    <x v="1"/>
    <n v="26"/>
    <s v="CIRO MARIN RODRIGO ALBERTO"/>
    <x v="3"/>
    <x v="0"/>
    <n v="175"/>
    <n v="17.5"/>
    <n v="191.41242937853099"/>
    <s v="1 Descuento (Usuario desubicado) "/>
    <n v="106126.2712"/>
    <x v="0"/>
    <n v="11285"/>
    <x v="1349"/>
    <x v="0"/>
    <m/>
  </r>
  <r>
    <d v="2025-04-15T02:32:15"/>
    <x v="9"/>
    <n v="27"/>
    <s v="FLORES RINCON JORGE ALBERTO"/>
    <x v="12"/>
    <x v="0"/>
    <n v="229"/>
    <n v="17.615384615384599"/>
    <n v="248.83615819209001"/>
    <m/>
    <n v="137964.1525"/>
    <x v="0"/>
    <n v="11285"/>
    <x v="1349"/>
    <x v="0"/>
    <m/>
  </r>
  <r>
    <d v="2025-04-15T02:32:15"/>
    <x v="1"/>
    <n v="28"/>
    <s v="AGUDELO GARCIA LLORDIN ELIAS"/>
    <x v="0"/>
    <x v="0"/>
    <n v="150"/>
    <n v="16.6666666666667"/>
    <n v="172.27118644067801"/>
    <m/>
    <n v="95513.644100000005"/>
    <x v="0"/>
    <n v="11285"/>
    <x v="1349"/>
    <x v="0"/>
    <m/>
  </r>
  <r>
    <d v="2025-04-15T02:32:15"/>
    <x v="9"/>
    <n v="29"/>
    <s v="JARAMILLO JARAMILLO FRANCISCO WBEIMAR"/>
    <x v="3"/>
    <x v="0"/>
    <n v="170"/>
    <n v="17"/>
    <n v="191.41242937853099"/>
    <s v="1 Descuento (Conduct) "/>
    <n v="106126.2712"/>
    <x v="0"/>
    <n v="11285"/>
    <x v="1349"/>
    <x v="0"/>
    <m/>
  </r>
  <r>
    <d v="2025-04-15T02:32:15"/>
    <x v="1"/>
    <n v="30"/>
    <s v="MARTINEZ  WILMAR"/>
    <x v="3"/>
    <x v="0"/>
    <n v="132"/>
    <n v="13.2"/>
    <n v="191.41242937853099"/>
    <s v="2 Descuentos (Usuarios desubicados) "/>
    <n v="106126.2712"/>
    <x v="0"/>
    <n v="11285"/>
    <x v="1349"/>
    <x v="0"/>
    <m/>
  </r>
  <r>
    <d v="2025-04-15T02:32:16"/>
    <x v="9"/>
    <n v="31"/>
    <s v="HINCAPIE LOPEZ DIDIER FABIAN"/>
    <x v="3"/>
    <x v="0"/>
    <n v="144"/>
    <n v="14.4"/>
    <n v="191.41242937853099"/>
    <m/>
    <n v="106126.2712"/>
    <x v="0"/>
    <n v="11285"/>
    <x v="1349"/>
    <x v="0"/>
    <m/>
  </r>
  <r>
    <d v="2025-04-15T02:32:16"/>
    <x v="1"/>
    <n v="32"/>
    <s v="HENAO HOYOS SANTIAGO"/>
    <x v="3"/>
    <x v="0"/>
    <n v="182"/>
    <n v="18.2"/>
    <n v="191.41242937853099"/>
    <s v="1 Descuento (Conduct) "/>
    <n v="106126.2712"/>
    <x v="0"/>
    <n v="11285"/>
    <x v="1349"/>
    <x v="0"/>
    <m/>
  </r>
  <r>
    <d v="2025-04-15T02:32:16"/>
    <x v="9"/>
    <n v="33"/>
    <s v="MARULANDA JARAMILLO DAWER ANDRES"/>
    <x v="3"/>
    <x v="0"/>
    <n v="144"/>
    <n v="14.4"/>
    <n v="191.41242937853099"/>
    <s v="4 Descuentos (Usuarios desubicados) "/>
    <n v="106126.2712"/>
    <x v="0"/>
    <n v="11285"/>
    <x v="1349"/>
    <x v="0"/>
    <m/>
  </r>
  <r>
    <d v="2025-04-15T02:32:16"/>
    <x v="1"/>
    <n v="34"/>
    <s v="MONTOYA OSPINA GILBERTO ANTONIO"/>
    <x v="1"/>
    <x v="0"/>
    <n v="223"/>
    <n v="20.272727272727298"/>
    <n v="210.553672316384"/>
    <m/>
    <n v="116738.8983"/>
    <x v="0"/>
    <n v="11285"/>
    <x v="1349"/>
    <x v="0"/>
    <m/>
  </r>
  <r>
    <d v="2025-04-15T02:32:16"/>
    <x v="9"/>
    <n v="35"/>
    <s v="HENAO MUOZ FERNEY"/>
    <x v="4"/>
    <x v="0"/>
    <n v="141"/>
    <n v="20.1428571428571"/>
    <n v="133.98870056497199"/>
    <s v="3 Descuentos (Conduct y usuarios desubicados) "/>
    <n v="74288.389800000004"/>
    <x v="1"/>
    <n v="11285"/>
    <x v="1349"/>
    <x v="0"/>
    <m/>
  </r>
  <r>
    <d v="2025-04-15T02:32:17"/>
    <x v="1"/>
    <n v="36"/>
    <s v="MARTINEZ CHAVERRA LUIS NORBERTO"/>
    <x v="0"/>
    <x v="0"/>
    <n v="185"/>
    <n v="20.5555555555556"/>
    <n v="172.27118644067801"/>
    <m/>
    <n v="95513.644100000005"/>
    <x v="0"/>
    <n v="11285"/>
    <x v="1349"/>
    <x v="0"/>
    <m/>
  </r>
  <r>
    <d v="2025-04-15T02:32:17"/>
    <x v="9"/>
    <n v="37"/>
    <s v="GARCIA  SEBASTIAN"/>
    <x v="0"/>
    <x v="0"/>
    <n v="153"/>
    <n v="17"/>
    <n v="172.27118644067801"/>
    <s v="1 Descuento (Despachador) "/>
    <n v="95513.644100000005"/>
    <x v="1"/>
    <n v="11285"/>
    <x v="1349"/>
    <x v="0"/>
    <m/>
  </r>
  <r>
    <d v="2025-04-15T02:32:17"/>
    <x v="1"/>
    <n v="38"/>
    <s v="JIMENEZ HERNANDEZ ESTEBAN CAMILO"/>
    <x v="6"/>
    <x v="0"/>
    <n v="201"/>
    <n v="25.125"/>
    <n v="153.129943502825"/>
    <m/>
    <n v="84901.016900000002"/>
    <x v="0"/>
    <n v="11285"/>
    <x v="1349"/>
    <x v="0"/>
    <m/>
  </r>
  <r>
    <d v="2025-04-15T02:32:17"/>
    <x v="9"/>
    <n v="39"/>
    <s v="PALMAR PANA EDIXON JOSUE"/>
    <x v="4"/>
    <x v="0"/>
    <n v="148"/>
    <n v="21.1428571428571"/>
    <n v="133.98870056497199"/>
    <s v="1 Descuento (Despachador) "/>
    <n v="74288.389800000004"/>
    <x v="0"/>
    <n v="11285"/>
    <x v="1349"/>
    <x v="0"/>
    <m/>
  </r>
  <r>
    <d v="2025-04-15T02:32:18"/>
    <x v="1"/>
    <n v="40"/>
    <s v="OCAMPO OCAMPO ANTONIO JOSE"/>
    <x v="3"/>
    <x v="0"/>
    <n v="165"/>
    <n v="16.5"/>
    <n v="191.41242937853099"/>
    <m/>
    <n v="106126.2712"/>
    <x v="0"/>
    <n v="11285"/>
    <x v="1349"/>
    <x v="0"/>
    <m/>
  </r>
  <r>
    <d v="2025-04-15T02:32:18"/>
    <x v="9"/>
    <n v="41"/>
    <s v="GARCIA DAVID WILSON ALBERTO"/>
    <x v="0"/>
    <x v="0"/>
    <n v="150"/>
    <n v="16.6666666666667"/>
    <n v="172.27118644067801"/>
    <s v="1 Descuento (Transbordo) "/>
    <n v="95513.644100000005"/>
    <x v="1"/>
    <n v="11285"/>
    <x v="1349"/>
    <x v="0"/>
    <m/>
  </r>
  <r>
    <d v="2025-04-15T02:32:18"/>
    <x v="1"/>
    <n v="42"/>
    <s v="PALACIO  RODRIGO"/>
    <x v="3"/>
    <x v="0"/>
    <n v="234"/>
    <n v="23.4"/>
    <n v="191.41242937853099"/>
    <m/>
    <n v="106126.2712"/>
    <x v="1"/>
    <n v="11285"/>
    <x v="1349"/>
    <x v="0"/>
    <m/>
  </r>
  <r>
    <d v="2025-04-16T02:28:53"/>
    <x v="9"/>
    <n v="1"/>
    <s v="RESTREPO RODRIGUEZ LIBARDO ANDRES"/>
    <x v="3"/>
    <x v="0"/>
    <n v="173"/>
    <n v="17.3"/>
    <n v="191.120331950207"/>
    <s v="Se descuenta 0.5 viaje de 9 42 am ya que NO espera el tiempo indicado en el paradero. 2 Descuentos (Conducts) "/>
    <n v="100661.1442"/>
    <x v="0"/>
    <n v="12005"/>
    <x v="1350"/>
    <x v="2"/>
    <n v="9.5500000000000007"/>
  </r>
  <r>
    <d v="2025-04-16T02:28:53"/>
    <x v="1"/>
    <n v="2"/>
    <s v="PARIAS MURIEL JHON FREDY"/>
    <x v="0"/>
    <x v="0"/>
    <n v="234"/>
    <n v="26"/>
    <n v="172.00829875518701"/>
    <s v="1 Descuento (Despachador) "/>
    <n v="95359.854800000001"/>
    <x v="1"/>
    <n v="12005"/>
    <x v="1350"/>
    <x v="0"/>
    <m/>
  </r>
  <r>
    <d v="2025-04-16T02:28:53"/>
    <x v="9"/>
    <n v="3"/>
    <s v="MUNERA  ALEJANDRO"/>
    <x v="11"/>
    <x v="0"/>
    <n v="64"/>
    <n v="25.6"/>
    <n v="47.7800829875519"/>
    <s v="3 Descuentos (Usuarios desubicados y conduct) "/>
    <n v="26488.8485"/>
    <x v="0"/>
    <n v="12005"/>
    <x v="1350"/>
    <x v="0"/>
    <m/>
  </r>
  <r>
    <d v="2025-04-16T02:28:53"/>
    <x v="1"/>
    <n v="4"/>
    <s v="SERNA GONZALES GEOVANNY ANDRES"/>
    <x v="3"/>
    <x v="0"/>
    <n v="214"/>
    <n v="21.4"/>
    <n v="191.120331950207"/>
    <s v="6 Descuentos (Conducts, despachador, controlador, tecnico radios, asociado y usuarios desubicados) "/>
    <n v="105955.3942"/>
    <x v="0"/>
    <n v="12005"/>
    <x v="1350"/>
    <x v="0"/>
    <m/>
  </r>
  <r>
    <d v="2025-04-16T02:28:54"/>
    <x v="9"/>
    <n v="5"/>
    <s v="DAVID  HENRY GIOVANNY"/>
    <x v="3"/>
    <x v="0"/>
    <n v="221"/>
    <n v="22.1"/>
    <n v="191.120331950207"/>
    <s v="1 Descuento (Usuario desubicado) "/>
    <n v="105955.3942"/>
    <x v="1"/>
    <n v="12005"/>
    <x v="1350"/>
    <x v="0"/>
    <m/>
  </r>
  <r>
    <d v="2025-04-16T02:28:54"/>
    <x v="1"/>
    <n v="6"/>
    <s v="TORRES  GABRIEL OSNEIDER"/>
    <x v="3"/>
    <x v="0"/>
    <n v="201"/>
    <n v="20.100000000000001"/>
    <n v="191.120331950207"/>
    <m/>
    <n v="105955.3942"/>
    <x v="0"/>
    <n v="12005"/>
    <x v="1350"/>
    <x v="0"/>
    <m/>
  </r>
  <r>
    <d v="2025-04-16T02:28:54"/>
    <x v="9"/>
    <n v="7"/>
    <s v="MEDINA MARTINEZ JONATHAN ESTIVEN"/>
    <x v="7"/>
    <x v="0"/>
    <n v="74"/>
    <n v="24.6666666666667"/>
    <n v="57.3360995850622"/>
    <m/>
    <n v="31786.618299999998"/>
    <x v="1"/>
    <n v="12005"/>
    <x v="1350"/>
    <x v="0"/>
    <m/>
  </r>
  <r>
    <d v="2025-04-16T02:28:55"/>
    <x v="1"/>
    <n v="8"/>
    <s v="VACA FIERRO ROBINSON"/>
    <x v="3"/>
    <x v="0"/>
    <n v="211"/>
    <n v="21.1"/>
    <n v="191.120331950207"/>
    <m/>
    <n v="105955.3942"/>
    <x v="1"/>
    <n v="12005"/>
    <x v="1350"/>
    <x v="0"/>
    <m/>
  </r>
  <r>
    <d v="2025-04-16T02:28:55"/>
    <x v="9"/>
    <n v="10"/>
    <s v="GARCIA  SEBASTIAN"/>
    <x v="3"/>
    <x v="0"/>
    <n v="177"/>
    <n v="17.7"/>
    <n v="191.120331950207"/>
    <s v="3 Descuentos (Despachador y transbordo) "/>
    <n v="105955.3942"/>
    <x v="0"/>
    <n v="12005"/>
    <x v="1350"/>
    <x v="0"/>
    <m/>
  </r>
  <r>
    <d v="2025-04-16T02:28:55"/>
    <x v="1"/>
    <n v="11"/>
    <s v="PUERTA URREGO EDWARD ANDRES"/>
    <x v="0"/>
    <x v="0"/>
    <n v="137"/>
    <n v="15.2222222222222"/>
    <n v="172.00829875518701"/>
    <s v="7 Descuentos (Conducts y transbordo) "/>
    <n v="95359.854800000001"/>
    <x v="0"/>
    <n v="12005"/>
    <x v="1350"/>
    <x v="0"/>
    <m/>
  </r>
  <r>
    <d v="2025-04-16T02:28:55"/>
    <x v="9"/>
    <n v="12"/>
    <s v="JIMENEZ JIMENEZ OMAR DAVID"/>
    <x v="6"/>
    <x v="0"/>
    <n v="153"/>
    <n v="19.125"/>
    <n v="152.896265560166"/>
    <s v="1 Descuento (Tecnico radios) "/>
    <n v="84764.315400000007"/>
    <x v="0"/>
    <n v="12005"/>
    <x v="1350"/>
    <x v="0"/>
    <m/>
  </r>
  <r>
    <d v="2025-04-16T02:28:56"/>
    <x v="1"/>
    <n v="13"/>
    <s v="CERVANTES MARTINEZ FELIX ENRIQUE"/>
    <x v="0"/>
    <x v="0"/>
    <n v="162"/>
    <n v="18"/>
    <n v="172.00829875518701"/>
    <m/>
    <n v="95359.854800000001"/>
    <x v="0"/>
    <n v="12005"/>
    <x v="1350"/>
    <x v="0"/>
    <m/>
  </r>
  <r>
    <d v="2025-04-16T02:28:56"/>
    <x v="9"/>
    <n v="14"/>
    <s v="DIAZ LOZADA ANDRES FELIPE"/>
    <x v="6"/>
    <x v="0"/>
    <n v="137"/>
    <n v="17.125"/>
    <n v="152.896265560166"/>
    <m/>
    <n v="84764.315400000007"/>
    <x v="1"/>
    <n v="12005"/>
    <x v="1350"/>
    <x v="0"/>
    <m/>
  </r>
  <r>
    <d v="2025-04-16T02:28:56"/>
    <x v="1"/>
    <n v="15"/>
    <s v="VERENZUELA MARTINEZ ALEXANDER"/>
    <x v="0"/>
    <x v="0"/>
    <n v="167"/>
    <n v="18.5555555555556"/>
    <n v="172.00829875518701"/>
    <m/>
    <n v="95359.854800000001"/>
    <x v="1"/>
    <n v="12005"/>
    <x v="1350"/>
    <x v="0"/>
    <m/>
  </r>
  <r>
    <d v="2025-04-16T02:28:57"/>
    <x v="9"/>
    <n v="16"/>
    <s v="PEREZ GARCIA JUAN ESTEBAN"/>
    <x v="3"/>
    <x v="0"/>
    <n v="176"/>
    <n v="17.600000000000001"/>
    <n v="191.120331950207"/>
    <m/>
    <n v="105955.3942"/>
    <x v="0"/>
    <n v="12005"/>
    <x v="1350"/>
    <x v="0"/>
    <m/>
  </r>
  <r>
    <d v="2025-04-16T02:28:57"/>
    <x v="1"/>
    <n v="17"/>
    <s v="MURILLO  YORMAN ANDRES"/>
    <x v="9"/>
    <x v="0"/>
    <n v="194"/>
    <n v="16.1666666666667"/>
    <n v="229.344398340249"/>
    <s v="2 Descuentos (Usuarios desubicados) "/>
    <n v="127146.473"/>
    <x v="0"/>
    <n v="12005"/>
    <x v="1350"/>
    <x v="0"/>
    <m/>
  </r>
  <r>
    <d v="2025-04-16T02:28:57"/>
    <x v="9"/>
    <n v="18"/>
    <s v="LOPERA ALVAREZ ESTIVEN"/>
    <x v="0"/>
    <x v="3"/>
    <n v="143"/>
    <n v="15.8888888888889"/>
    <n v="172.00829875518701"/>
    <m/>
    <n v="95359.854800000001"/>
    <x v="0"/>
    <n v="12005"/>
    <x v="1350"/>
    <x v="0"/>
    <m/>
  </r>
  <r>
    <d v="2025-04-16T02:28:57"/>
    <x v="1"/>
    <n v="19"/>
    <s v="MUOZ PEA WEIMAR ALONSO"/>
    <x v="4"/>
    <x v="0"/>
    <n v="128"/>
    <n v="18.285714285714299"/>
    <n v="133.78423236514499"/>
    <m/>
    <n v="74168.775899999993"/>
    <x v="0"/>
    <n v="12005"/>
    <x v="1350"/>
    <x v="0"/>
    <m/>
  </r>
  <r>
    <d v="2025-04-16T02:28:58"/>
    <x v="9"/>
    <n v="20"/>
    <s v="BERNAL RONDON KEVIN OSWALDO"/>
    <x v="0"/>
    <x v="0"/>
    <n v="156"/>
    <n v="17.3333333333333"/>
    <n v="172.00829875518701"/>
    <m/>
    <n v="95359.854800000001"/>
    <x v="0"/>
    <n v="12005"/>
    <x v="1350"/>
    <x v="0"/>
    <m/>
  </r>
  <r>
    <d v="2025-04-16T02:28:58"/>
    <x v="1"/>
    <n v="21"/>
    <s v="DURANGO DAVID JOSE"/>
    <x v="6"/>
    <x v="0"/>
    <n v="133"/>
    <n v="16.625"/>
    <n v="152.896265560166"/>
    <s v="2 Descuentos (Conducts) "/>
    <n v="84764.315400000007"/>
    <x v="0"/>
    <n v="12005"/>
    <x v="1350"/>
    <x v="0"/>
    <m/>
  </r>
  <r>
    <d v="2025-04-16T02:28:58"/>
    <x v="9"/>
    <n v="22"/>
    <s v="QUIRAMA CASTAEDA JHON JADER"/>
    <x v="6"/>
    <x v="0"/>
    <n v="176"/>
    <n v="22"/>
    <n v="152.896265560166"/>
    <m/>
    <n v="84764.315400000007"/>
    <x v="1"/>
    <n v="12005"/>
    <x v="1350"/>
    <x v="0"/>
    <m/>
  </r>
  <r>
    <d v="2025-04-16T02:28:58"/>
    <x v="1"/>
    <n v="23"/>
    <s v="SALDARRIAGA PARRA LUIS ALBERTO"/>
    <x v="0"/>
    <x v="0"/>
    <n v="159"/>
    <n v="17.6666666666667"/>
    <n v="172.00829875518701"/>
    <s v="2 Descuentos (Usuarios desubicados) "/>
    <n v="95359.854800000001"/>
    <x v="2"/>
    <n v="12005"/>
    <x v="1350"/>
    <x v="0"/>
    <m/>
  </r>
  <r>
    <d v="2025-04-16T02:28:59"/>
    <x v="9"/>
    <n v="24"/>
    <s v="HERRERA GIRALDO DAVINSON"/>
    <x v="0"/>
    <x v="0"/>
    <n v="156"/>
    <n v="17.3333333333333"/>
    <n v="172.00829875518701"/>
    <s v="1 Descuento (Despachador) "/>
    <n v="95359.854800000001"/>
    <x v="0"/>
    <n v="12005"/>
    <x v="1350"/>
    <x v="0"/>
    <m/>
  </r>
  <r>
    <d v="2025-04-16T02:28:59"/>
    <x v="1"/>
    <n v="25"/>
    <s v="JIMENEZ HURTADO CARLOS ESTIVEN"/>
    <x v="6"/>
    <x v="0"/>
    <n v="153"/>
    <n v="19.125"/>
    <n v="152.896265560166"/>
    <s v="2 Descuentos (Conducts) "/>
    <n v="84764.315400000007"/>
    <x v="1"/>
    <n v="12005"/>
    <x v="1350"/>
    <x v="0"/>
    <m/>
  </r>
  <r>
    <d v="2025-04-16T02:28:59"/>
    <x v="9"/>
    <n v="26"/>
    <s v="CIRO MARIN RODRIGO ALBERTO"/>
    <x v="3"/>
    <x v="0"/>
    <n v="187"/>
    <n v="18.7"/>
    <n v="191.120331950207"/>
    <s v="Se descuenta 0.5 viaje de 4 22 am ya que sube por el 13 sin autorizacin. 4 Descuentos (Despachadora, usuario desubicado y conducts) "/>
    <n v="100661.1442"/>
    <x v="0"/>
    <n v="12005"/>
    <x v="1350"/>
    <x v="2"/>
    <n v="9.5500000000000007"/>
  </r>
  <r>
    <d v="2025-04-16T02:28:59"/>
    <x v="1"/>
    <n v="27"/>
    <s v="FLORES RINCON JORGE ALBERTO"/>
    <x v="9"/>
    <x v="0"/>
    <n v="258"/>
    <n v="21.5"/>
    <n v="229.344398340249"/>
    <s v="2 Descuentos (Conducts) "/>
    <n v="127146.473"/>
    <x v="0"/>
    <n v="12005"/>
    <x v="1350"/>
    <x v="0"/>
    <m/>
  </r>
  <r>
    <d v="2025-04-16T02:29:00"/>
    <x v="9"/>
    <n v="28"/>
    <s v="HENAO HOYOS SANTIAGO"/>
    <x v="3"/>
    <x v="0"/>
    <n v="194"/>
    <n v="19.399999999999999"/>
    <n v="191.120331950207"/>
    <m/>
    <n v="105955.3942"/>
    <x v="0"/>
    <n v="12005"/>
    <x v="1350"/>
    <x v="0"/>
    <m/>
  </r>
  <r>
    <d v="2025-04-16T02:29:00"/>
    <x v="1"/>
    <n v="29"/>
    <s v="VALENCIA MENDOZA JHON"/>
    <x v="9"/>
    <x v="0"/>
    <n v="238"/>
    <n v="19.8333333333333"/>
    <n v="229.344398340249"/>
    <s v="2 Descuentos (Despachador) "/>
    <n v="127146.473"/>
    <x v="0"/>
    <n v="12005"/>
    <x v="1350"/>
    <x v="0"/>
    <m/>
  </r>
  <r>
    <d v="2025-04-16T02:29:00"/>
    <x v="9"/>
    <n v="30"/>
    <s v="MARTINEZ  WILMAR"/>
    <x v="1"/>
    <x v="0"/>
    <n v="233"/>
    <n v="21.181818181818201"/>
    <n v="210.23236514522799"/>
    <m/>
    <n v="116550.9336"/>
    <x v="0"/>
    <n v="12005"/>
    <x v="1350"/>
    <x v="0"/>
    <m/>
  </r>
  <r>
    <d v="2025-04-16T02:29:00"/>
    <x v="1"/>
    <n v="31"/>
    <s v="HINCAPIE LOPEZ DIDIER FABIAN"/>
    <x v="1"/>
    <x v="0"/>
    <n v="202"/>
    <n v="18.363636363636399"/>
    <n v="210.23236514522799"/>
    <m/>
    <n v="116550.9336"/>
    <x v="0"/>
    <n v="12005"/>
    <x v="1350"/>
    <x v="0"/>
    <m/>
  </r>
  <r>
    <d v="2025-04-16T02:29:01"/>
    <x v="9"/>
    <n v="32"/>
    <s v="AGUDELO GARCIA DENIN ANGELO"/>
    <x v="2"/>
    <x v="0"/>
    <n v="114"/>
    <n v="19"/>
    <n v="114.672199170124"/>
    <s v="1 Descuento (Transbordo)"/>
    <n v="63573.236499999999"/>
    <x v="0"/>
    <n v="12005"/>
    <x v="1350"/>
    <x v="0"/>
    <m/>
  </r>
  <r>
    <d v="2025-04-16T02:29:01"/>
    <x v="1"/>
    <n v="33"/>
    <s v="MARULANDA JARAMILLO DAWER ANDRES"/>
    <x v="3"/>
    <x v="0"/>
    <n v="152"/>
    <n v="15.2"/>
    <n v="191.120331950207"/>
    <m/>
    <n v="105955.3942"/>
    <x v="0"/>
    <n v="12005"/>
    <x v="1350"/>
    <x v="0"/>
    <m/>
  </r>
  <r>
    <d v="2025-04-16T02:29:01"/>
    <x v="9"/>
    <n v="34"/>
    <s v="MONTOYA OSPINA GILBERTO ANTONIO"/>
    <x v="1"/>
    <x v="0"/>
    <n v="231"/>
    <n v="21"/>
    <n v="210.23236514522799"/>
    <s v="3 Descuentos (Despachador y usuarios desubicados) "/>
    <n v="116550.9336"/>
    <x v="0"/>
    <n v="12005"/>
    <x v="1350"/>
    <x v="0"/>
    <m/>
  </r>
  <r>
    <d v="2025-04-16T02:29:01"/>
    <x v="1"/>
    <n v="35"/>
    <s v="JARAMILLO  JUAN CARLOS"/>
    <x v="0"/>
    <x v="0"/>
    <n v="194"/>
    <n v="21.5555555555556"/>
    <n v="172.00829875518701"/>
    <m/>
    <n v="95359.854800000001"/>
    <x v="1"/>
    <n v="12005"/>
    <x v="1350"/>
    <x v="0"/>
    <m/>
  </r>
  <r>
    <d v="2025-04-16T02:29:02"/>
    <x v="9"/>
    <n v="36"/>
    <s v="JARAMILLO JARAMILLO FRANCISCO WBEIMAR"/>
    <x v="0"/>
    <x v="0"/>
    <n v="155"/>
    <n v="17.2222222222222"/>
    <n v="172.00829875518701"/>
    <m/>
    <n v="95359.854800000001"/>
    <x v="0"/>
    <n v="12005"/>
    <x v="1350"/>
    <x v="0"/>
    <m/>
  </r>
  <r>
    <d v="2025-04-16T02:29:02"/>
    <x v="1"/>
    <n v="38"/>
    <s v="RUA CHAVARRIA JEFERSON ANDREY"/>
    <x v="4"/>
    <x v="0"/>
    <n v="128"/>
    <n v="18.285714285714299"/>
    <n v="133.78423236514499"/>
    <m/>
    <n v="74168.775899999993"/>
    <x v="0"/>
    <n v="12005"/>
    <x v="1350"/>
    <x v="0"/>
    <m/>
  </r>
  <r>
    <d v="2025-04-16T02:29:02"/>
    <x v="9"/>
    <n v="39"/>
    <s v="PALMAR PANA EDIXON JOSUE"/>
    <x v="0"/>
    <x v="0"/>
    <n v="156"/>
    <n v="17.3333333333333"/>
    <n v="172.00829875518701"/>
    <m/>
    <n v="95359.854800000001"/>
    <x v="0"/>
    <n v="12005"/>
    <x v="1350"/>
    <x v="0"/>
    <m/>
  </r>
  <r>
    <d v="2025-04-16T02:29:02"/>
    <x v="1"/>
    <n v="40"/>
    <s v="OCAMPO OCAMPO ANTONIO JOSE"/>
    <x v="3"/>
    <x v="0"/>
    <n v="187"/>
    <n v="18.7"/>
    <n v="191.120331950207"/>
    <m/>
    <n v="105955.3942"/>
    <x v="0"/>
    <n v="12005"/>
    <x v="1350"/>
    <x v="0"/>
    <m/>
  </r>
  <r>
    <d v="2025-04-16T02:29:03"/>
    <x v="9"/>
    <n v="41"/>
    <s v="GARCIA DAVID WILSON ALBERTO"/>
    <x v="0"/>
    <x v="0"/>
    <n v="181"/>
    <n v="20.1111111111111"/>
    <n v="172.00829875518701"/>
    <s v="1 Descuento (Usuario desubicado) "/>
    <n v="95359.854800000001"/>
    <x v="1"/>
    <n v="12005"/>
    <x v="1350"/>
    <x v="0"/>
    <m/>
  </r>
  <r>
    <d v="2025-04-16T02:29:03"/>
    <x v="1"/>
    <n v="42"/>
    <s v="PALACIO  RODRIGO"/>
    <x v="0"/>
    <x v="0"/>
    <n v="200"/>
    <n v="22.2222222222222"/>
    <n v="172.00829875518701"/>
    <m/>
    <n v="95359.854800000001"/>
    <x v="1"/>
    <n v="12005"/>
    <x v="1350"/>
    <x v="0"/>
    <m/>
  </r>
  <r>
    <d v="2025-04-17T04:53:48"/>
    <x v="1"/>
    <n v="1"/>
    <s v="RESTREPO RODRIGUEZ LIBARDO ANDRES"/>
    <x v="3"/>
    <x v="0"/>
    <n v="212"/>
    <n v="21.2"/>
    <n v="203.60750360750399"/>
    <m/>
    <n v="113260.38959999999"/>
    <x v="0"/>
    <n v="12310.2564"/>
    <x v="1351"/>
    <x v="0"/>
    <m/>
  </r>
  <r>
    <d v="2025-04-17T04:53:48"/>
    <x v="9"/>
    <n v="2"/>
    <s v="PARIAS MURIEL JHON FREDY"/>
    <x v="6"/>
    <x v="0"/>
    <n v="181"/>
    <n v="22.625"/>
    <n v="162.88600288600301"/>
    <m/>
    <n v="90608.311700000006"/>
    <x v="1"/>
    <n v="12310.2564"/>
    <x v="1351"/>
    <x v="0"/>
    <m/>
  </r>
  <r>
    <d v="2025-04-17T04:53:48"/>
    <x v="1"/>
    <n v="3"/>
    <s v="MUNERA  ALEJANDRO"/>
    <x v="0"/>
    <x v="0"/>
    <n v="150"/>
    <n v="16.6666666666667"/>
    <n v="183.246753246753"/>
    <s v="2 Descuentos (Conduct) "/>
    <n v="101934.35060000001"/>
    <x v="0"/>
    <n v="12310.2564"/>
    <x v="1351"/>
    <x v="0"/>
    <m/>
  </r>
  <r>
    <d v="2025-04-17T04:53:49"/>
    <x v="9"/>
    <n v="4"/>
    <s v="SERNA GONZALES GEOVANNY ANDRES"/>
    <x v="3"/>
    <x v="0"/>
    <n v="204"/>
    <n v="20.399999999999999"/>
    <n v="203.60750360750399"/>
    <s v="3 Descuentos (Usuario movilidad reducida y desubicados) "/>
    <n v="113260.38959999999"/>
    <x v="0"/>
    <n v="12310.2564"/>
    <x v="1351"/>
    <x v="0"/>
    <m/>
  </r>
  <r>
    <d v="2025-04-17T04:53:49"/>
    <x v="1"/>
    <n v="5"/>
    <s v="LONDOO LOPERA DUVAN ANDRES"/>
    <x v="0"/>
    <x v="0"/>
    <n v="165"/>
    <n v="18.3333333333333"/>
    <n v="183.246753246753"/>
    <m/>
    <n v="101934.35060000001"/>
    <x v="1"/>
    <n v="12310.2564"/>
    <x v="1351"/>
    <x v="0"/>
    <m/>
  </r>
  <r>
    <d v="2025-04-17T04:53:49"/>
    <x v="9"/>
    <n v="6"/>
    <s v="LOPEZ PINEDA DANIEL ESTIVEN"/>
    <x v="4"/>
    <x v="0"/>
    <n v="161"/>
    <n v="23"/>
    <n v="142.52525252525299"/>
    <m/>
    <n v="79282.272700000001"/>
    <x v="0"/>
    <n v="12310.2564"/>
    <x v="1351"/>
    <x v="0"/>
    <m/>
  </r>
  <r>
    <d v="2025-04-17T04:53:49"/>
    <x v="1"/>
    <n v="8"/>
    <s v="VACA FIERRO ROBINSON"/>
    <x v="3"/>
    <x v="0"/>
    <n v="216"/>
    <n v="21.6"/>
    <n v="203.60750360750399"/>
    <s v="1 Descuento (Usuario desubicado) "/>
    <n v="113260.38959999999"/>
    <x v="1"/>
    <n v="12310.2564"/>
    <x v="1351"/>
    <x v="0"/>
    <m/>
  </r>
  <r>
    <d v="2025-04-17T04:53:50"/>
    <x v="9"/>
    <n v="10"/>
    <s v="RAMIREZ RENGIFO JORGE ANDRES"/>
    <x v="0"/>
    <x v="0"/>
    <n v="189"/>
    <n v="21"/>
    <n v="183.246753246753"/>
    <m/>
    <n v="101934.35060000001"/>
    <x v="0"/>
    <n v="12310.2564"/>
    <x v="1351"/>
    <x v="0"/>
    <m/>
  </r>
  <r>
    <d v="2025-04-17T04:53:50"/>
    <x v="1"/>
    <n v="11"/>
    <s v="PUERTA URREGO EDWARD ANDRES"/>
    <x v="0"/>
    <x v="0"/>
    <n v="150"/>
    <n v="16.6666666666667"/>
    <n v="183.246753246753"/>
    <m/>
    <n v="101934.35060000001"/>
    <x v="0"/>
    <n v="12310.2564"/>
    <x v="1351"/>
    <x v="0"/>
    <m/>
  </r>
  <r>
    <d v="2025-04-17T04:53:50"/>
    <x v="9"/>
    <n v="12"/>
    <s v="JIMENEZ JIMENEZ OMAR DAVID"/>
    <x v="0"/>
    <x v="0"/>
    <n v="154"/>
    <n v="17.1111111111111"/>
    <n v="183.246753246753"/>
    <s v="1 Descuento (Despachador) "/>
    <n v="101934.35060000001"/>
    <x v="0"/>
    <n v="12310.2564"/>
    <x v="1351"/>
    <x v="0"/>
    <m/>
  </r>
  <r>
    <d v="2025-04-17T04:53:50"/>
    <x v="1"/>
    <n v="13"/>
    <s v="CERVANTES MARTINEZ FELIX ENRIQUE"/>
    <x v="8"/>
    <x v="0"/>
    <n v="119"/>
    <n v="23.8"/>
    <n v="101.80375180375199"/>
    <s v="1 Descuento (Usuario desubicado) "/>
    <n v="56630.194799999997"/>
    <x v="0"/>
    <n v="12310.2564"/>
    <x v="1351"/>
    <x v="0"/>
    <m/>
  </r>
  <r>
    <d v="2025-04-17T04:53:51"/>
    <x v="9"/>
    <n v="14"/>
    <s v="DIAZ LOZADA ANDRES FELIPE"/>
    <x v="1"/>
    <x v="0"/>
    <n v="210"/>
    <n v="19.090909090909101"/>
    <n v="223.968253968254"/>
    <s v="2 Descuentos (Conduct) "/>
    <n v="124586.4286"/>
    <x v="1"/>
    <n v="12310.2564"/>
    <x v="1351"/>
    <x v="0"/>
    <m/>
  </r>
  <r>
    <d v="2025-04-17T04:53:51"/>
    <x v="1"/>
    <n v="15"/>
    <s v="VERENZUELA MARTINEZ ALEXANDER"/>
    <x v="9"/>
    <x v="0"/>
    <n v="266"/>
    <n v="22.1666666666667"/>
    <n v="244.32900432900399"/>
    <m/>
    <n v="135912.4675"/>
    <x v="1"/>
    <n v="12310.2564"/>
    <x v="1351"/>
    <x v="0"/>
    <m/>
  </r>
  <r>
    <d v="2025-04-17T04:53:51"/>
    <x v="9"/>
    <n v="16"/>
    <s v="PEREZ GARCIA JUAN ESTEBAN"/>
    <x v="0"/>
    <x v="0"/>
    <n v="177"/>
    <n v="19.6666666666667"/>
    <n v="183.246753246753"/>
    <s v="2 Descuentos (Usuarios desubicados) "/>
    <n v="101934.35060000001"/>
    <x v="0"/>
    <n v="12310.2564"/>
    <x v="1351"/>
    <x v="0"/>
    <m/>
  </r>
  <r>
    <d v="2025-04-17T04:53:52"/>
    <x v="1"/>
    <n v="17"/>
    <s v="ESPINOZA CHAVARRIA GUILLERMO LEON"/>
    <x v="6"/>
    <x v="0"/>
    <n v="163"/>
    <n v="20.375"/>
    <n v="162.88600288600301"/>
    <m/>
    <n v="90608.311700000006"/>
    <x v="0"/>
    <n v="12310.2564"/>
    <x v="1351"/>
    <x v="0"/>
    <m/>
  </r>
  <r>
    <d v="2025-04-17T04:53:52"/>
    <x v="9"/>
    <n v="18"/>
    <s v="GARCIA  SEBASTIAN"/>
    <x v="0"/>
    <x v="0"/>
    <n v="168"/>
    <n v="18.6666666666667"/>
    <n v="183.246753246753"/>
    <m/>
    <n v="101934.35060000001"/>
    <x v="0"/>
    <n v="12310.2564"/>
    <x v="1351"/>
    <x v="0"/>
    <m/>
  </r>
  <r>
    <d v="2025-04-17T04:53:52"/>
    <x v="1"/>
    <n v="19"/>
    <s v="MUOZ PEA WEIMAR ALONSO"/>
    <x v="6"/>
    <x v="0"/>
    <n v="132"/>
    <n v="17.600000000000001"/>
    <n v="152.70562770562799"/>
    <m/>
    <n v="84945.292199999996"/>
    <x v="0"/>
    <n v="12310.2564"/>
    <x v="1351"/>
    <x v="0"/>
    <m/>
  </r>
  <r>
    <d v="2025-04-17T04:53:52"/>
    <x v="9"/>
    <n v="20"/>
    <s v="GONZALEZ PEREZ RAFAEL JOSE"/>
    <x v="3"/>
    <x v="0"/>
    <n v="199"/>
    <n v="19.899999999999999"/>
    <n v="203.60750360750399"/>
    <m/>
    <n v="113260.38959999999"/>
    <x v="0"/>
    <n v="12310.2564"/>
    <x v="1351"/>
    <x v="0"/>
    <m/>
  </r>
  <r>
    <d v="2025-04-17T04:53:52"/>
    <x v="1"/>
    <n v="21"/>
    <s v="DURANGO DAVID JOSE"/>
    <x v="6"/>
    <x v="0"/>
    <n v="175"/>
    <n v="21.875"/>
    <n v="162.88600288600301"/>
    <m/>
    <n v="90608.311700000006"/>
    <x v="0"/>
    <n v="12310.2564"/>
    <x v="1351"/>
    <x v="0"/>
    <m/>
  </r>
  <r>
    <d v="2025-04-17T04:53:53"/>
    <x v="9"/>
    <n v="22"/>
    <s v="QUIRAMA CASTAEDA JHON JADER"/>
    <x v="2"/>
    <x v="0"/>
    <n v="117"/>
    <n v="21.272727272727298"/>
    <n v="111.984126984127"/>
    <m/>
    <n v="62293.2143"/>
    <x v="1"/>
    <n v="12310.2564"/>
    <x v="1351"/>
    <x v="0"/>
    <m/>
  </r>
  <r>
    <d v="2025-04-17T04:53:53"/>
    <x v="1"/>
    <n v="23"/>
    <s v="SALDARRIAGA PARRA LUIS ALBERTO"/>
    <x v="0"/>
    <x v="0"/>
    <n v="159"/>
    <n v="17.6666666666667"/>
    <n v="183.246753246753"/>
    <s v="2 Descuentos (Conducts) "/>
    <n v="101934.35060000001"/>
    <x v="2"/>
    <n v="12310.2564"/>
    <x v="1351"/>
    <x v="0"/>
    <m/>
  </r>
  <r>
    <d v="2025-04-17T04:53:53"/>
    <x v="9"/>
    <n v="24"/>
    <s v="HERRERA GIRALDO DAVINSON"/>
    <x v="2"/>
    <x v="0"/>
    <n v="92"/>
    <n v="15.3333333333333"/>
    <n v="122.164502164502"/>
    <m/>
    <n v="67956.233800000002"/>
    <x v="0"/>
    <n v="12310.2564"/>
    <x v="1351"/>
    <x v="0"/>
    <m/>
  </r>
  <r>
    <d v="2025-04-17T04:53:53"/>
    <x v="1"/>
    <n v="25"/>
    <s v="TORRES  GABRIEL OSNEIDER"/>
    <x v="0"/>
    <x v="0"/>
    <n v="241"/>
    <n v="26.7777777777778"/>
    <n v="183.246753246753"/>
    <m/>
    <n v="101934.35060000001"/>
    <x v="1"/>
    <n v="12310.2564"/>
    <x v="1351"/>
    <x v="0"/>
    <m/>
  </r>
  <r>
    <d v="2025-04-17T04:53:54"/>
    <x v="9"/>
    <n v="26"/>
    <s v="CIRO MARIN RODRIGO ALBERTO"/>
    <x v="8"/>
    <x v="0"/>
    <n v="113"/>
    <n v="22.6"/>
    <n v="101.80375180375199"/>
    <s v="1 Descuento (Despachador) "/>
    <n v="56630.194799999997"/>
    <x v="0"/>
    <n v="12310.2564"/>
    <x v="1351"/>
    <x v="0"/>
    <m/>
  </r>
  <r>
    <d v="2025-04-17T04:53:54"/>
    <x v="1"/>
    <n v="27"/>
    <s v="FLORES RINCON JORGE ALBERTO"/>
    <x v="12"/>
    <x v="0"/>
    <n v="279"/>
    <n v="21.461538461538499"/>
    <n v="264.68975468975498"/>
    <s v="FERNEY HENAO Realiz 5 viajes donde moviliz 103 Usuarios "/>
    <n v="147238.50649999999"/>
    <x v="0"/>
    <n v="12310.2564"/>
    <x v="1351"/>
    <x v="0"/>
    <m/>
  </r>
  <r>
    <d v="2025-04-17T04:53:54"/>
    <x v="9"/>
    <n v="28"/>
    <s v="AGUDELO GARCIA LLORDIN ELIAS"/>
    <x v="3"/>
    <x v="0"/>
    <n v="190"/>
    <n v="19"/>
    <n v="203.60750360750399"/>
    <s v="2 Descuentos (Jefe de ruta y despachador) "/>
    <n v="113260.38959999999"/>
    <x v="0"/>
    <n v="12310.2564"/>
    <x v="1351"/>
    <x v="0"/>
    <m/>
  </r>
  <r>
    <d v="2025-04-17T04:53:54"/>
    <x v="1"/>
    <n v="29"/>
    <s v="VALENCIA MENDOZA JHON"/>
    <x v="0"/>
    <x v="0"/>
    <n v="194"/>
    <n v="21.5555555555556"/>
    <n v="183.246753246753"/>
    <m/>
    <n v="101934.35060000001"/>
    <x v="0"/>
    <n v="12310.2564"/>
    <x v="1351"/>
    <x v="0"/>
    <m/>
  </r>
  <r>
    <d v="2025-04-17T04:53:55"/>
    <x v="9"/>
    <n v="30"/>
    <s v="MARTINEZ  WILMAR"/>
    <x v="3"/>
    <x v="0"/>
    <n v="216"/>
    <n v="21.6"/>
    <n v="203.60750360750399"/>
    <s v="2 Descuentos (Usuario desubicado y despachador) "/>
    <n v="113260.38959999999"/>
    <x v="0"/>
    <n v="12310.2564"/>
    <x v="1351"/>
    <x v="0"/>
    <m/>
  </r>
  <r>
    <d v="2025-04-17T04:53:55"/>
    <x v="1"/>
    <n v="31"/>
    <s v="HINCAPIE LOPEZ DIDIER FABIAN"/>
    <x v="3"/>
    <x v="0"/>
    <n v="177"/>
    <n v="17.7"/>
    <n v="203.60750360750399"/>
    <s v=" "/>
    <n v="113260.38959999999"/>
    <x v="0"/>
    <n v="12310.2564"/>
    <x v="1351"/>
    <x v="0"/>
    <m/>
  </r>
  <r>
    <d v="2025-04-17T04:53:55"/>
    <x v="9"/>
    <n v="32"/>
    <s v="GUTIERREZ ARICAPA DANIEL HUMBERTO"/>
    <x v="0"/>
    <x v="0"/>
    <n v="206"/>
    <n v="22.8888888888889"/>
    <n v="183.246753246753"/>
    <s v="2 Descuentos (Despachador y jefe de ruta) "/>
    <n v="101934.35060000001"/>
    <x v="0"/>
    <n v="12310.2564"/>
    <x v="1351"/>
    <x v="0"/>
    <m/>
  </r>
  <r>
    <d v="2025-04-17T04:53:56"/>
    <x v="1"/>
    <n v="33"/>
    <s v="MARULANDA JARAMILLO DAWER ANDRES"/>
    <x v="0"/>
    <x v="0"/>
    <n v="159"/>
    <n v="17.6666666666667"/>
    <n v="183.246753246753"/>
    <s v="2 Descuentos (Usuarios desubicados) "/>
    <n v="101934.35060000001"/>
    <x v="0"/>
    <n v="12310.2564"/>
    <x v="1351"/>
    <x v="0"/>
    <m/>
  </r>
  <r>
    <d v="2025-04-17T04:53:56"/>
    <x v="9"/>
    <n v="34"/>
    <s v="MONTOYA OSPINA GILBERTO ANTONIO"/>
    <x v="1"/>
    <x v="0"/>
    <n v="270"/>
    <n v="24.545454545454501"/>
    <n v="223.968253968254"/>
    <m/>
    <n v="124586.4286"/>
    <x v="0"/>
    <n v="12310.2564"/>
    <x v="1351"/>
    <x v="0"/>
    <m/>
  </r>
  <r>
    <d v="2025-04-17T04:53:56"/>
    <x v="1"/>
    <n v="35"/>
    <s v="JARAMILLO  JUAN CARLOS"/>
    <x v="6"/>
    <x v="0"/>
    <n v="170"/>
    <n v="21.25"/>
    <n v="162.88600288600301"/>
    <m/>
    <n v="90608.311700000006"/>
    <x v="1"/>
    <n v="12310.2564"/>
    <x v="1351"/>
    <x v="0"/>
    <m/>
  </r>
  <r>
    <d v="2025-04-17T04:53:56"/>
    <x v="9"/>
    <n v="36"/>
    <s v="JARAMILLO JARAMILLO FRANCISCO WBEIMAR"/>
    <x v="0"/>
    <x v="0"/>
    <n v="173"/>
    <n v="19.2222222222222"/>
    <n v="183.246753246753"/>
    <m/>
    <n v="101934.35060000001"/>
    <x v="0"/>
    <n v="12310.2564"/>
    <x v="1351"/>
    <x v="0"/>
    <m/>
  </r>
  <r>
    <d v="2025-04-17T04:53:57"/>
    <x v="1"/>
    <n v="37"/>
    <s v="TABORDA ROJAS DIEGO ALEJANDRO"/>
    <x v="0"/>
    <x v="0"/>
    <n v="187"/>
    <n v="20.7777777777778"/>
    <n v="183.246753246753"/>
    <s v="1 Descuento (Conduct) "/>
    <n v="101934.35060000001"/>
    <x v="1"/>
    <n v="12310.2564"/>
    <x v="1351"/>
    <x v="0"/>
    <m/>
  </r>
  <r>
    <d v="2025-04-17T04:53:57"/>
    <x v="9"/>
    <n v="39"/>
    <s v="RUA CHAVARRIA JEFERSON ANDREY"/>
    <x v="0"/>
    <x v="0"/>
    <n v="170"/>
    <n v="18.8888888888889"/>
    <n v="183.246753246753"/>
    <m/>
    <n v="101934.35060000001"/>
    <x v="0"/>
    <n v="12310.2564"/>
    <x v="1351"/>
    <x v="0"/>
    <m/>
  </r>
  <r>
    <d v="2025-04-17T04:53:57"/>
    <x v="1"/>
    <n v="40"/>
    <s v="OCAMPO OCAMPO ANTONIO JOSE"/>
    <x v="6"/>
    <x v="0"/>
    <n v="209"/>
    <n v="24.588235294117599"/>
    <n v="173.06637806637801"/>
    <m/>
    <n v="96271.331200000001"/>
    <x v="0"/>
    <n v="12310.2564"/>
    <x v="1351"/>
    <x v="0"/>
    <m/>
  </r>
  <r>
    <d v="2025-04-17T04:53:57"/>
    <x v="9"/>
    <n v="41"/>
    <s v="DAVID  HENRY GIOVANNY"/>
    <x v="4"/>
    <x v="0"/>
    <n v="118"/>
    <n v="16.8571428571429"/>
    <n v="142.52525252525299"/>
    <m/>
    <n v="79282.272700000001"/>
    <x v="1"/>
    <n v="12310.2564"/>
    <x v="1351"/>
    <x v="0"/>
    <m/>
  </r>
  <r>
    <d v="2025-04-17T04:53:58"/>
    <x v="1"/>
    <n v="42"/>
    <s v="LOPERA ALVAREZ ESTIVEN"/>
    <x v="1"/>
    <x v="0"/>
    <n v="224"/>
    <n v="20.363636363636399"/>
    <n v="223.968253968254"/>
    <m/>
    <n v="124586.4286"/>
    <x v="1"/>
    <n v="12310.2564"/>
    <x v="1351"/>
    <x v="0"/>
    <m/>
  </r>
  <r>
    <d v="2025-04-18T00:56:31"/>
    <x v="12"/>
    <n v="2"/>
    <s v="MEDINA MARTINEZ JONATHAN ESTIVEN"/>
    <x v="1"/>
    <x v="0"/>
    <n v="161"/>
    <n v="14.636363636363599"/>
    <n v="208.943298969072"/>
    <m/>
    <n v="115796.8299"/>
    <x v="1"/>
    <n v="14445"/>
    <x v="1352"/>
    <x v="0"/>
    <m/>
  </r>
  <r>
    <d v="2025-04-18T00:56:31"/>
    <x v="12"/>
    <n v="4"/>
    <s v="SERNA GONZALES GEOVANNY ANDRES"/>
    <x v="4"/>
    <x v="0"/>
    <n v="130"/>
    <n v="18.571428571428601"/>
    <n v="132.96391752577301"/>
    <s v="3 Descuentos (Usuario desubicado y conducts) "/>
    <n v="73688.891799999998"/>
    <x v="0"/>
    <n v="14445"/>
    <x v="1352"/>
    <x v="0"/>
    <m/>
  </r>
  <r>
    <d v="2025-04-18T00:56:32"/>
    <x v="12"/>
    <n v="8"/>
    <s v="VACA FIERRO ROBINSON"/>
    <x v="1"/>
    <x v="0"/>
    <n v="231"/>
    <n v="21"/>
    <n v="208.943298969072"/>
    <s v="3 Descuentos (Usuarios desubicados y conduct) "/>
    <n v="115796.8299"/>
    <x v="1"/>
    <n v="14445"/>
    <x v="1352"/>
    <x v="0"/>
    <m/>
  </r>
  <r>
    <d v="2025-04-18T00:56:32"/>
    <x v="12"/>
    <n v="10"/>
    <s v="RAMIREZ RENGIFO JORGE ANDRES"/>
    <x v="3"/>
    <x v="0"/>
    <n v="222"/>
    <n v="22.2"/>
    <n v="189.94845360824701"/>
    <s v="4 Descuentos (Despachador y conducts)"/>
    <n v="105269.84540000001"/>
    <x v="0"/>
    <n v="14445"/>
    <x v="1352"/>
    <x v="0"/>
    <m/>
  </r>
  <r>
    <d v="2025-04-18T00:56:33"/>
    <x v="12"/>
    <n v="12"/>
    <s v="DAVID  HENRY GIOVANNY"/>
    <x v="0"/>
    <x v="0"/>
    <n v="162"/>
    <n v="18"/>
    <n v="170.95360824742301"/>
    <s v="3 Descuentos (Mecanico y usuarios desubicados) "/>
    <n v="94742.860799999995"/>
    <x v="0"/>
    <n v="14445"/>
    <x v="1352"/>
    <x v="0"/>
    <m/>
  </r>
  <r>
    <d v="2025-04-18T00:56:33"/>
    <x v="12"/>
    <n v="14"/>
    <s v="HINCAPIE LOPEZ DIDIER FABIAN"/>
    <x v="1"/>
    <x v="0"/>
    <n v="193"/>
    <n v="17.545454545454501"/>
    <n v="208.943298969072"/>
    <s v="1 Descuento (Conduct) "/>
    <n v="115796.8299"/>
    <x v="1"/>
    <n v="14445"/>
    <x v="1352"/>
    <x v="0"/>
    <m/>
  </r>
  <r>
    <d v="2025-04-18T00:56:33"/>
    <x v="12"/>
    <n v="16"/>
    <s v="PEREZ GARCIA JUAN ESTEBAN"/>
    <x v="9"/>
    <x v="0"/>
    <n v="214"/>
    <n v="17.8333333333333"/>
    <n v="227.938144329897"/>
    <m/>
    <n v="126323.8144"/>
    <x v="0"/>
    <n v="14445"/>
    <x v="1352"/>
    <x v="0"/>
    <m/>
  </r>
  <r>
    <d v="2025-04-18T00:56:34"/>
    <x v="12"/>
    <n v="18"/>
    <s v="VALENCIA MENDOZA JHON"/>
    <x v="0"/>
    <x v="0"/>
    <n v="149"/>
    <n v="16.5555555555556"/>
    <n v="170.95360824742301"/>
    <m/>
    <n v="94742.860799999995"/>
    <x v="0"/>
    <n v="14445"/>
    <x v="1352"/>
    <x v="0"/>
    <m/>
  </r>
  <r>
    <d v="2025-04-18T00:56:34"/>
    <x v="12"/>
    <n v="20"/>
    <s v="GONZALEZ PEREZ RAFAEL JOSE"/>
    <x v="1"/>
    <x v="0"/>
    <n v="229"/>
    <n v="20.818181818181799"/>
    <n v="208.943298969072"/>
    <s v="1 Descuento (Usuario movilidad reducida) "/>
    <n v="115796.8299"/>
    <x v="0"/>
    <n v="14445"/>
    <x v="1352"/>
    <x v="0"/>
    <m/>
  </r>
  <r>
    <d v="2025-04-18T00:56:34"/>
    <x v="12"/>
    <n v="22"/>
    <s v="QUIRAMA CASTAEDA JHON JADER"/>
    <x v="6"/>
    <x v="0"/>
    <n v="211"/>
    <n v="26.375"/>
    <n v="151.95876288659801"/>
    <m/>
    <n v="84215.876300000004"/>
    <x v="1"/>
    <n v="14445"/>
    <x v="1352"/>
    <x v="0"/>
    <m/>
  </r>
  <r>
    <d v="2025-04-18T00:56:34"/>
    <x v="12"/>
    <n v="24"/>
    <s v="HERRERA GIRALDO DAVINSON"/>
    <x v="3"/>
    <x v="0"/>
    <n v="162"/>
    <n v="16.2"/>
    <n v="189.94845360824701"/>
    <s v="1 Descuento (Despachador) "/>
    <n v="105269.84540000001"/>
    <x v="0"/>
    <n v="14445"/>
    <x v="1352"/>
    <x v="0"/>
    <m/>
  </r>
  <r>
    <d v="2025-04-18T00:56:35"/>
    <x v="12"/>
    <n v="26"/>
    <s v="CIRO MARIN RODRIGO ALBERTO"/>
    <x v="0"/>
    <x v="0"/>
    <n v="180"/>
    <n v="20"/>
    <n v="170.95360824742301"/>
    <s v="4 Descuentos (Despachadores y conduct) "/>
    <n v="94742.860799999995"/>
    <x v="0"/>
    <n v="14445"/>
    <x v="1352"/>
    <x v="0"/>
    <m/>
  </r>
  <r>
    <d v="2025-04-18T00:56:35"/>
    <x v="12"/>
    <n v="28"/>
    <s v="AGUDELO GARCIA LLORDIN ELIAS"/>
    <x v="0"/>
    <x v="0"/>
    <n v="181"/>
    <n v="20.1111111111111"/>
    <n v="170.95360824742301"/>
    <s v="1 Descuento (Usuario desubicado) "/>
    <n v="94742.860799999995"/>
    <x v="0"/>
    <n v="14445"/>
    <x v="1352"/>
    <x v="0"/>
    <m/>
  </r>
  <r>
    <d v="2025-04-18T00:56:35"/>
    <x v="12"/>
    <n v="30"/>
    <s v="MARTINEZ  WILMAR"/>
    <x v="2"/>
    <x v="0"/>
    <n v="155"/>
    <n v="25.8333333333333"/>
    <n v="113.969072164948"/>
    <m/>
    <n v="63161.907200000001"/>
    <x v="0"/>
    <n v="14445"/>
    <x v="1352"/>
    <x v="0"/>
    <m/>
  </r>
  <r>
    <d v="2025-04-18T00:56:36"/>
    <x v="12"/>
    <n v="32"/>
    <s v="GUTIERREZ ARICAPA DANIEL HUMBERTO"/>
    <x v="1"/>
    <x v="0"/>
    <n v="227"/>
    <n v="20.636363636363601"/>
    <n v="208.943298969072"/>
    <m/>
    <n v="115796.8299"/>
    <x v="0"/>
    <n v="14445"/>
    <x v="1352"/>
    <x v="0"/>
    <m/>
  </r>
  <r>
    <d v="2025-04-18T00:56:36"/>
    <x v="12"/>
    <n v="34"/>
    <s v="LOPERA ALVAREZ ESTIVEN"/>
    <x v="1"/>
    <x v="0"/>
    <n v="217"/>
    <n v="19.727272727272702"/>
    <n v="208.943298969072"/>
    <m/>
    <n v="115796.8299"/>
    <x v="0"/>
    <n v="14445"/>
    <x v="1352"/>
    <x v="0"/>
    <m/>
  </r>
  <r>
    <d v="2025-04-18T00:56:36"/>
    <x v="12"/>
    <n v="36"/>
    <s v="JARAMILLO JARAMILLO FRANCISCO WBEIMAR"/>
    <x v="0"/>
    <x v="0"/>
    <n v="145"/>
    <n v="16.1111111111111"/>
    <n v="170.95360824742301"/>
    <m/>
    <n v="94742.860799999995"/>
    <x v="0"/>
    <n v="14445"/>
    <x v="1352"/>
    <x v="0"/>
    <m/>
  </r>
  <r>
    <d v="2025-04-18T00:56:36"/>
    <x v="12"/>
    <n v="38"/>
    <s v="JIMENEZ HURTADO CARLOS ESTIVEN"/>
    <x v="3"/>
    <x v="0"/>
    <n v="194"/>
    <n v="19.399999999999999"/>
    <n v="189.94845360824701"/>
    <m/>
    <n v="105269.84540000001"/>
    <x v="0"/>
    <n v="14445"/>
    <x v="1352"/>
    <x v="0"/>
    <m/>
  </r>
  <r>
    <d v="2025-04-18T00:56:37"/>
    <x v="12"/>
    <n v="39"/>
    <s v="PALMAR PANA EDIXON JOSUE"/>
    <x v="3"/>
    <x v="0"/>
    <n v="160"/>
    <n v="16"/>
    <n v="189.94845360824701"/>
    <s v="Se descuenta 0.5 viaje de 8 42 am ya que NO ingresa a la minorista despues del recaudo "/>
    <n v="100034.09540000001"/>
    <x v="0"/>
    <n v="14445"/>
    <x v="1352"/>
    <x v="2"/>
    <n v="9.4499999999999993"/>
  </r>
  <r>
    <d v="2025-04-18T00:56:37"/>
    <x v="12"/>
    <n v="40"/>
    <s v="BERNAL RONDON KEVIN OSWALDO"/>
    <x v="3"/>
    <x v="0"/>
    <n v="162"/>
    <n v="16.2"/>
    <n v="189.94845360824701"/>
    <m/>
    <n v="105269.84540000001"/>
    <x v="0"/>
    <n v="14445"/>
    <x v="1352"/>
    <x v="0"/>
    <m/>
  </r>
  <r>
    <d v="2025-04-19T01:16:38"/>
    <x v="12"/>
    <n v="1"/>
    <s v="ROJAS ESCOBAR CRISTIAN ESNEIDER"/>
    <x v="6"/>
    <x v="0"/>
    <n v="140"/>
    <n v="17.5"/>
    <n v="98.494623655913998"/>
    <m/>
    <n v="52939.354800000001"/>
    <x v="0"/>
    <n v="7150"/>
    <x v="1353"/>
    <x v="0"/>
    <m/>
  </r>
  <r>
    <d v="2025-04-19T01:16:39"/>
    <x v="12"/>
    <n v="2"/>
    <s v="MEDINA MARTINEZ JONATHAN ESTIVEN"/>
    <x v="12"/>
    <x v="0"/>
    <n v="131"/>
    <n v="10.0769230769231"/>
    <n v="160.05376344086"/>
    <m/>
    <n v="86026.4516"/>
    <x v="1"/>
    <n v="7150"/>
    <x v="1353"/>
    <x v="0"/>
    <m/>
  </r>
  <r>
    <d v="2025-04-19T01:16:39"/>
    <x v="12"/>
    <n v="3"/>
    <s v="MUNERA  ALEJANDRO"/>
    <x v="0"/>
    <x v="0"/>
    <n v="112"/>
    <n v="12.4444444444444"/>
    <n v="110.806451612903"/>
    <s v="2 Descuentos (Usuarios desubicados) "/>
    <n v="59556.7742"/>
    <x v="0"/>
    <n v="7150"/>
    <x v="1353"/>
    <x v="0"/>
    <m/>
  </r>
  <r>
    <d v="2025-04-19T01:16:39"/>
    <x v="12"/>
    <n v="5"/>
    <s v="LONDOO LOPERA DUVAN ANDRES"/>
    <x v="1"/>
    <x v="0"/>
    <n v="113"/>
    <n v="10.2727272727273"/>
    <n v="135.43010752688201"/>
    <m/>
    <n v="72791.612899999993"/>
    <x v="1"/>
    <n v="7150"/>
    <x v="1353"/>
    <x v="0"/>
    <m/>
  </r>
  <r>
    <d v="2025-04-19T01:16:39"/>
    <x v="12"/>
    <n v="11"/>
    <s v="QUINTERO  ALVARO ANTONIO"/>
    <x v="1"/>
    <x v="0"/>
    <n v="164"/>
    <n v="14.909090909090899"/>
    <n v="135.43010752688201"/>
    <s v="3 Descuentos (Conduct y usuarios desubicados) "/>
    <n v="72791.612899999993"/>
    <x v="0"/>
    <n v="7150"/>
    <x v="1353"/>
    <x v="0"/>
    <m/>
  </r>
  <r>
    <d v="2025-04-19T01:16:40"/>
    <x v="12"/>
    <n v="13"/>
    <s v="CERVANTES MARTINEZ FELIX ENRIQUE"/>
    <x v="3"/>
    <x v="0"/>
    <n v="99"/>
    <n v="9.9"/>
    <n v="123.118279569892"/>
    <m/>
    <n v="66174.193499999994"/>
    <x v="0"/>
    <n v="7150"/>
    <x v="1353"/>
    <x v="0"/>
    <m/>
  </r>
  <r>
    <d v="2025-04-19T01:16:40"/>
    <x v="12"/>
    <n v="15"/>
    <s v="VERENZUELA MARTINEZ ALEXANDER"/>
    <x v="0"/>
    <x v="0"/>
    <n v="145"/>
    <n v="16.1111111111111"/>
    <n v="110.806451612903"/>
    <m/>
    <n v="59556.7742"/>
    <x v="1"/>
    <n v="7150"/>
    <x v="1353"/>
    <x v="0"/>
    <m/>
  </r>
  <r>
    <d v="2025-04-19T01:16:40"/>
    <x v="12"/>
    <n v="17"/>
    <s v="MURILLO  YORMAN ANDRES"/>
    <x v="13"/>
    <x v="0"/>
    <n v="146"/>
    <n v="10.4285714285714"/>
    <n v="172.36559139784899"/>
    <s v="3 Descuentos (Conducts y usuario movilidad reducida) "/>
    <n v="92643.870999999999"/>
    <x v="0"/>
    <n v="7150"/>
    <x v="1353"/>
    <x v="0"/>
    <m/>
  </r>
  <r>
    <d v="2025-04-19T01:16:40"/>
    <x v="12"/>
    <n v="21"/>
    <s v="DURANGO DAVID JOSE"/>
    <x v="7"/>
    <x v="0"/>
    <n v="19"/>
    <n v="6.3333333333333304"/>
    <n v="36.935483870967701"/>
    <m/>
    <n v="19852.258099999999"/>
    <x v="0"/>
    <n v="7150"/>
    <x v="1353"/>
    <x v="0"/>
    <m/>
  </r>
  <r>
    <d v="2025-04-19T01:16:41"/>
    <x v="12"/>
    <n v="23"/>
    <s v="SALDARRIAGA PARRA LUIS ALBERTO"/>
    <x v="1"/>
    <x v="0"/>
    <n v="135"/>
    <n v="12.2727272727273"/>
    <n v="135.43010752688201"/>
    <m/>
    <n v="72791.612899999993"/>
    <x v="2"/>
    <n v="7150"/>
    <x v="1353"/>
    <x v="0"/>
    <m/>
  </r>
  <r>
    <d v="2025-04-19T01:16:41"/>
    <x v="12"/>
    <n v="25"/>
    <s v="TORRES  GABRIEL OSNEIDER"/>
    <x v="3"/>
    <x v="0"/>
    <n v="135"/>
    <n v="13.5"/>
    <n v="123.118279569892"/>
    <m/>
    <n v="66174.193499999994"/>
    <x v="1"/>
    <n v="7150"/>
    <x v="1353"/>
    <x v="0"/>
    <m/>
  </r>
  <r>
    <d v="2025-04-19T01:16:41"/>
    <x v="12"/>
    <n v="27"/>
    <s v="RUA CHAVARRIA JEFERSON ANDREY"/>
    <x v="12"/>
    <x v="0"/>
    <n v="136"/>
    <n v="10.461538461538501"/>
    <n v="160.05376344086"/>
    <m/>
    <n v="86026.4516"/>
    <x v="0"/>
    <n v="7150"/>
    <x v="1353"/>
    <x v="0"/>
    <m/>
  </r>
  <r>
    <d v="2025-04-19T01:16:42"/>
    <x v="12"/>
    <n v="29"/>
    <s v="VALENCIA MENDOZA JHON"/>
    <x v="12"/>
    <x v="0"/>
    <n v="225"/>
    <n v="17.307692307692299"/>
    <n v="160.05376344086"/>
    <m/>
    <n v="86026.4516"/>
    <x v="0"/>
    <n v="7150"/>
    <x v="1353"/>
    <x v="0"/>
    <m/>
  </r>
  <r>
    <d v="2025-04-19T01:16:42"/>
    <x v="12"/>
    <n v="32"/>
    <s v="GUTIERREZ ARICAPA DANIEL HUMBERTO"/>
    <x v="3"/>
    <x v="0"/>
    <n v="108"/>
    <n v="10.8"/>
    <n v="123.118279569892"/>
    <s v="1 Descuento (Despachador) "/>
    <n v="66174.193499999994"/>
    <x v="0"/>
    <n v="7150"/>
    <x v="1353"/>
    <x v="0"/>
    <m/>
  </r>
  <r>
    <d v="2025-04-19T01:16:42"/>
    <x v="12"/>
    <n v="33"/>
    <s v="MARULANDA JARAMILLO DAWER ANDRES"/>
    <x v="9"/>
    <x v="0"/>
    <n v="138"/>
    <n v="11.5"/>
    <n v="147.741935483871"/>
    <m/>
    <n v="79409.032300000006"/>
    <x v="0"/>
    <n v="7150"/>
    <x v="1353"/>
    <x v="0"/>
    <m/>
  </r>
  <r>
    <d v="2025-04-19T01:16:42"/>
    <x v="12"/>
    <n v="35"/>
    <s v="JARAMILLO  JUAN CARLOS"/>
    <x v="0"/>
    <x v="0"/>
    <n v="82"/>
    <n v="9.1111111111111107"/>
    <n v="110.806451612903"/>
    <m/>
    <n v="59556.7742"/>
    <x v="1"/>
    <n v="7150"/>
    <x v="1353"/>
    <x v="0"/>
    <m/>
  </r>
  <r>
    <d v="2025-04-19T01:16:43"/>
    <x v="12"/>
    <n v="37"/>
    <s v="TABORDA ROJAS DIEGO ALEJANDRO"/>
    <x v="3"/>
    <x v="0"/>
    <n v="148"/>
    <n v="14.8"/>
    <n v="123.118279569892"/>
    <m/>
    <n v="66174.193499999994"/>
    <x v="1"/>
    <n v="7150"/>
    <x v="1353"/>
    <x v="0"/>
    <m/>
  </r>
  <r>
    <d v="2025-04-19T01:16:43"/>
    <x v="12"/>
    <n v="42"/>
    <s v="PALACIO  RODRIGO"/>
    <x v="3"/>
    <x v="0"/>
    <n v="114"/>
    <n v="11.4"/>
    <n v="123.118279569892"/>
    <m/>
    <n v="66174.193499999994"/>
    <x v="1"/>
    <n v="7150"/>
    <x v="1353"/>
    <x v="0"/>
    <m/>
  </r>
  <r>
    <d v="2025-04-20T02:48:02"/>
    <x v="9"/>
    <n v="1"/>
    <s v="ROJAS ESCOBAR CRISTIAN ESNEIDER"/>
    <x v="1"/>
    <x v="0"/>
    <n v="166"/>
    <n v="15.090909090909101"/>
    <n v="162.64516129032299"/>
    <m/>
    <n v="88712.419399999999"/>
    <x v="0"/>
    <n v="9258.9743999999992"/>
    <x v="1354"/>
    <x v="0"/>
    <m/>
  </r>
  <r>
    <d v="2025-04-20T02:48:02"/>
    <x v="1"/>
    <n v="2"/>
    <s v="PARIAS MURIEL JHON FREDY"/>
    <x v="6"/>
    <x v="0"/>
    <n v="103"/>
    <n v="12.875"/>
    <n v="118.287390029326"/>
    <s v="2 Descuentos (Usuarios desubicados) "/>
    <n v="64518.123200000002"/>
    <x v="1"/>
    <n v="9258.9743999999992"/>
    <x v="1354"/>
    <x v="0"/>
    <m/>
  </r>
  <r>
    <d v="2025-04-20T02:48:03"/>
    <x v="9"/>
    <n v="3"/>
    <s v="MUNERA  ALEJANDRO"/>
    <x v="3"/>
    <x v="0"/>
    <n v="169"/>
    <n v="16.899999999999999"/>
    <n v="147.85923753665699"/>
    <m/>
    <n v="80647.653999999995"/>
    <x v="0"/>
    <n v="9258.9743999999992"/>
    <x v="1354"/>
    <x v="0"/>
    <m/>
  </r>
  <r>
    <d v="2025-04-20T02:48:03"/>
    <x v="1"/>
    <n v="4"/>
    <s v="HENAO HOYOS SANTIAGO"/>
    <x v="6"/>
    <x v="0"/>
    <n v="140"/>
    <n v="16.470588235294102"/>
    <n v="125.68035190615799"/>
    <m/>
    <n v="68550.505900000004"/>
    <x v="0"/>
    <n v="9258.9743999999992"/>
    <x v="1354"/>
    <x v="0"/>
    <m/>
  </r>
  <r>
    <d v="2025-04-20T02:48:03"/>
    <x v="9"/>
    <n v="5"/>
    <s v="LONDOO LOPERA DUVAN ANDRES"/>
    <x v="8"/>
    <x v="0"/>
    <n v="76"/>
    <n v="15.2"/>
    <n v="73.929618768328396"/>
    <s v="3 Descuentos (Usuario desubicado y despachador) "/>
    <n v="40323.826999999997"/>
    <x v="1"/>
    <n v="9258.9743999999992"/>
    <x v="1354"/>
    <x v="0"/>
    <m/>
  </r>
  <r>
    <d v="2025-04-20T02:48:04"/>
    <x v="1"/>
    <n v="6"/>
    <s v="LOPEZ PINEDA DANIEL ESTIVEN"/>
    <x v="3"/>
    <x v="0"/>
    <n v="134"/>
    <n v="13.4"/>
    <n v="147.85923753665699"/>
    <m/>
    <n v="80647.653999999995"/>
    <x v="0"/>
    <n v="9258.9743999999992"/>
    <x v="1354"/>
    <x v="0"/>
    <m/>
  </r>
  <r>
    <d v="2025-04-20T02:48:04"/>
    <x v="9"/>
    <n v="8"/>
    <s v="QUINTERO  ALVARO ANTONIO"/>
    <x v="0"/>
    <x v="0"/>
    <n v="126"/>
    <n v="14"/>
    <n v="133.07331378299099"/>
    <m/>
    <n v="72582.888600000006"/>
    <x v="1"/>
    <n v="9258.9743999999992"/>
    <x v="1354"/>
    <x v="0"/>
    <m/>
  </r>
  <r>
    <d v="2025-04-20T02:48:04"/>
    <x v="1"/>
    <n v="10"/>
    <s v="GARCIA  SEBASTIAN"/>
    <x v="1"/>
    <x v="0"/>
    <n v="113"/>
    <n v="10.2727272727273"/>
    <n v="162.64516129032299"/>
    <s v="1 Descuento (Monitoreo) "/>
    <n v="88712.419399999999"/>
    <x v="0"/>
    <n v="9258.9743999999992"/>
    <x v="1354"/>
    <x v="0"/>
    <m/>
  </r>
  <r>
    <d v="2025-04-20T02:48:04"/>
    <x v="9"/>
    <n v="11"/>
    <s v="PUERTA URREGO EDWARD ANDRES"/>
    <x v="9"/>
    <x v="0"/>
    <n v="232"/>
    <n v="19.3333333333333"/>
    <n v="177.43108504398799"/>
    <s v="2 Descuentos (Usuarios desubicados) "/>
    <n v="96777.184800000003"/>
    <x v="0"/>
    <n v="9258.9743999999992"/>
    <x v="1354"/>
    <x v="0"/>
    <m/>
  </r>
  <r>
    <d v="2025-04-20T02:48:05"/>
    <x v="1"/>
    <n v="12"/>
    <s v="JIMENEZ JIMENEZ OMAR DAVID"/>
    <x v="0"/>
    <x v="0"/>
    <n v="142"/>
    <n v="15.7777777777778"/>
    <n v="133.07331378299099"/>
    <m/>
    <n v="72582.888600000006"/>
    <x v="0"/>
    <n v="9258.9743999999992"/>
    <x v="1354"/>
    <x v="0"/>
    <m/>
  </r>
  <r>
    <d v="2025-04-20T02:48:05"/>
    <x v="9"/>
    <n v="13"/>
    <s v="CERVANTES MARTINEZ FELIX ENRIQUE"/>
    <x v="6"/>
    <x v="0"/>
    <n v="113"/>
    <n v="14.125"/>
    <n v="118.287390029326"/>
    <m/>
    <n v="64518.123200000002"/>
    <x v="0"/>
    <n v="9258.9743999999992"/>
    <x v="1354"/>
    <x v="0"/>
    <m/>
  </r>
  <r>
    <d v="2025-04-20T02:48:05"/>
    <x v="1"/>
    <n v="14"/>
    <s v="HINCAPIE LOPEZ DIDIER FABIAN"/>
    <x v="3"/>
    <x v="0"/>
    <n v="148"/>
    <n v="14.8"/>
    <n v="147.85923753665699"/>
    <s v="1 Descuento (Despachador) "/>
    <n v="80647.653999999995"/>
    <x v="1"/>
    <n v="9258.9743999999992"/>
    <x v="1354"/>
    <x v="0"/>
    <m/>
  </r>
  <r>
    <d v="2025-04-20T02:48:05"/>
    <x v="9"/>
    <n v="15"/>
    <s v="VERENZUELA MARTINEZ ALEXANDER"/>
    <x v="6"/>
    <x v="0"/>
    <n v="114"/>
    <n v="14.25"/>
    <n v="118.287390029326"/>
    <m/>
    <n v="64518.123200000002"/>
    <x v="1"/>
    <n v="9258.9743999999992"/>
    <x v="1354"/>
    <x v="0"/>
    <m/>
  </r>
  <r>
    <d v="2025-04-20T02:48:06"/>
    <x v="1"/>
    <n v="16"/>
    <s v="PEREZ GARCIA JUAN ESTEBAN"/>
    <x v="3"/>
    <x v="0"/>
    <n v="134"/>
    <n v="13.4"/>
    <n v="147.85923753665699"/>
    <m/>
    <n v="80647.653999999995"/>
    <x v="0"/>
    <n v="9258.9743999999992"/>
    <x v="1354"/>
    <x v="0"/>
    <m/>
  </r>
  <r>
    <d v="2025-04-20T02:48:06"/>
    <x v="9"/>
    <n v="17"/>
    <s v="MURILLO  YORMAN ANDRES"/>
    <x v="3"/>
    <x v="0"/>
    <n v="124"/>
    <n v="12.4"/>
    <n v="147.85923753665699"/>
    <s v="1 Descuento (Despachador) "/>
    <n v="80647.653999999995"/>
    <x v="0"/>
    <n v="9258.9743999999992"/>
    <x v="1354"/>
    <x v="0"/>
    <m/>
  </r>
  <r>
    <d v="2025-04-20T02:48:06"/>
    <x v="1"/>
    <n v="18"/>
    <s v="BETANCUR GUZMAN JHON FERNANDO"/>
    <x v="0"/>
    <x v="0"/>
    <n v="136"/>
    <n v="15.1111111111111"/>
    <n v="133.07331378299099"/>
    <m/>
    <n v="72582.888600000006"/>
    <x v="0"/>
    <n v="9258.9743999999992"/>
    <x v="1354"/>
    <x v="0"/>
    <m/>
  </r>
  <r>
    <d v="2025-04-20T02:48:06"/>
    <x v="9"/>
    <n v="20"/>
    <s v="GONZALEZ PEREZ RAFAEL JOSE"/>
    <x v="0"/>
    <x v="0"/>
    <n v="121"/>
    <n v="13.4444444444444"/>
    <n v="133.07331378299099"/>
    <m/>
    <n v="72582.888600000006"/>
    <x v="0"/>
    <n v="9258.9743999999992"/>
    <x v="1354"/>
    <x v="0"/>
    <m/>
  </r>
  <r>
    <d v="2025-04-20T02:48:07"/>
    <x v="1"/>
    <n v="21"/>
    <s v="DURANGO DAVID JOSE"/>
    <x v="14"/>
    <x v="3"/>
    <n v="8"/>
    <n v="16"/>
    <n v="7.3929618768328398"/>
    <m/>
    <n v="4032.3827000000001"/>
    <x v="0"/>
    <n v="9258.9743999999992"/>
    <x v="1354"/>
    <x v="0"/>
    <m/>
  </r>
  <r>
    <d v="2025-04-20T02:48:07"/>
    <x v="9"/>
    <n v="22"/>
    <s v="QUIRAMA CASTAEDA JHON JADER"/>
    <x v="0"/>
    <x v="0"/>
    <n v="131"/>
    <n v="14.5555555555556"/>
    <n v="133.07331378299099"/>
    <m/>
    <n v="72582.888600000006"/>
    <x v="1"/>
    <n v="9258.9743999999992"/>
    <x v="1354"/>
    <x v="0"/>
    <m/>
  </r>
  <r>
    <d v="2025-04-20T02:48:07"/>
    <x v="1"/>
    <n v="23"/>
    <s v="SALDARRIAGA PARRA LUIS ALBERTO"/>
    <x v="0"/>
    <x v="0"/>
    <n v="109"/>
    <n v="12.1111111111111"/>
    <n v="133.07331378299099"/>
    <m/>
    <n v="72582.888600000006"/>
    <x v="2"/>
    <n v="9258.9743999999992"/>
    <x v="1354"/>
    <x v="0"/>
    <m/>
  </r>
  <r>
    <d v="2025-04-20T02:48:08"/>
    <x v="9"/>
    <n v="24"/>
    <s v="HERRERA GIRALDO DAVINSON"/>
    <x v="0"/>
    <x v="0"/>
    <n v="103"/>
    <n v="11.4444444444444"/>
    <n v="133.07331378299099"/>
    <m/>
    <n v="72582.888600000006"/>
    <x v="0"/>
    <n v="9258.9743999999992"/>
    <x v="1354"/>
    <x v="0"/>
    <m/>
  </r>
  <r>
    <d v="2025-04-20T02:48:08"/>
    <x v="1"/>
    <n v="25"/>
    <s v="TORRES  GABRIEL OSNEIDER"/>
    <x v="0"/>
    <x v="0"/>
    <n v="112"/>
    <n v="12.4444444444444"/>
    <n v="133.07331378299099"/>
    <m/>
    <n v="72582.888600000006"/>
    <x v="1"/>
    <n v="9258.9743999999992"/>
    <x v="1354"/>
    <x v="0"/>
    <m/>
  </r>
  <r>
    <d v="2025-04-20T02:48:08"/>
    <x v="9"/>
    <n v="26"/>
    <s v="CIRO MARIN RODRIGO ALBERTO"/>
    <x v="4"/>
    <x v="0"/>
    <n v="108"/>
    <n v="15.4285714285714"/>
    <n v="103.50146627565999"/>
    <m/>
    <n v="56453.357799999998"/>
    <x v="0"/>
    <n v="9258.9743999999992"/>
    <x v="1354"/>
    <x v="0"/>
    <m/>
  </r>
  <r>
    <d v="2025-04-20T02:48:08"/>
    <x v="1"/>
    <n v="27"/>
    <s v="RUA CHAVARRIA JEFERSON ANDREY"/>
    <x v="1"/>
    <x v="0"/>
    <n v="148"/>
    <n v="13.454545454545499"/>
    <n v="162.64516129032299"/>
    <s v="1 Descuento (Usuario movilidad reducida) "/>
    <n v="88712.419399999999"/>
    <x v="0"/>
    <n v="9258.9743999999992"/>
    <x v="1354"/>
    <x v="0"/>
    <m/>
  </r>
  <r>
    <d v="2025-04-20T02:48:09"/>
    <x v="9"/>
    <n v="28"/>
    <s v="AGUDELO GARCIA LLORDIN ELIAS"/>
    <x v="4"/>
    <x v="0"/>
    <n v="120"/>
    <n v="17.1428571428571"/>
    <n v="103.50146627565999"/>
    <s v="1 Descuento (Despachador) "/>
    <n v="56453.357799999998"/>
    <x v="0"/>
    <n v="9258.9743999999992"/>
    <x v="1354"/>
    <x v="0"/>
    <m/>
  </r>
  <r>
    <d v="2025-04-20T02:48:09"/>
    <x v="1"/>
    <n v="29"/>
    <s v="VALENCIA MENDOZA JHON"/>
    <x v="0"/>
    <x v="0"/>
    <n v="158"/>
    <n v="17.5555555555556"/>
    <n v="133.07331378299099"/>
    <m/>
    <n v="72582.888600000006"/>
    <x v="0"/>
    <n v="9258.9743999999992"/>
    <x v="1354"/>
    <x v="0"/>
    <m/>
  </r>
  <r>
    <d v="2025-04-20T02:48:09"/>
    <x v="9"/>
    <n v="30"/>
    <s v="MARTINEZ  WILMAR"/>
    <x v="2"/>
    <x v="0"/>
    <n v="80"/>
    <n v="13.3333333333333"/>
    <n v="88.715542521994095"/>
    <s v="1 Descuento (Despachador) "/>
    <n v="48388.592400000001"/>
    <x v="0"/>
    <n v="9258.9743999999992"/>
    <x v="1354"/>
    <x v="0"/>
    <m/>
  </r>
  <r>
    <d v="2025-04-20T02:48:09"/>
    <x v="1"/>
    <n v="31"/>
    <s v="GUTIERREZ ARICAPA DANIEL HUMBERTO"/>
    <x v="3"/>
    <x v="0"/>
    <n v="162"/>
    <n v="16.2"/>
    <n v="147.85923753665699"/>
    <s v="1 Descuento (Despachador) "/>
    <n v="80647.653999999995"/>
    <x v="0"/>
    <n v="9258.9743999999992"/>
    <x v="1354"/>
    <x v="0"/>
    <m/>
  </r>
  <r>
    <d v="2025-04-20T02:48:10"/>
    <x v="9"/>
    <n v="32"/>
    <s v="AGUDELO GARCIA DENIN ANGELO"/>
    <x v="0"/>
    <x v="0"/>
    <n v="143"/>
    <n v="15.8888888888889"/>
    <n v="133.07331378299099"/>
    <s v="2 Descuentos (Despachador) "/>
    <n v="72582.888600000006"/>
    <x v="0"/>
    <n v="9258.9743999999992"/>
    <x v="1354"/>
    <x v="0"/>
    <m/>
  </r>
  <r>
    <d v="2025-04-20T02:48:10"/>
    <x v="1"/>
    <n v="33"/>
    <s v="MARULANDA JARAMILLO DAWER ANDRES"/>
    <x v="0"/>
    <x v="0"/>
    <n v="130"/>
    <n v="14.4444444444444"/>
    <n v="133.07331378299099"/>
    <m/>
    <n v="72582.888600000006"/>
    <x v="0"/>
    <n v="9258.9743999999992"/>
    <x v="1354"/>
    <x v="0"/>
    <m/>
  </r>
  <r>
    <d v="2025-04-20T02:48:10"/>
    <x v="9"/>
    <n v="34"/>
    <s v="MONTOYA OSPINA GILBERTO ANTONIO"/>
    <x v="9"/>
    <x v="0"/>
    <n v="241"/>
    <n v="20.0833333333333"/>
    <n v="177.43108504398799"/>
    <m/>
    <n v="96777.184800000003"/>
    <x v="0"/>
    <n v="9258.9743999999992"/>
    <x v="1354"/>
    <x v="0"/>
    <m/>
  </r>
  <r>
    <d v="2025-04-20T02:48:10"/>
    <x v="1"/>
    <n v="35"/>
    <s v="JARAMILLO  JUAN CARLOS"/>
    <x v="3"/>
    <x v="0"/>
    <n v="152"/>
    <n v="15.2"/>
    <n v="147.85923753665699"/>
    <s v="3 Descuentos (Usuario movilidad reducida) "/>
    <n v="80647.653999999995"/>
    <x v="1"/>
    <n v="9258.9743999999992"/>
    <x v="1354"/>
    <x v="0"/>
    <m/>
  </r>
  <r>
    <d v="2025-04-20T02:48:11"/>
    <x v="9"/>
    <n v="36"/>
    <s v="MARTINEZ CHAVERRA LUIS NORBERTO"/>
    <x v="3"/>
    <x v="0"/>
    <n v="175"/>
    <n v="17.5"/>
    <n v="147.85923753665699"/>
    <m/>
    <n v="80647.653999999995"/>
    <x v="0"/>
    <n v="9258.9743999999992"/>
    <x v="1354"/>
    <x v="0"/>
    <m/>
  </r>
  <r>
    <d v="2025-04-20T02:48:11"/>
    <x v="1"/>
    <n v="37"/>
    <s v="TABORDA ROJAS DIEGO ALEJANDRO"/>
    <x v="6"/>
    <x v="0"/>
    <n v="125"/>
    <n v="15.625"/>
    <n v="118.287390029326"/>
    <m/>
    <n v="64518.123200000002"/>
    <x v="1"/>
    <n v="9258.9743999999992"/>
    <x v="1354"/>
    <x v="0"/>
    <m/>
  </r>
  <r>
    <d v="2025-04-20T02:48:11"/>
    <x v="9"/>
    <n v="38"/>
    <s v="JIMENEZ HERNANDEZ ESTEBAN CAMILO"/>
    <x v="0"/>
    <x v="0"/>
    <n v="156"/>
    <n v="17.3333333333333"/>
    <n v="133.07331378299099"/>
    <s v="3 Descuentos (Usuario movilidad reducida) "/>
    <n v="72582.888600000006"/>
    <x v="0"/>
    <n v="9258.9743999999992"/>
    <x v="1354"/>
    <x v="0"/>
    <m/>
  </r>
  <r>
    <d v="2025-04-20T02:48:11"/>
    <x v="1"/>
    <n v="39"/>
    <s v="PALMAR PANA EDIXON JOSUE"/>
    <x v="10"/>
    <x v="0"/>
    <n v="48"/>
    <n v="12"/>
    <n v="59.143695014662804"/>
    <m/>
    <n v="32259.061600000001"/>
    <x v="0"/>
    <n v="9258.9743999999992"/>
    <x v="1354"/>
    <x v="0"/>
    <m/>
  </r>
  <r>
    <d v="2025-04-20T02:48:12"/>
    <x v="9"/>
    <n v="40"/>
    <s v="OCAMPO OCAMPO ANTONIO JOSE"/>
    <x v="0"/>
    <x v="0"/>
    <n v="107"/>
    <n v="11.8888888888889"/>
    <n v="133.07331378299099"/>
    <m/>
    <n v="72582.888600000006"/>
    <x v="0"/>
    <n v="9258.9743999999992"/>
    <x v="1354"/>
    <x v="0"/>
    <m/>
  </r>
  <r>
    <d v="2025-04-20T02:48:12"/>
    <x v="1"/>
    <n v="41"/>
    <s v="GARCIA DAVID WILSON ALBERTO"/>
    <x v="0"/>
    <x v="0"/>
    <n v="122"/>
    <n v="13.5555555555556"/>
    <n v="133.07331378299099"/>
    <m/>
    <n v="72582.888600000006"/>
    <x v="1"/>
    <n v="9258.9743999999992"/>
    <x v="1354"/>
    <x v="0"/>
    <m/>
  </r>
  <r>
    <d v="2025-04-20T02:48:12"/>
    <x v="9"/>
    <n v="42"/>
    <s v="PALACIO  RODRIGO"/>
    <x v="6"/>
    <x v="0"/>
    <n v="113"/>
    <n v="14.125"/>
    <n v="118.287390029326"/>
    <m/>
    <n v="64518.123200000002"/>
    <x v="1"/>
    <n v="9258.9743999999992"/>
    <x v="1354"/>
    <x v="0"/>
    <m/>
  </r>
  <r>
    <d v="2025-04-21T01:47:44"/>
    <x v="12"/>
    <n v="6"/>
    <s v="LOPEZ PINEDA DANIEL ESTIVEN"/>
    <x v="3"/>
    <x v="0"/>
    <n v="144"/>
    <n v="14.4"/>
    <n v="160.15306122448999"/>
    <m/>
    <n v="87839.540800000002"/>
    <x v="0"/>
    <n v="11159.090899999999"/>
    <x v="1355"/>
    <x v="0"/>
    <m/>
  </r>
  <r>
    <d v="2025-04-21T01:47:44"/>
    <x v="12"/>
    <n v="8"/>
    <s v="VACA FIERRO ROBINSON"/>
    <x v="3"/>
    <x v="0"/>
    <n v="140"/>
    <n v="14"/>
    <n v="160.15306122448999"/>
    <m/>
    <n v="87839.540800000002"/>
    <x v="1"/>
    <n v="11159.090899999999"/>
    <x v="1355"/>
    <x v="0"/>
    <m/>
  </r>
  <r>
    <d v="2025-04-21T01:47:44"/>
    <x v="12"/>
    <n v="10"/>
    <s v="RAMIREZ RENGIFO JORGE ANDRES"/>
    <x v="3"/>
    <x v="0"/>
    <n v="175"/>
    <n v="17.5"/>
    <n v="160.15306122448999"/>
    <s v="3 Descuentos (Despachador y conducts) "/>
    <n v="87839.540800000002"/>
    <x v="0"/>
    <n v="11159.090899999999"/>
    <x v="1355"/>
    <x v="0"/>
    <m/>
  </r>
  <r>
    <d v="2025-04-21T01:47:45"/>
    <x v="12"/>
    <n v="11"/>
    <s v="BETANCUR GUZMAN JHON FERNANDO"/>
    <x v="6"/>
    <x v="0"/>
    <n v="162"/>
    <n v="20.25"/>
    <n v="128.12244897959201"/>
    <m/>
    <n v="70271.632700000002"/>
    <x v="0"/>
    <n v="11159.090899999999"/>
    <x v="1355"/>
    <x v="0"/>
    <m/>
  </r>
  <r>
    <d v="2025-04-21T01:47:45"/>
    <x v="12"/>
    <n v="12"/>
    <s v="JIMENEZ JIMENEZ OMAR DAVID"/>
    <x v="0"/>
    <x v="0"/>
    <n v="157"/>
    <n v="17.4444444444444"/>
    <n v="144.13775510204101"/>
    <m/>
    <n v="79055.5867"/>
    <x v="0"/>
    <n v="11159.090899999999"/>
    <x v="1355"/>
    <x v="0"/>
    <m/>
  </r>
  <r>
    <d v="2025-04-21T01:47:45"/>
    <x v="12"/>
    <n v="14"/>
    <s v="HINCAPIE LOPEZ DIDIER FABIAN"/>
    <x v="0"/>
    <x v="0"/>
    <n v="119"/>
    <n v="13.2222222222222"/>
    <n v="144.13775510204101"/>
    <s v="2 Descuentos (Usuarios desubicados) "/>
    <n v="79055.5867"/>
    <x v="1"/>
    <n v="11159.090899999999"/>
    <x v="1355"/>
    <x v="0"/>
    <m/>
  </r>
  <r>
    <d v="2025-04-21T01:47:46"/>
    <x v="12"/>
    <n v="16"/>
    <s v="JARAMILLO JARAMILLO FRANCISCO WBEIMAR"/>
    <x v="0"/>
    <x v="0"/>
    <n v="144"/>
    <n v="16"/>
    <n v="144.13775510204101"/>
    <s v="2 Descuentos (Despachador) "/>
    <n v="79055.5867"/>
    <x v="0"/>
    <n v="11159.090899999999"/>
    <x v="1355"/>
    <x v="0"/>
    <m/>
  </r>
  <r>
    <d v="2025-04-21T01:47:46"/>
    <x v="12"/>
    <n v="18"/>
    <s v="BETANCUR GUZMAN JHON FERNANDO"/>
    <x v="11"/>
    <x v="0"/>
    <n v="19"/>
    <n v="9.5"/>
    <n v="32.030612244898002"/>
    <s v="2 Descuentos (Despachador) "/>
    <n v="17567.908200000002"/>
    <x v="0"/>
    <n v="11159.090899999999"/>
    <x v="1355"/>
    <x v="0"/>
    <m/>
  </r>
  <r>
    <d v="2025-04-21T01:47:46"/>
    <x v="12"/>
    <n v="20"/>
    <s v="GONZALEZ PEREZ RAFAEL JOSE"/>
    <x v="0"/>
    <x v="0"/>
    <n v="134"/>
    <n v="14.8888888888889"/>
    <n v="144.13775510204101"/>
    <m/>
    <n v="79055.5867"/>
    <x v="0"/>
    <n v="11159.090899999999"/>
    <x v="1355"/>
    <x v="0"/>
    <m/>
  </r>
  <r>
    <d v="2025-04-21T01:47:47"/>
    <x v="12"/>
    <n v="22"/>
    <s v="QUIRAMA CASTAEDA JHON JADER"/>
    <x v="3"/>
    <x v="0"/>
    <n v="152"/>
    <n v="15.2"/>
    <n v="160.15306122448999"/>
    <m/>
    <n v="87839.540800000002"/>
    <x v="1"/>
    <n v="11159.090899999999"/>
    <x v="1355"/>
    <x v="0"/>
    <m/>
  </r>
  <r>
    <d v="2025-04-21T01:47:47"/>
    <x v="12"/>
    <n v="24"/>
    <s v="HERRERA GIRALDO DAVINSON"/>
    <x v="3"/>
    <x v="0"/>
    <n v="137"/>
    <n v="13.7"/>
    <n v="160.15306122448999"/>
    <m/>
    <n v="87839.540800000002"/>
    <x v="0"/>
    <n v="11159.090899999999"/>
    <x v="1355"/>
    <x v="0"/>
    <m/>
  </r>
  <r>
    <d v="2025-04-21T01:47:47"/>
    <x v="12"/>
    <n v="25"/>
    <s v="HENAO HOYOS SANTIAGO"/>
    <x v="0"/>
    <x v="0"/>
    <n v="123"/>
    <n v="13.6666666666667"/>
    <n v="144.13775510204101"/>
    <s v="1 Descuento (Despachador) "/>
    <n v="79055.5867"/>
    <x v="1"/>
    <n v="11159.090899999999"/>
    <x v="1355"/>
    <x v="0"/>
    <m/>
  </r>
  <r>
    <d v="2025-04-21T01:47:48"/>
    <x v="12"/>
    <n v="26"/>
    <s v="CIRO MARIN RODRIGO ALBERTO"/>
    <x v="3"/>
    <x v="0"/>
    <n v="147"/>
    <n v="14.7"/>
    <n v="160.15306122448999"/>
    <m/>
    <n v="87839.540800000002"/>
    <x v="0"/>
    <n v="11159.090899999999"/>
    <x v="1355"/>
    <x v="0"/>
    <m/>
  </r>
  <r>
    <d v="2025-04-21T01:47:48"/>
    <x v="12"/>
    <n v="27"/>
    <s v="RUA CHAVARRIA JEFERSON ANDREY"/>
    <x v="0"/>
    <x v="0"/>
    <n v="137"/>
    <n v="15.2222222222222"/>
    <n v="144.13775510204101"/>
    <s v="2 Descuentos (Conducts) "/>
    <n v="79055.5867"/>
    <x v="0"/>
    <n v="11159.090899999999"/>
    <x v="1355"/>
    <x v="0"/>
    <m/>
  </r>
  <r>
    <d v="2025-04-21T01:47:48"/>
    <x v="12"/>
    <n v="28"/>
    <s v="AGUDELO GARCIA LLORDIN ELIAS"/>
    <x v="3"/>
    <x v="0"/>
    <n v="189"/>
    <n v="18.899999999999999"/>
    <n v="160.15306122448999"/>
    <s v="2 Descuentos (Usuarios desubicados) "/>
    <n v="87839.540800000002"/>
    <x v="0"/>
    <n v="11159.090899999999"/>
    <x v="1355"/>
    <x v="0"/>
    <m/>
  </r>
  <r>
    <d v="2025-04-21T01:47:48"/>
    <x v="12"/>
    <n v="32"/>
    <s v="AGUDELO GARCIA DENIN ANGELO"/>
    <x v="6"/>
    <x v="0"/>
    <n v="134"/>
    <n v="16.75"/>
    <n v="128.12244897959201"/>
    <m/>
    <n v="70271.632700000002"/>
    <x v="0"/>
    <n v="11159.090899999999"/>
    <x v="1355"/>
    <x v="0"/>
    <m/>
  </r>
  <r>
    <d v="2025-04-21T01:47:49"/>
    <x v="12"/>
    <n v="34"/>
    <s v="MONTOYA OSPINA GILBERTO ANTONIO"/>
    <x v="0"/>
    <x v="0"/>
    <n v="173"/>
    <n v="19.2222222222222"/>
    <n v="144.13775510204101"/>
    <s v="1 Descuento (Usuario movilidad reducida)"/>
    <n v="79055.5867"/>
    <x v="0"/>
    <n v="11159.090899999999"/>
    <x v="1355"/>
    <x v="0"/>
    <m/>
  </r>
  <r>
    <d v="2025-04-21T01:47:49"/>
    <x v="12"/>
    <n v="36"/>
    <s v="MARTINEZ CHAVERRA LUIS NORBERTO"/>
    <x v="1"/>
    <x v="0"/>
    <n v="211"/>
    <n v="19.181818181818201"/>
    <n v="176.16836734693899"/>
    <m/>
    <n v="96623.494900000005"/>
    <x v="0"/>
    <n v="11159.090899999999"/>
    <x v="1355"/>
    <x v="0"/>
    <m/>
  </r>
  <r>
    <d v="2025-04-21T01:47:49"/>
    <x v="12"/>
    <n v="38"/>
    <s v="JIMENEZ HERNANDEZ ESTEBAN CAMILO"/>
    <x v="8"/>
    <x v="0"/>
    <n v="106"/>
    <n v="21.2"/>
    <n v="80.076530612244895"/>
    <m/>
    <n v="43919.770400000001"/>
    <x v="0"/>
    <n v="11159.090899999999"/>
    <x v="1355"/>
    <x v="0"/>
    <m/>
  </r>
  <r>
    <d v="2025-04-21T01:47:49"/>
    <x v="12"/>
    <n v="39"/>
    <s v="PALMAR PANA EDIXON JOSUE"/>
    <x v="0"/>
    <x v="0"/>
    <n v="124"/>
    <n v="13.7777777777778"/>
    <n v="144.13775510204101"/>
    <m/>
    <n v="79055.5867"/>
    <x v="0"/>
    <n v="11159.090899999999"/>
    <x v="1355"/>
    <x v="0"/>
    <m/>
  </r>
  <r>
    <d v="2025-04-21T01:47:50"/>
    <x v="12"/>
    <n v="40"/>
    <s v="OCAMPO OCAMPO ANTONIO JOSE"/>
    <x v="1"/>
    <x v="0"/>
    <n v="162"/>
    <n v="14.7272727272727"/>
    <n v="176.16836734693899"/>
    <m/>
    <n v="96623.494900000005"/>
    <x v="0"/>
    <n v="11159.090899999999"/>
    <x v="1355"/>
    <x v="0"/>
    <m/>
  </r>
  <r>
    <d v="2025-04-21T01:47:50"/>
    <x v="12"/>
    <n v="41"/>
    <s v="GARCIA DAVID WILSON ALBERTO"/>
    <x v="0"/>
    <x v="0"/>
    <n v="150"/>
    <n v="16.6666666666667"/>
    <n v="144.13775510204101"/>
    <m/>
    <n v="79055.5867"/>
    <x v="1"/>
    <n v="11159.090899999999"/>
    <x v="1355"/>
    <x v="0"/>
    <m/>
  </r>
  <r>
    <d v="2025-04-22T01:07:00"/>
    <x v="9"/>
    <n v="1"/>
    <s v="RESTREPO RODRIGUEZ LIBARDO ANDRES"/>
    <x v="0"/>
    <x v="0"/>
    <n v="183"/>
    <n v="20.3333333333333"/>
    <n v="187.552447552448"/>
    <s v="3 Descuentos (usuarios movilidad reducida y desubicados) "/>
    <n v="104453.18180000001"/>
    <x v="0"/>
    <n v="13507.692300000001"/>
    <x v="1356"/>
    <x v="0"/>
    <m/>
  </r>
  <r>
    <d v="2025-04-22T01:07:01"/>
    <x v="1"/>
    <n v="2"/>
    <s v="QUINTERO  ALVARO ANTONIO"/>
    <x v="8"/>
    <x v="0"/>
    <n v="136"/>
    <n v="27.2"/>
    <n v="104.195804195804"/>
    <m/>
    <n v="58029.5455"/>
    <x v="1"/>
    <n v="13507.692300000001"/>
    <x v="1356"/>
    <x v="0"/>
    <m/>
  </r>
  <r>
    <d v="2025-04-22T01:07:01"/>
    <x v="9"/>
    <n v="3"/>
    <s v="MUNERA  ALEJANDRO"/>
    <x v="6"/>
    <x v="0"/>
    <n v="200"/>
    <n v="25"/>
    <n v="166.713286713287"/>
    <s v="2 Descuentos (Conduct y jefe de ruta) "/>
    <n v="92847.272700000001"/>
    <x v="0"/>
    <n v="13507.692300000001"/>
    <x v="1356"/>
    <x v="0"/>
    <m/>
  </r>
  <r>
    <d v="2025-04-22T01:07:01"/>
    <x v="1"/>
    <n v="4"/>
    <s v="SERNA GONZALES GEOVANNY ANDRES"/>
    <x v="0"/>
    <x v="0"/>
    <n v="206"/>
    <n v="22.8888888888889"/>
    <n v="187.552447552448"/>
    <s v="3 Descuentos (Jefe de ruta y usuario desubicado) "/>
    <n v="104453.18180000001"/>
    <x v="0"/>
    <n v="13507.692300000001"/>
    <x v="1356"/>
    <x v="0"/>
    <m/>
  </r>
  <r>
    <d v="2025-04-22T01:07:02"/>
    <x v="9"/>
    <n v="5"/>
    <s v="LONDOO LOPERA DUVAN ANDRES"/>
    <x v="10"/>
    <x v="0"/>
    <n v="126"/>
    <n v="28"/>
    <n v="93.776223776223802"/>
    <m/>
    <n v="52226.590900000003"/>
    <x v="1"/>
    <n v="13507.692300000001"/>
    <x v="1356"/>
    <x v="0"/>
    <m/>
  </r>
  <r>
    <d v="2025-04-22T01:07:02"/>
    <x v="1"/>
    <n v="6"/>
    <s v="LOPEZ PINEDA DANIEL ESTIVEN "/>
    <x v="13"/>
    <x v="0"/>
    <n v="286"/>
    <n v="20.428571428571399"/>
    <n v="291.74825174825202"/>
    <m/>
    <n v="162482.7273"/>
    <x v="0"/>
    <n v="13507.692300000001"/>
    <x v="1356"/>
    <x v="0"/>
    <m/>
  </r>
  <r>
    <d v="2025-04-22T01:07:02"/>
    <x v="9"/>
    <n v="8"/>
    <s v="VACA FIERRO ROBINSON "/>
    <x v="9"/>
    <x v="0"/>
    <n v="193"/>
    <n v="16.0833333333333"/>
    <n v="250.06993006993"/>
    <s v="5 Descuentos (Despachador, conducts y usuario desubicado) "/>
    <n v="139270.90909999999"/>
    <x v="1"/>
    <n v="13507.692300000001"/>
    <x v="1356"/>
    <x v="0"/>
    <m/>
  </r>
  <r>
    <d v="2025-04-22T01:07:03"/>
    <x v="1"/>
    <n v="10"/>
    <s v="RAMIREZ RENGIFO JORGE ANDRES"/>
    <x v="0"/>
    <x v="0"/>
    <n v="176"/>
    <n v="19.5555555555556"/>
    <n v="187.552447552448"/>
    <s v="11 Descuentos (Incidente con Mecanico) "/>
    <n v="104453.18180000001"/>
    <x v="0"/>
    <n v="13507.692300000001"/>
    <x v="1356"/>
    <x v="0"/>
    <m/>
  </r>
  <r>
    <d v="2025-04-22T01:07:03"/>
    <x v="9"/>
    <n v="11"/>
    <s v="ROJAS ESCOBAR CRISTIAN ESNEIDER"/>
    <x v="6"/>
    <x v="0"/>
    <n v="171"/>
    <n v="21.375"/>
    <n v="166.713286713287"/>
    <m/>
    <n v="92847.272700000001"/>
    <x v="0"/>
    <n v="13507.692300000001"/>
    <x v="1356"/>
    <x v="0"/>
    <m/>
  </r>
  <r>
    <d v="2025-04-22T01:07:03"/>
    <x v="1"/>
    <n v="12"/>
    <s v="JIMENEZ JIMENEZ OMAR DAVID "/>
    <x v="0"/>
    <x v="0"/>
    <n v="199"/>
    <n v="22.1111111111111"/>
    <n v="187.552447552448"/>
    <s v="1 Descuento (usuario movilidad reducida) "/>
    <n v="104453.18180000001"/>
    <x v="0"/>
    <n v="13507.692300000001"/>
    <x v="1356"/>
    <x v="0"/>
    <m/>
  </r>
  <r>
    <d v="2025-04-22T01:07:03"/>
    <x v="9"/>
    <n v="13"/>
    <s v="DURANGO PAEZ GILDARDO"/>
    <x v="9"/>
    <x v="0"/>
    <n v="264"/>
    <n v="22"/>
    <n v="250.06993006993"/>
    <s v="2 Descuentos (conducts) "/>
    <n v="139270.90909999999"/>
    <x v="0"/>
    <n v="13507.692300000001"/>
    <x v="1356"/>
    <x v="0"/>
    <m/>
  </r>
  <r>
    <d v="2025-04-22T01:07:04"/>
    <x v="1"/>
    <n v="14"/>
    <s v="HINCAPIE LOPEZ DIDIER FABIAN"/>
    <x v="1"/>
    <x v="0"/>
    <n v="198"/>
    <n v="18"/>
    <n v="229.230769230769"/>
    <s v="1 Descuento (Usuario desubicado) "/>
    <n v="127665"/>
    <x v="1"/>
    <n v="13507.692300000001"/>
    <x v="1356"/>
    <x v="0"/>
    <m/>
  </r>
  <r>
    <d v="2025-04-22T01:07:04"/>
    <x v="9"/>
    <n v="15"/>
    <s v="VERENZUELA MARTINEZ ALEXANDER"/>
    <x v="3"/>
    <x v="0"/>
    <n v="237"/>
    <n v="23.7"/>
    <n v="208.391608391608"/>
    <m/>
    <n v="116059.0909"/>
    <x v="1"/>
    <n v="13507.692300000001"/>
    <x v="1356"/>
    <x v="0"/>
    <m/>
  </r>
  <r>
    <d v="2025-04-22T01:07:04"/>
    <x v="1"/>
    <n v="16"/>
    <s v="JARAMILLO JARAMILLO FRANCISCO WBEIMAR"/>
    <x v="0"/>
    <x v="0"/>
    <n v="129"/>
    <n v="14.3333333333333"/>
    <n v="187.552447552448"/>
    <s v="1 Descuento (Conduct), se descuenta 0.5 viaje de 9 52 am ya que NO espera el tiempo indicado en el paradero "/>
    <n v="98661.681800000006"/>
    <x v="0"/>
    <n v="13507.692300000001"/>
    <x v="1356"/>
    <x v="2"/>
    <n v="10.4"/>
  </r>
  <r>
    <d v="2025-04-22T01:07:04"/>
    <x v="9"/>
    <n v="17"/>
    <s v="MURILLO  YORMAN ANDRES"/>
    <x v="9"/>
    <x v="0"/>
    <n v="222"/>
    <n v="18.5"/>
    <n v="250.06993006993"/>
    <s v="3 Descuentos (Conducts y usuario desubicado) "/>
    <n v="139270.90909999999"/>
    <x v="0"/>
    <n v="13507.692300000001"/>
    <x v="1356"/>
    <x v="0"/>
    <m/>
  </r>
  <r>
    <d v="2025-04-22T01:07:05"/>
    <x v="1"/>
    <n v="18"/>
    <s v="BETANCUR GUZMAN JHON FERNANDO "/>
    <x v="1"/>
    <x v="0"/>
    <n v="187"/>
    <n v="17"/>
    <n v="229.230769230769"/>
    <s v="7 Descuento (Jefe de ruta e incidente con Usuarios) "/>
    <n v="127665"/>
    <x v="0"/>
    <n v="13507.692300000001"/>
    <x v="1356"/>
    <x v="0"/>
    <m/>
  </r>
  <r>
    <d v="2025-04-22T01:07:05"/>
    <x v="9"/>
    <n v="19"/>
    <s v="MUOZ PEA WEIMAR ALONSO"/>
    <x v="0"/>
    <x v="0"/>
    <n v="156"/>
    <n v="17.3333333333333"/>
    <n v="187.552447552448"/>
    <s v="1 Descuento (Despachador) "/>
    <n v="104453.18180000001"/>
    <x v="0"/>
    <n v="13507.692300000001"/>
    <x v="1356"/>
    <x v="0"/>
    <m/>
  </r>
  <r>
    <d v="2025-04-22T01:07:05"/>
    <x v="1"/>
    <n v="20"/>
    <s v="GONZALEZ PEREZ RAFAEL JOSE"/>
    <x v="0"/>
    <x v="0"/>
    <n v="204"/>
    <n v="22.6666666666667"/>
    <n v="187.552447552448"/>
    <s v="3 Descuentos (Usuarios desubicados) "/>
    <n v="104453.18180000001"/>
    <x v="0"/>
    <n v="13507.692300000001"/>
    <x v="1356"/>
    <x v="0"/>
    <m/>
  </r>
  <r>
    <d v="2025-04-22T01:07:05"/>
    <x v="9"/>
    <n v="21"/>
    <s v="DURANGO DAVID JOSE"/>
    <x v="2"/>
    <x v="0"/>
    <n v="130"/>
    <n v="21.6666666666667"/>
    <n v="125.034965034965"/>
    <m/>
    <n v="69635.454500000007"/>
    <x v="0"/>
    <n v="13507.692300000001"/>
    <x v="1356"/>
    <x v="0"/>
    <m/>
  </r>
  <r>
    <d v="2025-04-22T01:07:05"/>
    <x v="1"/>
    <n v="22"/>
    <s v="QUIRAMA CASTAEDA JHON JADER"/>
    <x v="6"/>
    <x v="0"/>
    <n v="201"/>
    <n v="25.125"/>
    <n v="166.713286713287"/>
    <m/>
    <n v="92847.272700000001"/>
    <x v="1"/>
    <n v="13507.692300000001"/>
    <x v="1356"/>
    <x v="0"/>
    <m/>
  </r>
  <r>
    <d v="2025-04-22T01:07:06"/>
    <x v="9"/>
    <n v="23"/>
    <s v="SALDARRIAGA PARRA LUIS ALBERTO"/>
    <x v="2"/>
    <x v="0"/>
    <n v="111"/>
    <n v="17.076923076923102"/>
    <n v="135.45454545454501"/>
    <m/>
    <n v="75438.409100000004"/>
    <x v="2"/>
    <n v="13507.692300000001"/>
    <x v="1356"/>
    <x v="0"/>
    <m/>
  </r>
  <r>
    <d v="2025-04-22T01:07:06"/>
    <x v="1"/>
    <n v="24"/>
    <s v="DAVID  HENRY GIOVANNY"/>
    <x v="3"/>
    <x v="0"/>
    <n v="235"/>
    <n v="23.5"/>
    <n v="208.391608391608"/>
    <m/>
    <n v="116059.0909"/>
    <x v="0"/>
    <n v="13507.692300000001"/>
    <x v="1356"/>
    <x v="0"/>
    <m/>
  </r>
  <r>
    <d v="2025-04-22T01:07:06"/>
    <x v="9"/>
    <n v="25"/>
    <s v="TORRES  GABRIEL OSNEIDER"/>
    <x v="0"/>
    <x v="0"/>
    <n v="191"/>
    <n v="21.2222222222222"/>
    <n v="187.552447552448"/>
    <s v="1 Descuento (Despachador) "/>
    <n v="104453.18180000001"/>
    <x v="1"/>
    <n v="13507.692300000001"/>
    <x v="1356"/>
    <x v="0"/>
    <m/>
  </r>
  <r>
    <d v="2025-04-22T01:07:06"/>
    <x v="1"/>
    <n v="26"/>
    <s v="CIRO MARIN RODRIGO ALBERTO"/>
    <x v="3"/>
    <x v="0"/>
    <n v="192"/>
    <n v="19.2"/>
    <n v="208.391608391608"/>
    <s v="3 Descuentos (Conducts) "/>
    <n v="116059.0909"/>
    <x v="0"/>
    <n v="13507.692300000001"/>
    <x v="1356"/>
    <x v="0"/>
    <m/>
  </r>
  <r>
    <d v="2025-04-22T01:07:06"/>
    <x v="9"/>
    <n v="27"/>
    <s v="FLORES RINCON JORGE ALBERTO"/>
    <x v="12"/>
    <x v="0"/>
    <n v="259"/>
    <n v="19.923076923076898"/>
    <n v="270.90909090909099"/>
    <s v="Se descuenta 0.5 viaje de 11 06 am ya que abandona ruta sin autorizacin "/>
    <n v="145085.31820000001"/>
    <x v="0"/>
    <n v="13507.692300000001"/>
    <x v="1356"/>
    <x v="2"/>
    <n v="10.4"/>
  </r>
  <r>
    <d v="2025-04-22T01:07:07"/>
    <x v="1"/>
    <n v="28"/>
    <s v="HENAO HOYOS SANTIAGO"/>
    <x v="3"/>
    <x v="0"/>
    <n v="208"/>
    <n v="20.8"/>
    <n v="208.391608391608"/>
    <m/>
    <n v="116059.0909"/>
    <x v="0"/>
    <n v="13507.692300000001"/>
    <x v="1356"/>
    <x v="0"/>
    <m/>
  </r>
  <r>
    <d v="2025-04-22T01:07:07"/>
    <x v="9"/>
    <n v="29"/>
    <s v="BERNAL RONDON KEVIN OSWALDO"/>
    <x v="6"/>
    <x v="0"/>
    <n v="137"/>
    <n v="17.125"/>
    <n v="166.713286713287"/>
    <s v="1 Descuento (Conduct) "/>
    <n v="92847.272700000001"/>
    <x v="0"/>
    <n v="13507.692300000001"/>
    <x v="1356"/>
    <x v="0"/>
    <m/>
  </r>
  <r>
    <d v="2025-04-22T01:07:07"/>
    <x v="1"/>
    <n v="31"/>
    <s v="GUTIERREZ ARICAPA DANIEL HUMBERTO"/>
    <x v="0"/>
    <x v="0"/>
    <n v="211"/>
    <n v="23.4444444444444"/>
    <n v="187.552447552448"/>
    <s v="1 Descuento (usuario movilidad reducida), ALVARO QUINTERO Realiz 3 viajes donde moviliz 76 Usuarios  "/>
    <n v="104453.18180000001"/>
    <x v="0"/>
    <n v="13507.692300000001"/>
    <x v="1356"/>
    <x v="0"/>
    <m/>
  </r>
  <r>
    <d v="2025-04-22T01:07:07"/>
    <x v="9"/>
    <n v="32"/>
    <s v="MARTINEZ  WILMAR"/>
    <x v="0"/>
    <x v="0"/>
    <n v="207"/>
    <n v="23"/>
    <n v="187.552447552448"/>
    <s v="1 Descuento (Jefe de ruta) "/>
    <n v="104453.18180000001"/>
    <x v="0"/>
    <n v="13507.692300000001"/>
    <x v="1356"/>
    <x v="0"/>
    <m/>
  </r>
  <r>
    <d v="2025-04-22T01:07:08"/>
    <x v="1"/>
    <n v="33"/>
    <s v="GARCIA  SEBASTIAN"/>
    <x v="8"/>
    <x v="0"/>
    <n v="125"/>
    <n v="25"/>
    <n v="104.195804195804"/>
    <m/>
    <n v="58029.5455"/>
    <x v="0"/>
    <n v="13507.692300000001"/>
    <x v="1356"/>
    <x v="0"/>
    <m/>
  </r>
  <r>
    <d v="2025-04-22T01:07:08"/>
    <x v="9"/>
    <n v="34"/>
    <s v="LOPERA ALVAREZ ESTIVEN "/>
    <x v="3"/>
    <x v="0"/>
    <n v="202"/>
    <n v="20.2"/>
    <n v="208.391608391608"/>
    <s v="1 Descuento (Usuario desubicado) "/>
    <n v="116059.0909"/>
    <x v="0"/>
    <n v="13507.692300000001"/>
    <x v="1356"/>
    <x v="0"/>
    <m/>
  </r>
  <r>
    <d v="2025-04-22T01:07:08"/>
    <x v="1"/>
    <n v="35"/>
    <s v="JARAMILLO  JUAN CARLOS"/>
    <x v="3"/>
    <x v="0"/>
    <n v="259"/>
    <n v="25.9"/>
    <n v="208.391608391608"/>
    <m/>
    <n v="116059.0909"/>
    <x v="1"/>
    <n v="13507.692300000001"/>
    <x v="1356"/>
    <x v="0"/>
    <m/>
  </r>
  <r>
    <d v="2025-04-22T01:07:08"/>
    <x v="9"/>
    <n v="36"/>
    <s v="MARTINEZ CHAVERRA LUIS NORBERTO"/>
    <x v="0"/>
    <x v="0"/>
    <n v="235"/>
    <n v="26.1111111111111"/>
    <n v="187.552447552448"/>
    <m/>
    <n v="104453.18180000001"/>
    <x v="0"/>
    <n v="13507.692300000001"/>
    <x v="1356"/>
    <x v="0"/>
    <m/>
  </r>
  <r>
    <d v="2025-04-22T01:07:08"/>
    <x v="1"/>
    <n v="37"/>
    <s v="TABORDA ROJAS DIEGO ALEJANDRO"/>
    <x v="2"/>
    <x v="0"/>
    <n v="99"/>
    <n v="18"/>
    <n v="114.615384615385"/>
    <s v="SEBASTIAN GARCIA Realiz 2 viajes donde moviliz  42 Usuarios "/>
    <n v="63832.5"/>
    <x v="1"/>
    <n v="13507.692300000001"/>
    <x v="1356"/>
    <x v="0"/>
    <m/>
  </r>
  <r>
    <d v="2025-04-22T01:07:09"/>
    <x v="9"/>
    <n v="38"/>
    <s v="JIMENEZ HERNANDEZ ESTEBAN CAMILO"/>
    <x v="6"/>
    <x v="0"/>
    <n v="131"/>
    <n v="16.375"/>
    <n v="166.713286713287"/>
    <s v="15 Descuentos (Incidente con Usuarios) "/>
    <n v="92847.272700000001"/>
    <x v="0"/>
    <n v="13507.692300000001"/>
    <x v="1356"/>
    <x v="0"/>
    <m/>
  </r>
  <r>
    <d v="2025-04-22T01:07:09"/>
    <x v="1"/>
    <n v="39"/>
    <s v="PALMAR PANA EDIXON JOSUE"/>
    <x v="0"/>
    <x v="0"/>
    <n v="125"/>
    <n v="13.8888888888889"/>
    <n v="187.552447552448"/>
    <s v="1 Descuento (Jefe de ruta) "/>
    <n v="104453.18180000001"/>
    <x v="0"/>
    <n v="13507.692300000001"/>
    <x v="1356"/>
    <x v="0"/>
    <m/>
  </r>
  <r>
    <d v="2025-04-22T01:07:09"/>
    <x v="9"/>
    <n v="40"/>
    <s v="OCAMPO OCAMPO ANTONIO JOSE "/>
    <x v="13"/>
    <x v="0"/>
    <n v="288"/>
    <n v="20.571428571428601"/>
    <n v="291.74825174825202"/>
    <m/>
    <n v="162482.7273"/>
    <x v="0"/>
    <n v="13507.692300000001"/>
    <x v="1356"/>
    <x v="0"/>
    <m/>
  </r>
  <r>
    <d v="2025-04-22T01:07:09"/>
    <x v="1"/>
    <n v="41"/>
    <s v="GARCIA DAVID WILSON ALBERTO"/>
    <x v="3"/>
    <x v="0"/>
    <n v="230"/>
    <n v="23"/>
    <n v="208.391608391608"/>
    <m/>
    <n v="116059.0909"/>
    <x v="1"/>
    <n v="13507.692300000001"/>
    <x v="1356"/>
    <x v="0"/>
    <m/>
  </r>
  <r>
    <d v="2025-04-22T01:07:10"/>
    <x v="9"/>
    <n v="42"/>
    <s v="PALACIO  RODRIGO"/>
    <x v="6"/>
    <x v="0"/>
    <n v="201"/>
    <n v="25.125"/>
    <n v="166.713286713287"/>
    <m/>
    <n v="92847.272700000001"/>
    <x v="1"/>
    <n v="13507.692300000001"/>
    <x v="1356"/>
    <x v="0"/>
    <m/>
  </r>
  <r>
    <d v="2025-04-23T01:05:09"/>
    <x v="1"/>
    <n v="1"/>
    <s v="RESTREPO RODRIGUEZ LIBARDO ANDRES"/>
    <x v="3"/>
    <x v="0"/>
    <n v="210"/>
    <n v="21"/>
    <n v="206.98499317871801"/>
    <s v="1 Descuento (Conduct) "/>
    <n v="115236.22100000001"/>
    <x v="0"/>
    <n v="13307.5"/>
    <x v="1357"/>
    <x v="0"/>
    <m/>
  </r>
  <r>
    <d v="2025-04-23T01:05:09"/>
    <x v="9"/>
    <n v="2"/>
    <s v="PARIAS MURIEL JHON FREDY"/>
    <x v="0"/>
    <x v="0"/>
    <n v="220"/>
    <n v="24.4444444444444"/>
    <n v="186.28649386084601"/>
    <m/>
    <n v="103712.5989"/>
    <x v="1"/>
    <n v="13307.5"/>
    <x v="1357"/>
    <x v="0"/>
    <m/>
  </r>
  <r>
    <d v="2025-04-23T01:05:10"/>
    <x v="1"/>
    <n v="3"/>
    <s v="MUNERA  ALEJANDRO"/>
    <x v="3"/>
    <x v="0"/>
    <n v="263"/>
    <n v="26.3"/>
    <n v="206.98499317871801"/>
    <m/>
    <n v="115236.22100000001"/>
    <x v="0"/>
    <n v="13307.5"/>
    <x v="1357"/>
    <x v="0"/>
    <m/>
  </r>
  <r>
    <d v="2025-04-23T01:05:10"/>
    <x v="9"/>
    <n v="4"/>
    <s v="SERNA GONZALES GEOVANNY ANDRES"/>
    <x v="0"/>
    <x v="0"/>
    <n v="183"/>
    <n v="20.3333333333333"/>
    <n v="186.28649386084601"/>
    <s v="Se descuenta 0.5 viaje de 5 42 am ya que sube por el 13 sin autorizacion. 2 Descuentos (Usuarios desubicados) "/>
    <n v="97950.348899999997"/>
    <x v="0"/>
    <n v="13307.5"/>
    <x v="1357"/>
    <x v="2"/>
    <n v="10.35"/>
  </r>
  <r>
    <d v="2025-04-23T01:05:11"/>
    <x v="1"/>
    <n v="5"/>
    <s v="LONDOO LOPERA DUVAN ANDRES"/>
    <x v="4"/>
    <x v="0"/>
    <n v="160"/>
    <n v="22.8571428571429"/>
    <n v="144.889495225102"/>
    <m/>
    <n v="80665.354699999996"/>
    <x v="1"/>
    <n v="13307.5"/>
    <x v="1357"/>
    <x v="0"/>
    <m/>
  </r>
  <r>
    <d v="2025-04-23T01:05:11"/>
    <x v="9"/>
    <n v="6"/>
    <s v="HENAO HOYOS SANTIAGO"/>
    <x v="1"/>
    <x v="0"/>
    <n v="203"/>
    <n v="18.454545454545499"/>
    <n v="227.683492496589"/>
    <m/>
    <n v="126759.8431"/>
    <x v="0"/>
    <n v="13307.5"/>
    <x v="1357"/>
    <x v="0"/>
    <m/>
  </r>
  <r>
    <d v="2025-04-23T01:05:12"/>
    <x v="1"/>
    <n v="8"/>
    <s v="VACA FIERRO ROBINSON"/>
    <x v="3"/>
    <x v="0"/>
    <n v="186"/>
    <n v="18.600000000000001"/>
    <n v="206.98499317871801"/>
    <s v="4 Descuentos (Jefe de ruta y conducts) "/>
    <n v="115236.22100000001"/>
    <x v="1"/>
    <n v="13307.5"/>
    <x v="1357"/>
    <x v="0"/>
    <m/>
  </r>
  <r>
    <d v="2025-04-23T01:05:12"/>
    <x v="9"/>
    <n v="10"/>
    <s v="RAMIREZ RENGIFO JORGE ANDRES"/>
    <x v="0"/>
    <x v="0"/>
    <n v="156"/>
    <n v="17.3333333333333"/>
    <n v="186.28649386084601"/>
    <s v="1 Descuento (Asociado) "/>
    <n v="103712.5989"/>
    <x v="0"/>
    <n v="13307.5"/>
    <x v="1357"/>
    <x v="0"/>
    <m/>
  </r>
  <r>
    <d v="2025-04-23T01:05:13"/>
    <x v="1"/>
    <n v="11"/>
    <s v="ROJAS ESCOBAR CRISTIAN ESNEIDER"/>
    <x v="10"/>
    <x v="0"/>
    <n v="107"/>
    <n v="23.7777777777778"/>
    <n v="93.143246930422904"/>
    <s v="20 Descuentos (Transbordo) "/>
    <n v="51856.299500000001"/>
    <x v="0"/>
    <n v="13307.5"/>
    <x v="1357"/>
    <x v="0"/>
    <m/>
  </r>
  <r>
    <d v="2025-04-23T01:05:13"/>
    <x v="9"/>
    <n v="12"/>
    <s v="JIMENEZ JIMENEZ OMAR DAVID"/>
    <x v="0"/>
    <x v="0"/>
    <n v="188"/>
    <n v="20.8888888888889"/>
    <n v="186.28649386084601"/>
    <s v="1 Descuento (Despachador) "/>
    <n v="103712.5989"/>
    <x v="0"/>
    <n v="13307.5"/>
    <x v="1357"/>
    <x v="0"/>
    <m/>
  </r>
  <r>
    <d v="2025-04-23T01:05:13"/>
    <x v="1"/>
    <n v="13"/>
    <s v="DURANGO PAEZ GILDARDO"/>
    <x v="3"/>
    <x v="0"/>
    <n v="203"/>
    <n v="20.3"/>
    <n v="206.98499317871801"/>
    <s v="1 Descuento (Conduct) "/>
    <n v="115236.22100000001"/>
    <x v="0"/>
    <n v="13307.5"/>
    <x v="1357"/>
    <x v="0"/>
    <m/>
  </r>
  <r>
    <d v="2025-04-23T01:05:13"/>
    <x v="1"/>
    <n v="14"/>
    <s v="DIAZ LOZADA ANDRES FELIPE "/>
    <x v="6"/>
    <x v="0"/>
    <n v="216"/>
    <n v="27"/>
    <n v="165.587994542974"/>
    <m/>
    <n v="92188.976800000004"/>
    <x v="1"/>
    <n v="13307.5"/>
    <x v="1357"/>
    <x v="0"/>
    <m/>
  </r>
  <r>
    <d v="2025-04-23T01:05:14"/>
    <x v="9"/>
    <n v="15"/>
    <s v="VERENZUELA MARTINEZ ALEXANDER"/>
    <x v="1"/>
    <x v="0"/>
    <n v="254"/>
    <n v="23.090909090909101"/>
    <n v="227.683492496589"/>
    <m/>
    <n v="126759.8431"/>
    <x v="1"/>
    <n v="13307.5"/>
    <x v="1357"/>
    <x v="0"/>
    <m/>
  </r>
  <r>
    <d v="2025-04-23T01:05:14"/>
    <x v="1"/>
    <n v="16"/>
    <s v="PEREZ GARCIA JUAN ESTEBAN"/>
    <x v="3"/>
    <x v="0"/>
    <n v="222"/>
    <n v="22.2"/>
    <n v="206.98499317871801"/>
    <m/>
    <n v="115236.22100000001"/>
    <x v="0"/>
    <n v="13307.5"/>
    <x v="1357"/>
    <x v="0"/>
    <m/>
  </r>
  <r>
    <d v="2025-04-23T01:05:14"/>
    <x v="9"/>
    <n v="17"/>
    <s v="MURILLO  YORMAN ANDRES"/>
    <x v="3"/>
    <x v="0"/>
    <n v="200"/>
    <n v="20"/>
    <n v="206.98499317871801"/>
    <s v="3 Descuentos (Usuario desubicado y conducts) "/>
    <n v="115236.22100000001"/>
    <x v="0"/>
    <n v="13307.5"/>
    <x v="1357"/>
    <x v="0"/>
    <m/>
  </r>
  <r>
    <d v="2025-04-23T01:05:15"/>
    <x v="1"/>
    <n v="18"/>
    <s v="BETANCUR GUZMAN JHON FERNANDO"/>
    <x v="8"/>
    <x v="0"/>
    <n v="134"/>
    <n v="26.8"/>
    <n v="103.49249658935901"/>
    <m/>
    <n v="57618.110500000003"/>
    <x v="0"/>
    <n v="13307.5"/>
    <x v="1357"/>
    <x v="0"/>
    <m/>
  </r>
  <r>
    <d v="2025-04-23T01:05:15"/>
    <x v="9"/>
    <n v="19"/>
    <s v="MUOZ PEA WEIMAR ALONSO "/>
    <x v="0"/>
    <x v="0"/>
    <n v="183"/>
    <n v="20.3333333333333"/>
    <n v="186.28649386084601"/>
    <m/>
    <n v="103712.5989"/>
    <x v="0"/>
    <n v="13307.5"/>
    <x v="1357"/>
    <x v="0"/>
    <m/>
  </r>
  <r>
    <d v="2025-04-23T01:05:15"/>
    <x v="1"/>
    <n v="20"/>
    <s v="GONZALEZ PEREZ RAFAEL JOSE"/>
    <x v="3"/>
    <x v="0"/>
    <n v="181"/>
    <n v="18.100000000000001"/>
    <n v="206.98499317871801"/>
    <s v="1 Descuento (Despachador) "/>
    <n v="115236.22100000001"/>
    <x v="0"/>
    <n v="13307.5"/>
    <x v="1357"/>
    <x v="0"/>
    <m/>
  </r>
  <r>
    <d v="2025-04-23T01:05:16"/>
    <x v="9"/>
    <n v="21"/>
    <s v="LOPERA ALVAREZ ESTIVEN"/>
    <x v="3"/>
    <x v="0"/>
    <n v="189"/>
    <n v="18.899999999999999"/>
    <n v="206.98499317871801"/>
    <m/>
    <n v="115236.22100000001"/>
    <x v="0"/>
    <n v="13307.5"/>
    <x v="1357"/>
    <x v="0"/>
    <m/>
  </r>
  <r>
    <d v="2025-04-23T01:05:16"/>
    <x v="1"/>
    <n v="22"/>
    <s v="QUIRAMA CASTAEDA JHON JADER"/>
    <x v="8"/>
    <x v="0"/>
    <n v="89"/>
    <n v="17.8"/>
    <n v="103.49249658935901"/>
    <m/>
    <n v="57618.110500000003"/>
    <x v="1"/>
    <n v="13307.5"/>
    <x v="1357"/>
    <x v="0"/>
    <m/>
  </r>
  <r>
    <d v="2025-04-23T01:05:16"/>
    <x v="9"/>
    <n v="23"/>
    <s v="SALDARRIAGA PARRA LUIS ALBERTO"/>
    <x v="0"/>
    <x v="0"/>
    <n v="164"/>
    <n v="18.2222222222222"/>
    <n v="186.28649386084601"/>
    <m/>
    <n v="103712.5989"/>
    <x v="2"/>
    <n v="13307.5"/>
    <x v="1357"/>
    <x v="0"/>
    <m/>
  </r>
  <r>
    <d v="2025-04-23T01:05:17"/>
    <x v="1"/>
    <n v="24"/>
    <s v="HERRERA GIRALDO DAVINSON"/>
    <x v="6"/>
    <x v="0"/>
    <n v="194"/>
    <n v="24.25"/>
    <n v="165.587994542974"/>
    <s v="4 Descuentos (Jefe de ruta y conducts) "/>
    <n v="92188.976800000004"/>
    <x v="0"/>
    <n v="13307.5"/>
    <x v="1357"/>
    <x v="0"/>
    <m/>
  </r>
  <r>
    <d v="2025-04-23T01:05:17"/>
    <x v="1"/>
    <n v="25"/>
    <s v="JIMENEZ HURTADO CARLOS ESTIVEN"/>
    <x v="0"/>
    <x v="0"/>
    <n v="148"/>
    <n v="16.4444444444444"/>
    <n v="186.28649386084601"/>
    <m/>
    <n v="103712.5989"/>
    <x v="1"/>
    <n v="13307.5"/>
    <x v="1357"/>
    <x v="0"/>
    <m/>
  </r>
  <r>
    <d v="2025-04-23T01:05:18"/>
    <x v="9"/>
    <n v="26"/>
    <s v="GARCIA  SEBASTIAN"/>
    <x v="1"/>
    <x v="0"/>
    <n v="270"/>
    <n v="24.545454545454501"/>
    <n v="227.683492496589"/>
    <m/>
    <n v="126759.8431"/>
    <x v="0"/>
    <n v="13307.5"/>
    <x v="1357"/>
    <x v="0"/>
    <m/>
  </r>
  <r>
    <d v="2025-04-23T01:05:18"/>
    <x v="1"/>
    <n v="27"/>
    <s v="FLORES RINCON JORGE ALBERTO "/>
    <x v="12"/>
    <x v="0"/>
    <n v="253"/>
    <n v="19.461538461538499"/>
    <n v="269.08049113233301"/>
    <s v="1 Descuento (Despachador) "/>
    <n v="149807.08730000001"/>
    <x v="0"/>
    <n v="13307.5"/>
    <x v="1357"/>
    <x v="0"/>
    <m/>
  </r>
  <r>
    <d v="2025-04-23T01:05:18"/>
    <x v="9"/>
    <n v="28"/>
    <s v="AGUDELO GARCIA LLORDIN ELIAS"/>
    <x v="0"/>
    <x v="0"/>
    <n v="158"/>
    <n v="17.5555555555556"/>
    <n v="186.28649386084601"/>
    <s v="2 Descuentos (Despachador y Usuario desubicado) "/>
    <n v="103712.5989"/>
    <x v="0"/>
    <n v="13307.5"/>
    <x v="1357"/>
    <x v="0"/>
    <m/>
  </r>
  <r>
    <d v="2025-04-23T01:05:19"/>
    <x v="1"/>
    <n v="29"/>
    <s v="VALENCIA MENDOZA JHON"/>
    <x v="1"/>
    <x v="3"/>
    <n v="231"/>
    <n v="21"/>
    <n v="227.683492496589"/>
    <m/>
    <n v="126759.8431"/>
    <x v="0"/>
    <n v="13307.5"/>
    <x v="1357"/>
    <x v="0"/>
    <m/>
  </r>
  <r>
    <d v="2025-04-23T01:05:19"/>
    <x v="9"/>
    <n v="30"/>
    <s v="MARTINEZ  WILMAR"/>
    <x v="1"/>
    <x v="0"/>
    <n v="223"/>
    <n v="20.272727272727298"/>
    <n v="227.683492496589"/>
    <s v="3 Descuentos (Usuario desubicado y conducts) "/>
    <n v="126759.8431"/>
    <x v="0"/>
    <n v="13307.5"/>
    <x v="1357"/>
    <x v="0"/>
    <m/>
  </r>
  <r>
    <d v="2025-04-23T01:05:19"/>
    <x v="1"/>
    <n v="31"/>
    <s v="GUTIERREZ ARICAPA DANIEL HUMBERTO"/>
    <x v="6"/>
    <x v="0"/>
    <n v="150"/>
    <n v="18.75"/>
    <n v="165.587994542974"/>
    <s v="5 Descuentos (Incidente con Usuarios) "/>
    <n v="92188.976800000004"/>
    <x v="0"/>
    <n v="13307.5"/>
    <x v="1357"/>
    <x v="0"/>
    <m/>
  </r>
  <r>
    <d v="2025-04-23T01:05:20"/>
    <x v="9"/>
    <n v="32"/>
    <s v="TORRES  GABRIEL OSNEIDER"/>
    <x v="3"/>
    <x v="0"/>
    <n v="190"/>
    <n v="19"/>
    <n v="206.98499317871801"/>
    <s v="Se descuenta 0.5 viaje de 9 44 am ya que NO espera el tiempo indicado en el paradero 1 Descuento (Despachador) "/>
    <n v="109473.97100000001"/>
    <x v="0"/>
    <n v="13307.5"/>
    <x v="1357"/>
    <x v="2"/>
    <n v="10.35"/>
  </r>
  <r>
    <d v="2025-04-23T01:05:20"/>
    <x v="1"/>
    <n v="33"/>
    <s v="HENAO MUOZ FERNEY"/>
    <x v="2"/>
    <x v="0"/>
    <n v="118"/>
    <n v="19.6666666666667"/>
    <n v="124.190995907231"/>
    <m/>
    <n v="69141.732600000003"/>
    <x v="0"/>
    <n v="13307.5"/>
    <x v="1357"/>
    <x v="0"/>
    <m/>
  </r>
  <r>
    <d v="2025-04-23T01:05:21"/>
    <x v="9"/>
    <n v="34"/>
    <s v="MONTOYA OSPINA GILBERTO ANTONIO"/>
    <x v="0"/>
    <x v="0"/>
    <n v="195"/>
    <n v="21.6666666666667"/>
    <n v="186.28649386084601"/>
    <m/>
    <n v="103712.5989"/>
    <x v="0"/>
    <n v="13307.5"/>
    <x v="1357"/>
    <x v="0"/>
    <m/>
  </r>
  <r>
    <d v="2025-04-23T01:05:21"/>
    <x v="1"/>
    <n v="35"/>
    <s v="MEDINA MARTINEZ JONATHAN ESTIVEN"/>
    <x v="0"/>
    <x v="0"/>
    <n v="193"/>
    <n v="21.4444444444444"/>
    <n v="186.28649386084601"/>
    <m/>
    <n v="103712.5989"/>
    <x v="1"/>
    <n v="13307.5"/>
    <x v="1357"/>
    <x v="0"/>
    <m/>
  </r>
  <r>
    <d v="2025-04-23T01:05:21"/>
    <x v="1"/>
    <n v="36"/>
    <s v="BERNAL RONDON KEVIN OSWALDO"/>
    <x v="0"/>
    <x v="0"/>
    <n v="157"/>
    <n v="17.4444444444444"/>
    <n v="186.28649386084601"/>
    <m/>
    <n v="103712.5989"/>
    <x v="0"/>
    <n v="13307.5"/>
    <x v="1357"/>
    <x v="0"/>
    <m/>
  </r>
  <r>
    <d v="2025-04-23T01:05:22"/>
    <x v="9"/>
    <n v="37"/>
    <s v="TABORDA ROJAS DIEGO ALEJANDRO"/>
    <x v="9"/>
    <x v="0"/>
    <n v="243"/>
    <n v="20.25"/>
    <n v="248.381991814461"/>
    <m/>
    <n v="138283.46520000001"/>
    <x v="1"/>
    <n v="13307.5"/>
    <x v="1357"/>
    <x v="0"/>
    <m/>
  </r>
  <r>
    <d v="2025-04-23T01:05:22"/>
    <x v="1"/>
    <n v="38"/>
    <s v="JIMENEZ HERNANDEZ ESTEBAN CAMILO"/>
    <x v="6"/>
    <x v="0"/>
    <n v="185"/>
    <n v="23.125"/>
    <n v="165.587994542974"/>
    <m/>
    <n v="92188.976800000004"/>
    <x v="0"/>
    <n v="13307.5"/>
    <x v="1357"/>
    <x v="0"/>
    <m/>
  </r>
  <r>
    <d v="2025-04-23T01:05:22"/>
    <x v="9"/>
    <n v="39"/>
    <s v="PALMAR PANA EDIXON JOSUE "/>
    <x v="0"/>
    <x v="0"/>
    <n v="169"/>
    <n v="18.7777777777778"/>
    <n v="186.28649386084601"/>
    <s v="2 Descuentos (Despachadora) "/>
    <n v="103712.5989"/>
    <x v="0"/>
    <n v="13307.5"/>
    <x v="1357"/>
    <x v="0"/>
    <m/>
  </r>
  <r>
    <d v="2025-04-23T01:05:23"/>
    <x v="1"/>
    <n v="40"/>
    <s v="OCAMPO OCAMPO ANTONIO JOSE "/>
    <x v="1"/>
    <x v="0"/>
    <n v="208"/>
    <n v="18.909090909090899"/>
    <n v="227.683492496589"/>
    <m/>
    <n v="126759.8431"/>
    <x v="0"/>
    <n v="13307.5"/>
    <x v="1357"/>
    <x v="0"/>
    <m/>
  </r>
  <r>
    <d v="2025-04-23T01:05:23"/>
    <x v="9"/>
    <n v="41"/>
    <s v="GARCIA DAVID WILSON ALBERTO"/>
    <x v="0"/>
    <x v="0"/>
    <n v="183"/>
    <n v="20.3333333333333"/>
    <n v="186.28649386084601"/>
    <s v="2 Descuentos (Conducts) "/>
    <n v="103712.5989"/>
    <x v="1"/>
    <n v="13307.5"/>
    <x v="1357"/>
    <x v="0"/>
    <m/>
  </r>
  <r>
    <d v="2025-04-23T01:05:23"/>
    <x v="1"/>
    <n v="42"/>
    <s v="PALACIO  RODRIGO"/>
    <x v="0"/>
    <x v="0"/>
    <n v="207"/>
    <n v="23"/>
    <n v="186.28649386084601"/>
    <m/>
    <n v="103712.5989"/>
    <x v="1"/>
    <n v="13307.5"/>
    <x v="1357"/>
    <x v="0"/>
    <m/>
  </r>
  <r>
    <d v="2025-04-24T01:21:59"/>
    <x v="9"/>
    <n v="1"/>
    <s v="RESTREPO RODRIGUEZ LIBARDO ANDRES"/>
    <x v="3"/>
    <x v="0"/>
    <n v="201"/>
    <n v="20.100000000000001"/>
    <n v="206.65749656121"/>
    <s v="2 Descuentos (Usuarios desubicados) "/>
    <n v="115044.6355"/>
    <x v="0"/>
    <n v="12205"/>
    <x v="1358"/>
    <x v="0"/>
    <m/>
  </r>
  <r>
    <d v="2025-04-24T01:21:59"/>
    <x v="1"/>
    <n v="2"/>
    <s v="PARIAS MURIEL JHON FREDY"/>
    <x v="0"/>
    <x v="0"/>
    <n v="241"/>
    <n v="26.7777777777778"/>
    <n v="185.991746905089"/>
    <m/>
    <n v="103540.1719"/>
    <x v="1"/>
    <n v="12205"/>
    <x v="1358"/>
    <x v="0"/>
    <m/>
  </r>
  <r>
    <d v="2025-04-24T01:22:00"/>
    <x v="9"/>
    <n v="3"/>
    <s v="ESPINOZA CHAVARRIA GUILLERMO LEON"/>
    <x v="6"/>
    <x v="0"/>
    <n v="180"/>
    <n v="22.5"/>
    <n v="165.32599724896801"/>
    <m/>
    <n v="92035.708400000003"/>
    <x v="0"/>
    <n v="12205"/>
    <x v="1358"/>
    <x v="0"/>
    <m/>
  </r>
  <r>
    <d v="2025-04-24T01:22:00"/>
    <x v="1"/>
    <n v="4"/>
    <s v="SERNA GONZALES GEOVANNY ANDRES"/>
    <x v="10"/>
    <x v="0"/>
    <n v="102"/>
    <n v="25.5"/>
    <n v="82.662998624484203"/>
    <m/>
    <n v="46017.854200000002"/>
    <x v="0"/>
    <n v="12205"/>
    <x v="1358"/>
    <x v="0"/>
    <m/>
  </r>
  <r>
    <d v="2025-04-24T01:22:00"/>
    <x v="9"/>
    <n v="5"/>
    <s v="DAVID  HENRY GIOVANNY"/>
    <x v="0"/>
    <x v="0"/>
    <n v="201"/>
    <n v="22.3333333333333"/>
    <n v="185.991746905089"/>
    <m/>
    <n v="103540.1719"/>
    <x v="1"/>
    <n v="12205"/>
    <x v="1358"/>
    <x v="0"/>
    <m/>
  </r>
  <r>
    <d v="2025-04-24T01:22:01"/>
    <x v="1"/>
    <n v="6"/>
    <s v="LOPEZ PINEDA DANIEL ESTIVEN"/>
    <x v="9"/>
    <x v="0"/>
    <n v="218"/>
    <n v="18.1666666666667"/>
    <n v="247.98899587345301"/>
    <m/>
    <n v="138053.5626"/>
    <x v="0"/>
    <n v="12205"/>
    <x v="1358"/>
    <x v="0"/>
    <m/>
  </r>
  <r>
    <d v="2025-04-24T01:22:01"/>
    <x v="9"/>
    <n v="7"/>
    <s v="MEDINA MARTINEZ JONATHAN ESTIVEN"/>
    <x v="8"/>
    <x v="0"/>
    <n v="93"/>
    <n v="18.600000000000001"/>
    <n v="103.328748280605"/>
    <m/>
    <n v="57522.3177"/>
    <x v="1"/>
    <n v="12205"/>
    <x v="1358"/>
    <x v="0"/>
    <m/>
  </r>
  <r>
    <d v="2025-04-24T01:22:01"/>
    <x v="1"/>
    <n v="8"/>
    <s v="VACA FIERRO ROBINSON "/>
    <x v="1"/>
    <x v="0"/>
    <n v="214"/>
    <n v="19.454545454545499"/>
    <n v="227.32324621733099"/>
    <s v="3 Descuentos (Conducts y despachadora) "/>
    <n v="126549.099"/>
    <x v="1"/>
    <n v="12205"/>
    <x v="1358"/>
    <x v="0"/>
    <m/>
  </r>
  <r>
    <d v="2025-04-24T01:22:02"/>
    <x v="9"/>
    <n v="10"/>
    <s v="GARCIA  SEBASTIAN"/>
    <x v="6"/>
    <x v="0"/>
    <n v="163"/>
    <n v="20.375"/>
    <n v="165.32599724896801"/>
    <m/>
    <n v="92035.708400000003"/>
    <x v="0"/>
    <n v="12205"/>
    <x v="1358"/>
    <x v="0"/>
    <m/>
  </r>
  <r>
    <d v="2025-04-24T01:22:02"/>
    <x v="1"/>
    <n v="12"/>
    <s v="JIMENEZ JIMENEZ OMAR DAVID"/>
    <x v="3"/>
    <x v="0"/>
    <n v="239"/>
    <n v="23.9"/>
    <n v="206.65749656121"/>
    <m/>
    <n v="115044.6355"/>
    <x v="0"/>
    <n v="12205"/>
    <x v="1358"/>
    <x v="0"/>
    <m/>
  </r>
  <r>
    <d v="2025-04-24T01:22:02"/>
    <x v="9"/>
    <n v="13"/>
    <s v="DURANGO PAEZ GILDARDO"/>
    <x v="6"/>
    <x v="0"/>
    <n v="155"/>
    <n v="19.375"/>
    <n v="165.32599724896801"/>
    <m/>
    <n v="92035.708400000003"/>
    <x v="0"/>
    <n v="12205"/>
    <x v="1358"/>
    <x v="0"/>
    <m/>
  </r>
  <r>
    <d v="2025-04-24T01:22:02"/>
    <x v="1"/>
    <n v="14"/>
    <s v="DIAZ LOZADA ANDRES FELIPE "/>
    <x v="1"/>
    <x v="0"/>
    <n v="222"/>
    <n v="20.181818181818201"/>
    <n v="227.32324621733099"/>
    <m/>
    <n v="126549.099"/>
    <x v="1"/>
    <n v="12205"/>
    <x v="1358"/>
    <x v="0"/>
    <m/>
  </r>
  <r>
    <d v="2025-04-24T01:22:02"/>
    <x v="9"/>
    <n v="15"/>
    <s v="VERENZUELA MARTINEZ ALEXANDER"/>
    <x v="0"/>
    <x v="0"/>
    <n v="188"/>
    <n v="20.8888888888889"/>
    <n v="185.991746905089"/>
    <m/>
    <n v="103540.1719"/>
    <x v="1"/>
    <n v="12205"/>
    <x v="1358"/>
    <x v="0"/>
    <m/>
  </r>
  <r>
    <d v="2025-04-24T01:22:03"/>
    <x v="1"/>
    <n v="16"/>
    <s v="PEREZ GARCIA JUAN ESTEBAN "/>
    <x v="1"/>
    <x v="0"/>
    <n v="172"/>
    <n v="15.636363636363599"/>
    <n v="227.32324621733099"/>
    <s v="2 Descuentos (conducts) "/>
    <n v="126549.099"/>
    <x v="0"/>
    <n v="12205"/>
    <x v="1358"/>
    <x v="0"/>
    <m/>
  </r>
  <r>
    <d v="2025-04-24T01:22:03"/>
    <x v="9"/>
    <n v="17"/>
    <s v="MURILLO  YORMAN ANDRES"/>
    <x v="3"/>
    <x v="0"/>
    <n v="212"/>
    <n v="21.2"/>
    <n v="206.65749656121"/>
    <s v="1 Descuento (Jefe de ruta) "/>
    <n v="115044.6355"/>
    <x v="0"/>
    <n v="12205"/>
    <x v="1358"/>
    <x v="0"/>
    <m/>
  </r>
  <r>
    <d v="2025-04-24T01:22:03"/>
    <x v="1"/>
    <n v="18"/>
    <s v="BETANCUR GUZMAN JHON FERNANDO"/>
    <x v="3"/>
    <x v="0"/>
    <n v="240"/>
    <n v="24"/>
    <n v="206.65749656121"/>
    <m/>
    <n v="115044.6355"/>
    <x v="0"/>
    <n v="12205"/>
    <x v="1358"/>
    <x v="0"/>
    <m/>
  </r>
  <r>
    <d v="2025-04-24T01:22:03"/>
    <x v="9"/>
    <n v="19"/>
    <s v="MUOZ PEA WEIMAR ALONSO "/>
    <x v="1"/>
    <x v="0"/>
    <n v="212"/>
    <n v="19.272727272727298"/>
    <n v="227.32324621733099"/>
    <m/>
    <n v="126549.099"/>
    <x v="0"/>
    <n v="12205"/>
    <x v="1358"/>
    <x v="0"/>
    <m/>
  </r>
  <r>
    <d v="2025-04-24T01:22:04"/>
    <x v="1"/>
    <n v="20"/>
    <s v="GONZALEZ PEREZ RAFAEL JOSE"/>
    <x v="3"/>
    <x v="0"/>
    <n v="197"/>
    <n v="19.7"/>
    <n v="206.65749656121"/>
    <m/>
    <n v="115044.6355"/>
    <x v="0"/>
    <n v="12205"/>
    <x v="1358"/>
    <x v="0"/>
    <m/>
  </r>
  <r>
    <d v="2025-04-24T01:22:04"/>
    <x v="9"/>
    <n v="21"/>
    <s v="DURANGO DAVID JOSE"/>
    <x v="6"/>
    <x v="0"/>
    <n v="156"/>
    <n v="19.5"/>
    <n v="165.32599724896801"/>
    <m/>
    <n v="92035.708400000003"/>
    <x v="0"/>
    <n v="12205"/>
    <x v="1358"/>
    <x v="0"/>
    <m/>
  </r>
  <r>
    <d v="2025-04-24T01:22:04"/>
    <x v="1"/>
    <n v="22"/>
    <s v="QUIRAMA CASTAEDA JHON JADER"/>
    <x v="3"/>
    <x v="0"/>
    <n v="262"/>
    <n v="26.2"/>
    <n v="206.65749656121"/>
    <m/>
    <n v="115044.6355"/>
    <x v="1"/>
    <n v="12205"/>
    <x v="1358"/>
    <x v="0"/>
    <m/>
  </r>
  <r>
    <d v="2025-04-24T01:22:04"/>
    <x v="9"/>
    <n v="23"/>
    <s v="SALDARRIAGA PARRA LUIS ALBERTO"/>
    <x v="0"/>
    <x v="0"/>
    <n v="164"/>
    <n v="18.2222222222222"/>
    <n v="185.991746905089"/>
    <s v="1 Descuento (Monitoreo) "/>
    <n v="103540.1719"/>
    <x v="2"/>
    <n v="12205"/>
    <x v="1358"/>
    <x v="0"/>
    <m/>
  </r>
  <r>
    <d v="2025-04-24T01:22:05"/>
    <x v="1"/>
    <n v="24"/>
    <s v="GUTIERREZ ARICAPA DANIEL HUMBERTO"/>
    <x v="0"/>
    <x v="0"/>
    <n v="189"/>
    <n v="21"/>
    <n v="185.991746905089"/>
    <s v="2 Descuentos (Transbordo y jefe de ruta) "/>
    <n v="103540.1719"/>
    <x v="0"/>
    <n v="12205"/>
    <x v="1358"/>
    <x v="0"/>
    <m/>
  </r>
  <r>
    <d v="2025-04-24T01:22:05"/>
    <x v="9"/>
    <n v="25"/>
    <s v="JIMENEZ HURTADO CARLOS ESTIVEN"/>
    <x v="0"/>
    <x v="0"/>
    <n v="183"/>
    <n v="20.3333333333333"/>
    <n v="185.991746905089"/>
    <m/>
    <n v="103540.1719"/>
    <x v="1"/>
    <n v="12205"/>
    <x v="1358"/>
    <x v="0"/>
    <m/>
  </r>
  <r>
    <d v="2025-04-24T01:22:05"/>
    <x v="1"/>
    <n v="26"/>
    <s v="CIRO MARIN RODRIGO ALBERTO"/>
    <x v="3"/>
    <x v="0"/>
    <n v="197"/>
    <n v="19.7"/>
    <n v="206.65749656121"/>
    <s v="1 Descuento (Despachador) "/>
    <n v="115044.6355"/>
    <x v="0"/>
    <n v="12205"/>
    <x v="1358"/>
    <x v="0"/>
    <m/>
  </r>
  <r>
    <d v="2025-04-24T01:22:05"/>
    <x v="9"/>
    <n v="27"/>
    <s v="RUA CHAVARRIA JEFERSON ANDREY"/>
    <x v="0"/>
    <x v="0"/>
    <n v="138"/>
    <n v="15.3333333333333"/>
    <n v="185.991746905089"/>
    <m/>
    <n v="103540.1719"/>
    <x v="0"/>
    <n v="12205"/>
    <x v="1358"/>
    <x v="0"/>
    <m/>
  </r>
  <r>
    <d v="2025-04-24T01:22:06"/>
    <x v="1"/>
    <n v="28"/>
    <s v="AGUDELO GARCIA LLORDIN ELIAS "/>
    <x v="0"/>
    <x v="0"/>
    <n v="134"/>
    <n v="14.8888888888889"/>
    <n v="185.991746905089"/>
    <s v="1 Descuento (Despachador) "/>
    <n v="103540.1719"/>
    <x v="0"/>
    <n v="12205"/>
    <x v="1358"/>
    <x v="0"/>
    <m/>
  </r>
  <r>
    <d v="2025-04-24T01:22:06"/>
    <x v="9"/>
    <n v="29"/>
    <s v="VALENCIA MENDOZA JHON"/>
    <x v="0"/>
    <x v="0"/>
    <n v="212"/>
    <n v="23.5555555555556"/>
    <n v="185.991746905089"/>
    <m/>
    <n v="103540.1719"/>
    <x v="0"/>
    <n v="12205"/>
    <x v="1358"/>
    <x v="0"/>
    <m/>
  </r>
  <r>
    <d v="2025-04-24T01:22:06"/>
    <x v="1"/>
    <n v="30"/>
    <s v="MARTINEZ  WILMAR"/>
    <x v="0"/>
    <x v="0"/>
    <n v="190"/>
    <n v="21.1111111111111"/>
    <n v="185.991746905089"/>
    <m/>
    <n v="103540.1719"/>
    <x v="0"/>
    <n v="12205"/>
    <x v="1358"/>
    <x v="0"/>
    <m/>
  </r>
  <r>
    <d v="2025-04-24T01:22:06"/>
    <x v="9"/>
    <n v="31"/>
    <s v="HINCAPIE LOPEZ DIDIER FABIAN"/>
    <x v="0"/>
    <x v="0"/>
    <n v="183"/>
    <n v="20.3333333333333"/>
    <n v="185.991746905089"/>
    <m/>
    <n v="103540.1719"/>
    <x v="0"/>
    <n v="12205"/>
    <x v="1358"/>
    <x v="0"/>
    <m/>
  </r>
  <r>
    <d v="2025-04-24T01:22:07"/>
    <x v="1"/>
    <n v="32"/>
    <s v="TORRES  GABRIEL OSNEIDER"/>
    <x v="6"/>
    <x v="0"/>
    <n v="177"/>
    <n v="22.125"/>
    <n v="165.32599724896801"/>
    <s v="Se descuenta 0.5 viaje de 8 09 am ya que NO espera el tiempo indicado en el paradero 2 Descuentos (Conduct y usuario desubicado) "/>
    <n v="86302.708400000003"/>
    <x v="0"/>
    <n v="12205"/>
    <x v="1358"/>
    <x v="2"/>
    <n v="10.3"/>
  </r>
  <r>
    <d v="2025-04-24T01:22:07"/>
    <x v="9"/>
    <n v="33"/>
    <s v="MEDINA MARTINEZ JONATHAN ESTIVEN"/>
    <x v="14"/>
    <x v="0"/>
    <n v="13"/>
    <n v="26"/>
    <n v="10.332874828060501"/>
    <m/>
    <n v="5752.2317999999996"/>
    <x v="0"/>
    <n v="12205"/>
    <x v="1358"/>
    <x v="0"/>
    <m/>
  </r>
  <r>
    <d v="2025-04-24T01:22:07"/>
    <x v="1"/>
    <n v="34"/>
    <s v="MONTOYA OSPINA GILBERTO ANTONIO"/>
    <x v="3"/>
    <x v="0"/>
    <n v="223"/>
    <n v="22.3"/>
    <n v="206.65749656121"/>
    <s v="3 Descuentos (Conduct, asociado y jefe de ruta) "/>
    <n v="115044.6355"/>
    <x v="0"/>
    <n v="12205"/>
    <x v="1358"/>
    <x v="0"/>
    <m/>
  </r>
  <r>
    <d v="2025-04-24T01:22:07"/>
    <x v="9"/>
    <n v="35"/>
    <s v="LOPERA ALVAREZ ESTIVEN"/>
    <x v="3"/>
    <x v="0"/>
    <n v="223"/>
    <n v="22.3"/>
    <n v="206.65749656121"/>
    <m/>
    <n v="115044.6355"/>
    <x v="1"/>
    <n v="12205"/>
    <x v="1358"/>
    <x v="0"/>
    <m/>
  </r>
  <r>
    <d v="2025-04-24T01:22:08"/>
    <x v="1"/>
    <n v="36"/>
    <s v="JARAMILLO JARAMILLO FRANCISCO WBEIMAR"/>
    <x v="0"/>
    <x v="0"/>
    <n v="149"/>
    <n v="16.5555555555556"/>
    <n v="185.991746905089"/>
    <m/>
    <n v="103540.1719"/>
    <x v="0"/>
    <n v="12205"/>
    <x v="1358"/>
    <x v="0"/>
    <m/>
  </r>
  <r>
    <d v="2025-04-24T01:22:08"/>
    <x v="9"/>
    <n v="37"/>
    <s v="TABORDA ROJAS DIEGO ALEJANDRO"/>
    <x v="6"/>
    <x v="0"/>
    <n v="182"/>
    <n v="22.75"/>
    <n v="165.32599724896801"/>
    <m/>
    <n v="92035.708400000003"/>
    <x v="1"/>
    <n v="12205"/>
    <x v="1358"/>
    <x v="0"/>
    <m/>
  </r>
  <r>
    <d v="2025-04-24T01:22:08"/>
    <x v="1"/>
    <n v="38"/>
    <s v="JIMENEZ HERNANDEZ ESTEBAN CAMILO"/>
    <x v="0"/>
    <x v="0"/>
    <n v="175"/>
    <n v="19.4444444444444"/>
    <n v="185.991746905089"/>
    <m/>
    <n v="103540.1719"/>
    <x v="0"/>
    <n v="12205"/>
    <x v="1358"/>
    <x v="0"/>
    <m/>
  </r>
  <r>
    <d v="2025-04-24T01:22:08"/>
    <x v="9"/>
    <n v="39"/>
    <s v="PALMAR PANA EDIXON JOSUE "/>
    <x v="9"/>
    <x v="0"/>
    <n v="243"/>
    <n v="20.25"/>
    <n v="247.98899587345301"/>
    <m/>
    <n v="138053.5626"/>
    <x v="0"/>
    <n v="12205"/>
    <x v="1358"/>
    <x v="0"/>
    <m/>
  </r>
  <r>
    <d v="2025-04-24T01:22:08"/>
    <x v="1"/>
    <n v="40"/>
    <s v="OCAMPO OCAMPO ANTONIO JOSE "/>
    <x v="1"/>
    <x v="0"/>
    <n v="212"/>
    <n v="19.272727272727298"/>
    <n v="227.32324621733099"/>
    <s v="1 Descuento (Usuario movilidad reducida) "/>
    <n v="126549.099"/>
    <x v="0"/>
    <n v="12205"/>
    <x v="1358"/>
    <x v="0"/>
    <m/>
  </r>
  <r>
    <d v="2025-04-24T01:22:09"/>
    <x v="9"/>
    <n v="41"/>
    <s v="GARCIA DAVID WILSON ALBERTO"/>
    <x v="0"/>
    <x v="0"/>
    <n v="185"/>
    <n v="20.5555555555556"/>
    <n v="185.991746905089"/>
    <m/>
    <n v="103540.1719"/>
    <x v="1"/>
    <n v="12205"/>
    <x v="1358"/>
    <x v="0"/>
    <m/>
  </r>
  <r>
    <d v="2025-04-24T01:22:09"/>
    <x v="1"/>
    <n v="42"/>
    <s v="PALACIO  RODRIGO"/>
    <x v="1"/>
    <x v="0"/>
    <n v="272"/>
    <n v="24.727272727272702"/>
    <n v="227.32324621733099"/>
    <s v="2 Descuentos (Conducts) "/>
    <n v="126549.099"/>
    <x v="1"/>
    <n v="12205"/>
    <x v="1358"/>
    <x v="0"/>
    <m/>
  </r>
  <r>
    <d v="2025-04-25T04:33:31"/>
    <x v="1"/>
    <n v="1"/>
    <s v="RESTREPO RODRIGUEZ LIBARDO ANDRES"/>
    <x v="6"/>
    <x v="0"/>
    <n v="153"/>
    <n v="20.399999999999999"/>
    <n v="161.39568345323701"/>
    <m/>
    <n v="84642.625899999999"/>
    <x v="0"/>
    <n v="13530.5556"/>
    <x v="1359"/>
    <x v="0"/>
    <m/>
  </r>
  <r>
    <d v="2025-04-25T04:33:31"/>
    <x v="9"/>
    <n v="2"/>
    <s v="PARIAS MURIEL JHON FREDY"/>
    <x v="0"/>
    <x v="0"/>
    <n v="192"/>
    <n v="21.3333333333333"/>
    <n v="193.674820143885"/>
    <m/>
    <n v="101571.1511"/>
    <x v="1"/>
    <n v="13530.5556"/>
    <x v="1359"/>
    <x v="0"/>
    <m/>
  </r>
  <r>
    <d v="2025-04-25T04:33:31"/>
    <x v="1"/>
    <n v="3"/>
    <s v="MUNERA  ALEJANDRO"/>
    <x v="0"/>
    <x v="0"/>
    <n v="196"/>
    <n v="21.7777777777778"/>
    <n v="193.674820143885"/>
    <m/>
    <n v="101571.1511"/>
    <x v="0"/>
    <n v="13530.5556"/>
    <x v="1359"/>
    <x v="0"/>
    <m/>
  </r>
  <r>
    <d v="2025-04-25T04:33:32"/>
    <x v="9"/>
    <n v="4"/>
    <s v="SERNA GONZALES GEOVANNY ANDRES"/>
    <x v="6"/>
    <x v="0"/>
    <n v="192"/>
    <n v="24"/>
    <n v="172.15539568345301"/>
    <s v="2 Descuentos (Usuarios desubicados) "/>
    <n v="90285.467600000004"/>
    <x v="0"/>
    <n v="13530.5556"/>
    <x v="1359"/>
    <x v="0"/>
    <m/>
  </r>
  <r>
    <d v="2025-04-25T04:33:32"/>
    <x v="1"/>
    <n v="5"/>
    <s v="LONDOO LOPERA DUVAN ANDRES"/>
    <x v="0"/>
    <x v="0"/>
    <n v="232"/>
    <n v="25.7777777777778"/>
    <n v="193.674820143885"/>
    <m/>
    <n v="101571.1511"/>
    <x v="1"/>
    <n v="13530.5556"/>
    <x v="1359"/>
    <x v="0"/>
    <m/>
  </r>
  <r>
    <d v="2025-04-25T04:33:32"/>
    <x v="9"/>
    <n v="6"/>
    <s v="LOPEZ PINEDA DANIEL ESTIVEN"/>
    <x v="0"/>
    <x v="0"/>
    <n v="181"/>
    <n v="20.1111111111111"/>
    <n v="193.674820143885"/>
    <m/>
    <n v="101571.1511"/>
    <x v="0"/>
    <n v="13530.5556"/>
    <x v="1359"/>
    <x v="0"/>
    <m/>
  </r>
  <r>
    <d v="2025-04-25T04:33:33"/>
    <x v="1"/>
    <n v="7"/>
    <s v="MEDINA MARTINEZ JONATHAN ESTIVEN"/>
    <x v="0"/>
    <x v="3"/>
    <n v="236"/>
    <n v="26.2222222222222"/>
    <n v="193.674820143885"/>
    <m/>
    <n v="101571.1511"/>
    <x v="1"/>
    <n v="13530.5556"/>
    <x v="1359"/>
    <x v="0"/>
    <m/>
  </r>
  <r>
    <d v="2025-04-25T04:33:33"/>
    <x v="9"/>
    <n v="8"/>
    <s v="VACA FIERRO ROBINSON"/>
    <x v="3"/>
    <x v="3"/>
    <n v="226"/>
    <n v="22.6"/>
    <n v="215.19424460431699"/>
    <s v="1 Descuento (Despachador) "/>
    <n v="112856.8345"/>
    <x v="1"/>
    <n v="13530.5556"/>
    <x v="1359"/>
    <x v="0"/>
    <m/>
  </r>
  <r>
    <d v="2025-04-25T04:33:33"/>
    <x v="1"/>
    <n v="11"/>
    <s v="ROJAS ESCOBAR CRISTIAN ESNEIDER"/>
    <x v="6"/>
    <x v="3"/>
    <n v="163"/>
    <n v="20.375"/>
    <n v="172.15539568345301"/>
    <s v="1 Descuento (Despachador) "/>
    <n v="90285.467600000004"/>
    <x v="0"/>
    <n v="13530.5556"/>
    <x v="1359"/>
    <x v="0"/>
    <m/>
  </r>
  <r>
    <d v="2025-04-25T04:33:34"/>
    <x v="9"/>
    <n v="12"/>
    <s v="DAVID  HENRY GIOVANNY"/>
    <x v="3"/>
    <x v="3"/>
    <n v="195"/>
    <n v="19.5"/>
    <n v="215.19424460431699"/>
    <s v="2 Descuentos (Conducts) "/>
    <n v="112856.8345"/>
    <x v="0"/>
    <n v="13530.5556"/>
    <x v="1359"/>
    <x v="0"/>
    <m/>
  </r>
  <r>
    <d v="2025-04-25T04:33:34"/>
    <x v="1"/>
    <n v="13"/>
    <s v="CERVANTES MARTINEZ FELIX ENRIQUE"/>
    <x v="0"/>
    <x v="0"/>
    <n v="236"/>
    <n v="26.2222222222222"/>
    <n v="193.674820143885"/>
    <m/>
    <n v="101571.1511"/>
    <x v="0"/>
    <n v="13530.5556"/>
    <x v="1359"/>
    <x v="0"/>
    <m/>
  </r>
  <r>
    <d v="2025-04-25T04:33:35"/>
    <x v="9"/>
    <n v="14"/>
    <s v="DIAZ LOZADA ANDRES FELIPE"/>
    <x v="6"/>
    <x v="0"/>
    <n v="170"/>
    <n v="21.25"/>
    <n v="172.15539568345301"/>
    <m/>
    <n v="90285.467600000004"/>
    <x v="1"/>
    <n v="13530.5556"/>
    <x v="1359"/>
    <x v="0"/>
    <m/>
  </r>
  <r>
    <d v="2025-04-25T04:33:35"/>
    <x v="1"/>
    <n v="15"/>
    <s v="VERENZUELA MARTINEZ ALEXANDER"/>
    <x v="1"/>
    <x v="3"/>
    <n v="214"/>
    <n v="19.454545454545499"/>
    <n v="236.71366906474799"/>
    <m/>
    <n v="124142.518"/>
    <x v="1"/>
    <n v="13530.5556"/>
    <x v="1359"/>
    <x v="0"/>
    <m/>
  </r>
  <r>
    <d v="2025-04-25T04:33:35"/>
    <x v="9"/>
    <n v="16"/>
    <s v="PEREZ GARCIA JUAN ESTEBAN"/>
    <x v="2"/>
    <x v="0"/>
    <n v="108"/>
    <n v="18"/>
    <n v="129.11654676258999"/>
    <m/>
    <n v="67714.100699999995"/>
    <x v="0"/>
    <n v="13530.5556"/>
    <x v="1359"/>
    <x v="0"/>
    <m/>
  </r>
  <r>
    <d v="2025-04-25T04:33:36"/>
    <x v="1"/>
    <n v="17"/>
    <s v="MURILLO  YORMAN ANDRES"/>
    <x v="1"/>
    <x v="3"/>
    <n v="252"/>
    <n v="22.909090909090899"/>
    <n v="236.71366906474799"/>
    <m/>
    <n v="124142.518"/>
    <x v="0"/>
    <n v="13530.5556"/>
    <x v="1359"/>
    <x v="0"/>
    <m/>
  </r>
  <r>
    <d v="2025-04-25T04:33:36"/>
    <x v="9"/>
    <n v="18"/>
    <s v="BETANCUR GUZMAN JHON FERNANDO"/>
    <x v="2"/>
    <x v="0"/>
    <n v="152"/>
    <n v="25.3333333333333"/>
    <n v="129.11654676258999"/>
    <m/>
    <n v="67714.100699999995"/>
    <x v="0"/>
    <n v="13530.5556"/>
    <x v="1359"/>
    <x v="0"/>
    <m/>
  </r>
  <r>
    <d v="2025-04-25T04:33:37"/>
    <x v="1"/>
    <n v="19"/>
    <s v="MUOZ PEA WEIMAR ALONSO"/>
    <x v="3"/>
    <x v="3"/>
    <n v="237"/>
    <n v="22.571428571428601"/>
    <n v="225.95395683453199"/>
    <m/>
    <n v="118499.67630000001"/>
    <x v="0"/>
    <n v="13530.5556"/>
    <x v="1359"/>
    <x v="0"/>
    <m/>
  </r>
  <r>
    <d v="2025-04-25T04:33:37"/>
    <x v="9"/>
    <n v="20"/>
    <s v="GONZALEZ PEREZ RAFAEL JOSE"/>
    <x v="1"/>
    <x v="3"/>
    <n v="234"/>
    <n v="21.272727272727298"/>
    <n v="236.71366906474799"/>
    <s v="4 Descuentos (Conducts) "/>
    <n v="124142.518"/>
    <x v="0"/>
    <n v="13530.5556"/>
    <x v="1359"/>
    <x v="0"/>
    <m/>
  </r>
  <r>
    <d v="2025-04-25T04:33:37"/>
    <x v="1"/>
    <n v="21"/>
    <s v="DURANGO DAVID JOSE"/>
    <x v="6"/>
    <x v="0"/>
    <n v="147"/>
    <n v="18.375"/>
    <n v="172.15539568345301"/>
    <s v="OMAR JIMENEZ Realiz 5 viajes donde moviliz 102 Usuarios, 1 Descuento (Monitoreo) "/>
    <n v="90285.467600000004"/>
    <x v="0"/>
    <n v="13530.5556"/>
    <x v="1359"/>
    <x v="0"/>
    <m/>
  </r>
  <r>
    <d v="2025-04-25T04:33:37"/>
    <x v="9"/>
    <n v="22"/>
    <s v="QUIRAMA CASTAEDA JHON JADER"/>
    <x v="10"/>
    <x v="0"/>
    <n v="86"/>
    <n v="21.5"/>
    <n v="86.077697841726604"/>
    <m/>
    <n v="45142.733800000002"/>
    <x v="1"/>
    <n v="13530.5556"/>
    <x v="1359"/>
    <x v="0"/>
    <m/>
  </r>
  <r>
    <d v="2025-04-25T04:33:38"/>
    <x v="1"/>
    <n v="23"/>
    <s v="SALDARRIAGA PARRA LUIS ALBERTO"/>
    <x v="0"/>
    <x v="0"/>
    <n v="178"/>
    <n v="19.7777777777778"/>
    <n v="193.674820143885"/>
    <m/>
    <n v="101571.1511"/>
    <x v="2"/>
    <n v="13530.5556"/>
    <x v="1359"/>
    <x v="0"/>
    <m/>
  </r>
  <r>
    <d v="2025-04-25T04:33:38"/>
    <x v="9"/>
    <n v="24"/>
    <s v="HERRERA GIRALDO DAVINSON"/>
    <x v="8"/>
    <x v="0"/>
    <n v="77"/>
    <n v="15.4"/>
    <n v="107.597122302158"/>
    <m/>
    <n v="56428.417300000001"/>
    <x v="0"/>
    <n v="13530.5556"/>
    <x v="1359"/>
    <x v="0"/>
    <m/>
  </r>
  <r>
    <d v="2025-04-25T04:33:38"/>
    <x v="1"/>
    <n v="25"/>
    <s v="JIMENEZ HURTADO CARLOS ESTIVEN"/>
    <x v="0"/>
    <x v="0"/>
    <n v="136"/>
    <n v="15.1111111111111"/>
    <n v="193.674820143885"/>
    <m/>
    <n v="101571.1511"/>
    <x v="1"/>
    <n v="13530.5556"/>
    <x v="1359"/>
    <x v="0"/>
    <m/>
  </r>
  <r>
    <d v="2025-04-25T04:33:39"/>
    <x v="9"/>
    <n v="26"/>
    <s v="CIRO MARIN RODRIGO ALBERTO"/>
    <x v="2"/>
    <x v="0"/>
    <n v="156"/>
    <n v="26"/>
    <n v="129.11654676258999"/>
    <m/>
    <n v="67714.100699999995"/>
    <x v="0"/>
    <n v="13530.5556"/>
    <x v="1359"/>
    <x v="0"/>
    <m/>
  </r>
  <r>
    <d v="2025-04-25T04:33:39"/>
    <x v="1"/>
    <n v="27"/>
    <s v="FLORES RINCON JORGE ALBERTO"/>
    <x v="12"/>
    <x v="3"/>
    <n v="279"/>
    <n v="21.461538461538499"/>
    <n v="279.75251798561197"/>
    <s v="2 Descuentos (Despachador)"/>
    <n v="146713.8849"/>
    <x v="0"/>
    <n v="13530.5556"/>
    <x v="1359"/>
    <x v="0"/>
    <m/>
  </r>
  <r>
    <d v="2025-04-25T04:33:39"/>
    <x v="9"/>
    <n v="28"/>
    <s v="AGUDELO GARCIA LLORDIN ELIAS"/>
    <x v="0"/>
    <x v="0"/>
    <n v="159"/>
    <n v="17.6666666666667"/>
    <n v="193.674820143885"/>
    <m/>
    <n v="101571.1511"/>
    <x v="0"/>
    <n v="13530.5556"/>
    <x v="1359"/>
    <x v="0"/>
    <m/>
  </r>
  <r>
    <d v="2025-04-25T04:33:40"/>
    <x v="1"/>
    <n v="29"/>
    <s v="VALENCIA MENDOZA JHON"/>
    <x v="6"/>
    <x v="3"/>
    <n v="173"/>
    <n v="21.625"/>
    <n v="172.15539568345301"/>
    <m/>
    <n v="90285.467600000004"/>
    <x v="0"/>
    <n v="13530.5556"/>
    <x v="1359"/>
    <x v="0"/>
    <m/>
  </r>
  <r>
    <d v="2025-04-25T04:33:40"/>
    <x v="9"/>
    <n v="30"/>
    <s v="MARTINEZ  WILMAR"/>
    <x v="4"/>
    <x v="0"/>
    <n v="139"/>
    <n v="19.8571428571429"/>
    <n v="150.63597122302201"/>
    <m/>
    <n v="78999.784199999995"/>
    <x v="0"/>
    <n v="13530.5556"/>
    <x v="1359"/>
    <x v="0"/>
    <m/>
  </r>
  <r>
    <d v="2025-04-25T04:33:40"/>
    <x v="1"/>
    <n v="31"/>
    <s v="HINCAPIE LOPEZ DIDIER FABIAN"/>
    <x v="6"/>
    <x v="0"/>
    <n v="124"/>
    <n v="16.533333333333299"/>
    <n v="161.39568345323701"/>
    <s v="1 Descuento (Conduct)"/>
    <n v="84642.625899999999"/>
    <x v="0"/>
    <n v="13530.5556"/>
    <x v="1359"/>
    <x v="0"/>
    <m/>
  </r>
  <r>
    <d v="2025-04-25T04:33:41"/>
    <x v="9"/>
    <n v="32"/>
    <s v="TORRES  GABRIEL OSNEIDER"/>
    <x v="4"/>
    <x v="0"/>
    <n v="180"/>
    <n v="25.714285714285701"/>
    <n v="150.63597122302201"/>
    <m/>
    <n v="78999.784199999995"/>
    <x v="0"/>
    <n v="13530.5556"/>
    <x v="1359"/>
    <x v="0"/>
    <m/>
  </r>
  <r>
    <d v="2025-04-25T04:33:41"/>
    <x v="1"/>
    <n v="33"/>
    <s v="MARULANDA JARAMILLO DAWER ANDRES"/>
    <x v="0"/>
    <x v="3"/>
    <n v="169"/>
    <n v="18.7777777777778"/>
    <n v="193.674820143885"/>
    <m/>
    <n v="101571.1511"/>
    <x v="0"/>
    <n v="13530.5556"/>
    <x v="1359"/>
    <x v="0"/>
    <m/>
  </r>
  <r>
    <d v="2025-04-25T04:33:41"/>
    <x v="9"/>
    <n v="34"/>
    <s v="MONTOYA OSPINA GILBERTO ANTONIO"/>
    <x v="3"/>
    <x v="0"/>
    <n v="253"/>
    <n v="25.3"/>
    <n v="215.19424460431699"/>
    <m/>
    <n v="112856.8345"/>
    <x v="0"/>
    <n v="13530.5556"/>
    <x v="1359"/>
    <x v="0"/>
    <m/>
  </r>
  <r>
    <d v="2025-04-25T04:33:41"/>
    <x v="1"/>
    <n v="35"/>
    <s v="LOPERA ALVAREZ ESTIVEN"/>
    <x v="3"/>
    <x v="0"/>
    <n v="238"/>
    <n v="23.8"/>
    <n v="215.19424460431699"/>
    <s v="1 Descuento (Despachador) "/>
    <n v="112856.8345"/>
    <x v="1"/>
    <n v="13530.5556"/>
    <x v="1359"/>
    <x v="0"/>
    <m/>
  </r>
  <r>
    <d v="2025-04-25T04:33:42"/>
    <x v="9"/>
    <n v="36"/>
    <s v="JARAMILLO JARAMILLO FRANCISCO WBEIMAR"/>
    <x v="0"/>
    <x v="0"/>
    <n v="145"/>
    <n v="16.1111111111111"/>
    <n v="193.674820143885"/>
    <s v="1 Descuento (Despachador) "/>
    <n v="101571.1511"/>
    <x v="0"/>
    <n v="13530.5556"/>
    <x v="1359"/>
    <x v="0"/>
    <m/>
  </r>
  <r>
    <d v="2025-04-25T04:33:42"/>
    <x v="1"/>
    <n v="37"/>
    <s v="TABORDA ROJAS DIEGO ALEJANDRO"/>
    <x v="1"/>
    <x v="3"/>
    <n v="267"/>
    <n v="24.272727272727298"/>
    <n v="236.71366906474799"/>
    <m/>
    <n v="124142.518"/>
    <x v="1"/>
    <n v="13530.5556"/>
    <x v="1359"/>
    <x v="0"/>
    <m/>
  </r>
  <r>
    <d v="2025-04-25T04:33:42"/>
    <x v="9"/>
    <n v="38"/>
    <s v="JIMENEZ HERNANDEZ ESTEBAN CAMILO"/>
    <x v="6"/>
    <x v="0"/>
    <n v="158"/>
    <n v="19.75"/>
    <n v="172.15539568345301"/>
    <m/>
    <n v="90285.467600000004"/>
    <x v="0"/>
    <n v="13530.5556"/>
    <x v="1359"/>
    <x v="0"/>
    <m/>
  </r>
  <r>
    <d v="2025-04-25T04:33:43"/>
    <x v="1"/>
    <n v="39"/>
    <s v="PALMAR PANA EDIXON JOSUE"/>
    <x v="0"/>
    <x v="0"/>
    <n v="203"/>
    <n v="22.5555555555556"/>
    <n v="193.674820143885"/>
    <s v="1 Descuento (Conduct)"/>
    <n v="101571.1511"/>
    <x v="0"/>
    <n v="13530.5556"/>
    <x v="1359"/>
    <x v="0"/>
    <m/>
  </r>
  <r>
    <d v="2025-04-25T04:33:43"/>
    <x v="9"/>
    <n v="40"/>
    <s v="OCAMPO OCAMPO ANTONIO JOSE "/>
    <x v="9"/>
    <x v="3"/>
    <n v="210"/>
    <n v="17.5"/>
    <n v="258.23309352517998"/>
    <s v="7 Descuentos (Conducts y despachadores) "/>
    <n v="135428.20139999999"/>
    <x v="0"/>
    <n v="13530.5556"/>
    <x v="1359"/>
    <x v="0"/>
    <m/>
  </r>
  <r>
    <d v="2025-04-25T04:33:43"/>
    <x v="1"/>
    <n v="41"/>
    <s v="GARCIA DAVID WILSON ALBERTO"/>
    <x v="6"/>
    <x v="3"/>
    <n v="198"/>
    <n v="24.75"/>
    <n v="172.15539568345301"/>
    <m/>
    <n v="90285.467600000004"/>
    <x v="1"/>
    <n v="13530.5556"/>
    <x v="1359"/>
    <x v="0"/>
    <m/>
  </r>
  <r>
    <d v="2025-04-25T04:33:43"/>
    <x v="9"/>
    <n v="42"/>
    <s v="PALACIO  RODRIGO"/>
    <x v="6"/>
    <x v="0"/>
    <n v="234"/>
    <n v="29.25"/>
    <n v="172.15539568345301"/>
    <s v="1 Descuento (Conduct)"/>
    <n v="90285.467600000004"/>
    <x v="1"/>
    <n v="13530.5556"/>
    <x v="1359"/>
    <x v="0"/>
    <m/>
  </r>
  <r>
    <d v="2025-04-26T03:51:25"/>
    <x v="9"/>
    <n v="1"/>
    <s v="GUTIERREZ ARICAPA DANIEL HUMBERTO"/>
    <x v="6"/>
    <x v="0"/>
    <n v="208"/>
    <n v="26"/>
    <n v="174.58227848101299"/>
    <s v="LIBARDO RESTREPO Realiz 3 viajes donde moviliz 78 Usuarios "/>
    <n v="97450.632899999997"/>
    <x v="0"/>
    <n v="13579.4872"/>
    <x v="1360"/>
    <x v="0"/>
    <m/>
  </r>
  <r>
    <d v="2025-04-26T03:51:25"/>
    <x v="1"/>
    <n v="2"/>
    <s v="PARIAS MURIEL JHON FREDY"/>
    <x v="6"/>
    <x v="0"/>
    <n v="205"/>
    <n v="25.625"/>
    <n v="174.58227848101299"/>
    <m/>
    <n v="97450.632899999997"/>
    <x v="1"/>
    <n v="13579.4872"/>
    <x v="1360"/>
    <x v="0"/>
    <m/>
  </r>
  <r>
    <d v="2025-04-26T03:51:26"/>
    <x v="9"/>
    <n v="3"/>
    <s v="MUNERA  ALEJANDRO"/>
    <x v="0"/>
    <x v="0"/>
    <n v="206"/>
    <n v="22.8888888888889"/>
    <n v="196.40506329113899"/>
    <s v="4 Descuentos (transbordo) "/>
    <n v="109631.962"/>
    <x v="0"/>
    <n v="13579.4872"/>
    <x v="1360"/>
    <x v="0"/>
    <m/>
  </r>
  <r>
    <d v="2025-04-26T03:51:26"/>
    <x v="1"/>
    <n v="4"/>
    <s v="SERNA GONZALES GEOVANNY ANDRES"/>
    <x v="0"/>
    <x v="0"/>
    <n v="207"/>
    <n v="23"/>
    <n v="196.40506329113899"/>
    <s v="2 Descuentos (Usuarios desubicados) "/>
    <n v="109631.962"/>
    <x v="0"/>
    <n v="13579.4872"/>
    <x v="1360"/>
    <x v="0"/>
    <m/>
  </r>
  <r>
    <d v="2025-04-26T03:51:26"/>
    <x v="9"/>
    <n v="5"/>
    <s v="LONDOO LOPERA DUVAN ANDRES"/>
    <x v="0"/>
    <x v="0"/>
    <n v="222"/>
    <n v="24.6666666666667"/>
    <n v="196.40506329113899"/>
    <m/>
    <n v="109631.962"/>
    <x v="1"/>
    <n v="13579.4872"/>
    <x v="1360"/>
    <x v="0"/>
    <m/>
  </r>
  <r>
    <d v="2025-04-26T03:51:26"/>
    <x v="1"/>
    <n v="6"/>
    <s v="LOPEZ PINEDA DANIEL ESTIVEN"/>
    <x v="4"/>
    <x v="0"/>
    <n v="125"/>
    <n v="17.8571428571429"/>
    <n v="152.759493670886"/>
    <s v="1 Descuento (Conduct) "/>
    <n v="85269.303799999994"/>
    <x v="0"/>
    <n v="13579.4872"/>
    <x v="1360"/>
    <x v="0"/>
    <m/>
  </r>
  <r>
    <d v="2025-04-26T03:51:27"/>
    <x v="9"/>
    <n v="7"/>
    <s v="MEDINA MARTINEZ JONATHAN ESTIVEN"/>
    <x v="4"/>
    <x v="0"/>
    <n v="150"/>
    <n v="21.428571428571399"/>
    <n v="152.759493670886"/>
    <s v="1 Descuento (Usuario desubicado) "/>
    <n v="85269.303799999994"/>
    <x v="1"/>
    <n v="13579.4872"/>
    <x v="1360"/>
    <x v="0"/>
    <m/>
  </r>
  <r>
    <d v="2025-04-26T03:51:28"/>
    <x v="1"/>
    <n v="8"/>
    <s v="VACA FIERRO ROBINSON"/>
    <x v="1"/>
    <x v="0"/>
    <n v="216"/>
    <n v="19.636363636363601"/>
    <n v="240.050632911392"/>
    <m/>
    <n v="133994.62030000001"/>
    <x v="1"/>
    <n v="13579.4872"/>
    <x v="1360"/>
    <x v="0"/>
    <m/>
  </r>
  <r>
    <d v="2025-04-26T03:51:28"/>
    <x v="9"/>
    <n v="11"/>
    <s v="ROJAS ESCOBAR CRISTIAN ESNEIDER"/>
    <x v="4"/>
    <x v="0"/>
    <n v="175"/>
    <n v="25"/>
    <n v="152.759493670886"/>
    <m/>
    <n v="85269.303799999994"/>
    <x v="0"/>
    <n v="13579.4872"/>
    <x v="1360"/>
    <x v="0"/>
    <m/>
  </r>
  <r>
    <d v="2025-04-26T03:51:28"/>
    <x v="1"/>
    <n v="12"/>
    <s v="DAVID  HENRY GIOVANNY"/>
    <x v="1"/>
    <x v="0"/>
    <n v="223"/>
    <n v="20.272727272727298"/>
    <n v="240.050632911392"/>
    <m/>
    <n v="133994.62030000001"/>
    <x v="0"/>
    <n v="13579.4872"/>
    <x v="1360"/>
    <x v="0"/>
    <m/>
  </r>
  <r>
    <d v="2025-04-26T03:51:28"/>
    <x v="9"/>
    <n v="13"/>
    <s v="DURANGO PAEZ GILDARDO"/>
    <x v="9"/>
    <x v="0"/>
    <n v="228"/>
    <n v="19"/>
    <n v="261.87341772151899"/>
    <m/>
    <n v="146175.94940000001"/>
    <x v="0"/>
    <n v="13579.4872"/>
    <x v="1360"/>
    <x v="0"/>
    <m/>
  </r>
  <r>
    <d v="2025-04-26T03:51:29"/>
    <x v="1"/>
    <n v="14"/>
    <s v="DIAZ LOZADA ANDRES FELIPE"/>
    <x v="1"/>
    <x v="0"/>
    <n v="228"/>
    <n v="20.727272727272702"/>
    <n v="240.050632911392"/>
    <m/>
    <n v="133994.62030000001"/>
    <x v="1"/>
    <n v="13579.4872"/>
    <x v="1360"/>
    <x v="0"/>
    <m/>
  </r>
  <r>
    <d v="2025-04-26T03:51:29"/>
    <x v="9"/>
    <n v="15"/>
    <s v="VERENZUELA MARTINEZ ALEXANDER"/>
    <x v="3"/>
    <x v="0"/>
    <n v="278"/>
    <n v="27.8"/>
    <n v="218.22784810126601"/>
    <m/>
    <n v="121813.2911"/>
    <x v="1"/>
    <n v="13579.4872"/>
    <x v="1360"/>
    <x v="0"/>
    <m/>
  </r>
  <r>
    <d v="2025-04-26T03:51:29"/>
    <x v="1"/>
    <n v="16"/>
    <s v="PEREZ GARCIA JUAN ESTEBAN"/>
    <x v="0"/>
    <x v="0"/>
    <n v="219"/>
    <n v="24.3333333333333"/>
    <n v="196.40506329113899"/>
    <s v="1 Descuento (Usuario desubicado) "/>
    <n v="109631.962"/>
    <x v="0"/>
    <n v="13579.4872"/>
    <x v="1360"/>
    <x v="0"/>
    <m/>
  </r>
  <r>
    <d v="2025-04-26T03:51:29"/>
    <x v="9"/>
    <n v="17"/>
    <s v="ESPINOZA CHAVARRIA GUILLERMO LEON"/>
    <x v="0"/>
    <x v="0"/>
    <n v="201"/>
    <n v="22.3333333333333"/>
    <n v="196.40506329113899"/>
    <m/>
    <n v="109631.962"/>
    <x v="0"/>
    <n v="13579.4872"/>
    <x v="1360"/>
    <x v="0"/>
    <m/>
  </r>
  <r>
    <d v="2025-04-26T03:51:30"/>
    <x v="1"/>
    <n v="18"/>
    <s v="BETANCUR GUZMAN JHON FERNANDO"/>
    <x v="1"/>
    <x v="0"/>
    <n v="244"/>
    <n v="22.181818181818201"/>
    <n v="240.050632911392"/>
    <m/>
    <n v="133994.62030000001"/>
    <x v="0"/>
    <n v="13579.4872"/>
    <x v="1360"/>
    <x v="0"/>
    <m/>
  </r>
  <r>
    <d v="2025-04-26T03:51:30"/>
    <x v="9"/>
    <n v="19"/>
    <s v="PALMAR PANA EDIXON JOSUE"/>
    <x v="9"/>
    <x v="0"/>
    <n v="241"/>
    <n v="20.0833333333333"/>
    <n v="261.87341772151899"/>
    <s v="2 Descuentos (Despachador y usuario movilidad reducida) "/>
    <n v="146175.94940000001"/>
    <x v="0"/>
    <n v="13579.4872"/>
    <x v="1360"/>
    <x v="0"/>
    <m/>
  </r>
  <r>
    <d v="2025-04-26T03:51:30"/>
    <x v="1"/>
    <n v="20"/>
    <s v="BERNAL RONDON KEVIN OSWALDO"/>
    <x v="4"/>
    <x v="0"/>
    <n v="147"/>
    <n v="21"/>
    <n v="152.759493670886"/>
    <m/>
    <n v="85269.303799999994"/>
    <x v="0"/>
    <n v="13579.4872"/>
    <x v="1360"/>
    <x v="0"/>
    <m/>
  </r>
  <r>
    <d v="2025-04-26T03:51:30"/>
    <x v="9"/>
    <n v="21"/>
    <s v="JIMENEZ JIMENEZ OMAR DAVID"/>
    <x v="4"/>
    <x v="0"/>
    <n v="122"/>
    <n v="17.428571428571399"/>
    <n v="152.759493670886"/>
    <s v="1 Descuento (Despachador) "/>
    <n v="85269.303799999994"/>
    <x v="0"/>
    <n v="13579.4872"/>
    <x v="1360"/>
    <x v="0"/>
    <m/>
  </r>
  <r>
    <d v="2025-04-26T03:51:30"/>
    <x v="1"/>
    <n v="22"/>
    <s v="QUIRAMA CASTAEDA JHON JADER"/>
    <x v="6"/>
    <x v="0"/>
    <n v="168"/>
    <n v="21"/>
    <n v="174.58227848101299"/>
    <m/>
    <n v="97450.632899999997"/>
    <x v="1"/>
    <n v="13579.4872"/>
    <x v="1360"/>
    <x v="0"/>
    <m/>
  </r>
  <r>
    <d v="2025-04-26T03:51:31"/>
    <x v="9"/>
    <n v="23"/>
    <s v="SALDARRIAGA PARRA LUIS ALBERTO"/>
    <x v="0"/>
    <x v="0"/>
    <n v="157"/>
    <n v="17.4444444444444"/>
    <n v="196.40506329113899"/>
    <m/>
    <n v="109631.962"/>
    <x v="2"/>
    <n v="13579.4872"/>
    <x v="1360"/>
    <x v="0"/>
    <m/>
  </r>
  <r>
    <d v="2025-04-26T03:51:31"/>
    <x v="1"/>
    <n v="24"/>
    <s v="PULGARIN GARCIA YONATHAN ANDRES"/>
    <x v="6"/>
    <x v="0"/>
    <n v="145"/>
    <n v="19.3333333333333"/>
    <n v="163.670886075949"/>
    <s v="1 Descuento (Asociado) "/>
    <n v="91359.968399999998"/>
    <x v="0"/>
    <n v="13579.4872"/>
    <x v="1360"/>
    <x v="0"/>
    <m/>
  </r>
  <r>
    <d v="2025-04-26T03:51:31"/>
    <x v="9"/>
    <n v="25"/>
    <s v="JIMENEZ HURTADO CARLOS ESTIVEN"/>
    <x v="0"/>
    <x v="0"/>
    <n v="176"/>
    <n v="19.5555555555556"/>
    <n v="196.40506329113899"/>
    <m/>
    <n v="109631.962"/>
    <x v="1"/>
    <n v="13579.4872"/>
    <x v="1360"/>
    <x v="0"/>
    <m/>
  </r>
  <r>
    <d v="2025-04-26T03:51:31"/>
    <x v="1"/>
    <n v="26"/>
    <s v="CIRO MARIN RODRIGO ALBERTO"/>
    <x v="3"/>
    <x v="0"/>
    <n v="228"/>
    <n v="22.8"/>
    <n v="218.22784810126601"/>
    <s v="2 Descuentos (Usuarios desubicados) "/>
    <n v="121813.2911"/>
    <x v="0"/>
    <n v="13579.4872"/>
    <x v="1360"/>
    <x v="0"/>
    <m/>
  </r>
  <r>
    <d v="2025-04-26T03:51:32"/>
    <x v="9"/>
    <n v="27"/>
    <s v="FLORES RINCON JORGE ALBERTO"/>
    <x v="13"/>
    <x v="0"/>
    <n v="340"/>
    <n v="24.285714285714299"/>
    <n v="305.518987341772"/>
    <m/>
    <n v="170538.60759999999"/>
    <x v="0"/>
    <n v="13579.4872"/>
    <x v="1360"/>
    <x v="0"/>
    <m/>
  </r>
  <r>
    <d v="2025-04-26T03:51:32"/>
    <x v="1"/>
    <n v="28"/>
    <s v="AGUDELO GARCIA LLORDIN ELIAS"/>
    <x v="4"/>
    <x v="0"/>
    <n v="107"/>
    <n v="15.285714285714301"/>
    <n v="152.759493670886"/>
    <s v="1 Descuento (Conduct) "/>
    <n v="85269.303799999994"/>
    <x v="0"/>
    <n v="13579.4872"/>
    <x v="1360"/>
    <x v="0"/>
    <m/>
  </r>
  <r>
    <d v="2025-04-26T03:51:32"/>
    <x v="9"/>
    <n v="29"/>
    <s v="VALENCIA MENDOZA JHON"/>
    <x v="1"/>
    <x v="0"/>
    <n v="225"/>
    <n v="20.454545454545499"/>
    <n v="240.050632911392"/>
    <m/>
    <n v="133994.62030000001"/>
    <x v="0"/>
    <n v="13579.4872"/>
    <x v="1360"/>
    <x v="0"/>
    <m/>
  </r>
  <r>
    <d v="2025-04-26T03:51:32"/>
    <x v="1"/>
    <n v="30"/>
    <s v="MARTINEZ  WILMAR"/>
    <x v="0"/>
    <x v="0"/>
    <n v="188"/>
    <n v="20.8888888888889"/>
    <n v="196.40506329113899"/>
    <s v="1 Descuento (Monitoreo) "/>
    <n v="109631.962"/>
    <x v="0"/>
    <n v="13579.4872"/>
    <x v="1360"/>
    <x v="0"/>
    <m/>
  </r>
  <r>
    <d v="2025-04-26T03:51:33"/>
    <x v="9"/>
    <n v="32"/>
    <s v="HENAO MUOZ FERNEY"/>
    <x v="1"/>
    <x v="0"/>
    <n v="223"/>
    <n v="20.272727272727298"/>
    <n v="240.050632911392"/>
    <s v="DAVINSON HERRERA Realiz 6 viajes donde moviliz 121 Usuarios "/>
    <n v="133994.62030000001"/>
    <x v="0"/>
    <n v="13579.4872"/>
    <x v="1360"/>
    <x v="0"/>
    <m/>
  </r>
  <r>
    <d v="2025-04-26T03:51:33"/>
    <x v="1"/>
    <n v="33"/>
    <s v="MARULANDA JARAMILLO DAWER ANDRES"/>
    <x v="3"/>
    <x v="0"/>
    <n v="206"/>
    <n v="20.6"/>
    <n v="218.22784810126601"/>
    <m/>
    <n v="121813.2911"/>
    <x v="0"/>
    <n v="13579.4872"/>
    <x v="1360"/>
    <x v="0"/>
    <m/>
  </r>
  <r>
    <d v="2025-04-26T03:51:33"/>
    <x v="9"/>
    <n v="34"/>
    <s v="MONTOYA OSPINA GILBERTO ANTONIO"/>
    <x v="0"/>
    <x v="0"/>
    <n v="192"/>
    <n v="21.3333333333333"/>
    <n v="196.40506329113899"/>
    <m/>
    <n v="109631.962"/>
    <x v="0"/>
    <n v="13579.4872"/>
    <x v="1360"/>
    <x v="0"/>
    <m/>
  </r>
  <r>
    <d v="2025-04-26T03:51:33"/>
    <x v="1"/>
    <n v="35"/>
    <s v="QUINTERO  ALVARO ANTONIO"/>
    <x v="0"/>
    <x v="0"/>
    <n v="200"/>
    <n v="22.2222222222222"/>
    <n v="196.40506329113899"/>
    <m/>
    <n v="109631.962"/>
    <x v="1"/>
    <n v="13579.4872"/>
    <x v="1360"/>
    <x v="0"/>
    <m/>
  </r>
  <r>
    <d v="2025-04-26T03:51:33"/>
    <x v="9"/>
    <n v="36"/>
    <s v="MARTINEZ CHAVERRA LUIS NORBERTO"/>
    <x v="0"/>
    <x v="0"/>
    <n v="203"/>
    <n v="22.5555555555556"/>
    <n v="196.40506329113899"/>
    <m/>
    <n v="109631.962"/>
    <x v="0"/>
    <n v="13579.4872"/>
    <x v="1360"/>
    <x v="0"/>
    <m/>
  </r>
  <r>
    <d v="2025-04-26T03:51:34"/>
    <x v="1"/>
    <n v="37"/>
    <s v="GARCIA  SEBASTIAN"/>
    <x v="0"/>
    <x v="0"/>
    <n v="265"/>
    <n v="29.4444444444444"/>
    <n v="196.40506329113899"/>
    <s v="DIEGO TABORDA Realiz 3 viajes donde moviliz 111 Usuarios "/>
    <n v="109631.962"/>
    <x v="1"/>
    <n v="13579.4872"/>
    <x v="1360"/>
    <x v="0"/>
    <m/>
  </r>
  <r>
    <d v="2025-04-26T03:51:34"/>
    <x v="9"/>
    <n v="38"/>
    <s v="JIMENEZ HERNANDEZ ESTEBAN CAMILO"/>
    <x v="0"/>
    <x v="0"/>
    <n v="238"/>
    <n v="26.4444444444444"/>
    <n v="196.40506329113899"/>
    <s v="3 Descuentos (Despachador y Usuarios desubicados) "/>
    <n v="109631.962"/>
    <x v="0"/>
    <n v="13579.4872"/>
    <x v="1360"/>
    <x v="0"/>
    <m/>
  </r>
  <r>
    <d v="2025-04-26T03:51:34"/>
    <x v="1"/>
    <n v="39"/>
    <s v="CERVANTES MARTINEZ FELIX ENRIQUE"/>
    <x v="3"/>
    <x v="0"/>
    <n v="212"/>
    <n v="21.2"/>
    <n v="218.22784810126601"/>
    <s v="4 Descuentos (transbordo) "/>
    <n v="121813.2911"/>
    <x v="0"/>
    <n v="13579.4872"/>
    <x v="1360"/>
    <x v="0"/>
    <m/>
  </r>
  <r>
    <d v="2025-04-26T03:51:34"/>
    <x v="9"/>
    <n v="40"/>
    <s v="OCAMPO OCAMPO ANTONIO JOSE"/>
    <x v="3"/>
    <x v="0"/>
    <n v="243"/>
    <n v="24.3"/>
    <n v="218.22784810126601"/>
    <s v="1 Descuento (Despachador) "/>
    <n v="121813.2911"/>
    <x v="0"/>
    <n v="13579.4872"/>
    <x v="1360"/>
    <x v="0"/>
    <m/>
  </r>
  <r>
    <d v="2025-04-26T03:51:35"/>
    <x v="1"/>
    <n v="41"/>
    <s v="GARCIA DAVID WILSON ALBERTO"/>
    <x v="0"/>
    <x v="0"/>
    <n v="175"/>
    <n v="19.4444444444444"/>
    <n v="196.40506329113899"/>
    <m/>
    <n v="109631.962"/>
    <x v="1"/>
    <n v="13579.4872"/>
    <x v="1360"/>
    <x v="0"/>
    <m/>
  </r>
  <r>
    <d v="2025-04-26T03:51:35"/>
    <x v="9"/>
    <n v="42"/>
    <s v="LOPERA ALVAREZ ESTIVEN"/>
    <x v="11"/>
    <x v="3"/>
    <n v="22"/>
    <n v="11"/>
    <n v="43.645569620253198"/>
    <m/>
    <n v="24362.658200000002"/>
    <x v="1"/>
    <n v="13579.4872"/>
    <x v="1360"/>
    <x v="0"/>
    <m/>
  </r>
  <r>
    <d v="2025-04-27T01:54:32"/>
    <x v="1"/>
    <n v="1"/>
    <s v="ROJAS ESCOBAR CRISTIAN ESNEIDER"/>
    <x v="3"/>
    <x v="0"/>
    <n v="166"/>
    <n v="16.600000000000001"/>
    <n v="198.48888888888899"/>
    <m/>
    <n v="110266"/>
    <x v="0"/>
    <n v="12065.789500000001"/>
    <x v="1361"/>
    <x v="0"/>
    <m/>
  </r>
  <r>
    <d v="2025-04-27T01:54:33"/>
    <x v="0"/>
    <n v="2"/>
    <s v="PARIAS MURIEL JHON FREDY"/>
    <x v="6"/>
    <x v="0"/>
    <n v="162"/>
    <n v="20.25"/>
    <n v="158.79111111111101"/>
    <m/>
    <n v="88212.800000000003"/>
    <x v="1"/>
    <n v="12065.789500000001"/>
    <x v="1361"/>
    <x v="0"/>
    <m/>
  </r>
  <r>
    <d v="2025-04-27T01:54:33"/>
    <x v="1"/>
    <n v="3"/>
    <s v="MUNERA  ALEJANDRO"/>
    <x v="0"/>
    <x v="0"/>
    <n v="176"/>
    <n v="19.5555555555556"/>
    <n v="178.64"/>
    <s v="3 Descuentos (Conduct, asociado y jefe de ruta) "/>
    <n v="99239.4"/>
    <x v="0"/>
    <n v="12065.789500000001"/>
    <x v="1361"/>
    <x v="0"/>
    <m/>
  </r>
  <r>
    <d v="2025-04-27T01:54:34"/>
    <x v="0"/>
    <n v="4"/>
    <s v="SERNA GONZALES GEOVANNY ANDRES"/>
    <x v="0"/>
    <x v="0"/>
    <n v="166"/>
    <n v="18.4444444444444"/>
    <n v="178.64"/>
    <s v="2 Descuentos (Usuarios desubicados) "/>
    <n v="99239.4"/>
    <x v="0"/>
    <n v="12065.789500000001"/>
    <x v="1361"/>
    <x v="0"/>
    <m/>
  </r>
  <r>
    <d v="2025-04-27T01:54:34"/>
    <x v="1"/>
    <n v="5"/>
    <s v="LONDOO LOPERA DUVAN ANDRES"/>
    <x v="6"/>
    <x v="0"/>
    <n v="129"/>
    <n v="16.125"/>
    <n v="158.79111111111101"/>
    <s v="2 Descuentos (Usuarios desubicados) "/>
    <n v="88212.800000000003"/>
    <x v="1"/>
    <n v="12065.789500000001"/>
    <x v="1361"/>
    <x v="0"/>
    <m/>
  </r>
  <r>
    <d v="2025-04-27T01:54:35"/>
    <x v="0"/>
    <n v="6"/>
    <s v="LOPEZ PINEDA DANIEL ESTIVEN"/>
    <x v="0"/>
    <x v="0"/>
    <n v="166"/>
    <n v="18.4444444444444"/>
    <n v="178.64"/>
    <m/>
    <n v="99239.4"/>
    <x v="0"/>
    <n v="12065.789500000001"/>
    <x v="1361"/>
    <x v="0"/>
    <m/>
  </r>
  <r>
    <d v="2025-04-27T01:54:36"/>
    <x v="1"/>
    <n v="7"/>
    <s v="MEDINA MARTINEZ JONATHAN ESTIVEN"/>
    <x v="0"/>
    <x v="0"/>
    <n v="182"/>
    <n v="20.2222222222222"/>
    <n v="178.64"/>
    <s v="1 Descuento (Despachadora) "/>
    <n v="99239.4"/>
    <x v="1"/>
    <n v="12065.789500000001"/>
    <x v="1361"/>
    <x v="0"/>
    <m/>
  </r>
  <r>
    <d v="2025-04-27T01:54:36"/>
    <x v="1"/>
    <n v="8"/>
    <s v="VACA FIERRO ROBINSON"/>
    <x v="3"/>
    <x v="0"/>
    <n v="174"/>
    <n v="17.399999999999999"/>
    <n v="198.48888888888899"/>
    <s v="1 Descuento (Conduct) "/>
    <n v="110266"/>
    <x v="1"/>
    <n v="12065.789500000001"/>
    <x v="1361"/>
    <x v="0"/>
    <m/>
  </r>
  <r>
    <d v="2025-04-27T01:54:36"/>
    <x v="0"/>
    <n v="11"/>
    <s v="QUINTERO  ALVARO ANTONIO"/>
    <x v="2"/>
    <x v="0"/>
    <n v="126"/>
    <n v="21"/>
    <n v="119.09333333333301"/>
    <s v="Se descuenta 0.5 viaje de 9 13 am ya que NO espera el tiempo indicado en el paradero "/>
    <n v="60660.6"/>
    <x v="0"/>
    <n v="12065.789500000001"/>
    <x v="1361"/>
    <x v="2"/>
    <n v="9.9"/>
  </r>
  <r>
    <d v="2025-04-27T01:54:37"/>
    <x v="1"/>
    <n v="12"/>
    <s v="DAVID  HENRY GIOVANNY"/>
    <x v="3"/>
    <x v="0"/>
    <n v="215"/>
    <n v="21.5"/>
    <n v="198.48888888888899"/>
    <m/>
    <n v="110266"/>
    <x v="0"/>
    <n v="12065.789500000001"/>
    <x v="1361"/>
    <x v="0"/>
    <m/>
  </r>
  <r>
    <d v="2025-04-27T01:54:37"/>
    <x v="0"/>
    <n v="13"/>
    <s v="DURANGO PAEZ GILDARDO"/>
    <x v="0"/>
    <x v="0"/>
    <n v="155"/>
    <n v="17.2222222222222"/>
    <n v="178.64"/>
    <s v="4 Descuentos (Conducts) "/>
    <n v="99239.4"/>
    <x v="0"/>
    <n v="12065.789500000001"/>
    <x v="1361"/>
    <x v="0"/>
    <m/>
  </r>
  <r>
    <d v="2025-04-27T01:54:37"/>
    <x v="1"/>
    <n v="14"/>
    <s v="DIAZ LOZADA ANDRES FELIPE"/>
    <x v="0"/>
    <x v="0"/>
    <n v="190"/>
    <n v="21.1111111111111"/>
    <n v="178.64"/>
    <s v="7 Descuentos (Conducts y transbordo) "/>
    <n v="99239.4"/>
    <x v="1"/>
    <n v="12065.789500000001"/>
    <x v="1361"/>
    <x v="0"/>
    <m/>
  </r>
  <r>
    <d v="2025-04-27T01:54:38"/>
    <x v="0"/>
    <n v="15"/>
    <s v="VERENZUELA MARTINEZ ALEXANDER"/>
    <x v="0"/>
    <x v="0"/>
    <n v="235"/>
    <n v="26.1111111111111"/>
    <n v="178.64"/>
    <s v="1 Descuento (Usuario desubicado) "/>
    <n v="99239.4"/>
    <x v="1"/>
    <n v="12065.789500000001"/>
    <x v="1361"/>
    <x v="0"/>
    <m/>
  </r>
  <r>
    <d v="2025-04-27T01:54:38"/>
    <x v="1"/>
    <n v="16"/>
    <s v="PEREZ GARCIA JUAN ESTEBAN"/>
    <x v="0"/>
    <x v="0"/>
    <n v="184"/>
    <n v="20.4444444444444"/>
    <n v="178.64"/>
    <s v="1 Descuento (Despachador) "/>
    <n v="99239.4"/>
    <x v="0"/>
    <n v="12065.789500000001"/>
    <x v="1361"/>
    <x v="0"/>
    <m/>
  </r>
  <r>
    <d v="2025-04-27T01:54:38"/>
    <x v="0"/>
    <n v="17"/>
    <s v="MURILLO  YORMAN ANDRES"/>
    <x v="3"/>
    <x v="0"/>
    <n v="231"/>
    <n v="23.1"/>
    <n v="198.48888888888899"/>
    <m/>
    <n v="110266"/>
    <x v="0"/>
    <n v="12065.789500000001"/>
    <x v="1361"/>
    <x v="0"/>
    <m/>
  </r>
  <r>
    <d v="2025-04-27T01:54:39"/>
    <x v="1"/>
    <n v="18"/>
    <s v="JARAMILLO JARAMILLO FRANCISCO WBEIMAR"/>
    <x v="0"/>
    <x v="0"/>
    <n v="185"/>
    <n v="20.5555555555556"/>
    <n v="178.64"/>
    <s v="5 Descuentos (Transbordo) "/>
    <n v="99239.4"/>
    <x v="0"/>
    <n v="12065.789500000001"/>
    <x v="1361"/>
    <x v="0"/>
    <m/>
  </r>
  <r>
    <d v="2025-04-27T01:54:39"/>
    <x v="0"/>
    <n v="19"/>
    <s v="MUOZ PEA WEIMAR ALONSO"/>
    <x v="0"/>
    <x v="0"/>
    <n v="178"/>
    <n v="19.7777777777778"/>
    <n v="178.64"/>
    <m/>
    <n v="99239.4"/>
    <x v="0"/>
    <n v="12065.789500000001"/>
    <x v="1361"/>
    <x v="0"/>
    <m/>
  </r>
  <r>
    <d v="2025-04-27T01:54:39"/>
    <x v="1"/>
    <n v="21"/>
    <s v="JIMENEZ JIMENEZ OMAR DAVID"/>
    <x v="0"/>
    <x v="0"/>
    <n v="194"/>
    <n v="21.5555555555556"/>
    <n v="178.64"/>
    <m/>
    <n v="99239.4"/>
    <x v="0"/>
    <n v="12065.789500000001"/>
    <x v="1361"/>
    <x v="0"/>
    <m/>
  </r>
  <r>
    <d v="2025-04-27T01:54:40"/>
    <x v="0"/>
    <n v="22"/>
    <s v="QUIRAMA CASTAEDA JHON JADER"/>
    <x v="0"/>
    <x v="0"/>
    <n v="196"/>
    <n v="21.7777777777778"/>
    <n v="178.64"/>
    <m/>
    <n v="99239.4"/>
    <x v="1"/>
    <n v="12065.789500000001"/>
    <x v="1361"/>
    <x v="0"/>
    <m/>
  </r>
  <r>
    <d v="2025-04-27T01:54:40"/>
    <x v="1"/>
    <n v="23"/>
    <s v="SALDARRIAGA PARRA LUIS ALBERTO"/>
    <x v="6"/>
    <x v="0"/>
    <n v="209"/>
    <n v="26.125"/>
    <n v="158.79111111111101"/>
    <m/>
    <n v="88212.800000000003"/>
    <x v="2"/>
    <n v="12065.789500000001"/>
    <x v="1361"/>
    <x v="0"/>
    <m/>
  </r>
  <r>
    <d v="2025-04-27T01:54:40"/>
    <x v="0"/>
    <n v="24"/>
    <s v="GUTIERREZ ARICAPA DANIEL HUMBERTO"/>
    <x v="0"/>
    <x v="0"/>
    <n v="168"/>
    <n v="18.6666666666667"/>
    <n v="178.64"/>
    <m/>
    <n v="99239.4"/>
    <x v="0"/>
    <n v="12065.789500000001"/>
    <x v="1361"/>
    <x v="0"/>
    <m/>
  </r>
  <r>
    <d v="2025-04-27T01:54:40"/>
    <x v="1"/>
    <n v="25"/>
    <s v="HENAO HOYOS SANTIAGO"/>
    <x v="1"/>
    <x v="0"/>
    <n v="255"/>
    <n v="23.181818181818201"/>
    <n v="218.337777777778"/>
    <m/>
    <n v="121292.6"/>
    <x v="1"/>
    <n v="12065.789500000001"/>
    <x v="1361"/>
    <x v="0"/>
    <m/>
  </r>
  <r>
    <d v="2025-04-27T01:54:41"/>
    <x v="0"/>
    <n v="26"/>
    <s v="CIRO MARIN RODRIGO ALBERTO"/>
    <x v="0"/>
    <x v="0"/>
    <n v="177"/>
    <n v="19.6666666666667"/>
    <n v="178.64"/>
    <s v="2 Descuentos (Usuarios desubicados) "/>
    <n v="99239.4"/>
    <x v="0"/>
    <n v="12065.789500000001"/>
    <x v="1361"/>
    <x v="0"/>
    <m/>
  </r>
  <r>
    <d v="2025-04-27T01:54:41"/>
    <x v="1"/>
    <n v="27"/>
    <s v="HENAO MUOZ FERNEY"/>
    <x v="1"/>
    <x v="0"/>
    <n v="211"/>
    <n v="19.181818181818201"/>
    <n v="218.337777777778"/>
    <s v="JORGE FLOREZ Realiz 5 viajes donde moviliz 115 Usuarios "/>
    <n v="121292.6"/>
    <x v="0"/>
    <n v="12065.789500000001"/>
    <x v="1361"/>
    <x v="0"/>
    <m/>
  </r>
  <r>
    <d v="2025-04-27T01:54:41"/>
    <x v="0"/>
    <n v="28"/>
    <s v="AGUDELO GARCIA LLORDIN ELIAS"/>
    <x v="0"/>
    <x v="0"/>
    <n v="147"/>
    <n v="16.3333333333333"/>
    <n v="178.64"/>
    <m/>
    <n v="99239.4"/>
    <x v="0"/>
    <n v="12065.789500000001"/>
    <x v="1361"/>
    <x v="0"/>
    <m/>
  </r>
  <r>
    <d v="2025-04-27T01:54:42"/>
    <x v="1"/>
    <n v="29"/>
    <s v="VALENCIA MENDOZA JHON"/>
    <x v="0"/>
    <x v="0"/>
    <n v="164"/>
    <n v="18.2222222222222"/>
    <n v="178.64"/>
    <m/>
    <n v="99239.4"/>
    <x v="0"/>
    <n v="12065.789500000001"/>
    <x v="1361"/>
    <x v="0"/>
    <m/>
  </r>
  <r>
    <d v="2025-04-27T01:54:42"/>
    <x v="0"/>
    <n v="30"/>
    <s v="MARTINEZ  WILMAR"/>
    <x v="2"/>
    <x v="0"/>
    <n v="95"/>
    <n v="15.8333333333333"/>
    <n v="119.09333333333301"/>
    <m/>
    <n v="66159.600000000006"/>
    <x v="0"/>
    <n v="12065.789500000001"/>
    <x v="1361"/>
    <x v="0"/>
    <m/>
  </r>
  <r>
    <d v="2025-04-27T01:54:42"/>
    <x v="1"/>
    <n v="31"/>
    <s v="HINCAPIE LOPEZ DIDIER FABIAN"/>
    <x v="3"/>
    <x v="0"/>
    <n v="179"/>
    <n v="17.899999999999999"/>
    <n v="198.48888888888899"/>
    <m/>
    <n v="110266"/>
    <x v="0"/>
    <n v="12065.789500000001"/>
    <x v="1361"/>
    <x v="0"/>
    <m/>
  </r>
  <r>
    <d v="2025-04-27T01:54:43"/>
    <x v="0"/>
    <n v="32"/>
    <s v="TORRES  GABRIEL OSNEIDER"/>
    <x v="0"/>
    <x v="0"/>
    <n v="146"/>
    <n v="16.2222222222222"/>
    <n v="178.64"/>
    <m/>
    <n v="99239.4"/>
    <x v="0"/>
    <n v="12065.789500000001"/>
    <x v="1361"/>
    <x v="0"/>
    <m/>
  </r>
  <r>
    <d v="2025-04-27T01:54:43"/>
    <x v="1"/>
    <n v="33"/>
    <s v="MARULANDA JARAMILLO DAWER ANDRES"/>
    <x v="0"/>
    <x v="0"/>
    <n v="199"/>
    <n v="22.1111111111111"/>
    <n v="178.64"/>
    <s v="2 Descuentos (Despachador y usuario movilidad reducida) "/>
    <n v="99239.4"/>
    <x v="0"/>
    <n v="12065.789500000001"/>
    <x v="1361"/>
    <x v="0"/>
    <m/>
  </r>
  <r>
    <d v="2025-04-27T01:54:43"/>
    <x v="0"/>
    <n v="34"/>
    <s v="MONTOYA OSPINA GILBERTO ANTONIO"/>
    <x v="6"/>
    <x v="0"/>
    <n v="191"/>
    <n v="22.470588235294102"/>
    <n v="168.71555555555599"/>
    <s v="RODRIGO PALACIO Realiz 6.5 viajes donde moviliz 176 Usuarios 4 Descuentos (Conducts, asociado y despachador) "/>
    <n v="93726.1"/>
    <x v="0"/>
    <n v="12065.789500000001"/>
    <x v="1361"/>
    <x v="0"/>
    <m/>
  </r>
  <r>
    <d v="2025-04-27T01:54:43"/>
    <x v="1"/>
    <n v="35"/>
    <s v="PULGARIN GARCIA YONATHAN ANDRES"/>
    <x v="6"/>
    <x v="0"/>
    <n v="164"/>
    <n v="20.5"/>
    <n v="158.79111111111101"/>
    <s v="1 Descuento (Despachador) "/>
    <n v="88212.800000000003"/>
    <x v="1"/>
    <n v="12065.789500000001"/>
    <x v="1361"/>
    <x v="0"/>
    <m/>
  </r>
  <r>
    <d v="2025-04-27T01:54:44"/>
    <x v="0"/>
    <n v="36"/>
    <s v="MARTINEZ CHAVERRA LUIS NORBERTO"/>
    <x v="0"/>
    <x v="0"/>
    <n v="205"/>
    <n v="22.7777777777778"/>
    <n v="178.64"/>
    <s v="1 Descuento (Despachador) "/>
    <n v="99239.4"/>
    <x v="0"/>
    <n v="12065.789500000001"/>
    <x v="1361"/>
    <x v="0"/>
    <m/>
  </r>
  <r>
    <d v="2025-04-27T01:54:44"/>
    <x v="1"/>
    <n v="37"/>
    <s v="TABORDA ROJAS DIEGO ALEJANDRO"/>
    <x v="5"/>
    <x v="0"/>
    <n v="29"/>
    <n v="29"/>
    <n v="19.848888888888901"/>
    <m/>
    <n v="11026.6"/>
    <x v="1"/>
    <n v="12065.789500000001"/>
    <x v="1361"/>
    <x v="0"/>
    <m/>
  </r>
  <r>
    <d v="2025-04-27T01:54:44"/>
    <x v="0"/>
    <n v="38"/>
    <s v="JIMENEZ HERNANDEZ ESTEBAN CAMILO"/>
    <x v="6"/>
    <x v="0"/>
    <n v="142"/>
    <n v="17.75"/>
    <n v="158.79111111111101"/>
    <m/>
    <n v="88212.800000000003"/>
    <x v="0"/>
    <n v="12065.789500000001"/>
    <x v="1361"/>
    <x v="0"/>
    <m/>
  </r>
  <r>
    <d v="2025-04-27T01:54:45"/>
    <x v="1"/>
    <n v="39"/>
    <s v="CERVANTES MARTINEZ FELIX ENRIQUE"/>
    <x v="12"/>
    <x v="0"/>
    <n v="195"/>
    <n v="15"/>
    <n v="258.03555555555602"/>
    <s v="2 Descuentos (Usuarios desubicados) "/>
    <n v="143345.79999999999"/>
    <x v="0"/>
    <n v="12065.789500000001"/>
    <x v="1361"/>
    <x v="0"/>
    <m/>
  </r>
  <r>
    <d v="2025-04-27T01:54:45"/>
    <x v="0"/>
    <n v="40"/>
    <s v="OCAMPO OCAMPO ANTONIO JOSE"/>
    <x v="3"/>
    <x v="0"/>
    <n v="224"/>
    <n v="22.4"/>
    <n v="198.48888888888899"/>
    <m/>
    <n v="110266"/>
    <x v="0"/>
    <n v="12065.789500000001"/>
    <x v="1361"/>
    <x v="0"/>
    <m/>
  </r>
  <r>
    <d v="2025-04-27T01:54:45"/>
    <x v="1"/>
    <n v="41"/>
    <s v="GARCIA DAVID WILSON ALBERTO"/>
    <x v="3"/>
    <x v="0"/>
    <n v="189"/>
    <n v="18.899999999999999"/>
    <n v="198.48888888888899"/>
    <s v="1 Descuento (Despachador) "/>
    <n v="110266"/>
    <x v="1"/>
    <n v="12065.789500000001"/>
    <x v="1361"/>
    <x v="0"/>
    <m/>
  </r>
  <r>
    <d v="2025-04-28T00:49:16"/>
    <x v="12"/>
    <n v="1"/>
    <s v="ROJAS ESCOBAR CRISTIAN ESNEIDER"/>
    <x v="3"/>
    <x v="0"/>
    <n v="133"/>
    <n v="13.3"/>
    <n v="169.333333333333"/>
    <m/>
    <n v="93210"/>
    <x v="0"/>
    <n v="10975"/>
    <x v="1362"/>
    <x v="0"/>
    <m/>
  </r>
  <r>
    <d v="2025-04-28T00:49:17"/>
    <x v="12"/>
    <n v="3"/>
    <s v="MUNERA  ALEJANDRO"/>
    <x v="0"/>
    <x v="0"/>
    <n v="112"/>
    <n v="12.4444444444444"/>
    <n v="152.4"/>
    <m/>
    <n v="83889"/>
    <x v="0"/>
    <n v="10975"/>
    <x v="1362"/>
    <x v="0"/>
    <m/>
  </r>
  <r>
    <d v="2025-04-28T00:49:17"/>
    <x v="12"/>
    <n v="5"/>
    <s v="LONDOO LOPERA DUVAN ANDRES"/>
    <x v="0"/>
    <x v="0"/>
    <n v="148"/>
    <n v="16.4444444444444"/>
    <n v="152.4"/>
    <m/>
    <n v="83889"/>
    <x v="1"/>
    <n v="10975"/>
    <x v="1362"/>
    <x v="0"/>
    <m/>
  </r>
  <r>
    <d v="2025-04-28T00:49:17"/>
    <x v="12"/>
    <n v="7"/>
    <s v="MEDINA MARTINEZ JONATHAN ESTIVEN"/>
    <x v="0"/>
    <x v="0"/>
    <n v="123"/>
    <n v="13.6666666666667"/>
    <n v="152.4"/>
    <m/>
    <n v="83889"/>
    <x v="1"/>
    <n v="10975"/>
    <x v="1362"/>
    <x v="0"/>
    <m/>
  </r>
  <r>
    <d v="2025-04-28T00:49:20"/>
    <x v="12"/>
    <n v="8"/>
    <s v="BERNAL RONDON KEVIN OSWALDO"/>
    <x v="3"/>
    <x v="0"/>
    <n v="168"/>
    <n v="16.8"/>
    <n v="169.333333333333"/>
    <m/>
    <n v="93210"/>
    <x v="1"/>
    <n v="10975"/>
    <x v="1362"/>
    <x v="0"/>
    <m/>
  </r>
  <r>
    <d v="2025-04-28T00:49:21"/>
    <x v="12"/>
    <n v="13"/>
    <s v="CERVANTES MARTINEZ FELIX ENRIQUE"/>
    <x v="1"/>
    <x v="0"/>
    <n v="199"/>
    <n v="18.090909090909101"/>
    <n v="186.26666666666699"/>
    <m/>
    <n v="102531"/>
    <x v="0"/>
    <n v="10975"/>
    <x v="1362"/>
    <x v="0"/>
    <m/>
  </r>
  <r>
    <d v="2025-04-28T00:49:21"/>
    <x v="12"/>
    <n v="15"/>
    <s v="GONZALEZ PEREZ RAFAEL JOSE"/>
    <x v="3"/>
    <x v="0"/>
    <n v="219"/>
    <n v="21.9"/>
    <n v="169.333333333333"/>
    <m/>
    <n v="93210"/>
    <x v="1"/>
    <n v="10975"/>
    <x v="1362"/>
    <x v="0"/>
    <m/>
  </r>
  <r>
    <d v="2025-04-28T00:49:21"/>
    <x v="12"/>
    <n v="17"/>
    <s v="MURILLO  YORMAN ANDRES"/>
    <x v="1"/>
    <x v="0"/>
    <n v="192"/>
    <n v="17.454545454545499"/>
    <n v="186.26666666666699"/>
    <s v="2 Descuentos (Usuarios desubicados) "/>
    <n v="102531"/>
    <x v="0"/>
    <n v="10975"/>
    <x v="1362"/>
    <x v="0"/>
    <m/>
  </r>
  <r>
    <d v="2025-04-28T00:49:21"/>
    <x v="12"/>
    <n v="18"/>
    <s v="QUINTERO  ALVARO ANTONIO"/>
    <x v="0"/>
    <x v="0"/>
    <n v="190"/>
    <n v="21.1111111111111"/>
    <n v="152.4"/>
    <s v="3 Descuentos (Usuarios desubicados y Despachador) "/>
    <n v="83889"/>
    <x v="0"/>
    <n v="10975"/>
    <x v="1362"/>
    <x v="0"/>
    <m/>
  </r>
  <r>
    <d v="2025-04-28T00:49:22"/>
    <x v="12"/>
    <n v="19"/>
    <s v="MUOZ PEA WEIMAR ALONSO"/>
    <x v="6"/>
    <x v="0"/>
    <n v="161"/>
    <n v="20.125"/>
    <n v="135.46666666666701"/>
    <m/>
    <n v="74568"/>
    <x v="0"/>
    <n v="10975"/>
    <x v="1362"/>
    <x v="0"/>
    <m/>
  </r>
  <r>
    <d v="2025-04-28T00:49:22"/>
    <x v="12"/>
    <n v="21"/>
    <s v="DURANGO DAVID JOSE"/>
    <x v="3"/>
    <x v="0"/>
    <n v="151"/>
    <n v="15.1"/>
    <n v="169.333333333333"/>
    <m/>
    <n v="93210"/>
    <x v="0"/>
    <n v="10975"/>
    <x v="1362"/>
    <x v="0"/>
    <m/>
  </r>
  <r>
    <d v="2025-04-28T00:49:22"/>
    <x v="12"/>
    <n v="24"/>
    <s v="JARAMILLO JARAMILLO FRANCISCO WBEIMAR"/>
    <x v="0"/>
    <x v="0"/>
    <n v="168"/>
    <n v="18.6666666666667"/>
    <n v="152.4"/>
    <s v="2 Descuentos (Conducts) "/>
    <n v="83889"/>
    <x v="0"/>
    <n v="10975"/>
    <x v="1362"/>
    <x v="0"/>
    <m/>
  </r>
  <r>
    <d v="2025-04-28T00:49:23"/>
    <x v="12"/>
    <n v="25"/>
    <s v="HENAO HOYOS SANTIAGO"/>
    <x v="3"/>
    <x v="0"/>
    <n v="132"/>
    <n v="13.2"/>
    <n v="169.333333333333"/>
    <m/>
    <n v="93210"/>
    <x v="1"/>
    <n v="10975"/>
    <x v="1362"/>
    <x v="0"/>
    <m/>
  </r>
  <r>
    <d v="2025-04-28T00:49:23"/>
    <x v="12"/>
    <n v="27"/>
    <s v="HINCAPIE LOPEZ DIDIER FABIAN "/>
    <x v="3"/>
    <x v="0"/>
    <n v="179"/>
    <n v="17.899999999999999"/>
    <n v="169.333333333333"/>
    <s v="1 Descuento (Conduct) "/>
    <n v="93210"/>
    <x v="0"/>
    <n v="10975"/>
    <x v="1362"/>
    <x v="0"/>
    <m/>
  </r>
  <r>
    <d v="2025-04-28T00:49:25"/>
    <x v="12"/>
    <n v="29"/>
    <s v="VALENCIA MENDOZA JHON"/>
    <x v="3"/>
    <x v="0"/>
    <n v="231"/>
    <n v="23.1"/>
    <n v="169.333333333333"/>
    <m/>
    <n v="93210"/>
    <x v="0"/>
    <n v="10975"/>
    <x v="1362"/>
    <x v="0"/>
    <m/>
  </r>
  <r>
    <d v="2025-04-28T00:49:25"/>
    <x v="12"/>
    <n v="32"/>
    <s v="GUTIERREZ ARICAPA DANIEL HUMBERTO"/>
    <x v="3"/>
    <x v="0"/>
    <n v="196"/>
    <n v="19.600000000000001"/>
    <n v="169.333333333333"/>
    <m/>
    <n v="93210"/>
    <x v="0"/>
    <n v="10975"/>
    <x v="1362"/>
    <x v="0"/>
    <m/>
  </r>
  <r>
    <d v="2025-04-28T00:49:26"/>
    <x v="12"/>
    <n v="33"/>
    <s v="MARULANDA JARAMILLO DAWER ANDRES"/>
    <x v="3"/>
    <x v="0"/>
    <n v="134"/>
    <n v="13.4"/>
    <n v="169.333333333333"/>
    <m/>
    <n v="93210"/>
    <x v="0"/>
    <n v="10975"/>
    <x v="1362"/>
    <x v="0"/>
    <m/>
  </r>
  <r>
    <d v="2025-04-28T00:49:26"/>
    <x v="12"/>
    <n v="34"/>
    <s v="MONTOYA OSPINA GILBERTO ANTONIO"/>
    <x v="0"/>
    <x v="0"/>
    <n v="149"/>
    <n v="16.5555555555556"/>
    <n v="152.4"/>
    <m/>
    <n v="83889"/>
    <x v="0"/>
    <n v="10975"/>
    <x v="1362"/>
    <x v="0"/>
    <m/>
  </r>
  <r>
    <d v="2025-04-28T00:49:26"/>
    <x v="12"/>
    <n v="35"/>
    <s v="PULGARIN GARCIA YONATHAN ANDRES"/>
    <x v="1"/>
    <x v="0"/>
    <n v="161"/>
    <n v="14.636363636363599"/>
    <n v="186.26666666666699"/>
    <m/>
    <n v="102531"/>
    <x v="1"/>
    <n v="10975"/>
    <x v="1362"/>
    <x v="0"/>
    <m/>
  </r>
  <r>
    <d v="2025-04-28T00:49:27"/>
    <x v="12"/>
    <n v="37"/>
    <s v="TABORDA ROJAS DIEGO ALEJANDRO"/>
    <x v="3"/>
    <x v="0"/>
    <n v="156"/>
    <n v="15.6"/>
    <n v="169.333333333333"/>
    <m/>
    <n v="93210"/>
    <x v="1"/>
    <n v="10975"/>
    <x v="1362"/>
    <x v="0"/>
    <m/>
  </r>
  <r>
    <d v="2025-04-29T01:24:51"/>
    <x v="1"/>
    <n v="1"/>
    <s v="ROJAS ESCOBAR CRISTIAN ESNEIDER"/>
    <x v="3"/>
    <x v="0"/>
    <n v="220"/>
    <n v="22"/>
    <n v="214.75982532751101"/>
    <m/>
    <n v="119784.4978"/>
    <x v="0"/>
    <n v="13211.1111"/>
    <x v="1363"/>
    <x v="0"/>
    <m/>
  </r>
  <r>
    <d v="2025-04-29T01:24:51"/>
    <x v="9"/>
    <n v="2"/>
    <s v="PARIAS MURIEL JHON FREDY"/>
    <x v="0"/>
    <x v="0"/>
    <n v="213"/>
    <n v="23.6666666666667"/>
    <n v="193.28384279476001"/>
    <s v="1 Descuento (Conduct) "/>
    <n v="107806.048"/>
    <x v="1"/>
    <n v="13211.1111"/>
    <x v="1363"/>
    <x v="0"/>
    <m/>
  </r>
  <r>
    <d v="2025-04-29T01:24:52"/>
    <x v="1"/>
    <n v="3"/>
    <s v="MUNERA  ALEJANDRO"/>
    <x v="2"/>
    <x v="0"/>
    <n v="142"/>
    <n v="23.6666666666667"/>
    <n v="128.85589519650699"/>
    <m/>
    <n v="71870.698699999994"/>
    <x v="0"/>
    <n v="13211.1111"/>
    <x v="1363"/>
    <x v="0"/>
    <m/>
  </r>
  <r>
    <d v="2025-04-29T01:24:52"/>
    <x v="9"/>
    <n v="4"/>
    <s v="SERNA GONZALES GEOVANNY ANDRES"/>
    <x v="0"/>
    <x v="0"/>
    <n v="211"/>
    <n v="23.4444444444444"/>
    <n v="193.28384279476001"/>
    <s v="5 Descuentos (Despachador, usuario desubicado, conduct y asociado)"/>
    <n v="107806.048"/>
    <x v="0"/>
    <n v="13211.1111"/>
    <x v="1363"/>
    <x v="0"/>
    <m/>
  </r>
  <r>
    <d v="2025-04-29T01:24:52"/>
    <x v="1"/>
    <n v="5"/>
    <s v="LONDOO LOPERA DUVAN ANDRES"/>
    <x v="1"/>
    <x v="0"/>
    <n v="252"/>
    <n v="22.909090909090899"/>
    <n v="236.23580786026201"/>
    <m/>
    <n v="131762.94760000001"/>
    <x v="1"/>
    <n v="13211.1111"/>
    <x v="1363"/>
    <x v="0"/>
    <m/>
  </r>
  <r>
    <d v="2025-04-29T01:24:53"/>
    <x v="9"/>
    <n v="6"/>
    <s v="LOPEZ PINEDA DANIEL ESTIVEN"/>
    <x v="15"/>
    <x v="0"/>
    <n v="300"/>
    <n v="20"/>
    <n v="322.13973799126597"/>
    <s v="2 Descuentos (Conducts) "/>
    <n v="179676.74669999999"/>
    <x v="0"/>
    <n v="13211.1111"/>
    <x v="1363"/>
    <x v="0"/>
    <m/>
  </r>
  <r>
    <d v="2025-04-29T01:24:53"/>
    <x v="1"/>
    <n v="7"/>
    <s v="MEDINA MARTINEZ JONATHAN ESTIVEN"/>
    <x v="0"/>
    <x v="0"/>
    <n v="168"/>
    <n v="18.6666666666667"/>
    <n v="193.28384279476001"/>
    <s v="1 Descuento (Asociado) "/>
    <n v="107806.048"/>
    <x v="1"/>
    <n v="13211.1111"/>
    <x v="1363"/>
    <x v="0"/>
    <m/>
  </r>
  <r>
    <d v="2025-04-29T01:24:53"/>
    <x v="9"/>
    <n v="8"/>
    <s v="GONZALEZ PEREZ RAFAEL JOSE"/>
    <x v="3"/>
    <x v="0"/>
    <n v="256"/>
    <n v="25.6"/>
    <n v="214.75982532751101"/>
    <m/>
    <n v="119784.4978"/>
    <x v="1"/>
    <n v="13211.1111"/>
    <x v="1363"/>
    <x v="0"/>
    <m/>
  </r>
  <r>
    <d v="2025-04-29T01:24:53"/>
    <x v="1"/>
    <n v="11"/>
    <s v="BETANCUR GUZMAN JHON FERNANDO"/>
    <x v="10"/>
    <x v="0"/>
    <n v="110"/>
    <n v="27.5"/>
    <n v="85.903930131004401"/>
    <m/>
    <n v="47913.799099999997"/>
    <x v="0"/>
    <n v="13211.1111"/>
    <x v="1363"/>
    <x v="0"/>
    <m/>
  </r>
  <r>
    <d v="2025-04-29T01:24:54"/>
    <x v="9"/>
    <n v="12"/>
    <s v="JIMENEZ JIMENEZ OMAR DAVID"/>
    <x v="8"/>
    <x v="0"/>
    <n v="117"/>
    <n v="23.4"/>
    <n v="107.37991266375499"/>
    <m/>
    <n v="59892.248899999999"/>
    <x v="0"/>
    <n v="13211.1111"/>
    <x v="1363"/>
    <x v="0"/>
    <m/>
  </r>
  <r>
    <d v="2025-04-29T01:24:54"/>
    <x v="1"/>
    <n v="13"/>
    <s v="DURANGO PAEZ GILDARDO "/>
    <x v="6"/>
    <x v="0"/>
    <n v="171"/>
    <n v="21.375"/>
    <n v="171.807860262009"/>
    <m/>
    <n v="95827.598299999998"/>
    <x v="0"/>
    <n v="13211.1111"/>
    <x v="1363"/>
    <x v="0"/>
    <m/>
  </r>
  <r>
    <d v="2025-04-29T01:24:54"/>
    <x v="9"/>
    <n v="14"/>
    <s v="DIAZ LOZADA ANDRES FELIPE"/>
    <x v="3"/>
    <x v="0"/>
    <n v="199"/>
    <n v="19.899999999999999"/>
    <n v="214.75982532751101"/>
    <s v="3 Descuentos (Conducts y despachador)"/>
    <n v="119784.4978"/>
    <x v="1"/>
    <n v="13211.1111"/>
    <x v="1363"/>
    <x v="0"/>
    <m/>
  </r>
  <r>
    <d v="2025-04-29T01:24:54"/>
    <x v="1"/>
    <n v="15"/>
    <s v="VERENZUELA MARTINEZ ALEXANDER"/>
    <x v="3"/>
    <x v="0"/>
    <n v="226"/>
    <n v="22.6"/>
    <n v="214.75982532751101"/>
    <s v="3 Descuentos (Incidente con Usuario) "/>
    <n v="119784.4978"/>
    <x v="1"/>
    <n v="13211.1111"/>
    <x v="1363"/>
    <x v="0"/>
    <m/>
  </r>
  <r>
    <d v="2025-04-29T01:24:55"/>
    <x v="9"/>
    <n v="16"/>
    <s v="PEREZ GARCIA JUAN ESTEBAN"/>
    <x v="3"/>
    <x v="0"/>
    <n v="199"/>
    <n v="19.899999999999999"/>
    <n v="214.75982532751101"/>
    <s v="1 Descuento (Despachador) "/>
    <n v="119784.4978"/>
    <x v="0"/>
    <n v="13211.1111"/>
    <x v="1363"/>
    <x v="0"/>
    <m/>
  </r>
  <r>
    <d v="2025-04-29T01:24:55"/>
    <x v="1"/>
    <n v="17"/>
    <s v="MURILLO  YORMAN ANDRES"/>
    <x v="3"/>
    <x v="0"/>
    <n v="201"/>
    <n v="20.100000000000001"/>
    <n v="214.75982532751101"/>
    <m/>
    <n v="119784.4978"/>
    <x v="0"/>
    <n v="13211.1111"/>
    <x v="1363"/>
    <x v="0"/>
    <m/>
  </r>
  <r>
    <d v="2025-04-29T01:24:55"/>
    <x v="9"/>
    <n v="19"/>
    <s v="MUOZ PEA WEIMAR ALONSO"/>
    <x v="3"/>
    <x v="0"/>
    <n v="164"/>
    <n v="16.399999999999999"/>
    <n v="214.75982532751101"/>
    <m/>
    <n v="119784.4978"/>
    <x v="0"/>
    <n v="13211.1111"/>
    <x v="1363"/>
    <x v="0"/>
    <m/>
  </r>
  <r>
    <d v="2025-04-29T01:24:55"/>
    <x v="1"/>
    <n v="21"/>
    <s v="DAVID  HENRY GIOVANNY"/>
    <x v="1"/>
    <x v="0"/>
    <n v="226"/>
    <n v="20.545454545454501"/>
    <n v="236.23580786026201"/>
    <s v="2 Descuentos (Usuarios desubicados) "/>
    <n v="131762.94760000001"/>
    <x v="0"/>
    <n v="13211.1111"/>
    <x v="1363"/>
    <x v="0"/>
    <m/>
  </r>
  <r>
    <d v="2025-04-29T01:24:56"/>
    <x v="9"/>
    <n v="22"/>
    <s v="QUIRAMA CASTAEDA JHON JADER"/>
    <x v="9"/>
    <x v="0"/>
    <n v="267"/>
    <n v="22.25"/>
    <n v="257.71179039301302"/>
    <s v="2 Descuentos (Despachador y conduct) "/>
    <n v="143741.39739999999"/>
    <x v="1"/>
    <n v="13211.1111"/>
    <x v="1363"/>
    <x v="0"/>
    <m/>
  </r>
  <r>
    <d v="2025-04-29T01:24:56"/>
    <x v="1"/>
    <n v="23"/>
    <s v="SALDARRIAGA PARRA LUIS ALBERTO"/>
    <x v="2"/>
    <x v="0"/>
    <n v="107"/>
    <n v="17.8333333333333"/>
    <n v="128.85589519650699"/>
    <m/>
    <n v="71870.698699999994"/>
    <x v="2"/>
    <n v="13211.1111"/>
    <x v="1363"/>
    <x v="0"/>
    <m/>
  </r>
  <r>
    <d v="2025-04-29T01:24:56"/>
    <x v="9"/>
    <n v="24"/>
    <s v="HERRERA GIRALDO DAVINSON"/>
    <x v="6"/>
    <x v="0"/>
    <n v="155"/>
    <n v="20.6666666666667"/>
    <n v="161.06986899563299"/>
    <m/>
    <n v="89838.373399999997"/>
    <x v="0"/>
    <n v="13211.1111"/>
    <x v="1363"/>
    <x v="0"/>
    <m/>
  </r>
  <r>
    <d v="2025-04-29T01:24:56"/>
    <x v="1"/>
    <n v="25"/>
    <s v="JIMENEZ HURTADO CARLOS ESTIVEN"/>
    <x v="0"/>
    <x v="0"/>
    <n v="189"/>
    <n v="21"/>
    <n v="193.28384279476001"/>
    <s v="2 Descuentos (Asociado y conduct) "/>
    <n v="107806.048"/>
    <x v="1"/>
    <n v="13211.1111"/>
    <x v="1363"/>
    <x v="0"/>
    <m/>
  </r>
  <r>
    <d v="2025-04-29T01:24:57"/>
    <x v="9"/>
    <n v="26"/>
    <s v="CIRO MARIN RODRIGO ALBERTO"/>
    <x v="1"/>
    <x v="0"/>
    <n v="233"/>
    <n v="21.181818181818201"/>
    <n v="236.23580786026201"/>
    <s v="1 Descuento (Conduct) "/>
    <n v="131762.94760000001"/>
    <x v="0"/>
    <n v="13211.1111"/>
    <x v="1363"/>
    <x v="0"/>
    <m/>
  </r>
  <r>
    <d v="2025-04-29T01:24:57"/>
    <x v="1"/>
    <n v="27"/>
    <s v="FLORES RINCON JORGE ALBERTO"/>
    <x v="1"/>
    <x v="0"/>
    <n v="260"/>
    <n v="23.636363636363601"/>
    <n v="236.23580786026201"/>
    <m/>
    <n v="131762.94760000001"/>
    <x v="0"/>
    <n v="13211.1111"/>
    <x v="1363"/>
    <x v="0"/>
    <m/>
  </r>
  <r>
    <d v="2025-04-29T01:24:57"/>
    <x v="9"/>
    <n v="28"/>
    <s v="AGUDELO GARCIA LLORDIN ELIAS"/>
    <x v="4"/>
    <x v="0"/>
    <n v="141"/>
    <n v="20.1428571428571"/>
    <n v="150.331877729258"/>
    <m/>
    <n v="83849.148499999996"/>
    <x v="0"/>
    <n v="13211.1111"/>
    <x v="1363"/>
    <x v="0"/>
    <m/>
  </r>
  <r>
    <d v="2025-04-29T01:24:57"/>
    <x v="1"/>
    <n v="29"/>
    <s v="VALENCIA MENDOZA JHON"/>
    <x v="9"/>
    <x v="0"/>
    <n v="279"/>
    <n v="23.25"/>
    <n v="257.71179039301302"/>
    <s v="Se descuenta 0.5 viaje de 8 27 am ya que NO espera el tiempo indicado en el paradero"/>
    <n v="137774.39739999999"/>
    <x v="0"/>
    <n v="13211.1111"/>
    <x v="1363"/>
    <x v="2"/>
    <n v="10.7"/>
  </r>
  <r>
    <d v="2025-04-29T01:24:58"/>
    <x v="9"/>
    <n v="30"/>
    <s v="HENAO HOYOS SANTIAGO"/>
    <x v="11"/>
    <x v="0"/>
    <n v="66"/>
    <n v="26.4"/>
    <n v="53.689956331877703"/>
    <m/>
    <n v="29946.124500000002"/>
    <x v="0"/>
    <n v="13211.1111"/>
    <x v="1363"/>
    <x v="0"/>
    <m/>
  </r>
  <r>
    <d v="2025-04-29T01:24:58"/>
    <x v="1"/>
    <n v="31"/>
    <s v="GUTIERREZ ARICAPA DANIEL HUMBERTO"/>
    <x v="3"/>
    <x v="0"/>
    <n v="233"/>
    <n v="23.3"/>
    <n v="214.75982532751101"/>
    <m/>
    <n v="119784.4978"/>
    <x v="0"/>
    <n v="13211.1111"/>
    <x v="1363"/>
    <x v="0"/>
    <m/>
  </r>
  <r>
    <d v="2025-04-29T01:24:58"/>
    <x v="9"/>
    <n v="32"/>
    <s v="TORRES  GABRIEL OSNEIDER"/>
    <x v="0"/>
    <x v="0"/>
    <n v="189"/>
    <n v="21"/>
    <n v="193.28384279476001"/>
    <m/>
    <n v="107806.048"/>
    <x v="0"/>
    <n v="13211.1111"/>
    <x v="1363"/>
    <x v="0"/>
    <m/>
  </r>
  <r>
    <d v="2025-04-29T01:24:58"/>
    <x v="1"/>
    <n v="33"/>
    <s v="MARULANDA JARAMILLO DAWER ANDRES"/>
    <x v="0"/>
    <x v="0"/>
    <n v="189"/>
    <n v="21"/>
    <n v="193.28384279476001"/>
    <s v="Se descuenta 0.5 viaje de 5 15 pm ya que NO va a san juan sin autorizacion "/>
    <n v="101839.048"/>
    <x v="0"/>
    <n v="13211.1111"/>
    <x v="1363"/>
    <x v="2"/>
    <n v="10.7"/>
  </r>
  <r>
    <d v="2025-04-29T01:24:59"/>
    <x v="9"/>
    <n v="34"/>
    <s v="PALACIO  RODRIGO"/>
    <x v="9"/>
    <x v="0"/>
    <n v="286"/>
    <n v="23.8333333333333"/>
    <n v="257.71179039301302"/>
    <m/>
    <n v="143741.39739999999"/>
    <x v="0"/>
    <n v="13211.1111"/>
    <x v="1363"/>
    <x v="0"/>
    <m/>
  </r>
  <r>
    <d v="2025-04-29T01:24:59"/>
    <x v="1"/>
    <n v="35"/>
    <s v="PULGARIN GARCIA YONATHAN ANDRES"/>
    <x v="9"/>
    <x v="0"/>
    <n v="203"/>
    <n v="16.9166666666667"/>
    <n v="257.71179039301302"/>
    <m/>
    <n v="143741.39739999999"/>
    <x v="1"/>
    <n v="13211.1111"/>
    <x v="1363"/>
    <x v="0"/>
    <m/>
  </r>
  <r>
    <d v="2025-04-29T01:24:59"/>
    <x v="9"/>
    <n v="36"/>
    <s v="MARTINEZ CHAVERRA LUIS NORBERTO"/>
    <x v="3"/>
    <x v="0"/>
    <n v="217"/>
    <n v="22.842105263157901"/>
    <n v="204.021834061135"/>
    <m/>
    <n v="113795.2729"/>
    <x v="0"/>
    <n v="13211.1111"/>
    <x v="1363"/>
    <x v="0"/>
    <m/>
  </r>
  <r>
    <d v="2025-04-29T01:24:59"/>
    <x v="1"/>
    <n v="37"/>
    <s v="TABORDA ROJAS DIEGO ALEJANDRO"/>
    <x v="15"/>
    <x v="3"/>
    <n v="347"/>
    <n v="23.133333333333301"/>
    <n v="322.13973799126597"/>
    <s v="3 Descuentos (Despachadores) "/>
    <n v="179676.74669999999"/>
    <x v="1"/>
    <n v="13211.1111"/>
    <x v="1363"/>
    <x v="0"/>
    <m/>
  </r>
  <r>
    <d v="2025-04-29T01:25:00"/>
    <x v="9"/>
    <n v="39"/>
    <s v="PALMAR PANA EDIXON JOSUE"/>
    <x v="1"/>
    <x v="0"/>
    <n v="235"/>
    <n v="21.363636363636399"/>
    <n v="236.23580786026201"/>
    <m/>
    <n v="131762.94760000001"/>
    <x v="0"/>
    <n v="13211.1111"/>
    <x v="1363"/>
    <x v="0"/>
    <m/>
  </r>
  <r>
    <d v="2025-04-29T01:25:00"/>
    <x v="1"/>
    <n v="40"/>
    <s v="OCAMPO OCAMPO ANTONIO JOSE"/>
    <x v="1"/>
    <x v="0"/>
    <n v="212"/>
    <n v="19.272727272727298"/>
    <n v="236.23580786026201"/>
    <m/>
    <n v="131762.94760000001"/>
    <x v="0"/>
    <n v="13211.1111"/>
    <x v="1363"/>
    <x v="0"/>
    <m/>
  </r>
  <r>
    <d v="2025-04-29T01:25:00"/>
    <x v="9"/>
    <n v="41"/>
    <s v="GARCIA DAVID WILSON ALBERTO"/>
    <x v="3"/>
    <x v="0"/>
    <n v="194"/>
    <n v="19.399999999999999"/>
    <n v="214.75982532751101"/>
    <s v="2 Descuentos (Conducts) "/>
    <n v="119784.4978"/>
    <x v="1"/>
    <n v="13211.1111"/>
    <x v="1363"/>
    <x v="0"/>
    <m/>
  </r>
  <r>
    <d v="2025-04-30T02:40:57"/>
    <x v="9"/>
    <n v="1"/>
    <s v="ROJAS ESCOBAR CRISTIAN ESNEIDER"/>
    <x v="3"/>
    <x v="0"/>
    <n v="225"/>
    <n v="22.5"/>
    <n v="218.25484764542901"/>
    <s v="1 Descuento (Transbordo) "/>
    <n v="121829.08590000001"/>
    <x v="0"/>
    <n v="14087.1795"/>
    <x v="1364"/>
    <x v="0"/>
    <m/>
  </r>
  <r>
    <d v="2025-04-30T02:40:57"/>
    <x v="1"/>
    <n v="2"/>
    <s v="HINCAPIE LOPEZ DIDIER FABIAN"/>
    <x v="0"/>
    <x v="0"/>
    <n v="176"/>
    <n v="19.5555555555556"/>
    <n v="196.429362880886"/>
    <s v="1 Descuento (Despachador) "/>
    <n v="109646.1773"/>
    <x v="1"/>
    <n v="14087.1795"/>
    <x v="1364"/>
    <x v="0"/>
    <m/>
  </r>
  <r>
    <d v="2025-04-30T02:40:58"/>
    <x v="9"/>
    <n v="3"/>
    <s v="MUNERA  ALEJANDRO"/>
    <x v="9"/>
    <x v="0"/>
    <n v="185"/>
    <n v="15.4166666666667"/>
    <n v="261.90581717451499"/>
    <s v="1 Descuento (Despachador) "/>
    <n v="146194.90299999999"/>
    <x v="0"/>
    <n v="14087.1795"/>
    <x v="1364"/>
    <x v="0"/>
    <m/>
  </r>
  <r>
    <d v="2025-04-30T02:40:58"/>
    <x v="1"/>
    <n v="4"/>
    <s v="SERNA GONZALES GEOVANNY ANDRES"/>
    <x v="0"/>
    <x v="0"/>
    <n v="199"/>
    <n v="22.1111111111111"/>
    <n v="196.429362880886"/>
    <s v="2 Descuentos (Monitoreo) "/>
    <n v="109646.1773"/>
    <x v="0"/>
    <n v="14087.1795"/>
    <x v="1364"/>
    <x v="0"/>
    <m/>
  </r>
  <r>
    <d v="2025-04-30T02:40:58"/>
    <x v="9"/>
    <n v="5"/>
    <s v="DAVID  HENRY GIOVANNY"/>
    <x v="0"/>
    <x v="0"/>
    <n v="172"/>
    <n v="19.1111111111111"/>
    <n v="196.429362880886"/>
    <m/>
    <n v="109646.1773"/>
    <x v="1"/>
    <n v="14087.1795"/>
    <x v="1364"/>
    <x v="0"/>
    <m/>
  </r>
  <r>
    <d v="2025-04-30T02:40:59"/>
    <x v="1"/>
    <n v="6"/>
    <s v="TORRES  GABRIEL OSNEIDER"/>
    <x v="0"/>
    <x v="0"/>
    <n v="169"/>
    <n v="18.7777777777778"/>
    <n v="196.429362880886"/>
    <m/>
    <n v="109646.1773"/>
    <x v="0"/>
    <n v="14087.1795"/>
    <x v="1364"/>
    <x v="0"/>
    <m/>
  </r>
  <r>
    <d v="2025-04-30T02:40:59"/>
    <x v="9"/>
    <n v="7"/>
    <s v="MEDINA MARTINEZ JONATHAN ESTIVEN"/>
    <x v="0"/>
    <x v="0"/>
    <n v="220"/>
    <n v="24.4444444444444"/>
    <n v="196.429362880886"/>
    <m/>
    <n v="109646.1773"/>
    <x v="1"/>
    <n v="14087.1795"/>
    <x v="1364"/>
    <x v="0"/>
    <m/>
  </r>
  <r>
    <d v="2025-04-30T02:40:59"/>
    <x v="1"/>
    <n v="8"/>
    <s v="BERNAL RONDON KEVIN OSWALDO"/>
    <x v="0"/>
    <x v="0"/>
    <n v="181"/>
    <n v="20.1111111111111"/>
    <n v="196.429362880886"/>
    <m/>
    <n v="109646.1773"/>
    <x v="1"/>
    <n v="14087.1795"/>
    <x v="1364"/>
    <x v="0"/>
    <m/>
  </r>
  <r>
    <d v="2025-04-30T02:41:00"/>
    <x v="9"/>
    <n v="11"/>
    <s v="CERVANTES MARTINEZ FELIX ENRIQUE"/>
    <x v="0"/>
    <x v="0"/>
    <n v="250"/>
    <n v="27.7777777777778"/>
    <n v="196.429362880886"/>
    <m/>
    <n v="109646.1773"/>
    <x v="0"/>
    <n v="14087.1795"/>
    <x v="1364"/>
    <x v="0"/>
    <m/>
  </r>
  <r>
    <d v="2025-04-30T02:41:00"/>
    <x v="1"/>
    <n v="12"/>
    <s v="JIMENEZ JIMENEZ OMAR DAVID"/>
    <x v="0"/>
    <x v="0"/>
    <n v="206"/>
    <n v="22.8888888888889"/>
    <n v="196.429362880886"/>
    <m/>
    <n v="109646.1773"/>
    <x v="0"/>
    <n v="14087.1795"/>
    <x v="1364"/>
    <x v="0"/>
    <m/>
  </r>
  <r>
    <d v="2025-04-30T02:41:00"/>
    <x v="9"/>
    <n v="13"/>
    <s v="DURANGO PAEZ GILDARDO"/>
    <x v="3"/>
    <x v="0"/>
    <n v="208"/>
    <n v="20.8"/>
    <n v="218.25484764542901"/>
    <m/>
    <n v="121829.08590000001"/>
    <x v="0"/>
    <n v="14087.1795"/>
    <x v="1364"/>
    <x v="0"/>
    <m/>
  </r>
  <r>
    <d v="2025-04-30T02:41:01"/>
    <x v="1"/>
    <n v="14"/>
    <s v="DIAZ LOZADA ANDRES FELIPE"/>
    <x v="3"/>
    <x v="0"/>
    <n v="216"/>
    <n v="21.6"/>
    <n v="218.25484764542901"/>
    <s v="1 Descuento (Despachador) "/>
    <n v="121829.08590000001"/>
    <x v="1"/>
    <n v="14087.1795"/>
    <x v="1364"/>
    <x v="0"/>
    <m/>
  </r>
  <r>
    <d v="2025-04-30T02:41:01"/>
    <x v="9"/>
    <n v="15"/>
    <s v="VERENZUELA MARTINEZ ALEXANDER"/>
    <x v="4"/>
    <x v="0"/>
    <n v="188"/>
    <n v="26.8571428571429"/>
    <n v="152.77839335180099"/>
    <m/>
    <n v="85280.360100000005"/>
    <x v="1"/>
    <n v="14087.1795"/>
    <x v="1364"/>
    <x v="0"/>
    <m/>
  </r>
  <r>
    <d v="2025-04-30T02:41:01"/>
    <x v="1"/>
    <n v="16"/>
    <s v="JARAMILLO JARAMILLO FRANCISCO WBEIMAR"/>
    <x v="0"/>
    <x v="0"/>
    <n v="149"/>
    <n v="16.5555555555556"/>
    <n v="196.429362880886"/>
    <m/>
    <n v="109646.1773"/>
    <x v="0"/>
    <n v="14087.1795"/>
    <x v="1364"/>
    <x v="0"/>
    <m/>
  </r>
  <r>
    <d v="2025-04-30T02:41:01"/>
    <x v="9"/>
    <n v="17"/>
    <s v="MURILLO  YORMAN ANDRES"/>
    <x v="3"/>
    <x v="0"/>
    <n v="208"/>
    <n v="20.8"/>
    <n v="218.25484764542901"/>
    <s v="4 Descuentos (Despachador y conducts) "/>
    <n v="121829.08590000001"/>
    <x v="0"/>
    <n v="14087.1795"/>
    <x v="1364"/>
    <x v="0"/>
    <m/>
  </r>
  <r>
    <d v="2025-04-30T02:41:02"/>
    <x v="1"/>
    <n v="18"/>
    <s v="BETANCUR GUZMAN JHON FERNANDO"/>
    <x v="0"/>
    <x v="0"/>
    <n v="190"/>
    <n v="21.1111111111111"/>
    <n v="196.429362880886"/>
    <m/>
    <n v="109646.1773"/>
    <x v="0"/>
    <n v="14087.1795"/>
    <x v="1364"/>
    <x v="0"/>
    <m/>
  </r>
  <r>
    <d v="2025-04-30T02:41:02"/>
    <x v="9"/>
    <n v="19"/>
    <s v="MUOZ PEA WEIMAR ALONSO"/>
    <x v="0"/>
    <x v="0"/>
    <n v="198"/>
    <n v="22"/>
    <n v="196.429362880886"/>
    <s v="Se descuenta 0.5 viaje de 7 02 am ya que NO espera el tiempo indicado en el paradero "/>
    <n v="103562.1773"/>
    <x v="0"/>
    <n v="14087.1795"/>
    <x v="1364"/>
    <x v="2"/>
    <n v="10.9"/>
  </r>
  <r>
    <d v="2025-04-30T02:41:02"/>
    <x v="1"/>
    <n v="20"/>
    <s v="GONZALEZ PEREZ RAFAEL JOSE"/>
    <x v="8"/>
    <x v="0"/>
    <n v="119"/>
    <n v="23.8"/>
    <n v="109.127423822715"/>
    <m/>
    <n v="60914.5429"/>
    <x v="0"/>
    <n v="14087.1795"/>
    <x v="1364"/>
    <x v="0"/>
    <m/>
  </r>
  <r>
    <d v="2025-04-30T02:41:03"/>
    <x v="9"/>
    <n v="21"/>
    <s v="DURANGO DAVID JOSE"/>
    <x v="9"/>
    <x v="0"/>
    <n v="226"/>
    <n v="18.8333333333333"/>
    <n v="261.90581717451499"/>
    <m/>
    <n v="146194.90299999999"/>
    <x v="0"/>
    <n v="14087.1795"/>
    <x v="1364"/>
    <x v="0"/>
    <m/>
  </r>
  <r>
    <d v="2025-04-30T02:41:03"/>
    <x v="1"/>
    <n v="22"/>
    <s v="QUIRAMA CASTAEDA JHON JADER"/>
    <x v="4"/>
    <x v="0"/>
    <n v="175"/>
    <n v="25"/>
    <n v="152.77839335180099"/>
    <m/>
    <n v="85280.360100000005"/>
    <x v="1"/>
    <n v="14087.1795"/>
    <x v="1364"/>
    <x v="0"/>
    <m/>
  </r>
  <r>
    <d v="2025-04-30T02:41:03"/>
    <x v="9"/>
    <n v="23"/>
    <s v="SALDARRIAGA PARRA LUIS ALBERTO"/>
    <x v="3"/>
    <x v="0"/>
    <n v="185"/>
    <n v="18.5"/>
    <n v="218.25484764542901"/>
    <m/>
    <n v="121829.08590000001"/>
    <x v="2"/>
    <n v="14087.1795"/>
    <x v="1364"/>
    <x v="0"/>
    <m/>
  </r>
  <r>
    <d v="2025-04-30T02:41:04"/>
    <x v="1"/>
    <n v="24"/>
    <s v="HERRERA GIRALDO DAVINSON"/>
    <x v="3"/>
    <x v="0"/>
    <n v="214"/>
    <n v="21.4"/>
    <n v="218.25484764542901"/>
    <m/>
    <n v="121829.08590000001"/>
    <x v="0"/>
    <n v="14087.1795"/>
    <x v="1364"/>
    <x v="0"/>
    <m/>
  </r>
  <r>
    <d v="2025-04-30T02:41:04"/>
    <x v="9"/>
    <n v="25"/>
    <s v="JIMENEZ HURTADO CARLOS ESTIVEN"/>
    <x v="2"/>
    <x v="0"/>
    <n v="135"/>
    <n v="22.5"/>
    <n v="130.95290858725801"/>
    <m/>
    <n v="73097.451499999996"/>
    <x v="1"/>
    <n v="14087.1795"/>
    <x v="1364"/>
    <x v="0"/>
    <m/>
  </r>
  <r>
    <d v="2025-04-30T02:41:04"/>
    <x v="1"/>
    <n v="26"/>
    <s v="CIRO MARIN RODRIGO ALBERTO"/>
    <x v="2"/>
    <x v="0"/>
    <n v="107"/>
    <n v="17.8333333333333"/>
    <n v="130.95290858725801"/>
    <m/>
    <n v="73097.451499999996"/>
    <x v="0"/>
    <n v="14087.1795"/>
    <x v="1364"/>
    <x v="0"/>
    <m/>
  </r>
  <r>
    <d v="2025-04-30T02:41:04"/>
    <x v="9"/>
    <n v="27"/>
    <s v="FLORES RINCON JORGE ALBERTO"/>
    <x v="13"/>
    <x v="0"/>
    <n v="314"/>
    <n v="22.428571428571399"/>
    <n v="305.55678670360101"/>
    <s v="1 Descuento (Usuario desubicado) "/>
    <n v="170560.72020000001"/>
    <x v="0"/>
    <n v="14087.1795"/>
    <x v="1364"/>
    <x v="0"/>
    <m/>
  </r>
  <r>
    <d v="2025-04-30T02:41:05"/>
    <x v="1"/>
    <n v="28"/>
    <s v="AGUDELO GARCIA LLORDIN ELIAS"/>
    <x v="6"/>
    <x v="0"/>
    <n v="197"/>
    <n v="24.625"/>
    <n v="174.603878116343"/>
    <m/>
    <n v="97463.268700000001"/>
    <x v="0"/>
    <n v="14087.1795"/>
    <x v="1364"/>
    <x v="0"/>
    <m/>
  </r>
  <r>
    <d v="2025-04-30T02:41:05"/>
    <x v="9"/>
    <n v="29"/>
    <s v="VALENCIA MENDOZA JHON"/>
    <x v="9"/>
    <x v="0"/>
    <n v="255"/>
    <n v="21.25"/>
    <n v="261.90581717451499"/>
    <m/>
    <n v="146194.90299999999"/>
    <x v="0"/>
    <n v="14087.1795"/>
    <x v="1364"/>
    <x v="0"/>
    <m/>
  </r>
  <r>
    <d v="2025-04-30T02:41:05"/>
    <x v="1"/>
    <n v="30"/>
    <s v="MARTINEZ  WILMAR"/>
    <x v="4"/>
    <x v="0"/>
    <n v="163"/>
    <n v="23.285714285714299"/>
    <n v="152.77839335180099"/>
    <s v="2 Descuentos (Despachador)"/>
    <n v="85280.360100000005"/>
    <x v="0"/>
    <n v="14087.1795"/>
    <x v="1364"/>
    <x v="0"/>
    <m/>
  </r>
  <r>
    <d v="2025-04-30T02:41:06"/>
    <x v="9"/>
    <n v="31"/>
    <s v="GUTIERREZ ARICAPA DANIEL HUMBERTO"/>
    <x v="6"/>
    <x v="0"/>
    <n v="173"/>
    <n v="21.625"/>
    <n v="174.603878116343"/>
    <s v="1 Descuento (Conduct) "/>
    <n v="97463.268700000001"/>
    <x v="0"/>
    <n v="14087.1795"/>
    <x v="1364"/>
    <x v="0"/>
    <m/>
  </r>
  <r>
    <d v="2025-04-30T02:41:06"/>
    <x v="1"/>
    <n v="32"/>
    <s v="AGUDELO GARCIA DENIN ANGELO"/>
    <x v="3"/>
    <x v="0"/>
    <n v="257"/>
    <n v="25.7"/>
    <n v="218.25484764542901"/>
    <m/>
    <n v="121829.08590000001"/>
    <x v="0"/>
    <n v="14087.1795"/>
    <x v="1364"/>
    <x v="0"/>
    <m/>
  </r>
  <r>
    <d v="2025-04-30T02:41:06"/>
    <x v="9"/>
    <n v="33"/>
    <s v="MARULANDA JARAMILLO DAWER ANDRES"/>
    <x v="6"/>
    <x v="0"/>
    <n v="148"/>
    <n v="18.5"/>
    <n v="174.603878116343"/>
    <s v="6 Descuentos (Transbordo) "/>
    <n v="97463.268700000001"/>
    <x v="0"/>
    <n v="14087.1795"/>
    <x v="1364"/>
    <x v="0"/>
    <m/>
  </r>
  <r>
    <d v="2025-04-30T02:41:06"/>
    <x v="1"/>
    <n v="34"/>
    <s v="PALACIO  RODRIGO"/>
    <x v="3"/>
    <x v="0"/>
    <n v="246"/>
    <n v="24.6"/>
    <n v="218.25484764542901"/>
    <s v="3 Descuentos (Jefe de ruta y despachador) "/>
    <n v="121829.08590000001"/>
    <x v="0"/>
    <n v="14087.1795"/>
    <x v="1364"/>
    <x v="0"/>
    <m/>
  </r>
  <r>
    <d v="2025-04-30T02:41:07"/>
    <x v="9"/>
    <n v="35"/>
    <s v="PULGARIN GARCIA YONATHAN ANDRES"/>
    <x v="0"/>
    <x v="0"/>
    <n v="229"/>
    <n v="25.4444444444444"/>
    <n v="196.429362880886"/>
    <m/>
    <n v="109646.1773"/>
    <x v="1"/>
    <n v="14087.1795"/>
    <x v="1364"/>
    <x v="0"/>
    <m/>
  </r>
  <r>
    <d v="2025-04-30T02:41:07"/>
    <x v="1"/>
    <n v="36"/>
    <s v="MARTINEZ CHAVERRA LUIS NORBERTO"/>
    <x v="3"/>
    <x v="0"/>
    <n v="207"/>
    <n v="20.7"/>
    <n v="218.25484764542901"/>
    <s v="2 Descuentos (Jefe de ruta y despachador) "/>
    <n v="121829.08590000001"/>
    <x v="0"/>
    <n v="14087.1795"/>
    <x v="1364"/>
    <x v="0"/>
    <m/>
  </r>
  <r>
    <d v="2025-04-30T02:41:07"/>
    <x v="9"/>
    <n v="37"/>
    <s v="TABORDA ROJAS DIEGO ALEJANDRO"/>
    <x v="4"/>
    <x v="0"/>
    <n v="143"/>
    <n v="20.428571428571399"/>
    <n v="152.77839335180099"/>
    <m/>
    <n v="85280.360100000005"/>
    <x v="1"/>
    <n v="14087.1795"/>
    <x v="1364"/>
    <x v="0"/>
    <m/>
  </r>
  <r>
    <d v="2025-04-30T02:41:08"/>
    <x v="1"/>
    <n v="38"/>
    <s v="JIMENEZ HERNANDEZ ESTEBAN CAMILO"/>
    <x v="12"/>
    <x v="0"/>
    <n v="318"/>
    <n v="24.461538461538499"/>
    <n v="283.73130193905803"/>
    <m/>
    <n v="158377.81159999999"/>
    <x v="0"/>
    <n v="14087.1795"/>
    <x v="1364"/>
    <x v="0"/>
    <m/>
  </r>
  <r>
    <d v="2025-04-30T02:41:08"/>
    <x v="9"/>
    <n v="39"/>
    <s v="PALMAR PANA EDIXON JOSUE"/>
    <x v="2"/>
    <x v="0"/>
    <n v="123"/>
    <n v="20.5"/>
    <n v="130.95290858725801"/>
    <m/>
    <n v="73097.451499999996"/>
    <x v="0"/>
    <n v="14087.1795"/>
    <x v="1364"/>
    <x v="0"/>
    <m/>
  </r>
  <r>
    <d v="2025-04-30T02:41:08"/>
    <x v="1"/>
    <n v="40"/>
    <s v="OCAMPO OCAMPO ANTONIO JOSE"/>
    <x v="3"/>
    <x v="0"/>
    <n v="240"/>
    <n v="24"/>
    <n v="218.25484764542901"/>
    <m/>
    <n v="121829.08590000001"/>
    <x v="0"/>
    <n v="14087.1795"/>
    <x v="1364"/>
    <x v="0"/>
    <m/>
  </r>
  <r>
    <d v="2025-04-30T02:41:09"/>
    <x v="9"/>
    <n v="41"/>
    <s v="GARCIA DAVID WILSON ALBERTO"/>
    <x v="0"/>
    <x v="0"/>
    <n v="198"/>
    <n v="22"/>
    <n v="196.429362880886"/>
    <m/>
    <n v="109646.1773"/>
    <x v="1"/>
    <n v="14087.1795"/>
    <x v="1364"/>
    <x v="0"/>
    <m/>
  </r>
  <r>
    <d v="2025-04-30T02:41:09"/>
    <x v="9"/>
    <n v="42"/>
    <s v="MONTOYA OSPINA GILBERTO ANTONIO"/>
    <x v="2"/>
    <x v="0"/>
    <n v="167"/>
    <n v="27.8333333333333"/>
    <n v="130.95290858725801"/>
    <s v="3 Descuentos (Usuario movilidad reducida, despachador y asociado) "/>
    <n v="73097.451499999996"/>
    <x v="1"/>
    <n v="14087.1795"/>
    <x v="1364"/>
    <x v="0"/>
    <m/>
  </r>
  <r>
    <d v="2025-05-12T11:52:17"/>
    <x v="12"/>
    <n v="2"/>
    <s v="ACOSTA JHON JADER"/>
    <x v="0"/>
    <x v="0"/>
    <n v="160"/>
    <n v="177777777777778"/>
    <n v="187218274111675"/>
    <m/>
    <n v="1042576904"/>
    <x v="1"/>
    <n v="14726087"/>
    <x v="1277"/>
    <x v="0"/>
    <m/>
  </r>
  <r>
    <d v="2025-05-12T12:16:19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2:18:26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1:52:20"/>
    <x v="12"/>
    <n v="32"/>
    <s v="AGUDELO ANGELO"/>
    <x v="0"/>
    <x v="0"/>
    <n v="194"/>
    <n v="215555555555556"/>
    <n v="187218274111675"/>
    <m/>
    <n v="1042576904"/>
    <x v="0"/>
    <n v="14726087"/>
    <x v="1277"/>
    <x v="0"/>
    <m/>
  </r>
  <r>
    <d v="2025-05-02T02:14:21"/>
    <x v="12"/>
    <n v="32"/>
    <s v="AGUDELO GARCIA DENIN ANGELO"/>
    <x v="3"/>
    <x v="0"/>
    <n v="208"/>
    <n v="20.8"/>
    <n v="203.98989898989899"/>
    <m/>
    <n v="113484.0909"/>
    <x v="0"/>
    <n v="11600"/>
    <x v="1365"/>
    <x v="0"/>
    <m/>
  </r>
  <r>
    <d v="2025-05-02T02:14:20"/>
    <x v="12"/>
    <n v="28"/>
    <s v="AGUDELO GARCIA LLORDIN ELIAS "/>
    <x v="0"/>
    <x v="0"/>
    <n v="169"/>
    <n v="18.7777777777778"/>
    <n v="183.59090909090901"/>
    <m/>
    <n v="102135.68180000001"/>
    <x v="0"/>
    <n v="11600"/>
    <x v="1365"/>
    <x v="0"/>
    <m/>
  </r>
  <r>
    <d v="2025-05-02T02:14:19"/>
    <x v="12"/>
    <n v="18"/>
    <s v="BETANCUR GUZMAN JHON FERNANDO"/>
    <x v="0"/>
    <x v="0"/>
    <n v="182"/>
    <n v="20.2222222222222"/>
    <n v="183.59090909090901"/>
    <m/>
    <n v="102135.68180000001"/>
    <x v="0"/>
    <n v="11600"/>
    <x v="1365"/>
    <x v="0"/>
    <m/>
  </r>
  <r>
    <d v="2025-05-02T02:14:22"/>
    <x v="12"/>
    <n v="39"/>
    <s v="CERVANTES MARTINEZ FELIX ENRIQUE"/>
    <x v="2"/>
    <x v="0"/>
    <n v="146"/>
    <n v="24.3333333333333"/>
    <n v="122.39393939393899"/>
    <m/>
    <n v="68090.454500000007"/>
    <x v="0"/>
    <n v="11600"/>
    <x v="1365"/>
    <x v="0"/>
    <m/>
  </r>
  <r>
    <d v="2025-05-02T02:14:18"/>
    <x v="12"/>
    <n v="12"/>
    <s v="DAVID  HENRY GIOVANNY"/>
    <x v="0"/>
    <x v="0"/>
    <n v="185"/>
    <n v="20.5555555555556"/>
    <n v="183.59090909090901"/>
    <m/>
    <n v="102135.68180000001"/>
    <x v="0"/>
    <n v="11600"/>
    <x v="1365"/>
    <x v="0"/>
    <m/>
  </r>
  <r>
    <d v="2025-05-02T02:14:21"/>
    <x v="12"/>
    <n v="31"/>
    <s v="GIRALDO GIRALDO YOVIN ANDRES"/>
    <x v="0"/>
    <x v="0"/>
    <n v="172"/>
    <n v="19.1111111111111"/>
    <n v="183.59090909090901"/>
    <m/>
    <n v="102135.68180000001"/>
    <x v="0"/>
    <n v="11600"/>
    <x v="1365"/>
    <x v="0"/>
    <m/>
  </r>
  <r>
    <d v="2025-05-02T02:14:19"/>
    <x v="12"/>
    <n v="20"/>
    <s v="GONZALEZ PEREZ RAFAEL JOSE"/>
    <x v="0"/>
    <x v="0"/>
    <n v="198"/>
    <n v="22"/>
    <n v="183.59090909090901"/>
    <s v="1 Descuento (Despachador) "/>
    <n v="102135.68180000001"/>
    <x v="0"/>
    <n v="11600"/>
    <x v="1365"/>
    <x v="0"/>
    <m/>
  </r>
  <r>
    <d v="2025-05-01T02:07:36"/>
    <x v="9"/>
    <n v="32"/>
    <s v="AGUDELO GARCIA DENIN ANGELO"/>
    <x v="4"/>
    <x v="0"/>
    <n v="186"/>
    <n v="26.571428571428601"/>
    <n v="161.44428772919599"/>
    <m/>
    <n v="90349.908299999996"/>
    <x v="0"/>
    <n v="13095"/>
    <x v="1366"/>
    <x v="0"/>
    <m/>
  </r>
  <r>
    <d v="2025-05-02T02:14:18"/>
    <x v="12"/>
    <n v="14"/>
    <s v="HINCAPIE LOPEZ DIDIER FABIAN"/>
    <x v="3"/>
    <x v="0"/>
    <n v="188"/>
    <n v="18.8"/>
    <n v="203.98989898989899"/>
    <m/>
    <n v="113484.0909"/>
    <x v="1"/>
    <n v="11600"/>
    <x v="1365"/>
    <x v="0"/>
    <m/>
  </r>
  <r>
    <d v="2025-05-02T02:14:20"/>
    <x v="12"/>
    <n v="24"/>
    <s v="LOPERA ALVAREZ ESTIVEN"/>
    <x v="0"/>
    <x v="0"/>
    <n v="185"/>
    <n v="20.5555555555556"/>
    <n v="183.59090909090901"/>
    <m/>
    <n v="102135.68180000001"/>
    <x v="0"/>
    <n v="11600"/>
    <x v="1365"/>
    <x v="0"/>
    <m/>
  </r>
  <r>
    <d v="2025-05-02T02:14:17"/>
    <x v="12"/>
    <n v="6"/>
    <s v="LOPEZ PINEDA DANIEL ESTIVEN"/>
    <x v="3"/>
    <x v="0"/>
    <n v="189"/>
    <n v="18.899999999999999"/>
    <n v="203.98989898989899"/>
    <m/>
    <n v="113484.0909"/>
    <x v="0"/>
    <n v="11600"/>
    <x v="1365"/>
    <x v="0"/>
    <m/>
  </r>
  <r>
    <d v="2025-05-02T02:14:21"/>
    <x v="12"/>
    <n v="30"/>
    <s v="MARTINEZ  WILMAR"/>
    <x v="4"/>
    <x v="0"/>
    <n v="135"/>
    <n v="19.285714285714299"/>
    <n v="142.79292929292899"/>
    <m/>
    <n v="79438.863599999997"/>
    <x v="0"/>
    <n v="11600"/>
    <x v="1365"/>
    <x v="0"/>
    <m/>
  </r>
  <r>
    <d v="2025-05-02T02:14:21"/>
    <x v="12"/>
    <n v="36"/>
    <s v="MARTINEZ CHAVERRA LUIS NORBERTO"/>
    <x v="4"/>
    <x v="3"/>
    <n v="166"/>
    <n v="23.714285714285701"/>
    <n v="142.79292929292899"/>
    <m/>
    <n v="79438.863599999997"/>
    <x v="0"/>
    <n v="11600"/>
    <x v="1365"/>
    <x v="0"/>
    <m/>
  </r>
  <r>
    <d v="2025-05-02T02:14:22"/>
    <x v="12"/>
    <n v="40"/>
    <s v="OCAMPO OCAMPO ANTONIO JOSE"/>
    <x v="0"/>
    <x v="3"/>
    <n v="187"/>
    <n v="20.7777777777778"/>
    <n v="183.59090909090901"/>
    <s v="3 Descuentos (Despachador y usuarios desubicados) "/>
    <n v="102135.68180000001"/>
    <x v="0"/>
    <n v="11600"/>
    <x v="1365"/>
    <x v="0"/>
    <m/>
  </r>
  <r>
    <d v="2025-05-02T02:14:22"/>
    <x v="12"/>
    <n v="42"/>
    <s v="PALACIO  RODRIGO"/>
    <x v="0"/>
    <x v="0"/>
    <n v="220"/>
    <n v="24.4444444444444"/>
    <n v="183.59090909090901"/>
    <m/>
    <n v="102135.68180000001"/>
    <x v="1"/>
    <n v="11600"/>
    <x v="1365"/>
    <x v="0"/>
    <m/>
  </r>
  <r>
    <d v="2025-05-02T02:14:16"/>
    <x v="12"/>
    <n v="2"/>
    <s v="PARIAS MURIEL JHON FREDY"/>
    <x v="3"/>
    <x v="0"/>
    <n v="158"/>
    <n v="15.8"/>
    <n v="203.98989898989899"/>
    <s v="Se descuenta 0.5 viaje de 9 40 am ya que NO ingresa a la minorista 1 Descuento (Conduct) "/>
    <n v="107838.8409"/>
    <x v="1"/>
    <n v="11600"/>
    <x v="1365"/>
    <x v="2"/>
    <n v="10.15"/>
  </r>
  <r>
    <d v="2025-05-02T02:14:19"/>
    <x v="12"/>
    <n v="16"/>
    <s v="PEREZ GARCIA JUAN ESTEBAN"/>
    <x v="0"/>
    <x v="0"/>
    <n v="188"/>
    <n v="20.8888888888889"/>
    <n v="183.59090909090901"/>
    <s v="4 Descuentos (Despachadores, conduct y usuario desubicado) "/>
    <n v="102135.68180000001"/>
    <x v="0"/>
    <n v="11600"/>
    <x v="1365"/>
    <x v="0"/>
    <m/>
  </r>
  <r>
    <d v="2025-05-02T02:14:20"/>
    <x v="12"/>
    <n v="22"/>
    <s v="QUIRAMA CASTAEDA JHON JADER"/>
    <x v="6"/>
    <x v="0"/>
    <n v="173"/>
    <n v="21.625"/>
    <n v="163.191919191919"/>
    <m/>
    <n v="90787.272700000001"/>
    <x v="1"/>
    <n v="11600"/>
    <x v="1365"/>
    <x v="0"/>
    <m/>
  </r>
  <r>
    <d v="2025-05-02T02:14:20"/>
    <x v="12"/>
    <n v="23"/>
    <s v="RUA CHAVARRIA JEFERSON ANDREY"/>
    <x v="0"/>
    <x v="0"/>
    <n v="173"/>
    <n v="19.2222222222222"/>
    <n v="183.59090909090901"/>
    <s v="2 Descuentos (Usuarios desubicados) "/>
    <n v="102135.68180000001"/>
    <x v="2"/>
    <n v="11600"/>
    <x v="1365"/>
    <x v="0"/>
    <m/>
  </r>
  <r>
    <d v="2025-05-02T02:14:17"/>
    <x v="12"/>
    <n v="4"/>
    <s v="SERNA GONZALES GEOVANNY ANDRES"/>
    <x v="0"/>
    <x v="0"/>
    <n v="216"/>
    <n v="24"/>
    <n v="183.59090909090901"/>
    <m/>
    <n v="102135.68180000001"/>
    <x v="0"/>
    <n v="11600"/>
    <x v="1365"/>
    <x v="0"/>
    <m/>
  </r>
  <r>
    <d v="2025-05-02T02:14:22"/>
    <x v="12"/>
    <n v="37"/>
    <s v="TABORDA ROJAS DIEGO ALEJANDRO"/>
    <x v="8"/>
    <x v="0"/>
    <n v="108"/>
    <n v="21.6"/>
    <n v="101.994949494949"/>
    <m/>
    <n v="56742.0455"/>
    <x v="1"/>
    <n v="11600"/>
    <x v="1365"/>
    <x v="0"/>
    <m/>
  </r>
  <r>
    <d v="2025-05-02T02:14:18"/>
    <x v="12"/>
    <n v="8"/>
    <s v="VACA FIERRO ROBINSON"/>
    <x v="3"/>
    <x v="0"/>
    <n v="163"/>
    <n v="16.3"/>
    <n v="203.98989898989899"/>
    <m/>
    <n v="113484.0909"/>
    <x v="1"/>
    <n v="11600"/>
    <x v="1365"/>
    <x v="0"/>
    <m/>
  </r>
  <r>
    <d v="2025-05-02T02:14:20"/>
    <x v="12"/>
    <n v="29"/>
    <s v="VALENCIA MENDOZA JHON"/>
    <x v="2"/>
    <x v="0"/>
    <n v="142"/>
    <n v="23.6666666666667"/>
    <n v="122.39393939393899"/>
    <m/>
    <n v="68090.454500000007"/>
    <x v="0"/>
    <n v="11600"/>
    <x v="1365"/>
    <x v="0"/>
    <m/>
  </r>
  <r>
    <d v="2025-05-02T02:14:18"/>
    <x v="12"/>
    <n v="15"/>
    <s v="VERENZUELA MARTINEZ ALEXANDER"/>
    <x v="3"/>
    <x v="0"/>
    <n v="188"/>
    <n v="18.8"/>
    <n v="203.98989898989899"/>
    <m/>
    <n v="113484.0909"/>
    <x v="1"/>
    <n v="11600"/>
    <x v="1365"/>
    <x v="0"/>
    <m/>
  </r>
  <r>
    <d v="2025-05-03T02:17:04"/>
    <x v="9"/>
    <n v="32"/>
    <s v="AGUDELO GARCIA DENIN ANGELO"/>
    <x v="1"/>
    <x v="0"/>
    <n v="216"/>
    <n v="19.636363636363601"/>
    <n v="248.50658857979499"/>
    <s v="4 Descuentos (Transbordo) "/>
    <n v="138941.35430000001"/>
    <x v="0"/>
    <n v="13894.736800000001"/>
    <x v="1367"/>
    <x v="0"/>
    <m/>
  </r>
  <r>
    <d v="2025-05-03T02:17:02"/>
    <x v="9"/>
    <n v="28"/>
    <s v="AGUDELO GARCIA LLORDIN ELIAS"/>
    <x v="0"/>
    <x v="0"/>
    <n v="227"/>
    <n v="25.2222222222222"/>
    <n v="203.32357247437801"/>
    <m/>
    <n v="113679.2899"/>
    <x v="0"/>
    <n v="13894.736800000001"/>
    <x v="1367"/>
    <x v="0"/>
    <m/>
  </r>
  <r>
    <d v="2025-05-03T02:16:58"/>
    <x v="1"/>
    <n v="8"/>
    <s v="BERNAL RONDON KEVIN OSWALDO"/>
    <x v="3"/>
    <x v="0"/>
    <n v="201"/>
    <n v="20.100000000000001"/>
    <n v="225.91508052708599"/>
    <s v="16 Descuentos (Transbordo) "/>
    <n v="126310.3221"/>
    <x v="1"/>
    <n v="13894.736800000001"/>
    <x v="1367"/>
    <x v="0"/>
    <m/>
  </r>
  <r>
    <d v="2025-05-03T02:17:00"/>
    <x v="9"/>
    <n v="18"/>
    <s v="BETANCUR GUZMAN JHON FERNANDO"/>
    <x v="0"/>
    <x v="0"/>
    <n v="200"/>
    <n v="22.2222222222222"/>
    <n v="203.32357247437801"/>
    <s v="8 Descuentos (Transbordo) "/>
    <n v="113679.2899"/>
    <x v="0"/>
    <n v="13894.736800000001"/>
    <x v="1367"/>
    <x v="0"/>
    <m/>
  </r>
  <r>
    <d v="2025-05-03T02:17:02"/>
    <x v="9"/>
    <n v="26"/>
    <s v="CIRO MARIN RODRIGO ALBERTO"/>
    <x v="1"/>
    <x v="0"/>
    <n v="227"/>
    <n v="20.636363636363601"/>
    <n v="248.50658857979499"/>
    <s v="2 Descuentos (Usuarios desubicados) "/>
    <n v="138941.35430000001"/>
    <x v="0"/>
    <n v="13894.736800000001"/>
    <x v="1367"/>
    <x v="0"/>
    <m/>
  </r>
  <r>
    <d v="2025-05-03T02:16:58"/>
    <x v="9"/>
    <n v="12"/>
    <s v="DAVID  HENRY GIOVANNY"/>
    <x v="2"/>
    <x v="0"/>
    <n v="123"/>
    <n v="22.363636363636399"/>
    <n v="124.253294289897"/>
    <m/>
    <n v="69470.677200000006"/>
    <x v="0"/>
    <n v="13894.736800000001"/>
    <x v="1367"/>
    <x v="0"/>
    <m/>
  </r>
  <r>
    <d v="2025-05-03T02:17:01"/>
    <x v="1"/>
    <n v="21"/>
    <s v="DURANGO DAVID JOSE"/>
    <x v="0"/>
    <x v="0"/>
    <n v="188"/>
    <n v="20.8888888888889"/>
    <n v="203.32357247437801"/>
    <m/>
    <n v="113679.2899"/>
    <x v="0"/>
    <n v="13894.736800000001"/>
    <x v="1367"/>
    <x v="0"/>
    <m/>
  </r>
  <r>
    <d v="2025-05-03T02:16:58"/>
    <x v="1"/>
    <n v="13"/>
    <s v="DURANGO PAEZ GILDARDO"/>
    <x v="1"/>
    <x v="0"/>
    <n v="280"/>
    <n v="25.454545454545499"/>
    <n v="248.50658857979499"/>
    <s v="27 Descuentos (Transbordo) "/>
    <n v="138941.35430000001"/>
    <x v="0"/>
    <n v="13894.736800000001"/>
    <x v="1367"/>
    <x v="0"/>
    <m/>
  </r>
  <r>
    <d v="2025-05-03T02:17:02"/>
    <x v="1"/>
    <n v="27"/>
    <s v="FLORES RINCON JORGE ALBERTO"/>
    <x v="9"/>
    <x v="0"/>
    <n v="317"/>
    <n v="26.4166666666667"/>
    <n v="271.098096632504"/>
    <s v="1 Descuento (Despachador) "/>
    <n v="151572.38649999999"/>
    <x v="0"/>
    <n v="13894.736800000001"/>
    <x v="1367"/>
    <x v="0"/>
    <m/>
  </r>
  <r>
    <d v="2025-05-03T02:17:06"/>
    <x v="1"/>
    <n v="41"/>
    <s v="GARCIA DAVID WILSON ALBERTO"/>
    <x v="0"/>
    <x v="0"/>
    <n v="194"/>
    <n v="21.5555555555556"/>
    <n v="203.32357247437801"/>
    <m/>
    <n v="113679.2899"/>
    <x v="1"/>
    <n v="13894.736800000001"/>
    <x v="1367"/>
    <x v="0"/>
    <m/>
  </r>
  <r>
    <d v="2025-05-03T02:17:03"/>
    <x v="1"/>
    <n v="31"/>
    <s v="GIRALDO GIRALDO YOVIN ANDRES"/>
    <x v="6"/>
    <x v="0"/>
    <n v="251"/>
    <n v="31.375"/>
    <n v="180.73206442166901"/>
    <m/>
    <n v="101048.2577"/>
    <x v="0"/>
    <n v="13894.736800000001"/>
    <x v="1367"/>
    <x v="0"/>
    <m/>
  </r>
  <r>
    <d v="2025-05-03T02:17:00"/>
    <x v="9"/>
    <n v="20"/>
    <s v="GONZALEZ PEREZ RAFAEL JOSE"/>
    <x v="0"/>
    <x v="0"/>
    <n v="191"/>
    <n v="21.2222222222222"/>
    <n v="203.32357247437801"/>
    <m/>
    <n v="113679.2899"/>
    <x v="0"/>
    <n v="13894.736800000001"/>
    <x v="1367"/>
    <x v="0"/>
    <m/>
  </r>
  <r>
    <d v="2025-05-03T02:17:05"/>
    <x v="1"/>
    <n v="37"/>
    <s v="GUTIERREZ ARICAPA DANIEL HUMBERTO"/>
    <x v="0"/>
    <x v="0"/>
    <n v="205"/>
    <n v="22.7777777777778"/>
    <n v="203.32357247437801"/>
    <s v="9 Descuentos (Transbordo) "/>
    <n v="113679.2899"/>
    <x v="1"/>
    <n v="13894.736800000001"/>
    <x v="1367"/>
    <x v="0"/>
    <m/>
  </r>
  <r>
    <d v="2025-05-03T02:16:57"/>
    <x v="9"/>
    <n v="6"/>
    <s v="HENAO HOYOS SANTIAGO"/>
    <x v="9"/>
    <x v="0"/>
    <n v="245"/>
    <n v="20.4166666666667"/>
    <n v="271.098096632504"/>
    <m/>
    <n v="151572.38649999999"/>
    <x v="0"/>
    <n v="13894.736800000001"/>
    <x v="1367"/>
    <x v="0"/>
    <m/>
  </r>
  <r>
    <d v="2025-05-03T02:17:02"/>
    <x v="1"/>
    <n v="25"/>
    <s v="HENAO MUOZ FERNEY"/>
    <x v="9"/>
    <x v="0"/>
    <n v="298"/>
    <n v="24.8333333333333"/>
    <n v="271.098096632504"/>
    <s v="2 Descuentos (Conducts) "/>
    <n v="151572.38649999999"/>
    <x v="1"/>
    <n v="13894.736800000001"/>
    <x v="1367"/>
    <x v="0"/>
    <m/>
  </r>
  <r>
    <d v="2025-05-03T02:17:01"/>
    <x v="9"/>
    <n v="24"/>
    <s v="HERRERA GIRALDO DAVINSON"/>
    <x v="0"/>
    <x v="0"/>
    <n v="213"/>
    <n v="23.6666666666667"/>
    <n v="203.32357247437801"/>
    <m/>
    <n v="113679.2899"/>
    <x v="0"/>
    <n v="13894.736800000001"/>
    <x v="1367"/>
    <x v="0"/>
    <m/>
  </r>
  <r>
    <d v="2025-05-03T02:16:59"/>
    <x v="9"/>
    <n v="14"/>
    <s v="HINCAPIE LOPEZ DIDIER FABIAN"/>
    <x v="0"/>
    <x v="0"/>
    <n v="176"/>
    <n v="19.5555555555556"/>
    <n v="203.32357247437801"/>
    <s v="5 Descuentos (Transbordo) "/>
    <n v="113679.2899"/>
    <x v="1"/>
    <n v="13894.736800000001"/>
    <x v="1367"/>
    <x v="0"/>
    <m/>
  </r>
  <r>
    <d v="2025-05-03T02:17:03"/>
    <x v="1"/>
    <n v="29"/>
    <s v="JARAMILLO JARAMILLO FRANCISCO WBEIMAR"/>
    <x v="0"/>
    <x v="0"/>
    <n v="219"/>
    <n v="24.3333333333333"/>
    <n v="203.32357247437801"/>
    <m/>
    <n v="113679.2899"/>
    <x v="0"/>
    <n v="13894.736800000001"/>
    <x v="1367"/>
    <x v="0"/>
    <m/>
  </r>
  <r>
    <d v="2025-05-03T02:16:57"/>
    <x v="1"/>
    <n v="5"/>
    <s v="LONDOO LOPERA DUVAN ANDRES"/>
    <x v="0"/>
    <x v="0"/>
    <n v="177"/>
    <n v="19.6666666666667"/>
    <n v="203.32357247437801"/>
    <s v="9 Descuentos (Transbordo) "/>
    <n v="113679.2899"/>
    <x v="1"/>
    <n v="13894.736800000001"/>
    <x v="1367"/>
    <x v="0"/>
    <m/>
  </r>
  <r>
    <d v="2025-05-03T02:17:06"/>
    <x v="9"/>
    <n v="42"/>
    <s v="LOPERA ALVAREZ ESTIVEN"/>
    <x v="0"/>
    <x v="0"/>
    <n v="209"/>
    <n v="23.2222222222222"/>
    <n v="203.32357247437801"/>
    <m/>
    <n v="113679.2899"/>
    <x v="1"/>
    <n v="13894.736800000001"/>
    <x v="1367"/>
    <x v="0"/>
    <m/>
  </r>
  <r>
    <d v="2025-05-03T02:17:03"/>
    <x v="9"/>
    <n v="30"/>
    <s v="MARTINEZ  WILMAR"/>
    <x v="1"/>
    <x v="0"/>
    <n v="243"/>
    <n v="22.090909090909101"/>
    <n v="248.50658857979499"/>
    <m/>
    <n v="138941.35430000001"/>
    <x v="0"/>
    <n v="13894.736800000001"/>
    <x v="1367"/>
    <x v="0"/>
    <m/>
  </r>
  <r>
    <d v="2025-05-03T02:17:05"/>
    <x v="9"/>
    <n v="36"/>
    <s v="MARTINEZ CHAVERRA LUIS NORBERTO"/>
    <x v="0"/>
    <x v="0"/>
    <n v="195"/>
    <n v="21.6666666666667"/>
    <n v="203.32357247437801"/>
    <s v="4 Descuentos (Transbordo) "/>
    <n v="113679.2899"/>
    <x v="0"/>
    <n v="13894.736800000001"/>
    <x v="1367"/>
    <x v="0"/>
    <m/>
  </r>
  <r>
    <d v="2025-05-03T02:17:04"/>
    <x v="1"/>
    <n v="33"/>
    <s v="MARULANDA JARAMILLO DAWER ANDRES"/>
    <x v="3"/>
    <x v="0"/>
    <n v="211"/>
    <n v="21.1"/>
    <n v="225.91508052708599"/>
    <s v="1 Descuento (Despachador) "/>
    <n v="126310.3221"/>
    <x v="0"/>
    <n v="13894.736800000001"/>
    <x v="1367"/>
    <x v="0"/>
    <m/>
  </r>
  <r>
    <d v="2025-05-03T02:17:04"/>
    <x v="9"/>
    <n v="34"/>
    <s v="MONTOYA OSPINA GILBERTO ANTONIO"/>
    <x v="13"/>
    <x v="0"/>
    <n v="298"/>
    <n v="21.285714285714299"/>
    <n v="316.28111273792098"/>
    <s v="10 Descuentos (Transbordo) "/>
    <n v="176834.451"/>
    <x v="0"/>
    <n v="13894.736800000001"/>
    <x v="1367"/>
    <x v="0"/>
    <m/>
  </r>
  <r>
    <d v="2025-05-03T02:16:56"/>
    <x v="1"/>
    <n v="3"/>
    <s v="MUNERA  ALEJANDRO"/>
    <x v="0"/>
    <x v="0"/>
    <n v="191"/>
    <n v="21.2222222222222"/>
    <n v="203.32357247437801"/>
    <m/>
    <n v="113679.2899"/>
    <x v="0"/>
    <n v="13894.736800000001"/>
    <x v="1367"/>
    <x v="0"/>
    <m/>
  </r>
  <r>
    <d v="2025-05-03T02:17:00"/>
    <x v="1"/>
    <n v="19"/>
    <s v="MUOZ PEA WEIMAR ALONSO"/>
    <x v="10"/>
    <x v="0"/>
    <n v="108"/>
    <n v="27"/>
    <n v="90.366032210834504"/>
    <m/>
    <n v="50524.128799999999"/>
    <x v="0"/>
    <n v="13894.736800000001"/>
    <x v="1367"/>
    <x v="0"/>
    <m/>
  </r>
  <r>
    <d v="2025-05-03T02:17:00"/>
    <x v="1"/>
    <n v="17"/>
    <s v="MURILLO  YORMAN ANDRES"/>
    <x v="7"/>
    <x v="0"/>
    <n v="62"/>
    <n v="20.6666666666667"/>
    <n v="67.774524158125899"/>
    <m/>
    <n v="37893.096599999997"/>
    <x v="0"/>
    <n v="13894.736800000001"/>
    <x v="1367"/>
    <x v="0"/>
    <m/>
  </r>
  <r>
    <d v="2025-05-03T02:17:06"/>
    <x v="9"/>
    <n v="40"/>
    <s v="OCAMPO OCAMPO ANTONIO JOSE"/>
    <x v="0"/>
    <x v="0"/>
    <n v="213"/>
    <n v="23.6666666666667"/>
    <n v="203.32357247437801"/>
    <s v="1 Descuento (Despachador) "/>
    <n v="113679.2899"/>
    <x v="0"/>
    <n v="13894.736800000001"/>
    <x v="1367"/>
    <x v="0"/>
    <m/>
  </r>
  <r>
    <d v="2025-05-03T02:17:05"/>
    <x v="1"/>
    <n v="39"/>
    <s v="PALMAR PANA EDIXON JOSUE"/>
    <x v="0"/>
    <x v="0"/>
    <n v="200"/>
    <n v="22.2222222222222"/>
    <n v="203.32357247437801"/>
    <m/>
    <n v="113679.2899"/>
    <x v="0"/>
    <n v="13894.736800000001"/>
    <x v="1367"/>
    <x v="0"/>
    <m/>
  </r>
  <r>
    <d v="2025-05-03T02:16:56"/>
    <x v="9"/>
    <n v="2"/>
    <s v="PARIAS MURIEL JHON FREDY"/>
    <x v="4"/>
    <x v="0"/>
    <n v="223"/>
    <n v="31.8571428571429"/>
    <n v="158.14055636896001"/>
    <m/>
    <n v="88417.2255"/>
    <x v="1"/>
    <n v="13894.736800000001"/>
    <x v="1367"/>
    <x v="0"/>
    <m/>
  </r>
  <r>
    <d v="2025-05-03T02:16:59"/>
    <x v="9"/>
    <n v="16"/>
    <s v="PEREZ GARCIA JUAN ESTEBAN"/>
    <x v="1"/>
    <x v="0"/>
    <n v="202"/>
    <n v="18.363636363636399"/>
    <n v="248.50658857979499"/>
    <s v="4 Descuentos (Transbordo) "/>
    <n v="138941.35430000001"/>
    <x v="0"/>
    <n v="13894.736800000001"/>
    <x v="1367"/>
    <x v="0"/>
    <m/>
  </r>
  <r>
    <d v="2025-05-12T11:52:20"/>
    <x v="12"/>
    <n v="28"/>
    <s v="AGUDELO GARCIA LLORDIN ELIAS "/>
    <x v="0"/>
    <x v="0"/>
    <n v="151"/>
    <n v="167777777777778"/>
    <n v="187218274111675"/>
    <m/>
    <n v="1042576904"/>
    <x v="0"/>
    <n v="14726087"/>
    <x v="1277"/>
    <x v="0"/>
    <m/>
  </r>
  <r>
    <d v="2025-05-03T02:17:04"/>
    <x v="1"/>
    <n v="35"/>
    <s v="PULGARIN GARCIA YONATHAN ANDRES"/>
    <x v="3"/>
    <x v="0"/>
    <n v="240"/>
    <n v="24"/>
    <n v="225.91508052708599"/>
    <m/>
    <n v="126310.3221"/>
    <x v="1"/>
    <n v="13894.736800000001"/>
    <x v="1367"/>
    <x v="0"/>
    <m/>
  </r>
  <r>
    <d v="2025-05-03T02:17:01"/>
    <x v="9"/>
    <n v="22"/>
    <s v="QUIRAMA CASTAEDA JHON JADER"/>
    <x v="4"/>
    <x v="0"/>
    <n v="191"/>
    <n v="27.285714285714299"/>
    <n v="158.14055636896001"/>
    <m/>
    <n v="88417.2255"/>
    <x v="1"/>
    <n v="13894.736800000001"/>
    <x v="1367"/>
    <x v="0"/>
    <m/>
  </r>
  <r>
    <d v="2025-05-03T02:16:55"/>
    <x v="1"/>
    <n v="1"/>
    <s v="ROJAS ESCOBAR CRISTIAN ESNEIDER"/>
    <x v="8"/>
    <x v="0"/>
    <n v="105"/>
    <n v="21"/>
    <n v="112.957540263543"/>
    <m/>
    <n v="63155.161099999998"/>
    <x v="0"/>
    <n v="13894.736800000001"/>
    <x v="1367"/>
    <x v="0"/>
    <m/>
  </r>
  <r>
    <d v="2025-05-03T02:17:05"/>
    <x v="9"/>
    <n v="38"/>
    <s v="RUA CHAVARRIA JEFERSON ANDREY"/>
    <x v="3"/>
    <x v="0"/>
    <n v="202"/>
    <n v="20.2"/>
    <n v="225.91508052708599"/>
    <s v="4 Descuentos (Despachador y usuarios desubicados) "/>
    <n v="126310.3221"/>
    <x v="0"/>
    <n v="13894.736800000001"/>
    <x v="1367"/>
    <x v="0"/>
    <m/>
  </r>
  <r>
    <d v="2025-05-03T02:17:01"/>
    <x v="1"/>
    <n v="23"/>
    <s v="SALDARRIAGA PARRA LUIS ALBERTO "/>
    <x v="8"/>
    <x v="0"/>
    <n v="113"/>
    <n v="22.6"/>
    <n v="112.957540263543"/>
    <s v="4 Descuentos (Transbordo) "/>
    <n v="63155.161099999998"/>
    <x v="2"/>
    <n v="13894.736800000001"/>
    <x v="1367"/>
    <x v="0"/>
    <m/>
  </r>
  <r>
    <d v="2025-05-03T02:16:57"/>
    <x v="9"/>
    <n v="4"/>
    <s v="TORRES  GABRIEL OSNEIDER"/>
    <x v="6"/>
    <x v="0"/>
    <n v="153"/>
    <n v="19.125"/>
    <n v="180.73206442166901"/>
    <m/>
    <n v="101048.2577"/>
    <x v="0"/>
    <n v="13894.736800000001"/>
    <x v="1367"/>
    <x v="0"/>
    <m/>
  </r>
  <r>
    <d v="2025-05-03T02:16:59"/>
    <x v="1"/>
    <n v="15"/>
    <s v="VERENZUELA MARTINEZ ALEXANDER"/>
    <x v="0"/>
    <x v="0"/>
    <n v="208"/>
    <n v="23.1111111111111"/>
    <n v="203.32357247437801"/>
    <m/>
    <n v="113679.2899"/>
    <x v="1"/>
    <n v="13894.736800000001"/>
    <x v="1367"/>
    <x v="0"/>
    <m/>
  </r>
  <r>
    <d v="2025-05-04T02:54:43"/>
    <x v="9"/>
    <n v="32"/>
    <s v="AGUDELO GARCIA DENIN ANGELO"/>
    <x v="6"/>
    <x v="0"/>
    <n v="211"/>
    <n v="26.375"/>
    <n v="175.72413793103399"/>
    <s v="4 Descuentos (Usuarios desubicados y monitoreo) "/>
    <n v="98118.620699999999"/>
    <x v="0"/>
    <n v="12881.5789"/>
    <x v="1368"/>
    <x v="0"/>
    <m/>
  </r>
  <r>
    <d v="2025-05-04T02:54:42"/>
    <x v="9"/>
    <n v="28"/>
    <s v="AGUDELO GARCIA LLORDIN ELIAS "/>
    <x v="4"/>
    <x v="0"/>
    <n v="122"/>
    <n v="17.428571428571399"/>
    <n v="153.758620689655"/>
    <m/>
    <n v="85853.793099999995"/>
    <x v="0"/>
    <n v="12881.5789"/>
    <x v="1368"/>
    <x v="0"/>
    <m/>
  </r>
  <r>
    <d v="2025-05-04T02:54:38"/>
    <x v="1"/>
    <n v="8"/>
    <s v="BERNAL RONDON KEVIN OSWALDO"/>
    <x v="0"/>
    <x v="0"/>
    <n v="144"/>
    <n v="16"/>
    <n v="197.68965517241401"/>
    <m/>
    <n v="110383.4483"/>
    <x v="1"/>
    <n v="12881.5789"/>
    <x v="1368"/>
    <x v="0"/>
    <m/>
  </r>
  <r>
    <d v="2025-05-04T02:54:40"/>
    <x v="1"/>
    <n v="18"/>
    <s v="BETANCUR GUZMAN JHON FERNANDO"/>
    <x v="0"/>
    <x v="0"/>
    <n v="182"/>
    <n v="20.2222222222222"/>
    <n v="197.68965517241401"/>
    <m/>
    <n v="110383.4483"/>
    <x v="0"/>
    <n v="12881.5789"/>
    <x v="1368"/>
    <x v="0"/>
    <m/>
  </r>
  <r>
    <d v="2025-05-04T02:54:39"/>
    <x v="9"/>
    <n v="13"/>
    <s v="CERVANTES MARTINEZ FELIX ENRIQUE"/>
    <x v="6"/>
    <x v="3"/>
    <n v="159"/>
    <n v="19.875"/>
    <n v="175.72413793103399"/>
    <m/>
    <n v="98118.620699999999"/>
    <x v="0"/>
    <n v="12881.5789"/>
    <x v="1368"/>
    <x v="0"/>
    <m/>
  </r>
  <r>
    <d v="2025-05-04T02:54:42"/>
    <x v="9"/>
    <n v="26"/>
    <s v="CIRO MARIN RODRIGO ALBERTO"/>
    <x v="3"/>
    <x v="0"/>
    <n v="200"/>
    <n v="20"/>
    <n v="219.655172413793"/>
    <s v="6 Descuentos (Transbordo y usuario desubicado) "/>
    <n v="122648.27589999999"/>
    <x v="0"/>
    <n v="12881.5789"/>
    <x v="1368"/>
    <x v="0"/>
    <m/>
  </r>
  <r>
    <d v="2025-05-04T02:54:41"/>
    <x v="9"/>
    <n v="21"/>
    <s v="DAVID  HENRY GIOVANNY"/>
    <x v="0"/>
    <x v="0"/>
    <n v="206"/>
    <n v="22.8888888888889"/>
    <n v="197.68965517241401"/>
    <m/>
    <n v="110383.4483"/>
    <x v="0"/>
    <n v="12881.5789"/>
    <x v="1368"/>
    <x v="0"/>
    <m/>
  </r>
  <r>
    <d v="2025-05-04T02:54:37"/>
    <x v="9"/>
    <n v="5"/>
    <s v="DIAZ LOZADA ANDRES FELIPE"/>
    <x v="3"/>
    <x v="0"/>
    <n v="201"/>
    <n v="20.100000000000001"/>
    <n v="219.655172413793"/>
    <m/>
    <n v="122648.27589999999"/>
    <x v="1"/>
    <n v="12881.5789"/>
    <x v="1368"/>
    <x v="0"/>
    <m/>
  </r>
  <r>
    <d v="2025-05-04T02:54:42"/>
    <x v="1"/>
    <n v="27"/>
    <s v="FLORES RINCON JORGE ALBERTO"/>
    <x v="0"/>
    <x v="0"/>
    <n v="213"/>
    <n v="23.6666666666667"/>
    <n v="197.68965517241401"/>
    <s v="2 Descuentos (Usuarios desubicados) "/>
    <n v="110383.4483"/>
    <x v="0"/>
    <n v="12881.5789"/>
    <x v="1368"/>
    <x v="0"/>
    <m/>
  </r>
  <r>
    <d v="2025-05-04T02:54:45"/>
    <x v="9"/>
    <n v="41"/>
    <s v="GARCIA DAVID WILSON ALBERTO"/>
    <x v="0"/>
    <x v="0"/>
    <n v="189"/>
    <n v="21"/>
    <n v="197.68965517241401"/>
    <m/>
    <n v="110383.4483"/>
    <x v="1"/>
    <n v="12881.5789"/>
    <x v="1368"/>
    <x v="0"/>
    <m/>
  </r>
  <r>
    <d v="2025-05-04T02:54:43"/>
    <x v="1"/>
    <n v="31"/>
    <s v="GIRALDO GIRALDO YOVIN ANDRES"/>
    <x v="0"/>
    <x v="0"/>
    <n v="244"/>
    <n v="27.1111111111111"/>
    <n v="197.68965517241401"/>
    <s v="1 Descuento (Despachador) "/>
    <n v="110383.4483"/>
    <x v="0"/>
    <n v="12881.5789"/>
    <x v="1368"/>
    <x v="0"/>
    <m/>
  </r>
  <r>
    <d v="2025-05-04T02:54:41"/>
    <x v="1"/>
    <n v="20"/>
    <s v="GONZALEZ PEREZ RAFAEL JOSE"/>
    <x v="0"/>
    <x v="0"/>
    <n v="222"/>
    <n v="24.6666666666667"/>
    <n v="197.68965517241401"/>
    <s v="1 Descuento (Asociado) "/>
    <n v="110383.4483"/>
    <x v="0"/>
    <n v="12881.5789"/>
    <x v="1368"/>
    <x v="0"/>
    <m/>
  </r>
  <r>
    <d v="2025-05-04T02:54:44"/>
    <x v="1"/>
    <n v="37"/>
    <s v="GUTIERREZ ARICAPA DANIEL HUMBERTO"/>
    <x v="6"/>
    <x v="0"/>
    <n v="192"/>
    <n v="24"/>
    <n v="175.72413793103399"/>
    <m/>
    <n v="98118.620699999999"/>
    <x v="1"/>
    <n v="12881.5789"/>
    <x v="1368"/>
    <x v="0"/>
    <m/>
  </r>
  <r>
    <d v="2025-05-04T02:54:38"/>
    <x v="9"/>
    <n v="10"/>
    <s v="HENAO HOYOS SANTIAGO"/>
    <x v="6"/>
    <x v="0"/>
    <n v="121"/>
    <n v="15.125"/>
    <n v="175.72413793103399"/>
    <m/>
    <n v="98118.620699999999"/>
    <x v="0"/>
    <n v="12881.5789"/>
    <x v="1368"/>
    <x v="0"/>
    <m/>
  </r>
  <r>
    <d v="2025-05-04T02:54:41"/>
    <x v="9"/>
    <n v="24"/>
    <s v="HERRERA GIRALDO DAVINSON"/>
    <x v="6"/>
    <x v="0"/>
    <n v="161"/>
    <n v="20.125"/>
    <n v="175.72413793103399"/>
    <m/>
    <n v="98118.620699999999"/>
    <x v="0"/>
    <n v="12881.5789"/>
    <x v="1368"/>
    <x v="0"/>
    <m/>
  </r>
  <r>
    <d v="2025-05-04T02:54:41"/>
    <x v="1"/>
    <n v="22"/>
    <s v="HINCAPIE LOPEZ DIDIER FABIAN"/>
    <x v="6"/>
    <x v="0"/>
    <n v="185"/>
    <n v="23.125"/>
    <n v="175.72413793103399"/>
    <m/>
    <n v="98118.620699999999"/>
    <x v="1"/>
    <n v="12881.5789"/>
    <x v="1368"/>
    <x v="0"/>
    <m/>
  </r>
  <r>
    <d v="2025-05-04T02:54:42"/>
    <x v="1"/>
    <n v="29"/>
    <s v="JARAMILLO JARAMILLO FRANCISCO WBEIMAR"/>
    <x v="0"/>
    <x v="0"/>
    <n v="204"/>
    <n v="22.6666666666667"/>
    <n v="197.68965517241401"/>
    <m/>
    <n v="110383.4483"/>
    <x v="0"/>
    <n v="12881.5789"/>
    <x v="1368"/>
    <x v="0"/>
    <m/>
  </r>
  <r>
    <d v="2025-05-04T02:54:39"/>
    <x v="1"/>
    <n v="12"/>
    <s v="JIMENEZ JIMENEZ OMAR DAVID"/>
    <x v="6"/>
    <x v="0"/>
    <n v="175"/>
    <n v="21.875"/>
    <n v="175.72413793103399"/>
    <m/>
    <n v="98118.620699999999"/>
    <x v="0"/>
    <n v="12881.5789"/>
    <x v="1368"/>
    <x v="0"/>
    <m/>
  </r>
  <r>
    <d v="2025-05-04T02:54:37"/>
    <x v="1"/>
    <n v="6"/>
    <s v="LOPEZ PINEDA DANIEL ESTIVEN "/>
    <x v="0"/>
    <x v="0"/>
    <n v="195"/>
    <n v="21.6666666666667"/>
    <n v="197.68965517241401"/>
    <m/>
    <n v="110383.4483"/>
    <x v="0"/>
    <n v="12881.5789"/>
    <x v="1368"/>
    <x v="0"/>
    <m/>
  </r>
  <r>
    <d v="2025-05-04T02:54:43"/>
    <x v="9"/>
    <n v="30"/>
    <s v="MARTINEZ  WILMAR"/>
    <x v="3"/>
    <x v="0"/>
    <n v="262"/>
    <n v="26.2"/>
    <n v="219.655172413793"/>
    <m/>
    <n v="122648.27589999999"/>
    <x v="0"/>
    <n v="12881.5789"/>
    <x v="1368"/>
    <x v="0"/>
    <m/>
  </r>
  <r>
    <d v="2025-05-04T02:54:44"/>
    <x v="9"/>
    <n v="36"/>
    <s v="MARTINEZ CHAVERRA LUIS NORBERTO"/>
    <x v="3"/>
    <x v="0"/>
    <n v="242"/>
    <n v="24.2"/>
    <n v="219.655172413793"/>
    <m/>
    <n v="122648.27589999999"/>
    <x v="0"/>
    <n v="12881.5789"/>
    <x v="1368"/>
    <x v="0"/>
    <m/>
  </r>
  <r>
    <d v="2025-05-12T11:52:18"/>
    <x v="12"/>
    <n v="9"/>
    <s v="ALVAREZ SAMUEL"/>
    <x v="0"/>
    <x v="0"/>
    <n v="188"/>
    <n v="208888888888889"/>
    <n v="187218274111675"/>
    <m/>
    <n v="1042576904"/>
    <x v="0"/>
    <n v="14726087"/>
    <x v="1277"/>
    <x v="0"/>
    <m/>
  </r>
  <r>
    <d v="2025-05-12T11:52:21"/>
    <x v="12"/>
    <n v="40"/>
    <s v="BERNAL RONDON KEVIN OSWALDO"/>
    <x v="2"/>
    <x v="0"/>
    <n v="77"/>
    <n v="128333333333333"/>
    <n v="124812182741117"/>
    <m/>
    <n v="695051269"/>
    <x v="0"/>
    <n v="14726087"/>
    <x v="1277"/>
    <x v="0"/>
    <m/>
  </r>
  <r>
    <d v="2025-05-04T02:54:43"/>
    <x v="1"/>
    <n v="33"/>
    <s v="MARULANDA JARAMILLO DAWER ANDRES"/>
    <x v="6"/>
    <x v="0"/>
    <n v="166"/>
    <n v="22.133333333333301"/>
    <n v="164.741379310345"/>
    <m/>
    <n v="91986.206900000005"/>
    <x v="0"/>
    <n v="12881.5789"/>
    <x v="1368"/>
    <x v="0"/>
    <m/>
  </r>
  <r>
    <d v="2025-05-04T02:54:38"/>
    <x v="9"/>
    <n v="7"/>
    <s v="MEDINA MARTINEZ JONATHAN ESTIVEN"/>
    <x v="7"/>
    <x v="0"/>
    <n v="59"/>
    <n v="19.6666666666667"/>
    <n v="65.896551724137893"/>
    <m/>
    <n v="36794.482799999998"/>
    <x v="1"/>
    <n v="12881.5789"/>
    <x v="1368"/>
    <x v="0"/>
    <m/>
  </r>
  <r>
    <d v="2025-05-04T02:54:44"/>
    <x v="9"/>
    <n v="34"/>
    <s v="MONTOYA OSPINA GILBERTO ANTONIO"/>
    <x v="12"/>
    <x v="0"/>
    <n v="300"/>
    <n v="23.076923076923102"/>
    <n v="285.55172413793099"/>
    <s v="2 Descuentos (Despachador y Asociado) "/>
    <n v="159442.7586"/>
    <x v="0"/>
    <n v="12881.5789"/>
    <x v="1368"/>
    <x v="0"/>
    <m/>
  </r>
  <r>
    <d v="2025-05-04T02:54:36"/>
    <x v="9"/>
    <n v="3"/>
    <s v="MUNERA  ALEJANDRO"/>
    <x v="2"/>
    <x v="0"/>
    <n v="167"/>
    <n v="27.8333333333333"/>
    <n v="131.79310344827601"/>
    <m/>
    <n v="73588.965500000006"/>
    <x v="0"/>
    <n v="12881.5789"/>
    <x v="1368"/>
    <x v="0"/>
    <m/>
  </r>
  <r>
    <d v="2025-05-04T02:54:40"/>
    <x v="9"/>
    <n v="19"/>
    <s v="MUOZ PEA WEIMAR ALONSO"/>
    <x v="0"/>
    <x v="0"/>
    <n v="204"/>
    <n v="22.6666666666667"/>
    <n v="197.68965517241401"/>
    <m/>
    <n v="110383.4483"/>
    <x v="0"/>
    <n v="12881.5789"/>
    <x v="1368"/>
    <x v="0"/>
    <m/>
  </r>
  <r>
    <d v="2025-05-04T02:54:40"/>
    <x v="9"/>
    <n v="17"/>
    <s v="MURILLO  YORMAN ANDRES"/>
    <x v="6"/>
    <x v="0"/>
    <n v="190"/>
    <n v="23.75"/>
    <n v="175.72413793103399"/>
    <s v="8 Descuentos (Transbordo, despachador y usuarios desubicados) "/>
    <n v="98118.620699999999"/>
    <x v="0"/>
    <n v="12881.5789"/>
    <x v="1368"/>
    <x v="0"/>
    <m/>
  </r>
  <r>
    <d v="2025-05-04T02:54:45"/>
    <x v="1"/>
    <n v="40"/>
    <s v="OCAMPO OCAMPO ANTONIO JOSE"/>
    <x v="2"/>
    <x v="3"/>
    <n v="86"/>
    <n v="15.636363636363599"/>
    <n v="120.81034482758599"/>
    <m/>
    <n v="67456.551699999996"/>
    <x v="0"/>
    <n v="12881.5789"/>
    <x v="1368"/>
    <x v="0"/>
    <m/>
  </r>
  <r>
    <d v="2025-05-04T02:54:45"/>
    <x v="1"/>
    <n v="42"/>
    <s v="PALACIO  RODRIGO"/>
    <x v="0"/>
    <x v="0"/>
    <n v="214"/>
    <n v="23.7777777777778"/>
    <n v="197.68965517241401"/>
    <m/>
    <n v="110383.4483"/>
    <x v="1"/>
    <n v="12881.5789"/>
    <x v="1368"/>
    <x v="0"/>
    <m/>
  </r>
  <r>
    <d v="2025-05-04T02:54:45"/>
    <x v="9"/>
    <n v="39"/>
    <s v="PALMAR PANA EDIXON JOSUE"/>
    <x v="7"/>
    <x v="0"/>
    <n v="63"/>
    <n v="21"/>
    <n v="65.896551724137893"/>
    <s v="20 Descuentos (Transbordo) "/>
    <n v="36794.482799999998"/>
    <x v="0"/>
    <n v="12881.5789"/>
    <x v="1368"/>
    <x v="0"/>
    <m/>
  </r>
  <r>
    <d v="2025-05-04T02:54:36"/>
    <x v="1"/>
    <n v="2"/>
    <s v="PARIAS MURIEL JHON FREDY"/>
    <x v="8"/>
    <x v="0"/>
    <n v="78"/>
    <n v="15.6"/>
    <n v="109.827586206897"/>
    <m/>
    <n v="61324.137900000002"/>
    <x v="1"/>
    <n v="12881.5789"/>
    <x v="1368"/>
    <x v="0"/>
    <m/>
  </r>
  <r>
    <d v="2025-05-04T02:54:40"/>
    <x v="1"/>
    <n v="16"/>
    <s v="PEREZ GARCIA JUAN ESTEBAN"/>
    <x v="3"/>
    <x v="0"/>
    <n v="200"/>
    <n v="20"/>
    <n v="219.655172413793"/>
    <s v="3 Descuentos (Despachador y usuarios desubicados) "/>
    <n v="122648.27589999999"/>
    <x v="0"/>
    <n v="12881.5789"/>
    <x v="1368"/>
    <x v="0"/>
    <m/>
  </r>
  <r>
    <d v="2025-05-04T02:54:44"/>
    <x v="1"/>
    <n v="35"/>
    <s v="PULGARIN GARCIA YONATHAN ANDRES"/>
    <x v="3"/>
    <x v="0"/>
    <n v="195"/>
    <n v="19.5"/>
    <n v="219.655172413793"/>
    <s v="8 Descuentos (Transbordo)"/>
    <n v="122648.27589999999"/>
    <x v="1"/>
    <n v="12881.5789"/>
    <x v="1368"/>
    <x v="0"/>
    <m/>
  </r>
  <r>
    <d v="2025-05-04T02:54:36"/>
    <x v="9"/>
    <n v="1"/>
    <s v="ROJAS ESCOBAR CRISTIAN ESNEIDER"/>
    <x v="3"/>
    <x v="0"/>
    <n v="208"/>
    <n v="20.8"/>
    <n v="219.655172413793"/>
    <m/>
    <n v="122648.27589999999"/>
    <x v="0"/>
    <n v="12881.5789"/>
    <x v="1368"/>
    <x v="0"/>
    <m/>
  </r>
  <r>
    <d v="2025-05-04T02:54:37"/>
    <x v="1"/>
    <n v="4"/>
    <s v="SERNA GONZALES GEOVANNY ANDRES"/>
    <x v="0"/>
    <x v="0"/>
    <n v="192"/>
    <n v="21.3333333333333"/>
    <n v="197.68965517241401"/>
    <m/>
    <n v="110383.4483"/>
    <x v="0"/>
    <n v="12881.5789"/>
    <x v="1368"/>
    <x v="0"/>
    <m/>
  </r>
  <r>
    <d v="2025-05-04T02:54:42"/>
    <x v="1"/>
    <n v="25"/>
    <s v="TORRES  GABRIEL OSNEIDER"/>
    <x v="0"/>
    <x v="0"/>
    <n v="230"/>
    <n v="25.5555555555556"/>
    <n v="197.68965517241401"/>
    <s v="3 Descuentos (Despachador) "/>
    <n v="110383.4483"/>
    <x v="1"/>
    <n v="12881.5789"/>
    <x v="1368"/>
    <x v="0"/>
    <m/>
  </r>
  <r>
    <d v="2025-05-04T02:54:39"/>
    <x v="1"/>
    <n v="14"/>
    <s v="VACA FIERRO ROBINSON"/>
    <x v="1"/>
    <x v="0"/>
    <n v="287"/>
    <n v="26.090909090909101"/>
    <n v="241.62068965517199"/>
    <s v="4 Descuentos (Despachador y usuarios desubicados) "/>
    <n v="134913.10339999999"/>
    <x v="1"/>
    <n v="12881.5789"/>
    <x v="1368"/>
    <x v="0"/>
    <m/>
  </r>
  <r>
    <d v="2025-05-04T02:54:39"/>
    <x v="9"/>
    <n v="15"/>
    <s v="VERENZUELA MARTINEZ ALEXANDER"/>
    <x v="4"/>
    <x v="0"/>
    <n v="138"/>
    <n v="19.714285714285701"/>
    <n v="153.758620689655"/>
    <m/>
    <n v="85853.793099999995"/>
    <x v="1"/>
    <n v="12881.5789"/>
    <x v="1368"/>
    <x v="0"/>
    <m/>
  </r>
  <r>
    <d v="2025-05-05T00:34:52"/>
    <x v="12"/>
    <n v="8"/>
    <s v="BERNAL RONDON KEVIN OSWALDO"/>
    <x v="6"/>
    <x v="0"/>
    <n v="186"/>
    <n v="23.25"/>
    <n v="140.06030150753799"/>
    <s v="7 Descuentos (Transbordo) "/>
    <n v="77255.276400000002"/>
    <x v="1"/>
    <n v="8882.6087000000007"/>
    <x v="1369"/>
    <x v="0"/>
    <m/>
  </r>
  <r>
    <d v="2025-05-05T00:34:53"/>
    <x v="12"/>
    <n v="13"/>
    <s v="CERVANTES MARTINEZ FELIX ENRIQUE"/>
    <x v="0"/>
    <x v="0"/>
    <n v="152"/>
    <n v="16.8888888888889"/>
    <n v="157.56783919598001"/>
    <s v="1 Descuento (Despachador) "/>
    <n v="86912.185899999997"/>
    <x v="0"/>
    <n v="8882.6087000000007"/>
    <x v="1369"/>
    <x v="0"/>
    <m/>
  </r>
  <r>
    <d v="2025-05-12T11:52:17"/>
    <x v="12"/>
    <n v="5"/>
    <s v="BERRIO POSADA ANGELA"/>
    <x v="6"/>
    <x v="0"/>
    <n v="165"/>
    <n v="20625"/>
    <n v="166416243654822"/>
    <m/>
    <n v="926735025"/>
    <x v="1"/>
    <n v="14726087"/>
    <x v="1277"/>
    <x v="0"/>
    <m/>
  </r>
  <r>
    <d v="2025-05-01T02:07:32"/>
    <x v="9"/>
    <n v="18"/>
    <s v="BETANCUR GUZMAN JHON FERNANDO"/>
    <x v="0"/>
    <x v="0"/>
    <n v="201"/>
    <n v="22.3333333333333"/>
    <n v="207.571227080395"/>
    <s v="1 Descuento (Despachador) "/>
    <n v="116164.1678"/>
    <x v="0"/>
    <n v="13095"/>
    <x v="1366"/>
    <x v="0"/>
    <m/>
  </r>
  <r>
    <d v="2025-05-05T00:34:55"/>
    <x v="12"/>
    <n v="26"/>
    <s v="CIRO MARIN RODRIGO ALBERTO"/>
    <x v="0"/>
    <x v="0"/>
    <n v="158"/>
    <n v="17.5555555555556"/>
    <n v="157.56783919598001"/>
    <m/>
    <n v="86912.185899999997"/>
    <x v="0"/>
    <n v="8882.6087000000007"/>
    <x v="1369"/>
    <x v="0"/>
    <m/>
  </r>
  <r>
    <d v="2025-05-05T00:34:54"/>
    <x v="12"/>
    <n v="14"/>
    <s v="DIAZ LOZADA ANDRES FELIPE"/>
    <x v="3"/>
    <x v="0"/>
    <n v="162"/>
    <n v="16.2"/>
    <n v="175.07537688442201"/>
    <m/>
    <n v="96569.095499999996"/>
    <x v="1"/>
    <n v="8882.6087000000007"/>
    <x v="1369"/>
    <x v="0"/>
    <m/>
  </r>
  <r>
    <d v="2025-05-05T00:34:55"/>
    <x v="12"/>
    <n v="21"/>
    <s v="DURANGO DAVID JOSE"/>
    <x v="2"/>
    <x v="0"/>
    <n v="87"/>
    <n v="14.5"/>
    <n v="105.04522613065301"/>
    <m/>
    <n v="57941.457300000002"/>
    <x v="0"/>
    <n v="8882.6087000000007"/>
    <x v="1369"/>
    <x v="0"/>
    <m/>
  </r>
  <r>
    <d v="2025-05-05T00:34:52"/>
    <x v="12"/>
    <n v="3"/>
    <s v="ESPINOZA CHAVARRIA GUILLERMO LEON"/>
    <x v="6"/>
    <x v="0"/>
    <n v="158"/>
    <n v="19.75"/>
    <n v="140.06030150753799"/>
    <m/>
    <n v="77255.276400000002"/>
    <x v="0"/>
    <n v="8882.6087000000007"/>
    <x v="1369"/>
    <x v="0"/>
    <m/>
  </r>
  <r>
    <d v="2025-05-05T00:34:57"/>
    <x v="12"/>
    <n v="41"/>
    <s v="GARCIA DAVID WILSON ALBERTO"/>
    <x v="0"/>
    <x v="0"/>
    <n v="152"/>
    <n v="16.8888888888889"/>
    <n v="157.56783919598001"/>
    <m/>
    <n v="86912.185899999997"/>
    <x v="1"/>
    <n v="8882.6087000000007"/>
    <x v="1369"/>
    <x v="0"/>
    <m/>
  </r>
  <r>
    <d v="2025-05-05T00:34:56"/>
    <x v="12"/>
    <n v="31"/>
    <s v="GIRALDO GIRALDO YOVIN ANDRES"/>
    <x v="0"/>
    <x v="0"/>
    <n v="124"/>
    <n v="13.7777777777778"/>
    <n v="157.56783919598001"/>
    <m/>
    <n v="86912.185899999997"/>
    <x v="0"/>
    <n v="8882.6087000000007"/>
    <x v="1369"/>
    <x v="0"/>
    <m/>
  </r>
  <r>
    <d v="2025-05-05T00:34:57"/>
    <x v="12"/>
    <n v="37"/>
    <s v="GUTIERREZ ARICAPA DANIEL HUMBERTO"/>
    <x v="0"/>
    <x v="0"/>
    <n v="201"/>
    <n v="22.3333333333333"/>
    <n v="157.56783919598001"/>
    <m/>
    <n v="86912.185899999997"/>
    <x v="1"/>
    <n v="8882.6087000000007"/>
    <x v="1369"/>
    <x v="0"/>
    <m/>
  </r>
  <r>
    <d v="2025-05-05T00:34:56"/>
    <x v="12"/>
    <n v="32"/>
    <s v="HENAO HOYOS SANTIAGO"/>
    <x v="4"/>
    <x v="0"/>
    <n v="119"/>
    <n v="17"/>
    <n v="122.55276381909501"/>
    <m/>
    <n v="67598.366800000003"/>
    <x v="0"/>
    <n v="8882.6087000000007"/>
    <x v="1369"/>
    <x v="0"/>
    <m/>
  </r>
  <r>
    <d v="2025-05-05T00:34:53"/>
    <x v="12"/>
    <n v="11"/>
    <s v="IBARGUEN GARRIDO JUAN ESTEBAN"/>
    <x v="3"/>
    <x v="0"/>
    <n v="194"/>
    <n v="19.399999999999999"/>
    <n v="175.07537688442201"/>
    <m/>
    <n v="96569.095499999996"/>
    <x v="0"/>
    <n v="8882.6087000000007"/>
    <x v="1369"/>
    <x v="0"/>
    <m/>
  </r>
  <r>
    <d v="2025-05-05T00:34:57"/>
    <x v="12"/>
    <n v="36"/>
    <s v="JARAMILLO JARAMILLO FRANCISCO WBEIMAR"/>
    <x v="3"/>
    <x v="0"/>
    <n v="157"/>
    <n v="15.7"/>
    <n v="175.07537688442201"/>
    <m/>
    <n v="96569.095499999996"/>
    <x v="0"/>
    <n v="8882.6087000000007"/>
    <x v="1369"/>
    <x v="0"/>
    <m/>
  </r>
  <r>
    <d v="2025-05-05T00:34:52"/>
    <x v="12"/>
    <n v="5"/>
    <s v="LONDOO LOPERA DUVAN ANDRES"/>
    <x v="3"/>
    <x v="0"/>
    <n v="179"/>
    <n v="17.899999999999999"/>
    <n v="175.07537688442201"/>
    <m/>
    <n v="96569.095499999996"/>
    <x v="1"/>
    <n v="8882.6087000000007"/>
    <x v="1369"/>
    <x v="0"/>
    <m/>
  </r>
  <r>
    <d v="2025-05-05T00:34:57"/>
    <x v="12"/>
    <n v="42"/>
    <s v="LOPERA ALVAREZ ESTIVEN"/>
    <x v="0"/>
    <x v="0"/>
    <n v="176"/>
    <n v="19.5555555555556"/>
    <n v="157.56783919598001"/>
    <m/>
    <n v="86912.185899999997"/>
    <x v="1"/>
    <n v="8882.6087000000007"/>
    <x v="1369"/>
    <x v="0"/>
    <m/>
  </r>
  <r>
    <d v="2025-05-05T00:34:53"/>
    <x v="12"/>
    <n v="10"/>
    <s v="MARIN ALZATE KEVIN ANDRES"/>
    <x v="0"/>
    <x v="0"/>
    <n v="146"/>
    <n v="16.2222222222222"/>
    <n v="157.56783919598001"/>
    <m/>
    <n v="86912.185899999997"/>
    <x v="0"/>
    <n v="8882.6087000000007"/>
    <x v="1369"/>
    <x v="0"/>
    <m/>
  </r>
  <r>
    <d v="2025-05-05T00:34:56"/>
    <x v="12"/>
    <n v="33"/>
    <s v="MARULANDA JARAMILLO DAWER ANDRES"/>
    <x v="6"/>
    <x v="0"/>
    <n v="139"/>
    <n v="17.375"/>
    <n v="140.06030150753799"/>
    <m/>
    <n v="77255.276400000002"/>
    <x v="0"/>
    <n v="8882.6087000000007"/>
    <x v="1369"/>
    <x v="0"/>
    <m/>
  </r>
  <r>
    <d v="2025-05-05T00:34:54"/>
    <x v="12"/>
    <n v="19"/>
    <s v="MUOZ PEA WEIMAR ALONSO"/>
    <x v="4"/>
    <x v="0"/>
    <n v="132"/>
    <n v="18.8571428571429"/>
    <n v="122.55276381909501"/>
    <m/>
    <n v="67598.366800000003"/>
    <x v="0"/>
    <n v="8882.6087000000007"/>
    <x v="1369"/>
    <x v="0"/>
    <m/>
  </r>
  <r>
    <d v="2025-05-05T00:34:54"/>
    <x v="12"/>
    <n v="17"/>
    <s v="MURILLO  YORMAN ANDRES"/>
    <x v="3"/>
    <x v="0"/>
    <n v="131"/>
    <n v="13.1"/>
    <n v="175.07537688442201"/>
    <m/>
    <n v="96569.095499999996"/>
    <x v="0"/>
    <n v="8882.6087000000007"/>
    <x v="1369"/>
    <x v="0"/>
    <m/>
  </r>
  <r>
    <d v="2025-05-05T00:34:56"/>
    <x v="12"/>
    <n v="35"/>
    <s v="PULGARIN GARCIA YONATHAN ANDRES"/>
    <x v="6"/>
    <x v="0"/>
    <n v="116"/>
    <n v="14.5"/>
    <n v="140.06030150753799"/>
    <m/>
    <n v="77255.276400000002"/>
    <x v="1"/>
    <n v="8882.6087000000007"/>
    <x v="1369"/>
    <x v="0"/>
    <m/>
  </r>
  <r>
    <d v="2025-05-05T00:34:51"/>
    <x v="12"/>
    <n v="1"/>
    <s v="ROJAS ESCOBAR CRISTIAN ESNEIDER"/>
    <x v="3"/>
    <x v="0"/>
    <n v="186"/>
    <n v="18.600000000000001"/>
    <n v="175.07537688442201"/>
    <s v="2 Descuentos (Usuarios desubicados y despachador) "/>
    <n v="96569.095499999996"/>
    <x v="0"/>
    <n v="8882.6087000000007"/>
    <x v="1369"/>
    <x v="0"/>
    <m/>
  </r>
  <r>
    <d v="2025-05-05T00:34:55"/>
    <x v="12"/>
    <n v="27"/>
    <s v="RUA CHAVARRIA JEFERSON ANDREY"/>
    <x v="4"/>
    <x v="0"/>
    <n v="160"/>
    <n v="22.8571428571429"/>
    <n v="122.55276381909501"/>
    <s v="2 Descuentos (Conduct y usuario desubicado) "/>
    <n v="67598.366800000003"/>
    <x v="0"/>
    <n v="8882.6087000000007"/>
    <x v="1369"/>
    <x v="0"/>
    <m/>
  </r>
  <r>
    <d v="2025-05-05T00:34:55"/>
    <x v="12"/>
    <n v="23"/>
    <s v="SALDARRIAGA PARRA LUIS ALBERTO"/>
    <x v="0"/>
    <x v="0"/>
    <n v="156"/>
    <n v="17.3333333333333"/>
    <n v="157.56783919598001"/>
    <m/>
    <n v="86912.185899999997"/>
    <x v="2"/>
    <n v="8882.6087000000007"/>
    <x v="1369"/>
    <x v="0"/>
    <m/>
  </r>
  <r>
    <d v="2025-05-12T11:52:19"/>
    <x v="12"/>
    <n v="18"/>
    <s v="BETANCUR JHON FERNANDO"/>
    <x v="0"/>
    <x v="0"/>
    <n v="213"/>
    <n v="236666666666667"/>
    <n v="187218274111675"/>
    <m/>
    <n v="1042576904"/>
    <x v="0"/>
    <n v="14726087"/>
    <x v="1277"/>
    <x v="0"/>
    <m/>
  </r>
  <r>
    <d v="2025-05-01T02:07:38"/>
    <x v="1"/>
    <n v="39"/>
    <s v="CERVANTES MARTINEZ FELIX ENRIQUE"/>
    <x v="6"/>
    <x v="0"/>
    <n v="185"/>
    <n v="23.125"/>
    <n v="184.507757404795"/>
    <m/>
    <n v="103257.03810000001"/>
    <x v="0"/>
    <n v="13095"/>
    <x v="1366"/>
    <x v="0"/>
    <m/>
  </r>
  <r>
    <d v="2025-05-05T00:34:55"/>
    <x v="12"/>
    <n v="25"/>
    <s v="TORRES  GABRIEL OSNEIDER"/>
    <x v="6"/>
    <x v="0"/>
    <n v="113"/>
    <n v="14.125"/>
    <n v="140.06030150753799"/>
    <m/>
    <n v="77255.276400000002"/>
    <x v="1"/>
    <n v="8882.6087000000007"/>
    <x v="1369"/>
    <x v="0"/>
    <m/>
  </r>
  <r>
    <d v="2025-05-06T01:39:30"/>
    <x v="9"/>
    <n v="32"/>
    <s v="AGUDELO GARCIA DENIN ANGELO"/>
    <x v="0"/>
    <x v="3"/>
    <n v="198"/>
    <n v="22"/>
    <n v="200.63966480446899"/>
    <m/>
    <n v="112109.20389999999"/>
    <x v="0"/>
    <n v="14368.4211"/>
    <x v="1370"/>
    <x v="0"/>
    <m/>
  </r>
  <r>
    <d v="2025-05-06T01:39:28"/>
    <x v="9"/>
    <n v="28"/>
    <s v="AGUDELO GARCIA LLORDIN ELIAS"/>
    <x v="0"/>
    <x v="0"/>
    <n v="169"/>
    <n v="18.7777777777778"/>
    <n v="200.63966480446899"/>
    <s v="2 Descuentos (Jefe de ruta y conduct) "/>
    <n v="112109.20389999999"/>
    <x v="0"/>
    <n v="14368.4211"/>
    <x v="1370"/>
    <x v="0"/>
    <m/>
  </r>
  <r>
    <d v="2025-05-06T01:39:25"/>
    <x v="9"/>
    <n v="18"/>
    <s v="BETANCUR GUZMAN JHON FERNANDO "/>
    <x v="1"/>
    <x v="0"/>
    <n v="211"/>
    <n v="19.181818181818201"/>
    <n v="245.22625698324001"/>
    <s v="1 Descuento (Despachador) "/>
    <n v="137022.3603"/>
    <x v="0"/>
    <n v="14368.4211"/>
    <x v="1370"/>
    <x v="0"/>
    <m/>
  </r>
  <r>
    <d v="2025-05-06T01:39:26"/>
    <x v="1"/>
    <n v="21"/>
    <s v="DAVID  HENRY GIOVANNY"/>
    <x v="0"/>
    <x v="0"/>
    <n v="179"/>
    <n v="19.8888888888889"/>
    <n v="200.63966480446899"/>
    <s v="4 Descuentos (Transbordo y usuarios desubicados) "/>
    <n v="112109.20389999999"/>
    <x v="0"/>
    <n v="14368.4211"/>
    <x v="1370"/>
    <x v="0"/>
    <m/>
  </r>
  <r>
    <d v="2025-05-06T01:39:24"/>
    <x v="1"/>
    <n v="14"/>
    <s v="DIAZ LOZADA ANDRES FELIPE"/>
    <x v="1"/>
    <x v="0"/>
    <n v="252"/>
    <n v="22.909090909090899"/>
    <n v="245.22625698324001"/>
    <m/>
    <n v="137022.3603"/>
    <x v="1"/>
    <n v="14368.4211"/>
    <x v="1370"/>
    <x v="0"/>
    <m/>
  </r>
  <r>
    <d v="2025-05-06T01:39:24"/>
    <x v="9"/>
    <n v="13"/>
    <s v="DURANGO PAEZ GILDARDO"/>
    <x v="9"/>
    <x v="0"/>
    <n v="308"/>
    <n v="25.6666666666667"/>
    <n v="267.51955307262602"/>
    <s v="4 Descuentos (Monitoreo y jefe de ruta) "/>
    <n v="149478.93849999999"/>
    <x v="0"/>
    <n v="14368.4211"/>
    <x v="1370"/>
    <x v="0"/>
    <m/>
  </r>
  <r>
    <d v="2025-05-06T01:39:28"/>
    <x v="9"/>
    <n v="26"/>
    <s v="ESPINOZA CHAVARRIA GUILLERMO LEON"/>
    <x v="0"/>
    <x v="0"/>
    <n v="203"/>
    <n v="22.5555555555556"/>
    <n v="200.63966480446899"/>
    <m/>
    <n v="112109.20389999999"/>
    <x v="0"/>
    <n v="14368.4211"/>
    <x v="1370"/>
    <x v="0"/>
    <m/>
  </r>
  <r>
    <d v="2025-05-06T01:39:28"/>
    <x v="1"/>
    <n v="27"/>
    <s v="FLORES RINCON JORGE ALBERTO"/>
    <x v="12"/>
    <x v="0"/>
    <n v="342"/>
    <n v="26.307692307692299"/>
    <n v="289.81284916201099"/>
    <m/>
    <n v="161935.51680000001"/>
    <x v="0"/>
    <n v="14368.4211"/>
    <x v="1370"/>
    <x v="0"/>
    <m/>
  </r>
  <r>
    <d v="2025-05-06T01:39:32"/>
    <x v="9"/>
    <n v="41"/>
    <s v="GARCIA DAVID WILSON ALBERTO"/>
    <x v="3"/>
    <x v="0"/>
    <n v="245"/>
    <n v="24.5"/>
    <n v="222.93296089385501"/>
    <m/>
    <n v="124565.7821"/>
    <x v="1"/>
    <n v="14368.4211"/>
    <x v="1370"/>
    <x v="0"/>
    <m/>
  </r>
  <r>
    <d v="2025-05-06T01:39:29"/>
    <x v="1"/>
    <n v="31"/>
    <s v="GIRALDO GIRALDO YOVIN ANDRES"/>
    <x v="3"/>
    <x v="0"/>
    <n v="219"/>
    <n v="21.9"/>
    <n v="222.93296089385501"/>
    <m/>
    <n v="124565.7821"/>
    <x v="0"/>
    <n v="14368.4211"/>
    <x v="1370"/>
    <x v="0"/>
    <m/>
  </r>
  <r>
    <d v="2025-05-06T01:39:26"/>
    <x v="9"/>
    <n v="20"/>
    <s v="GONZALEZ PEREZ RAFAEL JOSE"/>
    <x v="0"/>
    <x v="0"/>
    <n v="211"/>
    <n v="23.4444444444444"/>
    <n v="200.63966480446899"/>
    <m/>
    <n v="112109.20389999999"/>
    <x v="0"/>
    <n v="14368.4211"/>
    <x v="1370"/>
    <x v="0"/>
    <m/>
  </r>
  <r>
    <d v="2025-05-06T01:39:31"/>
    <x v="1"/>
    <n v="37"/>
    <s v="GUTIERREZ ARICAPA DANIEL HUMBERTO"/>
    <x v="3"/>
    <x v="3"/>
    <n v="261"/>
    <n v="26.1"/>
    <n v="222.93296089385501"/>
    <m/>
    <n v="124565.7821"/>
    <x v="1"/>
    <n v="14368.4211"/>
    <x v="1370"/>
    <x v="0"/>
    <m/>
  </r>
  <r>
    <d v="2025-05-06T01:39:29"/>
    <x v="9"/>
    <n v="30"/>
    <s v="HENAO HOYOS SANTIAGO"/>
    <x v="0"/>
    <x v="0"/>
    <n v="149"/>
    <n v="16.5555555555556"/>
    <n v="200.63966480446899"/>
    <m/>
    <n v="112109.20389999999"/>
    <x v="0"/>
    <n v="14368.4211"/>
    <x v="1370"/>
    <x v="0"/>
    <m/>
  </r>
  <r>
    <d v="2025-05-06T01:39:27"/>
    <x v="9"/>
    <n v="24"/>
    <s v="HERRERA GIRALDO DAVINSON"/>
    <x v="0"/>
    <x v="0"/>
    <n v="152"/>
    <n v="16.8888888888889"/>
    <n v="200.63966480446899"/>
    <m/>
    <n v="112109.20389999999"/>
    <x v="0"/>
    <n v="14368.4211"/>
    <x v="1370"/>
    <x v="0"/>
    <m/>
  </r>
  <r>
    <d v="2025-05-06T01:39:30"/>
    <x v="1"/>
    <n v="33"/>
    <s v="HINCAPIE LOPEZ DIDIER FABIAN"/>
    <x v="3"/>
    <x v="0"/>
    <n v="169"/>
    <n v="16.899999999999999"/>
    <n v="222.93296089385501"/>
    <m/>
    <n v="124565.7821"/>
    <x v="0"/>
    <n v="14368.4211"/>
    <x v="1370"/>
    <x v="0"/>
    <m/>
  </r>
  <r>
    <d v="2025-05-06T01:39:23"/>
    <x v="9"/>
    <n v="11"/>
    <s v="IBARGUEN GARRIDO JUAN ESTEBAN"/>
    <x v="3"/>
    <x v="3"/>
    <n v="237"/>
    <n v="23.7"/>
    <n v="222.93296089385501"/>
    <m/>
    <n v="124565.7821"/>
    <x v="0"/>
    <n v="14368.4211"/>
    <x v="1370"/>
    <x v="0"/>
    <m/>
  </r>
  <r>
    <d v="2025-05-01T02:07:34"/>
    <x v="9"/>
    <n v="26"/>
    <s v="CIRO MARIN RODRIGO ALBERTO"/>
    <x v="3"/>
    <x v="0"/>
    <n v="237"/>
    <n v="23.7"/>
    <n v="230.63469675599401"/>
    <s v="3 Descuentos (Jefe de ruta, aosciado y usuarios desubicados) "/>
    <n v="129071.29760000001"/>
    <x v="0"/>
    <n v="13095"/>
    <x v="1366"/>
    <x v="0"/>
    <m/>
  </r>
  <r>
    <d v="2025-05-06T01:39:27"/>
    <x v="1"/>
    <n v="25"/>
    <s v="JIMENEZ HURTADO CARLOS ESTIVEN"/>
    <x v="0"/>
    <x v="0"/>
    <n v="222"/>
    <n v="24.6666666666667"/>
    <n v="200.63966480446899"/>
    <m/>
    <n v="112109.20389999999"/>
    <x v="1"/>
    <n v="14368.4211"/>
    <x v="1370"/>
    <x v="0"/>
    <m/>
  </r>
  <r>
    <d v="2025-05-06T01:39:24"/>
    <x v="1"/>
    <n v="12"/>
    <s v="JIMENEZ JIMENEZ OMAR DAVID"/>
    <x v="11"/>
    <x v="0"/>
    <n v="48"/>
    <n v="24"/>
    <n v="44.5865921787709"/>
    <m/>
    <n v="24913.1564"/>
    <x v="0"/>
    <n v="14368.4211"/>
    <x v="1370"/>
    <x v="0"/>
    <m/>
  </r>
  <r>
    <d v="2025-05-06T01:39:22"/>
    <x v="9"/>
    <n v="5"/>
    <s v="LONDOO LOPERA DUVAN ANDRES"/>
    <x v="3"/>
    <x v="0"/>
    <n v="250"/>
    <n v="25"/>
    <n v="222.93296089385501"/>
    <m/>
    <n v="124565.7821"/>
    <x v="1"/>
    <n v="14368.4211"/>
    <x v="1370"/>
    <x v="0"/>
    <m/>
  </r>
  <r>
    <d v="2025-05-06T01:39:23"/>
    <x v="9"/>
    <n v="8"/>
    <s v="LOPERA ALVAREZ ESTIVEN"/>
    <x v="1"/>
    <x v="0"/>
    <n v="245"/>
    <n v="22.272727272727298"/>
    <n v="245.22625698324001"/>
    <m/>
    <n v="137022.3603"/>
    <x v="1"/>
    <n v="14368.4211"/>
    <x v="1370"/>
    <x v="0"/>
    <m/>
  </r>
  <r>
    <d v="2025-05-06T01:39:22"/>
    <x v="1"/>
    <n v="6"/>
    <s v="LOPEZ PINEDA DANIEL ESTIVEN"/>
    <x v="9"/>
    <x v="0"/>
    <n v="251"/>
    <n v="20.9166666666667"/>
    <n v="267.51955307262602"/>
    <m/>
    <n v="149478.93849999999"/>
    <x v="0"/>
    <n v="14368.4211"/>
    <x v="1370"/>
    <x v="0"/>
    <m/>
  </r>
  <r>
    <d v="2025-05-06T01:39:23"/>
    <x v="1"/>
    <n v="10"/>
    <s v="MARIN ALZATE KEVIN ANDRES"/>
    <x v="8"/>
    <x v="0"/>
    <n v="154"/>
    <n v="30.8"/>
    <n v="111.46648044692699"/>
    <m/>
    <n v="62282.891100000001"/>
    <x v="0"/>
    <n v="14368.4211"/>
    <x v="1370"/>
    <x v="0"/>
    <m/>
  </r>
  <r>
    <d v="2025-05-06T01:39:31"/>
    <x v="9"/>
    <n v="36"/>
    <s v="MARTINEZ CHAVERRA LUIS NORBERTO"/>
    <x v="3"/>
    <x v="0"/>
    <n v="234"/>
    <n v="23.4"/>
    <n v="222.93296089385501"/>
    <m/>
    <n v="124565.7821"/>
    <x v="0"/>
    <n v="14368.4211"/>
    <x v="1370"/>
    <x v="0"/>
    <m/>
  </r>
  <r>
    <d v="2025-05-06T01:39:30"/>
    <x v="9"/>
    <n v="34"/>
    <s v="MONTOYA OSPINA GILBERTO ANTONIO"/>
    <x v="9"/>
    <x v="0"/>
    <n v="309"/>
    <n v="26.869565217391301"/>
    <n v="256.37290502793297"/>
    <m/>
    <n v="143250.64939999999"/>
    <x v="0"/>
    <n v="14368.4211"/>
    <x v="1370"/>
    <x v="0"/>
    <m/>
  </r>
  <r>
    <d v="2025-05-06T01:39:21"/>
    <x v="9"/>
    <n v="3"/>
    <s v="MUNERA  ALEJANDRO"/>
    <x v="0"/>
    <x v="0"/>
    <n v="213"/>
    <n v="23.6666666666667"/>
    <n v="200.63966480446899"/>
    <s v="1 Descuento (Jefe de ruta) "/>
    <n v="112109.20389999999"/>
    <x v="0"/>
    <n v="14368.4211"/>
    <x v="1370"/>
    <x v="0"/>
    <m/>
  </r>
  <r>
    <d v="2025-05-06T01:39:26"/>
    <x v="1"/>
    <n v="19"/>
    <s v="MUOZ PEA WEIMAR ALONSO"/>
    <x v="0"/>
    <x v="0"/>
    <n v="130"/>
    <n v="14.4444444444444"/>
    <n v="200.63966480446899"/>
    <m/>
    <n v="112109.20389999999"/>
    <x v="0"/>
    <n v="14368.4211"/>
    <x v="1370"/>
    <x v="0"/>
    <m/>
  </r>
  <r>
    <d v="2025-05-06T01:39:25"/>
    <x v="1"/>
    <n v="17"/>
    <s v="MURILLO  YORMAN ANDRES"/>
    <x v="3"/>
    <x v="0"/>
    <n v="188"/>
    <n v="18.8"/>
    <n v="222.93296089385501"/>
    <s v="2 Descuentos (Usuarios desubicados) "/>
    <n v="124565.7821"/>
    <x v="0"/>
    <n v="14368.4211"/>
    <x v="1370"/>
    <x v="0"/>
    <m/>
  </r>
  <r>
    <d v="2025-05-06T01:39:32"/>
    <x v="1"/>
    <n v="40"/>
    <s v="OCAMPO OCAMPO ANTONIO JOSE "/>
    <x v="3"/>
    <x v="0"/>
    <n v="200"/>
    <n v="20"/>
    <n v="222.93296089385501"/>
    <m/>
    <n v="124565.7821"/>
    <x v="0"/>
    <n v="14368.4211"/>
    <x v="1370"/>
    <x v="0"/>
    <m/>
  </r>
  <r>
    <d v="2025-05-06T01:39:32"/>
    <x v="1"/>
    <n v="42"/>
    <s v="PALACIO  RODRIGO"/>
    <x v="1"/>
    <x v="0"/>
    <n v="289"/>
    <n v="26.272727272727298"/>
    <n v="245.22625698324001"/>
    <m/>
    <n v="137022.3603"/>
    <x v="1"/>
    <n v="14368.4211"/>
    <x v="1370"/>
    <x v="0"/>
    <m/>
  </r>
  <r>
    <d v="2025-05-06T01:39:31"/>
    <x v="9"/>
    <n v="39"/>
    <s v="PALMAR PANA EDIXON JOSUE"/>
    <x v="0"/>
    <x v="3"/>
    <n v="201"/>
    <n v="22.3333333333333"/>
    <n v="200.63966480446899"/>
    <m/>
    <n v="112109.20389999999"/>
    <x v="0"/>
    <n v="14368.4211"/>
    <x v="1370"/>
    <x v="0"/>
    <m/>
  </r>
  <r>
    <d v="2025-05-06T01:39:21"/>
    <x v="1"/>
    <n v="2"/>
    <s v="PARIAS MURIEL JHON FREDY"/>
    <x v="3"/>
    <x v="0"/>
    <n v="234"/>
    <n v="22.285714285714299"/>
    <n v="234.07960893854701"/>
    <m/>
    <n v="130794.07120000001"/>
    <x v="1"/>
    <n v="14368.4211"/>
    <x v="1370"/>
    <x v="0"/>
    <m/>
  </r>
  <r>
    <d v="2025-05-06T01:39:25"/>
    <x v="9"/>
    <n v="16"/>
    <s v="PEREZ GARCIA JUAN ESTEBAN "/>
    <x v="3"/>
    <x v="0"/>
    <n v="218"/>
    <n v="21.8"/>
    <n v="222.93296089385501"/>
    <m/>
    <n v="124565.7821"/>
    <x v="0"/>
    <n v="14368.4211"/>
    <x v="1370"/>
    <x v="0"/>
    <m/>
  </r>
  <r>
    <d v="2025-05-06T01:39:31"/>
    <x v="1"/>
    <n v="35"/>
    <s v="PULGARIN GARCIA YONATHAN ANDRES"/>
    <x v="2"/>
    <x v="0"/>
    <n v="197"/>
    <n v="32.8333333333333"/>
    <n v="133.75977653631301"/>
    <m/>
    <n v="74739.469299999997"/>
    <x v="1"/>
    <n v="14368.4211"/>
    <x v="1370"/>
    <x v="0"/>
    <m/>
  </r>
  <r>
    <d v="2025-05-06T01:39:27"/>
    <x v="9"/>
    <n v="22"/>
    <s v="QUIRAMA CASTAEDA JHON JADER"/>
    <x v="0"/>
    <x v="0"/>
    <n v="185"/>
    <n v="20.5555555555556"/>
    <n v="200.63966480446899"/>
    <m/>
    <n v="112109.20389999999"/>
    <x v="1"/>
    <n v="14368.4211"/>
    <x v="1370"/>
    <x v="0"/>
    <m/>
  </r>
  <r>
    <d v="2025-05-01T02:07:38"/>
    <x v="1"/>
    <n v="41"/>
    <s v="DAVID  HENRY GIOVANNY"/>
    <x v="6"/>
    <x v="0"/>
    <n v="200"/>
    <n v="25"/>
    <n v="184.507757404795"/>
    <s v="Se descuenta 0.5 viaje de 7 20 am ya que NO espera el tiempo indicado en el paradero. 2 Descuentos (Usuarios desubicados) "/>
    <n v="96822.038100000005"/>
    <x v="1"/>
    <n v="13095"/>
    <x v="1366"/>
    <x v="2"/>
    <n v="11.5"/>
  </r>
  <r>
    <d v="2025-05-06T01:39:21"/>
    <x v="9"/>
    <n v="1"/>
    <s v="ROJAS ESCOBAR CRISTIAN ESNEIDER"/>
    <x v="4"/>
    <x v="0"/>
    <n v="164"/>
    <n v="23.428571428571399"/>
    <n v="156.05307262569801"/>
    <s v="2 Descuentos (Usuarios desubicados) "/>
    <n v="87196.047500000001"/>
    <x v="0"/>
    <n v="14368.4211"/>
    <x v="1370"/>
    <x v="0"/>
    <m/>
  </r>
  <r>
    <d v="2025-05-06T01:39:27"/>
    <x v="1"/>
    <n v="23"/>
    <s v="SALDARRIAGA PARRA LUIS ALBERTO"/>
    <x v="0"/>
    <x v="0"/>
    <n v="141"/>
    <n v="15.6666666666667"/>
    <n v="200.63966480446899"/>
    <m/>
    <n v="112109.20389999999"/>
    <x v="2"/>
    <n v="14368.4211"/>
    <x v="1370"/>
    <x v="0"/>
    <m/>
  </r>
  <r>
    <d v="2025-05-06T01:39:22"/>
    <x v="1"/>
    <n v="4"/>
    <s v="SERNA GONZALES GEOVANNY ANDRES "/>
    <x v="3"/>
    <x v="0"/>
    <n v="236"/>
    <n v="23.6"/>
    <n v="222.93296089385501"/>
    <s v="2 Descuentos (Usuario movilidad reducida y desubicado) "/>
    <n v="124565.7821"/>
    <x v="0"/>
    <n v="14368.4211"/>
    <x v="1370"/>
    <x v="0"/>
    <m/>
  </r>
  <r>
    <d v="2025-05-06T01:39:29"/>
    <x v="1"/>
    <n v="29"/>
    <s v="VALENCIA MENDOZA JHON"/>
    <x v="6"/>
    <x v="0"/>
    <n v="167"/>
    <n v="20.875"/>
    <n v="178.346368715084"/>
    <m/>
    <n v="99652.625700000004"/>
    <x v="0"/>
    <n v="14368.4211"/>
    <x v="1370"/>
    <x v="0"/>
    <m/>
  </r>
  <r>
    <d v="2025-05-07T03:12:14"/>
    <x v="9"/>
    <n v="28"/>
    <s v="AGUDELO GARCIA LLORDIN ELIAS"/>
    <x v="4"/>
    <x v="0"/>
    <n v="102"/>
    <n v="14.5714285714286"/>
    <n v="154.694050991501"/>
    <s v="2 Descuentos (Despachador) "/>
    <n v="86401.019799999995"/>
    <x v="0"/>
    <n v="14602.7027"/>
    <x v="1371"/>
    <x v="0"/>
    <m/>
  </r>
  <r>
    <d v="2025-05-07T03:12:11"/>
    <x v="1"/>
    <n v="18"/>
    <s v="BETANCUR GUZMAN JHON FERNANDO"/>
    <x v="3"/>
    <x v="0"/>
    <n v="239"/>
    <n v="23.9"/>
    <n v="220.99150141643099"/>
    <m/>
    <n v="123430.02830000001"/>
    <x v="0"/>
    <n v="14602.7027"/>
    <x v="1371"/>
    <x v="0"/>
    <m/>
  </r>
  <r>
    <d v="2025-05-07T03:12:13"/>
    <x v="9"/>
    <n v="26"/>
    <s v="CIRO MARIN RODRIGO ALBERTO"/>
    <x v="3"/>
    <x v="0"/>
    <n v="208"/>
    <n v="20.8"/>
    <n v="220.99150141643099"/>
    <s v="2 Descuentos (Usuarios desubicados) "/>
    <n v="123430.02830000001"/>
    <x v="0"/>
    <n v="14602.7027"/>
    <x v="1371"/>
    <x v="0"/>
    <m/>
  </r>
  <r>
    <d v="2025-05-07T03:12:09"/>
    <x v="1"/>
    <n v="5"/>
    <s v="DAVID  HENRY GIOVANNY"/>
    <x v="0"/>
    <x v="0"/>
    <n v="268"/>
    <n v="29.7777777777778"/>
    <n v="198.89235127478801"/>
    <m/>
    <n v="111087.0255"/>
    <x v="1"/>
    <n v="14602.7027"/>
    <x v="1371"/>
    <x v="0"/>
    <m/>
  </r>
  <r>
    <d v="2025-05-07T03:12:11"/>
    <x v="9"/>
    <n v="14"/>
    <s v="DIAZ LOZADA ANDRES FELIPE"/>
    <x v="1"/>
    <x v="0"/>
    <n v="238"/>
    <n v="21.636363636363601"/>
    <n v="243.090651558074"/>
    <s v="1 Descuento (Tecnico radios) "/>
    <n v="135773.0312"/>
    <x v="1"/>
    <n v="14602.7027"/>
    <x v="1371"/>
    <x v="0"/>
    <m/>
  </r>
  <r>
    <d v="2025-05-07T03:12:12"/>
    <x v="1"/>
    <n v="21"/>
    <s v="DURANGO DAVID JOSE"/>
    <x v="0"/>
    <x v="0"/>
    <n v="203"/>
    <n v="22.5555555555556"/>
    <n v="198.89235127478801"/>
    <m/>
    <n v="111087.0255"/>
    <x v="0"/>
    <n v="14602.7027"/>
    <x v="1371"/>
    <x v="0"/>
    <m/>
  </r>
  <r>
    <d v="2025-05-07T03:12:10"/>
    <x v="1"/>
    <n v="13"/>
    <s v="DURANGO PAEZ GILDARDO"/>
    <x v="1"/>
    <x v="0"/>
    <n v="183"/>
    <n v="16.636363636363601"/>
    <n v="243.090651558074"/>
    <m/>
    <n v="135773.0312"/>
    <x v="0"/>
    <n v="14602.7027"/>
    <x v="1371"/>
    <x v="0"/>
    <m/>
  </r>
  <r>
    <d v="2025-05-07T03:12:13"/>
    <x v="1"/>
    <n v="27"/>
    <s v="FLORES RINCON JORGE ALBERTO"/>
    <x v="4"/>
    <x v="0"/>
    <n v="153"/>
    <n v="21.8571428571429"/>
    <n v="154.694050991501"/>
    <m/>
    <n v="86401.019799999995"/>
    <x v="0"/>
    <n v="14602.7027"/>
    <x v="1371"/>
    <x v="0"/>
    <m/>
  </r>
  <r>
    <d v="2025-05-07T03:12:16"/>
    <x v="9"/>
    <n v="41"/>
    <s v="GARCIA DAVID WILSON ALBERTO"/>
    <x v="0"/>
    <x v="0"/>
    <n v="215"/>
    <n v="23.8888888888889"/>
    <n v="198.89235127478801"/>
    <s v="1 Descuento (Transbordo) "/>
    <n v="111087.0255"/>
    <x v="1"/>
    <n v="14602.7027"/>
    <x v="1371"/>
    <x v="0"/>
    <m/>
  </r>
  <r>
    <d v="2025-05-07T03:12:14"/>
    <x v="1"/>
    <n v="31"/>
    <s v="GIRALDO GIRALDO YOVIN ANDRES"/>
    <x v="1"/>
    <x v="0"/>
    <n v="231"/>
    <n v="21"/>
    <n v="243.090651558074"/>
    <m/>
    <n v="135773.0312"/>
    <x v="0"/>
    <n v="14602.7027"/>
    <x v="1371"/>
    <x v="0"/>
    <m/>
  </r>
  <r>
    <d v="2025-05-07T03:12:16"/>
    <x v="1"/>
    <n v="37"/>
    <s v="GUTIERREZ ARICAPA DANIEL HUMBERTO"/>
    <x v="0"/>
    <x v="0"/>
    <n v="228"/>
    <n v="25.3333333333333"/>
    <n v="198.89235127478801"/>
    <m/>
    <n v="111087.0255"/>
    <x v="1"/>
    <n v="14602.7027"/>
    <x v="1371"/>
    <x v="0"/>
    <m/>
  </r>
  <r>
    <d v="2025-05-07T03:12:08"/>
    <x v="9"/>
    <n v="2"/>
    <s v="HENAO MUOZ FERNEY"/>
    <x v="3"/>
    <x v="0"/>
    <n v="249"/>
    <n v="24.9"/>
    <n v="220.99150141643099"/>
    <m/>
    <n v="123430.02830000001"/>
    <x v="1"/>
    <n v="14602.7027"/>
    <x v="1371"/>
    <x v="0"/>
    <m/>
  </r>
  <r>
    <d v="2025-05-07T03:12:13"/>
    <x v="9"/>
    <n v="24"/>
    <s v="HERRERA GIRALDO DAVINSON"/>
    <x v="0"/>
    <x v="0"/>
    <n v="180"/>
    <n v="20"/>
    <n v="198.89235127478801"/>
    <m/>
    <n v="111087.0255"/>
    <x v="0"/>
    <n v="14602.7027"/>
    <x v="1371"/>
    <x v="0"/>
    <m/>
  </r>
  <r>
    <d v="2025-05-07T03:12:15"/>
    <x v="1"/>
    <n v="35"/>
    <s v="HINCAPIE LOPEZ DIDIER FABIAN"/>
    <x v="0"/>
    <x v="0"/>
    <n v="208"/>
    <n v="23.1111111111111"/>
    <n v="198.89235127478801"/>
    <m/>
    <n v="111087.0255"/>
    <x v="1"/>
    <n v="14602.7027"/>
    <x v="1371"/>
    <x v="0"/>
    <m/>
  </r>
  <r>
    <d v="2025-05-07T03:12:10"/>
    <x v="1"/>
    <n v="11"/>
    <s v="IBARGUEN GARRIDO JUAN ESTEBAN"/>
    <x v="0"/>
    <x v="0"/>
    <n v="201"/>
    <n v="22.3333333333333"/>
    <n v="198.89235127478801"/>
    <s v="Se descuenta 0.5 viaje de 7 24 am ya que NO espera el tiempo indicado en el paradero. 2 Descuentos (Monitoreo y conduct) "/>
    <n v="104944.5255"/>
    <x v="0"/>
    <n v="14602.7027"/>
    <x v="1371"/>
    <x v="2"/>
    <n v="11"/>
  </r>
  <r>
    <d v="2025-05-07T03:12:10"/>
    <x v="1"/>
    <n v="8"/>
    <s v="JARAMILLO JARAMILLO FRANCISCO WBEIMAR"/>
    <x v="3"/>
    <x v="0"/>
    <n v="173"/>
    <n v="17.3"/>
    <n v="220.99150141643099"/>
    <m/>
    <n v="123430.02830000001"/>
    <x v="1"/>
    <n v="14602.7027"/>
    <x v="1371"/>
    <x v="0"/>
    <m/>
  </r>
  <r>
    <d v="2025-05-07T03:12:13"/>
    <x v="1"/>
    <n v="25"/>
    <s v="JIMENEZ HURTADO CARLOS ESTIVEN"/>
    <x v="0"/>
    <x v="0"/>
    <n v="172"/>
    <n v="19.1111111111111"/>
    <n v="198.89235127478801"/>
    <m/>
    <n v="111087.0255"/>
    <x v="1"/>
    <n v="14602.7027"/>
    <x v="1371"/>
    <x v="0"/>
    <m/>
  </r>
  <r>
    <d v="2025-05-07T03:12:10"/>
    <x v="9"/>
    <n v="12"/>
    <s v="JIMENEZ JIMENEZ OMAR DAVID"/>
    <x v="0"/>
    <x v="0"/>
    <n v="212"/>
    <n v="23.5555555555556"/>
    <n v="198.89235127478801"/>
    <m/>
    <n v="111087.0255"/>
    <x v="0"/>
    <n v="14602.7027"/>
    <x v="1371"/>
    <x v="0"/>
    <m/>
  </r>
  <r>
    <d v="2025-05-07T03:12:12"/>
    <x v="9"/>
    <n v="20"/>
    <s v="LOPERA ALVAREZ ESTIVEN"/>
    <x v="0"/>
    <x v="0"/>
    <n v="215"/>
    <n v="23.8888888888889"/>
    <n v="198.89235127478801"/>
    <s v="Se descuenta 0.5 viaje de 11 38 am ya que Abandona ruta sin Autorizacin 2 Descuentos (Tecnico radios y Usuario movilidad reducida) "/>
    <n v="104944.5255"/>
    <x v="0"/>
    <n v="14602.7027"/>
    <x v="1371"/>
    <x v="2"/>
    <n v="11"/>
  </r>
  <r>
    <d v="2025-05-07T03:12:09"/>
    <x v="9"/>
    <n v="6"/>
    <s v="LOPEZ PINEDA DANIEL ESTIVEN"/>
    <x v="0"/>
    <x v="0"/>
    <n v="215"/>
    <n v="23.8888888888889"/>
    <n v="198.89235127478801"/>
    <m/>
    <n v="111087.0255"/>
    <x v="0"/>
    <n v="14602.7027"/>
    <x v="1371"/>
    <x v="0"/>
    <m/>
  </r>
  <r>
    <d v="2025-05-07T03:12:10"/>
    <x v="9"/>
    <n v="10"/>
    <s v="MARIN ALZATE KEVIN ANDRES"/>
    <x v="3"/>
    <x v="0"/>
    <n v="217"/>
    <n v="21.7"/>
    <n v="220.99150141643099"/>
    <m/>
    <n v="123430.02830000001"/>
    <x v="0"/>
    <n v="14602.7027"/>
    <x v="1371"/>
    <x v="0"/>
    <m/>
  </r>
  <r>
    <d v="2025-05-12T11:52:19"/>
    <x v="12"/>
    <n v="14"/>
    <s v="DIAZ ANDRES"/>
    <x v="0"/>
    <x v="0"/>
    <n v="184"/>
    <n v="204444444444444"/>
    <n v="187218274111675"/>
    <m/>
    <n v="1042576904"/>
    <x v="1"/>
    <n v="14726087"/>
    <x v="1277"/>
    <x v="0"/>
    <m/>
  </r>
  <r>
    <d v="2025-05-01T02:07:31"/>
    <x v="9"/>
    <n v="14"/>
    <s v="DIAZ LOZADA ANDRES FELIPE"/>
    <x v="1"/>
    <x v="0"/>
    <n v="210"/>
    <n v="19.090909090909101"/>
    <n v="253.69816643159399"/>
    <m/>
    <n v="141978.42739999999"/>
    <x v="1"/>
    <n v="13095"/>
    <x v="1366"/>
    <x v="0"/>
    <m/>
  </r>
  <r>
    <d v="2025-05-07T03:12:14"/>
    <x v="9"/>
    <n v="30"/>
    <s v="MARTINEZ  WILMAR"/>
    <x v="2"/>
    <x v="0"/>
    <n v="158"/>
    <n v="26.3333333333333"/>
    <n v="132.59490084985799"/>
    <m/>
    <n v="74058.017000000007"/>
    <x v="0"/>
    <n v="14602.7027"/>
    <x v="1371"/>
    <x v="0"/>
    <m/>
  </r>
  <r>
    <d v="2025-05-07T03:12:15"/>
    <x v="9"/>
    <n v="36"/>
    <s v="MARTINEZ CHAVERRA LUIS NORBERTO"/>
    <x v="3"/>
    <x v="0"/>
    <n v="230"/>
    <n v="23"/>
    <n v="220.99150141643099"/>
    <m/>
    <n v="123430.02830000001"/>
    <x v="0"/>
    <n v="14602.7027"/>
    <x v="1371"/>
    <x v="0"/>
    <m/>
  </r>
  <r>
    <d v="2025-05-07T03:12:15"/>
    <x v="1"/>
    <n v="33"/>
    <s v="MARULANDA JARAMILLO DAWER ANDRES"/>
    <x v="3"/>
    <x v="0"/>
    <n v="227"/>
    <n v="22.7"/>
    <n v="220.99150141643099"/>
    <s v="Se descuenta 0.5 viaje de 7 27 pm ya que baja por el 13 sin autorizacion "/>
    <n v="117287.52830000001"/>
    <x v="0"/>
    <n v="14602.7027"/>
    <x v="1371"/>
    <x v="2"/>
    <n v="11"/>
  </r>
  <r>
    <d v="2025-05-07T03:12:15"/>
    <x v="9"/>
    <n v="34"/>
    <s v="MONTOYA OSPINA GILBERTO ANTONIO"/>
    <x v="3"/>
    <x v="0"/>
    <n v="266"/>
    <n v="26.6"/>
    <n v="220.99150141643099"/>
    <m/>
    <n v="123430.02830000001"/>
    <x v="0"/>
    <n v="14602.7027"/>
    <x v="1371"/>
    <x v="0"/>
    <m/>
  </r>
  <r>
    <d v="2025-05-07T03:12:08"/>
    <x v="1"/>
    <n v="3"/>
    <s v="MUNERA  ALEJANDRO"/>
    <x v="3"/>
    <x v="0"/>
    <n v="196"/>
    <n v="19.600000000000001"/>
    <n v="220.99150141643099"/>
    <s v="2 Descuentos (Usuario movilidad reducida y desubicado) "/>
    <n v="123430.02830000001"/>
    <x v="0"/>
    <n v="14602.7027"/>
    <x v="1371"/>
    <x v="0"/>
    <m/>
  </r>
  <r>
    <d v="2025-05-07T03:12:11"/>
    <x v="9"/>
    <n v="17"/>
    <s v="MURILLO  YORMAN ANDRES"/>
    <x v="3"/>
    <x v="0"/>
    <n v="199"/>
    <n v="19.899999999999999"/>
    <n v="220.99150141643099"/>
    <m/>
    <n v="123430.02830000001"/>
    <x v="0"/>
    <n v="14602.7027"/>
    <x v="1371"/>
    <x v="0"/>
    <m/>
  </r>
  <r>
    <d v="2025-05-07T03:12:16"/>
    <x v="1"/>
    <n v="40"/>
    <s v="OCAMPO OCAMPO ANTONIO JOSE"/>
    <x v="3"/>
    <x v="0"/>
    <n v="233"/>
    <n v="23.3"/>
    <n v="220.99150141643099"/>
    <m/>
    <n v="123430.02830000001"/>
    <x v="0"/>
    <n v="14602.7027"/>
    <x v="1371"/>
    <x v="0"/>
    <m/>
  </r>
  <r>
    <d v="2025-05-07T03:12:17"/>
    <x v="1"/>
    <n v="42"/>
    <s v="PALACIO  RODRIGO"/>
    <x v="3"/>
    <x v="0"/>
    <n v="223"/>
    <n v="22.3"/>
    <n v="220.99150141643099"/>
    <m/>
    <n v="123430.02830000001"/>
    <x v="1"/>
    <n v="14602.7027"/>
    <x v="1371"/>
    <x v="0"/>
    <m/>
  </r>
  <r>
    <d v="2025-05-07T03:12:16"/>
    <x v="9"/>
    <n v="39"/>
    <s v="PALMAR PANA EDIXON JOSUE"/>
    <x v="12"/>
    <x v="0"/>
    <n v="262"/>
    <n v="20.153846153846199"/>
    <n v="287.28895184136002"/>
    <s v="1 Descuento (Despachador) "/>
    <n v="160459.0368"/>
    <x v="0"/>
    <n v="14602.7027"/>
    <x v="1371"/>
    <x v="0"/>
    <m/>
  </r>
  <r>
    <d v="2025-05-07T03:12:11"/>
    <x v="1"/>
    <n v="16"/>
    <s v="PEREZ GARCIA JUAN ESTEBAN"/>
    <x v="3"/>
    <x v="0"/>
    <n v="184"/>
    <n v="18.399999999999999"/>
    <n v="220.99150141643099"/>
    <m/>
    <n v="123430.02830000001"/>
    <x v="0"/>
    <n v="14602.7027"/>
    <x v="1371"/>
    <x v="0"/>
    <m/>
  </r>
  <r>
    <d v="2025-05-07T03:12:12"/>
    <x v="9"/>
    <n v="22"/>
    <s v="QUIRAMA CASTAEDA JHON JADER"/>
    <x v="0"/>
    <x v="0"/>
    <n v="241"/>
    <n v="26.7777777777778"/>
    <n v="198.89235127478801"/>
    <m/>
    <n v="111087.0255"/>
    <x v="1"/>
    <n v="14602.7027"/>
    <x v="1371"/>
    <x v="0"/>
    <m/>
  </r>
  <r>
    <d v="2025-05-07T03:12:07"/>
    <x v="1"/>
    <n v="1"/>
    <s v="ROJAS ESCOBAR CRISTIAN ESNEIDER"/>
    <x v="3"/>
    <x v="0"/>
    <n v="197"/>
    <n v="19.7"/>
    <n v="220.99150141643099"/>
    <s v="Se descuenta 0.5 viaje de 8 30 am ya que NO espera el tiempo indicado en el paradero. 1 Descuento (Usuario desubicado) "/>
    <n v="117287.52830000001"/>
    <x v="0"/>
    <n v="14602.7027"/>
    <x v="1371"/>
    <x v="2"/>
    <n v="11"/>
  </r>
  <r>
    <d v="2025-05-07T03:12:12"/>
    <x v="1"/>
    <n v="23"/>
    <s v="SALDARRIAGA PARRA LUIS ALBERTO"/>
    <x v="0"/>
    <x v="0"/>
    <n v="183"/>
    <n v="20.3333333333333"/>
    <n v="198.89235127478801"/>
    <m/>
    <n v="111087.0255"/>
    <x v="2"/>
    <n v="14602.7027"/>
    <x v="1371"/>
    <x v="0"/>
    <m/>
  </r>
  <r>
    <d v="2025-05-07T03:12:08"/>
    <x v="9"/>
    <n v="4"/>
    <s v="SERNA GONZALES GEOVANNY ANDRES"/>
    <x v="3"/>
    <x v="0"/>
    <n v="220"/>
    <n v="22"/>
    <n v="220.99150141643099"/>
    <s v="1 Descuento (Usuario desubicado) "/>
    <n v="123430.02830000001"/>
    <x v="0"/>
    <n v="14602.7027"/>
    <x v="1371"/>
    <x v="0"/>
    <m/>
  </r>
  <r>
    <d v="2025-05-07T03:12:15"/>
    <x v="9"/>
    <n v="32"/>
    <s v="TORRES  GABRIEL OSNEIDER"/>
    <x v="0"/>
    <x v="0"/>
    <n v="218"/>
    <n v="24.2222222222222"/>
    <n v="198.89235127478801"/>
    <m/>
    <n v="111087.0255"/>
    <x v="0"/>
    <n v="14602.7027"/>
    <x v="1371"/>
    <x v="0"/>
    <m/>
  </r>
  <r>
    <d v="2025-05-07T03:12:14"/>
    <x v="1"/>
    <n v="29"/>
    <s v="VALENCIA MENDOZA JHON"/>
    <x v="1"/>
    <x v="3"/>
    <n v="254"/>
    <n v="23.090909090909101"/>
    <n v="243.090651558074"/>
    <m/>
    <n v="135773.0312"/>
    <x v="0"/>
    <n v="14602.7027"/>
    <x v="1371"/>
    <x v="0"/>
    <m/>
  </r>
  <r>
    <d v="2025-05-08T01:55:11"/>
    <x v="1"/>
    <n v="32"/>
    <s v="AGUDELO GARCIA DENIN ANGELO"/>
    <x v="1"/>
    <x v="0"/>
    <n v="235"/>
    <n v="21.363636363636399"/>
    <n v="245.211678832117"/>
    <s v="1 Descuento (Usuario desubicado) "/>
    <n v="137013.8321"/>
    <x v="0"/>
    <n v="15048.6486"/>
    <x v="1372"/>
    <x v="0"/>
    <m/>
  </r>
  <r>
    <d v="2025-05-08T01:55:06"/>
    <x v="9"/>
    <n v="8"/>
    <s v="BERNAL RONDON KEVIN OSWALDO"/>
    <x v="6"/>
    <x v="0"/>
    <n v="160"/>
    <n v="20"/>
    <n v="178.335766423358"/>
    <s v="2 Descuentos (Despachador y conduct) "/>
    <n v="99646.4234"/>
    <x v="1"/>
    <n v="15048.6486"/>
    <x v="1372"/>
    <x v="0"/>
    <m/>
  </r>
  <r>
    <d v="2025-05-08T01:55:08"/>
    <x v="1"/>
    <n v="18"/>
    <s v="BETANCUR GUZMAN JHON FERNANDO"/>
    <x v="3"/>
    <x v="3"/>
    <n v="216"/>
    <n v="21.6"/>
    <n v="222.91970802919701"/>
    <m/>
    <n v="124558.0292"/>
    <x v="0"/>
    <n v="15048.6486"/>
    <x v="1372"/>
    <x v="0"/>
    <m/>
  </r>
  <r>
    <d v="2025-05-08T01:55:13"/>
    <x v="9"/>
    <n v="39"/>
    <s v="CERVANTES MARTINEZ FELIX ENRIQUE"/>
    <x v="0"/>
    <x v="0"/>
    <n v="169"/>
    <n v="18.7777777777778"/>
    <n v="200.62773722627699"/>
    <m/>
    <n v="112102.22629999999"/>
    <x v="0"/>
    <n v="15048.6486"/>
    <x v="1372"/>
    <x v="0"/>
    <m/>
  </r>
  <r>
    <d v="2025-05-08T01:55:10"/>
    <x v="9"/>
    <n v="26"/>
    <s v="CIRO MARIN RODRIGO ALBERTO"/>
    <x v="3"/>
    <x v="0"/>
    <n v="206"/>
    <n v="20.6"/>
    <n v="222.91970802919701"/>
    <s v="2 Descuentos (Usuarios desubicados) "/>
    <n v="124558.0292"/>
    <x v="0"/>
    <n v="15048.6486"/>
    <x v="1372"/>
    <x v="0"/>
    <m/>
  </r>
  <r>
    <d v="2025-05-08T01:55:13"/>
    <x v="1"/>
    <n v="38"/>
    <s v="DAVID  HENRY GIOVANNY"/>
    <x v="1"/>
    <x v="0"/>
    <n v="278"/>
    <n v="25.272727272727298"/>
    <n v="245.211678832117"/>
    <s v="5 Descuentos (Monitoreo y conducts) "/>
    <n v="137013.8321"/>
    <x v="0"/>
    <n v="15048.6486"/>
    <x v="1372"/>
    <x v="0"/>
    <m/>
  </r>
  <r>
    <d v="2025-05-01T02:07:33"/>
    <x v="1"/>
    <n v="21"/>
    <s v="DURANGO DAVID JOSE"/>
    <x v="4"/>
    <x v="0"/>
    <n v="171"/>
    <n v="24.428571428571399"/>
    <n v="161.44428772919599"/>
    <m/>
    <n v="90349.908299999996"/>
    <x v="0"/>
    <n v="13095"/>
    <x v="1366"/>
    <x v="0"/>
    <m/>
  </r>
  <r>
    <d v="2025-05-08T01:55:07"/>
    <x v="1"/>
    <n v="14"/>
    <s v="DIAZ LOZADA ANDRES FELIPE"/>
    <x v="10"/>
    <x v="0"/>
    <n v="64"/>
    <n v="18.285714285714299"/>
    <n v="78.021897810219002"/>
    <s v="1 Descuento (Despachador) "/>
    <n v="43595.3102"/>
    <x v="1"/>
    <n v="15048.6486"/>
    <x v="1372"/>
    <x v="0"/>
    <m/>
  </r>
  <r>
    <d v="2025-05-08T01:55:08"/>
    <x v="1"/>
    <n v="21"/>
    <s v="DURANGO DAVID JOSE"/>
    <x v="0"/>
    <x v="0"/>
    <n v="175"/>
    <n v="19.4444444444444"/>
    <n v="200.62773722627699"/>
    <m/>
    <n v="112102.22629999999"/>
    <x v="0"/>
    <n v="15048.6486"/>
    <x v="1372"/>
    <x v="0"/>
    <m/>
  </r>
  <r>
    <d v="2025-05-08T01:55:11"/>
    <x v="9"/>
    <n v="31"/>
    <s v="GIRALDO GIRALDO YOVIN ANDRES"/>
    <x v="1"/>
    <x v="0"/>
    <n v="242"/>
    <n v="22"/>
    <n v="245.211678832117"/>
    <s v="10 Descuentos (Transbordo) "/>
    <n v="137013.8321"/>
    <x v="0"/>
    <n v="15048.6486"/>
    <x v="1372"/>
    <x v="0"/>
    <m/>
  </r>
  <r>
    <d v="2025-05-08T01:55:12"/>
    <x v="9"/>
    <n v="37"/>
    <s v="GUTIERREZ ARICAPA DANIEL HUMBERTO"/>
    <x v="0"/>
    <x v="0"/>
    <n v="230"/>
    <n v="25.5555555555556"/>
    <n v="200.62773722627699"/>
    <m/>
    <n v="112102.22629999999"/>
    <x v="1"/>
    <n v="15048.6486"/>
    <x v="1372"/>
    <x v="0"/>
    <m/>
  </r>
  <r>
    <d v="2025-05-08T01:55:09"/>
    <x v="9"/>
    <n v="24"/>
    <s v="HERRERA GIRALDO DAVINSON"/>
    <x v="0"/>
    <x v="0"/>
    <n v="161"/>
    <n v="17.8888888888889"/>
    <n v="200.62773722627699"/>
    <s v="1 Descuento (Despachador) "/>
    <n v="112102.22629999999"/>
    <x v="0"/>
    <n v="15048.6486"/>
    <x v="1372"/>
    <x v="0"/>
    <m/>
  </r>
  <r>
    <d v="2025-05-08T01:55:07"/>
    <x v="9"/>
    <n v="13"/>
    <s v="HINCAPIE LOPEZ DIDIER FABIAN"/>
    <x v="9"/>
    <x v="0"/>
    <n v="254"/>
    <n v="21.1666666666667"/>
    <n v="267.50364963503603"/>
    <m/>
    <n v="149469.63500000001"/>
    <x v="0"/>
    <n v="15048.6486"/>
    <x v="1372"/>
    <x v="0"/>
    <m/>
  </r>
  <r>
    <d v="2025-05-08T01:55:06"/>
    <x v="9"/>
    <n v="11"/>
    <s v="IBARGUEN GARRIDO JUAN ESTEBAN"/>
    <x v="3"/>
    <x v="0"/>
    <n v="237"/>
    <n v="23.7"/>
    <n v="222.91970802919701"/>
    <m/>
    <n v="124558.0292"/>
    <x v="0"/>
    <n v="15048.6486"/>
    <x v="1372"/>
    <x v="0"/>
    <m/>
  </r>
  <r>
    <d v="2025-05-08T01:55:07"/>
    <x v="1"/>
    <n v="16"/>
    <s v="JARAMILLO JARAMILLO FRANCISCO WBEIMAR"/>
    <x v="1"/>
    <x v="0"/>
    <n v="213"/>
    <n v="19.363636363636399"/>
    <n v="245.211678832117"/>
    <m/>
    <n v="137013.8321"/>
    <x v="0"/>
    <n v="15048.6486"/>
    <x v="1372"/>
    <x v="0"/>
    <m/>
  </r>
  <r>
    <d v="2025-05-08T01:55:09"/>
    <x v="1"/>
    <n v="25"/>
    <s v="JIMENEZ HURTADO CARLOS ESTIVEN"/>
    <x v="0"/>
    <x v="0"/>
    <n v="237"/>
    <n v="26.3333333333333"/>
    <n v="200.62773722627699"/>
    <s v="2 Descuentos (Usuarios desubicados) "/>
    <n v="112102.22629999999"/>
    <x v="1"/>
    <n v="15048.6486"/>
    <x v="1372"/>
    <x v="0"/>
    <m/>
  </r>
  <r>
    <d v="2025-05-08T01:55:06"/>
    <x v="1"/>
    <n v="12"/>
    <s v="JIMENEZ JIMENEZ OMAR DAVID"/>
    <x v="0"/>
    <x v="0"/>
    <n v="213"/>
    <n v="23.6666666666667"/>
    <n v="200.62773722627699"/>
    <m/>
    <n v="112102.22629999999"/>
    <x v="0"/>
    <n v="15048.6486"/>
    <x v="1372"/>
    <x v="0"/>
    <m/>
  </r>
  <r>
    <d v="2025-05-08T01:55:05"/>
    <x v="9"/>
    <n v="5"/>
    <s v="LONDOO LOPERA DUVAN ANDRES"/>
    <x v="0"/>
    <x v="0"/>
    <n v="231"/>
    <n v="25.6666666666667"/>
    <n v="200.62773722627699"/>
    <s v="1 Descuento (Conduct) "/>
    <n v="112102.22629999999"/>
    <x v="1"/>
    <n v="15048.6486"/>
    <x v="1372"/>
    <x v="0"/>
    <m/>
  </r>
  <r>
    <d v="2025-05-08T01:55:08"/>
    <x v="9"/>
    <n v="20"/>
    <s v="LOPERA ALVAREZ ESTIVEN"/>
    <x v="0"/>
    <x v="0"/>
    <n v="217"/>
    <n v="24.1111111111111"/>
    <n v="200.62773722627699"/>
    <m/>
    <n v="112102.22629999999"/>
    <x v="0"/>
    <n v="15048.6486"/>
    <x v="1372"/>
    <x v="0"/>
    <m/>
  </r>
  <r>
    <d v="2025-05-08T01:55:05"/>
    <x v="1"/>
    <n v="6"/>
    <s v="LOPEZ PINEDA DANIEL ESTIVEN"/>
    <x v="1"/>
    <x v="0"/>
    <n v="223"/>
    <n v="20.272727272727298"/>
    <n v="245.211678832117"/>
    <s v="1 Descuento (Despachador) "/>
    <n v="137013.8321"/>
    <x v="0"/>
    <n v="15048.6486"/>
    <x v="1372"/>
    <x v="0"/>
    <m/>
  </r>
  <r>
    <d v="2025-05-08T01:55:06"/>
    <x v="1"/>
    <n v="10"/>
    <s v="MARIN ALZATE KEVIN ANDRES"/>
    <x v="6"/>
    <x v="0"/>
    <n v="197"/>
    <n v="24.625"/>
    <n v="178.335766423358"/>
    <m/>
    <n v="99646.4234"/>
    <x v="0"/>
    <n v="15048.6486"/>
    <x v="1372"/>
    <x v="0"/>
    <m/>
  </r>
  <r>
    <d v="2025-05-08T01:55:11"/>
    <x v="1"/>
    <n v="30"/>
    <s v="MARTINEZ  WILMAR"/>
    <x v="3"/>
    <x v="0"/>
    <n v="198"/>
    <n v="19.8"/>
    <n v="222.91970802919701"/>
    <m/>
    <n v="124558.0292"/>
    <x v="0"/>
    <n v="15048.6486"/>
    <x v="1372"/>
    <x v="0"/>
    <m/>
  </r>
  <r>
    <d v="2025-05-08T01:55:12"/>
    <x v="1"/>
    <n v="36"/>
    <s v="MARTINEZ CHAVERRA LUIS NORBERTO"/>
    <x v="3"/>
    <x v="0"/>
    <n v="232"/>
    <n v="23.2"/>
    <n v="222.91970802919701"/>
    <m/>
    <n v="124558.0292"/>
    <x v="0"/>
    <n v="15048.6486"/>
    <x v="1372"/>
    <x v="0"/>
    <m/>
  </r>
  <r>
    <d v="2025-05-08T01:55:11"/>
    <x v="9"/>
    <n v="33"/>
    <s v="MARULANDA JARAMILLO DAWER ANDRES"/>
    <x v="0"/>
    <x v="0"/>
    <n v="218"/>
    <n v="24.2222222222222"/>
    <n v="200.62773722627699"/>
    <m/>
    <n v="112102.22629999999"/>
    <x v="0"/>
    <n v="15048.6486"/>
    <x v="1372"/>
    <x v="0"/>
    <m/>
  </r>
  <r>
    <d v="2025-05-08T01:55:12"/>
    <x v="1"/>
    <n v="34"/>
    <s v="MONTOYA OSPINA GILBERTO ANTONIO"/>
    <x v="1"/>
    <x v="0"/>
    <n v="294"/>
    <n v="26.727272727272702"/>
    <n v="245.211678832117"/>
    <m/>
    <n v="137013.8321"/>
    <x v="0"/>
    <n v="15048.6486"/>
    <x v="1372"/>
    <x v="0"/>
    <m/>
  </r>
  <r>
    <d v="2025-05-08T01:55:05"/>
    <x v="9"/>
    <n v="3"/>
    <s v="MUNERA  ALEJANDRO"/>
    <x v="6"/>
    <x v="0"/>
    <n v="196"/>
    <n v="24.5"/>
    <n v="178.335766423358"/>
    <m/>
    <n v="99646.4234"/>
    <x v="0"/>
    <n v="15048.6486"/>
    <x v="1372"/>
    <x v="0"/>
    <m/>
  </r>
  <r>
    <d v="2025-05-01T02:07:30"/>
    <x v="1"/>
    <n v="13"/>
    <s v="DURANGO PAEZ GILDARDO"/>
    <x v="3"/>
    <x v="0"/>
    <n v="222"/>
    <n v="22.2"/>
    <n v="230.63469675599401"/>
    <s v="2 Descuentos (Conducts) "/>
    <n v="129071.29760000001"/>
    <x v="0"/>
    <n v="13095"/>
    <x v="1366"/>
    <x v="0"/>
    <m/>
  </r>
  <r>
    <d v="2025-05-08T01:55:08"/>
    <x v="9"/>
    <n v="17"/>
    <s v="MURILLO  YORMAN ANDRES"/>
    <x v="0"/>
    <x v="0"/>
    <n v="169"/>
    <n v="18.7777777777778"/>
    <n v="200.62773722627699"/>
    <s v="10 Descuentos (Transbordo) "/>
    <n v="112102.22629999999"/>
    <x v="0"/>
    <n v="15048.6486"/>
    <x v="1372"/>
    <x v="0"/>
    <m/>
  </r>
  <r>
    <d v="2025-05-08T01:55:13"/>
    <x v="1"/>
    <n v="40"/>
    <s v="OCAMPO OCAMPO ANTONIO JOSE"/>
    <x v="3"/>
    <x v="0"/>
    <n v="203"/>
    <n v="20.3"/>
    <n v="222.91970802919701"/>
    <m/>
    <n v="124558.0292"/>
    <x v="0"/>
    <n v="15048.6486"/>
    <x v="1372"/>
    <x v="0"/>
    <m/>
  </r>
  <r>
    <d v="2025-05-08T01:55:13"/>
    <x v="9"/>
    <n v="42"/>
    <s v="PALACIO  RODRIGO"/>
    <x v="0"/>
    <x v="0"/>
    <n v="182"/>
    <n v="20.2222222222222"/>
    <n v="200.62773722627699"/>
    <s v="2 Descuentos (Despachador) "/>
    <n v="112102.22629999999"/>
    <x v="1"/>
    <n v="15048.6486"/>
    <x v="1372"/>
    <x v="0"/>
    <m/>
  </r>
  <r>
    <d v="2025-05-08T01:55:04"/>
    <x v="1"/>
    <n v="2"/>
    <s v="PARIAS MURIEL JHON FREDY"/>
    <x v="0"/>
    <x v="0"/>
    <n v="211"/>
    <n v="23.4444444444444"/>
    <n v="200.62773722627699"/>
    <s v="1 Descuento (Usuario desubicado) "/>
    <n v="112102.22629999999"/>
    <x v="1"/>
    <n v="15048.6486"/>
    <x v="1372"/>
    <x v="0"/>
    <m/>
  </r>
  <r>
    <d v="2025-05-08T01:55:12"/>
    <x v="9"/>
    <n v="35"/>
    <s v="PULGARIN GARCIA YONATHAN ANDRES"/>
    <x v="0"/>
    <x v="0"/>
    <n v="204"/>
    <n v="22.6666666666667"/>
    <n v="200.62773722627699"/>
    <m/>
    <n v="112102.22629999999"/>
    <x v="1"/>
    <n v="15048.6486"/>
    <x v="1372"/>
    <x v="0"/>
    <m/>
  </r>
  <r>
    <d v="2025-05-08T01:55:09"/>
    <x v="9"/>
    <n v="22"/>
    <s v="QUIRAMA CASTAEDA JHON JADER"/>
    <x v="3"/>
    <x v="0"/>
    <n v="266"/>
    <n v="26.6"/>
    <n v="222.91970802919701"/>
    <s v="3 Descuentos (Conducts y asociado) "/>
    <n v="124558.0292"/>
    <x v="1"/>
    <n v="15048.6486"/>
    <x v="1372"/>
    <x v="0"/>
    <m/>
  </r>
  <r>
    <d v="2025-05-08T01:55:04"/>
    <x v="9"/>
    <n v="1"/>
    <s v="ROJAS ESCOBAR CRISTIAN ESNEIDER"/>
    <x v="3"/>
    <x v="0"/>
    <n v="231"/>
    <n v="23.1"/>
    <n v="222.91970802919701"/>
    <m/>
    <n v="124558.0292"/>
    <x v="0"/>
    <n v="15048.6486"/>
    <x v="1372"/>
    <x v="0"/>
    <m/>
  </r>
  <r>
    <d v="2025-05-08T01:55:09"/>
    <x v="1"/>
    <n v="23"/>
    <s v="SALDARRIAGA PARRA LUIS ALBERTO"/>
    <x v="8"/>
    <x v="0"/>
    <n v="92"/>
    <n v="18.399999999999999"/>
    <n v="111.459854014599"/>
    <s v="5 Descuentos (Transbordo) "/>
    <n v="62279.014600000002"/>
    <x v="2"/>
    <n v="15048.6486"/>
    <x v="1372"/>
    <x v="0"/>
    <m/>
  </r>
  <r>
    <d v="2025-05-08T01:55:05"/>
    <x v="1"/>
    <n v="4"/>
    <s v="SERNA GONZALES GEOVANNY ANDRES"/>
    <x v="3"/>
    <x v="0"/>
    <n v="219"/>
    <n v="21.9"/>
    <n v="222.91970802919701"/>
    <m/>
    <n v="124558.0292"/>
    <x v="0"/>
    <n v="15048.6486"/>
    <x v="1372"/>
    <x v="0"/>
    <m/>
  </r>
  <r>
    <d v="2025-05-08T01:55:10"/>
    <x v="1"/>
    <n v="28"/>
    <s v="TORRES  GABRIEL OSNEIDER"/>
    <x v="3"/>
    <x v="0"/>
    <n v="181"/>
    <n v="18.100000000000001"/>
    <n v="222.91970802919701"/>
    <s v="2 Descuentos (Conducts) "/>
    <n v="124558.0292"/>
    <x v="0"/>
    <n v="15048.6486"/>
    <x v="1372"/>
    <x v="0"/>
    <m/>
  </r>
  <r>
    <d v="2025-05-08T01:55:10"/>
    <x v="9"/>
    <n v="29"/>
    <s v="VALENCIA MENDOZA JHON "/>
    <x v="0"/>
    <x v="0"/>
    <n v="191"/>
    <n v="21.2222222222222"/>
    <n v="200.62773722627699"/>
    <m/>
    <n v="112102.22629999999"/>
    <x v="0"/>
    <n v="15048.6486"/>
    <x v="1372"/>
    <x v="0"/>
    <m/>
  </r>
  <r>
    <d v="2025-05-08T01:55:07"/>
    <x v="9"/>
    <n v="15"/>
    <s v="VERENZUELA MARTINEZ ALEXANDER "/>
    <x v="2"/>
    <x v="0"/>
    <n v="190"/>
    <n v="31.6666666666667"/>
    <n v="133.75182481751801"/>
    <m/>
    <n v="74734.817500000005"/>
    <x v="1"/>
    <n v="15048.6486"/>
    <x v="1372"/>
    <x v="0"/>
    <m/>
  </r>
  <r>
    <d v="2025-05-09T02:34:04"/>
    <x v="1"/>
    <n v="32"/>
    <s v="AGUDELO GARCIA DENIN ANGELO"/>
    <x v="3"/>
    <x v="0"/>
    <n v="228"/>
    <n v="22.8"/>
    <n v="233.53448275862101"/>
    <s v="2 Descuentos (Usuarios desubicados)"/>
    <n v="130767.6724"/>
    <x v="0"/>
    <n v="15154.054099999999"/>
    <x v="1373"/>
    <x v="0"/>
    <m/>
  </r>
  <r>
    <d v="2025-05-09T02:34:02"/>
    <x v="1"/>
    <n v="28"/>
    <s v="AGUDELO GARCIA LLORDIN ELIAS"/>
    <x v="0"/>
    <x v="0"/>
    <n v="195"/>
    <n v="21.6666666666667"/>
    <n v="210.181034482759"/>
    <m/>
    <n v="117690.90519999999"/>
    <x v="0"/>
    <n v="15154.054099999999"/>
    <x v="1373"/>
    <x v="0"/>
    <m/>
  </r>
  <r>
    <d v="2025-05-09T02:33:58"/>
    <x v="9"/>
    <n v="8"/>
    <s v="BERNAL RONDON KEVIN OSWALDO"/>
    <x v="2"/>
    <x v="0"/>
    <n v="135"/>
    <n v="24.545454545454501"/>
    <n v="128.443965517241"/>
    <s v="5 Descuentos (Transbordo) "/>
    <n v="71922.219800000006"/>
    <x v="1"/>
    <n v="15154.054099999999"/>
    <x v="1373"/>
    <x v="0"/>
    <m/>
  </r>
  <r>
    <d v="2025-05-09T02:33:59"/>
    <x v="9"/>
    <n v="13"/>
    <s v="CERVANTES MARTINEZ FELIX ENRIQUE"/>
    <x v="0"/>
    <x v="0"/>
    <n v="201"/>
    <n v="22.3333333333333"/>
    <n v="210.181034482759"/>
    <m/>
    <n v="117690.90519999999"/>
    <x v="0"/>
    <n v="15154.054099999999"/>
    <x v="1373"/>
    <x v="0"/>
    <m/>
  </r>
  <r>
    <d v="2025-05-09T02:34:02"/>
    <x v="1"/>
    <n v="26"/>
    <s v="CIRO MARIN RODRIGO ALBERTO"/>
    <x v="3"/>
    <x v="0"/>
    <n v="202"/>
    <n v="20.2"/>
    <n v="233.53448275862101"/>
    <m/>
    <n v="130767.6724"/>
    <x v="0"/>
    <n v="15154.054099999999"/>
    <x v="1373"/>
    <x v="0"/>
    <m/>
  </r>
  <r>
    <d v="2025-05-01T02:07:28"/>
    <x v="1"/>
    <n v="3"/>
    <s v="ESPINOZA CHAVARRIA GUILLERMO LEON"/>
    <x v="0"/>
    <x v="0"/>
    <n v="199"/>
    <n v="22.1111111111111"/>
    <n v="207.571227080395"/>
    <m/>
    <n v="116164.1678"/>
    <x v="0"/>
    <n v="13095"/>
    <x v="1366"/>
    <x v="0"/>
    <m/>
  </r>
  <r>
    <d v="2025-05-09T02:33:59"/>
    <x v="1"/>
    <n v="12"/>
    <s v="DAVID  HENRY GIOVANNY"/>
    <x v="0"/>
    <x v="0"/>
    <n v="286"/>
    <n v="31.7777777777778"/>
    <n v="210.181034482759"/>
    <s v="2 Descuentos (Transbordo) "/>
    <n v="117690.90519999999"/>
    <x v="0"/>
    <n v="15154.054099999999"/>
    <x v="1373"/>
    <x v="0"/>
    <m/>
  </r>
  <r>
    <d v="2025-05-09T02:34:00"/>
    <x v="9"/>
    <n v="21"/>
    <s v="DURANGO DAVID JOSE"/>
    <x v="0"/>
    <x v="0"/>
    <n v="185"/>
    <n v="20.5555555555556"/>
    <n v="210.181034482759"/>
    <m/>
    <n v="117690.90519999999"/>
    <x v="0"/>
    <n v="15154.054099999999"/>
    <x v="1373"/>
    <x v="0"/>
    <m/>
  </r>
  <r>
    <d v="2025-05-12T11:52:20"/>
    <x v="12"/>
    <n v="26"/>
    <s v="ESPINOZA CHAVARRIA GUILLERMO LEON"/>
    <x v="3"/>
    <x v="0"/>
    <n v="229"/>
    <n v="229"/>
    <n v="208020304568528"/>
    <m/>
    <n v="1158418782"/>
    <x v="0"/>
    <n v="14726087"/>
    <x v="1277"/>
    <x v="0"/>
    <m/>
  </r>
  <r>
    <d v="2025-05-09T02:34:01"/>
    <x v="1"/>
    <n v="24"/>
    <s v="FLORES RINCON JORGE ALBERTO"/>
    <x v="3"/>
    <x v="0"/>
    <n v="245"/>
    <n v="24.5"/>
    <n v="233.53448275862101"/>
    <m/>
    <n v="130767.6724"/>
    <x v="0"/>
    <n v="15154.054099999999"/>
    <x v="1373"/>
    <x v="0"/>
    <m/>
  </r>
  <r>
    <d v="2025-05-09T02:33:58"/>
    <x v="1"/>
    <n v="7"/>
    <s v="GARCIA DAVID WILSON ALBERTO"/>
    <x v="0"/>
    <x v="0"/>
    <n v="183"/>
    <n v="20.3333333333333"/>
    <n v="210.181034482759"/>
    <s v="2 Descuentos (Usuarios desubicados) "/>
    <n v="117690.90519999999"/>
    <x v="1"/>
    <n v="15154.054099999999"/>
    <x v="1373"/>
    <x v="0"/>
    <m/>
  </r>
  <r>
    <d v="2025-05-09T02:34:03"/>
    <x v="9"/>
    <n v="31"/>
    <s v="GIRALDO GIRALDO YOVIN ANDRES"/>
    <x v="9"/>
    <x v="0"/>
    <n v="259"/>
    <n v="21.5833333333333"/>
    <n v="280.241379310345"/>
    <s v="2 Descuentos (Usuarios desubicados) "/>
    <n v="156921.20689999999"/>
    <x v="0"/>
    <n v="15154.054099999999"/>
    <x v="1373"/>
    <x v="0"/>
    <m/>
  </r>
  <r>
    <d v="2025-05-09T02:34:00"/>
    <x v="1"/>
    <n v="20"/>
    <s v="GONZALEZ PEREZ RAFAEL JOSE"/>
    <x v="3"/>
    <x v="0"/>
    <n v="209"/>
    <n v="20.9"/>
    <n v="233.53448275862101"/>
    <m/>
    <n v="130767.6724"/>
    <x v="0"/>
    <n v="15154.054099999999"/>
    <x v="1373"/>
    <x v="0"/>
    <m/>
  </r>
  <r>
    <d v="2025-05-09T02:33:57"/>
    <x v="9"/>
    <n v="4"/>
    <s v="HENAO HOYOS SANTIAGO"/>
    <x v="1"/>
    <x v="0"/>
    <n v="278"/>
    <n v="25.272727272727298"/>
    <n v="256.88793103448302"/>
    <s v="2 Descuentos (Usuarios desubicados) "/>
    <n v="143844.43969999999"/>
    <x v="0"/>
    <n v="15154.054099999999"/>
    <x v="1373"/>
    <x v="0"/>
    <m/>
  </r>
  <r>
    <d v="2025-05-09T02:34:02"/>
    <x v="9"/>
    <n v="27"/>
    <s v="HERNANDEZ MACIAS GILBERTO"/>
    <x v="12"/>
    <x v="0"/>
    <n v="291"/>
    <n v="22.384615384615401"/>
    <n v="303.59482758620697"/>
    <s v="JORGE FLORES Realiz 5 viajes donde moviliz 127 Usuarios, 1 Descuento (Despachador) "/>
    <n v="169997.97409999999"/>
    <x v="0"/>
    <n v="15154.054099999999"/>
    <x v="1373"/>
    <x v="0"/>
    <m/>
  </r>
  <r>
    <d v="2025-05-09T02:33:59"/>
    <x v="1"/>
    <n v="14"/>
    <s v="HINCAPIE LOPEZ DIDIER FABIAN"/>
    <x v="6"/>
    <x v="0"/>
    <n v="214"/>
    <n v="26.75"/>
    <n v="186.827586206897"/>
    <m/>
    <n v="104614.1379"/>
    <x v="1"/>
    <n v="15154.054099999999"/>
    <x v="1373"/>
    <x v="0"/>
    <m/>
  </r>
  <r>
    <d v="2025-05-09T02:33:58"/>
    <x v="9"/>
    <n v="11"/>
    <s v="IBARGUEN GARRIDO JUAN ESTEBAN"/>
    <x v="6"/>
    <x v="0"/>
    <n v="215"/>
    <n v="26.875"/>
    <n v="186.827586206897"/>
    <m/>
    <n v="104614.1379"/>
    <x v="0"/>
    <n v="15154.054099999999"/>
    <x v="1373"/>
    <x v="0"/>
    <m/>
  </r>
  <r>
    <d v="2025-05-09T02:34:02"/>
    <x v="9"/>
    <n v="25"/>
    <s v="JIMENEZ HURTADO CARLOS ESTIVEN"/>
    <x v="0"/>
    <x v="0"/>
    <n v="200"/>
    <n v="22.2222222222222"/>
    <n v="210.181034482759"/>
    <m/>
    <n v="117690.90519999999"/>
    <x v="1"/>
    <n v="15154.054099999999"/>
    <x v="1373"/>
    <x v="0"/>
    <m/>
  </r>
  <r>
    <d v="2025-05-09T02:33:57"/>
    <x v="1"/>
    <n v="5"/>
    <s v="LONDOO LOPERA DUVAN ANDRES"/>
    <x v="0"/>
    <x v="0"/>
    <n v="226"/>
    <n v="25.1111111111111"/>
    <n v="210.181034482759"/>
    <m/>
    <n v="117690.90519999999"/>
    <x v="1"/>
    <n v="15154.054099999999"/>
    <x v="1373"/>
    <x v="0"/>
    <m/>
  </r>
  <r>
    <d v="2025-05-09T02:34:05"/>
    <x v="9"/>
    <n v="37"/>
    <s v="LOPERA ALVAREZ ESTIVEN"/>
    <x v="0"/>
    <x v="0"/>
    <n v="235"/>
    <n v="26.1111111111111"/>
    <n v="210.181034482759"/>
    <m/>
    <n v="117690.90519999999"/>
    <x v="1"/>
    <n v="15154.054099999999"/>
    <x v="1373"/>
    <x v="0"/>
    <m/>
  </r>
  <r>
    <d v="2025-05-09T02:33:58"/>
    <x v="1"/>
    <n v="10"/>
    <s v="MARIN ALZATE KEVIN ANDRES"/>
    <x v="3"/>
    <x v="0"/>
    <n v="215"/>
    <n v="21.5"/>
    <n v="233.53448275862101"/>
    <m/>
    <n v="130767.6724"/>
    <x v="0"/>
    <n v="15154.054099999999"/>
    <x v="1373"/>
    <x v="0"/>
    <m/>
  </r>
  <r>
    <d v="2025-05-09T02:34:03"/>
    <x v="1"/>
    <n v="30"/>
    <s v="MARTINEZ  WILMAR"/>
    <x v="0"/>
    <x v="0"/>
    <n v="206"/>
    <n v="22.8888888888889"/>
    <n v="210.181034482759"/>
    <m/>
    <n v="117690.90519999999"/>
    <x v="0"/>
    <n v="15154.054099999999"/>
    <x v="1373"/>
    <x v="0"/>
    <m/>
  </r>
  <r>
    <d v="2025-05-09T02:34:05"/>
    <x v="1"/>
    <n v="36"/>
    <s v="MARTINEZ CHAVERRA LUIS NORBERTO"/>
    <x v="0"/>
    <x v="0"/>
    <n v="261"/>
    <n v="29"/>
    <n v="210.181034482759"/>
    <m/>
    <n v="117690.90519999999"/>
    <x v="0"/>
    <n v="15154.054099999999"/>
    <x v="1373"/>
    <x v="0"/>
    <m/>
  </r>
  <r>
    <d v="2025-05-09T02:34:04"/>
    <x v="9"/>
    <n v="33"/>
    <s v="MARULANDA JARAMILLO DAWER ANDRES"/>
    <x v="0"/>
    <x v="1"/>
    <n v="199"/>
    <n v="22.1111111111111"/>
    <n v="210.181034482759"/>
    <s v="Se descuenta 1 viaje de 6 10 pm por reincidencia en abandono de ruta sin autorizacion "/>
    <n v="104614.4002"/>
    <x v="0"/>
    <n v="15154.054099999999"/>
    <x v="1373"/>
    <x v="1"/>
    <n v="23.353000000000002"/>
  </r>
  <r>
    <d v="2025-05-09T02:34:04"/>
    <x v="1"/>
    <n v="34"/>
    <s v="MONTOYA OSPINA GILBERTO ANTONIO"/>
    <x v="1"/>
    <x v="0"/>
    <n v="300"/>
    <n v="27.272727272727298"/>
    <n v="256.88793103448302"/>
    <m/>
    <n v="143844.43969999999"/>
    <x v="0"/>
    <n v="15154.054099999999"/>
    <x v="1373"/>
    <x v="0"/>
    <m/>
  </r>
  <r>
    <d v="2025-05-09T02:33:56"/>
    <x v="1"/>
    <n v="3"/>
    <s v="MUNERA  ALEJANDRO"/>
    <x v="2"/>
    <x v="0"/>
    <n v="157"/>
    <n v="28.545454545454501"/>
    <n v="128.443965517241"/>
    <m/>
    <n v="71922.219800000006"/>
    <x v="0"/>
    <n v="15154.054099999999"/>
    <x v="1373"/>
    <x v="0"/>
    <m/>
  </r>
  <r>
    <d v="2025-05-09T02:34:05"/>
    <x v="9"/>
    <n v="40"/>
    <s v="OCAMPO OCAMPO ANTONIO JOSE"/>
    <x v="3"/>
    <x v="0"/>
    <n v="231"/>
    <n v="23.1"/>
    <n v="233.53448275862101"/>
    <m/>
    <n v="130767.6724"/>
    <x v="0"/>
    <n v="15154.054099999999"/>
    <x v="1373"/>
    <x v="0"/>
    <m/>
  </r>
  <r>
    <d v="2025-05-09T02:34:06"/>
    <x v="1"/>
    <n v="42"/>
    <s v="PALACIO  RODRIGO"/>
    <x v="3"/>
    <x v="0"/>
    <n v="278"/>
    <n v="27.8"/>
    <n v="233.53448275862101"/>
    <m/>
    <n v="130767.6724"/>
    <x v="1"/>
    <n v="15154.054099999999"/>
    <x v="1373"/>
    <x v="0"/>
    <m/>
  </r>
  <r>
    <d v="2025-05-09T02:34:05"/>
    <x v="1"/>
    <n v="39"/>
    <s v="PALMAR PANA EDIXON JOSUE"/>
    <x v="9"/>
    <x v="0"/>
    <n v="229"/>
    <n v="19.0833333333333"/>
    <n v="280.241379310345"/>
    <m/>
    <n v="156921.20689999999"/>
    <x v="0"/>
    <n v="15154.054099999999"/>
    <x v="1373"/>
    <x v="0"/>
    <m/>
  </r>
  <r>
    <d v="2025-05-09T02:33:56"/>
    <x v="9"/>
    <n v="2"/>
    <s v="PARIAS MURIEL JHON FREDY"/>
    <x v="6"/>
    <x v="0"/>
    <n v="205"/>
    <n v="25.625"/>
    <n v="186.827586206897"/>
    <m/>
    <n v="104614.1379"/>
    <x v="1"/>
    <n v="15154.054099999999"/>
    <x v="1373"/>
    <x v="0"/>
    <m/>
  </r>
  <r>
    <d v="2025-05-09T02:34:00"/>
    <x v="1"/>
    <n v="16"/>
    <s v="PEREZ GARCIA JUAN ESTEBAN"/>
    <x v="3"/>
    <x v="0"/>
    <n v="178"/>
    <n v="17.8"/>
    <n v="233.53448275862101"/>
    <m/>
    <n v="130767.6724"/>
    <x v="0"/>
    <n v="15154.054099999999"/>
    <x v="1373"/>
    <x v="0"/>
    <m/>
  </r>
  <r>
    <d v="2025-05-09T02:34:00"/>
    <x v="9"/>
    <n v="18"/>
    <s v="PEREZ RESTREPO YEIBER"/>
    <x v="3"/>
    <x v="0"/>
    <n v="251"/>
    <n v="25.1"/>
    <n v="233.53448275862101"/>
    <m/>
    <n v="130767.6724"/>
    <x v="0"/>
    <n v="15154.054099999999"/>
    <x v="1373"/>
    <x v="0"/>
    <m/>
  </r>
  <r>
    <d v="2025-05-09T02:34:04"/>
    <x v="9"/>
    <n v="35"/>
    <s v="PULGARIN GARCIA YONATHAN ANDRES"/>
    <x v="0"/>
    <x v="0"/>
    <n v="214"/>
    <n v="23.7777777777778"/>
    <n v="210.181034482759"/>
    <m/>
    <n v="117690.90519999999"/>
    <x v="1"/>
    <n v="15154.054099999999"/>
    <x v="1373"/>
    <x v="0"/>
    <m/>
  </r>
  <r>
    <d v="2025-05-09T02:34:01"/>
    <x v="1"/>
    <n v="22"/>
    <s v="QUIRAMA CASTAEDA JHON JADER"/>
    <x v="3"/>
    <x v="0"/>
    <n v="231"/>
    <n v="23.1"/>
    <n v="233.53448275862101"/>
    <s v="2 Descuentos (Despachador) "/>
    <n v="130767.6724"/>
    <x v="1"/>
    <n v="15154.054099999999"/>
    <x v="1373"/>
    <x v="0"/>
    <m/>
  </r>
  <r>
    <d v="2025-05-09T02:33:55"/>
    <x v="1"/>
    <n v="1"/>
    <s v="ROJAS ESCOBAR CRISTIAN ESNEIDER"/>
    <x v="3"/>
    <x v="0"/>
    <n v="209"/>
    <n v="20.9"/>
    <n v="233.53448275862101"/>
    <s v="2 Descuentos (Usuarios desubicados) "/>
    <n v="130767.6724"/>
    <x v="0"/>
    <n v="15154.054099999999"/>
    <x v="1373"/>
    <x v="0"/>
    <m/>
  </r>
  <r>
    <d v="2025-05-09T02:34:01"/>
    <x v="9"/>
    <n v="23"/>
    <s v="SALDARRIAGA PARRA LUIS ALBERTO"/>
    <x v="0"/>
    <x v="0"/>
    <n v="228"/>
    <n v="25.3333333333333"/>
    <n v="210.181034482759"/>
    <m/>
    <n v="117690.90519999999"/>
    <x v="2"/>
    <n v="15154.054099999999"/>
    <x v="1373"/>
    <x v="0"/>
    <m/>
  </r>
  <r>
    <d v="2025-05-09T02:33:57"/>
    <x v="9"/>
    <n v="6"/>
    <s v="TORRES  GABRIEL OSNEIDER"/>
    <x v="1"/>
    <x v="0"/>
    <n v="220"/>
    <n v="20"/>
    <n v="256.88793103448302"/>
    <m/>
    <n v="143844.43969999999"/>
    <x v="0"/>
    <n v="15154.054099999999"/>
    <x v="1373"/>
    <x v="0"/>
    <m/>
  </r>
  <r>
    <d v="2025-05-09T02:34:03"/>
    <x v="9"/>
    <n v="29"/>
    <s v="VALENCIA MENDOZA JHON"/>
    <x v="0"/>
    <x v="0"/>
    <n v="157"/>
    <n v="17.4444444444444"/>
    <n v="210.181034482759"/>
    <s v="1 Descuento (Usuario desubicado) "/>
    <n v="117690.90519999999"/>
    <x v="0"/>
    <n v="15154.054099999999"/>
    <x v="1373"/>
    <x v="0"/>
    <m/>
  </r>
  <r>
    <d v="2025-05-09T02:33:59"/>
    <x v="9"/>
    <n v="15"/>
    <s v="VERENZUELA MARTINEZ ALEXANDER"/>
    <x v="4"/>
    <x v="0"/>
    <n v="171"/>
    <n v="24.428571428571399"/>
    <n v="163.47413793103399"/>
    <m/>
    <n v="91537.370699999999"/>
    <x v="1"/>
    <n v="15154.054099999999"/>
    <x v="1373"/>
    <x v="0"/>
    <m/>
  </r>
  <r>
    <d v="2025-05-10T03:08:02"/>
    <x v="1"/>
    <n v="38"/>
    <s v="AGUDELO ARREDONDO HECTOR HERNAN"/>
    <x v="0"/>
    <x v="3"/>
    <n v="201"/>
    <n v="22.3333333333333"/>
    <n v="198.68067226890801"/>
    <m/>
    <n v="110963.1933"/>
    <x v="0"/>
    <n v="12962.5"/>
    <x v="1374"/>
    <x v="0"/>
    <m/>
  </r>
  <r>
    <d v="2025-05-10T03:08:00"/>
    <x v="1"/>
    <n v="32"/>
    <s v="AGUDELO GARCIA DENIN ANGELO"/>
    <x v="4"/>
    <x v="0"/>
    <n v="154"/>
    <n v="22"/>
    <n v="154.529411764706"/>
    <m/>
    <n v="86304.705900000001"/>
    <x v="0"/>
    <n v="12962.5"/>
    <x v="1374"/>
    <x v="0"/>
    <m/>
  </r>
  <r>
    <d v="2025-05-10T03:07:59"/>
    <x v="1"/>
    <n v="28"/>
    <s v="AGUDELO GARCIA LLORDIN ELIAS"/>
    <x v="0"/>
    <x v="0"/>
    <n v="168"/>
    <n v="18.6666666666667"/>
    <n v="198.68067226890801"/>
    <m/>
    <n v="110963.1933"/>
    <x v="0"/>
    <n v="12962.5"/>
    <x v="1374"/>
    <x v="0"/>
    <m/>
  </r>
  <r>
    <d v="2025-05-10T03:08:00"/>
    <x v="9"/>
    <n v="31"/>
    <s v="AGUIRRE GARCIA DEIMAR ANDRES"/>
    <x v="4"/>
    <x v="0"/>
    <n v="184"/>
    <n v="26.285714285714299"/>
    <n v="154.529411764706"/>
    <m/>
    <n v="86304.705900000001"/>
    <x v="0"/>
    <n v="12962.5"/>
    <x v="1374"/>
    <x v="0"/>
    <m/>
  </r>
  <r>
    <d v="2025-05-10T03:07:54"/>
    <x v="9"/>
    <n v="8"/>
    <s v="BERNAL RONDON KEVIN OSWALDO"/>
    <x v="3"/>
    <x v="3"/>
    <n v="214"/>
    <n v="21.4"/>
    <n v="220.756302521008"/>
    <m/>
    <n v="123292.43700000001"/>
    <x v="1"/>
    <n v="12962.5"/>
    <x v="1374"/>
    <x v="0"/>
    <m/>
  </r>
  <r>
    <d v="2025-05-10T03:07:55"/>
    <x v="9"/>
    <n v="13"/>
    <s v="CERVANTES MARTINEZ FELIX ENRIQUE"/>
    <x v="0"/>
    <x v="0"/>
    <n v="223"/>
    <n v="24.7777777777778"/>
    <n v="198.68067226890801"/>
    <s v="Se descuenta 0.5 viaje de 6 44 am ya que NO espera el tiempo indicado en el paradero "/>
    <n v="104820.6933"/>
    <x v="0"/>
    <n v="12962.5"/>
    <x v="1374"/>
    <x v="2"/>
    <n v="11"/>
  </r>
  <r>
    <d v="2025-05-10T03:07:58"/>
    <x v="1"/>
    <n v="26"/>
    <s v="CIRO MARIN RODRIGO ALBERTO"/>
    <x v="1"/>
    <x v="0"/>
    <n v="265"/>
    <n v="24.090909090909101"/>
    <n v="242.831932773109"/>
    <s v="GILBERTO HERNANDEZ Realiz 5 viajes donde moviliz 118 Usuarios. 2 Descuentos (Conducts) "/>
    <n v="135621.6807"/>
    <x v="0"/>
    <n v="12962.5"/>
    <x v="1374"/>
    <x v="0"/>
    <m/>
  </r>
  <r>
    <d v="2025-05-10T03:07:55"/>
    <x v="1"/>
    <n v="12"/>
    <s v="DAVID  HENRY GIOVANNY"/>
    <x v="0"/>
    <x v="0"/>
    <n v="226"/>
    <n v="25.1111111111111"/>
    <n v="198.68067226890801"/>
    <s v="1 Descuento (Usuario desubicado)"/>
    <n v="110963.1933"/>
    <x v="0"/>
    <n v="12962.5"/>
    <x v="1374"/>
    <x v="0"/>
    <m/>
  </r>
  <r>
    <d v="2025-05-10T03:07:55"/>
    <x v="1"/>
    <n v="14"/>
    <s v="DIAZ LOZADA ANDRES FELIPE"/>
    <x v="3"/>
    <x v="0"/>
    <n v="203"/>
    <n v="21.3684210526316"/>
    <n v="209.718487394958"/>
    <m/>
    <n v="117127.81510000001"/>
    <x v="1"/>
    <n v="12962.5"/>
    <x v="1374"/>
    <x v="0"/>
    <m/>
  </r>
  <r>
    <d v="2025-05-10T03:07:57"/>
    <x v="9"/>
    <n v="21"/>
    <s v="DURANGO DAVID JOSE"/>
    <x v="6"/>
    <x v="0"/>
    <n v="180"/>
    <n v="22.5"/>
    <n v="176.605042016807"/>
    <m/>
    <n v="98633.949600000007"/>
    <x v="0"/>
    <n v="12962.5"/>
    <x v="1374"/>
    <x v="0"/>
    <m/>
  </r>
  <r>
    <d v="2025-05-10T03:07:59"/>
    <x v="9"/>
    <n v="27"/>
    <s v="DURANGO PAEZ GILDARDO"/>
    <x v="3"/>
    <x v="0"/>
    <n v="212"/>
    <n v="21.2"/>
    <n v="220.756302521008"/>
    <m/>
    <n v="123292.43700000001"/>
    <x v="0"/>
    <n v="12962.5"/>
    <x v="1374"/>
    <x v="0"/>
    <m/>
  </r>
  <r>
    <d v="2025-05-10T03:07:57"/>
    <x v="1"/>
    <n v="22"/>
    <s v="GARCIA DAVID WILSON ALBERTO"/>
    <x v="3"/>
    <x v="0"/>
    <n v="231"/>
    <n v="23.1"/>
    <n v="220.756302521008"/>
    <s v="Se descuenta 0.5 viaje de 9 06 am ya que NO ingresa al gallinero cuando habian usuarios esperando el servicio "/>
    <n v="117149.93700000001"/>
    <x v="1"/>
    <n v="12962.5"/>
    <x v="1374"/>
    <x v="2"/>
    <n v="11"/>
  </r>
  <r>
    <d v="2025-05-10T03:07:53"/>
    <x v="1"/>
    <n v="7"/>
    <s v="GIRALDO GIRALDO YOVIN ANDRES"/>
    <x v="9"/>
    <x v="0"/>
    <n v="268"/>
    <n v="22.3333333333333"/>
    <n v="264.90756302520998"/>
    <s v="2 Descuentos (Usuarios desubicados) "/>
    <n v="147950.92439999999"/>
    <x v="1"/>
    <n v="12962.5"/>
    <x v="1374"/>
    <x v="0"/>
    <m/>
  </r>
  <r>
    <d v="2025-05-10T03:07:57"/>
    <x v="1"/>
    <n v="20"/>
    <s v="GONZALEZ PEREZ RAFAEL JOSE"/>
    <x v="0"/>
    <x v="0"/>
    <n v="204"/>
    <n v="22.6666666666667"/>
    <n v="198.68067226890801"/>
    <s v="Se descuenta 0.5 viaje de 8 14 am ya que NO ingresa a la minorista sin autorizacion "/>
    <n v="104820.6933"/>
    <x v="0"/>
    <n v="12962.5"/>
    <x v="1374"/>
    <x v="2"/>
    <n v="11"/>
  </r>
  <r>
    <d v="2025-05-01T02:07:35"/>
    <x v="1"/>
    <n v="31"/>
    <s v="GIRALDO GIRALDO YOVIN ANDRES"/>
    <x v="3"/>
    <x v="0"/>
    <n v="260"/>
    <n v="26"/>
    <n v="230.63469675599401"/>
    <m/>
    <n v="129071.29760000001"/>
    <x v="0"/>
    <n v="13095"/>
    <x v="1366"/>
    <x v="0"/>
    <m/>
  </r>
  <r>
    <d v="2025-05-10T03:08:01"/>
    <x v="9"/>
    <n v="37"/>
    <s v="GUTIERREZ ARICAPA DANIEL HUMBERTO"/>
    <x v="3"/>
    <x v="0"/>
    <n v="222"/>
    <n v="22.2"/>
    <n v="220.756302521008"/>
    <m/>
    <n v="123292.43700000001"/>
    <x v="1"/>
    <n v="12962.5"/>
    <x v="1374"/>
    <x v="0"/>
    <m/>
  </r>
  <r>
    <d v="2025-05-10T03:07:52"/>
    <x v="1"/>
    <n v="1"/>
    <s v="HENAO HOYOS SANTIAGO"/>
    <x v="3"/>
    <x v="0"/>
    <n v="162"/>
    <n v="16.2"/>
    <n v="220.756302521008"/>
    <m/>
    <n v="123292.43700000001"/>
    <x v="0"/>
    <n v="12962.5"/>
    <x v="1374"/>
    <x v="0"/>
    <m/>
  </r>
  <r>
    <d v="2025-05-10T03:07:58"/>
    <x v="9"/>
    <n v="25"/>
    <s v="HENAO MUOZ FERNEY"/>
    <x v="3"/>
    <x v="0"/>
    <n v="263"/>
    <n v="26.3"/>
    <n v="220.756302521008"/>
    <m/>
    <n v="123292.43700000001"/>
    <x v="1"/>
    <n v="12962.5"/>
    <x v="1374"/>
    <x v="0"/>
    <m/>
  </r>
  <r>
    <d v="2025-05-10T03:07:58"/>
    <x v="1"/>
    <n v="24"/>
    <s v="HERRERA GIRALDO DAVINSON"/>
    <x v="0"/>
    <x v="3"/>
    <n v="177"/>
    <n v="19.6666666666667"/>
    <n v="198.68067226890801"/>
    <m/>
    <n v="110963.1933"/>
    <x v="0"/>
    <n v="12962.5"/>
    <x v="1374"/>
    <x v="0"/>
    <m/>
  </r>
  <r>
    <d v="2025-05-10T03:07:54"/>
    <x v="9"/>
    <n v="11"/>
    <s v="IBARGUEN GARRIDO JUAN ESTEBAN"/>
    <x v="0"/>
    <x v="0"/>
    <n v="195"/>
    <n v="21.6666666666667"/>
    <n v="198.68067226890801"/>
    <s v="4 Descuentos (Transbordo) "/>
    <n v="110963.1933"/>
    <x v="0"/>
    <n v="12962.5"/>
    <x v="1374"/>
    <x v="0"/>
    <m/>
  </r>
  <r>
    <d v="2025-05-10T03:08:01"/>
    <x v="1"/>
    <n v="36"/>
    <s v="JARAMILLO JARAMILLO FRANCISCO WBEIMAR"/>
    <x v="0"/>
    <x v="0"/>
    <n v="149"/>
    <n v="16.5555555555556"/>
    <n v="198.68067226890801"/>
    <m/>
    <n v="110963.1933"/>
    <x v="0"/>
    <n v="12962.5"/>
    <x v="1374"/>
    <x v="0"/>
    <m/>
  </r>
  <r>
    <d v="2025-05-10T03:07:53"/>
    <x v="1"/>
    <n v="5"/>
    <s v="LONDOO LOPERA DUVAN ANDRES"/>
    <x v="6"/>
    <x v="0"/>
    <n v="193"/>
    <n v="24.125"/>
    <n v="176.605042016807"/>
    <m/>
    <n v="98633.949600000007"/>
    <x v="1"/>
    <n v="12962.5"/>
    <x v="1374"/>
    <x v="0"/>
    <m/>
  </r>
  <r>
    <d v="2025-05-10T03:08:02"/>
    <x v="9"/>
    <n v="42"/>
    <s v="LOPERA ALVAREZ ESTIVEN"/>
    <x v="0"/>
    <x v="3"/>
    <n v="190"/>
    <n v="21.1111111111111"/>
    <n v="198.68067226890801"/>
    <s v="2 Descuentos (Usuario movilidad reducida y desubicado) "/>
    <n v="110963.1933"/>
    <x v="1"/>
    <n v="12962.5"/>
    <x v="1374"/>
    <x v="0"/>
    <m/>
  </r>
  <r>
    <d v="2025-05-10T03:07:53"/>
    <x v="9"/>
    <n v="6"/>
    <s v="LOPEZ PINEDA DANIEL ESTIVEN"/>
    <x v="1"/>
    <x v="0"/>
    <n v="224"/>
    <n v="20.363636363636399"/>
    <n v="242.831932773109"/>
    <s v="4 Descuentos (Despachador y usuarios desubicados)"/>
    <n v="135621.6807"/>
    <x v="0"/>
    <n v="12962.5"/>
    <x v="1374"/>
    <x v="0"/>
    <m/>
  </r>
  <r>
    <d v="2025-05-10T03:07:54"/>
    <x v="1"/>
    <n v="10"/>
    <s v="MARIN ALZATE KEVIN ANDRES"/>
    <x v="3"/>
    <x v="0"/>
    <n v="202"/>
    <n v="20.2"/>
    <n v="220.756302521008"/>
    <m/>
    <n v="123292.43700000001"/>
    <x v="0"/>
    <n v="12962.5"/>
    <x v="1374"/>
    <x v="0"/>
    <m/>
  </r>
  <r>
    <d v="2025-05-10T03:08:00"/>
    <x v="9"/>
    <n v="33"/>
    <s v="MARULANDA JARAMILLO DAWER ANDRES"/>
    <x v="3"/>
    <x v="0"/>
    <n v="180"/>
    <n v="18"/>
    <n v="220.756302521008"/>
    <s v="2 Descuentos (Usuarios desubicados) "/>
    <n v="123292.43700000001"/>
    <x v="0"/>
    <n v="12962.5"/>
    <x v="1374"/>
    <x v="0"/>
    <m/>
  </r>
  <r>
    <d v="2025-05-10T03:08:01"/>
    <x v="1"/>
    <n v="34"/>
    <s v="MONTOYA OSPINA GILBERTO ANTONIO"/>
    <x v="3"/>
    <x v="0"/>
    <n v="250"/>
    <n v="25"/>
    <n v="220.756302521008"/>
    <m/>
    <n v="123292.43700000001"/>
    <x v="0"/>
    <n v="12962.5"/>
    <x v="1374"/>
    <x v="0"/>
    <m/>
  </r>
  <r>
    <d v="2025-05-10T03:07:52"/>
    <x v="1"/>
    <n v="3"/>
    <s v="MUNERA  ALEJANDRO"/>
    <x v="8"/>
    <x v="0"/>
    <n v="114"/>
    <n v="22.8"/>
    <n v="110.378151260504"/>
    <m/>
    <n v="61646.218500000003"/>
    <x v="0"/>
    <n v="12962.5"/>
    <x v="1374"/>
    <x v="0"/>
    <m/>
  </r>
  <r>
    <d v="2025-05-10T03:07:56"/>
    <x v="9"/>
    <n v="19"/>
    <s v="MUOZ PEA WEIMAR ALONSO"/>
    <x v="3"/>
    <x v="0"/>
    <n v="198"/>
    <n v="19.8"/>
    <n v="220.756302521008"/>
    <s v="1 Descuento (Conduct)"/>
    <n v="123292.43700000001"/>
    <x v="0"/>
    <n v="12962.5"/>
    <x v="1374"/>
    <x v="0"/>
    <m/>
  </r>
  <r>
    <d v="2025-05-10T03:07:56"/>
    <x v="9"/>
    <n v="17"/>
    <s v="MURILLO  YORMAN ANDRES"/>
    <x v="2"/>
    <x v="0"/>
    <n v="133"/>
    <n v="22.1666666666667"/>
    <n v="132.45378151260499"/>
    <m/>
    <n v="73975.462199999994"/>
    <x v="0"/>
    <n v="12962.5"/>
    <x v="1374"/>
    <x v="0"/>
    <m/>
  </r>
  <r>
    <d v="2025-05-10T03:08:02"/>
    <x v="1"/>
    <n v="40"/>
    <s v="OCAMPO OCAMPO ANTONIO JOSE"/>
    <x v="6"/>
    <x v="0"/>
    <n v="170"/>
    <n v="20"/>
    <n v="187.642857142857"/>
    <m/>
    <n v="104798.5714"/>
    <x v="0"/>
    <n v="12962.5"/>
    <x v="1374"/>
    <x v="0"/>
    <m/>
  </r>
  <r>
    <d v="2025-05-10T03:08:02"/>
    <x v="9"/>
    <n v="39"/>
    <s v="PALMAR PANA EDIXON JOSUE"/>
    <x v="1"/>
    <x v="0"/>
    <n v="227"/>
    <n v="20.636363636363601"/>
    <n v="242.831932773109"/>
    <m/>
    <n v="135621.6807"/>
    <x v="0"/>
    <n v="12962.5"/>
    <x v="1374"/>
    <x v="0"/>
    <m/>
  </r>
  <r>
    <d v="2025-05-10T03:07:52"/>
    <x v="9"/>
    <n v="2"/>
    <s v="PARIAS MURIEL JHON FREDY"/>
    <x v="0"/>
    <x v="0"/>
    <n v="218"/>
    <n v="24.2222222222222"/>
    <n v="198.68067226890801"/>
    <s v="Se descuenta 0.5 viaje de 9 16 am ya que NO ingresa a la minorista sin autorizacion. 2 Descuentos (Conducts) "/>
    <n v="104820.6933"/>
    <x v="1"/>
    <n v="12962.5"/>
    <x v="1374"/>
    <x v="2"/>
    <n v="11"/>
  </r>
  <r>
    <d v="2025-05-10T03:07:56"/>
    <x v="1"/>
    <n v="16"/>
    <s v="PEREZ GARCIA JUAN ESTEBAN"/>
    <x v="0"/>
    <x v="0"/>
    <n v="206"/>
    <n v="22.8888888888889"/>
    <n v="198.68067226890801"/>
    <s v="Se descuenta 0.5 viaje de 7 29 am ya que NO ingresa a la minorista sin autorizacion. 3 Descuentos (Usuarios desubicados y despachador) "/>
    <n v="104820.6933"/>
    <x v="0"/>
    <n v="12962.5"/>
    <x v="1374"/>
    <x v="2"/>
    <n v="11"/>
  </r>
  <r>
    <d v="2025-05-10T03:07:56"/>
    <x v="1"/>
    <n v="18"/>
    <s v="PEREZ RESTREPO YEIBER"/>
    <x v="0"/>
    <x v="0"/>
    <n v="184"/>
    <n v="20.4444444444444"/>
    <n v="198.68067226890801"/>
    <s v="1 Descuento (Conduct)"/>
    <n v="110963.1933"/>
    <x v="0"/>
    <n v="12962.5"/>
    <x v="1374"/>
    <x v="0"/>
    <m/>
  </r>
  <r>
    <d v="2025-05-10T03:08:01"/>
    <x v="9"/>
    <n v="35"/>
    <s v="PULGARIN GARCIA YONATHAN ANDRES"/>
    <x v="0"/>
    <x v="0"/>
    <n v="256"/>
    <n v="28.4444444444444"/>
    <n v="198.68067226890801"/>
    <s v="2 Descuentos (Usuarios desubicados) "/>
    <n v="110963.1933"/>
    <x v="1"/>
    <n v="12962.5"/>
    <x v="1374"/>
    <x v="0"/>
    <m/>
  </r>
  <r>
    <d v="2025-05-10T03:07:59"/>
    <x v="9"/>
    <n v="29"/>
    <s v="RUA CHAVARRIA JEFERSON ANDREY "/>
    <x v="8"/>
    <x v="0"/>
    <n v="116"/>
    <n v="23.2"/>
    <n v="110.378151260504"/>
    <m/>
    <n v="61646.218500000003"/>
    <x v="0"/>
    <n v="12962.5"/>
    <x v="1374"/>
    <x v="0"/>
    <m/>
  </r>
  <r>
    <d v="2025-05-10T03:07:57"/>
    <x v="9"/>
    <n v="23"/>
    <s v="SALDARRIAGA PARRA LUIS ALBERTO"/>
    <x v="2"/>
    <x v="0"/>
    <n v="140"/>
    <n v="23.3333333333333"/>
    <n v="132.45378151260499"/>
    <m/>
    <n v="73975.462199999994"/>
    <x v="2"/>
    <n v="12962.5"/>
    <x v="1374"/>
    <x v="0"/>
    <m/>
  </r>
  <r>
    <d v="2025-05-10T03:07:52"/>
    <x v="9"/>
    <n v="4"/>
    <s v="SERNA GONZALES GEOVANNY ANDRES"/>
    <x v="8"/>
    <x v="0"/>
    <n v="121"/>
    <n v="24.2"/>
    <n v="110.378151260504"/>
    <m/>
    <n v="61646.218500000003"/>
    <x v="0"/>
    <n v="12962.5"/>
    <x v="1374"/>
    <x v="0"/>
    <m/>
  </r>
  <r>
    <d v="2025-05-10T03:07:59"/>
    <x v="1"/>
    <n v="30"/>
    <s v="TORRES  GABRIEL OSNEIDER"/>
    <x v="4"/>
    <x v="0"/>
    <n v="160"/>
    <n v="22.8571428571429"/>
    <n v="154.529411764706"/>
    <s v="4 Descuentos (Transbordo) "/>
    <n v="86304.705900000001"/>
    <x v="0"/>
    <n v="12962.5"/>
    <x v="1374"/>
    <x v="0"/>
    <m/>
  </r>
  <r>
    <d v="2025-05-10T03:07:55"/>
    <x v="9"/>
    <n v="15"/>
    <s v="VERENZUELA MARTINEZ ALEXANDER"/>
    <x v="12"/>
    <x v="0"/>
    <n v="298"/>
    <n v="22.923076923076898"/>
    <n v="286.98319327731099"/>
    <m/>
    <n v="160280.16810000001"/>
    <x v="1"/>
    <n v="12962.5"/>
    <x v="1374"/>
    <x v="0"/>
    <m/>
  </r>
  <r>
    <d v="2025-05-11T03:11:09"/>
    <x v="1"/>
    <n v="38"/>
    <s v="AGUDELO ARREDONDO HECTOR HERNAN"/>
    <x v="0"/>
    <x v="0"/>
    <n v="180"/>
    <n v="20"/>
    <n v="196.420574886536"/>
    <s v="1 Descuento (Transbordo) "/>
    <n v="109641.03630000001"/>
    <x v="0"/>
    <n v="12020.5128"/>
    <x v="1375"/>
    <x v="0"/>
    <m/>
  </r>
  <r>
    <d v="2025-05-01T02:07:32"/>
    <x v="9"/>
    <n v="20"/>
    <s v="GONZALEZ PEREZ RAFAEL JOSE"/>
    <x v="0"/>
    <x v="0"/>
    <n v="209"/>
    <n v="23.2222222222222"/>
    <n v="207.571227080395"/>
    <m/>
    <n v="116164.1678"/>
    <x v="0"/>
    <n v="13095"/>
    <x v="1366"/>
    <x v="0"/>
    <m/>
  </r>
  <r>
    <d v="2025-05-11T03:11:07"/>
    <x v="1"/>
    <n v="32"/>
    <s v="AGUDELO GARCIA DENIN ANGELO"/>
    <x v="6"/>
    <x v="0"/>
    <n v="187"/>
    <n v="23.375"/>
    <n v="174.596066565809"/>
    <m/>
    <n v="97458.698900000003"/>
    <x v="0"/>
    <n v="12020.5128"/>
    <x v="1375"/>
    <x v="0"/>
    <m/>
  </r>
  <r>
    <d v="2025-05-11T03:11:06"/>
    <x v="1"/>
    <n v="28"/>
    <s v="AGUDELO GARCIA LLORDIN ELIAS"/>
    <x v="4"/>
    <x v="0"/>
    <n v="138"/>
    <n v="19.714285714285701"/>
    <n v="152.77155824508301"/>
    <m/>
    <n v="85276.361600000004"/>
    <x v="0"/>
    <n v="12020.5128"/>
    <x v="1375"/>
    <x v="0"/>
    <m/>
  </r>
  <r>
    <d v="2025-05-11T03:11:07"/>
    <x v="9"/>
    <n v="31"/>
    <s v="AGUIRRE GARCIA DEIMAR ANDRES"/>
    <x v="0"/>
    <x v="0"/>
    <n v="186"/>
    <n v="20.6666666666667"/>
    <n v="196.420574886536"/>
    <s v="1 Descuento (Asociado) "/>
    <n v="109641.03630000001"/>
    <x v="0"/>
    <n v="12020.5128"/>
    <x v="1375"/>
    <x v="0"/>
    <m/>
  </r>
  <r>
    <d v="2025-05-11T03:11:00"/>
    <x v="1"/>
    <n v="8"/>
    <s v="BERNAL RONDON KEVIN OSWALDO"/>
    <x v="3"/>
    <x v="0"/>
    <n v="268"/>
    <n v="26.8"/>
    <n v="218.24508320726201"/>
    <m/>
    <n v="121823.3737"/>
    <x v="1"/>
    <n v="12020.5128"/>
    <x v="1375"/>
    <x v="0"/>
    <m/>
  </r>
  <r>
    <d v="2025-05-11T03:11:03"/>
    <x v="1"/>
    <n v="18"/>
    <s v="BETANCUR GUZMAN JHON FERNANDO"/>
    <x v="3"/>
    <x v="0"/>
    <n v="234"/>
    <n v="23.4"/>
    <n v="218.24508320726201"/>
    <s v="1 Descuento (Usuario desubicado) "/>
    <n v="121823.3737"/>
    <x v="0"/>
    <n v="12020.5128"/>
    <x v="1375"/>
    <x v="0"/>
    <m/>
  </r>
  <r>
    <d v="2025-05-11T03:11:10"/>
    <x v="1"/>
    <n v="40"/>
    <s v="CERVANTES MARTINEZ FELIX ENRIQUE"/>
    <x v="1"/>
    <x v="0"/>
    <n v="215"/>
    <n v="19.545454545454501"/>
    <n v="240.069591527988"/>
    <s v="ANDRES MURILLO Realiz 7 viajes donde moviliz 152 Usuarios. 1 Descuento (Jefe de ruta) "/>
    <n v="134005.71100000001"/>
    <x v="0"/>
    <n v="12020.5128"/>
    <x v="1375"/>
    <x v="0"/>
    <m/>
  </r>
  <r>
    <d v="2025-05-11T03:11:04"/>
    <x v="9"/>
    <n v="21"/>
    <s v="DAVID  HENRY GIOVANNY"/>
    <x v="0"/>
    <x v="0"/>
    <n v="203"/>
    <n v="22.5555555555556"/>
    <n v="196.420574886536"/>
    <s v="3 Descuentos (Usuarios desubicados y despachador) "/>
    <n v="109641.03630000001"/>
    <x v="0"/>
    <n v="12020.5128"/>
    <x v="1375"/>
    <x v="0"/>
    <m/>
  </r>
  <r>
    <d v="2025-05-11T03:11:02"/>
    <x v="9"/>
    <n v="14"/>
    <s v="DIAZ LOZADA ANDRES FELIPE"/>
    <x v="6"/>
    <x v="0"/>
    <n v="160"/>
    <n v="20"/>
    <n v="174.596066565809"/>
    <m/>
    <n v="97458.698900000003"/>
    <x v="1"/>
    <n v="12020.5128"/>
    <x v="1375"/>
    <x v="0"/>
    <m/>
  </r>
  <r>
    <d v="2025-05-11T03:11:01"/>
    <x v="1"/>
    <n v="13"/>
    <s v="DURANGO PAEZ GILDARDO"/>
    <x v="3"/>
    <x v="0"/>
    <n v="201"/>
    <n v="20.100000000000001"/>
    <n v="218.24508320726201"/>
    <s v="1 Descuento (Despachador) "/>
    <n v="121823.3737"/>
    <x v="0"/>
    <n v="12020.5128"/>
    <x v="1375"/>
    <x v="0"/>
    <m/>
  </r>
  <r>
    <d v="2025-05-11T03:11:08"/>
    <x v="9"/>
    <n v="35"/>
    <s v="GARCIA DAVID WILSON ALBERTO"/>
    <x v="0"/>
    <x v="3"/>
    <n v="259"/>
    <n v="28.7777777777778"/>
    <n v="196.420574886536"/>
    <m/>
    <n v="109641.03630000001"/>
    <x v="1"/>
    <n v="12020.5128"/>
    <x v="1375"/>
    <x v="0"/>
    <m/>
  </r>
  <r>
    <d v="2025-05-11T03:11:00"/>
    <x v="9"/>
    <n v="7"/>
    <s v="GIRALDO GIRALDO YOVIN ANDRES"/>
    <x v="3"/>
    <x v="0"/>
    <n v="202"/>
    <n v="20.2"/>
    <n v="218.24508320726201"/>
    <s v="4 Descuentos (Monitoreo, Conducts, transbordo y usuario desubicado) "/>
    <n v="121823.3737"/>
    <x v="1"/>
    <n v="12020.5128"/>
    <x v="1375"/>
    <x v="0"/>
    <m/>
  </r>
  <r>
    <d v="2025-05-11T03:11:04"/>
    <x v="1"/>
    <n v="20"/>
    <s v="GONZALEZ PEREZ RAFAEL JOSE"/>
    <x v="4"/>
    <x v="0"/>
    <n v="136"/>
    <n v="19.428571428571399"/>
    <n v="152.77155824508301"/>
    <s v="20 Descuentos (Transbordo) "/>
    <n v="85276.361600000004"/>
    <x v="0"/>
    <n v="12020.5128"/>
    <x v="1375"/>
    <x v="0"/>
    <m/>
  </r>
  <r>
    <d v="2025-05-11T03:11:09"/>
    <x v="9"/>
    <n v="37"/>
    <s v="GUTIERREZ ARICAPA DANIEL HUMBERTO"/>
    <x v="0"/>
    <x v="0"/>
    <n v="195"/>
    <n v="21.6666666666667"/>
    <n v="196.420574886536"/>
    <m/>
    <n v="109641.03630000001"/>
    <x v="1"/>
    <n v="12020.5128"/>
    <x v="1375"/>
    <x v="0"/>
    <m/>
  </r>
  <r>
    <d v="2025-05-11T03:11:00"/>
    <x v="9"/>
    <n v="10"/>
    <s v="HENAO HOYOS SANTIAGO"/>
    <x v="6"/>
    <x v="0"/>
    <n v="161"/>
    <n v="20.125"/>
    <n v="174.596066565809"/>
    <m/>
    <n v="97458.698900000003"/>
    <x v="0"/>
    <n v="12020.5128"/>
    <x v="1375"/>
    <x v="0"/>
    <m/>
  </r>
  <r>
    <d v="2025-05-11T03:11:05"/>
    <x v="1"/>
    <n v="26"/>
    <s v="HERNANDEZ MACIAS GILBERTO"/>
    <x v="0"/>
    <x v="0"/>
    <n v="190"/>
    <n v="21.1111111111111"/>
    <n v="196.420574886536"/>
    <m/>
    <n v="109641.03630000001"/>
    <x v="0"/>
    <n v="12020.5128"/>
    <x v="1375"/>
    <x v="0"/>
    <m/>
  </r>
  <r>
    <d v="2025-05-11T03:11:05"/>
    <x v="1"/>
    <n v="24"/>
    <s v="HERRERA GIRALDO DAVINSON"/>
    <x v="0"/>
    <x v="0"/>
    <n v="141"/>
    <n v="15.6666666666667"/>
    <n v="196.420574886536"/>
    <s v="3 Descuentos (Jefe de ruta y conduct) "/>
    <n v="109641.03630000001"/>
    <x v="0"/>
    <n v="12020.5128"/>
    <x v="1375"/>
    <x v="0"/>
    <m/>
  </r>
  <r>
    <d v="2025-05-11T03:11:06"/>
    <x v="9"/>
    <n v="27"/>
    <s v="HINCAPIE LOPEZ DIDIER FABIAN"/>
    <x v="3"/>
    <x v="0"/>
    <n v="205"/>
    <n v="20.5"/>
    <n v="218.24508320726201"/>
    <s v="1 Descuento (Usuario movilidad reducida) "/>
    <n v="121823.3737"/>
    <x v="0"/>
    <n v="12020.5128"/>
    <x v="1375"/>
    <x v="0"/>
    <m/>
  </r>
  <r>
    <d v="2025-05-11T03:11:08"/>
    <x v="1"/>
    <n v="36"/>
    <s v="JARAMILLO JARAMILLO FRANCISCO WBEIMAR"/>
    <x v="0"/>
    <x v="0"/>
    <n v="167"/>
    <n v="18.5555555555556"/>
    <n v="196.420574886536"/>
    <s v="3 Descuentos (Conducts y despachador) "/>
    <n v="109641.03630000001"/>
    <x v="0"/>
    <n v="12020.5128"/>
    <x v="1375"/>
    <x v="0"/>
    <m/>
  </r>
  <r>
    <d v="2025-05-11T03:11:01"/>
    <x v="9"/>
    <n v="12"/>
    <s v="JIMENEZ JIMENEZ OMAR DAVID"/>
    <x v="4"/>
    <x v="0"/>
    <n v="154"/>
    <n v="22"/>
    <n v="152.77155824508301"/>
    <m/>
    <n v="85276.361600000004"/>
    <x v="0"/>
    <n v="12020.5128"/>
    <x v="1375"/>
    <x v="0"/>
    <m/>
  </r>
  <r>
    <d v="2025-05-11T03:10:59"/>
    <x v="9"/>
    <n v="5"/>
    <s v="LONDOO LOPERA DUVAN ANDRES"/>
    <x v="6"/>
    <x v="0"/>
    <n v="186"/>
    <n v="23.25"/>
    <n v="174.596066565809"/>
    <s v="Se descuenta 0.5 viaje por acumulacin de cadas al reloj. 1 Descuento (Despachador) "/>
    <n v="91374.698900000003"/>
    <x v="1"/>
    <n v="12020.5128"/>
    <x v="1375"/>
    <x v="2"/>
    <n v="10.9"/>
  </r>
  <r>
    <d v="2025-05-11T03:10:59"/>
    <x v="1"/>
    <n v="6"/>
    <s v="LOPEZ PINEDA DANIEL ESTIVEN"/>
    <x v="0"/>
    <x v="0"/>
    <n v="184"/>
    <n v="20.4444444444444"/>
    <n v="196.420574886536"/>
    <s v="1 Descuento (Despachador) "/>
    <n v="109641.03630000001"/>
    <x v="0"/>
    <n v="12020.5128"/>
    <x v="1375"/>
    <x v="0"/>
    <m/>
  </r>
  <r>
    <d v="2025-05-11T03:11:07"/>
    <x v="1"/>
    <n v="30"/>
    <s v="MARTINEZ  WILMAR"/>
    <x v="6"/>
    <x v="0"/>
    <n v="186"/>
    <n v="23.25"/>
    <n v="174.596066565809"/>
    <m/>
    <n v="97458.698900000003"/>
    <x v="0"/>
    <n v="12020.5128"/>
    <x v="1375"/>
    <x v="0"/>
    <m/>
  </r>
  <r>
    <d v="2025-05-11T03:11:08"/>
    <x v="9"/>
    <n v="33"/>
    <s v="MARULANDA JARAMILLO DAWER ANDRES"/>
    <x v="6"/>
    <x v="0"/>
    <n v="174"/>
    <n v="21.75"/>
    <n v="174.596066565809"/>
    <m/>
    <n v="97458.698900000003"/>
    <x v="0"/>
    <n v="12020.5128"/>
    <x v="1375"/>
    <x v="0"/>
    <m/>
  </r>
  <r>
    <d v="2025-05-11T03:11:08"/>
    <x v="1"/>
    <n v="34"/>
    <s v="MONTOYA OSPINA GILBERTO ANTONIO"/>
    <x v="3"/>
    <x v="3"/>
    <n v="275"/>
    <n v="27.5"/>
    <n v="218.24508320726201"/>
    <m/>
    <n v="121823.3737"/>
    <x v="0"/>
    <n v="12020.5128"/>
    <x v="1375"/>
    <x v="0"/>
    <m/>
  </r>
  <r>
    <d v="2025-05-12T11:52:19"/>
    <x v="12"/>
    <n v="20"/>
    <s v="GONZALEZ RAFAEL"/>
    <x v="3"/>
    <x v="0"/>
    <n v="208"/>
    <n v="208"/>
    <n v="208020304568528"/>
    <m/>
    <n v="1158418782"/>
    <x v="0"/>
    <n v="14726087"/>
    <x v="1277"/>
    <x v="0"/>
    <m/>
  </r>
  <r>
    <d v="2025-05-11T03:10:58"/>
    <x v="9"/>
    <n v="3"/>
    <s v="MUNERA  ALEJANDRO"/>
    <x v="0"/>
    <x v="0"/>
    <n v="191"/>
    <n v="21.2222222222222"/>
    <n v="196.420574886536"/>
    <s v="3 Descuentos (Usuarios desubicados y despachador) "/>
    <n v="109641.03630000001"/>
    <x v="0"/>
    <n v="12020.5128"/>
    <x v="1375"/>
    <x v="0"/>
    <m/>
  </r>
  <r>
    <d v="2025-05-11T03:11:03"/>
    <x v="9"/>
    <n v="19"/>
    <s v="MUOZ PEA WEIMAR ALONSO"/>
    <x v="6"/>
    <x v="0"/>
    <n v="181"/>
    <n v="22.625"/>
    <n v="174.596066565809"/>
    <m/>
    <n v="97458.698900000003"/>
    <x v="0"/>
    <n v="12020.5128"/>
    <x v="1375"/>
    <x v="0"/>
    <m/>
  </r>
  <r>
    <d v="2025-05-11T03:11:10"/>
    <x v="9"/>
    <n v="42"/>
    <s v="PALACIO  RODRIGO"/>
    <x v="1"/>
    <x v="0"/>
    <n v="275"/>
    <n v="25"/>
    <n v="240.069591527988"/>
    <m/>
    <n v="134005.71100000001"/>
    <x v="1"/>
    <n v="12020.5128"/>
    <x v="1375"/>
    <x v="0"/>
    <m/>
  </r>
  <r>
    <d v="2025-05-11T03:11:10"/>
    <x v="9"/>
    <n v="39"/>
    <s v="PALMAR PANA EDIXON JOSUE"/>
    <x v="0"/>
    <x v="1"/>
    <n v="143"/>
    <n v="15.8888888888889"/>
    <n v="196.420574886536"/>
    <s v="Se descuenta 1 viaje de 4 24 am ya que sube por el 13 sin autorizacin 3 Descuentos (Transbordo) "/>
    <n v="97473.036300000007"/>
    <x v="0"/>
    <n v="12020.5128"/>
    <x v="1375"/>
    <x v="1"/>
    <n v="21.8"/>
  </r>
  <r>
    <d v="2025-05-11T03:10:58"/>
    <x v="1"/>
    <n v="2"/>
    <s v="PARIAS MURIEL JHON FREDY"/>
    <x v="6"/>
    <x v="0"/>
    <n v="149"/>
    <n v="18.625"/>
    <n v="174.596066565809"/>
    <s v="Se descuenta 0.5 viaje por acumulacin de caidas al reloj. 1 Descuento (Conduct) "/>
    <n v="91374.698900000003"/>
    <x v="1"/>
    <n v="12020.5128"/>
    <x v="1375"/>
    <x v="2"/>
    <n v="10.9"/>
  </r>
  <r>
    <d v="2025-05-11T03:11:02"/>
    <x v="9"/>
    <n v="16"/>
    <s v="PEREZ GARCIA JUAN ESTEBAN"/>
    <x v="2"/>
    <x v="0"/>
    <n v="115"/>
    <n v="20.909090909090899"/>
    <n v="120.034795763994"/>
    <m/>
    <n v="67002.855500000005"/>
    <x v="0"/>
    <n v="12020.5128"/>
    <x v="1375"/>
    <x v="0"/>
    <m/>
  </r>
  <r>
    <d v="2025-05-11T03:11:01"/>
    <x v="1"/>
    <n v="11"/>
    <s v="PEREZ RESTREPO YEIBER"/>
    <x v="8"/>
    <x v="0"/>
    <n v="113"/>
    <n v="22.6"/>
    <n v="109.12254160363101"/>
    <s v="1 Descuento (Tecnico radios) "/>
    <n v="60911.686800000003"/>
    <x v="0"/>
    <n v="12020.5128"/>
    <x v="1375"/>
    <x v="0"/>
    <m/>
  </r>
  <r>
    <d v="2025-05-11T03:11:04"/>
    <x v="1"/>
    <n v="22"/>
    <s v="QUIRAMA CASTAEDA JHON JADER"/>
    <x v="6"/>
    <x v="0"/>
    <n v="177"/>
    <n v="22.125"/>
    <n v="174.596066565809"/>
    <m/>
    <n v="97458.698900000003"/>
    <x v="1"/>
    <n v="12020.5128"/>
    <x v="1375"/>
    <x v="0"/>
    <m/>
  </r>
  <r>
    <d v="2025-05-11T03:10:57"/>
    <x v="9"/>
    <n v="1"/>
    <s v="ROJAS ESCOBAR CRISTIAN ESNEIDER"/>
    <x v="0"/>
    <x v="0"/>
    <n v="211"/>
    <n v="23.4444444444444"/>
    <n v="196.420574886536"/>
    <s v="Se descuenta 0.5 viaje por acumulacin de caidas al reloj. 6 Descuentos (Conducts y usuarios movilidad reducida) "/>
    <n v="103557.03630000001"/>
    <x v="0"/>
    <n v="12020.5128"/>
    <x v="1375"/>
    <x v="2"/>
    <n v="10.9"/>
  </r>
  <r>
    <d v="2025-05-11T03:11:05"/>
    <x v="9"/>
    <n v="23"/>
    <s v="RUA CHAVARRIA JEFERSON ANDREY"/>
    <x v="2"/>
    <x v="0"/>
    <n v="106"/>
    <n v="17.6666666666667"/>
    <n v="130.947049924357"/>
    <m/>
    <n v="73094.0242"/>
    <x v="2"/>
    <n v="12020.5128"/>
    <x v="1375"/>
    <x v="0"/>
    <m/>
  </r>
  <r>
    <d v="2025-05-11T03:10:59"/>
    <x v="1"/>
    <n v="4"/>
    <s v="SERNA GONZALES GEOVANNY ANDRES"/>
    <x v="11"/>
    <x v="0"/>
    <n v="21"/>
    <n v="10.5"/>
    <n v="43.649016641452299"/>
    <m/>
    <n v="24364.6747"/>
    <x v="0"/>
    <n v="12020.5128"/>
    <x v="1375"/>
    <x v="0"/>
    <m/>
  </r>
  <r>
    <d v="2025-05-11T03:11:05"/>
    <x v="9"/>
    <n v="25"/>
    <s v="TORRES  GABRIEL OSNEIDER"/>
    <x v="0"/>
    <x v="0"/>
    <n v="235"/>
    <n v="26.1111111111111"/>
    <n v="196.420574886536"/>
    <m/>
    <n v="109641.03630000001"/>
    <x v="1"/>
    <n v="12020.5128"/>
    <x v="1375"/>
    <x v="0"/>
    <m/>
  </r>
  <r>
    <d v="2025-05-11T03:11:06"/>
    <x v="9"/>
    <n v="29"/>
    <s v="VALENCIA MENDOZA JHON"/>
    <x v="0"/>
    <x v="0"/>
    <n v="196"/>
    <n v="21.7777777777778"/>
    <n v="196.420574886536"/>
    <s v="Se descuenta 0.5 viaje de 6 20 am ya que NO ingresa al 13 sin autorizacion  "/>
    <n v="103557.03630000001"/>
    <x v="0"/>
    <n v="12020.5128"/>
    <x v="1375"/>
    <x v="2"/>
    <n v="10.9"/>
  </r>
  <r>
    <d v="2025-05-11T03:11:02"/>
    <x v="1"/>
    <n v="15"/>
    <s v="VERENZUELA MARTINEZ ALEXANDER"/>
    <x v="1"/>
    <x v="0"/>
    <n v="313"/>
    <n v="28.454545454545499"/>
    <n v="240.069591527988"/>
    <m/>
    <n v="134005.71100000001"/>
    <x v="1"/>
    <n v="12020.5128"/>
    <x v="1375"/>
    <x v="0"/>
    <m/>
  </r>
  <r>
    <d v="2025-05-12T00:45:08"/>
    <x v="12"/>
    <n v="38"/>
    <s v="AGUDELO ARREDONDO HECTOR HERNAN"/>
    <x v="0"/>
    <x v="0"/>
    <n v="150"/>
    <n v="16.6666666666667"/>
    <n v="173.89526184538701"/>
    <m/>
    <n v="96463.728199999998"/>
    <x v="0"/>
    <n v="14104.3478"/>
    <x v="1376"/>
    <x v="0"/>
    <m/>
  </r>
  <r>
    <d v="2025-05-12T00:45:07"/>
    <x v="12"/>
    <n v="32"/>
    <s v="AGUDELO GARCIA DENIN ANGELO"/>
    <x v="3"/>
    <x v="0"/>
    <n v="208"/>
    <n v="20.8"/>
    <n v="193.21695760598499"/>
    <m/>
    <n v="107181.92019999999"/>
    <x v="0"/>
    <n v="14104.3478"/>
    <x v="1376"/>
    <x v="0"/>
    <m/>
  </r>
  <r>
    <d v="2025-05-12T00:45:07"/>
    <x v="12"/>
    <n v="31"/>
    <s v="AGUIRRE GARCIA DEIMAR ANDRES"/>
    <x v="3"/>
    <x v="0"/>
    <n v="238"/>
    <n v="23.8"/>
    <n v="193.21695760598499"/>
    <s v="1 Descuento (Transbordo) "/>
    <n v="107181.92019999999"/>
    <x v="0"/>
    <n v="14104.3478"/>
    <x v="1376"/>
    <x v="0"/>
    <m/>
  </r>
  <r>
    <d v="2025-05-12T00:45:03"/>
    <x v="12"/>
    <n v="8"/>
    <s v="BERNAL RONDON KEVIN OSWALDO"/>
    <x v="10"/>
    <x v="0"/>
    <n v="73"/>
    <n v="18.25"/>
    <n v="77.286783042394006"/>
    <m/>
    <n v="42872.768100000001"/>
    <x v="1"/>
    <n v="14104.3478"/>
    <x v="1376"/>
    <x v="0"/>
    <m/>
  </r>
  <r>
    <d v="2025-05-12T00:45:06"/>
    <x v="12"/>
    <n v="27"/>
    <s v="FLORES RINCON JORGE ALBERTO"/>
    <x v="6"/>
    <x v="0"/>
    <n v="208"/>
    <n v="26"/>
    <n v="154.57356608478801"/>
    <m/>
    <n v="85745.536200000002"/>
    <x v="0"/>
    <n v="14104.3478"/>
    <x v="1376"/>
    <x v="0"/>
    <m/>
  </r>
  <r>
    <d v="2025-05-12T00:45:05"/>
    <x v="12"/>
    <n v="20"/>
    <s v="GONZALEZ PEREZ RAFAEL JOSE"/>
    <x v="0"/>
    <x v="0"/>
    <n v="171"/>
    <n v="19"/>
    <n v="173.89526184538701"/>
    <m/>
    <n v="96463.728199999998"/>
    <x v="0"/>
    <n v="14104.3478"/>
    <x v="1376"/>
    <x v="0"/>
    <m/>
  </r>
  <r>
    <d v="2025-05-12T00:45:08"/>
    <x v="12"/>
    <n v="37"/>
    <s v="HENAO HOYOS SANTIAGO"/>
    <x v="3"/>
    <x v="0"/>
    <n v="131"/>
    <n v="13.1"/>
    <n v="193.21695760598499"/>
    <m/>
    <n v="107181.92019999999"/>
    <x v="1"/>
    <n v="14104.3478"/>
    <x v="1376"/>
    <x v="0"/>
    <m/>
  </r>
  <r>
    <d v="2025-05-12T00:45:06"/>
    <x v="12"/>
    <n v="26"/>
    <s v="HERNANDEZ MACIAS GILBERTO"/>
    <x v="0"/>
    <x v="0"/>
    <n v="175"/>
    <n v="19.4444444444444"/>
    <n v="173.89526184538701"/>
    <m/>
    <n v="96463.728199999998"/>
    <x v="0"/>
    <n v="14104.3478"/>
    <x v="1376"/>
    <x v="0"/>
    <m/>
  </r>
  <r>
    <d v="2025-05-01T02:07:34"/>
    <x v="1"/>
    <n v="27"/>
    <s v="HENAO HOYOS SANTIAGO"/>
    <x v="1"/>
    <x v="0"/>
    <n v="255"/>
    <n v="23.181818181818201"/>
    <n v="253.69816643159399"/>
    <m/>
    <n v="141978.42739999999"/>
    <x v="0"/>
    <n v="13095"/>
    <x v="1366"/>
    <x v="0"/>
    <m/>
  </r>
  <r>
    <d v="2025-05-12T00:45:06"/>
    <x v="12"/>
    <n v="24"/>
    <s v="HERRERA GIRALDO DAVINSON"/>
    <x v="11"/>
    <x v="0"/>
    <n v="44"/>
    <n v="22"/>
    <n v="38.643391521197003"/>
    <m/>
    <n v="21436.383999999998"/>
    <x v="0"/>
    <n v="14104.3478"/>
    <x v="1376"/>
    <x v="0"/>
    <m/>
  </r>
  <r>
    <d v="2025-05-12T00:45:07"/>
    <x v="12"/>
    <n v="33"/>
    <s v="HERRERA GIRALDO DAVINSON"/>
    <x v="6"/>
    <x v="0"/>
    <n v="127"/>
    <n v="15.875"/>
    <n v="154.57356608478801"/>
    <m/>
    <n v="85745.536200000002"/>
    <x v="0"/>
    <n v="14104.3478"/>
    <x v="1376"/>
    <x v="0"/>
    <m/>
  </r>
  <r>
    <d v="2025-05-12T00:45:04"/>
    <x v="12"/>
    <n v="14"/>
    <s v="HINCAPIE LOPEZ DIDIER FABIAN"/>
    <x v="3"/>
    <x v="0"/>
    <n v="195"/>
    <n v="19.5"/>
    <n v="193.21695760598499"/>
    <s v="1 Descuento (Despachador) "/>
    <n v="107181.92019999999"/>
    <x v="1"/>
    <n v="14104.3478"/>
    <x v="1376"/>
    <x v="0"/>
    <m/>
  </r>
  <r>
    <d v="2025-05-12T00:45:05"/>
    <x v="12"/>
    <n v="18"/>
    <s v="IBARGUEN GARRIDO JUAN ESTEBAN"/>
    <x v="3"/>
    <x v="0"/>
    <n v="167"/>
    <n v="16.7"/>
    <n v="193.21695760598499"/>
    <m/>
    <n v="107181.92019999999"/>
    <x v="0"/>
    <n v="14104.3478"/>
    <x v="1376"/>
    <x v="0"/>
    <m/>
  </r>
  <r>
    <d v="2025-05-12T00:45:04"/>
    <x v="12"/>
    <n v="12"/>
    <s v="JIMENEZ JIMENEZ OMAR DAVID"/>
    <x v="3"/>
    <x v="0"/>
    <n v="176"/>
    <n v="17.600000000000001"/>
    <n v="193.21695760598499"/>
    <m/>
    <n v="107181.92019999999"/>
    <x v="0"/>
    <n v="14104.3478"/>
    <x v="1376"/>
    <x v="0"/>
    <m/>
  </r>
  <r>
    <d v="2025-05-12T00:45:03"/>
    <x v="12"/>
    <n v="6"/>
    <s v="LOPEZ PINEDA DANIEL ESTIVEN"/>
    <x v="1"/>
    <x v="0"/>
    <n v="184"/>
    <n v="16.727272727272702"/>
    <n v="212.53865336658399"/>
    <s v="3 Descuentos (Despachador y usuarios desubicados) "/>
    <n v="117900.1122"/>
    <x v="0"/>
    <n v="14104.3478"/>
    <x v="1376"/>
    <x v="0"/>
    <m/>
  </r>
  <r>
    <d v="2025-05-12T00:45:04"/>
    <x v="12"/>
    <n v="10"/>
    <s v="MARIN ALZATE KEVIN ANDRES"/>
    <x v="1"/>
    <x v="0"/>
    <n v="217"/>
    <n v="19.727272727272702"/>
    <n v="212.53865336658399"/>
    <m/>
    <n v="117900.1122"/>
    <x v="0"/>
    <n v="14104.3478"/>
    <x v="1376"/>
    <x v="0"/>
    <m/>
  </r>
  <r>
    <d v="2025-05-12T00:45:06"/>
    <x v="12"/>
    <n v="30"/>
    <s v="MARTINEZ  WILMAR"/>
    <x v="6"/>
    <x v="0"/>
    <n v="118"/>
    <n v="14.75"/>
    <n v="154.57356608478801"/>
    <m/>
    <n v="85745.536200000002"/>
    <x v="0"/>
    <n v="14104.3478"/>
    <x v="1376"/>
    <x v="0"/>
    <m/>
  </r>
  <r>
    <d v="2025-05-12T00:45:08"/>
    <x v="12"/>
    <n v="36"/>
    <s v="MARTINEZ CHAVERRA LUIS NORBERTO"/>
    <x v="3"/>
    <x v="0"/>
    <n v="260"/>
    <n v="26"/>
    <n v="193.21695760598499"/>
    <m/>
    <n v="107181.92019999999"/>
    <x v="0"/>
    <n v="14104.3478"/>
    <x v="1376"/>
    <x v="0"/>
    <m/>
  </r>
  <r>
    <d v="2025-05-12T00:45:08"/>
    <x v="12"/>
    <n v="34"/>
    <s v="MONTOYA OSPINA GILBERTO ANTONIO"/>
    <x v="3"/>
    <x v="0"/>
    <n v="230"/>
    <n v="23"/>
    <n v="193.21695760598499"/>
    <m/>
    <n v="107181.92019999999"/>
    <x v="0"/>
    <n v="14104.3478"/>
    <x v="1376"/>
    <x v="0"/>
    <m/>
  </r>
  <r>
    <d v="2025-05-12T00:45:09"/>
    <x v="12"/>
    <n v="40"/>
    <s v="OCAMPO OCAMPO ANTONIO JOSE"/>
    <x v="0"/>
    <x v="0"/>
    <n v="180"/>
    <n v="20"/>
    <n v="173.89526184538701"/>
    <m/>
    <n v="96463.728199999998"/>
    <x v="0"/>
    <n v="14104.3478"/>
    <x v="1376"/>
    <x v="0"/>
    <m/>
  </r>
  <r>
    <d v="2025-05-12T00:45:09"/>
    <x v="12"/>
    <n v="39"/>
    <s v="PALMAR PANA EDIXON JOSUE"/>
    <x v="10"/>
    <x v="3"/>
    <n v="55"/>
    <n v="15.714285714285699"/>
    <n v="67.625935162094805"/>
    <m/>
    <n v="37513.672100000003"/>
    <x v="0"/>
    <n v="14104.3478"/>
    <x v="1376"/>
    <x v="0"/>
    <m/>
  </r>
  <r>
    <d v="2025-05-12T00:45:04"/>
    <x v="12"/>
    <n v="16"/>
    <s v="PEREZ GARCIA JUAN ESTEBAN"/>
    <x v="0"/>
    <x v="0"/>
    <n v="173"/>
    <n v="19.2222222222222"/>
    <n v="173.89526184538701"/>
    <s v="2 Descuentos (Usuarios desubicados) "/>
    <n v="96463.728199999998"/>
    <x v="0"/>
    <n v="14104.3478"/>
    <x v="1376"/>
    <x v="0"/>
    <m/>
  </r>
  <r>
    <d v="2025-05-12T00:45:05"/>
    <x v="12"/>
    <n v="22"/>
    <s v="QUIRAMA CASTAEDA JHON JADER"/>
    <x v="1"/>
    <x v="0"/>
    <n v="231"/>
    <n v="21"/>
    <n v="212.53865336658399"/>
    <m/>
    <n v="117900.1122"/>
    <x v="1"/>
    <n v="14104.3478"/>
    <x v="1376"/>
    <x v="0"/>
    <m/>
  </r>
  <r>
    <d v="2025-05-12T00:45:03"/>
    <x v="12"/>
    <n v="4"/>
    <s v="SERNA GONZALES GEOVANNY ANDRES"/>
    <x v="0"/>
    <x v="0"/>
    <n v="163"/>
    <n v="18.1111111111111"/>
    <n v="173.89526184538701"/>
    <m/>
    <n v="96463.728199999998"/>
    <x v="0"/>
    <n v="14104.3478"/>
    <x v="1376"/>
    <x v="0"/>
    <m/>
  </r>
  <r>
    <d v="2025-05-13T02:08:56"/>
    <x v="1"/>
    <n v="38"/>
    <s v="AGUDELO ARREDONDO HECTOR HERNAN"/>
    <x v="3"/>
    <x v="0"/>
    <n v="236"/>
    <n v="23.6"/>
    <n v="204.521497919556"/>
    <m/>
    <n v="113795.0763"/>
    <x v="0"/>
    <n v="12176.9231"/>
    <x v="1377"/>
    <x v="0"/>
    <m/>
  </r>
  <r>
    <d v="2025-05-13T02:08:54"/>
    <x v="9"/>
    <n v="31"/>
    <s v="AGUIRRE GARCIA DEIMAR ANDRES "/>
    <x v="3"/>
    <x v="0"/>
    <n v="206"/>
    <n v="20.6"/>
    <n v="204.521497919556"/>
    <m/>
    <n v="113795.0763"/>
    <x v="0"/>
    <n v="12176.9231"/>
    <x v="1377"/>
    <x v="0"/>
    <m/>
  </r>
  <r>
    <d v="2025-05-13T02:08:50"/>
    <x v="9"/>
    <n v="18"/>
    <s v="BETANCUR GUZMAN JHON FERNANDO"/>
    <x v="8"/>
    <x v="0"/>
    <n v="137"/>
    <n v="27.4"/>
    <n v="102.260748959778"/>
    <m/>
    <n v="56897.538099999998"/>
    <x v="0"/>
    <n v="12176.9231"/>
    <x v="1377"/>
    <x v="0"/>
    <m/>
  </r>
  <r>
    <d v="2025-05-13T02:08:55"/>
    <x v="1"/>
    <n v="36"/>
    <s v="CERVANTES MARTINEZ FELIX ENRIQUE"/>
    <x v="0"/>
    <x v="0"/>
    <n v="146"/>
    <n v="16.2222222222222"/>
    <n v="184.06934812760099"/>
    <m/>
    <n v="102415.5687"/>
    <x v="0"/>
    <n v="12176.9231"/>
    <x v="1377"/>
    <x v="0"/>
    <m/>
  </r>
  <r>
    <d v="2025-05-13T02:08:57"/>
    <x v="9"/>
    <n v="41"/>
    <s v="DAVID  HENRY GIOVANNY"/>
    <x v="0"/>
    <x v="0"/>
    <n v="182"/>
    <n v="20.2222222222222"/>
    <n v="184.06934812760099"/>
    <m/>
    <n v="102415.5687"/>
    <x v="1"/>
    <n v="12176.9231"/>
    <x v="1377"/>
    <x v="0"/>
    <m/>
  </r>
  <r>
    <d v="2025-05-13T02:08:50"/>
    <x v="1"/>
    <n v="14"/>
    <s v="DIAZ LOZADA ANDRES FELIPE "/>
    <x v="1"/>
    <x v="0"/>
    <n v="203"/>
    <n v="18.454545454545499"/>
    <n v="224.973647711512"/>
    <m/>
    <n v="125174.5839"/>
    <x v="1"/>
    <n v="12176.9231"/>
    <x v="1377"/>
    <x v="0"/>
    <m/>
  </r>
  <r>
    <d v="2025-05-13T02:08:51"/>
    <x v="1"/>
    <n v="21"/>
    <s v="DURANGO DAVID JOSE"/>
    <x v="3"/>
    <x v="0"/>
    <n v="206"/>
    <n v="20.6"/>
    <n v="204.521497919556"/>
    <s v="1 Descuento (Conduct) "/>
    <n v="113795.0763"/>
    <x v="0"/>
    <n v="12176.9231"/>
    <x v="1377"/>
    <x v="0"/>
    <m/>
  </r>
  <r>
    <d v="2025-05-13T02:08:49"/>
    <x v="9"/>
    <n v="13"/>
    <s v="DURANGO PAEZ GILDARDO"/>
    <x v="9"/>
    <x v="3"/>
    <n v="182"/>
    <n v="15.1666666666667"/>
    <n v="245.42579750346701"/>
    <m/>
    <n v="136554.09150000001"/>
    <x v="0"/>
    <n v="12176.9231"/>
    <x v="1377"/>
    <x v="0"/>
    <m/>
  </r>
  <r>
    <d v="2025-05-13T02:08:53"/>
    <x v="1"/>
    <n v="27"/>
    <s v="FLORES RINCON JORGE ALBERTO"/>
    <x v="12"/>
    <x v="0"/>
    <n v="282"/>
    <n v="21.692307692307701"/>
    <n v="265.87794729542298"/>
    <m/>
    <n v="147933.5992"/>
    <x v="0"/>
    <n v="12176.9231"/>
    <x v="1377"/>
    <x v="0"/>
    <m/>
  </r>
  <r>
    <d v="2025-05-13T02:08:51"/>
    <x v="9"/>
    <n v="20"/>
    <s v="GONZALEZ PEREZ RAFAEL JOSE"/>
    <x v="1"/>
    <x v="0"/>
    <n v="238"/>
    <n v="21.636363636363601"/>
    <n v="224.973647711512"/>
    <m/>
    <n v="125174.5839"/>
    <x v="0"/>
    <n v="12176.9231"/>
    <x v="1377"/>
    <x v="0"/>
    <m/>
  </r>
  <r>
    <d v="2025-05-13T02:08:56"/>
    <x v="9"/>
    <n v="37"/>
    <s v="GUTIERREZ ARICAPA DANIEL HUMBERTO "/>
    <x v="3"/>
    <x v="0"/>
    <n v="202"/>
    <n v="20.2"/>
    <n v="204.521497919556"/>
    <m/>
    <n v="113795.0763"/>
    <x v="1"/>
    <n v="12176.9231"/>
    <x v="1377"/>
    <x v="0"/>
    <m/>
  </r>
  <r>
    <d v="2025-05-13T02:08:48"/>
    <x v="1"/>
    <n v="7"/>
    <s v="HENAO MUOZ FERNEY"/>
    <x v="1"/>
    <x v="0"/>
    <n v="223"/>
    <n v="20.272727272727298"/>
    <n v="224.973647711512"/>
    <s v="Se descuenta 0.5 viaje de 7 20 am ya que NO espera el tiempo indicado en el paradero "/>
    <n v="119485.4589"/>
    <x v="1"/>
    <n v="12176.9231"/>
    <x v="1377"/>
    <x v="2"/>
    <n v="10.225"/>
  </r>
  <r>
    <d v="2025-05-13T02:08:53"/>
    <x v="9"/>
    <n v="26"/>
    <s v="HERNANDEZ MACIAS GILBERTO"/>
    <x v="1"/>
    <x v="0"/>
    <n v="209"/>
    <n v="19"/>
    <n v="224.973647711512"/>
    <m/>
    <n v="125174.5839"/>
    <x v="0"/>
    <n v="12176.9231"/>
    <x v="1377"/>
    <x v="0"/>
    <m/>
  </r>
  <r>
    <d v="2025-05-13T02:08:52"/>
    <x v="9"/>
    <n v="24"/>
    <s v="HERRERA GIRALDO DAVINSON"/>
    <x v="2"/>
    <x v="0"/>
    <n v="124"/>
    <n v="22.545454545454501"/>
    <n v="112.486823855756"/>
    <m/>
    <n v="62587.292000000001"/>
    <x v="0"/>
    <n v="12176.9231"/>
    <x v="1377"/>
    <x v="0"/>
    <m/>
  </r>
  <r>
    <d v="2025-05-13T02:08:53"/>
    <x v="1"/>
    <n v="25"/>
    <s v="JIMENEZ HURTADO CARLOS ESTIVEN"/>
    <x v="0"/>
    <x v="0"/>
    <n v="192"/>
    <n v="21.3333333333333"/>
    <n v="184.06934812760099"/>
    <m/>
    <n v="102415.5687"/>
    <x v="1"/>
    <n v="12176.9231"/>
    <x v="1377"/>
    <x v="0"/>
    <m/>
  </r>
  <r>
    <d v="2025-05-13T02:08:49"/>
    <x v="1"/>
    <n v="12"/>
    <s v="JIMENEZ JIMENEZ OMAR DAVID"/>
    <x v="4"/>
    <x v="0"/>
    <n v="157"/>
    <n v="22.428571428571399"/>
    <n v="143.16504854368901"/>
    <m/>
    <n v="79656.553400000004"/>
    <x v="0"/>
    <n v="12176.9231"/>
    <x v="1377"/>
    <x v="0"/>
    <m/>
  </r>
  <r>
    <d v="2025-05-13T02:08:47"/>
    <x v="1"/>
    <n v="5"/>
    <s v="LONDOO LOPERA DUVAN ANDRES"/>
    <x v="0"/>
    <x v="0"/>
    <n v="203"/>
    <n v="22.5555555555556"/>
    <n v="184.06934812760099"/>
    <m/>
    <n v="102415.5687"/>
    <x v="1"/>
    <n v="12176.9231"/>
    <x v="1377"/>
    <x v="0"/>
    <m/>
  </r>
  <r>
    <d v="2025-05-13T02:08:47"/>
    <x v="9"/>
    <n v="6"/>
    <s v="LOPEZ PINEDA DANIEL ESTIVEN"/>
    <x v="4"/>
    <x v="0"/>
    <n v="157"/>
    <n v="22.428571428571399"/>
    <n v="143.16504854368901"/>
    <s v="1 Descuento (Conduct) "/>
    <n v="79656.553400000004"/>
    <x v="0"/>
    <n v="12176.9231"/>
    <x v="1377"/>
    <x v="0"/>
    <m/>
  </r>
  <r>
    <d v="2025-05-13T02:08:48"/>
    <x v="1"/>
    <n v="10"/>
    <s v="MARIN ALZATE KEVIN ANDRES"/>
    <x v="0"/>
    <x v="0"/>
    <n v="213"/>
    <n v="23.6666666666667"/>
    <n v="184.06934812760099"/>
    <s v="Se descuenta 0.5 viaje de 10 06 am ya que abandona ruta sin autorizacion "/>
    <n v="96726.443700000003"/>
    <x v="0"/>
    <n v="12176.9231"/>
    <x v="1377"/>
    <x v="2"/>
    <n v="10.225"/>
  </r>
  <r>
    <d v="2025-05-13T02:08:54"/>
    <x v="1"/>
    <n v="30"/>
    <s v="MARTINEZ  WILMAR"/>
    <x v="2"/>
    <x v="0"/>
    <n v="134"/>
    <n v="22.3333333333333"/>
    <n v="122.712898751734"/>
    <m/>
    <n v="68277.045800000007"/>
    <x v="0"/>
    <n v="12176.9231"/>
    <x v="1377"/>
    <x v="0"/>
    <m/>
  </r>
  <r>
    <d v="2025-05-13T02:08:48"/>
    <x v="9"/>
    <n v="8"/>
    <s v="MARTINEZ CHAVERRA LUIS NORBERTO"/>
    <x v="0"/>
    <x v="0"/>
    <n v="202"/>
    <n v="22.4444444444444"/>
    <n v="184.06934812760099"/>
    <m/>
    <n v="102415.5687"/>
    <x v="1"/>
    <n v="12176.9231"/>
    <x v="1377"/>
    <x v="0"/>
    <m/>
  </r>
  <r>
    <d v="2025-05-13T02:08:55"/>
    <x v="9"/>
    <n v="33"/>
    <s v="MARULANDA JARAMILLO DAWER ANDRES "/>
    <x v="3"/>
    <x v="0"/>
    <n v="173"/>
    <n v="17.3"/>
    <n v="204.521497919556"/>
    <s v="4 Descuentos (Despachador y conducts) "/>
    <n v="113795.0763"/>
    <x v="0"/>
    <n v="12176.9231"/>
    <x v="1377"/>
    <x v="0"/>
    <m/>
  </r>
  <r>
    <d v="2025-05-13T02:08:55"/>
    <x v="1"/>
    <n v="34"/>
    <s v="MONTOYA OSPINA GILBERTO ANTONIO"/>
    <x v="6"/>
    <x v="0"/>
    <n v="155"/>
    <n v="19.375"/>
    <n v="163.61719833564501"/>
    <m/>
    <n v="91036.061000000002"/>
    <x v="0"/>
    <n v="12176.9231"/>
    <x v="1377"/>
    <x v="0"/>
    <m/>
  </r>
  <r>
    <d v="2025-05-13T02:08:47"/>
    <x v="1"/>
    <n v="3"/>
    <s v="MUNERA  ALEJANDRO"/>
    <x v="3"/>
    <x v="1"/>
    <n v="187"/>
    <n v="18.7"/>
    <n v="204.521497919556"/>
    <s v="Se descuenta 1 viaje de 7 15 am ya que abandona ruta sin autorizacion"/>
    <n v="102416.8263"/>
    <x v="0"/>
    <n v="12176.9231"/>
    <x v="1377"/>
    <x v="1"/>
    <n v="20.45"/>
  </r>
  <r>
    <d v="2025-05-13T02:08:51"/>
    <x v="1"/>
    <n v="19"/>
    <s v="MUOZ PEA WEIMAR ALONSO"/>
    <x v="0"/>
    <x v="0"/>
    <n v="202"/>
    <n v="22.4444444444444"/>
    <n v="184.06934812760099"/>
    <s v="4 Descuentos (Incidente con Usuarios) "/>
    <n v="102415.5687"/>
    <x v="0"/>
    <n v="12176.9231"/>
    <x v="1377"/>
    <x v="0"/>
    <m/>
  </r>
  <r>
    <d v="2025-05-13T02:08:57"/>
    <x v="1"/>
    <n v="40"/>
    <s v="OCAMPO OCAMPO ANTONIO JOSE "/>
    <x v="9"/>
    <x v="0"/>
    <n v="203"/>
    <n v="16.9166666666667"/>
    <n v="245.42579750346701"/>
    <m/>
    <n v="136554.09150000001"/>
    <x v="0"/>
    <n v="12176.9231"/>
    <x v="1377"/>
    <x v="0"/>
    <m/>
  </r>
  <r>
    <d v="2025-05-13T02:08:57"/>
    <x v="1"/>
    <n v="42"/>
    <s v="PALACIO  RODRIGO"/>
    <x v="3"/>
    <x v="0"/>
    <n v="212"/>
    <n v="21.2"/>
    <n v="204.521497919556"/>
    <m/>
    <n v="113795.0763"/>
    <x v="1"/>
    <n v="12176.9231"/>
    <x v="1377"/>
    <x v="0"/>
    <m/>
  </r>
  <r>
    <d v="2025-05-13T02:08:56"/>
    <x v="9"/>
    <n v="39"/>
    <s v="PALMAR PANA EDIXON JOSUE "/>
    <x v="6"/>
    <x v="3"/>
    <n v="124"/>
    <n v="16.533333333333299"/>
    <n v="153.39112343966701"/>
    <s v="1 Descuento (Despachador) "/>
    <n v="85346.307199999996"/>
    <x v="0"/>
    <n v="12176.9231"/>
    <x v="1377"/>
    <x v="0"/>
    <m/>
  </r>
  <r>
    <d v="2025-05-13T02:08:46"/>
    <x v="9"/>
    <n v="2"/>
    <s v="PARIAS MURIEL JHON FREDY"/>
    <x v="0"/>
    <x v="0"/>
    <n v="186"/>
    <n v="20.6666666666667"/>
    <n v="184.06934812760099"/>
    <m/>
    <n v="102415.5687"/>
    <x v="1"/>
    <n v="12176.9231"/>
    <x v="1377"/>
    <x v="0"/>
    <m/>
  </r>
  <r>
    <d v="2025-05-13T02:08:50"/>
    <x v="1"/>
    <n v="16"/>
    <s v="PEREZ GARCIA JUAN ESTEBAN"/>
    <x v="0"/>
    <x v="0"/>
    <n v="211"/>
    <n v="23.4444444444444"/>
    <n v="184.06934812760099"/>
    <s v="2 Descuentos (Usuarios desubicados) "/>
    <n v="102415.5687"/>
    <x v="0"/>
    <n v="12176.9231"/>
    <x v="1377"/>
    <x v="0"/>
    <m/>
  </r>
  <r>
    <d v="2025-05-13T02:08:49"/>
    <x v="9"/>
    <n v="11"/>
    <s v="PEREZ RESTREPO YEIBER"/>
    <x v="6"/>
    <x v="0"/>
    <n v="123"/>
    <n v="15.375"/>
    <n v="163.61719833564501"/>
    <m/>
    <n v="91036.061000000002"/>
    <x v="0"/>
    <n v="12176.9231"/>
    <x v="1377"/>
    <x v="0"/>
    <m/>
  </r>
  <r>
    <d v="2025-05-13T02:08:55"/>
    <x v="9"/>
    <n v="35"/>
    <s v="PULGARIN GARCIA YONATHAN ANDRES"/>
    <x v="0"/>
    <x v="0"/>
    <n v="175"/>
    <n v="19.4444444444444"/>
    <n v="184.06934812760099"/>
    <m/>
    <n v="102415.5687"/>
    <x v="1"/>
    <n v="12176.9231"/>
    <x v="1377"/>
    <x v="0"/>
    <m/>
  </r>
  <r>
    <d v="2025-05-13T02:08:52"/>
    <x v="9"/>
    <n v="22"/>
    <s v="QUIRAMA CASTAEDA JHON JADER"/>
    <x v="3"/>
    <x v="0"/>
    <n v="232"/>
    <n v="23.2"/>
    <n v="204.521497919556"/>
    <m/>
    <n v="113795.0763"/>
    <x v="1"/>
    <n v="12176.9231"/>
    <x v="1377"/>
    <x v="0"/>
    <m/>
  </r>
  <r>
    <d v="2025-05-13T02:08:46"/>
    <x v="1"/>
    <n v="1"/>
    <s v="ROJAS ESCOBAR CRISTIAN ESNEIDER"/>
    <x v="3"/>
    <x v="0"/>
    <n v="198"/>
    <n v="19.8"/>
    <n v="204.521497919556"/>
    <s v="4 Descuentos (Conducts y usuarios desubicados) "/>
    <n v="113795.0763"/>
    <x v="0"/>
    <n v="12176.9231"/>
    <x v="1377"/>
    <x v="0"/>
    <m/>
  </r>
  <r>
    <d v="2025-05-13T02:08:52"/>
    <x v="1"/>
    <n v="23"/>
    <s v="SALDARRIAGA PARRA LUIS ALBERTO"/>
    <x v="3"/>
    <x v="0"/>
    <n v="203"/>
    <n v="20.3"/>
    <n v="204.521497919556"/>
    <s v="2 Descuentos (Usuarios desubicados) "/>
    <n v="113795.0763"/>
    <x v="2"/>
    <n v="12176.9231"/>
    <x v="1377"/>
    <x v="0"/>
    <m/>
  </r>
  <r>
    <d v="2025-05-12T11:52:19"/>
    <x v="12"/>
    <n v="24"/>
    <s v="HERRERA DAVINSON"/>
    <x v="3"/>
    <x v="0"/>
    <n v="197"/>
    <n v="197"/>
    <n v="208020304568528"/>
    <m/>
    <n v="1158418782"/>
    <x v="0"/>
    <n v="14726087"/>
    <x v="1277"/>
    <x v="0"/>
    <m/>
  </r>
  <r>
    <d v="2025-05-01T02:07:34"/>
    <x v="9"/>
    <n v="24"/>
    <s v="HERRERA GIRALDO DAVINSON"/>
    <x v="6"/>
    <x v="0"/>
    <n v="159"/>
    <n v="19.875"/>
    <n v="184.507757404795"/>
    <s v="1 Descuento (Despachador) "/>
    <n v="103257.03810000001"/>
    <x v="0"/>
    <n v="13095"/>
    <x v="1366"/>
    <x v="0"/>
    <m/>
  </r>
  <r>
    <d v="2025-05-13T02:08:47"/>
    <x v="9"/>
    <n v="4"/>
    <s v="SERNA GONZALES GEOVANNY ANDRES"/>
    <x v="2"/>
    <x v="0"/>
    <n v="158"/>
    <n v="24.307692307692299"/>
    <n v="132.93897364771101"/>
    <s v="4 Descuentos (Despachadores y usuario desubicado) "/>
    <n v="73966.799599999998"/>
    <x v="0"/>
    <n v="12176.9231"/>
    <x v="1377"/>
    <x v="0"/>
    <m/>
  </r>
  <r>
    <d v="2025-05-13T02:08:54"/>
    <x v="1"/>
    <n v="32"/>
    <s v="TORRES  GABRIEL OSNEIDER"/>
    <x v="1"/>
    <x v="0"/>
    <n v="175"/>
    <n v="15.909090909090899"/>
    <n v="224.973647711512"/>
    <s v="4 Descuentos (Despachadores y usuario desubicado) "/>
    <n v="125174.5839"/>
    <x v="0"/>
    <n v="12176.9231"/>
    <x v="1377"/>
    <x v="0"/>
    <m/>
  </r>
  <r>
    <d v="2025-05-13T02:08:53"/>
    <x v="9"/>
    <n v="29"/>
    <s v="VALENCIA MENDOZA JHON"/>
    <x v="0"/>
    <x v="0"/>
    <n v="213"/>
    <n v="23.6666666666667"/>
    <n v="184.06934812760099"/>
    <s v="2 Descuentos (Usuarios desubicados) "/>
    <n v="102415.5687"/>
    <x v="0"/>
    <n v="12176.9231"/>
    <x v="1377"/>
    <x v="0"/>
    <m/>
  </r>
  <r>
    <d v="2025-05-13T02:08:50"/>
    <x v="9"/>
    <n v="15"/>
    <s v="VERENZUELA MARTINEZ ALEXANDER"/>
    <x v="0"/>
    <x v="0"/>
    <n v="209"/>
    <n v="23.2222222222222"/>
    <n v="184.06934812760099"/>
    <m/>
    <n v="102415.5687"/>
    <x v="1"/>
    <n v="12176.9231"/>
    <x v="1377"/>
    <x v="0"/>
    <m/>
  </r>
  <r>
    <d v="2025-05-14T01:34:51"/>
    <x v="9"/>
    <n v="38"/>
    <s v="AGUDELO ARREDONDO HECTOR HERNAN"/>
    <x v="0"/>
    <x v="0"/>
    <n v="144"/>
    <n v="16"/>
    <n v="186.897902097902"/>
    <m/>
    <n v="104070.2727"/>
    <x v="0"/>
    <n v="12177.5"/>
    <x v="1378"/>
    <x v="0"/>
    <m/>
  </r>
  <r>
    <d v="2025-05-14T01:34:49"/>
    <x v="9"/>
    <n v="32"/>
    <s v="AGUDELO GARCIA DENIN ANGELO"/>
    <x v="3"/>
    <x v="0"/>
    <n v="140"/>
    <n v="14"/>
    <n v="207.66433566433599"/>
    <m/>
    <n v="115633.6364"/>
    <x v="0"/>
    <n v="12177.5"/>
    <x v="1378"/>
    <x v="0"/>
    <m/>
  </r>
  <r>
    <d v="2025-05-14T01:34:49"/>
    <x v="1"/>
    <n v="28"/>
    <s v="AGUDELO GARCIA LLORDIN ELIAS"/>
    <x v="2"/>
    <x v="0"/>
    <n v="115"/>
    <n v="19.1666666666667"/>
    <n v="124.59860139860101"/>
    <m/>
    <n v="69380.181800000006"/>
    <x v="0"/>
    <n v="12177.5"/>
    <x v="1378"/>
    <x v="0"/>
    <m/>
  </r>
  <r>
    <d v="2025-05-14T01:34:46"/>
    <x v="1"/>
    <n v="18"/>
    <s v="BETANCUR GUZMAN JHON FERNANDO"/>
    <x v="0"/>
    <x v="0"/>
    <n v="211"/>
    <n v="23.4444444444444"/>
    <n v="186.897902097902"/>
    <m/>
    <n v="104070.2727"/>
    <x v="0"/>
    <n v="12177.5"/>
    <x v="1378"/>
    <x v="0"/>
    <m/>
  </r>
  <r>
    <d v="2025-05-14T01:34:47"/>
    <x v="1"/>
    <n v="24"/>
    <s v="CERVANTES MARTINEZ FELIX ENRIQUE"/>
    <x v="3"/>
    <x v="0"/>
    <n v="246"/>
    <n v="24.6"/>
    <n v="207.66433566433599"/>
    <s v="2 Descuentos (Asociados) "/>
    <n v="115633.6364"/>
    <x v="0"/>
    <n v="12177.5"/>
    <x v="1378"/>
    <x v="0"/>
    <m/>
  </r>
  <r>
    <d v="2025-05-14T01:34:48"/>
    <x v="1"/>
    <n v="26"/>
    <s v="CIRO MARIN RODRIGO ALBERTO"/>
    <x v="3"/>
    <x v="0"/>
    <n v="218"/>
    <n v="21.8"/>
    <n v="207.66433566433599"/>
    <m/>
    <n v="115633.6364"/>
    <x v="0"/>
    <n v="12177.5"/>
    <x v="1378"/>
    <x v="0"/>
    <m/>
  </r>
  <r>
    <d v="2025-05-14T01:34:42"/>
    <x v="1"/>
    <n v="5"/>
    <s v="DAVID  HENRY GIOVANNY"/>
    <x v="0"/>
    <x v="0"/>
    <n v="185"/>
    <n v="20.5555555555556"/>
    <n v="186.897902097902"/>
    <m/>
    <n v="104070.2727"/>
    <x v="1"/>
    <n v="12177.5"/>
    <x v="1378"/>
    <x v="0"/>
    <m/>
  </r>
  <r>
    <d v="2025-05-14T01:34:45"/>
    <x v="1"/>
    <n v="14"/>
    <s v="DIAZ LOZADA ANDRES FELIPE"/>
    <x v="1"/>
    <x v="0"/>
    <n v="223"/>
    <n v="20.272727272727298"/>
    <n v="228.43076923076899"/>
    <s v="1 Descuento (Despachador) "/>
    <n v="127197"/>
    <x v="1"/>
    <n v="12177.5"/>
    <x v="1378"/>
    <x v="0"/>
    <m/>
  </r>
  <r>
    <d v="2025-05-14T01:34:47"/>
    <x v="9"/>
    <n v="21"/>
    <s v="DURANGO DAVID JOSE"/>
    <x v="6"/>
    <x v="0"/>
    <n v="152"/>
    <n v="19"/>
    <n v="166.13146853146901"/>
    <m/>
    <n v="92506.909100000004"/>
    <x v="0"/>
    <n v="12177.5"/>
    <x v="1378"/>
    <x v="0"/>
    <m/>
  </r>
  <r>
    <d v="2025-05-14T01:34:45"/>
    <x v="9"/>
    <n v="13"/>
    <s v="DURANGO PAEZ GILDARDO"/>
    <x v="3"/>
    <x v="3"/>
    <n v="216"/>
    <n v="21.6"/>
    <n v="207.66433566433599"/>
    <s v="3 Descuentos (Asociados y conduct) "/>
    <n v="115633.6364"/>
    <x v="0"/>
    <n v="12177.5"/>
    <x v="1378"/>
    <x v="0"/>
    <m/>
  </r>
  <r>
    <d v="2025-05-14T01:34:46"/>
    <x v="9"/>
    <n v="17"/>
    <s v="ESPINOZA CHAVARRIA GUILLERMO LEON "/>
    <x v="5"/>
    <x v="0"/>
    <n v="9"/>
    <n v="9"/>
    <n v="20.766433566433601"/>
    <m/>
    <n v="11563.363600000001"/>
    <x v="0"/>
    <n v="12177.5"/>
    <x v="1378"/>
    <x v="0"/>
    <m/>
  </r>
  <r>
    <d v="2025-05-14T01:34:48"/>
    <x v="9"/>
    <n v="27"/>
    <s v="FLORES RINCON JORGE ALBERTO"/>
    <x v="9"/>
    <x v="0"/>
    <n v="285"/>
    <n v="23.75"/>
    <n v="249.197202797203"/>
    <s v="FERNEY HENAO Realiz 8 viajes donde moviliz 162 Usuarios "/>
    <n v="138760.36360000001"/>
    <x v="0"/>
    <n v="12177.5"/>
    <x v="1378"/>
    <x v="0"/>
    <m/>
  </r>
  <r>
    <d v="2025-05-14T01:34:52"/>
    <x v="1"/>
    <n v="41"/>
    <s v="GARCIA DAVID WILSON ALBERTO"/>
    <x v="3"/>
    <x v="0"/>
    <n v="196"/>
    <n v="19.600000000000001"/>
    <n v="207.66433566433599"/>
    <m/>
    <n v="115633.6364"/>
    <x v="1"/>
    <n v="12177.5"/>
    <x v="1378"/>
    <x v="0"/>
    <m/>
  </r>
  <r>
    <d v="2025-05-14T01:34:43"/>
    <x v="1"/>
    <n v="7"/>
    <s v="GIRALDO GIRALDO YOVIN ANDRES"/>
    <x v="6"/>
    <x v="0"/>
    <n v="156"/>
    <n v="19.5"/>
    <n v="166.13146853146901"/>
    <m/>
    <n v="92506.909100000004"/>
    <x v="1"/>
    <n v="12177.5"/>
    <x v="1378"/>
    <x v="0"/>
    <m/>
  </r>
  <r>
    <d v="2025-05-14T01:34:46"/>
    <x v="1"/>
    <n v="20"/>
    <s v="GONZALEZ PEREZ RAFAEL JOSE"/>
    <x v="0"/>
    <x v="0"/>
    <n v="207"/>
    <n v="23"/>
    <n v="186.897902097902"/>
    <s v="1 Descuento (Conduct) "/>
    <n v="104070.2727"/>
    <x v="0"/>
    <n v="12177.5"/>
    <x v="1378"/>
    <x v="0"/>
    <m/>
  </r>
  <r>
    <d v="2025-05-14T01:34:49"/>
    <x v="1"/>
    <n v="31"/>
    <s v="GUTIERREZ ARICAPA DANIEL HUMBERTO"/>
    <x v="3"/>
    <x v="0"/>
    <n v="204"/>
    <n v="20.399999999999999"/>
    <n v="207.66433566433599"/>
    <m/>
    <n v="115633.6364"/>
    <x v="0"/>
    <n v="12177.5"/>
    <x v="1378"/>
    <x v="0"/>
    <m/>
  </r>
  <r>
    <d v="2025-05-14T01:34:50"/>
    <x v="9"/>
    <n v="36"/>
    <s v="HINCAPIE LOPEZ DIDIER FABIAN"/>
    <x v="0"/>
    <x v="0"/>
    <n v="192"/>
    <n v="21.3333333333333"/>
    <n v="186.897902097902"/>
    <s v="2 Descuentos (Conducts) "/>
    <n v="104070.2727"/>
    <x v="0"/>
    <n v="12177.5"/>
    <x v="1378"/>
    <x v="0"/>
    <m/>
  </r>
  <r>
    <d v="2025-05-14T01:34:44"/>
    <x v="9"/>
    <n v="11"/>
    <s v="IBARGUEN GARRIDO JUAN ESTEBAN"/>
    <x v="3"/>
    <x v="0"/>
    <n v="206"/>
    <n v="20.6"/>
    <n v="207.66433566433599"/>
    <m/>
    <n v="115633.6364"/>
    <x v="0"/>
    <n v="12177.5"/>
    <x v="1378"/>
    <x v="0"/>
    <m/>
  </r>
  <r>
    <d v="2025-05-14T01:34:48"/>
    <x v="9"/>
    <n v="25"/>
    <s v="JIMENEZ HURTADO CARLOS ESTIVEN"/>
    <x v="6"/>
    <x v="0"/>
    <n v="166"/>
    <n v="20.75"/>
    <n v="166.13146853146901"/>
    <m/>
    <n v="92506.909100000004"/>
    <x v="1"/>
    <n v="12177.5"/>
    <x v="1378"/>
    <x v="0"/>
    <m/>
  </r>
  <r>
    <d v="2025-05-14T01:34:44"/>
    <x v="1"/>
    <n v="12"/>
    <s v="JIMENEZ JIMENEZ OMAR DAVID"/>
    <x v="6"/>
    <x v="0"/>
    <n v="186"/>
    <n v="23.25"/>
    <n v="166.13146853146901"/>
    <m/>
    <n v="92506.909100000004"/>
    <x v="0"/>
    <n v="12177.5"/>
    <x v="1378"/>
    <x v="0"/>
    <m/>
  </r>
  <r>
    <d v="2025-05-14T01:34:50"/>
    <x v="9"/>
    <n v="34"/>
    <s v="LOPERA ALVAREZ ESTIVEN"/>
    <x v="0"/>
    <x v="0"/>
    <n v="157"/>
    <n v="17.4444444444444"/>
    <n v="186.897902097902"/>
    <m/>
    <n v="104070.2727"/>
    <x v="0"/>
    <n v="12177.5"/>
    <x v="1378"/>
    <x v="0"/>
    <m/>
  </r>
  <r>
    <d v="2025-05-01T02:07:37"/>
    <x v="1"/>
    <n v="35"/>
    <s v="HINCAPIE LOPEZ DIDIER FABIAN"/>
    <x v="1"/>
    <x v="0"/>
    <n v="289"/>
    <n v="26.272727272727298"/>
    <n v="253.69816643159399"/>
    <m/>
    <n v="141978.42739999999"/>
    <x v="1"/>
    <n v="13095"/>
    <x v="1366"/>
    <x v="0"/>
    <m/>
  </r>
  <r>
    <d v="2025-05-14T01:34:44"/>
    <x v="1"/>
    <n v="10"/>
    <s v="MARIN ALZATE KEVIN ANDRES"/>
    <x v="4"/>
    <x v="0"/>
    <n v="143"/>
    <n v="20.428571428571399"/>
    <n v="145.36503496503499"/>
    <m/>
    <n v="80943.545499999993"/>
    <x v="0"/>
    <n v="12177.5"/>
    <x v="1378"/>
    <x v="0"/>
    <m/>
  </r>
  <r>
    <d v="2025-05-14T01:34:49"/>
    <x v="9"/>
    <n v="30"/>
    <s v="MARTINEZ  WILMAR"/>
    <x v="0"/>
    <x v="0"/>
    <n v="147"/>
    <n v="16.3333333333333"/>
    <n v="186.897902097902"/>
    <s v="4 Descuentos (Conducts y despachador) "/>
    <n v="104070.2727"/>
    <x v="0"/>
    <n v="12177.5"/>
    <x v="1378"/>
    <x v="0"/>
    <m/>
  </r>
  <r>
    <d v="2025-05-14T01:34:43"/>
    <x v="9"/>
    <n v="8"/>
    <s v="MARTINEZ CHAVERRA LUIS NORBERTO"/>
    <x v="0"/>
    <x v="0"/>
    <n v="205"/>
    <n v="22.7777777777778"/>
    <n v="186.897902097902"/>
    <s v="1 Descuento (Conduct) "/>
    <n v="104070.2727"/>
    <x v="1"/>
    <n v="12177.5"/>
    <x v="1378"/>
    <x v="0"/>
    <m/>
  </r>
  <r>
    <d v="2025-05-14T01:34:50"/>
    <x v="1"/>
    <n v="33"/>
    <s v="MARULANDA JARAMILLO DAWER ANDRES"/>
    <x v="0"/>
    <x v="0"/>
    <n v="168"/>
    <n v="18.6666666666667"/>
    <n v="186.897902097902"/>
    <m/>
    <n v="104070.2727"/>
    <x v="0"/>
    <n v="12177.5"/>
    <x v="1378"/>
    <x v="0"/>
    <m/>
  </r>
  <r>
    <d v="2025-05-14T01:34:46"/>
    <x v="9"/>
    <n v="19"/>
    <s v="MUOZ PEA WEIMAR ALONSO"/>
    <x v="3"/>
    <x v="1"/>
    <n v="221"/>
    <n v="22.1"/>
    <n v="207.66433566433599"/>
    <s v="Se descuenta 1 viaje de 4 55 pm ya que sale adelantado y NO ingresa a la minorista "/>
    <n v="104099.1914"/>
    <x v="0"/>
    <n v="12177.5"/>
    <x v="1378"/>
    <x v="1"/>
    <n v="20.716999999999999"/>
  </r>
  <r>
    <d v="2025-05-14T01:34:42"/>
    <x v="1"/>
    <n v="3"/>
    <s v="MURILLO  YORMAN ANDRES"/>
    <x v="6"/>
    <x v="0"/>
    <n v="170"/>
    <n v="20"/>
    <n v="176.51468531468501"/>
    <s v="GUILLERMO ESPINOZA Realiz 3 viajes donde moviliz 77 Usuarios, 4 Descuentos (Transbordo y usuarios desubicados) "/>
    <n v="98288.590899999996"/>
    <x v="0"/>
    <n v="12177.5"/>
    <x v="1378"/>
    <x v="0"/>
    <m/>
  </r>
  <r>
    <d v="2025-05-14T01:34:52"/>
    <x v="9"/>
    <n v="40"/>
    <s v="OCAMPO OCAMPO ANTONIO JOSE"/>
    <x v="9"/>
    <x v="0"/>
    <n v="211"/>
    <n v="17.5833333333333"/>
    <n v="249.197202797203"/>
    <m/>
    <n v="138760.36360000001"/>
    <x v="0"/>
    <n v="12177.5"/>
    <x v="1378"/>
    <x v="0"/>
    <m/>
  </r>
  <r>
    <d v="2025-05-14T01:34:52"/>
    <x v="9"/>
    <n v="42"/>
    <s v="PALACIO  RODRIGO"/>
    <x v="3"/>
    <x v="0"/>
    <n v="200"/>
    <n v="20"/>
    <n v="207.66433566433599"/>
    <m/>
    <n v="115633.6364"/>
    <x v="1"/>
    <n v="12177.5"/>
    <x v="1378"/>
    <x v="0"/>
    <m/>
  </r>
  <r>
    <d v="2025-05-14T01:34:51"/>
    <x v="1"/>
    <n v="39"/>
    <s v="PALMAR PANA EDIXON JOSUE"/>
    <x v="8"/>
    <x v="0"/>
    <n v="101"/>
    <n v="20.2"/>
    <n v="103.832167832168"/>
    <s v="1 Descuento (Despachador) "/>
    <n v="57816.818200000002"/>
    <x v="0"/>
    <n v="12177.5"/>
    <x v="1378"/>
    <x v="0"/>
    <m/>
  </r>
  <r>
    <d v="2025-05-14T01:34:41"/>
    <x v="9"/>
    <n v="2"/>
    <s v="PARIAS MURIEL JHON FREDY"/>
    <x v="0"/>
    <x v="0"/>
    <n v="186"/>
    <n v="20.6666666666667"/>
    <n v="186.897902097902"/>
    <s v="Se descuenta 0.5 viaje de 4 am ya que NO cumple con la ruta indicada "/>
    <n v="98308.022700000001"/>
    <x v="1"/>
    <n v="12177.5"/>
    <x v="1378"/>
    <x v="2"/>
    <n v="10.35"/>
  </r>
  <r>
    <d v="2025-05-14T01:34:45"/>
    <x v="1"/>
    <n v="16"/>
    <s v="PEREZ GARCIA JUAN ESTEBAN"/>
    <x v="3"/>
    <x v="0"/>
    <n v="205"/>
    <n v="20.5"/>
    <n v="207.66433566433599"/>
    <s v="3 Descuentos (Despachador y Usuarios desubicados) "/>
    <n v="115633.6364"/>
    <x v="0"/>
    <n v="12177.5"/>
    <x v="1378"/>
    <x v="0"/>
    <m/>
  </r>
  <r>
    <d v="2025-05-14T01:34:50"/>
    <x v="1"/>
    <n v="35"/>
    <s v="PULGARIN GARCIA YONATHAN ANDRES"/>
    <x v="0"/>
    <x v="0"/>
    <n v="174"/>
    <n v="19.3333333333333"/>
    <n v="186.897902097902"/>
    <s v="2 Descuentos (Conducts) "/>
    <n v="104070.2727"/>
    <x v="1"/>
    <n v="12177.5"/>
    <x v="1378"/>
    <x v="0"/>
    <m/>
  </r>
  <r>
    <d v="2025-05-14T01:34:47"/>
    <x v="1"/>
    <n v="22"/>
    <s v="QUIRAMA CASTAEDA JHON JADER"/>
    <x v="1"/>
    <x v="0"/>
    <n v="246"/>
    <n v="22.363636363636399"/>
    <n v="228.43076923076899"/>
    <m/>
    <n v="127197"/>
    <x v="1"/>
    <n v="12177.5"/>
    <x v="1378"/>
    <x v="0"/>
    <m/>
  </r>
  <r>
    <d v="2025-05-14T01:34:41"/>
    <x v="1"/>
    <n v="1"/>
    <s v="ROJAS ESCOBAR CRISTIAN ESNEIDER"/>
    <x v="0"/>
    <x v="0"/>
    <n v="179"/>
    <n v="19.8888888888889"/>
    <n v="186.897902097902"/>
    <s v="1 Descuento (Usuario desubicado) "/>
    <n v="104070.2727"/>
    <x v="0"/>
    <n v="12177.5"/>
    <x v="1378"/>
    <x v="0"/>
    <m/>
  </r>
  <r>
    <d v="2025-05-14T01:34:47"/>
    <x v="9"/>
    <n v="23"/>
    <s v="SALDARRIAGA PARRA LUIS ALBERTO"/>
    <x v="0"/>
    <x v="0"/>
    <n v="195"/>
    <n v="21.6666666666667"/>
    <n v="186.897902097902"/>
    <s v="2 Descuentos (Usuarios desubicados) "/>
    <n v="104070.2727"/>
    <x v="2"/>
    <n v="12177.5"/>
    <x v="1378"/>
    <x v="0"/>
    <m/>
  </r>
  <r>
    <d v="2025-05-14T01:34:42"/>
    <x v="9"/>
    <n v="4"/>
    <s v="SERNA GONZALES GEOVANNY ANDRES"/>
    <x v="0"/>
    <x v="0"/>
    <n v="205"/>
    <n v="22.7777777777778"/>
    <n v="186.897902097902"/>
    <s v="2 Descuentos (Conduct y usuario desubicado) "/>
    <n v="104070.2727"/>
    <x v="0"/>
    <n v="12177.5"/>
    <x v="1378"/>
    <x v="0"/>
    <m/>
  </r>
  <r>
    <d v="2025-05-14T01:34:51"/>
    <x v="1"/>
    <n v="37"/>
    <s v="TABORDA ROJAS DIEGO ALEJANDRO"/>
    <x v="0"/>
    <x v="0"/>
    <n v="205"/>
    <n v="22.7777777777778"/>
    <n v="186.897902097902"/>
    <m/>
    <n v="104070.2727"/>
    <x v="1"/>
    <n v="12177.5"/>
    <x v="1378"/>
    <x v="0"/>
    <m/>
  </r>
  <r>
    <d v="2025-05-14T01:34:43"/>
    <x v="9"/>
    <n v="6"/>
    <s v="TORRES  GABRIEL OSNEIDER"/>
    <x v="0"/>
    <x v="0"/>
    <n v="233"/>
    <n v="25.8888888888889"/>
    <n v="186.897902097902"/>
    <s v="Se descuenta 0.5 viaje de 4 16 am ya que NO cumple con la ruta indicada "/>
    <n v="98308.022700000001"/>
    <x v="0"/>
    <n v="12177.5"/>
    <x v="1378"/>
    <x v="2"/>
    <n v="10.35"/>
  </r>
  <r>
    <d v="2025-05-14T01:34:45"/>
    <x v="9"/>
    <n v="15"/>
    <s v="VERENZUELA MARTINEZ ALEXANDER"/>
    <x v="6"/>
    <x v="0"/>
    <n v="216"/>
    <n v="27"/>
    <n v="166.13146853146901"/>
    <m/>
    <n v="92506.909100000004"/>
    <x v="1"/>
    <n v="12177.5"/>
    <x v="1378"/>
    <x v="0"/>
    <m/>
  </r>
  <r>
    <d v="2025-05-15T01:25:00"/>
    <x v="1"/>
    <n v="38"/>
    <s v="AGUDELO ARREDONDO HECTOR HERNAN"/>
    <x v="4"/>
    <x v="0"/>
    <n v="164"/>
    <n v="23.428571428571399"/>
    <n v="142.22554347826099"/>
    <s v="Se descuenta 0.5 viaje de 6 37 am ya que NO cumple con la ruta "/>
    <n v="73403.192899999995"/>
    <x v="0"/>
    <n v="11853.6585"/>
    <x v="1379"/>
    <x v="2"/>
    <n v="10.25"/>
  </r>
  <r>
    <d v="2025-05-15T01:24:58"/>
    <x v="1"/>
    <n v="32"/>
    <s v="AGUDELO GARCIA DENIN ANGELO "/>
    <x v="1"/>
    <x v="0"/>
    <n v="258"/>
    <n v="23.454545454545499"/>
    <n v="223.497282608696"/>
    <s v="2 Descuentos (Usuarios desubicados) "/>
    <n v="124310.9103"/>
    <x v="0"/>
    <n v="11853.6585"/>
    <x v="1379"/>
    <x v="0"/>
    <m/>
  </r>
  <r>
    <d v="2025-05-15T01:24:57"/>
    <x v="1"/>
    <n v="28"/>
    <s v="AGUDELO GARCIA LLORDIN ELIAS"/>
    <x v="3"/>
    <x v="0"/>
    <n v="188"/>
    <n v="18.8"/>
    <n v="203.179347826087"/>
    <s v="2 Descuentos (Usuarios desubicados) "/>
    <n v="113009.9185"/>
    <x v="0"/>
    <n v="11853.6585"/>
    <x v="1379"/>
    <x v="0"/>
    <m/>
  </r>
  <r>
    <d v="2025-05-15T01:24:58"/>
    <x v="9"/>
    <n v="31"/>
    <s v="AGUIRRE GARCIA DEIMAR ANDRES "/>
    <x v="1"/>
    <x v="0"/>
    <n v="192"/>
    <n v="17.454545454545499"/>
    <n v="223.497282608696"/>
    <s v="2 Descuentos (conduct y despachador) "/>
    <n v="124310.9103"/>
    <x v="0"/>
    <n v="11853.6585"/>
    <x v="1379"/>
    <x v="0"/>
    <m/>
  </r>
  <r>
    <d v="2025-05-15T01:24:59"/>
    <x v="1"/>
    <n v="36"/>
    <s v="BERNAL RONDON KEVIN OSWALDO"/>
    <x v="0"/>
    <x v="0"/>
    <n v="186"/>
    <n v="20.6666666666667"/>
    <n v="182.861413043478"/>
    <s v="4 Descuentos (Transbordo y usuarios desubicados) "/>
    <n v="101708.92660000001"/>
    <x v="0"/>
    <n v="11853.6585"/>
    <x v="1379"/>
    <x v="0"/>
    <m/>
  </r>
  <r>
    <d v="2025-05-15T01:24:56"/>
    <x v="1"/>
    <n v="26"/>
    <s v="CIRO MARIN RODRIGO ALBERTO "/>
    <x v="0"/>
    <x v="0"/>
    <n v="170"/>
    <n v="18.8888888888889"/>
    <n v="182.861413043478"/>
    <s v="Se descuenta 0.5 viaje de 7 45 am ya que se desva sin autorizacin. 2 Descuentos (Usuarios desubicados) "/>
    <n v="96005.176600000006"/>
    <x v="0"/>
    <n v="11853.6585"/>
    <x v="1379"/>
    <x v="2"/>
    <n v="10.25"/>
  </r>
  <r>
    <d v="2025-05-15T01:24:54"/>
    <x v="9"/>
    <n v="21"/>
    <s v="DAVID  HENRY GIOVANNY"/>
    <x v="0"/>
    <x v="0"/>
    <n v="199"/>
    <n v="22.1111111111111"/>
    <n v="182.861413043478"/>
    <m/>
    <n v="101708.92660000001"/>
    <x v="0"/>
    <n v="11853.6585"/>
    <x v="1379"/>
    <x v="0"/>
    <m/>
  </r>
  <r>
    <d v="2025-05-15T01:24:52"/>
    <x v="1"/>
    <n v="14"/>
    <s v="DIAZ LOZADA ANDRES FELIPE "/>
    <x v="1"/>
    <x v="0"/>
    <n v="209"/>
    <n v="19"/>
    <n v="223.497282608696"/>
    <s v="4 Descuentos (Transbordo y asociado) "/>
    <n v="124310.9103"/>
    <x v="1"/>
    <n v="11853.6585"/>
    <x v="1379"/>
    <x v="0"/>
    <m/>
  </r>
  <r>
    <d v="2025-05-15T01:24:51"/>
    <x v="9"/>
    <n v="13"/>
    <s v="DURANGO PAEZ GILDARDO"/>
    <x v="2"/>
    <x v="0"/>
    <n v="136"/>
    <n v="22.6666666666667"/>
    <n v="121.907608695652"/>
    <m/>
    <n v="67805.951100000006"/>
    <x v="0"/>
    <n v="11853.6585"/>
    <x v="1379"/>
    <x v="0"/>
    <m/>
  </r>
  <r>
    <d v="2025-05-15T01:25:01"/>
    <x v="9"/>
    <n v="41"/>
    <s v="GARCIA DAVID WILSON ALBERTO"/>
    <x v="0"/>
    <x v="0"/>
    <n v="196"/>
    <n v="21.7777777777778"/>
    <n v="182.861413043478"/>
    <m/>
    <n v="101708.92660000001"/>
    <x v="1"/>
    <n v="11853.6585"/>
    <x v="1379"/>
    <x v="0"/>
    <m/>
  </r>
  <r>
    <d v="2025-05-15T01:24:48"/>
    <x v="1"/>
    <n v="7"/>
    <s v="GIRALDO GIRALDO YOVIN ANDRES"/>
    <x v="3"/>
    <x v="0"/>
    <n v="245"/>
    <n v="24.5"/>
    <n v="203.179347826087"/>
    <s v="2 Descuentos (Usuarios desubicados) "/>
    <n v="113009.9185"/>
    <x v="1"/>
    <n v="11853.6585"/>
    <x v="1379"/>
    <x v="0"/>
    <m/>
  </r>
  <r>
    <d v="2025-05-15T01:24:54"/>
    <x v="1"/>
    <n v="20"/>
    <s v="GONZALEZ PEREZ RAFAEL JOSE"/>
    <x v="0"/>
    <x v="0"/>
    <n v="184"/>
    <n v="20.4444444444444"/>
    <n v="182.861413043478"/>
    <m/>
    <n v="101708.92660000001"/>
    <x v="0"/>
    <n v="11853.6585"/>
    <x v="1379"/>
    <x v="0"/>
    <m/>
  </r>
  <r>
    <d v="2025-05-15T01:24:46"/>
    <x v="9"/>
    <n v="4"/>
    <s v="HENAO HOYOS SANTIAGO"/>
    <x v="0"/>
    <x v="0"/>
    <n v="176"/>
    <n v="19.5555555555556"/>
    <n v="182.861413043478"/>
    <s v="1 Descuento (Despachador) "/>
    <n v="101708.92660000001"/>
    <x v="0"/>
    <n v="11853.6585"/>
    <x v="1379"/>
    <x v="0"/>
    <m/>
  </r>
  <r>
    <d v="2025-05-15T01:24:56"/>
    <x v="9"/>
    <n v="27"/>
    <s v="HENAO MUOZ FERNEY "/>
    <x v="9"/>
    <x v="0"/>
    <n v="280"/>
    <n v="23.3333333333333"/>
    <n v="243.815217391304"/>
    <s v="JEFERSON RUA Realiz 6 viajes donde moviliz 125 Usuarios, 8 Descuentos (Despachadores, conducts y usuarios desubicados) "/>
    <n v="135611.90220000001"/>
    <x v="0"/>
    <n v="11853.6585"/>
    <x v="1379"/>
    <x v="0"/>
    <m/>
  </r>
  <r>
    <d v="2025-05-15T01:24:52"/>
    <x v="9"/>
    <n v="15"/>
    <s v="HERNANDEZ MACIAS GILBERTO"/>
    <x v="3"/>
    <x v="0"/>
    <n v="252"/>
    <n v="25.2"/>
    <n v="203.179347826087"/>
    <m/>
    <n v="113009.9185"/>
    <x v="1"/>
    <n v="11853.6585"/>
    <x v="1379"/>
    <x v="0"/>
    <m/>
  </r>
  <r>
    <d v="2025-05-15T01:24:55"/>
    <x v="1"/>
    <n v="24"/>
    <s v="HERRERA GIRALDO DAVINSON"/>
    <x v="5"/>
    <x v="0"/>
    <n v="19"/>
    <n v="19"/>
    <n v="20.317934782608699"/>
    <s v="3 Descuentos (Transbordo) "/>
    <n v="11300.9918"/>
    <x v="0"/>
    <n v="11853.6585"/>
    <x v="1379"/>
    <x v="0"/>
    <m/>
  </r>
  <r>
    <d v="2025-05-15T01:24:55"/>
    <x v="1"/>
    <n v="22"/>
    <s v="HINCAPIE LOPEZ DIDIER FABIAN"/>
    <x v="3"/>
    <x v="0"/>
    <n v="221"/>
    <n v="22.1"/>
    <n v="203.179347826087"/>
    <m/>
    <n v="113009.9185"/>
    <x v="1"/>
    <n v="11853.6585"/>
    <x v="1379"/>
    <x v="0"/>
    <m/>
  </r>
  <r>
    <d v="2025-05-15T01:24:50"/>
    <x v="9"/>
    <n v="11"/>
    <s v="IBARGUEN GARRIDO JUAN ESTEBAN"/>
    <x v="3"/>
    <x v="0"/>
    <n v="211"/>
    <n v="21.1"/>
    <n v="203.179347826087"/>
    <m/>
    <n v="113009.9185"/>
    <x v="0"/>
    <n v="11853.6585"/>
    <x v="1379"/>
    <x v="0"/>
    <m/>
  </r>
  <r>
    <d v="2025-05-15T01:24:52"/>
    <x v="1"/>
    <n v="16"/>
    <s v="JARAMILLO JARAMILLO FRANCISCO WBEIMAR"/>
    <x v="0"/>
    <x v="0"/>
    <n v="152"/>
    <n v="16.8888888888889"/>
    <n v="182.861413043478"/>
    <m/>
    <n v="101708.92660000001"/>
    <x v="0"/>
    <n v="11853.6585"/>
    <x v="1379"/>
    <x v="0"/>
    <m/>
  </r>
  <r>
    <d v="2025-05-15T01:24:56"/>
    <x v="9"/>
    <n v="25"/>
    <s v="JIMENEZ HURTADO CARLOS ESTIVEN"/>
    <x v="0"/>
    <x v="0"/>
    <n v="174"/>
    <n v="19.3333333333333"/>
    <n v="182.861413043478"/>
    <m/>
    <n v="101708.92660000001"/>
    <x v="1"/>
    <n v="11853.6585"/>
    <x v="1379"/>
    <x v="0"/>
    <m/>
  </r>
  <r>
    <d v="2025-05-15T01:24:51"/>
    <x v="1"/>
    <n v="12"/>
    <s v="JIMENEZ JIMENEZ OMAR DAVID"/>
    <x v="4"/>
    <x v="0"/>
    <n v="141"/>
    <n v="20.1428571428571"/>
    <n v="142.22554347826099"/>
    <m/>
    <n v="79106.942899999995"/>
    <x v="0"/>
    <n v="11853.6585"/>
    <x v="1379"/>
    <x v="0"/>
    <m/>
  </r>
  <r>
    <d v="2025-05-15T01:24:47"/>
    <x v="1"/>
    <n v="5"/>
    <s v="LONDOO LOPERA DUVAN ANDRES"/>
    <x v="3"/>
    <x v="0"/>
    <n v="240"/>
    <n v="24"/>
    <n v="203.179347826087"/>
    <m/>
    <n v="113009.9185"/>
    <x v="1"/>
    <n v="11853.6585"/>
    <x v="1379"/>
    <x v="0"/>
    <m/>
  </r>
  <r>
    <d v="2025-05-12T11:52:18"/>
    <x v="12"/>
    <n v="8"/>
    <s v="JARAMILLO FRANCISCO WBEIMAR"/>
    <x v="3"/>
    <x v="0"/>
    <n v="202"/>
    <n v="202"/>
    <n v="208020304568528"/>
    <m/>
    <n v="1158418782"/>
    <x v="1"/>
    <n v="14726087"/>
    <x v="1277"/>
    <x v="0"/>
    <m/>
  </r>
  <r>
    <d v="2025-05-01T02:07:37"/>
    <x v="9"/>
    <n v="36"/>
    <s v="JARAMILLO JARAMILLO FRANCISCO WBEIMAR"/>
    <x v="3"/>
    <x v="0"/>
    <n v="217"/>
    <n v="21.7"/>
    <n v="230.63469675599401"/>
    <s v="2 Descuentos (Transbordo) "/>
    <n v="129071.29760000001"/>
    <x v="0"/>
    <n v="13095"/>
    <x v="1366"/>
    <x v="0"/>
    <m/>
  </r>
  <r>
    <d v="2025-05-15T01:24:59"/>
    <x v="1"/>
    <n v="34"/>
    <s v="LOPERA ALVAREZ ESTIVEN"/>
    <x v="0"/>
    <x v="0"/>
    <n v="154"/>
    <n v="17.1111111111111"/>
    <n v="182.861413043478"/>
    <m/>
    <n v="101708.92660000001"/>
    <x v="0"/>
    <n v="11853.6585"/>
    <x v="1379"/>
    <x v="0"/>
    <m/>
  </r>
  <r>
    <d v="2025-05-15T01:24:48"/>
    <x v="9"/>
    <n v="6"/>
    <s v="LOPEZ PINEDA DANIEL ESTIVEN"/>
    <x v="3"/>
    <x v="0"/>
    <n v="174"/>
    <n v="17.399999999999999"/>
    <n v="203.179347826087"/>
    <s v="1 Descuento (Jefe de ruta) "/>
    <n v="113009.9185"/>
    <x v="0"/>
    <n v="11853.6585"/>
    <x v="1379"/>
    <x v="0"/>
    <m/>
  </r>
  <r>
    <d v="2025-05-15T01:24:50"/>
    <x v="1"/>
    <n v="10"/>
    <s v="MARIN ALZATE KEVIN ANDRES"/>
    <x v="0"/>
    <x v="0"/>
    <n v="110"/>
    <n v="12.2222222222222"/>
    <n v="182.861413043478"/>
    <m/>
    <n v="101708.92660000001"/>
    <x v="0"/>
    <n v="11853.6585"/>
    <x v="1379"/>
    <x v="0"/>
    <m/>
  </r>
  <r>
    <d v="2025-05-15T01:24:49"/>
    <x v="9"/>
    <n v="8"/>
    <s v="MARTINEZ CHAVERRA LUIS NORBERTO"/>
    <x v="3"/>
    <x v="0"/>
    <n v="228"/>
    <n v="22.8"/>
    <n v="203.179347826087"/>
    <m/>
    <n v="113009.9185"/>
    <x v="1"/>
    <n v="11853.6585"/>
    <x v="1379"/>
    <x v="0"/>
    <m/>
  </r>
  <r>
    <d v="2025-05-15T01:24:58"/>
    <x v="9"/>
    <n v="33"/>
    <s v="MARULANDA JARAMILLO DAWER ANDRES"/>
    <x v="0"/>
    <x v="0"/>
    <n v="165"/>
    <n v="18.3333333333333"/>
    <n v="182.861413043478"/>
    <m/>
    <n v="101708.92660000001"/>
    <x v="0"/>
    <n v="11853.6585"/>
    <x v="1379"/>
    <x v="0"/>
    <m/>
  </r>
  <r>
    <d v="2025-05-15T01:24:46"/>
    <x v="1"/>
    <n v="3"/>
    <s v="MUNERA  ALEJANDRO"/>
    <x v="3"/>
    <x v="0"/>
    <n v="181"/>
    <n v="18.100000000000001"/>
    <n v="203.179347826087"/>
    <m/>
    <n v="113009.9185"/>
    <x v="0"/>
    <n v="11853.6585"/>
    <x v="1379"/>
    <x v="0"/>
    <m/>
  </r>
  <r>
    <d v="2025-05-15T01:24:54"/>
    <x v="9"/>
    <n v="19"/>
    <s v="MUOZ PEA WEIMAR ALONSO "/>
    <x v="3"/>
    <x v="0"/>
    <n v="208"/>
    <n v="20.8"/>
    <n v="203.179347826087"/>
    <m/>
    <n v="113009.9185"/>
    <x v="0"/>
    <n v="11853.6585"/>
    <x v="1379"/>
    <x v="0"/>
    <m/>
  </r>
  <r>
    <d v="2025-05-15T01:24:53"/>
    <x v="9"/>
    <n v="17"/>
    <s v="MURILLO  YORMAN ANDRES"/>
    <x v="0"/>
    <x v="0"/>
    <n v="145"/>
    <n v="16.1111111111111"/>
    <n v="182.861413043478"/>
    <s v="4 Descuentos (Conduct y despachadores) "/>
    <n v="101708.92660000001"/>
    <x v="0"/>
    <n v="11853.6585"/>
    <x v="1379"/>
    <x v="0"/>
    <m/>
  </r>
  <r>
    <d v="2025-05-15T01:25:00"/>
    <x v="1"/>
    <n v="40"/>
    <s v="OCAMPO OCAMPO ANTONIO JOSE"/>
    <x v="0"/>
    <x v="0"/>
    <n v="220"/>
    <n v="24.4444444444444"/>
    <n v="182.861413043478"/>
    <m/>
    <n v="101708.92660000001"/>
    <x v="0"/>
    <n v="11853.6585"/>
    <x v="1379"/>
    <x v="0"/>
    <m/>
  </r>
  <r>
    <d v="2025-05-15T01:25:01"/>
    <x v="1"/>
    <n v="42"/>
    <s v="PALACIO  RODRIGO"/>
    <x v="0"/>
    <x v="0"/>
    <n v="210"/>
    <n v="23.3333333333333"/>
    <n v="182.861413043478"/>
    <m/>
    <n v="101708.92660000001"/>
    <x v="1"/>
    <n v="11853.6585"/>
    <x v="1379"/>
    <x v="0"/>
    <m/>
  </r>
  <r>
    <d v="2025-05-15T01:25:00"/>
    <x v="9"/>
    <n v="39"/>
    <s v="PALMAR PANA EDIXON JOSUE "/>
    <x v="0"/>
    <x v="3"/>
    <n v="184"/>
    <n v="20.4444444444444"/>
    <n v="182.861413043478"/>
    <m/>
    <n v="101708.92660000001"/>
    <x v="0"/>
    <n v="11853.6585"/>
    <x v="1379"/>
    <x v="0"/>
    <m/>
  </r>
  <r>
    <d v="2025-05-15T01:24:45"/>
    <x v="9"/>
    <n v="2"/>
    <s v="PARIAS MURIEL JHON FREDY"/>
    <x v="11"/>
    <x v="2"/>
    <n v="90"/>
    <n v="36"/>
    <n v="50.794836956521699"/>
    <s v="Se descuenta 1 viaje por reincidencia en llamados de atencin al no cumplir con los tiempos establecidos "/>
    <n v="16818.069599999999"/>
    <x v="1"/>
    <n v="11853.6585"/>
    <x v="1379"/>
    <x v="1"/>
    <n v="20.545999999999999"/>
  </r>
  <r>
    <d v="2025-05-15T01:24:53"/>
    <x v="1"/>
    <n v="18"/>
    <s v="PEREZ RESTREPO YEIBER"/>
    <x v="0"/>
    <x v="0"/>
    <n v="134"/>
    <n v="14.8888888888889"/>
    <n v="182.861413043478"/>
    <m/>
    <n v="101708.92660000001"/>
    <x v="0"/>
    <n v="11853.6585"/>
    <x v="1379"/>
    <x v="0"/>
    <m/>
  </r>
  <r>
    <d v="2025-05-15T01:24:59"/>
    <x v="9"/>
    <n v="35"/>
    <s v="PULGARIN GARCIA YONATHAN ANDRES"/>
    <x v="6"/>
    <x v="0"/>
    <n v="155"/>
    <n v="20.6666666666667"/>
    <n v="152.38451086956499"/>
    <s v="8 Descuentos (Transbordo, monitoreo y despachador) "/>
    <n v="84757.438899999994"/>
    <x v="1"/>
    <n v="11853.6585"/>
    <x v="1379"/>
    <x v="0"/>
    <m/>
  </r>
  <r>
    <d v="2025-05-15T01:24:45"/>
    <x v="1"/>
    <n v="1"/>
    <s v="ROJAS ESCOBAR CRISTIAN ESNEIDER"/>
    <x v="0"/>
    <x v="0"/>
    <n v="155"/>
    <n v="17.2222222222222"/>
    <n v="182.861413043478"/>
    <s v="4 Descuentos (Usuarios desubicados, propietario y tecnico radios) "/>
    <n v="101708.92660000001"/>
    <x v="0"/>
    <n v="11853.6585"/>
    <x v="1379"/>
    <x v="0"/>
    <m/>
  </r>
  <r>
    <d v="2025-05-15T01:24:55"/>
    <x v="9"/>
    <n v="23"/>
    <s v="SALDARRIAGA PARRA LUIS ALBERTO"/>
    <x v="3"/>
    <x v="0"/>
    <n v="185"/>
    <n v="18.5"/>
    <n v="203.179347826087"/>
    <m/>
    <n v="113009.9185"/>
    <x v="2"/>
    <n v="11853.6585"/>
    <x v="1379"/>
    <x v="0"/>
    <m/>
  </r>
  <r>
    <d v="2025-05-15T01:24:59"/>
    <x v="9"/>
    <n v="37"/>
    <s v="TABORDA ROJAS DIEGO ALEJANDRO"/>
    <x v="1"/>
    <x v="0"/>
    <n v="212"/>
    <n v="19.272727272727298"/>
    <n v="223.497282608696"/>
    <m/>
    <n v="124310.9103"/>
    <x v="1"/>
    <n v="11853.6585"/>
    <x v="1379"/>
    <x v="0"/>
    <m/>
  </r>
  <r>
    <d v="2025-05-15T01:24:57"/>
    <x v="1"/>
    <n v="30"/>
    <s v="TORRES  GABRIEL OSNEIDER"/>
    <x v="6"/>
    <x v="0"/>
    <n v="172"/>
    <n v="21.5"/>
    <n v="162.54347826086999"/>
    <m/>
    <n v="90407.934800000003"/>
    <x v="0"/>
    <n v="11853.6585"/>
    <x v="1379"/>
    <x v="0"/>
    <m/>
  </r>
  <r>
    <d v="2025-05-15T01:24:57"/>
    <x v="9"/>
    <n v="29"/>
    <s v="VALENCIA MENDOZA JHON "/>
    <x v="3"/>
    <x v="0"/>
    <n v="202"/>
    <n v="20.2"/>
    <n v="203.179347826087"/>
    <m/>
    <n v="113009.9185"/>
    <x v="0"/>
    <n v="11853.6585"/>
    <x v="1379"/>
    <x v="0"/>
    <m/>
  </r>
  <r>
    <d v="2025-05-16T02:08:43"/>
    <x v="1"/>
    <n v="32"/>
    <s v="AGUDELO GARCIA DENIN ANGELO"/>
    <x v="3"/>
    <x v="0"/>
    <n v="203"/>
    <n v="20.3"/>
    <n v="208.77914951989001"/>
    <s v="2 Descuentos (Despachadores) "/>
    <n v="116285.80250000001"/>
    <x v="0"/>
    <n v="12855.263199999999"/>
    <x v="1380"/>
    <x v="0"/>
    <m/>
  </r>
  <r>
    <d v="2025-05-12T11:52:21"/>
    <x v="12"/>
    <n v="38"/>
    <s v="JIMENEZ ESTEBAN"/>
    <x v="3"/>
    <x v="0"/>
    <n v="239"/>
    <n v="239"/>
    <n v="208020304568528"/>
    <m/>
    <n v="1158418782"/>
    <x v="0"/>
    <n v="14726087"/>
    <x v="1277"/>
    <x v="0"/>
    <m/>
  </r>
  <r>
    <d v="2025-05-01T02:07:38"/>
    <x v="9"/>
    <n v="38"/>
    <s v="JIMENEZ HERNANDEZ ESTEBAN CAMILO"/>
    <x v="5"/>
    <x v="0"/>
    <n v="15"/>
    <n v="15"/>
    <n v="23.0634696755994"/>
    <m/>
    <n v="12907.129800000001"/>
    <x v="0"/>
    <n v="13095"/>
    <x v="1366"/>
    <x v="0"/>
    <m/>
  </r>
  <r>
    <d v="2025-05-01T02:07:34"/>
    <x v="1"/>
    <n v="25"/>
    <s v="JIMENEZ HURTADO CARLOS ESTIVEN"/>
    <x v="0"/>
    <x v="0"/>
    <n v="251"/>
    <n v="27.8888888888889"/>
    <n v="207.571227080395"/>
    <s v="SANTIAGO HOYOS Realiz 5 viajes donde moviliz 155 Usuarios, 2 Descuentos (Usuarios desubicados) "/>
    <n v="116164.1678"/>
    <x v="1"/>
    <n v="13095"/>
    <x v="1366"/>
    <x v="0"/>
    <m/>
  </r>
  <r>
    <d v="2025-05-16T02:08:43"/>
    <x v="9"/>
    <n v="31"/>
    <s v="AGUIRRE GARCIA DEIMAR ANDRES"/>
    <x v="3"/>
    <x v="0"/>
    <n v="183"/>
    <n v="18.3"/>
    <n v="208.77914951989001"/>
    <s v="1 Descuento (Conduct) "/>
    <n v="116285.80250000001"/>
    <x v="0"/>
    <n v="12855.263199999999"/>
    <x v="1380"/>
    <x v="0"/>
    <m/>
  </r>
  <r>
    <d v="2025-05-16T02:08:44"/>
    <x v="1"/>
    <n v="36"/>
    <s v="BERNAL RONDON KEVIN OSWALDO"/>
    <x v="0"/>
    <x v="0"/>
    <n v="191"/>
    <n v="21.2222222222222"/>
    <n v="187.90123456790101"/>
    <s v="1 Descuento (Conduct) "/>
    <n v="104657.2222"/>
    <x v="0"/>
    <n v="12855.263199999999"/>
    <x v="1380"/>
    <x v="0"/>
    <m/>
  </r>
  <r>
    <d v="2025-05-16T02:08:44"/>
    <x v="9"/>
    <n v="39"/>
    <s v="CERVANTES MARTINEZ FELIX ENRIQUE"/>
    <x v="6"/>
    <x v="0"/>
    <n v="175"/>
    <n v="21.875"/>
    <n v="167.02331961591199"/>
    <m/>
    <n v="93028.642000000007"/>
    <x v="0"/>
    <n v="12855.263199999999"/>
    <x v="1380"/>
    <x v="0"/>
    <m/>
  </r>
  <r>
    <d v="2025-05-16T02:08:41"/>
    <x v="1"/>
    <n v="26"/>
    <s v="CIRO MARIN RODRIGO ALBERTO"/>
    <x v="3"/>
    <x v="0"/>
    <n v="183"/>
    <n v="18.3"/>
    <n v="208.77914951989001"/>
    <s v="2 Descuentos (Usuarios desubicados) "/>
    <n v="116285.80250000001"/>
    <x v="0"/>
    <n v="12855.263199999999"/>
    <x v="1380"/>
    <x v="0"/>
    <m/>
  </r>
  <r>
    <d v="2025-05-16T02:08:38"/>
    <x v="9"/>
    <n v="12"/>
    <s v="DAVID  HENRY GIOVANNY"/>
    <x v="0"/>
    <x v="0"/>
    <n v="164"/>
    <n v="18.2222222222222"/>
    <n v="187.90123456790101"/>
    <m/>
    <n v="104657.2222"/>
    <x v="0"/>
    <n v="12855.263199999999"/>
    <x v="1380"/>
    <x v="0"/>
    <m/>
  </r>
  <r>
    <d v="2025-05-16T02:08:40"/>
    <x v="9"/>
    <n v="21"/>
    <s v="DURANGO DAVID JOSE"/>
    <x v="0"/>
    <x v="0"/>
    <n v="202"/>
    <n v="22.4444444444444"/>
    <n v="187.90123456790101"/>
    <m/>
    <n v="104657.2222"/>
    <x v="0"/>
    <n v="12855.263199999999"/>
    <x v="1380"/>
    <x v="0"/>
    <m/>
  </r>
  <r>
    <d v="2025-05-16T02:08:42"/>
    <x v="9"/>
    <n v="27"/>
    <s v="FLORES RINCON JORGE ALBERTO"/>
    <x v="12"/>
    <x v="0"/>
    <n v="277"/>
    <n v="21.307692307692299"/>
    <n v="271.41289437585698"/>
    <m/>
    <n v="151171.54319999999"/>
    <x v="0"/>
    <n v="12855.263199999999"/>
    <x v="1380"/>
    <x v="0"/>
    <m/>
  </r>
  <r>
    <d v="2025-05-16T02:08:45"/>
    <x v="9"/>
    <n v="41"/>
    <s v="GARCIA DAVID WILSON ALBERTO"/>
    <x v="3"/>
    <x v="0"/>
    <n v="211"/>
    <n v="21.1"/>
    <n v="208.77914951989001"/>
    <s v="3 Descuentos (Transbordo) "/>
    <n v="116285.80250000001"/>
    <x v="1"/>
    <n v="12855.263199999999"/>
    <x v="1380"/>
    <x v="0"/>
    <m/>
  </r>
  <r>
    <d v="2025-05-16T02:08:37"/>
    <x v="9"/>
    <n v="7"/>
    <s v="GIRALDO GIRALDO YOVIN ANDRES"/>
    <x v="1"/>
    <x v="0"/>
    <n v="225"/>
    <n v="20.454545454545499"/>
    <n v="229.65706447187901"/>
    <s v="13 Descuentos (Transbordo) "/>
    <n v="127914.3827"/>
    <x v="1"/>
    <n v="12855.263199999999"/>
    <x v="1380"/>
    <x v="0"/>
    <m/>
  </r>
  <r>
    <d v="2025-05-16T02:08:44"/>
    <x v="1"/>
    <n v="38"/>
    <s v="GUTIERREZ ARICAPA DANIEL HUMBERTO"/>
    <x v="0"/>
    <x v="0"/>
    <n v="213"/>
    <n v="23.6666666666667"/>
    <n v="187.90123456790101"/>
    <m/>
    <n v="104657.2222"/>
    <x v="0"/>
    <n v="12855.263199999999"/>
    <x v="1380"/>
    <x v="0"/>
    <m/>
  </r>
  <r>
    <d v="2025-05-16T02:08:42"/>
    <x v="1"/>
    <n v="28"/>
    <s v="HENAO HOYOS SANTIAGO"/>
    <x v="3"/>
    <x v="0"/>
    <n v="171"/>
    <n v="17.100000000000001"/>
    <n v="208.77914951989001"/>
    <m/>
    <n v="116285.80250000001"/>
    <x v="0"/>
    <n v="12855.263199999999"/>
    <x v="1380"/>
    <x v="0"/>
    <m/>
  </r>
  <r>
    <d v="2025-05-16T02:08:41"/>
    <x v="9"/>
    <n v="25"/>
    <s v="HENAO MUOZ FERNEY"/>
    <x v="3"/>
    <x v="0"/>
    <n v="271"/>
    <n v="27.1"/>
    <n v="208.77914951989001"/>
    <s v="4 Descuentos (Conducts) "/>
    <n v="116285.80250000001"/>
    <x v="1"/>
    <n v="12855.263199999999"/>
    <x v="1380"/>
    <x v="0"/>
    <m/>
  </r>
  <r>
    <d v="2025-05-01T02:07:30"/>
    <x v="9"/>
    <n v="12"/>
    <s v="JIMENEZ JIMENEZ OMAR DAVID"/>
    <x v="4"/>
    <x v="0"/>
    <n v="190"/>
    <n v="27.1428571428571"/>
    <n v="161.44428772919599"/>
    <m/>
    <n v="90349.908299999996"/>
    <x v="0"/>
    <n v="13095"/>
    <x v="1366"/>
    <x v="0"/>
    <m/>
  </r>
  <r>
    <d v="2025-05-16T02:08:40"/>
    <x v="1"/>
    <n v="20"/>
    <s v="HERNANDEZ MACIAS GILBERTO"/>
    <x v="1"/>
    <x v="0"/>
    <n v="215"/>
    <n v="19.545454545454501"/>
    <n v="229.65706447187901"/>
    <s v="3 Descuentos (conducts y despachador) "/>
    <n v="127914.3827"/>
    <x v="0"/>
    <n v="12855.263199999999"/>
    <x v="1380"/>
    <x v="0"/>
    <m/>
  </r>
  <r>
    <d v="2025-05-16T02:08:41"/>
    <x v="1"/>
    <n v="24"/>
    <s v="HERRERA GIRALDO DAVINSON"/>
    <x v="11"/>
    <x v="3"/>
    <n v="12"/>
    <n v="8"/>
    <n v="31.316872427983501"/>
    <m/>
    <n v="17442.8704"/>
    <x v="0"/>
    <n v="12855.263199999999"/>
    <x v="1380"/>
    <x v="0"/>
    <m/>
  </r>
  <r>
    <d v="2025-05-16T02:08:39"/>
    <x v="1"/>
    <n v="14"/>
    <s v="HINCAPIE LOPEZ DIDIER FABIAN"/>
    <x v="0"/>
    <x v="0"/>
    <n v="222"/>
    <n v="24.6666666666667"/>
    <n v="187.90123456790101"/>
    <m/>
    <n v="104657.2222"/>
    <x v="1"/>
    <n v="12855.263199999999"/>
    <x v="1380"/>
    <x v="0"/>
    <m/>
  </r>
  <r>
    <d v="2025-05-16T02:08:38"/>
    <x v="1"/>
    <n v="11"/>
    <s v="IBARGUEN GARRIDO JUAN ESTEBAN"/>
    <x v="3"/>
    <x v="1"/>
    <n v="182"/>
    <n v="18.2"/>
    <n v="208.77914951989001"/>
    <s v="Se descuenta 0.5 viaje de 8 54 am ya que NO ingresa al 13 sin autorizacin"/>
    <n v="110494.30250000001"/>
    <x v="0"/>
    <n v="12855.263199999999"/>
    <x v="1380"/>
    <x v="2"/>
    <n v="10.4"/>
  </r>
  <r>
    <d v="2025-05-16T02:08:45"/>
    <x v="1"/>
    <n v="40"/>
    <s v="JARAMILLO JARAMILLO FRANCISCO WBEIMAR"/>
    <x v="0"/>
    <x v="0"/>
    <n v="168"/>
    <n v="18.6666666666667"/>
    <n v="187.90123456790101"/>
    <m/>
    <n v="104657.2222"/>
    <x v="0"/>
    <n v="12855.263199999999"/>
    <x v="1380"/>
    <x v="0"/>
    <m/>
  </r>
  <r>
    <d v="2025-05-16T02:08:37"/>
    <x v="9"/>
    <n v="5"/>
    <s v="LONDOO LOPERA DUVAN ANDRES"/>
    <x v="0"/>
    <x v="0"/>
    <n v="220"/>
    <n v="24.4444444444444"/>
    <n v="187.90123456790101"/>
    <s v="2 Descuentos (Usuarios desubicados) "/>
    <n v="104657.2222"/>
    <x v="1"/>
    <n v="12855.263199999999"/>
    <x v="1380"/>
    <x v="0"/>
    <m/>
  </r>
  <r>
    <d v="2025-05-16T02:08:35"/>
    <x v="9"/>
    <n v="1"/>
    <s v="LOPERA ALVAREZ ESTIVEN"/>
    <x v="0"/>
    <x v="0"/>
    <n v="186"/>
    <n v="20.6666666666667"/>
    <n v="187.90123456790101"/>
    <m/>
    <n v="104657.2222"/>
    <x v="0"/>
    <n v="12855.263199999999"/>
    <x v="1380"/>
    <x v="0"/>
    <m/>
  </r>
  <r>
    <d v="2025-05-16T02:08:37"/>
    <x v="1"/>
    <n v="6"/>
    <s v="LOPEZ PINEDA DANIEL ESTIVEN "/>
    <x v="0"/>
    <x v="0"/>
    <n v="167"/>
    <n v="18.5555555555556"/>
    <n v="187.90123456790101"/>
    <s v="1 Descuento (Despachador) "/>
    <n v="104657.2222"/>
    <x v="0"/>
    <n v="12855.263199999999"/>
    <x v="1380"/>
    <x v="0"/>
    <m/>
  </r>
  <r>
    <d v="2025-05-16T02:08:38"/>
    <x v="9"/>
    <n v="10"/>
    <s v="MARIN ALZATE KEVIN ANDRES"/>
    <x v="0"/>
    <x v="0"/>
    <n v="150"/>
    <n v="16.6666666666667"/>
    <n v="187.90123456790101"/>
    <m/>
    <n v="104657.2222"/>
    <x v="0"/>
    <n v="12855.263199999999"/>
    <x v="1380"/>
    <x v="0"/>
    <m/>
  </r>
  <r>
    <d v="2025-05-16T02:08:42"/>
    <x v="1"/>
    <n v="30"/>
    <s v="MARTINEZ  WILMAR"/>
    <x v="1"/>
    <x v="0"/>
    <n v="212"/>
    <n v="19.272727272727298"/>
    <n v="229.65706447187901"/>
    <s v="5 Descuentos (Usuario movilidad reducida, despachador y conducts) "/>
    <n v="127914.3827"/>
    <x v="0"/>
    <n v="12855.263199999999"/>
    <x v="1380"/>
    <x v="0"/>
    <m/>
  </r>
  <r>
    <d v="2025-05-16T02:08:37"/>
    <x v="1"/>
    <n v="8"/>
    <s v="MARTINEZ CHAVERRA LUIS NORBERTO"/>
    <x v="0"/>
    <x v="0"/>
    <n v="222"/>
    <n v="24.6666666666667"/>
    <n v="187.90123456790101"/>
    <m/>
    <n v="104657.2222"/>
    <x v="1"/>
    <n v="12855.263199999999"/>
    <x v="1380"/>
    <x v="0"/>
    <m/>
  </r>
  <r>
    <d v="2025-05-16T02:08:43"/>
    <x v="9"/>
    <n v="33"/>
    <s v="MARULANDA JARAMILLO DAWER ANDRES "/>
    <x v="0"/>
    <x v="0"/>
    <n v="154"/>
    <n v="17.1111111111111"/>
    <n v="187.90123456790101"/>
    <s v="1 Descuento (Conduct) "/>
    <n v="104657.2222"/>
    <x v="0"/>
    <n v="12855.263199999999"/>
    <x v="1380"/>
    <x v="0"/>
    <m/>
  </r>
  <r>
    <d v="2025-05-16T02:08:43"/>
    <x v="1"/>
    <n v="34"/>
    <s v="MONTOYA OSPINA GILBERTO ANTONIO"/>
    <x v="3"/>
    <x v="0"/>
    <n v="251"/>
    <n v="25.1"/>
    <n v="208.77914951989001"/>
    <m/>
    <n v="116285.80250000001"/>
    <x v="0"/>
    <n v="12855.263199999999"/>
    <x v="1380"/>
    <x v="0"/>
    <m/>
  </r>
  <r>
    <d v="2025-05-16T02:08:36"/>
    <x v="9"/>
    <n v="3"/>
    <s v="MUNERA  ALEJANDRO"/>
    <x v="2"/>
    <x v="0"/>
    <n v="154"/>
    <n v="23.692307692307701"/>
    <n v="135.706447187929"/>
    <s v="1 Descuento (Despachador) "/>
    <n v="75585.771599999993"/>
    <x v="0"/>
    <n v="12855.263199999999"/>
    <x v="1380"/>
    <x v="0"/>
    <m/>
  </r>
  <r>
    <d v="2025-05-16T02:08:40"/>
    <x v="9"/>
    <n v="19"/>
    <s v="MUOZ PEA WEIMAR ALONSO"/>
    <x v="6"/>
    <x v="0"/>
    <n v="185"/>
    <n v="23.125"/>
    <n v="167.02331961591199"/>
    <s v="3 Descuentos (Conducts) "/>
    <n v="93028.642000000007"/>
    <x v="0"/>
    <n v="12855.263199999999"/>
    <x v="1380"/>
    <x v="0"/>
    <m/>
  </r>
  <r>
    <d v="2025-05-16T02:08:39"/>
    <x v="9"/>
    <n v="17"/>
    <s v="MURILLO  YORMAN ANDRES"/>
    <x v="6"/>
    <x v="0"/>
    <n v="167"/>
    <n v="19.647058823529399"/>
    <n v="177.462277091907"/>
    <m/>
    <n v="98842.932100000005"/>
    <x v="0"/>
    <n v="12855.263199999999"/>
    <x v="1380"/>
    <x v="0"/>
    <m/>
  </r>
  <r>
    <d v="2025-05-16T02:08:45"/>
    <x v="1"/>
    <n v="42"/>
    <s v="PALACIO  RODRIGO"/>
    <x v="3"/>
    <x v="0"/>
    <n v="203"/>
    <n v="20.3"/>
    <n v="208.77914951989001"/>
    <s v="10 Descuentos (Transbordo) "/>
    <n v="116285.80250000001"/>
    <x v="1"/>
    <n v="12855.263199999999"/>
    <x v="1380"/>
    <x v="0"/>
    <m/>
  </r>
  <r>
    <d v="2025-05-16T02:08:36"/>
    <x v="1"/>
    <n v="2"/>
    <s v="PARIAS MURIEL JHON FREDY"/>
    <x v="0"/>
    <x v="0"/>
    <n v="213"/>
    <n v="23.6666666666667"/>
    <n v="187.90123456790101"/>
    <m/>
    <n v="104657.2222"/>
    <x v="1"/>
    <n v="12855.263199999999"/>
    <x v="1380"/>
    <x v="0"/>
    <m/>
  </r>
  <r>
    <d v="2025-05-16T02:08:39"/>
    <x v="1"/>
    <n v="16"/>
    <s v="PEREZ GARCIA JUAN ESTEBAN"/>
    <x v="0"/>
    <x v="0"/>
    <n v="210"/>
    <n v="23.3333333333333"/>
    <n v="187.90123456790101"/>
    <s v="2 Descuentos (Usuarios desubicados) "/>
    <n v="104657.2222"/>
    <x v="0"/>
    <n v="12855.263199999999"/>
    <x v="1380"/>
    <x v="0"/>
    <m/>
  </r>
  <r>
    <d v="2025-05-16T02:08:39"/>
    <x v="1"/>
    <n v="18"/>
    <s v="PEREZ RESTREPO YEIBER"/>
    <x v="0"/>
    <x v="0"/>
    <n v="167"/>
    <n v="18.5555555555556"/>
    <n v="187.90123456790101"/>
    <m/>
    <n v="104657.2222"/>
    <x v="0"/>
    <n v="12855.263199999999"/>
    <x v="1380"/>
    <x v="0"/>
    <m/>
  </r>
  <r>
    <d v="2025-05-12T11:52:18"/>
    <x v="12"/>
    <n v="12"/>
    <s v="JIMENEZ OMAR"/>
    <x v="3"/>
    <x v="0"/>
    <n v="222"/>
    <n v="222"/>
    <n v="208020304568528"/>
    <m/>
    <n v="1158418782"/>
    <x v="0"/>
    <n v="14726087"/>
    <x v="1277"/>
    <x v="0"/>
    <m/>
  </r>
  <r>
    <d v="2025-05-16T02:08:40"/>
    <x v="1"/>
    <n v="22"/>
    <s v="QUIRAMA CASTAEDA JHON JADER"/>
    <x v="0"/>
    <x v="0"/>
    <n v="235"/>
    <n v="26.1111111111111"/>
    <n v="187.90123456790101"/>
    <s v="1 Descuento (Oficina) "/>
    <n v="104657.2222"/>
    <x v="1"/>
    <n v="12855.263199999999"/>
    <x v="1380"/>
    <x v="0"/>
    <m/>
  </r>
  <r>
    <d v="2025-05-16T02:08:43"/>
    <x v="9"/>
    <n v="35"/>
    <s v="RUA CHAVARRIA JEFERSON ANDREY"/>
    <x v="0"/>
    <x v="0"/>
    <n v="226"/>
    <n v="25.1111111111111"/>
    <n v="187.90123456790101"/>
    <s v="8 Descuentos (Capacitacion) "/>
    <n v="104657.2222"/>
    <x v="1"/>
    <n v="12855.263199999999"/>
    <x v="1380"/>
    <x v="0"/>
    <m/>
  </r>
  <r>
    <d v="2025-05-16T02:08:41"/>
    <x v="9"/>
    <n v="23"/>
    <s v="SALDARRIAGA PARRA LUIS ALBERTO"/>
    <x v="3"/>
    <x v="0"/>
    <n v="179"/>
    <n v="17.899999999999999"/>
    <n v="208.77914951989001"/>
    <s v="2 Descuentos (Usuarios desubicados) "/>
    <n v="116285.80250000001"/>
    <x v="2"/>
    <n v="12855.263199999999"/>
    <x v="1380"/>
    <x v="0"/>
    <m/>
  </r>
  <r>
    <d v="2025-05-16T02:08:36"/>
    <x v="1"/>
    <n v="4"/>
    <s v="SERNA GONZALES GEOVANNY ANDRES"/>
    <x v="0"/>
    <x v="0"/>
    <n v="140"/>
    <n v="15.5555555555556"/>
    <n v="187.90123456790101"/>
    <m/>
    <n v="104657.2222"/>
    <x v="0"/>
    <n v="12855.263199999999"/>
    <x v="1380"/>
    <x v="0"/>
    <m/>
  </r>
  <r>
    <d v="2025-05-16T02:08:44"/>
    <x v="9"/>
    <n v="37"/>
    <s v="TABORDA ROJAS DIEGO ALEJANDRO"/>
    <x v="6"/>
    <x v="0"/>
    <n v="172"/>
    <n v="21.5"/>
    <n v="167.02331961591199"/>
    <m/>
    <n v="93028.642000000007"/>
    <x v="1"/>
    <n v="12855.263199999999"/>
    <x v="1380"/>
    <x v="0"/>
    <m/>
  </r>
  <r>
    <d v="2025-05-16T02:08:42"/>
    <x v="9"/>
    <n v="29"/>
    <s v="VALENCIA MENDOZA JHON"/>
    <x v="3"/>
    <x v="0"/>
    <n v="203"/>
    <n v="20.3"/>
    <n v="208.77914951989001"/>
    <s v="Se descuenta 0.5 viaje de 6 10 pm ya que NO ingresa a la minorista sin autorizacion"/>
    <n v="110494.30250000001"/>
    <x v="0"/>
    <n v="12855.263199999999"/>
    <x v="1380"/>
    <x v="2"/>
    <n v="10.4"/>
  </r>
  <r>
    <d v="2025-05-16T02:08:39"/>
    <x v="9"/>
    <n v="15"/>
    <s v="VERENZUELA MARTINEZ ALEXANDER"/>
    <x v="2"/>
    <x v="0"/>
    <n v="126"/>
    <n v="21"/>
    <n v="125.267489711934"/>
    <m/>
    <n v="69771.481499999994"/>
    <x v="1"/>
    <n v="12855.263199999999"/>
    <x v="1380"/>
    <x v="0"/>
    <m/>
  </r>
  <r>
    <d v="2025-05-17T03:23:29"/>
    <x v="9"/>
    <n v="28"/>
    <s v="AGUDELO GARCIA LLORDIN ELIAS"/>
    <x v="1"/>
    <x v="0"/>
    <n v="221"/>
    <n v="20.090909090909101"/>
    <n v="241.11018131101801"/>
    <m/>
    <n v="134614.45610000001"/>
    <x v="0"/>
    <n v="14300"/>
    <x v="1381"/>
    <x v="0"/>
    <m/>
  </r>
  <r>
    <d v="2025-05-17T03:23:30"/>
    <x v="1"/>
    <n v="31"/>
    <s v="AGUIRRE GARCIA DEIMAR ANDRES"/>
    <x v="3"/>
    <x v="0"/>
    <n v="225"/>
    <n v="22.5"/>
    <n v="219.191073919107"/>
    <s v="2 Descuentos (Jefe de ruta, conduct) "/>
    <n v="122376.7782"/>
    <x v="0"/>
    <n v="14300"/>
    <x v="1381"/>
    <x v="0"/>
    <m/>
  </r>
  <r>
    <d v="2025-05-17T03:23:31"/>
    <x v="9"/>
    <n v="36"/>
    <s v="BERNAL RONDON KEVIN OSWALDO"/>
    <x v="8"/>
    <x v="0"/>
    <n v="109"/>
    <n v="21.8"/>
    <n v="109.595536959554"/>
    <m/>
    <n v="61188.3891"/>
    <x v="0"/>
    <n v="14300"/>
    <x v="1381"/>
    <x v="0"/>
    <m/>
  </r>
  <r>
    <d v="2025-05-17T03:23:29"/>
    <x v="9"/>
    <n v="26"/>
    <s v="CIRO MARIN RODRIGO ALBERTO"/>
    <x v="3"/>
    <x v="0"/>
    <n v="219"/>
    <n v="21.9"/>
    <n v="219.191073919107"/>
    <s v="5 Descuentos (Monitoreo, conducts y usuario movilidad reducida)"/>
    <n v="122376.7782"/>
    <x v="0"/>
    <n v="14300"/>
    <x v="1381"/>
    <x v="0"/>
    <m/>
  </r>
  <r>
    <d v="2025-05-17T03:23:25"/>
    <x v="9"/>
    <n v="12"/>
    <s v="DAVID  HENRY GIOVANNY"/>
    <x v="0"/>
    <x v="0"/>
    <n v="174"/>
    <n v="19.3333333333333"/>
    <n v="197.27196652719701"/>
    <s v="2 Descuentos (Usuarios desubicados) "/>
    <n v="110139.1004"/>
    <x v="0"/>
    <n v="14300"/>
    <x v="1381"/>
    <x v="0"/>
    <m/>
  </r>
  <r>
    <d v="2025-05-17T03:23:27"/>
    <x v="1"/>
    <n v="21"/>
    <s v="DURANGO DAVID JOSE"/>
    <x v="2"/>
    <x v="0"/>
    <n v="127"/>
    <n v="21.1666666666667"/>
    <n v="131.514644351464"/>
    <m/>
    <n v="73426.066900000005"/>
    <x v="0"/>
    <n v="14300"/>
    <x v="1381"/>
    <x v="0"/>
    <m/>
  </r>
  <r>
    <d v="2025-05-17T03:23:26"/>
    <x v="1"/>
    <n v="13"/>
    <s v="DURANGO PAEZ GILDARDO "/>
    <x v="1"/>
    <x v="0"/>
    <n v="210"/>
    <n v="19.090909090909101"/>
    <n v="241.11018131101801"/>
    <m/>
    <n v="134614.45610000001"/>
    <x v="0"/>
    <n v="14300"/>
    <x v="1381"/>
    <x v="0"/>
    <m/>
  </r>
  <r>
    <d v="2025-05-17T03:23:23"/>
    <x v="9"/>
    <n v="3"/>
    <s v="ESPINOZA CHAVARRIA GUILLERMO LEON "/>
    <x v="3"/>
    <x v="0"/>
    <n v="230"/>
    <n v="23"/>
    <n v="219.191073919107"/>
    <s v="2 Descuentos (Conducts) "/>
    <n v="122376.7782"/>
    <x v="0"/>
    <n v="14300"/>
    <x v="1381"/>
    <x v="0"/>
    <m/>
  </r>
  <r>
    <d v="2025-05-17T03:23:29"/>
    <x v="1"/>
    <n v="27"/>
    <s v="FLORES RINCON JORGE ALBERTO"/>
    <x v="12"/>
    <x v="0"/>
    <n v="353"/>
    <n v="27.153846153846199"/>
    <n v="284.94839609484001"/>
    <m/>
    <n v="159089.81169999999"/>
    <x v="0"/>
    <n v="14300"/>
    <x v="1381"/>
    <x v="0"/>
    <m/>
  </r>
  <r>
    <d v="2025-05-17T03:23:32"/>
    <x v="1"/>
    <n v="41"/>
    <s v="GARCIA DAVID WILSON ALBERTO"/>
    <x v="3"/>
    <x v="0"/>
    <n v="235"/>
    <n v="23.5"/>
    <n v="219.191073919107"/>
    <m/>
    <n v="122376.7782"/>
    <x v="1"/>
    <n v="14300"/>
    <x v="1381"/>
    <x v="0"/>
    <m/>
  </r>
  <r>
    <d v="2025-05-17T03:23:24"/>
    <x v="9"/>
    <n v="7"/>
    <s v="GIRALDO GIRALDO YOVIN ANDRES"/>
    <x v="1"/>
    <x v="0"/>
    <n v="270"/>
    <n v="24.545454545454501"/>
    <n v="241.11018131101801"/>
    <s v="2 Descuentos (Usuarios desubicados) "/>
    <n v="134614.45610000001"/>
    <x v="1"/>
    <n v="14300"/>
    <x v="1381"/>
    <x v="0"/>
    <m/>
  </r>
  <r>
    <d v="2025-05-17T03:23:27"/>
    <x v="9"/>
    <n v="20"/>
    <s v="GONZALEZ PEREZ RAFAEL JOSE"/>
    <x v="3"/>
    <x v="0"/>
    <n v="210"/>
    <n v="21"/>
    <n v="219.191073919107"/>
    <m/>
    <n v="122376.7782"/>
    <x v="0"/>
    <n v="14300"/>
    <x v="1381"/>
    <x v="0"/>
    <m/>
  </r>
  <r>
    <d v="2025-05-17T03:23:31"/>
    <x v="9"/>
    <n v="38"/>
    <s v="GUTIERREZ ARICAPA DANIEL HUMBERTO"/>
    <x v="0"/>
    <x v="0"/>
    <n v="205"/>
    <n v="22.7777777777778"/>
    <n v="197.27196652719701"/>
    <m/>
    <n v="110139.1004"/>
    <x v="0"/>
    <n v="14300"/>
    <x v="1381"/>
    <x v="0"/>
    <m/>
  </r>
  <r>
    <d v="2025-05-17T03:23:24"/>
    <x v="1"/>
    <n v="6"/>
    <s v="HENAO HOYOS SANTIAGO"/>
    <x v="6"/>
    <x v="0"/>
    <n v="153"/>
    <n v="19.125"/>
    <n v="175.352859135286"/>
    <m/>
    <n v="97901.422600000005"/>
    <x v="0"/>
    <n v="14300"/>
    <x v="1381"/>
    <x v="0"/>
    <m/>
  </r>
  <r>
    <d v="2025-05-17T03:23:28"/>
    <x v="9"/>
    <n v="24"/>
    <s v="HERRERA GIRALDO DAVINSON"/>
    <x v="8"/>
    <x v="0"/>
    <n v="110"/>
    <n v="22"/>
    <n v="109.595536959554"/>
    <m/>
    <n v="61188.3891"/>
    <x v="0"/>
    <n v="14300"/>
    <x v="1381"/>
    <x v="0"/>
    <m/>
  </r>
  <r>
    <d v="2025-05-17T03:23:26"/>
    <x v="9"/>
    <n v="14"/>
    <s v="HINCAPIE LOPEZ DIDIER FABIAN"/>
    <x v="0"/>
    <x v="0"/>
    <n v="230"/>
    <n v="25.5555555555556"/>
    <n v="197.27196652719701"/>
    <m/>
    <n v="110139.1004"/>
    <x v="1"/>
    <n v="14300"/>
    <x v="1381"/>
    <x v="0"/>
    <m/>
  </r>
  <r>
    <d v="2025-05-17T03:23:25"/>
    <x v="1"/>
    <n v="11"/>
    <s v="IBARGUEN GARRIDO JUAN ESTEBAN"/>
    <x v="0"/>
    <x v="0"/>
    <n v="224"/>
    <n v="24.8888888888889"/>
    <n v="197.27196652719701"/>
    <s v="Se descuenta 0.5 viaje de 4 30 am ya que NO ingresa a san juan "/>
    <n v="104025.8504"/>
    <x v="0"/>
    <n v="14300"/>
    <x v="1381"/>
    <x v="2"/>
    <n v="10.95"/>
  </r>
  <r>
    <d v="2025-05-17T03:23:24"/>
    <x v="1"/>
    <n v="8"/>
    <s v="JARAMILLO JARAMILLO FRANCISCO WBEIMAR"/>
    <x v="2"/>
    <x v="0"/>
    <n v="133"/>
    <n v="24.181818181818201"/>
    <n v="120.55509065550901"/>
    <m/>
    <n v="67307.228000000003"/>
    <x v="1"/>
    <n v="14300"/>
    <x v="1381"/>
    <x v="0"/>
    <m/>
  </r>
  <r>
    <d v="2025-05-17T03:23:28"/>
    <x v="1"/>
    <n v="25"/>
    <s v="JIMENEZ HURTADO CARLOS ESTIVEN"/>
    <x v="0"/>
    <x v="0"/>
    <n v="217"/>
    <n v="24.1111111111111"/>
    <n v="197.27196652719701"/>
    <m/>
    <n v="110139.1004"/>
    <x v="1"/>
    <n v="14300"/>
    <x v="1381"/>
    <x v="0"/>
    <m/>
  </r>
  <r>
    <d v="2025-05-17T03:23:30"/>
    <x v="1"/>
    <n v="33"/>
    <s v="LEON PEREZ RAUL ENRIQUE"/>
    <x v="3"/>
    <x v="0"/>
    <n v="219"/>
    <n v="21.9"/>
    <n v="219.191073919107"/>
    <m/>
    <n v="122376.7782"/>
    <x v="0"/>
    <n v="14300"/>
    <x v="1381"/>
    <x v="0"/>
    <m/>
  </r>
  <r>
    <d v="2025-05-17T03:23:24"/>
    <x v="9"/>
    <n v="5"/>
    <s v="LONDOO LOPERA DUVAN ANDRES"/>
    <x v="3"/>
    <x v="0"/>
    <n v="181"/>
    <n v="18.100000000000001"/>
    <n v="219.191073919107"/>
    <m/>
    <n v="122376.7782"/>
    <x v="1"/>
    <n v="14300"/>
    <x v="1381"/>
    <x v="0"/>
    <m/>
  </r>
  <r>
    <d v="2025-05-17T03:23:32"/>
    <x v="9"/>
    <n v="42"/>
    <s v="LOPERA ALVAREZ ESTIVEN"/>
    <x v="3"/>
    <x v="0"/>
    <n v="164"/>
    <n v="16.399999999999999"/>
    <n v="219.191073919107"/>
    <m/>
    <n v="122376.7782"/>
    <x v="1"/>
    <n v="14300"/>
    <x v="1381"/>
    <x v="0"/>
    <m/>
  </r>
  <r>
    <d v="2025-05-17T03:23:25"/>
    <x v="9"/>
    <n v="10"/>
    <s v="MARIN ALZATE KEVIN ANDRES"/>
    <x v="0"/>
    <x v="0"/>
    <n v="152"/>
    <n v="16.8888888888889"/>
    <n v="197.27196652719701"/>
    <m/>
    <n v="110139.1004"/>
    <x v="0"/>
    <n v="14300"/>
    <x v="1381"/>
    <x v="0"/>
    <m/>
  </r>
  <r>
    <d v="2025-05-17T03:23:30"/>
    <x v="9"/>
    <n v="30"/>
    <s v="MARTINEZ  WILMAR"/>
    <x v="1"/>
    <x v="3"/>
    <n v="192"/>
    <n v="17.454545454545499"/>
    <n v="241.11018131101801"/>
    <s v="2 Descuentos (Conducts) "/>
    <n v="134614.45610000001"/>
    <x v="0"/>
    <n v="14300"/>
    <x v="1381"/>
    <x v="0"/>
    <m/>
  </r>
  <r>
    <d v="2025-05-17T03:23:30"/>
    <x v="9"/>
    <n v="34"/>
    <s v="MONTOYA OSPINA GILBERTO ANTONIO"/>
    <x v="3"/>
    <x v="0"/>
    <n v="222"/>
    <n v="22.2"/>
    <n v="219.191073919107"/>
    <m/>
    <n v="122376.7782"/>
    <x v="0"/>
    <n v="14300"/>
    <x v="1381"/>
    <x v="0"/>
    <m/>
  </r>
  <r>
    <d v="2025-05-17T03:23:27"/>
    <x v="1"/>
    <n v="19"/>
    <s v="MUOZ PEA WEIMAR ALONSO"/>
    <x v="7"/>
    <x v="0"/>
    <n v="99"/>
    <n v="33"/>
    <n v="65.757322175732199"/>
    <m/>
    <n v="36713.033499999998"/>
    <x v="0"/>
    <n v="14300"/>
    <x v="1381"/>
    <x v="0"/>
    <m/>
  </r>
  <r>
    <d v="2025-05-17T03:23:26"/>
    <x v="1"/>
    <n v="17"/>
    <s v="MURILLO  YORMAN ANDRES"/>
    <x v="6"/>
    <x v="0"/>
    <n v="127"/>
    <n v="15.875"/>
    <n v="175.352859135286"/>
    <s v="3 Descuentos (Conducts) "/>
    <n v="97901.422600000005"/>
    <x v="0"/>
    <n v="14300"/>
    <x v="1381"/>
    <x v="0"/>
    <m/>
  </r>
  <r>
    <d v="2025-05-01T02:07:29"/>
    <x v="9"/>
    <n v="7"/>
    <s v="LOPERA ALVAREZ ESTIVEN"/>
    <x v="1"/>
    <x v="0"/>
    <n v="234"/>
    <n v="21.272727272727298"/>
    <n v="253.69816643159399"/>
    <s v="1 Descuento (Conduct) "/>
    <n v="141978.42739999999"/>
    <x v="1"/>
    <n v="13095"/>
    <x v="1366"/>
    <x v="0"/>
    <m/>
  </r>
  <r>
    <d v="2025-05-17T03:23:32"/>
    <x v="9"/>
    <n v="40"/>
    <s v="OCAMPO OCAMPO ANTONIO JOSE"/>
    <x v="2"/>
    <x v="0"/>
    <n v="145"/>
    <n v="24.1666666666667"/>
    <n v="131.514644351464"/>
    <m/>
    <n v="73426.066900000005"/>
    <x v="0"/>
    <n v="14300"/>
    <x v="1381"/>
    <x v="0"/>
    <m/>
  </r>
  <r>
    <d v="2025-05-17T03:23:31"/>
    <x v="1"/>
    <n v="39"/>
    <s v="PALMAR PANA EDIXON JOSUE"/>
    <x v="6"/>
    <x v="0"/>
    <n v="196"/>
    <n v="24.5"/>
    <n v="175.352859135286"/>
    <s v="2 Descuentos (Jefe de ruta) "/>
    <n v="97901.422600000005"/>
    <x v="0"/>
    <n v="14300"/>
    <x v="1381"/>
    <x v="0"/>
    <m/>
  </r>
  <r>
    <d v="2025-05-17T03:23:23"/>
    <x v="1"/>
    <n v="2"/>
    <s v="PARIAS MURIEL JHON FREDY"/>
    <x v="0"/>
    <x v="0"/>
    <n v="199"/>
    <n v="22.1111111111111"/>
    <n v="197.27196652719701"/>
    <m/>
    <n v="110139.1004"/>
    <x v="1"/>
    <n v="14300"/>
    <x v="1381"/>
    <x v="0"/>
    <m/>
  </r>
  <r>
    <d v="2025-05-17T03:23:26"/>
    <x v="9"/>
    <n v="16"/>
    <s v="PEREZ GARCIA JUAN ESTEBAN"/>
    <x v="6"/>
    <x v="0"/>
    <n v="181"/>
    <n v="22.625"/>
    <n v="175.352859135286"/>
    <m/>
    <n v="97901.422600000005"/>
    <x v="0"/>
    <n v="14300"/>
    <x v="1381"/>
    <x v="0"/>
    <m/>
  </r>
  <r>
    <d v="2025-05-17T03:23:27"/>
    <x v="9"/>
    <n v="18"/>
    <s v="PEREZ RESTREPO YEIBER"/>
    <x v="0"/>
    <x v="0"/>
    <n v="160"/>
    <n v="17.7777777777778"/>
    <n v="197.27196652719701"/>
    <s v="Se descuenta 0.5 viaje ya que NO cumple con el servicio dejando usuarios, circulando por la izquierda "/>
    <n v="104025.8504"/>
    <x v="0"/>
    <n v="14300"/>
    <x v="1381"/>
    <x v="2"/>
    <n v="10.95"/>
  </r>
  <r>
    <d v="2025-05-17T03:23:31"/>
    <x v="1"/>
    <n v="35"/>
    <s v="PULGARIN GARCIA YONATHAN ANDRES"/>
    <x v="0"/>
    <x v="0"/>
    <n v="202"/>
    <n v="22.4444444444444"/>
    <n v="197.27196652719701"/>
    <s v="Se descuenta 0.5 viaje de 9 08 am ya que NO espera el tiempo indicado en el paradero "/>
    <n v="104025.8504"/>
    <x v="1"/>
    <n v="14300"/>
    <x v="1381"/>
    <x v="2"/>
    <n v="10.95"/>
  </r>
  <r>
    <d v="2025-05-17T03:23:28"/>
    <x v="9"/>
    <n v="22"/>
    <s v="QUIRAMA CASTAEDA JHON JADER"/>
    <x v="0"/>
    <x v="0"/>
    <n v="184"/>
    <n v="20.4444444444444"/>
    <n v="197.27196652719701"/>
    <m/>
    <n v="110139.1004"/>
    <x v="1"/>
    <n v="14300"/>
    <x v="1381"/>
    <x v="0"/>
    <m/>
  </r>
  <r>
    <d v="2025-05-17T03:23:22"/>
    <x v="9"/>
    <n v="1"/>
    <s v="ROJAS ESCOBAR CRISTIAN ESNEIDER"/>
    <x v="0"/>
    <x v="0"/>
    <n v="195"/>
    <n v="21.6666666666667"/>
    <n v="197.27196652719701"/>
    <m/>
    <n v="110139.1004"/>
    <x v="0"/>
    <n v="14300"/>
    <x v="1381"/>
    <x v="0"/>
    <m/>
  </r>
  <r>
    <d v="2025-05-17T03:23:28"/>
    <x v="1"/>
    <n v="23"/>
    <s v="RUA CHAVARRIA JEFERSON ANDREY"/>
    <x v="6"/>
    <x v="0"/>
    <n v="172"/>
    <n v="22.933333333333302"/>
    <n v="164.39330543933099"/>
    <s v="1 Descuento (Usuario desubicado) "/>
    <n v="91782.583700000003"/>
    <x v="2"/>
    <n v="14300"/>
    <x v="1381"/>
    <x v="0"/>
    <m/>
  </r>
  <r>
    <d v="2025-05-17T03:23:23"/>
    <x v="1"/>
    <n v="4"/>
    <s v="SERNA GONZALES GEOVANNY ANDRES"/>
    <x v="6"/>
    <x v="0"/>
    <n v="200"/>
    <n v="26.6666666666667"/>
    <n v="164.39330543933099"/>
    <s v="5 Descuentos (Monitoreo, conduct y usuarios desubicados) "/>
    <n v="91782.583700000003"/>
    <x v="0"/>
    <n v="14300"/>
    <x v="1381"/>
    <x v="0"/>
    <m/>
  </r>
  <r>
    <d v="2025-05-17T03:23:31"/>
    <x v="1"/>
    <n v="37"/>
    <s v="TABORDA ROJAS DIEGO ALEJANDRO"/>
    <x v="10"/>
    <x v="0"/>
    <n v="103"/>
    <n v="25.75"/>
    <n v="87.676429567642998"/>
    <m/>
    <n v="48950.711300000003"/>
    <x v="1"/>
    <n v="14300"/>
    <x v="1381"/>
    <x v="0"/>
    <m/>
  </r>
  <r>
    <d v="2025-05-17T03:23:30"/>
    <x v="9"/>
    <n v="32"/>
    <s v="TORRES  GABRIEL OSNEIDER"/>
    <x v="1"/>
    <x v="3"/>
    <n v="211"/>
    <n v="19.181818181818201"/>
    <n v="241.11018131101801"/>
    <m/>
    <n v="134614.45610000001"/>
    <x v="0"/>
    <n v="14300"/>
    <x v="1381"/>
    <x v="0"/>
    <m/>
  </r>
  <r>
    <d v="2025-05-17T03:23:29"/>
    <x v="1"/>
    <n v="29"/>
    <s v="VALENCIA MENDOZA JHON"/>
    <x v="1"/>
    <x v="0"/>
    <n v="222"/>
    <n v="20.181818181818201"/>
    <n v="241.11018131101801"/>
    <m/>
    <n v="134614.45610000001"/>
    <x v="0"/>
    <n v="14300"/>
    <x v="1381"/>
    <x v="0"/>
    <m/>
  </r>
  <r>
    <d v="2025-05-17T03:23:26"/>
    <x v="1"/>
    <n v="15"/>
    <s v="VERENZUELA MARTINEZ ALEXANDER"/>
    <x v="0"/>
    <x v="0"/>
    <n v="277"/>
    <n v="30.7777777777778"/>
    <n v="197.27196652719701"/>
    <s v="2 Descuentos (Jefe de ruta) "/>
    <n v="110139.1004"/>
    <x v="1"/>
    <n v="14300"/>
    <x v="1381"/>
    <x v="0"/>
    <m/>
  </r>
  <r>
    <d v="2025-05-18T03:48:42"/>
    <x v="9"/>
    <n v="38"/>
    <s v="AGUDELO ARREDONDO HECTOR HERNAN"/>
    <x v="0"/>
    <x v="0"/>
    <n v="198"/>
    <n v="22"/>
    <n v="195.45205479452099"/>
    <m/>
    <n v="109074.45209999999"/>
    <x v="0"/>
    <n v="12256.4103"/>
    <x v="1382"/>
    <x v="0"/>
    <m/>
  </r>
  <r>
    <d v="2025-05-18T03:48:41"/>
    <x v="9"/>
    <n v="32"/>
    <s v="AGUDELO GARCIA DENIN ANGELO "/>
    <x v="6"/>
    <x v="0"/>
    <n v="199"/>
    <n v="24.875"/>
    <n v="173.73515981735201"/>
    <s v="3 Descuentos (Transbordo) "/>
    <n v="96955.068499999994"/>
    <x v="0"/>
    <n v="12256.4103"/>
    <x v="1382"/>
    <x v="0"/>
    <m/>
  </r>
  <r>
    <d v="2025-05-18T03:48:40"/>
    <x v="9"/>
    <n v="28"/>
    <s v="AGUDELO GARCIA LLORDIN ELIAS"/>
    <x v="2"/>
    <x v="3"/>
    <n v="131"/>
    <n v="20.153846153846199"/>
    <n v="141.15981735159801"/>
    <m/>
    <n v="78775.993199999997"/>
    <x v="0"/>
    <n v="12256.4103"/>
    <x v="1382"/>
    <x v="0"/>
    <m/>
  </r>
  <r>
    <d v="2025-05-18T03:48:34"/>
    <x v="9"/>
    <n v="3"/>
    <s v="ALEXIS RESTREPO JAMES"/>
    <x v="0"/>
    <x v="0"/>
    <n v="188"/>
    <n v="20.8888888888889"/>
    <n v="195.45205479452099"/>
    <m/>
    <n v="109074.45209999999"/>
    <x v="0"/>
    <n v="12256.4103"/>
    <x v="1382"/>
    <x v="0"/>
    <m/>
  </r>
  <r>
    <d v="2025-05-18T03:48:42"/>
    <x v="9"/>
    <n v="36"/>
    <s v="BERNAL RONDON KEVIN OSWALDO"/>
    <x v="6"/>
    <x v="0"/>
    <n v="197"/>
    <n v="24.625"/>
    <n v="173.73515981735201"/>
    <s v="2 Descuentos (Monitoreo y conduct) "/>
    <n v="96955.068499999994"/>
    <x v="0"/>
    <n v="12256.4103"/>
    <x v="1382"/>
    <x v="0"/>
    <m/>
  </r>
  <r>
    <d v="2025-05-18T03:48:36"/>
    <x v="9"/>
    <n v="13"/>
    <s v="CERVANTES MARTINEZ FELIX ENRIQUE"/>
    <x v="6"/>
    <x v="0"/>
    <n v="156"/>
    <n v="19.5"/>
    <n v="173.73515981735201"/>
    <m/>
    <n v="96955.068499999994"/>
    <x v="0"/>
    <n v="12256.4103"/>
    <x v="1382"/>
    <x v="0"/>
    <m/>
  </r>
  <r>
    <d v="2025-05-18T03:48:38"/>
    <x v="1"/>
    <n v="21"/>
    <s v="DAVID  HENRY GIOVANNY"/>
    <x v="2"/>
    <x v="0"/>
    <n v="134"/>
    <n v="22.3333333333333"/>
    <n v="130.301369863014"/>
    <m/>
    <n v="72716.301399999997"/>
    <x v="0"/>
    <n v="12256.4103"/>
    <x v="1382"/>
    <x v="0"/>
    <m/>
  </r>
  <r>
    <d v="2025-05-12T11:52:17"/>
    <x v="12"/>
    <n v="6"/>
    <s v="LOPEZ DANIEL"/>
    <x v="0"/>
    <x v="0"/>
    <n v="156"/>
    <n v="173333333333333"/>
    <n v="187218274111675"/>
    <m/>
    <n v="1042576904"/>
    <x v="0"/>
    <n v="14726087"/>
    <x v="1277"/>
    <x v="0"/>
    <m/>
  </r>
  <r>
    <d v="2025-05-01T02:07:29"/>
    <x v="1"/>
    <n v="6"/>
    <s v="LOPEZ PINEDA DANIEL ESTIVEN"/>
    <x v="0"/>
    <x v="0"/>
    <n v="161"/>
    <n v="17.8888888888889"/>
    <n v="207.571227080395"/>
    <m/>
    <n v="116164.1678"/>
    <x v="0"/>
    <n v="13095"/>
    <x v="1366"/>
    <x v="0"/>
    <m/>
  </r>
  <r>
    <d v="2025-05-18T03:48:43"/>
    <x v="1"/>
    <n v="41"/>
    <s v="GARCIA DAVID WILSON ALBERTO"/>
    <x v="0"/>
    <x v="0"/>
    <n v="216"/>
    <n v="24"/>
    <n v="195.45205479452099"/>
    <m/>
    <n v="109074.45209999999"/>
    <x v="1"/>
    <n v="12256.4103"/>
    <x v="1382"/>
    <x v="0"/>
    <m/>
  </r>
  <r>
    <d v="2025-05-18T03:48:35"/>
    <x v="9"/>
    <n v="7"/>
    <s v="GIRALDO GIRALDO YOVIN ANDRES"/>
    <x v="1"/>
    <x v="3"/>
    <n v="210"/>
    <n v="19.090909090909101"/>
    <n v="238.88584474885801"/>
    <s v="2 Descuentos (Usuarios desubicados) "/>
    <n v="133313.21919999999"/>
    <x v="1"/>
    <n v="12256.4103"/>
    <x v="1382"/>
    <x v="0"/>
    <m/>
  </r>
  <r>
    <d v="2025-05-18T03:48:38"/>
    <x v="9"/>
    <n v="20"/>
    <s v="GONZALEZ PEREZ RAFAEL JOSE"/>
    <x v="3"/>
    <x v="0"/>
    <n v="205"/>
    <n v="20.5"/>
    <n v="217.168949771689"/>
    <m/>
    <n v="121193.83560000001"/>
    <x v="0"/>
    <n v="12256.4103"/>
    <x v="1382"/>
    <x v="0"/>
    <m/>
  </r>
  <r>
    <d v="2025-05-18T03:48:40"/>
    <x v="1"/>
    <n v="29"/>
    <s v="GUTIERREZ ARICAPA DANIEL HUMBERTO "/>
    <x v="3"/>
    <x v="0"/>
    <n v="205"/>
    <n v="20.5"/>
    <n v="217.168949771689"/>
    <m/>
    <n v="121193.83560000001"/>
    <x v="0"/>
    <n v="12256.4103"/>
    <x v="1382"/>
    <x v="0"/>
    <m/>
  </r>
  <r>
    <d v="2025-05-18T03:48:40"/>
    <x v="9"/>
    <n v="30"/>
    <s v="HENAO HOYOS SANTIAGO"/>
    <x v="3"/>
    <x v="0"/>
    <n v="214"/>
    <n v="21.4"/>
    <n v="217.168949771689"/>
    <m/>
    <n v="121193.83560000001"/>
    <x v="0"/>
    <n v="12256.4103"/>
    <x v="1382"/>
    <x v="0"/>
    <m/>
  </r>
  <r>
    <d v="2025-05-18T03:48:40"/>
    <x v="1"/>
    <n v="27"/>
    <s v="HENAO MUOZ FERNEY"/>
    <x v="12"/>
    <x v="0"/>
    <n v="232"/>
    <n v="17.846153846153801"/>
    <n v="282.31963470319602"/>
    <s v="Jorge Flores Realiz 8 viajes donde moviliz 167 Usuarios  2 Descuentos (Despachador y usuario desubicado) "/>
    <n v="157551.98629999999"/>
    <x v="0"/>
    <n v="12256.4103"/>
    <x v="1382"/>
    <x v="0"/>
    <m/>
  </r>
  <r>
    <d v="2025-05-18T03:48:39"/>
    <x v="9"/>
    <n v="26"/>
    <s v="HERNANDEZ MACIAS GILBERTO"/>
    <x v="6"/>
    <x v="0"/>
    <n v="183"/>
    <n v="22.875"/>
    <n v="173.73515981735201"/>
    <m/>
    <n v="96955.068499999994"/>
    <x v="0"/>
    <n v="12256.4103"/>
    <x v="1382"/>
    <x v="0"/>
    <m/>
  </r>
  <r>
    <d v="2025-05-18T03:48:39"/>
    <x v="9"/>
    <n v="24"/>
    <s v="HERRERA GIRALDO DAVINSON"/>
    <x v="6"/>
    <x v="0"/>
    <n v="160"/>
    <n v="20"/>
    <n v="173.73515981735201"/>
    <m/>
    <n v="96955.068499999994"/>
    <x v="0"/>
    <n v="12256.4103"/>
    <x v="1382"/>
    <x v="0"/>
    <m/>
  </r>
  <r>
    <d v="2025-05-18T03:48:37"/>
    <x v="1"/>
    <n v="14"/>
    <s v="HINCAPIE LOPEZ DIDIER FABIAN "/>
    <x v="0"/>
    <x v="3"/>
    <n v="204"/>
    <n v="22.6666666666667"/>
    <n v="195.45205479452099"/>
    <m/>
    <n v="109074.45209999999"/>
    <x v="1"/>
    <n v="12256.4103"/>
    <x v="1382"/>
    <x v="0"/>
    <m/>
  </r>
  <r>
    <d v="2025-05-18T03:48:36"/>
    <x v="1"/>
    <n v="8"/>
    <s v="JARAMILLO JARAMILLO FRANCISCO WBEIMAR"/>
    <x v="3"/>
    <x v="0"/>
    <n v="195"/>
    <n v="19.5"/>
    <n v="217.168949771689"/>
    <m/>
    <n v="121193.83560000001"/>
    <x v="1"/>
    <n v="12256.4103"/>
    <x v="1382"/>
    <x v="0"/>
    <m/>
  </r>
  <r>
    <d v="2025-05-18T03:48:36"/>
    <x v="1"/>
    <n v="12"/>
    <s v="JIMENEZ JIMENEZ OMAR DAVID"/>
    <x v="4"/>
    <x v="0"/>
    <n v="147"/>
    <n v="21"/>
    <n v="152.01826484018301"/>
    <m/>
    <n v="84835.684899999993"/>
    <x v="0"/>
    <n v="12256.4103"/>
    <x v="1382"/>
    <x v="0"/>
    <m/>
  </r>
  <r>
    <d v="2025-05-18T03:48:41"/>
    <x v="1"/>
    <n v="31"/>
    <s v="LEON PEREZ RAUL ENRIQUE"/>
    <x v="0"/>
    <x v="0"/>
    <n v="173"/>
    <n v="19.2222222222222"/>
    <n v="195.45205479452099"/>
    <m/>
    <n v="109074.45209999999"/>
    <x v="0"/>
    <n v="12256.4103"/>
    <x v="1382"/>
    <x v="0"/>
    <m/>
  </r>
  <r>
    <d v="2025-05-18T03:48:35"/>
    <x v="9"/>
    <n v="5"/>
    <s v="LONDOO LOPERA DUVAN ANDRES"/>
    <x v="6"/>
    <x v="0"/>
    <n v="179"/>
    <n v="22.375"/>
    <n v="173.73515981735201"/>
    <m/>
    <n v="96955.068499999994"/>
    <x v="1"/>
    <n v="12256.4103"/>
    <x v="1382"/>
    <x v="0"/>
    <m/>
  </r>
  <r>
    <d v="2025-05-18T03:48:35"/>
    <x v="1"/>
    <n v="6"/>
    <s v="LOPEZ PINEDA DANIEL ESTIVEN"/>
    <x v="8"/>
    <x v="0"/>
    <n v="106"/>
    <n v="21.2"/>
    <n v="108.584474885845"/>
    <m/>
    <n v="60596.917800000003"/>
    <x v="0"/>
    <n v="12256.4103"/>
    <x v="1382"/>
    <x v="0"/>
    <m/>
  </r>
  <r>
    <d v="2025-05-18T03:48:36"/>
    <x v="9"/>
    <n v="10"/>
    <s v="MARIN ALZATE KEVIN ANDRES"/>
    <x v="8"/>
    <x v="0"/>
    <n v="122"/>
    <n v="24.4"/>
    <n v="108.584474885845"/>
    <m/>
    <n v="60596.917800000003"/>
    <x v="0"/>
    <n v="12256.4103"/>
    <x v="1382"/>
    <x v="0"/>
    <m/>
  </r>
  <r>
    <d v="2025-05-18T03:48:41"/>
    <x v="1"/>
    <n v="33"/>
    <s v="MARULANDA JARAMILLO DAWER ANDRES "/>
    <x v="0"/>
    <x v="0"/>
    <n v="162"/>
    <n v="18"/>
    <n v="195.45205479452099"/>
    <m/>
    <n v="109074.45209999999"/>
    <x v="0"/>
    <n v="12256.4103"/>
    <x v="1382"/>
    <x v="0"/>
    <m/>
  </r>
  <r>
    <d v="2025-05-18T03:48:41"/>
    <x v="9"/>
    <n v="34"/>
    <s v="MONTOYA OSPINA GILBERTO ANTONIO"/>
    <x v="1"/>
    <x v="0"/>
    <n v="253"/>
    <n v="23"/>
    <n v="238.88584474885801"/>
    <m/>
    <n v="133313.21919999999"/>
    <x v="0"/>
    <n v="12256.4103"/>
    <x v="1382"/>
    <x v="0"/>
    <m/>
  </r>
  <r>
    <d v="2025-05-18T03:48:37"/>
    <x v="9"/>
    <n v="17"/>
    <s v="MURILLO  YORMAN ANDRES"/>
    <x v="4"/>
    <x v="0"/>
    <n v="128"/>
    <n v="18.285714285714299"/>
    <n v="152.01826484018301"/>
    <m/>
    <n v="84835.684899999993"/>
    <x v="0"/>
    <n v="12256.4103"/>
    <x v="1382"/>
    <x v="0"/>
    <m/>
  </r>
  <r>
    <d v="2025-05-18T03:48:43"/>
    <x v="9"/>
    <n v="40"/>
    <s v="OCAMPO OCAMPO ANTONIO JOSE "/>
    <x v="3"/>
    <x v="0"/>
    <n v="225"/>
    <n v="22.5"/>
    <n v="217.168949771689"/>
    <s v="1 Descuento (Despachador) "/>
    <n v="121193.83560000001"/>
    <x v="0"/>
    <n v="12256.4103"/>
    <x v="1382"/>
    <x v="0"/>
    <m/>
  </r>
  <r>
    <d v="2025-05-18T03:48:43"/>
    <x v="9"/>
    <n v="42"/>
    <s v="PALACIO  RODRIGO"/>
    <x v="0"/>
    <x v="3"/>
    <n v="210"/>
    <n v="23.3333333333333"/>
    <n v="195.45205479452099"/>
    <s v="2 Descuentos (Usuarios desubicados) "/>
    <n v="109074.45209999999"/>
    <x v="1"/>
    <n v="12256.4103"/>
    <x v="1382"/>
    <x v="0"/>
    <m/>
  </r>
  <r>
    <d v="2025-05-18T03:48:42"/>
    <x v="1"/>
    <n v="39"/>
    <s v="PALMAR PANA EDIXON JOSUE"/>
    <x v="6"/>
    <x v="0"/>
    <n v="219"/>
    <n v="27.375"/>
    <n v="173.73515981735201"/>
    <m/>
    <n v="96955.068499999994"/>
    <x v="0"/>
    <n v="12256.4103"/>
    <x v="1382"/>
    <x v="0"/>
    <m/>
  </r>
  <r>
    <d v="2025-05-18T03:48:34"/>
    <x v="1"/>
    <n v="2"/>
    <s v="PARIAS MURIEL JHON FREDY"/>
    <x v="0"/>
    <x v="0"/>
    <n v="190"/>
    <n v="21.1111111111111"/>
    <n v="195.45205479452099"/>
    <m/>
    <n v="109074.45209999999"/>
    <x v="1"/>
    <n v="12256.4103"/>
    <x v="1382"/>
    <x v="0"/>
    <m/>
  </r>
  <r>
    <d v="2025-05-18T03:48:37"/>
    <x v="1"/>
    <n v="16"/>
    <s v="PEREZ GARCIA JUAN ESTEBAN"/>
    <x v="3"/>
    <x v="0"/>
    <n v="219"/>
    <n v="21.9"/>
    <n v="217.168949771689"/>
    <s v="3 Descuentos (Transbordo) "/>
    <n v="121193.83560000001"/>
    <x v="0"/>
    <n v="12256.4103"/>
    <x v="1382"/>
    <x v="0"/>
    <m/>
  </r>
  <r>
    <d v="2025-05-18T03:48:38"/>
    <x v="1"/>
    <n v="18"/>
    <s v="PEREZ RESTREPO YEIBER"/>
    <x v="1"/>
    <x v="0"/>
    <n v="222"/>
    <n v="20.181818181818201"/>
    <n v="238.88584474885801"/>
    <m/>
    <n v="133313.21919999999"/>
    <x v="0"/>
    <n v="12256.4103"/>
    <x v="1382"/>
    <x v="0"/>
    <m/>
  </r>
  <r>
    <d v="2025-05-18T03:48:41"/>
    <x v="1"/>
    <n v="35"/>
    <s v="PULGARIN GARCIA YONATHAN ANDRES"/>
    <x v="0"/>
    <x v="0"/>
    <n v="186"/>
    <n v="20.6666666666667"/>
    <n v="195.45205479452099"/>
    <m/>
    <n v="109074.45209999999"/>
    <x v="1"/>
    <n v="12256.4103"/>
    <x v="1382"/>
    <x v="0"/>
    <m/>
  </r>
  <r>
    <d v="2025-05-18T03:48:38"/>
    <x v="9"/>
    <n v="22"/>
    <s v="QUIRAMA CASTAEDA JHON JADER"/>
    <x v="6"/>
    <x v="3"/>
    <n v="221"/>
    <n v="27.625"/>
    <n v="173.73515981735201"/>
    <s v="1 Descuento (Conduct) "/>
    <n v="96955.068499999994"/>
    <x v="1"/>
    <n v="12256.4103"/>
    <x v="1382"/>
    <x v="0"/>
    <m/>
  </r>
  <r>
    <d v="2025-05-18T03:48:33"/>
    <x v="9"/>
    <n v="1"/>
    <s v="ROJAS ESCOBAR CRISTIAN ESNEIDER"/>
    <x v="0"/>
    <x v="0"/>
    <n v="238"/>
    <n v="26.4444444444444"/>
    <n v="195.45205479452099"/>
    <m/>
    <n v="109074.45209999999"/>
    <x v="0"/>
    <n v="12256.4103"/>
    <x v="1382"/>
    <x v="0"/>
    <m/>
  </r>
  <r>
    <d v="2025-05-18T03:48:39"/>
    <x v="1"/>
    <n v="23"/>
    <s v="RUA CHAVARRIA JEFERSON ANDREY"/>
    <x v="7"/>
    <x v="0"/>
    <n v="49"/>
    <n v="16.3333333333333"/>
    <n v="65.150684931506802"/>
    <m/>
    <n v="36358.150699999998"/>
    <x v="2"/>
    <n v="12256.4103"/>
    <x v="1382"/>
    <x v="0"/>
    <m/>
  </r>
  <r>
    <d v="2025-05-18T03:48:34"/>
    <x v="1"/>
    <n v="4"/>
    <s v="SERNA GONZALES GEOVANNY ANDRES"/>
    <x v="0"/>
    <x v="0"/>
    <n v="164"/>
    <n v="18.2222222222222"/>
    <n v="195.45205479452099"/>
    <s v="2 Descuentos (Usuario desubicado y conduct) "/>
    <n v="109074.45209999999"/>
    <x v="0"/>
    <n v="12256.4103"/>
    <x v="1382"/>
    <x v="0"/>
    <m/>
  </r>
  <r>
    <d v="2025-05-18T03:48:42"/>
    <x v="1"/>
    <n v="37"/>
    <s v="TABORDA ROJAS DIEGO ALEJANDRO"/>
    <x v="4"/>
    <x v="0"/>
    <n v="188"/>
    <n v="26.8571428571429"/>
    <n v="152.01826484018301"/>
    <m/>
    <n v="84835.684899999993"/>
    <x v="1"/>
    <n v="12256.4103"/>
    <x v="1382"/>
    <x v="0"/>
    <m/>
  </r>
  <r>
    <d v="2025-05-18T03:48:39"/>
    <x v="1"/>
    <n v="25"/>
    <s v="TORRES  GABRIEL OSNEIDER"/>
    <x v="8"/>
    <x v="0"/>
    <n v="101"/>
    <n v="20.2"/>
    <n v="108.584474885845"/>
    <m/>
    <n v="60596.917800000003"/>
    <x v="1"/>
    <n v="12256.4103"/>
    <x v="1382"/>
    <x v="0"/>
    <m/>
  </r>
  <r>
    <d v="2025-05-18T03:48:37"/>
    <x v="9"/>
    <n v="15"/>
    <s v="VERENZUELA MARTINEZ ALEXANDER"/>
    <x v="6"/>
    <x v="0"/>
    <n v="205"/>
    <n v="25.625"/>
    <n v="173.73515981735201"/>
    <m/>
    <n v="96955.068499999994"/>
    <x v="1"/>
    <n v="12256.4103"/>
    <x v="1382"/>
    <x v="0"/>
    <m/>
  </r>
  <r>
    <d v="2025-05-19T02:25:37"/>
    <x v="12"/>
    <n v="27"/>
    <s v="AGUDELO GARCIA LLORDIN ELIAS"/>
    <x v="0"/>
    <x v="0"/>
    <n v="198"/>
    <n v="22"/>
    <n v="169.13471502590701"/>
    <m/>
    <n v="93678.808300000004"/>
    <x v="0"/>
    <n v="10385"/>
    <x v="1383"/>
    <x v="0"/>
    <m/>
  </r>
  <r>
    <d v="2025-05-19T02:25:37"/>
    <x v="12"/>
    <n v="31"/>
    <s v="AGUIRRE GARCIA DEIMAR ANDRES"/>
    <x v="0"/>
    <x v="0"/>
    <n v="170"/>
    <n v="18.8888888888889"/>
    <n v="169.13471502590701"/>
    <m/>
    <n v="93678.808300000004"/>
    <x v="0"/>
    <n v="10385"/>
    <x v="1383"/>
    <x v="0"/>
    <m/>
  </r>
  <r>
    <d v="2025-05-19T02:25:34"/>
    <x v="12"/>
    <n v="3"/>
    <s v="ALEXIS RESTREPO JAMES"/>
    <x v="3"/>
    <x v="0"/>
    <n v="193"/>
    <n v="19.3"/>
    <n v="187.927461139896"/>
    <m/>
    <n v="104087.56479999999"/>
    <x v="0"/>
    <n v="10385"/>
    <x v="1383"/>
    <x v="0"/>
    <m/>
  </r>
  <r>
    <d v="2025-05-19T02:25:38"/>
    <x v="12"/>
    <n v="40"/>
    <s v="BERNAL RONDON KEVIN OSWALDO"/>
    <x v="2"/>
    <x v="0"/>
    <n v="113"/>
    <n v="18.8333333333333"/>
    <n v="112.756476683938"/>
    <m/>
    <n v="62452.5389"/>
    <x v="0"/>
    <n v="10385"/>
    <x v="1383"/>
    <x v="0"/>
    <m/>
  </r>
  <r>
    <d v="2025-05-19T02:25:35"/>
    <x v="12"/>
    <n v="13"/>
    <s v="DURANGO PAEZ GILDARDO"/>
    <x v="3"/>
    <x v="0"/>
    <n v="139"/>
    <n v="13.9"/>
    <n v="187.927461139896"/>
    <s v="Se descuentan 0.5 viaje de 7 am ya que NO espera el tiempo indicado en el paradero "/>
    <n v="98910.314799999993"/>
    <x v="0"/>
    <n v="10385"/>
    <x v="1383"/>
    <x v="2"/>
    <n v="9.35"/>
  </r>
  <r>
    <d v="2025-05-19T02:25:34"/>
    <x v="12"/>
    <n v="7"/>
    <s v="GIRALDO GIRALDO YOVIN ANDRES"/>
    <x v="9"/>
    <x v="3"/>
    <n v="227"/>
    <n v="18.9166666666667"/>
    <n v="225.51295336787601"/>
    <m/>
    <n v="124905.07769999999"/>
    <x v="1"/>
    <n v="10385"/>
    <x v="1383"/>
    <x v="0"/>
    <m/>
  </r>
  <r>
    <d v="2025-05-19T02:25:37"/>
    <x v="12"/>
    <n v="32"/>
    <s v="GUTIERREZ ARICAPA DANIEL HUMBERTO"/>
    <x v="3"/>
    <x v="0"/>
    <n v="177"/>
    <n v="17.7"/>
    <n v="187.927461139896"/>
    <m/>
    <n v="104087.56479999999"/>
    <x v="0"/>
    <n v="10385"/>
    <x v="1383"/>
    <x v="0"/>
    <m/>
  </r>
  <r>
    <d v="2025-05-19T02:25:35"/>
    <x v="12"/>
    <n v="11"/>
    <s v="IBARGUEN GARRIDO JUAN ESTEBAN"/>
    <x v="9"/>
    <x v="0"/>
    <n v="204"/>
    <n v="17"/>
    <n v="225.51295336787601"/>
    <s v="1 Descuento (Conduct) "/>
    <n v="124905.07769999999"/>
    <x v="0"/>
    <n v="10385"/>
    <x v="1383"/>
    <x v="0"/>
    <m/>
  </r>
  <r>
    <d v="2025-05-19T02:25:36"/>
    <x v="12"/>
    <n v="24"/>
    <s v="LEON PEREZ RAUL ENRIQUE"/>
    <x v="1"/>
    <x v="0"/>
    <n v="259"/>
    <n v="23.545454545454501"/>
    <n v="206.720207253886"/>
    <m/>
    <n v="114496.32120000001"/>
    <x v="0"/>
    <n v="10385"/>
    <x v="1383"/>
    <x v="0"/>
    <m/>
  </r>
  <r>
    <d v="2025-05-19T02:25:34"/>
    <x v="12"/>
    <n v="5"/>
    <s v="LONDOO LOPERA DUVAN ANDRES"/>
    <x v="3"/>
    <x v="0"/>
    <n v="166"/>
    <n v="16.600000000000001"/>
    <n v="187.927461139896"/>
    <s v="1 Descuento (Despachador) "/>
    <n v="104087.56479999999"/>
    <x v="1"/>
    <n v="10385"/>
    <x v="1383"/>
    <x v="0"/>
    <m/>
  </r>
  <r>
    <d v="2025-05-19T02:25:38"/>
    <x v="12"/>
    <n v="33"/>
    <s v="MARULANDA JARAMILLO DAWER ANDRES"/>
    <x v="3"/>
    <x v="0"/>
    <n v="159"/>
    <n v="15.9"/>
    <n v="187.927461139896"/>
    <m/>
    <n v="104087.56479999999"/>
    <x v="0"/>
    <n v="10385"/>
    <x v="1383"/>
    <x v="0"/>
    <m/>
  </r>
  <r>
    <d v="2025-05-19T02:25:36"/>
    <x v="12"/>
    <n v="19"/>
    <s v="MUOZ PEA WEIMAR ALONSO"/>
    <x v="0"/>
    <x v="0"/>
    <n v="130"/>
    <n v="14.4444444444444"/>
    <n v="169.13471502590701"/>
    <m/>
    <n v="93678.808300000004"/>
    <x v="0"/>
    <n v="10385"/>
    <x v="1383"/>
    <x v="0"/>
    <m/>
  </r>
  <r>
    <d v="2025-05-19T02:25:36"/>
    <x v="12"/>
    <n v="17"/>
    <s v="MURILLO  YORMAN ANDRES"/>
    <x v="4"/>
    <x v="0"/>
    <n v="145"/>
    <n v="20.714285714285701"/>
    <n v="131.549222797927"/>
    <s v="4 Descuentos (2 Usuarios desubicados y conducts) "/>
    <n v="72861.295299999998"/>
    <x v="0"/>
    <n v="10385"/>
    <x v="1383"/>
    <x v="0"/>
    <m/>
  </r>
  <r>
    <d v="2025-05-01T02:07:35"/>
    <x v="9"/>
    <n v="30"/>
    <s v="MARTINEZ  WILMAR"/>
    <x v="1"/>
    <x v="0"/>
    <n v="253"/>
    <n v="23"/>
    <n v="253.69816643159399"/>
    <s v="2 Descuentos (Conducts) "/>
    <n v="141978.42739999999"/>
    <x v="0"/>
    <n v="13095"/>
    <x v="1366"/>
    <x v="0"/>
    <m/>
  </r>
  <r>
    <d v="2025-05-19T02:25:39"/>
    <x v="12"/>
    <n v="42"/>
    <s v="PALACIO  RODRIGO"/>
    <x v="0"/>
    <x v="0"/>
    <n v="205"/>
    <n v="22.7777777777778"/>
    <n v="169.13471502590701"/>
    <m/>
    <n v="93678.808300000004"/>
    <x v="1"/>
    <n v="10385"/>
    <x v="1383"/>
    <x v="0"/>
    <m/>
  </r>
  <r>
    <d v="2025-05-19T02:25:38"/>
    <x v="12"/>
    <n v="35"/>
    <s v="PULGARIN GARCIA YONATHAN ANDRES"/>
    <x v="3"/>
    <x v="0"/>
    <n v="198"/>
    <n v="19.8"/>
    <n v="187.927461139896"/>
    <m/>
    <n v="104087.56479999999"/>
    <x v="1"/>
    <n v="10385"/>
    <x v="1383"/>
    <x v="0"/>
    <m/>
  </r>
  <r>
    <d v="2025-05-19T02:25:33"/>
    <x v="12"/>
    <n v="1"/>
    <s v="ROJAS ESCOBAR CRISTIAN ESNEIDER"/>
    <x v="0"/>
    <x v="0"/>
    <n v="190"/>
    <n v="21.1111111111111"/>
    <n v="169.13471502590701"/>
    <s v="1 Descuento (Despachador) "/>
    <n v="93678.808300000004"/>
    <x v="0"/>
    <n v="10385"/>
    <x v="1383"/>
    <x v="0"/>
    <m/>
  </r>
  <r>
    <d v="2025-05-19T02:25:38"/>
    <x v="12"/>
    <n v="37"/>
    <s v="RUA CHAVARRIA JEFERSON ANDREY"/>
    <x v="3"/>
    <x v="0"/>
    <n v="171"/>
    <n v="17.100000000000001"/>
    <n v="187.927461139896"/>
    <m/>
    <n v="104087.56479999999"/>
    <x v="1"/>
    <n v="10385"/>
    <x v="1383"/>
    <x v="0"/>
    <m/>
  </r>
  <r>
    <d v="2025-05-19T02:25:36"/>
    <x v="12"/>
    <n v="25"/>
    <s v="TORRES  GABRIEL OSNEIDER"/>
    <x v="1"/>
    <x v="0"/>
    <n v="167"/>
    <n v="15.181818181818199"/>
    <n v="206.720207253886"/>
    <m/>
    <n v="114496.32120000001"/>
    <x v="1"/>
    <n v="10385"/>
    <x v="1383"/>
    <x v="0"/>
    <m/>
  </r>
  <r>
    <d v="2025-05-19T02:25:35"/>
    <x v="12"/>
    <n v="8"/>
    <s v="VALENCIA MENDOZA JHON"/>
    <x v="0"/>
    <x v="0"/>
    <n v="159"/>
    <n v="17.6666666666667"/>
    <n v="169.13471502590701"/>
    <m/>
    <n v="93678.808300000004"/>
    <x v="1"/>
    <n v="10385"/>
    <x v="1383"/>
    <x v="0"/>
    <m/>
  </r>
  <r>
    <d v="2025-05-19T02:25:35"/>
    <x v="12"/>
    <n v="15"/>
    <s v="VERENZUELA MARTINEZ ALEXANDER"/>
    <x v="3"/>
    <x v="0"/>
    <n v="257"/>
    <n v="25.7"/>
    <n v="187.927461139896"/>
    <m/>
    <n v="104087.56479999999"/>
    <x v="1"/>
    <n v="10385"/>
    <x v="1383"/>
    <x v="0"/>
    <m/>
  </r>
  <r>
    <d v="2025-05-24T23:47:54"/>
    <x v="9"/>
    <n v="32"/>
    <s v="AGUDELO GARCIA DENIN ANGELO"/>
    <x v="1"/>
    <x v="0"/>
    <n v="198"/>
    <n v="18"/>
    <n v="228.429347826087"/>
    <m/>
    <n v="127196.1685"/>
    <x v="0"/>
    <n v="12775"/>
    <x v="1384"/>
    <x v="0"/>
    <m/>
  </r>
  <r>
    <d v="2025-05-24T23:47:53"/>
    <x v="9"/>
    <n v="28"/>
    <s v="AGUDELO GARCIA LLORDIN ELIAS"/>
    <x v="0"/>
    <x v="0"/>
    <n v="152"/>
    <n v="16.8888888888889"/>
    <n v="186.89673913043501"/>
    <m/>
    <n v="104069.59239999999"/>
    <x v="0"/>
    <n v="12775"/>
    <x v="1384"/>
    <x v="0"/>
    <m/>
  </r>
  <r>
    <d v="2025-05-24T23:47:53"/>
    <x v="1"/>
    <n v="31"/>
    <s v="AGUIRRE GARCIA DEIMAR ANDRES"/>
    <x v="0"/>
    <x v="0"/>
    <n v="168"/>
    <n v="18.6666666666667"/>
    <n v="186.89673913043501"/>
    <s v="2 Descuentos (Conduct y usuario desubicado) "/>
    <n v="104069.59239999999"/>
    <x v="0"/>
    <n v="12775"/>
    <x v="1384"/>
    <x v="0"/>
    <m/>
  </r>
  <r>
    <d v="2025-05-24T23:47:46"/>
    <x v="9"/>
    <n v="3"/>
    <s v="ALEXIS RESTREPO JAMES"/>
    <x v="0"/>
    <x v="3"/>
    <n v="184"/>
    <n v="20.4444444444444"/>
    <n v="186.89673913043501"/>
    <m/>
    <n v="104069.59239999999"/>
    <x v="0"/>
    <n v="12775"/>
    <x v="1384"/>
    <x v="0"/>
    <m/>
  </r>
  <r>
    <d v="2025-05-24T23:47:50"/>
    <x v="9"/>
    <n v="18"/>
    <s v="BETANCUR GUZMAN JHON FERNANDO"/>
    <x v="6"/>
    <x v="0"/>
    <n v="182"/>
    <n v="22.75"/>
    <n v="166.130434782609"/>
    <s v="3 Descuentos (Conducts) "/>
    <n v="92506.304300000003"/>
    <x v="0"/>
    <n v="12775"/>
    <x v="1384"/>
    <x v="0"/>
    <m/>
  </r>
  <r>
    <d v="2025-05-24T23:47:52"/>
    <x v="9"/>
    <n v="26"/>
    <s v="CIRO MARIN RODRIGO ALBERTO"/>
    <x v="3"/>
    <x v="0"/>
    <n v="183"/>
    <n v="18.3"/>
    <n v="207.66304347826099"/>
    <m/>
    <n v="115632.88039999999"/>
    <x v="0"/>
    <n v="12775"/>
    <x v="1384"/>
    <x v="0"/>
    <m/>
  </r>
  <r>
    <d v="2025-05-24T23:47:51"/>
    <x v="1"/>
    <n v="21"/>
    <s v="DAVID  HENRY GIOVANNY"/>
    <x v="0"/>
    <x v="0"/>
    <n v="195"/>
    <n v="21.6666666666667"/>
    <n v="186.89673913043501"/>
    <s v="3 Descuentos (Usuario movilidad reducida) "/>
    <n v="104069.59239999999"/>
    <x v="0"/>
    <n v="12775"/>
    <x v="1384"/>
    <x v="0"/>
    <m/>
  </r>
  <r>
    <d v="2025-05-24T23:47:49"/>
    <x v="9"/>
    <n v="14"/>
    <s v="DIAZ LOZADA ANDRES FELIPE"/>
    <x v="3"/>
    <x v="0"/>
    <n v="220"/>
    <n v="22"/>
    <n v="207.66304347826099"/>
    <m/>
    <n v="115632.88039999999"/>
    <x v="1"/>
    <n v="12775"/>
    <x v="1384"/>
    <x v="0"/>
    <m/>
  </r>
  <r>
    <d v="2025-05-24T23:47:49"/>
    <x v="1"/>
    <n v="13"/>
    <s v="DURANGO PAEZ GILDARDO"/>
    <x v="0"/>
    <x v="0"/>
    <n v="182"/>
    <n v="20.2222222222222"/>
    <n v="186.89673913043501"/>
    <s v="7 Descuentos (Jefe de ruta, despachador, monitoreo, asociado y conducts) "/>
    <n v="104069.59239999999"/>
    <x v="0"/>
    <n v="12775"/>
    <x v="1384"/>
    <x v="0"/>
    <m/>
  </r>
  <r>
    <d v="2025-05-24T23:47:52"/>
    <x v="1"/>
    <n v="27"/>
    <s v="FLORES RINCON JORGE ALBERTO"/>
    <x v="3"/>
    <x v="0"/>
    <n v="246"/>
    <n v="24.6"/>
    <n v="207.66304347826099"/>
    <m/>
    <n v="115632.88039999999"/>
    <x v="0"/>
    <n v="12775"/>
    <x v="1384"/>
    <x v="0"/>
    <m/>
  </r>
  <r>
    <d v="2025-05-24T23:47:56"/>
    <x v="1"/>
    <n v="41"/>
    <s v="GARCIA DAVID WILSON ALBERTO"/>
    <x v="3"/>
    <x v="0"/>
    <n v="227"/>
    <n v="22.7"/>
    <n v="207.66304347826099"/>
    <m/>
    <n v="115632.88039999999"/>
    <x v="1"/>
    <n v="12775"/>
    <x v="1384"/>
    <x v="0"/>
    <m/>
  </r>
  <r>
    <d v="2025-05-24T23:47:47"/>
    <x v="9"/>
    <n v="7"/>
    <s v="GIRALDO GIRALDO YOVIN ANDRES"/>
    <x v="12"/>
    <x v="0"/>
    <n v="290"/>
    <n v="22.307692307692299"/>
    <n v="269.96195652173901"/>
    <m/>
    <n v="150322.74460000001"/>
    <x v="1"/>
    <n v="12775"/>
    <x v="1384"/>
    <x v="0"/>
    <m/>
  </r>
  <r>
    <d v="2025-05-24T23:47:51"/>
    <x v="9"/>
    <n v="20"/>
    <s v="GONZALEZ PEREZ RAFAEL JOSE"/>
    <x v="0"/>
    <x v="0"/>
    <n v="183"/>
    <n v="20.3333333333333"/>
    <n v="186.89673913043501"/>
    <m/>
    <n v="104069.59239999999"/>
    <x v="0"/>
    <n v="12775"/>
    <x v="1384"/>
    <x v="0"/>
    <m/>
  </r>
  <r>
    <d v="2025-05-24T23:47:46"/>
    <x v="9"/>
    <n v="5"/>
    <s v="HERNANDEZ MACIAS GILBERTO"/>
    <x v="4"/>
    <x v="0"/>
    <n v="154"/>
    <n v="22"/>
    <n v="145.36413043478299"/>
    <m/>
    <n v="80943.016300000003"/>
    <x v="1"/>
    <n v="12775"/>
    <x v="1384"/>
    <x v="0"/>
    <m/>
  </r>
  <r>
    <d v="2025-05-24T23:47:52"/>
    <x v="1"/>
    <n v="24"/>
    <s v="HERRERA GIRALDO DAVINSON "/>
    <x v="0"/>
    <x v="0"/>
    <n v="195"/>
    <n v="21.6666666666667"/>
    <n v="186.89673913043501"/>
    <m/>
    <n v="104069.59239999999"/>
    <x v="0"/>
    <n v="12775"/>
    <x v="1384"/>
    <x v="0"/>
    <m/>
  </r>
  <r>
    <d v="2025-05-24T23:47:54"/>
    <x v="1"/>
    <n v="35"/>
    <s v="HINCAPIE LOPEZ DIDIER FABIAN"/>
    <x v="3"/>
    <x v="0"/>
    <n v="221"/>
    <n v="22.1"/>
    <n v="207.66304347826099"/>
    <m/>
    <n v="115632.88039999999"/>
    <x v="1"/>
    <n v="12775"/>
    <x v="1384"/>
    <x v="0"/>
    <m/>
  </r>
  <r>
    <d v="2025-05-24T23:47:48"/>
    <x v="1"/>
    <n v="11"/>
    <s v="IBARGUEN GARRIDO JUAN ESTEBAN "/>
    <x v="1"/>
    <x v="0"/>
    <n v="208"/>
    <n v="18.909090909090899"/>
    <n v="228.429347826087"/>
    <m/>
    <n v="127196.1685"/>
    <x v="0"/>
    <n v="12775"/>
    <x v="1384"/>
    <x v="0"/>
    <m/>
  </r>
  <r>
    <d v="2025-05-24T23:47:55"/>
    <x v="9"/>
    <n v="36"/>
    <s v="JARAMILLO JARAMILLO FRANCISCO WBEIMAR"/>
    <x v="6"/>
    <x v="3"/>
    <n v="164"/>
    <n v="20.5"/>
    <n v="166.130434782609"/>
    <m/>
    <n v="92506.304300000003"/>
    <x v="0"/>
    <n v="12775"/>
    <x v="1384"/>
    <x v="0"/>
    <m/>
  </r>
  <r>
    <d v="2025-05-24T23:47:48"/>
    <x v="9"/>
    <n v="12"/>
    <s v="JIMENEZ JIMENEZ OMAR DAVID "/>
    <x v="0"/>
    <x v="0"/>
    <n v="171"/>
    <n v="19"/>
    <n v="186.89673913043501"/>
    <m/>
    <n v="104069.59239999999"/>
    <x v="0"/>
    <n v="12775"/>
    <x v="1384"/>
    <x v="0"/>
    <m/>
  </r>
  <r>
    <d v="2025-05-24T23:47:55"/>
    <x v="9"/>
    <n v="38"/>
    <s v="LEON PEREZ RAUL ENRIQUE "/>
    <x v="0"/>
    <x v="0"/>
    <n v="177"/>
    <n v="19.6666666666667"/>
    <n v="186.89673913043501"/>
    <m/>
    <n v="104069.59239999999"/>
    <x v="0"/>
    <n v="12775"/>
    <x v="1384"/>
    <x v="0"/>
    <m/>
  </r>
  <r>
    <d v="2025-05-24T23:47:47"/>
    <x v="1"/>
    <n v="6"/>
    <s v="LOPEZ PINEDA DANIEL ESTIVEN"/>
    <x v="1"/>
    <x v="0"/>
    <n v="193"/>
    <n v="17.545454545454501"/>
    <n v="228.429347826087"/>
    <s v="1 Descuento (Usuario movilidad reducida) "/>
    <n v="127196.1685"/>
    <x v="0"/>
    <n v="12775"/>
    <x v="1384"/>
    <x v="0"/>
    <m/>
  </r>
  <r>
    <d v="2025-05-24T23:47:48"/>
    <x v="9"/>
    <n v="10"/>
    <s v="MARIN ALZATE KEVIN ANDRES"/>
    <x v="3"/>
    <x v="0"/>
    <n v="142"/>
    <n v="14.2"/>
    <n v="207.66304347826099"/>
    <m/>
    <n v="115632.88039999999"/>
    <x v="0"/>
    <n v="12775"/>
    <x v="1384"/>
    <x v="0"/>
    <m/>
  </r>
  <r>
    <d v="2025-05-12T11:52:21"/>
    <x v="12"/>
    <n v="36"/>
    <s v="MARTINEZ CHAVERRA LUIS NORBERTO"/>
    <x v="3"/>
    <x v="0"/>
    <n v="230"/>
    <n v="23"/>
    <n v="208020304568528"/>
    <m/>
    <n v="1158418782"/>
    <x v="0"/>
    <n v="14726087"/>
    <x v="1277"/>
    <x v="0"/>
    <m/>
  </r>
  <r>
    <d v="2025-05-24T23:47:48"/>
    <x v="1"/>
    <n v="8"/>
    <s v="MARTINEZ CHAVERRA LUIS NORBERTO"/>
    <x v="3"/>
    <x v="0"/>
    <n v="211"/>
    <n v="21.1"/>
    <n v="207.66304347826099"/>
    <m/>
    <n v="115632.88039999999"/>
    <x v="1"/>
    <n v="12775"/>
    <x v="1384"/>
    <x v="0"/>
    <m/>
  </r>
  <r>
    <d v="2025-05-24T23:47:53"/>
    <x v="9"/>
    <n v="30"/>
    <s v="MARTINEZ  WILMAR"/>
    <x v="6"/>
    <x v="0"/>
    <n v="198"/>
    <n v="24.75"/>
    <n v="166.130434782609"/>
    <m/>
    <n v="92506.304300000003"/>
    <x v="0"/>
    <n v="12775"/>
    <x v="1384"/>
    <x v="0"/>
    <m/>
  </r>
  <r>
    <d v="2025-05-24T23:47:54"/>
    <x v="1"/>
    <n v="33"/>
    <s v="MARULANDA JARAMILLO DAWER ANDRES"/>
    <x v="0"/>
    <x v="0"/>
    <n v="174"/>
    <n v="19.3333333333333"/>
    <n v="186.89673913043501"/>
    <s v="3 Descuentos (Jefe de ruta y conduct) "/>
    <n v="104069.59239999999"/>
    <x v="0"/>
    <n v="12775"/>
    <x v="1384"/>
    <x v="0"/>
    <m/>
  </r>
  <r>
    <d v="2025-05-24T23:47:54"/>
    <x v="9"/>
    <n v="34"/>
    <s v="MONTOYA OSPINA GILBERTO ANTONIO"/>
    <x v="12"/>
    <x v="3"/>
    <n v="304"/>
    <n v="23.384615384615401"/>
    <n v="269.96195652173901"/>
    <s v="9 Descuentos (Pruebas de manejo, conduct y usuario desubicado) "/>
    <n v="150322.74460000001"/>
    <x v="0"/>
    <n v="12775"/>
    <x v="1384"/>
    <x v="0"/>
    <m/>
  </r>
  <r>
    <d v="2025-05-24T23:47:50"/>
    <x v="1"/>
    <n v="19"/>
    <s v="MUOZ PEA WEIMAR ALONSO"/>
    <x v="0"/>
    <x v="0"/>
    <n v="217"/>
    <n v="24.1111111111111"/>
    <n v="186.89673913043501"/>
    <m/>
    <n v="104069.59239999999"/>
    <x v="0"/>
    <n v="12775"/>
    <x v="1384"/>
    <x v="0"/>
    <m/>
  </r>
  <r>
    <d v="2025-05-24T23:47:50"/>
    <x v="1"/>
    <n v="17"/>
    <s v="MURILLO  YORMAN ANDRES"/>
    <x v="8"/>
    <x v="0"/>
    <n v="114"/>
    <n v="22.8"/>
    <n v="103.83152173913"/>
    <s v="5 Descuentos (Transbordo) "/>
    <n v="57816.440199999997"/>
    <x v="0"/>
    <n v="12775"/>
    <x v="1384"/>
    <x v="0"/>
    <m/>
  </r>
  <r>
    <d v="2025-05-24T23:47:55"/>
    <x v="9"/>
    <n v="40"/>
    <s v="OCAMPO OCAMPO ANTONIO JOSE"/>
    <x v="3"/>
    <x v="0"/>
    <n v="192"/>
    <n v="19.2"/>
    <n v="207.66304347826099"/>
    <m/>
    <n v="115632.88039999999"/>
    <x v="0"/>
    <n v="12775"/>
    <x v="1384"/>
    <x v="0"/>
    <m/>
  </r>
  <r>
    <d v="2025-05-24T23:47:56"/>
    <x v="9"/>
    <n v="42"/>
    <s v="PALACIO  RODRIGO"/>
    <x v="3"/>
    <x v="0"/>
    <n v="168"/>
    <n v="16.8"/>
    <n v="207.66304347826099"/>
    <m/>
    <n v="115632.88039999999"/>
    <x v="1"/>
    <n v="12775"/>
    <x v="1384"/>
    <x v="0"/>
    <m/>
  </r>
  <r>
    <d v="2025-05-24T23:47:55"/>
    <x v="1"/>
    <n v="39"/>
    <s v="PALMAR PANA EDIXON JOSUE"/>
    <x v="9"/>
    <x v="0"/>
    <n v="237"/>
    <n v="19.75"/>
    <n v="249.195652173913"/>
    <m/>
    <n v="138759.4565"/>
    <x v="0"/>
    <n v="12775"/>
    <x v="1384"/>
    <x v="0"/>
    <m/>
  </r>
  <r>
    <d v="2025-05-24T23:47:45"/>
    <x v="1"/>
    <n v="2"/>
    <s v="PARIAS MURIEL JHON FREDY"/>
    <x v="6"/>
    <x v="0"/>
    <n v="209"/>
    <n v="26.125"/>
    <n v="166.130434782609"/>
    <s v="2 Descuentos (Conducts) "/>
    <n v="92506.304300000003"/>
    <x v="1"/>
    <n v="12775"/>
    <x v="1384"/>
    <x v="0"/>
    <m/>
  </r>
  <r>
    <d v="2025-05-24T23:47:49"/>
    <x v="9"/>
    <n v="16"/>
    <s v="PEREZ GARCIA JUAN ESTEBAN"/>
    <x v="4"/>
    <x v="0"/>
    <n v="155"/>
    <n v="22.1428571428571"/>
    <n v="145.36413043478299"/>
    <m/>
    <n v="80943.016300000003"/>
    <x v="0"/>
    <n v="12775"/>
    <x v="1384"/>
    <x v="0"/>
    <m/>
  </r>
  <r>
    <d v="2025-05-24T23:47:51"/>
    <x v="9"/>
    <n v="22"/>
    <s v="QUIRAMA CASTAEDA JHON JADER"/>
    <x v="0"/>
    <x v="0"/>
    <n v="183"/>
    <n v="20.3333333333333"/>
    <n v="186.89673913043501"/>
    <m/>
    <n v="104069.59239999999"/>
    <x v="1"/>
    <n v="12775"/>
    <x v="1384"/>
    <x v="0"/>
    <m/>
  </r>
  <r>
    <d v="2025-05-24T23:47:45"/>
    <x v="9"/>
    <n v="1"/>
    <s v="ROJAS ESCOBAR CRISTIAN ESNEIDER"/>
    <x v="2"/>
    <x v="0"/>
    <n v="133"/>
    <n v="22.1666666666667"/>
    <n v="124.597826086957"/>
    <m/>
    <n v="69379.728300000002"/>
    <x v="0"/>
    <n v="12775"/>
    <x v="1384"/>
    <x v="0"/>
    <m/>
  </r>
  <r>
    <d v="2025-05-24T23:47:46"/>
    <x v="1"/>
    <n v="4"/>
    <s v="SERNA GONZALES GEOVANNY ANDRES"/>
    <x v="0"/>
    <x v="0"/>
    <n v="191"/>
    <n v="21.2222222222222"/>
    <n v="186.89673913043501"/>
    <s v="3 Descuentos (Usuarios desubicados y conduct) "/>
    <n v="104069.59239999999"/>
    <x v="0"/>
    <n v="12775"/>
    <x v="1384"/>
    <x v="0"/>
    <m/>
  </r>
  <r>
    <d v="2025-05-01T02:07:36"/>
    <x v="1"/>
    <n v="33"/>
    <s v="MARULANDA JARAMILLO DAWER ANDRES"/>
    <x v="1"/>
    <x v="0"/>
    <n v="249"/>
    <n v="22.636363636363601"/>
    <n v="253.69816643159399"/>
    <s v="2 Descuentos (Usuarios desubicados) "/>
    <n v="141978.42739999999"/>
    <x v="0"/>
    <n v="13095"/>
    <x v="1366"/>
    <x v="0"/>
    <m/>
  </r>
  <r>
    <d v="2025-05-24T23:47:55"/>
    <x v="1"/>
    <n v="37"/>
    <s v="TABORDA ROJAS DIEGO ALEJANDRO"/>
    <x v="1"/>
    <x v="0"/>
    <n v="246"/>
    <n v="22.363636363636399"/>
    <n v="228.429347826087"/>
    <m/>
    <n v="127196.1685"/>
    <x v="1"/>
    <n v="12775"/>
    <x v="1384"/>
    <x v="0"/>
    <m/>
  </r>
  <r>
    <d v="2025-05-24T23:47:52"/>
    <x v="1"/>
    <n v="25"/>
    <s v="TORRES  GABRIEL OSNEIDER"/>
    <x v="0"/>
    <x v="0"/>
    <n v="162"/>
    <n v="18"/>
    <n v="186.89673913043501"/>
    <m/>
    <n v="104069.59239999999"/>
    <x v="1"/>
    <n v="12775"/>
    <x v="1384"/>
    <x v="0"/>
    <m/>
  </r>
  <r>
    <d v="2025-05-24T23:47:53"/>
    <x v="1"/>
    <n v="29"/>
    <s v="VALENCIA MENDOZA JHON"/>
    <x v="7"/>
    <x v="0"/>
    <n v="72"/>
    <n v="24"/>
    <n v="62.298913043478301"/>
    <m/>
    <n v="34689.864099999999"/>
    <x v="0"/>
    <n v="12775"/>
    <x v="1384"/>
    <x v="0"/>
    <m/>
  </r>
  <r>
    <d v="2025-05-24T23:47:49"/>
    <x v="1"/>
    <n v="15"/>
    <s v="VERENZUELA MARTINEZ ALEXANDER"/>
    <x v="3"/>
    <x v="0"/>
    <n v="241"/>
    <n v="24.1"/>
    <n v="207.66304347826099"/>
    <s v="2 Descuentos (Usuarios desubicados) "/>
    <n v="115632.88039999999"/>
    <x v="1"/>
    <n v="12775"/>
    <x v="1384"/>
    <x v="0"/>
    <m/>
  </r>
  <r>
    <d v="2025-05-21T02:46:27"/>
    <x v="9"/>
    <n v="32"/>
    <s v="AGUDELO GARCIA DENIN ANGELO"/>
    <x v="0"/>
    <x v="0"/>
    <n v="181"/>
    <n v="20.1111111111111"/>
    <n v="186.774725274725"/>
    <s v="2 Descuentos (Usuarios desubicados) "/>
    <n v="103998.21430000001"/>
    <x v="0"/>
    <n v="13927.7778"/>
    <x v="1385"/>
    <x v="0"/>
    <m/>
  </r>
  <r>
    <d v="2025-05-21T02:46:26"/>
    <x v="9"/>
    <n v="28"/>
    <s v="AGUDELO GARCIA LLORDIN ELIAS"/>
    <x v="2"/>
    <x v="0"/>
    <n v="115"/>
    <n v="19.1666666666667"/>
    <n v="124.516483516484"/>
    <m/>
    <n v="69332.142900000006"/>
    <x v="0"/>
    <n v="13927.7778"/>
    <x v="1385"/>
    <x v="0"/>
    <m/>
  </r>
  <r>
    <d v="2025-05-21T02:46:27"/>
    <x v="1"/>
    <n v="31"/>
    <s v="AGUIRRE GARCIA DEIMAR ANDRES"/>
    <x v="0"/>
    <x v="0"/>
    <n v="141"/>
    <n v="15.6666666666667"/>
    <n v="186.774725274725"/>
    <s v="2 Descuentos (Conducts) "/>
    <n v="103998.21430000001"/>
    <x v="0"/>
    <n v="13927.7778"/>
    <x v="1385"/>
    <x v="0"/>
    <m/>
  </r>
  <r>
    <d v="2025-05-21T02:46:17"/>
    <x v="9"/>
    <n v="3"/>
    <s v="ALEXIS RESTREPO JAMES"/>
    <x v="3"/>
    <x v="0"/>
    <n v="258"/>
    <n v="25.8"/>
    <n v="207.52747252747301"/>
    <m/>
    <n v="115553.5714"/>
    <x v="0"/>
    <n v="13927.7778"/>
    <x v="1385"/>
    <x v="0"/>
    <m/>
  </r>
  <r>
    <d v="2025-05-21T02:46:23"/>
    <x v="9"/>
    <n v="18"/>
    <s v="BETANCUR GUZMAN JHON FERNANDO"/>
    <x v="8"/>
    <x v="0"/>
    <n v="117"/>
    <n v="23.4"/>
    <n v="103.76373626373601"/>
    <m/>
    <n v="57776.7857"/>
    <x v="0"/>
    <n v="13927.7778"/>
    <x v="1385"/>
    <x v="0"/>
    <m/>
  </r>
  <r>
    <d v="2025-05-21T02:46:25"/>
    <x v="9"/>
    <n v="26"/>
    <s v="CIRO MARIN RODRIGO ALBERTO"/>
    <x v="6"/>
    <x v="0"/>
    <n v="156"/>
    <n v="19.5"/>
    <n v="166.02197802197799"/>
    <s v="2 Descuentos (Usuarios desubicados) "/>
    <n v="92442.857099999994"/>
    <x v="0"/>
    <n v="13927.7778"/>
    <x v="1385"/>
    <x v="0"/>
    <m/>
  </r>
  <r>
    <d v="2025-05-21T02:46:19"/>
    <x v="9"/>
    <n v="5"/>
    <s v="DAVID  HENRY GIOVANNY"/>
    <x v="0"/>
    <x v="0"/>
    <n v="233"/>
    <n v="25.8888888888889"/>
    <n v="186.774725274725"/>
    <s v="1 Descuentos (Asociado) "/>
    <n v="103998.21430000001"/>
    <x v="1"/>
    <n v="13927.7778"/>
    <x v="1385"/>
    <x v="0"/>
    <m/>
  </r>
  <r>
    <d v="2025-05-21T02:46:22"/>
    <x v="9"/>
    <n v="14"/>
    <s v="DIAZ LOZADA ANDRES FELIPE"/>
    <x v="3"/>
    <x v="0"/>
    <n v="214"/>
    <n v="21.4"/>
    <n v="207.52747252747301"/>
    <m/>
    <n v="115553.5714"/>
    <x v="1"/>
    <n v="13927.7778"/>
    <x v="1385"/>
    <x v="0"/>
    <m/>
  </r>
  <r>
    <d v="2025-05-21T02:46:24"/>
    <x v="1"/>
    <n v="21"/>
    <s v="DURANGO DAVID JOSE"/>
    <x v="0"/>
    <x v="0"/>
    <n v="188"/>
    <n v="20.8888888888889"/>
    <n v="186.774725274725"/>
    <m/>
    <n v="103998.21430000001"/>
    <x v="0"/>
    <n v="13927.7778"/>
    <x v="1385"/>
    <x v="0"/>
    <m/>
  </r>
  <r>
    <d v="2025-05-21T02:46:21"/>
    <x v="1"/>
    <n v="13"/>
    <s v="DURANGO PAEZ GILDARDO"/>
    <x v="0"/>
    <x v="3"/>
    <n v="183"/>
    <n v="20.3333333333333"/>
    <n v="186.774725274725"/>
    <m/>
    <n v="103998.21430000001"/>
    <x v="0"/>
    <n v="13927.7778"/>
    <x v="1385"/>
    <x v="0"/>
    <m/>
  </r>
  <r>
    <d v="2025-05-21T02:46:25"/>
    <x v="1"/>
    <n v="27"/>
    <s v="FLORES RINCON JORGE ALBERTO"/>
    <x v="3"/>
    <x v="0"/>
    <n v="285"/>
    <n v="28.5"/>
    <n v="207.52747252747301"/>
    <s v="FERNEY HENAO Realiz 5 viajes donde moviliz 154 Usuarios  "/>
    <n v="115553.5714"/>
    <x v="0"/>
    <n v="13927.7778"/>
    <x v="1385"/>
    <x v="0"/>
    <m/>
  </r>
  <r>
    <d v="2025-05-21T02:46:29"/>
    <x v="1"/>
    <n v="41"/>
    <s v="GARCIA DAVID WILSON ALBERTO"/>
    <x v="3"/>
    <x v="0"/>
    <n v="224"/>
    <n v="22.4"/>
    <n v="207.52747252747301"/>
    <m/>
    <n v="115553.5714"/>
    <x v="1"/>
    <n v="13927.7778"/>
    <x v="1385"/>
    <x v="0"/>
    <m/>
  </r>
  <r>
    <d v="2025-05-21T02:46:19"/>
    <x v="9"/>
    <n v="7"/>
    <s v="GIRALDO GIRALDO YOVIN ANDRES"/>
    <x v="1"/>
    <x v="0"/>
    <n v="198"/>
    <n v="18"/>
    <n v="228.28021978021999"/>
    <s v="Se descuenta 0.5 viaje de 12 30 pm ya que NO ingresa al 13 sin autorizacion. 2 Descuentos (Usuarios desubicados) "/>
    <n v="121346.6786"/>
    <x v="1"/>
    <n v="13927.7778"/>
    <x v="1385"/>
    <x v="2"/>
    <n v="10.35"/>
  </r>
  <r>
    <d v="2025-05-21T02:46:23"/>
    <x v="9"/>
    <n v="20"/>
    <s v="GONZALEZ PEREZ RAFAEL JOSE"/>
    <x v="0"/>
    <x v="0"/>
    <n v="203"/>
    <n v="22.5555555555556"/>
    <n v="186.774725274725"/>
    <m/>
    <n v="103998.21430000001"/>
    <x v="0"/>
    <n v="13927.7778"/>
    <x v="1385"/>
    <x v="0"/>
    <m/>
  </r>
  <r>
    <d v="2025-05-21T02:46:27"/>
    <x v="1"/>
    <n v="33"/>
    <s v="GUTIERREZ ARICAPA DANIEL HUMBERTO"/>
    <x v="0"/>
    <x v="0"/>
    <n v="196"/>
    <n v="21.7777777777778"/>
    <n v="186.774725274725"/>
    <m/>
    <n v="103998.21430000001"/>
    <x v="0"/>
    <n v="13927.7778"/>
    <x v="1385"/>
    <x v="0"/>
    <m/>
  </r>
  <r>
    <d v="2025-05-21T02:46:24"/>
    <x v="9"/>
    <n v="24"/>
    <s v="HERRERA GIRALDO DAVINSON"/>
    <x v="0"/>
    <x v="0"/>
    <n v="175"/>
    <n v="19.4444444444444"/>
    <n v="186.774725274725"/>
    <m/>
    <n v="103998.21430000001"/>
    <x v="0"/>
    <n v="13927.7778"/>
    <x v="1385"/>
    <x v="0"/>
    <m/>
  </r>
  <r>
    <d v="2025-05-21T02:46:28"/>
    <x v="9"/>
    <n v="36"/>
    <s v="JARAMILLO JARAMILLO FRANCISCO WBEIMAR"/>
    <x v="3"/>
    <x v="0"/>
    <n v="159"/>
    <n v="15.9"/>
    <n v="207.52747252747301"/>
    <m/>
    <n v="115553.5714"/>
    <x v="0"/>
    <n v="13927.7778"/>
    <x v="1385"/>
    <x v="0"/>
    <m/>
  </r>
  <r>
    <d v="2025-05-21T02:46:21"/>
    <x v="9"/>
    <n v="12"/>
    <s v="JIMENEZ JIMENEZ OMAR DAVID"/>
    <x v="0"/>
    <x v="0"/>
    <n v="156"/>
    <n v="17.3333333333333"/>
    <n v="186.774725274725"/>
    <s v="2 Descuentos (Usuarios desubicados) "/>
    <n v="103998.21430000001"/>
    <x v="0"/>
    <n v="13927.7778"/>
    <x v="1385"/>
    <x v="0"/>
    <m/>
  </r>
  <r>
    <d v="2025-05-01T02:07:36"/>
    <x v="9"/>
    <n v="34"/>
    <s v="MONTOYA OSPINA GILBERTO ANTONIO"/>
    <x v="9"/>
    <x v="0"/>
    <n v="297"/>
    <n v="24.75"/>
    <n v="276.761636107193"/>
    <s v="1 Descuento (Conduct) "/>
    <n v="154885.55710000001"/>
    <x v="0"/>
    <n v="13095"/>
    <x v="1366"/>
    <x v="0"/>
    <m/>
  </r>
  <r>
    <d v="2025-05-21T02:46:29"/>
    <x v="9"/>
    <n v="38"/>
    <s v="LEON PEREZ RAUL ENRIQUE"/>
    <x v="1"/>
    <x v="0"/>
    <n v="222"/>
    <n v="20.181818181818201"/>
    <n v="228.28021978021999"/>
    <s v="Se descuenta 0.5 viaje de 12 06 am ya que NO ingresa al 13 sin autorizacion "/>
    <n v="121346.6786"/>
    <x v="0"/>
    <n v="13927.7778"/>
    <x v="1385"/>
    <x v="2"/>
    <n v="10.35"/>
  </r>
  <r>
    <d v="2025-05-21T02:46:23"/>
    <x v="1"/>
    <n v="19"/>
    <s v="LOPERA ALVAREZ ESTIVEN"/>
    <x v="0"/>
    <x v="0"/>
    <n v="194"/>
    <n v="21.5555555555556"/>
    <n v="186.774725274725"/>
    <m/>
    <n v="103998.21430000001"/>
    <x v="0"/>
    <n v="13927.7778"/>
    <x v="1385"/>
    <x v="0"/>
    <m/>
  </r>
  <r>
    <d v="2025-05-21T02:46:19"/>
    <x v="1"/>
    <n v="6"/>
    <s v="LOPEZ PINEDA DANIEL ESTIVEN"/>
    <x v="0"/>
    <x v="0"/>
    <n v="213"/>
    <n v="23.6666666666667"/>
    <n v="186.774725274725"/>
    <s v="3 Descuentos (Conducts) "/>
    <n v="103998.21430000001"/>
    <x v="0"/>
    <n v="13927.7778"/>
    <x v="1385"/>
    <x v="0"/>
    <m/>
  </r>
  <r>
    <d v="2025-05-21T02:46:20"/>
    <x v="9"/>
    <n v="10"/>
    <s v="MARIN ALZATE KEVIN ANDRES"/>
    <x v="0"/>
    <x v="0"/>
    <n v="134"/>
    <n v="14.8888888888889"/>
    <n v="186.774725274725"/>
    <m/>
    <n v="103998.21430000001"/>
    <x v="0"/>
    <n v="13927.7778"/>
    <x v="1385"/>
    <x v="0"/>
    <m/>
  </r>
  <r>
    <d v="2025-05-21T02:46:26"/>
    <x v="9"/>
    <n v="30"/>
    <s v="MARTINEZ  WILMAR"/>
    <x v="0"/>
    <x v="3"/>
    <n v="228"/>
    <n v="25.3333333333333"/>
    <n v="186.774725274725"/>
    <m/>
    <n v="103998.21430000001"/>
    <x v="0"/>
    <n v="13927.7778"/>
    <x v="1385"/>
    <x v="0"/>
    <m/>
  </r>
  <r>
    <d v="2025-05-21T02:46:20"/>
    <x v="1"/>
    <n v="8"/>
    <s v="MARTINEZ CHAVERRA LUIS NORBERTO"/>
    <x v="3"/>
    <x v="0"/>
    <n v="196"/>
    <n v="19.600000000000001"/>
    <n v="207.52747252747301"/>
    <s v="1 Descuento (Despachador) "/>
    <n v="115553.5714"/>
    <x v="1"/>
    <n v="13927.7778"/>
    <x v="1385"/>
    <x v="0"/>
    <m/>
  </r>
  <r>
    <d v="2025-05-21T02:46:27"/>
    <x v="9"/>
    <n v="34"/>
    <s v="MONTOYA OSPINA GILBERTO ANTONIO"/>
    <x v="9"/>
    <x v="0"/>
    <n v="265"/>
    <n v="22.0833333333333"/>
    <n v="249.03296703296701"/>
    <m/>
    <n v="138664.28570000001"/>
    <x v="0"/>
    <n v="13927.7778"/>
    <x v="1385"/>
    <x v="0"/>
    <m/>
  </r>
  <r>
    <d v="2025-05-21T02:46:22"/>
    <x v="1"/>
    <n v="17"/>
    <s v="MURILLO  YORMAN ANDRES"/>
    <x v="7"/>
    <x v="0"/>
    <n v="71"/>
    <n v="23.6666666666667"/>
    <n v="62.258241758241802"/>
    <m/>
    <n v="34666.071400000001"/>
    <x v="0"/>
    <n v="13927.7778"/>
    <x v="1385"/>
    <x v="0"/>
    <m/>
  </r>
  <r>
    <d v="2025-05-21T02:46:29"/>
    <x v="9"/>
    <n v="40"/>
    <s v="OCAMPO OCAMPO ANTONIO JOSE"/>
    <x v="3"/>
    <x v="0"/>
    <n v="252"/>
    <n v="25.2"/>
    <n v="207.52747252747301"/>
    <m/>
    <n v="115553.5714"/>
    <x v="0"/>
    <n v="13927.7778"/>
    <x v="1385"/>
    <x v="0"/>
    <m/>
  </r>
  <r>
    <d v="2025-05-12T11:52:20"/>
    <x v="12"/>
    <n v="34"/>
    <s v="MONTOYA OSPINA GILBERTO ANTONIO"/>
    <x v="1"/>
    <x v="0"/>
    <n v="251"/>
    <n v="228181818181818"/>
    <n v="228822335025381"/>
    <m/>
    <n v="127426066"/>
    <x v="0"/>
    <n v="14726087"/>
    <x v="1277"/>
    <x v="0"/>
    <m/>
  </r>
  <r>
    <d v="2025-05-21T02:46:30"/>
    <x v="9"/>
    <n v="42"/>
    <s v="PALACIO  RODRIGO"/>
    <x v="0"/>
    <x v="0"/>
    <n v="197"/>
    <n v="21.8888888888889"/>
    <n v="186.774725274725"/>
    <s v="2 Descuentos (Conduct y asociado) "/>
    <n v="103998.21430000001"/>
    <x v="1"/>
    <n v="13927.7778"/>
    <x v="1385"/>
    <x v="0"/>
    <m/>
  </r>
  <r>
    <d v="2025-05-21T02:46:29"/>
    <x v="1"/>
    <n v="39"/>
    <s v="PALMAR PANA EDIXON JOSUE"/>
    <x v="4"/>
    <x v="0"/>
    <n v="133"/>
    <n v="19"/>
    <n v="145.269230769231"/>
    <s v="2 Descuentos (Despachador y conduct) "/>
    <n v="80887.5"/>
    <x v="0"/>
    <n v="13927.7778"/>
    <x v="1385"/>
    <x v="0"/>
    <m/>
  </r>
  <r>
    <d v="2025-05-21T02:46:17"/>
    <x v="1"/>
    <n v="2"/>
    <s v="PARIAS MURIEL JHON FREDY"/>
    <x v="0"/>
    <x v="0"/>
    <n v="205"/>
    <n v="22.7777777777778"/>
    <n v="186.774725274725"/>
    <m/>
    <n v="103998.21430000001"/>
    <x v="1"/>
    <n v="13927.7778"/>
    <x v="1385"/>
    <x v="0"/>
    <m/>
  </r>
  <r>
    <d v="2025-05-21T02:46:22"/>
    <x v="9"/>
    <n v="16"/>
    <s v="PEREZ GARCIA JUAN ESTEBAN"/>
    <x v="0"/>
    <x v="3"/>
    <n v="168"/>
    <n v="18.6666666666667"/>
    <n v="186.774725274725"/>
    <m/>
    <n v="103998.21430000001"/>
    <x v="0"/>
    <n v="13927.7778"/>
    <x v="1385"/>
    <x v="0"/>
    <m/>
  </r>
  <r>
    <d v="2025-05-21T02:46:21"/>
    <x v="1"/>
    <n v="11"/>
    <s v="PEREZ RESTREPO YEIBER"/>
    <x v="3"/>
    <x v="0"/>
    <n v="140"/>
    <n v="14"/>
    <n v="207.52747252747301"/>
    <m/>
    <n v="115553.5714"/>
    <x v="0"/>
    <n v="13927.7778"/>
    <x v="1385"/>
    <x v="0"/>
    <m/>
  </r>
  <r>
    <d v="2025-05-21T02:46:28"/>
    <x v="1"/>
    <n v="35"/>
    <s v="PULGARIN GARCIA YONATHAN ANDRES"/>
    <x v="3"/>
    <x v="0"/>
    <n v="169"/>
    <n v="16.899999999999999"/>
    <n v="207.52747252747301"/>
    <m/>
    <n v="115553.5714"/>
    <x v="1"/>
    <n v="13927.7778"/>
    <x v="1385"/>
    <x v="0"/>
    <m/>
  </r>
  <r>
    <d v="2025-05-21T02:46:24"/>
    <x v="9"/>
    <n v="22"/>
    <s v="QUIRAMA CASTAEDA JHON JADER"/>
    <x v="0"/>
    <x v="0"/>
    <n v="189"/>
    <n v="21"/>
    <n v="186.774725274725"/>
    <m/>
    <n v="103998.21430000001"/>
    <x v="1"/>
    <n v="13927.7778"/>
    <x v="1385"/>
    <x v="0"/>
    <m/>
  </r>
  <r>
    <d v="2025-05-21T02:46:17"/>
    <x v="9"/>
    <n v="1"/>
    <s v="ROJAS ESCOBAR CRISTIAN ESNEIDER"/>
    <x v="4"/>
    <x v="0"/>
    <n v="115"/>
    <n v="16.428571428571399"/>
    <n v="145.269230769231"/>
    <s v="1 Descuentos (Conduct) "/>
    <n v="80887.5"/>
    <x v="0"/>
    <n v="13927.7778"/>
    <x v="1385"/>
    <x v="0"/>
    <m/>
  </r>
  <r>
    <d v="2025-05-21T02:46:24"/>
    <x v="1"/>
    <n v="23"/>
    <s v="SALDARRIAGA PARRA LUIS ALBERTO"/>
    <x v="0"/>
    <x v="0"/>
    <n v="198"/>
    <n v="22"/>
    <n v="186.774725274725"/>
    <m/>
    <n v="103998.21430000001"/>
    <x v="2"/>
    <n v="13927.7778"/>
    <x v="1385"/>
    <x v="0"/>
    <m/>
  </r>
  <r>
    <d v="2025-05-21T02:46:18"/>
    <x v="1"/>
    <n v="4"/>
    <s v="SERNA GONZALES GEOVANNY ANDRES"/>
    <x v="6"/>
    <x v="0"/>
    <n v="192"/>
    <n v="24"/>
    <n v="166.02197802197799"/>
    <s v="2 Descuentos (Usuarios desubicados) "/>
    <n v="92442.857099999994"/>
    <x v="0"/>
    <n v="13927.7778"/>
    <x v="1385"/>
    <x v="0"/>
    <m/>
  </r>
  <r>
    <d v="2025-05-21T02:46:28"/>
    <x v="1"/>
    <n v="37"/>
    <s v="TABORDA ROJAS DIEGO ALEJANDRO"/>
    <x v="3"/>
    <x v="0"/>
    <n v="206"/>
    <n v="20.6"/>
    <n v="207.52747252747301"/>
    <s v="1 Descuentos (Usuario desubicado) "/>
    <n v="115553.5714"/>
    <x v="1"/>
    <n v="13927.7778"/>
    <x v="1385"/>
    <x v="0"/>
    <m/>
  </r>
  <r>
    <d v="2025-05-21T02:46:25"/>
    <x v="1"/>
    <n v="25"/>
    <s v="TORRES  GABRIEL OSNEIDER"/>
    <x v="6"/>
    <x v="0"/>
    <n v="120"/>
    <n v="15"/>
    <n v="166.02197802197799"/>
    <m/>
    <n v="92442.857099999994"/>
    <x v="1"/>
    <n v="13927.7778"/>
    <x v="1385"/>
    <x v="0"/>
    <m/>
  </r>
  <r>
    <d v="2025-05-12T11:52:21"/>
    <x v="12"/>
    <n v="39"/>
    <s v="MOSQUERA WILSON"/>
    <x v="2"/>
    <x v="9"/>
    <n v="138"/>
    <n v="23"/>
    <n v="124812182741117"/>
    <m/>
    <n v="637136269"/>
    <x v="0"/>
    <n v="14726087"/>
    <x v="1277"/>
    <x v="3"/>
    <s v="10,4"/>
  </r>
  <r>
    <d v="2025-05-21T02:46:26"/>
    <x v="1"/>
    <n v="29"/>
    <s v="VALENCIA MENDOZA JHON"/>
    <x v="0"/>
    <x v="0"/>
    <n v="174"/>
    <n v="19.3333333333333"/>
    <n v="186.774725274725"/>
    <s v="Se descuenta 0.5 viaje de 5 50 am ya que abandona ruta sin autorizacin "/>
    <n v="98235.964300000007"/>
    <x v="0"/>
    <n v="13927.7778"/>
    <x v="1385"/>
    <x v="2"/>
    <n v="10.35"/>
  </r>
  <r>
    <d v="2025-05-21T02:46:22"/>
    <x v="1"/>
    <n v="15"/>
    <s v="VERENZUELA MARTINEZ ALEXANDER"/>
    <x v="4"/>
    <x v="0"/>
    <n v="191"/>
    <n v="27.285714285714299"/>
    <n v="145.269230769231"/>
    <m/>
    <n v="80887.5"/>
    <x v="1"/>
    <n v="13927.7778"/>
    <x v="1385"/>
    <x v="0"/>
    <m/>
  </r>
  <r>
    <d v="2025-05-22T01:45:56"/>
    <x v="9"/>
    <n v="32"/>
    <s v="AGUDELO GARCIA DENIN ANGELO"/>
    <x v="0"/>
    <x v="0"/>
    <n v="177"/>
    <n v="19.6666666666667"/>
    <n v="194.70422535211301"/>
    <m/>
    <n v="108636.9718"/>
    <x v="0"/>
    <n v="13348.7179"/>
    <x v="1386"/>
    <x v="0"/>
    <m/>
  </r>
  <r>
    <d v="2025-05-22T01:45:56"/>
    <x v="9"/>
    <n v="31"/>
    <s v="AGUIRRE GARCIA DEIMAR ANDRES "/>
    <x v="1"/>
    <x v="0"/>
    <n v="208"/>
    <n v="18.909090909090899"/>
    <n v="237.97183098591501"/>
    <s v="1 Descuento (Usuario desubicado) "/>
    <n v="132778.52110000001"/>
    <x v="0"/>
    <n v="13348.7179"/>
    <x v="1386"/>
    <x v="0"/>
    <m/>
  </r>
  <r>
    <d v="2025-05-22T01:45:50"/>
    <x v="9"/>
    <n v="3"/>
    <s v="ALEXIS RESTREPO JAMES"/>
    <x v="6"/>
    <x v="0"/>
    <n v="180"/>
    <n v="22.5"/>
    <n v="173.07042253521101"/>
    <m/>
    <n v="96566.197199999995"/>
    <x v="0"/>
    <n v="13348.7179"/>
    <x v="1386"/>
    <x v="0"/>
    <m/>
  </r>
  <r>
    <d v="2025-05-22T01:45:57"/>
    <x v="9"/>
    <n v="36"/>
    <s v="BERNAL RONDON KEVIN OSWALDO"/>
    <x v="1"/>
    <x v="0"/>
    <n v="252"/>
    <n v="22.909090909090899"/>
    <n v="237.97183098591501"/>
    <s v="3 Descuentos (Despachador) "/>
    <n v="132778.52110000001"/>
    <x v="0"/>
    <n v="13348.7179"/>
    <x v="1386"/>
    <x v="0"/>
    <m/>
  </r>
  <r>
    <d v="2025-05-22T01:45:53"/>
    <x v="1"/>
    <n v="18"/>
    <s v="BETANCUR GUZMAN JHON FERNANDO"/>
    <x v="3"/>
    <x v="0"/>
    <n v="183"/>
    <n v="18.3"/>
    <n v="216.338028169014"/>
    <m/>
    <n v="120707.74649999999"/>
    <x v="0"/>
    <n v="13348.7179"/>
    <x v="1386"/>
    <x v="0"/>
    <m/>
  </r>
  <r>
    <d v="2025-05-22T01:45:58"/>
    <x v="9"/>
    <n v="41"/>
    <s v="DAVID  HENRY GIOVANNY"/>
    <x v="0"/>
    <x v="0"/>
    <n v="219"/>
    <n v="24.3333333333333"/>
    <n v="194.70422535211301"/>
    <m/>
    <n v="108636.9718"/>
    <x v="1"/>
    <n v="13348.7179"/>
    <x v="1386"/>
    <x v="0"/>
    <m/>
  </r>
  <r>
    <d v="2025-05-22T01:45:52"/>
    <x v="9"/>
    <n v="14"/>
    <s v="DIAZ LOZADA ANDRES FELIPE"/>
    <x v="1"/>
    <x v="0"/>
    <n v="235"/>
    <n v="21.363636363636399"/>
    <n v="237.97183098591501"/>
    <m/>
    <n v="132778.52110000001"/>
    <x v="1"/>
    <n v="13348.7179"/>
    <x v="1386"/>
    <x v="0"/>
    <m/>
  </r>
  <r>
    <d v="2025-05-22T01:45:54"/>
    <x v="9"/>
    <n v="21"/>
    <s v="DURANGO DAVID JOSE"/>
    <x v="6"/>
    <x v="0"/>
    <n v="159"/>
    <n v="19.875"/>
    <n v="173.07042253521101"/>
    <m/>
    <n v="96566.197199999995"/>
    <x v="0"/>
    <n v="13348.7179"/>
    <x v="1386"/>
    <x v="0"/>
    <m/>
  </r>
  <r>
    <d v="2025-05-22T01:45:52"/>
    <x v="1"/>
    <n v="13"/>
    <s v="DURANGO PAEZ GILDARDO"/>
    <x v="2"/>
    <x v="0"/>
    <n v="113"/>
    <n v="18.8333333333333"/>
    <n v="129.80281690140799"/>
    <m/>
    <n v="72424.647899999996"/>
    <x v="0"/>
    <n v="13348.7179"/>
    <x v="1386"/>
    <x v="0"/>
    <m/>
  </r>
  <r>
    <d v="2025-05-22T01:45:53"/>
    <x v="9"/>
    <n v="17"/>
    <s v="ESPINOZA CHAVARRIA GUILLERMO LEON"/>
    <x v="4"/>
    <x v="0"/>
    <n v="126"/>
    <n v="18"/>
    <n v="151.43661971831"/>
    <m/>
    <n v="84495.422500000001"/>
    <x v="0"/>
    <n v="13348.7179"/>
    <x v="1386"/>
    <x v="0"/>
    <m/>
  </r>
  <r>
    <d v="2025-05-22T01:45:51"/>
    <x v="9"/>
    <n v="7"/>
    <s v="GIRALDO GIRALDO YOVIN ANDRES"/>
    <x v="8"/>
    <x v="0"/>
    <n v="83"/>
    <n v="16.600000000000001"/>
    <n v="108.169014084507"/>
    <m/>
    <n v="60353.873200000002"/>
    <x v="1"/>
    <n v="13348.7179"/>
    <x v="1386"/>
    <x v="0"/>
    <m/>
  </r>
  <r>
    <d v="2025-05-22T01:45:54"/>
    <x v="1"/>
    <n v="20"/>
    <s v="GONZALEZ PEREZ RAFAEL JOSE"/>
    <x v="0"/>
    <x v="0"/>
    <n v="212"/>
    <n v="23.5555555555556"/>
    <n v="194.70422535211301"/>
    <m/>
    <n v="108636.9718"/>
    <x v="0"/>
    <n v="13348.7179"/>
    <x v="1386"/>
    <x v="0"/>
    <m/>
  </r>
  <r>
    <d v="2025-05-22T01:45:55"/>
    <x v="1"/>
    <n v="28"/>
    <s v="HENAO HOYOS SANTIAGO"/>
    <x v="6"/>
    <x v="0"/>
    <n v="142"/>
    <n v="17.75"/>
    <n v="173.07042253521101"/>
    <m/>
    <n v="96566.197199999995"/>
    <x v="0"/>
    <n v="13348.7179"/>
    <x v="1386"/>
    <x v="0"/>
    <m/>
  </r>
  <r>
    <d v="2025-05-22T01:45:55"/>
    <x v="1"/>
    <n v="26"/>
    <s v="HERNANDEZ MACIAS GILBERTO"/>
    <x v="3"/>
    <x v="0"/>
    <n v="179"/>
    <n v="17.899999999999999"/>
    <n v="216.338028169014"/>
    <s v="4 Descuentos (Conducts) "/>
    <n v="120707.74649999999"/>
    <x v="0"/>
    <n v="13348.7179"/>
    <x v="1386"/>
    <x v="0"/>
    <m/>
  </r>
  <r>
    <d v="2025-05-22T01:45:55"/>
    <x v="9"/>
    <n v="24"/>
    <s v="HERRERA GIRALDO DAVINSON"/>
    <x v="0"/>
    <x v="0"/>
    <n v="159"/>
    <n v="17.6666666666667"/>
    <n v="194.70422535211301"/>
    <m/>
    <n v="108636.9718"/>
    <x v="0"/>
    <n v="13348.7179"/>
    <x v="1386"/>
    <x v="0"/>
    <m/>
  </r>
  <r>
    <d v="2025-05-22T01:45:50"/>
    <x v="1"/>
    <n v="2"/>
    <s v="HINCAPIE LOPEZ DIDIER FABIAN"/>
    <x v="0"/>
    <x v="0"/>
    <n v="214"/>
    <n v="23.7777777777778"/>
    <n v="194.70422535211301"/>
    <m/>
    <n v="108636.9718"/>
    <x v="1"/>
    <n v="13348.7179"/>
    <x v="1386"/>
    <x v="0"/>
    <m/>
  </r>
  <r>
    <d v="2025-05-22T01:45:52"/>
    <x v="9"/>
    <n v="12"/>
    <s v="JIMENEZ JIMENEZ OMAR DAVID"/>
    <x v="6"/>
    <x v="0"/>
    <n v="232"/>
    <n v="29"/>
    <n v="173.07042253521101"/>
    <m/>
    <n v="96566.197199999995"/>
    <x v="0"/>
    <n v="13348.7179"/>
    <x v="1386"/>
    <x v="0"/>
    <m/>
  </r>
  <r>
    <d v="2025-05-22T01:45:58"/>
    <x v="9"/>
    <n v="38"/>
    <s v="LEON PEREZ RAUL ENRIQUE"/>
    <x v="1"/>
    <x v="0"/>
    <n v="225"/>
    <n v="20.454545454545499"/>
    <n v="237.97183098591501"/>
    <s v="2 Descuentos (Usuarios desubicados) "/>
    <n v="132778.52110000001"/>
    <x v="0"/>
    <n v="13348.7179"/>
    <x v="1386"/>
    <x v="0"/>
    <m/>
  </r>
  <r>
    <d v="2025-05-22T01:45:51"/>
    <x v="9"/>
    <n v="5"/>
    <s v="LONDOO LOPERA DUVAN ANDRES"/>
    <x v="0"/>
    <x v="0"/>
    <n v="224"/>
    <n v="24.8888888888889"/>
    <n v="194.70422535211301"/>
    <s v="Se descuenta 0.5 viaje ya que NO cumple con las indicaciones dadas por el jefe de ruta "/>
    <n v="102611.4718"/>
    <x v="1"/>
    <n v="13348.7179"/>
    <x v="1386"/>
    <x v="2"/>
    <n v="10.8"/>
  </r>
  <r>
    <d v="2025-05-22T01:45:54"/>
    <x v="9"/>
    <n v="19"/>
    <s v="LOPERA ALVAREZ ESTIVEN"/>
    <x v="9"/>
    <x v="0"/>
    <n v="257"/>
    <n v="21.4166666666667"/>
    <n v="259.60563380281701"/>
    <m/>
    <n v="144849.29579999999"/>
    <x v="0"/>
    <n v="13348.7179"/>
    <x v="1386"/>
    <x v="0"/>
    <m/>
  </r>
  <r>
    <d v="2025-05-22T01:45:51"/>
    <x v="1"/>
    <n v="6"/>
    <s v="LOPEZ PINEDA DANIEL ESTIVEN"/>
    <x v="3"/>
    <x v="0"/>
    <n v="208"/>
    <n v="20.8"/>
    <n v="216.338028169014"/>
    <m/>
    <n v="120707.74649999999"/>
    <x v="0"/>
    <n v="13348.7179"/>
    <x v="1386"/>
    <x v="0"/>
    <m/>
  </r>
  <r>
    <d v="2025-05-22T01:45:56"/>
    <x v="1"/>
    <n v="30"/>
    <s v="MARTINEZ  WILMAR"/>
    <x v="3"/>
    <x v="0"/>
    <n v="262"/>
    <n v="26.2"/>
    <n v="216.338028169014"/>
    <s v="2 Descuentos (Jefe de ruta) "/>
    <n v="120707.74649999999"/>
    <x v="0"/>
    <n v="13348.7179"/>
    <x v="1386"/>
    <x v="0"/>
    <m/>
  </r>
  <r>
    <d v="2025-05-22T01:45:51"/>
    <x v="9"/>
    <n v="8"/>
    <s v="MARTINEZ CHAVERRA LUIS NORBERTO "/>
    <x v="3"/>
    <x v="0"/>
    <n v="211"/>
    <n v="21.1"/>
    <n v="216.338028169014"/>
    <m/>
    <n v="120707.74649999999"/>
    <x v="1"/>
    <n v="13348.7179"/>
    <x v="1386"/>
    <x v="0"/>
    <m/>
  </r>
  <r>
    <d v="2025-05-22T01:45:56"/>
    <x v="1"/>
    <n v="33"/>
    <s v="MARULANDA JARAMILLO DAWER ANDRES"/>
    <x v="0"/>
    <x v="0"/>
    <n v="130"/>
    <n v="14.4444444444444"/>
    <n v="194.70422535211301"/>
    <s v="26 Descuentos (Incidente con Usuarios) "/>
    <n v="108636.9718"/>
    <x v="0"/>
    <n v="13348.7179"/>
    <x v="1386"/>
    <x v="0"/>
    <m/>
  </r>
  <r>
    <d v="2025-05-22T01:45:57"/>
    <x v="9"/>
    <n v="34"/>
    <s v="MONTOYA OSPINA GILBERTO ANTONIO"/>
    <x v="12"/>
    <x v="0"/>
    <n v="305"/>
    <n v="23.461538461538499"/>
    <n v="281.23943661971799"/>
    <m/>
    <n v="156920.0704"/>
    <x v="0"/>
    <n v="13348.7179"/>
    <x v="1386"/>
    <x v="0"/>
    <m/>
  </r>
  <r>
    <d v="2025-05-01T02:07:32"/>
    <x v="1"/>
    <n v="17"/>
    <s v="MURILLO  YORMAN ANDRES"/>
    <x v="1"/>
    <x v="0"/>
    <n v="247"/>
    <n v="22.454545454545499"/>
    <n v="253.69816643159399"/>
    <m/>
    <n v="141978.42739999999"/>
    <x v="0"/>
    <n v="13095"/>
    <x v="1366"/>
    <x v="0"/>
    <m/>
  </r>
  <r>
    <d v="2025-05-22T01:45:58"/>
    <x v="1"/>
    <n v="40"/>
    <s v="OCAMPO OCAMPO ANTONIO JOSE "/>
    <x v="3"/>
    <x v="0"/>
    <n v="208"/>
    <n v="20.8"/>
    <n v="216.338028169014"/>
    <m/>
    <n v="120707.74649999999"/>
    <x v="0"/>
    <n v="13348.7179"/>
    <x v="1386"/>
    <x v="0"/>
    <m/>
  </r>
  <r>
    <d v="2025-05-22T01:45:59"/>
    <x v="1"/>
    <n v="42"/>
    <s v="PALACIO  RODRIGO"/>
    <x v="3"/>
    <x v="0"/>
    <n v="233"/>
    <n v="23.3"/>
    <n v="216.338028169014"/>
    <m/>
    <n v="120707.74649999999"/>
    <x v="1"/>
    <n v="13348.7179"/>
    <x v="1386"/>
    <x v="0"/>
    <m/>
  </r>
  <r>
    <d v="2025-05-22T01:45:58"/>
    <x v="9"/>
    <n v="39"/>
    <s v="PALMAR PANA EDIXON JOSUE"/>
    <x v="12"/>
    <x v="3"/>
    <n v="253"/>
    <n v="19.461538461538499"/>
    <n v="281.23943661971799"/>
    <m/>
    <n v="156920.0704"/>
    <x v="0"/>
    <n v="13348.7179"/>
    <x v="1386"/>
    <x v="0"/>
    <m/>
  </r>
  <r>
    <d v="2025-05-22T01:45:53"/>
    <x v="9"/>
    <n v="16"/>
    <s v="PEREZ GARCIA JUAN ESTEBAN"/>
    <x v="10"/>
    <x v="0"/>
    <n v="80"/>
    <n v="22.8571428571429"/>
    <n v="75.7183098591549"/>
    <s v="2 Descuentos (Usuarios desubicados) "/>
    <n v="42247.711300000003"/>
    <x v="0"/>
    <n v="13348.7179"/>
    <x v="1386"/>
    <x v="0"/>
    <m/>
  </r>
  <r>
    <d v="2025-05-22T01:45:52"/>
    <x v="1"/>
    <n v="11"/>
    <s v="PEREZ RESTREPO YEIBER"/>
    <x v="3"/>
    <x v="0"/>
    <n v="163"/>
    <n v="16.3"/>
    <n v="216.338028169014"/>
    <s v="2 Descuentos (Usuarios desubicados) "/>
    <n v="120707.74649999999"/>
    <x v="0"/>
    <n v="13348.7179"/>
    <x v="1386"/>
    <x v="0"/>
    <m/>
  </r>
  <r>
    <d v="2025-05-22T01:45:57"/>
    <x v="1"/>
    <n v="35"/>
    <s v="PULGARIN GARCIA YONATHAN ANDRES"/>
    <x v="0"/>
    <x v="0"/>
    <n v="232"/>
    <n v="25.7777777777778"/>
    <n v="194.70422535211301"/>
    <s v="1 Descuento (Despachador) "/>
    <n v="108636.9718"/>
    <x v="1"/>
    <n v="13348.7179"/>
    <x v="1386"/>
    <x v="0"/>
    <m/>
  </r>
  <r>
    <d v="2025-05-22T01:45:54"/>
    <x v="1"/>
    <n v="22"/>
    <s v="QUIRAMA CASTAEDA JHON JADER"/>
    <x v="0"/>
    <x v="0"/>
    <n v="202"/>
    <n v="22.4444444444444"/>
    <n v="194.70422535211301"/>
    <m/>
    <n v="108636.9718"/>
    <x v="1"/>
    <n v="13348.7179"/>
    <x v="1386"/>
    <x v="0"/>
    <m/>
  </r>
  <r>
    <d v="2025-05-22T01:45:49"/>
    <x v="9"/>
    <n v="1"/>
    <s v="ROJAS ESCOBAR CRISTIAN ESNEIDER"/>
    <x v="0"/>
    <x v="0"/>
    <n v="232"/>
    <n v="25.7777777777778"/>
    <n v="194.70422535211301"/>
    <s v="1 Descuento (Monitoreo) "/>
    <n v="108636.9718"/>
    <x v="0"/>
    <n v="13348.7179"/>
    <x v="1386"/>
    <x v="0"/>
    <m/>
  </r>
  <r>
    <d v="2025-05-22T01:45:55"/>
    <x v="9"/>
    <n v="27"/>
    <s v="RUA CHAVARRIA JEFERSON ANDREY"/>
    <x v="3"/>
    <x v="0"/>
    <n v="256"/>
    <n v="25.6"/>
    <n v="216.338028169014"/>
    <m/>
    <n v="120707.74649999999"/>
    <x v="0"/>
    <n v="13348.7179"/>
    <x v="1386"/>
    <x v="0"/>
    <m/>
  </r>
  <r>
    <d v="2025-05-22T01:45:54"/>
    <x v="9"/>
    <n v="23"/>
    <s v="SALDARRIAGA PARRA LUIS ALBERTO"/>
    <x v="0"/>
    <x v="0"/>
    <n v="184"/>
    <n v="20.4444444444444"/>
    <n v="194.70422535211301"/>
    <m/>
    <n v="108636.9718"/>
    <x v="2"/>
    <n v="13348.7179"/>
    <x v="1386"/>
    <x v="0"/>
    <m/>
  </r>
  <r>
    <d v="2025-05-22T01:45:50"/>
    <x v="1"/>
    <n v="4"/>
    <s v="SERNA GONZALES GEOVANNY ANDRES"/>
    <x v="0"/>
    <x v="0"/>
    <n v="209"/>
    <n v="23.2222222222222"/>
    <n v="194.70422535211301"/>
    <s v="8 Descuentos (Monitoreo, jefe de ruta, Despachador, conduct y usuario desubicado) "/>
    <n v="108636.9718"/>
    <x v="0"/>
    <n v="13348.7179"/>
    <x v="1386"/>
    <x v="0"/>
    <m/>
  </r>
  <r>
    <d v="2025-05-22T01:45:57"/>
    <x v="1"/>
    <n v="37"/>
    <s v="TABORDA ROJAS DIEGO ALEJANDRO"/>
    <x v="0"/>
    <x v="0"/>
    <n v="231"/>
    <n v="25.6666666666667"/>
    <n v="194.70422535211301"/>
    <s v="DANIEL GUTIERREZ Realiz 6 viajes donde moviliz 180 Usuarios "/>
    <n v="108636.9718"/>
    <x v="1"/>
    <n v="13348.7179"/>
    <x v="1386"/>
    <x v="0"/>
    <m/>
  </r>
  <r>
    <d v="2025-05-22T01:45:56"/>
    <x v="9"/>
    <n v="29"/>
    <s v="VALENCIA MENDOZA JHON"/>
    <x v="10"/>
    <x v="3"/>
    <n v="96"/>
    <n v="27.428571428571399"/>
    <n v="75.7183098591549"/>
    <m/>
    <n v="42247.711300000003"/>
    <x v="0"/>
    <n v="13348.7179"/>
    <x v="1386"/>
    <x v="0"/>
    <m/>
  </r>
  <r>
    <d v="2025-05-22T01:45:53"/>
    <x v="1"/>
    <n v="15"/>
    <s v="VERENZUELA MARTINEZ ALEXANDER"/>
    <x v="0"/>
    <x v="0"/>
    <n v="206"/>
    <n v="22.8888888888889"/>
    <n v="194.70422535211301"/>
    <m/>
    <n v="108636.9718"/>
    <x v="1"/>
    <n v="13348.7179"/>
    <x v="1386"/>
    <x v="0"/>
    <m/>
  </r>
  <r>
    <d v="2025-05-23T02:26:01"/>
    <x v="9"/>
    <n v="32"/>
    <s v="AGUDELO GARCIA DENIN ANGELO"/>
    <x v="0"/>
    <x v="0"/>
    <n v="165"/>
    <n v="18.3333333333333"/>
    <n v="184.929155313352"/>
    <m/>
    <n v="102918.55590000001"/>
    <x v="0"/>
    <n v="13000"/>
    <x v="1387"/>
    <x v="0"/>
    <m/>
  </r>
  <r>
    <d v="2025-05-23T02:26:00"/>
    <x v="1"/>
    <n v="28"/>
    <s v="AGUDELO GARCIA LLORDIN ELIAS "/>
    <x v="0"/>
    <x v="0"/>
    <n v="155"/>
    <n v="17.2222222222222"/>
    <n v="184.929155313352"/>
    <m/>
    <n v="102918.55590000001"/>
    <x v="0"/>
    <n v="13000"/>
    <x v="1387"/>
    <x v="0"/>
    <m/>
  </r>
  <r>
    <d v="2025-05-23T02:26:01"/>
    <x v="1"/>
    <n v="31"/>
    <s v="AGUIRRE GARCIA DEIMAR ANDRES"/>
    <x v="3"/>
    <x v="0"/>
    <n v="228"/>
    <n v="22.8"/>
    <n v="205.47683923705699"/>
    <s v="2 Descuentos (Conduct y despachador)"/>
    <n v="114353.951"/>
    <x v="0"/>
    <n v="13000"/>
    <x v="1387"/>
    <x v="0"/>
    <m/>
  </r>
  <r>
    <d v="2025-05-23T02:25:56"/>
    <x v="1"/>
    <n v="3"/>
    <s v="ALEXIS RESTREPO JAMES"/>
    <x v="0"/>
    <x v="0"/>
    <n v="157"/>
    <n v="17.4444444444444"/>
    <n v="184.929155313352"/>
    <m/>
    <n v="102918.55590000001"/>
    <x v="0"/>
    <n v="13000"/>
    <x v="1387"/>
    <x v="0"/>
    <m/>
  </r>
  <r>
    <d v="2025-05-23T02:26:02"/>
    <x v="9"/>
    <n v="40"/>
    <s v="BERNAL RONDON KEVIN OSWALDO"/>
    <x v="3"/>
    <x v="0"/>
    <n v="175"/>
    <n v="17.5"/>
    <n v="205.47683923705699"/>
    <s v="1 Descuento (Conduct) "/>
    <n v="114353.951"/>
    <x v="0"/>
    <n v="13000"/>
    <x v="1387"/>
    <x v="0"/>
    <m/>
  </r>
  <r>
    <d v="2025-05-23T02:25:58"/>
    <x v="1"/>
    <n v="13"/>
    <s v="CERVANTES MARTINEZ FELIX ENRIQUE"/>
    <x v="0"/>
    <x v="0"/>
    <n v="194"/>
    <n v="21.5555555555556"/>
    <n v="184.929155313352"/>
    <s v="2 Descuentos (Despachador)"/>
    <n v="102918.55590000001"/>
    <x v="0"/>
    <n v="13000"/>
    <x v="1387"/>
    <x v="0"/>
    <m/>
  </r>
  <r>
    <d v="2025-05-23T02:25:58"/>
    <x v="9"/>
    <n v="14"/>
    <s v="DIAZ LOZADA ANDRES FELIPE "/>
    <x v="1"/>
    <x v="0"/>
    <n v="217"/>
    <n v="19.727272727272702"/>
    <n v="226.02452316076301"/>
    <s v="1 Descuento (Conduct) "/>
    <n v="125789.34600000001"/>
    <x v="1"/>
    <n v="13000"/>
    <x v="1387"/>
    <x v="0"/>
    <m/>
  </r>
  <r>
    <d v="2025-05-01T02:07:38"/>
    <x v="9"/>
    <n v="40"/>
    <s v="OCAMPO OCAMPO ANTONIO JOSE"/>
    <x v="0"/>
    <x v="0"/>
    <n v="221"/>
    <n v="24.5555555555556"/>
    <n v="207.571227080395"/>
    <m/>
    <n v="116164.1678"/>
    <x v="0"/>
    <n v="13095"/>
    <x v="1366"/>
    <x v="0"/>
    <m/>
  </r>
  <r>
    <d v="2025-05-23T02:25:59"/>
    <x v="1"/>
    <n v="21"/>
    <s v="DURANGO DAVID JOSE"/>
    <x v="0"/>
    <x v="0"/>
    <n v="169"/>
    <n v="18.7777777777778"/>
    <n v="184.929155313352"/>
    <m/>
    <n v="102918.55590000001"/>
    <x v="0"/>
    <n v="13000"/>
    <x v="1387"/>
    <x v="0"/>
    <m/>
  </r>
  <r>
    <d v="2025-05-23T02:26:00"/>
    <x v="1"/>
    <n v="27"/>
    <s v="FLORES RINCON JORGE ALBERTO"/>
    <x v="0"/>
    <x v="0"/>
    <n v="196"/>
    <n v="21.7777777777778"/>
    <n v="184.929155313352"/>
    <s v="2 Descuentos (Conducts) "/>
    <n v="102918.55590000001"/>
    <x v="0"/>
    <n v="13000"/>
    <x v="1387"/>
    <x v="0"/>
    <m/>
  </r>
  <r>
    <d v="2025-05-23T02:26:03"/>
    <x v="1"/>
    <n v="41"/>
    <s v="GARCIA DAVID WILSON ALBERTO"/>
    <x v="3"/>
    <x v="0"/>
    <n v="214"/>
    <n v="21.4"/>
    <n v="205.47683923705699"/>
    <m/>
    <n v="114353.951"/>
    <x v="1"/>
    <n v="13000"/>
    <x v="1387"/>
    <x v="0"/>
    <m/>
  </r>
  <r>
    <d v="2025-05-23T02:25:57"/>
    <x v="9"/>
    <n v="7"/>
    <s v="GIRALDO GIRALDO YOVIN ANDRES"/>
    <x v="12"/>
    <x v="0"/>
    <n v="240"/>
    <n v="18.461538461538499"/>
    <n v="267.11989100817402"/>
    <s v="Se descuenta 0.5 viaje de 4 pm ya que NO presta el servicio como debe ser. 3 Descuentos (Transbordo y usuarios desubicados) "/>
    <n v="142956.38620000001"/>
    <x v="1"/>
    <n v="13000"/>
    <x v="1387"/>
    <x v="2"/>
    <n v="10.25"/>
  </r>
  <r>
    <d v="2025-05-23T02:25:59"/>
    <x v="9"/>
    <n v="20"/>
    <s v="GONZALEZ PEREZ RAFAEL JOSE"/>
    <x v="0"/>
    <x v="0"/>
    <n v="181"/>
    <n v="20.1111111111111"/>
    <n v="184.929155313352"/>
    <s v="4 Descuentos (Conducts, asociado y jefe de ruta) "/>
    <n v="102918.55590000001"/>
    <x v="0"/>
    <n v="13000"/>
    <x v="1387"/>
    <x v="0"/>
    <m/>
  </r>
  <r>
    <d v="2025-05-23T02:26:02"/>
    <x v="9"/>
    <n v="37"/>
    <s v="GUTIERREZ ARICAPA DANIEL HUMBERTO"/>
    <x v="0"/>
    <x v="0"/>
    <n v="220"/>
    <n v="24.4444444444444"/>
    <n v="184.929155313352"/>
    <m/>
    <n v="102918.55590000001"/>
    <x v="1"/>
    <n v="13000"/>
    <x v="1387"/>
    <x v="0"/>
    <m/>
  </r>
  <r>
    <d v="2025-05-23T02:26:01"/>
    <x v="9"/>
    <n v="30"/>
    <s v="HENAO HOYOS SANTIAGO"/>
    <x v="9"/>
    <x v="0"/>
    <n v="234"/>
    <n v="19.5"/>
    <n v="246.572207084469"/>
    <m/>
    <n v="137224.74110000001"/>
    <x v="0"/>
    <n v="13000"/>
    <x v="1387"/>
    <x v="0"/>
    <m/>
  </r>
  <r>
    <d v="2025-05-23T02:26:00"/>
    <x v="9"/>
    <n v="26"/>
    <s v="HERNANDEZ MACIAS GILBERTO"/>
    <x v="0"/>
    <x v="0"/>
    <n v="137"/>
    <n v="15.2222222222222"/>
    <n v="184.929155313352"/>
    <s v="Se descuenta 0.5 viaje de 7 40 am ya que NO espera el tiempo indicado en el paradero "/>
    <n v="97214.805900000007"/>
    <x v="0"/>
    <n v="13000"/>
    <x v="1387"/>
    <x v="2"/>
    <n v="10.25"/>
  </r>
  <r>
    <d v="2025-05-23T02:25:57"/>
    <x v="1"/>
    <n v="11"/>
    <s v="IBARGUEN GARRIDO JUAN ESTEBAN"/>
    <x v="2"/>
    <x v="0"/>
    <n v="157"/>
    <n v="26.1666666666667"/>
    <n v="123.286103542234"/>
    <m/>
    <n v="68612.370599999995"/>
    <x v="0"/>
    <n v="13000"/>
    <x v="1387"/>
    <x v="0"/>
    <m/>
  </r>
  <r>
    <d v="2025-05-23T02:26:02"/>
    <x v="1"/>
    <n v="36"/>
    <s v="JARAMILLO JARAMILLO FRANCISCO WBEIMAR "/>
    <x v="3"/>
    <x v="0"/>
    <n v="216"/>
    <n v="21.6"/>
    <n v="205.47683923705699"/>
    <m/>
    <n v="114353.951"/>
    <x v="0"/>
    <n v="13000"/>
    <x v="1387"/>
    <x v="0"/>
    <m/>
  </r>
  <r>
    <d v="2025-05-23T02:25:58"/>
    <x v="9"/>
    <n v="12"/>
    <s v="JIMENEZ JIMENEZ OMAR DAVID"/>
    <x v="6"/>
    <x v="0"/>
    <n v="182"/>
    <n v="22.75"/>
    <n v="164.38147138964601"/>
    <m/>
    <n v="91483.160799999998"/>
    <x v="0"/>
    <n v="13000"/>
    <x v="1387"/>
    <x v="0"/>
    <m/>
  </r>
  <r>
    <d v="2025-05-23T02:26:02"/>
    <x v="1"/>
    <n v="38"/>
    <s v="LEON PEREZ RAUL ENRIQUE"/>
    <x v="0"/>
    <x v="0"/>
    <n v="159"/>
    <n v="17.6666666666667"/>
    <n v="184.929155313352"/>
    <s v="2 Descuentos (Usuarios desubicados) "/>
    <n v="102918.55590000001"/>
    <x v="0"/>
    <n v="13000"/>
    <x v="1387"/>
    <x v="0"/>
    <m/>
  </r>
  <r>
    <d v="2025-05-23T02:25:56"/>
    <x v="1"/>
    <n v="5"/>
    <s v="LONDOO LOPERA DUVAN ANDRES"/>
    <x v="2"/>
    <x v="0"/>
    <n v="134"/>
    <n v="22.3333333333333"/>
    <n v="123.286103542234"/>
    <s v="3 Descuentos (Usuario movilidad reducida) "/>
    <n v="68612.370599999995"/>
    <x v="1"/>
    <n v="13000"/>
    <x v="1387"/>
    <x v="0"/>
    <m/>
  </r>
  <r>
    <d v="2025-05-23T02:26:01"/>
    <x v="1"/>
    <n v="34"/>
    <s v="LOPERA ALVAREZ ESTIVEN"/>
    <x v="1"/>
    <x v="0"/>
    <n v="247"/>
    <n v="22.454545454545499"/>
    <n v="226.02452316076301"/>
    <s v="1 Descuento (Asociado) "/>
    <n v="125789.34600000001"/>
    <x v="0"/>
    <n v="13000"/>
    <x v="1387"/>
    <x v="0"/>
    <m/>
  </r>
  <r>
    <d v="2025-05-23T02:25:56"/>
    <x v="1"/>
    <n v="6"/>
    <s v="LOPEZ PINEDA DANIEL ESTIVEN "/>
    <x v="3"/>
    <x v="0"/>
    <n v="206"/>
    <n v="20.6"/>
    <n v="205.47683923705699"/>
    <s v="1 Descuento (Despachador) "/>
    <n v="114353.951"/>
    <x v="0"/>
    <n v="13000"/>
    <x v="1387"/>
    <x v="0"/>
    <m/>
  </r>
  <r>
    <d v="2025-05-23T02:25:57"/>
    <x v="1"/>
    <n v="10"/>
    <s v="MARIN ALZATE KEVIN ANDRES"/>
    <x v="6"/>
    <x v="0"/>
    <n v="148"/>
    <n v="18.5"/>
    <n v="164.38147138964601"/>
    <m/>
    <n v="91483.160799999998"/>
    <x v="0"/>
    <n v="13000"/>
    <x v="1387"/>
    <x v="0"/>
    <m/>
  </r>
  <r>
    <d v="2025-05-23T02:26:01"/>
    <x v="1"/>
    <n v="33"/>
    <s v="MARULANDA JARAMILLO DAWER ANDRES"/>
    <x v="6"/>
    <x v="0"/>
    <n v="161"/>
    <n v="20.125"/>
    <n v="164.38147138964601"/>
    <m/>
    <n v="91483.160799999998"/>
    <x v="0"/>
    <n v="13000"/>
    <x v="1387"/>
    <x v="0"/>
    <m/>
  </r>
  <r>
    <d v="2025-05-23T02:25:59"/>
    <x v="1"/>
    <n v="19"/>
    <s v="MUOZ PEA WEIMAR ALONSO"/>
    <x v="0"/>
    <x v="0"/>
    <n v="169"/>
    <n v="18.7777777777778"/>
    <n v="184.929155313352"/>
    <m/>
    <n v="102918.55590000001"/>
    <x v="0"/>
    <n v="13000"/>
    <x v="1387"/>
    <x v="0"/>
    <m/>
  </r>
  <r>
    <d v="2025-05-23T02:25:59"/>
    <x v="9"/>
    <n v="17"/>
    <s v="MURILLO  YORMAN ANDRES"/>
    <x v="12"/>
    <x v="0"/>
    <n v="271"/>
    <n v="20.846153846153801"/>
    <n v="267.11989100817402"/>
    <s v="1 Descuento (Conduct) "/>
    <n v="148660.13620000001"/>
    <x v="0"/>
    <n v="13000"/>
    <x v="1387"/>
    <x v="0"/>
    <m/>
  </r>
  <r>
    <d v="2025-05-23T02:26:03"/>
    <x v="9"/>
    <n v="42"/>
    <s v="PALACIO  RODRIGO"/>
    <x v="0"/>
    <x v="0"/>
    <n v="210"/>
    <n v="23.3333333333333"/>
    <n v="184.929155313352"/>
    <m/>
    <n v="102918.55590000001"/>
    <x v="1"/>
    <n v="13000"/>
    <x v="1387"/>
    <x v="0"/>
    <m/>
  </r>
  <r>
    <d v="2025-05-23T02:26:02"/>
    <x v="1"/>
    <n v="39"/>
    <s v="PALMAR PANA EDIXON JOSUE"/>
    <x v="1"/>
    <x v="0"/>
    <n v="245"/>
    <n v="22.272727272727298"/>
    <n v="226.02452316076301"/>
    <m/>
    <n v="125789.34600000001"/>
    <x v="0"/>
    <n v="13000"/>
    <x v="1387"/>
    <x v="0"/>
    <m/>
  </r>
  <r>
    <d v="2025-05-23T02:25:55"/>
    <x v="9"/>
    <n v="2"/>
    <s v="PARIAS MURIEL JHON FREDY"/>
    <x v="0"/>
    <x v="0"/>
    <n v="211"/>
    <n v="23.4444444444444"/>
    <n v="184.929155313352"/>
    <m/>
    <n v="102918.55590000001"/>
    <x v="1"/>
    <n v="13000"/>
    <x v="1387"/>
    <x v="0"/>
    <m/>
  </r>
  <r>
    <d v="2025-05-23T02:25:58"/>
    <x v="1"/>
    <n v="16"/>
    <s v="PEREZ GARCIA JUAN ESTEBAN"/>
    <x v="0"/>
    <x v="0"/>
    <n v="162"/>
    <n v="18"/>
    <n v="184.929155313352"/>
    <m/>
    <n v="102918.55590000001"/>
    <x v="0"/>
    <n v="13000"/>
    <x v="1387"/>
    <x v="0"/>
    <m/>
  </r>
  <r>
    <d v="2025-05-23T02:26:01"/>
    <x v="9"/>
    <n v="35"/>
    <s v="PULGARIN GARCIA YONATHAN ANDRES"/>
    <x v="4"/>
    <x v="0"/>
    <n v="181"/>
    <n v="25.8571428571429"/>
    <n v="143.83378746593999"/>
    <m/>
    <n v="80047.765700000004"/>
    <x v="1"/>
    <n v="13000"/>
    <x v="1387"/>
    <x v="0"/>
    <m/>
  </r>
  <r>
    <d v="2025-05-01T02:07:39"/>
    <x v="9"/>
    <n v="42"/>
    <s v="PALACIO  RODRIGO"/>
    <x v="0"/>
    <x v="0"/>
    <n v="238"/>
    <n v="26.4444444444444"/>
    <n v="207.571227080395"/>
    <m/>
    <n v="116164.1678"/>
    <x v="1"/>
    <n v="13095"/>
    <x v="1366"/>
    <x v="0"/>
    <m/>
  </r>
  <r>
    <d v="2025-05-23T02:25:59"/>
    <x v="1"/>
    <n v="22"/>
    <s v="QUIRAMA CASTAEDA JHON JADER"/>
    <x v="0"/>
    <x v="0"/>
    <n v="201"/>
    <n v="22.3333333333333"/>
    <n v="184.929155313352"/>
    <m/>
    <n v="102918.55590000001"/>
    <x v="1"/>
    <n v="13000"/>
    <x v="1387"/>
    <x v="0"/>
    <m/>
  </r>
  <r>
    <d v="2025-05-23T02:25:55"/>
    <x v="1"/>
    <n v="1"/>
    <s v="ROJAS ESCOBAR CRISTIAN ESNEIDER"/>
    <x v="3"/>
    <x v="0"/>
    <n v="187"/>
    <n v="18.7"/>
    <n v="205.47683923705699"/>
    <m/>
    <n v="114353.951"/>
    <x v="0"/>
    <n v="13000"/>
    <x v="1387"/>
    <x v="0"/>
    <m/>
  </r>
  <r>
    <d v="2025-05-23T02:26:00"/>
    <x v="1"/>
    <n v="24"/>
    <s v="RUA CHAVARRIA JEFERSON ANDREY"/>
    <x v="1"/>
    <x v="0"/>
    <n v="224"/>
    <n v="20.363636363636399"/>
    <n v="226.02452316076301"/>
    <m/>
    <n v="125789.34600000001"/>
    <x v="0"/>
    <n v="13000"/>
    <x v="1387"/>
    <x v="0"/>
    <m/>
  </r>
  <r>
    <d v="2025-05-23T02:26:00"/>
    <x v="9"/>
    <n v="23"/>
    <s v="SALDARRIAGA PARRA LUIS ALBERTO"/>
    <x v="0"/>
    <x v="0"/>
    <n v="174"/>
    <n v="19.3333333333333"/>
    <n v="184.929155313352"/>
    <m/>
    <n v="102918.55590000001"/>
    <x v="2"/>
    <n v="13000"/>
    <x v="1387"/>
    <x v="0"/>
    <m/>
  </r>
  <r>
    <d v="2025-05-23T02:25:57"/>
    <x v="9"/>
    <n v="9"/>
    <s v="SERNA GONZALES GEOVANNY ANDRES"/>
    <x v="0"/>
    <x v="0"/>
    <n v="194"/>
    <n v="21.5555555555556"/>
    <n v="184.929155313352"/>
    <s v="1 Descuento (Usuario Desubicado) "/>
    <n v="102918.55590000001"/>
    <x v="0"/>
    <n v="13000"/>
    <x v="1387"/>
    <x v="0"/>
    <m/>
  </r>
  <r>
    <d v="2025-05-23T02:25:57"/>
    <x v="1"/>
    <n v="8"/>
    <s v="TABORDA ROJAS DIEGO ALEJANDRO"/>
    <x v="12"/>
    <x v="0"/>
    <n v="276"/>
    <n v="21.230769230769202"/>
    <n v="267.11989100817402"/>
    <s v="3 Descuentos (Despachador e incidente con Usuario) "/>
    <n v="148660.13620000001"/>
    <x v="1"/>
    <n v="13000"/>
    <x v="1387"/>
    <x v="0"/>
    <m/>
  </r>
  <r>
    <d v="2025-05-23T02:25:56"/>
    <x v="9"/>
    <n v="4"/>
    <s v="TORRES  GABRIEL OSNEIDER"/>
    <x v="6"/>
    <x v="0"/>
    <n v="151"/>
    <n v="18.875"/>
    <n v="164.38147138964601"/>
    <s v="3 Descuentos (Usuarios desubicados y jefe de ruta) "/>
    <n v="91483.160799999998"/>
    <x v="0"/>
    <n v="13000"/>
    <x v="1387"/>
    <x v="0"/>
    <m/>
  </r>
  <r>
    <d v="2025-05-23T02:25:58"/>
    <x v="1"/>
    <n v="15"/>
    <s v="VERENZUELA MARTINEZ ALEXANDER"/>
    <x v="6"/>
    <x v="0"/>
    <n v="193"/>
    <n v="24.125"/>
    <n v="164.38147138964601"/>
    <m/>
    <n v="91483.160799999998"/>
    <x v="1"/>
    <n v="13000"/>
    <x v="1387"/>
    <x v="0"/>
    <m/>
  </r>
  <r>
    <d v="2025-05-24T02:00:27"/>
    <x v="9"/>
    <n v="28"/>
    <s v="AGUDELO GARCIA LLORDIN ELIAS"/>
    <x v="6"/>
    <x v="0"/>
    <n v="130"/>
    <n v="16.25"/>
    <n v="168.35555555555601"/>
    <m/>
    <n v="93808"/>
    <x v="0"/>
    <n v="12602.439"/>
    <x v="1388"/>
    <x v="0"/>
    <m/>
  </r>
  <r>
    <d v="2025-05-24T02:00:27"/>
    <x v="1"/>
    <n v="31"/>
    <s v="AGUIRRE GARCIA DEIMAR ANDRES"/>
    <x v="0"/>
    <x v="0"/>
    <n v="159"/>
    <n v="17.6666666666667"/>
    <n v="189.4"/>
    <m/>
    <n v="105534"/>
    <x v="0"/>
    <n v="12602.439"/>
    <x v="1388"/>
    <x v="0"/>
    <m/>
  </r>
  <r>
    <d v="2025-05-24T02:00:20"/>
    <x v="9"/>
    <n v="3"/>
    <s v="ALEXIS RESTREPO JAMES"/>
    <x v="3"/>
    <x v="0"/>
    <n v="226"/>
    <n v="22.6"/>
    <n v="210.444444444444"/>
    <m/>
    <n v="117260"/>
    <x v="0"/>
    <n v="12602.439"/>
    <x v="1388"/>
    <x v="0"/>
    <m/>
  </r>
  <r>
    <d v="2025-05-24T02:00:25"/>
    <x v="1"/>
    <n v="20"/>
    <s v="BERNAL RONDON KEVIN OSWALDO"/>
    <x v="3"/>
    <x v="0"/>
    <n v="199"/>
    <n v="19.899999999999999"/>
    <n v="210.444444444444"/>
    <m/>
    <n v="117260"/>
    <x v="0"/>
    <n v="12602.439"/>
    <x v="1388"/>
    <x v="0"/>
    <m/>
  </r>
  <r>
    <d v="2025-05-24T02:00:24"/>
    <x v="1"/>
    <n v="18"/>
    <s v="BETANCUR GUZMAN JHON FERNANDO"/>
    <x v="3"/>
    <x v="0"/>
    <n v="221"/>
    <n v="22.1"/>
    <n v="210.444444444444"/>
    <s v="2 Descuentos (Conducts)"/>
    <n v="117260"/>
    <x v="0"/>
    <n v="12602.439"/>
    <x v="1388"/>
    <x v="0"/>
    <m/>
  </r>
  <r>
    <d v="2025-05-24T02:00:23"/>
    <x v="9"/>
    <n v="13"/>
    <s v="CERVANTES MARTINEZ FELIX ENRIQUE"/>
    <x v="0"/>
    <x v="0"/>
    <n v="183"/>
    <n v="20.3333333333333"/>
    <n v="189.4"/>
    <m/>
    <n v="105534"/>
    <x v="0"/>
    <n v="12602.439"/>
    <x v="1388"/>
    <x v="0"/>
    <m/>
  </r>
  <r>
    <d v="2025-05-24T02:00:26"/>
    <x v="9"/>
    <n v="26"/>
    <s v="CIRO MARIN RODRIGO ALBERTO"/>
    <x v="4"/>
    <x v="0"/>
    <n v="156"/>
    <n v="22.285714285714299"/>
    <n v="147.31111111111099"/>
    <s v="4 Descuentos (Jefe de ruta, tecnico camaras y usuarios desubicados) "/>
    <n v="82082"/>
    <x v="0"/>
    <n v="12602.439"/>
    <x v="1388"/>
    <x v="0"/>
    <m/>
  </r>
  <r>
    <d v="2025-05-24T02:00:23"/>
    <x v="1"/>
    <n v="12"/>
    <s v="DAVID  HENRY GIOVANNY"/>
    <x v="0"/>
    <x v="0"/>
    <n v="197"/>
    <n v="21.8888888888889"/>
    <n v="189.4"/>
    <m/>
    <n v="105534"/>
    <x v="0"/>
    <n v="12602.439"/>
    <x v="1388"/>
    <x v="0"/>
    <m/>
  </r>
  <r>
    <d v="2025-05-24T02:00:23"/>
    <x v="1"/>
    <n v="14"/>
    <s v="DIAZ LOZADA ANDRES FELIPE"/>
    <x v="9"/>
    <x v="0"/>
    <n v="249"/>
    <n v="20.75"/>
    <n v="252.53333333333299"/>
    <m/>
    <n v="140712"/>
    <x v="1"/>
    <n v="12602.439"/>
    <x v="1388"/>
    <x v="0"/>
    <m/>
  </r>
  <r>
    <d v="2025-05-24T02:00:25"/>
    <x v="9"/>
    <n v="21"/>
    <s v="DURANGO DAVID JOSE"/>
    <x v="0"/>
    <x v="0"/>
    <n v="167"/>
    <n v="18.5555555555556"/>
    <n v="189.4"/>
    <m/>
    <n v="105534"/>
    <x v="0"/>
    <n v="12602.439"/>
    <x v="1388"/>
    <x v="0"/>
    <m/>
  </r>
  <r>
    <d v="2025-05-24T02:00:26"/>
    <x v="1"/>
    <n v="27"/>
    <s v="FLORES RINCON JORGE ALBERTO"/>
    <x v="4"/>
    <x v="0"/>
    <n v="130"/>
    <n v="18.571428571428601"/>
    <n v="147.31111111111099"/>
    <m/>
    <n v="82082"/>
    <x v="0"/>
    <n v="12602.439"/>
    <x v="1388"/>
    <x v="0"/>
    <m/>
  </r>
  <r>
    <d v="2025-05-24T02:00:30"/>
    <x v="1"/>
    <n v="41"/>
    <s v="GARCIA DAVID WILSON ALBERTO"/>
    <x v="3"/>
    <x v="0"/>
    <n v="235"/>
    <n v="23.5"/>
    <n v="210.444444444444"/>
    <s v="3 Descuentos (conducts y despachador) "/>
    <n v="117260"/>
    <x v="1"/>
    <n v="12602.439"/>
    <x v="1388"/>
    <x v="0"/>
    <m/>
  </r>
  <r>
    <d v="2025-05-24T02:00:21"/>
    <x v="9"/>
    <n v="7"/>
    <s v="GIRALDO GIRALDO YOVIN ANDRES"/>
    <x v="0"/>
    <x v="0"/>
    <n v="222"/>
    <n v="24.6666666666667"/>
    <n v="189.4"/>
    <s v="2 Descuentos (Asociado y usuario desubicado) "/>
    <n v="105534"/>
    <x v="1"/>
    <n v="12602.439"/>
    <x v="1388"/>
    <x v="0"/>
    <m/>
  </r>
  <r>
    <d v="2025-05-24T02:00:22"/>
    <x v="1"/>
    <n v="10"/>
    <s v="GUTIERREZ ARICAPA DANIEL HUMBERTO "/>
    <x v="3"/>
    <x v="0"/>
    <n v="192"/>
    <n v="19.2"/>
    <n v="210.444444444444"/>
    <m/>
    <n v="117260"/>
    <x v="0"/>
    <n v="12602.439"/>
    <x v="1388"/>
    <x v="0"/>
    <m/>
  </r>
  <r>
    <d v="2025-05-01T02:07:32"/>
    <x v="1"/>
    <n v="19"/>
    <s v="PALMAR PANA EDIXON JOSUE"/>
    <x v="1"/>
    <x v="0"/>
    <n v="263"/>
    <n v="23.909090909090899"/>
    <n v="253.69816643159399"/>
    <s v="1 Descuento (Despachador) "/>
    <n v="141978.42739999999"/>
    <x v="0"/>
    <n v="13095"/>
    <x v="1366"/>
    <x v="0"/>
    <m/>
  </r>
  <r>
    <d v="2025-05-24T02:00:28"/>
    <x v="9"/>
    <n v="32"/>
    <s v="HENAO HOYOS SANTIAGO"/>
    <x v="1"/>
    <x v="0"/>
    <n v="289"/>
    <n v="26.272727272727298"/>
    <n v="231.48888888888899"/>
    <m/>
    <n v="128986"/>
    <x v="0"/>
    <n v="12602.439"/>
    <x v="1388"/>
    <x v="0"/>
    <m/>
  </r>
  <r>
    <d v="2025-05-24T02:00:19"/>
    <x v="9"/>
    <n v="1"/>
    <s v="HENAO MUOZ FERNEY"/>
    <x v="7"/>
    <x v="0"/>
    <n v="65"/>
    <n v="21.6666666666667"/>
    <n v="63.133333333333297"/>
    <m/>
    <n v="35178"/>
    <x v="0"/>
    <n v="12602.439"/>
    <x v="1388"/>
    <x v="0"/>
    <m/>
  </r>
  <r>
    <d v="2025-05-24T02:00:24"/>
    <x v="9"/>
    <n v="15"/>
    <s v="HERNANDEZ MACIAS GILBERTO"/>
    <x v="0"/>
    <x v="0"/>
    <n v="181"/>
    <n v="20.1111111111111"/>
    <n v="189.4"/>
    <m/>
    <n v="105534"/>
    <x v="1"/>
    <n v="12602.439"/>
    <x v="1388"/>
    <x v="0"/>
    <m/>
  </r>
  <r>
    <d v="2025-05-24T02:00:26"/>
    <x v="1"/>
    <n v="24"/>
    <s v="HERRERA GIRALDO DAVINSON"/>
    <x v="0"/>
    <x v="0"/>
    <n v="166"/>
    <n v="18.4444444444444"/>
    <n v="189.4"/>
    <s v="1 Descuento (Despachador) "/>
    <n v="105534"/>
    <x v="0"/>
    <n v="12602.439"/>
    <x v="1388"/>
    <x v="0"/>
    <m/>
  </r>
  <r>
    <d v="2025-05-24T02:00:25"/>
    <x v="1"/>
    <n v="22"/>
    <s v="HINCAPIE LOPEZ DIDIER FABIAN"/>
    <x v="0"/>
    <x v="0"/>
    <n v="209"/>
    <n v="23.2222222222222"/>
    <n v="189.4"/>
    <m/>
    <n v="105534"/>
    <x v="1"/>
    <n v="12602.439"/>
    <x v="1388"/>
    <x v="0"/>
    <m/>
  </r>
  <r>
    <d v="2025-05-24T02:00:23"/>
    <x v="9"/>
    <n v="11"/>
    <s v="IBARGUEN GARRIDO JUAN ESTEBAN"/>
    <x v="3"/>
    <x v="0"/>
    <n v="260"/>
    <n v="26"/>
    <n v="210.444444444444"/>
    <m/>
    <n v="117260"/>
    <x v="0"/>
    <n v="12602.439"/>
    <x v="1388"/>
    <x v="0"/>
    <m/>
  </r>
  <r>
    <d v="2025-05-24T02:00:29"/>
    <x v="9"/>
    <n v="36"/>
    <s v="JARAMILLO JARAMILLO FRANCISCO WBEIMAR"/>
    <x v="0"/>
    <x v="0"/>
    <n v="146"/>
    <n v="16.2222222222222"/>
    <n v="189.4"/>
    <m/>
    <n v="105534"/>
    <x v="0"/>
    <n v="12602.439"/>
    <x v="1388"/>
    <x v="0"/>
    <m/>
  </r>
  <r>
    <d v="2025-05-24T02:00:29"/>
    <x v="9"/>
    <n v="38"/>
    <s v="LEON PEREZ RAUL ENRIQUE"/>
    <x v="0"/>
    <x v="0"/>
    <n v="164"/>
    <n v="18.2222222222222"/>
    <n v="189.4"/>
    <s v="2 Descuentos (Usuarios desubicados) "/>
    <n v="105534"/>
    <x v="0"/>
    <n v="12602.439"/>
    <x v="1388"/>
    <x v="0"/>
    <m/>
  </r>
  <r>
    <d v="2025-05-24T02:00:21"/>
    <x v="9"/>
    <n v="5"/>
    <s v="LONDOO LOPERA DUVAN ANDRES"/>
    <x v="0"/>
    <x v="0"/>
    <n v="205"/>
    <n v="22.7777777777778"/>
    <n v="189.4"/>
    <m/>
    <n v="105534"/>
    <x v="1"/>
    <n v="12602.439"/>
    <x v="1388"/>
    <x v="0"/>
    <m/>
  </r>
  <r>
    <d v="2025-05-24T02:00:30"/>
    <x v="9"/>
    <n v="42"/>
    <s v="LOPERA ALVAREZ ESTIVEN"/>
    <x v="0"/>
    <x v="0"/>
    <n v="163"/>
    <n v="18.1111111111111"/>
    <n v="189.4"/>
    <m/>
    <n v="105534"/>
    <x v="1"/>
    <n v="12602.439"/>
    <x v="1388"/>
    <x v="0"/>
    <m/>
  </r>
  <r>
    <d v="2025-05-24T02:00:21"/>
    <x v="1"/>
    <n v="6"/>
    <s v="LOPEZ PINEDA DANIEL ESTIVEN"/>
    <x v="3"/>
    <x v="0"/>
    <n v="206"/>
    <n v="20.6"/>
    <n v="210.444444444444"/>
    <s v="1 Descuento (Conduct) "/>
    <n v="117260"/>
    <x v="0"/>
    <n v="12602.439"/>
    <x v="1388"/>
    <x v="0"/>
    <m/>
  </r>
  <r>
    <d v="2025-05-24T02:00:27"/>
    <x v="9"/>
    <n v="30"/>
    <s v="MARTINEZ  WILMAR"/>
    <x v="0"/>
    <x v="0"/>
    <n v="181"/>
    <n v="20.1111111111111"/>
    <n v="189.4"/>
    <m/>
    <n v="105534"/>
    <x v="0"/>
    <n v="12602.439"/>
    <x v="1388"/>
    <x v="0"/>
    <m/>
  </r>
  <r>
    <d v="2025-05-24T02:00:22"/>
    <x v="1"/>
    <n v="8"/>
    <s v="MARTINEZ CHAVERRA LUIS NORBERTO "/>
    <x v="0"/>
    <x v="0"/>
    <n v="218"/>
    <n v="24.2222222222222"/>
    <n v="189.4"/>
    <m/>
    <n v="105534"/>
    <x v="1"/>
    <n v="12602.439"/>
    <x v="1388"/>
    <x v="0"/>
    <m/>
  </r>
  <r>
    <d v="2025-05-24T02:00:28"/>
    <x v="1"/>
    <n v="33"/>
    <s v="MARULANDA JARAMILLO DAWER ANDRES"/>
    <x v="3"/>
    <x v="0"/>
    <n v="229"/>
    <n v="22.9"/>
    <n v="210.444444444444"/>
    <m/>
    <n v="117260"/>
    <x v="0"/>
    <n v="12602.439"/>
    <x v="1388"/>
    <x v="0"/>
    <m/>
  </r>
  <r>
    <d v="2025-05-24T02:00:28"/>
    <x v="9"/>
    <n v="34"/>
    <s v="MONTOYA OSPINA DANIEL HUMBERTO "/>
    <x v="9"/>
    <x v="0"/>
    <n v="283"/>
    <n v="23.5833333333333"/>
    <n v="252.53333333333299"/>
    <m/>
    <n v="140712"/>
    <x v="0"/>
    <n v="12602.439"/>
    <x v="1388"/>
    <x v="0"/>
    <m/>
  </r>
  <r>
    <d v="2025-05-24T02:00:25"/>
    <x v="9"/>
    <n v="19"/>
    <s v="MUOZ PEA WEIMAR ALONSO"/>
    <x v="6"/>
    <x v="0"/>
    <n v="132"/>
    <n v="16.5"/>
    <n v="168.35555555555601"/>
    <m/>
    <n v="93808"/>
    <x v="0"/>
    <n v="12602.439"/>
    <x v="1388"/>
    <x v="0"/>
    <m/>
  </r>
  <r>
    <d v="2025-05-24T02:00:24"/>
    <x v="9"/>
    <n v="17"/>
    <s v="MURILLO  YORMAN ANDRES"/>
    <x v="3"/>
    <x v="0"/>
    <n v="179"/>
    <n v="17.899999999999999"/>
    <n v="210.444444444444"/>
    <m/>
    <n v="117260"/>
    <x v="0"/>
    <n v="12602.439"/>
    <x v="1388"/>
    <x v="0"/>
    <m/>
  </r>
  <r>
    <d v="2025-05-24T02:00:30"/>
    <x v="9"/>
    <n v="40"/>
    <s v="OCAMPO OCAMPO ANTONIO JOSE"/>
    <x v="0"/>
    <x v="0"/>
    <n v="194"/>
    <n v="21.5555555555556"/>
    <n v="189.4"/>
    <m/>
    <n v="105534"/>
    <x v="0"/>
    <n v="12602.439"/>
    <x v="1388"/>
    <x v="0"/>
    <m/>
  </r>
  <r>
    <d v="2025-05-24T02:00:29"/>
    <x v="1"/>
    <n v="39"/>
    <s v="PALMAR PANA EDIXON JOSUE"/>
    <x v="0"/>
    <x v="0"/>
    <n v="197"/>
    <n v="21.8888888888889"/>
    <n v="189.4"/>
    <s v="1 Descuento (Usuario desubicado) "/>
    <n v="105534"/>
    <x v="0"/>
    <n v="12602.439"/>
    <x v="1388"/>
    <x v="0"/>
    <m/>
  </r>
  <r>
    <d v="2025-05-24T02:00:20"/>
    <x v="1"/>
    <n v="2"/>
    <s v="PARIAS MURIEL JHON FREDY"/>
    <x v="0"/>
    <x v="0"/>
    <n v="198"/>
    <n v="22"/>
    <n v="189.4"/>
    <m/>
    <n v="105534"/>
    <x v="1"/>
    <n v="12602.439"/>
    <x v="1388"/>
    <x v="0"/>
    <m/>
  </r>
  <r>
    <d v="2025-05-24T02:00:24"/>
    <x v="1"/>
    <n v="16"/>
    <s v="PEREZ GARCIA JUAN ESTEBAN"/>
    <x v="0"/>
    <x v="0"/>
    <n v="213"/>
    <n v="23.6666666666667"/>
    <n v="189.4"/>
    <m/>
    <n v="105534"/>
    <x v="0"/>
    <n v="12602.439"/>
    <x v="1388"/>
    <x v="0"/>
    <m/>
  </r>
  <r>
    <d v="2025-05-24T02:00:28"/>
    <x v="1"/>
    <n v="35"/>
    <s v="PULGARIN GARCIA YONATHAN ANDRES"/>
    <x v="0"/>
    <x v="0"/>
    <n v="184"/>
    <n v="20.4444444444444"/>
    <n v="189.4"/>
    <s v="2 Descuentos (Usuarios desubicados) "/>
    <n v="105534"/>
    <x v="1"/>
    <n v="12602.439"/>
    <x v="1388"/>
    <x v="0"/>
    <m/>
  </r>
  <r>
    <d v="2025-05-24T02:00:29"/>
    <x v="1"/>
    <n v="37"/>
    <s v="RUA CHAVARRIA JEFERSON ANDREY "/>
    <x v="3"/>
    <x v="0"/>
    <n v="234"/>
    <n v="23.4"/>
    <n v="210.444444444444"/>
    <m/>
    <n v="117260"/>
    <x v="1"/>
    <n v="12602.439"/>
    <x v="1388"/>
    <x v="0"/>
    <m/>
  </r>
  <r>
    <d v="2025-05-24T02:00:26"/>
    <x v="9"/>
    <n v="23"/>
    <s v="SALDARRIAGA PARRA LUIS ALBERTO"/>
    <x v="2"/>
    <x v="0"/>
    <n v="111"/>
    <n v="18.5"/>
    <n v="126.26666666666701"/>
    <m/>
    <n v="70356"/>
    <x v="2"/>
    <n v="12602.439"/>
    <x v="1388"/>
    <x v="0"/>
    <m/>
  </r>
  <r>
    <d v="2025-05-01T02:07:28"/>
    <x v="9"/>
    <n v="2"/>
    <s v="PARIAS MURIEL JHON FREDY"/>
    <x v="0"/>
    <x v="0"/>
    <n v="223"/>
    <n v="24.7777777777778"/>
    <n v="207.571227080395"/>
    <m/>
    <n v="116164.1678"/>
    <x v="1"/>
    <n v="13095"/>
    <x v="1366"/>
    <x v="0"/>
    <m/>
  </r>
  <r>
    <d v="2025-05-24T02:00:22"/>
    <x v="9"/>
    <n v="9"/>
    <s v="SERNA GONZALES GEOVANNY ANDRES "/>
    <x v="10"/>
    <x v="0"/>
    <n v="72"/>
    <n v="18"/>
    <n v="84.177777777777806"/>
    <m/>
    <n v="46904"/>
    <x v="0"/>
    <n v="12602.439"/>
    <x v="1388"/>
    <x v="0"/>
    <m/>
  </r>
  <r>
    <d v="2025-05-24T02:00:20"/>
    <x v="1"/>
    <n v="4"/>
    <s v="TORRES  GABRIEL OSNEIDER"/>
    <x v="2"/>
    <x v="0"/>
    <n v="95"/>
    <n v="15.8333333333333"/>
    <n v="126.26666666666701"/>
    <m/>
    <n v="70356"/>
    <x v="0"/>
    <n v="12602.439"/>
    <x v="1388"/>
    <x v="0"/>
    <m/>
  </r>
  <r>
    <d v="2025-05-24T02:00:27"/>
    <x v="1"/>
    <n v="29"/>
    <s v="VALENCIA MENDOZA JHON"/>
    <x v="8"/>
    <x v="0"/>
    <n v="136"/>
    <n v="27.2"/>
    <n v="105.222222222222"/>
    <m/>
    <n v="58630"/>
    <x v="0"/>
    <n v="12602.439"/>
    <x v="1388"/>
    <x v="0"/>
    <m/>
  </r>
  <r>
    <d v="2025-05-25T01:50:42"/>
    <x v="1"/>
    <n v="32"/>
    <s v="AGUDELO GARCIA DENIN ANGELO"/>
    <x v="6"/>
    <x v="0"/>
    <n v="138"/>
    <n v="17.25"/>
    <n v="153.02923976608199"/>
    <m/>
    <n v="84842.105299999996"/>
    <x v="0"/>
    <n v="11200"/>
    <x v="1389"/>
    <x v="0"/>
    <m/>
  </r>
  <r>
    <d v="2025-05-25T01:50:41"/>
    <x v="1"/>
    <n v="28"/>
    <s v="AGUDELO GARCIA LLORDIN ELIAS"/>
    <x v="6"/>
    <x v="0"/>
    <n v="144"/>
    <n v="18"/>
    <n v="153.02923976608199"/>
    <m/>
    <n v="84842.105299999996"/>
    <x v="0"/>
    <n v="11200"/>
    <x v="1389"/>
    <x v="0"/>
    <m/>
  </r>
  <r>
    <d v="2025-05-25T01:50:42"/>
    <x v="9"/>
    <n v="31"/>
    <s v="AGUIRRE GARCIA DEIMAR ANDRES"/>
    <x v="0"/>
    <x v="0"/>
    <n v="183"/>
    <n v="20.3333333333333"/>
    <n v="172.157894736842"/>
    <m/>
    <n v="95447.368400000007"/>
    <x v="0"/>
    <n v="11200"/>
    <x v="1389"/>
    <x v="0"/>
    <m/>
  </r>
  <r>
    <d v="2025-05-25T01:50:34"/>
    <x v="1"/>
    <n v="3"/>
    <s v="ALEXIS RESTREPO JAMES"/>
    <x v="0"/>
    <x v="0"/>
    <n v="188"/>
    <n v="20.8888888888889"/>
    <n v="172.157894736842"/>
    <m/>
    <n v="95447.368400000007"/>
    <x v="0"/>
    <n v="11200"/>
    <x v="1389"/>
    <x v="0"/>
    <m/>
  </r>
  <r>
    <d v="2025-05-25T01:50:36"/>
    <x v="9"/>
    <n v="8"/>
    <s v="BERNAL RONDON KEVIN OSWALDO"/>
    <x v="1"/>
    <x v="0"/>
    <n v="204"/>
    <n v="18.545454545454501"/>
    <n v="210.41520467836301"/>
    <m/>
    <n v="116657.8947"/>
    <x v="1"/>
    <n v="11200"/>
    <x v="1389"/>
    <x v="0"/>
    <m/>
  </r>
  <r>
    <d v="2025-05-25T01:50:42"/>
    <x v="9"/>
    <n v="33"/>
    <s v="BETANCUR GUZMAN JHON FERNANDO"/>
    <x v="6"/>
    <x v="0"/>
    <n v="184"/>
    <n v="23"/>
    <n v="153.02923976608199"/>
    <s v="4 Descuentos (Jefe de ruta, asociado y despachador) "/>
    <n v="84842.105299999996"/>
    <x v="0"/>
    <n v="11200"/>
    <x v="1389"/>
    <x v="0"/>
    <m/>
  </r>
  <r>
    <d v="2025-05-25T01:50:37"/>
    <x v="1"/>
    <n v="13"/>
    <s v="CERVANTES MARTINEZ FELIX ENRIQUE"/>
    <x v="0"/>
    <x v="0"/>
    <n v="139"/>
    <n v="15.4444444444444"/>
    <n v="172.157894736842"/>
    <m/>
    <n v="95447.368400000007"/>
    <x v="0"/>
    <n v="11200"/>
    <x v="1389"/>
    <x v="0"/>
    <m/>
  </r>
  <r>
    <d v="2025-05-25T01:50:40"/>
    <x v="1"/>
    <n v="26"/>
    <s v="CIRO MARIN RODRIGO ALBERTO"/>
    <x v="0"/>
    <x v="0"/>
    <n v="187"/>
    <n v="20.7777777777778"/>
    <n v="172.157894736842"/>
    <m/>
    <n v="95447.368400000007"/>
    <x v="0"/>
    <n v="11200"/>
    <x v="1389"/>
    <x v="0"/>
    <m/>
  </r>
  <r>
    <d v="2025-05-25T01:50:39"/>
    <x v="1"/>
    <n v="21"/>
    <s v="DAVID  HENRY GIOVANNY"/>
    <x v="0"/>
    <x v="0"/>
    <n v="171"/>
    <n v="19"/>
    <n v="172.157894736842"/>
    <s v="1 Descuento (Conduct) "/>
    <n v="95447.368400000007"/>
    <x v="0"/>
    <n v="11200"/>
    <x v="1389"/>
    <x v="0"/>
    <m/>
  </r>
  <r>
    <d v="2025-05-25T01:50:38"/>
    <x v="9"/>
    <n v="14"/>
    <s v="DIAZ LOZADA ANDRES FELIPE "/>
    <x v="2"/>
    <x v="0"/>
    <n v="102"/>
    <n v="17"/>
    <n v="114.771929824561"/>
    <m/>
    <n v="63631.5789"/>
    <x v="1"/>
    <n v="11200"/>
    <x v="1389"/>
    <x v="0"/>
    <m/>
  </r>
  <r>
    <d v="2025-05-25T01:50:47"/>
    <x v="9"/>
    <n v="41"/>
    <s v="GARCIA DAVID WILSON ALBERTO"/>
    <x v="6"/>
    <x v="0"/>
    <n v="183"/>
    <n v="22.875"/>
    <n v="153.02923976608199"/>
    <m/>
    <n v="84842.105299999996"/>
    <x v="1"/>
    <n v="11200"/>
    <x v="1389"/>
    <x v="0"/>
    <m/>
  </r>
  <r>
    <d v="2025-05-25T01:50:36"/>
    <x v="1"/>
    <n v="7"/>
    <s v="GIRALDO GIRALDO YOVIN ANDRES"/>
    <x v="1"/>
    <x v="0"/>
    <n v="244"/>
    <n v="22.181818181818201"/>
    <n v="210.41520467836301"/>
    <s v="1 Descuento (Monitoreo) "/>
    <n v="116657.8947"/>
    <x v="1"/>
    <n v="11200"/>
    <x v="1389"/>
    <x v="0"/>
    <m/>
  </r>
  <r>
    <d v="2025-05-25T01:50:39"/>
    <x v="9"/>
    <n v="20"/>
    <s v="GONZALEZ PEREZ RAFAEL JOSE"/>
    <x v="0"/>
    <x v="0"/>
    <n v="152"/>
    <n v="16.8888888888889"/>
    <n v="172.157894736842"/>
    <m/>
    <n v="95447.368400000007"/>
    <x v="0"/>
    <n v="11200"/>
    <x v="1389"/>
    <x v="0"/>
    <m/>
  </r>
  <r>
    <d v="2025-05-25T01:50:35"/>
    <x v="9"/>
    <n v="4"/>
    <s v="GUTIERREZ ARICAPA DANIEL HUMBERTO"/>
    <x v="0"/>
    <x v="0"/>
    <n v="166"/>
    <n v="18.4444444444444"/>
    <n v="172.157894736842"/>
    <s v="2 Descuentos (Usuarios desubicados) "/>
    <n v="95447.368400000007"/>
    <x v="0"/>
    <n v="11200"/>
    <x v="1389"/>
    <x v="0"/>
    <m/>
  </r>
  <r>
    <d v="2025-05-25T01:50:36"/>
    <x v="9"/>
    <n v="6"/>
    <s v="HENAO HOYOS SANTIAGO"/>
    <x v="0"/>
    <x v="0"/>
    <n v="148"/>
    <n v="16.4444444444444"/>
    <n v="172.157894736842"/>
    <s v="1 Descuento (Conduct) "/>
    <n v="95447.368400000007"/>
    <x v="0"/>
    <n v="11200"/>
    <x v="1389"/>
    <x v="0"/>
    <m/>
  </r>
  <r>
    <d v="2025-05-25T01:50:41"/>
    <x v="9"/>
    <n v="27"/>
    <s v="HENAO MUOZ FERNEY"/>
    <x v="4"/>
    <x v="0"/>
    <n v="143"/>
    <n v="20.428571428571399"/>
    <n v="133.900584795322"/>
    <s v="JEFERSON RUA Realiz 2 viajes donde moviliz 39 Usuarios "/>
    <n v="74236.842099999994"/>
    <x v="0"/>
    <n v="11200"/>
    <x v="1389"/>
    <x v="0"/>
    <m/>
  </r>
  <r>
    <d v="2025-05-25T01:50:38"/>
    <x v="1"/>
    <n v="15"/>
    <s v="HERNANDEZ MACIAS GILBERTO"/>
    <x v="0"/>
    <x v="0"/>
    <n v="200"/>
    <n v="22.2222222222222"/>
    <n v="172.157894736842"/>
    <s v="1 Descuento (Asociado) "/>
    <n v="95447.368400000007"/>
    <x v="1"/>
    <n v="11200"/>
    <x v="1389"/>
    <x v="0"/>
    <m/>
  </r>
  <r>
    <d v="2025-05-25T01:50:40"/>
    <x v="9"/>
    <n v="24"/>
    <s v="HERRERA GIRALDO DAVINSON"/>
    <x v="0"/>
    <x v="0"/>
    <n v="181"/>
    <n v="20.1111111111111"/>
    <n v="172.157894736842"/>
    <m/>
    <n v="95447.368400000007"/>
    <x v="0"/>
    <n v="11200"/>
    <x v="1389"/>
    <x v="0"/>
    <m/>
  </r>
  <r>
    <d v="2025-05-25T01:50:43"/>
    <x v="9"/>
    <n v="35"/>
    <s v="HINCAPIE LOPEZ DIDIER FABIAN"/>
    <x v="0"/>
    <x v="0"/>
    <n v="188"/>
    <n v="20.8888888888889"/>
    <n v="172.157894736842"/>
    <m/>
    <n v="95447.368400000007"/>
    <x v="1"/>
    <n v="11200"/>
    <x v="1389"/>
    <x v="0"/>
    <m/>
  </r>
  <r>
    <d v="2025-05-25T01:50:37"/>
    <x v="1"/>
    <n v="11"/>
    <s v="IBARGUEN GARRIDO JUAN ESTEBAN"/>
    <x v="4"/>
    <x v="0"/>
    <n v="141"/>
    <n v="20.1428571428571"/>
    <n v="133.900584795322"/>
    <s v="Se descuenta 0.5 viaje de 9 am ya que NO espera el tiempo indicado en el paradero "/>
    <n v="68942.592099999994"/>
    <x v="0"/>
    <n v="11200"/>
    <x v="1389"/>
    <x v="2"/>
    <n v="9.5500000000000007"/>
  </r>
  <r>
    <d v="2025-05-01T02:07:31"/>
    <x v="9"/>
    <n v="16"/>
    <s v="PEREZ GARCIA JUAN ESTEBAN"/>
    <x v="6"/>
    <x v="0"/>
    <n v="172"/>
    <n v="22.933333333333302"/>
    <n v="172.97602256699599"/>
    <s v="2 Descuentos (Usuarios desubicados) "/>
    <n v="96803.473199999993"/>
    <x v="0"/>
    <n v="13095"/>
    <x v="1366"/>
    <x v="0"/>
    <m/>
  </r>
  <r>
    <d v="2025-05-25T01:50:43"/>
    <x v="1"/>
    <n v="36"/>
    <s v="JARAMILLO JARAMILLO FRANCISCO WBEIMAR"/>
    <x v="0"/>
    <x v="0"/>
    <n v="120"/>
    <n v="13.3333333333333"/>
    <n v="172.157894736842"/>
    <m/>
    <n v="95447.368400000007"/>
    <x v="0"/>
    <n v="11200"/>
    <x v="1389"/>
    <x v="0"/>
    <m/>
  </r>
  <r>
    <d v="2025-05-25T01:50:37"/>
    <x v="9"/>
    <n v="12"/>
    <s v="JIMENEZ JIMENEZ OMAR DAVID "/>
    <x v="3"/>
    <x v="0"/>
    <n v="239"/>
    <n v="23.9"/>
    <n v="191.28654970760201"/>
    <m/>
    <n v="106052.63159999999"/>
    <x v="0"/>
    <n v="11200"/>
    <x v="1389"/>
    <x v="0"/>
    <m/>
  </r>
  <r>
    <d v="2025-05-25T01:50:44"/>
    <x v="1"/>
    <n v="38"/>
    <s v="LEON PEREZ RAUL ENRIQUE"/>
    <x v="3"/>
    <x v="0"/>
    <n v="231"/>
    <n v="23.1"/>
    <n v="191.28654970760201"/>
    <s v="3 Descuentos (conduct y usuarios desubicados) "/>
    <n v="106052.63159999999"/>
    <x v="0"/>
    <n v="11200"/>
    <x v="1389"/>
    <x v="0"/>
    <m/>
  </r>
  <r>
    <d v="2025-05-25T01:50:35"/>
    <x v="1"/>
    <n v="5"/>
    <s v="LONDOO LOPERA DUVAN ANDRES"/>
    <x v="0"/>
    <x v="0"/>
    <n v="158"/>
    <n v="17.5555555555556"/>
    <n v="172.157894736842"/>
    <m/>
    <n v="95447.368400000007"/>
    <x v="1"/>
    <n v="11200"/>
    <x v="1389"/>
    <x v="0"/>
    <m/>
  </r>
  <r>
    <d v="2025-05-25T01:50:37"/>
    <x v="9"/>
    <n v="10"/>
    <s v="MARIN ALZATE KEVIN ANDRES "/>
    <x v="1"/>
    <x v="0"/>
    <n v="201"/>
    <n v="18.272727272727298"/>
    <n v="210.41520467836301"/>
    <m/>
    <n v="116657.8947"/>
    <x v="0"/>
    <n v="11200"/>
    <x v="1389"/>
    <x v="0"/>
    <m/>
  </r>
  <r>
    <d v="2025-05-25T01:50:41"/>
    <x v="1"/>
    <n v="30"/>
    <s v="MARTINEZ  WILMAR"/>
    <x v="9"/>
    <x v="0"/>
    <n v="211"/>
    <n v="17.5833333333333"/>
    <n v="229.54385964912299"/>
    <m/>
    <n v="127263.15790000001"/>
    <x v="0"/>
    <n v="11200"/>
    <x v="1389"/>
    <x v="0"/>
    <m/>
  </r>
  <r>
    <d v="2025-05-25T01:50:42"/>
    <x v="1"/>
    <n v="34"/>
    <s v="MONTOYA OSPINA GILBERTO ANTONIO"/>
    <x v="9"/>
    <x v="0"/>
    <n v="216"/>
    <n v="18"/>
    <n v="229.54385964912299"/>
    <s v="3 Descuentos (Asociado y usuarios desubicados) "/>
    <n v="127263.15790000001"/>
    <x v="0"/>
    <n v="11200"/>
    <x v="1389"/>
    <x v="0"/>
    <m/>
  </r>
  <r>
    <d v="2025-05-25T01:50:39"/>
    <x v="1"/>
    <n v="19"/>
    <s v="MUOZ PEA WEIMAR ALONSO"/>
    <x v="10"/>
    <x v="0"/>
    <n v="66"/>
    <n v="16.5"/>
    <n v="76.514619883040893"/>
    <s v="4 Descuentos (Conducts y monitoreo) "/>
    <n v="42421.052600000003"/>
    <x v="0"/>
    <n v="11200"/>
    <x v="1389"/>
    <x v="0"/>
    <m/>
  </r>
  <r>
    <d v="2025-05-25T01:50:38"/>
    <x v="1"/>
    <n v="17"/>
    <s v="MURILLO  YORMAN ANDRES"/>
    <x v="7"/>
    <x v="0"/>
    <n v="44"/>
    <n v="14.6666666666667"/>
    <n v="57.385964912280699"/>
    <m/>
    <n v="31815.789499999999"/>
    <x v="0"/>
    <n v="11200"/>
    <x v="1389"/>
    <x v="0"/>
    <m/>
  </r>
  <r>
    <d v="2025-05-25T01:50:46"/>
    <x v="1"/>
    <n v="40"/>
    <s v="OCAMPO OCAMPO ANTONIO JOSE"/>
    <x v="3"/>
    <x v="0"/>
    <n v="243"/>
    <n v="24.3"/>
    <n v="191.28654970760201"/>
    <m/>
    <n v="106052.63159999999"/>
    <x v="0"/>
    <n v="11200"/>
    <x v="1389"/>
    <x v="0"/>
    <m/>
  </r>
  <r>
    <d v="2025-05-25T01:50:47"/>
    <x v="1"/>
    <n v="42"/>
    <s v="PALACIO  RODRIGO"/>
    <x v="0"/>
    <x v="0"/>
    <n v="168"/>
    <n v="18.6666666666667"/>
    <n v="172.157894736842"/>
    <m/>
    <n v="95447.368400000007"/>
    <x v="1"/>
    <n v="11200"/>
    <x v="1389"/>
    <x v="0"/>
    <m/>
  </r>
  <r>
    <d v="2025-05-25T01:50:45"/>
    <x v="9"/>
    <n v="39"/>
    <s v="PALMAR PANA EDIXON JOSUE"/>
    <x v="2"/>
    <x v="3"/>
    <n v="115"/>
    <n v="19.1666666666667"/>
    <n v="114.771929824561"/>
    <m/>
    <n v="63631.5789"/>
    <x v="0"/>
    <n v="11200"/>
    <x v="1389"/>
    <x v="0"/>
    <m/>
  </r>
  <r>
    <d v="2025-05-25T01:50:34"/>
    <x v="9"/>
    <n v="2"/>
    <s v="PARIAS MURIEL JHON FREDY"/>
    <x v="11"/>
    <x v="0"/>
    <n v="59"/>
    <n v="29.5"/>
    <n v="38.257309941520496"/>
    <m/>
    <n v="21210.526300000001"/>
    <x v="1"/>
    <n v="11200"/>
    <x v="1389"/>
    <x v="0"/>
    <m/>
  </r>
  <r>
    <d v="2025-05-25T01:50:38"/>
    <x v="9"/>
    <n v="16"/>
    <s v="PEREZ GARCIA JUAN ESTEBAN"/>
    <x v="6"/>
    <x v="0"/>
    <n v="129"/>
    <n v="16.125"/>
    <n v="153.02923976608199"/>
    <m/>
    <n v="84842.105299999996"/>
    <x v="0"/>
    <n v="11200"/>
    <x v="1389"/>
    <x v="0"/>
    <m/>
  </r>
  <r>
    <d v="2025-05-25T01:50:39"/>
    <x v="9"/>
    <n v="18"/>
    <s v="PEREZ RESTREPO YEIBER "/>
    <x v="1"/>
    <x v="0"/>
    <n v="151"/>
    <n v="13.7272727272727"/>
    <n v="210.41520467836301"/>
    <m/>
    <n v="116657.8947"/>
    <x v="0"/>
    <n v="11200"/>
    <x v="1389"/>
    <x v="0"/>
    <m/>
  </r>
  <r>
    <d v="2025-05-25T01:50:40"/>
    <x v="9"/>
    <n v="22"/>
    <s v="QUIRAMA CASTAEDA JHON JADER"/>
    <x v="1"/>
    <x v="0"/>
    <n v="240"/>
    <n v="21.818181818181799"/>
    <n v="210.41520467836301"/>
    <m/>
    <n v="116657.8947"/>
    <x v="1"/>
    <n v="11200"/>
    <x v="1389"/>
    <x v="0"/>
    <m/>
  </r>
  <r>
    <d v="2025-05-25T01:50:40"/>
    <x v="1"/>
    <n v="23"/>
    <s v="SALDARRIAGA PARRA LUIS ALBERTO"/>
    <x v="0"/>
    <x v="0"/>
    <n v="136"/>
    <n v="15.1111111111111"/>
    <n v="172.157894736842"/>
    <m/>
    <n v="95447.368400000007"/>
    <x v="2"/>
    <n v="11200"/>
    <x v="1389"/>
    <x v="0"/>
    <m/>
  </r>
  <r>
    <d v="2025-05-25T01:50:36"/>
    <x v="1"/>
    <n v="9"/>
    <s v="SERNA GONZALES GEOVANNY ANDRES "/>
    <x v="8"/>
    <x v="0"/>
    <n v="94"/>
    <n v="18.8"/>
    <n v="95.643274853801202"/>
    <m/>
    <n v="53026.315799999997"/>
    <x v="0"/>
    <n v="11200"/>
    <x v="1389"/>
    <x v="0"/>
    <m/>
  </r>
  <r>
    <d v="2025-05-25T01:50:43"/>
    <x v="9"/>
    <n v="37"/>
    <s v="TABORDA ROJAS DIEGO ALEJANDRO"/>
    <x v="0"/>
    <x v="0"/>
    <n v="180"/>
    <n v="20"/>
    <n v="172.157894736842"/>
    <m/>
    <n v="95447.368400000007"/>
    <x v="1"/>
    <n v="11200"/>
    <x v="1389"/>
    <x v="0"/>
    <m/>
  </r>
  <r>
    <d v="2025-05-25T01:50:41"/>
    <x v="9"/>
    <n v="29"/>
    <s v="VALENCIA MENDOZA JHON "/>
    <x v="0"/>
    <x v="3"/>
    <n v="155"/>
    <n v="17.2222222222222"/>
    <n v="172.157894736842"/>
    <s v="1 Descuento (Conduct) "/>
    <n v="95447.368400000007"/>
    <x v="0"/>
    <n v="11200"/>
    <x v="1389"/>
    <x v="0"/>
    <m/>
  </r>
  <r>
    <d v="2025-05-26T01:11:22"/>
    <x v="12"/>
    <n v="32"/>
    <s v="AGUDELO GARCIA DENIN ANGELO"/>
    <x v="3"/>
    <x v="0"/>
    <n v="196"/>
    <n v="19.600000000000001"/>
    <n v="163.636363636364"/>
    <s v="Se descuenta 0.5 viaje de 6 23 am ya que NO ingresa a la minorista luego del recaudo. 2 Descuentos (Despachador y usuario desubicado) "/>
    <n v="85396.172699999996"/>
    <x v="0"/>
    <n v="13169.565199999999"/>
    <x v="1390"/>
    <x v="2"/>
    <n v="8.16"/>
  </r>
  <r>
    <d v="2025-05-26T01:11:22"/>
    <x v="12"/>
    <n v="28"/>
    <s v="AGUDELO GARCIA LLORDIN ELIAS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20"/>
    <x v="12"/>
    <n v="14"/>
    <s v="BETANCUR GUZMAN JHON FERNANDO"/>
    <x v="3"/>
    <x v="0"/>
    <n v="157"/>
    <n v="15.7"/>
    <n v="163.636363636364"/>
    <m/>
    <n v="89877.272700000001"/>
    <x v="1"/>
    <n v="13169.565199999999"/>
    <x v="1390"/>
    <x v="0"/>
    <m/>
  </r>
  <r>
    <d v="2025-05-12T11:52:19"/>
    <x v="12"/>
    <n v="16"/>
    <s v="PEREZ JUAN ESTEBAN"/>
    <x v="0"/>
    <x v="0"/>
    <n v="183"/>
    <n v="203333333333333"/>
    <n v="187218274111675"/>
    <m/>
    <n v="1042576904"/>
    <x v="0"/>
    <n v="14726087"/>
    <x v="1277"/>
    <x v="0"/>
    <m/>
  </r>
  <r>
    <d v="2025-05-26T01:11:22"/>
    <x v="12"/>
    <n v="26"/>
    <s v="CIRO MARIN RODRIGO ALBERTO"/>
    <x v="6"/>
    <x v="0"/>
    <n v="113"/>
    <n v="14.125"/>
    <n v="130.90909090909099"/>
    <s v="2 Descuentos (Usuarios desubicados) "/>
    <n v="71901.818199999994"/>
    <x v="0"/>
    <n v="13169.565199999999"/>
    <x v="1390"/>
    <x v="0"/>
    <m/>
  </r>
  <r>
    <d v="2025-05-26T01:11:21"/>
    <x v="12"/>
    <n v="21"/>
    <s v="DURANGO DAVID JOSE"/>
    <x v="4"/>
    <x v="0"/>
    <n v="134"/>
    <n v="19.1428571428571"/>
    <n v="114.545454545455"/>
    <m/>
    <n v="62914.090900000003"/>
    <x v="0"/>
    <n v="13169.565199999999"/>
    <x v="1390"/>
    <x v="0"/>
    <m/>
  </r>
  <r>
    <d v="2025-05-26T01:11:21"/>
    <x v="12"/>
    <n v="20"/>
    <s v="GONZALEZ PEREZ RAFAEL JOSE"/>
    <x v="3"/>
    <x v="0"/>
    <n v="170"/>
    <n v="17"/>
    <n v="163.636363636364"/>
    <s v="1 Descuento (Despachador) "/>
    <n v="89877.272700000001"/>
    <x v="0"/>
    <n v="13169.565199999999"/>
    <x v="1390"/>
    <x v="0"/>
    <m/>
  </r>
  <r>
    <d v="2025-05-26T01:11:18"/>
    <x v="12"/>
    <n v="4"/>
    <s v="GUTIERREZ ARICAPA DANIEL HUMBERTO"/>
    <x v="3"/>
    <x v="0"/>
    <n v="184"/>
    <n v="18.399999999999999"/>
    <n v="163.636363636364"/>
    <m/>
    <n v="89877.272700000001"/>
    <x v="0"/>
    <n v="13169.565199999999"/>
    <x v="1390"/>
    <x v="0"/>
    <m/>
  </r>
  <r>
    <d v="2025-05-26T01:11:22"/>
    <x v="12"/>
    <n v="27"/>
    <s v="HENAO HOYOS SANTIAGO"/>
    <x v="4"/>
    <x v="0"/>
    <n v="73"/>
    <n v="10.4285714285714"/>
    <n v="114.545454545455"/>
    <m/>
    <n v="62914.090900000003"/>
    <x v="0"/>
    <n v="13169.565199999999"/>
    <x v="1390"/>
    <x v="0"/>
    <m/>
  </r>
  <r>
    <d v="2025-05-26T01:11:23"/>
    <x v="12"/>
    <n v="33"/>
    <s v="HERRERA GIRALDO DAVINSON"/>
    <x v="3"/>
    <x v="0"/>
    <n v="154"/>
    <n v="15.4"/>
    <n v="163.636363636364"/>
    <m/>
    <n v="89877.272700000001"/>
    <x v="0"/>
    <n v="13169.565199999999"/>
    <x v="1390"/>
    <x v="0"/>
    <m/>
  </r>
  <r>
    <d v="2025-05-26T01:11:20"/>
    <x v="12"/>
    <n v="11"/>
    <s v="IBARGUEN GARRIDO JUAN ESTEBAN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19"/>
    <x v="12"/>
    <n v="8"/>
    <s v="JARAMILLO JARAMILLO FRANCISCO WBEIMAR"/>
    <x v="0"/>
    <x v="0"/>
    <n v="123"/>
    <n v="13.6666666666667"/>
    <n v="147.272727272727"/>
    <s v="1 Descuento (Despachador) "/>
    <n v="80889.545499999993"/>
    <x v="1"/>
    <n v="13169.565199999999"/>
    <x v="1390"/>
    <x v="0"/>
    <m/>
  </r>
  <r>
    <d v="2025-05-26T01:11:20"/>
    <x v="12"/>
    <n v="12"/>
    <s v="JIMENEZ JIMENEZ OMAR DAVID"/>
    <x v="0"/>
    <x v="0"/>
    <n v="153"/>
    <n v="17"/>
    <n v="147.272727272727"/>
    <m/>
    <n v="80889.545499999993"/>
    <x v="0"/>
    <n v="13169.565199999999"/>
    <x v="1390"/>
    <x v="0"/>
    <m/>
  </r>
  <r>
    <d v="2025-05-26T01:11:23"/>
    <x v="12"/>
    <n v="38"/>
    <s v="LEON PEREZ RAUL ENRIQUE"/>
    <x v="3"/>
    <x v="0"/>
    <n v="179"/>
    <n v="17.899999999999999"/>
    <n v="163.636363636364"/>
    <s v="1 Descuento (Conduct) "/>
    <n v="89877.272700000001"/>
    <x v="0"/>
    <n v="13169.565199999999"/>
    <x v="1390"/>
    <x v="0"/>
    <m/>
  </r>
  <r>
    <d v="2025-05-26T01:11:19"/>
    <x v="12"/>
    <n v="6"/>
    <s v="LOPEZ PINEDA DANIEL ESTIVEN"/>
    <x v="0"/>
    <x v="0"/>
    <n v="135"/>
    <n v="15"/>
    <n v="147.272727272727"/>
    <m/>
    <n v="80889.545499999993"/>
    <x v="0"/>
    <n v="13169.565199999999"/>
    <x v="1390"/>
    <x v="0"/>
    <m/>
  </r>
  <r>
    <d v="2025-05-26T01:11:19"/>
    <x v="12"/>
    <n v="10"/>
    <s v="MARIN ALZATE KEVIN ANDRES"/>
    <x v="0"/>
    <x v="0"/>
    <n v="143"/>
    <n v="15.8888888888889"/>
    <n v="147.272727272727"/>
    <m/>
    <n v="80889.545499999993"/>
    <x v="0"/>
    <n v="13169.565199999999"/>
    <x v="1390"/>
    <x v="0"/>
    <m/>
  </r>
  <r>
    <d v="2025-05-26T01:11:22"/>
    <x v="12"/>
    <n v="30"/>
    <s v="MARTINEZ  WILMAR"/>
    <x v="0"/>
    <x v="0"/>
    <n v="164"/>
    <n v="18.2222222222222"/>
    <n v="147.272727272727"/>
    <m/>
    <n v="80889.545499999993"/>
    <x v="0"/>
    <n v="13169.565199999999"/>
    <x v="1390"/>
    <x v="0"/>
    <m/>
  </r>
  <r>
    <d v="2025-05-26T01:11:23"/>
    <x v="12"/>
    <n v="36"/>
    <s v="MARTINEZ CHAVERRA LUIS NORBERTO"/>
    <x v="3"/>
    <x v="0"/>
    <n v="188"/>
    <n v="18.8"/>
    <n v="163.636363636364"/>
    <m/>
    <n v="89877.272700000001"/>
    <x v="0"/>
    <n v="13169.565199999999"/>
    <x v="1390"/>
    <x v="0"/>
    <m/>
  </r>
  <r>
    <d v="2025-05-26T01:11:24"/>
    <x v="12"/>
    <n v="40"/>
    <s v="OCAMPO OCAMPO ANTONIO JOSE"/>
    <x v="3"/>
    <x v="0"/>
    <n v="167"/>
    <n v="16.7"/>
    <n v="163.636363636364"/>
    <m/>
    <n v="89877.272700000001"/>
    <x v="0"/>
    <n v="13169.565199999999"/>
    <x v="1390"/>
    <x v="0"/>
    <m/>
  </r>
  <r>
    <d v="2025-05-26T01:11:23"/>
    <x v="12"/>
    <n v="34"/>
    <s v="PALACIO  RODRIGO"/>
    <x v="3"/>
    <x v="0"/>
    <n v="182"/>
    <n v="18.2"/>
    <n v="163.636363636364"/>
    <m/>
    <n v="89877.272700000001"/>
    <x v="0"/>
    <n v="13169.565199999999"/>
    <x v="1390"/>
    <x v="0"/>
    <m/>
  </r>
  <r>
    <d v="2025-05-26T01:11:23"/>
    <x v="12"/>
    <n v="39"/>
    <s v="PALMAR PANA EDIXON JOSUE"/>
    <x v="4"/>
    <x v="3"/>
    <n v="106"/>
    <n v="15.1428571428571"/>
    <n v="114.545454545455"/>
    <m/>
    <n v="62914.090900000003"/>
    <x v="0"/>
    <n v="13169.565199999999"/>
    <x v="1390"/>
    <x v="0"/>
    <m/>
  </r>
  <r>
    <d v="2025-05-26T01:11:20"/>
    <x v="12"/>
    <n v="16"/>
    <s v="PEREZ GARCIA JUAN ESTEBAN"/>
    <x v="3"/>
    <x v="0"/>
    <n v="188"/>
    <n v="18.8"/>
    <n v="163.636363636364"/>
    <s v="1 Descuento (Despachador) "/>
    <n v="89877.272700000001"/>
    <x v="0"/>
    <n v="13169.565199999999"/>
    <x v="1390"/>
    <x v="0"/>
    <m/>
  </r>
  <r>
    <d v="2025-05-26T01:11:21"/>
    <x v="12"/>
    <n v="18"/>
    <s v="PEREZ RESTREPO YEIBER"/>
    <x v="3"/>
    <x v="0"/>
    <n v="116"/>
    <n v="11.6"/>
    <n v="163.636363636364"/>
    <m/>
    <n v="89877.272700000001"/>
    <x v="0"/>
    <n v="13169.565199999999"/>
    <x v="1390"/>
    <x v="0"/>
    <m/>
  </r>
  <r>
    <d v="2025-05-26T01:11:23"/>
    <x v="12"/>
    <n v="37"/>
    <s v="TABORDA ROJAS DIEGO ALEJANDRO"/>
    <x v="4"/>
    <x v="0"/>
    <n v="111"/>
    <n v="15.8571428571429"/>
    <n v="114.545454545455"/>
    <m/>
    <n v="62914.090900000003"/>
    <x v="1"/>
    <n v="13169.565199999999"/>
    <x v="1390"/>
    <x v="0"/>
    <m/>
  </r>
  <r>
    <d v="2025-05-27T01:14:39"/>
    <x v="9"/>
    <n v="32"/>
    <s v="AGUDELO GARCIA DENIN ANGELO "/>
    <x v="12"/>
    <x v="0"/>
    <n v="214"/>
    <n v="16.461538461538499"/>
    <n v="270.935294117647"/>
    <s v="4 Descuentos (Usuarios desubicados y conducts) "/>
    <n v="150892.1471"/>
    <x v="0"/>
    <n v="14416.216200000001"/>
    <x v="1391"/>
    <x v="0"/>
    <m/>
  </r>
  <r>
    <d v="2025-05-27T01:14:38"/>
    <x v="9"/>
    <n v="28"/>
    <s v="AGUDELO GARCIA LLORDIN ELIAS"/>
    <x v="4"/>
    <x v="0"/>
    <n v="137"/>
    <n v="19.571428571428601"/>
    <n v="145.888235294118"/>
    <m/>
    <n v="81249.617599999998"/>
    <x v="0"/>
    <n v="14416.216200000001"/>
    <x v="1391"/>
    <x v="0"/>
    <m/>
  </r>
  <r>
    <d v="2025-05-27T01:14:39"/>
    <x v="1"/>
    <n v="31"/>
    <s v="AGUIRRE GARCIA DEIMAR ANDRES"/>
    <x v="0"/>
    <x v="0"/>
    <n v="163"/>
    <n v="18.1111111111111"/>
    <n v="187.570588235294"/>
    <s v="2 Descuentos (Jefe de ruta) "/>
    <n v="104463.7941"/>
    <x v="0"/>
    <n v="14416.216200000001"/>
    <x v="1391"/>
    <x v="0"/>
    <m/>
  </r>
  <r>
    <d v="2025-05-27T01:14:33"/>
    <x v="1"/>
    <n v="3"/>
    <s v="ALEXIS RESTREPO JAMES"/>
    <x v="0"/>
    <x v="0"/>
    <n v="186"/>
    <n v="20.6666666666667"/>
    <n v="187.570588235294"/>
    <m/>
    <n v="104463.7941"/>
    <x v="0"/>
    <n v="14416.216200000001"/>
    <x v="1391"/>
    <x v="0"/>
    <m/>
  </r>
  <r>
    <d v="2025-05-27T01:14:37"/>
    <x v="1"/>
    <n v="18"/>
    <s v="BETANCUR GUZMAN JHON FERNANDO"/>
    <x v="11"/>
    <x v="0"/>
    <n v="50"/>
    <n v="25"/>
    <n v="41.682352941176497"/>
    <m/>
    <n v="23214.176500000001"/>
    <x v="0"/>
    <n v="14416.216200000001"/>
    <x v="1391"/>
    <x v="0"/>
    <m/>
  </r>
  <r>
    <d v="2025-05-27T01:14:38"/>
    <x v="9"/>
    <n v="26"/>
    <s v="CIRO MARIN RODRIGO ALBERTO"/>
    <x v="14"/>
    <x v="0"/>
    <n v="5"/>
    <n v="10"/>
    <n v="10.420588235294099"/>
    <m/>
    <n v="5803.5441000000001"/>
    <x v="0"/>
    <n v="14416.216200000001"/>
    <x v="1391"/>
    <x v="0"/>
    <m/>
  </r>
  <r>
    <d v="2025-05-27T01:14:37"/>
    <x v="1"/>
    <n v="21"/>
    <s v="DAVID  HENRY GIOVANNY"/>
    <x v="9"/>
    <x v="0"/>
    <n v="264"/>
    <n v="22"/>
    <n v="250.09411764705899"/>
    <m/>
    <n v="139285.0588"/>
    <x v="0"/>
    <n v="14416.216200000001"/>
    <x v="1391"/>
    <x v="0"/>
    <m/>
  </r>
  <r>
    <d v="2025-05-27T01:14:36"/>
    <x v="9"/>
    <n v="14"/>
    <s v="DIAZ LOZADA ANDRES FELIPE "/>
    <x v="9"/>
    <x v="0"/>
    <n v="213"/>
    <n v="17.75"/>
    <n v="250.09411764705899"/>
    <m/>
    <n v="139285.0588"/>
    <x v="1"/>
    <n v="14416.216200000001"/>
    <x v="1391"/>
    <x v="0"/>
    <m/>
  </r>
  <r>
    <d v="2025-05-27T01:14:36"/>
    <x v="1"/>
    <n v="13"/>
    <s v="DURANGO PAEZ GILDARDO "/>
    <x v="12"/>
    <x v="0"/>
    <n v="286"/>
    <n v="22"/>
    <n v="270.935294117647"/>
    <s v="Se descuenta 0.5 viaje de 9 08 am ya que NO ingresa a la minorista sin autorizacion. 2 Descuentos (Usuarios desubicados) "/>
    <n v="145088.94709999999"/>
    <x v="0"/>
    <n v="14416.216200000001"/>
    <x v="1391"/>
    <x v="2"/>
    <n v="10.42"/>
  </r>
  <r>
    <d v="2025-05-27T01:14:41"/>
    <x v="1"/>
    <n v="41"/>
    <s v="GARCIA DAVID WILSON ALBERTO"/>
    <x v="1"/>
    <x v="0"/>
    <n v="282"/>
    <n v="25.636363636363601"/>
    <n v="229.25294117647101"/>
    <s v="1 Descuento (Usuario desubicado) "/>
    <n v="127677.9706"/>
    <x v="1"/>
    <n v="14416.216200000001"/>
    <x v="1391"/>
    <x v="0"/>
    <m/>
  </r>
  <r>
    <d v="2025-05-27T01:14:35"/>
    <x v="9"/>
    <n v="8"/>
    <s v="GONZALEZ PEREZ RAFAEL JOSE"/>
    <x v="5"/>
    <x v="0"/>
    <n v="8"/>
    <n v="8"/>
    <n v="20.841176470588199"/>
    <m/>
    <n v="11607.0882"/>
    <x v="1"/>
    <n v="14416.216200000001"/>
    <x v="1391"/>
    <x v="0"/>
    <m/>
  </r>
  <r>
    <d v="2025-05-27T01:14:34"/>
    <x v="9"/>
    <n v="4"/>
    <s v="HENAO HOYOS SANTIAGO"/>
    <x v="0"/>
    <x v="0"/>
    <n v="176"/>
    <n v="19.5555555555556"/>
    <n v="187.570588235294"/>
    <m/>
    <n v="104463.7941"/>
    <x v="0"/>
    <n v="14416.216200000001"/>
    <x v="1391"/>
    <x v="0"/>
    <m/>
  </r>
  <r>
    <d v="2025-05-27T01:14:38"/>
    <x v="1"/>
    <n v="27"/>
    <s v="HENAO MUOZ FERNEY "/>
    <x v="13"/>
    <x v="0"/>
    <n v="272"/>
    <n v="19.428571428571399"/>
    <n v="291.77647058823499"/>
    <s v="JORGE FLORES Realiz 8 viajes donde moviliz 143 Usuarios "/>
    <n v="162499.2353"/>
    <x v="0"/>
    <n v="14416.216200000001"/>
    <x v="1391"/>
    <x v="0"/>
    <m/>
  </r>
  <r>
    <d v="2025-05-27T01:14:38"/>
    <x v="1"/>
    <n v="24"/>
    <s v="HERRERA GIRALDO DAVINSON"/>
    <x v="1"/>
    <x v="0"/>
    <n v="234"/>
    <n v="21.272727272727298"/>
    <n v="229.25294117647101"/>
    <m/>
    <n v="127677.9706"/>
    <x v="0"/>
    <n v="14416.216200000001"/>
    <x v="1391"/>
    <x v="0"/>
    <m/>
  </r>
  <r>
    <d v="2025-05-01T02:07:30"/>
    <x v="1"/>
    <n v="11"/>
    <s v="QUINTERO  ALVARO ANTONIO"/>
    <x v="7"/>
    <x v="0"/>
    <n v="73"/>
    <n v="24.3333333333333"/>
    <n v="69.190409026798307"/>
    <m/>
    <n v="38721.389300000003"/>
    <x v="0"/>
    <n v="13095"/>
    <x v="1366"/>
    <x v="0"/>
    <m/>
  </r>
  <r>
    <d v="2025-05-01T02:07:33"/>
    <x v="9"/>
    <n v="22"/>
    <s v="QUIRAMA CASTAEDA JHON JADER"/>
    <x v="1"/>
    <x v="0"/>
    <n v="275"/>
    <n v="25"/>
    <n v="253.69816643159399"/>
    <m/>
    <n v="141978.42739999999"/>
    <x v="1"/>
    <n v="13095"/>
    <x v="1366"/>
    <x v="0"/>
    <m/>
  </r>
  <r>
    <d v="2025-05-27T01:14:39"/>
    <x v="1"/>
    <n v="29"/>
    <s v="HINCAPIE LOPEZ JHONY ALEXANDER"/>
    <x v="1"/>
    <x v="0"/>
    <n v="219"/>
    <n v="19.909090909090899"/>
    <n v="229.25294117647101"/>
    <s v="12 Descuentos (transbordo, jefe de ruta y conduct) "/>
    <n v="127677.9706"/>
    <x v="0"/>
    <n v="14416.216200000001"/>
    <x v="1391"/>
    <x v="0"/>
    <m/>
  </r>
  <r>
    <d v="2025-05-27T01:14:36"/>
    <x v="9"/>
    <n v="16"/>
    <s v="JARAMILLO JARAMILLO FRANCISCO WBEIMAR"/>
    <x v="1"/>
    <x v="0"/>
    <n v="198"/>
    <n v="18"/>
    <n v="229.25294117647101"/>
    <m/>
    <n v="127677.9706"/>
    <x v="0"/>
    <n v="14416.216200000001"/>
    <x v="1391"/>
    <x v="0"/>
    <m/>
  </r>
  <r>
    <d v="2025-05-27T01:14:36"/>
    <x v="9"/>
    <n v="12"/>
    <s v="JIMENEZ JIMENEZ OMAR DAVID"/>
    <x v="3"/>
    <x v="0"/>
    <n v="207"/>
    <n v="20.7"/>
    <n v="208.41176470588201"/>
    <s v="1 Descuento (Despachador) "/>
    <n v="116070.8824"/>
    <x v="0"/>
    <n v="14416.216200000001"/>
    <x v="1391"/>
    <x v="0"/>
    <m/>
  </r>
  <r>
    <d v="2025-05-27T01:14:40"/>
    <x v="9"/>
    <n v="38"/>
    <s v="LEON PEREZ RAUL ENRIQUE "/>
    <x v="0"/>
    <x v="0"/>
    <n v="239"/>
    <n v="26.5555555555556"/>
    <n v="187.570588235294"/>
    <s v="2 Descuentos (Usuarios desubicados) "/>
    <n v="104463.7941"/>
    <x v="0"/>
    <n v="14416.216200000001"/>
    <x v="1391"/>
    <x v="0"/>
    <m/>
  </r>
  <r>
    <d v="2025-05-27T01:14:34"/>
    <x v="1"/>
    <n v="5"/>
    <s v="LONDOO LOPERA DUVAN ANDRES"/>
    <x v="1"/>
    <x v="0"/>
    <n v="227"/>
    <n v="20.636363636363601"/>
    <n v="229.25294117647101"/>
    <s v="Se descuenta 0.5 viaje de 6 05 pm ya que se desva sin Autorizacion "/>
    <n v="121874.7706"/>
    <x v="1"/>
    <n v="14416.216200000001"/>
    <x v="1391"/>
    <x v="2"/>
    <n v="10.42"/>
  </r>
  <r>
    <d v="2025-05-27T01:14:41"/>
    <x v="9"/>
    <n v="42"/>
    <s v="LOPERA ALVAREZ ESTIVEN"/>
    <x v="13"/>
    <x v="0"/>
    <n v="287"/>
    <n v="20.5"/>
    <n v="291.77647058823499"/>
    <m/>
    <n v="162499.2353"/>
    <x v="1"/>
    <n v="14416.216200000001"/>
    <x v="1391"/>
    <x v="0"/>
    <m/>
  </r>
  <r>
    <d v="2025-05-27T01:14:34"/>
    <x v="9"/>
    <n v="6"/>
    <s v="LOPEZ PINEDA DANIEL ESTIVEN"/>
    <x v="15"/>
    <x v="0"/>
    <n v="307"/>
    <n v="20.466666666666701"/>
    <n v="312.61764705882399"/>
    <s v="4 Descuentos (Conducts y despachador) "/>
    <n v="174106.3235"/>
    <x v="0"/>
    <n v="14416.216200000001"/>
    <x v="1391"/>
    <x v="0"/>
    <m/>
  </r>
  <r>
    <d v="2025-05-27T01:14:35"/>
    <x v="9"/>
    <n v="10"/>
    <s v="MARIN ALZATE KEVIN ANDRES"/>
    <x v="0"/>
    <x v="0"/>
    <n v="211"/>
    <n v="23.4444444444444"/>
    <n v="187.570588235294"/>
    <m/>
    <n v="104463.7941"/>
    <x v="0"/>
    <n v="14416.216200000001"/>
    <x v="1391"/>
    <x v="0"/>
    <m/>
  </r>
  <r>
    <d v="2025-05-27T01:14:39"/>
    <x v="9"/>
    <n v="30"/>
    <s v="MARTINEZ  WILMAR"/>
    <x v="4"/>
    <x v="0"/>
    <n v="144"/>
    <n v="20.571428571428601"/>
    <n v="145.888235294118"/>
    <m/>
    <n v="81249.617599999998"/>
    <x v="0"/>
    <n v="14416.216200000001"/>
    <x v="1391"/>
    <x v="0"/>
    <m/>
  </r>
  <r>
    <d v="2025-05-27T01:14:40"/>
    <x v="9"/>
    <n v="36"/>
    <s v="MARTINEZ CHAVERRA LUIS NORBERTO"/>
    <x v="1"/>
    <x v="0"/>
    <n v="233"/>
    <n v="21.181818181818201"/>
    <n v="229.25294117647101"/>
    <s v="1 Descuento (Despachador) "/>
    <n v="127677.9706"/>
    <x v="0"/>
    <n v="14416.216200000001"/>
    <x v="1391"/>
    <x v="0"/>
    <m/>
  </r>
  <r>
    <d v="2025-05-27T01:14:39"/>
    <x v="1"/>
    <n v="33"/>
    <s v="MARULANDA JARAMILLO DAWER ANDRES"/>
    <x v="1"/>
    <x v="0"/>
    <n v="198"/>
    <n v="18"/>
    <n v="229.25294117647101"/>
    <m/>
    <n v="127677.9706"/>
    <x v="0"/>
    <n v="14416.216200000001"/>
    <x v="1391"/>
    <x v="0"/>
    <m/>
  </r>
  <r>
    <d v="2025-05-27T01:14:40"/>
    <x v="9"/>
    <n v="34"/>
    <s v="MONTOYA OSPINA GILBERTO ANTONIO"/>
    <x v="9"/>
    <x v="0"/>
    <n v="297"/>
    <n v="24.75"/>
    <n v="250.09411764705899"/>
    <s v="1 Descuento (Conduct)"/>
    <n v="139285.0588"/>
    <x v="0"/>
    <n v="14416.216200000001"/>
    <x v="1391"/>
    <x v="0"/>
    <m/>
  </r>
  <r>
    <d v="2025-05-27T01:14:41"/>
    <x v="9"/>
    <n v="40"/>
    <s v="OCAMPO OCAMPO ANTONIO JOSE"/>
    <x v="1"/>
    <x v="0"/>
    <n v="240"/>
    <n v="21.818181818181799"/>
    <n v="229.25294117647101"/>
    <s v="24 Descuentos (Usuario movilidad reducida y transbordo) "/>
    <n v="127677.9706"/>
    <x v="0"/>
    <n v="14416.216200000001"/>
    <x v="1391"/>
    <x v="0"/>
    <m/>
  </r>
  <r>
    <d v="2025-05-27T01:14:41"/>
    <x v="1"/>
    <n v="39"/>
    <s v="PALMAR PANA EDIXON JOSUE"/>
    <x v="10"/>
    <x v="0"/>
    <n v="98"/>
    <n v="24.5"/>
    <n v="83.364705882352894"/>
    <m/>
    <n v="46428.352899999998"/>
    <x v="0"/>
    <n v="14416.216200000001"/>
    <x v="1391"/>
    <x v="0"/>
    <m/>
  </r>
  <r>
    <d v="2025-05-27T01:14:35"/>
    <x v="1"/>
    <n v="11"/>
    <s v="PEREZ RESTREPO YEIBER"/>
    <x v="12"/>
    <x v="0"/>
    <n v="249"/>
    <n v="19.153846153846199"/>
    <n v="270.935294117647"/>
    <m/>
    <n v="150892.1471"/>
    <x v="0"/>
    <n v="14416.216200000001"/>
    <x v="1391"/>
    <x v="0"/>
    <m/>
  </r>
  <r>
    <d v="2025-05-27T01:14:40"/>
    <x v="1"/>
    <n v="35"/>
    <s v="PULGARIN GARCIA YONATHAN ANDRES"/>
    <x v="0"/>
    <x v="0"/>
    <n v="171"/>
    <n v="19"/>
    <n v="187.570588235294"/>
    <m/>
    <n v="104463.7941"/>
    <x v="1"/>
    <n v="14416.216200000001"/>
    <x v="1391"/>
    <x v="0"/>
    <m/>
  </r>
  <r>
    <d v="2025-05-27T01:14:33"/>
    <x v="9"/>
    <n v="1"/>
    <s v="ROJAS ESCOBAR CRISTIAN ESNEIDER "/>
    <x v="8"/>
    <x v="0"/>
    <n v="109"/>
    <n v="21.8"/>
    <n v="104.205882352941"/>
    <s v="2 Descuentos (Usuarios desubicados) "/>
    <n v="58035.441200000001"/>
    <x v="0"/>
    <n v="14416.216200000001"/>
    <x v="1391"/>
    <x v="0"/>
    <m/>
  </r>
  <r>
    <d v="2025-05-27T01:14:37"/>
    <x v="9"/>
    <n v="23"/>
    <s v="SALDARRIAGA PARRA LUIS ALBERTO"/>
    <x v="3"/>
    <x v="0"/>
    <n v="173"/>
    <n v="17.3"/>
    <n v="208.41176470588201"/>
    <m/>
    <n v="116070.8824"/>
    <x v="2"/>
    <n v="14416.216200000001"/>
    <x v="1391"/>
    <x v="0"/>
    <m/>
  </r>
  <r>
    <d v="2025-05-27T01:14:35"/>
    <x v="1"/>
    <n v="9"/>
    <s v="SERNA GONZALES GEOVANNY ANDRES"/>
    <x v="10"/>
    <x v="0"/>
    <n v="112"/>
    <n v="24.8888888888889"/>
    <n v="93.785294117647098"/>
    <m/>
    <n v="52231.897100000002"/>
    <x v="0"/>
    <n v="14416.216200000001"/>
    <x v="1391"/>
    <x v="0"/>
    <m/>
  </r>
  <r>
    <d v="2025-05-27T01:14:34"/>
    <x v="1"/>
    <n v="7"/>
    <s v="TABORDA ROJAS DIEGO ALEJANDRO"/>
    <x v="8"/>
    <x v="0"/>
    <n v="143"/>
    <n v="28.6"/>
    <n v="104.205882352941"/>
    <s v="4 Descuentos (conduct, jefe de ruta y usuarios desubicados) "/>
    <n v="58035.441200000001"/>
    <x v="1"/>
    <n v="14416.216200000001"/>
    <x v="1391"/>
    <x v="0"/>
    <m/>
  </r>
  <r>
    <d v="2025-05-27T01:14:40"/>
    <x v="1"/>
    <n v="37"/>
    <s v="TABORDA ROJAS DIEGO ALEJANDRO"/>
    <x v="7"/>
    <x v="0"/>
    <n v="83"/>
    <n v="27.6666666666667"/>
    <n v="62.523529411764699"/>
    <m/>
    <n v="34821.2647"/>
    <x v="1"/>
    <n v="14416.216200000001"/>
    <x v="1391"/>
    <x v="0"/>
    <m/>
  </r>
  <r>
    <d v="2025-05-12T11:52:18"/>
    <x v="12"/>
    <n v="10"/>
    <s v="RAMIREZ JORGE ANDRES"/>
    <x v="0"/>
    <x v="0"/>
    <n v="201"/>
    <n v="223333333333333"/>
    <n v="187218274111675"/>
    <m/>
    <n v="1042576904"/>
    <x v="0"/>
    <n v="14726087"/>
    <x v="1277"/>
    <x v="0"/>
    <m/>
  </r>
  <r>
    <d v="2025-05-01T02:07:30"/>
    <x v="9"/>
    <n v="10"/>
    <s v="RAMIREZ RENGIFO JORGE ANDRES"/>
    <x v="5"/>
    <x v="0"/>
    <n v="33"/>
    <n v="33"/>
    <n v="23.0634696755994"/>
    <m/>
    <n v="12907.129800000001"/>
    <x v="0"/>
    <n v="13095"/>
    <x v="1366"/>
    <x v="0"/>
    <m/>
  </r>
  <r>
    <d v="2025-05-01T02:07:27"/>
    <x v="1"/>
    <n v="1"/>
    <s v="ROJAS ESCOBAR CRISTIAN ESNEIDER"/>
    <x v="8"/>
    <x v="0"/>
    <n v="108"/>
    <n v="21.6"/>
    <n v="115.31734837799701"/>
    <s v="1 Descuento (Despachador) "/>
    <n v="64535.648800000003"/>
    <x v="0"/>
    <n v="13095"/>
    <x v="1366"/>
    <x v="0"/>
    <m/>
  </r>
  <r>
    <d v="2025-05-27T01:14:37"/>
    <x v="9"/>
    <n v="20"/>
    <s v="VALENCIA MENDOZA JHON"/>
    <x v="9"/>
    <x v="0"/>
    <n v="286"/>
    <n v="23.8333333333333"/>
    <n v="250.09411764705899"/>
    <m/>
    <n v="139285.0588"/>
    <x v="0"/>
    <n v="14416.216200000001"/>
    <x v="1391"/>
    <x v="0"/>
    <m/>
  </r>
  <r>
    <d v="2025-05-27T01:14:36"/>
    <x v="1"/>
    <n v="15"/>
    <s v="VERENZUELA MARTINEZ ALEXANDER"/>
    <x v="0"/>
    <x v="0"/>
    <n v="165"/>
    <n v="18.3333333333333"/>
    <n v="187.570588235294"/>
    <s v="Se descuenta 0.5 viaje de 6 34 am ya que NO espera el tiempo indicado en el paradero. 22 Descuentos (Usuarios desubicados y transbordo) "/>
    <n v="98660.594100000002"/>
    <x v="1"/>
    <n v="14416.216200000001"/>
    <x v="1391"/>
    <x v="2"/>
    <n v="10.42"/>
  </r>
  <r>
    <d v="2025-05-28T01:34:07"/>
    <x v="1"/>
    <n v="32"/>
    <s v="AGUDELO GARCIA DENIN ANGELO"/>
    <x v="1"/>
    <x v="0"/>
    <n v="179"/>
    <n v="16.272727272727298"/>
    <n v="225.765517241379"/>
    <s v="3 Descuentos (Usuarios desubicados y tecnico radios "/>
    <n v="125637.8276"/>
    <x v="0"/>
    <n v="13280"/>
    <x v="1392"/>
    <x v="0"/>
    <m/>
  </r>
  <r>
    <d v="2025-05-28T01:34:06"/>
    <x v="1"/>
    <n v="28"/>
    <s v="AGUDELO GARCIA LLORDIN ELIAS "/>
    <x v="0"/>
    <x v="0"/>
    <n v="161"/>
    <n v="17.8888888888889"/>
    <n v="184.71724137931"/>
    <s v="Se descuenta 0.5 viaje de 9 15 am ya que NO espera el tiempo indicado en el paradero "/>
    <n v="97090.836200000005"/>
    <x v="0"/>
    <n v="13280"/>
    <x v="1392"/>
    <x v="2"/>
    <n v="10.25"/>
  </r>
  <r>
    <d v="2025-05-28T01:34:07"/>
    <x v="9"/>
    <n v="31"/>
    <s v="AGUIRRE GARCIA DEIMAR ANDRES"/>
    <x v="3"/>
    <x v="0"/>
    <n v="247"/>
    <n v="24.7"/>
    <n v="205.241379310345"/>
    <s v="Se descuenta 0.5 viaje de 7 29 am ya que NO espera el tiempo indicado en el paradero "/>
    <n v="108512.4569"/>
    <x v="0"/>
    <n v="13280"/>
    <x v="1392"/>
    <x v="2"/>
    <n v="10.25"/>
  </r>
  <r>
    <d v="2025-05-28T01:34:04"/>
    <x v="9"/>
    <n v="18"/>
    <s v="BETANCUR GUZMAN JHON FERNANDO"/>
    <x v="1"/>
    <x v="0"/>
    <n v="229"/>
    <n v="20.818181818181799"/>
    <n v="225.765517241379"/>
    <s v="Se descuenta 0.5 viaje 10 10 am ya que NO espera el tiempo indicado en el paradero "/>
    <n v="119934.0776"/>
    <x v="0"/>
    <n v="13280"/>
    <x v="1392"/>
    <x v="2"/>
    <n v="10.25"/>
  </r>
  <r>
    <d v="2025-05-28T01:34:09"/>
    <x v="9"/>
    <n v="41"/>
    <s v="DAVID  HENRY GIOVANNY"/>
    <x v="0"/>
    <x v="0"/>
    <n v="159"/>
    <n v="17.6666666666667"/>
    <n v="184.71724137931"/>
    <s v="2 Descuentos (Usuarios desubicados) "/>
    <n v="102794.58620000001"/>
    <x v="1"/>
    <n v="13280"/>
    <x v="1392"/>
    <x v="0"/>
    <m/>
  </r>
  <r>
    <d v="2025-05-28T01:34:03"/>
    <x v="1"/>
    <n v="14"/>
    <s v="DIAZ LOZADA ANDRES FELIPE"/>
    <x v="1"/>
    <x v="0"/>
    <n v="221"/>
    <n v="20.090909090909101"/>
    <n v="225.765517241379"/>
    <s v="DIDIER HINCAPIE Realiz 7 viajes donde moviliz 162 Usuarios. 2 Descuentos (Conduct) "/>
    <n v="125637.8276"/>
    <x v="1"/>
    <n v="13280"/>
    <x v="1392"/>
    <x v="0"/>
    <m/>
  </r>
  <r>
    <d v="2025-05-28T01:34:04"/>
    <x v="1"/>
    <n v="19"/>
    <s v="DIAZ LOZADA ANDRES FELIPE"/>
    <x v="8"/>
    <x v="0"/>
    <n v="98"/>
    <n v="19.600000000000001"/>
    <n v="102.620689655172"/>
    <s v="3 Descuentos (Usuarios desubicados y conduct) "/>
    <n v="57108.1034"/>
    <x v="0"/>
    <n v="13280"/>
    <x v="1392"/>
    <x v="0"/>
    <m/>
  </r>
  <r>
    <d v="2025-05-28T01:34:05"/>
    <x v="1"/>
    <n v="21"/>
    <s v="DURANGO DAVID JOSE"/>
    <x v="3"/>
    <x v="0"/>
    <n v="203"/>
    <n v="20.3"/>
    <n v="205.241379310345"/>
    <s v="2 Descuentos (Conduct y usuario desubicado) "/>
    <n v="114216.2069"/>
    <x v="0"/>
    <n v="13280"/>
    <x v="1392"/>
    <x v="0"/>
    <m/>
  </r>
  <r>
    <d v="2025-05-28T01:34:03"/>
    <x v="9"/>
    <n v="13"/>
    <s v="DURANGO PAEZ GILDARDO "/>
    <x v="9"/>
    <x v="0"/>
    <n v="257"/>
    <n v="21.4166666666667"/>
    <n v="246.289655172414"/>
    <m/>
    <n v="137059.44829999999"/>
    <x v="0"/>
    <n v="13280"/>
    <x v="1392"/>
    <x v="0"/>
    <m/>
  </r>
  <r>
    <d v="2025-05-28T01:34:00"/>
    <x v="9"/>
    <n v="3"/>
    <s v="ESPINOZA CHAVARRIA GUILLERMO LEON"/>
    <x v="6"/>
    <x v="0"/>
    <n v="173"/>
    <n v="21.625"/>
    <n v="164.19310344827599"/>
    <m/>
    <n v="91372.965500000006"/>
    <x v="0"/>
    <n v="13280"/>
    <x v="1392"/>
    <x v="0"/>
    <m/>
  </r>
  <r>
    <d v="2025-05-28T01:34:01"/>
    <x v="9"/>
    <n v="7"/>
    <s v="GIRALDO GIRALDO YOVIN ANDRES"/>
    <x v="11"/>
    <x v="0"/>
    <n v="48"/>
    <n v="32"/>
    <n v="30.7862068965517"/>
    <s v="1 Descuento (Usuario desubicado) "/>
    <n v="17132.431"/>
    <x v="1"/>
    <n v="13280"/>
    <x v="1392"/>
    <x v="0"/>
    <m/>
  </r>
  <r>
    <d v="2025-05-28T01:34:05"/>
    <x v="9"/>
    <n v="22"/>
    <s v="GIRALDO GIRALDO YOVIN ANDRES"/>
    <x v="7"/>
    <x v="3"/>
    <n v="90"/>
    <n v="30"/>
    <n v="61.572413793103401"/>
    <m/>
    <n v="34264.862099999998"/>
    <x v="1"/>
    <n v="13280"/>
    <x v="1392"/>
    <x v="0"/>
    <m/>
  </r>
  <r>
    <d v="2025-05-28T01:34:02"/>
    <x v="1"/>
    <n v="8"/>
    <s v="GONZALEZ PEREZ RAFAEL JOSE"/>
    <x v="3"/>
    <x v="0"/>
    <n v="190"/>
    <n v="19"/>
    <n v="205.241379310345"/>
    <s v="Se descuenta 0.5 viaje de 8 43 am ya que NO espera el tiempo indicado en el paradero. "/>
    <n v="108512.4569"/>
    <x v="1"/>
    <n v="13280"/>
    <x v="1392"/>
    <x v="2"/>
    <n v="10.25"/>
  </r>
  <r>
    <d v="2025-05-28T01:34:01"/>
    <x v="1"/>
    <n v="4"/>
    <s v="GUTIERREZ ARICAPA DANIEL HUMBERTO"/>
    <x v="0"/>
    <x v="0"/>
    <n v="160"/>
    <n v="17.7777777777778"/>
    <n v="184.71724137931"/>
    <m/>
    <n v="102794.58620000001"/>
    <x v="0"/>
    <n v="13280"/>
    <x v="1392"/>
    <x v="0"/>
    <m/>
  </r>
  <r>
    <d v="2025-05-28T01:34:02"/>
    <x v="1"/>
    <n v="10"/>
    <s v="HENAO HOYOS SANTIAGO"/>
    <x v="0"/>
    <x v="0"/>
    <n v="130"/>
    <n v="14.4444444444444"/>
    <n v="184.71724137931"/>
    <s v="Se descuenta 0.5 viaje de 6 50 pm ya que NO ingresa a la minorista "/>
    <n v="97090.836200000005"/>
    <x v="0"/>
    <n v="13280"/>
    <x v="1392"/>
    <x v="2"/>
    <n v="10.25"/>
  </r>
  <r>
    <d v="2025-05-28T01:34:06"/>
    <x v="9"/>
    <n v="27"/>
    <s v="HENAO MUOZ FERNEY"/>
    <x v="13"/>
    <x v="0"/>
    <n v="322"/>
    <n v="23"/>
    <n v="287.33793103448301"/>
    <s v="JORGE FLORES Realiz 9 viajes donde moviliz 201 Usuarios "/>
    <n v="159902.68969999999"/>
    <x v="0"/>
    <n v="13280"/>
    <x v="1392"/>
    <x v="0"/>
    <m/>
  </r>
  <r>
    <d v="2025-05-28T01:34:06"/>
    <x v="9"/>
    <n v="29"/>
    <s v="HINCAPIE LOPEZ JHONY ALEXANDER"/>
    <x v="0"/>
    <x v="0"/>
    <n v="186"/>
    <n v="20.6666666666667"/>
    <n v="184.71724137931"/>
    <m/>
    <n v="102794.58620000001"/>
    <x v="0"/>
    <n v="13280"/>
    <x v="1392"/>
    <x v="0"/>
    <m/>
  </r>
  <r>
    <d v="2025-05-28T01:34:04"/>
    <x v="1"/>
    <n v="16"/>
    <s v="JARAMILLO JARAMILLO FRANCISCO WBEIMAR"/>
    <x v="0"/>
    <x v="3"/>
    <n v="139"/>
    <n v="15.4444444444444"/>
    <n v="184.71724137931"/>
    <m/>
    <n v="102794.58620000001"/>
    <x v="0"/>
    <n v="13280"/>
    <x v="1392"/>
    <x v="0"/>
    <m/>
  </r>
  <r>
    <d v="2025-05-28T01:34:06"/>
    <x v="1"/>
    <n v="25"/>
    <s v="JIMENEZ HURTADO CARLOS ESTIVEN"/>
    <x v="0"/>
    <x v="0"/>
    <n v="205"/>
    <n v="22.7777777777778"/>
    <n v="184.71724137931"/>
    <s v="3 Descuentos (Despachador y asociado) "/>
    <n v="102794.58620000001"/>
    <x v="1"/>
    <n v="13280"/>
    <x v="1392"/>
    <x v="0"/>
    <m/>
  </r>
  <r>
    <d v="2025-05-28T01:34:03"/>
    <x v="1"/>
    <n v="12"/>
    <s v="JIMENEZ JIMENEZ OMAR DAVID"/>
    <x v="10"/>
    <x v="0"/>
    <n v="98"/>
    <n v="21.7777777777778"/>
    <n v="92.358620689655197"/>
    <m/>
    <n v="51397.293100000003"/>
    <x v="0"/>
    <n v="13280"/>
    <x v="1392"/>
    <x v="0"/>
    <m/>
  </r>
  <r>
    <d v="2025-05-28T01:34:09"/>
    <x v="1"/>
    <n v="38"/>
    <s v="LEON PEREZ RAUL ENRIQUE"/>
    <x v="9"/>
    <x v="0"/>
    <n v="252"/>
    <n v="21"/>
    <n v="246.289655172414"/>
    <s v="Se descuenta 0.5 viaje de 6 09 am ya que NO espera el tiempo indicado en el paradero. 2 Descuentos (Usuarios desubicados) "/>
    <n v="131355.69829999999"/>
    <x v="0"/>
    <n v="13280"/>
    <x v="1392"/>
    <x v="2"/>
    <n v="10.25"/>
  </r>
  <r>
    <d v="2025-05-28T01:34:01"/>
    <x v="9"/>
    <n v="5"/>
    <s v="LONDOO LOPERA DUVAN ANDRES"/>
    <x v="0"/>
    <x v="0"/>
    <n v="189"/>
    <n v="21"/>
    <n v="184.71724137931"/>
    <s v="Se descuenta 0.5 viaje de 9 55 am ya que NO espera el tiempo indicado en el paradero. 2 Descuentos (Usuarios desubicados) "/>
    <n v="97090.836200000005"/>
    <x v="1"/>
    <n v="13280"/>
    <x v="1392"/>
    <x v="2"/>
    <n v="10.25"/>
  </r>
  <r>
    <d v="2025-05-28T01:34:02"/>
    <x v="9"/>
    <n v="11"/>
    <s v="LOPERA ALVAREZ ESTIVEN "/>
    <x v="1"/>
    <x v="0"/>
    <n v="231"/>
    <n v="21"/>
    <n v="225.765517241379"/>
    <m/>
    <n v="125637.8276"/>
    <x v="0"/>
    <n v="13280"/>
    <x v="1392"/>
    <x v="0"/>
    <m/>
  </r>
  <r>
    <d v="2025-05-28T01:34:01"/>
    <x v="1"/>
    <n v="6"/>
    <s v="LOPEZ PINEDA DANIEL ESTIVEN"/>
    <x v="0"/>
    <x v="0"/>
    <n v="158"/>
    <n v="17.5555555555556"/>
    <n v="184.71724137931"/>
    <s v="Se descuenta 0.5 viaje de 10 58 am ya que NO espera el tiempo indicado en el paradero."/>
    <n v="97090.836200000005"/>
    <x v="0"/>
    <n v="13280"/>
    <x v="1392"/>
    <x v="2"/>
    <n v="10.25"/>
  </r>
  <r>
    <d v="2025-05-28T01:34:07"/>
    <x v="1"/>
    <n v="30"/>
    <s v="MARTINEZ  WILMAR"/>
    <x v="0"/>
    <x v="0"/>
    <n v="207"/>
    <n v="23"/>
    <n v="184.71724137931"/>
    <s v="3 Descuentos (jefe de ruta y conduct)"/>
    <n v="102794.58620000001"/>
    <x v="0"/>
    <n v="13280"/>
    <x v="1392"/>
    <x v="0"/>
    <m/>
  </r>
  <r>
    <d v="2025-05-28T01:34:08"/>
    <x v="1"/>
    <n v="36"/>
    <s v="MARTINEZ CHAVERRA LUIS NORBERTO"/>
    <x v="1"/>
    <x v="0"/>
    <n v="237"/>
    <n v="21.545454545454501"/>
    <n v="225.765517241379"/>
    <s v="Se descuenta 0.5 viaje de 4 18 am ya que se desva sin autorizacion"/>
    <n v="119934.0776"/>
    <x v="0"/>
    <n v="13280"/>
    <x v="1392"/>
    <x v="2"/>
    <n v="10.25"/>
  </r>
  <r>
    <d v="2025-05-28T01:34:07"/>
    <x v="9"/>
    <n v="33"/>
    <s v="MARULANDA JARAMILLO DAWER ANDRES "/>
    <x v="0"/>
    <x v="0"/>
    <n v="182"/>
    <n v="20.2222222222222"/>
    <n v="184.71724137931"/>
    <m/>
    <n v="102794.58620000001"/>
    <x v="0"/>
    <n v="13280"/>
    <x v="1392"/>
    <x v="0"/>
    <m/>
  </r>
  <r>
    <d v="2025-05-28T01:34:08"/>
    <x v="1"/>
    <n v="34"/>
    <s v="MONTOYA OSPINA GILBERTO ANTONIO"/>
    <x v="1"/>
    <x v="0"/>
    <n v="315"/>
    <n v="28.636363636363601"/>
    <n v="225.765517241379"/>
    <s v="4 Descuentos (Despachador y conducts) "/>
    <n v="125637.8276"/>
    <x v="0"/>
    <n v="13280"/>
    <x v="1392"/>
    <x v="0"/>
    <m/>
  </r>
  <r>
    <d v="2025-05-28T01:34:09"/>
    <x v="1"/>
    <n v="40"/>
    <s v="OCAMPO OCAMPO ANTONIO JOSE"/>
    <x v="1"/>
    <x v="0"/>
    <n v="202"/>
    <n v="18.363636363636399"/>
    <n v="225.765517241379"/>
    <m/>
    <n v="125637.8276"/>
    <x v="0"/>
    <n v="13280"/>
    <x v="1392"/>
    <x v="0"/>
    <m/>
  </r>
  <r>
    <d v="2025-05-28T01:34:10"/>
    <x v="1"/>
    <n v="42"/>
    <s v="PALACIO  RODRIGO"/>
    <x v="6"/>
    <x v="0"/>
    <n v="163"/>
    <n v="21.733333333333299"/>
    <n v="153.931034482759"/>
    <m/>
    <n v="85662.155199999994"/>
    <x v="1"/>
    <n v="13280"/>
    <x v="1392"/>
    <x v="0"/>
    <m/>
  </r>
  <r>
    <d v="2025-05-28T01:34:09"/>
    <x v="9"/>
    <n v="39"/>
    <s v="PALMAR PANA EDIXON JOSUE"/>
    <x v="6"/>
    <x v="0"/>
    <n v="159"/>
    <n v="19.875"/>
    <n v="164.19310344827599"/>
    <s v="1 Descuento (Despachador) "/>
    <n v="91372.965500000006"/>
    <x v="0"/>
    <n v="13280"/>
    <x v="1392"/>
    <x v="0"/>
    <m/>
  </r>
  <r>
    <d v="2025-05-28T01:34:00"/>
    <x v="1"/>
    <n v="2"/>
    <s v="PARIAS MURIEL JHON FREDY "/>
    <x v="0"/>
    <x v="0"/>
    <n v="162"/>
    <n v="18"/>
    <n v="184.71724137931"/>
    <s v="Se descuenta 0.5 viaje de 9 48 am ya que NO espera el tiempo indicado en el paradero. 2 Descuentos (Usuarios desubicados) "/>
    <n v="97090.836200000005"/>
    <x v="1"/>
    <n v="13280"/>
    <x v="1392"/>
    <x v="2"/>
    <n v="10.25"/>
  </r>
  <r>
    <d v="2025-05-28T01:34:08"/>
    <x v="9"/>
    <n v="35"/>
    <s v="PULGARIN GARCIA YONATHAN ANDRES"/>
    <x v="0"/>
    <x v="1"/>
    <n v="141"/>
    <n v="15.6666666666667"/>
    <n v="184.71724137931"/>
    <s v="Se descuenta 0.5 viaje de 9 02 am ya que NO espera el tiempo indicado en el paradero y 0.5 viaje de 4 am ya que NO ingresa a san juan. 17 Descuentos (Incidente con Usuarios) "/>
    <n v="91387.086200000005"/>
    <x v="1"/>
    <n v="13280"/>
    <x v="1392"/>
    <x v="1"/>
    <n v="20.5"/>
  </r>
  <r>
    <d v="2025-05-28T01:33:59"/>
    <x v="9"/>
    <n v="1"/>
    <s v="ROJAS ESCOBAR CRISTIAN ESNEIDER"/>
    <x v="0"/>
    <x v="0"/>
    <n v="205"/>
    <n v="22.7777777777778"/>
    <n v="184.71724137931"/>
    <m/>
    <n v="102794.58620000001"/>
    <x v="0"/>
    <n v="13280"/>
    <x v="1392"/>
    <x v="0"/>
    <m/>
  </r>
  <r>
    <d v="2025-05-28T01:34:05"/>
    <x v="9"/>
    <n v="24"/>
    <s v="RUA CHAVARRIA JEFERSON ANDREY "/>
    <x v="12"/>
    <x v="1"/>
    <n v="235"/>
    <n v="18.076923076923102"/>
    <n v="266.81379310344801"/>
    <s v="Se descuenta 0.5 viaje de 7 24 am ya que NO espera el tiempo indicado en el paradero y 0.5 viaje de 6 34 pm ya que NO ingresa a la minorista. 9 Descuentos (Incidente con Usuarios) "/>
    <n v="137073.56899999999"/>
    <x v="0"/>
    <n v="13280"/>
    <x v="1392"/>
    <x v="1"/>
    <n v="20.5"/>
  </r>
  <r>
    <d v="2025-05-28T01:34:05"/>
    <x v="1"/>
    <n v="23"/>
    <s v="SALDARRIAGA PARRA LUIS ALBERTO"/>
    <x v="0"/>
    <x v="0"/>
    <n v="200"/>
    <n v="22.2222222222222"/>
    <n v="184.71724137931"/>
    <s v="2 Descuentos (Usuarios desubicados) "/>
    <n v="102794.58620000001"/>
    <x v="2"/>
    <n v="13280"/>
    <x v="1392"/>
    <x v="0"/>
    <m/>
  </r>
  <r>
    <d v="2025-05-01T02:07:33"/>
    <x v="1"/>
    <n v="23"/>
    <s v="SALDARRIAGA PARRA LUIS ALBERTO"/>
    <x v="3"/>
    <x v="0"/>
    <n v="198"/>
    <n v="19.8"/>
    <n v="230.63469675599401"/>
    <m/>
    <n v="129071.29760000001"/>
    <x v="2"/>
    <n v="13095"/>
    <x v="1366"/>
    <x v="0"/>
    <m/>
  </r>
  <r>
    <d v="2025-05-28T01:34:02"/>
    <x v="9"/>
    <n v="9"/>
    <s v="SERNA GONZALES GEOVANNY ANDRES"/>
    <x v="2"/>
    <x v="0"/>
    <n v="118"/>
    <n v="19.6666666666667"/>
    <n v="123.144827586207"/>
    <m/>
    <n v="68529.724100000007"/>
    <x v="0"/>
    <n v="13280"/>
    <x v="1392"/>
    <x v="0"/>
    <m/>
  </r>
  <r>
    <d v="2025-05-28T01:34:08"/>
    <x v="9"/>
    <n v="37"/>
    <s v="TABORDA ROJAS DIEGO ALEJANDRO"/>
    <x v="7"/>
    <x v="0"/>
    <n v="89"/>
    <n v="29.6666666666667"/>
    <n v="61.572413793103401"/>
    <s v="1 Descuento (Despachador) "/>
    <n v="34264.862099999998"/>
    <x v="1"/>
    <n v="13280"/>
    <x v="1392"/>
    <x v="0"/>
    <m/>
  </r>
  <r>
    <d v="2025-05-28T01:34:04"/>
    <x v="9"/>
    <n v="20"/>
    <s v="VALENCIA MENDOZA JHON "/>
    <x v="1"/>
    <x v="0"/>
    <n v="229"/>
    <n v="20.818181818181799"/>
    <n v="225.765517241379"/>
    <s v="Se descuenta 0.5 viaje de 6 25 am ya que NO ingresa a san juan "/>
    <n v="119934.0776"/>
    <x v="0"/>
    <n v="13280"/>
    <x v="1392"/>
    <x v="2"/>
    <n v="10.25"/>
  </r>
  <r>
    <d v="2025-05-28T01:34:03"/>
    <x v="9"/>
    <n v="15"/>
    <s v="VERENZUELA MARTINEZ ALEXANDER "/>
    <x v="9"/>
    <x v="0"/>
    <n v="271"/>
    <n v="22.5833333333333"/>
    <n v="246.289655172414"/>
    <s v="Se descuenta 0.5 viaje de 7 am ya que NO espera el tiempo indicado en el paradero "/>
    <n v="131355.69829999999"/>
    <x v="1"/>
    <n v="13280"/>
    <x v="1392"/>
    <x v="2"/>
    <n v="10.25"/>
  </r>
  <r>
    <d v="2025-05-29T02:38:03"/>
    <x v="1"/>
    <n v="32"/>
    <s v="AGUDELO GARCIA DENIN ANGELO"/>
    <x v="3"/>
    <x v="0"/>
    <n v="164"/>
    <n v="16.399999999999999"/>
    <n v="204.96493688639501"/>
    <m/>
    <n v="114054.4881"/>
    <x v="0"/>
    <n v="11685"/>
    <x v="1393"/>
    <x v="0"/>
    <m/>
  </r>
  <r>
    <d v="2025-05-29T02:37:55"/>
    <x v="1"/>
    <n v="3"/>
    <s v="ALEXIS RESTREPO JAMES"/>
    <x v="6"/>
    <x v="0"/>
    <n v="124"/>
    <n v="15.5"/>
    <n v="163.971949509116"/>
    <m/>
    <n v="91243.590500000006"/>
    <x v="0"/>
    <n v="11685"/>
    <x v="1393"/>
    <x v="0"/>
    <m/>
  </r>
  <r>
    <d v="2025-05-29T02:38:00"/>
    <x v="1"/>
    <n v="20"/>
    <s v="BERNAL RONDON KEVIN OSWALDO"/>
    <x v="3"/>
    <x v="1"/>
    <n v="254"/>
    <n v="25.4"/>
    <n v="204.96493688639501"/>
    <s v="Se descuenta el viaje de 6 50 pm ya que NO ingresa a la minorista sin autorizacion"/>
    <n v="102649.3281"/>
    <x v="0"/>
    <n v="11685"/>
    <x v="1393"/>
    <x v="1"/>
    <n v="20.495999999999999"/>
  </r>
  <r>
    <d v="2025-05-29T02:37:59"/>
    <x v="1"/>
    <n v="18"/>
    <s v="BETANCUR GUZMAN JHON FERNANDO"/>
    <x v="3"/>
    <x v="0"/>
    <n v="185"/>
    <n v="18.5"/>
    <n v="204.96493688639501"/>
    <m/>
    <n v="114054.4881"/>
    <x v="0"/>
    <n v="11685"/>
    <x v="1393"/>
    <x v="0"/>
    <m/>
  </r>
  <r>
    <d v="2025-05-29T02:38:05"/>
    <x v="1"/>
    <n v="39"/>
    <s v="CERVANTES MARTINEZ FELIX ENRIQUE"/>
    <x v="3"/>
    <x v="0"/>
    <n v="208"/>
    <n v="20.8"/>
    <n v="204.96493688639501"/>
    <m/>
    <n v="114054.4881"/>
    <x v="0"/>
    <n v="11685"/>
    <x v="1393"/>
    <x v="0"/>
    <m/>
  </r>
  <r>
    <d v="2025-05-29T02:37:55"/>
    <x v="1"/>
    <n v="5"/>
    <s v="DAVID  HENRY GIOVANNY"/>
    <x v="6"/>
    <x v="0"/>
    <n v="183"/>
    <n v="22.875"/>
    <n v="163.971949509116"/>
    <s v="2 Descuentos (Transbordo)"/>
    <n v="91243.590500000006"/>
    <x v="1"/>
    <n v="11685"/>
    <x v="1393"/>
    <x v="0"/>
    <m/>
  </r>
  <r>
    <d v="2025-05-29T02:37:58"/>
    <x v="9"/>
    <n v="14"/>
    <s v="DIAZ LOZADA ANDRES FELIPE"/>
    <x v="1"/>
    <x v="0"/>
    <n v="225"/>
    <n v="20.454545454545499"/>
    <n v="225.461430575035"/>
    <m/>
    <n v="125459.9369"/>
    <x v="1"/>
    <n v="11685"/>
    <x v="1393"/>
    <x v="0"/>
    <m/>
  </r>
  <r>
    <d v="2025-05-29T02:38:00"/>
    <x v="9"/>
    <n v="21"/>
    <s v="DURANGO DAVID JOSE"/>
    <x v="0"/>
    <x v="0"/>
    <n v="206"/>
    <n v="22.8888888888889"/>
    <n v="184.46844319775599"/>
    <m/>
    <n v="102649.0393"/>
    <x v="0"/>
    <n v="11685"/>
    <x v="1393"/>
    <x v="0"/>
    <m/>
  </r>
  <r>
    <d v="2025-05-29T02:37:58"/>
    <x v="1"/>
    <n v="13"/>
    <s v="DURANGO PAEZ GILDARDO"/>
    <x v="6"/>
    <x v="0"/>
    <n v="220"/>
    <n v="27.5"/>
    <n v="163.971949509116"/>
    <s v="6 Descuentos (jefe de ruta, asociado y transbordo) "/>
    <n v="91243.590500000006"/>
    <x v="0"/>
    <n v="11685"/>
    <x v="1393"/>
    <x v="0"/>
    <m/>
  </r>
  <r>
    <d v="2025-05-29T02:38:01"/>
    <x v="9"/>
    <n v="27"/>
    <s v="FLORES RINCON JORGE ALBERTO"/>
    <x v="3"/>
    <x v="0"/>
    <n v="178"/>
    <n v="17.8"/>
    <n v="204.96493688639501"/>
    <m/>
    <n v="114054.4881"/>
    <x v="0"/>
    <n v="11685"/>
    <x v="1393"/>
    <x v="0"/>
    <m/>
  </r>
  <r>
    <d v="2025-05-29T02:38:05"/>
    <x v="1"/>
    <n v="41"/>
    <s v="GARCIA DAVID WILSON ALBERTO"/>
    <x v="3"/>
    <x v="3"/>
    <n v="200"/>
    <n v="20"/>
    <n v="204.96493688639501"/>
    <m/>
    <n v="114054.4881"/>
    <x v="1"/>
    <n v="11685"/>
    <x v="1393"/>
    <x v="0"/>
    <m/>
  </r>
  <r>
    <d v="2025-05-29T02:37:56"/>
    <x v="1"/>
    <n v="7"/>
    <s v="GIRALDO GIRALDO YOVIN ANDRES"/>
    <x v="1"/>
    <x v="0"/>
    <n v="279"/>
    <n v="25.363636363636399"/>
    <n v="225.461430575035"/>
    <s v="2 Descuentos (Usuarios desubicados) "/>
    <n v="125459.9369"/>
    <x v="1"/>
    <n v="11685"/>
    <x v="1393"/>
    <x v="0"/>
    <m/>
  </r>
  <r>
    <d v="2025-05-29T02:37:57"/>
    <x v="9"/>
    <n v="8"/>
    <s v="GONZALEZ PEREZ RAFAEL JOSE"/>
    <x v="1"/>
    <x v="0"/>
    <n v="238"/>
    <n v="21.636363636363601"/>
    <n v="225.461430575035"/>
    <m/>
    <n v="125459.9369"/>
    <x v="1"/>
    <n v="11685"/>
    <x v="1393"/>
    <x v="0"/>
    <m/>
  </r>
  <r>
    <d v="2025-05-29T02:37:55"/>
    <x v="9"/>
    <n v="4"/>
    <s v="GUTIERREZ ARICAPA DANIEL HUMBERTO"/>
    <x v="0"/>
    <x v="0"/>
    <n v="154"/>
    <n v="17.1111111111111"/>
    <n v="184.46844319775599"/>
    <m/>
    <n v="102649.0393"/>
    <x v="0"/>
    <n v="11685"/>
    <x v="1393"/>
    <x v="0"/>
    <m/>
  </r>
  <r>
    <d v="2025-05-29T02:38:02"/>
    <x v="1"/>
    <n v="28"/>
    <s v="HENAO HOYOS SANTIAGO"/>
    <x v="6"/>
    <x v="0"/>
    <n v="131"/>
    <n v="15.411764705882399"/>
    <n v="174.22019635343599"/>
    <m/>
    <n v="96946.314899999998"/>
    <x v="0"/>
    <n v="11685"/>
    <x v="1393"/>
    <x v="0"/>
    <m/>
  </r>
  <r>
    <d v="2025-05-29T02:37:59"/>
    <x v="1"/>
    <n v="15"/>
    <s v="HERNANDEZ MACIAS GILBERTO"/>
    <x v="3"/>
    <x v="0"/>
    <n v="196"/>
    <n v="19.600000000000001"/>
    <n v="204.96493688639501"/>
    <m/>
    <n v="114054.4881"/>
    <x v="1"/>
    <n v="11685"/>
    <x v="1393"/>
    <x v="0"/>
    <m/>
  </r>
  <r>
    <d v="2025-05-12T11:52:17"/>
    <x v="12"/>
    <n v="4"/>
    <s v="SERNA GEOVANNY"/>
    <x v="4"/>
    <x v="0"/>
    <n v="159"/>
    <n v="227142857142857"/>
    <n v="14561421319797"/>
    <m/>
    <n v="810893147"/>
    <x v="0"/>
    <n v="14726087"/>
    <x v="1277"/>
    <x v="0"/>
    <m/>
  </r>
  <r>
    <d v="2025-05-01T02:07:28"/>
    <x v="9"/>
    <n v="4"/>
    <s v="SERNA GONZALES GEOVANNY ANDRES"/>
    <x v="4"/>
    <x v="0"/>
    <n v="137"/>
    <n v="19.571428571428601"/>
    <n v="161.44428772919599"/>
    <s v="3 Descuentos (Despachador y usuarios desubicados) "/>
    <n v="90349.908299999996"/>
    <x v="0"/>
    <n v="13095"/>
    <x v="1366"/>
    <x v="0"/>
    <m/>
  </r>
  <r>
    <d v="2025-05-29T02:38:01"/>
    <x v="1"/>
    <n v="24"/>
    <s v="HERRERA GIRALDO DAVINSON"/>
    <x v="3"/>
    <x v="0"/>
    <n v="211"/>
    <n v="21.1"/>
    <n v="204.96493688639501"/>
    <m/>
    <n v="114054.4881"/>
    <x v="0"/>
    <n v="11685"/>
    <x v="1393"/>
    <x v="0"/>
    <m/>
  </r>
  <r>
    <d v="2025-05-29T02:38:03"/>
    <x v="9"/>
    <n v="31"/>
    <s v="HINCAPIE LOPEZ DIDIER FABIAN"/>
    <x v="0"/>
    <x v="1"/>
    <n v="178"/>
    <n v="19.7777777777778"/>
    <n v="184.46844319775599"/>
    <s v="Se descuenta el viaje de 7 53 am ya que NO espera el tiempo indicado en el paradero"/>
    <n v="91243.879300000001"/>
    <x v="0"/>
    <n v="11685"/>
    <x v="1393"/>
    <x v="1"/>
    <n v="20.495999999999999"/>
  </r>
  <r>
    <d v="2025-05-29T02:38:02"/>
    <x v="9"/>
    <n v="29"/>
    <s v="HINCAPIE LOPEZ JHONY ALEXANDER"/>
    <x v="0"/>
    <x v="0"/>
    <n v="201"/>
    <n v="22.3333333333333"/>
    <n v="184.46844319775599"/>
    <s v="4 Descuentos (Monitoreo y despachador)"/>
    <n v="102649.0393"/>
    <x v="0"/>
    <n v="11685"/>
    <x v="1393"/>
    <x v="0"/>
    <m/>
  </r>
  <r>
    <d v="2025-05-29T02:38:01"/>
    <x v="9"/>
    <n v="25"/>
    <s v="JIMENEZ HURTADO CARLOS ESTIVEN"/>
    <x v="0"/>
    <x v="1"/>
    <n v="153"/>
    <n v="17"/>
    <n v="184.46844319775599"/>
    <s v="Se descuenta el viaje de 6 32 am ya que NO espera el tiempo indicado en el paradero. 2 Descuentos (Monitoreo)"/>
    <n v="91243.879300000001"/>
    <x v="1"/>
    <n v="11685"/>
    <x v="1393"/>
    <x v="1"/>
    <n v="20.495999999999999"/>
  </r>
  <r>
    <d v="2025-05-29T02:37:58"/>
    <x v="9"/>
    <n v="12"/>
    <s v="JIMENEZ JIMENEZ OMAR DAVID"/>
    <x v="8"/>
    <x v="1"/>
    <n v="94"/>
    <n v="18.8"/>
    <n v="102.482468443198"/>
    <s v="Se descuenta el viaje de 11 am ya que NO ingresa a la minorista sin autorizacion "/>
    <n v="45622.084000000003"/>
    <x v="0"/>
    <n v="11685"/>
    <x v="1393"/>
    <x v="1"/>
    <n v="20.495999999999999"/>
  </r>
  <r>
    <d v="2025-05-29T02:38:04"/>
    <x v="9"/>
    <n v="38"/>
    <s v="LEON PEREZ RAUL ENRIQUE"/>
    <x v="0"/>
    <x v="0"/>
    <n v="185"/>
    <n v="20.5555555555556"/>
    <n v="184.46844319775599"/>
    <s v="2 Descuentos (Usuarios desubicados) "/>
    <n v="102649.0393"/>
    <x v="0"/>
    <n v="11685"/>
    <x v="1393"/>
    <x v="0"/>
    <m/>
  </r>
  <r>
    <d v="2025-05-29T02:38:03"/>
    <x v="9"/>
    <n v="34"/>
    <s v="LOPERA ALVAREZ ESTIVEN"/>
    <x v="9"/>
    <x v="1"/>
    <n v="247"/>
    <n v="20.5833333333333"/>
    <n v="245.95792426367501"/>
    <s v="Se descuenta el viaje de 11 18 am ya que NO ingresa a placita zea sin autorizacion "/>
    <n v="125460.2257"/>
    <x v="0"/>
    <n v="11685"/>
    <x v="1393"/>
    <x v="1"/>
    <n v="20.495999999999999"/>
  </r>
  <r>
    <d v="2025-05-29T02:37:56"/>
    <x v="9"/>
    <n v="6"/>
    <s v="LOPEZ PINEDA DANIEL ESTIVEN"/>
    <x v="6"/>
    <x v="0"/>
    <n v="156"/>
    <n v="19.5"/>
    <n v="163.971949509116"/>
    <m/>
    <n v="91243.590500000006"/>
    <x v="0"/>
    <n v="11685"/>
    <x v="1393"/>
    <x v="0"/>
    <m/>
  </r>
  <r>
    <d v="2025-05-29T02:37:57"/>
    <x v="9"/>
    <n v="10"/>
    <s v="MARIN ALZATE KEVIN ANDRES"/>
    <x v="0"/>
    <x v="0"/>
    <n v="151"/>
    <n v="16.7777777777778"/>
    <n v="184.46844319775599"/>
    <m/>
    <n v="102649.0393"/>
    <x v="0"/>
    <n v="11685"/>
    <x v="1393"/>
    <x v="0"/>
    <m/>
  </r>
  <r>
    <d v="2025-05-29T02:38:02"/>
    <x v="1"/>
    <n v="30"/>
    <s v="MARTINEZ  WILMAR"/>
    <x v="0"/>
    <x v="1"/>
    <n v="202"/>
    <n v="22.4444444444444"/>
    <n v="184.46844319775599"/>
    <s v="Se descuenta el viaje de 4 06 am ya que NO ingresa a san juan sin autorizacion. 2 Descuentos (Usuario desubicado y despachador) "/>
    <n v="91243.879300000001"/>
    <x v="0"/>
    <n v="11685"/>
    <x v="1393"/>
    <x v="1"/>
    <n v="20.495999999999999"/>
  </r>
  <r>
    <d v="2025-05-29T02:38:04"/>
    <x v="9"/>
    <n v="36"/>
    <s v="MARTINEZ CHAVERRA LUIS NORBERTO"/>
    <x v="0"/>
    <x v="1"/>
    <n v="223"/>
    <n v="24.7777777777778"/>
    <n v="184.46844319775599"/>
    <s v="Se descuenta el viaje de 11 08 am ya que NO espera el tiempo indicado en el paradero "/>
    <n v="91243.879300000001"/>
    <x v="0"/>
    <n v="11685"/>
    <x v="1393"/>
    <x v="1"/>
    <n v="20.495999999999999"/>
  </r>
  <r>
    <d v="2025-05-29T02:37:59"/>
    <x v="9"/>
    <n v="17"/>
    <s v="MURILLO  YORMAN ANDRES"/>
    <x v="1"/>
    <x v="1"/>
    <n v="210"/>
    <n v="19.090909090909101"/>
    <n v="225.461430575035"/>
    <s v="Se descuenta el viaje de 1 34 pm ya que NO ingresa a placita zea sin autorizacion "/>
    <n v="114054.7769"/>
    <x v="0"/>
    <n v="11685"/>
    <x v="1393"/>
    <x v="1"/>
    <n v="20.495999999999999"/>
  </r>
  <r>
    <d v="2025-05-29T02:38:05"/>
    <x v="9"/>
    <n v="40"/>
    <s v="OCAMPO OCAMPO ANTONIO JOSE"/>
    <x v="0"/>
    <x v="1"/>
    <n v="190"/>
    <n v="21.1111111111111"/>
    <n v="184.46844319775599"/>
    <s v="Se descuenta el viaje de 9 27 am ya que NO ingresa al 13 sin autorizacion "/>
    <n v="91243.879300000001"/>
    <x v="0"/>
    <n v="11685"/>
    <x v="1393"/>
    <x v="1"/>
    <n v="20.495999999999999"/>
  </r>
  <r>
    <d v="2025-05-29T02:38:06"/>
    <x v="9"/>
    <n v="42"/>
    <s v="PALACIO  RODRIGO"/>
    <x v="3"/>
    <x v="0"/>
    <n v="168"/>
    <n v="16.8"/>
    <n v="204.96493688639501"/>
    <s v="1 Descuento (Conduct) "/>
    <n v="114054.4881"/>
    <x v="1"/>
    <n v="11685"/>
    <x v="1393"/>
    <x v="0"/>
    <m/>
  </r>
  <r>
    <d v="2025-05-29T02:37:59"/>
    <x v="9"/>
    <n v="19"/>
    <s v="PALMAR PANA EDIXON JOSUE"/>
    <x v="6"/>
    <x v="0"/>
    <n v="135"/>
    <n v="16.875"/>
    <n v="163.971949509116"/>
    <m/>
    <n v="91243.590500000006"/>
    <x v="0"/>
    <n v="11685"/>
    <x v="1393"/>
    <x v="0"/>
    <m/>
  </r>
  <r>
    <d v="2025-05-29T02:37:55"/>
    <x v="9"/>
    <n v="2"/>
    <s v="PARIAS MURIEL JHON FREDY"/>
    <x v="0"/>
    <x v="0"/>
    <n v="212"/>
    <n v="23.5555555555556"/>
    <n v="184.46844319775599"/>
    <s v="2 Descuentos (Usuarios desubicados) "/>
    <n v="102649.0393"/>
    <x v="1"/>
    <n v="11685"/>
    <x v="1393"/>
    <x v="0"/>
    <m/>
  </r>
  <r>
    <d v="2025-05-29T02:37:57"/>
    <x v="1"/>
    <n v="11"/>
    <s v="PEREZ RESTREPO YEIBER"/>
    <x v="0"/>
    <x v="1"/>
    <n v="172"/>
    <n v="19.1111111111111"/>
    <n v="184.46844319775599"/>
    <s v="Se descuenta el viaje de 10 06 am ya que NO presta el servicio adecuado"/>
    <n v="91243.879300000001"/>
    <x v="0"/>
    <n v="11685"/>
    <x v="1393"/>
    <x v="1"/>
    <n v="20.495999999999999"/>
  </r>
  <r>
    <d v="2025-05-29T02:38:03"/>
    <x v="1"/>
    <n v="35"/>
    <s v="PULGARIN GARCIA YONATHAN ANDRES"/>
    <x v="6"/>
    <x v="1"/>
    <n v="179"/>
    <n v="22.375"/>
    <n v="163.971949509116"/>
    <s v="Se descuenta el viaje de 4 49 am ya que NO ingresa a placita zea sin autorizacion "/>
    <n v="79838.430500000002"/>
    <x v="1"/>
    <n v="11685"/>
    <x v="1393"/>
    <x v="1"/>
    <n v="20.495999999999999"/>
  </r>
  <r>
    <d v="2025-05-29T02:38:00"/>
    <x v="1"/>
    <n v="22"/>
    <s v="QUIRAMA CASTAEDA JHON JADER"/>
    <x v="0"/>
    <x v="0"/>
    <n v="233"/>
    <n v="25.8888888888889"/>
    <n v="184.46844319775599"/>
    <m/>
    <n v="102649.0393"/>
    <x v="1"/>
    <n v="11685"/>
    <x v="1393"/>
    <x v="0"/>
    <m/>
  </r>
  <r>
    <d v="2025-05-29T02:37:54"/>
    <x v="1"/>
    <n v="1"/>
    <s v="ROJAS ESCOBAR CRISTIAN ESNEIDER"/>
    <x v="6"/>
    <x v="0"/>
    <n v="150"/>
    <n v="20"/>
    <n v="153.723702664797"/>
    <s v="23 Descuentos (Conducts y transbordo) "/>
    <n v="85540.866099999999"/>
    <x v="0"/>
    <n v="11685"/>
    <x v="1393"/>
    <x v="0"/>
    <m/>
  </r>
  <r>
    <d v="2025-05-29T02:38:00"/>
    <x v="9"/>
    <n v="23"/>
    <s v="SALDARRIAGA PARRA LUIS ALBERTO"/>
    <x v="0"/>
    <x v="0"/>
    <n v="181"/>
    <n v="20.1111111111111"/>
    <n v="184.46844319775599"/>
    <s v="2 Descuentos (Usuarios desubicados) "/>
    <n v="102649.0393"/>
    <x v="2"/>
    <n v="11685"/>
    <x v="1393"/>
    <x v="0"/>
    <m/>
  </r>
  <r>
    <d v="2025-05-29T02:37:57"/>
    <x v="1"/>
    <n v="9"/>
    <s v="SERNA GONZALES GEOVANNY ANDRES"/>
    <x v="7"/>
    <x v="0"/>
    <n v="72"/>
    <n v="24"/>
    <n v="61.489481065918703"/>
    <s v="1 Descuento (Usuario desubicado) "/>
    <n v="34216.346400000002"/>
    <x v="0"/>
    <n v="11685"/>
    <x v="1393"/>
    <x v="0"/>
    <m/>
  </r>
  <r>
    <d v="2025-05-29T02:38:04"/>
    <x v="1"/>
    <n v="37"/>
    <s v="TABORDA ROJAS DIEGO ALEJANDRO"/>
    <x v="6"/>
    <x v="0"/>
    <n v="186"/>
    <n v="23.25"/>
    <n v="163.971949509116"/>
    <m/>
    <n v="91243.590500000006"/>
    <x v="1"/>
    <n v="11685"/>
    <x v="1393"/>
    <x v="0"/>
    <m/>
  </r>
  <r>
    <d v="2025-05-29T02:38:01"/>
    <x v="1"/>
    <n v="26"/>
    <s v="VERENZUELA MARTINEZ ALEXANDER"/>
    <x v="10"/>
    <x v="0"/>
    <n v="73"/>
    <n v="16.2222222222222"/>
    <n v="92.234221598877994"/>
    <m/>
    <n v="51324.5196"/>
    <x v="0"/>
    <n v="11685"/>
    <x v="1393"/>
    <x v="0"/>
    <m/>
  </r>
  <r>
    <d v="2025-05-01T02:07:37"/>
    <x v="1"/>
    <n v="37"/>
    <s v="TABORDA ROJAS DIEGO ALEJANDRO"/>
    <x v="12"/>
    <x v="0"/>
    <n v="271"/>
    <n v="20.846153846153801"/>
    <n v="299.825105782793"/>
    <m/>
    <n v="167792.6869"/>
    <x v="1"/>
    <n v="13095"/>
    <x v="1366"/>
    <x v="0"/>
    <m/>
  </r>
  <r>
    <d v="2025-05-30T02:06:48"/>
    <x v="9"/>
    <n v="32"/>
    <s v="AGUDELO GARCIA DENIN ANGELO"/>
    <x v="0"/>
    <x v="0"/>
    <n v="141"/>
    <n v="15.6666666666667"/>
    <n v="174.28263795423999"/>
    <s v="4 Descuentos (Usuarios desubicados y conducts) "/>
    <n v="96690.343200000003"/>
    <x v="0"/>
    <n v="11502.5"/>
    <x v="1394"/>
    <x v="0"/>
    <m/>
  </r>
  <r>
    <d v="2025-05-30T02:06:47"/>
    <x v="9"/>
    <n v="28"/>
    <s v="AGUDELO GARCIA LLORDIN ELIAS"/>
    <x v="0"/>
    <x v="0"/>
    <n v="150"/>
    <n v="16.6666666666667"/>
    <n v="174.28263795423999"/>
    <m/>
    <n v="96690.343200000003"/>
    <x v="0"/>
    <n v="11502.5"/>
    <x v="1394"/>
    <x v="0"/>
    <m/>
  </r>
  <r>
    <d v="2025-05-30T02:06:48"/>
    <x v="1"/>
    <n v="31"/>
    <s v="AGUIRRE GARCIA DEIMAR ANDRES"/>
    <x v="0"/>
    <x v="0"/>
    <n v="185"/>
    <n v="20.5555555555556"/>
    <n v="174.28263795423999"/>
    <m/>
    <n v="96690.343200000003"/>
    <x v="0"/>
    <n v="11502.5"/>
    <x v="1394"/>
    <x v="0"/>
    <m/>
  </r>
  <r>
    <d v="2025-05-30T02:06:51"/>
    <x v="1"/>
    <n v="40"/>
    <s v="BERNAL RONDON KEVIN OSWALDO"/>
    <x v="3"/>
    <x v="0"/>
    <n v="181"/>
    <n v="18.100000000000001"/>
    <n v="193.64737550471099"/>
    <s v="2 Descuentos (Usuario movilidad reducida) "/>
    <n v="107433.7147"/>
    <x v="0"/>
    <n v="11502.5"/>
    <x v="1394"/>
    <x v="0"/>
    <m/>
  </r>
  <r>
    <d v="2025-05-30T02:06:44"/>
    <x v="9"/>
    <n v="18"/>
    <s v="BETANCUR GUZMAN JHON FERNANDO"/>
    <x v="0"/>
    <x v="0"/>
    <n v="161"/>
    <n v="17.8888888888889"/>
    <n v="174.28263795423999"/>
    <m/>
    <n v="96690.343200000003"/>
    <x v="0"/>
    <n v="11502.5"/>
    <x v="1394"/>
    <x v="0"/>
    <m/>
  </r>
  <r>
    <d v="2025-05-30T02:06:43"/>
    <x v="1"/>
    <n v="13"/>
    <s v="CERVANTES MARTINEZ FELIX ENRIQUE"/>
    <x v="0"/>
    <x v="1"/>
    <n v="151"/>
    <n v="16.7777777777778"/>
    <n v="174.28263795423999"/>
    <s v="Se descuenta el viaje de 10 24 am  ya que NO ingresa a la minorista"/>
    <n v="85946.818199999994"/>
    <x v="0"/>
    <n v="11502.5"/>
    <x v="1394"/>
    <x v="1"/>
    <n v="19.364999999999998"/>
  </r>
  <r>
    <d v="2025-05-30T02:06:43"/>
    <x v="9"/>
    <n v="12"/>
    <s v="DAVID  HENRY GIOVANNY"/>
    <x v="0"/>
    <x v="3"/>
    <n v="183"/>
    <n v="20.3333333333333"/>
    <n v="174.28263795423999"/>
    <m/>
    <n v="96690.343200000003"/>
    <x v="0"/>
    <n v="11502.5"/>
    <x v="1394"/>
    <x v="0"/>
    <m/>
  </r>
  <r>
    <d v="2025-05-30T02:06:43"/>
    <x v="9"/>
    <n v="14"/>
    <s v="DIAZ LOZADA ANDRES FELIPE"/>
    <x v="3"/>
    <x v="0"/>
    <n v="186"/>
    <n v="18.600000000000001"/>
    <n v="193.64737550471099"/>
    <m/>
    <n v="107433.7147"/>
    <x v="1"/>
    <n v="11502.5"/>
    <x v="1394"/>
    <x v="0"/>
    <m/>
  </r>
  <r>
    <d v="2025-05-30T02:06:45"/>
    <x v="1"/>
    <n v="21"/>
    <s v="DURANGO DAVID JOSE"/>
    <x v="0"/>
    <x v="0"/>
    <n v="142"/>
    <n v="15.7777777777778"/>
    <n v="174.28263795423999"/>
    <s v="1 Descuento (Asociado) "/>
    <n v="96690.343200000003"/>
    <x v="0"/>
    <n v="11502.5"/>
    <x v="1394"/>
    <x v="0"/>
    <m/>
  </r>
  <r>
    <d v="2025-05-30T02:06:40"/>
    <x v="9"/>
    <n v="3"/>
    <s v="ESPINOZA CHAVARRIA GUILLERMO LEON"/>
    <x v="0"/>
    <x v="1"/>
    <n v="142"/>
    <n v="15.7777777777778"/>
    <n v="174.28263795423999"/>
    <s v="Se descuenta el viaje de 3 50 am ya que NO cumple con la ruta indicada "/>
    <n v="85946.818199999994"/>
    <x v="0"/>
    <n v="11502.5"/>
    <x v="1394"/>
    <x v="1"/>
    <n v="19.364999999999998"/>
  </r>
  <r>
    <d v="2025-05-30T02:06:51"/>
    <x v="9"/>
    <n v="41"/>
    <s v="GARCIA DAVID WILSON ALBERTO"/>
    <x v="0"/>
    <x v="1"/>
    <n v="161"/>
    <n v="17.8888888888889"/>
    <n v="174.28263795423999"/>
    <s v="Se descuenta el viaje de 9 10 am ya que NO ingresa a la minorista "/>
    <n v="85946.818199999994"/>
    <x v="1"/>
    <n v="11502.5"/>
    <x v="1394"/>
    <x v="1"/>
    <n v="19.364999999999998"/>
  </r>
  <r>
    <d v="2025-05-30T02:06:41"/>
    <x v="9"/>
    <n v="7"/>
    <s v="GIRALDO GIRALDO YOVIN ANDRES"/>
    <x v="1"/>
    <x v="0"/>
    <n v="253"/>
    <n v="23"/>
    <n v="213.012113055182"/>
    <s v="3 Descuentos (Monitoreo y usuarios desubicados) "/>
    <n v="118177.0861"/>
    <x v="1"/>
    <n v="11502.5"/>
    <x v="1394"/>
    <x v="0"/>
    <m/>
  </r>
  <r>
    <d v="2025-05-30T02:06:42"/>
    <x v="1"/>
    <n v="8"/>
    <s v="GONZALEZ PEREZ RAFAEL JOSE"/>
    <x v="1"/>
    <x v="0"/>
    <n v="231"/>
    <n v="21"/>
    <n v="213.012113055182"/>
    <s v="1 Descuento (Usuario desubicado) "/>
    <n v="118177.0861"/>
    <x v="1"/>
    <n v="11502.5"/>
    <x v="1394"/>
    <x v="0"/>
    <m/>
  </r>
  <r>
    <d v="2025-05-30T02:06:40"/>
    <x v="1"/>
    <n v="4"/>
    <s v="GUTIERREZ ARICAPA DANIEL HUMBERTO"/>
    <x v="6"/>
    <x v="0"/>
    <n v="140"/>
    <n v="17.5"/>
    <n v="154.91790040376799"/>
    <m/>
    <n v="85946.971699999995"/>
    <x v="0"/>
    <n v="11502.5"/>
    <x v="1394"/>
    <x v="0"/>
    <m/>
  </r>
  <r>
    <d v="2025-05-30T02:06:48"/>
    <x v="9"/>
    <n v="30"/>
    <s v="HENAO HOYOS SANTIAGO"/>
    <x v="2"/>
    <x v="0"/>
    <n v="120"/>
    <n v="20"/>
    <n v="116.188425302826"/>
    <s v="1 Descuento (Despachador) "/>
    <n v="64460.228799999997"/>
    <x v="0"/>
    <n v="11502.5"/>
    <x v="1394"/>
    <x v="0"/>
    <m/>
  </r>
  <r>
    <d v="2025-05-30T02:06:50"/>
    <x v="1"/>
    <n v="38"/>
    <s v="HENAO MUOZ FERNEY"/>
    <x v="3"/>
    <x v="1"/>
    <n v="209"/>
    <n v="20.9"/>
    <n v="193.64737550471099"/>
    <s v="Se descuenta el viaje de 6 40 pm ya que NO ingresa a la minorista. 7 Descuentos (Transbordo) "/>
    <n v="96690.189700000003"/>
    <x v="0"/>
    <n v="11502.5"/>
    <x v="1394"/>
    <x v="1"/>
    <n v="19.364999999999998"/>
  </r>
  <r>
    <d v="2025-05-30T02:06:47"/>
    <x v="9"/>
    <n v="26"/>
    <s v="HERNANDEZ MACIAS GILBERTO"/>
    <x v="0"/>
    <x v="0"/>
    <n v="169"/>
    <n v="18.7777777777778"/>
    <n v="174.28263795423999"/>
    <s v="1 Descuento (Monitoreo) "/>
    <n v="96690.343200000003"/>
    <x v="0"/>
    <n v="11502.5"/>
    <x v="1394"/>
    <x v="0"/>
    <m/>
  </r>
  <r>
    <d v="2025-05-30T02:06:46"/>
    <x v="9"/>
    <n v="24"/>
    <s v="HERRERA GIRALDO DAVINSON"/>
    <x v="3"/>
    <x v="0"/>
    <n v="212"/>
    <n v="21.2"/>
    <n v="193.64737550471099"/>
    <m/>
    <n v="107433.7147"/>
    <x v="0"/>
    <n v="11502.5"/>
    <x v="1394"/>
    <x v="0"/>
    <m/>
  </r>
  <r>
    <d v="2025-05-01T02:07:35"/>
    <x v="9"/>
    <n v="28"/>
    <s v="TORRES  GABRIEL OSNEIDER"/>
    <x v="3"/>
    <x v="0"/>
    <n v="171"/>
    <n v="17.100000000000001"/>
    <n v="230.63469675599401"/>
    <m/>
    <n v="129071.29760000001"/>
    <x v="0"/>
    <n v="13095"/>
    <x v="1366"/>
    <x v="0"/>
    <m/>
  </r>
  <r>
    <d v="2025-05-30T02:06:49"/>
    <x v="9"/>
    <n v="35"/>
    <s v="HINCAPIE LOPEZ DIDIER FABIAN"/>
    <x v="0"/>
    <x v="1"/>
    <n v="160"/>
    <n v="17.7777777777778"/>
    <n v="174.28263795423999"/>
    <s v="Se descuenta el viaje de 8 18 am ya que NO espera el tiempo indicado en el paradero "/>
    <n v="85946.818199999994"/>
    <x v="1"/>
    <n v="11502.5"/>
    <x v="1394"/>
    <x v="1"/>
    <n v="19.364999999999998"/>
  </r>
  <r>
    <d v="2025-05-30T02:06:48"/>
    <x v="1"/>
    <n v="29"/>
    <s v="HINCAPIE LOPEZ JHONY ALEXANDER"/>
    <x v="6"/>
    <x v="0"/>
    <n v="151"/>
    <n v="18.875"/>
    <n v="154.91790040376799"/>
    <m/>
    <n v="85946.971699999995"/>
    <x v="0"/>
    <n v="11502.5"/>
    <x v="1394"/>
    <x v="0"/>
    <m/>
  </r>
  <r>
    <d v="2025-05-30T02:06:46"/>
    <x v="1"/>
    <n v="25"/>
    <s v="JIMENEZ HURTADO CARLOS ESTIVEN"/>
    <x v="0"/>
    <x v="0"/>
    <n v="168"/>
    <n v="18.6666666666667"/>
    <n v="174.28263795423999"/>
    <m/>
    <n v="96690.343200000003"/>
    <x v="1"/>
    <n v="11502.5"/>
    <x v="1394"/>
    <x v="0"/>
    <m/>
  </r>
  <r>
    <d v="2025-05-30T02:06:41"/>
    <x v="9"/>
    <n v="5"/>
    <s v="LONDOO LOPERA DUVAN ANDRES"/>
    <x v="3"/>
    <x v="0"/>
    <n v="204"/>
    <n v="20.399999999999999"/>
    <n v="193.64737550471099"/>
    <m/>
    <n v="107433.7147"/>
    <x v="1"/>
    <n v="11502.5"/>
    <x v="1394"/>
    <x v="0"/>
    <m/>
  </r>
  <r>
    <d v="2025-05-30T02:06:45"/>
    <x v="1"/>
    <n v="19"/>
    <s v="LOPERA ALVAREZ ESTIVEN"/>
    <x v="3"/>
    <x v="1"/>
    <n v="208"/>
    <n v="20.8"/>
    <n v="193.64737550471099"/>
    <s v="Se descuenta el viaje de 4 30 pm ya que NO ingresa a la minorista"/>
    <n v="96690.189700000003"/>
    <x v="0"/>
    <n v="11502.5"/>
    <x v="1394"/>
    <x v="1"/>
    <n v="19.364999999999998"/>
  </r>
  <r>
    <d v="2025-05-30T02:06:41"/>
    <x v="1"/>
    <n v="6"/>
    <s v="LOPEZ PINEDA DANIEL ESTIVEN"/>
    <x v="4"/>
    <x v="0"/>
    <n v="150"/>
    <n v="21.428571428571399"/>
    <n v="135.55316285329701"/>
    <s v="2 Descuentos (Usuarios desubicados) "/>
    <n v="75203.600300000006"/>
    <x v="0"/>
    <n v="11502.5"/>
    <x v="1394"/>
    <x v="0"/>
    <m/>
  </r>
  <r>
    <d v="2025-05-30T02:06:42"/>
    <x v="1"/>
    <n v="10"/>
    <s v="MARIN ALZATE KEVIN ANDRES"/>
    <x v="0"/>
    <x v="0"/>
    <n v="155"/>
    <n v="17.2222222222222"/>
    <n v="174.28263795423999"/>
    <m/>
    <n v="96690.343200000003"/>
    <x v="0"/>
    <n v="11502.5"/>
    <x v="1394"/>
    <x v="0"/>
    <m/>
  </r>
  <r>
    <d v="2025-05-30T02:06:49"/>
    <x v="1"/>
    <n v="36"/>
    <s v="MARTINEZ CHAVERRA LUIS NORBERTO"/>
    <x v="6"/>
    <x v="0"/>
    <n v="176"/>
    <n v="22"/>
    <n v="154.91790040376799"/>
    <m/>
    <n v="85946.971699999995"/>
    <x v="0"/>
    <n v="11502.5"/>
    <x v="1394"/>
    <x v="0"/>
    <m/>
  </r>
  <r>
    <d v="2025-05-30T02:06:49"/>
    <x v="1"/>
    <n v="34"/>
    <s v="MONTOYA OSPINA GILBERTO ANTONIO"/>
    <x v="3"/>
    <x v="0"/>
    <n v="225"/>
    <n v="22.5"/>
    <n v="193.64737550471099"/>
    <m/>
    <n v="107433.7147"/>
    <x v="0"/>
    <n v="11502.5"/>
    <x v="1394"/>
    <x v="0"/>
    <m/>
  </r>
  <r>
    <d v="2025-05-30T02:06:44"/>
    <x v="1"/>
    <n v="17"/>
    <s v="MURILLO  YORMAN ANDRES"/>
    <x v="3"/>
    <x v="0"/>
    <n v="171"/>
    <n v="17.100000000000001"/>
    <n v="193.64737550471099"/>
    <s v="2 Descuentos (Usuarios desubicados) "/>
    <n v="107433.7147"/>
    <x v="0"/>
    <n v="11502.5"/>
    <x v="1394"/>
    <x v="0"/>
    <m/>
  </r>
  <r>
    <d v="2025-05-30T02:06:51"/>
    <x v="1"/>
    <n v="42"/>
    <s v="PALACIO  RODRIGO"/>
    <x v="0"/>
    <x v="0"/>
    <n v="212"/>
    <n v="23.5555555555556"/>
    <n v="174.28263795423999"/>
    <m/>
    <n v="96690.343200000003"/>
    <x v="1"/>
    <n v="11502.5"/>
    <x v="1394"/>
    <x v="0"/>
    <m/>
  </r>
  <r>
    <d v="2025-05-30T02:06:50"/>
    <x v="9"/>
    <n v="39"/>
    <s v="PALMAR PANA EDIXON JOSUE"/>
    <x v="3"/>
    <x v="0"/>
    <n v="183"/>
    <n v="18.3"/>
    <n v="193.64737550471099"/>
    <m/>
    <n v="107433.7147"/>
    <x v="0"/>
    <n v="11502.5"/>
    <x v="1394"/>
    <x v="0"/>
    <m/>
  </r>
  <r>
    <d v="2025-05-30T02:06:39"/>
    <x v="1"/>
    <n v="2"/>
    <s v="PARIAS MURIEL JHON FREDY"/>
    <x v="0"/>
    <x v="0"/>
    <n v="169"/>
    <n v="18.7777777777778"/>
    <n v="174.28263795423999"/>
    <m/>
    <n v="96690.343200000003"/>
    <x v="1"/>
    <n v="11502.5"/>
    <x v="1394"/>
    <x v="0"/>
    <m/>
  </r>
  <r>
    <d v="2025-05-30T02:06:44"/>
    <x v="9"/>
    <n v="16"/>
    <s v="PEREZ GARCIA JUAN ESTEBAN"/>
    <x v="0"/>
    <x v="0"/>
    <n v="188"/>
    <n v="20.8888888888889"/>
    <n v="174.28263795423999"/>
    <s v="2 Descuentos (Usuarios desubicados) "/>
    <n v="96690.343200000003"/>
    <x v="0"/>
    <n v="11502.5"/>
    <x v="1394"/>
    <x v="0"/>
    <m/>
  </r>
  <r>
    <d v="2025-05-30T02:06:45"/>
    <x v="9"/>
    <n v="22"/>
    <s v="QUIRAMA CASTAEDA JHON JADER"/>
    <x v="0"/>
    <x v="0"/>
    <n v="183"/>
    <n v="20.3333333333333"/>
    <n v="174.28263795423999"/>
    <m/>
    <n v="96690.343200000003"/>
    <x v="1"/>
    <n v="11502.5"/>
    <x v="1394"/>
    <x v="0"/>
    <m/>
  </r>
  <r>
    <d v="2025-05-30T02:06:39"/>
    <x v="9"/>
    <n v="1"/>
    <s v="ROJAS ESCOBAR CRISTIAN ESNEIDER"/>
    <x v="0"/>
    <x v="0"/>
    <n v="188"/>
    <n v="20.8888888888889"/>
    <n v="174.28263795423999"/>
    <m/>
    <n v="96690.343200000003"/>
    <x v="0"/>
    <n v="11502.5"/>
    <x v="1394"/>
    <x v="0"/>
    <m/>
  </r>
  <r>
    <d v="2025-05-30T02:06:47"/>
    <x v="1"/>
    <n v="27"/>
    <s v="RUA CHAVARRIA JEFERSON ANDREY"/>
    <x v="6"/>
    <x v="0"/>
    <n v="158"/>
    <n v="18.588235294117599"/>
    <n v="164.60026917900399"/>
    <m/>
    <n v="91318.657500000001"/>
    <x v="0"/>
    <n v="11502.5"/>
    <x v="1394"/>
    <x v="0"/>
    <m/>
  </r>
  <r>
    <d v="2025-05-30T02:06:46"/>
    <x v="1"/>
    <n v="23"/>
    <s v="SALDARRIAGA PARRA LUIS ALBERTO"/>
    <x v="1"/>
    <x v="1"/>
    <n v="169"/>
    <n v="15.363636363636401"/>
    <n v="213.012113055182"/>
    <s v="Se descuenta el viaje de 11 18 am ya que NO espera el tiempo indicado en el paradero "/>
    <n v="107433.56110000001"/>
    <x v="2"/>
    <n v="11502.5"/>
    <x v="1394"/>
    <x v="1"/>
    <n v="19.364999999999998"/>
  </r>
  <r>
    <d v="2025-05-12T11:52:20"/>
    <x v="12"/>
    <n v="30"/>
    <s v="TORRES JUAN DIEGO"/>
    <x v="6"/>
    <x v="0"/>
    <n v="151"/>
    <n v="18875"/>
    <n v="166416243654822"/>
    <m/>
    <n v="926735025"/>
    <x v="0"/>
    <n v="14726087"/>
    <x v="1277"/>
    <x v="0"/>
    <m/>
  </r>
  <r>
    <d v="2025-05-01T02:07:29"/>
    <x v="1"/>
    <n v="8"/>
    <s v="VACA FIERRO ROBINSON"/>
    <x v="9"/>
    <x v="0"/>
    <n v="281"/>
    <n v="23.4166666666667"/>
    <n v="276.761636107193"/>
    <m/>
    <n v="154885.55710000001"/>
    <x v="1"/>
    <n v="13095"/>
    <x v="1366"/>
    <x v="0"/>
    <m/>
  </r>
  <r>
    <d v="2025-05-30T02:06:42"/>
    <x v="9"/>
    <n v="9"/>
    <s v="SERNA GONZALES GEOVANNY ANDRES"/>
    <x v="6"/>
    <x v="0"/>
    <n v="149"/>
    <n v="18.625"/>
    <n v="154.91790040376799"/>
    <s v="3 Descuentos (Despachador, Usuario desubicado y conduct) "/>
    <n v="85946.971699999995"/>
    <x v="0"/>
    <n v="11502.5"/>
    <x v="1394"/>
    <x v="0"/>
    <m/>
  </r>
  <r>
    <d v="2025-05-30T02:06:50"/>
    <x v="9"/>
    <n v="37"/>
    <s v="TABORDA ROJAS DIEGO ALEJANDRO"/>
    <x v="0"/>
    <x v="0"/>
    <n v="205"/>
    <n v="22.7777777777778"/>
    <n v="174.28263795423999"/>
    <m/>
    <n v="96690.343200000003"/>
    <x v="1"/>
    <n v="11502.5"/>
    <x v="1394"/>
    <x v="0"/>
    <m/>
  </r>
  <r>
    <d v="2025-05-01T02:07:35"/>
    <x v="1"/>
    <n v="29"/>
    <s v="VALENCIA MENDOZA JHON"/>
    <x v="4"/>
    <x v="0"/>
    <n v="147"/>
    <n v="21"/>
    <n v="161.44428772919599"/>
    <m/>
    <n v="90349.908299999996"/>
    <x v="0"/>
    <n v="13095"/>
    <x v="1366"/>
    <x v="0"/>
    <m/>
  </r>
  <r>
    <d v="2025-05-30T02:06:45"/>
    <x v="9"/>
    <n v="20"/>
    <s v="VALENCIA MENDOZA JHON"/>
    <x v="1"/>
    <x v="0"/>
    <n v="213"/>
    <n v="19.363636363636399"/>
    <n v="213.012113055182"/>
    <m/>
    <n v="118177.0861"/>
    <x v="0"/>
    <n v="11502.5"/>
    <x v="1394"/>
    <x v="0"/>
    <m/>
  </r>
  <r>
    <d v="2025-05-30T02:06:43"/>
    <x v="1"/>
    <n v="15"/>
    <s v="VERENZUELA MARTINEZ ALEXANDER"/>
    <x v="12"/>
    <x v="0"/>
    <n v="292"/>
    <n v="22.461538461538499"/>
    <n v="251.74158815612401"/>
    <m/>
    <n v="139663.8291"/>
    <x v="1"/>
    <n v="11502.5"/>
    <x v="1394"/>
    <x v="0"/>
    <m/>
  </r>
  <r>
    <d v="2025-05-31T03:22:23"/>
    <x v="1"/>
    <n v="32"/>
    <s v="AGUDELO GARCIA DENIN ANGELO"/>
    <x v="1"/>
    <x v="1"/>
    <n v="226"/>
    <n v="20.545454545454501"/>
    <n v="241.446153846154"/>
    <s v="Se descuenta el viaje de 6 55 pm ya que NO ingresa a la minorista"/>
    <n v="122555.25"/>
    <x v="0"/>
    <n v="13678.3784"/>
    <x v="1395"/>
    <x v="1"/>
    <n v="21.95"/>
  </r>
  <r>
    <d v="2025-05-31T03:22:21"/>
    <x v="1"/>
    <n v="28"/>
    <s v="AGUDELO GARCIA LLORDIN ELIAS"/>
    <x v="0"/>
    <x v="0"/>
    <n v="155"/>
    <n v="17.2222222222222"/>
    <n v="197.54685314685301"/>
    <m/>
    <n v="110299.9091"/>
    <x v="0"/>
    <n v="13678.3784"/>
    <x v="1395"/>
    <x v="0"/>
    <m/>
  </r>
  <r>
    <d v="2025-05-31T03:22:22"/>
    <x v="9"/>
    <n v="31"/>
    <s v="AGUIRRE GARCIA DEIMAR ANDRES"/>
    <x v="0"/>
    <x v="1"/>
    <n v="173"/>
    <n v="19.2222222222222"/>
    <n v="197.54685314685301"/>
    <s v="Se descuenta el viaje de 8 05 am ya que NO espera el tiempo indicado "/>
    <n v="98044.159100000004"/>
    <x v="0"/>
    <n v="13678.3784"/>
    <x v="1395"/>
    <x v="1"/>
    <n v="21.95"/>
  </r>
  <r>
    <d v="2025-05-31T03:22:18"/>
    <x v="9"/>
    <n v="18"/>
    <s v="BETANCUR GUZMAN JHON FERNANDO"/>
    <x v="1"/>
    <x v="0"/>
    <n v="250"/>
    <n v="22.727272727272702"/>
    <n v="241.446153846154"/>
    <s v="HENRY DAVID Realiz 4 viajes donde moviliz 99 Usuarios "/>
    <n v="134811"/>
    <x v="0"/>
    <n v="13678.3784"/>
    <x v="1395"/>
    <x v="0"/>
    <m/>
  </r>
  <r>
    <d v="2025-05-31T03:22:25"/>
    <x v="1"/>
    <n v="39"/>
    <s v="CERVANTES MARTINEZ FELIX ENRIQUE"/>
    <x v="5"/>
    <x v="0"/>
    <n v="42"/>
    <n v="42"/>
    <n v="21.949650349650302"/>
    <m/>
    <n v="12255.5455"/>
    <x v="0"/>
    <n v="13678.3784"/>
    <x v="1395"/>
    <x v="0"/>
    <m/>
  </r>
  <r>
    <d v="2025-05-31T03:22:21"/>
    <x v="1"/>
    <n v="26"/>
    <s v="CIRO MARIN RODRIGO ALBERTO"/>
    <x v="1"/>
    <x v="1"/>
    <n v="238"/>
    <n v="21.636363636363601"/>
    <n v="241.446153846154"/>
    <s v="se descuenta el viaje de 2 15 pm ya que NO ingresa a la minorista "/>
    <n v="122555.25"/>
    <x v="0"/>
    <n v="13678.3784"/>
    <x v="1395"/>
    <x v="1"/>
    <n v="21.95"/>
  </r>
  <r>
    <d v="2025-05-31T03:22:16"/>
    <x v="1"/>
    <n v="11"/>
    <s v="DAVID  HENRY GIOVANNY"/>
    <x v="8"/>
    <x v="1"/>
    <n v="84"/>
    <n v="16.8"/>
    <n v="109.748251748252"/>
    <s v="Se descuenta el viaje de 12 48 pm ya que NO espera el tiempo indicado en el paradero. 2 Descuentos (Jefe de ruta) "/>
    <n v="49021.977299999999"/>
    <x v="0"/>
    <n v="13678.3784"/>
    <x v="1395"/>
    <x v="1"/>
    <n v="21.95"/>
  </r>
  <r>
    <d v="2025-05-31T03:22:17"/>
    <x v="9"/>
    <n v="14"/>
    <s v="DIAZ LOZADA ANDRES FELIPE"/>
    <x v="3"/>
    <x v="1"/>
    <n v="206"/>
    <n v="20.6"/>
    <n v="219.49650349650301"/>
    <s v="Se descuenta el viaje de 10 11 am ya que NO ingresa a la minorista. DIDIER HINCAPIE Realiz 5 viajes donde moviliz 125 Usuarios "/>
    <n v="110299.70450000001"/>
    <x v="1"/>
    <n v="13678.3784"/>
    <x v="1395"/>
    <x v="1"/>
    <n v="21.95"/>
  </r>
  <r>
    <d v="2025-05-31T03:22:19"/>
    <x v="9"/>
    <n v="21"/>
    <s v="DURANGO DAVID JOSE "/>
    <x v="3"/>
    <x v="0"/>
    <n v="211"/>
    <n v="21.1"/>
    <n v="219.49650349650301"/>
    <s v="1 Descuento (Asociado) "/>
    <n v="122555.45450000001"/>
    <x v="0"/>
    <n v="13678.3784"/>
    <x v="1395"/>
    <x v="0"/>
    <m/>
  </r>
  <r>
    <d v="2025-05-31T03:22:17"/>
    <x v="1"/>
    <n v="13"/>
    <s v="DURANGO PAEZ GILDARDO"/>
    <x v="3"/>
    <x v="0"/>
    <n v="194"/>
    <n v="19.399999999999999"/>
    <n v="219.49650349650301"/>
    <m/>
    <n v="122555.45450000001"/>
    <x v="0"/>
    <n v="13678.3784"/>
    <x v="1395"/>
    <x v="0"/>
    <m/>
  </r>
  <r>
    <d v="2025-05-31T03:22:13"/>
    <x v="1"/>
    <n v="3"/>
    <s v="ESPINOZA CHAVARRIA GUILLERMO LEON"/>
    <x v="0"/>
    <x v="0"/>
    <n v="183"/>
    <n v="20.3333333333333"/>
    <n v="197.54685314685301"/>
    <m/>
    <n v="110299.9091"/>
    <x v="0"/>
    <n v="13678.3784"/>
    <x v="1395"/>
    <x v="0"/>
    <m/>
  </r>
  <r>
    <d v="2025-05-31T03:22:21"/>
    <x v="9"/>
    <n v="27"/>
    <s v="FLORES RINCON JORGE ALBERTO"/>
    <x v="1"/>
    <x v="0"/>
    <n v="291"/>
    <n v="26.454545454545499"/>
    <n v="241.446153846154"/>
    <s v="1 Descuento (Despachador) "/>
    <n v="134811"/>
    <x v="0"/>
    <n v="13678.3784"/>
    <x v="1395"/>
    <x v="0"/>
    <m/>
  </r>
  <r>
    <d v="2025-05-31T03:22:25"/>
    <x v="1"/>
    <n v="41"/>
    <s v="GARCIA DAVID WILSON ALBERTO"/>
    <x v="1"/>
    <x v="1"/>
    <n v="254"/>
    <n v="23.090909090909101"/>
    <n v="241.446153846154"/>
    <s v="Se descuenta el viaje 4 18 am ya que NO cumple con la ruta indicada "/>
    <n v="122555.25"/>
    <x v="1"/>
    <n v="13678.3784"/>
    <x v="1395"/>
    <x v="1"/>
    <n v="21.95"/>
  </r>
  <r>
    <d v="2025-05-31T03:22:15"/>
    <x v="1"/>
    <n v="7"/>
    <s v="GIRALDO GIRALDO YOVIN ANDRES"/>
    <x v="1"/>
    <x v="0"/>
    <n v="226"/>
    <n v="20.545454545454501"/>
    <n v="241.446153846154"/>
    <s v="2 Descuentos (Usuarios desubicados) "/>
    <n v="134811"/>
    <x v="1"/>
    <n v="13678.3784"/>
    <x v="1395"/>
    <x v="0"/>
    <m/>
  </r>
  <r>
    <d v="2025-05-31T03:22:15"/>
    <x v="9"/>
    <n v="8"/>
    <s v="GONZALEZ PEREZ RAFAEL JOSE"/>
    <x v="3"/>
    <x v="0"/>
    <n v="212"/>
    <n v="21.2"/>
    <n v="219.49650349650301"/>
    <m/>
    <n v="122555.45450000001"/>
    <x v="1"/>
    <n v="13678.3784"/>
    <x v="1395"/>
    <x v="0"/>
    <m/>
  </r>
  <r>
    <d v="2025-05-31T03:22:13"/>
    <x v="9"/>
    <n v="4"/>
    <s v="HENAO HOYOS SANTIAGO"/>
    <x v="3"/>
    <x v="1"/>
    <n v="180"/>
    <n v="18"/>
    <n v="219.49650349650301"/>
    <s v="Se descuenta el viaje de 7 37 am ya que NO espera el tiempo indicado en el paradero "/>
    <n v="110299.70450000001"/>
    <x v="0"/>
    <n v="13678.3784"/>
    <x v="1395"/>
    <x v="1"/>
    <n v="21.95"/>
  </r>
  <r>
    <d v="2025-05-31T03:22:23"/>
    <x v="1"/>
    <n v="35"/>
    <s v="HENAO MUOZ FERNEY"/>
    <x v="6"/>
    <x v="0"/>
    <n v="225"/>
    <n v="28.125"/>
    <n v="175.59720279720301"/>
    <m/>
    <n v="98044.363599999997"/>
    <x v="1"/>
    <n v="13678.3784"/>
    <x v="1395"/>
    <x v="0"/>
    <m/>
  </r>
  <r>
    <d v="2025-05-31T03:22:14"/>
    <x v="1"/>
    <n v="5"/>
    <s v="HERNANDEZ MACIAS GILBERTO"/>
    <x v="0"/>
    <x v="1"/>
    <n v="203"/>
    <n v="22.5555555555556"/>
    <n v="197.54685314685301"/>
    <s v="Se descuenta el viaje de 6 27 am ya que NO espera el tiempo indicado en el paradero "/>
    <n v="98044.159100000004"/>
    <x v="1"/>
    <n v="13678.3784"/>
    <x v="1395"/>
    <x v="1"/>
    <n v="21.95"/>
  </r>
  <r>
    <d v="2025-05-01T02:07:31"/>
    <x v="1"/>
    <n v="15"/>
    <s v="VERENZUELA MARTINEZ ALEXANDER"/>
    <x v="3"/>
    <x v="0"/>
    <n v="268"/>
    <n v="26.8"/>
    <n v="230.63469675599401"/>
    <m/>
    <n v="129071.29760000001"/>
    <x v="1"/>
    <n v="13095"/>
    <x v="1366"/>
    <x v="0"/>
    <m/>
  </r>
  <r>
    <d v="2025-05-31T03:22:20"/>
    <x v="1"/>
    <n v="24"/>
    <s v="HERRERA GIRALDO DAVINSON"/>
    <x v="0"/>
    <x v="0"/>
    <n v="206"/>
    <n v="22.8888888888889"/>
    <n v="197.54685314685301"/>
    <m/>
    <n v="110299.9091"/>
    <x v="0"/>
    <n v="13678.3784"/>
    <x v="1395"/>
    <x v="0"/>
    <m/>
  </r>
  <r>
    <d v="2025-05-31T03:22:22"/>
    <x v="9"/>
    <n v="29"/>
    <s v="HINCAPIE LOPEZ JHONY ALEXANDER"/>
    <x v="0"/>
    <x v="0"/>
    <n v="208"/>
    <n v="23.1111111111111"/>
    <n v="197.54685314685301"/>
    <s v="2 Descuentos (Usuarios desubicados) "/>
    <n v="110299.9091"/>
    <x v="0"/>
    <n v="13678.3784"/>
    <x v="1395"/>
    <x v="0"/>
    <m/>
  </r>
  <r>
    <d v="2025-05-31T03:22:24"/>
    <x v="9"/>
    <n v="36"/>
    <s v="JARAMILLO JARAMILLO FRANCISCO WBEIMAR "/>
    <x v="0"/>
    <x v="0"/>
    <n v="178"/>
    <n v="19.7777777777778"/>
    <n v="197.54685314685301"/>
    <m/>
    <n v="110299.9091"/>
    <x v="0"/>
    <n v="13678.3784"/>
    <x v="1395"/>
    <x v="0"/>
    <m/>
  </r>
  <r>
    <d v="2025-05-31T03:22:20"/>
    <x v="9"/>
    <n v="25"/>
    <s v="JIMENEZ HURTADO CARLOS ESTIVEN"/>
    <x v="0"/>
    <x v="0"/>
    <n v="231"/>
    <n v="25.6666666666667"/>
    <n v="197.54685314685301"/>
    <m/>
    <n v="110299.9091"/>
    <x v="1"/>
    <n v="13678.3784"/>
    <x v="1395"/>
    <x v="0"/>
    <m/>
  </r>
  <r>
    <d v="2025-05-31T03:22:17"/>
    <x v="9"/>
    <n v="12"/>
    <s v="JIMENEZ JIMENEZ OMAR DAVID"/>
    <x v="10"/>
    <x v="2"/>
    <n v="118"/>
    <n v="26.2222222222222"/>
    <n v="98.773426573426605"/>
    <s v="Se descuenta el viaje de 4 36 am ya que NO cumple con la ruta indicada."/>
    <n v="42894.2045"/>
    <x v="0"/>
    <n v="13678.3784"/>
    <x v="1395"/>
    <x v="1"/>
    <n v="21.95"/>
  </r>
  <r>
    <d v="2025-05-31T03:22:24"/>
    <x v="9"/>
    <n v="38"/>
    <s v="LEON PEREZ RAUL ENRIQUE"/>
    <x v="1"/>
    <x v="0"/>
    <n v="200"/>
    <n v="18.181818181818201"/>
    <n v="241.446153846154"/>
    <s v="3 Descuentos (Usuarios desubicados y despachador) "/>
    <n v="134811"/>
    <x v="0"/>
    <n v="13678.3784"/>
    <x v="1395"/>
    <x v="0"/>
    <m/>
  </r>
  <r>
    <d v="2025-05-31T03:22:26"/>
    <x v="9"/>
    <n v="42"/>
    <s v="LOPERA ALVAREZ ESTIVEN"/>
    <x v="3"/>
    <x v="1"/>
    <n v="216"/>
    <n v="21.6"/>
    <n v="219.49650349650301"/>
    <s v="se descuenta el viaje de 11 49 am ya que NO espera el tiempo indicado en el paradero "/>
    <n v="110299.70450000001"/>
    <x v="1"/>
    <n v="13678.3784"/>
    <x v="1395"/>
    <x v="1"/>
    <n v="21.95"/>
  </r>
  <r>
    <d v="2025-05-31T03:22:14"/>
    <x v="9"/>
    <n v="6"/>
    <s v="LOPEZ PINEDA DANIEL ESTIVEN"/>
    <x v="0"/>
    <x v="0"/>
    <n v="178"/>
    <n v="19.7777777777778"/>
    <n v="197.54685314685301"/>
    <s v="1 Descuento (Asociado) "/>
    <n v="110299.9091"/>
    <x v="0"/>
    <n v="13678.3784"/>
    <x v="1395"/>
    <x v="0"/>
    <m/>
  </r>
  <r>
    <d v="2025-05-31T03:22:16"/>
    <x v="9"/>
    <n v="10"/>
    <s v="MARIN ALZATE KEVIN ANDRES"/>
    <x v="0"/>
    <x v="1"/>
    <n v="189"/>
    <n v="21"/>
    <n v="197.54685314685301"/>
    <s v="Se descuenta el viaje de 2 53 pm ya que NO ingresa a placita zea. 1 Descuento (Despachador) "/>
    <n v="98044.159100000004"/>
    <x v="0"/>
    <n v="13678.3784"/>
    <x v="1395"/>
    <x v="1"/>
    <n v="21.95"/>
  </r>
  <r>
    <d v="2025-05-31T03:22:22"/>
    <x v="1"/>
    <n v="30"/>
    <s v="MARTINEZ  WILMAR"/>
    <x v="2"/>
    <x v="1"/>
    <n v="161"/>
    <n v="26.8333333333333"/>
    <n v="131.69790209790199"/>
    <s v="Se descuenta el viaje de 9 58 am ya que NO ingresa a la minorista "/>
    <n v="61277.522700000001"/>
    <x v="0"/>
    <n v="13678.3784"/>
    <x v="1395"/>
    <x v="1"/>
    <n v="21.95"/>
  </r>
  <r>
    <d v="2025-05-31T03:22:23"/>
    <x v="9"/>
    <n v="34"/>
    <s v="MONTOYA OSPINA GILBERTO ANTONIO"/>
    <x v="6"/>
    <x v="0"/>
    <n v="179"/>
    <n v="22.375"/>
    <n v="175.59720279720301"/>
    <m/>
    <n v="98044.363599999997"/>
    <x v="0"/>
    <n v="13678.3784"/>
    <x v="1395"/>
    <x v="0"/>
    <m/>
  </r>
  <r>
    <d v="2025-05-31T03:22:18"/>
    <x v="1"/>
    <n v="17"/>
    <s v="MURILLO  YORMAN ANDRES"/>
    <x v="3"/>
    <x v="0"/>
    <n v="250"/>
    <n v="25"/>
    <n v="219.49650349650301"/>
    <s v="2 Descuentos (Usuarios desubicados) "/>
    <n v="122555.45450000001"/>
    <x v="0"/>
    <n v="13678.3784"/>
    <x v="1395"/>
    <x v="0"/>
    <m/>
  </r>
  <r>
    <d v="2025-05-31T03:22:25"/>
    <x v="9"/>
    <n v="40"/>
    <s v="OCAMPO OCAMPO ANTONIO JOSE"/>
    <x v="0"/>
    <x v="0"/>
    <n v="201"/>
    <n v="22.3333333333333"/>
    <n v="197.54685314685301"/>
    <s v="1 Descuento (Despachador) "/>
    <n v="110299.9091"/>
    <x v="0"/>
    <n v="13678.3784"/>
    <x v="1395"/>
    <x v="0"/>
    <m/>
  </r>
  <r>
    <d v="2025-05-31T03:22:12"/>
    <x v="9"/>
    <n v="2"/>
    <s v="PARIAS MURIEL JHON FREDY"/>
    <x v="0"/>
    <x v="0"/>
    <n v="176"/>
    <n v="19.5555555555556"/>
    <n v="197.54685314685301"/>
    <m/>
    <n v="110299.9091"/>
    <x v="1"/>
    <n v="13678.3784"/>
    <x v="1395"/>
    <x v="0"/>
    <m/>
  </r>
  <r>
    <d v="2025-05-31T03:22:18"/>
    <x v="9"/>
    <n v="16"/>
    <s v="PEREZ GARCIA JUAN ESTEBAN"/>
    <x v="3"/>
    <x v="0"/>
    <n v="217"/>
    <n v="21.7"/>
    <n v="219.49650349650301"/>
    <m/>
    <n v="122555.45450000001"/>
    <x v="0"/>
    <n v="13678.3784"/>
    <x v="1395"/>
    <x v="0"/>
    <m/>
  </r>
  <r>
    <d v="2025-05-31T03:22:19"/>
    <x v="1"/>
    <n v="22"/>
    <s v="QUIRAMA CASTAEDA JHON JADER"/>
    <x v="3"/>
    <x v="1"/>
    <n v="250"/>
    <n v="25"/>
    <n v="219.49650349650301"/>
    <s v="Se descuenta el viaje de 1 54 pm ya que NO ingresa al 13 sin autorizacion "/>
    <n v="110299.70450000001"/>
    <x v="1"/>
    <n v="13678.3784"/>
    <x v="1395"/>
    <x v="1"/>
    <n v="21.95"/>
  </r>
  <r>
    <d v="2025-05-31T03:22:12"/>
    <x v="1"/>
    <n v="1"/>
    <s v="ROJAS ESCOBAR CRISTIAN ESNEIDER"/>
    <x v="6"/>
    <x v="1"/>
    <n v="214"/>
    <n v="26.75"/>
    <n v="175.59720279720301"/>
    <s v="Se descuenta el viaje de 6 36 pm ya que NO ingresa a la minorista. 12 Descuentos (Incidente con Usuarios) "/>
    <n v="85788.613599999997"/>
    <x v="0"/>
    <n v="13678.3784"/>
    <x v="1395"/>
    <x v="1"/>
    <n v="21.95"/>
  </r>
  <r>
    <d v="2025-05-31T03:22:20"/>
    <x v="9"/>
    <n v="23"/>
    <s v="RUA CHAVARRIA JEFERSON ANDREY"/>
    <x v="6"/>
    <x v="0"/>
    <n v="137"/>
    <n v="17.125"/>
    <n v="175.59720279720301"/>
    <m/>
    <n v="98044.363599999997"/>
    <x v="2"/>
    <n v="13678.3784"/>
    <x v="1395"/>
    <x v="0"/>
    <m/>
  </r>
  <r>
    <d v="2025-05-31T03:22:15"/>
    <x v="1"/>
    <n v="9"/>
    <s v="SERNA GONZALES GEOVANNY ANDRES"/>
    <x v="2"/>
    <x v="1"/>
    <n v="134"/>
    <n v="22.3333333333333"/>
    <n v="131.69790209790199"/>
    <s v="Se descuenta el viaje de 9 41 am ya que NO ingresa a la minorista. 3 Descuentos (Usuarios desubicados y conduct)"/>
    <n v="61277.522700000001"/>
    <x v="0"/>
    <n v="13678.3784"/>
    <x v="1395"/>
    <x v="1"/>
    <n v="21.95"/>
  </r>
  <r>
    <d v="2025-05-31T03:22:24"/>
    <x v="1"/>
    <n v="37"/>
    <s v="TABORDA ROJAS DIEGO ALEJANDRO"/>
    <x v="0"/>
    <x v="1"/>
    <n v="216"/>
    <n v="24"/>
    <n v="197.54685314685301"/>
    <s v="Se descuenta el viaje de 2 pm ya que NO ingresa al 13 sin autorizacion "/>
    <n v="98044.159100000004"/>
    <x v="1"/>
    <n v="13678.3784"/>
    <x v="1395"/>
    <x v="1"/>
    <n v="21.95"/>
  </r>
  <r>
    <d v="2025-05-31T03:22:19"/>
    <x v="1"/>
    <n v="20"/>
    <s v="VALENCIA MENDOZA JHON"/>
    <x v="3"/>
    <x v="0"/>
    <n v="201"/>
    <n v="20.100000000000001"/>
    <n v="219.49650349650301"/>
    <s v="3 Descuentos (Usuarios desubicados y movilidad reducida) "/>
    <n v="122555.45450000001"/>
    <x v="0"/>
    <n v="13678.3784"/>
    <x v="1395"/>
    <x v="0"/>
    <m/>
  </r>
  <r>
    <d v="2025-05-31T03:22:17"/>
    <x v="1"/>
    <n v="15"/>
    <s v="VERENZUELA MARTINEZ ALEXANDER"/>
    <x v="0"/>
    <x v="0"/>
    <n v="234"/>
    <n v="26"/>
    <n v="197.54685314685301"/>
    <m/>
    <n v="110299.9091"/>
    <x v="1"/>
    <n v="13678.3784"/>
    <x v="1395"/>
    <x v="0"/>
    <m/>
  </r>
  <r>
    <d v="2025-06-01T03:07:17"/>
    <x v="9"/>
    <n v="1"/>
    <s v="ROJAS ESCOBAR CRISTIAN ESNEIDER"/>
    <x v="0"/>
    <x v="0"/>
    <n v="198"/>
    <n v="22"/>
    <n v="197.858934169279"/>
    <m/>
    <n v="110482.4765"/>
    <x v="0"/>
    <n v="13816.6667"/>
    <x v="1396"/>
    <x v="0"/>
    <m/>
  </r>
  <r>
    <d v="2025-06-01T03:07:18"/>
    <x v="1"/>
    <n v="2"/>
    <s v="PARIAS MURIEL JHON FREDY"/>
    <x v="0"/>
    <x v="0"/>
    <n v="170"/>
    <n v="18.8888888888889"/>
    <n v="197.858934169279"/>
    <m/>
    <n v="110482.4765"/>
    <x v="1"/>
    <n v="13816.6667"/>
    <x v="1396"/>
    <x v="0"/>
    <m/>
  </r>
  <r>
    <d v="2025-06-01T03:07:18"/>
    <x v="9"/>
    <n v="4"/>
    <s v="GUTIERREZ ARICAPA DANIEL HUMBERTO"/>
    <x v="0"/>
    <x v="0"/>
    <n v="179"/>
    <n v="19.8888888888889"/>
    <n v="197.858934169279"/>
    <m/>
    <n v="110482.4765"/>
    <x v="0"/>
    <n v="13816.6667"/>
    <x v="1396"/>
    <x v="0"/>
    <m/>
  </r>
  <r>
    <d v="2025-06-01T03:07:19"/>
    <x v="1"/>
    <n v="6"/>
    <s v="LOPEZ PINEDA DANIEL ESTIVEN "/>
    <x v="0"/>
    <x v="0"/>
    <n v="176"/>
    <n v="19.5555555555556"/>
    <n v="197.858934169279"/>
    <m/>
    <n v="110482.4765"/>
    <x v="0"/>
    <n v="13816.6667"/>
    <x v="1396"/>
    <x v="0"/>
    <m/>
  </r>
  <r>
    <d v="2025-06-01T03:07:19"/>
    <x v="9"/>
    <n v="7"/>
    <s v="GIRALDO GIRALDO YOVIN ANDRES"/>
    <x v="1"/>
    <x v="0"/>
    <n v="292"/>
    <n v="26.545454545454501"/>
    <n v="241.827586206897"/>
    <s v="2 Descuentos (Usuarios desubicados) "/>
    <n v="135034.1379"/>
    <x v="1"/>
    <n v="13816.6667"/>
    <x v="1396"/>
    <x v="0"/>
    <m/>
  </r>
  <r>
    <d v="2025-06-01T03:07:19"/>
    <x v="1"/>
    <n v="8"/>
    <s v="BERNAL RONDON KEVIN OSWALDO"/>
    <x v="10"/>
    <x v="0"/>
    <n v="97"/>
    <n v="24.25"/>
    <n v="87.937304075235105"/>
    <m/>
    <n v="49103.322899999999"/>
    <x v="1"/>
    <n v="13816.6667"/>
    <x v="1396"/>
    <x v="0"/>
    <m/>
  </r>
  <r>
    <d v="2025-06-01T03:07:19"/>
    <x v="9"/>
    <n v="9"/>
    <s v="SERNA GONZALES GEOVANNY ANDRES"/>
    <x v="6"/>
    <x v="1"/>
    <n v="192"/>
    <n v="24"/>
    <n v="175.87460815047001"/>
    <s v="Se descuenta el viaje de 6 47 am ya que NO espera el tiempo indicado en el paradero. 4 Descuentos (Monitoreo) "/>
    <n v="85983.655799999993"/>
    <x v="0"/>
    <n v="13816.6667"/>
    <x v="1396"/>
    <x v="1"/>
    <n v="21.893999999999998"/>
  </r>
  <r>
    <d v="2025-06-01T03:07:20"/>
    <x v="1"/>
    <n v="10"/>
    <s v="MARIN ALZATE KEVIN ANDRES"/>
    <x v="3"/>
    <x v="0"/>
    <n v="226"/>
    <n v="22.6"/>
    <n v="219.84326018808801"/>
    <m/>
    <n v="122758.3072"/>
    <x v="0"/>
    <n v="13816.6667"/>
    <x v="1396"/>
    <x v="0"/>
    <m/>
  </r>
  <r>
    <d v="2025-06-01T03:07:20"/>
    <x v="9"/>
    <n v="11"/>
    <s v="PEREZ RESTREPO YEIBER"/>
    <x v="0"/>
    <x v="0"/>
    <n v="153"/>
    <n v="17"/>
    <n v="197.858934169279"/>
    <s v="1 Descuento (Transbordo) "/>
    <n v="110482.4765"/>
    <x v="0"/>
    <n v="13816.6667"/>
    <x v="1396"/>
    <x v="0"/>
    <m/>
  </r>
  <r>
    <d v="2025-06-01T03:07:20"/>
    <x v="1"/>
    <n v="12"/>
    <s v="JIMENEZ JIMENEZ OMAR DAVID"/>
    <x v="6"/>
    <x v="1"/>
    <n v="168"/>
    <n v="21"/>
    <n v="175.87460815047001"/>
    <s v="Se descuenta el viaje de 7 11 am ya que NO espera el tiempo indicado en el paradero."/>
    <n v="85983.655799999993"/>
    <x v="0"/>
    <n v="13816.6667"/>
    <x v="1396"/>
    <x v="1"/>
    <n v="21.893999999999998"/>
  </r>
  <r>
    <d v="2025-06-01T03:07:21"/>
    <x v="9"/>
    <n v="13"/>
    <s v="DURANGO PAEZ GILDARDO"/>
    <x v="1"/>
    <x v="1"/>
    <n v="217"/>
    <n v="19.727272727272702"/>
    <n v="241.827586206897"/>
    <s v="Se descuenta el viaje de 6 52 am ya que NO espera el tiempo indicado en el paradero "/>
    <n v="122811.1479"/>
    <x v="0"/>
    <n v="13816.6667"/>
    <x v="1396"/>
    <x v="1"/>
    <n v="21.893999999999998"/>
  </r>
  <r>
    <d v="2025-06-01T03:07:21"/>
    <x v="1"/>
    <n v="14"/>
    <s v="HINCAPIE LOPEZ DIDIER FABIAN"/>
    <x v="6"/>
    <x v="0"/>
    <n v="193"/>
    <n v="24.125"/>
    <n v="175.87460815047001"/>
    <s v="2 Descuentos (Usuarios desubicados) "/>
    <n v="98206.645799999998"/>
    <x v="1"/>
    <n v="13816.6667"/>
    <x v="1396"/>
    <x v="0"/>
    <m/>
  </r>
  <r>
    <d v="2025-06-01T03:07:21"/>
    <x v="9"/>
    <n v="15"/>
    <s v="HERNANDEZ MACIAS GILBERTO"/>
    <x v="1"/>
    <x v="0"/>
    <n v="268"/>
    <n v="24.363636363636399"/>
    <n v="241.827586206897"/>
    <m/>
    <n v="135034.1379"/>
    <x v="1"/>
    <n v="13816.6667"/>
    <x v="1396"/>
    <x v="0"/>
    <m/>
  </r>
  <r>
    <d v="2025-06-01T03:07:22"/>
    <x v="9"/>
    <n v="17"/>
    <s v="MURILLO  YORMAN ANDRES"/>
    <x v="10"/>
    <x v="0"/>
    <n v="81"/>
    <n v="20.25"/>
    <n v="87.937304075235105"/>
    <s v="1 Descuento (Usuario desubicado) "/>
    <n v="49103.322899999999"/>
    <x v="0"/>
    <n v="13816.6667"/>
    <x v="1396"/>
    <x v="0"/>
    <m/>
  </r>
  <r>
    <d v="2025-06-01T03:07:21"/>
    <x v="1"/>
    <n v="16"/>
    <s v="PEREZ GARCIA JUAN ESTEBAN"/>
    <x v="0"/>
    <x v="0"/>
    <n v="222"/>
    <n v="24.6666666666667"/>
    <n v="197.858934169279"/>
    <m/>
    <n v="110482.4765"/>
    <x v="0"/>
    <n v="13816.6667"/>
    <x v="1396"/>
    <x v="0"/>
    <m/>
  </r>
  <r>
    <d v="2025-06-01T03:07:22"/>
    <x v="1"/>
    <n v="18"/>
    <s v="BETANCUR GUZMAN JHON FERNANDO"/>
    <x v="6"/>
    <x v="0"/>
    <n v="212"/>
    <n v="26.5"/>
    <n v="175.87460815047001"/>
    <s v="2 Descuentos (Usuarios desubicados) "/>
    <n v="98206.645799999998"/>
    <x v="0"/>
    <n v="13816.6667"/>
    <x v="1396"/>
    <x v="0"/>
    <m/>
  </r>
  <r>
    <d v="2025-06-01T03:07:22"/>
    <x v="9"/>
    <n v="20"/>
    <s v="VALENCIA MENDOZA JHON"/>
    <x v="0"/>
    <x v="0"/>
    <n v="186"/>
    <n v="20.6666666666667"/>
    <n v="197.858934169279"/>
    <m/>
    <n v="110482.4765"/>
    <x v="0"/>
    <n v="13816.6667"/>
    <x v="1396"/>
    <x v="0"/>
    <m/>
  </r>
  <r>
    <d v="2025-06-01T03:07:22"/>
    <x v="1"/>
    <n v="21"/>
    <s v="DAVID  HENRY GIOVANNY"/>
    <x v="2"/>
    <x v="0"/>
    <n v="125"/>
    <n v="20.8333333333333"/>
    <n v="131.905956112853"/>
    <s v="2 Descuentos (Monitoreo) "/>
    <n v="73654.984299999996"/>
    <x v="0"/>
    <n v="13816.6667"/>
    <x v="1396"/>
    <x v="0"/>
    <m/>
  </r>
  <r>
    <d v="2025-06-01T03:07:23"/>
    <x v="9"/>
    <n v="22"/>
    <s v="QUIRAMA CASTAEDA JHON JADER"/>
    <x v="0"/>
    <x v="0"/>
    <n v="189"/>
    <n v="21"/>
    <n v="197.858934169279"/>
    <m/>
    <n v="110482.4765"/>
    <x v="1"/>
    <n v="13816.6667"/>
    <x v="1396"/>
    <x v="0"/>
    <m/>
  </r>
  <r>
    <d v="2025-06-01T03:07:23"/>
    <x v="1"/>
    <n v="23"/>
    <s v="RUA CHAVARRIA JEFERSON ANDREY"/>
    <x v="3"/>
    <x v="0"/>
    <n v="229"/>
    <n v="22.9"/>
    <n v="219.84326018808801"/>
    <s v="3 Descuentos (Despachador y conducts)"/>
    <n v="122758.3072"/>
    <x v="2"/>
    <n v="13816.6667"/>
    <x v="1396"/>
    <x v="0"/>
    <m/>
  </r>
  <r>
    <d v="2025-06-01T03:07:23"/>
    <x v="9"/>
    <n v="24"/>
    <s v="HERRERA GIRALDO DAVINSON"/>
    <x v="0"/>
    <x v="0"/>
    <n v="198"/>
    <n v="22"/>
    <n v="197.858934169279"/>
    <m/>
    <n v="110482.4765"/>
    <x v="0"/>
    <n v="13816.6667"/>
    <x v="1396"/>
    <x v="0"/>
    <m/>
  </r>
  <r>
    <d v="2025-06-01T03:07:24"/>
    <x v="9"/>
    <n v="27"/>
    <s v="FLORES RINCON JORGE ALBERTO"/>
    <x v="0"/>
    <x v="0"/>
    <n v="180"/>
    <n v="20"/>
    <n v="197.858934169279"/>
    <s v="4 Descuentos (Transbordo y conduct) "/>
    <n v="110482.4765"/>
    <x v="0"/>
    <n v="13816.6667"/>
    <x v="1396"/>
    <x v="0"/>
    <m/>
  </r>
  <r>
    <d v="2025-06-01T03:07:24"/>
    <x v="1"/>
    <n v="28"/>
    <s v="AGUDELO GARCIA DENIN ANGELO"/>
    <x v="4"/>
    <x v="0"/>
    <n v="138"/>
    <n v="19.714285714285701"/>
    <n v="153.890282131661"/>
    <m/>
    <n v="85930.815000000002"/>
    <x v="0"/>
    <n v="13816.6667"/>
    <x v="1396"/>
    <x v="0"/>
    <m/>
  </r>
  <r>
    <d v="2025-06-01T03:07:24"/>
    <x v="1"/>
    <n v="26"/>
    <s v="CIRO MARIN RODRIGO ALBERTO"/>
    <x v="3"/>
    <x v="1"/>
    <n v="194"/>
    <n v="19.399999999999999"/>
    <n v="219.84326018808801"/>
    <s v="Se descuenta el viaje de 7 10 am ya que NO ingresa a san juan. 3 Descuentos (Usuarios desubicados y transbordo) "/>
    <n v="110535.3172"/>
    <x v="0"/>
    <n v="13816.6667"/>
    <x v="1396"/>
    <x v="1"/>
    <n v="21.893999999999998"/>
  </r>
  <r>
    <d v="2025-06-01T03:07:24"/>
    <x v="9"/>
    <n v="29"/>
    <s v="HINCAPIE LOPEZ JHONY ALEXANDER"/>
    <x v="0"/>
    <x v="0"/>
    <n v="213"/>
    <n v="23.6666666666667"/>
    <n v="197.858934169279"/>
    <s v="1 Descuento (Conduct) "/>
    <n v="110482.4765"/>
    <x v="0"/>
    <n v="13816.6667"/>
    <x v="1396"/>
    <x v="0"/>
    <m/>
  </r>
  <r>
    <d v="2025-06-01T03:07:25"/>
    <x v="1"/>
    <n v="30"/>
    <s v="MARTINEZ  WILMAR"/>
    <x v="0"/>
    <x v="0"/>
    <n v="216"/>
    <n v="24"/>
    <n v="197.858934169279"/>
    <m/>
    <n v="110482.4765"/>
    <x v="0"/>
    <n v="13816.6667"/>
    <x v="1396"/>
    <x v="0"/>
    <m/>
  </r>
  <r>
    <d v="2025-06-01T03:07:25"/>
    <x v="9"/>
    <n v="32"/>
    <s v="AGUDELO GARCIA DENIN ANGELO"/>
    <x v="3"/>
    <x v="0"/>
    <n v="222"/>
    <n v="22.2"/>
    <n v="219.84326018808801"/>
    <m/>
    <n v="122758.3072"/>
    <x v="0"/>
    <n v="13816.6667"/>
    <x v="1396"/>
    <x v="0"/>
    <m/>
  </r>
  <r>
    <d v="2025-06-01T03:07:26"/>
    <x v="9"/>
    <n v="37"/>
    <s v="TABORDA ROJAS DIEGO ALEJANDRO"/>
    <x v="6"/>
    <x v="0"/>
    <n v="179"/>
    <n v="22.375"/>
    <n v="175.87460815047001"/>
    <m/>
    <n v="98206.645799999998"/>
    <x v="1"/>
    <n v="13816.6667"/>
    <x v="1396"/>
    <x v="0"/>
    <m/>
  </r>
  <r>
    <d v="2025-06-01T03:07:25"/>
    <x v="1"/>
    <n v="33"/>
    <s v="MARULANDA JARAMILLO DAWER ANDRES"/>
    <x v="0"/>
    <x v="0"/>
    <n v="223"/>
    <n v="24.7777777777778"/>
    <n v="197.858934169279"/>
    <m/>
    <n v="110482.4765"/>
    <x v="0"/>
    <n v="13816.6667"/>
    <x v="1396"/>
    <x v="0"/>
    <m/>
  </r>
  <r>
    <d v="2025-06-01T03:07:25"/>
    <x v="9"/>
    <n v="34"/>
    <s v="MONTOYA OSPINA GILBERTO ANTONIO"/>
    <x v="0"/>
    <x v="1"/>
    <n v="210"/>
    <n v="23.3333333333333"/>
    <n v="197.858934169279"/>
    <s v="Se descuenta el viaje de 6 50 am ya que NO espera el tiempo indicado en el paradero"/>
    <n v="98259.486499999999"/>
    <x v="0"/>
    <n v="13816.6667"/>
    <x v="1396"/>
    <x v="1"/>
    <n v="21.893999999999998"/>
  </r>
  <r>
    <d v="2025-06-01T03:07:26"/>
    <x v="1"/>
    <n v="36"/>
    <s v="JARAMILLO JARAMILLO FRANCISCO WBEIMAR"/>
    <x v="0"/>
    <x v="0"/>
    <n v="156"/>
    <n v="17.3333333333333"/>
    <n v="197.858934169279"/>
    <m/>
    <n v="110482.4765"/>
    <x v="0"/>
    <n v="13816.6667"/>
    <x v="1396"/>
    <x v="0"/>
    <m/>
  </r>
  <r>
    <d v="2025-06-01T03:07:26"/>
    <x v="1"/>
    <n v="38"/>
    <s v="LEON PEREZ RAUL ENRIQUE"/>
    <x v="9"/>
    <x v="0"/>
    <n v="233"/>
    <n v="19.4166666666667"/>
    <n v="263.81191222570499"/>
    <s v="3 Descuentos (Usuarios desubicados y despachador) "/>
    <n v="147309.9687"/>
    <x v="0"/>
    <n v="13816.6667"/>
    <x v="1396"/>
    <x v="0"/>
    <m/>
  </r>
  <r>
    <d v="2025-06-01T03:07:26"/>
    <x v="9"/>
    <n v="39"/>
    <s v="CERVANTES MARTINEZ FELIX ENRIQUE"/>
    <x v="0"/>
    <x v="0"/>
    <n v="199"/>
    <n v="22.1111111111111"/>
    <n v="197.858934169279"/>
    <m/>
    <n v="110482.4765"/>
    <x v="0"/>
    <n v="13816.6667"/>
    <x v="1396"/>
    <x v="0"/>
    <m/>
  </r>
  <r>
    <d v="2025-06-01T03:07:27"/>
    <x v="1"/>
    <n v="40"/>
    <s v="OCAMPO OCAMPO ANTONIO JOSE"/>
    <x v="3"/>
    <x v="0"/>
    <n v="257"/>
    <n v="25.7"/>
    <n v="219.84326018808801"/>
    <m/>
    <n v="122758.3072"/>
    <x v="0"/>
    <n v="13816.6667"/>
    <x v="1396"/>
    <x v="0"/>
    <m/>
  </r>
  <r>
    <d v="2025-06-01T03:07:27"/>
    <x v="9"/>
    <n v="41"/>
    <s v="GARCIA DAVID WILSON ALBERTO"/>
    <x v="0"/>
    <x v="0"/>
    <n v="214"/>
    <n v="23.7777777777778"/>
    <n v="197.858934169279"/>
    <s v="1 Descuento (Conduct) "/>
    <n v="110482.4765"/>
    <x v="1"/>
    <n v="13816.6667"/>
    <x v="1396"/>
    <x v="0"/>
    <m/>
  </r>
  <r>
    <d v="2025-06-01T03:07:27"/>
    <x v="1"/>
    <n v="42"/>
    <s v="PALACIO  RODRIGO"/>
    <x v="3"/>
    <x v="0"/>
    <n v="208"/>
    <n v="20.8"/>
    <n v="219.84326018808801"/>
    <m/>
    <n v="122758.3072"/>
    <x v="1"/>
    <n v="13816.6667"/>
    <x v="1396"/>
    <x v="0"/>
    <m/>
  </r>
  <r>
    <d v="2025-06-02T00:17:16"/>
    <x v="12"/>
    <n v="11"/>
    <s v="PEREZ RESTREPO YEIBER"/>
    <x v="1"/>
    <x v="0"/>
    <n v="199"/>
    <n v="18.090909090909101"/>
    <n v="220.17460317460299"/>
    <s v="4 Descuentos (Transbordo y usuarios desubicados) "/>
    <n v="122367.14290000001"/>
    <x v="0"/>
    <n v="11690"/>
    <x v="1397"/>
    <x v="0"/>
    <m/>
  </r>
  <r>
    <d v="2025-06-02T00:17:14"/>
    <x v="12"/>
    <n v="3"/>
    <s v="ALEXIS RESTREPO JAMES"/>
    <x v="3"/>
    <x v="0"/>
    <n v="172"/>
    <n v="17.2"/>
    <n v="200.15873015873001"/>
    <s v="3 Descuentos (Usuarios desubicados y despachador) "/>
    <n v="111242.85709999999"/>
    <x v="0"/>
    <n v="11690"/>
    <x v="1397"/>
    <x v="0"/>
    <m/>
  </r>
  <r>
    <d v="2025-06-02T00:17:14"/>
    <x v="12"/>
    <n v="4"/>
    <s v="SUAREZ ROLDAN BRAHIAN"/>
    <x v="3"/>
    <x v="0"/>
    <n v="187"/>
    <n v="18.7"/>
    <n v="200.15873015873001"/>
    <m/>
    <n v="111242.85709999999"/>
    <x v="0"/>
    <n v="11690"/>
    <x v="1397"/>
    <x v="0"/>
    <m/>
  </r>
  <r>
    <d v="2025-06-02T00:17:15"/>
    <x v="12"/>
    <n v="5"/>
    <s v="LONDOO LOPERA DUVAN ANDRES"/>
    <x v="9"/>
    <x v="1"/>
    <n v="244"/>
    <n v="20.3333333333333"/>
    <n v="240.19047619047601"/>
    <s v="Se descuenta el viaje de 6 40 am ya que NO ingresa a la minorista luego del recaudo."/>
    <n v="122367.0686"/>
    <x v="1"/>
    <n v="11690"/>
    <x v="1397"/>
    <x v="1"/>
    <n v="20.015999999999998"/>
  </r>
  <r>
    <d v="2025-06-02T00:17:15"/>
    <x v="12"/>
    <n v="6"/>
    <s v="GUTIERREZ ARICAPA DANIEL HUMBERTO "/>
    <x v="0"/>
    <x v="0"/>
    <n v="186"/>
    <n v="20.6666666666667"/>
    <n v="180.142857142857"/>
    <m/>
    <n v="100118.5714"/>
    <x v="0"/>
    <n v="11690"/>
    <x v="1397"/>
    <x v="0"/>
    <m/>
  </r>
  <r>
    <d v="2025-06-02T00:17:15"/>
    <x v="12"/>
    <n v="7"/>
    <s v="GIRALDO GIRALDO YOVIN ANDRES"/>
    <x v="13"/>
    <x v="0"/>
    <n v="304"/>
    <n v="21.714285714285701"/>
    <n v="280.222222222222"/>
    <m/>
    <n v="155740"/>
    <x v="1"/>
    <n v="11690"/>
    <x v="1397"/>
    <x v="0"/>
    <m/>
  </r>
  <r>
    <d v="2025-06-02T00:17:16"/>
    <x v="12"/>
    <n v="8"/>
    <s v="BERNAL RONDON KEVIN OSWALDO"/>
    <x v="9"/>
    <x v="0"/>
    <n v="248"/>
    <n v="20.6666666666667"/>
    <n v="240.19047619047601"/>
    <m/>
    <n v="133491.42860000001"/>
    <x v="1"/>
    <n v="11690"/>
    <x v="1397"/>
    <x v="0"/>
    <m/>
  </r>
  <r>
    <d v="2025-06-02T00:17:16"/>
    <x v="12"/>
    <n v="17"/>
    <s v="MURILLO  YORMAN ANDRES"/>
    <x v="0"/>
    <x v="0"/>
    <n v="202"/>
    <n v="22.4444444444444"/>
    <n v="180.142857142857"/>
    <m/>
    <n v="100118.5714"/>
    <x v="0"/>
    <n v="11690"/>
    <x v="1397"/>
    <x v="0"/>
    <m/>
  </r>
  <r>
    <d v="2025-06-02T00:17:17"/>
    <x v="12"/>
    <n v="20"/>
    <s v="VALENCIA MENDOZA JHON"/>
    <x v="3"/>
    <x v="0"/>
    <n v="248"/>
    <n v="24.8"/>
    <n v="200.15873015873001"/>
    <m/>
    <n v="111242.85709999999"/>
    <x v="0"/>
    <n v="11690"/>
    <x v="1397"/>
    <x v="0"/>
    <m/>
  </r>
  <r>
    <d v="2025-06-02T00:17:17"/>
    <x v="12"/>
    <n v="21"/>
    <s v="DAVID  HENRY GIOVANNY"/>
    <x v="11"/>
    <x v="0"/>
    <n v="22"/>
    <n v="11"/>
    <n v="40.031746031746003"/>
    <m/>
    <n v="22248.571400000001"/>
    <x v="0"/>
    <n v="11690"/>
    <x v="1397"/>
    <x v="0"/>
    <m/>
  </r>
  <r>
    <d v="2025-06-02T00:17:17"/>
    <x v="12"/>
    <n v="23"/>
    <s v="SALDARRIAGA PARRA LUIS ALBERTO"/>
    <x v="10"/>
    <x v="0"/>
    <n v="83"/>
    <n v="20.75"/>
    <n v="80.063492063492106"/>
    <m/>
    <n v="44497.142899999999"/>
    <x v="2"/>
    <n v="11690"/>
    <x v="1397"/>
    <x v="0"/>
    <m/>
  </r>
  <r>
    <d v="2025-06-02T00:17:17"/>
    <x v="12"/>
    <n v="26"/>
    <s v="CIRO MARIN RODRIGO ALBERTO "/>
    <x v="6"/>
    <x v="0"/>
    <n v="146"/>
    <n v="18.25"/>
    <n v="160.12698412698401"/>
    <m/>
    <n v="88994.285699999993"/>
    <x v="0"/>
    <n v="11690"/>
    <x v="1397"/>
    <x v="0"/>
    <m/>
  </r>
  <r>
    <d v="2025-06-02T00:17:18"/>
    <x v="12"/>
    <n v="27"/>
    <s v="RUA CHAVARRIA JEFERSON ANDREY"/>
    <x v="12"/>
    <x v="0"/>
    <n v="238"/>
    <n v="18.307692307692299"/>
    <n v="260.20634920634899"/>
    <m/>
    <n v="144615.71429999999"/>
    <x v="0"/>
    <n v="11690"/>
    <x v="1397"/>
    <x v="0"/>
    <m/>
  </r>
  <r>
    <d v="2025-06-02T00:17:18"/>
    <x v="12"/>
    <n v="31"/>
    <s v="AGUIRRE GARCIA DEIMAR ANDRES"/>
    <x v="0"/>
    <x v="0"/>
    <n v="147"/>
    <n v="16.3333333333333"/>
    <n v="180.142857142857"/>
    <m/>
    <n v="100118.5714"/>
    <x v="0"/>
    <n v="11690"/>
    <x v="1397"/>
    <x v="0"/>
    <m/>
  </r>
  <r>
    <d v="2025-06-02T00:17:18"/>
    <x v="12"/>
    <n v="33"/>
    <s v="MARULANDA JARAMILLO DAWER ANDRES"/>
    <x v="1"/>
    <x v="1"/>
    <n v="211"/>
    <n v="19.181818181818201"/>
    <n v="220.17460317460299"/>
    <s v="Se descuenta el viaje de 6 23 am ya que NO ingresa a la minorista luego del recaudo"/>
    <n v="122367.14290000001"/>
    <x v="0"/>
    <n v="11690"/>
    <x v="1397"/>
    <x v="0"/>
    <m/>
  </r>
  <r>
    <d v="2025-06-02T00:17:19"/>
    <x v="12"/>
    <n v="34"/>
    <s v="PALACIO  RODRIGO"/>
    <x v="2"/>
    <x v="0"/>
    <n v="172"/>
    <n v="28.6666666666667"/>
    <n v="120.095238095238"/>
    <m/>
    <n v="66745.714300000007"/>
    <x v="0"/>
    <n v="11690"/>
    <x v="1397"/>
    <x v="0"/>
    <m/>
  </r>
  <r>
    <d v="2025-06-02T00:17:19"/>
    <x v="12"/>
    <n v="37"/>
    <s v="HINCAPIE LOPEZ DIDIER FABIAN"/>
    <x v="9"/>
    <x v="0"/>
    <n v="260"/>
    <n v="21.6666666666667"/>
    <n v="240.19047619047601"/>
    <m/>
    <n v="133491.42860000001"/>
    <x v="1"/>
    <n v="11690"/>
    <x v="1397"/>
    <x v="0"/>
    <m/>
  </r>
  <r>
    <d v="2025-06-02T00:17:19"/>
    <x v="12"/>
    <n v="39"/>
    <s v="CERVANTES MARTINEZ FELIX ENRIQUE"/>
    <x v="1"/>
    <x v="0"/>
    <n v="208"/>
    <n v="18.909090909090899"/>
    <n v="220.17460317460299"/>
    <s v="2 Descuentos (Despachador y usuario desubicado) "/>
    <n v="111242.78290000001"/>
    <x v="0"/>
    <n v="11690"/>
    <x v="1397"/>
    <x v="1"/>
    <n v="20.015999999999998"/>
  </r>
  <r>
    <d v="2025-06-02T00:17:20"/>
    <x v="12"/>
    <n v="41"/>
    <s v="GARCIA DAVID WILSON ALBERTO"/>
    <x v="1"/>
    <x v="0"/>
    <n v="187"/>
    <n v="17"/>
    <n v="220.17460317460299"/>
    <m/>
    <n v="122367.14290000001"/>
    <x v="1"/>
    <n v="11690"/>
    <x v="1397"/>
    <x v="0"/>
    <m/>
  </r>
  <r>
    <d v="2025-06-02T00:17:20"/>
    <x v="12"/>
    <n v="42"/>
    <s v="PALACIO  RODRIGO"/>
    <x v="8"/>
    <x v="0"/>
    <n v="119"/>
    <n v="23.8"/>
    <n v="100.079365079365"/>
    <m/>
    <n v="55621.428599999999"/>
    <x v="1"/>
    <n v="11690"/>
    <x v="1397"/>
    <x v="0"/>
    <m/>
  </r>
  <r>
    <d v="2025-06-03T01:47:18"/>
    <x v="12"/>
    <n v="2"/>
    <s v="PARIAS MURIEL JHON FREDY"/>
    <x v="0"/>
    <x v="0"/>
    <n v="117"/>
    <n v="13"/>
    <n v="155.25"/>
    <m/>
    <n v="85556.25"/>
    <x v="1"/>
    <n v="10821.739100000001"/>
    <x v="1398"/>
    <x v="0"/>
    <m/>
  </r>
  <r>
    <d v="2025-06-03T01:47:18"/>
    <x v="12"/>
    <n v="4"/>
    <s v="SUAREZ ROLDAN BRAHIAN"/>
    <x v="6"/>
    <x v="0"/>
    <n v="107"/>
    <n v="13.375"/>
    <n v="138"/>
    <m/>
    <n v="76050"/>
    <x v="0"/>
    <n v="10821.739100000001"/>
    <x v="1398"/>
    <x v="0"/>
    <m/>
  </r>
  <r>
    <d v="2025-06-03T01:47:18"/>
    <x v="12"/>
    <n v="5"/>
    <s v="LONDOO LOPERA DUVAN ANDRES"/>
    <x v="4"/>
    <x v="0"/>
    <n v="119"/>
    <n v="17"/>
    <n v="120.75"/>
    <m/>
    <n v="66543.75"/>
    <x v="1"/>
    <n v="10821.739100000001"/>
    <x v="1398"/>
    <x v="0"/>
    <m/>
  </r>
  <r>
    <d v="2025-06-03T01:47:19"/>
    <x v="12"/>
    <n v="6"/>
    <s v="LOPEZ PINEDA DANIEL ESTIVEN "/>
    <x v="6"/>
    <x v="0"/>
    <n v="180"/>
    <n v="22.5"/>
    <n v="138"/>
    <m/>
    <n v="76050"/>
    <x v="0"/>
    <n v="10821.739100000001"/>
    <x v="1398"/>
    <x v="0"/>
    <m/>
  </r>
  <r>
    <d v="2025-06-03T01:47:19"/>
    <x v="12"/>
    <n v="8"/>
    <s v="BERNAL RONDON KEVIN OSWALDO"/>
    <x v="0"/>
    <x v="0"/>
    <n v="126"/>
    <n v="14"/>
    <n v="155.25"/>
    <m/>
    <n v="85556.25"/>
    <x v="1"/>
    <n v="10821.739100000001"/>
    <x v="1398"/>
    <x v="0"/>
    <m/>
  </r>
  <r>
    <d v="2025-06-03T01:47:19"/>
    <x v="12"/>
    <n v="10"/>
    <s v="MARIN ALZATE KEVIN ANDRES"/>
    <x v="0"/>
    <x v="0"/>
    <n v="205"/>
    <n v="22.7777777777778"/>
    <n v="155.25"/>
    <m/>
    <n v="85556.25"/>
    <x v="0"/>
    <n v="10821.739100000001"/>
    <x v="1398"/>
    <x v="0"/>
    <m/>
  </r>
  <r>
    <d v="2025-06-03T01:47:20"/>
    <x v="12"/>
    <n v="12"/>
    <s v="JIMENEZ JIMENEZ OMAR DAVID"/>
    <x v="3"/>
    <x v="0"/>
    <n v="177"/>
    <n v="17.7"/>
    <n v="172.5"/>
    <m/>
    <n v="95062.5"/>
    <x v="0"/>
    <n v="10821.739100000001"/>
    <x v="1398"/>
    <x v="0"/>
    <m/>
  </r>
  <r>
    <d v="2025-06-03T01:47:20"/>
    <x v="12"/>
    <n v="15"/>
    <s v="HERNANDEZ MACIAS GILBERTO"/>
    <x v="0"/>
    <x v="0"/>
    <n v="183"/>
    <n v="20.3333333333333"/>
    <n v="155.25"/>
    <m/>
    <n v="85556.25"/>
    <x v="1"/>
    <n v="10821.739100000001"/>
    <x v="1398"/>
    <x v="0"/>
    <m/>
  </r>
  <r>
    <d v="2025-06-03T01:47:21"/>
    <x v="12"/>
    <n v="18"/>
    <s v="BETANCUR GUZMAN JHON FERNANDO"/>
    <x v="6"/>
    <x v="0"/>
    <n v="150"/>
    <n v="18.75"/>
    <n v="138"/>
    <m/>
    <n v="76050"/>
    <x v="0"/>
    <n v="10821.739100000001"/>
    <x v="1398"/>
    <x v="0"/>
    <m/>
  </r>
  <r>
    <d v="2025-06-03T01:47:20"/>
    <x v="12"/>
    <n v="16"/>
    <s v="PEREZ GARCIA JUAN ESTEBAN"/>
    <x v="0"/>
    <x v="0"/>
    <n v="109"/>
    <n v="12.1111111111111"/>
    <n v="155.25"/>
    <m/>
    <n v="85556.25"/>
    <x v="0"/>
    <n v="10821.739100000001"/>
    <x v="1398"/>
    <x v="0"/>
    <m/>
  </r>
  <r>
    <d v="2025-06-03T01:47:20"/>
    <x v="12"/>
    <n v="14"/>
    <s v="DIAZ LOZADA ANDRES FELIPE"/>
    <x v="0"/>
    <x v="0"/>
    <n v="146"/>
    <n v="16.2222222222222"/>
    <n v="155.25"/>
    <s v="1 Descuento (Despachador)"/>
    <n v="85556.25"/>
    <x v="1"/>
    <n v="10821.739100000001"/>
    <x v="1398"/>
    <x v="0"/>
    <m/>
  </r>
  <r>
    <d v="2025-06-03T01:47:21"/>
    <x v="12"/>
    <n v="20"/>
    <s v="VALENCIA MENDOZA JHON"/>
    <x v="6"/>
    <x v="0"/>
    <n v="180"/>
    <n v="22.5"/>
    <n v="138"/>
    <m/>
    <n v="76050"/>
    <x v="0"/>
    <n v="10821.739100000001"/>
    <x v="1398"/>
    <x v="0"/>
    <m/>
  </r>
  <r>
    <d v="2025-06-03T01:47:21"/>
    <x v="12"/>
    <n v="22"/>
    <s v="QUIRAMA CASTAEDA JHON JADER"/>
    <x v="0"/>
    <x v="0"/>
    <n v="132"/>
    <n v="14.6666666666667"/>
    <n v="155.25"/>
    <m/>
    <n v="85556.25"/>
    <x v="1"/>
    <n v="10821.739100000001"/>
    <x v="1398"/>
    <x v="0"/>
    <m/>
  </r>
  <r>
    <d v="2025-06-03T01:47:21"/>
    <x v="12"/>
    <n v="24"/>
    <s v="HERRERA GIRALDO DAVINSON"/>
    <x v="3"/>
    <x v="0"/>
    <n v="141"/>
    <n v="14.1"/>
    <n v="172.5"/>
    <m/>
    <n v="95062.5"/>
    <x v="0"/>
    <n v="10821.739100000001"/>
    <x v="1398"/>
    <x v="0"/>
    <m/>
  </r>
  <r>
    <d v="2025-06-03T01:47:22"/>
    <x v="12"/>
    <n v="28"/>
    <s v="AGUDELO GARCIA LLORDIN ELIAS"/>
    <x v="3"/>
    <x v="0"/>
    <n v="197"/>
    <n v="19.7"/>
    <n v="172.5"/>
    <m/>
    <n v="95062.5"/>
    <x v="0"/>
    <n v="10821.739100000001"/>
    <x v="1398"/>
    <x v="0"/>
    <m/>
  </r>
  <r>
    <d v="2025-06-03T01:47:22"/>
    <x v="12"/>
    <n v="30"/>
    <s v="MARTINEZ  WILMAR"/>
    <x v="8"/>
    <x v="0"/>
    <n v="86"/>
    <n v="17.2"/>
    <n v="86.25"/>
    <m/>
    <n v="47531.25"/>
    <x v="0"/>
    <n v="10821.739100000001"/>
    <x v="1398"/>
    <x v="0"/>
    <m/>
  </r>
  <r>
    <d v="2025-06-03T01:47:22"/>
    <x v="12"/>
    <n v="31"/>
    <s v="LEON PEREZ RAUL ENRIQUE"/>
    <x v="10"/>
    <x v="0"/>
    <n v="53"/>
    <n v="13.25"/>
    <n v="69"/>
    <m/>
    <n v="38025"/>
    <x v="0"/>
    <n v="10821.739100000001"/>
    <x v="1398"/>
    <x v="0"/>
    <m/>
  </r>
  <r>
    <d v="2025-06-03T01:47:22"/>
    <x v="12"/>
    <n v="32"/>
    <s v="AGUDELO GARCIA DENIN ANGELO"/>
    <x v="0"/>
    <x v="0"/>
    <n v="147"/>
    <n v="16.3333333333333"/>
    <n v="155.25"/>
    <s v="2 Descuentos (Despachador y usuario desubicado) "/>
    <n v="85556.25"/>
    <x v="0"/>
    <n v="10821.739100000001"/>
    <x v="1398"/>
    <x v="0"/>
    <m/>
  </r>
  <r>
    <d v="2025-06-03T01:47:23"/>
    <x v="12"/>
    <n v="34"/>
    <s v="LOPERA ALVAREZ ESTIVEN"/>
    <x v="0"/>
    <x v="0"/>
    <n v="181"/>
    <n v="20.1111111111111"/>
    <n v="155.25"/>
    <s v="2 Descuentos (Despachador) "/>
    <n v="85556.25"/>
    <x v="0"/>
    <n v="10821.739100000001"/>
    <x v="1398"/>
    <x v="0"/>
    <m/>
  </r>
  <r>
    <d v="2025-06-03T01:47:23"/>
    <x v="12"/>
    <n v="36"/>
    <s v="MARTINEZ CHAVERRA LUIS NORBERTO"/>
    <x v="0"/>
    <x v="0"/>
    <n v="152"/>
    <n v="16.8888888888889"/>
    <n v="155.25"/>
    <m/>
    <n v="85556.25"/>
    <x v="0"/>
    <n v="10821.739100000001"/>
    <x v="1398"/>
    <x v="0"/>
    <m/>
  </r>
  <r>
    <d v="2025-06-03T01:47:23"/>
    <x v="12"/>
    <n v="38"/>
    <s v="LEON PEREZ RAUL ENRIQUE"/>
    <x v="2"/>
    <x v="0"/>
    <n v="77"/>
    <n v="12.8333333333333"/>
    <n v="103.5"/>
    <m/>
    <n v="57037.5"/>
    <x v="0"/>
    <n v="10821.739100000001"/>
    <x v="1398"/>
    <x v="0"/>
    <m/>
  </r>
  <r>
    <d v="2025-06-03T01:47:23"/>
    <x v="12"/>
    <n v="39"/>
    <s v="PALMAR PANA EDIXON JOSUE"/>
    <x v="6"/>
    <x v="0"/>
    <n v="166"/>
    <n v="20.75"/>
    <n v="138"/>
    <m/>
    <n v="76050"/>
    <x v="0"/>
    <n v="10821.739100000001"/>
    <x v="1398"/>
    <x v="0"/>
    <m/>
  </r>
  <r>
    <d v="2025-06-03T01:47:24"/>
    <x v="12"/>
    <n v="40"/>
    <s v="OCAMPO OCAMPO ANTONIO JOSE"/>
    <x v="3"/>
    <x v="0"/>
    <n v="181"/>
    <n v="18.100000000000001"/>
    <n v="172.5"/>
    <m/>
    <n v="95062.5"/>
    <x v="0"/>
    <n v="10821.739100000001"/>
    <x v="1398"/>
    <x v="0"/>
    <m/>
  </r>
  <r>
    <d v="2025-06-04T02:51:48"/>
    <x v="1"/>
    <n v="1"/>
    <s v="ROJAS ESCOBAR CRISTIAN ESNEIDER"/>
    <x v="3"/>
    <x v="0"/>
    <n v="220"/>
    <n v="22"/>
    <n v="240.39634146341501"/>
    <s v="2 Descuentos (Conducts) "/>
    <n v="134781.85980000001"/>
    <x v="0"/>
    <n v="12912.8205"/>
    <x v="1399"/>
    <x v="0"/>
    <m/>
  </r>
  <r>
    <d v="2025-06-04T02:51:48"/>
    <x v="9"/>
    <n v="2"/>
    <s v="PARIAS MURIEL JHON FREDY"/>
    <x v="0"/>
    <x v="0"/>
    <n v="241"/>
    <n v="26.7777777777778"/>
    <n v="216.35670731707299"/>
    <s v="1 Descuento (Conduct) "/>
    <n v="121303.6738"/>
    <x v="1"/>
    <n v="12912.8205"/>
    <x v="1399"/>
    <x v="0"/>
    <m/>
  </r>
  <r>
    <d v="2025-06-04T02:51:48"/>
    <x v="1"/>
    <n v="3"/>
    <s v="ALEXIS RESTREPO JAMES "/>
    <x v="8"/>
    <x v="0"/>
    <n v="118"/>
    <n v="23.6"/>
    <n v="120.19817073170699"/>
    <m/>
    <n v="67390.929900000003"/>
    <x v="0"/>
    <n v="12912.8205"/>
    <x v="1399"/>
    <x v="0"/>
    <m/>
  </r>
  <r>
    <d v="2025-06-04T02:51:48"/>
    <x v="9"/>
    <n v="4"/>
    <s v="SUAREZ ROLDAN BRAHIAN"/>
    <x v="3"/>
    <x v="0"/>
    <n v="281"/>
    <n v="28.1"/>
    <n v="240.39634146341501"/>
    <m/>
    <n v="134781.85980000001"/>
    <x v="0"/>
    <n v="12912.8205"/>
    <x v="1399"/>
    <x v="0"/>
    <m/>
  </r>
  <r>
    <d v="2025-06-04T02:51:49"/>
    <x v="1"/>
    <n v="5"/>
    <s v="LONDOO LOPERA DUVAN ANDRES"/>
    <x v="1"/>
    <x v="0"/>
    <n v="279"/>
    <n v="25.363636363636399"/>
    <n v="264.43597560975599"/>
    <s v="1 Descuento (Usuario movilidad reducida) "/>
    <n v="148260.04569999999"/>
    <x v="1"/>
    <n v="12912.8205"/>
    <x v="1399"/>
    <x v="0"/>
    <m/>
  </r>
  <r>
    <d v="2025-06-04T02:51:49"/>
    <x v="9"/>
    <n v="6"/>
    <s v="LOPEZ PINEDA DANIEL ESTIVEN"/>
    <x v="0"/>
    <x v="0"/>
    <n v="196"/>
    <n v="21.7777777777778"/>
    <n v="216.35670731707299"/>
    <m/>
    <n v="121303.6738"/>
    <x v="0"/>
    <n v="12912.8205"/>
    <x v="1399"/>
    <x v="0"/>
    <m/>
  </r>
  <r>
    <d v="2025-06-04T02:51:49"/>
    <x v="1"/>
    <n v="7"/>
    <s v="GIRALDO GIRALDO YOVIN ANDRES"/>
    <x v="9"/>
    <x v="3"/>
    <n v="289"/>
    <n v="24.0833333333333"/>
    <n v="288.47560975609798"/>
    <s v="2 Descuentos (Usuarios desubicados) "/>
    <n v="161738.2317"/>
    <x v="1"/>
    <n v="12912.8205"/>
    <x v="1399"/>
    <x v="0"/>
    <m/>
  </r>
  <r>
    <d v="2025-06-04T02:51:49"/>
    <x v="9"/>
    <n v="8"/>
    <s v="GONZALEZ PEREZ RAFAEL JOSE"/>
    <x v="1"/>
    <x v="0"/>
    <n v="282"/>
    <n v="25.636363636363601"/>
    <n v="264.43597560975599"/>
    <m/>
    <n v="148260.04569999999"/>
    <x v="1"/>
    <n v="12912.8205"/>
    <x v="1399"/>
    <x v="0"/>
    <m/>
  </r>
  <r>
    <d v="2025-06-04T02:51:50"/>
    <x v="1"/>
    <n v="9"/>
    <s v="SERNA GONZALES GEOVANNY ANDRES"/>
    <x v="3"/>
    <x v="0"/>
    <n v="255"/>
    <n v="25.5"/>
    <n v="240.39634146341501"/>
    <s v="2 Descuentos (Usuarios desubicados) "/>
    <n v="134781.85980000001"/>
    <x v="0"/>
    <n v="12912.8205"/>
    <x v="1399"/>
    <x v="0"/>
    <m/>
  </r>
  <r>
    <d v="2025-06-04T02:51:50"/>
    <x v="9"/>
    <n v="10"/>
    <s v="MARIN ALZATE KEVIN ANDRES"/>
    <x v="0"/>
    <x v="0"/>
    <n v="204"/>
    <n v="22.6666666666667"/>
    <n v="216.35670731707299"/>
    <s v="2 Descuentos (Despachador y Usuario desubicado) "/>
    <n v="121303.6738"/>
    <x v="0"/>
    <n v="12912.8205"/>
    <x v="1399"/>
    <x v="0"/>
    <m/>
  </r>
  <r>
    <d v="2025-06-04T02:51:50"/>
    <x v="1"/>
    <n v="11"/>
    <s v="LOPERA ALVAREZ ESTIVEN"/>
    <x v="5"/>
    <x v="0"/>
    <n v="14"/>
    <n v="14"/>
    <n v="24.039634146341498"/>
    <m/>
    <n v="13478.186"/>
    <x v="0"/>
    <n v="12912.8205"/>
    <x v="1399"/>
    <x v="0"/>
    <m/>
  </r>
  <r>
    <d v="2025-06-04T02:51:51"/>
    <x v="9"/>
    <n v="12"/>
    <s v="JIMENEZ JIMENEZ OMAR DAVID"/>
    <x v="6"/>
    <x v="0"/>
    <n v="202"/>
    <n v="25.25"/>
    <n v="192.31707317073199"/>
    <m/>
    <n v="107825.4878"/>
    <x v="0"/>
    <n v="12912.8205"/>
    <x v="1399"/>
    <x v="0"/>
    <m/>
  </r>
  <r>
    <d v="2025-06-04T02:51:51"/>
    <x v="1"/>
    <n v="13"/>
    <s v="CERVANTES MARTINEZ FELIX ENRIQUE"/>
    <x v="6"/>
    <x v="0"/>
    <n v="202"/>
    <n v="25.25"/>
    <n v="192.31707317073199"/>
    <m/>
    <n v="107825.4878"/>
    <x v="0"/>
    <n v="12912.8205"/>
    <x v="1399"/>
    <x v="0"/>
    <m/>
  </r>
  <r>
    <d v="2025-06-04T02:51:51"/>
    <x v="9"/>
    <n v="14"/>
    <s v="DIAZ LOZADA ANDRES FELIPE"/>
    <x v="2"/>
    <x v="0"/>
    <n v="190"/>
    <n v="31.6666666666667"/>
    <n v="144.23780487804899"/>
    <m/>
    <n v="80869.115900000004"/>
    <x v="1"/>
    <n v="12912.8205"/>
    <x v="1399"/>
    <x v="0"/>
    <m/>
  </r>
  <r>
    <d v="2025-06-04T02:51:51"/>
    <x v="1"/>
    <n v="15"/>
    <s v="HERNANDEZ MACIAS GILBERTO"/>
    <x v="1"/>
    <x v="0"/>
    <n v="242"/>
    <n v="22"/>
    <n v="264.43597560975599"/>
    <s v="1 Descuento (Despachador) "/>
    <n v="148260.04569999999"/>
    <x v="1"/>
    <n v="12912.8205"/>
    <x v="1399"/>
    <x v="0"/>
    <m/>
  </r>
  <r>
    <d v="2025-06-04T02:51:51"/>
    <x v="9"/>
    <n v="16"/>
    <s v="PEREZ GARCIA JUAN ESTEBAN"/>
    <x v="0"/>
    <x v="0"/>
    <n v="179"/>
    <n v="19.8888888888889"/>
    <n v="216.35670731707299"/>
    <m/>
    <n v="121303.6738"/>
    <x v="0"/>
    <n v="12912.8205"/>
    <x v="1399"/>
    <x v="0"/>
    <m/>
  </r>
  <r>
    <d v="2025-06-04T02:51:52"/>
    <x v="1"/>
    <n v="17"/>
    <s v="ESPINOZA CHAVARRIA GUILLERMO LEON"/>
    <x v="3"/>
    <x v="0"/>
    <n v="295"/>
    <n v="29.5"/>
    <n v="240.39634146341501"/>
    <s v="4 Descuentos (Monitoreo y Despachador) "/>
    <n v="134781.85980000001"/>
    <x v="0"/>
    <n v="12912.8205"/>
    <x v="1399"/>
    <x v="0"/>
    <m/>
  </r>
  <r>
    <d v="2025-06-04T02:51:52"/>
    <x v="9"/>
    <n v="20"/>
    <s v="VALENCIA MENDOZA JHON"/>
    <x v="15"/>
    <x v="0"/>
    <n v="318"/>
    <n v="21.2"/>
    <n v="360.59451219512198"/>
    <s v="1 Descuento (Despachador) "/>
    <n v="202172.78959999999"/>
    <x v="0"/>
    <n v="12912.8205"/>
    <x v="1399"/>
    <x v="0"/>
    <m/>
  </r>
  <r>
    <d v="2025-06-04T02:51:52"/>
    <x v="1"/>
    <n v="21"/>
    <s v="DURANGO DAVID JOSE"/>
    <x v="14"/>
    <x v="3"/>
    <n v="8"/>
    <n v="16"/>
    <n v="12.019817073170699"/>
    <m/>
    <n v="6739.0929999999998"/>
    <x v="0"/>
    <n v="12912.8205"/>
    <x v="1399"/>
    <x v="0"/>
    <m/>
  </r>
  <r>
    <d v="2025-06-04T02:51:52"/>
    <x v="9"/>
    <n v="22"/>
    <s v="QUIRAMA CASTAEDA JHON JADER"/>
    <x v="6"/>
    <x v="0"/>
    <n v="178"/>
    <n v="23.733333333333299"/>
    <n v="180.29725609756099"/>
    <m/>
    <n v="101086.39479999999"/>
    <x v="1"/>
    <n v="12912.8205"/>
    <x v="1399"/>
    <x v="0"/>
    <m/>
  </r>
  <r>
    <d v="2025-06-04T02:51:53"/>
    <x v="1"/>
    <n v="23"/>
    <s v="SALDARRIAGA PARRA LUIS ALBERTO"/>
    <x v="6"/>
    <x v="0"/>
    <n v="191"/>
    <n v="23.875"/>
    <n v="192.31707317073199"/>
    <s v="Se descuenta el viaje de 7 08 am ya que NO espera el tiempo indicado en el paradero. 1 Descuento (Asociado) "/>
    <n v="101086.28780000001"/>
    <x v="2"/>
    <n v="12912.8205"/>
    <x v="1399"/>
    <x v="2"/>
    <n v="12.02"/>
  </r>
  <r>
    <d v="2025-06-04T02:51:53"/>
    <x v="9"/>
    <n v="24"/>
    <s v="HERRERA GIRALDO DAVINSON"/>
    <x v="0"/>
    <x v="0"/>
    <n v="175"/>
    <n v="19.4444444444444"/>
    <n v="216.35670731707299"/>
    <m/>
    <n v="121303.6738"/>
    <x v="0"/>
    <n v="12912.8205"/>
    <x v="1399"/>
    <x v="0"/>
    <m/>
  </r>
  <r>
    <d v="2025-06-04T02:51:53"/>
    <x v="1"/>
    <n v="25"/>
    <s v="JIMENEZ HURTADO CARLOS ESTIVEN "/>
    <x v="6"/>
    <x v="0"/>
    <n v="195"/>
    <n v="24.375"/>
    <n v="192.31707317073199"/>
    <s v="10 Descuentos (Transbordo) "/>
    <n v="107825.4878"/>
    <x v="1"/>
    <n v="12912.8205"/>
    <x v="1399"/>
    <x v="0"/>
    <m/>
  </r>
  <r>
    <d v="2025-06-04T02:51:53"/>
    <x v="9"/>
    <n v="26"/>
    <s v="CIRO MARIN RODRIGO ALBERTO"/>
    <x v="10"/>
    <x v="0"/>
    <n v="104"/>
    <n v="29.714285714285701"/>
    <n v="84.138719512195095"/>
    <s v="2 Descuentos (Usuarios desubicados) "/>
    <n v="47173.650900000001"/>
    <x v="0"/>
    <n v="12912.8205"/>
    <x v="1399"/>
    <x v="0"/>
    <m/>
  </r>
  <r>
    <d v="2025-06-04T02:51:54"/>
    <x v="1"/>
    <n v="27"/>
    <s v="FLORES RINCON JORGE ALBERTO"/>
    <x v="13"/>
    <x v="0"/>
    <n v="328"/>
    <n v="23.428571428571399"/>
    <n v="336.55487804877998"/>
    <s v="FERNEY HENAO Realiz 6 viajes donde moviliz 132 Usuarios "/>
    <n v="188694.60370000001"/>
    <x v="0"/>
    <n v="12912.8205"/>
    <x v="1399"/>
    <x v="0"/>
    <m/>
  </r>
  <r>
    <d v="2025-06-04T02:51:54"/>
    <x v="9"/>
    <n v="28"/>
    <s v="GUTIERREZ ARICAPA DANIEL HUMBERTO"/>
    <x v="0"/>
    <x v="0"/>
    <n v="216"/>
    <n v="24"/>
    <n v="216.35670731707299"/>
    <s v="2 Descuentos (Usuarios desubicados) "/>
    <n v="121303.6738"/>
    <x v="0"/>
    <n v="12912.8205"/>
    <x v="1399"/>
    <x v="0"/>
    <m/>
  </r>
  <r>
    <d v="2025-06-04T02:51:54"/>
    <x v="1"/>
    <n v="30"/>
    <s v="MARTINEZ  WILMAR"/>
    <x v="9"/>
    <x v="0"/>
    <n v="248"/>
    <n v="20.6666666666667"/>
    <n v="288.47560975609798"/>
    <m/>
    <n v="161738.2317"/>
    <x v="0"/>
    <n v="12912.8205"/>
    <x v="1399"/>
    <x v="0"/>
    <m/>
  </r>
  <r>
    <d v="2025-06-04T02:51:54"/>
    <x v="9"/>
    <n v="31"/>
    <s v="AGUIRRE GARCIA DEIMAR ANDRES"/>
    <x v="0"/>
    <x v="0"/>
    <n v="198"/>
    <n v="22"/>
    <n v="216.35670731707299"/>
    <s v="2 Descuentos (Despachador y conduct) "/>
    <n v="121303.6738"/>
    <x v="0"/>
    <n v="12912.8205"/>
    <x v="1399"/>
    <x v="0"/>
    <m/>
  </r>
  <r>
    <d v="2025-06-04T02:51:54"/>
    <x v="1"/>
    <n v="32"/>
    <s v="AGUDELO GARCIA DENIN ANGELO"/>
    <x v="11"/>
    <x v="0"/>
    <n v="74"/>
    <n v="29.6"/>
    <n v="60.099085365853703"/>
    <s v="2 Descuentos (Conducts) "/>
    <n v="33695.464899999999"/>
    <x v="0"/>
    <n v="12912.8205"/>
    <x v="1399"/>
    <x v="0"/>
    <m/>
  </r>
  <r>
    <d v="2025-06-04T02:51:55"/>
    <x v="9"/>
    <n v="33"/>
    <s v="MARULANDA JARAMILLO DAWER ANDRES"/>
    <x v="6"/>
    <x v="0"/>
    <n v="176"/>
    <n v="23.466666666666701"/>
    <n v="180.29725609756099"/>
    <m/>
    <n v="101086.39479999999"/>
    <x v="0"/>
    <n v="12912.8205"/>
    <x v="1399"/>
    <x v="0"/>
    <m/>
  </r>
  <r>
    <d v="2025-06-04T02:51:55"/>
    <x v="1"/>
    <n v="34"/>
    <s v="MONTOYA OSPINA GILBERTO ANTONIO"/>
    <x v="3"/>
    <x v="0"/>
    <n v="246"/>
    <n v="24.6"/>
    <n v="240.39634146341501"/>
    <m/>
    <n v="134781.85980000001"/>
    <x v="0"/>
    <n v="12912.8205"/>
    <x v="1399"/>
    <x v="0"/>
    <m/>
  </r>
  <r>
    <d v="2025-06-04T02:51:55"/>
    <x v="1"/>
    <n v="36"/>
    <s v="JARAMILLO JARAMILLO FRANCISCO WBEIMAR "/>
    <x v="4"/>
    <x v="0"/>
    <n v="169"/>
    <n v="24.1428571428571"/>
    <n v="168.27743902438999"/>
    <s v="2 Descuentos (Asociado y Usuario desubicado) "/>
    <n v="94347.301800000001"/>
    <x v="0"/>
    <n v="12912.8205"/>
    <x v="1399"/>
    <x v="0"/>
    <m/>
  </r>
  <r>
    <d v="2025-06-04T02:51:55"/>
    <x v="9"/>
    <n v="35"/>
    <s v="PULGARIN GARCIA YONATHAN ANDRES"/>
    <x v="7"/>
    <x v="0"/>
    <n v="78"/>
    <n v="26"/>
    <n v="72.118902439024396"/>
    <m/>
    <n v="40434.5579"/>
    <x v="1"/>
    <n v="12912.8205"/>
    <x v="1399"/>
    <x v="0"/>
    <m/>
  </r>
  <r>
    <d v="2025-06-04T02:51:56"/>
    <x v="9"/>
    <n v="37"/>
    <s v="TABORDA ROJAS DIEGO ALEJANDRO"/>
    <x v="3"/>
    <x v="0"/>
    <n v="224"/>
    <n v="22.4"/>
    <n v="240.39634146341501"/>
    <m/>
    <n v="134781.85980000001"/>
    <x v="1"/>
    <n v="12912.8205"/>
    <x v="1399"/>
    <x v="0"/>
    <m/>
  </r>
  <r>
    <d v="2025-06-04T02:51:56"/>
    <x v="1"/>
    <n v="38"/>
    <s v="LEON PEREZ RAUL ENRIQUE "/>
    <x v="6"/>
    <x v="0"/>
    <n v="227"/>
    <n v="26.705882352941199"/>
    <n v="204.33689024390199"/>
    <s v="2 Descuentos (Usuarios desubicados) "/>
    <n v="114564.5808"/>
    <x v="0"/>
    <n v="12912.8205"/>
    <x v="1399"/>
    <x v="0"/>
    <m/>
  </r>
  <r>
    <d v="2025-06-04T02:51:56"/>
    <x v="9"/>
    <n v="39"/>
    <s v="PALMAR PANA EDIXON JOSUE"/>
    <x v="8"/>
    <x v="0"/>
    <n v="120"/>
    <n v="24"/>
    <n v="120.19817073170699"/>
    <s v="6 Descuentos (Conducts y Asociado) "/>
    <n v="67390.929900000003"/>
    <x v="0"/>
    <n v="12912.8205"/>
    <x v="1399"/>
    <x v="0"/>
    <m/>
  </r>
  <r>
    <d v="2025-06-04T02:51:56"/>
    <x v="1"/>
    <n v="40"/>
    <s v="OCAMPO OCAMPO ANTONIO JOSE"/>
    <x v="1"/>
    <x v="0"/>
    <n v="263"/>
    <n v="23.909090909090899"/>
    <n v="264.43597560975599"/>
    <m/>
    <n v="148260.04569999999"/>
    <x v="0"/>
    <n v="12912.8205"/>
    <x v="1399"/>
    <x v="0"/>
    <m/>
  </r>
  <r>
    <d v="2025-06-04T02:51:56"/>
    <x v="9"/>
    <n v="41"/>
    <s v="GARCIA DAVID WILSON ALBERTO"/>
    <x v="3"/>
    <x v="0"/>
    <n v="263"/>
    <n v="26.3"/>
    <n v="240.39634146341501"/>
    <m/>
    <n v="134781.85980000001"/>
    <x v="1"/>
    <n v="12912.8205"/>
    <x v="1399"/>
    <x v="0"/>
    <m/>
  </r>
  <r>
    <d v="2025-06-04T02:51:57"/>
    <x v="1"/>
    <n v="42"/>
    <s v="LOPERA ALVAREZ ESTIVEN"/>
    <x v="0"/>
    <x v="0"/>
    <n v="197"/>
    <n v="21.8888888888889"/>
    <n v="216.35670731707299"/>
    <s v="1 Descuento (Usuario movilidad reducida) "/>
    <n v="121303.6738"/>
    <x v="1"/>
    <n v="12912.8205"/>
    <x v="1399"/>
    <x v="0"/>
    <m/>
  </r>
  <r>
    <d v="2025-06-05T02:22:06"/>
    <x v="9"/>
    <n v="1"/>
    <s v="ROJAS ESCOBAR CRISTIAN ESNEIDER"/>
    <x v="0"/>
    <x v="0"/>
    <n v="164"/>
    <n v="18.2222222222222"/>
    <n v="198.734693877551"/>
    <s v="2 Descuentos (Monitoreo) "/>
    <n v="110994.7959"/>
    <x v="0"/>
    <n v="13559.459500000001"/>
    <x v="1400"/>
    <x v="0"/>
    <m/>
  </r>
  <r>
    <d v="2025-06-05T02:22:06"/>
    <x v="1"/>
    <n v="2"/>
    <s v="PARIAS MURIEL JHON FREDY"/>
    <x v="2"/>
    <x v="0"/>
    <n v="153"/>
    <n v="25.5"/>
    <n v="132.48979591836701"/>
    <m/>
    <n v="73996.530599999998"/>
    <x v="1"/>
    <n v="13559.459500000001"/>
    <x v="1400"/>
    <x v="0"/>
    <m/>
  </r>
  <r>
    <d v="2025-06-05T02:22:07"/>
    <x v="9"/>
    <n v="3"/>
    <s v="ALEXIS RESTREPO JAMES"/>
    <x v="8"/>
    <x v="0"/>
    <n v="144"/>
    <n v="28.8"/>
    <n v="110.408163265306"/>
    <s v="3 Descuentos (Usuarios movilidad reducida y desubicado) "/>
    <n v="61663.775500000003"/>
    <x v="0"/>
    <n v="13559.459500000001"/>
    <x v="1400"/>
    <x v="0"/>
    <m/>
  </r>
  <r>
    <d v="2025-06-05T02:22:07"/>
    <x v="1"/>
    <n v="4"/>
    <s v="SUAREZ ROLDAN BRAHIAN"/>
    <x v="3"/>
    <x v="0"/>
    <n v="198"/>
    <n v="19.8"/>
    <n v="220.816326530612"/>
    <m/>
    <n v="123327.55100000001"/>
    <x v="0"/>
    <n v="13559.459500000001"/>
    <x v="1400"/>
    <x v="0"/>
    <m/>
  </r>
  <r>
    <d v="2025-06-05T02:22:08"/>
    <x v="9"/>
    <n v="5"/>
    <s v="HERNANDEZ MACIAS GILBERTO"/>
    <x v="9"/>
    <x v="0"/>
    <n v="300"/>
    <n v="25"/>
    <n v="264.97959183673498"/>
    <m/>
    <n v="147993.0612"/>
    <x v="1"/>
    <n v="13559.459500000001"/>
    <x v="1400"/>
    <x v="0"/>
    <m/>
  </r>
  <r>
    <d v="2025-06-05T02:22:08"/>
    <x v="9"/>
    <n v="7"/>
    <s v="GIRALDO GIRALDO YOVIN ANDRES"/>
    <x v="13"/>
    <x v="0"/>
    <n v="332"/>
    <n v="23.714285714285701"/>
    <n v="309.142857142857"/>
    <s v="Se descuenta 0.5 viaje de 5 pm ya que abandona ruta sin autorizacion. 3 Descuentos (Usuarios movilidad reducida y desubicado) "/>
    <n v="166492.0864"/>
    <x v="1"/>
    <n v="13559.459500000001"/>
    <x v="1400"/>
    <x v="2"/>
    <n v="11.041"/>
  </r>
  <r>
    <d v="2025-06-05T02:22:08"/>
    <x v="1"/>
    <n v="6"/>
    <s v="LOPEZ PINEDA DANIEL ESTIVEN"/>
    <x v="3"/>
    <x v="0"/>
    <n v="207"/>
    <n v="20.7"/>
    <n v="220.816326530612"/>
    <s v="2 Descuentos (Despachador) "/>
    <n v="123327.55100000001"/>
    <x v="0"/>
    <n v="13559.459500000001"/>
    <x v="1400"/>
    <x v="0"/>
    <m/>
  </r>
  <r>
    <d v="2025-06-05T02:22:08"/>
    <x v="1"/>
    <n v="8"/>
    <s v="GONZALEZ PEREZ RAFAEL JOSE"/>
    <x v="6"/>
    <x v="0"/>
    <n v="213"/>
    <n v="26.625"/>
    <n v="176.65306122448999"/>
    <m/>
    <n v="98662.040800000002"/>
    <x v="1"/>
    <n v="13559.459500000001"/>
    <x v="1400"/>
    <x v="0"/>
    <m/>
  </r>
  <r>
    <d v="2025-06-05T02:22:09"/>
    <x v="9"/>
    <n v="9"/>
    <s v="SERNA GONZALES GEOVANNY ANDRES"/>
    <x v="2"/>
    <x v="0"/>
    <n v="179"/>
    <n v="29.8333333333333"/>
    <n v="132.48979591836701"/>
    <s v="1 Descuento (Usuario desubicado) "/>
    <n v="73996.530599999998"/>
    <x v="0"/>
    <n v="13559.459500000001"/>
    <x v="1400"/>
    <x v="0"/>
    <m/>
  </r>
  <r>
    <d v="2025-06-05T02:22:09"/>
    <x v="1"/>
    <n v="10"/>
    <s v="MARIN ALZATE KEVIN ANDRES"/>
    <x v="0"/>
    <x v="0"/>
    <n v="144"/>
    <n v="16"/>
    <n v="198.734693877551"/>
    <m/>
    <n v="110994.7959"/>
    <x v="0"/>
    <n v="13559.459500000001"/>
    <x v="1400"/>
    <x v="0"/>
    <m/>
  </r>
  <r>
    <d v="2025-06-05T02:22:09"/>
    <x v="9"/>
    <n v="11"/>
    <s v="PEREZ RESTREPO YEIBER"/>
    <x v="0"/>
    <x v="0"/>
    <n v="172"/>
    <n v="19.1111111111111"/>
    <n v="198.734693877551"/>
    <s v="1 Descuento (Despachador) "/>
    <n v="110994.7959"/>
    <x v="0"/>
    <n v="13559.459500000001"/>
    <x v="1400"/>
    <x v="0"/>
    <m/>
  </r>
  <r>
    <d v="2025-06-05T02:22:10"/>
    <x v="1"/>
    <n v="12"/>
    <s v="DAVID  HENRY GIOVANNY"/>
    <x v="0"/>
    <x v="0"/>
    <n v="231"/>
    <n v="25.6666666666667"/>
    <n v="198.734693877551"/>
    <m/>
    <n v="110994.7959"/>
    <x v="0"/>
    <n v="13559.459500000001"/>
    <x v="1400"/>
    <x v="0"/>
    <m/>
  </r>
  <r>
    <d v="2025-06-05T02:22:10"/>
    <x v="9"/>
    <n v="13"/>
    <s v="CERVANTES MARTINEZ FELIX ENRIQUE"/>
    <x v="0"/>
    <x v="0"/>
    <n v="234"/>
    <n v="26"/>
    <n v="198.734693877551"/>
    <m/>
    <n v="110994.7959"/>
    <x v="0"/>
    <n v="13559.459500000001"/>
    <x v="1400"/>
    <x v="0"/>
    <m/>
  </r>
  <r>
    <d v="2025-06-05T02:22:10"/>
    <x v="1"/>
    <n v="14"/>
    <s v="DIAZ LOZADA ANDRES FELIPE"/>
    <x v="2"/>
    <x v="0"/>
    <n v="122"/>
    <n v="20.3333333333333"/>
    <n v="132.48979591836701"/>
    <s v="2 Descuentos (Usuarios desubicados) "/>
    <n v="73996.530599999998"/>
    <x v="1"/>
    <n v="13559.459500000001"/>
    <x v="1400"/>
    <x v="0"/>
    <m/>
  </r>
  <r>
    <d v="2025-06-05T02:22:11"/>
    <x v="9"/>
    <n v="15"/>
    <s v="VERENZUELA MARTINEZ ALEXANDER"/>
    <x v="3"/>
    <x v="0"/>
    <n v="246"/>
    <n v="24.6"/>
    <n v="220.816326530612"/>
    <s v="2 Descuentos (Usuarios desubicados) "/>
    <n v="123327.55100000001"/>
    <x v="1"/>
    <n v="13559.459500000001"/>
    <x v="1400"/>
    <x v="0"/>
    <m/>
  </r>
  <r>
    <d v="2025-06-05T02:22:11"/>
    <x v="9"/>
    <n v="17"/>
    <s v="MURILLO  YORMAN ANDRES"/>
    <x v="3"/>
    <x v="0"/>
    <n v="211"/>
    <n v="21.1"/>
    <n v="220.816326530612"/>
    <s v="2 Descuentos (Usuarios desubicados) "/>
    <n v="123327.55100000001"/>
    <x v="0"/>
    <n v="13559.459500000001"/>
    <x v="1400"/>
    <x v="0"/>
    <m/>
  </r>
  <r>
    <d v="2025-06-05T02:22:11"/>
    <x v="1"/>
    <n v="16"/>
    <s v="JARAMILLO JARAMILLO FRANCISCO WBEIMAR"/>
    <x v="0"/>
    <x v="0"/>
    <n v="127"/>
    <n v="14.1111111111111"/>
    <n v="198.734693877551"/>
    <m/>
    <n v="110994.7959"/>
    <x v="0"/>
    <n v="13559.459500000001"/>
    <x v="1400"/>
    <x v="0"/>
    <m/>
  </r>
  <r>
    <d v="2025-06-05T02:22:12"/>
    <x v="1"/>
    <n v="18"/>
    <s v="BETANCUR GUZMAN JHON FERNANDO"/>
    <x v="6"/>
    <x v="0"/>
    <n v="169"/>
    <n v="21.125"/>
    <n v="176.65306122448999"/>
    <m/>
    <n v="98662.040800000002"/>
    <x v="0"/>
    <n v="13559.459500000001"/>
    <x v="1400"/>
    <x v="0"/>
    <m/>
  </r>
  <r>
    <d v="2025-06-05T02:22:12"/>
    <x v="9"/>
    <n v="20"/>
    <s v="BERNAL RONDON KEVIN OSWALDO"/>
    <x v="3"/>
    <x v="0"/>
    <n v="207"/>
    <n v="20.7"/>
    <n v="220.816326530612"/>
    <m/>
    <n v="123327.55100000001"/>
    <x v="0"/>
    <n v="13559.459500000001"/>
    <x v="1400"/>
    <x v="0"/>
    <m/>
  </r>
  <r>
    <d v="2025-06-05T02:22:12"/>
    <x v="1"/>
    <n v="21"/>
    <s v="DURANGO DAVID JOSE"/>
    <x v="0"/>
    <x v="0"/>
    <n v="192"/>
    <n v="21.3333333333333"/>
    <n v="198.734693877551"/>
    <s v="2 Descuento (Despachador y usuario desubicado) "/>
    <n v="110994.7959"/>
    <x v="0"/>
    <n v="13559.459500000001"/>
    <x v="1400"/>
    <x v="0"/>
    <m/>
  </r>
  <r>
    <d v="2025-06-05T02:22:13"/>
    <x v="9"/>
    <n v="22"/>
    <s v="QUIRAMA CASTAEDA JHON JADER"/>
    <x v="0"/>
    <x v="0"/>
    <n v="205"/>
    <n v="22.7777777777778"/>
    <n v="198.734693877551"/>
    <m/>
    <n v="110994.7959"/>
    <x v="1"/>
    <n v="13559.459500000001"/>
    <x v="1400"/>
    <x v="0"/>
    <m/>
  </r>
  <r>
    <d v="2025-06-05T02:22:13"/>
    <x v="1"/>
    <n v="24"/>
    <s v="HERRERA GIRALDO DAVINSON"/>
    <x v="0"/>
    <x v="0"/>
    <n v="207"/>
    <n v="23"/>
    <n v="198.734693877551"/>
    <m/>
    <n v="110994.7959"/>
    <x v="0"/>
    <n v="13559.459500000001"/>
    <x v="1400"/>
    <x v="0"/>
    <m/>
  </r>
  <r>
    <d v="2025-06-05T02:22:13"/>
    <x v="9"/>
    <n v="25"/>
    <s v="JIMENEZ HURTADO CARLOS ESTIVEN"/>
    <x v="0"/>
    <x v="0"/>
    <n v="204"/>
    <n v="22.6666666666667"/>
    <n v="198.734693877551"/>
    <m/>
    <n v="110994.7959"/>
    <x v="1"/>
    <n v="13559.459500000001"/>
    <x v="1400"/>
    <x v="0"/>
    <m/>
  </r>
  <r>
    <d v="2025-06-05T02:22:14"/>
    <x v="9"/>
    <n v="28"/>
    <s v="AGUDELO GARCIA LLORDIN ELIAS"/>
    <x v="3"/>
    <x v="0"/>
    <n v="199"/>
    <n v="19.899999999999999"/>
    <n v="220.816326530612"/>
    <s v="4 Descuentos (Usuarios desubicados, Despachador y monitoreo) "/>
    <n v="123327.55100000001"/>
    <x v="0"/>
    <n v="13559.459500000001"/>
    <x v="1400"/>
    <x v="0"/>
    <m/>
  </r>
  <r>
    <d v="2025-06-05T02:22:13"/>
    <x v="1"/>
    <n v="27"/>
    <s v="RUA CHAVARRIA JEFERSON ANDREY"/>
    <x v="9"/>
    <x v="0"/>
    <n v="282"/>
    <n v="23.5"/>
    <n v="264.97959183673498"/>
    <m/>
    <n v="147993.0612"/>
    <x v="0"/>
    <n v="13559.459500000001"/>
    <x v="1400"/>
    <x v="0"/>
    <m/>
  </r>
  <r>
    <d v="2025-06-05T02:22:14"/>
    <x v="1"/>
    <n v="30"/>
    <s v="MARTINEZ  WILMAR"/>
    <x v="0"/>
    <x v="0"/>
    <n v="171"/>
    <n v="19"/>
    <n v="198.734693877551"/>
    <m/>
    <n v="110994.7959"/>
    <x v="0"/>
    <n v="13559.459500000001"/>
    <x v="1400"/>
    <x v="0"/>
    <m/>
  </r>
  <r>
    <d v="2025-06-05T02:22:14"/>
    <x v="9"/>
    <n v="31"/>
    <s v="AGUIRRE GARCIA DEIMAR ANDRES"/>
    <x v="1"/>
    <x v="0"/>
    <n v="224"/>
    <n v="20.363636363636399"/>
    <n v="242.89795918367301"/>
    <m/>
    <n v="135660.30609999999"/>
    <x v="0"/>
    <n v="13559.459500000001"/>
    <x v="1400"/>
    <x v="0"/>
    <m/>
  </r>
  <r>
    <d v="2025-06-05T02:22:14"/>
    <x v="1"/>
    <n v="32"/>
    <s v="GUTIERREZ ARICAPA DANIEL HUMBERTO"/>
    <x v="2"/>
    <x v="0"/>
    <n v="136"/>
    <n v="22.6666666666667"/>
    <n v="132.48979591836701"/>
    <s v="1 Descuento (Conduct) "/>
    <n v="73996.530599999998"/>
    <x v="0"/>
    <n v="13559.459500000001"/>
    <x v="1400"/>
    <x v="0"/>
    <m/>
  </r>
  <r>
    <d v="2025-06-05T02:22:14"/>
    <x v="9"/>
    <n v="33"/>
    <s v="MARULANDA JARAMILLO DAWER ANDRES"/>
    <x v="0"/>
    <x v="0"/>
    <n v="183"/>
    <n v="20.3333333333333"/>
    <n v="198.734693877551"/>
    <s v="9  Descuentos (Transbordo y Usuarios desubicados) "/>
    <n v="110994.7959"/>
    <x v="0"/>
    <n v="13559.459500000001"/>
    <x v="1400"/>
    <x v="0"/>
    <m/>
  </r>
  <r>
    <d v="2025-06-05T02:22:15"/>
    <x v="1"/>
    <n v="34"/>
    <s v="MONTOYA OSPINA GILBERTO ANTONIO"/>
    <x v="12"/>
    <x v="0"/>
    <n v="298"/>
    <n v="22.923076923076898"/>
    <n v="287.06122448979602"/>
    <s v="2 Descuentos (Asociado) "/>
    <n v="160325.81630000001"/>
    <x v="0"/>
    <n v="13559.459500000001"/>
    <x v="1400"/>
    <x v="0"/>
    <m/>
  </r>
  <r>
    <d v="2025-06-05T02:22:15"/>
    <x v="1"/>
    <n v="37"/>
    <s v="TABORDA ROJAS DIEGO ALEJANDRO"/>
    <x v="0"/>
    <x v="0"/>
    <n v="244"/>
    <n v="27.1111111111111"/>
    <n v="198.734693877551"/>
    <s v="5 Descuentos (transbordo, conducts y usuario desubicado) "/>
    <n v="110994.7959"/>
    <x v="1"/>
    <n v="13559.459500000001"/>
    <x v="1400"/>
    <x v="0"/>
    <m/>
  </r>
  <r>
    <d v="2025-06-05T02:22:15"/>
    <x v="9"/>
    <n v="38"/>
    <s v="LEON PEREZ RAUL ENRIQUE"/>
    <x v="3"/>
    <x v="0"/>
    <n v="208"/>
    <n v="20.8"/>
    <n v="220.816326530612"/>
    <s v="1 Descuento (Conduct) "/>
    <n v="123327.55100000001"/>
    <x v="0"/>
    <n v="13559.459500000001"/>
    <x v="1400"/>
    <x v="0"/>
    <m/>
  </r>
  <r>
    <d v="2025-06-05T02:22:15"/>
    <x v="9"/>
    <n v="36"/>
    <s v="MARTINEZ CHAVERRA LUIS NORBERTO "/>
    <x v="6"/>
    <x v="0"/>
    <n v="179"/>
    <n v="22.375"/>
    <n v="176.65306122448999"/>
    <m/>
    <n v="98662.040800000002"/>
    <x v="0"/>
    <n v="13559.459500000001"/>
    <x v="1400"/>
    <x v="0"/>
    <m/>
  </r>
  <r>
    <d v="2025-06-05T02:22:16"/>
    <x v="1"/>
    <n v="39"/>
    <s v="PALMAR PANA EDIXON JOSUE "/>
    <x v="4"/>
    <x v="0"/>
    <n v="146"/>
    <n v="20.8571428571429"/>
    <n v="154.57142857142901"/>
    <m/>
    <n v="86329.285699999993"/>
    <x v="0"/>
    <n v="13559.459500000001"/>
    <x v="1400"/>
    <x v="0"/>
    <m/>
  </r>
  <r>
    <d v="2025-06-05T02:22:16"/>
    <x v="1"/>
    <n v="41"/>
    <s v="HENAO MUOZ FERNEY "/>
    <x v="13"/>
    <x v="0"/>
    <n v="325"/>
    <n v="23.214285714285701"/>
    <n v="309.142857142857"/>
    <s v="10 Descuentos (Transbordo y despachador) "/>
    <n v="172658.57139999999"/>
    <x v="1"/>
    <n v="13559.459500000001"/>
    <x v="1400"/>
    <x v="0"/>
    <m/>
  </r>
  <r>
    <d v="2025-06-05T02:22:16"/>
    <x v="9"/>
    <n v="40"/>
    <s v="OCAMPO OCAMPO ANTONIO JOSE"/>
    <x v="3"/>
    <x v="0"/>
    <n v="205"/>
    <n v="20.5"/>
    <n v="220.816326530612"/>
    <m/>
    <n v="123327.55100000001"/>
    <x v="0"/>
    <n v="13559.459500000001"/>
    <x v="1400"/>
    <x v="0"/>
    <m/>
  </r>
  <r>
    <d v="2025-06-05T02:22:16"/>
    <x v="9"/>
    <n v="42"/>
    <s v="PALACIO  RODRIGO"/>
    <x v="3"/>
    <x v="0"/>
    <n v="213"/>
    <n v="21.3"/>
    <n v="220.816326530612"/>
    <m/>
    <n v="123327.55100000001"/>
    <x v="1"/>
    <n v="13559.459500000001"/>
    <x v="1400"/>
    <x v="0"/>
    <m/>
  </r>
  <r>
    <d v="2025-06-06T02:06:46"/>
    <x v="9"/>
    <n v="1"/>
    <s v="ROJAS ESCOBAR CRISTIAN ESNEIDER"/>
    <x v="0"/>
    <x v="0"/>
    <n v="185"/>
    <n v="20.5555555555556"/>
    <n v="207.417040358744"/>
    <m/>
    <n v="116073.96859999999"/>
    <x v="0"/>
    <n v="14210.810799999999"/>
    <x v="1401"/>
    <x v="0"/>
    <m/>
  </r>
  <r>
    <d v="2025-06-06T02:06:46"/>
    <x v="19"/>
    <n v="2"/>
    <s v="PARIAS MURIEL JHON FREDY"/>
    <x v="0"/>
    <x v="0"/>
    <n v="229"/>
    <n v="25.4444444444444"/>
    <n v="207.417040358744"/>
    <s v="Se descuenta 0.5 viaje de 6 24 am ya que NO espera el tiempo indicado en el paradero "/>
    <n v="109053.96859999999"/>
    <x v="1"/>
    <n v="14210.810799999999"/>
    <x v="1401"/>
    <x v="2"/>
    <n v="12.5"/>
  </r>
  <r>
    <d v="2025-06-06T02:06:47"/>
    <x v="9"/>
    <n v="3"/>
    <s v="ESPINOZA CHAVARRIA GUILLERMO LEON"/>
    <x v="6"/>
    <x v="0"/>
    <n v="160"/>
    <n v="20"/>
    <n v="184.370702541106"/>
    <m/>
    <n v="103176.861"/>
    <x v="0"/>
    <n v="14210.810799999999"/>
    <x v="1401"/>
    <x v="0"/>
    <m/>
  </r>
  <r>
    <d v="2025-06-06T02:06:47"/>
    <x v="19"/>
    <n v="4"/>
    <s v="SUAREZ ROLDAN BRAHIAN"/>
    <x v="1"/>
    <x v="0"/>
    <n v="270"/>
    <n v="24.545454545454501"/>
    <n v="253.50971599402101"/>
    <m/>
    <n v="141868.1839"/>
    <x v="0"/>
    <n v="14210.810799999999"/>
    <x v="1401"/>
    <x v="0"/>
    <m/>
  </r>
  <r>
    <d v="2025-06-06T02:06:47"/>
    <x v="9"/>
    <n v="6"/>
    <s v="GUTIERREZ ARICAPA DANIEL HUMBERTO"/>
    <x v="3"/>
    <x v="0"/>
    <n v="201"/>
    <n v="20.100000000000001"/>
    <n v="230.463378176383"/>
    <m/>
    <n v="128971.0762"/>
    <x v="0"/>
    <n v="14210.810799999999"/>
    <x v="1401"/>
    <x v="0"/>
    <m/>
  </r>
  <r>
    <d v="2025-06-06T02:06:47"/>
    <x v="19"/>
    <n v="7"/>
    <s v="RUA CHAVARRIA JEFERSON ANDREY"/>
    <x v="0"/>
    <x v="0"/>
    <n v="226"/>
    <n v="25.1111111111111"/>
    <n v="207.417040358744"/>
    <m/>
    <n v="116073.96859999999"/>
    <x v="1"/>
    <n v="14210.810799999999"/>
    <x v="1401"/>
    <x v="0"/>
    <m/>
  </r>
  <r>
    <d v="2025-06-06T02:06:48"/>
    <x v="9"/>
    <n v="8"/>
    <s v="GONZALEZ PEREZ RAFAEL JOSE"/>
    <x v="9"/>
    <x v="0"/>
    <n v="287"/>
    <n v="23.9166666666667"/>
    <n v="276.55605381165901"/>
    <m/>
    <n v="154765.29149999999"/>
    <x v="1"/>
    <n v="14210.810799999999"/>
    <x v="1401"/>
    <x v="0"/>
    <m/>
  </r>
  <r>
    <d v="2025-06-06T02:06:48"/>
    <x v="19"/>
    <n v="9"/>
    <s v="SERNA GONZALES GEOVANNY ANDRES"/>
    <x v="2"/>
    <x v="0"/>
    <n v="107"/>
    <n v="17.8333333333333"/>
    <n v="138.27802690582999"/>
    <m/>
    <n v="77382.645699999994"/>
    <x v="0"/>
    <n v="14210.810799999999"/>
    <x v="1401"/>
    <x v="0"/>
    <m/>
  </r>
  <r>
    <d v="2025-06-06T02:06:48"/>
    <x v="9"/>
    <n v="10"/>
    <s v="MARIN ALZATE KEVIN ANDRES"/>
    <x v="0"/>
    <x v="0"/>
    <n v="201"/>
    <n v="22.3333333333333"/>
    <n v="207.417040358744"/>
    <s v="2 Descuentos (Despachador y usuario desubicado) "/>
    <n v="116073.96859999999"/>
    <x v="0"/>
    <n v="14210.810799999999"/>
    <x v="1401"/>
    <x v="0"/>
    <m/>
  </r>
  <r>
    <d v="2025-06-06T02:06:49"/>
    <x v="19"/>
    <n v="12"/>
    <s v="JIMENEZ JIMENEZ OMAR DAVID"/>
    <x v="2"/>
    <x v="0"/>
    <n v="144"/>
    <n v="24"/>
    <n v="138.27802690582999"/>
    <m/>
    <n v="77382.645699999994"/>
    <x v="0"/>
    <n v="14210.810799999999"/>
    <x v="1401"/>
    <x v="0"/>
    <m/>
  </r>
  <r>
    <d v="2025-06-06T02:06:49"/>
    <x v="9"/>
    <n v="13"/>
    <s v="CERVANTES MARTINEZ FELIX ENRIQUE"/>
    <x v="6"/>
    <x v="0"/>
    <n v="176"/>
    <n v="22"/>
    <n v="184.370702541106"/>
    <m/>
    <n v="103176.861"/>
    <x v="0"/>
    <n v="14210.810799999999"/>
    <x v="1401"/>
    <x v="0"/>
    <m/>
  </r>
  <r>
    <d v="2025-06-06T02:06:49"/>
    <x v="19"/>
    <n v="14"/>
    <s v="BERNAL RONDON KEVIN OSWALDO"/>
    <x v="9"/>
    <x v="0"/>
    <n v="267"/>
    <n v="22.25"/>
    <n v="276.55605381165901"/>
    <s v="2 Descuentos (Usuarios desubicados) "/>
    <n v="154765.29149999999"/>
    <x v="1"/>
    <n v="14210.810799999999"/>
    <x v="1401"/>
    <x v="0"/>
    <m/>
  </r>
  <r>
    <d v="2025-06-06T02:06:49"/>
    <x v="9"/>
    <n v="15"/>
    <s v="HERNANDEZ MACIAS GILBERTO"/>
    <x v="0"/>
    <x v="0"/>
    <n v="227"/>
    <n v="25.2222222222222"/>
    <n v="207.417040358744"/>
    <s v="1 Descuento (Usuario desubicado) "/>
    <n v="116073.96859999999"/>
    <x v="1"/>
    <n v="14210.810799999999"/>
    <x v="1401"/>
    <x v="0"/>
    <m/>
  </r>
  <r>
    <d v="2025-06-06T02:06:50"/>
    <x v="19"/>
    <n v="16"/>
    <s v="PEREZ GARCIA JUAN ESTEBAN"/>
    <x v="2"/>
    <x v="0"/>
    <n v="124"/>
    <n v="20.6666666666667"/>
    <n v="138.27802690582999"/>
    <s v="Se decuenta 0.5 viaje de 6 49 am ya que NO espera el tiempo indicado en el paradero"/>
    <n v="70362.645699999994"/>
    <x v="0"/>
    <n v="14210.810799999999"/>
    <x v="1401"/>
    <x v="2"/>
    <n v="12.5"/>
  </r>
  <r>
    <d v="2025-06-06T02:06:50"/>
    <x v="9"/>
    <n v="17"/>
    <s v="MURILLO  YORMAN ANDRES"/>
    <x v="1"/>
    <x v="0"/>
    <n v="261"/>
    <n v="23.727272727272702"/>
    <n v="253.50971599402101"/>
    <m/>
    <n v="141868.1839"/>
    <x v="0"/>
    <n v="14210.810799999999"/>
    <x v="1401"/>
    <x v="0"/>
    <m/>
  </r>
  <r>
    <d v="2025-06-06T02:06:50"/>
    <x v="19"/>
    <n v="18"/>
    <s v="BETANCUR GUZMAN JHON FERNANDO"/>
    <x v="3"/>
    <x v="3"/>
    <n v="202"/>
    <n v="20.2"/>
    <n v="230.463378176383"/>
    <m/>
    <n v="128971.0762"/>
    <x v="0"/>
    <n v="14210.810799999999"/>
    <x v="1401"/>
    <x v="0"/>
    <m/>
  </r>
  <r>
    <d v="2025-06-06T02:06:50"/>
    <x v="9"/>
    <n v="20"/>
    <s v="VALENCIA MENDOZA JHON"/>
    <x v="0"/>
    <x v="0"/>
    <n v="240"/>
    <n v="26.6666666666667"/>
    <n v="207.417040358744"/>
    <m/>
    <n v="116073.96859999999"/>
    <x v="0"/>
    <n v="14210.810799999999"/>
    <x v="1401"/>
    <x v="0"/>
    <m/>
  </r>
  <r>
    <d v="2025-06-06T02:06:51"/>
    <x v="19"/>
    <n v="21"/>
    <s v="DURANGO DAVID JOSE"/>
    <x v="6"/>
    <x v="0"/>
    <n v="231"/>
    <n v="28.875"/>
    <n v="184.370702541106"/>
    <s v="1 Descuento (Despachador) "/>
    <n v="103176.861"/>
    <x v="0"/>
    <n v="14210.810799999999"/>
    <x v="1401"/>
    <x v="0"/>
    <m/>
  </r>
  <r>
    <d v="2025-06-06T02:06:51"/>
    <x v="19"/>
    <n v="23"/>
    <s v="SALDARRIAGA PARRA LUIS ALBERTO"/>
    <x v="0"/>
    <x v="0"/>
    <n v="229"/>
    <n v="25.4444444444444"/>
    <n v="207.417040358744"/>
    <s v="7 Descuentos (Transbordo y despachador) "/>
    <n v="116073.96859999999"/>
    <x v="2"/>
    <n v="14210.810799999999"/>
    <x v="1401"/>
    <x v="0"/>
    <m/>
  </r>
  <r>
    <d v="2025-06-06T02:06:51"/>
    <x v="9"/>
    <n v="22"/>
    <s v="QUIRAMA CASTAEDA JHON JADER"/>
    <x v="6"/>
    <x v="0"/>
    <n v="208"/>
    <n v="26"/>
    <n v="184.370702541106"/>
    <m/>
    <n v="103176.861"/>
    <x v="1"/>
    <n v="14210.810799999999"/>
    <x v="1401"/>
    <x v="0"/>
    <m/>
  </r>
  <r>
    <d v="2025-06-06T02:06:52"/>
    <x v="9"/>
    <n v="24"/>
    <s v="DAVID  HENRY GIOVANNY"/>
    <x v="4"/>
    <x v="0"/>
    <n v="181"/>
    <n v="25.8571428571429"/>
    <n v="161.32436472346799"/>
    <m/>
    <n v="90279.753400000001"/>
    <x v="0"/>
    <n v="14210.810799999999"/>
    <x v="1401"/>
    <x v="0"/>
    <m/>
  </r>
  <r>
    <d v="2025-06-06T02:06:52"/>
    <x v="19"/>
    <n v="25"/>
    <s v="JIMENEZ HURTADO CARLOS ESTIVEN"/>
    <x v="6"/>
    <x v="0"/>
    <n v="176"/>
    <n v="22"/>
    <n v="184.370702541106"/>
    <s v="1 Descuento (Despachador) "/>
    <n v="103176.861"/>
    <x v="1"/>
    <n v="14210.810799999999"/>
    <x v="1401"/>
    <x v="0"/>
    <m/>
  </r>
  <r>
    <d v="2025-06-06T02:06:52"/>
    <x v="9"/>
    <n v="27"/>
    <s v="FLORES RINCON JORGE ALBERTO"/>
    <x v="0"/>
    <x v="0"/>
    <n v="299"/>
    <n v="33.2222222222222"/>
    <n v="207.417040358744"/>
    <m/>
    <n v="116073.96859999999"/>
    <x v="0"/>
    <n v="14210.810799999999"/>
    <x v="1401"/>
    <x v="0"/>
    <m/>
  </r>
  <r>
    <d v="2025-06-06T02:06:52"/>
    <x v="19"/>
    <n v="28"/>
    <s v="AGUDELO GARCIA LLORDIN ELIAS "/>
    <x v="1"/>
    <x v="0"/>
    <n v="216"/>
    <n v="19.636363636363601"/>
    <n v="253.50971599402101"/>
    <m/>
    <n v="141868.1839"/>
    <x v="0"/>
    <n v="14210.810799999999"/>
    <x v="1401"/>
    <x v="0"/>
    <m/>
  </r>
  <r>
    <d v="2025-06-06T02:06:53"/>
    <x v="9"/>
    <n v="29"/>
    <s v="JARAMILLO JARAMILLO FRANCISCO WBEIMAR "/>
    <x v="3"/>
    <x v="0"/>
    <n v="179"/>
    <n v="17.899999999999999"/>
    <n v="230.463378176383"/>
    <m/>
    <n v="128971.0762"/>
    <x v="0"/>
    <n v="14210.810799999999"/>
    <x v="1401"/>
    <x v="0"/>
    <m/>
  </r>
  <r>
    <d v="2025-06-06T02:06:53"/>
    <x v="19"/>
    <n v="30"/>
    <s v="HENAO HOYOS SANTIAGO"/>
    <x v="8"/>
    <x v="0"/>
    <n v="91"/>
    <n v="18.2"/>
    <n v="115.231689088191"/>
    <m/>
    <n v="64485.538099999998"/>
    <x v="0"/>
    <n v="14210.810799999999"/>
    <x v="1401"/>
    <x v="0"/>
    <m/>
  </r>
  <r>
    <d v="2025-06-06T02:06:53"/>
    <x v="9"/>
    <n v="31"/>
    <s v="AGUIRRE GARCIA DEIMAR ANDRES"/>
    <x v="3"/>
    <x v="0"/>
    <n v="248"/>
    <n v="24.8"/>
    <n v="230.463378176383"/>
    <s v="2 Descuentos (Usuarios desubicados) "/>
    <n v="128971.0762"/>
    <x v="0"/>
    <n v="14210.810799999999"/>
    <x v="1401"/>
    <x v="0"/>
    <m/>
  </r>
  <r>
    <d v="2025-06-06T02:06:53"/>
    <x v="19"/>
    <n v="32"/>
    <s v="AGUDELO GARCIA DENIN ANGELO"/>
    <x v="1"/>
    <x v="0"/>
    <n v="282"/>
    <n v="25.636363636363601"/>
    <n v="253.50971599402101"/>
    <s v="3 Descuentos (Conducts y despachador) "/>
    <n v="141868.1839"/>
    <x v="0"/>
    <n v="14210.810799999999"/>
    <x v="1401"/>
    <x v="0"/>
    <m/>
  </r>
  <r>
    <d v="2025-06-06T02:06:54"/>
    <x v="9"/>
    <n v="33"/>
    <s v="MARULANDA JARAMILLO DAWER ANDRES"/>
    <x v="3"/>
    <x v="0"/>
    <n v="193"/>
    <n v="19.3"/>
    <n v="230.463378176383"/>
    <m/>
    <n v="128971.0762"/>
    <x v="0"/>
    <n v="14210.810799999999"/>
    <x v="1401"/>
    <x v="0"/>
    <m/>
  </r>
  <r>
    <d v="2025-06-06T02:06:54"/>
    <x v="19"/>
    <n v="34"/>
    <s v="LOPERA ALVAREZ ESTIVEN"/>
    <x v="3"/>
    <x v="0"/>
    <n v="259"/>
    <n v="25.9"/>
    <n v="230.463378176383"/>
    <m/>
    <n v="128971.0762"/>
    <x v="0"/>
    <n v="14210.810799999999"/>
    <x v="1401"/>
    <x v="0"/>
    <m/>
  </r>
  <r>
    <d v="2025-06-06T02:06:54"/>
    <x v="9"/>
    <n v="36"/>
    <s v="MARTINEZ CHAVERRA LUIS NORBERTO"/>
    <x v="3"/>
    <x v="3"/>
    <n v="234"/>
    <n v="23.4"/>
    <n v="230.463378176383"/>
    <m/>
    <n v="128971.0762"/>
    <x v="0"/>
    <n v="14210.810799999999"/>
    <x v="1401"/>
    <x v="0"/>
    <m/>
  </r>
  <r>
    <d v="2025-06-06T02:06:54"/>
    <x v="19"/>
    <n v="37"/>
    <s v="TABORDA ROJAS DIEGO ALEJANDRO"/>
    <x v="3"/>
    <x v="0"/>
    <n v="238"/>
    <n v="23.8"/>
    <n v="230.463378176383"/>
    <m/>
    <n v="128971.0762"/>
    <x v="1"/>
    <n v="14210.810799999999"/>
    <x v="1401"/>
    <x v="0"/>
    <m/>
  </r>
  <r>
    <d v="2025-06-06T02:06:55"/>
    <x v="9"/>
    <n v="38"/>
    <s v="LEON PEREZ RAUL ENRIQUE"/>
    <x v="1"/>
    <x v="0"/>
    <n v="220"/>
    <n v="20"/>
    <n v="253.50971599402101"/>
    <s v="5 Descuentos (Despachador, Usuarios desubicados y Monitoreo) "/>
    <n v="141868.1839"/>
    <x v="0"/>
    <n v="14210.810799999999"/>
    <x v="1401"/>
    <x v="0"/>
    <m/>
  </r>
  <r>
    <d v="2025-06-06T02:06:55"/>
    <x v="19"/>
    <n v="39"/>
    <s v="PALMAR PANA EDIXON JOSUE"/>
    <x v="2"/>
    <x v="0"/>
    <n v="152"/>
    <n v="23.384615384615401"/>
    <n v="149.80119581464899"/>
    <m/>
    <n v="83831.199600000007"/>
    <x v="0"/>
    <n v="14210.810799999999"/>
    <x v="1401"/>
    <x v="0"/>
    <m/>
  </r>
  <r>
    <d v="2025-06-06T02:06:55"/>
    <x v="9"/>
    <n v="40"/>
    <s v="OCAMPO OCAMPO ANTONIO JOSE"/>
    <x v="1"/>
    <x v="0"/>
    <n v="202"/>
    <n v="18.363636363636399"/>
    <n v="253.50971599402101"/>
    <m/>
    <n v="141868.1839"/>
    <x v="0"/>
    <n v="14210.810799999999"/>
    <x v="1401"/>
    <x v="0"/>
    <m/>
  </r>
  <r>
    <d v="2025-06-06T02:06:55"/>
    <x v="19"/>
    <n v="41"/>
    <s v="GARCIA DAVID WILSON ALBERTO"/>
    <x v="4"/>
    <x v="3"/>
    <n v="156"/>
    <n v="22.285714285714299"/>
    <n v="161.32436472346799"/>
    <m/>
    <n v="90279.753400000001"/>
    <x v="1"/>
    <n v="14210.810799999999"/>
    <x v="1401"/>
    <x v="0"/>
    <m/>
  </r>
  <r>
    <d v="2025-06-06T02:06:56"/>
    <x v="9"/>
    <n v="42"/>
    <s v="PALACIO  RODRIGO"/>
    <x v="0"/>
    <x v="0"/>
    <n v="208"/>
    <n v="23.1111111111111"/>
    <n v="207.417040358744"/>
    <s v="1 Descuento (Usuario desubicado) "/>
    <n v="116073.96859999999"/>
    <x v="1"/>
    <n v="14210.810799999999"/>
    <x v="1401"/>
    <x v="0"/>
    <m/>
  </r>
  <r>
    <d v="2025-06-07T02:07:08"/>
    <x v="1"/>
    <n v="2"/>
    <s v="PARIAS MURIEL JHON FREDY"/>
    <x v="0"/>
    <x v="0"/>
    <n v="169"/>
    <n v="18.7777777777778"/>
    <n v="198.96338028169001"/>
    <m/>
    <n v="111128.5775"/>
    <x v="1"/>
    <n v="13338.461499999999"/>
    <x v="1402"/>
    <x v="0"/>
    <m/>
  </r>
  <r>
    <d v="2025-06-07T02:07:09"/>
    <x v="9"/>
    <n v="3"/>
    <s v="ESPINOZA CHAVARRIA GUILLERMO LEON"/>
    <x v="0"/>
    <x v="0"/>
    <n v="199"/>
    <n v="22.1111111111111"/>
    <n v="198.96338028169001"/>
    <m/>
    <n v="111128.5775"/>
    <x v="0"/>
    <n v="13338.461499999999"/>
    <x v="1402"/>
    <x v="0"/>
    <m/>
  </r>
  <r>
    <d v="2025-06-07T02:07:09"/>
    <x v="1"/>
    <n v="4"/>
    <s v="SUAREZ ROLDAN BRAHIAN"/>
    <x v="0"/>
    <x v="0"/>
    <n v="185"/>
    <n v="20.5555555555556"/>
    <n v="198.96338028169001"/>
    <m/>
    <n v="111128.5775"/>
    <x v="0"/>
    <n v="13338.461499999999"/>
    <x v="1402"/>
    <x v="0"/>
    <m/>
  </r>
  <r>
    <d v="2025-06-07T02:07:09"/>
    <x v="9"/>
    <n v="5"/>
    <s v="HERNANDEZ MACIAS GILBERTO"/>
    <x v="1"/>
    <x v="0"/>
    <n v="215"/>
    <n v="19.545454545454501"/>
    <n v="243.17746478873201"/>
    <s v="Se descuenta 0.5 viaje de 6 22 am ya que NO ingresa a la minorista sin autorizacion "/>
    <n v="129652.06690000001"/>
    <x v="1"/>
    <n v="13338.461499999999"/>
    <x v="1402"/>
    <x v="2"/>
    <n v="11.05"/>
  </r>
  <r>
    <d v="2025-06-07T02:07:09"/>
    <x v="1"/>
    <n v="6"/>
    <s v="LOPEZ PINEDA DANIEL ESTIVEN"/>
    <x v="3"/>
    <x v="0"/>
    <n v="219"/>
    <n v="21.9"/>
    <n v="221.07042253521101"/>
    <s v="3 Descuentos (Despachador) "/>
    <n v="123476.1972"/>
    <x v="0"/>
    <n v="13338.461499999999"/>
    <x v="1402"/>
    <x v="0"/>
    <m/>
  </r>
  <r>
    <d v="2025-06-07T02:07:10"/>
    <x v="9"/>
    <n v="7"/>
    <s v="GIRALDO GIRALDO YOVIN ANDRES"/>
    <x v="0"/>
    <x v="0"/>
    <n v="186"/>
    <n v="20.6666666666667"/>
    <n v="198.96338028169001"/>
    <s v="3 Descuentos (Usuarios desubicados y despachador) "/>
    <n v="111128.5775"/>
    <x v="1"/>
    <n v="13338.461499999999"/>
    <x v="1402"/>
    <x v="0"/>
    <m/>
  </r>
  <r>
    <d v="2025-06-07T02:07:10"/>
    <x v="1"/>
    <n v="8"/>
    <s v="GONZALEZ PEREZ RAFAEL JOSE"/>
    <x v="1"/>
    <x v="0"/>
    <n v="253"/>
    <n v="23"/>
    <n v="243.17746478873201"/>
    <m/>
    <n v="135823.81690000001"/>
    <x v="1"/>
    <n v="13338.461499999999"/>
    <x v="1402"/>
    <x v="0"/>
    <m/>
  </r>
  <r>
    <d v="2025-06-07T02:07:10"/>
    <x v="9"/>
    <n v="9"/>
    <s v="SERNA GONZALES GEOVANNY ANDRES"/>
    <x v="0"/>
    <x v="0"/>
    <n v="198"/>
    <n v="22"/>
    <n v="198.96338028169001"/>
    <s v="14 Descuentos (transbordo, Usuarios desubicados y despachador) "/>
    <n v="111128.5775"/>
    <x v="0"/>
    <n v="13338.461499999999"/>
    <x v="1402"/>
    <x v="0"/>
    <m/>
  </r>
  <r>
    <d v="2025-06-07T02:07:11"/>
    <x v="1"/>
    <n v="10"/>
    <s v="GUTIERREZ ARICAPA DANIEL HUMBERTO"/>
    <x v="6"/>
    <x v="0"/>
    <n v="186"/>
    <n v="23.25"/>
    <n v="176.85633802816901"/>
    <m/>
    <n v="98780.957699999999"/>
    <x v="0"/>
    <n v="13338.461499999999"/>
    <x v="1402"/>
    <x v="0"/>
    <m/>
  </r>
  <r>
    <d v="2025-06-07T02:07:11"/>
    <x v="9"/>
    <n v="11"/>
    <s v="PEREZ RESTREPO YEIBER"/>
    <x v="6"/>
    <x v="0"/>
    <n v="165"/>
    <n v="20.625"/>
    <n v="176.85633802816901"/>
    <m/>
    <n v="98780.957699999999"/>
    <x v="0"/>
    <n v="13338.461499999999"/>
    <x v="1402"/>
    <x v="0"/>
    <m/>
  </r>
  <r>
    <d v="2025-06-07T02:07:11"/>
    <x v="9"/>
    <n v="13"/>
    <s v="CERVANTES MARTINEZ FELIX ENRIQUE"/>
    <x v="0"/>
    <x v="0"/>
    <n v="167"/>
    <n v="18.5555555555556"/>
    <n v="198.96338028169001"/>
    <m/>
    <n v="111128.5775"/>
    <x v="0"/>
    <n v="13338.461499999999"/>
    <x v="1402"/>
    <x v="0"/>
    <m/>
  </r>
  <r>
    <d v="2025-06-07T02:07:11"/>
    <x v="1"/>
    <n v="14"/>
    <s v="HINCAPIE LOPEZ DIDIER FABIAN"/>
    <x v="6"/>
    <x v="0"/>
    <n v="173"/>
    <n v="21.625"/>
    <n v="176.85633802816901"/>
    <m/>
    <n v="98780.957699999999"/>
    <x v="1"/>
    <n v="13338.461499999999"/>
    <x v="1402"/>
    <x v="0"/>
    <m/>
  </r>
  <r>
    <d v="2025-06-07T02:07:11"/>
    <x v="9"/>
    <n v="15"/>
    <s v="VERENZUELA MARTINEZ ALEXANDER"/>
    <x v="3"/>
    <x v="0"/>
    <n v="219"/>
    <n v="21.9"/>
    <n v="221.07042253521101"/>
    <m/>
    <n v="123476.1972"/>
    <x v="1"/>
    <n v="13338.461499999999"/>
    <x v="1402"/>
    <x v="0"/>
    <m/>
  </r>
  <r>
    <d v="2025-06-07T02:07:12"/>
    <x v="1"/>
    <n v="16"/>
    <s v="PEREZ GARCIA JUAN ESTEBAN"/>
    <x v="0"/>
    <x v="0"/>
    <n v="154"/>
    <n v="17.1111111111111"/>
    <n v="198.96338028169001"/>
    <s v="3 Descuentos (Usuarios desubicados y despachador) "/>
    <n v="111128.5775"/>
    <x v="0"/>
    <n v="13338.461499999999"/>
    <x v="1402"/>
    <x v="0"/>
    <m/>
  </r>
  <r>
    <d v="2025-06-07T02:07:12"/>
    <x v="9"/>
    <n v="17"/>
    <s v="MURILLO  YORMAN ANDRES"/>
    <x v="3"/>
    <x v="0"/>
    <n v="193"/>
    <n v="19.3"/>
    <n v="221.07042253521101"/>
    <s v="2 Descuentos (Usuarios desubicados) "/>
    <n v="123476.1972"/>
    <x v="0"/>
    <n v="13338.461499999999"/>
    <x v="1402"/>
    <x v="0"/>
    <m/>
  </r>
  <r>
    <d v="2025-06-07T02:07:12"/>
    <x v="1"/>
    <n v="18"/>
    <s v="BETANCUR GUZMAN JHON FERNANDO"/>
    <x v="3"/>
    <x v="0"/>
    <n v="213"/>
    <n v="21.3"/>
    <n v="221.07042253521101"/>
    <s v="2 Descuentos (Despachador) "/>
    <n v="123476.1972"/>
    <x v="0"/>
    <n v="13338.461499999999"/>
    <x v="1402"/>
    <x v="0"/>
    <m/>
  </r>
  <r>
    <d v="2025-06-07T02:07:13"/>
    <x v="9"/>
    <n v="19"/>
    <s v="MACEA ARBELAEZ MATEO"/>
    <x v="8"/>
    <x v="0"/>
    <n v="129"/>
    <n v="25.8"/>
    <n v="110.535211267606"/>
    <s v="1 Descuento (Monitoreo) "/>
    <n v="61738.098599999998"/>
    <x v="0"/>
    <n v="13338.461499999999"/>
    <x v="1402"/>
    <x v="0"/>
    <m/>
  </r>
  <r>
    <d v="2025-06-07T02:07:13"/>
    <x v="1"/>
    <n v="20"/>
    <s v="VALENCIA MENDOZA JHON"/>
    <x v="1"/>
    <x v="0"/>
    <n v="232"/>
    <n v="21.090909090909101"/>
    <n v="243.17746478873201"/>
    <s v="6 Descuentos (transbordo) "/>
    <n v="135823.81690000001"/>
    <x v="0"/>
    <n v="13338.461499999999"/>
    <x v="1402"/>
    <x v="0"/>
    <m/>
  </r>
  <r>
    <d v="2025-06-07T02:07:13"/>
    <x v="9"/>
    <n v="21"/>
    <s v="LOPERA ALVAREZ ESTIVEN"/>
    <x v="0"/>
    <x v="3"/>
    <n v="246"/>
    <n v="27.3333333333333"/>
    <n v="198.96338028169001"/>
    <m/>
    <n v="111128.5775"/>
    <x v="0"/>
    <n v="13338.461499999999"/>
    <x v="1402"/>
    <x v="0"/>
    <m/>
  </r>
  <r>
    <d v="2025-06-07T02:07:13"/>
    <x v="1"/>
    <n v="22"/>
    <s v="QUIRAMA CASTAEDA JHON JADER"/>
    <x v="3"/>
    <x v="0"/>
    <n v="219"/>
    <n v="21.9"/>
    <n v="221.07042253521101"/>
    <m/>
    <n v="123476.1972"/>
    <x v="1"/>
    <n v="13338.461499999999"/>
    <x v="1402"/>
    <x v="0"/>
    <m/>
  </r>
  <r>
    <d v="2025-06-07T02:07:13"/>
    <x v="9"/>
    <n v="23"/>
    <s v="SALDARRIAGA PARRA LUIS ALBERTO"/>
    <x v="0"/>
    <x v="0"/>
    <n v="187"/>
    <n v="20.7777777777778"/>
    <n v="198.96338028169001"/>
    <s v="Se descuenta 0.5 viaje de 7 29 am ya que NO espera el tiempo indicado. "/>
    <n v="104956.8275"/>
    <x v="2"/>
    <n v="13338.461499999999"/>
    <x v="1402"/>
    <x v="2"/>
    <n v="11.05"/>
  </r>
  <r>
    <d v="2025-06-07T02:07:14"/>
    <x v="1"/>
    <n v="24"/>
    <s v="HERRERA GIRALDO DAVINSON"/>
    <x v="0"/>
    <x v="0"/>
    <n v="195"/>
    <n v="21.6666666666667"/>
    <n v="198.96338028169001"/>
    <s v="5 Descuentos (transbordo, usuarios desubicados y monitoreo) "/>
    <n v="111128.5775"/>
    <x v="0"/>
    <n v="13338.461499999999"/>
    <x v="1402"/>
    <x v="0"/>
    <m/>
  </r>
  <r>
    <d v="2025-06-07T02:07:14"/>
    <x v="9"/>
    <n v="25"/>
    <s v="JIMENEZ HURTADO CARLOS ESTIVEN"/>
    <x v="4"/>
    <x v="0"/>
    <n v="109"/>
    <n v="15.5714285714286"/>
    <n v="154.749295774648"/>
    <s v="Se descuenta 0.5 viaje de 7 15 am ya que NO espera el tiempo indicado. "/>
    <n v="80261.588000000003"/>
    <x v="1"/>
    <n v="13338.461499999999"/>
    <x v="1402"/>
    <x v="2"/>
    <n v="11.05"/>
  </r>
  <r>
    <d v="2025-06-07T02:07:14"/>
    <x v="1"/>
    <n v="27"/>
    <s v="FLORES RINCON JORGE ALBERTO"/>
    <x v="1"/>
    <x v="0"/>
    <n v="261"/>
    <n v="23.727272727272702"/>
    <n v="243.17746478873201"/>
    <m/>
    <n v="135823.81690000001"/>
    <x v="0"/>
    <n v="13338.461499999999"/>
    <x v="1402"/>
    <x v="0"/>
    <m/>
  </r>
  <r>
    <d v="2025-06-07T02:07:15"/>
    <x v="9"/>
    <n v="28"/>
    <s v="AGUDELO GARCIA LLORDIN ELIAS"/>
    <x v="0"/>
    <x v="0"/>
    <n v="177"/>
    <n v="19.6666666666667"/>
    <n v="198.96338028169001"/>
    <m/>
    <n v="111128.5775"/>
    <x v="0"/>
    <n v="13338.461499999999"/>
    <x v="1402"/>
    <x v="0"/>
    <m/>
  </r>
  <r>
    <d v="2025-06-07T02:07:15"/>
    <x v="1"/>
    <n v="29"/>
    <s v="HINCAPIE LOPEZ JHONY ALEXANDER"/>
    <x v="4"/>
    <x v="0"/>
    <n v="201"/>
    <n v="28.714285714285701"/>
    <n v="154.749295774648"/>
    <m/>
    <n v="86433.338000000003"/>
    <x v="0"/>
    <n v="13338.461499999999"/>
    <x v="1402"/>
    <x v="0"/>
    <m/>
  </r>
  <r>
    <d v="2025-06-07T02:07:15"/>
    <x v="9"/>
    <n v="30"/>
    <s v="HENAO HOYOS SANTIAGO"/>
    <x v="2"/>
    <x v="0"/>
    <n v="140"/>
    <n v="23.3333333333333"/>
    <n v="132.642253521127"/>
    <m/>
    <n v="74085.718299999993"/>
    <x v="0"/>
    <n v="13338.461499999999"/>
    <x v="1402"/>
    <x v="0"/>
    <m/>
  </r>
  <r>
    <d v="2025-06-07T02:07:15"/>
    <x v="1"/>
    <n v="31"/>
    <s v="AGUIRRE GARCIA DEIMAR ANDRES"/>
    <x v="0"/>
    <x v="0"/>
    <n v="234"/>
    <n v="26"/>
    <n v="198.96338028169001"/>
    <s v="7 Descuentos (Usuarios desubicados, transbordo, conducts y jefe de ruta) "/>
    <n v="111128.5775"/>
    <x v="0"/>
    <n v="13338.461499999999"/>
    <x v="1402"/>
    <x v="0"/>
    <m/>
  </r>
  <r>
    <d v="2025-06-07T02:07:15"/>
    <x v="9"/>
    <n v="32"/>
    <s v="AGUDELO GARCIA DENIN ANGELO"/>
    <x v="3"/>
    <x v="0"/>
    <n v="225"/>
    <n v="22.5"/>
    <n v="221.07042253521101"/>
    <s v="2 Descuentos (Conduct) "/>
    <n v="123476.1972"/>
    <x v="0"/>
    <n v="13338.461499999999"/>
    <x v="1402"/>
    <x v="0"/>
    <m/>
  </r>
  <r>
    <d v="2025-06-07T02:07:16"/>
    <x v="1"/>
    <n v="33"/>
    <s v="RUA CHAVARRIA JEFERSON ANDREY"/>
    <x v="0"/>
    <x v="0"/>
    <n v="216"/>
    <n v="24"/>
    <n v="198.96338028169001"/>
    <m/>
    <n v="111128.5775"/>
    <x v="0"/>
    <n v="13338.461499999999"/>
    <x v="1402"/>
    <x v="0"/>
    <m/>
  </r>
  <r>
    <d v="2025-06-07T02:07:16"/>
    <x v="9"/>
    <n v="34"/>
    <s v="MONTOYA OSPINA GILBERTO ANTONIO"/>
    <x v="1"/>
    <x v="0"/>
    <n v="277"/>
    <n v="25.181818181818201"/>
    <n v="243.17746478873201"/>
    <m/>
    <n v="135823.81690000001"/>
    <x v="0"/>
    <n v="13338.461499999999"/>
    <x v="1402"/>
    <x v="0"/>
    <m/>
  </r>
  <r>
    <d v="2025-06-07T02:07:16"/>
    <x v="1"/>
    <n v="35"/>
    <s v="HENAO MUOZ FERNEY"/>
    <x v="1"/>
    <x v="0"/>
    <n v="270"/>
    <n v="24.545454545454501"/>
    <n v="243.17746478873201"/>
    <m/>
    <n v="135823.81690000001"/>
    <x v="1"/>
    <n v="13338.461499999999"/>
    <x v="1402"/>
    <x v="0"/>
    <m/>
  </r>
  <r>
    <d v="2025-06-07T02:07:16"/>
    <x v="9"/>
    <n v="36"/>
    <s v="JARAMILLO JARAMILLO FRANCISCO WBEIMAR"/>
    <x v="0"/>
    <x v="0"/>
    <n v="236"/>
    <n v="26.2222222222222"/>
    <n v="198.96338028169001"/>
    <s v="se adicionan 22 Usuarios restantes del dia 03/06"/>
    <n v="111128.5775"/>
    <x v="0"/>
    <n v="13338.461499999999"/>
    <x v="1402"/>
    <x v="0"/>
    <m/>
  </r>
  <r>
    <d v="2025-06-07T02:07:17"/>
    <x v="1"/>
    <n v="37"/>
    <s v="TABORDA ROJAS DIEGO ALEJANDRO"/>
    <x v="6"/>
    <x v="0"/>
    <n v="201"/>
    <n v="25.125"/>
    <n v="176.85633802816901"/>
    <m/>
    <n v="98780.957699999999"/>
    <x v="1"/>
    <n v="13338.461499999999"/>
    <x v="1402"/>
    <x v="0"/>
    <m/>
  </r>
  <r>
    <d v="2025-06-07T02:07:17"/>
    <x v="9"/>
    <n v="38"/>
    <s v="LEON PEREZ RAUL ENRIQUE"/>
    <x v="6"/>
    <x v="0"/>
    <n v="196"/>
    <n v="24.5"/>
    <n v="176.85633802816901"/>
    <s v="3 Descuentos (Usuarios desubicados y conduct) "/>
    <n v="98780.957699999999"/>
    <x v="0"/>
    <n v="13338.461499999999"/>
    <x v="1402"/>
    <x v="0"/>
    <m/>
  </r>
  <r>
    <d v="2025-06-07T02:07:17"/>
    <x v="1"/>
    <n v="39"/>
    <s v="PALMAR PANA EDIXON JOSUE"/>
    <x v="0"/>
    <x v="0"/>
    <n v="172"/>
    <n v="19.1111111111111"/>
    <n v="198.96338028169001"/>
    <s v="2 Descuentos (Transbordo) "/>
    <n v="111128.5775"/>
    <x v="0"/>
    <n v="13338.461499999999"/>
    <x v="1402"/>
    <x v="0"/>
    <m/>
  </r>
  <r>
    <d v="2025-06-07T02:07:17"/>
    <x v="9"/>
    <n v="40"/>
    <s v="BERNAL RONDON KEVIN OSWALDO"/>
    <x v="3"/>
    <x v="0"/>
    <n v="186"/>
    <n v="18.600000000000001"/>
    <n v="221.07042253521101"/>
    <m/>
    <n v="123476.1972"/>
    <x v="0"/>
    <n v="13338.461499999999"/>
    <x v="1402"/>
    <x v="0"/>
    <m/>
  </r>
  <r>
    <d v="2025-06-07T02:07:18"/>
    <x v="1"/>
    <n v="41"/>
    <s v="GARCIA DAVID WILSON ALBERTO"/>
    <x v="3"/>
    <x v="0"/>
    <n v="248"/>
    <n v="24.8"/>
    <n v="221.07042253521101"/>
    <s v="1 Descuento (Despachador) "/>
    <n v="123476.1972"/>
    <x v="1"/>
    <n v="13338.461499999999"/>
    <x v="1402"/>
    <x v="0"/>
    <m/>
  </r>
  <r>
    <d v="2025-06-07T02:07:18"/>
    <x v="9"/>
    <n v="42"/>
    <s v="PALACIO  RODRIGO"/>
    <x v="0"/>
    <x v="0"/>
    <n v="197"/>
    <n v="21.8888888888889"/>
    <n v="198.96338028169001"/>
    <m/>
    <n v="111128.5775"/>
    <x v="1"/>
    <n v="13338.461499999999"/>
    <x v="1402"/>
    <x v="0"/>
    <m/>
  </r>
  <r>
    <d v="2025-06-08T02:56:44"/>
    <x v="9"/>
    <n v="2"/>
    <s v="PARIAS MURIEL JHON FREDY"/>
    <x v="6"/>
    <x v="0"/>
    <n v="199"/>
    <n v="24.875"/>
    <n v="164.60569715142401"/>
    <m/>
    <n v="91614.332800000004"/>
    <x v="1"/>
    <n v="12243.243200000001"/>
    <x v="1403"/>
    <x v="0"/>
    <m/>
  </r>
  <r>
    <d v="2025-06-08T02:56:44"/>
    <x v="1"/>
    <n v="4"/>
    <s v="SUAREZ ROLDAN BRAHIAN"/>
    <x v="3"/>
    <x v="0"/>
    <n v="197"/>
    <n v="19.7"/>
    <n v="205.75712143928001"/>
    <s v="1 Descuento (Usuario desubicado) "/>
    <n v="114517.916"/>
    <x v="0"/>
    <n v="12243.243200000001"/>
    <x v="1403"/>
    <x v="0"/>
    <m/>
  </r>
  <r>
    <d v="2025-06-08T02:56:44"/>
    <x v="9"/>
    <n v="5"/>
    <s v="LONDOO LOPERA DUVAN ANDRES"/>
    <x v="0"/>
    <x v="0"/>
    <n v="212"/>
    <n v="23.5555555555556"/>
    <n v="185.18140929535201"/>
    <m/>
    <n v="103066.1244"/>
    <x v="1"/>
    <n v="12243.243200000001"/>
    <x v="1403"/>
    <x v="0"/>
    <m/>
  </r>
  <r>
    <d v="2025-06-08T02:56:44"/>
    <x v="1"/>
    <n v="6"/>
    <s v="LOPEZ PINEDA DANIEL ESTIVEN"/>
    <x v="1"/>
    <x v="0"/>
    <n v="211"/>
    <n v="19.181818181818201"/>
    <n v="226.33283358320799"/>
    <m/>
    <n v="125969.70759999999"/>
    <x v="0"/>
    <n v="12243.243200000001"/>
    <x v="1403"/>
    <x v="0"/>
    <m/>
  </r>
  <r>
    <d v="2025-06-08T02:56:45"/>
    <x v="9"/>
    <n v="7"/>
    <s v="GIRALDO GIRALDO YOVIN ANDRES"/>
    <x v="3"/>
    <x v="0"/>
    <n v="198"/>
    <n v="19.8"/>
    <n v="205.75712143928001"/>
    <s v="Se descuenta 0.5 viaje de 6 47 am ya que NO ingresa a la minorista sin autorizacion. 2 Descuentos (Transbordo) "/>
    <n v="108814.166"/>
    <x v="1"/>
    <n v="12243.243200000001"/>
    <x v="1403"/>
    <x v="2"/>
    <n v="10.25"/>
  </r>
  <r>
    <d v="2025-06-08T02:56:45"/>
    <x v="1"/>
    <n v="8"/>
    <s v="BERNAL RONDON KEVIN OSWALDO"/>
    <x v="0"/>
    <x v="0"/>
    <n v="185"/>
    <n v="20.5555555555556"/>
    <n v="185.18140929535201"/>
    <s v="1 Descuento (Despachador) "/>
    <n v="103066.1244"/>
    <x v="1"/>
    <n v="12243.243200000001"/>
    <x v="1403"/>
    <x v="0"/>
    <m/>
  </r>
  <r>
    <d v="2025-06-08T02:56:45"/>
    <x v="9"/>
    <n v="9"/>
    <s v="SERNA GONZALES GEOVANNY ANDRES"/>
    <x v="0"/>
    <x v="0"/>
    <n v="166"/>
    <n v="18.4444444444444"/>
    <n v="185.18140929535201"/>
    <s v="2 Descuentos (Usuarios desubicados) "/>
    <n v="103066.1244"/>
    <x v="0"/>
    <n v="12243.243200000001"/>
    <x v="1403"/>
    <x v="0"/>
    <m/>
  </r>
  <r>
    <d v="2025-06-08T02:56:46"/>
    <x v="1"/>
    <n v="10"/>
    <s v="MARIN ALZATE KEVIN ANDRES"/>
    <x v="6"/>
    <x v="0"/>
    <n v="153"/>
    <n v="19.125"/>
    <n v="164.60569715142401"/>
    <s v="Se descuenta 0.5 viaje ya que NO presta el servicio adecuado."/>
    <n v="85910.582800000004"/>
    <x v="0"/>
    <n v="12243.243200000001"/>
    <x v="1403"/>
    <x v="2"/>
    <n v="10.25"/>
  </r>
  <r>
    <d v="2025-06-08T02:56:46"/>
    <x v="9"/>
    <n v="11"/>
    <s v="PEREZ RESTREPO YEIBER"/>
    <x v="11"/>
    <x v="0"/>
    <n v="68"/>
    <n v="27.2"/>
    <n v="51.439280359820103"/>
    <m/>
    <n v="28629.478999999999"/>
    <x v="0"/>
    <n v="12243.243200000001"/>
    <x v="1403"/>
    <x v="0"/>
    <m/>
  </r>
  <r>
    <d v="2025-06-08T02:56:46"/>
    <x v="1"/>
    <n v="13"/>
    <s v="CERVANTES MARTINEZ FELIX ENRIQUE"/>
    <x v="7"/>
    <x v="0"/>
    <n v="50"/>
    <n v="16.6666666666667"/>
    <n v="61.727136431784103"/>
    <m/>
    <n v="34355.374799999998"/>
    <x v="0"/>
    <n v="12243.243200000001"/>
    <x v="1403"/>
    <x v="0"/>
    <m/>
  </r>
  <r>
    <d v="2025-06-08T02:56:46"/>
    <x v="9"/>
    <n v="14"/>
    <s v="HINCAPIE LOPEZ DIDIER FABIAN"/>
    <x v="1"/>
    <x v="0"/>
    <n v="191"/>
    <n v="17.363636363636399"/>
    <n v="226.33283358320799"/>
    <m/>
    <n v="125969.70759999999"/>
    <x v="1"/>
    <n v="12243.243200000001"/>
    <x v="1403"/>
    <x v="0"/>
    <m/>
  </r>
  <r>
    <d v="2025-06-08T02:56:47"/>
    <x v="1"/>
    <n v="15"/>
    <s v="VERENZUELA MARTINEZ ALEXANDER"/>
    <x v="0"/>
    <x v="0"/>
    <n v="214"/>
    <n v="23.7777777777778"/>
    <n v="185.18140929535201"/>
    <m/>
    <n v="103066.1244"/>
    <x v="1"/>
    <n v="12243.243200000001"/>
    <x v="1403"/>
    <x v="0"/>
    <m/>
  </r>
  <r>
    <d v="2025-06-08T02:56:47"/>
    <x v="9"/>
    <n v="16"/>
    <s v="PEREZ GARCIA JUAN ESTEBAN"/>
    <x v="3"/>
    <x v="0"/>
    <n v="170"/>
    <n v="17"/>
    <n v="205.75712143928001"/>
    <s v="2 Descuentos (Usuarios desubicados) "/>
    <n v="114517.916"/>
    <x v="0"/>
    <n v="12243.243200000001"/>
    <x v="1403"/>
    <x v="0"/>
    <m/>
  </r>
  <r>
    <d v="2025-06-08T02:56:47"/>
    <x v="1"/>
    <n v="17"/>
    <s v="MURILLO  YORMAN ANDRES"/>
    <x v="2"/>
    <x v="0"/>
    <n v="143"/>
    <n v="23.8333333333333"/>
    <n v="123.45427286356799"/>
    <m/>
    <n v="68710.749599999996"/>
    <x v="0"/>
    <n v="12243.243200000001"/>
    <x v="1403"/>
    <x v="0"/>
    <m/>
  </r>
  <r>
    <d v="2025-06-08T02:56:47"/>
    <x v="9"/>
    <n v="18"/>
    <s v="BETANCUR GUZMAN JHON FERNANDO"/>
    <x v="0"/>
    <x v="0"/>
    <n v="190"/>
    <n v="21.1111111111111"/>
    <n v="185.18140929535201"/>
    <s v="Se descuenta 0.5 viaje de 12 41 pm ya que NO ingresa a la minorista. 1 Descuento (Conduct) "/>
    <n v="97362.374400000001"/>
    <x v="0"/>
    <n v="12243.243200000001"/>
    <x v="1403"/>
    <x v="2"/>
    <n v="10.25"/>
  </r>
  <r>
    <d v="2025-06-08T02:56:47"/>
    <x v="1"/>
    <n v="19"/>
    <s v="MACEA ARBELAEZ MATEO"/>
    <x v="0"/>
    <x v="0"/>
    <n v="162"/>
    <n v="18"/>
    <n v="185.18140929535201"/>
    <s v="Se descuenta 0.5 viaje de 9 17 am ya que NO espera el tiempo indicado en el paradero. "/>
    <n v="97362.374400000001"/>
    <x v="0"/>
    <n v="12243.243200000001"/>
    <x v="1403"/>
    <x v="2"/>
    <n v="10.25"/>
  </r>
  <r>
    <d v="2025-06-08T02:56:48"/>
    <x v="9"/>
    <n v="20"/>
    <s v="VALENCIA MENDOZA JHON"/>
    <x v="0"/>
    <x v="3"/>
    <n v="190"/>
    <n v="21.1111111111111"/>
    <n v="185.18140929535201"/>
    <m/>
    <n v="103066.1244"/>
    <x v="0"/>
    <n v="12243.243200000001"/>
    <x v="1403"/>
    <x v="0"/>
    <m/>
  </r>
  <r>
    <d v="2025-06-08T02:56:48"/>
    <x v="1"/>
    <n v="21"/>
    <s v="DURANGO DAVID JOSE "/>
    <x v="6"/>
    <x v="0"/>
    <n v="178"/>
    <n v="22.25"/>
    <n v="164.60569715142401"/>
    <s v="3 Descuentos (Conducts, jefe de ruta y monitoreo) "/>
    <n v="91614.332800000004"/>
    <x v="0"/>
    <n v="12243.243200000001"/>
    <x v="1403"/>
    <x v="0"/>
    <m/>
  </r>
  <r>
    <d v="2025-06-08T02:56:48"/>
    <x v="9"/>
    <n v="22"/>
    <s v="QUIRAMA CASTAEDA JHON JADER"/>
    <x v="3"/>
    <x v="0"/>
    <n v="178"/>
    <n v="17.8"/>
    <n v="205.75712143928001"/>
    <m/>
    <n v="114517.916"/>
    <x v="1"/>
    <n v="12243.243200000001"/>
    <x v="1403"/>
    <x v="0"/>
    <m/>
  </r>
  <r>
    <d v="2025-06-08T02:56:48"/>
    <x v="1"/>
    <n v="23"/>
    <s v="RUA CHAVARRIA JEFERSON ANDREY"/>
    <x v="6"/>
    <x v="0"/>
    <n v="172"/>
    <n v="21.5"/>
    <n v="164.60569715142401"/>
    <m/>
    <n v="91614.332800000004"/>
    <x v="2"/>
    <n v="12243.243200000001"/>
    <x v="1403"/>
    <x v="0"/>
    <m/>
  </r>
  <r>
    <d v="2025-06-08T02:56:49"/>
    <x v="9"/>
    <n v="24"/>
    <s v="HERRERA GIRALDO DAVINSON"/>
    <x v="0"/>
    <x v="0"/>
    <n v="146"/>
    <n v="16.2222222222222"/>
    <n v="185.18140929535201"/>
    <s v="Se descuenta 0.5 viaje de 7 29 am ya que NO espera el tiempo indicado en el paradero. "/>
    <n v="97362.374400000001"/>
    <x v="0"/>
    <n v="12243.243200000001"/>
    <x v="1403"/>
    <x v="2"/>
    <n v="10.25"/>
  </r>
  <r>
    <d v="2025-06-08T02:56:49"/>
    <x v="1"/>
    <n v="27"/>
    <s v="FLORES RINCON JORGE ALBERTO"/>
    <x v="13"/>
    <x v="0"/>
    <n v="281"/>
    <n v="20.071428571428601"/>
    <n v="288.05997001499298"/>
    <s v="SANTIAGO HENAO Realiz 6 viajes donde moviliz 103 Usuarios "/>
    <n v="160325.08249999999"/>
    <x v="0"/>
    <n v="12243.243200000001"/>
    <x v="1403"/>
    <x v="0"/>
    <m/>
  </r>
  <r>
    <d v="2025-06-08T02:56:49"/>
    <x v="9"/>
    <n v="28"/>
    <s v="AGUDELO GARCIA LLORDIN ELIAS"/>
    <x v="3"/>
    <x v="0"/>
    <n v="187"/>
    <n v="18.7"/>
    <n v="205.75712143928001"/>
    <m/>
    <n v="114517.916"/>
    <x v="0"/>
    <n v="12243.243200000001"/>
    <x v="1403"/>
    <x v="0"/>
    <m/>
  </r>
  <r>
    <d v="2025-06-08T02:56:49"/>
    <x v="1"/>
    <n v="29"/>
    <s v="HINCAPIE LOPEZ JHONY ALEXANDER "/>
    <x v="4"/>
    <x v="0"/>
    <n v="154"/>
    <n v="22"/>
    <n v="144.02998500749601"/>
    <s v="1 Descuento (Conduct) "/>
    <n v="80162.541200000007"/>
    <x v="0"/>
    <n v="12243.243200000001"/>
    <x v="1403"/>
    <x v="0"/>
    <m/>
  </r>
  <r>
    <d v="2025-06-08T02:56:50"/>
    <x v="9"/>
    <n v="30"/>
    <s v="MARTINEZ  WILMAR"/>
    <x v="3"/>
    <x v="0"/>
    <n v="218"/>
    <n v="21.8"/>
    <n v="205.75712143928001"/>
    <m/>
    <n v="114517.916"/>
    <x v="0"/>
    <n v="12243.243200000001"/>
    <x v="1403"/>
    <x v="0"/>
    <m/>
  </r>
  <r>
    <d v="2025-06-08T02:56:50"/>
    <x v="1"/>
    <n v="31"/>
    <s v="HERNANDEZ MACIAS GILBERTO"/>
    <x v="6"/>
    <x v="0"/>
    <n v="160"/>
    <n v="20"/>
    <n v="164.60569715142401"/>
    <m/>
    <n v="91614.332800000004"/>
    <x v="0"/>
    <n v="12243.243200000001"/>
    <x v="1403"/>
    <x v="0"/>
    <m/>
  </r>
  <r>
    <d v="2025-06-08T02:56:50"/>
    <x v="9"/>
    <n v="32"/>
    <s v="AGUDELO GARCIA DENIN ANGELO"/>
    <x v="3"/>
    <x v="0"/>
    <n v="258"/>
    <n v="25.8"/>
    <n v="205.75712143928001"/>
    <s v="2 Descuentos (Usuarios desubicados) "/>
    <n v="114517.916"/>
    <x v="0"/>
    <n v="12243.243200000001"/>
    <x v="1403"/>
    <x v="0"/>
    <m/>
  </r>
  <r>
    <d v="2025-06-08T02:56:50"/>
    <x v="1"/>
    <n v="33"/>
    <s v="MARULANDA JARAMILLO DAWER ANDRES"/>
    <x v="3"/>
    <x v="0"/>
    <n v="228"/>
    <n v="22.8"/>
    <n v="205.75712143928001"/>
    <s v="Se descuenta 0.5 viaje de 11 15 am ya que NO ingresa a placita zea sin autorizacion. "/>
    <n v="108814.166"/>
    <x v="0"/>
    <n v="12243.243200000001"/>
    <x v="1403"/>
    <x v="2"/>
    <n v="10.25"/>
  </r>
  <r>
    <d v="2025-06-08T02:56:51"/>
    <x v="9"/>
    <n v="34"/>
    <s v="MONTOYA OSPINA GILBERTO ANTONIO"/>
    <x v="9"/>
    <x v="0"/>
    <n v="281"/>
    <n v="23.4166666666667"/>
    <n v="246.90854572713599"/>
    <s v="2 Descuentos (Asociados) "/>
    <n v="137421.4993"/>
    <x v="0"/>
    <n v="12243.243200000001"/>
    <x v="1403"/>
    <x v="0"/>
    <m/>
  </r>
  <r>
    <d v="2025-06-08T02:56:51"/>
    <x v="1"/>
    <n v="35"/>
    <s v="HENAO HOYOS SANTIAGO"/>
    <x v="1"/>
    <x v="0"/>
    <n v="215"/>
    <n v="19.545454545454501"/>
    <n v="226.33283358320799"/>
    <s v="FERNEY HENAO Realiz 5 viajes donde moviliz 109 Usuarios 3 Descuentos (Usuarios movilidad reducida) "/>
    <n v="125969.70759999999"/>
    <x v="1"/>
    <n v="12243.243200000001"/>
    <x v="1403"/>
    <x v="0"/>
    <m/>
  </r>
  <r>
    <d v="2025-06-08T02:56:51"/>
    <x v="9"/>
    <n v="36"/>
    <s v="JARAMILLO JARAMILLO FRANCISCO WBEIMAR "/>
    <x v="1"/>
    <x v="0"/>
    <n v="196"/>
    <n v="17.818181818181799"/>
    <n v="226.33283358320799"/>
    <s v="1 Descuento (Despachador) "/>
    <n v="125969.70759999999"/>
    <x v="0"/>
    <n v="12243.243200000001"/>
    <x v="1403"/>
    <x v="0"/>
    <m/>
  </r>
  <r>
    <d v="2025-06-08T02:56:51"/>
    <x v="1"/>
    <n v="37"/>
    <s v="GUTIERREZ ARICAPA DANIEL HUMBERTO"/>
    <x v="3"/>
    <x v="0"/>
    <n v="203"/>
    <n v="20.3"/>
    <n v="205.75712143928001"/>
    <s v="3 Descuentos (Conducts) "/>
    <n v="114517.916"/>
    <x v="1"/>
    <n v="12243.243200000001"/>
    <x v="1403"/>
    <x v="0"/>
    <m/>
  </r>
  <r>
    <d v="2025-06-08T02:56:52"/>
    <x v="9"/>
    <n v="38"/>
    <s v="LEON PEREZ RAUL ENRIQUE"/>
    <x v="0"/>
    <x v="0"/>
    <n v="179"/>
    <n v="19.8888888888889"/>
    <n v="185.18140929535201"/>
    <s v="2 Descuentos (Usuarios desubicados) "/>
    <n v="103066.1244"/>
    <x v="0"/>
    <n v="12243.243200000001"/>
    <x v="1403"/>
    <x v="0"/>
    <m/>
  </r>
  <r>
    <d v="2025-06-08T02:56:52"/>
    <x v="1"/>
    <n v="39"/>
    <s v="PALMAR PANA EDIXON JOSUE"/>
    <x v="6"/>
    <x v="0"/>
    <n v="183"/>
    <n v="22.875"/>
    <n v="164.60569715142401"/>
    <m/>
    <n v="91614.332800000004"/>
    <x v="0"/>
    <n v="12243.243200000001"/>
    <x v="1403"/>
    <x v="0"/>
    <m/>
  </r>
  <r>
    <d v="2025-06-08T02:56:52"/>
    <x v="9"/>
    <n v="40"/>
    <s v="OCAMPO OCAMPO ANTONIO JOSE"/>
    <x v="0"/>
    <x v="0"/>
    <n v="181"/>
    <n v="20.1111111111111"/>
    <n v="185.18140929535201"/>
    <m/>
    <n v="103066.1244"/>
    <x v="0"/>
    <n v="12243.243200000001"/>
    <x v="1403"/>
    <x v="0"/>
    <m/>
  </r>
  <r>
    <d v="2025-06-08T02:56:52"/>
    <x v="1"/>
    <n v="41"/>
    <s v="GARCIA DAVID WILSON ALBERTO"/>
    <x v="0"/>
    <x v="0"/>
    <n v="190"/>
    <n v="21.1111111111111"/>
    <n v="185.18140929535201"/>
    <s v="1 Descuento (Despachador) "/>
    <n v="103066.1244"/>
    <x v="1"/>
    <n v="12243.243200000001"/>
    <x v="1403"/>
    <x v="0"/>
    <m/>
  </r>
  <r>
    <d v="2025-06-08T02:56:52"/>
    <x v="9"/>
    <n v="42"/>
    <s v="PALACIO  RODRIGO"/>
    <x v="6"/>
    <x v="0"/>
    <n v="175"/>
    <n v="21.875"/>
    <n v="164.60569715142401"/>
    <m/>
    <n v="91614.332800000004"/>
    <x v="1"/>
    <n v="12243.243200000001"/>
    <x v="1403"/>
    <x v="0"/>
    <m/>
  </r>
  <r>
    <d v="2025-06-09T01:10:31"/>
    <x v="12"/>
    <n v="3"/>
    <s v="ESPINOZA CHAVARRIA GUILLERMO LEON "/>
    <x v="2"/>
    <x v="0"/>
    <n v="110"/>
    <n v="18.3333333333333"/>
    <n v="108.192513368984"/>
    <m/>
    <n v="59782.620300000002"/>
    <x v="0"/>
    <n v="9605.2631999999994"/>
    <x v="1404"/>
    <x v="0"/>
    <m/>
  </r>
  <r>
    <d v="2025-06-09T01:10:31"/>
    <x v="12"/>
    <n v="5"/>
    <s v="LONDOO LOPERA DUVAN ANDRES"/>
    <x v="1"/>
    <x v="0"/>
    <n v="225"/>
    <n v="20.454545454545499"/>
    <n v="198.35294117647101"/>
    <m/>
    <n v="109601.4706"/>
    <x v="1"/>
    <n v="9605.2631999999994"/>
    <x v="1404"/>
    <x v="0"/>
    <m/>
  </r>
  <r>
    <d v="2025-06-09T01:10:32"/>
    <x v="12"/>
    <n v="7"/>
    <s v="GIRALDO GIRALDO YOVIN ANDRES"/>
    <x v="0"/>
    <x v="0"/>
    <n v="132"/>
    <n v="14.6666666666667"/>
    <n v="162.28877005347599"/>
    <m/>
    <n v="89673.930500000002"/>
    <x v="1"/>
    <n v="9605.2631999999994"/>
    <x v="1404"/>
    <x v="0"/>
    <m/>
  </r>
  <r>
    <d v="2025-06-09T01:10:32"/>
    <x v="12"/>
    <n v="9"/>
    <s v="SERNA GONZALES GEOVANNY ANDRES"/>
    <x v="1"/>
    <x v="0"/>
    <n v="239"/>
    <n v="21.727272727272702"/>
    <n v="198.35294117647101"/>
    <s v="2 Descuentos (Usuarios desubicados) "/>
    <n v="109601.4706"/>
    <x v="0"/>
    <n v="9605.2631999999994"/>
    <x v="1404"/>
    <x v="0"/>
    <m/>
  </r>
  <r>
    <d v="2025-06-09T01:10:33"/>
    <x v="12"/>
    <n v="15"/>
    <s v="VERENZUELA MARTINEZ ALEXANDER"/>
    <x v="15"/>
    <x v="0"/>
    <n v="254"/>
    <n v="16.933333333333302"/>
    <n v="270.48128342246002"/>
    <s v="1 Descuento (Despachador) "/>
    <n v="149456.5508"/>
    <x v="1"/>
    <n v="9605.2631999999994"/>
    <x v="1404"/>
    <x v="0"/>
    <m/>
  </r>
  <r>
    <d v="2025-06-09T01:10:33"/>
    <x v="12"/>
    <n v="17"/>
    <s v="MURILLO  YORMAN ANDRES"/>
    <x v="13"/>
    <x v="0"/>
    <n v="252"/>
    <n v="18"/>
    <n v="252.44919786096301"/>
    <m/>
    <n v="139492.7807"/>
    <x v="0"/>
    <n v="9605.2631999999994"/>
    <x v="1404"/>
    <x v="0"/>
    <m/>
  </r>
  <r>
    <d v="2025-06-09T01:10:33"/>
    <x v="12"/>
    <n v="19"/>
    <s v="MACEA ARBELAEZ MATEO"/>
    <x v="8"/>
    <x v="0"/>
    <n v="94"/>
    <n v="18.8"/>
    <n v="90.160427807486599"/>
    <m/>
    <n v="49818.850299999998"/>
    <x v="0"/>
    <n v="9605.2631999999994"/>
    <x v="1404"/>
    <x v="0"/>
    <m/>
  </r>
  <r>
    <d v="2025-06-09T01:10:33"/>
    <x v="12"/>
    <n v="16"/>
    <s v="BERNAL RONDON KEVIN OSWALDO"/>
    <x v="5"/>
    <x v="0"/>
    <n v="15"/>
    <n v="15"/>
    <n v="18.032085561497301"/>
    <m/>
    <n v="9963.7700999999997"/>
    <x v="0"/>
    <n v="9605.2631999999994"/>
    <x v="1404"/>
    <x v="0"/>
    <m/>
  </r>
  <r>
    <d v="2025-06-09T01:10:34"/>
    <x v="12"/>
    <n v="21"/>
    <s v="DURANGO DAVID JOSE "/>
    <x v="3"/>
    <x v="0"/>
    <n v="172"/>
    <n v="17.2"/>
    <n v="180.320855614973"/>
    <m/>
    <n v="99637.700500000006"/>
    <x v="0"/>
    <n v="9605.2631999999994"/>
    <x v="1404"/>
    <x v="0"/>
    <m/>
  </r>
  <r>
    <d v="2025-06-09T01:10:34"/>
    <x v="12"/>
    <n v="22"/>
    <s v="QUIRAMA CASTAEDA JHON JADER"/>
    <x v="9"/>
    <x v="3"/>
    <n v="247"/>
    <n v="20.5833333333333"/>
    <n v="216.38502673796799"/>
    <m/>
    <n v="119565.2406"/>
    <x v="1"/>
    <n v="9605.2631999999994"/>
    <x v="1404"/>
    <x v="0"/>
    <m/>
  </r>
  <r>
    <d v="2025-06-09T01:10:34"/>
    <x v="12"/>
    <n v="23"/>
    <s v="SALDARRIAGA PARRA LUIS ALBERTO"/>
    <x v="0"/>
    <x v="0"/>
    <n v="158"/>
    <n v="17.5555555555556"/>
    <n v="162.28877005347599"/>
    <m/>
    <n v="89673.930500000002"/>
    <x v="2"/>
    <n v="9605.2631999999994"/>
    <x v="1404"/>
    <x v="0"/>
    <m/>
  </r>
  <r>
    <d v="2025-06-09T01:10:35"/>
    <x v="12"/>
    <n v="27"/>
    <s v="FLORES RINCON JORGE ALBERTO"/>
    <x v="13"/>
    <x v="0"/>
    <n v="247"/>
    <n v="17.6428571428571"/>
    <n v="252.44919786096301"/>
    <m/>
    <n v="139492.7807"/>
    <x v="0"/>
    <n v="9605.2631999999994"/>
    <x v="1404"/>
    <x v="0"/>
    <m/>
  </r>
  <r>
    <d v="2025-06-09T01:10:35"/>
    <x v="12"/>
    <n v="31"/>
    <s v="AGUIRRE GARCIA DEIMAR ANDRES"/>
    <x v="0"/>
    <x v="0"/>
    <n v="190"/>
    <n v="21.1111111111111"/>
    <n v="162.28877005347599"/>
    <m/>
    <n v="89673.930500000002"/>
    <x v="0"/>
    <n v="9605.2631999999994"/>
    <x v="1404"/>
    <x v="0"/>
    <m/>
  </r>
  <r>
    <d v="2025-06-09T01:10:35"/>
    <x v="12"/>
    <n v="32"/>
    <s v="GUTIERREZ ARICAPA DANIEL HUMBERTO"/>
    <x v="3"/>
    <x v="0"/>
    <n v="186"/>
    <n v="18.600000000000001"/>
    <n v="180.320855614973"/>
    <m/>
    <n v="99637.700500000006"/>
    <x v="0"/>
    <n v="9605.2631999999994"/>
    <x v="1404"/>
    <x v="0"/>
    <m/>
  </r>
  <r>
    <d v="2025-06-09T01:10:35"/>
    <x v="12"/>
    <n v="34"/>
    <s v="MONTOYA OSPINA GILBERTO ANTONIO"/>
    <x v="3"/>
    <x v="3"/>
    <n v="167"/>
    <n v="16.7"/>
    <n v="180.320855614973"/>
    <m/>
    <n v="99637.700500000006"/>
    <x v="0"/>
    <n v="9605.2631999999994"/>
    <x v="1404"/>
    <x v="0"/>
    <m/>
  </r>
  <r>
    <d v="2025-06-09T01:10:36"/>
    <x v="12"/>
    <n v="36"/>
    <s v="HINCAPIE LOPEZ JHONY ALEXANDER"/>
    <x v="0"/>
    <x v="3"/>
    <n v="153"/>
    <n v="17"/>
    <n v="162.28877005347599"/>
    <m/>
    <n v="89673.930500000002"/>
    <x v="0"/>
    <n v="9605.2631999999994"/>
    <x v="1404"/>
    <x v="0"/>
    <m/>
  </r>
  <r>
    <d v="2025-06-09T01:10:36"/>
    <x v="12"/>
    <n v="37"/>
    <s v="GUTIERREZ ARICAPA DANIEL HUMBERTO"/>
    <x v="0"/>
    <x v="0"/>
    <n v="139"/>
    <n v="15.4444444444444"/>
    <n v="162.28877005347599"/>
    <m/>
    <n v="89673.930500000002"/>
    <x v="1"/>
    <n v="9605.2631999999994"/>
    <x v="1404"/>
    <x v="0"/>
    <m/>
  </r>
  <r>
    <d v="2025-06-09T01:10:36"/>
    <x v="12"/>
    <n v="41"/>
    <s v="GARCIA DAVID WILSON ALBERTO"/>
    <x v="9"/>
    <x v="0"/>
    <n v="194"/>
    <n v="16.1666666666667"/>
    <n v="216.38502673796799"/>
    <s v="3 Descuentos (Conducts y Usuario desubicado) "/>
    <n v="119565.2406"/>
    <x v="1"/>
    <n v="9605.2631999999994"/>
    <x v="1404"/>
    <x v="0"/>
    <m/>
  </r>
  <r>
    <d v="2025-06-09T01:10:36"/>
    <x v="12"/>
    <n v="42"/>
    <s v="PALACIO  RODRIGO"/>
    <x v="1"/>
    <x v="0"/>
    <n v="198"/>
    <n v="18"/>
    <n v="198.35294117647101"/>
    <m/>
    <n v="109601.4706"/>
    <x v="1"/>
    <n v="9605.2631999999994"/>
    <x v="1404"/>
    <x v="0"/>
    <m/>
  </r>
  <r>
    <d v="2025-06-10T01:29:58"/>
    <x v="9"/>
    <n v="2"/>
    <s v="PARIAS MURIEL JHON FREDY"/>
    <x v="6"/>
    <x v="0"/>
    <n v="233"/>
    <n v="29.125"/>
    <n v="171.135446685879"/>
    <s v="1 Descuento (Despachador) "/>
    <n v="95434.236300000004"/>
    <x v="1"/>
    <n v="12950"/>
    <x v="1405"/>
    <x v="0"/>
    <m/>
  </r>
  <r>
    <d v="2025-06-10T01:29:58"/>
    <x v="1"/>
    <n v="3"/>
    <s v="ESPINOZA CHAVARRIA GUILLERMO LEON"/>
    <x v="4"/>
    <x v="0"/>
    <n v="150"/>
    <n v="21.428571428571399"/>
    <n v="149.74351585014401"/>
    <m/>
    <n v="83504.9568"/>
    <x v="0"/>
    <n v="12950"/>
    <x v="1405"/>
    <x v="0"/>
    <m/>
  </r>
  <r>
    <d v="2025-06-10T01:29:59"/>
    <x v="9"/>
    <n v="4"/>
    <s v="SUAREZ ROLDAN BRAHIAN"/>
    <x v="3"/>
    <x v="0"/>
    <n v="212"/>
    <n v="21.2"/>
    <n v="213.919308357349"/>
    <m/>
    <n v="119292.7954"/>
    <x v="0"/>
    <n v="12950"/>
    <x v="1405"/>
    <x v="0"/>
    <m/>
  </r>
  <r>
    <d v="2025-06-10T01:29:59"/>
    <x v="1"/>
    <n v="5"/>
    <s v="LONDOO LOPERA DUVAN ANDRES"/>
    <x v="0"/>
    <x v="0"/>
    <n v="179"/>
    <n v="19.8888888888889"/>
    <n v="192.527377521614"/>
    <m/>
    <n v="107363.5159"/>
    <x v="1"/>
    <n v="12950"/>
    <x v="1405"/>
    <x v="0"/>
    <m/>
  </r>
  <r>
    <d v="2025-06-10T01:29:59"/>
    <x v="9"/>
    <n v="6"/>
    <s v="LOPEZ PINEDA DANIEL ESTIVEN"/>
    <x v="0"/>
    <x v="0"/>
    <n v="189"/>
    <n v="21"/>
    <n v="192.527377521614"/>
    <m/>
    <n v="107363.5159"/>
    <x v="0"/>
    <n v="12950"/>
    <x v="1405"/>
    <x v="0"/>
    <m/>
  </r>
  <r>
    <d v="2025-06-10T01:30:00"/>
    <x v="1"/>
    <n v="7"/>
    <s v="GIRALDO GIRALDO YOVIN ANDRES"/>
    <x v="13"/>
    <x v="0"/>
    <n v="301"/>
    <n v="21.5"/>
    <n v="299.48703170028801"/>
    <s v="3 Descuentos (Despachador y usuarios desubicados) "/>
    <n v="167009.9135"/>
    <x v="1"/>
    <n v="12950"/>
    <x v="1405"/>
    <x v="0"/>
    <m/>
  </r>
  <r>
    <d v="2025-06-10T01:30:00"/>
    <x v="9"/>
    <n v="8"/>
    <s v="GONZALEZ PEREZ RAFAEL JOSE"/>
    <x v="1"/>
    <x v="0"/>
    <n v="235"/>
    <n v="21.363636363636399"/>
    <n v="235.31123919308399"/>
    <m/>
    <n v="131222.07490000001"/>
    <x v="1"/>
    <n v="12950"/>
    <x v="1405"/>
    <x v="0"/>
    <m/>
  </r>
  <r>
    <d v="2025-06-10T01:30:01"/>
    <x v="1"/>
    <n v="9"/>
    <s v="SERNA GONZALES GEOVANNY ANDRES"/>
    <x v="6"/>
    <x v="0"/>
    <n v="223"/>
    <n v="27.875"/>
    <n v="171.135446685879"/>
    <s v="2 Descuentos (Usuarios desubicados) "/>
    <n v="95434.236300000004"/>
    <x v="0"/>
    <n v="12950"/>
    <x v="1405"/>
    <x v="0"/>
    <m/>
  </r>
  <r>
    <d v="2025-06-10T01:30:01"/>
    <x v="9"/>
    <n v="10"/>
    <s v="MARIN ALZATE KEVIN ANDRES"/>
    <x v="3"/>
    <x v="0"/>
    <n v="202"/>
    <n v="20.2"/>
    <n v="213.919308357349"/>
    <m/>
    <n v="119292.7954"/>
    <x v="0"/>
    <n v="12950"/>
    <x v="1405"/>
    <x v="0"/>
    <m/>
  </r>
  <r>
    <d v="2025-06-10T01:30:01"/>
    <x v="1"/>
    <n v="13"/>
    <s v="HENAO HOYOS SANTIAGO"/>
    <x v="2"/>
    <x v="0"/>
    <n v="108"/>
    <n v="18"/>
    <n v="128.35158501440901"/>
    <m/>
    <n v="71575.677200000006"/>
    <x v="0"/>
    <n v="12950"/>
    <x v="1405"/>
    <x v="0"/>
    <m/>
  </r>
  <r>
    <d v="2025-06-10T01:30:02"/>
    <x v="9"/>
    <n v="14"/>
    <s v="HINCAPIE LOPEZ DIDIER FABIAN"/>
    <x v="3"/>
    <x v="3"/>
    <n v="257"/>
    <n v="25.7"/>
    <n v="213.919308357349"/>
    <s v="3 Descuentos (Conducts) "/>
    <n v="119292.7954"/>
    <x v="1"/>
    <n v="12950"/>
    <x v="1405"/>
    <x v="0"/>
    <m/>
  </r>
  <r>
    <d v="2025-06-10T01:30:02"/>
    <x v="1"/>
    <n v="15"/>
    <s v="VERENZUELA MARTINEZ ALEXANDER"/>
    <x v="0"/>
    <x v="0"/>
    <n v="205"/>
    <n v="22.7777777777778"/>
    <n v="192.527377521614"/>
    <s v="2 Descuentos (Usuarios desubicados) "/>
    <n v="107363.5159"/>
    <x v="1"/>
    <n v="12950"/>
    <x v="1405"/>
    <x v="0"/>
    <m/>
  </r>
  <r>
    <d v="2025-06-10T01:30:02"/>
    <x v="9"/>
    <n v="18"/>
    <s v="BETANCUR GUZMAN JHON FERNANDO"/>
    <x v="1"/>
    <x v="0"/>
    <n v="271"/>
    <n v="24.636363636363601"/>
    <n v="235.31123919308399"/>
    <s v="2 Descuentos (Conducts) "/>
    <n v="131222.07490000001"/>
    <x v="0"/>
    <n v="12950"/>
    <x v="1405"/>
    <x v="0"/>
    <m/>
  </r>
  <r>
    <d v="2025-06-10T01:30:03"/>
    <x v="1"/>
    <n v="19"/>
    <s v="MACEA ARBELAEZ MATEO"/>
    <x v="6"/>
    <x v="3"/>
    <n v="150"/>
    <n v="20"/>
    <n v="160.439481268012"/>
    <m/>
    <n v="89469.5965"/>
    <x v="0"/>
    <n v="12950"/>
    <x v="1405"/>
    <x v="0"/>
    <m/>
  </r>
  <r>
    <d v="2025-06-10T01:30:03"/>
    <x v="9"/>
    <n v="20"/>
    <s v="VALENCIA MENDOZA JHON"/>
    <x v="9"/>
    <x v="0"/>
    <n v="240"/>
    <n v="20"/>
    <n v="256.70317002881802"/>
    <s v="4 Descuentos (Usuarios movilidad reducida) "/>
    <n v="143151.35449999999"/>
    <x v="0"/>
    <n v="12950"/>
    <x v="1405"/>
    <x v="0"/>
    <m/>
  </r>
  <r>
    <d v="2025-06-10T01:30:03"/>
    <x v="1"/>
    <n v="21"/>
    <s v="DURANGO DAVID JOSE"/>
    <x v="12"/>
    <x v="0"/>
    <n v="290"/>
    <n v="22.307692307692299"/>
    <n v="278.09510086455299"/>
    <s v="2 Descuentos (Usuarios desubicados) "/>
    <n v="155080.63399999999"/>
    <x v="0"/>
    <n v="12950"/>
    <x v="1405"/>
    <x v="0"/>
    <m/>
  </r>
  <r>
    <d v="2025-06-10T01:30:03"/>
    <x v="9"/>
    <n v="22"/>
    <s v="QUIRAMA CASTAEDA JHON JADER"/>
    <x v="0"/>
    <x v="0"/>
    <n v="200"/>
    <n v="22.2222222222222"/>
    <n v="192.527377521614"/>
    <s v="Se descuenta 0.5 viaje de 4 25 pm ya que abandona ruta sin autorizacion "/>
    <n v="101398.8559"/>
    <x v="1"/>
    <n v="12950"/>
    <x v="1405"/>
    <x v="2"/>
    <n v="10.696"/>
  </r>
  <r>
    <d v="2025-06-10T01:30:04"/>
    <x v="1"/>
    <n v="23"/>
    <s v="SALDARRIAGA PARRA LUIS ALBERTO"/>
    <x v="0"/>
    <x v="0"/>
    <n v="216"/>
    <n v="24"/>
    <n v="192.527377521614"/>
    <s v="Se descuenta 0.5 viaje de 6 26 am ya que NO espera el tiempo indicado en el paradero"/>
    <n v="101398.8559"/>
    <x v="2"/>
    <n v="12950"/>
    <x v="1405"/>
    <x v="2"/>
    <n v="10.696"/>
  </r>
  <r>
    <d v="2025-06-10T01:30:04"/>
    <x v="9"/>
    <n v="24"/>
    <s v="HERRERA GIRALDO DAVINSON"/>
    <x v="0"/>
    <x v="0"/>
    <n v="180"/>
    <n v="20"/>
    <n v="192.527377521614"/>
    <m/>
    <n v="107363.5159"/>
    <x v="0"/>
    <n v="12950"/>
    <x v="1405"/>
    <x v="0"/>
    <m/>
  </r>
  <r>
    <d v="2025-06-10T01:30:04"/>
    <x v="1"/>
    <n v="25"/>
    <s v="JIMENEZ HURTADO CARLOS ESTIVEN"/>
    <x v="6"/>
    <x v="0"/>
    <n v="164"/>
    <n v="20.5"/>
    <n v="171.135446685879"/>
    <s v="2 Descuentos (Despachador) "/>
    <n v="95434.236300000004"/>
    <x v="1"/>
    <n v="12950"/>
    <x v="1405"/>
    <x v="0"/>
    <m/>
  </r>
  <r>
    <d v="2025-06-10T01:30:05"/>
    <x v="9"/>
    <n v="27"/>
    <s v="FLORES RINCON JORGE ALBERTO"/>
    <x v="0"/>
    <x v="0"/>
    <n v="230"/>
    <n v="25.5555555555556"/>
    <n v="192.527377521614"/>
    <m/>
    <n v="107363.5159"/>
    <x v="0"/>
    <n v="12950"/>
    <x v="1405"/>
    <x v="0"/>
    <m/>
  </r>
  <r>
    <d v="2025-06-10T01:30:05"/>
    <x v="1"/>
    <n v="28"/>
    <s v="AGUDELO GARCIA LLORDIN ELIAS"/>
    <x v="6"/>
    <x v="3"/>
    <n v="171"/>
    <n v="21.375"/>
    <n v="171.135446685879"/>
    <m/>
    <n v="95434.236300000004"/>
    <x v="0"/>
    <n v="12950"/>
    <x v="1405"/>
    <x v="0"/>
    <m/>
  </r>
  <r>
    <d v="2025-06-10T01:30:05"/>
    <x v="9"/>
    <n v="29"/>
    <s v="JARAMILLO JARAMILLO FRANCISCO WBEIMAR"/>
    <x v="0"/>
    <x v="0"/>
    <n v="177"/>
    <n v="19.6666666666667"/>
    <n v="192.527377521614"/>
    <m/>
    <n v="107363.5159"/>
    <x v="0"/>
    <n v="12950"/>
    <x v="1405"/>
    <x v="0"/>
    <m/>
  </r>
  <r>
    <d v="2025-06-10T01:30:05"/>
    <x v="1"/>
    <n v="30"/>
    <s v="MARTINEZ  WILMAR"/>
    <x v="1"/>
    <x v="0"/>
    <n v="236"/>
    <n v="21.454545454545499"/>
    <n v="235.31123919308399"/>
    <s v="9 Descuentos (Transbordo) "/>
    <n v="131222.07490000001"/>
    <x v="0"/>
    <n v="12950"/>
    <x v="1405"/>
    <x v="0"/>
    <m/>
  </r>
  <r>
    <d v="2025-06-10T01:30:06"/>
    <x v="9"/>
    <n v="31"/>
    <s v="AGUIRRE GARCIA DEIMAR ANDRES"/>
    <x v="3"/>
    <x v="0"/>
    <n v="210"/>
    <n v="21"/>
    <n v="213.919308357349"/>
    <m/>
    <n v="119292.7954"/>
    <x v="0"/>
    <n v="12950"/>
    <x v="1405"/>
    <x v="0"/>
    <m/>
  </r>
  <r>
    <d v="2025-06-10T01:30:06"/>
    <x v="1"/>
    <n v="32"/>
    <s v="AGUDELO GARCIA DENIN ANGELO"/>
    <x v="1"/>
    <x v="0"/>
    <n v="173"/>
    <n v="15.7272727272727"/>
    <n v="235.31123919308399"/>
    <m/>
    <n v="131222.07490000001"/>
    <x v="0"/>
    <n v="12950"/>
    <x v="1405"/>
    <x v="0"/>
    <m/>
  </r>
  <r>
    <d v="2025-06-10T01:30:06"/>
    <x v="9"/>
    <n v="33"/>
    <s v="MARULANDA JARAMILLO DAWER ANDRES"/>
    <x v="3"/>
    <x v="0"/>
    <n v="168"/>
    <n v="16.8"/>
    <n v="213.919308357349"/>
    <m/>
    <n v="119292.7954"/>
    <x v="0"/>
    <n v="12950"/>
    <x v="1405"/>
    <x v="0"/>
    <m/>
  </r>
  <r>
    <d v="2025-06-10T01:30:07"/>
    <x v="1"/>
    <n v="34"/>
    <s v="MONTOYA OSPINA GILBERTO ANTONIO"/>
    <x v="3"/>
    <x v="0"/>
    <n v="217"/>
    <n v="21.7"/>
    <n v="213.919308357349"/>
    <s v="3 Descuentos (Conducts y asociado) "/>
    <n v="119292.7954"/>
    <x v="0"/>
    <n v="12950"/>
    <x v="1405"/>
    <x v="0"/>
    <m/>
  </r>
  <r>
    <d v="2025-06-10T01:30:07"/>
    <x v="9"/>
    <n v="35"/>
    <s v="HENAO MUOZ FERNEY"/>
    <x v="1"/>
    <x v="0"/>
    <n v="272"/>
    <n v="24.727272727272702"/>
    <n v="235.31123919308399"/>
    <m/>
    <n v="131222.07490000001"/>
    <x v="1"/>
    <n v="12950"/>
    <x v="1405"/>
    <x v="0"/>
    <m/>
  </r>
  <r>
    <d v="2025-06-10T01:30:07"/>
    <x v="1"/>
    <n v="36"/>
    <s v="MARTINEZ CHAVERRA LUIS NORBERTO"/>
    <x v="3"/>
    <x v="0"/>
    <n v="204"/>
    <n v="20.399999999999999"/>
    <n v="213.919308357349"/>
    <m/>
    <n v="119292.7954"/>
    <x v="0"/>
    <n v="12950"/>
    <x v="1405"/>
    <x v="0"/>
    <m/>
  </r>
  <r>
    <d v="2025-06-10T01:30:08"/>
    <x v="9"/>
    <n v="37"/>
    <s v="TABORDA ROJAS DIEGO ALEJANDRO"/>
    <x v="1"/>
    <x v="0"/>
    <n v="268"/>
    <n v="24.363636363636399"/>
    <n v="235.31123919308399"/>
    <m/>
    <n v="131222.07490000001"/>
    <x v="1"/>
    <n v="12950"/>
    <x v="1405"/>
    <x v="0"/>
    <m/>
  </r>
  <r>
    <d v="2025-06-10T01:30:08"/>
    <x v="1"/>
    <n v="38"/>
    <s v="LEON PEREZ RAUL ENRIQUE"/>
    <x v="1"/>
    <x v="0"/>
    <n v="216"/>
    <n v="19.636363636363601"/>
    <n v="235.31123919308399"/>
    <s v="2 Descuentos (Usuarios desubicados) "/>
    <n v="131222.07490000001"/>
    <x v="0"/>
    <n v="12950"/>
    <x v="1405"/>
    <x v="0"/>
    <m/>
  </r>
  <r>
    <d v="2025-06-10T01:30:08"/>
    <x v="9"/>
    <n v="39"/>
    <s v="PALMAR PANA EDIXON JOSUE"/>
    <x v="1"/>
    <x v="0"/>
    <n v="199"/>
    <n v="18.090909090909101"/>
    <n v="235.31123919308399"/>
    <s v="1 Descuento (Jefe de ruta) "/>
    <n v="131222.07490000001"/>
    <x v="0"/>
    <n v="12950"/>
    <x v="1405"/>
    <x v="0"/>
    <m/>
  </r>
  <r>
    <d v="2025-06-10T01:30:08"/>
    <x v="1"/>
    <n v="40"/>
    <s v="OCAMPO OCAMPO ANTONIO JOSE"/>
    <x v="13"/>
    <x v="0"/>
    <n v="246"/>
    <n v="17.571428571428601"/>
    <n v="299.48703170028801"/>
    <m/>
    <n v="167009.9135"/>
    <x v="0"/>
    <n v="12950"/>
    <x v="1405"/>
    <x v="0"/>
    <m/>
  </r>
  <r>
    <d v="2025-06-10T01:30:09"/>
    <x v="9"/>
    <n v="41"/>
    <s v="GARCIA DAVID WILSON ALBERTO"/>
    <x v="3"/>
    <x v="0"/>
    <n v="188"/>
    <n v="18.8"/>
    <n v="213.919308357349"/>
    <s v="2 Descuentos (Despachador y conduct) "/>
    <n v="119292.7954"/>
    <x v="1"/>
    <n v="12950"/>
    <x v="1405"/>
    <x v="0"/>
    <m/>
  </r>
  <r>
    <d v="2025-06-10T01:30:09"/>
    <x v="1"/>
    <n v="42"/>
    <s v="PALACIO  RODRIGO"/>
    <x v="11"/>
    <x v="0"/>
    <n v="43"/>
    <n v="28.6666666666667"/>
    <n v="32.087896253602302"/>
    <m/>
    <n v="17893.919300000001"/>
    <x v="1"/>
    <n v="12950"/>
    <x v="1405"/>
    <x v="0"/>
    <m/>
  </r>
  <r>
    <d v="2025-06-11T01:54:27"/>
    <x v="9"/>
    <n v="2"/>
    <s v="PARIAS MURIEL JHON FREDY"/>
    <x v="4"/>
    <x v="0"/>
    <n v="153"/>
    <n v="21.8571428571429"/>
    <n v="165.650618982118"/>
    <m/>
    <n v="92810.612099999998"/>
    <x v="1"/>
    <n v="14889.4737"/>
    <x v="1406"/>
    <x v="0"/>
    <m/>
  </r>
  <r>
    <d v="2025-06-11T01:54:27"/>
    <x v="1"/>
    <n v="3"/>
    <s v="CIRO MARIN RODRIGO ALBERTO"/>
    <x v="3"/>
    <x v="0"/>
    <n v="219"/>
    <n v="21.9"/>
    <n v="236.64374140302601"/>
    <m/>
    <n v="132586.58869999999"/>
    <x v="0"/>
    <n v="14889.4737"/>
    <x v="1406"/>
    <x v="0"/>
    <m/>
  </r>
  <r>
    <d v="2025-06-11T01:54:28"/>
    <x v="9"/>
    <n v="4"/>
    <s v="SUAREZ ROLDAN BRAHIAN"/>
    <x v="6"/>
    <x v="3"/>
    <n v="189"/>
    <n v="23.625"/>
    <n v="189.31499312242099"/>
    <s v="1 Descuento (Usuario desubicado) "/>
    <n v="106069.27099999999"/>
    <x v="0"/>
    <n v="14889.4737"/>
    <x v="1406"/>
    <x v="0"/>
    <m/>
  </r>
  <r>
    <d v="2025-06-11T01:54:28"/>
    <x v="1"/>
    <n v="5"/>
    <s v="LONDOO LOPERA DUVAN ANDRES"/>
    <x v="0"/>
    <x v="0"/>
    <n v="227"/>
    <n v="25.2222222222222"/>
    <n v="212.979367262724"/>
    <s v="Se descuenta 0.5 viaje de 4 33 am ya que NO cumple con la ruta indicada "/>
    <n v="112698.7098"/>
    <x v="1"/>
    <n v="14889.4737"/>
    <x v="1406"/>
    <x v="2"/>
    <n v="11.832000000000001"/>
  </r>
  <r>
    <d v="2025-06-11T01:54:29"/>
    <x v="9"/>
    <n v="6"/>
    <s v="LOPEZ PINEDA DANIEL ESTIVEN"/>
    <x v="0"/>
    <x v="0"/>
    <n v="212"/>
    <n v="23.5555555555556"/>
    <n v="212.979367262724"/>
    <m/>
    <n v="119327.9298"/>
    <x v="0"/>
    <n v="14889.4737"/>
    <x v="1406"/>
    <x v="0"/>
    <m/>
  </r>
  <r>
    <d v="2025-06-11T01:54:29"/>
    <x v="1"/>
    <n v="7"/>
    <s v="GIRALDO GIRALDO YOVIN ANDRES"/>
    <x v="6"/>
    <x v="0"/>
    <n v="178"/>
    <n v="22.25"/>
    <n v="189.31499312242099"/>
    <s v="5 Descuentos (Transbordo, despachador y usuario desubicado) "/>
    <n v="106069.27099999999"/>
    <x v="1"/>
    <n v="14889.4737"/>
    <x v="1406"/>
    <x v="0"/>
    <m/>
  </r>
  <r>
    <d v="2025-06-11T01:54:30"/>
    <x v="9"/>
    <n v="8"/>
    <s v="GONZALEZ PEREZ RAFAEL JOSE"/>
    <x v="1"/>
    <x v="0"/>
    <n v="237"/>
    <n v="21.545454545454501"/>
    <n v="260.308115543329"/>
    <s v="2 Descuentos (Conducts) "/>
    <n v="145845.2476"/>
    <x v="1"/>
    <n v="14889.4737"/>
    <x v="1406"/>
    <x v="0"/>
    <m/>
  </r>
  <r>
    <d v="2025-06-11T01:54:30"/>
    <x v="1"/>
    <n v="9"/>
    <s v="GUTIERREZ ARICAPA DANIEL HUMBERTO"/>
    <x v="0"/>
    <x v="0"/>
    <n v="202"/>
    <n v="22.4444444444444"/>
    <n v="212.979367262724"/>
    <s v="5 Descuentos (Monitoreo, despachador, conduct y usuarios desubicados) "/>
    <n v="119327.9298"/>
    <x v="0"/>
    <n v="14889.4737"/>
    <x v="1406"/>
    <x v="0"/>
    <m/>
  </r>
  <r>
    <d v="2025-06-11T01:54:31"/>
    <x v="9"/>
    <n v="10"/>
    <s v="MARIN ALZATE KEVIN ANDRES "/>
    <x v="3"/>
    <x v="0"/>
    <n v="238"/>
    <n v="23.8"/>
    <n v="236.64374140302601"/>
    <m/>
    <n v="132586.58869999999"/>
    <x v="0"/>
    <n v="14889.4737"/>
    <x v="1406"/>
    <x v="0"/>
    <m/>
  </r>
  <r>
    <d v="2025-06-11T01:54:31"/>
    <x v="1"/>
    <n v="13"/>
    <s v="CERVANTES MARTINEZ FELIX ENRIQUE"/>
    <x v="0"/>
    <x v="0"/>
    <n v="236"/>
    <n v="26.2222222222222"/>
    <n v="212.979367262724"/>
    <s v="1 Descuento (Monitoreo) "/>
    <n v="119327.9298"/>
    <x v="0"/>
    <n v="14889.4737"/>
    <x v="1406"/>
    <x v="0"/>
    <m/>
  </r>
  <r>
    <d v="2025-06-11T01:54:31"/>
    <x v="9"/>
    <n v="14"/>
    <s v="BERNAL RONDON KEVIN OSWALDO"/>
    <x v="9"/>
    <x v="0"/>
    <n v="311"/>
    <n v="25.9166666666667"/>
    <n v="283.97248968363101"/>
    <m/>
    <n v="159103.90650000001"/>
    <x v="1"/>
    <n v="14889.4737"/>
    <x v="1406"/>
    <x v="0"/>
    <m/>
  </r>
  <r>
    <d v="2025-06-11T01:54:32"/>
    <x v="1"/>
    <n v="15"/>
    <s v="VERENZUELA MARTINEZ ALEXANDER"/>
    <x v="9"/>
    <x v="0"/>
    <n v="351"/>
    <n v="29.25"/>
    <n v="283.97248968363101"/>
    <s v="2 Descuentos (Usuarios desubicados) "/>
    <n v="159103.90650000001"/>
    <x v="1"/>
    <n v="14889.4737"/>
    <x v="1406"/>
    <x v="0"/>
    <m/>
  </r>
  <r>
    <d v="2025-06-11T01:54:32"/>
    <x v="9"/>
    <n v="16"/>
    <s v="PEREZ GARCIA JUAN ESTEBAN "/>
    <x v="3"/>
    <x v="0"/>
    <n v="210"/>
    <n v="21"/>
    <n v="236.64374140302601"/>
    <m/>
    <n v="132586.58869999999"/>
    <x v="0"/>
    <n v="14889.4737"/>
    <x v="1406"/>
    <x v="0"/>
    <m/>
  </r>
  <r>
    <d v="2025-06-11T01:54:33"/>
    <x v="1"/>
    <n v="17"/>
    <s v="MURILLO  YORMAN ANDRES"/>
    <x v="3"/>
    <x v="0"/>
    <n v="206"/>
    <n v="20.6"/>
    <n v="236.64374140302601"/>
    <m/>
    <n v="132586.58869999999"/>
    <x v="0"/>
    <n v="14889.4737"/>
    <x v="1406"/>
    <x v="0"/>
    <m/>
  </r>
  <r>
    <d v="2025-06-11T01:54:33"/>
    <x v="9"/>
    <n v="18"/>
    <s v="BETANCUR GUZMAN JHON FERNANDO"/>
    <x v="0"/>
    <x v="0"/>
    <n v="233"/>
    <n v="25.8888888888889"/>
    <n v="212.979367262724"/>
    <s v="Se descuenta 0.5 viaje de 9 35 am ya que NO ingresa a la minorista. 1 Descuento (Monitoreo) "/>
    <n v="112698.7098"/>
    <x v="0"/>
    <n v="14889.4737"/>
    <x v="1406"/>
    <x v="2"/>
    <n v="11.832000000000001"/>
  </r>
  <r>
    <d v="2025-06-11T01:54:33"/>
    <x v="1"/>
    <n v="19"/>
    <s v="MACEA ARBELAEZ MATEO"/>
    <x v="9"/>
    <x v="0"/>
    <n v="263"/>
    <n v="21.9166666666667"/>
    <n v="283.97248968363101"/>
    <m/>
    <n v="159103.90650000001"/>
    <x v="0"/>
    <n v="14889.4737"/>
    <x v="1406"/>
    <x v="0"/>
    <m/>
  </r>
  <r>
    <d v="2025-06-11T01:54:34"/>
    <x v="9"/>
    <n v="20"/>
    <s v="VALENCIA MENDOZA JHON"/>
    <x v="1"/>
    <x v="0"/>
    <n v="248"/>
    <n v="22.545454545454501"/>
    <n v="260.308115543329"/>
    <s v="1 Descuento (Usuario desubicado) "/>
    <n v="145845.2476"/>
    <x v="0"/>
    <n v="14889.4737"/>
    <x v="1406"/>
    <x v="0"/>
    <m/>
  </r>
  <r>
    <d v="2025-06-11T01:54:34"/>
    <x v="1"/>
    <n v="21"/>
    <s v="HENAO MUOZ FERNEY"/>
    <x v="0"/>
    <x v="0"/>
    <n v="224"/>
    <n v="24.8888888888889"/>
    <n v="212.979367262724"/>
    <s v="2 Descuentos (Conducts) "/>
    <n v="119327.9298"/>
    <x v="0"/>
    <n v="14889.4737"/>
    <x v="1406"/>
    <x v="0"/>
    <m/>
  </r>
  <r>
    <d v="2025-06-11T01:54:34"/>
    <x v="9"/>
    <n v="22"/>
    <s v="QUIRAMA CASTAEDA JHON JADER"/>
    <x v="6"/>
    <x v="0"/>
    <n v="247"/>
    <n v="30.875"/>
    <n v="189.31499312242099"/>
    <m/>
    <n v="106069.27099999999"/>
    <x v="1"/>
    <n v="14889.4737"/>
    <x v="1406"/>
    <x v="0"/>
    <m/>
  </r>
  <r>
    <d v="2025-06-11T01:54:35"/>
    <x v="1"/>
    <n v="23"/>
    <s v="SALDARRIAGA PARRA LUIS ALBERTO"/>
    <x v="4"/>
    <x v="0"/>
    <n v="215"/>
    <n v="30.714285714285701"/>
    <n v="165.650618982118"/>
    <m/>
    <n v="92810.612099999998"/>
    <x v="2"/>
    <n v="14889.4737"/>
    <x v="1406"/>
    <x v="0"/>
    <m/>
  </r>
  <r>
    <d v="2025-06-11T01:54:35"/>
    <x v="9"/>
    <n v="24"/>
    <s v="HERRERA GIRALDO DAVINSON"/>
    <x v="0"/>
    <x v="3"/>
    <n v="202"/>
    <n v="22.4444444444444"/>
    <n v="212.979367262724"/>
    <m/>
    <n v="119327.9298"/>
    <x v="0"/>
    <n v="14889.4737"/>
    <x v="1406"/>
    <x v="0"/>
    <m/>
  </r>
  <r>
    <d v="2025-06-11T01:54:35"/>
    <x v="1"/>
    <n v="25"/>
    <s v="JIMENEZ HURTADO CARLOS ESTIVEN"/>
    <x v="6"/>
    <x v="0"/>
    <n v="206"/>
    <n v="25.75"/>
    <n v="189.31499312242099"/>
    <m/>
    <n v="106069.27099999999"/>
    <x v="1"/>
    <n v="14889.4737"/>
    <x v="1406"/>
    <x v="0"/>
    <m/>
  </r>
  <r>
    <d v="2025-06-11T01:54:36"/>
    <x v="9"/>
    <n v="27"/>
    <s v="FLORES RINCON JORGE ALBERTO"/>
    <x v="1"/>
    <x v="0"/>
    <n v="270"/>
    <n v="24.545454545454501"/>
    <n v="260.308115543329"/>
    <m/>
    <n v="145845.2476"/>
    <x v="0"/>
    <n v="14889.4737"/>
    <x v="1406"/>
    <x v="0"/>
    <m/>
  </r>
  <r>
    <d v="2025-06-11T01:54:36"/>
    <x v="1"/>
    <n v="28"/>
    <s v="AGUDELO GARCIA LLORDIN ELIAS"/>
    <x v="0"/>
    <x v="0"/>
    <n v="182"/>
    <n v="20.2222222222222"/>
    <n v="212.979367262724"/>
    <m/>
    <n v="119327.9298"/>
    <x v="0"/>
    <n v="14889.4737"/>
    <x v="1406"/>
    <x v="0"/>
    <m/>
  </r>
  <r>
    <d v="2025-06-11T01:54:36"/>
    <x v="9"/>
    <n v="29"/>
    <s v="JARAMILLO JARAMILLO FRANCISCO WBEIMAR "/>
    <x v="0"/>
    <x v="0"/>
    <n v="147"/>
    <n v="16.3333333333333"/>
    <n v="212.979367262724"/>
    <m/>
    <n v="119327.9298"/>
    <x v="0"/>
    <n v="14889.4737"/>
    <x v="1406"/>
    <x v="0"/>
    <m/>
  </r>
  <r>
    <d v="2025-06-11T01:54:37"/>
    <x v="1"/>
    <n v="30"/>
    <s v="MARTINEZ  WILMAR"/>
    <x v="0"/>
    <x v="0"/>
    <n v="215"/>
    <n v="23.8888888888889"/>
    <n v="212.979367262724"/>
    <s v="4 Descuentos (Conducts y usuarios desubicados) "/>
    <n v="119327.9298"/>
    <x v="0"/>
    <n v="14889.4737"/>
    <x v="1406"/>
    <x v="0"/>
    <m/>
  </r>
  <r>
    <d v="2025-06-11T01:54:37"/>
    <x v="9"/>
    <n v="31"/>
    <s v="HENAO HOYOS SANTIAGO"/>
    <x v="1"/>
    <x v="0"/>
    <n v="221"/>
    <n v="20.090909090909101"/>
    <n v="260.308115543329"/>
    <m/>
    <n v="145845.2476"/>
    <x v="0"/>
    <n v="14889.4737"/>
    <x v="1406"/>
    <x v="0"/>
    <m/>
  </r>
  <r>
    <d v="2025-06-11T01:54:37"/>
    <x v="1"/>
    <n v="32"/>
    <s v="AGUDELO GARCIA DENIN ANGELO"/>
    <x v="3"/>
    <x v="0"/>
    <n v="185"/>
    <n v="18.5"/>
    <n v="236.64374140302601"/>
    <s v="2 Descuentos (Usuarios desubicados) "/>
    <n v="132586.58869999999"/>
    <x v="0"/>
    <n v="14889.4737"/>
    <x v="1406"/>
    <x v="0"/>
    <m/>
  </r>
  <r>
    <d v="2025-06-11T01:54:38"/>
    <x v="9"/>
    <n v="33"/>
    <s v="MARULANDA JARAMILLO DAWER ANDRES"/>
    <x v="1"/>
    <x v="0"/>
    <n v="228"/>
    <n v="20.727272727272702"/>
    <n v="260.308115543329"/>
    <s v="2 Descuentos (Usuarios desubicados) "/>
    <n v="145845.2476"/>
    <x v="0"/>
    <n v="14889.4737"/>
    <x v="1406"/>
    <x v="0"/>
    <m/>
  </r>
  <r>
    <d v="2025-06-11T01:54:38"/>
    <x v="1"/>
    <n v="34"/>
    <s v="MONTOYA OSPINA GILBERTO ANTONIO "/>
    <x v="1"/>
    <x v="0"/>
    <n v="321"/>
    <n v="29.181818181818201"/>
    <n v="260.308115543329"/>
    <s v="3 Descuentos (Usuarios desubicados y Despachador) "/>
    <n v="145845.2476"/>
    <x v="0"/>
    <n v="14889.4737"/>
    <x v="1406"/>
    <x v="0"/>
    <m/>
  </r>
  <r>
    <d v="2025-06-11T01:54:38"/>
    <x v="9"/>
    <n v="35"/>
    <s v="RUA CHAVARRIA JEFERSON ANDREY"/>
    <x v="1"/>
    <x v="0"/>
    <n v="262"/>
    <n v="23.818181818181799"/>
    <n v="260.308115543329"/>
    <m/>
    <n v="145845.2476"/>
    <x v="1"/>
    <n v="14889.4737"/>
    <x v="1406"/>
    <x v="0"/>
    <m/>
  </r>
  <r>
    <d v="2025-06-11T01:54:38"/>
    <x v="1"/>
    <n v="36"/>
    <s v="MARTINEZ CHAVERRA LUIS NORBERTO"/>
    <x v="3"/>
    <x v="0"/>
    <n v="235"/>
    <n v="23.5"/>
    <n v="236.64374140302601"/>
    <m/>
    <n v="132586.58869999999"/>
    <x v="0"/>
    <n v="14889.4737"/>
    <x v="1406"/>
    <x v="0"/>
    <m/>
  </r>
  <r>
    <d v="2025-06-11T01:54:39"/>
    <x v="9"/>
    <n v="37"/>
    <s v="TABORDA ROJAS DIEGO ALEJANDRO"/>
    <x v="0"/>
    <x v="0"/>
    <n v="219"/>
    <n v="24.3333333333333"/>
    <n v="212.979367262724"/>
    <m/>
    <n v="119327.9298"/>
    <x v="1"/>
    <n v="14889.4737"/>
    <x v="1406"/>
    <x v="0"/>
    <m/>
  </r>
  <r>
    <d v="2025-06-11T01:54:39"/>
    <x v="1"/>
    <n v="38"/>
    <s v="LEON PEREZ RAUL ENRIQUE"/>
    <x v="1"/>
    <x v="0"/>
    <n v="255"/>
    <n v="23.181818181818201"/>
    <n v="260.308115543329"/>
    <s v="4 Descuentos (Despachador y usuarios desubicados) "/>
    <n v="145845.2476"/>
    <x v="0"/>
    <n v="14889.4737"/>
    <x v="1406"/>
    <x v="0"/>
    <m/>
  </r>
  <r>
    <d v="2025-06-11T01:54:39"/>
    <x v="9"/>
    <n v="39"/>
    <s v="PALMAR PANA EDIXON JOSUE"/>
    <x v="9"/>
    <x v="0"/>
    <n v="266"/>
    <n v="22.1666666666667"/>
    <n v="283.97248968363101"/>
    <m/>
    <n v="159103.90650000001"/>
    <x v="0"/>
    <n v="14889.4737"/>
    <x v="1406"/>
    <x v="0"/>
    <m/>
  </r>
  <r>
    <d v="2025-06-11T01:54:40"/>
    <x v="1"/>
    <n v="40"/>
    <s v="OCAMPO OCAMPO ANTONIO JOSE "/>
    <x v="1"/>
    <x v="0"/>
    <n v="251"/>
    <n v="22.818181818181799"/>
    <n v="260.308115543329"/>
    <m/>
    <n v="145845.2476"/>
    <x v="0"/>
    <n v="14889.4737"/>
    <x v="1406"/>
    <x v="0"/>
    <m/>
  </r>
  <r>
    <d v="2025-06-11T01:54:40"/>
    <x v="9"/>
    <n v="41"/>
    <s v="HERNANDEZ MACIAS GILBERTO"/>
    <x v="0"/>
    <x v="0"/>
    <n v="245"/>
    <n v="27.2222222222222"/>
    <n v="212.979367262724"/>
    <m/>
    <n v="119327.9298"/>
    <x v="1"/>
    <n v="14889.4737"/>
    <x v="1406"/>
    <x v="0"/>
    <m/>
  </r>
  <r>
    <d v="2025-06-11T01:54:40"/>
    <x v="1"/>
    <n v="42"/>
    <s v="PALACIO  RODRIGO"/>
    <x v="11"/>
    <x v="0"/>
    <n v="93"/>
    <n v="37.200000000000003"/>
    <n v="59.160935350756503"/>
    <s v="1 Descuento (Usuario movilidad reducida) "/>
    <n v="33146.647199999999"/>
    <x v="1"/>
    <n v="14889.4737"/>
    <x v="1406"/>
    <x v="0"/>
    <m/>
  </r>
  <r>
    <d v="2025-06-12T01:21:45"/>
    <x v="9"/>
    <n v="1"/>
    <s v="LOPEZ CEBALLOS JONATHAN CAMILO"/>
    <x v="2"/>
    <x v="0"/>
    <n v="147"/>
    <n v="24.5"/>
    <n v="141.42736248237"/>
    <s v="5 Descuentos (Transbordo) "/>
    <n v="79225.007100000003"/>
    <x v="0"/>
    <n v="13787.1795"/>
    <x v="1407"/>
    <x v="0"/>
    <m/>
  </r>
  <r>
    <d v="2025-06-12T01:21:45"/>
    <x v="1"/>
    <n v="2"/>
    <s v="HERNANDEZ MACIAS GILBERTO"/>
    <x v="0"/>
    <x v="0"/>
    <n v="209"/>
    <n v="23.2222222222222"/>
    <n v="212.14104372355399"/>
    <s v="Se descuenta 0.5 viaje de 5 50 am ya que NO cumple con la ruta indicada "/>
    <n v="112235.49310000001"/>
    <x v="1"/>
    <n v="13787.1795"/>
    <x v="1407"/>
    <x v="2"/>
    <n v="11.785500000000001"/>
  </r>
  <r>
    <d v="2025-06-12T01:21:45"/>
    <x v="9"/>
    <n v="3"/>
    <s v="ESPINOZA CHAVARRIA GUILLERMO LEON"/>
    <x v="6"/>
    <x v="0"/>
    <n v="194"/>
    <n v="24.25"/>
    <n v="188.56981664315899"/>
    <m/>
    <n v="105633.34269999999"/>
    <x v="0"/>
    <n v="13787.1795"/>
    <x v="1407"/>
    <x v="0"/>
    <m/>
  </r>
  <r>
    <d v="2025-06-12T01:21:46"/>
    <x v="1"/>
    <n v="4"/>
    <s v="SUAREZ ROLDAN BRAHIAN"/>
    <x v="1"/>
    <x v="0"/>
    <n v="323"/>
    <n v="29.363636363636399"/>
    <n v="259.283497884344"/>
    <m/>
    <n v="145245.8463"/>
    <x v="0"/>
    <n v="13787.1795"/>
    <x v="1407"/>
    <x v="0"/>
    <m/>
  </r>
  <r>
    <d v="2025-06-12T01:21:46"/>
    <x v="9"/>
    <n v="5"/>
    <s v="LONDOO LOPERA DUVAN ANDRES"/>
    <x v="0"/>
    <x v="0"/>
    <n v="207"/>
    <n v="23"/>
    <n v="212.14104372355399"/>
    <m/>
    <n v="118837.51059999999"/>
    <x v="1"/>
    <n v="13787.1795"/>
    <x v="1407"/>
    <x v="0"/>
    <m/>
  </r>
  <r>
    <d v="2025-06-12T01:21:46"/>
    <x v="1"/>
    <n v="6"/>
    <s v="LOPEZ PINEDA DANIEL ESTIVEN"/>
    <x v="0"/>
    <x v="0"/>
    <n v="204"/>
    <n v="22.6666666666667"/>
    <n v="212.14104372355399"/>
    <m/>
    <n v="118837.51059999999"/>
    <x v="0"/>
    <n v="13787.1795"/>
    <x v="1407"/>
    <x v="0"/>
    <m/>
  </r>
  <r>
    <d v="2025-06-12T01:21:47"/>
    <x v="9"/>
    <n v="7"/>
    <s v="GIRALDO GIRALDO YOVIN ANDRES"/>
    <x v="9"/>
    <x v="0"/>
    <n v="285"/>
    <n v="23.75"/>
    <n v="282.85472496473898"/>
    <s v="2 Descuentos (Usuarios desubicados) "/>
    <n v="158450.0141"/>
    <x v="1"/>
    <n v="13787.1795"/>
    <x v="1407"/>
    <x v="0"/>
    <m/>
  </r>
  <r>
    <d v="2025-06-12T01:21:47"/>
    <x v="1"/>
    <n v="8"/>
    <s v="BERNAL RONDON KEVIN OSWALDO"/>
    <x v="1"/>
    <x v="0"/>
    <n v="241"/>
    <n v="21.909090909090899"/>
    <n v="259.283497884344"/>
    <s v="Se descuenta 0.5 viaje de 11 19 am ya que NO espera el tiempo indicado en el paradero. 6 Descuentos (Transbordo, despachador, asociados y conducts) "/>
    <n v="138643.82879999999"/>
    <x v="1"/>
    <n v="13787.1795"/>
    <x v="1407"/>
    <x v="2"/>
    <n v="11.785500000000001"/>
  </r>
  <r>
    <d v="2025-06-12T01:21:47"/>
    <x v="9"/>
    <n v="9"/>
    <s v="SERNA GONZALES GEOVANNY ANDRES"/>
    <x v="6"/>
    <x v="0"/>
    <n v="176"/>
    <n v="22"/>
    <n v="188.56981664315899"/>
    <s v="2 Descuentos (Usuario desubicado y movilidad reducida) "/>
    <n v="105633.34269999999"/>
    <x v="0"/>
    <n v="13787.1795"/>
    <x v="1407"/>
    <x v="0"/>
    <m/>
  </r>
  <r>
    <d v="2025-06-12T01:21:47"/>
    <x v="1"/>
    <n v="10"/>
    <s v="MARIN ALZATE KEVIN ANDRES "/>
    <x v="8"/>
    <x v="0"/>
    <n v="138"/>
    <n v="27.6"/>
    <n v="117.856135401975"/>
    <m/>
    <n v="66020.839200000002"/>
    <x v="0"/>
    <n v="13787.1795"/>
    <x v="1407"/>
    <x v="0"/>
    <m/>
  </r>
  <r>
    <d v="2025-06-12T01:21:48"/>
    <x v="9"/>
    <n v="13"/>
    <s v="CERVANTES MARTINEZ FELIX ENRIQUE"/>
    <x v="2"/>
    <x v="0"/>
    <n v="151"/>
    <n v="25.1666666666667"/>
    <n v="141.42736248237"/>
    <m/>
    <n v="79225.007100000003"/>
    <x v="0"/>
    <n v="13787.1795"/>
    <x v="1407"/>
    <x v="0"/>
    <m/>
  </r>
  <r>
    <d v="2025-06-12T01:21:48"/>
    <x v="1"/>
    <n v="14"/>
    <s v="HINCAPIE LOPEZ DIDIER FABIAN"/>
    <x v="1"/>
    <x v="0"/>
    <n v="281"/>
    <n v="25.545454545454501"/>
    <n v="259.283497884344"/>
    <m/>
    <n v="145245.8463"/>
    <x v="1"/>
    <n v="13787.1795"/>
    <x v="1407"/>
    <x v="0"/>
    <m/>
  </r>
  <r>
    <d v="2025-06-12T01:21:48"/>
    <x v="9"/>
    <n v="15"/>
    <s v="VERENZUELA MARTINEZ ALEXANDER"/>
    <x v="4"/>
    <x v="0"/>
    <n v="232"/>
    <n v="33.142857142857103"/>
    <n v="164.99858956276401"/>
    <s v="2 Descuentos (Usuarios desubicados) "/>
    <n v="92429.174899999998"/>
    <x v="1"/>
    <n v="13787.1795"/>
    <x v="1407"/>
    <x v="0"/>
    <m/>
  </r>
  <r>
    <d v="2025-06-12T01:21:49"/>
    <x v="1"/>
    <n v="16"/>
    <s v="PEREZ GARCIA JUAN ESTEBAN"/>
    <x v="3"/>
    <x v="0"/>
    <n v="226"/>
    <n v="22.6"/>
    <n v="235.712270803949"/>
    <s v="Se descuenta 0.5 viaje de 7 30 am ya que NO espera el tiempo indicado en el paradero. 2 Descuentos (Usuarios desubicados) "/>
    <n v="125439.6609"/>
    <x v="0"/>
    <n v="13787.1795"/>
    <x v="1407"/>
    <x v="2"/>
    <n v="11.785500000000001"/>
  </r>
  <r>
    <d v="2025-06-12T01:21:49"/>
    <x v="9"/>
    <n v="17"/>
    <s v="MURILLO  YORMAN ANDRES"/>
    <x v="1"/>
    <x v="0"/>
    <n v="259"/>
    <n v="23.545454545454501"/>
    <n v="259.283497884344"/>
    <m/>
    <n v="145245.8463"/>
    <x v="0"/>
    <n v="13787.1795"/>
    <x v="1407"/>
    <x v="0"/>
    <m/>
  </r>
  <r>
    <d v="2025-06-12T01:21:49"/>
    <x v="1"/>
    <n v="18"/>
    <s v="JARAMILLO JARAMILLO FRANCISCO WBEIMAR"/>
    <x v="3"/>
    <x v="0"/>
    <n v="201"/>
    <n v="20.100000000000001"/>
    <n v="235.712270803949"/>
    <m/>
    <n v="132041.6784"/>
    <x v="0"/>
    <n v="13787.1795"/>
    <x v="1407"/>
    <x v="0"/>
    <m/>
  </r>
  <r>
    <d v="2025-06-12T01:21:49"/>
    <x v="9"/>
    <n v="19"/>
    <s v="MACEA ARBELAEZ MATEO"/>
    <x v="1"/>
    <x v="0"/>
    <n v="242"/>
    <n v="22"/>
    <n v="259.283497884344"/>
    <m/>
    <n v="145245.8463"/>
    <x v="0"/>
    <n v="13787.1795"/>
    <x v="1407"/>
    <x v="0"/>
    <m/>
  </r>
  <r>
    <d v="2025-06-12T01:21:49"/>
    <x v="1"/>
    <n v="20"/>
    <s v="VALENCIA MENDOZA JHON"/>
    <x v="11"/>
    <x v="0"/>
    <n v="64"/>
    <n v="25.6"/>
    <n v="58.928067700987299"/>
    <m/>
    <n v="33010.419600000001"/>
    <x v="0"/>
    <n v="13787.1795"/>
    <x v="1407"/>
    <x v="0"/>
    <m/>
  </r>
  <r>
    <d v="2025-06-12T01:21:50"/>
    <x v="9"/>
    <n v="21"/>
    <s v="DURANGO DAVID JOSE"/>
    <x v="0"/>
    <x v="0"/>
    <n v="214"/>
    <n v="23.7777777777778"/>
    <n v="212.14104372355399"/>
    <m/>
    <n v="118837.51059999999"/>
    <x v="0"/>
    <n v="13787.1795"/>
    <x v="1407"/>
    <x v="0"/>
    <m/>
  </r>
  <r>
    <d v="2025-06-12T01:21:50"/>
    <x v="1"/>
    <n v="22"/>
    <s v="QUIRAMA CASTAEDA JHON JADER"/>
    <x v="4"/>
    <x v="0"/>
    <n v="220"/>
    <n v="31.428571428571399"/>
    <n v="164.99858956276401"/>
    <m/>
    <n v="92429.174899999998"/>
    <x v="1"/>
    <n v="13787.1795"/>
    <x v="1407"/>
    <x v="0"/>
    <m/>
  </r>
  <r>
    <d v="2025-06-12T01:21:50"/>
    <x v="9"/>
    <n v="23"/>
    <s v="SALDARRIAGA PARRA LUIS ALBERTO"/>
    <x v="0"/>
    <x v="0"/>
    <n v="215"/>
    <n v="23.8888888888889"/>
    <n v="212.14104372355399"/>
    <m/>
    <n v="118837.51059999999"/>
    <x v="2"/>
    <n v="13787.1795"/>
    <x v="1407"/>
    <x v="0"/>
    <m/>
  </r>
  <r>
    <d v="2025-06-12T01:21:50"/>
    <x v="1"/>
    <n v="24"/>
    <s v="HENAO MUOZ FERNEY"/>
    <x v="0"/>
    <x v="0"/>
    <n v="206"/>
    <n v="22.8888888888889"/>
    <n v="212.14104372355399"/>
    <m/>
    <n v="118837.51059999999"/>
    <x v="0"/>
    <n v="13787.1795"/>
    <x v="1407"/>
    <x v="0"/>
    <m/>
  </r>
  <r>
    <d v="2025-06-12T01:21:51"/>
    <x v="9"/>
    <n v="25"/>
    <s v="JIMENEZ HURTADO CARLOS ESTIVEN"/>
    <x v="0"/>
    <x v="0"/>
    <n v="176"/>
    <n v="19.5555555555556"/>
    <n v="212.14104372355399"/>
    <m/>
    <n v="118837.51059999999"/>
    <x v="1"/>
    <n v="13787.1795"/>
    <x v="1407"/>
    <x v="0"/>
    <m/>
  </r>
  <r>
    <d v="2025-06-12T01:21:51"/>
    <x v="1"/>
    <n v="27"/>
    <s v="HENAO HOYOS SANTIAGO"/>
    <x v="0"/>
    <x v="0"/>
    <n v="202"/>
    <n v="22.4444444444444"/>
    <n v="212.14104372355399"/>
    <s v="Se descuenta 0.5 viaje de 11 am ya que NO cumple con la ruta indicada (va al taller no se tarda nada y entorpece la ruta a los compaeros) "/>
    <n v="112235.49310000001"/>
    <x v="0"/>
    <n v="13787.1795"/>
    <x v="1407"/>
    <x v="2"/>
    <n v="11.785500000000001"/>
  </r>
  <r>
    <d v="2025-06-12T01:21:51"/>
    <x v="9"/>
    <n v="28"/>
    <s v="GUTIERREZ ARICAPA DANIEL HUMBERTO"/>
    <x v="0"/>
    <x v="0"/>
    <n v="194"/>
    <n v="21.5555555555556"/>
    <n v="212.14104372355399"/>
    <s v="Se descuenta 0.5 viaje de 11 20 am ya que NO ingresa al 13 sin autorizacion"/>
    <n v="112235.49310000001"/>
    <x v="0"/>
    <n v="13787.1795"/>
    <x v="1407"/>
    <x v="2"/>
    <n v="11.785500000000001"/>
  </r>
  <r>
    <d v="2025-06-12T01:21:51"/>
    <x v="1"/>
    <n v="29"/>
    <s v="HINCAPIE LOPEZ JHONY ALEXANDER"/>
    <x v="0"/>
    <x v="0"/>
    <n v="206"/>
    <n v="22.8888888888889"/>
    <n v="212.14104372355399"/>
    <s v="3 Descuentos (Conduct, monitoreo y usuario desubicado) "/>
    <n v="118837.51059999999"/>
    <x v="0"/>
    <n v="13787.1795"/>
    <x v="1407"/>
    <x v="0"/>
    <m/>
  </r>
  <r>
    <d v="2025-06-12T01:21:51"/>
    <x v="9"/>
    <n v="30"/>
    <s v="MARTINEZ  WILMAR"/>
    <x v="10"/>
    <x v="0"/>
    <n v="77"/>
    <n v="19.25"/>
    <n v="94.284908321579707"/>
    <m/>
    <n v="52816.671399999999"/>
    <x v="0"/>
    <n v="13787.1795"/>
    <x v="1407"/>
    <x v="0"/>
    <m/>
  </r>
  <r>
    <d v="2025-06-12T01:21:52"/>
    <x v="1"/>
    <n v="31"/>
    <s v="AGUIRRE GARCIA DEIMAR ANDRES"/>
    <x v="1"/>
    <x v="0"/>
    <n v="239"/>
    <n v="21.727272727272702"/>
    <n v="259.283497884344"/>
    <m/>
    <n v="145245.8463"/>
    <x v="0"/>
    <n v="13787.1795"/>
    <x v="1407"/>
    <x v="0"/>
    <m/>
  </r>
  <r>
    <d v="2025-06-12T01:21:52"/>
    <x v="9"/>
    <n v="32"/>
    <s v="AGUDELO GARCIA DENIN ANGELO"/>
    <x v="3"/>
    <x v="0"/>
    <n v="261"/>
    <n v="26.1"/>
    <n v="235.712270803949"/>
    <s v="3 Descuentos (Despachador y usuarios desubicados) "/>
    <n v="132041.6784"/>
    <x v="0"/>
    <n v="13787.1795"/>
    <x v="1407"/>
    <x v="0"/>
    <m/>
  </r>
  <r>
    <d v="2025-06-12T01:21:52"/>
    <x v="1"/>
    <n v="33"/>
    <s v="MARULANDA JARAMILLO DAWER ANDRES "/>
    <x v="3"/>
    <x v="0"/>
    <n v="208"/>
    <n v="20.8"/>
    <n v="235.712270803949"/>
    <s v="1 Descuento (Asociado) "/>
    <n v="132041.6784"/>
    <x v="0"/>
    <n v="13787.1795"/>
    <x v="1407"/>
    <x v="0"/>
    <m/>
  </r>
  <r>
    <d v="2025-06-12T01:21:52"/>
    <x v="9"/>
    <n v="34"/>
    <s v="LOPERA ALVAREZ ESTIVEN"/>
    <x v="4"/>
    <x v="0"/>
    <n v="177"/>
    <n v="25.285714285714299"/>
    <n v="164.99858956276401"/>
    <s v="15 Descuentos (Monitoreo e incidente con Usuarios) "/>
    <n v="92429.174899999998"/>
    <x v="0"/>
    <n v="13787.1795"/>
    <x v="1407"/>
    <x v="0"/>
    <m/>
  </r>
  <r>
    <d v="2025-06-12T01:21:53"/>
    <x v="1"/>
    <n v="35"/>
    <s v="RUA CHAVARRIA JEFERSON ANDREY"/>
    <x v="3"/>
    <x v="0"/>
    <n v="247"/>
    <n v="24.7"/>
    <n v="235.712270803949"/>
    <s v="3 Descuentos (Conducts) "/>
    <n v="132041.6784"/>
    <x v="1"/>
    <n v="13787.1795"/>
    <x v="1407"/>
    <x v="0"/>
    <m/>
  </r>
  <r>
    <d v="2025-06-12T01:21:53"/>
    <x v="9"/>
    <n v="36"/>
    <s v="MARTINEZ CHAVERRA LUIS NORBERTO"/>
    <x v="3"/>
    <x v="0"/>
    <n v="238"/>
    <n v="23.8"/>
    <n v="235.712270803949"/>
    <s v="1 Descuento (Usuario desubicado) "/>
    <n v="132041.6784"/>
    <x v="0"/>
    <n v="13787.1795"/>
    <x v="1407"/>
    <x v="0"/>
    <m/>
  </r>
  <r>
    <d v="2025-06-12T01:21:53"/>
    <x v="1"/>
    <n v="37"/>
    <s v="TABORDA ROJAS DIEGO ALEJANDRO"/>
    <x v="0"/>
    <x v="0"/>
    <n v="203"/>
    <n v="22.5555555555556"/>
    <n v="212.14104372355399"/>
    <s v="Se descuenta 0.5 viaje de 8 13 am ya que NO ingresa a la minorista"/>
    <n v="112235.49310000001"/>
    <x v="1"/>
    <n v="13787.1795"/>
    <x v="1407"/>
    <x v="2"/>
    <n v="11.785500000000001"/>
  </r>
  <r>
    <d v="2025-06-12T01:21:53"/>
    <x v="9"/>
    <n v="38"/>
    <s v="LEON PEREZ RAUL ENRIQUE"/>
    <x v="1"/>
    <x v="0"/>
    <n v="279"/>
    <n v="25.363636363636399"/>
    <n v="259.283497884344"/>
    <s v="3 Descuentos (Despachador y usuario desubicado) "/>
    <n v="145245.8463"/>
    <x v="0"/>
    <n v="13787.1795"/>
    <x v="1407"/>
    <x v="0"/>
    <m/>
  </r>
  <r>
    <d v="2025-06-12T01:21:53"/>
    <x v="1"/>
    <n v="39"/>
    <s v="PALMAR PANA EDIXON JOSUE"/>
    <x v="12"/>
    <x v="0"/>
    <n v="251"/>
    <n v="19.307692307692299"/>
    <n v="306.42595204513401"/>
    <m/>
    <n v="171654.1819"/>
    <x v="0"/>
    <n v="13787.1795"/>
    <x v="1407"/>
    <x v="0"/>
    <m/>
  </r>
  <r>
    <d v="2025-06-12T01:21:54"/>
    <x v="9"/>
    <n v="40"/>
    <s v="OCAMPO OCAMPO ANTONIO JOSE "/>
    <x v="13"/>
    <x v="0"/>
    <n v="300"/>
    <n v="21.428571428571399"/>
    <n v="329.99717912552899"/>
    <s v="1 Descuento (Conduct) "/>
    <n v="184858.3498"/>
    <x v="0"/>
    <n v="13787.1795"/>
    <x v="1407"/>
    <x v="0"/>
    <m/>
  </r>
  <r>
    <d v="2025-06-12T01:21:54"/>
    <x v="1"/>
    <n v="41"/>
    <s v="GARCIA DAVID WILSON ALBERTO"/>
    <x v="0"/>
    <x v="0"/>
    <n v="219"/>
    <n v="24.3333333333333"/>
    <n v="212.14104372355399"/>
    <m/>
    <n v="118837.51059999999"/>
    <x v="1"/>
    <n v="13787.1795"/>
    <x v="1407"/>
    <x v="0"/>
    <m/>
  </r>
  <r>
    <d v="2025-06-12T01:21:54"/>
    <x v="9"/>
    <n v="42"/>
    <s v="PALACIO  RODRIGO"/>
    <x v="3"/>
    <x v="0"/>
    <n v="244"/>
    <n v="24.4"/>
    <n v="235.712270803949"/>
    <m/>
    <n v="132041.6784"/>
    <x v="1"/>
    <n v="13787.1795"/>
    <x v="1407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354F08-2AC6-40F0-A7F5-ED706FD97612}" name="TablaDinámica2" cacheId="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fieldListSortAscending="1">
  <location ref="C6:E9" firstHeaderRow="0" firstDataRow="1" firstDataCol="1"/>
  <pivotFields count="16">
    <pivotField showAll="0"/>
    <pivotField axis="axisRow" showAll="0">
      <items count="22">
        <item x="5"/>
        <item x="1"/>
        <item x="17"/>
        <item x="4"/>
        <item x="11"/>
        <item x="8"/>
        <item x="6"/>
        <item x="16"/>
        <item x="3"/>
        <item x="19"/>
        <item x="9"/>
        <item x="15"/>
        <item x="10"/>
        <item x="14"/>
        <item x="0"/>
        <item x="2"/>
        <item x="12"/>
        <item x="18"/>
        <item x="7"/>
        <item x="20"/>
        <item x="13"/>
        <item t="default"/>
      </items>
    </pivotField>
    <pivotField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1410">
        <item x="29"/>
        <item x="23"/>
        <item x="24"/>
        <item x="34"/>
        <item x="25"/>
        <item x="26"/>
        <item x="27"/>
        <item x="30"/>
        <item x="31"/>
        <item x="32"/>
        <item x="33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0"/>
        <item x="1"/>
        <item x="2"/>
        <item x="3"/>
        <item x="4"/>
        <item x="20"/>
        <item x="21"/>
        <item x="22"/>
        <item x="28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91"/>
        <item x="65"/>
        <item x="92"/>
        <item x="66"/>
        <item x="67"/>
        <item x="68"/>
        <item x="70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56"/>
        <item x="246"/>
        <item x="247"/>
        <item x="248"/>
        <item x="249"/>
        <item x="250"/>
        <item x="251"/>
        <item x="252"/>
        <item x="253"/>
        <item x="254"/>
        <item x="255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44"/>
        <item x="443"/>
        <item x="445"/>
        <item x="439"/>
        <item x="446"/>
        <item x="440"/>
        <item x="448"/>
        <item x="447"/>
        <item x="441"/>
        <item x="442"/>
        <item x="450"/>
        <item x="449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72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3"/>
        <item x="574"/>
        <item x="575"/>
        <item x="576"/>
        <item x="577"/>
        <item x="579"/>
        <item x="578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13"/>
        <item x="808"/>
        <item x="809"/>
        <item x="810"/>
        <item x="811"/>
        <item x="812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42"/>
        <item x="936"/>
        <item x="937"/>
        <item x="938"/>
        <item x="939"/>
        <item x="940"/>
        <item x="941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70"/>
        <item x="966"/>
        <item x="967"/>
        <item x="968"/>
        <item x="969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1001"/>
        <item x="998"/>
        <item x="999"/>
        <item x="1000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62"/>
        <item x="1057"/>
        <item x="1058"/>
        <item x="1059"/>
        <item x="1060"/>
        <item x="1061"/>
        <item x="1063"/>
        <item x="1064"/>
        <item x="1065"/>
        <item x="1066"/>
        <item x="1067"/>
        <item x="1076"/>
        <item x="1068"/>
        <item x="1069"/>
        <item x="1070"/>
        <item x="1077"/>
        <item x="1071"/>
        <item x="1072"/>
        <item x="1073"/>
        <item x="1074"/>
        <item x="1075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23"/>
        <item x="1117"/>
        <item x="1118"/>
        <item x="1119"/>
        <item x="1120"/>
        <item x="1121"/>
        <item x="1122"/>
        <item x="1124"/>
        <item x="1125"/>
        <item x="1126"/>
        <item x="1127"/>
        <item x="1128"/>
        <item x="1129"/>
        <item x="1130"/>
        <item x="1138"/>
        <item x="1131"/>
        <item x="1132"/>
        <item x="1133"/>
        <item x="1134"/>
        <item x="1135"/>
        <item x="1137"/>
        <item x="1136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3"/>
        <item x="1152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3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8"/>
        <item x="1226"/>
        <item x="1227"/>
        <item x="1229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8"/>
        <item x="1271"/>
        <item x="1272"/>
        <item x="1273"/>
        <item x="1274"/>
        <item x="1275"/>
        <item x="1276"/>
        <item x="1277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307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6"/>
        <item x="1365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t="default"/>
      </items>
    </pivotField>
    <pivotField showAll="0"/>
    <pivotField showAll="0"/>
  </pivotFields>
  <rowFields count="1">
    <field x="1"/>
  </rowFields>
  <rowItems count="3">
    <i>
      <x v="1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Viajes" fld="4" baseField="0" baseItem="0"/>
    <dataField name="Suma de Usuarios" fld="6" baseField="0" baseItem="0"/>
  </dataFields>
  <pivotTableStyleInfo name="PivotStyleLight16" showRowHeaders="1" showColHeaders="1" showRowStripes="0" showColStripes="0" showLastColumn="1"/>
  <filters count="1">
    <filter fld="13" type="dateEqual" evalOrder="-1" id="28" name="Fecha">
      <autoFilter ref="A1">
        <filterColumn colId="0">
          <customFilters>
            <customFilter val="4581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E84A1F-F97B-405D-8185-E759FCDE1494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 rowHeaderCaption="Vehiculo">
  <location ref="B27:E32" firstHeaderRow="0" firstDataRow="1" firstDataCol="1"/>
  <pivotFields count="12">
    <pivotField showAll="0"/>
    <pivotField axis="axisRow" showAll="0" measureFilter="1" sortType="descending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 v="34"/>
    </i>
    <i>
      <x v="1"/>
    </i>
    <i>
      <x v="28"/>
    </i>
    <i>
      <x v="3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3" iMeasureFld="2">
      <autoFilter ref="A1">
        <filterColumn colId="0">
          <top10 top="0"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2A62AD-ED3A-45B4-9224-15F81F889F43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 rowHeaderCaption="Vehiculo">
  <location ref="B14:E19" firstHeaderRow="0" firstDataRow="1" firstDataCol="1"/>
  <pivotFields count="12">
    <pivotField showAll="0"/>
    <pivotField axis="axisRow" showAll="0" measureFilter="1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/>
    </i>
    <i>
      <x v="20"/>
    </i>
    <i>
      <x v="29"/>
    </i>
    <i>
      <x v="4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2" iMeasureFld="2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B6:N46" totalsRowCount="1" headerRowDxfId="62" dataDxfId="61" totalsRowDxfId="60">
  <sortState xmlns:xlrd2="http://schemas.microsoft.com/office/spreadsheetml/2017/richdata2" ref="B7:N45">
    <sortCondition ref="C15:C45"/>
  </sortState>
  <tableColumns count="13">
    <tableColumn id="1" xr3:uid="{00000000-0010-0000-0000-000001000000}" name="RUTA" dataDxfId="25" totalsRowDxfId="12"/>
    <tableColumn id="2" xr3:uid="{00000000-0010-0000-0000-000002000000}" name="VEH" totalsRowFunction="countNums" dataDxfId="24" totalsRowDxfId="11"/>
    <tableColumn id="3" xr3:uid="{00000000-0010-0000-0000-000003000000}" name="CONDUCTOR" totalsRowLabel="Vehs " dataDxfId="23" totalsRowDxfId="10"/>
    <tableColumn id="4" xr3:uid="{00000000-0010-0000-0000-000004000000}" name="VIAJES" totalsRowFunction="sum" dataDxfId="22" totalsRowDxfId="9"/>
    <tableColumn id="5" xr3:uid="{00000000-0010-0000-0000-000005000000}" name="VIAJES PERD." totalsRowFunction="sum" dataDxfId="21" totalsRowDxfId="8"/>
    <tableColumn id="6" xr3:uid="{00000000-0010-0000-0000-000006000000}" name="USUARIOS" totalsRowFunction="sum" dataDxfId="20" totalsRowDxfId="7" dataCellStyle="Millares"/>
    <tableColumn id="12" xr3:uid="{00000000-0010-0000-0000-00000C000000}" name="PROM X VIAJE" totalsRowFunction="custom" dataDxfId="19" totalsRowDxfId="6" dataCellStyle="Millares">
      <totalsRowFormula>+Tabla2[[#Totals],[USUARIOS]]/Tabla2[[#Totals],[VIAJES]]</totalsRowFormula>
    </tableColumn>
    <tableColumn id="7" xr3:uid="{00000000-0010-0000-0000-000007000000}" name="PROM DE USUARIOS" totalsRowFunction="sum" dataDxfId="18" totalsRowDxfId="5" dataCellStyle="Millares"/>
    <tableColumn id="13" xr3:uid="{FCD2DCC9-9A34-483A-B1DC-9E398E7F3EDE}" name="RECIBE / ENTREGA" totalsRowFunction="sum" dataDxfId="17" totalsRowDxfId="4" dataCellStyle="Millares"/>
    <tableColumn id="8" xr3:uid="{00000000-0010-0000-0000-000008000000}" name="NOVEDADES" totalsRowLabel="PROMEDIO X VIAJE 21.1 USUARIOS" dataDxfId="16" totalsRowDxfId="3"/>
    <tableColumn id="9" xr3:uid="{00000000-0010-0000-0000-000009000000}" name="VALOR OPERACIÓN" dataDxfId="15" totalsRowDxfId="2"/>
    <tableColumn id="10" xr3:uid="{00000000-0010-0000-0000-00000A000000}" name="CLASIFIC." dataDxfId="14" totalsRowDxfId="1"/>
    <tableColumn id="11" xr3:uid="{00000000-0010-0000-0000-00000B000000}" name="DIFER. MICRO - BUS " totalsRowFunction="sum" dataDxfId="13" totalsRowDxfId="0" dataCellStyle="Millares">
      <calculatedColumnFormula>+(SUMIFS(G:G,M:M,"MICRO",E:E,"&gt;0")*100)/COUNTIF($E$7:$E$45,"&gt;0")</calculatedColumnFormula>
    </tableColumn>
  </tableColumns>
  <tableStyleInfo name="Estilo de tabla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4BA161-08EC-4125-AB98-21C2798FC726}" name="Tabla22" displayName="Tabla22" ref="B6:M11" totalsRowCount="1" headerRowDxfId="59" dataDxfId="58" totalsRowDxfId="57">
  <sortState xmlns:xlrd2="http://schemas.microsoft.com/office/spreadsheetml/2017/richdata2" ref="B7:M10">
    <sortCondition ref="C8:C10"/>
  </sortState>
  <tableColumns count="12">
    <tableColumn id="1" xr3:uid="{92CE132A-601F-43F7-8E52-3FA2FCA51AC9}" name="RUTA" dataDxfId="56" totalsRowDxfId="55"/>
    <tableColumn id="2" xr3:uid="{7E9A4909-E53D-4F94-80A1-A675A394CC57}" name="VEH" totalsRowLabel="4" dataDxfId="54" totalsRowDxfId="53"/>
    <tableColumn id="3" xr3:uid="{32EB6A87-92EF-4CA2-B1E8-104D5D2326F5}" name="CONDUCTOR" totalsRowLabel="Vehs " dataDxfId="52" totalsRowDxfId="51"/>
    <tableColumn id="4" xr3:uid="{72FB169E-4910-4353-AF10-07DA297F0CD5}" name="VIAJES" totalsRowFunction="sum" dataDxfId="50" totalsRowDxfId="49"/>
    <tableColumn id="5" xr3:uid="{F323DE89-3087-4D39-B0ED-15680CB2FE01}" name="VIAJES PERD." totalsRowFunction="sum" dataDxfId="48" totalsRowDxfId="47"/>
    <tableColumn id="6" xr3:uid="{FF87B711-9A02-4FB5-B21F-73198A4385A8}" name="USUARIOS" totalsRowFunction="sum" dataDxfId="46" totalsRowDxfId="45" dataCellStyle="Millares"/>
    <tableColumn id="12" xr3:uid="{60E0DB3A-B7E4-44B6-BB26-D54278C24006}" name="PROM X VIAJE" totalsRowFunction="average" dataDxfId="44" totalsRowDxfId="43" dataCellStyle="Millares"/>
    <tableColumn id="7" xr3:uid="{12134CBA-AEEC-4025-BB5C-89B13D8F91D4}" name="PROM DE USUARIOS" totalsRowFunction="sum" dataDxfId="42" totalsRowDxfId="41" dataCellStyle="Millares"/>
    <tableColumn id="8" xr3:uid="{F35B2CED-DE3E-48D9-8E47-198F9B4F56C9}" name="NOVEDADES" dataDxfId="40" totalsRowDxfId="39"/>
    <tableColumn id="9" xr3:uid="{4BD57B08-79CF-4422-A880-91A289697DC2}" name="VALOR OPERACIÓN" dataDxfId="38" totalsRowDxfId="37" dataCellStyle="Millares"/>
    <tableColumn id="10" xr3:uid="{E8B6C5A5-759D-4901-BD5D-0ADA9540975C}" name="CLASIFIC." dataDxfId="36" totalsRowDxfId="35"/>
    <tableColumn id="11" xr3:uid="{CFA53866-4E21-473F-9C2D-8FB2962BACB5}" name="DIFER. MICRO - BUS " totalsRowFunction="sum" dataDxfId="34" totalsRowDxfId="33" dataCellStyle="Millares">
      <calculatedColumnFormula>+(SUMIFS(G:G,L:L,"MICRO",E:E,"&gt;0")*100)/COUNTIF($E$7:$E$38,"&gt;0")</calculatedColumnFormula>
    </tableColumn>
  </tableColumns>
  <tableStyleInfo name="Estilo de tabla 3" showFirstColumn="0" showLastColumn="0" showRowStripes="1" showColumnStripes="0"/>
</table>
</file>

<file path=xl/theme/theme1.xml><?xml version="1.0" encoding="utf-8"?>
<a:theme xmlns:a="http://schemas.openxmlformats.org/drawingml/2006/main" name="Vista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Vista">
      <a:maj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Vista">
      <a:fillStyleLst>
        <a:solidFill>
          <a:schemeClr val="phClr"/>
        </a:solidFill>
        <a:solidFill>
          <a:schemeClr val="phClr">
            <a:tint val="60000"/>
            <a:satMod val="120000"/>
          </a:schemeClr>
        </a:solidFill>
        <a:solidFill>
          <a:schemeClr val="phClr">
            <a:shade val="75000"/>
            <a:satMod val="16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3970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>
              <a:shade val="95000"/>
              <a:alpha val="95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5240" dir="5400000" algn="tl" rotWithShape="0">
              <a:srgbClr val="000000">
                <a:alpha val="7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9525" prstMaterial="flat">
            <a:bevelT w="0" h="0" prst="coolSlant"/>
            <a:contourClr>
              <a:schemeClr val="phClr">
                <a:shade val="35000"/>
                <a:satMod val="130000"/>
              </a:schemeClr>
            </a:contourClr>
          </a:sp3d>
        </a:effectStyle>
        <a:effectStyle>
          <a:effectLst>
            <a:outerShdw blurRad="76200" dist="25400" dir="5400000" algn="tl" rotWithShape="0">
              <a:srgbClr val="000000">
                <a:alpha val="5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19050" prstMaterial="flat">
            <a:bevelT w="0" h="0" prst="coolSlant"/>
            <a:contourClr>
              <a:schemeClr val="phClr">
                <a:shade val="25000"/>
                <a:satMod val="14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4000"/>
                <a:shade val="98000"/>
                <a:satMod val="130000"/>
                <a:lumMod val="102000"/>
              </a:schemeClr>
            </a:gs>
            <a:gs pos="100000">
              <a:schemeClr val="phClr">
                <a:tint val="98000"/>
                <a:shade val="78000"/>
                <a:satMod val="14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iew" id="{BA0EB5A6-F2D4-4F82-977B-64ADEE4A2A69}" vid="{3969A8A2-35DB-4E3B-8885-16FD20568674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31115E50-4838-453B-B981-DADD4E1691E4}" sourceName="Fecha">
  <pivotTables>
    <pivotTable tabId="3" name="TablaDinámica2"/>
  </pivotTables>
  <state minimalRefreshVersion="6" lastRefreshVersion="6" pivotCacheId="1037924281" filterType="dateEqual">
    <selection startDate="2025-06-09T00:00:00" endDate="2025-06-09T00:00:00"/>
    <bounds startDate="2021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2A36FDE4-9D4C-4EB9-BEF9-3822C3D61A83}" cache="NativeTimeline_Fecha" caption="Fecha" level="3" selectionLevel="3" scrollPosition="2025-05-14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4" Type="http://schemas.microsoft.com/office/2011/relationships/timeline" Target="../timelines/timelin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F1866"/>
  <sheetViews>
    <sheetView showGridLines="0" tabSelected="1" showWhiteSpace="0" zoomScaleNormal="100" workbookViewId="0">
      <selection activeCell="B46" sqref="B46"/>
    </sheetView>
  </sheetViews>
  <sheetFormatPr baseColWidth="10" defaultColWidth="11.375" defaultRowHeight="14.25" x14ac:dyDescent="0.2"/>
  <cols>
    <col min="1" max="1" width="1.375" bestFit="1" customWidth="1"/>
    <col min="2" max="2" width="7.5" bestFit="1" customWidth="1"/>
    <col min="3" max="3" width="5.125" bestFit="1" customWidth="1"/>
    <col min="4" max="4" width="41" bestFit="1" customWidth="1"/>
    <col min="5" max="5" width="7.25" bestFit="1" customWidth="1"/>
    <col min="6" max="6" width="7.875" customWidth="1"/>
    <col min="7" max="7" width="12.625" style="336" bestFit="1" customWidth="1"/>
    <col min="8" max="8" width="10.625" style="337" bestFit="1" customWidth="1"/>
    <col min="9" max="9" width="10.375" style="149" bestFit="1" customWidth="1"/>
    <col min="10" max="10" width="10.375" style="363" customWidth="1"/>
    <col min="11" max="11" width="56" bestFit="1" customWidth="1"/>
    <col min="12" max="12" width="10.5" style="338" bestFit="1" customWidth="1"/>
    <col min="13" max="13" width="9.625" bestFit="1" customWidth="1"/>
    <col min="14" max="14" width="11.375" hidden="1" customWidth="1"/>
    <col min="15" max="15" width="9.625" hidden="1" customWidth="1"/>
    <col min="16" max="16" width="6.875" hidden="1" customWidth="1"/>
    <col min="17" max="17" width="16.375" style="11" hidden="1" customWidth="1"/>
    <col min="18" max="18" width="9.875" hidden="1" customWidth="1"/>
    <col min="19" max="19" width="22.75" hidden="1" customWidth="1"/>
    <col min="20" max="20" width="14.875" hidden="1" customWidth="1"/>
    <col min="21" max="21" width="10.375" bestFit="1" customWidth="1"/>
    <col min="38" max="38" width="1.25" customWidth="1"/>
  </cols>
  <sheetData>
    <row r="1" spans="1:32" ht="25.5" x14ac:dyDescent="0.35">
      <c r="A1" t="s">
        <v>134</v>
      </c>
      <c r="D1" s="368" t="s">
        <v>142</v>
      </c>
      <c r="E1" s="368"/>
      <c r="F1" s="368"/>
      <c r="G1" s="368"/>
      <c r="H1" s="368"/>
      <c r="I1" s="19"/>
      <c r="J1" s="339"/>
      <c r="K1" s="195"/>
      <c r="L1"/>
    </row>
    <row r="2" spans="1:32" ht="49.5" thickBot="1" x14ac:dyDescent="0.35">
      <c r="D2" s="369" t="s">
        <v>141</v>
      </c>
      <c r="E2" s="369"/>
      <c r="F2" s="369"/>
      <c r="G2" s="369"/>
      <c r="H2" s="369"/>
      <c r="I2" s="369"/>
      <c r="J2" s="369"/>
      <c r="K2" s="369"/>
      <c r="L2" s="196"/>
      <c r="Q2" s="57" t="s">
        <v>108</v>
      </c>
      <c r="R2" s="57" t="s">
        <v>1</v>
      </c>
      <c r="S2" s="57" t="s">
        <v>109</v>
      </c>
      <c r="T2" s="58" t="s">
        <v>104</v>
      </c>
      <c r="V2" s="15"/>
      <c r="X2" s="15"/>
      <c r="Z2" s="15"/>
      <c r="AB2" s="15"/>
      <c r="AD2" s="15"/>
      <c r="AF2" s="15"/>
    </row>
    <row r="3" spans="1:32" ht="27.75" thickBot="1" x14ac:dyDescent="0.25">
      <c r="B3" s="370"/>
      <c r="C3" s="370"/>
      <c r="D3" s="370"/>
      <c r="E3" s="370"/>
      <c r="F3" s="370"/>
      <c r="G3" s="242"/>
      <c r="H3" s="244"/>
      <c r="I3" s="19"/>
      <c r="J3" s="339"/>
      <c r="K3" s="195"/>
      <c r="L3" s="197"/>
      <c r="Q3" s="55">
        <f>+SUM(G6:G1857)/2</f>
        <v>7797</v>
      </c>
      <c r="R3" s="55">
        <f>+SUM(E6:E1857)/2</f>
        <v>368.5</v>
      </c>
      <c r="S3" s="55">
        <f>+Q3-R3</f>
        <v>7428.5</v>
      </c>
      <c r="T3" s="56">
        <f>+S3/R3</f>
        <v>20.158751696065128</v>
      </c>
      <c r="V3" s="15"/>
      <c r="X3" s="15"/>
      <c r="Z3" s="15"/>
      <c r="AB3" s="15"/>
      <c r="AD3" s="15"/>
      <c r="AF3" s="15"/>
    </row>
    <row r="4" spans="1:32" x14ac:dyDescent="0.2">
      <c r="B4" s="370"/>
      <c r="C4" s="370"/>
      <c r="D4" s="370"/>
      <c r="E4" s="370"/>
      <c r="F4" s="370"/>
      <c r="G4" s="194">
        <v>46002</v>
      </c>
      <c r="H4" s="244"/>
      <c r="I4" s="19"/>
      <c r="J4" s="339"/>
      <c r="K4" s="195"/>
      <c r="L4" s="197"/>
    </row>
    <row r="5" spans="1:32" ht="15" thickBot="1" x14ac:dyDescent="0.25">
      <c r="G5" s="243"/>
      <c r="H5" s="244"/>
      <c r="I5" s="20"/>
      <c r="J5" s="340"/>
      <c r="L5" s="197"/>
    </row>
    <row r="6" spans="1:32" ht="40.5" x14ac:dyDescent="0.2">
      <c r="B6" s="190" t="s">
        <v>5</v>
      </c>
      <c r="C6" s="190" t="s">
        <v>119</v>
      </c>
      <c r="D6" s="191" t="s">
        <v>3</v>
      </c>
      <c r="E6" s="192" t="s">
        <v>1</v>
      </c>
      <c r="F6" s="192" t="s">
        <v>51</v>
      </c>
      <c r="G6" s="192" t="s">
        <v>2</v>
      </c>
      <c r="H6" s="198" t="s">
        <v>112</v>
      </c>
      <c r="I6" s="221" t="s">
        <v>113</v>
      </c>
      <c r="J6" s="341" t="s">
        <v>143</v>
      </c>
      <c r="K6" s="190" t="s">
        <v>4</v>
      </c>
      <c r="L6" s="193" t="s">
        <v>6</v>
      </c>
      <c r="M6" s="193" t="s">
        <v>50</v>
      </c>
      <c r="N6" s="193" t="s">
        <v>101</v>
      </c>
      <c r="O6" s="86" t="s">
        <v>99</v>
      </c>
      <c r="P6" s="86" t="s">
        <v>100</v>
      </c>
      <c r="Q6" s="87" t="s">
        <v>103</v>
      </c>
      <c r="R6" s="88" t="s">
        <v>105</v>
      </c>
      <c r="S6" s="88" t="s">
        <v>106</v>
      </c>
      <c r="T6" s="89" t="s">
        <v>107</v>
      </c>
      <c r="U6" s="130" t="s">
        <v>114</v>
      </c>
      <c r="V6" s="88" t="s">
        <v>135</v>
      </c>
      <c r="W6" s="88" t="s">
        <v>136</v>
      </c>
    </row>
    <row r="7" spans="1:32" s="2" customFormat="1" ht="14.25" customHeight="1" x14ac:dyDescent="0.2">
      <c r="B7" s="136" t="s">
        <v>121</v>
      </c>
      <c r="C7" s="166">
        <v>2</v>
      </c>
      <c r="D7" s="151" t="s">
        <v>155</v>
      </c>
      <c r="E7" s="150">
        <v>9</v>
      </c>
      <c r="F7" s="150">
        <v>0</v>
      </c>
      <c r="G7" s="165">
        <v>172</v>
      </c>
      <c r="H7" s="227">
        <f>+G7/E7</f>
        <v>19.111111111111111</v>
      </c>
      <c r="I7" s="228">
        <f>+(SUM($G$7:$G$1048576)/SUM($E$7:$E$1048576))*E7</f>
        <v>190.42876526458616</v>
      </c>
      <c r="J7" s="364">
        <f>+Tabla2[[#This Row],[PROM DE USUARIOS]]-Tabla2[[#This Row],[USUARIOS]]</f>
        <v>18.428765264586161</v>
      </c>
      <c r="K7" s="151"/>
      <c r="L7" s="163">
        <f>P7*585</f>
        <v>106135.8276797829</v>
      </c>
      <c r="M7" s="162">
        <f>+VLOOKUP(C7,Lista!B:D,3,0)</f>
        <v>0</v>
      </c>
      <c r="N7" s="367">
        <f>+(SUMIFS(G:G,M:M,"MICRO",E:E,"&gt;0")*100)/COUNTIF($E$7:$E$45,"&gt;0")</f>
        <v>12346.153846153846</v>
      </c>
      <c r="O7" s="50">
        <f t="shared" ref="O7:O45" si="0">+(E7*1)-V7</f>
        <v>9</v>
      </c>
      <c r="P7" s="47">
        <f t="shared" ref="P7:P45" si="1">+I7-O7-W7</f>
        <v>181.42876526458616</v>
      </c>
      <c r="Q7" s="49">
        <f t="shared" ref="Q7:Q45" si="2">+G7-O7</f>
        <v>163</v>
      </c>
      <c r="R7" s="51">
        <f t="shared" ref="R7:R45" si="3">+E7*$T$3</f>
        <v>181.42876526458616</v>
      </c>
      <c r="S7" s="46">
        <f t="shared" ref="S7:S45" si="4">+R7*550</f>
        <v>99785.820895522382</v>
      </c>
      <c r="T7" t="str">
        <f t="shared" ref="T7:T45" si="5">+IF(K7&lt;&gt;"",K7,"")</f>
        <v/>
      </c>
      <c r="U7">
        <f>+RANK(H7,$H$6:$H$1048576,1)</f>
        <v>8</v>
      </c>
      <c r="V7"/>
      <c r="W7"/>
      <c r="Y7" t="str">
        <f>TRIM(Tabla2[[#This Row],[CONDUCTOR]])</f>
        <v>PARIAS MURIEL JHON FREDY</v>
      </c>
    </row>
    <row r="8" spans="1:32" x14ac:dyDescent="0.2">
      <c r="B8" s="136" t="s">
        <v>122</v>
      </c>
      <c r="C8" s="166">
        <v>3</v>
      </c>
      <c r="D8" s="151" t="s">
        <v>156</v>
      </c>
      <c r="E8" s="150">
        <v>9</v>
      </c>
      <c r="F8" s="150">
        <v>0</v>
      </c>
      <c r="G8" s="165">
        <v>177</v>
      </c>
      <c r="H8" s="227">
        <f>+G8/E8</f>
        <v>19.666666666666668</v>
      </c>
      <c r="I8" s="228">
        <f>+(SUM($G$7:$G$1048576)/SUM($E$7:$E$1048576))*E8</f>
        <v>190.42876526458616</v>
      </c>
      <c r="J8" s="364">
        <f>+Tabla2[[#This Row],[PROM DE USUARIOS]]-Tabla2[[#This Row],[USUARIOS]]</f>
        <v>13.428765264586161</v>
      </c>
      <c r="K8" s="151"/>
      <c r="L8" s="163">
        <f>P8*585</f>
        <v>106135.8276797829</v>
      </c>
      <c r="M8" s="162" t="str">
        <f>+VLOOKUP(C8,Lista!B:D,3,0)</f>
        <v>MICRO</v>
      </c>
      <c r="N8" s="367">
        <f>+(SUMIFS(G:G,M:M,"MICRO",E:E,"&gt;0")*100)/COUNTIF($E$7:$E$45,"&gt;0")</f>
        <v>12346.153846153846</v>
      </c>
      <c r="O8" s="50">
        <f t="shared" si="0"/>
        <v>9</v>
      </c>
      <c r="P8" s="47">
        <f t="shared" si="1"/>
        <v>181.42876526458616</v>
      </c>
      <c r="Q8" s="49">
        <f t="shared" si="2"/>
        <v>168</v>
      </c>
      <c r="R8" s="51">
        <f t="shared" si="3"/>
        <v>181.42876526458616</v>
      </c>
      <c r="S8" s="46">
        <f t="shared" si="4"/>
        <v>99785.820895522382</v>
      </c>
      <c r="T8" t="str">
        <f t="shared" si="5"/>
        <v/>
      </c>
      <c r="U8">
        <f>+RANK(H8,$H$6:$H$1048576,1)</f>
        <v>12</v>
      </c>
      <c r="Y8" t="str">
        <f>TRIM(Tabla2[[#This Row],[CONDUCTOR]])</f>
        <v>ESPINOZA ECHAVARRIA EMANUEL</v>
      </c>
    </row>
    <row r="9" spans="1:32" x14ac:dyDescent="0.2">
      <c r="B9" s="136" t="s">
        <v>121</v>
      </c>
      <c r="C9" s="166">
        <v>4</v>
      </c>
      <c r="D9" s="151" t="s">
        <v>178</v>
      </c>
      <c r="E9" s="150">
        <v>10</v>
      </c>
      <c r="F9" s="150">
        <v>0</v>
      </c>
      <c r="G9" s="165">
        <v>225</v>
      </c>
      <c r="H9" s="227">
        <f>+G9/E9</f>
        <v>22.5</v>
      </c>
      <c r="I9" s="228">
        <f>+(SUM($G$7:$G$1048576)/SUM($E$7:$E$1048576))*E9</f>
        <v>211.58751696065127</v>
      </c>
      <c r="J9" s="364">
        <f>+Tabla2[[#This Row],[PROM DE USUARIOS]]-Tabla2[[#This Row],[USUARIOS]]</f>
        <v>-13.412483039348729</v>
      </c>
      <c r="K9" s="151" t="s">
        <v>185</v>
      </c>
      <c r="L9" s="163">
        <f>P9*585</f>
        <v>117928.69742198099</v>
      </c>
      <c r="M9" s="162" t="str">
        <f>+VLOOKUP(C9,Lista!B:D,3,0)</f>
        <v>MICRO</v>
      </c>
      <c r="N9" s="367">
        <f>+(SUMIFS(G:G,M:M,"MICRO",E:E,"&gt;0")*100)/COUNTIF($E$7:$E$45,"&gt;0")</f>
        <v>12346.153846153846</v>
      </c>
      <c r="O9" s="50">
        <f t="shared" si="0"/>
        <v>10</v>
      </c>
      <c r="P9" s="47">
        <f t="shared" si="1"/>
        <v>201.58751696065127</v>
      </c>
      <c r="Q9" s="49">
        <f t="shared" si="2"/>
        <v>215</v>
      </c>
      <c r="R9" s="51">
        <f t="shared" si="3"/>
        <v>201.58751696065127</v>
      </c>
      <c r="S9" s="46">
        <f t="shared" si="4"/>
        <v>110873.1343283582</v>
      </c>
      <c r="T9" t="str">
        <f t="shared" si="5"/>
        <v xml:space="preserve">1 Descuento (Despachador) </v>
      </c>
      <c r="U9">
        <f>+RANK(H9,$H$6:$H$1048576,1)</f>
        <v>30</v>
      </c>
      <c r="Y9" t="str">
        <f>TRIM(Tabla2[[#This Row],[CONDUCTOR]])</f>
        <v>SANCHEZ BETANCOURT FRANSCISCO</v>
      </c>
    </row>
    <row r="10" spans="1:32" x14ac:dyDescent="0.2">
      <c r="B10" s="136" t="s">
        <v>122</v>
      </c>
      <c r="C10" s="166">
        <v>5</v>
      </c>
      <c r="D10" s="151" t="s">
        <v>150</v>
      </c>
      <c r="E10" s="150">
        <v>10</v>
      </c>
      <c r="F10" s="150">
        <v>0</v>
      </c>
      <c r="G10" s="146">
        <v>258</v>
      </c>
      <c r="H10" s="227">
        <f>+G10/E10</f>
        <v>25.8</v>
      </c>
      <c r="I10" s="228">
        <f>+(SUM($G$7:$G$1048576)/SUM($E$7:$E$1048576))*E10</f>
        <v>211.58751696065127</v>
      </c>
      <c r="J10" s="364">
        <f>+Tabla2[[#This Row],[PROM DE USUARIOS]]-Tabla2[[#This Row],[USUARIOS]]</f>
        <v>-46.412483039348729</v>
      </c>
      <c r="K10" s="151" t="s">
        <v>186</v>
      </c>
      <c r="L10" s="163">
        <f>P10*585</f>
        <v>117928.69742198099</v>
      </c>
      <c r="M10" s="162">
        <f>+VLOOKUP(C10,Lista!B:D,3,0)</f>
        <v>0</v>
      </c>
      <c r="N10" s="367">
        <f>+(SUMIFS(G:G,M:M,"MICRO",E:E,"&gt;0")*100)/COUNTIF($E$7:$E$45,"&gt;0")</f>
        <v>12346.153846153846</v>
      </c>
      <c r="O10" s="50">
        <f t="shared" si="0"/>
        <v>10</v>
      </c>
      <c r="P10" s="47">
        <f t="shared" si="1"/>
        <v>201.58751696065127</v>
      </c>
      <c r="Q10" s="49">
        <f t="shared" si="2"/>
        <v>248</v>
      </c>
      <c r="R10" s="51">
        <f t="shared" si="3"/>
        <v>201.58751696065127</v>
      </c>
      <c r="S10" s="46">
        <f t="shared" si="4"/>
        <v>110873.1343283582</v>
      </c>
      <c r="T10" t="str">
        <f t="shared" si="5"/>
        <v xml:space="preserve">1 Descuento (Tecnico radios) </v>
      </c>
      <c r="U10">
        <f>+RANK(H10,$H$6:$H$1048576,1)</f>
        <v>38</v>
      </c>
      <c r="Y10" t="str">
        <f>TRIM(Tabla2[[#This Row],[CONDUCTOR]])</f>
        <v>LONDOÑO LOPERA DUVAN ANDRES</v>
      </c>
    </row>
    <row r="11" spans="1:32" x14ac:dyDescent="0.2">
      <c r="B11" s="136" t="s">
        <v>121</v>
      </c>
      <c r="C11" s="166">
        <v>6</v>
      </c>
      <c r="D11" s="151" t="s">
        <v>180</v>
      </c>
      <c r="E11" s="150">
        <v>8</v>
      </c>
      <c r="F11" s="150">
        <v>0</v>
      </c>
      <c r="G11" s="146">
        <v>165</v>
      </c>
      <c r="H11" s="227">
        <f>+G11/E11</f>
        <v>20.625</v>
      </c>
      <c r="I11" s="365">
        <f>+(SUM($G$7:$G$1048576)/SUM($E$7:$E$1048576))*E11</f>
        <v>169.27001356852102</v>
      </c>
      <c r="J11" s="364">
        <f>+Tabla2[[#This Row],[PROM DE USUARIOS]]-Tabla2[[#This Row],[USUARIOS]]</f>
        <v>4.2700135685210228</v>
      </c>
      <c r="K11" s="151"/>
      <c r="L11" s="163">
        <f>P11*585</f>
        <v>94342.957937584797</v>
      </c>
      <c r="M11" s="162" t="str">
        <f>+VLOOKUP(C11,Lista!B:D,3,0)</f>
        <v>MICRO</v>
      </c>
      <c r="N11" s="367">
        <f>+(SUMIFS(G:G,M:M,"MICRO",E:E,"&gt;0")*100)/COUNTIF($E$7:$E$45,"&gt;0")</f>
        <v>12346.153846153846</v>
      </c>
      <c r="O11" s="50">
        <f t="shared" si="0"/>
        <v>8</v>
      </c>
      <c r="P11" s="47">
        <f t="shared" si="1"/>
        <v>161.27001356852102</v>
      </c>
      <c r="Q11" s="49">
        <f t="shared" si="2"/>
        <v>157</v>
      </c>
      <c r="R11" s="51">
        <f t="shared" si="3"/>
        <v>161.27001356852102</v>
      </c>
      <c r="S11" s="46">
        <f t="shared" si="4"/>
        <v>88698.507462686568</v>
      </c>
      <c r="T11" t="str">
        <f t="shared" si="5"/>
        <v/>
      </c>
      <c r="U11">
        <f>+RANK(H11,$H$6:$H$1048576,1)</f>
        <v>22</v>
      </c>
      <c r="Y11" t="str">
        <f>TRIM(Tabla2[[#This Row],[CONDUCTOR]])</f>
        <v>LOPEZ PINEDA DANIEL ESTIVEN</v>
      </c>
    </row>
    <row r="12" spans="1:32" x14ac:dyDescent="0.2">
      <c r="B12" s="136" t="s">
        <v>122</v>
      </c>
      <c r="C12" s="166">
        <v>7</v>
      </c>
      <c r="D12" s="151" t="s">
        <v>152</v>
      </c>
      <c r="E12" s="150">
        <v>9</v>
      </c>
      <c r="F12" s="150">
        <v>0</v>
      </c>
      <c r="G12" s="165">
        <v>177</v>
      </c>
      <c r="H12" s="227">
        <f>+G12/E12</f>
        <v>19.666666666666668</v>
      </c>
      <c r="I12" s="228">
        <f>+(SUM($G$7:$G$1048576)/SUM($E$7:$E$1048576))*E12</f>
        <v>190.42876526458616</v>
      </c>
      <c r="J12" s="364">
        <f>+Tabla2[[#This Row],[PROM DE USUARIOS]]-Tabla2[[#This Row],[USUARIOS]]</f>
        <v>13.428765264586161</v>
      </c>
      <c r="K12" s="151"/>
      <c r="L12" s="163">
        <f>P12*585</f>
        <v>106135.8276797829</v>
      </c>
      <c r="M12" s="162">
        <f>+VLOOKUP(C12,Lista!B:D,3,0)</f>
        <v>0</v>
      </c>
      <c r="N12" s="367">
        <f>+(SUMIFS(G:G,M:M,"MICRO",E:E,"&gt;0")*100)/COUNTIF($E$7:$E$45,"&gt;0")</f>
        <v>12346.153846153846</v>
      </c>
      <c r="O12" s="50">
        <f t="shared" si="0"/>
        <v>9</v>
      </c>
      <c r="P12" s="47">
        <f t="shared" si="1"/>
        <v>181.42876526458616</v>
      </c>
      <c r="Q12" s="49">
        <f t="shared" si="2"/>
        <v>168</v>
      </c>
      <c r="R12" s="51">
        <f t="shared" si="3"/>
        <v>181.42876526458616</v>
      </c>
      <c r="S12" s="46">
        <f t="shared" si="4"/>
        <v>99785.820895522382</v>
      </c>
      <c r="T12" t="str">
        <f t="shared" si="5"/>
        <v/>
      </c>
      <c r="U12">
        <f>+RANK(H12,$H$6:$H$1048576,1)</f>
        <v>12</v>
      </c>
      <c r="Y12" t="str">
        <f>TRIM(Tabla2[[#This Row],[CONDUCTOR]])</f>
        <v>TUBERQUIA URREGO HAROL</v>
      </c>
    </row>
    <row r="13" spans="1:32" x14ac:dyDescent="0.2">
      <c r="B13" s="136" t="s">
        <v>121</v>
      </c>
      <c r="C13" s="166">
        <v>8</v>
      </c>
      <c r="D13" s="151" t="s">
        <v>154</v>
      </c>
      <c r="E13" s="150">
        <v>10</v>
      </c>
      <c r="F13" s="150">
        <v>0</v>
      </c>
      <c r="G13" s="146">
        <v>254</v>
      </c>
      <c r="H13" s="227">
        <f>+G13/E13</f>
        <v>25.4</v>
      </c>
      <c r="I13" s="228">
        <f>+(SUM($G$7:$G$1048576)/SUM($E$7:$E$1048576))*E13</f>
        <v>211.58751696065127</v>
      </c>
      <c r="J13" s="364">
        <f>+Tabla2[[#This Row],[PROM DE USUARIOS]]-Tabla2[[#This Row],[USUARIOS]]</f>
        <v>-42.412483039348729</v>
      </c>
      <c r="K13" s="151" t="s">
        <v>185</v>
      </c>
      <c r="L13" s="163">
        <f>P13*585</f>
        <v>117928.69742198099</v>
      </c>
      <c r="M13" s="162">
        <f>+VLOOKUP(C13,Lista!B:D,3,0)</f>
        <v>0</v>
      </c>
      <c r="N13" s="367">
        <f>+(SUMIFS(G:G,M:M,"MICRO",E:E,"&gt;0")*100)/COUNTIF($E$7:$E$45,"&gt;0")</f>
        <v>12346.153846153846</v>
      </c>
      <c r="O13" s="50">
        <f t="shared" si="0"/>
        <v>10</v>
      </c>
      <c r="P13" s="47">
        <f t="shared" si="1"/>
        <v>201.58751696065127</v>
      </c>
      <c r="Q13" s="49">
        <f t="shared" si="2"/>
        <v>244</v>
      </c>
      <c r="R13" s="51">
        <f t="shared" si="3"/>
        <v>201.58751696065127</v>
      </c>
      <c r="S13" s="46">
        <f t="shared" si="4"/>
        <v>110873.1343283582</v>
      </c>
      <c r="T13" t="str">
        <f t="shared" si="5"/>
        <v xml:space="preserve">1 Descuento (Despachador) </v>
      </c>
      <c r="U13">
        <f>+RANK(H13,$H$6:$H$1048576,1)</f>
        <v>36</v>
      </c>
      <c r="Y13" t="str">
        <f>TRIM(Tabla2[[#This Row],[CONDUCTOR]])</f>
        <v>GONZALEZ PEREZ RAFAEL JOSE</v>
      </c>
    </row>
    <row r="14" spans="1:32" x14ac:dyDescent="0.2">
      <c r="B14" s="136" t="s">
        <v>122</v>
      </c>
      <c r="C14" s="166">
        <v>9</v>
      </c>
      <c r="D14" s="151" t="s">
        <v>162</v>
      </c>
      <c r="E14" s="150">
        <v>9</v>
      </c>
      <c r="F14" s="150">
        <v>0</v>
      </c>
      <c r="G14" s="165">
        <v>241</v>
      </c>
      <c r="H14" s="227">
        <f>+G14/E14</f>
        <v>26.777777777777779</v>
      </c>
      <c r="I14" s="228">
        <f>+(SUM($G$7:$G$1048576)/SUM($E$7:$E$1048576))*E14</f>
        <v>190.42876526458616</v>
      </c>
      <c r="J14" s="364">
        <f>+Tabla2[[#This Row],[PROM DE USUARIOS]]-Tabla2[[#This Row],[USUARIOS]]</f>
        <v>-50.571234735413839</v>
      </c>
      <c r="K14" s="151"/>
      <c r="L14" s="163">
        <f>P14*585</f>
        <v>106135.8276797829</v>
      </c>
      <c r="M14" s="162" t="str">
        <f>+VLOOKUP(C14,Lista!B:D,3,0)</f>
        <v>MICRO</v>
      </c>
      <c r="N14" s="367">
        <f>+(SUMIFS(G:G,M:M,"MICRO",E:E,"&gt;0")*100)/COUNTIF($E$7:$E$45,"&gt;0")</f>
        <v>12346.153846153846</v>
      </c>
      <c r="O14" s="50">
        <f t="shared" si="0"/>
        <v>9</v>
      </c>
      <c r="P14" s="47">
        <f t="shared" si="1"/>
        <v>181.42876526458616</v>
      </c>
      <c r="Q14" s="49">
        <f t="shared" si="2"/>
        <v>232</v>
      </c>
      <c r="R14" s="51">
        <f t="shared" si="3"/>
        <v>181.42876526458616</v>
      </c>
      <c r="S14" s="46">
        <f t="shared" si="4"/>
        <v>99785.820895522382</v>
      </c>
      <c r="T14" t="str">
        <f t="shared" si="5"/>
        <v/>
      </c>
      <c r="U14">
        <f>+RANK(H14,$H$6:$H$1048576,1)</f>
        <v>40</v>
      </c>
      <c r="Y14" t="str">
        <f>TRIM(Tabla2[[#This Row],[CONDUCTOR]])</f>
        <v>CARTAGENA RAMIREZ FREDY ALONSO</v>
      </c>
    </row>
    <row r="15" spans="1:32" x14ac:dyDescent="0.2">
      <c r="B15" s="136" t="s">
        <v>122</v>
      </c>
      <c r="C15" s="166">
        <v>11</v>
      </c>
      <c r="D15" s="151" t="s">
        <v>160</v>
      </c>
      <c r="E15" s="150">
        <v>8</v>
      </c>
      <c r="F15" s="150">
        <v>0</v>
      </c>
      <c r="G15" s="165">
        <v>204</v>
      </c>
      <c r="H15" s="227">
        <f>+G15/E15</f>
        <v>25.5</v>
      </c>
      <c r="I15" s="228">
        <f>+(SUM($G$7:$G$1048576)/SUM($E$7:$E$1048576))*E15</f>
        <v>169.27001356852102</v>
      </c>
      <c r="J15" s="364">
        <f>+Tabla2[[#This Row],[PROM DE USUARIOS]]-Tabla2[[#This Row],[USUARIOS]]</f>
        <v>-34.729986431478977</v>
      </c>
      <c r="K15" s="151"/>
      <c r="L15" s="163">
        <f>P15*585</f>
        <v>94342.957937584797</v>
      </c>
      <c r="M15" s="162" t="str">
        <f>+VLOOKUP(C15,Lista!B:D,3,0)</f>
        <v>MICRO</v>
      </c>
      <c r="N15" s="367">
        <f>+(SUMIFS(G:G,M:M,"MICRO",E:E,"&gt;0")*100)/COUNTIF($E$7:$E$45,"&gt;0")</f>
        <v>12346.153846153846</v>
      </c>
      <c r="O15" s="50">
        <f t="shared" si="0"/>
        <v>8</v>
      </c>
      <c r="P15" s="47">
        <f t="shared" si="1"/>
        <v>161.27001356852102</v>
      </c>
      <c r="Q15" s="49">
        <f t="shared" si="2"/>
        <v>196</v>
      </c>
      <c r="R15" s="51">
        <f t="shared" si="3"/>
        <v>161.27001356852102</v>
      </c>
      <c r="S15" s="46">
        <f t="shared" si="4"/>
        <v>88698.507462686568</v>
      </c>
      <c r="T15" t="str">
        <f t="shared" si="5"/>
        <v/>
      </c>
      <c r="U15">
        <f>+RANK(H15,$H$6:$H$1048576,1)</f>
        <v>37</v>
      </c>
      <c r="Y15" t="str">
        <f>TRIM(Tabla2[[#This Row],[CONDUCTOR]])</f>
        <v>YEPES TORRES JHON ALEXANDER</v>
      </c>
    </row>
    <row r="16" spans="1:32" x14ac:dyDescent="0.2">
      <c r="B16" s="136" t="s">
        <v>121</v>
      </c>
      <c r="C16" s="166">
        <v>12</v>
      </c>
      <c r="D16" s="151" t="s">
        <v>120</v>
      </c>
      <c r="E16" s="150">
        <v>5</v>
      </c>
      <c r="F16" s="150">
        <v>0</v>
      </c>
      <c r="G16" s="165">
        <v>99</v>
      </c>
      <c r="H16" s="227">
        <f>+G16/E16</f>
        <v>19.8</v>
      </c>
      <c r="I16" s="228">
        <f>+(SUM($G$7:$G$1048576)/SUM($E$7:$E$1048576))*E16</f>
        <v>105.79375848032564</v>
      </c>
      <c r="J16" s="364">
        <f>+Tabla2[[#This Row],[PROM DE USUARIOS]]-Tabla2[[#This Row],[USUARIOS]]</f>
        <v>6.7937584803256357</v>
      </c>
      <c r="K16" s="151"/>
      <c r="L16" s="163">
        <f>P16*585</f>
        <v>58964.348710990496</v>
      </c>
      <c r="M16" s="162">
        <f>+VLOOKUP(C16,Lista!B:D,3,0)</f>
        <v>0</v>
      </c>
      <c r="N16" s="367">
        <f>+(SUMIFS(G:G,M:M,"MICRO",E:E,"&gt;0")*100)/COUNTIF($E$7:$E$45,"&gt;0")</f>
        <v>12346.153846153846</v>
      </c>
      <c r="O16" s="50">
        <f t="shared" si="0"/>
        <v>5</v>
      </c>
      <c r="P16" s="47">
        <f t="shared" si="1"/>
        <v>100.79375848032564</v>
      </c>
      <c r="Q16" s="49">
        <f t="shared" si="2"/>
        <v>94</v>
      </c>
      <c r="R16" s="51">
        <f t="shared" si="3"/>
        <v>100.79375848032564</v>
      </c>
      <c r="S16" s="46">
        <f t="shared" si="4"/>
        <v>55436.567164179098</v>
      </c>
      <c r="T16" t="str">
        <f t="shared" si="5"/>
        <v/>
      </c>
      <c r="U16">
        <f>+RANK(H16,$H$6:$H$1048576,1)</f>
        <v>16</v>
      </c>
      <c r="Y16" t="str">
        <f>TRIM(Tabla2[[#This Row],[CONDUCTOR]])</f>
        <v>DURANGO PAEZ GILDARDO</v>
      </c>
    </row>
    <row r="17" spans="2:25" x14ac:dyDescent="0.2">
      <c r="B17" s="136" t="s">
        <v>122</v>
      </c>
      <c r="C17" s="166">
        <v>13</v>
      </c>
      <c r="D17" s="151" t="s">
        <v>176</v>
      </c>
      <c r="E17" s="150">
        <v>11</v>
      </c>
      <c r="F17" s="150">
        <v>0</v>
      </c>
      <c r="G17" s="165">
        <v>289</v>
      </c>
      <c r="H17" s="227">
        <f>+G17/E17</f>
        <v>26.272727272727273</v>
      </c>
      <c r="I17" s="228">
        <f>+(SUM($G$7:$G$1048576)/SUM($E$7:$E$1048576))*E17</f>
        <v>232.74626865671641</v>
      </c>
      <c r="J17" s="364">
        <f>+Tabla2[[#This Row],[PROM DE USUARIOS]]-Tabla2[[#This Row],[USUARIOS]]</f>
        <v>-56.25373134328359</v>
      </c>
      <c r="K17" s="151"/>
      <c r="L17" s="163">
        <f>P17*585</f>
        <v>129721.5671641791</v>
      </c>
      <c r="M17" s="162" t="str">
        <f>+VLOOKUP(C17,Lista!B:D,3,0)</f>
        <v>MICRO</v>
      </c>
      <c r="N17" s="367">
        <f>+(SUMIFS(G:G,M:M,"MICRO",E:E,"&gt;0")*100)/COUNTIF($E$7:$E$45,"&gt;0")</f>
        <v>12346.153846153846</v>
      </c>
      <c r="O17" s="50">
        <f t="shared" si="0"/>
        <v>11</v>
      </c>
      <c r="P17" s="47">
        <f t="shared" si="1"/>
        <v>221.74626865671641</v>
      </c>
      <c r="Q17" s="49">
        <f t="shared" si="2"/>
        <v>278</v>
      </c>
      <c r="R17" s="51">
        <f t="shared" si="3"/>
        <v>221.74626865671641</v>
      </c>
      <c r="S17" s="46">
        <f t="shared" si="4"/>
        <v>121960.44776119402</v>
      </c>
      <c r="T17" t="str">
        <f t="shared" si="5"/>
        <v/>
      </c>
      <c r="U17">
        <f>+RANK(H17,$H$6:$H$1048576,1)</f>
        <v>39</v>
      </c>
      <c r="Y17" t="str">
        <f>TRIM(Tabla2[[#This Row],[CONDUCTOR]])</f>
        <v>MIRANDA MACHADO ALVARO</v>
      </c>
    </row>
    <row r="18" spans="2:25" x14ac:dyDescent="0.2">
      <c r="B18" s="136" t="s">
        <v>121</v>
      </c>
      <c r="C18" s="166">
        <v>14</v>
      </c>
      <c r="D18" s="151" t="s">
        <v>120</v>
      </c>
      <c r="E18" s="150">
        <v>12</v>
      </c>
      <c r="F18" s="150">
        <v>0</v>
      </c>
      <c r="G18" s="165">
        <v>262</v>
      </c>
      <c r="H18" s="227">
        <f>+G18/E18</f>
        <v>21.833333333333332</v>
      </c>
      <c r="I18" s="228">
        <f>+(SUM($G$7:$G$1048576)/SUM($E$7:$E$1048576))*E18</f>
        <v>253.90502035278155</v>
      </c>
      <c r="J18" s="364">
        <f>+Tabla2[[#This Row],[PROM DE USUARIOS]]-Tabla2[[#This Row],[USUARIOS]]</f>
        <v>-8.0949796472184516</v>
      </c>
      <c r="K18" s="151" t="s">
        <v>187</v>
      </c>
      <c r="L18" s="163">
        <f>P18*585</f>
        <v>141514.4369063772</v>
      </c>
      <c r="M18" s="162">
        <f>+VLOOKUP(C18,Lista!B:D,3,0)</f>
        <v>0</v>
      </c>
      <c r="N18" s="367">
        <f>+(SUMIFS(G:G,M:M,"MICRO",E:E,"&gt;0")*100)/COUNTIF($E$7:$E$45,"&gt;0")</f>
        <v>12346.153846153846</v>
      </c>
      <c r="O18" s="50">
        <f t="shared" si="0"/>
        <v>12</v>
      </c>
      <c r="P18" s="47">
        <f t="shared" si="1"/>
        <v>241.90502035278155</v>
      </c>
      <c r="Q18" s="49">
        <f t="shared" si="2"/>
        <v>250</v>
      </c>
      <c r="R18" s="51">
        <f t="shared" si="3"/>
        <v>241.90502035278155</v>
      </c>
      <c r="S18" s="46">
        <f t="shared" si="4"/>
        <v>133047.76119402985</v>
      </c>
      <c r="T18" t="str">
        <f t="shared" si="5"/>
        <v xml:space="preserve">2 Descuentos (Usuarios desubicados) </v>
      </c>
      <c r="U18">
        <f>+RANK(H18,$H$6:$H$1048576,1)</f>
        <v>26</v>
      </c>
      <c r="Y18" t="str">
        <f>TRIM(Tabla2[[#This Row],[CONDUCTOR]])</f>
        <v>DURANGO PAEZ GILDARDO</v>
      </c>
    </row>
    <row r="19" spans="2:25" x14ac:dyDescent="0.2">
      <c r="B19" s="136" t="s">
        <v>122</v>
      </c>
      <c r="C19" s="166">
        <v>15</v>
      </c>
      <c r="D19" s="151" t="s">
        <v>171</v>
      </c>
      <c r="E19" s="150">
        <v>11</v>
      </c>
      <c r="F19" s="150">
        <v>0</v>
      </c>
      <c r="G19" s="165">
        <v>261</v>
      </c>
      <c r="H19" s="227">
        <f>+G19/E19</f>
        <v>23.727272727272727</v>
      </c>
      <c r="I19" s="228">
        <f>+(SUM($G$7:$G$1048576)/SUM($E$7:$E$1048576))*E19</f>
        <v>232.74626865671641</v>
      </c>
      <c r="J19" s="364">
        <f>+Tabla2[[#This Row],[PROM DE USUARIOS]]-Tabla2[[#This Row],[USUARIOS]]</f>
        <v>-28.25373134328359</v>
      </c>
      <c r="K19" s="151" t="s">
        <v>134</v>
      </c>
      <c r="L19" s="163">
        <f>P19*585</f>
        <v>129721.5671641791</v>
      </c>
      <c r="M19" s="162">
        <f>+VLOOKUP(C19,Lista!B:D,3,0)</f>
        <v>0</v>
      </c>
      <c r="N19" s="367">
        <f>+(SUMIFS(G:G,M:M,"MICRO",E:E,"&gt;0")*100)/COUNTIF($E$7:$E$45,"&gt;0")</f>
        <v>12346.153846153846</v>
      </c>
      <c r="O19" s="50">
        <f t="shared" si="0"/>
        <v>11</v>
      </c>
      <c r="P19" s="47">
        <f t="shared" si="1"/>
        <v>221.74626865671641</v>
      </c>
      <c r="Q19" s="49">
        <f t="shared" si="2"/>
        <v>250</v>
      </c>
      <c r="R19" s="51">
        <f t="shared" si="3"/>
        <v>221.74626865671641</v>
      </c>
      <c r="S19" s="46">
        <f t="shared" si="4"/>
        <v>121960.44776119402</v>
      </c>
      <c r="T19" t="str">
        <f t="shared" si="5"/>
        <v xml:space="preserve"> </v>
      </c>
      <c r="U19">
        <f>+RANK(H19,$H$6:$H$1048576,1)</f>
        <v>33</v>
      </c>
      <c r="Y19" t="str">
        <f>TRIM(Tabla2[[#This Row],[CONDUCTOR]])</f>
        <v>HERNANDEZ MACIAS GILBERTO</v>
      </c>
    </row>
    <row r="20" spans="2:25" x14ac:dyDescent="0.2">
      <c r="B20" s="136" t="s">
        <v>121</v>
      </c>
      <c r="C20" s="166">
        <v>16</v>
      </c>
      <c r="D20" s="151" t="s">
        <v>177</v>
      </c>
      <c r="E20" s="150">
        <v>10</v>
      </c>
      <c r="F20" s="150">
        <v>0</v>
      </c>
      <c r="G20" s="165">
        <v>222</v>
      </c>
      <c r="H20" s="227">
        <f>+G20/E20</f>
        <v>22.2</v>
      </c>
      <c r="I20" s="228">
        <f>+(SUM($G$7:$G$1048576)/SUM($E$7:$E$1048576))*E20</f>
        <v>211.58751696065127</v>
      </c>
      <c r="J20" s="364">
        <f>+Tabla2[[#This Row],[PROM DE USUARIOS]]-Tabla2[[#This Row],[USUARIOS]]</f>
        <v>-10.412483039348729</v>
      </c>
      <c r="K20" s="151"/>
      <c r="L20" s="163">
        <f>P20*585</f>
        <v>117928.69742198099</v>
      </c>
      <c r="M20" s="162" t="str">
        <f>+VLOOKUP(C20,Lista!B:D,3,0)</f>
        <v>MICRO</v>
      </c>
      <c r="N20" s="367">
        <f>+(SUMIFS(G:G,M:M,"MICRO",E:E,"&gt;0")*100)/COUNTIF($E$7:$E$45,"&gt;0")</f>
        <v>12346.153846153846</v>
      </c>
      <c r="O20" s="50">
        <f t="shared" si="0"/>
        <v>10</v>
      </c>
      <c r="P20" s="47">
        <f t="shared" si="1"/>
        <v>201.58751696065127</v>
      </c>
      <c r="Q20" s="49">
        <f t="shared" si="2"/>
        <v>212</v>
      </c>
      <c r="R20" s="51">
        <f t="shared" si="3"/>
        <v>201.58751696065127</v>
      </c>
      <c r="S20" s="46">
        <f t="shared" si="4"/>
        <v>110873.1343283582</v>
      </c>
      <c r="T20" t="str">
        <f t="shared" si="5"/>
        <v/>
      </c>
      <c r="U20">
        <f>+RANK(H20,$H$6:$H$1048576,1)</f>
        <v>28</v>
      </c>
      <c r="Y20" t="str">
        <f>TRIM(Tabla2[[#This Row],[CONDUCTOR]])</f>
        <v>MURILLO YOIMAR ANDRES</v>
      </c>
    </row>
    <row r="21" spans="2:25" x14ac:dyDescent="0.2">
      <c r="B21" s="136" t="s">
        <v>122</v>
      </c>
      <c r="C21" s="166">
        <v>17</v>
      </c>
      <c r="D21" s="151" t="s">
        <v>168</v>
      </c>
      <c r="E21" s="150">
        <v>9.5</v>
      </c>
      <c r="F21" s="150">
        <v>0.5</v>
      </c>
      <c r="G21" s="146">
        <v>173</v>
      </c>
      <c r="H21" s="227">
        <f>+G21/E21</f>
        <v>18.210526315789473</v>
      </c>
      <c r="I21" s="365">
        <f>+(SUM($G$7:$G$1048576)/SUM($E$7:$E$1048576))*E21</f>
        <v>201.00814111261872</v>
      </c>
      <c r="J21" s="364">
        <f>+Tabla2[[#This Row],[PROM DE USUARIOS]]-Tabla2[[#This Row],[USUARIOS]]</f>
        <v>28.008141112618716</v>
      </c>
      <c r="K21" s="151"/>
      <c r="L21" s="163">
        <f>P21*585</f>
        <v>112032.26255088195</v>
      </c>
      <c r="M21" s="162" t="str">
        <f>+VLOOKUP(C21,Lista!B:D,3,0)</f>
        <v>MICRO</v>
      </c>
      <c r="N21" s="367">
        <f>+(SUMIFS(G:G,M:M,"MICRO",E:E,"&gt;0")*100)/COUNTIF($E$7:$E$45,"&gt;0")</f>
        <v>12346.153846153846</v>
      </c>
      <c r="O21" s="50">
        <f t="shared" si="0"/>
        <v>9.5</v>
      </c>
      <c r="P21" s="47">
        <f t="shared" si="1"/>
        <v>191.50814111261872</v>
      </c>
      <c r="Q21" s="49">
        <f t="shared" si="2"/>
        <v>163.5</v>
      </c>
      <c r="R21" s="51">
        <f t="shared" si="3"/>
        <v>191.50814111261872</v>
      </c>
      <c r="S21" s="46">
        <f t="shared" si="4"/>
        <v>105329.4776119403</v>
      </c>
      <c r="T21" t="str">
        <f t="shared" si="5"/>
        <v/>
      </c>
      <c r="U21">
        <f>+RANK(H21,$H$6:$H$1048576,1)</f>
        <v>6</v>
      </c>
      <c r="Y21" t="str">
        <f>TRIM(Tabla2[[#This Row],[CONDUCTOR]])</f>
        <v>PARRA VILLA YUBER ALONSO</v>
      </c>
    </row>
    <row r="22" spans="2:25" x14ac:dyDescent="0.2">
      <c r="B22" s="136" t="s">
        <v>121</v>
      </c>
      <c r="C22" s="137">
        <v>18</v>
      </c>
      <c r="D22" s="151" t="s">
        <v>169</v>
      </c>
      <c r="E22" s="150">
        <v>9</v>
      </c>
      <c r="F22" s="150">
        <v>0</v>
      </c>
      <c r="G22" s="146">
        <v>216</v>
      </c>
      <c r="H22" s="227">
        <f>+G22/E22</f>
        <v>24</v>
      </c>
      <c r="I22" s="228">
        <f>+(SUM($G$7:$G$1048576)/SUM($E$7:$E$1048576))*E22</f>
        <v>190.42876526458616</v>
      </c>
      <c r="J22" s="364">
        <f>+Tabla2[[#This Row],[PROM DE USUARIOS]]-Tabla2[[#This Row],[USUARIOS]]</f>
        <v>-25.571234735413839</v>
      </c>
      <c r="K22" s="151" t="s">
        <v>188</v>
      </c>
      <c r="L22" s="163">
        <f>P22*585</f>
        <v>106135.8276797829</v>
      </c>
      <c r="M22" s="162" t="str">
        <f>+VLOOKUP(C22,Lista!B:D,3,0)</f>
        <v>MICRO</v>
      </c>
      <c r="N22" s="367">
        <f>+(SUMIFS(G:G,M:M,"MICRO",E:E,"&gt;0")*100)/COUNTIF($E$7:$E$45,"&gt;0")</f>
        <v>12346.153846153846</v>
      </c>
      <c r="O22" s="50">
        <f t="shared" si="0"/>
        <v>9</v>
      </c>
      <c r="P22" s="47">
        <f t="shared" si="1"/>
        <v>181.42876526458616</v>
      </c>
      <c r="Q22" s="49">
        <f t="shared" si="2"/>
        <v>207</v>
      </c>
      <c r="R22" s="51">
        <f t="shared" si="3"/>
        <v>181.42876526458616</v>
      </c>
      <c r="S22" s="46">
        <f t="shared" si="4"/>
        <v>99785.820895522382</v>
      </c>
      <c r="T22" t="str">
        <f t="shared" si="5"/>
        <v xml:space="preserve">4 Descuentos (Conducts) </v>
      </c>
      <c r="U22">
        <f>+RANK(H22,$H$6:$H$1048576,1)</f>
        <v>34</v>
      </c>
      <c r="Y22" t="str">
        <f>TRIM(Tabla2[[#This Row],[CONDUCTOR]])</f>
        <v>ALBERTO ARISTIZABAL RAFAEL</v>
      </c>
    </row>
    <row r="23" spans="2:25" x14ac:dyDescent="0.2">
      <c r="B23" s="136" t="s">
        <v>122</v>
      </c>
      <c r="C23" s="166">
        <v>19</v>
      </c>
      <c r="D23" s="151" t="s">
        <v>161</v>
      </c>
      <c r="E23" s="150">
        <v>11</v>
      </c>
      <c r="F23" s="150">
        <v>0</v>
      </c>
      <c r="G23" s="165">
        <v>250</v>
      </c>
      <c r="H23" s="227">
        <f>+G23/E23</f>
        <v>22.727272727272727</v>
      </c>
      <c r="I23" s="228">
        <f>+(SUM($G$7:$G$1048576)/SUM($E$7:$E$1048576))*E23</f>
        <v>232.74626865671641</v>
      </c>
      <c r="J23" s="364">
        <f>+Tabla2[[#This Row],[PROM DE USUARIOS]]-Tabla2[[#This Row],[USUARIOS]]</f>
        <v>-17.25373134328359</v>
      </c>
      <c r="K23" s="151"/>
      <c r="L23" s="163">
        <f>P23*585</f>
        <v>129721.5671641791</v>
      </c>
      <c r="M23" s="162" t="str">
        <f>+VLOOKUP(C23,Lista!B:D,3,0)</f>
        <v>MICRO</v>
      </c>
      <c r="N23" s="367">
        <f>+(SUMIFS(G:G,M:M,"MICRO",E:E,"&gt;0")*100)/COUNTIF($E$7:$E$45,"&gt;0")</f>
        <v>12346.153846153846</v>
      </c>
      <c r="O23" s="50">
        <f t="shared" si="0"/>
        <v>11</v>
      </c>
      <c r="P23" s="47">
        <f t="shared" si="1"/>
        <v>221.74626865671641</v>
      </c>
      <c r="Q23" s="49">
        <f t="shared" si="2"/>
        <v>239</v>
      </c>
      <c r="R23" s="51">
        <f t="shared" si="3"/>
        <v>221.74626865671641</v>
      </c>
      <c r="S23" s="46">
        <f t="shared" si="4"/>
        <v>121960.44776119402</v>
      </c>
      <c r="T23" t="str">
        <f t="shared" si="5"/>
        <v/>
      </c>
      <c r="U23">
        <f>+RANK(H23,$H$6:$H$1048576,1)</f>
        <v>31</v>
      </c>
      <c r="Y23" t="str">
        <f>TRIM(Tabla2[[#This Row],[CONDUCTOR]])</f>
        <v>LOPERA ALVAREZ ESTIVEN</v>
      </c>
    </row>
    <row r="24" spans="2:25" x14ac:dyDescent="0.2">
      <c r="B24" s="136" t="s">
        <v>121</v>
      </c>
      <c r="C24" s="166">
        <v>20</v>
      </c>
      <c r="D24" s="151" t="s">
        <v>149</v>
      </c>
      <c r="E24" s="150">
        <v>11</v>
      </c>
      <c r="F24" s="150">
        <v>0</v>
      </c>
      <c r="G24" s="165">
        <v>244</v>
      </c>
      <c r="H24" s="227">
        <f>+G24/E24</f>
        <v>22.181818181818183</v>
      </c>
      <c r="I24" s="228">
        <f>+(SUM($G$7:$G$1048576)/SUM($E$7:$E$1048576))*E24</f>
        <v>232.74626865671641</v>
      </c>
      <c r="J24" s="364">
        <f>+Tabla2[[#This Row],[PROM DE USUARIOS]]-Tabla2[[#This Row],[USUARIOS]]</f>
        <v>-11.25373134328359</v>
      </c>
      <c r="K24" s="151"/>
      <c r="L24" s="163">
        <f>P24*585</f>
        <v>129721.5671641791</v>
      </c>
      <c r="M24" s="162" t="str">
        <f>+VLOOKUP(C24,Lista!B:D,3,0)</f>
        <v>MICRO</v>
      </c>
      <c r="N24" s="367">
        <f>+(SUMIFS(G:G,M:M,"MICRO",E:E,"&gt;0")*100)/COUNTIF($E$7:$E$45,"&gt;0")</f>
        <v>12346.153846153846</v>
      </c>
      <c r="O24" s="50">
        <f t="shared" si="0"/>
        <v>11</v>
      </c>
      <c r="P24" s="47">
        <f t="shared" si="1"/>
        <v>221.74626865671641</v>
      </c>
      <c r="Q24" s="49">
        <f t="shared" si="2"/>
        <v>233</v>
      </c>
      <c r="R24" s="51">
        <f t="shared" si="3"/>
        <v>221.74626865671641</v>
      </c>
      <c r="S24" s="46">
        <f t="shared" si="4"/>
        <v>121960.44776119402</v>
      </c>
      <c r="T24" t="str">
        <f t="shared" si="5"/>
        <v/>
      </c>
      <c r="U24">
        <f>+RANK(H24,$H$6:$H$1048576,1)</f>
        <v>27</v>
      </c>
      <c r="Y24" t="str">
        <f>TRIM(Tabla2[[#This Row],[CONDUCTOR]])</f>
        <v>VALENCIA MENDOZA JHON</v>
      </c>
    </row>
    <row r="25" spans="2:25" x14ac:dyDescent="0.2">
      <c r="B25" s="136" t="s">
        <v>122</v>
      </c>
      <c r="C25" s="166">
        <v>21</v>
      </c>
      <c r="D25" s="151" t="s">
        <v>179</v>
      </c>
      <c r="E25" s="150">
        <v>11</v>
      </c>
      <c r="F25" s="150">
        <v>0</v>
      </c>
      <c r="G25" s="165">
        <v>215</v>
      </c>
      <c r="H25" s="227">
        <f>+G25/E25</f>
        <v>19.545454545454547</v>
      </c>
      <c r="I25" s="228">
        <f>+(SUM($G$7:$G$1048576)/SUM($E$7:$E$1048576))*E25</f>
        <v>232.74626865671641</v>
      </c>
      <c r="J25" s="364">
        <f>+Tabla2[[#This Row],[PROM DE USUARIOS]]-Tabla2[[#This Row],[USUARIOS]]</f>
        <v>17.74626865671641</v>
      </c>
      <c r="K25" s="151"/>
      <c r="L25" s="163">
        <f>P25*585</f>
        <v>129721.5671641791</v>
      </c>
      <c r="M25" s="162" t="str">
        <f>+VLOOKUP(C25,Lista!B:D,3,0)</f>
        <v>MICRO</v>
      </c>
      <c r="N25" s="367">
        <f>+(SUMIFS(G:G,M:M,"MICRO",E:E,"&gt;0")*100)/COUNTIF($E$7:$E$45,"&gt;0")</f>
        <v>12346.153846153846</v>
      </c>
      <c r="O25" s="50">
        <f t="shared" si="0"/>
        <v>11</v>
      </c>
      <c r="P25" s="47">
        <f t="shared" si="1"/>
        <v>221.74626865671641</v>
      </c>
      <c r="Q25" s="49">
        <f t="shared" si="2"/>
        <v>204</v>
      </c>
      <c r="R25" s="51">
        <f t="shared" si="3"/>
        <v>221.74626865671641</v>
      </c>
      <c r="S25" s="46">
        <f t="shared" si="4"/>
        <v>121960.44776119402</v>
      </c>
      <c r="T25" t="str">
        <f t="shared" si="5"/>
        <v/>
      </c>
      <c r="U25">
        <f>+RANK(H25,$H$6:$H$1048576,1)</f>
        <v>11</v>
      </c>
      <c r="Y25" t="str">
        <f>TRIM(Tabla2[[#This Row],[CONDUCTOR]])</f>
        <v>MACIAS HERNANDEZ JULIAN DAVID</v>
      </c>
    </row>
    <row r="26" spans="2:25" x14ac:dyDescent="0.2">
      <c r="B26" s="136" t="s">
        <v>121</v>
      </c>
      <c r="C26" s="166">
        <v>22</v>
      </c>
      <c r="D26" s="151" t="s">
        <v>170</v>
      </c>
      <c r="E26" s="150">
        <v>14</v>
      </c>
      <c r="F26" s="150">
        <v>0</v>
      </c>
      <c r="G26" s="165">
        <v>278</v>
      </c>
      <c r="H26" s="227">
        <f>+G26/E26</f>
        <v>19.857142857142858</v>
      </c>
      <c r="I26" s="228">
        <f>+(SUM($G$7:$G$1048576)/SUM($E$7:$E$1048576))*E26</f>
        <v>296.22252374491177</v>
      </c>
      <c r="J26" s="364">
        <f>+Tabla2[[#This Row],[PROM DE USUARIOS]]-Tabla2[[#This Row],[USUARIOS]]</f>
        <v>18.222523744911769</v>
      </c>
      <c r="K26" s="151"/>
      <c r="L26" s="163">
        <f>P26*585</f>
        <v>165100.17639077338</v>
      </c>
      <c r="M26" s="162">
        <f>+VLOOKUP(C26,Lista!B:D,3,0)</f>
        <v>0</v>
      </c>
      <c r="N26" s="367">
        <f>+(SUMIFS(G:G,M:M,"MICRO",E:E,"&gt;0")*100)/COUNTIF($E$7:$E$45,"&gt;0")</f>
        <v>12346.153846153846</v>
      </c>
      <c r="O26" s="50">
        <f t="shared" si="0"/>
        <v>14</v>
      </c>
      <c r="P26" s="47">
        <f t="shared" si="1"/>
        <v>282.22252374491177</v>
      </c>
      <c r="Q26" s="49">
        <f t="shared" si="2"/>
        <v>264</v>
      </c>
      <c r="R26" s="51">
        <f t="shared" si="3"/>
        <v>282.22252374491177</v>
      </c>
      <c r="S26" s="46">
        <f t="shared" si="4"/>
        <v>155222.38805970148</v>
      </c>
      <c r="T26" t="str">
        <f t="shared" si="5"/>
        <v/>
      </c>
      <c r="U26">
        <f>+RANK(H26,$H$6:$H$1048576,1)</f>
        <v>17</v>
      </c>
      <c r="Y26" t="str">
        <f>TRIM(Tabla2[[#This Row],[CONDUCTOR]])</f>
        <v>QUIRAMA CASTAÑEDA JHON JADER</v>
      </c>
    </row>
    <row r="27" spans="2:25" x14ac:dyDescent="0.2">
      <c r="B27" s="136" t="s">
        <v>122</v>
      </c>
      <c r="C27" s="137">
        <v>23</v>
      </c>
      <c r="D27" s="151" t="s">
        <v>175</v>
      </c>
      <c r="E27" s="150">
        <v>10</v>
      </c>
      <c r="F27" s="150">
        <v>0</v>
      </c>
      <c r="G27" s="165">
        <v>174</v>
      </c>
      <c r="H27" s="227">
        <f>+G27/E27</f>
        <v>17.399999999999999</v>
      </c>
      <c r="I27" s="228">
        <f>+(SUM($G$7:$G$1048576)/SUM($E$7:$E$1048576))*E27</f>
        <v>211.58751696065127</v>
      </c>
      <c r="J27" s="364">
        <f>+Tabla2[[#This Row],[PROM DE USUARIOS]]-Tabla2[[#This Row],[USUARIOS]]</f>
        <v>37.587516960651271</v>
      </c>
      <c r="K27" s="151"/>
      <c r="L27" s="163">
        <f>P27*585</f>
        <v>117928.69742198099</v>
      </c>
      <c r="M27" s="162" t="str">
        <f>+VLOOKUP(C27,Lista!B:D,3,0)</f>
        <v xml:space="preserve">MICRO </v>
      </c>
      <c r="N27" s="367">
        <f>+(SUMIFS(G:G,M:M,"MICRO",E:E,"&gt;0")*100)/COUNTIF($E$7:$E$45,"&gt;0")</f>
        <v>12346.153846153846</v>
      </c>
      <c r="O27" s="50">
        <f t="shared" si="0"/>
        <v>10</v>
      </c>
      <c r="P27" s="47">
        <f t="shared" si="1"/>
        <v>201.58751696065127</v>
      </c>
      <c r="Q27" s="49">
        <f t="shared" si="2"/>
        <v>164</v>
      </c>
      <c r="R27" s="51">
        <f t="shared" si="3"/>
        <v>201.58751696065127</v>
      </c>
      <c r="S27" s="46">
        <f t="shared" si="4"/>
        <v>110873.1343283582</v>
      </c>
      <c r="T27" t="str">
        <f t="shared" si="5"/>
        <v/>
      </c>
      <c r="U27">
        <f>+RANK(H27,$H$6:$H$1048576,1)</f>
        <v>4</v>
      </c>
      <c r="Y27" t="str">
        <f>TRIM(Tabla2[[#This Row],[CONDUCTOR]])</f>
        <v>SALDARRIAGA PARRA LUIS ALBERTO</v>
      </c>
    </row>
    <row r="28" spans="2:25" x14ac:dyDescent="0.2">
      <c r="B28" s="136" t="s">
        <v>121</v>
      </c>
      <c r="C28" s="166">
        <v>24</v>
      </c>
      <c r="D28" s="151" t="s">
        <v>181</v>
      </c>
      <c r="E28" s="150">
        <v>9</v>
      </c>
      <c r="F28" s="150">
        <v>0</v>
      </c>
      <c r="G28" s="165">
        <v>147</v>
      </c>
      <c r="H28" s="227">
        <f>+G28/E28</f>
        <v>16.333333333333332</v>
      </c>
      <c r="I28" s="228">
        <f>+(SUM($G$7:$G$1048576)/SUM($E$7:$E$1048576))*E28</f>
        <v>190.42876526458616</v>
      </c>
      <c r="J28" s="364">
        <f>+Tabla2[[#This Row],[PROM DE USUARIOS]]-Tabla2[[#This Row],[USUARIOS]]</f>
        <v>43.428765264586161</v>
      </c>
      <c r="K28" s="151"/>
      <c r="L28" s="163">
        <f>P28*585</f>
        <v>106135.8276797829</v>
      </c>
      <c r="M28" s="162" t="str">
        <f>+VLOOKUP(C28,Lista!B:D,3,0)</f>
        <v>MICRO</v>
      </c>
      <c r="N28" s="367">
        <f>+(SUMIFS(G:G,M:M,"MICRO",E:E,"&gt;0")*100)/COUNTIF($E$7:$E$45,"&gt;0")</f>
        <v>12346.153846153846</v>
      </c>
      <c r="O28" s="50">
        <f t="shared" si="0"/>
        <v>9</v>
      </c>
      <c r="P28" s="47">
        <f t="shared" si="1"/>
        <v>181.42876526458616</v>
      </c>
      <c r="Q28" s="49">
        <f t="shared" si="2"/>
        <v>138</v>
      </c>
      <c r="R28" s="51">
        <f t="shared" si="3"/>
        <v>181.42876526458616</v>
      </c>
      <c r="S28" s="46">
        <f t="shared" si="4"/>
        <v>99785.820895522382</v>
      </c>
      <c r="T28" t="str">
        <f t="shared" si="5"/>
        <v/>
      </c>
      <c r="U28">
        <f>+RANK(H28,$H$6:$H$1048576,1)</f>
        <v>2</v>
      </c>
      <c r="Y28" t="str">
        <f>TRIM(Tabla2[[#This Row],[CONDUCTOR]])</f>
        <v>JIMENEZ HERNANDEZ ESTEBAN CAMILO</v>
      </c>
    </row>
    <row r="29" spans="2:25" x14ac:dyDescent="0.2">
      <c r="B29" s="136" t="s">
        <v>122</v>
      </c>
      <c r="C29" s="166">
        <v>25</v>
      </c>
      <c r="D29" s="151" t="s">
        <v>151</v>
      </c>
      <c r="E29" s="150">
        <v>1.5</v>
      </c>
      <c r="F29" s="150"/>
      <c r="G29" s="165">
        <v>15</v>
      </c>
      <c r="H29" s="227">
        <f>+G29/E29</f>
        <v>10</v>
      </c>
      <c r="I29" s="228">
        <f>+(SUM($G$7:$G$1048576)/SUM($E$7:$E$1048576))*E29</f>
        <v>31.738127544097694</v>
      </c>
      <c r="J29" s="364">
        <f>+Tabla2[[#This Row],[PROM DE USUARIOS]]-Tabla2[[#This Row],[USUARIOS]]</f>
        <v>16.738127544097694</v>
      </c>
      <c r="K29" s="151"/>
      <c r="L29" s="163">
        <f>P29*585</f>
        <v>17689.30461329715</v>
      </c>
      <c r="M29" s="162">
        <f>+VLOOKUP(C29,Lista!B:D,3,0)</f>
        <v>0</v>
      </c>
      <c r="N29" s="367">
        <f>+(SUMIFS(G:G,M:M,"MICRO",E:E,"&gt;0")*100)/COUNTIF($E$7:$E$45,"&gt;0")</f>
        <v>12346.153846153846</v>
      </c>
      <c r="O29" s="50">
        <f t="shared" si="0"/>
        <v>1.5</v>
      </c>
      <c r="P29" s="47">
        <f t="shared" si="1"/>
        <v>30.238127544097694</v>
      </c>
      <c r="Q29" s="49">
        <f t="shared" si="2"/>
        <v>13.5</v>
      </c>
      <c r="R29" s="51">
        <f t="shared" si="3"/>
        <v>30.238127544097694</v>
      </c>
      <c r="S29" s="46">
        <f t="shared" si="4"/>
        <v>16630.970149253732</v>
      </c>
      <c r="T29" t="str">
        <f t="shared" si="5"/>
        <v/>
      </c>
      <c r="U29">
        <f>+RANK(H29,$H$6:$H$1048576,1)</f>
        <v>1</v>
      </c>
      <c r="Y29" t="str">
        <f>TRIM(Tabla2[[#This Row],[CONDUCTOR]])</f>
        <v>OSORIO URREGO SANTIAGO</v>
      </c>
    </row>
    <row r="30" spans="2:25" s="2" customFormat="1" ht="22.5" x14ac:dyDescent="0.2">
      <c r="B30" s="136" t="s">
        <v>121</v>
      </c>
      <c r="C30" s="137">
        <v>26</v>
      </c>
      <c r="D30" s="136" t="s">
        <v>164</v>
      </c>
      <c r="E30" s="150">
        <v>11</v>
      </c>
      <c r="F30" s="150">
        <v>0</v>
      </c>
      <c r="G30" s="376">
        <v>224</v>
      </c>
      <c r="H30" s="377">
        <f>+G30/E30</f>
        <v>20.363636363636363</v>
      </c>
      <c r="I30" s="378">
        <f>+(SUM($G$7:$G$1048576)/SUM($E$7:$E$1048576))*E30</f>
        <v>232.74626865671641</v>
      </c>
      <c r="J30" s="379">
        <f>+Tabla2[[#This Row],[PROM DE USUARIOS]]-Tabla2[[#This Row],[USUARIOS]]</f>
        <v>8.7462686567164099</v>
      </c>
      <c r="K30" s="380" t="s">
        <v>189</v>
      </c>
      <c r="L30" s="163">
        <f>P30*585</f>
        <v>129721.5671641791</v>
      </c>
      <c r="M30" s="162" t="str">
        <f>+VLOOKUP(C30,Lista!B:D,3,0)</f>
        <v>MICRO</v>
      </c>
      <c r="N30" s="367">
        <f>+(SUMIFS(G:G,M:M,"MICRO",E:E,"&gt;0")*100)/COUNTIF($E$7:$E$45,"&gt;0")</f>
        <v>12346.153846153846</v>
      </c>
      <c r="O30" s="50">
        <f t="shared" si="0"/>
        <v>11</v>
      </c>
      <c r="P30" s="47">
        <f t="shared" si="1"/>
        <v>221.74626865671641</v>
      </c>
      <c r="Q30" s="49">
        <f t="shared" si="2"/>
        <v>213</v>
      </c>
      <c r="R30" s="51">
        <f t="shared" si="3"/>
        <v>221.74626865671641</v>
      </c>
      <c r="S30" s="46">
        <f t="shared" si="4"/>
        <v>121960.44776119402</v>
      </c>
      <c r="T30" s="2" t="str">
        <f t="shared" si="5"/>
        <v xml:space="preserve">JHONATAN SUAREZ Realizó 5 viajes donde movilizó 96 Usuarios. 1 Descuento (Usuario desubicado) </v>
      </c>
      <c r="U30" s="2">
        <f>+RANK(H30,$H$6:$H$1048576,1)</f>
        <v>21</v>
      </c>
      <c r="Y30" s="2" t="str">
        <f>TRIM(Tabla2[[#This Row],[CONDUCTOR]])</f>
        <v>CIRO MARIN RODRIGO ALBERTO</v>
      </c>
    </row>
    <row r="31" spans="2:25" x14ac:dyDescent="0.2">
      <c r="B31" s="136" t="s">
        <v>122</v>
      </c>
      <c r="C31" s="166">
        <v>27</v>
      </c>
      <c r="D31" s="151" t="s">
        <v>182</v>
      </c>
      <c r="E31" s="150">
        <v>10</v>
      </c>
      <c r="F31" s="150">
        <v>0</v>
      </c>
      <c r="G31" s="165">
        <v>222</v>
      </c>
      <c r="H31" s="227">
        <f>+G31/E31</f>
        <v>22.2</v>
      </c>
      <c r="I31" s="228">
        <f>+(SUM($G$7:$G$1048576)/SUM($E$7:$E$1048576))*E31</f>
        <v>211.58751696065127</v>
      </c>
      <c r="J31" s="364">
        <f>+Tabla2[[#This Row],[PROM DE USUARIOS]]-Tabla2[[#This Row],[USUARIOS]]</f>
        <v>-10.412483039348729</v>
      </c>
      <c r="K31" s="151"/>
      <c r="L31" s="163">
        <f>P31*585</f>
        <v>117928.69742198099</v>
      </c>
      <c r="M31" s="162">
        <f>+VLOOKUP(C31,Lista!B:D,3,0)</f>
        <v>0</v>
      </c>
      <c r="N31" s="367">
        <f>+(SUMIFS(G:G,M:M,"MICRO",E:E,"&gt;0")*100)/COUNTIF($E$7:$E$45,"&gt;0")</f>
        <v>12346.153846153846</v>
      </c>
      <c r="O31" s="50">
        <f t="shared" si="0"/>
        <v>10</v>
      </c>
      <c r="P31" s="47">
        <f t="shared" si="1"/>
        <v>201.58751696065127</v>
      </c>
      <c r="Q31" s="49">
        <f t="shared" si="2"/>
        <v>212</v>
      </c>
      <c r="R31" s="51">
        <f t="shared" si="3"/>
        <v>201.58751696065127</v>
      </c>
      <c r="S31" s="46">
        <f t="shared" si="4"/>
        <v>110873.1343283582</v>
      </c>
      <c r="T31" t="str">
        <f t="shared" si="5"/>
        <v/>
      </c>
      <c r="U31">
        <f>+RANK(H31,$H$6:$H$1048576,1)</f>
        <v>28</v>
      </c>
      <c r="Y31" t="str">
        <f>TRIM(Tabla2[[#This Row],[CONDUCTOR]])</f>
        <v>VERENZUELA MARTINEZ ALEXANDER</v>
      </c>
    </row>
    <row r="32" spans="2:25" x14ac:dyDescent="0.2">
      <c r="B32" s="136" t="s">
        <v>121</v>
      </c>
      <c r="C32" s="166">
        <v>28</v>
      </c>
      <c r="D32" s="151" t="s">
        <v>163</v>
      </c>
      <c r="E32" s="150">
        <v>9.5</v>
      </c>
      <c r="F32" s="150">
        <v>0.5</v>
      </c>
      <c r="G32" s="165">
        <v>192</v>
      </c>
      <c r="H32" s="227">
        <f>+G32/E32</f>
        <v>20.210526315789473</v>
      </c>
      <c r="I32" s="228">
        <f>+(SUM($G$7:$G$1048576)/SUM($E$7:$E$1048576))*E32</f>
        <v>201.00814111261872</v>
      </c>
      <c r="J32" s="364">
        <f>+Tabla2[[#This Row],[PROM DE USUARIOS]]-Tabla2[[#This Row],[USUARIOS]]</f>
        <v>9.0081411126187163</v>
      </c>
      <c r="K32" s="151" t="s">
        <v>190</v>
      </c>
      <c r="L32" s="163">
        <f>P32*585</f>
        <v>112032.26255088195</v>
      </c>
      <c r="M32" s="162" t="str">
        <f>+VLOOKUP(C32,Lista!B:D,3,0)</f>
        <v>MICRO</v>
      </c>
      <c r="N32" s="367">
        <f>+(SUMIFS(G:G,M:M,"MICRO",E:E,"&gt;0")*100)/COUNTIF($E$7:$E$45,"&gt;0")</f>
        <v>12346.153846153846</v>
      </c>
      <c r="O32" s="50">
        <f t="shared" si="0"/>
        <v>9.5</v>
      </c>
      <c r="P32" s="47">
        <f t="shared" si="1"/>
        <v>191.50814111261872</v>
      </c>
      <c r="Q32" s="49">
        <f t="shared" si="2"/>
        <v>182.5</v>
      </c>
      <c r="R32" s="51">
        <f t="shared" si="3"/>
        <v>191.50814111261872</v>
      </c>
      <c r="S32" s="46">
        <f t="shared" si="4"/>
        <v>105329.4776119403</v>
      </c>
      <c r="T32" t="str">
        <f t="shared" si="5"/>
        <v xml:space="preserve">2 Descuentos (Conducts) </v>
      </c>
      <c r="U32">
        <f>+RANK(H32,$H$6:$H$1048576,1)</f>
        <v>20</v>
      </c>
      <c r="Y32" t="str">
        <f>TRIM(Tabla2[[#This Row],[CONDUCTOR]])</f>
        <v>TUBERQUIA MAICOL</v>
      </c>
    </row>
    <row r="33" spans="2:25" x14ac:dyDescent="0.2">
      <c r="B33" s="136" t="s">
        <v>122</v>
      </c>
      <c r="C33" s="166">
        <v>29</v>
      </c>
      <c r="D33" s="151" t="s">
        <v>166</v>
      </c>
      <c r="E33" s="150">
        <v>9</v>
      </c>
      <c r="F33" s="150">
        <v>0</v>
      </c>
      <c r="G33" s="165">
        <v>153</v>
      </c>
      <c r="H33" s="227">
        <f>+G33/E33</f>
        <v>17</v>
      </c>
      <c r="I33" s="228">
        <f>+(SUM($G$7:$G$1048576)/SUM($E$7:$E$1048576))*E33</f>
        <v>190.42876526458616</v>
      </c>
      <c r="J33" s="364">
        <f>+Tabla2[[#This Row],[PROM DE USUARIOS]]-Tabla2[[#This Row],[USUARIOS]]</f>
        <v>37.428765264586161</v>
      </c>
      <c r="K33" s="151"/>
      <c r="L33" s="163">
        <f>P33*585</f>
        <v>106135.8276797829</v>
      </c>
      <c r="M33" s="162" t="str">
        <f>+VLOOKUP(C33,Lista!B:D,3,0)</f>
        <v>MICRO</v>
      </c>
      <c r="N33" s="367">
        <f>+(SUMIFS(G:G,M:M,"MICRO",E:E,"&gt;0")*100)/COUNTIF($E$7:$E$45,"&gt;0")</f>
        <v>12346.153846153846</v>
      </c>
      <c r="O33" s="50">
        <f t="shared" si="0"/>
        <v>9</v>
      </c>
      <c r="P33" s="47">
        <f t="shared" si="1"/>
        <v>181.42876526458616</v>
      </c>
      <c r="Q33" s="49">
        <f t="shared" si="2"/>
        <v>144</v>
      </c>
      <c r="R33" s="51">
        <f t="shared" si="3"/>
        <v>181.42876526458616</v>
      </c>
      <c r="S33" s="46">
        <f t="shared" si="4"/>
        <v>99785.820895522382</v>
      </c>
      <c r="T33" t="str">
        <f t="shared" si="5"/>
        <v/>
      </c>
      <c r="U33">
        <f>+RANK(H33,$H$6:$H$1048576,1)</f>
        <v>3</v>
      </c>
      <c r="Y33" t="str">
        <f>TRIM(Tabla2[[#This Row],[CONDUCTOR]])</f>
        <v>LEON PEREZ RAUL ENRIQUE</v>
      </c>
    </row>
    <row r="34" spans="2:25" x14ac:dyDescent="0.2">
      <c r="B34" s="136" t="s">
        <v>121</v>
      </c>
      <c r="C34" s="166">
        <v>31</v>
      </c>
      <c r="D34" s="151" t="s">
        <v>153</v>
      </c>
      <c r="E34" s="150">
        <v>6</v>
      </c>
      <c r="F34" s="150">
        <v>0</v>
      </c>
      <c r="G34" s="165">
        <v>116</v>
      </c>
      <c r="H34" s="227">
        <f>+G34/E34</f>
        <v>19.333333333333332</v>
      </c>
      <c r="I34" s="228">
        <f>+(SUM($G$7:$G$1048576)/SUM($E$7:$E$1048576))*E34</f>
        <v>126.95251017639077</v>
      </c>
      <c r="J34" s="364">
        <f>+Tabla2[[#This Row],[PROM DE USUARIOS]]-Tabla2[[#This Row],[USUARIOS]]</f>
        <v>10.952510176390774</v>
      </c>
      <c r="K34" s="151"/>
      <c r="L34" s="163">
        <f>P34*585</f>
        <v>70757.218453188601</v>
      </c>
      <c r="M34" s="162" t="str">
        <f>+VLOOKUP(C34,Lista!B:D,3,0)</f>
        <v>MICRO</v>
      </c>
      <c r="N34" s="367">
        <f>+(SUMIFS(G:G,M:M,"MICRO",E:E,"&gt;0")*100)/COUNTIF($E$7:$E$45,"&gt;0")</f>
        <v>12346.153846153846</v>
      </c>
      <c r="O34" s="50">
        <f t="shared" si="0"/>
        <v>6</v>
      </c>
      <c r="P34" s="47">
        <f t="shared" si="1"/>
        <v>120.95251017639077</v>
      </c>
      <c r="Q34" s="49">
        <f t="shared" si="2"/>
        <v>110</v>
      </c>
      <c r="R34" s="51">
        <f t="shared" si="3"/>
        <v>120.95251017639077</v>
      </c>
      <c r="S34" s="46">
        <f t="shared" si="4"/>
        <v>66523.880597014926</v>
      </c>
      <c r="T34" t="str">
        <f t="shared" si="5"/>
        <v/>
      </c>
      <c r="U34">
        <f>+RANK(H34,$H$6:$H$1048576,1)</f>
        <v>10</v>
      </c>
      <c r="Y34" t="str">
        <f>TRIM(Tabla2[[#This Row],[CONDUCTOR]])</f>
        <v>HINCAPIE VILLA JUAN ESTIVEN</v>
      </c>
    </row>
    <row r="35" spans="2:25" x14ac:dyDescent="0.2">
      <c r="B35" s="136" t="s">
        <v>122</v>
      </c>
      <c r="C35" s="166">
        <v>32</v>
      </c>
      <c r="D35" s="151" t="s">
        <v>157</v>
      </c>
      <c r="E35" s="150">
        <v>9</v>
      </c>
      <c r="F35" s="150">
        <v>0</v>
      </c>
      <c r="G35" s="165">
        <v>178</v>
      </c>
      <c r="H35" s="227">
        <f>+G35/E35</f>
        <v>19.777777777777779</v>
      </c>
      <c r="I35" s="228">
        <f>+(SUM($G$7:$G$1048576)/SUM($E$7:$E$1048576))*E35</f>
        <v>190.42876526458616</v>
      </c>
      <c r="J35" s="364">
        <f>+Tabla2[[#This Row],[PROM DE USUARIOS]]-Tabla2[[#This Row],[USUARIOS]]</f>
        <v>12.428765264586161</v>
      </c>
      <c r="K35" s="151"/>
      <c r="L35" s="163">
        <f>P35*585</f>
        <v>106135.8276797829</v>
      </c>
      <c r="M35" s="162" t="str">
        <f>+VLOOKUP(C35,Lista!B:D,3,0)</f>
        <v>MICRO</v>
      </c>
      <c r="N35" s="367">
        <f>+(SUMIFS(G:G,M:M,"MICRO",E:E,"&gt;0")*100)/COUNTIF($E$7:$E$45,"&gt;0")</f>
        <v>12346.153846153846</v>
      </c>
      <c r="O35" s="50">
        <f t="shared" si="0"/>
        <v>9</v>
      </c>
      <c r="P35" s="47">
        <f t="shared" si="1"/>
        <v>181.42876526458616</v>
      </c>
      <c r="Q35" s="49">
        <f t="shared" si="2"/>
        <v>169</v>
      </c>
      <c r="R35" s="51">
        <f t="shared" si="3"/>
        <v>181.42876526458616</v>
      </c>
      <c r="S35" s="46">
        <f t="shared" si="4"/>
        <v>99785.820895522382</v>
      </c>
      <c r="T35" t="str">
        <f t="shared" si="5"/>
        <v/>
      </c>
      <c r="U35">
        <f>+RANK(H35,$H$6:$H$1048576,1)</f>
        <v>15</v>
      </c>
      <c r="Y35" t="str">
        <f>TRIM(Tabla2[[#This Row],[CONDUCTOR]])</f>
        <v>JIMENEZ HURTADO CARLOS ESTIVEN</v>
      </c>
    </row>
    <row r="36" spans="2:25" x14ac:dyDescent="0.2">
      <c r="B36" s="136" t="s">
        <v>121</v>
      </c>
      <c r="C36" s="166">
        <v>33</v>
      </c>
      <c r="D36" s="151" t="s">
        <v>148</v>
      </c>
      <c r="E36" s="150">
        <v>11</v>
      </c>
      <c r="F36" s="150">
        <v>0</v>
      </c>
      <c r="G36" s="146">
        <v>230</v>
      </c>
      <c r="H36" s="227">
        <f>+G36/E36</f>
        <v>20.90909090909091</v>
      </c>
      <c r="I36" s="228">
        <f>+(SUM($G$7:$G$1048576)/SUM($E$7:$E$1048576))*E36</f>
        <v>232.74626865671641</v>
      </c>
      <c r="J36" s="364">
        <f>+Tabla2[[#This Row],[PROM DE USUARIOS]]-Tabla2[[#This Row],[USUARIOS]]</f>
        <v>2.7462686567164099</v>
      </c>
      <c r="K36" s="151"/>
      <c r="L36" s="163">
        <f>P36*585</f>
        <v>129721.5671641791</v>
      </c>
      <c r="M36" s="162" t="str">
        <f>+VLOOKUP(C36,Lista!B:D,3,0)</f>
        <v>MICRO</v>
      </c>
      <c r="N36" s="367">
        <f>+(SUMIFS(G:G,M:M,"MICRO",E:E,"&gt;0")*100)/COUNTIF($E$7:$E$45,"&gt;0")</f>
        <v>12346.153846153846</v>
      </c>
      <c r="O36" s="50">
        <f t="shared" si="0"/>
        <v>11</v>
      </c>
      <c r="P36" s="47">
        <f t="shared" si="1"/>
        <v>221.74626865671641</v>
      </c>
      <c r="Q36" s="49">
        <f t="shared" si="2"/>
        <v>219</v>
      </c>
      <c r="R36" s="51">
        <f t="shared" si="3"/>
        <v>221.74626865671641</v>
      </c>
      <c r="S36" s="46">
        <f t="shared" si="4"/>
        <v>121960.44776119402</v>
      </c>
      <c r="T36" t="str">
        <f t="shared" si="5"/>
        <v/>
      </c>
      <c r="U36">
        <f>+RANK(H36,$H$6:$H$1048576,1)</f>
        <v>23</v>
      </c>
      <c r="Y36" t="str">
        <f>TRIM(Tabla2[[#This Row],[CONDUCTOR]])</f>
        <v>FRANCO CARVAJAL GERARDO ANTONIO</v>
      </c>
    </row>
    <row r="37" spans="2:25" x14ac:dyDescent="0.2">
      <c r="B37" s="136" t="s">
        <v>122</v>
      </c>
      <c r="C37" s="166">
        <v>34</v>
      </c>
      <c r="D37" s="151" t="s">
        <v>165</v>
      </c>
      <c r="E37" s="150">
        <v>10</v>
      </c>
      <c r="F37" s="150">
        <v>0</v>
      </c>
      <c r="G37" s="146">
        <v>197</v>
      </c>
      <c r="H37" s="227">
        <f>+G37/E37</f>
        <v>19.7</v>
      </c>
      <c r="I37" s="365">
        <f>+(SUM($G$7:$G$1048576)/SUM($E$7:$E$1048576))*E37</f>
        <v>211.58751696065127</v>
      </c>
      <c r="J37" s="364">
        <f>+Tabla2[[#This Row],[PROM DE USUARIOS]]-Tabla2[[#This Row],[USUARIOS]]</f>
        <v>14.587516960651271</v>
      </c>
      <c r="K37" s="151"/>
      <c r="L37" s="163">
        <f>P37*585</f>
        <v>117928.69742198099</v>
      </c>
      <c r="M37" s="162" t="str">
        <f>+VLOOKUP(C37,Lista!B:D,3,0)</f>
        <v>MICRO</v>
      </c>
      <c r="N37" s="367">
        <f>+(SUMIFS(G:G,M:M,"MICRO",E:E,"&gt;0")*100)/COUNTIF($E$7:$E$45,"&gt;0")</f>
        <v>12346.153846153846</v>
      </c>
      <c r="O37" s="50">
        <f t="shared" si="0"/>
        <v>10</v>
      </c>
      <c r="P37" s="47">
        <f t="shared" si="1"/>
        <v>201.58751696065127</v>
      </c>
      <c r="Q37" s="49">
        <f t="shared" si="2"/>
        <v>187</v>
      </c>
      <c r="R37" s="51">
        <f t="shared" si="3"/>
        <v>201.58751696065127</v>
      </c>
      <c r="S37" s="46">
        <f t="shared" si="4"/>
        <v>110873.1343283582</v>
      </c>
      <c r="T37" t="str">
        <f t="shared" si="5"/>
        <v/>
      </c>
      <c r="U37">
        <f>+RANK(H37,$H$6:$H$1048576,1)</f>
        <v>14</v>
      </c>
      <c r="Y37" t="str">
        <f>TRIM(Tabla2[[#This Row],[CONDUCTOR]])</f>
        <v>MONTOYA OSPINA GILBERTO ANTONIO</v>
      </c>
    </row>
    <row r="38" spans="2:25" x14ac:dyDescent="0.2">
      <c r="B38" s="136" t="s">
        <v>121</v>
      </c>
      <c r="C38" s="137">
        <v>36</v>
      </c>
      <c r="D38" s="151" t="s">
        <v>183</v>
      </c>
      <c r="E38" s="150">
        <v>10</v>
      </c>
      <c r="F38" s="150">
        <v>0</v>
      </c>
      <c r="G38" s="165">
        <v>191</v>
      </c>
      <c r="H38" s="227">
        <f>+G38/E38</f>
        <v>19.100000000000001</v>
      </c>
      <c r="I38" s="228">
        <f>+(SUM($G$7:$G$1048576)/SUM($E$7:$E$1048576))*E38</f>
        <v>211.58751696065127</v>
      </c>
      <c r="J38" s="364">
        <f>+Tabla2[[#This Row],[PROM DE USUARIOS]]-Tabla2[[#This Row],[USUARIOS]]</f>
        <v>20.587516960651271</v>
      </c>
      <c r="K38" s="151"/>
      <c r="L38" s="163">
        <f>P38*585</f>
        <v>117928.69742198099</v>
      </c>
      <c r="M38" s="162" t="str">
        <f>+VLOOKUP(C38,Lista!B:D,3,0)</f>
        <v>MICRO</v>
      </c>
      <c r="N38" s="367">
        <f>+(SUMIFS(G:G,M:M,"MICRO",E:E,"&gt;0")*100)/COUNTIF($E$7:$E$45,"&gt;0")</f>
        <v>12346.153846153846</v>
      </c>
      <c r="O38" s="50">
        <f t="shared" si="0"/>
        <v>10</v>
      </c>
      <c r="P38" s="47">
        <f t="shared" si="1"/>
        <v>201.58751696065127</v>
      </c>
      <c r="Q38" s="49">
        <f t="shared" si="2"/>
        <v>181</v>
      </c>
      <c r="R38" s="51">
        <f t="shared" si="3"/>
        <v>201.58751696065127</v>
      </c>
      <c r="S38" s="46">
        <f t="shared" si="4"/>
        <v>110873.1343283582</v>
      </c>
      <c r="T38" t="str">
        <f t="shared" si="5"/>
        <v/>
      </c>
      <c r="U38">
        <f>+RANK(H38,$H$6:$H$1048576,1)</f>
        <v>7</v>
      </c>
      <c r="Y38" t="str">
        <f>TRIM(Tabla2[[#This Row],[CONDUCTOR]])</f>
        <v>MARTINEZ CHAVERRA LUIS NORBERTO</v>
      </c>
    </row>
    <row r="39" spans="2:25" x14ac:dyDescent="0.2">
      <c r="B39" s="136" t="s">
        <v>122</v>
      </c>
      <c r="C39" s="166">
        <v>37</v>
      </c>
      <c r="D39" s="151" t="s">
        <v>158</v>
      </c>
      <c r="E39" s="150">
        <v>10</v>
      </c>
      <c r="F39" s="150">
        <v>0</v>
      </c>
      <c r="G39" s="165">
        <v>202</v>
      </c>
      <c r="H39" s="227">
        <f>+G39/E39</f>
        <v>20.2</v>
      </c>
      <c r="I39" s="228">
        <f>+(SUM($G$7:$G$1048576)/SUM($E$7:$E$1048576))*E39</f>
        <v>211.58751696065127</v>
      </c>
      <c r="J39" s="364">
        <f>+Tabla2[[#This Row],[PROM DE USUARIOS]]-Tabla2[[#This Row],[USUARIOS]]</f>
        <v>9.5875169606512713</v>
      </c>
      <c r="K39" s="151"/>
      <c r="L39" s="163">
        <f>P39*585</f>
        <v>117928.69742198099</v>
      </c>
      <c r="M39" s="162">
        <f>+VLOOKUP(C39,Lista!B:D,3,0)</f>
        <v>0</v>
      </c>
      <c r="N39" s="367">
        <f>+(SUMIFS(G:G,M:M,"MICRO",E:E,"&gt;0")*100)/COUNTIF($E$7:$E$45,"&gt;0")</f>
        <v>12346.153846153846</v>
      </c>
      <c r="O39" s="50">
        <f t="shared" si="0"/>
        <v>10</v>
      </c>
      <c r="P39" s="47">
        <f t="shared" si="1"/>
        <v>201.58751696065127</v>
      </c>
      <c r="Q39" s="49">
        <f t="shared" si="2"/>
        <v>192</v>
      </c>
      <c r="R39" s="51">
        <f t="shared" si="3"/>
        <v>201.58751696065127</v>
      </c>
      <c r="S39" s="46">
        <f t="shared" si="4"/>
        <v>110873.1343283582</v>
      </c>
      <c r="T39" t="str">
        <f t="shared" si="5"/>
        <v/>
      </c>
      <c r="U39">
        <f>+RANK(H39,$H$6:$H$1048576,1)</f>
        <v>19</v>
      </c>
      <c r="Y39" t="str">
        <f>TRIM(Tabla2[[#This Row],[CONDUCTOR]])</f>
        <v>GUTIERREZ ARICAPA DANIEL HUMBERTO</v>
      </c>
    </row>
    <row r="40" spans="2:25" x14ac:dyDescent="0.2">
      <c r="B40" s="136" t="s">
        <v>121</v>
      </c>
      <c r="C40" s="166">
        <v>38</v>
      </c>
      <c r="D40" s="151" t="s">
        <v>159</v>
      </c>
      <c r="E40" s="150">
        <v>9</v>
      </c>
      <c r="F40" s="150">
        <v>0</v>
      </c>
      <c r="G40" s="146">
        <v>157</v>
      </c>
      <c r="H40" s="227">
        <f>+G40/E40</f>
        <v>17.444444444444443</v>
      </c>
      <c r="I40" s="365">
        <f>+(SUM($G$7:$G$1048576)/SUM($E$7:$E$1048576))*E40</f>
        <v>190.42876526458616</v>
      </c>
      <c r="J40" s="364">
        <f>+Tabla2[[#This Row],[PROM DE USUARIOS]]-Tabla2[[#This Row],[USUARIOS]]</f>
        <v>33.428765264586161</v>
      </c>
      <c r="K40" s="151" t="s">
        <v>185</v>
      </c>
      <c r="L40" s="163">
        <f>P40*585</f>
        <v>106135.8276797829</v>
      </c>
      <c r="M40" s="162" t="str">
        <f>+VLOOKUP(C40,Lista!B:D,3,0)</f>
        <v>MICRO</v>
      </c>
      <c r="N40" s="367">
        <f>+(SUMIFS(G:G,M:M,"MICRO",E:E,"&gt;0")*100)/COUNTIF($E$7:$E$45,"&gt;0")</f>
        <v>12346.153846153846</v>
      </c>
      <c r="O40" s="50">
        <f t="shared" si="0"/>
        <v>9</v>
      </c>
      <c r="P40" s="47">
        <f t="shared" si="1"/>
        <v>181.42876526458616</v>
      </c>
      <c r="Q40" s="49">
        <f t="shared" si="2"/>
        <v>148</v>
      </c>
      <c r="R40" s="51">
        <f t="shared" si="3"/>
        <v>181.42876526458616</v>
      </c>
      <c r="S40" s="46">
        <f t="shared" si="4"/>
        <v>99785.820895522382</v>
      </c>
      <c r="T40" t="str">
        <f t="shared" si="5"/>
        <v xml:space="preserve">1 Descuento (Despachador) </v>
      </c>
      <c r="U40">
        <f>+RANK(H40,$H$6:$H$1048576,1)</f>
        <v>5</v>
      </c>
      <c r="Y40" t="str">
        <f>TRIM(Tabla2[[#This Row],[CONDUCTOR]])</f>
        <v>GONZALEZ IPUANA RENE</v>
      </c>
    </row>
    <row r="41" spans="2:25" x14ac:dyDescent="0.2">
      <c r="B41" s="136" t="s">
        <v>122</v>
      </c>
      <c r="C41" s="137">
        <v>39</v>
      </c>
      <c r="D41" s="151" t="s">
        <v>172</v>
      </c>
      <c r="E41" s="150">
        <v>10</v>
      </c>
      <c r="F41" s="150">
        <v>0</v>
      </c>
      <c r="G41" s="146">
        <v>199</v>
      </c>
      <c r="H41" s="227">
        <f>+G41/E41</f>
        <v>19.899999999999999</v>
      </c>
      <c r="I41" s="228">
        <f>+(SUM($G$7:$G$1048576)/SUM($E$7:$E$1048576))*E41</f>
        <v>211.58751696065127</v>
      </c>
      <c r="J41" s="364">
        <f>+Tabla2[[#This Row],[PROM DE USUARIOS]]-Tabla2[[#This Row],[USUARIOS]]</f>
        <v>12.587516960651271</v>
      </c>
      <c r="K41" s="151"/>
      <c r="L41" s="163">
        <f>P41*585</f>
        <v>117928.69742198099</v>
      </c>
      <c r="M41" s="162" t="str">
        <f>+VLOOKUP(C41,Lista!B:D,3,0)</f>
        <v>MICRO</v>
      </c>
      <c r="N41" s="367">
        <f>+(SUMIFS(G:G,M:M,"MICRO",E:E,"&gt;0")*100)/COUNTIF($E$7:$E$45,"&gt;0")</f>
        <v>12346.153846153846</v>
      </c>
      <c r="O41" s="50">
        <f t="shared" si="0"/>
        <v>10</v>
      </c>
      <c r="P41" s="47">
        <f t="shared" si="1"/>
        <v>201.58751696065127</v>
      </c>
      <c r="Q41" s="49">
        <f t="shared" si="2"/>
        <v>189</v>
      </c>
      <c r="R41" s="51">
        <f t="shared" si="3"/>
        <v>201.58751696065127</v>
      </c>
      <c r="S41" s="46">
        <f t="shared" si="4"/>
        <v>110873.1343283582</v>
      </c>
      <c r="T41" t="str">
        <f t="shared" si="5"/>
        <v/>
      </c>
      <c r="U41">
        <f>+RANK(H41,$H$6:$H$1048576,1)</f>
        <v>18</v>
      </c>
      <c r="Y41" t="str">
        <f>TRIM(Tabla2[[#This Row],[CONDUCTOR]])</f>
        <v>PALMAR PANA EDIXON JOSUE</v>
      </c>
    </row>
    <row r="42" spans="2:25" x14ac:dyDescent="0.2">
      <c r="B42" s="136" t="s">
        <v>121</v>
      </c>
      <c r="C42" s="166">
        <v>40</v>
      </c>
      <c r="D42" s="151" t="s">
        <v>174</v>
      </c>
      <c r="E42" s="150">
        <v>10</v>
      </c>
      <c r="F42" s="150">
        <v>0</v>
      </c>
      <c r="G42" s="165">
        <v>210</v>
      </c>
      <c r="H42" s="227">
        <f>+G42/E42</f>
        <v>21</v>
      </c>
      <c r="I42" s="228">
        <f>+(SUM($G$7:$G$1048576)/SUM($E$7:$E$1048576))*E42</f>
        <v>211.58751696065127</v>
      </c>
      <c r="J42" s="364">
        <f>+Tabla2[[#This Row],[PROM DE USUARIOS]]-Tabla2[[#This Row],[USUARIOS]]</f>
        <v>1.5875169606512713</v>
      </c>
      <c r="K42" s="151" t="s">
        <v>185</v>
      </c>
      <c r="L42" s="163">
        <f>P42*585</f>
        <v>117928.69742198099</v>
      </c>
      <c r="M42" s="162" t="str">
        <f>+VLOOKUP(C42,Lista!B:D,3,0)</f>
        <v>MICRO</v>
      </c>
      <c r="N42" s="367">
        <f>+(SUMIFS(G:G,M:M,"MICRO",E:E,"&gt;0")*100)/COUNTIF($E$7:$E$45,"&gt;0")</f>
        <v>12346.153846153846</v>
      </c>
      <c r="O42" s="50">
        <f t="shared" si="0"/>
        <v>10</v>
      </c>
      <c r="P42" s="47">
        <f t="shared" si="1"/>
        <v>201.58751696065127</v>
      </c>
      <c r="Q42" s="49">
        <f t="shared" si="2"/>
        <v>200</v>
      </c>
      <c r="R42" s="51">
        <f t="shared" si="3"/>
        <v>201.58751696065127</v>
      </c>
      <c r="S42" s="46">
        <f t="shared" si="4"/>
        <v>110873.1343283582</v>
      </c>
      <c r="T42" t="str">
        <f t="shared" si="5"/>
        <v xml:space="preserve">1 Descuento (Despachador) </v>
      </c>
      <c r="U42">
        <f>+RANK(H42,$H$6:$H$1048576,1)</f>
        <v>24</v>
      </c>
      <c r="Y42" t="str">
        <f>TRIM(Tabla2[[#This Row],[CONDUCTOR]])</f>
        <v>OCAMPO OCAMPO ANTONIO JOSE</v>
      </c>
    </row>
    <row r="43" spans="2:25" x14ac:dyDescent="0.2">
      <c r="B43" s="136" t="s">
        <v>122</v>
      </c>
      <c r="C43" s="166">
        <v>41</v>
      </c>
      <c r="D43" s="151" t="s">
        <v>173</v>
      </c>
      <c r="E43" s="150">
        <v>9</v>
      </c>
      <c r="F43" s="150">
        <v>0</v>
      </c>
      <c r="G43" s="146">
        <v>217</v>
      </c>
      <c r="H43" s="227">
        <f>+G43/E43</f>
        <v>24.111111111111111</v>
      </c>
      <c r="I43" s="365">
        <f>+(SUM($G$7:$G$1048576)/SUM($E$7:$E$1048576))*E43</f>
        <v>190.42876526458616</v>
      </c>
      <c r="J43" s="364">
        <f>+Tabla2[[#This Row],[PROM DE USUARIOS]]-Tabla2[[#This Row],[USUARIOS]]</f>
        <v>-26.571234735413839</v>
      </c>
      <c r="K43" s="151"/>
      <c r="L43" s="163">
        <f>P43*585</f>
        <v>106135.8276797829</v>
      </c>
      <c r="M43" s="162">
        <f>+VLOOKUP(C43,Lista!B:D,3,0)</f>
        <v>0</v>
      </c>
      <c r="N43" s="367">
        <f>+(SUMIFS(G:G,M:M,"MICRO",E:E,"&gt;0")*100)/COUNTIF($E$7:$E$45,"&gt;0")</f>
        <v>12346.153846153846</v>
      </c>
      <c r="O43" s="50">
        <f t="shared" si="0"/>
        <v>9</v>
      </c>
      <c r="P43" s="47">
        <f t="shared" si="1"/>
        <v>181.42876526458616</v>
      </c>
      <c r="Q43" s="49">
        <f t="shared" si="2"/>
        <v>208</v>
      </c>
      <c r="R43" s="51">
        <f t="shared" si="3"/>
        <v>181.42876526458616</v>
      </c>
      <c r="S43" s="46">
        <f t="shared" si="4"/>
        <v>99785.820895522382</v>
      </c>
      <c r="T43" t="str">
        <f t="shared" si="5"/>
        <v/>
      </c>
      <c r="U43">
        <f>+RANK(H43,$H$6:$H$1048576,1)</f>
        <v>35</v>
      </c>
      <c r="Y43" t="str">
        <f>TRIM(Tabla2[[#This Row],[CONDUCTOR]])</f>
        <v>JARAMILLO JARAMILLO FRANCISCO WBEIMAR</v>
      </c>
    </row>
    <row r="44" spans="2:25" x14ac:dyDescent="0.2">
      <c r="B44" s="136" t="s">
        <v>121</v>
      </c>
      <c r="C44" s="166">
        <v>42</v>
      </c>
      <c r="D44" s="151" t="s">
        <v>184</v>
      </c>
      <c r="E44" s="150">
        <v>11</v>
      </c>
      <c r="F44" s="150">
        <v>0</v>
      </c>
      <c r="G44" s="165">
        <v>256</v>
      </c>
      <c r="H44" s="227">
        <f>+G44/E44</f>
        <v>23.272727272727273</v>
      </c>
      <c r="I44" s="228">
        <f>+(SUM($G$7:$G$1048576)/SUM($E$7:$E$1048576))*E44</f>
        <v>232.74626865671641</v>
      </c>
      <c r="J44" s="364">
        <f>+Tabla2[[#This Row],[PROM DE USUARIOS]]-Tabla2[[#This Row],[USUARIOS]]</f>
        <v>-23.25373134328359</v>
      </c>
      <c r="K44" s="151" t="s">
        <v>185</v>
      </c>
      <c r="L44" s="201">
        <f>P44*585</f>
        <v>129721.5671641791</v>
      </c>
      <c r="M44" s="162">
        <f>+VLOOKUP(C44,Lista!B:D,3,0)</f>
        <v>0</v>
      </c>
      <c r="N44" s="183">
        <f>+(SUMIFS(G:G,M:M,"MICRO",E:E,"&gt;0")*100)/COUNTIF($E$7:$E$45,"&gt;0")</f>
        <v>12346.153846153846</v>
      </c>
      <c r="O44" s="50">
        <f t="shared" si="0"/>
        <v>11</v>
      </c>
      <c r="P44" s="47">
        <f t="shared" si="1"/>
        <v>221.74626865671641</v>
      </c>
      <c r="Q44" s="49">
        <f t="shared" si="2"/>
        <v>245</v>
      </c>
      <c r="R44" s="51">
        <f t="shared" si="3"/>
        <v>221.74626865671641</v>
      </c>
      <c r="S44" s="46">
        <f t="shared" si="4"/>
        <v>121960.44776119402</v>
      </c>
      <c r="T44" t="str">
        <f t="shared" si="5"/>
        <v xml:space="preserve">1 Descuento (Despachador) </v>
      </c>
      <c r="U44">
        <f>+RANK(H44,$H$6:$H$1048576,1)</f>
        <v>32</v>
      </c>
      <c r="Y44" t="str">
        <f>TRIM(Tabla2[[#This Row],[CONDUCTOR]])</f>
        <v>AGUDELO GARCIA DENIN ANGELO</v>
      </c>
    </row>
    <row r="45" spans="2:25" x14ac:dyDescent="0.2">
      <c r="B45" s="136" t="s">
        <v>121</v>
      </c>
      <c r="C45" s="166">
        <v>44</v>
      </c>
      <c r="D45" s="151" t="s">
        <v>167</v>
      </c>
      <c r="E45" s="150">
        <v>7</v>
      </c>
      <c r="F45" s="150">
        <v>0</v>
      </c>
      <c r="G45" s="165">
        <v>135</v>
      </c>
      <c r="H45" s="227">
        <f>+G45/E45</f>
        <v>19.285714285714285</v>
      </c>
      <c r="I45" s="228">
        <f>+(SUM($G$7:$G$1048576)/SUM($E$7:$E$1048576))*E45</f>
        <v>148.11126187245588</v>
      </c>
      <c r="J45" s="364">
        <f>+Tabla2[[#This Row],[PROM DE USUARIOS]]-Tabla2[[#This Row],[USUARIOS]]</f>
        <v>13.111261872455884</v>
      </c>
      <c r="K45" s="151"/>
      <c r="L45" s="163">
        <f>P45*585</f>
        <v>82550.088195386692</v>
      </c>
      <c r="M45" s="162">
        <f>+VLOOKUP(C45,Lista!B:D,3,0)</f>
        <v>0</v>
      </c>
      <c r="N45" s="367">
        <f>+(SUMIFS(G:G,M:M,"MICRO",E:E,"&gt;0")*100)/COUNTIF($E$7:$E$45,"&gt;0")</f>
        <v>12346.153846153846</v>
      </c>
      <c r="O45" s="50">
        <f t="shared" si="0"/>
        <v>7</v>
      </c>
      <c r="P45" s="47">
        <f t="shared" si="1"/>
        <v>141.11126187245588</v>
      </c>
      <c r="Q45" s="49">
        <f t="shared" si="2"/>
        <v>128</v>
      </c>
      <c r="R45" s="51">
        <f t="shared" si="3"/>
        <v>141.11126187245588</v>
      </c>
      <c r="S45" s="46">
        <f t="shared" si="4"/>
        <v>77611.19402985074</v>
      </c>
      <c r="T45" t="str">
        <f t="shared" si="5"/>
        <v/>
      </c>
      <c r="U45">
        <f>+RANK(H45,$H$6:$H$1048576,1)</f>
        <v>9</v>
      </c>
      <c r="Y45" t="str">
        <f>TRIM(Tabla2[[#This Row],[CONDUCTOR]])</f>
        <v>TABORDA ROJAS DIEGO ALEJANDRO</v>
      </c>
    </row>
    <row r="46" spans="2:25" x14ac:dyDescent="0.2">
      <c r="B46" s="233"/>
      <c r="C46" s="240">
        <f>SUBTOTAL(102,Tabla2[VEH])</f>
        <v>39</v>
      </c>
      <c r="D46" s="234" t="s">
        <v>127</v>
      </c>
      <c r="E46" s="235">
        <f>SUBTOTAL(109,Tabla2[VIAJES])</f>
        <v>368.5</v>
      </c>
      <c r="F46" s="235">
        <f>SUBTOTAL(109,Tabla2[VIAJES PERD.])</f>
        <v>1</v>
      </c>
      <c r="G46" s="241">
        <f>SUBTOTAL(109,Tabla2[USUARIOS])</f>
        <v>7797</v>
      </c>
      <c r="H46" s="375">
        <f>+Tabla2[[#Totals],[USUARIOS]]/Tabla2[[#Totals],[VIAJES]]</f>
        <v>21.158751696065128</v>
      </c>
      <c r="I46" s="241">
        <f>SUBTOTAL(109,Tabla2[PROM DE USUARIOS])</f>
        <v>7797.0000000000009</v>
      </c>
      <c r="J46" s="374">
        <f>SUBTOTAL(109,Tabla2[RECIBE / ENTREGA])</f>
        <v>-3.694822225952521E-13</v>
      </c>
      <c r="K46" s="236" t="s">
        <v>191</v>
      </c>
      <c r="L46" s="237"/>
      <c r="M46" s="238"/>
      <c r="N46" s="239">
        <f>SUBTOTAL(109,Tabla2[DIFER. MICRO - BUS ])</f>
        <v>481500.00000000047</v>
      </c>
      <c r="O46" s="50" t="e">
        <f>+(#REF!*1)-V46</f>
        <v>#REF!</v>
      </c>
      <c r="P46" s="47" t="e">
        <f>+#REF!-O46-W46</f>
        <v>#REF!</v>
      </c>
      <c r="Q46" s="49" t="e">
        <f>+#REF!-O46</f>
        <v>#REF!</v>
      </c>
      <c r="R46" s="51" t="e">
        <f>+#REF!*$T$3</f>
        <v>#REF!</v>
      </c>
      <c r="S46" s="46" t="e">
        <f t="shared" ref="S46" si="6">+R46*550</f>
        <v>#REF!</v>
      </c>
      <c r="T46" t="e">
        <f>+IF(#REF!&lt;&gt;"",#REF!,"")</f>
        <v>#REF!</v>
      </c>
      <c r="U46" t="e">
        <f>+RANK(#REF!,$H$6:$H$1048576,1)</f>
        <v>#REF!</v>
      </c>
      <c r="Y46" t="e">
        <f>TRIM(Tabla2[[#This Row],[CONDUCTOR]])</f>
        <v>#VALUE!</v>
      </c>
    </row>
    <row r="47" spans="2:25" x14ac:dyDescent="0.2">
      <c r="B47" s="246"/>
      <c r="C47" s="247"/>
      <c r="D47" s="248"/>
      <c r="E47" s="249"/>
      <c r="F47" s="249"/>
      <c r="G47" s="250"/>
      <c r="H47" s="251"/>
      <c r="I47" s="252"/>
      <c r="J47" s="342"/>
      <c r="K47" s="248"/>
      <c r="L47" s="253"/>
      <c r="M47" s="254"/>
      <c r="N47" s="204"/>
      <c r="O47" s="50" t="e">
        <f>+(#REF!*1)-V47</f>
        <v>#REF!</v>
      </c>
      <c r="P47" s="47" t="e">
        <f>+#REF!-O47-W47</f>
        <v>#REF!</v>
      </c>
      <c r="Q47" s="49" t="e">
        <f>+#REF!-O47</f>
        <v>#REF!</v>
      </c>
      <c r="R47" s="51" t="e">
        <f>+#REF!*$T$3</f>
        <v>#REF!</v>
      </c>
      <c r="S47" s="46" t="e">
        <f t="shared" ref="S47" si="7">+R47*550</f>
        <v>#REF!</v>
      </c>
      <c r="T47" t="e">
        <f>+IF(#REF!&lt;&gt;"",#REF!,"")</f>
        <v>#REF!</v>
      </c>
      <c r="U47" t="e">
        <f>+RANK(#REF!,$H$6:$H$1048576,1)</f>
        <v>#REF!</v>
      </c>
      <c r="Y47" t="e">
        <f>TRIM(Tabla2[[#This Row],[CONDUCTOR]])</f>
        <v>#VALUE!</v>
      </c>
    </row>
    <row r="48" spans="2:25" x14ac:dyDescent="0.2">
      <c r="B48" s="246"/>
      <c r="C48" s="247"/>
      <c r="D48" s="248"/>
      <c r="E48" s="249"/>
      <c r="F48" s="249"/>
      <c r="G48" s="250"/>
      <c r="H48" s="251"/>
      <c r="I48" s="252"/>
      <c r="J48" s="342"/>
      <c r="K48" s="248"/>
      <c r="L48" s="253"/>
      <c r="M48" s="254"/>
      <c r="N48" s="204"/>
      <c r="O48" t="e">
        <f>+(#REF!*1)-V48</f>
        <v>#REF!</v>
      </c>
      <c r="P48" s="134" t="e">
        <f>+#REF!-O48-W48</f>
        <v>#REF!</v>
      </c>
      <c r="Q48" s="11" t="e">
        <f>+#REF!-O48</f>
        <v>#REF!</v>
      </c>
      <c r="R48" t="e">
        <f>+#REF!*$T$3</f>
        <v>#REF!</v>
      </c>
      <c r="S48" t="e">
        <f t="shared" ref="S48" si="8">+R48*550</f>
        <v>#REF!</v>
      </c>
      <c r="T48" t="e">
        <f>+IF(#REF!&lt;&gt;"",#REF!,"")</f>
        <v>#REF!</v>
      </c>
      <c r="U48" t="e">
        <f>+RANK(#REF!,$H$6:$H$1048576,1)</f>
        <v>#REF!</v>
      </c>
    </row>
    <row r="49" spans="2:21" x14ac:dyDescent="0.2">
      <c r="B49" s="246"/>
      <c r="C49" s="247"/>
      <c r="D49" s="248"/>
      <c r="E49" s="249"/>
      <c r="F49" s="249"/>
      <c r="G49" s="250"/>
      <c r="H49" s="251"/>
      <c r="I49" s="252"/>
      <c r="J49" s="342"/>
      <c r="K49" s="248"/>
      <c r="L49" s="253"/>
      <c r="M49" s="254"/>
      <c r="N49" s="204"/>
      <c r="O49" t="e">
        <f>+(#REF!*1)-V49</f>
        <v>#REF!</v>
      </c>
      <c r="P49" s="134" t="e">
        <f>+#REF!-O49-W49</f>
        <v>#REF!</v>
      </c>
      <c r="Q49" s="11" t="e">
        <f>+#REF!-O49</f>
        <v>#REF!</v>
      </c>
      <c r="R49" t="e">
        <f>+#REF!*$T$3</f>
        <v>#REF!</v>
      </c>
      <c r="S49" t="e">
        <f t="shared" ref="S49" si="9">+R49*550</f>
        <v>#REF!</v>
      </c>
      <c r="T49" t="e">
        <f>+IF(#REF!&lt;&gt;"",#REF!,"")</f>
        <v>#REF!</v>
      </c>
      <c r="U49" t="e">
        <f>+RANK(#REF!,$H$6:$H$1048576,1)</f>
        <v>#REF!</v>
      </c>
    </row>
    <row r="50" spans="2:21" x14ac:dyDescent="0.2">
      <c r="B50" s="246"/>
      <c r="C50" s="247"/>
      <c r="D50" s="248"/>
      <c r="E50" s="249"/>
      <c r="F50" s="249"/>
      <c r="G50" s="255"/>
      <c r="H50" s="251"/>
      <c r="I50" s="252"/>
      <c r="J50" s="342"/>
      <c r="K50" s="248"/>
      <c r="L50" s="253"/>
      <c r="M50" s="254"/>
      <c r="N50" s="204"/>
      <c r="O50">
        <f>+(E109*1)-V50</f>
        <v>0</v>
      </c>
      <c r="P50" s="134">
        <f>+I109-O50-W50</f>
        <v>0</v>
      </c>
      <c r="Q50" s="11">
        <f>+G109-O50</f>
        <v>0</v>
      </c>
      <c r="R50">
        <f>+E109*$T$3</f>
        <v>0</v>
      </c>
      <c r="S50">
        <f t="shared" ref="S50:S55" si="10">+R50*550</f>
        <v>0</v>
      </c>
      <c r="T50" t="str">
        <f>+IF(K109&lt;&gt;"",K109,"")</f>
        <v/>
      </c>
      <c r="U50" t="e">
        <f>+RANK(H109,$H$6:$H$1048576,1)</f>
        <v>#N/A</v>
      </c>
    </row>
    <row r="51" spans="2:21" x14ac:dyDescent="0.2">
      <c r="B51" s="246"/>
      <c r="C51" s="247"/>
      <c r="D51" s="248"/>
      <c r="E51" s="249"/>
      <c r="F51" s="249"/>
      <c r="G51" s="255"/>
      <c r="H51" s="251"/>
      <c r="I51" s="252"/>
      <c r="J51" s="342"/>
      <c r="K51" s="248"/>
      <c r="L51" s="253"/>
      <c r="M51" s="254"/>
      <c r="N51" s="204"/>
      <c r="O51">
        <f>+(E110*1)-V51</f>
        <v>0</v>
      </c>
      <c r="P51" s="134">
        <f>+I110-O51-W51</f>
        <v>0</v>
      </c>
      <c r="Q51" s="11">
        <f>+G110-O51</f>
        <v>0</v>
      </c>
      <c r="R51">
        <f>+E110*$T$3</f>
        <v>0</v>
      </c>
      <c r="S51">
        <f t="shared" si="10"/>
        <v>0</v>
      </c>
      <c r="T51" t="str">
        <f>+IF(K110&lt;&gt;"",K110,"")</f>
        <v/>
      </c>
      <c r="U51" t="e">
        <f>+RANK(H110,$H$6:$H$1048576,1)</f>
        <v>#N/A</v>
      </c>
    </row>
    <row r="52" spans="2:21" x14ac:dyDescent="0.2">
      <c r="B52" s="246"/>
      <c r="C52" s="256"/>
      <c r="D52" s="248"/>
      <c r="E52" s="249"/>
      <c r="F52" s="249"/>
      <c r="G52" s="199"/>
      <c r="H52" s="251"/>
      <c r="I52" s="252"/>
      <c r="J52" s="342"/>
      <c r="K52" s="248"/>
      <c r="L52" s="253"/>
      <c r="M52" s="254"/>
      <c r="N52" s="204"/>
      <c r="O52">
        <f>+(E111*1)-V52</f>
        <v>0</v>
      </c>
      <c r="P52" s="134">
        <f>+I111-O52-W52</f>
        <v>0</v>
      </c>
      <c r="Q52" s="11">
        <f>+G111-O52</f>
        <v>0</v>
      </c>
      <c r="R52">
        <f>+E111*$T$3</f>
        <v>0</v>
      </c>
      <c r="S52">
        <f t="shared" si="10"/>
        <v>0</v>
      </c>
      <c r="T52" t="str">
        <f>+IF(K111&lt;&gt;"",K111,"")</f>
        <v/>
      </c>
      <c r="U52" t="e">
        <f>+RANK(H111,$H$6:$H$1048576,1)</f>
        <v>#N/A</v>
      </c>
    </row>
    <row r="53" spans="2:21" x14ac:dyDescent="0.2">
      <c r="B53" s="246"/>
      <c r="C53" s="256"/>
      <c r="D53" s="248"/>
      <c r="E53" s="249"/>
      <c r="F53" s="249"/>
      <c r="G53" s="199"/>
      <c r="H53" s="251"/>
      <c r="I53" s="252"/>
      <c r="J53" s="342"/>
      <c r="K53" s="248"/>
      <c r="L53" s="253"/>
      <c r="M53" s="254"/>
      <c r="N53" s="204"/>
      <c r="O53">
        <f>+(E112*1)-V53</f>
        <v>0</v>
      </c>
      <c r="P53" s="134">
        <f>+I112-O53-W53</f>
        <v>0</v>
      </c>
      <c r="Q53" s="11">
        <f>+G112-O53</f>
        <v>0</v>
      </c>
      <c r="R53">
        <f>+E112*$T$3</f>
        <v>0</v>
      </c>
      <c r="S53">
        <f t="shared" si="10"/>
        <v>0</v>
      </c>
      <c r="T53" t="str">
        <f>+IF(K112&lt;&gt;"",K112,"")</f>
        <v/>
      </c>
      <c r="U53" t="e">
        <f>+RANK(H112,$H$6:$H$1048576,1)</f>
        <v>#N/A</v>
      </c>
    </row>
    <row r="54" spans="2:21" x14ac:dyDescent="0.2">
      <c r="B54" s="246"/>
      <c r="C54" s="247"/>
      <c r="D54" s="248"/>
      <c r="E54" s="249"/>
      <c r="F54" s="249"/>
      <c r="G54" s="255"/>
      <c r="H54" s="251"/>
      <c r="I54" s="252"/>
      <c r="J54" s="342"/>
      <c r="K54" s="248"/>
      <c r="L54" s="253"/>
      <c r="M54" s="254"/>
      <c r="N54" s="204"/>
      <c r="O54">
        <f>+(E113*1)-V54</f>
        <v>0</v>
      </c>
      <c r="P54" s="134">
        <f>+I113-O54-W54</f>
        <v>0</v>
      </c>
      <c r="Q54" s="11">
        <f>+G113-O54</f>
        <v>0</v>
      </c>
      <c r="R54">
        <f>+E113*$T$3</f>
        <v>0</v>
      </c>
      <c r="S54">
        <f t="shared" si="10"/>
        <v>0</v>
      </c>
      <c r="T54" t="str">
        <f>+IF(K113&lt;&gt;"",K113,"")</f>
        <v/>
      </c>
      <c r="U54" t="e">
        <f>+RANK(H113,$H$6:$H$1048576,1)</f>
        <v>#N/A</v>
      </c>
    </row>
    <row r="55" spans="2:21" x14ac:dyDescent="0.2">
      <c r="B55" s="246"/>
      <c r="C55" s="256"/>
      <c r="D55" s="248"/>
      <c r="E55" s="249"/>
      <c r="F55" s="249"/>
      <c r="G55" s="199"/>
      <c r="H55" s="251"/>
      <c r="I55" s="252"/>
      <c r="J55" s="342"/>
      <c r="K55" s="248"/>
      <c r="L55" s="253"/>
      <c r="M55" s="254"/>
      <c r="N55" s="204"/>
      <c r="O55">
        <f>+(E114*1)-V55</f>
        <v>0</v>
      </c>
      <c r="P55" s="134">
        <f>+I114-O55-W55</f>
        <v>0</v>
      </c>
      <c r="Q55" s="11">
        <f>+G114-O55</f>
        <v>0</v>
      </c>
      <c r="R55">
        <f>+E114*$T$3</f>
        <v>0</v>
      </c>
      <c r="S55">
        <f t="shared" si="10"/>
        <v>0</v>
      </c>
      <c r="T55" t="str">
        <f>+IF(K114&lt;&gt;"",K114,"")</f>
        <v/>
      </c>
      <c r="U55" t="e">
        <f>+RANK(H114,$H$6:$H$1048576,1)</f>
        <v>#N/A</v>
      </c>
    </row>
    <row r="56" spans="2:21" x14ac:dyDescent="0.2">
      <c r="B56" s="246"/>
      <c r="C56" s="247"/>
      <c r="D56" s="248"/>
      <c r="E56" s="249"/>
      <c r="F56" s="249"/>
      <c r="G56" s="255"/>
      <c r="H56" s="251"/>
      <c r="I56" s="252"/>
      <c r="J56" s="342"/>
      <c r="K56" s="248"/>
      <c r="L56" s="253"/>
      <c r="M56" s="254"/>
      <c r="N56" s="204"/>
      <c r="O56" t="e">
        <f>+(#REF!*1)-V56</f>
        <v>#REF!</v>
      </c>
      <c r="P56" s="134" t="e">
        <f>+#REF!-O56-W56</f>
        <v>#REF!</v>
      </c>
      <c r="Q56" s="11" t="e">
        <f>+#REF!-O56</f>
        <v>#REF!</v>
      </c>
      <c r="R56" t="e">
        <f>+#REF!*$T$3</f>
        <v>#REF!</v>
      </c>
      <c r="S56" t="e">
        <f>+R56*550</f>
        <v>#REF!</v>
      </c>
      <c r="T56" t="e">
        <f>+IF(#REF!&lt;&gt;"",#REF!,"")</f>
        <v>#REF!</v>
      </c>
      <c r="U56" t="e">
        <f>+RANK(#REF!,$H$6:$H$1048576,1)</f>
        <v>#REF!</v>
      </c>
    </row>
    <row r="57" spans="2:21" x14ac:dyDescent="0.2">
      <c r="B57" s="246"/>
      <c r="C57" s="247"/>
      <c r="D57" s="248"/>
      <c r="E57" s="249"/>
      <c r="F57" s="249"/>
      <c r="G57" s="255"/>
      <c r="H57" s="251"/>
      <c r="I57" s="252"/>
      <c r="J57" s="342"/>
      <c r="K57" s="248"/>
      <c r="L57" s="253"/>
      <c r="M57" s="254"/>
      <c r="N57" s="204"/>
      <c r="O57" t="e">
        <f>+(#REF!*1)-V57</f>
        <v>#REF!</v>
      </c>
      <c r="P57" s="134" t="e">
        <f>+#REF!-O57-W57</f>
        <v>#REF!</v>
      </c>
      <c r="Q57" s="11" t="e">
        <f>+#REF!-O57</f>
        <v>#REF!</v>
      </c>
      <c r="R57" t="e">
        <f>+#REF!*$T$3</f>
        <v>#REF!</v>
      </c>
      <c r="S57" t="e">
        <f>+R57*550</f>
        <v>#REF!</v>
      </c>
      <c r="T57" t="e">
        <f>+IF(#REF!&lt;&gt;"",#REF!,"")</f>
        <v>#REF!</v>
      </c>
      <c r="U57" t="e">
        <f>+RANK(#REF!,$H$6:$H$1048576,1)</f>
        <v>#REF!</v>
      </c>
    </row>
    <row r="58" spans="2:21" x14ac:dyDescent="0.2">
      <c r="B58" s="246"/>
      <c r="C58" s="247"/>
      <c r="D58" s="248"/>
      <c r="E58" s="249"/>
      <c r="F58" s="249"/>
      <c r="G58" s="255"/>
      <c r="H58" s="251"/>
      <c r="I58" s="252"/>
      <c r="J58" s="342"/>
      <c r="K58" s="248"/>
      <c r="L58" s="253"/>
      <c r="M58" s="254"/>
      <c r="N58" s="204"/>
      <c r="O58" t="e">
        <f>+(#REF!*1)-V58</f>
        <v>#REF!</v>
      </c>
      <c r="P58" s="134" t="e">
        <f>+#REF!-O58-W58</f>
        <v>#REF!</v>
      </c>
      <c r="Q58" s="11" t="e">
        <f>+#REF!-O58</f>
        <v>#REF!</v>
      </c>
      <c r="R58" t="e">
        <f>+#REF!*$T$3</f>
        <v>#REF!</v>
      </c>
      <c r="S58" t="e">
        <f>+R58*550</f>
        <v>#REF!</v>
      </c>
      <c r="T58" t="e">
        <f>+IF(#REF!&lt;&gt;"",#REF!,"")</f>
        <v>#REF!</v>
      </c>
      <c r="U58" t="e">
        <f>+RANK(#REF!,$H$6:$H$1048576,1)</f>
        <v>#REF!</v>
      </c>
    </row>
    <row r="59" spans="2:21" x14ac:dyDescent="0.2">
      <c r="B59" s="246"/>
      <c r="C59" s="247"/>
      <c r="D59" s="248"/>
      <c r="E59" s="249"/>
      <c r="F59" s="249"/>
      <c r="G59" s="255"/>
      <c r="H59" s="251"/>
      <c r="I59" s="252"/>
      <c r="J59" s="342"/>
      <c r="K59" s="248"/>
      <c r="L59" s="253"/>
      <c r="M59" s="254"/>
      <c r="N59" s="204"/>
      <c r="O59" t="e">
        <f>+(#REF!*1)-V59</f>
        <v>#REF!</v>
      </c>
      <c r="P59" s="134" t="e">
        <f>+#REF!-O59-W59</f>
        <v>#REF!</v>
      </c>
      <c r="Q59" s="11" t="e">
        <f>+#REF!-O59</f>
        <v>#REF!</v>
      </c>
      <c r="R59" t="e">
        <f>+#REF!*$T$3</f>
        <v>#REF!</v>
      </c>
      <c r="S59" t="e">
        <f>+R59*550</f>
        <v>#REF!</v>
      </c>
      <c r="T59" t="e">
        <f>+IF(#REF!&lt;&gt;"",#REF!,"")</f>
        <v>#REF!</v>
      </c>
      <c r="U59" t="e">
        <f>+RANK(#REF!,$H$6:$H$1048576,1)</f>
        <v>#REF!</v>
      </c>
    </row>
    <row r="60" spans="2:21" x14ac:dyDescent="0.2">
      <c r="B60" s="246"/>
      <c r="C60" s="247"/>
      <c r="D60" s="248"/>
      <c r="E60" s="249"/>
      <c r="F60" s="249"/>
      <c r="G60" s="255"/>
      <c r="H60" s="251"/>
      <c r="I60" s="252"/>
      <c r="J60" s="342"/>
      <c r="K60" s="248"/>
      <c r="L60" s="253"/>
      <c r="M60" s="254"/>
      <c r="N60" s="204"/>
      <c r="O60" t="e">
        <f>+(#REF!*1)-V60</f>
        <v>#REF!</v>
      </c>
      <c r="P60" s="134" t="e">
        <f>+#REF!-O60-W60</f>
        <v>#REF!</v>
      </c>
      <c r="Q60" s="11" t="e">
        <f>+#REF!-O60</f>
        <v>#REF!</v>
      </c>
      <c r="R60" t="e">
        <f>+#REF!*$T$3</f>
        <v>#REF!</v>
      </c>
      <c r="S60" t="e">
        <f>+R60*550</f>
        <v>#REF!</v>
      </c>
      <c r="T60" t="e">
        <f>+IF(#REF!&lt;&gt;"",#REF!,"")</f>
        <v>#REF!</v>
      </c>
      <c r="U60" t="e">
        <f>+RANK(#REF!,$H$6:$H$1048576,1)</f>
        <v>#REF!</v>
      </c>
    </row>
    <row r="61" spans="2:21" x14ac:dyDescent="0.2">
      <c r="B61" s="246"/>
      <c r="C61" s="247"/>
      <c r="D61" s="248"/>
      <c r="E61" s="249"/>
      <c r="F61" s="249"/>
      <c r="G61" s="255"/>
      <c r="H61" s="251"/>
      <c r="I61" s="252"/>
      <c r="J61" s="342"/>
      <c r="K61" s="248"/>
      <c r="L61" s="253"/>
      <c r="M61" s="254"/>
      <c r="N61" s="204"/>
      <c r="O61" t="e">
        <f>+(#REF!*1)-V61</f>
        <v>#REF!</v>
      </c>
      <c r="P61" s="134" t="e">
        <f>+#REF!-O61-W61</f>
        <v>#REF!</v>
      </c>
      <c r="Q61" s="11" t="e">
        <f>+#REF!-O61</f>
        <v>#REF!</v>
      </c>
      <c r="R61" t="e">
        <f>+#REF!*$T$3</f>
        <v>#REF!</v>
      </c>
      <c r="S61" t="e">
        <f t="shared" ref="S61:S69" si="11">+R61*550</f>
        <v>#REF!</v>
      </c>
      <c r="T61" t="e">
        <f>+IF(#REF!&lt;&gt;"",#REF!,"")</f>
        <v>#REF!</v>
      </c>
      <c r="U61" t="e">
        <f>+RANK(#REF!,$H$6:$H$1048576,1)</f>
        <v>#REF!</v>
      </c>
    </row>
    <row r="62" spans="2:21" x14ac:dyDescent="0.2">
      <c r="B62" s="246"/>
      <c r="C62" s="247"/>
      <c r="D62" s="248"/>
      <c r="E62" s="249"/>
      <c r="F62" s="249"/>
      <c r="G62" s="255"/>
      <c r="H62" s="251"/>
      <c r="I62" s="252"/>
      <c r="J62" s="342"/>
      <c r="K62" s="248"/>
      <c r="L62" s="253"/>
      <c r="M62" s="254"/>
      <c r="N62" s="204"/>
      <c r="O62" t="e">
        <f>+(#REF!*1)-V62</f>
        <v>#REF!</v>
      </c>
      <c r="P62" s="134" t="e">
        <f>+#REF!-O62-W62</f>
        <v>#REF!</v>
      </c>
      <c r="Q62" s="11" t="e">
        <f>+#REF!-O62</f>
        <v>#REF!</v>
      </c>
      <c r="R62" t="e">
        <f>+#REF!*$T$3</f>
        <v>#REF!</v>
      </c>
      <c r="S62" t="e">
        <f t="shared" si="11"/>
        <v>#REF!</v>
      </c>
      <c r="T62" t="e">
        <f>+IF(#REF!&lt;&gt;"",#REF!,"")</f>
        <v>#REF!</v>
      </c>
      <c r="U62" t="e">
        <f>+RANK(#REF!,$H$6:$H$1048576,1)</f>
        <v>#REF!</v>
      </c>
    </row>
    <row r="63" spans="2:21" x14ac:dyDescent="0.2">
      <c r="B63" s="246"/>
      <c r="C63" s="247"/>
      <c r="D63" s="248"/>
      <c r="E63" s="249"/>
      <c r="F63" s="249"/>
      <c r="G63" s="255"/>
      <c r="H63" s="251"/>
      <c r="I63" s="252"/>
      <c r="J63" s="342"/>
      <c r="K63" s="248"/>
      <c r="L63" s="253"/>
      <c r="M63" s="254"/>
      <c r="N63" s="204"/>
      <c r="O63" t="e">
        <f>+(#REF!*1)-V63</f>
        <v>#REF!</v>
      </c>
      <c r="P63" s="134" t="e">
        <f>+#REF!-O63-W63</f>
        <v>#REF!</v>
      </c>
      <c r="Q63" s="11" t="e">
        <f>+#REF!-O63</f>
        <v>#REF!</v>
      </c>
      <c r="R63" t="e">
        <f>+#REF!*$T$3</f>
        <v>#REF!</v>
      </c>
      <c r="S63" t="e">
        <f t="shared" si="11"/>
        <v>#REF!</v>
      </c>
      <c r="T63" t="e">
        <f>+IF(#REF!&lt;&gt;"",#REF!,"")</f>
        <v>#REF!</v>
      </c>
      <c r="U63" t="e">
        <f>+RANK(#REF!,$H$6:$H$1048576,1)</f>
        <v>#REF!</v>
      </c>
    </row>
    <row r="64" spans="2:21" x14ac:dyDescent="0.2">
      <c r="B64" s="246"/>
      <c r="C64" s="247"/>
      <c r="D64" s="248"/>
      <c r="E64" s="249"/>
      <c r="F64" s="249"/>
      <c r="G64" s="255"/>
      <c r="H64" s="251"/>
      <c r="I64" s="252"/>
      <c r="J64" s="342"/>
      <c r="K64" s="248"/>
      <c r="L64" s="253"/>
      <c r="M64" s="254"/>
      <c r="N64" s="204"/>
      <c r="O64" t="e">
        <f>+(#REF!*1)-V64</f>
        <v>#REF!</v>
      </c>
      <c r="P64" s="134" t="e">
        <f>+#REF!-O64-W64</f>
        <v>#REF!</v>
      </c>
      <c r="Q64" s="11" t="e">
        <f>+#REF!-O64</f>
        <v>#REF!</v>
      </c>
      <c r="R64" t="e">
        <f>+#REF!*$T$3</f>
        <v>#REF!</v>
      </c>
      <c r="S64" t="e">
        <f t="shared" si="11"/>
        <v>#REF!</v>
      </c>
      <c r="T64" t="e">
        <f>+IF(#REF!&lt;&gt;"",#REF!,"")</f>
        <v>#REF!</v>
      </c>
      <c r="U64" t="e">
        <f>+RANK(#REF!,$H$6:$H$1048576,1)</f>
        <v>#REF!</v>
      </c>
    </row>
    <row r="65" spans="2:21" x14ac:dyDescent="0.2">
      <c r="B65" s="246"/>
      <c r="C65" s="247"/>
      <c r="D65" s="248"/>
      <c r="E65" s="249"/>
      <c r="F65" s="249"/>
      <c r="G65" s="255"/>
      <c r="H65" s="251"/>
      <c r="I65" s="252"/>
      <c r="J65" s="342"/>
      <c r="K65" s="248"/>
      <c r="L65" s="253"/>
      <c r="M65" s="254"/>
      <c r="N65" s="204"/>
      <c r="O65">
        <f>+(E78*1)-V65</f>
        <v>0</v>
      </c>
      <c r="P65" s="134">
        <f>+I78-O65-W65</f>
        <v>0</v>
      </c>
      <c r="Q65" s="11">
        <f>+G78-O65</f>
        <v>0</v>
      </c>
      <c r="R65">
        <f>+E78*$T$3</f>
        <v>0</v>
      </c>
      <c r="S65">
        <f t="shared" si="11"/>
        <v>0</v>
      </c>
      <c r="T65" t="str">
        <f>+IF(K78&lt;&gt;"",K78,"")</f>
        <v/>
      </c>
      <c r="U65" t="e">
        <f>+RANK(H78,$H$6:$H$1048576,1)</f>
        <v>#N/A</v>
      </c>
    </row>
    <row r="66" spans="2:21" x14ac:dyDescent="0.2">
      <c r="B66" s="246"/>
      <c r="C66" s="247"/>
      <c r="D66" s="248"/>
      <c r="E66" s="249"/>
      <c r="F66" s="249"/>
      <c r="G66" s="255"/>
      <c r="H66" s="251"/>
      <c r="I66" s="252"/>
      <c r="J66" s="342"/>
      <c r="K66" s="248"/>
      <c r="L66" s="253"/>
      <c r="M66" s="254"/>
      <c r="N66" s="204"/>
      <c r="O66">
        <f>+(E79*1)-V66</f>
        <v>0</v>
      </c>
      <c r="P66" s="134">
        <f>+I79-O66-W66</f>
        <v>0</v>
      </c>
      <c r="Q66" s="11">
        <f>+G79-O66</f>
        <v>0</v>
      </c>
      <c r="R66">
        <f>+E79*$T$3</f>
        <v>0</v>
      </c>
      <c r="S66">
        <f t="shared" si="11"/>
        <v>0</v>
      </c>
      <c r="T66" t="str">
        <f>+IF(K79&lt;&gt;"",K79,"")</f>
        <v/>
      </c>
      <c r="U66" t="e">
        <f>+RANK(H79,$H$6:$H$1048576,1)</f>
        <v>#N/A</v>
      </c>
    </row>
    <row r="67" spans="2:21" x14ac:dyDescent="0.2">
      <c r="B67" s="246"/>
      <c r="C67" s="247"/>
      <c r="D67" s="248"/>
      <c r="E67" s="249"/>
      <c r="F67" s="249"/>
      <c r="G67" s="255"/>
      <c r="H67" s="251"/>
      <c r="I67" s="252"/>
      <c r="J67" s="342"/>
      <c r="K67" s="248"/>
      <c r="L67" s="253"/>
      <c r="M67" s="254"/>
      <c r="N67" s="204"/>
      <c r="O67">
        <f>+(E80*1)-V67</f>
        <v>0</v>
      </c>
      <c r="P67" s="134">
        <f>+I80-O67-W67</f>
        <v>0</v>
      </c>
      <c r="Q67" s="11">
        <f>+G80-O67</f>
        <v>0</v>
      </c>
      <c r="R67">
        <f>+E80*$T$3</f>
        <v>0</v>
      </c>
      <c r="S67">
        <f t="shared" si="11"/>
        <v>0</v>
      </c>
      <c r="T67" t="str">
        <f>+IF(K80&lt;&gt;"",K80,"")</f>
        <v/>
      </c>
      <c r="U67" t="e">
        <f>+RANK(H80,$H$6:$H$1048576,1)</f>
        <v>#N/A</v>
      </c>
    </row>
    <row r="68" spans="2:21" x14ac:dyDescent="0.2">
      <c r="B68" s="246"/>
      <c r="C68" s="247"/>
      <c r="D68" s="248"/>
      <c r="E68" s="249"/>
      <c r="F68" s="249"/>
      <c r="G68" s="255"/>
      <c r="H68" s="251"/>
      <c r="I68" s="252"/>
      <c r="J68" s="342"/>
      <c r="K68" s="248"/>
      <c r="L68" s="253"/>
      <c r="M68" s="254"/>
      <c r="N68" s="204"/>
      <c r="O68">
        <f>+(E81*1)-V68</f>
        <v>0</v>
      </c>
      <c r="P68" s="134">
        <f>+I81-O68-W68</f>
        <v>0</v>
      </c>
      <c r="Q68" s="11">
        <f>+G81-O68</f>
        <v>0</v>
      </c>
      <c r="R68">
        <f>+E81*$T$3</f>
        <v>0</v>
      </c>
      <c r="S68">
        <f t="shared" si="11"/>
        <v>0</v>
      </c>
      <c r="T68" t="str">
        <f>+IF(K81&lt;&gt;"",K81,"")</f>
        <v/>
      </c>
      <c r="U68" t="e">
        <f>+RANK(H81,$H$6:$H$1048576,1)</f>
        <v>#N/A</v>
      </c>
    </row>
    <row r="69" spans="2:21" x14ac:dyDescent="0.2">
      <c r="B69" s="246"/>
      <c r="C69" s="247"/>
      <c r="D69" s="248"/>
      <c r="E69" s="249"/>
      <c r="F69" s="249"/>
      <c r="G69" s="255"/>
      <c r="H69" s="251"/>
      <c r="I69" s="252"/>
      <c r="J69" s="342"/>
      <c r="K69" s="248"/>
      <c r="L69" s="253"/>
      <c r="M69" s="254"/>
      <c r="N69" s="204"/>
      <c r="O69">
        <f>+(E82*1)-V69</f>
        <v>0</v>
      </c>
      <c r="P69" s="134">
        <f>+I82-O69-W69</f>
        <v>0</v>
      </c>
      <c r="Q69" s="11">
        <f>+G82-O69</f>
        <v>0</v>
      </c>
      <c r="R69">
        <f>+E82*$T$3</f>
        <v>0</v>
      </c>
      <c r="S69">
        <f t="shared" si="11"/>
        <v>0</v>
      </c>
      <c r="T69" t="str">
        <f>+IF(K82&lt;&gt;"",K82,"")</f>
        <v/>
      </c>
      <c r="U69" t="e">
        <f>+RANK(H82,$H$6:$H$1048576,1)</f>
        <v>#N/A</v>
      </c>
    </row>
    <row r="70" spans="2:21" x14ac:dyDescent="0.2">
      <c r="B70" s="246"/>
      <c r="C70" s="247"/>
      <c r="D70" s="248"/>
      <c r="E70" s="249"/>
      <c r="F70" s="249"/>
      <c r="G70" s="255"/>
      <c r="H70" s="251"/>
      <c r="I70" s="252"/>
      <c r="J70" s="342"/>
      <c r="K70" s="248"/>
      <c r="L70" s="253"/>
      <c r="M70" s="254"/>
      <c r="N70" s="204"/>
    </row>
    <row r="71" spans="2:21" x14ac:dyDescent="0.2">
      <c r="B71" s="246"/>
      <c r="C71" s="256"/>
      <c r="D71" s="248"/>
      <c r="E71" s="249"/>
      <c r="F71" s="249"/>
      <c r="G71" s="257"/>
      <c r="H71" s="251"/>
      <c r="I71" s="222"/>
      <c r="J71" s="343"/>
      <c r="K71" s="248"/>
      <c r="L71" s="253"/>
      <c r="M71" s="254"/>
      <c r="N71" s="204"/>
    </row>
    <row r="72" spans="2:21" x14ac:dyDescent="0.2">
      <c r="B72" s="246"/>
      <c r="C72" s="247"/>
      <c r="D72" s="248"/>
      <c r="E72" s="249"/>
      <c r="F72" s="249"/>
      <c r="G72" s="257"/>
      <c r="H72" s="251"/>
      <c r="I72" s="222"/>
      <c r="J72" s="343"/>
      <c r="K72" s="248"/>
      <c r="L72" s="253"/>
      <c r="M72" s="254"/>
      <c r="N72" s="204"/>
    </row>
    <row r="73" spans="2:21" x14ac:dyDescent="0.2">
      <c r="B73" s="246"/>
      <c r="C73" s="247"/>
      <c r="D73" s="248"/>
      <c r="E73" s="249"/>
      <c r="F73" s="249"/>
      <c r="G73" s="255"/>
      <c r="H73" s="251"/>
      <c r="I73" s="222"/>
      <c r="J73" s="343"/>
      <c r="K73" s="248"/>
      <c r="L73" s="253"/>
      <c r="M73" s="254"/>
      <c r="N73" s="204"/>
    </row>
    <row r="74" spans="2:21" x14ac:dyDescent="0.2">
      <c r="B74" s="246"/>
      <c r="C74" s="247"/>
      <c r="D74" s="248"/>
      <c r="E74" s="249"/>
      <c r="F74" s="249"/>
      <c r="G74" s="255"/>
      <c r="H74" s="251"/>
      <c r="I74" s="222"/>
      <c r="J74" s="343"/>
      <c r="K74" s="248"/>
      <c r="L74" s="253"/>
      <c r="M74" s="254"/>
      <c r="N74" s="204"/>
    </row>
    <row r="75" spans="2:21" x14ac:dyDescent="0.2">
      <c r="B75" s="246"/>
      <c r="C75" s="247"/>
      <c r="D75" s="248"/>
      <c r="E75" s="249"/>
      <c r="F75" s="249"/>
      <c r="G75" s="255"/>
      <c r="H75" s="251"/>
      <c r="I75" s="222"/>
      <c r="J75" s="343"/>
      <c r="K75" s="248"/>
      <c r="L75" s="253"/>
      <c r="M75" s="254"/>
      <c r="N75" s="204"/>
    </row>
    <row r="76" spans="2:21" x14ac:dyDescent="0.2">
      <c r="B76" s="246"/>
      <c r="C76" s="256"/>
      <c r="D76" s="248"/>
      <c r="E76" s="249"/>
      <c r="F76" s="249"/>
      <c r="G76" s="199"/>
      <c r="H76" s="258"/>
      <c r="I76" s="223"/>
      <c r="J76" s="344"/>
      <c r="K76" s="248"/>
      <c r="L76" s="253"/>
      <c r="M76" s="254"/>
      <c r="N76" s="204"/>
    </row>
    <row r="77" spans="2:21" x14ac:dyDescent="0.2">
      <c r="B77" s="246"/>
      <c r="C77" s="247"/>
      <c r="D77" s="248"/>
      <c r="E77" s="249"/>
      <c r="F77" s="249"/>
      <c r="G77" s="255"/>
      <c r="H77" s="251"/>
      <c r="I77" s="222"/>
      <c r="J77" s="343"/>
      <c r="K77" s="248"/>
      <c r="L77" s="253"/>
      <c r="M77" s="254"/>
      <c r="N77" s="204"/>
    </row>
    <row r="78" spans="2:21" x14ac:dyDescent="0.2">
      <c r="B78" s="246"/>
      <c r="C78" s="256"/>
      <c r="D78" s="248"/>
      <c r="E78" s="249"/>
      <c r="F78" s="249"/>
      <c r="G78" s="199"/>
      <c r="H78" s="258"/>
      <c r="I78" s="223"/>
      <c r="J78" s="344"/>
      <c r="K78" s="248"/>
      <c r="L78" s="253"/>
      <c r="M78" s="254"/>
      <c r="N78" s="259"/>
    </row>
    <row r="79" spans="2:21" x14ac:dyDescent="0.2">
      <c r="B79" s="246"/>
      <c r="C79" s="256"/>
      <c r="D79" s="248"/>
      <c r="E79" s="249"/>
      <c r="F79" s="249"/>
      <c r="G79" s="255"/>
      <c r="H79" s="258"/>
      <c r="I79" s="223"/>
      <c r="J79" s="344"/>
      <c r="K79" s="248"/>
      <c r="L79" s="253"/>
      <c r="M79" s="254"/>
      <c r="N79" s="259"/>
    </row>
    <row r="80" spans="2:21" x14ac:dyDescent="0.2">
      <c r="B80" s="246"/>
      <c r="C80" s="247"/>
      <c r="D80" s="248"/>
      <c r="E80" s="249"/>
      <c r="F80" s="249"/>
      <c r="G80" s="255"/>
      <c r="H80" s="251"/>
      <c r="I80" s="222"/>
      <c r="J80" s="343"/>
      <c r="K80" s="248"/>
      <c r="L80" s="253"/>
      <c r="M80" s="254"/>
      <c r="N80" s="259"/>
    </row>
    <row r="81" spans="2:14" x14ac:dyDescent="0.2">
      <c r="B81" s="246"/>
      <c r="C81" s="247"/>
      <c r="D81" s="248"/>
      <c r="E81" s="249"/>
      <c r="F81" s="249"/>
      <c r="G81" s="255"/>
      <c r="H81" s="251"/>
      <c r="I81" s="222"/>
      <c r="J81" s="343"/>
      <c r="K81" s="248"/>
      <c r="L81" s="253"/>
      <c r="M81" s="254"/>
      <c r="N81" s="259"/>
    </row>
    <row r="82" spans="2:14" x14ac:dyDescent="0.2">
      <c r="B82" s="246"/>
      <c r="C82" s="247"/>
      <c r="D82" s="248"/>
      <c r="E82" s="249"/>
      <c r="F82" s="249"/>
      <c r="G82" s="255"/>
      <c r="H82" s="251"/>
      <c r="I82" s="222"/>
      <c r="J82" s="343"/>
      <c r="K82" s="248"/>
      <c r="L82" s="253"/>
      <c r="M82" s="254"/>
      <c r="N82" s="259"/>
    </row>
    <row r="83" spans="2:14" x14ac:dyDescent="0.2">
      <c r="B83" s="246"/>
      <c r="C83" s="256"/>
      <c r="D83" s="248"/>
      <c r="E83" s="249"/>
      <c r="F83" s="249"/>
      <c r="G83" s="199"/>
      <c r="H83" s="258"/>
      <c r="I83" s="223"/>
      <c r="J83" s="344"/>
      <c r="K83" s="248"/>
      <c r="L83" s="204"/>
      <c r="M83" s="254"/>
      <c r="N83" s="259"/>
    </row>
    <row r="84" spans="2:14" x14ac:dyDescent="0.2">
      <c r="B84" s="246"/>
      <c r="C84" s="247"/>
      <c r="D84" s="248"/>
      <c r="E84" s="249"/>
      <c r="F84" s="249"/>
      <c r="G84" s="255"/>
      <c r="H84" s="251"/>
      <c r="I84" s="222"/>
      <c r="J84" s="343"/>
      <c r="K84" s="248"/>
      <c r="L84" s="253"/>
      <c r="M84" s="254"/>
      <c r="N84" s="259"/>
    </row>
    <row r="85" spans="2:14" x14ac:dyDescent="0.2">
      <c r="B85" s="246"/>
      <c r="C85" s="247"/>
      <c r="D85" s="248"/>
      <c r="E85" s="249"/>
      <c r="F85" s="249"/>
      <c r="G85" s="257"/>
      <c r="H85" s="251"/>
      <c r="I85" s="222"/>
      <c r="J85" s="343"/>
      <c r="K85" s="248"/>
      <c r="L85" s="253"/>
      <c r="M85" s="254"/>
      <c r="N85" s="259"/>
    </row>
    <row r="86" spans="2:14" x14ac:dyDescent="0.2">
      <c r="B86" s="246"/>
      <c r="C86" s="247"/>
      <c r="D86" s="248"/>
      <c r="E86" s="249"/>
      <c r="F86" s="249"/>
      <c r="G86" s="255"/>
      <c r="H86" s="251"/>
      <c r="I86" s="222"/>
      <c r="J86" s="343"/>
      <c r="K86" s="248"/>
      <c r="L86" s="253"/>
      <c r="M86" s="254"/>
      <c r="N86" s="259"/>
    </row>
    <row r="87" spans="2:14" x14ac:dyDescent="0.2">
      <c r="B87" s="246"/>
      <c r="C87" s="247"/>
      <c r="D87" s="248"/>
      <c r="E87" s="249"/>
      <c r="F87" s="249"/>
      <c r="G87" s="255"/>
      <c r="H87" s="251"/>
      <c r="I87" s="222"/>
      <c r="J87" s="343"/>
      <c r="K87" s="248"/>
      <c r="L87" s="253"/>
      <c r="M87" s="254"/>
      <c r="N87" s="259"/>
    </row>
    <row r="88" spans="2:14" x14ac:dyDescent="0.2">
      <c r="B88" s="246"/>
      <c r="C88" s="247"/>
      <c r="D88" s="248"/>
      <c r="E88" s="249"/>
      <c r="F88" s="249"/>
      <c r="G88" s="255"/>
      <c r="H88" s="251"/>
      <c r="I88" s="222"/>
      <c r="J88" s="343"/>
      <c r="K88" s="248"/>
      <c r="L88" s="253"/>
      <c r="M88" s="254"/>
      <c r="N88" s="259"/>
    </row>
    <row r="89" spans="2:14" x14ac:dyDescent="0.2">
      <c r="B89" s="246"/>
      <c r="C89" s="247"/>
      <c r="D89" s="248"/>
      <c r="E89" s="249"/>
      <c r="F89" s="249"/>
      <c r="G89" s="257"/>
      <c r="H89" s="251"/>
      <c r="I89" s="222"/>
      <c r="J89" s="343"/>
      <c r="K89" s="248"/>
      <c r="L89" s="253"/>
      <c r="M89" s="254"/>
      <c r="N89" s="259"/>
    </row>
    <row r="90" spans="2:14" x14ac:dyDescent="0.2">
      <c r="B90" s="246"/>
      <c r="C90" s="247"/>
      <c r="D90" s="248"/>
      <c r="E90" s="249"/>
      <c r="F90" s="249"/>
      <c r="G90" s="255"/>
      <c r="H90" s="251"/>
      <c r="I90" s="222"/>
      <c r="J90" s="343"/>
      <c r="K90" s="248"/>
      <c r="L90" s="253"/>
      <c r="M90" s="254"/>
      <c r="N90" s="259"/>
    </row>
    <row r="91" spans="2:14" x14ac:dyDescent="0.2">
      <c r="B91" s="246"/>
      <c r="C91" s="247"/>
      <c r="D91" s="248"/>
      <c r="E91" s="249"/>
      <c r="F91" s="249"/>
      <c r="G91" s="255"/>
      <c r="H91" s="251"/>
      <c r="I91" s="222"/>
      <c r="J91" s="343"/>
      <c r="K91" s="248"/>
      <c r="L91" s="204"/>
      <c r="M91" s="254"/>
      <c r="N91" s="259"/>
    </row>
    <row r="92" spans="2:14" x14ac:dyDescent="0.2">
      <c r="B92" s="246"/>
      <c r="C92" s="256"/>
      <c r="D92" s="248"/>
      <c r="E92" s="249"/>
      <c r="F92" s="249"/>
      <c r="G92" s="199"/>
      <c r="H92" s="258"/>
      <c r="I92" s="223"/>
      <c r="J92" s="344"/>
      <c r="K92" s="248"/>
      <c r="L92" s="204"/>
      <c r="M92" s="254"/>
      <c r="N92" s="259"/>
    </row>
    <row r="93" spans="2:14" x14ac:dyDescent="0.2">
      <c r="B93" s="246"/>
      <c r="C93" s="247"/>
      <c r="D93" s="248"/>
      <c r="E93" s="249"/>
      <c r="F93" s="249"/>
      <c r="G93" s="255"/>
      <c r="H93" s="251"/>
      <c r="I93" s="222"/>
      <c r="J93" s="343"/>
      <c r="K93" s="248"/>
      <c r="L93" s="253"/>
      <c r="M93" s="254"/>
      <c r="N93" s="259"/>
    </row>
    <row r="94" spans="2:14" x14ac:dyDescent="0.2">
      <c r="B94" s="246"/>
      <c r="C94" s="247"/>
      <c r="D94" s="248"/>
      <c r="E94" s="249"/>
      <c r="F94" s="249"/>
      <c r="G94" s="255"/>
      <c r="H94" s="251"/>
      <c r="I94" s="222"/>
      <c r="J94" s="343"/>
      <c r="K94" s="248"/>
      <c r="L94" s="253"/>
      <c r="M94" s="254"/>
      <c r="N94" s="259"/>
    </row>
    <row r="95" spans="2:14" x14ac:dyDescent="0.2">
      <c r="B95" s="246"/>
      <c r="C95" s="247"/>
      <c r="D95" s="248"/>
      <c r="E95" s="249"/>
      <c r="F95" s="249"/>
      <c r="G95" s="255"/>
      <c r="H95" s="251"/>
      <c r="I95" s="222"/>
      <c r="J95" s="343"/>
      <c r="K95" s="248"/>
      <c r="L95" s="204"/>
      <c r="M95" s="254"/>
      <c r="N95" s="259"/>
    </row>
    <row r="96" spans="2:14" x14ac:dyDescent="0.2">
      <c r="B96" s="246"/>
      <c r="C96" s="247"/>
      <c r="D96" s="248"/>
      <c r="E96" s="249"/>
      <c r="F96" s="249"/>
      <c r="G96" s="255"/>
      <c r="H96" s="251"/>
      <c r="I96" s="222"/>
      <c r="J96" s="343"/>
      <c r="K96" s="248"/>
      <c r="L96" s="204"/>
      <c r="M96" s="254"/>
      <c r="N96" s="259"/>
    </row>
    <row r="97" spans="2:14" x14ac:dyDescent="0.2">
      <c r="B97" s="246"/>
      <c r="C97" s="256"/>
      <c r="D97" s="248"/>
      <c r="E97" s="249"/>
      <c r="F97" s="249"/>
      <c r="G97" s="255"/>
      <c r="H97" s="260"/>
      <c r="I97" s="261"/>
      <c r="J97" s="345"/>
      <c r="K97" s="248"/>
      <c r="L97" s="204"/>
      <c r="M97" s="254"/>
      <c r="N97" s="259"/>
    </row>
    <row r="98" spans="2:14" x14ac:dyDescent="0.2">
      <c r="B98" s="246"/>
      <c r="C98" s="247"/>
      <c r="D98" s="248"/>
      <c r="E98" s="249"/>
      <c r="F98" s="249"/>
      <c r="G98" s="255"/>
      <c r="H98" s="251"/>
      <c r="I98" s="222"/>
      <c r="J98" s="343"/>
      <c r="K98" s="248"/>
      <c r="L98" s="204"/>
      <c r="M98" s="254"/>
      <c r="N98" s="259"/>
    </row>
    <row r="99" spans="2:14" x14ac:dyDescent="0.2">
      <c r="B99" s="246"/>
      <c r="C99" s="247"/>
      <c r="D99" s="248"/>
      <c r="E99" s="249"/>
      <c r="F99" s="249"/>
      <c r="G99" s="255"/>
      <c r="H99" s="251"/>
      <c r="I99" s="222"/>
      <c r="J99" s="343"/>
      <c r="K99" s="248"/>
      <c r="L99" s="253"/>
      <c r="M99" s="254"/>
      <c r="N99" s="259"/>
    </row>
    <row r="100" spans="2:14" x14ac:dyDescent="0.2">
      <c r="B100" s="246"/>
      <c r="C100" s="247"/>
      <c r="D100" s="248"/>
      <c r="E100" s="249"/>
      <c r="F100" s="249"/>
      <c r="G100" s="257"/>
      <c r="H100" s="251"/>
      <c r="I100" s="222"/>
      <c r="J100" s="343"/>
      <c r="K100" s="248"/>
      <c r="L100" s="253"/>
      <c r="M100" s="254"/>
      <c r="N100" s="259"/>
    </row>
    <row r="101" spans="2:14" x14ac:dyDescent="0.2">
      <c r="B101" s="246"/>
      <c r="C101" s="247"/>
      <c r="D101" s="248"/>
      <c r="E101" s="249"/>
      <c r="F101" s="249"/>
      <c r="G101" s="255"/>
      <c r="H101" s="251"/>
      <c r="I101" s="222"/>
      <c r="J101" s="343"/>
      <c r="K101" s="248"/>
      <c r="L101" s="253"/>
      <c r="M101" s="254"/>
      <c r="N101" s="259"/>
    </row>
    <row r="102" spans="2:14" x14ac:dyDescent="0.2">
      <c r="B102" s="246"/>
      <c r="C102" s="256"/>
      <c r="D102" s="248"/>
      <c r="E102" s="249"/>
      <c r="F102" s="249"/>
      <c r="G102" s="199"/>
      <c r="H102" s="258"/>
      <c r="I102" s="223"/>
      <c r="J102" s="344"/>
      <c r="K102" s="248"/>
      <c r="L102" s="253"/>
      <c r="M102" s="254"/>
      <c r="N102" s="259"/>
    </row>
    <row r="103" spans="2:14" x14ac:dyDescent="0.2">
      <c r="B103" s="246"/>
      <c r="C103" s="247"/>
      <c r="D103" s="248"/>
      <c r="E103" s="249"/>
      <c r="F103" s="249"/>
      <c r="G103" s="255"/>
      <c r="H103" s="251"/>
      <c r="I103" s="222"/>
      <c r="J103" s="343"/>
      <c r="K103" s="248"/>
      <c r="L103" s="253"/>
      <c r="M103" s="254"/>
      <c r="N103" s="259"/>
    </row>
    <row r="104" spans="2:14" x14ac:dyDescent="0.2">
      <c r="B104" s="246"/>
      <c r="C104" s="247"/>
      <c r="D104" s="248"/>
      <c r="E104" s="249"/>
      <c r="F104" s="249"/>
      <c r="G104" s="257"/>
      <c r="H104" s="251"/>
      <c r="I104" s="222"/>
      <c r="J104" s="343"/>
      <c r="K104" s="248"/>
      <c r="L104" s="253"/>
      <c r="M104" s="254"/>
      <c r="N104" s="259"/>
    </row>
    <row r="105" spans="2:14" x14ac:dyDescent="0.2">
      <c r="B105" s="246"/>
      <c r="C105" s="247"/>
      <c r="D105" s="248"/>
      <c r="E105" s="249"/>
      <c r="F105" s="249"/>
      <c r="G105" s="255"/>
      <c r="H105" s="251"/>
      <c r="I105" s="222"/>
      <c r="J105" s="343"/>
      <c r="K105" s="248"/>
      <c r="L105" s="253"/>
      <c r="M105" s="254"/>
      <c r="N105" s="259"/>
    </row>
    <row r="106" spans="2:14" x14ac:dyDescent="0.2">
      <c r="B106" s="246"/>
      <c r="C106" s="247"/>
      <c r="D106" s="248"/>
      <c r="E106" s="249"/>
      <c r="F106" s="249"/>
      <c r="G106" s="255"/>
      <c r="H106" s="251"/>
      <c r="I106" s="222"/>
      <c r="J106" s="343"/>
      <c r="K106" s="248"/>
      <c r="L106" s="253"/>
      <c r="M106" s="254"/>
      <c r="N106" s="259"/>
    </row>
    <row r="107" spans="2:14" x14ac:dyDescent="0.2">
      <c r="B107" s="246"/>
      <c r="C107" s="247"/>
      <c r="D107" s="248"/>
      <c r="E107" s="249"/>
      <c r="F107" s="249"/>
      <c r="G107" s="255"/>
      <c r="H107" s="251"/>
      <c r="I107" s="222"/>
      <c r="J107" s="343"/>
      <c r="K107" s="248"/>
      <c r="L107" s="253"/>
      <c r="M107" s="254"/>
      <c r="N107" s="259"/>
    </row>
    <row r="108" spans="2:14" x14ac:dyDescent="0.2">
      <c r="B108" s="246"/>
      <c r="C108" s="247"/>
      <c r="D108" s="248"/>
      <c r="E108" s="249"/>
      <c r="F108" s="249"/>
      <c r="G108" s="255"/>
      <c r="H108" s="251"/>
      <c r="I108" s="222"/>
      <c r="J108" s="343"/>
      <c r="K108" s="248"/>
      <c r="L108" s="253"/>
      <c r="M108" s="254"/>
      <c r="N108" s="259"/>
    </row>
    <row r="109" spans="2:14" x14ac:dyDescent="0.2">
      <c r="B109" s="246"/>
      <c r="C109" s="247"/>
      <c r="D109" s="248"/>
      <c r="E109" s="249"/>
      <c r="F109" s="249"/>
      <c r="G109" s="255"/>
      <c r="H109" s="251"/>
      <c r="I109" s="222"/>
      <c r="J109" s="343"/>
      <c r="K109" s="248"/>
      <c r="L109" s="253"/>
      <c r="M109" s="254"/>
      <c r="N109" s="259"/>
    </row>
    <row r="110" spans="2:14" x14ac:dyDescent="0.2">
      <c r="B110" s="246"/>
      <c r="C110" s="247"/>
      <c r="D110" s="248"/>
      <c r="E110" s="249"/>
      <c r="F110" s="249"/>
      <c r="G110" s="257"/>
      <c r="H110" s="251"/>
      <c r="I110" s="222"/>
      <c r="J110" s="343"/>
      <c r="K110" s="248"/>
      <c r="L110" s="253"/>
      <c r="M110" s="254"/>
      <c r="N110" s="259"/>
    </row>
    <row r="111" spans="2:14" x14ac:dyDescent="0.2">
      <c r="B111" s="246"/>
      <c r="C111" s="247"/>
      <c r="D111" s="248"/>
      <c r="E111" s="249"/>
      <c r="F111" s="249"/>
      <c r="G111" s="255"/>
      <c r="H111" s="251"/>
      <c r="I111" s="222"/>
      <c r="J111" s="343"/>
      <c r="K111" s="248"/>
      <c r="L111" s="253"/>
      <c r="M111" s="254"/>
      <c r="N111" s="259"/>
    </row>
    <row r="112" spans="2:14" x14ac:dyDescent="0.2">
      <c r="B112" s="246"/>
      <c r="C112" s="247"/>
      <c r="D112" s="248"/>
      <c r="E112" s="249"/>
      <c r="F112" s="249"/>
      <c r="G112" s="257"/>
      <c r="H112" s="251"/>
      <c r="I112" s="222"/>
      <c r="J112" s="343"/>
      <c r="K112" s="248"/>
      <c r="L112" s="253"/>
      <c r="M112" s="254"/>
      <c r="N112" s="259"/>
    </row>
    <row r="113" spans="2:14" x14ac:dyDescent="0.2">
      <c r="B113" s="246"/>
      <c r="C113" s="247"/>
      <c r="D113" s="248"/>
      <c r="E113" s="249"/>
      <c r="F113" s="249"/>
      <c r="G113" s="255"/>
      <c r="H113" s="251"/>
      <c r="I113" s="222"/>
      <c r="J113" s="343"/>
      <c r="K113" s="248"/>
      <c r="L113" s="253"/>
      <c r="M113" s="254"/>
      <c r="N113" s="259"/>
    </row>
    <row r="114" spans="2:14" x14ac:dyDescent="0.2">
      <c r="B114" s="246"/>
      <c r="C114" s="247"/>
      <c r="D114" s="248"/>
      <c r="E114" s="249"/>
      <c r="F114" s="249"/>
      <c r="G114" s="255"/>
      <c r="H114" s="251"/>
      <c r="I114" s="222"/>
      <c r="J114" s="343"/>
      <c r="K114" s="248"/>
      <c r="L114" s="253"/>
      <c r="M114" s="254"/>
      <c r="N114" s="259"/>
    </row>
    <row r="115" spans="2:14" x14ac:dyDescent="0.2">
      <c r="B115" s="246"/>
      <c r="C115" s="247"/>
      <c r="D115" s="248"/>
      <c r="E115" s="249"/>
      <c r="F115" s="249"/>
      <c r="G115" s="255"/>
      <c r="H115" s="251"/>
      <c r="I115" s="222"/>
      <c r="J115" s="343"/>
      <c r="K115" s="248"/>
      <c r="L115" s="253"/>
      <c r="M115" s="254"/>
      <c r="N115" s="259"/>
    </row>
    <row r="116" spans="2:14" x14ac:dyDescent="0.2">
      <c r="B116" s="246"/>
      <c r="C116" s="256"/>
      <c r="D116" s="248"/>
      <c r="E116" s="249"/>
      <c r="F116" s="249"/>
      <c r="G116" s="199"/>
      <c r="H116" s="258"/>
      <c r="I116" s="223"/>
      <c r="J116" s="344"/>
      <c r="K116" s="248"/>
      <c r="L116" s="253"/>
      <c r="M116" s="254"/>
      <c r="N116" s="259"/>
    </row>
    <row r="117" spans="2:14" x14ac:dyDescent="0.2">
      <c r="B117" s="246"/>
      <c r="C117" s="247"/>
      <c r="D117" s="248"/>
      <c r="E117" s="249"/>
      <c r="F117" s="249"/>
      <c r="G117" s="255"/>
      <c r="H117" s="251"/>
      <c r="I117" s="222"/>
      <c r="J117" s="343"/>
      <c r="K117" s="248"/>
      <c r="L117" s="204"/>
      <c r="M117" s="254"/>
      <c r="N117" s="259"/>
    </row>
    <row r="118" spans="2:14" x14ac:dyDescent="0.2">
      <c r="B118" s="246"/>
      <c r="C118" s="247"/>
      <c r="D118" s="248"/>
      <c r="E118" s="249"/>
      <c r="F118" s="249"/>
      <c r="G118" s="257"/>
      <c r="H118" s="251"/>
      <c r="I118" s="222"/>
      <c r="J118" s="343"/>
      <c r="K118" s="248"/>
      <c r="L118" s="253"/>
      <c r="M118" s="254"/>
      <c r="N118" s="259"/>
    </row>
    <row r="119" spans="2:14" x14ac:dyDescent="0.2">
      <c r="B119" s="246"/>
      <c r="C119" s="247"/>
      <c r="D119" s="248"/>
      <c r="E119" s="249"/>
      <c r="F119" s="249"/>
      <c r="G119" s="255"/>
      <c r="H119" s="251"/>
      <c r="I119" s="222"/>
      <c r="J119" s="343"/>
      <c r="K119" s="248"/>
      <c r="L119" s="204"/>
      <c r="M119" s="254"/>
      <c r="N119" s="259"/>
    </row>
    <row r="120" spans="2:14" x14ac:dyDescent="0.2">
      <c r="B120" s="246"/>
      <c r="C120" s="247"/>
      <c r="D120" s="248"/>
      <c r="E120" s="249"/>
      <c r="F120" s="249"/>
      <c r="G120" s="255"/>
      <c r="H120" s="251"/>
      <c r="I120" s="222"/>
      <c r="J120" s="343"/>
      <c r="K120" s="248"/>
      <c r="L120" s="253"/>
      <c r="M120" s="254"/>
      <c r="N120" s="204"/>
    </row>
    <row r="121" spans="2:14" x14ac:dyDescent="0.2">
      <c r="B121" s="246"/>
      <c r="C121" s="247"/>
      <c r="D121" s="248"/>
      <c r="E121" s="249"/>
      <c r="F121" s="249"/>
      <c r="G121" s="255"/>
      <c r="H121" s="251"/>
      <c r="I121" s="222"/>
      <c r="J121" s="343"/>
      <c r="K121" s="248"/>
      <c r="L121" s="253"/>
      <c r="M121" s="254"/>
      <c r="N121" s="204"/>
    </row>
    <row r="122" spans="2:14" x14ac:dyDescent="0.2">
      <c r="B122" s="246"/>
      <c r="C122" s="247"/>
      <c r="D122" s="246"/>
      <c r="E122" s="249"/>
      <c r="F122" s="249"/>
      <c r="G122" s="262"/>
      <c r="H122" s="251"/>
      <c r="I122" s="222"/>
      <c r="J122" s="343"/>
      <c r="K122" s="248"/>
      <c r="L122" s="253"/>
      <c r="M122" s="254"/>
      <c r="N122" s="204"/>
    </row>
    <row r="123" spans="2:14" x14ac:dyDescent="0.2">
      <c r="B123" s="246"/>
      <c r="C123" s="247"/>
      <c r="D123" s="248"/>
      <c r="E123" s="249"/>
      <c r="F123" s="249"/>
      <c r="G123" s="255"/>
      <c r="H123" s="251"/>
      <c r="I123" s="222"/>
      <c r="J123" s="343"/>
      <c r="K123" s="248"/>
      <c r="L123" s="253"/>
      <c r="M123" s="254"/>
      <c r="N123" s="204"/>
    </row>
    <row r="124" spans="2:14" x14ac:dyDescent="0.2">
      <c r="B124" s="246"/>
      <c r="C124" s="247"/>
      <c r="D124" s="248"/>
      <c r="E124" s="249"/>
      <c r="F124" s="249"/>
      <c r="G124" s="255"/>
      <c r="H124" s="251"/>
      <c r="I124" s="222"/>
      <c r="J124" s="343"/>
      <c r="K124" s="248"/>
      <c r="L124" s="253"/>
      <c r="M124" s="254"/>
      <c r="N124" s="204"/>
    </row>
    <row r="125" spans="2:14" x14ac:dyDescent="0.2">
      <c r="B125" s="246"/>
      <c r="C125" s="247"/>
      <c r="D125" s="248"/>
      <c r="E125" s="249"/>
      <c r="F125" s="249"/>
      <c r="G125" s="255"/>
      <c r="H125" s="251"/>
      <c r="I125" s="222"/>
      <c r="J125" s="343"/>
      <c r="K125" s="248"/>
      <c r="L125" s="253"/>
      <c r="M125" s="254"/>
      <c r="N125" s="204"/>
    </row>
    <row r="126" spans="2:14" x14ac:dyDescent="0.2">
      <c r="B126" s="246"/>
      <c r="C126" s="247"/>
      <c r="D126" s="248"/>
      <c r="E126" s="249"/>
      <c r="F126" s="249"/>
      <c r="G126" s="255"/>
      <c r="H126" s="251"/>
      <c r="I126" s="222"/>
      <c r="J126" s="343"/>
      <c r="K126" s="248"/>
      <c r="L126" s="253"/>
      <c r="M126" s="254"/>
      <c r="N126" s="204"/>
    </row>
    <row r="127" spans="2:14" x14ac:dyDescent="0.2">
      <c r="B127" s="246"/>
      <c r="C127" s="256"/>
      <c r="D127" s="248"/>
      <c r="E127" s="249"/>
      <c r="F127" s="249"/>
      <c r="G127" s="199"/>
      <c r="H127" s="258"/>
      <c r="I127" s="223"/>
      <c r="J127" s="344"/>
      <c r="K127" s="263"/>
      <c r="L127" s="253"/>
      <c r="M127" s="254"/>
      <c r="N127" s="204"/>
    </row>
    <row r="128" spans="2:14" x14ac:dyDescent="0.2">
      <c r="B128" s="246"/>
      <c r="C128" s="247"/>
      <c r="D128" s="248"/>
      <c r="E128" s="249"/>
      <c r="F128" s="249"/>
      <c r="G128" s="255"/>
      <c r="H128" s="251"/>
      <c r="I128" s="222"/>
      <c r="J128" s="343"/>
      <c r="K128" s="248"/>
      <c r="L128" s="253"/>
      <c r="M128" s="254"/>
      <c r="N128" s="204"/>
    </row>
    <row r="129" spans="2:14" x14ac:dyDescent="0.2">
      <c r="B129" s="246"/>
      <c r="C129" s="256"/>
      <c r="D129" s="248"/>
      <c r="E129" s="249"/>
      <c r="F129" s="249"/>
      <c r="G129" s="199"/>
      <c r="H129" s="251"/>
      <c r="I129" s="222"/>
      <c r="J129" s="343"/>
      <c r="K129" s="248"/>
      <c r="L129" s="253"/>
      <c r="M129" s="254"/>
      <c r="N129" s="204"/>
    </row>
    <row r="130" spans="2:14" x14ac:dyDescent="0.2">
      <c r="B130" s="246"/>
      <c r="C130" s="247"/>
      <c r="D130" s="248"/>
      <c r="E130" s="249"/>
      <c r="F130" s="249"/>
      <c r="G130" s="255"/>
      <c r="H130" s="251"/>
      <c r="I130" s="222"/>
      <c r="J130" s="343"/>
      <c r="K130" s="248"/>
      <c r="L130" s="253"/>
      <c r="M130" s="254"/>
      <c r="N130" s="204"/>
    </row>
    <row r="131" spans="2:14" x14ac:dyDescent="0.2">
      <c r="B131" s="246"/>
      <c r="C131" s="247"/>
      <c r="D131" s="248"/>
      <c r="E131" s="249"/>
      <c r="F131" s="249"/>
      <c r="G131" s="255"/>
      <c r="H131" s="200"/>
      <c r="I131" s="222"/>
      <c r="J131" s="343"/>
      <c r="K131" s="248"/>
      <c r="L131" s="253"/>
      <c r="M131" s="254"/>
      <c r="N131" s="204"/>
    </row>
    <row r="132" spans="2:14" x14ac:dyDescent="0.2">
      <c r="B132" s="246"/>
      <c r="C132" s="247"/>
      <c r="D132" s="248"/>
      <c r="E132" s="249"/>
      <c r="F132" s="249"/>
      <c r="G132" s="255"/>
      <c r="H132" s="251"/>
      <c r="I132" s="222"/>
      <c r="J132" s="343"/>
      <c r="K132" s="248"/>
      <c r="L132" s="253"/>
      <c r="M132" s="254"/>
      <c r="N132" s="204"/>
    </row>
    <row r="133" spans="2:14" x14ac:dyDescent="0.2">
      <c r="B133" s="246"/>
      <c r="C133" s="247"/>
      <c r="D133" s="248"/>
      <c r="E133" s="249"/>
      <c r="F133" s="249"/>
      <c r="G133" s="255"/>
      <c r="H133" s="251"/>
      <c r="I133" s="222"/>
      <c r="J133" s="343"/>
      <c r="K133" s="248"/>
      <c r="L133" s="253"/>
      <c r="M133" s="254"/>
      <c r="N133" s="204"/>
    </row>
    <row r="134" spans="2:14" x14ac:dyDescent="0.2">
      <c r="B134" s="246"/>
      <c r="C134" s="247"/>
      <c r="D134" s="248"/>
      <c r="E134" s="249"/>
      <c r="F134" s="249"/>
      <c r="G134" s="255"/>
      <c r="H134" s="200"/>
      <c r="I134" s="222"/>
      <c r="J134" s="343"/>
      <c r="K134" s="248"/>
      <c r="L134" s="253"/>
      <c r="M134" s="254"/>
      <c r="N134" s="204"/>
    </row>
    <row r="135" spans="2:14" x14ac:dyDescent="0.2">
      <c r="B135" s="246"/>
      <c r="C135" s="247"/>
      <c r="D135" s="248"/>
      <c r="E135" s="249"/>
      <c r="F135" s="249"/>
      <c r="G135" s="255"/>
      <c r="H135" s="251"/>
      <c r="I135" s="222"/>
      <c r="J135" s="343"/>
      <c r="K135" s="248"/>
      <c r="L135" s="253"/>
      <c r="M135" s="254"/>
      <c r="N135" s="204"/>
    </row>
    <row r="136" spans="2:14" x14ac:dyDescent="0.2">
      <c r="B136" s="246"/>
      <c r="C136" s="256"/>
      <c r="D136" s="248"/>
      <c r="E136" s="249"/>
      <c r="F136" s="249"/>
      <c r="G136" s="199"/>
      <c r="H136" s="200"/>
      <c r="I136" s="222"/>
      <c r="J136" s="343"/>
      <c r="K136" s="248"/>
      <c r="L136" s="204"/>
      <c r="M136" s="254"/>
      <c r="N136" s="259"/>
    </row>
    <row r="137" spans="2:14" x14ac:dyDescent="0.2">
      <c r="B137" s="246"/>
      <c r="C137" s="247"/>
      <c r="D137" s="248"/>
      <c r="E137" s="249"/>
      <c r="F137" s="249"/>
      <c r="G137" s="255"/>
      <c r="H137" s="200"/>
      <c r="I137" s="222"/>
      <c r="J137" s="343"/>
      <c r="K137" s="248"/>
      <c r="L137" s="253"/>
      <c r="M137" s="254"/>
      <c r="N137" s="259"/>
    </row>
    <row r="138" spans="2:14" x14ac:dyDescent="0.2">
      <c r="B138" s="246"/>
      <c r="C138" s="256"/>
      <c r="D138" s="248"/>
      <c r="E138" s="249"/>
      <c r="F138" s="249"/>
      <c r="G138" s="199"/>
      <c r="H138" s="200"/>
      <c r="I138" s="222"/>
      <c r="J138" s="343"/>
      <c r="K138" s="248"/>
      <c r="L138" s="204"/>
      <c r="M138" s="254"/>
      <c r="N138" s="259"/>
    </row>
    <row r="139" spans="2:14" x14ac:dyDescent="0.2">
      <c r="B139" s="246"/>
      <c r="C139" s="247"/>
      <c r="D139" s="248"/>
      <c r="E139" s="249"/>
      <c r="F139" s="249"/>
      <c r="G139" s="255"/>
      <c r="H139" s="200"/>
      <c r="I139" s="222"/>
      <c r="J139" s="343"/>
      <c r="K139" s="248"/>
      <c r="L139" s="253"/>
      <c r="M139" s="254"/>
      <c r="N139" s="204"/>
    </row>
    <row r="140" spans="2:14" x14ac:dyDescent="0.2">
      <c r="B140" s="246"/>
      <c r="C140" s="256"/>
      <c r="D140" s="248"/>
      <c r="E140" s="249"/>
      <c r="F140" s="249"/>
      <c r="G140" s="199"/>
      <c r="H140" s="251"/>
      <c r="I140" s="222"/>
      <c r="J140" s="343"/>
      <c r="K140" s="248"/>
      <c r="L140" s="253"/>
      <c r="M140" s="254"/>
      <c r="N140" s="204"/>
    </row>
    <row r="141" spans="2:14" x14ac:dyDescent="0.2">
      <c r="B141" s="246"/>
      <c r="C141" s="256"/>
      <c r="D141" s="248"/>
      <c r="E141" s="249"/>
      <c r="F141" s="249"/>
      <c r="G141" s="199"/>
      <c r="H141" s="200"/>
      <c r="I141" s="222"/>
      <c r="J141" s="343"/>
      <c r="K141" s="248"/>
      <c r="L141" s="253"/>
      <c r="M141" s="254"/>
      <c r="N141" s="204"/>
    </row>
    <row r="142" spans="2:14" x14ac:dyDescent="0.2">
      <c r="B142" s="246"/>
      <c r="C142" s="256"/>
      <c r="D142" s="246"/>
      <c r="E142" s="249"/>
      <c r="F142" s="249"/>
      <c r="G142" s="202"/>
      <c r="H142" s="200"/>
      <c r="I142" s="222"/>
      <c r="J142" s="343"/>
      <c r="K142" s="248"/>
      <c r="L142" s="253"/>
      <c r="M142" s="254"/>
      <c r="N142" s="204"/>
    </row>
    <row r="143" spans="2:14" x14ac:dyDescent="0.2">
      <c r="B143" s="246"/>
      <c r="C143" s="247"/>
      <c r="D143" s="248"/>
      <c r="E143" s="249"/>
      <c r="F143" s="249"/>
      <c r="G143" s="255"/>
      <c r="H143" s="251"/>
      <c r="I143" s="222"/>
      <c r="J143" s="343"/>
      <c r="K143" s="248"/>
      <c r="L143" s="253"/>
      <c r="M143" s="254"/>
      <c r="N143" s="204"/>
    </row>
    <row r="144" spans="2:14" x14ac:dyDescent="0.2">
      <c r="B144" s="246"/>
      <c r="C144" s="247"/>
      <c r="D144" s="248"/>
      <c r="E144" s="249"/>
      <c r="F144" s="249"/>
      <c r="G144" s="255"/>
      <c r="H144" s="251"/>
      <c r="I144" s="222"/>
      <c r="J144" s="343"/>
      <c r="K144" s="248"/>
      <c r="L144" s="253"/>
      <c r="M144" s="254"/>
      <c r="N144" s="204"/>
    </row>
    <row r="145" spans="2:14" x14ac:dyDescent="0.2">
      <c r="B145" s="246"/>
      <c r="C145" s="247"/>
      <c r="D145" s="248"/>
      <c r="E145" s="249"/>
      <c r="F145" s="249"/>
      <c r="G145" s="255"/>
      <c r="H145" s="251"/>
      <c r="I145" s="222"/>
      <c r="J145" s="343"/>
      <c r="K145" s="248"/>
      <c r="L145" s="253"/>
      <c r="M145" s="254"/>
      <c r="N145" s="204"/>
    </row>
    <row r="146" spans="2:14" x14ac:dyDescent="0.2">
      <c r="B146" s="246"/>
      <c r="C146" s="247"/>
      <c r="D146" s="248"/>
      <c r="E146" s="249"/>
      <c r="F146" s="249"/>
      <c r="G146" s="255"/>
      <c r="H146" s="251"/>
      <c r="I146" s="222"/>
      <c r="J146" s="343"/>
      <c r="K146" s="248"/>
      <c r="L146" s="253"/>
      <c r="M146" s="254"/>
      <c r="N146" s="204"/>
    </row>
    <row r="147" spans="2:14" x14ac:dyDescent="0.2">
      <c r="B147" s="246"/>
      <c r="C147" s="247"/>
      <c r="D147" s="248"/>
      <c r="E147" s="249"/>
      <c r="F147" s="249"/>
      <c r="G147" s="255"/>
      <c r="H147" s="200"/>
      <c r="I147" s="222"/>
      <c r="J147" s="343"/>
      <c r="K147" s="248"/>
      <c r="L147" s="253"/>
      <c r="M147" s="254"/>
      <c r="N147" s="204"/>
    </row>
    <row r="148" spans="2:14" x14ac:dyDescent="0.2">
      <c r="B148" s="246"/>
      <c r="C148" s="247"/>
      <c r="D148" s="248"/>
      <c r="E148" s="249"/>
      <c r="F148" s="249"/>
      <c r="G148" s="255"/>
      <c r="H148" s="251"/>
      <c r="I148" s="222"/>
      <c r="J148" s="343"/>
      <c r="K148" s="248"/>
      <c r="L148" s="253"/>
      <c r="M148" s="254"/>
      <c r="N148" s="204"/>
    </row>
    <row r="149" spans="2:14" x14ac:dyDescent="0.2">
      <c r="B149" s="246"/>
      <c r="C149" s="247"/>
      <c r="D149" s="248"/>
      <c r="E149" s="249"/>
      <c r="F149" s="249"/>
      <c r="G149" s="255"/>
      <c r="H149" s="200"/>
      <c r="I149" s="222"/>
      <c r="J149" s="343"/>
      <c r="K149" s="248"/>
      <c r="L149" s="253"/>
      <c r="M149" s="254"/>
      <c r="N149" s="204"/>
    </row>
    <row r="150" spans="2:14" x14ac:dyDescent="0.2">
      <c r="B150" s="246"/>
      <c r="C150" s="256"/>
      <c r="D150" s="248"/>
      <c r="E150" s="249"/>
      <c r="F150" s="249"/>
      <c r="G150" s="199"/>
      <c r="H150" s="251"/>
      <c r="I150" s="222"/>
      <c r="J150" s="343"/>
      <c r="K150" s="248"/>
      <c r="L150" s="253"/>
      <c r="M150" s="254"/>
      <c r="N150" s="204"/>
    </row>
    <row r="151" spans="2:14" x14ac:dyDescent="0.2">
      <c r="B151" s="246"/>
      <c r="C151" s="247"/>
      <c r="D151" s="248"/>
      <c r="E151" s="249"/>
      <c r="F151" s="249"/>
      <c r="G151" s="255"/>
      <c r="H151" s="251"/>
      <c r="I151" s="222"/>
      <c r="J151" s="343"/>
      <c r="K151" s="248"/>
      <c r="L151" s="253"/>
      <c r="M151" s="254"/>
      <c r="N151" s="204"/>
    </row>
    <row r="152" spans="2:14" x14ac:dyDescent="0.2">
      <c r="B152" s="246"/>
      <c r="C152" s="256"/>
      <c r="D152" s="248"/>
      <c r="E152" s="249"/>
      <c r="F152" s="249"/>
      <c r="G152" s="199"/>
      <c r="H152" s="200"/>
      <c r="I152" s="222"/>
      <c r="J152" s="343"/>
      <c r="K152" s="248"/>
      <c r="L152" s="253"/>
      <c r="M152" s="254"/>
      <c r="N152" s="204"/>
    </row>
    <row r="153" spans="2:14" x14ac:dyDescent="0.2">
      <c r="B153" s="246"/>
      <c r="C153" s="247"/>
      <c r="D153" s="248"/>
      <c r="E153" s="249"/>
      <c r="F153" s="249"/>
      <c r="G153" s="255"/>
      <c r="H153" s="200"/>
      <c r="I153" s="222"/>
      <c r="J153" s="343"/>
      <c r="K153" s="248"/>
      <c r="L153" s="253"/>
      <c r="M153" s="254"/>
      <c r="N153" s="204"/>
    </row>
    <row r="154" spans="2:14" x14ac:dyDescent="0.2">
      <c r="B154" s="246"/>
      <c r="C154" s="256"/>
      <c r="D154" s="248"/>
      <c r="E154" s="249"/>
      <c r="F154" s="249"/>
      <c r="G154" s="199"/>
      <c r="H154" s="251"/>
      <c r="I154" s="222"/>
      <c r="J154" s="343"/>
      <c r="K154" s="248"/>
      <c r="L154" s="253"/>
      <c r="M154" s="254"/>
      <c r="N154" s="204"/>
    </row>
    <row r="155" spans="2:14" x14ac:dyDescent="0.2">
      <c r="B155" s="246"/>
      <c r="C155" s="247"/>
      <c r="D155" s="248"/>
      <c r="E155" s="249"/>
      <c r="F155" s="249"/>
      <c r="G155" s="255"/>
      <c r="H155" s="200"/>
      <c r="I155" s="222"/>
      <c r="J155" s="343"/>
      <c r="K155" s="248"/>
      <c r="L155" s="253"/>
      <c r="M155" s="254"/>
      <c r="N155" s="204"/>
    </row>
    <row r="156" spans="2:14" x14ac:dyDescent="0.2">
      <c r="B156" s="246"/>
      <c r="C156" s="256"/>
      <c r="D156" s="248"/>
      <c r="E156" s="249"/>
      <c r="F156" s="249"/>
      <c r="G156" s="199"/>
      <c r="H156" s="251"/>
      <c r="I156" s="252"/>
      <c r="J156" s="342"/>
      <c r="K156" s="248"/>
      <c r="L156" s="253"/>
      <c r="M156" s="254"/>
      <c r="N156" s="204"/>
    </row>
    <row r="157" spans="2:14" x14ac:dyDescent="0.2">
      <c r="B157" s="246"/>
      <c r="C157" s="247"/>
      <c r="D157" s="248"/>
      <c r="E157" s="249"/>
      <c r="F157" s="249"/>
      <c r="G157" s="255"/>
      <c r="H157" s="251"/>
      <c r="I157" s="222"/>
      <c r="J157" s="343"/>
      <c r="K157" s="248"/>
      <c r="L157" s="253"/>
      <c r="M157" s="254"/>
      <c r="N157" s="204"/>
    </row>
    <row r="158" spans="2:14" x14ac:dyDescent="0.2">
      <c r="B158" s="246"/>
      <c r="C158" s="256"/>
      <c r="D158" s="248"/>
      <c r="E158" s="249"/>
      <c r="F158" s="249"/>
      <c r="G158" s="199"/>
      <c r="H158" s="251"/>
      <c r="I158" s="222"/>
      <c r="J158" s="343"/>
      <c r="K158" s="248"/>
      <c r="L158" s="253"/>
      <c r="M158" s="254"/>
      <c r="N158" s="204"/>
    </row>
    <row r="159" spans="2:14" x14ac:dyDescent="0.2">
      <c r="B159" s="246"/>
      <c r="C159" s="247"/>
      <c r="D159" s="248"/>
      <c r="E159" s="249"/>
      <c r="F159" s="249"/>
      <c r="G159" s="255"/>
      <c r="H159" s="251"/>
      <c r="I159" s="222"/>
      <c r="J159" s="343"/>
      <c r="K159" s="248"/>
      <c r="L159" s="253"/>
      <c r="M159" s="254"/>
      <c r="N159" s="204"/>
    </row>
    <row r="160" spans="2:14" x14ac:dyDescent="0.2">
      <c r="B160" s="246"/>
      <c r="C160" s="247"/>
      <c r="D160" s="248"/>
      <c r="E160" s="249"/>
      <c r="F160" s="249"/>
      <c r="G160" s="255"/>
      <c r="H160" s="251"/>
      <c r="I160" s="222"/>
      <c r="J160" s="343"/>
      <c r="K160" s="248"/>
      <c r="L160" s="253"/>
      <c r="M160" s="254"/>
      <c r="N160" s="204"/>
    </row>
    <row r="161" spans="2:14" x14ac:dyDescent="0.2">
      <c r="B161" s="246"/>
      <c r="C161" s="256"/>
      <c r="D161" s="246"/>
      <c r="E161" s="249"/>
      <c r="F161" s="249"/>
      <c r="G161" s="202"/>
      <c r="H161" s="251"/>
      <c r="I161" s="222"/>
      <c r="J161" s="343"/>
      <c r="K161" s="248"/>
      <c r="L161" s="253"/>
      <c r="M161" s="254"/>
      <c r="N161" s="204"/>
    </row>
    <row r="162" spans="2:14" x14ac:dyDescent="0.2">
      <c r="B162" s="246"/>
      <c r="C162" s="256"/>
      <c r="D162" s="248"/>
      <c r="E162" s="249"/>
      <c r="F162" s="249"/>
      <c r="G162" s="199"/>
      <c r="H162" s="251"/>
      <c r="I162" s="222"/>
      <c r="J162" s="343"/>
      <c r="K162" s="248"/>
      <c r="L162" s="253"/>
      <c r="M162" s="254"/>
      <c r="N162" s="204"/>
    </row>
    <row r="163" spans="2:14" x14ac:dyDescent="0.2">
      <c r="B163" s="246"/>
      <c r="C163" s="247"/>
      <c r="D163" s="248"/>
      <c r="E163" s="249"/>
      <c r="F163" s="249"/>
      <c r="G163" s="255"/>
      <c r="H163" s="251"/>
      <c r="I163" s="222"/>
      <c r="J163" s="343"/>
      <c r="K163" s="248"/>
      <c r="L163" s="253"/>
      <c r="M163" s="254"/>
      <c r="N163" s="259"/>
    </row>
    <row r="164" spans="2:14" x14ac:dyDescent="0.2">
      <c r="B164" s="246"/>
      <c r="C164" s="247"/>
      <c r="D164" s="248"/>
      <c r="E164" s="249"/>
      <c r="F164" s="249"/>
      <c r="G164" s="255"/>
      <c r="H164" s="200"/>
      <c r="I164" s="222"/>
      <c r="J164" s="343"/>
      <c r="K164" s="248"/>
      <c r="L164" s="253"/>
      <c r="M164" s="254"/>
      <c r="N164" s="204"/>
    </row>
    <row r="165" spans="2:14" x14ac:dyDescent="0.2">
      <c r="B165" s="246"/>
      <c r="C165" s="247"/>
      <c r="D165" s="248"/>
      <c r="E165" s="249"/>
      <c r="F165" s="249"/>
      <c r="G165" s="255"/>
      <c r="H165" s="200"/>
      <c r="I165" s="222"/>
      <c r="J165" s="343"/>
      <c r="K165" s="248"/>
      <c r="L165" s="253"/>
      <c r="M165" s="254"/>
      <c r="N165" s="204"/>
    </row>
    <row r="166" spans="2:14" x14ac:dyDescent="0.2">
      <c r="B166" s="246"/>
      <c r="C166" s="247"/>
      <c r="D166" s="248"/>
      <c r="E166" s="249"/>
      <c r="F166" s="249"/>
      <c r="G166" s="255"/>
      <c r="H166" s="200"/>
      <c r="I166" s="222"/>
      <c r="J166" s="343"/>
      <c r="K166" s="248"/>
      <c r="L166" s="253"/>
      <c r="M166" s="254"/>
      <c r="N166" s="204"/>
    </row>
    <row r="167" spans="2:14" x14ac:dyDescent="0.2">
      <c r="B167" s="246"/>
      <c r="C167" s="247"/>
      <c r="D167" s="248"/>
      <c r="E167" s="249"/>
      <c r="F167" s="249"/>
      <c r="G167" s="255"/>
      <c r="H167" s="200"/>
      <c r="I167" s="222"/>
      <c r="J167" s="343"/>
      <c r="K167" s="248"/>
      <c r="L167" s="253"/>
      <c r="M167" s="254"/>
      <c r="N167" s="204"/>
    </row>
    <row r="168" spans="2:14" x14ac:dyDescent="0.2">
      <c r="B168" s="246"/>
      <c r="C168" s="256"/>
      <c r="D168" s="248"/>
      <c r="E168" s="249"/>
      <c r="F168" s="249"/>
      <c r="G168" s="199"/>
      <c r="H168" s="200"/>
      <c r="I168" s="222"/>
      <c r="J168" s="343"/>
      <c r="K168" s="248"/>
      <c r="L168" s="253"/>
      <c r="M168" s="254"/>
      <c r="N168" s="204"/>
    </row>
    <row r="169" spans="2:14" x14ac:dyDescent="0.2">
      <c r="B169" s="246"/>
      <c r="C169" s="247"/>
      <c r="D169" s="248"/>
      <c r="E169" s="249"/>
      <c r="F169" s="249"/>
      <c r="G169" s="255"/>
      <c r="H169" s="200"/>
      <c r="I169" s="222"/>
      <c r="J169" s="343"/>
      <c r="K169" s="248"/>
      <c r="L169" s="253"/>
      <c r="M169" s="254"/>
      <c r="N169" s="204"/>
    </row>
    <row r="170" spans="2:14" x14ac:dyDescent="0.2">
      <c r="B170" s="246"/>
      <c r="C170" s="256"/>
      <c r="D170" s="248"/>
      <c r="E170" s="249"/>
      <c r="F170" s="249"/>
      <c r="G170" s="199"/>
      <c r="H170" s="200"/>
      <c r="I170" s="222"/>
      <c r="J170" s="343"/>
      <c r="K170" s="248"/>
      <c r="L170" s="253"/>
      <c r="M170" s="254"/>
      <c r="N170" s="204"/>
    </row>
    <row r="171" spans="2:14" x14ac:dyDescent="0.2">
      <c r="B171" s="246"/>
      <c r="C171" s="247"/>
      <c r="D171" s="248"/>
      <c r="E171" s="249"/>
      <c r="F171" s="249"/>
      <c r="G171" s="255"/>
      <c r="H171" s="200"/>
      <c r="I171" s="222"/>
      <c r="J171" s="343"/>
      <c r="K171" s="248"/>
      <c r="L171" s="253"/>
      <c r="M171" s="254"/>
      <c r="N171" s="204"/>
    </row>
    <row r="172" spans="2:14" x14ac:dyDescent="0.2">
      <c r="B172" s="246"/>
      <c r="C172" s="247"/>
      <c r="D172" s="248"/>
      <c r="E172" s="249"/>
      <c r="F172" s="249"/>
      <c r="G172" s="255"/>
      <c r="H172" s="200"/>
      <c r="I172" s="222"/>
      <c r="J172" s="343"/>
      <c r="K172" s="248"/>
      <c r="L172" s="253"/>
      <c r="M172" s="254"/>
      <c r="N172" s="204"/>
    </row>
    <row r="173" spans="2:14" x14ac:dyDescent="0.2">
      <c r="B173" s="246"/>
      <c r="C173" s="256"/>
      <c r="D173" s="248"/>
      <c r="E173" s="249"/>
      <c r="F173" s="249"/>
      <c r="G173" s="199"/>
      <c r="H173" s="200"/>
      <c r="I173" s="222"/>
      <c r="J173" s="343"/>
      <c r="K173" s="248"/>
      <c r="L173" s="253"/>
      <c r="M173" s="254"/>
      <c r="N173" s="204"/>
    </row>
    <row r="174" spans="2:14" x14ac:dyDescent="0.2">
      <c r="B174" s="246"/>
      <c r="C174" s="247"/>
      <c r="D174" s="248"/>
      <c r="E174" s="249"/>
      <c r="F174" s="249"/>
      <c r="G174" s="255"/>
      <c r="H174" s="200"/>
      <c r="I174" s="222"/>
      <c r="J174" s="343"/>
      <c r="K174" s="248"/>
      <c r="L174" s="253"/>
      <c r="M174" s="254"/>
      <c r="N174" s="204"/>
    </row>
    <row r="175" spans="2:14" x14ac:dyDescent="0.2">
      <c r="B175" s="246"/>
      <c r="C175" s="247"/>
      <c r="D175" s="248"/>
      <c r="E175" s="249"/>
      <c r="F175" s="249"/>
      <c r="G175" s="255"/>
      <c r="H175" s="200"/>
      <c r="I175" s="222"/>
      <c r="J175" s="343"/>
      <c r="K175" s="248"/>
      <c r="L175" s="253"/>
      <c r="M175" s="254"/>
      <c r="N175" s="204"/>
    </row>
    <row r="176" spans="2:14" x14ac:dyDescent="0.2">
      <c r="B176" s="246"/>
      <c r="C176" s="247"/>
      <c r="D176" s="248"/>
      <c r="E176" s="249"/>
      <c r="F176" s="249"/>
      <c r="G176" s="255"/>
      <c r="H176" s="200"/>
      <c r="I176" s="222"/>
      <c r="J176" s="343"/>
      <c r="K176" s="248"/>
      <c r="L176" s="253"/>
      <c r="M176" s="254"/>
      <c r="N176" s="204"/>
    </row>
    <row r="177" spans="2:14" x14ac:dyDescent="0.2">
      <c r="B177" s="246"/>
      <c r="C177" s="256"/>
      <c r="D177" s="248"/>
      <c r="E177" s="249"/>
      <c r="F177" s="249"/>
      <c r="G177" s="199"/>
      <c r="H177" s="200"/>
      <c r="I177" s="222"/>
      <c r="J177" s="343"/>
      <c r="K177" s="248"/>
      <c r="L177" s="253"/>
      <c r="M177" s="254"/>
      <c r="N177" s="204"/>
    </row>
    <row r="178" spans="2:14" x14ac:dyDescent="0.2">
      <c r="B178" s="246"/>
      <c r="C178" s="247"/>
      <c r="D178" s="248"/>
      <c r="E178" s="249"/>
      <c r="F178" s="249"/>
      <c r="G178" s="255"/>
      <c r="H178" s="200"/>
      <c r="I178" s="222"/>
      <c r="J178" s="343"/>
      <c r="K178" s="248"/>
      <c r="L178" s="253"/>
      <c r="M178" s="254"/>
      <c r="N178" s="204"/>
    </row>
    <row r="179" spans="2:14" x14ac:dyDescent="0.2">
      <c r="B179" s="246"/>
      <c r="C179" s="247"/>
      <c r="D179" s="248"/>
      <c r="E179" s="249"/>
      <c r="F179" s="249"/>
      <c r="G179" s="255"/>
      <c r="H179" s="200"/>
      <c r="I179" s="222"/>
      <c r="J179" s="343"/>
      <c r="K179" s="248"/>
      <c r="L179" s="253"/>
      <c r="M179" s="254"/>
      <c r="N179" s="204"/>
    </row>
    <row r="180" spans="2:14" x14ac:dyDescent="0.2">
      <c r="B180" s="246"/>
      <c r="C180" s="247"/>
      <c r="D180" s="248"/>
      <c r="E180" s="249"/>
      <c r="F180" s="249"/>
      <c r="G180" s="255"/>
      <c r="H180" s="200"/>
      <c r="I180" s="222"/>
      <c r="J180" s="343"/>
      <c r="K180" s="248"/>
      <c r="L180" s="253"/>
      <c r="M180" s="254"/>
      <c r="N180" s="204"/>
    </row>
    <row r="181" spans="2:14" x14ac:dyDescent="0.2">
      <c r="B181" s="246"/>
      <c r="C181" s="247"/>
      <c r="D181" s="248"/>
      <c r="E181" s="249"/>
      <c r="F181" s="249"/>
      <c r="G181" s="255"/>
      <c r="H181" s="200"/>
      <c r="I181" s="222"/>
      <c r="J181" s="343"/>
      <c r="K181" s="248"/>
      <c r="L181" s="253"/>
      <c r="M181" s="254"/>
      <c r="N181" s="204"/>
    </row>
    <row r="182" spans="2:14" x14ac:dyDescent="0.2">
      <c r="B182" s="246"/>
      <c r="C182" s="256"/>
      <c r="D182" s="248"/>
      <c r="E182" s="249"/>
      <c r="F182" s="249"/>
      <c r="G182" s="199"/>
      <c r="H182" s="200"/>
      <c r="I182" s="222"/>
      <c r="J182" s="343"/>
      <c r="K182" s="248"/>
      <c r="L182" s="253"/>
      <c r="M182" s="254"/>
      <c r="N182" s="204"/>
    </row>
    <row r="183" spans="2:14" x14ac:dyDescent="0.2">
      <c r="B183" s="246"/>
      <c r="C183" s="247"/>
      <c r="D183" s="248"/>
      <c r="E183" s="249"/>
      <c r="F183" s="249"/>
      <c r="G183" s="255"/>
      <c r="H183" s="200"/>
      <c r="I183" s="222"/>
      <c r="J183" s="343"/>
      <c r="K183" s="248"/>
      <c r="L183" s="253"/>
      <c r="M183" s="254"/>
      <c r="N183" s="204"/>
    </row>
    <row r="184" spans="2:14" x14ac:dyDescent="0.2">
      <c r="B184" s="246"/>
      <c r="C184" s="247"/>
      <c r="D184" s="248"/>
      <c r="E184" s="249"/>
      <c r="F184" s="249"/>
      <c r="G184" s="255"/>
      <c r="H184" s="200"/>
      <c r="I184" s="222"/>
      <c r="J184" s="343"/>
      <c r="K184" s="248"/>
      <c r="L184" s="253"/>
      <c r="M184" s="254"/>
      <c r="N184" s="204"/>
    </row>
    <row r="185" spans="2:14" x14ac:dyDescent="0.2">
      <c r="B185" s="246"/>
      <c r="C185" s="247"/>
      <c r="D185" s="248"/>
      <c r="E185" s="249"/>
      <c r="F185" s="249"/>
      <c r="G185" s="255"/>
      <c r="H185" s="200"/>
      <c r="I185" s="222"/>
      <c r="J185" s="343"/>
      <c r="K185" s="248"/>
      <c r="L185" s="253"/>
      <c r="M185" s="254"/>
      <c r="N185" s="204"/>
    </row>
    <row r="186" spans="2:14" x14ac:dyDescent="0.2">
      <c r="B186" s="246"/>
      <c r="C186" s="247"/>
      <c r="D186" s="248"/>
      <c r="E186" s="249"/>
      <c r="F186" s="249"/>
      <c r="G186" s="255"/>
      <c r="H186" s="200"/>
      <c r="I186" s="222"/>
      <c r="J186" s="343"/>
      <c r="K186" s="248"/>
      <c r="L186" s="253"/>
      <c r="M186" s="254"/>
      <c r="N186" s="204"/>
    </row>
    <row r="187" spans="2:14" x14ac:dyDescent="0.2">
      <c r="B187" s="246"/>
      <c r="C187" s="247"/>
      <c r="D187" s="248"/>
      <c r="E187" s="249"/>
      <c r="F187" s="249"/>
      <c r="G187" s="255"/>
      <c r="H187" s="200"/>
      <c r="I187" s="222"/>
      <c r="J187" s="343"/>
      <c r="K187" s="248"/>
      <c r="L187" s="253"/>
      <c r="M187" s="254"/>
      <c r="N187" s="204"/>
    </row>
    <row r="188" spans="2:14" x14ac:dyDescent="0.2">
      <c r="B188" s="246"/>
      <c r="C188" s="247"/>
      <c r="D188" s="248"/>
      <c r="E188" s="249"/>
      <c r="F188" s="249"/>
      <c r="G188" s="255"/>
      <c r="H188" s="200"/>
      <c r="I188" s="222"/>
      <c r="J188" s="343"/>
      <c r="K188" s="248"/>
      <c r="L188" s="253"/>
      <c r="M188" s="254"/>
      <c r="N188" s="204"/>
    </row>
    <row r="189" spans="2:14" x14ac:dyDescent="0.2">
      <c r="B189" s="246"/>
      <c r="C189" s="247"/>
      <c r="D189" s="248"/>
      <c r="E189" s="249"/>
      <c r="F189" s="249"/>
      <c r="G189" s="255"/>
      <c r="H189" s="200"/>
      <c r="I189" s="222"/>
      <c r="J189" s="343"/>
      <c r="K189" s="248"/>
      <c r="L189" s="253"/>
      <c r="M189" s="254"/>
      <c r="N189" s="204"/>
    </row>
    <row r="190" spans="2:14" x14ac:dyDescent="0.2">
      <c r="B190" s="246"/>
      <c r="C190" s="256"/>
      <c r="D190" s="248"/>
      <c r="E190" s="249"/>
      <c r="F190" s="249"/>
      <c r="G190" s="199"/>
      <c r="H190" s="200"/>
      <c r="I190" s="222"/>
      <c r="J190" s="343"/>
      <c r="K190" s="248"/>
      <c r="L190" s="253"/>
      <c r="M190" s="254"/>
      <c r="N190" s="204"/>
    </row>
    <row r="191" spans="2:14" x14ac:dyDescent="0.2">
      <c r="B191" s="246"/>
      <c r="C191" s="247"/>
      <c r="D191" s="248"/>
      <c r="E191" s="249"/>
      <c r="F191" s="249"/>
      <c r="G191" s="255"/>
      <c r="H191" s="200"/>
      <c r="I191" s="222"/>
      <c r="J191" s="343"/>
      <c r="K191" s="248"/>
      <c r="L191" s="253"/>
      <c r="M191" s="254"/>
      <c r="N191" s="204"/>
    </row>
    <row r="192" spans="2:14" x14ac:dyDescent="0.2">
      <c r="B192" s="246"/>
      <c r="C192" s="256"/>
      <c r="D192" s="248"/>
      <c r="E192" s="249"/>
      <c r="F192" s="249"/>
      <c r="G192" s="199"/>
      <c r="H192" s="200"/>
      <c r="I192" s="222"/>
      <c r="J192" s="343"/>
      <c r="K192" s="248"/>
      <c r="L192" s="253"/>
      <c r="M192" s="254"/>
      <c r="N192" s="204"/>
    </row>
    <row r="193" spans="2:14" x14ac:dyDescent="0.2">
      <c r="B193" s="246"/>
      <c r="C193" s="247"/>
      <c r="D193" s="248"/>
      <c r="E193" s="249"/>
      <c r="F193" s="249"/>
      <c r="G193" s="255"/>
      <c r="H193" s="200"/>
      <c r="I193" s="222"/>
      <c r="J193" s="343"/>
      <c r="K193" s="248"/>
      <c r="L193" s="204"/>
      <c r="M193" s="254"/>
      <c r="N193" s="259"/>
    </row>
    <row r="194" spans="2:14" x14ac:dyDescent="0.2">
      <c r="B194" s="246"/>
      <c r="C194" s="247"/>
      <c r="D194" s="248"/>
      <c r="E194" s="249"/>
      <c r="F194" s="249"/>
      <c r="G194" s="255"/>
      <c r="H194" s="251"/>
      <c r="I194" s="222"/>
      <c r="J194" s="343"/>
      <c r="K194" s="248"/>
      <c r="L194" s="253"/>
      <c r="M194" s="254"/>
      <c r="N194" s="259"/>
    </row>
    <row r="195" spans="2:14" x14ac:dyDescent="0.2">
      <c r="B195" s="246"/>
      <c r="C195" s="247"/>
      <c r="D195" s="248"/>
      <c r="E195" s="249"/>
      <c r="F195" s="249"/>
      <c r="G195" s="255"/>
      <c r="H195" s="200"/>
      <c r="I195" s="222"/>
      <c r="J195" s="343"/>
      <c r="K195" s="248"/>
      <c r="L195" s="253"/>
      <c r="M195" s="254"/>
      <c r="N195" s="204"/>
    </row>
    <row r="196" spans="2:14" x14ac:dyDescent="0.2">
      <c r="B196" s="246"/>
      <c r="C196" s="256"/>
      <c r="D196" s="248"/>
      <c r="E196" s="249"/>
      <c r="F196" s="249"/>
      <c r="G196" s="199"/>
      <c r="H196" s="245"/>
      <c r="I196" s="223"/>
      <c r="J196" s="344"/>
      <c r="K196" s="248"/>
      <c r="L196" s="253"/>
      <c r="M196" s="254"/>
      <c r="N196" s="204"/>
    </row>
    <row r="197" spans="2:14" x14ac:dyDescent="0.2">
      <c r="B197" s="246"/>
      <c r="C197" s="247"/>
      <c r="D197" s="248"/>
      <c r="E197" s="249"/>
      <c r="F197" s="249"/>
      <c r="G197" s="255"/>
      <c r="H197" s="200"/>
      <c r="I197" s="222"/>
      <c r="J197" s="343"/>
      <c r="K197" s="248"/>
      <c r="L197" s="253"/>
      <c r="M197" s="254"/>
      <c r="N197" s="204"/>
    </row>
    <row r="198" spans="2:14" x14ac:dyDescent="0.2">
      <c r="B198" s="246"/>
      <c r="C198" s="256"/>
      <c r="D198" s="248"/>
      <c r="E198" s="249"/>
      <c r="F198" s="249"/>
      <c r="G198" s="199"/>
      <c r="H198" s="245"/>
      <c r="I198" s="223"/>
      <c r="J198" s="344"/>
      <c r="K198" s="248"/>
      <c r="L198" s="253"/>
      <c r="M198" s="254"/>
      <c r="N198" s="204"/>
    </row>
    <row r="199" spans="2:14" x14ac:dyDescent="0.2">
      <c r="B199" s="246"/>
      <c r="C199" s="247"/>
      <c r="D199" s="248"/>
      <c r="E199" s="249"/>
      <c r="F199" s="249"/>
      <c r="G199" s="255"/>
      <c r="H199" s="200"/>
      <c r="I199" s="222"/>
      <c r="J199" s="343"/>
      <c r="K199" s="248"/>
      <c r="L199" s="253"/>
      <c r="M199" s="254"/>
      <c r="N199" s="204"/>
    </row>
    <row r="200" spans="2:14" x14ac:dyDescent="0.2">
      <c r="B200" s="246"/>
      <c r="C200" s="256"/>
      <c r="D200" s="248"/>
      <c r="E200" s="249"/>
      <c r="F200" s="249"/>
      <c r="G200" s="199"/>
      <c r="H200" s="245"/>
      <c r="I200" s="223"/>
      <c r="J200" s="344"/>
      <c r="K200" s="248"/>
      <c r="L200" s="204"/>
      <c r="M200" s="254"/>
      <c r="N200" s="204"/>
    </row>
    <row r="201" spans="2:14" x14ac:dyDescent="0.2">
      <c r="B201" s="246"/>
      <c r="C201" s="247"/>
      <c r="D201" s="248"/>
      <c r="E201" s="249"/>
      <c r="F201" s="249"/>
      <c r="G201" s="255"/>
      <c r="H201" s="200"/>
      <c r="I201" s="222"/>
      <c r="J201" s="343"/>
      <c r="K201" s="248"/>
      <c r="L201" s="204"/>
      <c r="M201" s="254"/>
      <c r="N201" s="204"/>
    </row>
    <row r="202" spans="2:14" x14ac:dyDescent="0.2">
      <c r="B202" s="246"/>
      <c r="C202" s="256"/>
      <c r="D202" s="248"/>
      <c r="E202" s="249"/>
      <c r="F202" s="249"/>
      <c r="G202" s="199"/>
      <c r="H202" s="245"/>
      <c r="I202" s="223"/>
      <c r="J202" s="344"/>
      <c r="K202" s="248"/>
      <c r="L202" s="204"/>
      <c r="M202" s="254"/>
      <c r="N202" s="204"/>
    </row>
    <row r="203" spans="2:14" x14ac:dyDescent="0.2">
      <c r="B203" s="246"/>
      <c r="C203" s="247"/>
      <c r="D203" s="248"/>
      <c r="E203" s="249"/>
      <c r="F203" s="249"/>
      <c r="G203" s="255"/>
      <c r="H203" s="200"/>
      <c r="I203" s="222"/>
      <c r="J203" s="343"/>
      <c r="K203" s="248"/>
      <c r="L203" s="204"/>
      <c r="M203" s="254"/>
      <c r="N203" s="204"/>
    </row>
    <row r="204" spans="2:14" x14ac:dyDescent="0.2">
      <c r="B204" s="246"/>
      <c r="C204" s="247"/>
      <c r="D204" s="248"/>
      <c r="E204" s="249"/>
      <c r="F204" s="249"/>
      <c r="G204" s="255"/>
      <c r="H204" s="200"/>
      <c r="I204" s="222"/>
      <c r="J204" s="343"/>
      <c r="K204" s="248"/>
      <c r="L204" s="253"/>
      <c r="M204" s="254"/>
      <c r="N204" s="204"/>
    </row>
    <row r="205" spans="2:14" x14ac:dyDescent="0.2">
      <c r="B205" s="246"/>
      <c r="C205" s="256"/>
      <c r="D205" s="248"/>
      <c r="E205" s="249"/>
      <c r="F205" s="249"/>
      <c r="G205" s="199"/>
      <c r="H205" s="245"/>
      <c r="I205" s="223"/>
      <c r="J205" s="344"/>
      <c r="K205" s="248"/>
      <c r="L205" s="253"/>
      <c r="M205" s="254"/>
      <c r="N205" s="204"/>
    </row>
    <row r="206" spans="2:14" x14ac:dyDescent="0.2">
      <c r="B206" s="246"/>
      <c r="C206" s="247"/>
      <c r="D206" s="248"/>
      <c r="E206" s="249"/>
      <c r="F206" s="249"/>
      <c r="G206" s="255"/>
      <c r="H206" s="200"/>
      <c r="I206" s="222"/>
      <c r="J206" s="343"/>
      <c r="K206" s="248"/>
      <c r="L206" s="204"/>
      <c r="M206" s="254"/>
      <c r="N206" s="204"/>
    </row>
    <row r="207" spans="2:14" x14ac:dyDescent="0.2">
      <c r="B207" s="246"/>
      <c r="C207" s="247"/>
      <c r="D207" s="248"/>
      <c r="E207" s="249"/>
      <c r="F207" s="249"/>
      <c r="G207" s="255"/>
      <c r="H207" s="200"/>
      <c r="I207" s="222"/>
      <c r="J207" s="343"/>
      <c r="K207" s="248"/>
      <c r="L207" s="253"/>
      <c r="M207" s="254"/>
      <c r="N207" s="204"/>
    </row>
    <row r="208" spans="2:14" x14ac:dyDescent="0.2">
      <c r="B208" s="246"/>
      <c r="C208" s="247"/>
      <c r="D208" s="248"/>
      <c r="E208" s="249"/>
      <c r="F208" s="249"/>
      <c r="G208" s="255"/>
      <c r="H208" s="200"/>
      <c r="I208" s="222"/>
      <c r="J208" s="343"/>
      <c r="K208" s="248"/>
      <c r="L208" s="253"/>
      <c r="M208" s="254"/>
      <c r="N208" s="204"/>
    </row>
    <row r="209" spans="2:14" x14ac:dyDescent="0.2">
      <c r="B209" s="246"/>
      <c r="C209" s="247"/>
      <c r="D209" s="248"/>
      <c r="E209" s="249"/>
      <c r="F209" s="249"/>
      <c r="G209" s="255"/>
      <c r="H209" s="200"/>
      <c r="I209" s="222"/>
      <c r="J209" s="343"/>
      <c r="K209" s="248"/>
      <c r="L209" s="204"/>
      <c r="M209" s="254"/>
      <c r="N209" s="204"/>
    </row>
    <row r="210" spans="2:14" x14ac:dyDescent="0.2">
      <c r="B210" s="246"/>
      <c r="C210" s="247"/>
      <c r="D210" s="248"/>
      <c r="E210" s="249"/>
      <c r="F210" s="249"/>
      <c r="G210" s="255"/>
      <c r="H210" s="200"/>
      <c r="I210" s="222"/>
      <c r="J210" s="343"/>
      <c r="K210" s="248"/>
      <c r="L210" s="253"/>
      <c r="M210" s="254"/>
      <c r="N210" s="204"/>
    </row>
    <row r="211" spans="2:14" x14ac:dyDescent="0.2">
      <c r="B211" s="246"/>
      <c r="C211" s="256"/>
      <c r="D211" s="248"/>
      <c r="E211" s="249"/>
      <c r="F211" s="249"/>
      <c r="G211" s="199"/>
      <c r="H211" s="245"/>
      <c r="I211" s="223"/>
      <c r="J211" s="344"/>
      <c r="K211" s="248"/>
      <c r="L211" s="204"/>
      <c r="M211" s="254"/>
      <c r="N211" s="204"/>
    </row>
    <row r="212" spans="2:14" x14ac:dyDescent="0.2">
      <c r="B212" s="246"/>
      <c r="C212" s="247"/>
      <c r="D212" s="248"/>
      <c r="E212" s="249"/>
      <c r="F212" s="249"/>
      <c r="G212" s="255"/>
      <c r="H212" s="200"/>
      <c r="I212" s="222"/>
      <c r="J212" s="343"/>
      <c r="K212" s="248"/>
      <c r="L212" s="253"/>
      <c r="M212" s="254"/>
      <c r="N212" s="204"/>
    </row>
    <row r="213" spans="2:14" x14ac:dyDescent="0.2">
      <c r="B213" s="246"/>
      <c r="C213" s="247"/>
      <c r="D213" s="248"/>
      <c r="E213" s="249"/>
      <c r="F213" s="249"/>
      <c r="G213" s="255"/>
      <c r="H213" s="200"/>
      <c r="I213" s="222"/>
      <c r="J213" s="343"/>
      <c r="K213" s="248"/>
      <c r="L213" s="204"/>
      <c r="M213" s="254"/>
      <c r="N213" s="204"/>
    </row>
    <row r="214" spans="2:14" x14ac:dyDescent="0.2">
      <c r="B214" s="246"/>
      <c r="C214" s="247"/>
      <c r="D214" s="248"/>
      <c r="E214" s="249"/>
      <c r="F214" s="249"/>
      <c r="G214" s="255"/>
      <c r="H214" s="200"/>
      <c r="I214" s="222"/>
      <c r="J214" s="343"/>
      <c r="K214" s="248"/>
      <c r="L214" s="204"/>
      <c r="M214" s="254"/>
      <c r="N214" s="204"/>
    </row>
    <row r="215" spans="2:14" x14ac:dyDescent="0.2">
      <c r="B215" s="246"/>
      <c r="C215" s="247"/>
      <c r="D215" s="248"/>
      <c r="E215" s="249"/>
      <c r="F215" s="249"/>
      <c r="G215" s="255"/>
      <c r="H215" s="200"/>
      <c r="I215" s="222"/>
      <c r="J215" s="343"/>
      <c r="K215" s="248"/>
      <c r="L215" s="253"/>
      <c r="M215" s="254"/>
      <c r="N215" s="204"/>
    </row>
    <row r="216" spans="2:14" x14ac:dyDescent="0.2">
      <c r="B216" s="246"/>
      <c r="C216" s="256"/>
      <c r="D216" s="248"/>
      <c r="E216" s="249"/>
      <c r="F216" s="249"/>
      <c r="G216" s="199"/>
      <c r="H216" s="245"/>
      <c r="I216" s="223"/>
      <c r="J216" s="344"/>
      <c r="K216" s="248"/>
      <c r="L216" s="253"/>
      <c r="M216" s="254"/>
      <c r="N216" s="204"/>
    </row>
    <row r="217" spans="2:14" x14ac:dyDescent="0.2">
      <c r="B217" s="246"/>
      <c r="C217" s="247"/>
      <c r="D217" s="248"/>
      <c r="E217" s="249"/>
      <c r="F217" s="249"/>
      <c r="G217" s="255"/>
      <c r="H217" s="200"/>
      <c r="I217" s="222"/>
      <c r="J217" s="343"/>
      <c r="K217" s="248"/>
      <c r="L217" s="204"/>
      <c r="M217" s="254"/>
      <c r="N217" s="204"/>
    </row>
    <row r="218" spans="2:14" x14ac:dyDescent="0.2">
      <c r="B218" s="246"/>
      <c r="C218" s="247"/>
      <c r="D218" s="246"/>
      <c r="E218" s="249"/>
      <c r="F218" s="249"/>
      <c r="G218" s="262"/>
      <c r="H218" s="200"/>
      <c r="I218" s="222"/>
      <c r="J218" s="343"/>
      <c r="K218" s="248"/>
      <c r="L218" s="253"/>
      <c r="M218" s="254"/>
      <c r="N218" s="204"/>
    </row>
    <row r="219" spans="2:14" x14ac:dyDescent="0.2">
      <c r="B219" s="246"/>
      <c r="C219" s="247"/>
      <c r="D219" s="248"/>
      <c r="E219" s="249"/>
      <c r="F219" s="249"/>
      <c r="G219" s="255"/>
      <c r="H219" s="200"/>
      <c r="I219" s="222"/>
      <c r="J219" s="343"/>
      <c r="K219" s="248"/>
      <c r="L219" s="253"/>
      <c r="M219" s="254"/>
      <c r="N219" s="204"/>
    </row>
    <row r="220" spans="2:14" x14ac:dyDescent="0.2">
      <c r="B220" s="246"/>
      <c r="C220" s="247"/>
      <c r="D220" s="248"/>
      <c r="E220" s="249"/>
      <c r="F220" s="249"/>
      <c r="G220" s="255"/>
      <c r="H220" s="200"/>
      <c r="I220" s="222"/>
      <c r="J220" s="343"/>
      <c r="K220" s="248"/>
      <c r="L220" s="253"/>
      <c r="M220" s="254"/>
      <c r="N220" s="204"/>
    </row>
    <row r="221" spans="2:14" x14ac:dyDescent="0.2">
      <c r="B221" s="246"/>
      <c r="C221" s="247"/>
      <c r="D221" s="248"/>
      <c r="E221" s="249"/>
      <c r="F221" s="249"/>
      <c r="G221" s="255"/>
      <c r="H221" s="200"/>
      <c r="I221" s="222"/>
      <c r="J221" s="343"/>
      <c r="K221" s="248"/>
      <c r="L221" s="253"/>
      <c r="M221" s="254"/>
      <c r="N221" s="204"/>
    </row>
    <row r="222" spans="2:14" x14ac:dyDescent="0.2">
      <c r="B222" s="246"/>
      <c r="C222" s="247"/>
      <c r="D222" s="246"/>
      <c r="E222" s="249"/>
      <c r="F222" s="249"/>
      <c r="G222" s="262"/>
      <c r="H222" s="200"/>
      <c r="I222" s="222"/>
      <c r="J222" s="343"/>
      <c r="K222" s="248"/>
      <c r="L222" s="204"/>
      <c r="M222" s="254"/>
      <c r="N222" s="204"/>
    </row>
    <row r="223" spans="2:14" x14ac:dyDescent="0.2">
      <c r="B223" s="246"/>
      <c r="C223" s="247"/>
      <c r="D223" s="248"/>
      <c r="E223" s="249"/>
      <c r="F223" s="249"/>
      <c r="G223" s="255"/>
      <c r="H223" s="200"/>
      <c r="I223" s="222"/>
      <c r="J223" s="343"/>
      <c r="K223" s="248"/>
      <c r="L223" s="253"/>
      <c r="M223" s="254"/>
      <c r="N223" s="204"/>
    </row>
    <row r="224" spans="2:14" x14ac:dyDescent="0.2">
      <c r="B224" s="246"/>
      <c r="C224" s="247"/>
      <c r="D224" s="246"/>
      <c r="E224" s="249"/>
      <c r="F224" s="249"/>
      <c r="G224" s="262"/>
      <c r="H224" s="200"/>
      <c r="I224" s="222"/>
      <c r="J224" s="343"/>
      <c r="K224" s="248"/>
      <c r="L224" s="253"/>
      <c r="M224" s="254"/>
      <c r="N224" s="204"/>
    </row>
    <row r="225" spans="2:14" x14ac:dyDescent="0.2">
      <c r="B225" s="246"/>
      <c r="C225" s="247"/>
      <c r="D225" s="248"/>
      <c r="E225" s="249"/>
      <c r="F225" s="249"/>
      <c r="G225" s="255"/>
      <c r="H225" s="200"/>
      <c r="I225" s="222"/>
      <c r="J225" s="343"/>
      <c r="K225" s="248"/>
      <c r="L225" s="253"/>
      <c r="M225" s="254"/>
      <c r="N225" s="204"/>
    </row>
    <row r="226" spans="2:14" x14ac:dyDescent="0.2">
      <c r="B226" s="246"/>
      <c r="C226" s="247"/>
      <c r="D226" s="248"/>
      <c r="E226" s="249"/>
      <c r="F226" s="249"/>
      <c r="G226" s="255"/>
      <c r="H226" s="200"/>
      <c r="I226" s="222"/>
      <c r="J226" s="343"/>
      <c r="K226" s="248"/>
      <c r="L226" s="253"/>
      <c r="M226" s="254"/>
      <c r="N226" s="204"/>
    </row>
    <row r="227" spans="2:14" x14ac:dyDescent="0.2">
      <c r="B227" s="246"/>
      <c r="C227" s="256"/>
      <c r="D227" s="248"/>
      <c r="E227" s="249"/>
      <c r="F227" s="249"/>
      <c r="G227" s="262"/>
      <c r="H227" s="264"/>
      <c r="I227" s="261"/>
      <c r="J227" s="345"/>
      <c r="K227" s="248"/>
      <c r="L227" s="253"/>
      <c r="M227" s="254"/>
      <c r="N227" s="204"/>
    </row>
    <row r="228" spans="2:14" x14ac:dyDescent="0.2">
      <c r="B228" s="246"/>
      <c r="C228" s="247"/>
      <c r="D228" s="246"/>
      <c r="E228" s="249"/>
      <c r="F228" s="249"/>
      <c r="G228" s="262"/>
      <c r="H228" s="200"/>
      <c r="I228" s="222"/>
      <c r="J228" s="343"/>
      <c r="K228" s="246"/>
      <c r="L228" s="253"/>
      <c r="M228" s="254"/>
      <c r="N228" s="204"/>
    </row>
    <row r="229" spans="2:14" x14ac:dyDescent="0.2">
      <c r="B229" s="246"/>
      <c r="C229" s="247"/>
      <c r="D229" s="248"/>
      <c r="E229" s="249"/>
      <c r="F229" s="249"/>
      <c r="G229" s="255"/>
      <c r="H229" s="200"/>
      <c r="I229" s="222"/>
      <c r="J229" s="343"/>
      <c r="K229" s="248"/>
      <c r="L229" s="253"/>
      <c r="M229" s="254"/>
      <c r="N229" s="204"/>
    </row>
    <row r="230" spans="2:14" x14ac:dyDescent="0.2">
      <c r="B230" s="246"/>
      <c r="C230" s="247"/>
      <c r="D230" s="248"/>
      <c r="E230" s="249"/>
      <c r="F230" s="249"/>
      <c r="G230" s="255"/>
      <c r="H230" s="200"/>
      <c r="I230" s="222"/>
      <c r="J230" s="343"/>
      <c r="K230" s="248"/>
      <c r="L230" s="253"/>
      <c r="M230" s="254"/>
      <c r="N230" s="204"/>
    </row>
    <row r="231" spans="2:14" x14ac:dyDescent="0.2">
      <c r="B231" s="246"/>
      <c r="C231" s="247"/>
      <c r="D231" s="248"/>
      <c r="E231" s="249"/>
      <c r="F231" s="249"/>
      <c r="G231" s="255"/>
      <c r="H231" s="200"/>
      <c r="I231" s="222"/>
      <c r="J231" s="343"/>
      <c r="K231" s="248"/>
      <c r="L231" s="253"/>
      <c r="M231" s="254"/>
      <c r="N231" s="204"/>
    </row>
    <row r="232" spans="2:14" x14ac:dyDescent="0.2">
      <c r="B232" s="246"/>
      <c r="C232" s="247"/>
      <c r="D232" s="248"/>
      <c r="E232" s="249"/>
      <c r="F232" s="249"/>
      <c r="G232" s="255"/>
      <c r="H232" s="200"/>
      <c r="I232" s="222"/>
      <c r="J232" s="343"/>
      <c r="K232" s="248"/>
      <c r="L232" s="253"/>
      <c r="M232" s="254"/>
      <c r="N232" s="204"/>
    </row>
    <row r="233" spans="2:14" x14ac:dyDescent="0.2">
      <c r="B233" s="246"/>
      <c r="C233" s="247"/>
      <c r="D233" s="248"/>
      <c r="E233" s="249"/>
      <c r="F233" s="249"/>
      <c r="G233" s="255"/>
      <c r="H233" s="200"/>
      <c r="I233" s="222"/>
      <c r="J233" s="343"/>
      <c r="K233" s="248"/>
      <c r="L233" s="253"/>
      <c r="M233" s="254"/>
      <c r="N233" s="204"/>
    </row>
    <row r="234" spans="2:14" x14ac:dyDescent="0.2">
      <c r="B234" s="246"/>
      <c r="C234" s="247"/>
      <c r="D234" s="248"/>
      <c r="E234" s="249"/>
      <c r="F234" s="249"/>
      <c r="G234" s="255"/>
      <c r="H234" s="200"/>
      <c r="I234" s="222"/>
      <c r="J234" s="343"/>
      <c r="K234" s="248"/>
      <c r="L234" s="253"/>
      <c r="M234" s="254"/>
      <c r="N234" s="204"/>
    </row>
    <row r="235" spans="2:14" x14ac:dyDescent="0.2">
      <c r="B235" s="246"/>
      <c r="C235" s="247"/>
      <c r="D235" s="248"/>
      <c r="E235" s="249"/>
      <c r="F235" s="249"/>
      <c r="G235" s="255"/>
      <c r="H235" s="200"/>
      <c r="I235" s="222"/>
      <c r="J235" s="343"/>
      <c r="K235" s="248"/>
      <c r="L235" s="253"/>
      <c r="M235" s="254"/>
      <c r="N235" s="204"/>
    </row>
    <row r="236" spans="2:14" x14ac:dyDescent="0.2">
      <c r="B236" s="246"/>
      <c r="C236" s="247"/>
      <c r="D236" s="248"/>
      <c r="E236" s="249"/>
      <c r="F236" s="249"/>
      <c r="G236" s="255"/>
      <c r="H236" s="200"/>
      <c r="I236" s="222"/>
      <c r="J236" s="343"/>
      <c r="K236" s="248"/>
      <c r="L236" s="253"/>
      <c r="M236" s="254"/>
      <c r="N236" s="204"/>
    </row>
    <row r="237" spans="2:14" x14ac:dyDescent="0.2">
      <c r="B237" s="246"/>
      <c r="C237" s="256"/>
      <c r="D237" s="248"/>
      <c r="E237" s="249"/>
      <c r="F237" s="249"/>
      <c r="G237" s="199"/>
      <c r="H237" s="245"/>
      <c r="I237" s="223"/>
      <c r="J237" s="344"/>
      <c r="K237" s="248"/>
      <c r="L237" s="253"/>
      <c r="M237" s="254"/>
      <c r="N237" s="204"/>
    </row>
    <row r="238" spans="2:14" x14ac:dyDescent="0.2">
      <c r="B238" s="246"/>
      <c r="C238" s="256"/>
      <c r="D238" s="248"/>
      <c r="E238" s="249"/>
      <c r="F238" s="249"/>
      <c r="G238" s="199"/>
      <c r="H238" s="200"/>
      <c r="I238" s="222"/>
      <c r="J238" s="343"/>
      <c r="K238" s="248"/>
      <c r="L238" s="253"/>
      <c r="M238" s="254"/>
      <c r="N238" s="204"/>
    </row>
    <row r="239" spans="2:14" x14ac:dyDescent="0.2">
      <c r="B239" s="246"/>
      <c r="C239" s="247"/>
      <c r="D239" s="248"/>
      <c r="E239" s="249"/>
      <c r="F239" s="249"/>
      <c r="G239" s="255"/>
      <c r="H239" s="200"/>
      <c r="I239" s="222"/>
      <c r="J239" s="343"/>
      <c r="K239" s="248"/>
      <c r="L239" s="204"/>
      <c r="M239" s="254"/>
      <c r="N239" s="204"/>
    </row>
    <row r="240" spans="2:14" x14ac:dyDescent="0.2">
      <c r="B240" s="246"/>
      <c r="C240" s="247"/>
      <c r="D240" s="248"/>
      <c r="E240" s="249"/>
      <c r="F240" s="249"/>
      <c r="G240" s="255"/>
      <c r="H240" s="200"/>
      <c r="I240" s="222"/>
      <c r="J240" s="343"/>
      <c r="K240" s="248"/>
      <c r="L240" s="253"/>
      <c r="M240" s="254"/>
      <c r="N240" s="204"/>
    </row>
    <row r="241" spans="2:14" x14ac:dyDescent="0.2">
      <c r="B241" s="246"/>
      <c r="C241" s="247"/>
      <c r="D241" s="248"/>
      <c r="E241" s="249"/>
      <c r="F241" s="249"/>
      <c r="G241" s="255"/>
      <c r="H241" s="200"/>
      <c r="I241" s="222"/>
      <c r="J241" s="343"/>
      <c r="K241" s="248"/>
      <c r="L241" s="253"/>
      <c r="M241" s="254"/>
      <c r="N241" s="204"/>
    </row>
    <row r="242" spans="2:14" x14ac:dyDescent="0.2">
      <c r="B242" s="246"/>
      <c r="C242" s="247"/>
      <c r="D242" s="248"/>
      <c r="E242" s="249"/>
      <c r="F242" s="249"/>
      <c r="G242" s="255"/>
      <c r="H242" s="200"/>
      <c r="I242" s="222"/>
      <c r="J242" s="343"/>
      <c r="K242" s="248"/>
      <c r="L242" s="253"/>
      <c r="M242" s="254"/>
      <c r="N242" s="204"/>
    </row>
    <row r="243" spans="2:14" x14ac:dyDescent="0.2">
      <c r="B243" s="246"/>
      <c r="C243" s="247"/>
      <c r="D243" s="248"/>
      <c r="E243" s="249"/>
      <c r="F243" s="249"/>
      <c r="G243" s="255"/>
      <c r="H243" s="200"/>
      <c r="I243" s="222"/>
      <c r="J243" s="343"/>
      <c r="K243" s="248"/>
      <c r="L243" s="253"/>
      <c r="M243" s="254"/>
      <c r="N243" s="204"/>
    </row>
    <row r="244" spans="2:14" x14ac:dyDescent="0.2">
      <c r="B244" s="246"/>
      <c r="C244" s="247"/>
      <c r="D244" s="248"/>
      <c r="E244" s="249"/>
      <c r="F244" s="249"/>
      <c r="G244" s="255"/>
      <c r="H244" s="200"/>
      <c r="I244" s="222"/>
      <c r="J244" s="343"/>
      <c r="K244" s="248"/>
      <c r="L244" s="253"/>
      <c r="M244" s="254"/>
      <c r="N244" s="204"/>
    </row>
    <row r="245" spans="2:14" x14ac:dyDescent="0.2">
      <c r="B245" s="246"/>
      <c r="C245" s="247"/>
      <c r="D245" s="248"/>
      <c r="E245" s="249"/>
      <c r="F245" s="249"/>
      <c r="G245" s="255"/>
      <c r="H245" s="200"/>
      <c r="I245" s="222"/>
      <c r="J245" s="343"/>
      <c r="K245" s="248"/>
      <c r="L245" s="253"/>
      <c r="M245" s="254"/>
      <c r="N245" s="204"/>
    </row>
    <row r="246" spans="2:14" x14ac:dyDescent="0.2">
      <c r="B246" s="246"/>
      <c r="C246" s="247"/>
      <c r="D246" s="248"/>
      <c r="E246" s="249"/>
      <c r="F246" s="249"/>
      <c r="G246" s="255"/>
      <c r="H246" s="200"/>
      <c r="I246" s="222"/>
      <c r="J246" s="343"/>
      <c r="K246" s="248"/>
      <c r="L246" s="253"/>
      <c r="M246" s="254"/>
      <c r="N246" s="204"/>
    </row>
    <row r="247" spans="2:14" x14ac:dyDescent="0.2">
      <c r="B247" s="246"/>
      <c r="C247" s="247"/>
      <c r="D247" s="248"/>
      <c r="E247" s="249"/>
      <c r="F247" s="249"/>
      <c r="G247" s="255"/>
      <c r="H247" s="200"/>
      <c r="I247" s="222"/>
      <c r="J247" s="343"/>
      <c r="K247" s="248"/>
      <c r="L247" s="253"/>
      <c r="M247" s="254"/>
      <c r="N247" s="204"/>
    </row>
    <row r="248" spans="2:14" x14ac:dyDescent="0.2">
      <c r="B248" s="246"/>
      <c r="C248" s="247"/>
      <c r="D248" s="248"/>
      <c r="E248" s="249"/>
      <c r="F248" s="249"/>
      <c r="G248" s="255"/>
      <c r="H248" s="200"/>
      <c r="I248" s="222"/>
      <c r="J248" s="343"/>
      <c r="K248" s="248"/>
      <c r="L248" s="253"/>
      <c r="M248" s="254"/>
      <c r="N248" s="204"/>
    </row>
    <row r="249" spans="2:14" x14ac:dyDescent="0.2">
      <c r="B249" s="246"/>
      <c r="C249" s="247"/>
      <c r="D249" s="248"/>
      <c r="E249" s="249"/>
      <c r="F249" s="249"/>
      <c r="G249" s="255"/>
      <c r="H249" s="200"/>
      <c r="I249" s="222"/>
      <c r="J249" s="343"/>
      <c r="K249" s="248"/>
      <c r="L249" s="253"/>
      <c r="M249" s="254"/>
      <c r="N249" s="204"/>
    </row>
    <row r="250" spans="2:14" x14ac:dyDescent="0.2">
      <c r="B250" s="246"/>
      <c r="C250" s="247"/>
      <c r="D250" s="248"/>
      <c r="E250" s="249"/>
      <c r="F250" s="249"/>
      <c r="G250" s="255"/>
      <c r="H250" s="200"/>
      <c r="I250" s="222"/>
      <c r="J250" s="343"/>
      <c r="K250" s="248"/>
      <c r="L250" s="253"/>
      <c r="M250" s="254"/>
      <c r="N250" s="204"/>
    </row>
    <row r="251" spans="2:14" x14ac:dyDescent="0.2">
      <c r="B251" s="246"/>
      <c r="C251" s="247"/>
      <c r="D251" s="248"/>
      <c r="E251" s="249"/>
      <c r="F251" s="249"/>
      <c r="G251" s="255"/>
      <c r="H251" s="200"/>
      <c r="I251" s="222"/>
      <c r="J251" s="343"/>
      <c r="K251" s="248"/>
      <c r="L251" s="253"/>
      <c r="M251" s="254"/>
      <c r="N251" s="204"/>
    </row>
    <row r="252" spans="2:14" x14ac:dyDescent="0.2">
      <c r="B252" s="246"/>
      <c r="C252" s="247"/>
      <c r="D252" s="248"/>
      <c r="E252" s="249"/>
      <c r="F252" s="249"/>
      <c r="G252" s="255"/>
      <c r="H252" s="200"/>
      <c r="I252" s="222"/>
      <c r="J252" s="343"/>
      <c r="K252" s="248"/>
      <c r="L252" s="253"/>
      <c r="M252" s="254"/>
      <c r="N252" s="204"/>
    </row>
    <row r="253" spans="2:14" x14ac:dyDescent="0.2">
      <c r="B253" s="246"/>
      <c r="C253" s="247"/>
      <c r="D253" s="248"/>
      <c r="E253" s="249"/>
      <c r="F253" s="249"/>
      <c r="G253" s="255"/>
      <c r="H253" s="200"/>
      <c r="I253" s="222"/>
      <c r="J253" s="343"/>
      <c r="K253" s="248"/>
      <c r="L253" s="253"/>
      <c r="M253" s="254"/>
      <c r="N253" s="204"/>
    </row>
    <row r="254" spans="2:14" x14ac:dyDescent="0.2">
      <c r="B254" s="246"/>
      <c r="C254" s="247"/>
      <c r="D254" s="248"/>
      <c r="E254" s="249"/>
      <c r="F254" s="249"/>
      <c r="G254" s="255"/>
      <c r="H254" s="200"/>
      <c r="I254" s="222"/>
      <c r="J254" s="343"/>
      <c r="K254" s="248"/>
      <c r="L254" s="253"/>
      <c r="M254" s="254"/>
      <c r="N254" s="204"/>
    </row>
    <row r="255" spans="2:14" x14ac:dyDescent="0.2">
      <c r="B255" s="246"/>
      <c r="C255" s="247"/>
      <c r="D255" s="248"/>
      <c r="E255" s="249"/>
      <c r="F255" s="249"/>
      <c r="G255" s="255"/>
      <c r="H255" s="200"/>
      <c r="I255" s="222"/>
      <c r="J255" s="343"/>
      <c r="K255" s="248"/>
      <c r="L255" s="253"/>
      <c r="M255" s="254"/>
      <c r="N255" s="204"/>
    </row>
    <row r="256" spans="2:14" x14ac:dyDescent="0.2">
      <c r="B256" s="246"/>
      <c r="C256" s="247"/>
      <c r="D256" s="248"/>
      <c r="E256" s="249"/>
      <c r="F256" s="249"/>
      <c r="G256" s="255"/>
      <c r="H256" s="200"/>
      <c r="I256" s="222"/>
      <c r="J256" s="343"/>
      <c r="K256" s="248"/>
      <c r="L256" s="253"/>
      <c r="M256" s="254"/>
      <c r="N256" s="204"/>
    </row>
    <row r="257" spans="2:14" x14ac:dyDescent="0.2">
      <c r="B257" s="246"/>
      <c r="C257" s="247"/>
      <c r="D257" s="248"/>
      <c r="E257" s="249"/>
      <c r="F257" s="249"/>
      <c r="G257" s="255"/>
      <c r="H257" s="200"/>
      <c r="I257" s="222"/>
      <c r="J257" s="343"/>
      <c r="K257" s="248"/>
      <c r="L257" s="253"/>
      <c r="M257" s="254"/>
      <c r="N257" s="204"/>
    </row>
    <row r="258" spans="2:14" x14ac:dyDescent="0.2">
      <c r="B258" s="246"/>
      <c r="C258" s="247"/>
      <c r="D258" s="248"/>
      <c r="E258" s="249"/>
      <c r="F258" s="249"/>
      <c r="G258" s="255"/>
      <c r="H258" s="200"/>
      <c r="I258" s="222"/>
      <c r="J258" s="343"/>
      <c r="K258" s="248"/>
      <c r="L258" s="253"/>
      <c r="M258" s="254"/>
      <c r="N258" s="204"/>
    </row>
    <row r="259" spans="2:14" x14ac:dyDescent="0.2">
      <c r="B259" s="246"/>
      <c r="C259" s="247"/>
      <c r="D259" s="248"/>
      <c r="E259" s="249"/>
      <c r="F259" s="249"/>
      <c r="G259" s="255"/>
      <c r="H259" s="200"/>
      <c r="I259" s="222"/>
      <c r="J259" s="343"/>
      <c r="K259" s="248"/>
      <c r="L259" s="253"/>
      <c r="M259" s="254"/>
      <c r="N259" s="204"/>
    </row>
    <row r="260" spans="2:14" x14ac:dyDescent="0.2">
      <c r="B260" s="246"/>
      <c r="C260" s="247"/>
      <c r="D260" s="248"/>
      <c r="E260" s="249"/>
      <c r="F260" s="249"/>
      <c r="G260" s="255"/>
      <c r="H260" s="200"/>
      <c r="I260" s="222"/>
      <c r="J260" s="343"/>
      <c r="K260" s="248"/>
      <c r="L260" s="253"/>
      <c r="M260" s="254"/>
      <c r="N260" s="204"/>
    </row>
    <row r="261" spans="2:14" x14ac:dyDescent="0.2">
      <c r="B261" s="246"/>
      <c r="C261" s="256"/>
      <c r="D261" s="248"/>
      <c r="E261" s="249"/>
      <c r="F261" s="249"/>
      <c r="G261" s="262"/>
      <c r="H261" s="200"/>
      <c r="I261" s="222"/>
      <c r="J261" s="343"/>
      <c r="K261" s="246"/>
      <c r="L261" s="253"/>
      <c r="M261" s="254"/>
      <c r="N261" s="204"/>
    </row>
    <row r="262" spans="2:14" x14ac:dyDescent="0.2">
      <c r="B262" s="246"/>
      <c r="C262" s="247"/>
      <c r="D262" s="248"/>
      <c r="E262" s="249"/>
      <c r="F262" s="249"/>
      <c r="G262" s="255"/>
      <c r="H262" s="200"/>
      <c r="I262" s="222"/>
      <c r="J262" s="343"/>
      <c r="K262" s="263"/>
      <c r="L262" s="253"/>
      <c r="M262" s="254"/>
      <c r="N262" s="204"/>
    </row>
    <row r="263" spans="2:14" x14ac:dyDescent="0.2">
      <c r="B263" s="246"/>
      <c r="C263" s="256"/>
      <c r="D263" s="246"/>
      <c r="E263" s="249"/>
      <c r="F263" s="249"/>
      <c r="G263" s="202"/>
      <c r="H263" s="200"/>
      <c r="I263" s="222"/>
      <c r="J263" s="343"/>
      <c r="K263" s="263"/>
      <c r="L263" s="253"/>
      <c r="M263" s="254"/>
      <c r="N263" s="204"/>
    </row>
    <row r="264" spans="2:14" x14ac:dyDescent="0.2">
      <c r="B264" s="246"/>
      <c r="C264" s="247"/>
      <c r="D264" s="248"/>
      <c r="E264" s="249"/>
      <c r="F264" s="249"/>
      <c r="G264" s="255"/>
      <c r="H264" s="200"/>
      <c r="I264" s="222"/>
      <c r="J264" s="343"/>
      <c r="K264" s="246"/>
      <c r="L264" s="253"/>
      <c r="M264" s="254"/>
      <c r="N264" s="204"/>
    </row>
    <row r="265" spans="2:14" x14ac:dyDescent="0.2">
      <c r="B265" s="246"/>
      <c r="C265" s="247"/>
      <c r="D265" s="248"/>
      <c r="E265" s="249"/>
      <c r="F265" s="249"/>
      <c r="G265" s="255"/>
      <c r="H265" s="200"/>
      <c r="I265" s="222"/>
      <c r="J265" s="343"/>
      <c r="K265" s="248"/>
      <c r="L265" s="253"/>
      <c r="M265" s="254"/>
      <c r="N265" s="204"/>
    </row>
    <row r="266" spans="2:14" x14ac:dyDescent="0.2">
      <c r="B266" s="246"/>
      <c r="C266" s="247"/>
      <c r="D266" s="248"/>
      <c r="E266" s="249"/>
      <c r="F266" s="249"/>
      <c r="G266" s="255"/>
      <c r="H266" s="200"/>
      <c r="I266" s="222"/>
      <c r="J266" s="343"/>
      <c r="K266" s="248"/>
      <c r="L266" s="253"/>
      <c r="M266" s="254"/>
      <c r="N266" s="204"/>
    </row>
    <row r="267" spans="2:14" x14ac:dyDescent="0.2">
      <c r="B267" s="246"/>
      <c r="C267" s="247"/>
      <c r="D267" s="246"/>
      <c r="E267" s="249"/>
      <c r="F267" s="249"/>
      <c r="G267" s="262"/>
      <c r="H267" s="200"/>
      <c r="I267" s="222"/>
      <c r="J267" s="343"/>
      <c r="K267" s="248"/>
      <c r="L267" s="253"/>
      <c r="M267" s="254"/>
      <c r="N267" s="204"/>
    </row>
    <row r="268" spans="2:14" x14ac:dyDescent="0.2">
      <c r="B268" s="246"/>
      <c r="C268" s="256"/>
      <c r="D268" s="248"/>
      <c r="E268" s="249"/>
      <c r="F268" s="249"/>
      <c r="G268" s="199"/>
      <c r="H268" s="200"/>
      <c r="I268" s="222"/>
      <c r="J268" s="343"/>
      <c r="K268" s="248"/>
      <c r="L268" s="253"/>
      <c r="M268" s="254"/>
      <c r="N268" s="204"/>
    </row>
    <row r="269" spans="2:14" x14ac:dyDescent="0.2">
      <c r="B269" s="246"/>
      <c r="C269" s="247"/>
      <c r="D269" s="248"/>
      <c r="E269" s="249"/>
      <c r="F269" s="249"/>
      <c r="G269" s="255"/>
      <c r="H269" s="200"/>
      <c r="I269" s="222"/>
      <c r="J269" s="343"/>
      <c r="K269" s="248"/>
      <c r="L269" s="253"/>
      <c r="M269" s="254"/>
      <c r="N269" s="204"/>
    </row>
    <row r="270" spans="2:14" x14ac:dyDescent="0.2">
      <c r="B270" s="246"/>
      <c r="C270" s="247"/>
      <c r="D270" s="248"/>
      <c r="E270" s="249"/>
      <c r="F270" s="249"/>
      <c r="G270" s="255"/>
      <c r="H270" s="200"/>
      <c r="I270" s="222"/>
      <c r="J270" s="343"/>
      <c r="K270" s="248"/>
      <c r="L270" s="253"/>
      <c r="M270" s="254"/>
      <c r="N270" s="204"/>
    </row>
    <row r="271" spans="2:14" x14ac:dyDescent="0.2">
      <c r="B271" s="246"/>
      <c r="C271" s="247"/>
      <c r="D271" s="248"/>
      <c r="E271" s="249"/>
      <c r="F271" s="249"/>
      <c r="G271" s="255"/>
      <c r="H271" s="200"/>
      <c r="I271" s="222"/>
      <c r="J271" s="343"/>
      <c r="K271" s="248"/>
      <c r="L271" s="253"/>
      <c r="M271" s="254"/>
      <c r="N271" s="204"/>
    </row>
    <row r="272" spans="2:14" x14ac:dyDescent="0.2">
      <c r="B272" s="246"/>
      <c r="C272" s="247"/>
      <c r="D272" s="248"/>
      <c r="E272" s="249"/>
      <c r="F272" s="249"/>
      <c r="G272" s="255"/>
      <c r="H272" s="200"/>
      <c r="I272" s="222"/>
      <c r="J272" s="343"/>
      <c r="K272" s="248"/>
      <c r="L272" s="253"/>
      <c r="M272" s="254"/>
      <c r="N272" s="204"/>
    </row>
    <row r="273" spans="2:14" x14ac:dyDescent="0.2">
      <c r="B273" s="246"/>
      <c r="C273" s="256"/>
      <c r="D273" s="246"/>
      <c r="E273" s="249"/>
      <c r="F273" s="249"/>
      <c r="G273" s="202"/>
      <c r="H273" s="200"/>
      <c r="I273" s="222"/>
      <c r="J273" s="343"/>
      <c r="K273" s="248"/>
      <c r="L273" s="253"/>
      <c r="M273" s="254"/>
      <c r="N273" s="204"/>
    </row>
    <row r="274" spans="2:14" x14ac:dyDescent="0.2">
      <c r="B274" s="246"/>
      <c r="C274" s="256"/>
      <c r="D274" s="246"/>
      <c r="E274" s="249"/>
      <c r="F274" s="249"/>
      <c r="G274" s="262"/>
      <c r="H274" s="200"/>
      <c r="I274" s="222"/>
      <c r="J274" s="343"/>
      <c r="K274" s="248"/>
      <c r="L274" s="253"/>
      <c r="M274" s="254"/>
      <c r="N274" s="204"/>
    </row>
    <row r="275" spans="2:14" x14ac:dyDescent="0.2">
      <c r="B275" s="246"/>
      <c r="C275" s="247"/>
      <c r="D275" s="248"/>
      <c r="E275" s="249"/>
      <c r="F275" s="249"/>
      <c r="G275" s="255"/>
      <c r="H275" s="200"/>
      <c r="I275" s="222"/>
      <c r="J275" s="343"/>
      <c r="K275" s="248"/>
      <c r="L275" s="253"/>
      <c r="M275" s="254"/>
      <c r="N275" s="204"/>
    </row>
    <row r="276" spans="2:14" x14ac:dyDescent="0.2">
      <c r="B276" s="246"/>
      <c r="C276" s="247"/>
      <c r="D276" s="248"/>
      <c r="E276" s="249"/>
      <c r="F276" s="249"/>
      <c r="G276" s="255"/>
      <c r="H276" s="200"/>
      <c r="I276" s="222"/>
      <c r="J276" s="343"/>
      <c r="K276" s="248"/>
      <c r="L276" s="253"/>
      <c r="M276" s="254"/>
      <c r="N276" s="204"/>
    </row>
    <row r="277" spans="2:14" x14ac:dyDescent="0.2">
      <c r="B277" s="246"/>
      <c r="C277" s="247"/>
      <c r="D277" s="248"/>
      <c r="E277" s="249"/>
      <c r="F277" s="249"/>
      <c r="G277" s="255"/>
      <c r="H277" s="200"/>
      <c r="I277" s="222"/>
      <c r="J277" s="343"/>
      <c r="K277" s="248"/>
      <c r="L277" s="253"/>
      <c r="M277" s="254"/>
      <c r="N277" s="204"/>
    </row>
    <row r="278" spans="2:14" x14ac:dyDescent="0.2">
      <c r="B278" s="246"/>
      <c r="C278" s="256"/>
      <c r="D278" s="248"/>
      <c r="E278" s="249"/>
      <c r="F278" s="249"/>
      <c r="G278" s="199"/>
      <c r="H278" s="200"/>
      <c r="I278" s="222"/>
      <c r="J278" s="343"/>
      <c r="K278" s="248"/>
      <c r="L278" s="253"/>
      <c r="M278" s="254"/>
      <c r="N278" s="204"/>
    </row>
    <row r="279" spans="2:14" x14ac:dyDescent="0.2">
      <c r="B279" s="246"/>
      <c r="C279" s="247"/>
      <c r="D279" s="246"/>
      <c r="E279" s="249"/>
      <c r="F279" s="249"/>
      <c r="G279" s="262"/>
      <c r="H279" s="200"/>
      <c r="I279" s="222"/>
      <c r="J279" s="343"/>
      <c r="K279" s="248"/>
      <c r="L279" s="253"/>
      <c r="M279" s="254"/>
      <c r="N279" s="204"/>
    </row>
    <row r="280" spans="2:14" x14ac:dyDescent="0.2">
      <c r="B280" s="246"/>
      <c r="C280" s="247"/>
      <c r="D280" s="248"/>
      <c r="E280" s="249"/>
      <c r="F280" s="249"/>
      <c r="G280" s="255"/>
      <c r="H280" s="200"/>
      <c r="I280" s="222"/>
      <c r="J280" s="343"/>
      <c r="K280" s="248"/>
      <c r="L280" s="253"/>
      <c r="M280" s="254"/>
      <c r="N280" s="204"/>
    </row>
    <row r="281" spans="2:14" x14ac:dyDescent="0.2">
      <c r="B281" s="246"/>
      <c r="C281" s="256"/>
      <c r="D281" s="246"/>
      <c r="E281" s="249"/>
      <c r="F281" s="249"/>
      <c r="G281" s="202"/>
      <c r="H281" s="200"/>
      <c r="I281" s="222"/>
      <c r="J281" s="343"/>
      <c r="K281" s="248"/>
      <c r="L281" s="253"/>
      <c r="M281" s="254"/>
      <c r="N281" s="204"/>
    </row>
    <row r="282" spans="2:14" x14ac:dyDescent="0.2">
      <c r="B282" s="246"/>
      <c r="C282" s="256"/>
      <c r="D282" s="248"/>
      <c r="E282" s="249"/>
      <c r="F282" s="249"/>
      <c r="G282" s="199"/>
      <c r="H282" s="200"/>
      <c r="I282" s="222"/>
      <c r="J282" s="343"/>
      <c r="K282" s="248"/>
      <c r="L282" s="253"/>
      <c r="M282" s="254"/>
      <c r="N282" s="204"/>
    </row>
    <row r="283" spans="2:14" x14ac:dyDescent="0.2">
      <c r="B283" s="246"/>
      <c r="C283" s="247"/>
      <c r="D283" s="248"/>
      <c r="E283" s="249"/>
      <c r="F283" s="249"/>
      <c r="G283" s="255"/>
      <c r="H283" s="200"/>
      <c r="I283" s="222"/>
      <c r="J283" s="343"/>
      <c r="K283" s="248"/>
      <c r="L283" s="253"/>
      <c r="M283" s="254"/>
      <c r="N283" s="204"/>
    </row>
    <row r="284" spans="2:14" x14ac:dyDescent="0.2">
      <c r="B284" s="246"/>
      <c r="C284" s="247"/>
      <c r="D284" s="246"/>
      <c r="E284" s="249"/>
      <c r="F284" s="249"/>
      <c r="G284" s="262"/>
      <c r="H284" s="200"/>
      <c r="I284" s="222"/>
      <c r="J284" s="343"/>
      <c r="K284" s="248"/>
      <c r="L284" s="253"/>
      <c r="M284" s="254"/>
      <c r="N284" s="204"/>
    </row>
    <row r="285" spans="2:14" x14ac:dyDescent="0.2">
      <c r="B285" s="246"/>
      <c r="C285" s="256"/>
      <c r="D285" s="248"/>
      <c r="E285" s="249"/>
      <c r="F285" s="249"/>
      <c r="G285" s="199"/>
      <c r="H285" s="200"/>
      <c r="I285" s="222"/>
      <c r="J285" s="343"/>
      <c r="K285" s="248"/>
      <c r="L285" s="253"/>
      <c r="M285" s="254"/>
      <c r="N285" s="204"/>
    </row>
    <row r="286" spans="2:14" x14ac:dyDescent="0.2">
      <c r="B286" s="246"/>
      <c r="C286" s="247"/>
      <c r="D286" s="248"/>
      <c r="E286" s="249"/>
      <c r="F286" s="249"/>
      <c r="G286" s="255"/>
      <c r="H286" s="200"/>
      <c r="I286" s="222"/>
      <c r="J286" s="343"/>
      <c r="K286" s="248"/>
      <c r="L286" s="253"/>
      <c r="M286" s="254"/>
      <c r="N286" s="204"/>
    </row>
    <row r="287" spans="2:14" x14ac:dyDescent="0.2">
      <c r="B287" s="246"/>
      <c r="C287" s="247"/>
      <c r="D287" s="248"/>
      <c r="E287" s="249"/>
      <c r="F287" s="249"/>
      <c r="G287" s="255"/>
      <c r="H287" s="203"/>
      <c r="I287" s="224"/>
      <c r="J287" s="346"/>
      <c r="K287" s="265"/>
      <c r="L287" s="253"/>
      <c r="M287" s="254"/>
      <c r="N287" s="266"/>
    </row>
    <row r="288" spans="2:14" x14ac:dyDescent="0.2">
      <c r="B288" s="246"/>
      <c r="C288" s="247"/>
      <c r="D288" s="248"/>
      <c r="E288" s="249"/>
      <c r="F288" s="249"/>
      <c r="G288" s="255"/>
      <c r="H288" s="203"/>
      <c r="I288" s="224"/>
      <c r="J288" s="346"/>
      <c r="K288" s="265"/>
      <c r="L288" s="253"/>
      <c r="M288" s="254"/>
      <c r="N288" s="266"/>
    </row>
    <row r="289" spans="2:14" x14ac:dyDescent="0.2">
      <c r="B289" s="246"/>
      <c r="C289" s="247"/>
      <c r="D289" s="248"/>
      <c r="E289" s="249"/>
      <c r="F289" s="249"/>
      <c r="G289" s="255"/>
      <c r="H289" s="203"/>
      <c r="I289" s="224"/>
      <c r="J289" s="346"/>
      <c r="K289" s="265"/>
      <c r="L289" s="253"/>
      <c r="M289" s="254"/>
      <c r="N289" s="266"/>
    </row>
    <row r="290" spans="2:14" x14ac:dyDescent="0.2">
      <c r="B290" s="246"/>
      <c r="C290" s="247"/>
      <c r="D290" s="248"/>
      <c r="E290" s="249"/>
      <c r="F290" s="249"/>
      <c r="G290" s="255"/>
      <c r="H290" s="203"/>
      <c r="I290" s="224"/>
      <c r="J290" s="346"/>
      <c r="K290" s="267"/>
      <c r="L290" s="253"/>
      <c r="M290" s="254"/>
      <c r="N290" s="266"/>
    </row>
    <row r="291" spans="2:14" x14ac:dyDescent="0.2">
      <c r="B291" s="246"/>
      <c r="C291" s="247"/>
      <c r="D291" s="248"/>
      <c r="E291" s="249"/>
      <c r="F291" s="249"/>
      <c r="G291" s="255"/>
      <c r="H291" s="203"/>
      <c r="I291" s="224"/>
      <c r="J291" s="346"/>
      <c r="K291" s="267"/>
      <c r="L291" s="253"/>
      <c r="M291" s="254"/>
      <c r="N291" s="266"/>
    </row>
    <row r="292" spans="2:14" x14ac:dyDescent="0.2">
      <c r="B292" s="246"/>
      <c r="C292" s="247"/>
      <c r="D292" s="248"/>
      <c r="E292" s="249"/>
      <c r="F292" s="249"/>
      <c r="G292" s="255"/>
      <c r="H292" s="203"/>
      <c r="I292" s="224"/>
      <c r="J292" s="346"/>
      <c r="K292" s="267"/>
      <c r="L292" s="253"/>
      <c r="M292" s="254"/>
      <c r="N292" s="266"/>
    </row>
    <row r="293" spans="2:14" x14ac:dyDescent="0.2">
      <c r="B293" s="246"/>
      <c r="C293" s="247"/>
      <c r="D293" s="248"/>
      <c r="E293" s="249"/>
      <c r="F293" s="249"/>
      <c r="G293" s="255"/>
      <c r="H293" s="203"/>
      <c r="I293" s="224"/>
      <c r="J293" s="346"/>
      <c r="K293" s="267"/>
      <c r="L293" s="253"/>
      <c r="M293" s="254"/>
      <c r="N293" s="266"/>
    </row>
    <row r="294" spans="2:14" x14ac:dyDescent="0.2">
      <c r="B294" s="246"/>
      <c r="C294" s="247"/>
      <c r="D294" s="248"/>
      <c r="E294" s="249"/>
      <c r="F294" s="249"/>
      <c r="G294" s="255"/>
      <c r="H294" s="203"/>
      <c r="I294" s="224"/>
      <c r="J294" s="346"/>
      <c r="K294" s="265"/>
      <c r="L294" s="253"/>
      <c r="M294" s="254"/>
      <c r="N294" s="266"/>
    </row>
    <row r="295" spans="2:14" x14ac:dyDescent="0.2">
      <c r="B295" s="246"/>
      <c r="C295" s="247"/>
      <c r="D295" s="248"/>
      <c r="E295" s="249"/>
      <c r="F295" s="249"/>
      <c r="G295" s="255"/>
      <c r="H295" s="203"/>
      <c r="I295" s="224"/>
      <c r="J295" s="346"/>
      <c r="K295" s="267"/>
      <c r="L295" s="253"/>
      <c r="M295" s="254"/>
      <c r="N295" s="266"/>
    </row>
    <row r="296" spans="2:14" x14ac:dyDescent="0.2">
      <c r="B296" s="246"/>
      <c r="C296" s="247"/>
      <c r="D296" s="248"/>
      <c r="E296" s="249"/>
      <c r="F296" s="249"/>
      <c r="G296" s="255"/>
      <c r="H296" s="203"/>
      <c r="I296" s="224"/>
      <c r="J296" s="346"/>
      <c r="K296" s="267"/>
      <c r="L296" s="253"/>
      <c r="M296" s="254"/>
      <c r="N296" s="266"/>
    </row>
    <row r="297" spans="2:14" x14ac:dyDescent="0.2">
      <c r="B297" s="246"/>
      <c r="C297" s="247"/>
      <c r="D297" s="248"/>
      <c r="E297" s="249"/>
      <c r="F297" s="249"/>
      <c r="G297" s="255"/>
      <c r="H297" s="203"/>
      <c r="I297" s="224"/>
      <c r="J297" s="346"/>
      <c r="K297" s="267"/>
      <c r="L297" s="253"/>
      <c r="M297" s="254"/>
      <c r="N297" s="266"/>
    </row>
    <row r="298" spans="2:14" x14ac:dyDescent="0.2">
      <c r="B298" s="246"/>
      <c r="C298" s="247"/>
      <c r="D298" s="248"/>
      <c r="E298" s="249"/>
      <c r="F298" s="249"/>
      <c r="G298" s="255"/>
      <c r="H298" s="203"/>
      <c r="I298" s="224"/>
      <c r="J298" s="346"/>
      <c r="K298" s="267"/>
      <c r="L298" s="253"/>
      <c r="M298" s="254"/>
      <c r="N298" s="266"/>
    </row>
    <row r="299" spans="2:14" x14ac:dyDescent="0.2">
      <c r="B299" s="246"/>
      <c r="C299" s="247"/>
      <c r="D299" s="248"/>
      <c r="E299" s="249"/>
      <c r="F299" s="249"/>
      <c r="G299" s="255"/>
      <c r="H299" s="203"/>
      <c r="I299" s="224"/>
      <c r="J299" s="346"/>
      <c r="K299" s="267"/>
      <c r="L299" s="253"/>
      <c r="M299" s="254"/>
      <c r="N299" s="266"/>
    </row>
    <row r="300" spans="2:14" x14ac:dyDescent="0.2">
      <c r="B300" s="246"/>
      <c r="C300" s="247"/>
      <c r="D300" s="248"/>
      <c r="E300" s="249"/>
      <c r="F300" s="249"/>
      <c r="G300" s="255"/>
      <c r="H300" s="203"/>
      <c r="I300" s="224"/>
      <c r="J300" s="346"/>
      <c r="K300" s="267"/>
      <c r="L300" s="253"/>
      <c r="M300" s="254"/>
      <c r="N300" s="266"/>
    </row>
    <row r="301" spans="2:14" x14ac:dyDescent="0.2">
      <c r="B301" s="246"/>
      <c r="C301" s="247"/>
      <c r="D301" s="248"/>
      <c r="E301" s="249"/>
      <c r="F301" s="249"/>
      <c r="G301" s="255"/>
      <c r="H301" s="203"/>
      <c r="I301" s="224"/>
      <c r="J301" s="346"/>
      <c r="K301" s="267"/>
      <c r="L301" s="253"/>
      <c r="M301" s="254"/>
      <c r="N301" s="266"/>
    </row>
    <row r="302" spans="2:14" x14ac:dyDescent="0.2">
      <c r="B302" s="246"/>
      <c r="C302" s="247"/>
      <c r="D302" s="246"/>
      <c r="E302" s="249"/>
      <c r="F302" s="249"/>
      <c r="G302" s="262"/>
      <c r="H302" s="203"/>
      <c r="I302" s="224"/>
      <c r="J302" s="346"/>
      <c r="K302" s="267"/>
      <c r="L302" s="253"/>
      <c r="M302" s="254"/>
      <c r="N302" s="266"/>
    </row>
    <row r="303" spans="2:14" x14ac:dyDescent="0.2">
      <c r="B303" s="246"/>
      <c r="C303" s="247"/>
      <c r="D303" s="248"/>
      <c r="E303" s="249"/>
      <c r="F303" s="249"/>
      <c r="G303" s="255"/>
      <c r="H303" s="203"/>
      <c r="I303" s="224"/>
      <c r="J303" s="346"/>
      <c r="K303" s="267"/>
      <c r="L303" s="253"/>
      <c r="M303" s="254"/>
      <c r="N303" s="266"/>
    </row>
    <row r="304" spans="2:14" x14ac:dyDescent="0.2">
      <c r="B304" s="246"/>
      <c r="C304" s="247"/>
      <c r="D304" s="248"/>
      <c r="E304" s="249"/>
      <c r="F304" s="249"/>
      <c r="G304" s="255"/>
      <c r="H304" s="203"/>
      <c r="I304" s="224"/>
      <c r="J304" s="346"/>
      <c r="K304" s="267"/>
      <c r="L304" s="253"/>
      <c r="M304" s="254"/>
      <c r="N304" s="266"/>
    </row>
    <row r="305" spans="2:14" x14ac:dyDescent="0.2">
      <c r="B305" s="246"/>
      <c r="C305" s="247"/>
      <c r="D305" s="248"/>
      <c r="E305" s="249"/>
      <c r="F305" s="249"/>
      <c r="G305" s="255"/>
      <c r="H305" s="203"/>
      <c r="I305" s="224"/>
      <c r="J305" s="346"/>
      <c r="K305" s="267"/>
      <c r="L305" s="253"/>
      <c r="M305" s="254"/>
      <c r="N305" s="266"/>
    </row>
    <row r="306" spans="2:14" x14ac:dyDescent="0.2">
      <c r="B306" s="246"/>
      <c r="C306" s="247"/>
      <c r="D306" s="248"/>
      <c r="E306" s="249"/>
      <c r="F306" s="249"/>
      <c r="G306" s="255"/>
      <c r="H306" s="203"/>
      <c r="I306" s="224"/>
      <c r="J306" s="346"/>
      <c r="K306" s="267"/>
      <c r="L306" s="253"/>
      <c r="M306" s="254"/>
      <c r="N306" s="266"/>
    </row>
    <row r="307" spans="2:14" x14ac:dyDescent="0.2">
      <c r="B307" s="246"/>
      <c r="C307" s="247"/>
      <c r="D307" s="248"/>
      <c r="E307" s="249"/>
      <c r="F307" s="249"/>
      <c r="G307" s="255"/>
      <c r="H307" s="203"/>
      <c r="I307" s="224"/>
      <c r="J307" s="346"/>
      <c r="K307" s="267"/>
      <c r="L307" s="253"/>
      <c r="M307" s="254"/>
      <c r="N307" s="266"/>
    </row>
    <row r="308" spans="2:14" x14ac:dyDescent="0.2">
      <c r="B308" s="246"/>
      <c r="C308" s="247"/>
      <c r="D308" s="248"/>
      <c r="E308" s="249"/>
      <c r="F308" s="249"/>
      <c r="G308" s="255"/>
      <c r="H308" s="203"/>
      <c r="I308" s="224"/>
      <c r="J308" s="346"/>
      <c r="K308" s="267"/>
      <c r="L308" s="253"/>
      <c r="M308" s="254"/>
      <c r="N308" s="266"/>
    </row>
    <row r="309" spans="2:14" x14ac:dyDescent="0.2">
      <c r="B309" s="246"/>
      <c r="C309" s="247"/>
      <c r="D309" s="248"/>
      <c r="E309" s="249"/>
      <c r="F309" s="249"/>
      <c r="G309" s="255"/>
      <c r="H309" s="203"/>
      <c r="I309" s="224"/>
      <c r="J309" s="346"/>
      <c r="K309" s="267"/>
      <c r="L309" s="253"/>
      <c r="M309" s="254"/>
      <c r="N309" s="266"/>
    </row>
    <row r="310" spans="2:14" x14ac:dyDescent="0.2">
      <c r="B310" s="246"/>
      <c r="C310" s="247"/>
      <c r="D310" s="248"/>
      <c r="E310" s="249"/>
      <c r="F310" s="249"/>
      <c r="G310" s="255"/>
      <c r="H310" s="203"/>
      <c r="I310" s="224"/>
      <c r="J310" s="346"/>
      <c r="K310" s="267"/>
      <c r="L310" s="253"/>
      <c r="M310" s="254"/>
      <c r="N310" s="266"/>
    </row>
    <row r="311" spans="2:14" x14ac:dyDescent="0.2">
      <c r="B311" s="246"/>
      <c r="C311" s="247"/>
      <c r="D311" s="248"/>
      <c r="E311" s="249"/>
      <c r="F311" s="249"/>
      <c r="G311" s="255"/>
      <c r="H311" s="203"/>
      <c r="I311" s="224"/>
      <c r="J311" s="346"/>
      <c r="K311" s="267"/>
      <c r="L311" s="253"/>
      <c r="M311" s="254"/>
      <c r="N311" s="266"/>
    </row>
    <row r="312" spans="2:14" x14ac:dyDescent="0.2">
      <c r="B312" s="246"/>
      <c r="C312" s="247"/>
      <c r="D312" s="248"/>
      <c r="E312" s="249"/>
      <c r="F312" s="249"/>
      <c r="G312" s="255"/>
      <c r="H312" s="203"/>
      <c r="I312" s="224"/>
      <c r="J312" s="346"/>
      <c r="K312" s="267"/>
      <c r="L312" s="253"/>
      <c r="M312" s="254"/>
      <c r="N312" s="266"/>
    </row>
    <row r="313" spans="2:14" x14ac:dyDescent="0.2">
      <c r="B313" s="246"/>
      <c r="C313" s="247"/>
      <c r="D313" s="248"/>
      <c r="E313" s="249"/>
      <c r="F313" s="249"/>
      <c r="G313" s="255"/>
      <c r="H313" s="203"/>
      <c r="I313" s="224"/>
      <c r="J313" s="346"/>
      <c r="K313" s="267"/>
      <c r="L313" s="253"/>
      <c r="M313" s="254"/>
      <c r="N313" s="266"/>
    </row>
    <row r="314" spans="2:14" x14ac:dyDescent="0.2">
      <c r="B314" s="246"/>
      <c r="C314" s="247"/>
      <c r="D314" s="248"/>
      <c r="E314" s="249"/>
      <c r="F314" s="249"/>
      <c r="G314" s="255"/>
      <c r="H314" s="203"/>
      <c r="I314" s="224"/>
      <c r="J314" s="346"/>
      <c r="K314" s="265"/>
      <c r="L314" s="253"/>
      <c r="M314" s="254"/>
      <c r="N314" s="266"/>
    </row>
    <row r="315" spans="2:14" x14ac:dyDescent="0.2">
      <c r="B315" s="246"/>
      <c r="C315" s="247"/>
      <c r="D315" s="248"/>
      <c r="E315" s="249"/>
      <c r="F315" s="249"/>
      <c r="G315" s="255"/>
      <c r="H315" s="203"/>
      <c r="I315" s="224"/>
      <c r="J315" s="346"/>
      <c r="K315" s="265"/>
      <c r="L315" s="253"/>
      <c r="M315" s="254"/>
      <c r="N315" s="266"/>
    </row>
    <row r="316" spans="2:14" x14ac:dyDescent="0.2">
      <c r="B316" s="246"/>
      <c r="C316" s="247"/>
      <c r="D316" s="248"/>
      <c r="E316" s="249"/>
      <c r="F316" s="249"/>
      <c r="G316" s="255"/>
      <c r="H316" s="203"/>
      <c r="I316" s="224"/>
      <c r="J316" s="346"/>
      <c r="K316" s="265"/>
      <c r="L316" s="253"/>
      <c r="M316" s="254"/>
      <c r="N316" s="266"/>
    </row>
    <row r="317" spans="2:14" x14ac:dyDescent="0.2">
      <c r="B317" s="246"/>
      <c r="C317" s="247"/>
      <c r="D317" s="248"/>
      <c r="E317" s="249"/>
      <c r="F317" s="249"/>
      <c r="G317" s="255"/>
      <c r="H317" s="203"/>
      <c r="I317" s="224"/>
      <c r="J317" s="346"/>
      <c r="K317" s="265"/>
      <c r="L317" s="253"/>
      <c r="M317" s="254"/>
      <c r="N317" s="266"/>
    </row>
    <row r="318" spans="2:14" x14ac:dyDescent="0.2">
      <c r="B318" s="246"/>
      <c r="C318" s="247"/>
      <c r="D318" s="248"/>
      <c r="E318" s="249"/>
      <c r="F318" s="249"/>
      <c r="G318" s="255"/>
      <c r="H318" s="203"/>
      <c r="I318" s="224"/>
      <c r="J318" s="346"/>
      <c r="K318" s="265"/>
      <c r="L318" s="253"/>
      <c r="M318" s="254"/>
      <c r="N318" s="266"/>
    </row>
    <row r="319" spans="2:14" x14ac:dyDescent="0.2">
      <c r="B319" s="246"/>
      <c r="C319" s="247"/>
      <c r="D319" s="248"/>
      <c r="E319" s="249"/>
      <c r="F319" s="249"/>
      <c r="G319" s="255"/>
      <c r="H319" s="203"/>
      <c r="I319" s="224"/>
      <c r="J319" s="346"/>
      <c r="K319" s="267"/>
      <c r="L319" s="253"/>
      <c r="M319" s="254"/>
      <c r="N319" s="266"/>
    </row>
    <row r="320" spans="2:14" x14ac:dyDescent="0.2">
      <c r="B320" s="246"/>
      <c r="C320" s="247"/>
      <c r="D320" s="248"/>
      <c r="E320" s="249"/>
      <c r="F320" s="249"/>
      <c r="G320" s="255"/>
      <c r="H320" s="203"/>
      <c r="I320" s="224"/>
      <c r="J320" s="346"/>
      <c r="K320" s="267"/>
      <c r="L320" s="253"/>
      <c r="M320" s="254"/>
      <c r="N320" s="266"/>
    </row>
    <row r="321" spans="2:14" x14ac:dyDescent="0.2">
      <c r="B321" s="246"/>
      <c r="C321" s="247"/>
      <c r="D321" s="248"/>
      <c r="E321" s="249"/>
      <c r="F321" s="249"/>
      <c r="G321" s="255"/>
      <c r="H321" s="203"/>
      <c r="I321" s="224"/>
      <c r="J321" s="346"/>
      <c r="K321" s="267"/>
      <c r="L321" s="253"/>
      <c r="M321" s="254"/>
      <c r="N321" s="266"/>
    </row>
    <row r="322" spans="2:14" x14ac:dyDescent="0.2">
      <c r="B322" s="246"/>
      <c r="C322" s="247"/>
      <c r="D322" s="248"/>
      <c r="E322" s="249"/>
      <c r="F322" s="249"/>
      <c r="G322" s="255"/>
      <c r="H322" s="203"/>
      <c r="I322" s="224"/>
      <c r="J322" s="346"/>
      <c r="K322" s="267"/>
      <c r="L322" s="253"/>
      <c r="M322" s="254"/>
      <c r="N322" s="266"/>
    </row>
    <row r="323" spans="2:14" x14ac:dyDescent="0.2">
      <c r="B323" s="246"/>
      <c r="C323" s="247"/>
      <c r="D323" s="248"/>
      <c r="E323" s="249"/>
      <c r="F323" s="249"/>
      <c r="G323" s="255"/>
      <c r="H323" s="203"/>
      <c r="I323" s="224"/>
      <c r="J323" s="346"/>
      <c r="K323" s="267"/>
      <c r="L323" s="253"/>
      <c r="M323" s="254"/>
      <c r="N323" s="266"/>
    </row>
    <row r="324" spans="2:14" x14ac:dyDescent="0.2">
      <c r="B324" s="246"/>
      <c r="C324" s="247"/>
      <c r="D324" s="248"/>
      <c r="E324" s="249"/>
      <c r="F324" s="249"/>
      <c r="G324" s="255"/>
      <c r="H324" s="203"/>
      <c r="I324" s="224"/>
      <c r="J324" s="346"/>
      <c r="K324" s="267"/>
      <c r="L324" s="253"/>
      <c r="M324" s="254"/>
      <c r="N324" s="266"/>
    </row>
    <row r="325" spans="2:14" x14ac:dyDescent="0.2">
      <c r="B325" s="246"/>
      <c r="C325" s="247"/>
      <c r="D325" s="248"/>
      <c r="E325" s="249"/>
      <c r="F325" s="249"/>
      <c r="G325" s="255"/>
      <c r="H325" s="203"/>
      <c r="I325" s="224"/>
      <c r="J325" s="346"/>
      <c r="K325" s="267"/>
      <c r="L325" s="253"/>
      <c r="M325" s="254"/>
      <c r="N325" s="266"/>
    </row>
    <row r="326" spans="2:14" x14ac:dyDescent="0.2">
      <c r="B326" s="246"/>
      <c r="C326" s="247"/>
      <c r="D326" s="248"/>
      <c r="E326" s="249"/>
      <c r="F326" s="249"/>
      <c r="G326" s="255"/>
      <c r="H326" s="203"/>
      <c r="I326" s="224"/>
      <c r="J326" s="346"/>
      <c r="K326" s="267"/>
      <c r="L326" s="253"/>
      <c r="M326" s="254"/>
      <c r="N326" s="266"/>
    </row>
    <row r="327" spans="2:14" x14ac:dyDescent="0.2">
      <c r="B327" s="246"/>
      <c r="C327" s="247"/>
      <c r="D327" s="248"/>
      <c r="E327" s="249"/>
      <c r="F327" s="249"/>
      <c r="G327" s="255"/>
      <c r="H327" s="203"/>
      <c r="I327" s="224"/>
      <c r="J327" s="346"/>
      <c r="K327" s="267"/>
      <c r="L327" s="253"/>
      <c r="M327" s="254"/>
      <c r="N327" s="266"/>
    </row>
    <row r="328" spans="2:14" x14ac:dyDescent="0.2">
      <c r="B328" s="246"/>
      <c r="C328" s="247"/>
      <c r="D328" s="248"/>
      <c r="E328" s="249"/>
      <c r="F328" s="249"/>
      <c r="G328" s="255"/>
      <c r="H328" s="203"/>
      <c r="I328" s="224"/>
      <c r="J328" s="346"/>
      <c r="K328" s="267"/>
      <c r="L328" s="253"/>
      <c r="M328" s="254"/>
      <c r="N328" s="266"/>
    </row>
    <row r="329" spans="2:14" x14ac:dyDescent="0.2">
      <c r="B329" s="246"/>
      <c r="C329" s="247"/>
      <c r="D329" s="248"/>
      <c r="E329" s="249"/>
      <c r="F329" s="249"/>
      <c r="G329" s="255"/>
      <c r="H329" s="203"/>
      <c r="I329" s="224"/>
      <c r="J329" s="346"/>
      <c r="K329" s="267"/>
      <c r="L329" s="253"/>
      <c r="M329" s="254"/>
      <c r="N329" s="266"/>
    </row>
    <row r="330" spans="2:14" x14ac:dyDescent="0.2">
      <c r="B330" s="246"/>
      <c r="C330" s="247"/>
      <c r="D330" s="248"/>
      <c r="E330" s="249"/>
      <c r="F330" s="249"/>
      <c r="G330" s="255"/>
      <c r="H330" s="203"/>
      <c r="I330" s="224"/>
      <c r="J330" s="346"/>
      <c r="K330" s="267"/>
      <c r="L330" s="253"/>
      <c r="M330" s="254"/>
      <c r="N330" s="266"/>
    </row>
    <row r="331" spans="2:14" x14ac:dyDescent="0.2">
      <c r="B331" s="246"/>
      <c r="C331" s="247"/>
      <c r="D331" s="248"/>
      <c r="E331" s="249"/>
      <c r="F331" s="249"/>
      <c r="G331" s="255"/>
      <c r="H331" s="203"/>
      <c r="I331" s="224"/>
      <c r="J331" s="346"/>
      <c r="K331" s="267"/>
      <c r="L331" s="253"/>
      <c r="M331" s="254"/>
      <c r="N331" s="266"/>
    </row>
    <row r="332" spans="2:14" x14ac:dyDescent="0.2">
      <c r="B332" s="246"/>
      <c r="C332" s="247"/>
      <c r="D332" s="248"/>
      <c r="E332" s="249"/>
      <c r="F332" s="249"/>
      <c r="G332" s="255"/>
      <c r="H332" s="203"/>
      <c r="I332" s="224"/>
      <c r="J332" s="346"/>
      <c r="K332" s="267"/>
      <c r="L332" s="253"/>
      <c r="M332" s="254"/>
      <c r="N332" s="266"/>
    </row>
    <row r="333" spans="2:14" x14ac:dyDescent="0.2">
      <c r="B333" s="246"/>
      <c r="C333" s="247"/>
      <c r="D333" s="248"/>
      <c r="E333" s="249"/>
      <c r="F333" s="249"/>
      <c r="G333" s="255"/>
      <c r="H333" s="203"/>
      <c r="I333" s="224"/>
      <c r="J333" s="346"/>
      <c r="K333" s="267"/>
      <c r="L333" s="253"/>
      <c r="M333" s="254"/>
      <c r="N333" s="266"/>
    </row>
    <row r="334" spans="2:14" x14ac:dyDescent="0.2">
      <c r="B334" s="246"/>
      <c r="C334" s="247"/>
      <c r="D334" s="248"/>
      <c r="E334" s="249"/>
      <c r="F334" s="249"/>
      <c r="G334" s="255"/>
      <c r="H334" s="203"/>
      <c r="I334" s="224"/>
      <c r="J334" s="346"/>
      <c r="K334" s="267"/>
      <c r="L334" s="253"/>
      <c r="M334" s="254"/>
      <c r="N334" s="266"/>
    </row>
    <row r="335" spans="2:14" x14ac:dyDescent="0.2">
      <c r="B335" s="246"/>
      <c r="C335" s="247"/>
      <c r="D335" s="248"/>
      <c r="E335" s="249"/>
      <c r="F335" s="249"/>
      <c r="G335" s="255"/>
      <c r="H335" s="203"/>
      <c r="I335" s="224"/>
      <c r="J335" s="346"/>
      <c r="K335" s="267"/>
      <c r="L335" s="253"/>
      <c r="M335" s="254"/>
      <c r="N335" s="266"/>
    </row>
    <row r="336" spans="2:14" x14ac:dyDescent="0.2">
      <c r="B336" s="246"/>
      <c r="C336" s="247"/>
      <c r="D336" s="248"/>
      <c r="E336" s="249"/>
      <c r="F336" s="249"/>
      <c r="G336" s="255"/>
      <c r="H336" s="203"/>
      <c r="I336" s="224"/>
      <c r="J336" s="346"/>
      <c r="K336" s="267"/>
      <c r="L336" s="253"/>
      <c r="M336" s="254"/>
      <c r="N336" s="266"/>
    </row>
    <row r="337" spans="2:14" x14ac:dyDescent="0.2">
      <c r="B337" s="246"/>
      <c r="C337" s="247"/>
      <c r="D337" s="248"/>
      <c r="E337" s="249"/>
      <c r="F337" s="249"/>
      <c r="G337" s="255"/>
      <c r="H337" s="203"/>
      <c r="I337" s="224"/>
      <c r="J337" s="346"/>
      <c r="K337" s="267"/>
      <c r="L337" s="253"/>
      <c r="M337" s="254"/>
      <c r="N337" s="266"/>
    </row>
    <row r="338" spans="2:14" x14ac:dyDescent="0.2">
      <c r="B338" s="246"/>
      <c r="C338" s="247"/>
      <c r="D338" s="248"/>
      <c r="E338" s="249"/>
      <c r="F338" s="249"/>
      <c r="G338" s="255"/>
      <c r="H338" s="203"/>
      <c r="I338" s="224"/>
      <c r="J338" s="346"/>
      <c r="K338" s="267"/>
      <c r="L338" s="253"/>
      <c r="M338" s="254"/>
      <c r="N338" s="266"/>
    </row>
    <row r="339" spans="2:14" x14ac:dyDescent="0.2">
      <c r="B339" s="246"/>
      <c r="C339" s="247"/>
      <c r="D339" s="248"/>
      <c r="E339" s="249"/>
      <c r="F339" s="249"/>
      <c r="G339" s="255"/>
      <c r="H339" s="203"/>
      <c r="I339" s="224"/>
      <c r="J339" s="346"/>
      <c r="K339" s="267"/>
      <c r="L339" s="253"/>
      <c r="M339" s="254"/>
      <c r="N339" s="266"/>
    </row>
    <row r="340" spans="2:14" x14ac:dyDescent="0.2">
      <c r="B340" s="246"/>
      <c r="C340" s="247"/>
      <c r="D340" s="248"/>
      <c r="E340" s="249"/>
      <c r="F340" s="249"/>
      <c r="G340" s="255"/>
      <c r="H340" s="203"/>
      <c r="I340" s="224"/>
      <c r="J340" s="346"/>
      <c r="K340" s="267"/>
      <c r="L340" s="253"/>
      <c r="M340" s="254"/>
      <c r="N340" s="266"/>
    </row>
    <row r="341" spans="2:14" x14ac:dyDescent="0.2">
      <c r="B341" s="246"/>
      <c r="C341" s="247"/>
      <c r="D341" s="248"/>
      <c r="E341" s="249"/>
      <c r="F341" s="249"/>
      <c r="G341" s="255"/>
      <c r="H341" s="203"/>
      <c r="I341" s="224"/>
      <c r="J341" s="346"/>
      <c r="K341" s="267"/>
      <c r="L341" s="253"/>
      <c r="M341" s="254"/>
      <c r="N341" s="266"/>
    </row>
    <row r="342" spans="2:14" x14ac:dyDescent="0.2">
      <c r="B342" s="246"/>
      <c r="C342" s="247"/>
      <c r="D342" s="248"/>
      <c r="E342" s="249"/>
      <c r="F342" s="249"/>
      <c r="G342" s="255"/>
      <c r="H342" s="203"/>
      <c r="I342" s="224"/>
      <c r="J342" s="346"/>
      <c r="K342" s="267"/>
      <c r="L342" s="253"/>
      <c r="M342" s="254"/>
      <c r="N342" s="266"/>
    </row>
    <row r="343" spans="2:14" x14ac:dyDescent="0.2">
      <c r="B343" s="246"/>
      <c r="C343" s="247"/>
      <c r="D343" s="248"/>
      <c r="E343" s="249"/>
      <c r="F343" s="249"/>
      <c r="G343" s="255"/>
      <c r="H343" s="203"/>
      <c r="I343" s="224"/>
      <c r="J343" s="346"/>
      <c r="K343" s="267"/>
      <c r="L343" s="253"/>
      <c r="M343" s="254"/>
      <c r="N343" s="266"/>
    </row>
    <row r="344" spans="2:14" x14ac:dyDescent="0.2">
      <c r="B344" s="246"/>
      <c r="C344" s="247"/>
      <c r="D344" s="248"/>
      <c r="E344" s="249"/>
      <c r="F344" s="249"/>
      <c r="G344" s="255"/>
      <c r="H344" s="203"/>
      <c r="I344" s="224"/>
      <c r="J344" s="346"/>
      <c r="K344" s="267"/>
      <c r="L344" s="253"/>
      <c r="M344" s="254"/>
      <c r="N344" s="266"/>
    </row>
    <row r="345" spans="2:14" x14ac:dyDescent="0.2">
      <c r="B345" s="246"/>
      <c r="C345" s="247"/>
      <c r="D345" s="248"/>
      <c r="E345" s="249"/>
      <c r="F345" s="249"/>
      <c r="G345" s="255"/>
      <c r="H345" s="203"/>
      <c r="I345" s="224"/>
      <c r="J345" s="346"/>
      <c r="K345" s="267"/>
      <c r="L345" s="253"/>
      <c r="M345" s="254"/>
      <c r="N345" s="266"/>
    </row>
    <row r="346" spans="2:14" x14ac:dyDescent="0.2">
      <c r="B346" s="246"/>
      <c r="C346" s="247"/>
      <c r="D346" s="248"/>
      <c r="E346" s="249"/>
      <c r="F346" s="249"/>
      <c r="G346" s="255"/>
      <c r="H346" s="203"/>
      <c r="I346" s="224"/>
      <c r="J346" s="346"/>
      <c r="K346" s="267"/>
      <c r="L346" s="253"/>
      <c r="M346" s="254"/>
      <c r="N346" s="266"/>
    </row>
    <row r="347" spans="2:14" x14ac:dyDescent="0.2">
      <c r="B347" s="246"/>
      <c r="C347" s="247"/>
      <c r="D347" s="248"/>
      <c r="E347" s="249"/>
      <c r="F347" s="249"/>
      <c r="G347" s="255"/>
      <c r="H347" s="203"/>
      <c r="I347" s="224"/>
      <c r="J347" s="346"/>
      <c r="K347" s="267"/>
      <c r="L347" s="253"/>
      <c r="M347" s="254"/>
      <c r="N347" s="266"/>
    </row>
    <row r="348" spans="2:14" x14ac:dyDescent="0.2">
      <c r="B348" s="246"/>
      <c r="C348" s="247"/>
      <c r="D348" s="248"/>
      <c r="E348" s="249"/>
      <c r="F348" s="249"/>
      <c r="G348" s="255"/>
      <c r="H348" s="203"/>
      <c r="I348" s="224"/>
      <c r="J348" s="346"/>
      <c r="K348" s="267"/>
      <c r="L348" s="253"/>
      <c r="M348" s="254"/>
      <c r="N348" s="266"/>
    </row>
    <row r="349" spans="2:14" x14ac:dyDescent="0.2">
      <c r="B349" s="246"/>
      <c r="C349" s="247"/>
      <c r="D349" s="248"/>
      <c r="E349" s="249"/>
      <c r="F349" s="249"/>
      <c r="G349" s="255"/>
      <c r="H349" s="203"/>
      <c r="I349" s="224"/>
      <c r="J349" s="346"/>
      <c r="K349" s="267"/>
      <c r="L349" s="253"/>
      <c r="M349" s="254"/>
      <c r="N349" s="266"/>
    </row>
    <row r="350" spans="2:14" x14ac:dyDescent="0.2">
      <c r="B350" s="246"/>
      <c r="C350" s="247"/>
      <c r="D350" s="248"/>
      <c r="E350" s="249"/>
      <c r="F350" s="249"/>
      <c r="G350" s="255"/>
      <c r="H350" s="203"/>
      <c r="I350" s="224"/>
      <c r="J350" s="346"/>
      <c r="K350" s="267"/>
      <c r="L350" s="253"/>
      <c r="M350" s="254"/>
      <c r="N350" s="266"/>
    </row>
    <row r="351" spans="2:14" x14ac:dyDescent="0.2">
      <c r="B351" s="246"/>
      <c r="C351" s="247"/>
      <c r="D351" s="248"/>
      <c r="E351" s="249"/>
      <c r="F351" s="249"/>
      <c r="G351" s="255"/>
      <c r="H351" s="203"/>
      <c r="I351" s="224"/>
      <c r="J351" s="346"/>
      <c r="K351" s="267"/>
      <c r="L351" s="253"/>
      <c r="M351" s="254"/>
      <c r="N351" s="266"/>
    </row>
    <row r="352" spans="2:14" x14ac:dyDescent="0.2">
      <c r="B352" s="246"/>
      <c r="C352" s="247"/>
      <c r="D352" s="248"/>
      <c r="E352" s="249"/>
      <c r="F352" s="249"/>
      <c r="G352" s="255"/>
      <c r="H352" s="203"/>
      <c r="I352" s="224"/>
      <c r="J352" s="346"/>
      <c r="K352" s="267"/>
      <c r="L352" s="253"/>
      <c r="M352" s="254"/>
      <c r="N352" s="266"/>
    </row>
    <row r="353" spans="2:14" x14ac:dyDescent="0.2">
      <c r="B353" s="246"/>
      <c r="C353" s="247"/>
      <c r="D353" s="248"/>
      <c r="E353" s="249"/>
      <c r="F353" s="249"/>
      <c r="G353" s="255"/>
      <c r="H353" s="203"/>
      <c r="I353" s="224"/>
      <c r="J353" s="346"/>
      <c r="K353" s="268"/>
      <c r="L353" s="253"/>
      <c r="M353" s="254"/>
      <c r="N353" s="266"/>
    </row>
    <row r="354" spans="2:14" x14ac:dyDescent="0.2">
      <c r="B354" s="246"/>
      <c r="C354" s="247"/>
      <c r="D354" s="248"/>
      <c r="E354" s="249"/>
      <c r="F354" s="249"/>
      <c r="G354" s="255"/>
      <c r="H354" s="203"/>
      <c r="I354" s="224"/>
      <c r="J354" s="346"/>
      <c r="K354" s="268"/>
      <c r="L354" s="253"/>
      <c r="M354" s="254"/>
      <c r="N354" s="266"/>
    </row>
    <row r="355" spans="2:14" x14ac:dyDescent="0.2">
      <c r="B355" s="246"/>
      <c r="C355" s="247"/>
      <c r="D355" s="248"/>
      <c r="E355" s="249"/>
      <c r="F355" s="249"/>
      <c r="G355" s="255"/>
      <c r="H355" s="203"/>
      <c r="I355" s="224"/>
      <c r="J355" s="346"/>
      <c r="K355" s="268"/>
      <c r="L355" s="253"/>
      <c r="M355" s="254"/>
      <c r="N355" s="266"/>
    </row>
    <row r="356" spans="2:14" x14ac:dyDescent="0.2">
      <c r="B356" s="246"/>
      <c r="C356" s="247"/>
      <c r="D356" s="248"/>
      <c r="E356" s="249"/>
      <c r="F356" s="249"/>
      <c r="G356" s="255"/>
      <c r="H356" s="203"/>
      <c r="I356" s="224"/>
      <c r="J356" s="346"/>
      <c r="K356" s="268"/>
      <c r="L356" s="253"/>
      <c r="M356" s="254"/>
      <c r="N356" s="266"/>
    </row>
    <row r="357" spans="2:14" x14ac:dyDescent="0.2">
      <c r="B357" s="246"/>
      <c r="C357" s="247"/>
      <c r="D357" s="248"/>
      <c r="E357" s="249"/>
      <c r="F357" s="249"/>
      <c r="G357" s="255"/>
      <c r="H357" s="203"/>
      <c r="I357" s="224"/>
      <c r="J357" s="346"/>
      <c r="K357" s="267"/>
      <c r="L357" s="253"/>
      <c r="M357" s="254"/>
      <c r="N357" s="266"/>
    </row>
    <row r="358" spans="2:14" x14ac:dyDescent="0.2">
      <c r="B358" s="246"/>
      <c r="C358" s="247"/>
      <c r="D358" s="248"/>
      <c r="E358" s="249"/>
      <c r="F358" s="249"/>
      <c r="G358" s="255"/>
      <c r="H358" s="203"/>
      <c r="I358" s="224"/>
      <c r="J358" s="346"/>
      <c r="K358" s="267"/>
      <c r="L358" s="253"/>
      <c r="M358" s="254"/>
      <c r="N358" s="266"/>
    </row>
    <row r="359" spans="2:14" x14ac:dyDescent="0.2">
      <c r="B359" s="246"/>
      <c r="C359" s="247"/>
      <c r="D359" s="248"/>
      <c r="E359" s="249"/>
      <c r="F359" s="249"/>
      <c r="G359" s="255"/>
      <c r="H359" s="203"/>
      <c r="I359" s="224"/>
      <c r="J359" s="346"/>
      <c r="K359" s="267"/>
      <c r="L359" s="253"/>
      <c r="M359" s="254"/>
      <c r="N359" s="266"/>
    </row>
    <row r="360" spans="2:14" x14ac:dyDescent="0.2">
      <c r="B360" s="246"/>
      <c r="C360" s="247"/>
      <c r="D360" s="248"/>
      <c r="E360" s="249"/>
      <c r="F360" s="249"/>
      <c r="G360" s="255"/>
      <c r="H360" s="203"/>
      <c r="I360" s="224"/>
      <c r="J360" s="346"/>
      <c r="K360" s="267"/>
      <c r="L360" s="253"/>
      <c r="M360" s="254"/>
      <c r="N360" s="266"/>
    </row>
    <row r="361" spans="2:14" x14ac:dyDescent="0.2">
      <c r="B361" s="246"/>
      <c r="C361" s="247"/>
      <c r="D361" s="248"/>
      <c r="E361" s="249"/>
      <c r="F361" s="249"/>
      <c r="G361" s="255"/>
      <c r="H361" s="203"/>
      <c r="I361" s="224"/>
      <c r="J361" s="346"/>
      <c r="K361" s="267"/>
      <c r="L361" s="253"/>
      <c r="M361" s="254"/>
      <c r="N361" s="266"/>
    </row>
    <row r="362" spans="2:14" x14ac:dyDescent="0.2">
      <c r="B362" s="246"/>
      <c r="C362" s="247"/>
      <c r="D362" s="248"/>
      <c r="E362" s="249"/>
      <c r="F362" s="249"/>
      <c r="G362" s="255"/>
      <c r="H362" s="203"/>
      <c r="I362" s="224"/>
      <c r="J362" s="346"/>
      <c r="K362" s="267"/>
      <c r="L362" s="253"/>
      <c r="M362" s="254"/>
      <c r="N362" s="266"/>
    </row>
    <row r="363" spans="2:14" x14ac:dyDescent="0.2">
      <c r="B363" s="246"/>
      <c r="C363" s="247"/>
      <c r="D363" s="248"/>
      <c r="E363" s="249"/>
      <c r="F363" s="249"/>
      <c r="G363" s="255"/>
      <c r="H363" s="203"/>
      <c r="I363" s="224"/>
      <c r="J363" s="346"/>
      <c r="K363" s="267"/>
      <c r="L363" s="253"/>
      <c r="M363" s="254"/>
      <c r="N363" s="266"/>
    </row>
    <row r="364" spans="2:14" x14ac:dyDescent="0.2">
      <c r="B364" s="246"/>
      <c r="C364" s="247"/>
      <c r="D364" s="248"/>
      <c r="E364" s="249"/>
      <c r="F364" s="249"/>
      <c r="G364" s="255"/>
      <c r="H364" s="203"/>
      <c r="I364" s="224"/>
      <c r="J364" s="346"/>
      <c r="K364" s="267"/>
      <c r="L364" s="253"/>
      <c r="M364" s="254"/>
      <c r="N364" s="266"/>
    </row>
    <row r="365" spans="2:14" x14ac:dyDescent="0.2">
      <c r="B365" s="246"/>
      <c r="C365" s="247"/>
      <c r="D365" s="248"/>
      <c r="E365" s="249"/>
      <c r="F365" s="249"/>
      <c r="G365" s="255"/>
      <c r="H365" s="203"/>
      <c r="I365" s="224"/>
      <c r="J365" s="346"/>
      <c r="K365" s="267"/>
      <c r="L365" s="253"/>
      <c r="M365" s="254"/>
      <c r="N365" s="266"/>
    </row>
    <row r="366" spans="2:14" x14ac:dyDescent="0.2">
      <c r="B366" s="246"/>
      <c r="C366" s="247"/>
      <c r="D366" s="248"/>
      <c r="E366" s="249"/>
      <c r="F366" s="249"/>
      <c r="G366" s="255"/>
      <c r="H366" s="203"/>
      <c r="I366" s="224"/>
      <c r="J366" s="346"/>
      <c r="K366" s="267"/>
      <c r="L366" s="253"/>
      <c r="M366" s="254"/>
      <c r="N366" s="266"/>
    </row>
    <row r="367" spans="2:14" x14ac:dyDescent="0.2">
      <c r="B367" s="246"/>
      <c r="C367" s="247"/>
      <c r="D367" s="248"/>
      <c r="E367" s="249"/>
      <c r="F367" s="249"/>
      <c r="G367" s="255"/>
      <c r="H367" s="203"/>
      <c r="I367" s="224"/>
      <c r="J367" s="346"/>
      <c r="K367" s="267"/>
      <c r="L367" s="253"/>
      <c r="M367" s="254"/>
      <c r="N367" s="266"/>
    </row>
    <row r="368" spans="2:14" x14ac:dyDescent="0.2">
      <c r="B368" s="246"/>
      <c r="C368" s="247"/>
      <c r="D368" s="248"/>
      <c r="E368" s="249"/>
      <c r="F368" s="249"/>
      <c r="G368" s="255"/>
      <c r="H368" s="203"/>
      <c r="I368" s="224"/>
      <c r="J368" s="346"/>
      <c r="K368" s="267"/>
      <c r="L368" s="253"/>
      <c r="M368" s="254"/>
      <c r="N368" s="266"/>
    </row>
    <row r="369" spans="2:14" x14ac:dyDescent="0.2">
      <c r="B369" s="246"/>
      <c r="C369" s="247"/>
      <c r="D369" s="248"/>
      <c r="E369" s="249"/>
      <c r="F369" s="249"/>
      <c r="G369" s="255"/>
      <c r="H369" s="203"/>
      <c r="I369" s="224"/>
      <c r="J369" s="346"/>
      <c r="K369" s="267"/>
      <c r="L369" s="253"/>
      <c r="M369" s="254"/>
      <c r="N369" s="266"/>
    </row>
    <row r="370" spans="2:14" x14ac:dyDescent="0.2">
      <c r="B370" s="246"/>
      <c r="C370" s="247"/>
      <c r="D370" s="248"/>
      <c r="E370" s="249"/>
      <c r="F370" s="249"/>
      <c r="G370" s="255"/>
      <c r="H370" s="203"/>
      <c r="I370" s="224"/>
      <c r="J370" s="346"/>
      <c r="K370" s="267"/>
      <c r="L370" s="253"/>
      <c r="M370" s="254"/>
      <c r="N370" s="266"/>
    </row>
    <row r="371" spans="2:14" x14ac:dyDescent="0.2">
      <c r="B371" s="246"/>
      <c r="C371" s="247"/>
      <c r="D371" s="248"/>
      <c r="E371" s="249"/>
      <c r="F371" s="249"/>
      <c r="G371" s="255"/>
      <c r="H371" s="203"/>
      <c r="I371" s="224"/>
      <c r="J371" s="346"/>
      <c r="K371" s="267"/>
      <c r="L371" s="253"/>
      <c r="M371" s="254"/>
      <c r="N371" s="266"/>
    </row>
    <row r="372" spans="2:14" x14ac:dyDescent="0.2">
      <c r="B372" s="246"/>
      <c r="C372" s="247"/>
      <c r="D372" s="248"/>
      <c r="E372" s="249"/>
      <c r="F372" s="249"/>
      <c r="G372" s="255"/>
      <c r="H372" s="203"/>
      <c r="I372" s="224"/>
      <c r="J372" s="346"/>
      <c r="K372" s="267"/>
      <c r="L372" s="253"/>
      <c r="M372" s="254"/>
      <c r="N372" s="266"/>
    </row>
    <row r="373" spans="2:14" x14ac:dyDescent="0.2">
      <c r="B373" s="246"/>
      <c r="C373" s="247"/>
      <c r="D373" s="248"/>
      <c r="E373" s="249"/>
      <c r="F373" s="249"/>
      <c r="G373" s="255"/>
      <c r="H373" s="203"/>
      <c r="I373" s="224"/>
      <c r="J373" s="346"/>
      <c r="K373" s="267"/>
      <c r="L373" s="253"/>
      <c r="M373" s="254"/>
      <c r="N373" s="266"/>
    </row>
    <row r="374" spans="2:14" x14ac:dyDescent="0.2">
      <c r="B374" s="246"/>
      <c r="C374" s="247"/>
      <c r="D374" s="248"/>
      <c r="E374" s="249"/>
      <c r="F374" s="249"/>
      <c r="G374" s="255"/>
      <c r="H374" s="203"/>
      <c r="I374" s="224"/>
      <c r="J374" s="346"/>
      <c r="K374" s="267"/>
      <c r="L374" s="253"/>
      <c r="M374" s="254"/>
      <c r="N374" s="266"/>
    </row>
    <row r="375" spans="2:14" x14ac:dyDescent="0.2">
      <c r="B375" s="246"/>
      <c r="C375" s="256"/>
      <c r="D375" s="248"/>
      <c r="E375" s="249"/>
      <c r="F375" s="249"/>
      <c r="G375" s="199"/>
      <c r="H375" s="203"/>
      <c r="I375" s="224"/>
      <c r="J375" s="346"/>
      <c r="K375" s="267"/>
      <c r="L375" s="253"/>
      <c r="M375" s="254"/>
      <c r="N375" s="266"/>
    </row>
    <row r="376" spans="2:14" x14ac:dyDescent="0.2">
      <c r="B376" s="246"/>
      <c r="C376" s="247"/>
      <c r="D376" s="248"/>
      <c r="E376" s="249"/>
      <c r="F376" s="249"/>
      <c r="G376" s="255"/>
      <c r="H376" s="203"/>
      <c r="I376" s="224"/>
      <c r="J376" s="346"/>
      <c r="K376" s="267"/>
      <c r="L376" s="253"/>
      <c r="M376" s="254"/>
      <c r="N376" s="266"/>
    </row>
    <row r="377" spans="2:14" x14ac:dyDescent="0.2">
      <c r="B377" s="246"/>
      <c r="C377" s="247"/>
      <c r="D377" s="248"/>
      <c r="E377" s="249"/>
      <c r="F377" s="249"/>
      <c r="G377" s="255"/>
      <c r="H377" s="203"/>
      <c r="I377" s="224"/>
      <c r="J377" s="346"/>
      <c r="K377" s="267"/>
      <c r="L377" s="253"/>
      <c r="M377" s="254"/>
      <c r="N377" s="266"/>
    </row>
    <row r="378" spans="2:14" x14ac:dyDescent="0.2">
      <c r="B378" s="246"/>
      <c r="C378" s="247"/>
      <c r="D378" s="248"/>
      <c r="E378" s="249"/>
      <c r="F378" s="249"/>
      <c r="G378" s="255"/>
      <c r="H378" s="203"/>
      <c r="I378" s="224"/>
      <c r="J378" s="346"/>
      <c r="K378" s="267"/>
      <c r="L378" s="253"/>
      <c r="M378" s="254"/>
      <c r="N378" s="266"/>
    </row>
    <row r="379" spans="2:14" x14ac:dyDescent="0.2">
      <c r="B379" s="246"/>
      <c r="C379" s="256"/>
      <c r="D379" s="248"/>
      <c r="E379" s="249"/>
      <c r="F379" s="249"/>
      <c r="G379" s="199"/>
      <c r="H379" s="203"/>
      <c r="I379" s="224"/>
      <c r="J379" s="346"/>
      <c r="K379" s="267"/>
      <c r="L379" s="253"/>
      <c r="M379" s="254"/>
      <c r="N379" s="266"/>
    </row>
    <row r="380" spans="2:14" x14ac:dyDescent="0.2">
      <c r="B380" s="246"/>
      <c r="C380" s="256"/>
      <c r="D380" s="248"/>
      <c r="E380" s="249"/>
      <c r="F380" s="249"/>
      <c r="G380" s="199"/>
      <c r="H380" s="203"/>
      <c r="I380" s="224"/>
      <c r="J380" s="346"/>
      <c r="K380" s="267"/>
      <c r="L380" s="253"/>
      <c r="M380" s="254"/>
      <c r="N380" s="266"/>
    </row>
    <row r="381" spans="2:14" x14ac:dyDescent="0.2">
      <c r="B381" s="246"/>
      <c r="C381" s="256"/>
      <c r="D381" s="248"/>
      <c r="E381" s="249"/>
      <c r="F381" s="249"/>
      <c r="G381" s="199"/>
      <c r="H381" s="203"/>
      <c r="I381" s="224"/>
      <c r="J381" s="346"/>
      <c r="K381" s="267"/>
      <c r="L381" s="253"/>
      <c r="M381" s="254"/>
      <c r="N381" s="266"/>
    </row>
    <row r="382" spans="2:14" x14ac:dyDescent="0.2">
      <c r="B382" s="246"/>
      <c r="C382" s="247"/>
      <c r="D382" s="248"/>
      <c r="E382" s="249"/>
      <c r="F382" s="249"/>
      <c r="G382" s="255"/>
      <c r="H382" s="203"/>
      <c r="I382" s="224"/>
      <c r="J382" s="346"/>
      <c r="K382" s="267"/>
      <c r="L382" s="253"/>
      <c r="M382" s="254"/>
      <c r="N382" s="266"/>
    </row>
    <row r="383" spans="2:14" x14ac:dyDescent="0.2">
      <c r="B383" s="246"/>
      <c r="C383" s="247"/>
      <c r="D383" s="248"/>
      <c r="E383" s="249"/>
      <c r="F383" s="249"/>
      <c r="G383" s="255"/>
      <c r="H383" s="203"/>
      <c r="I383" s="224"/>
      <c r="J383" s="346"/>
      <c r="K383" s="267"/>
      <c r="L383" s="253"/>
      <c r="M383" s="254"/>
      <c r="N383" s="266"/>
    </row>
    <row r="384" spans="2:14" x14ac:dyDescent="0.2">
      <c r="B384" s="246"/>
      <c r="C384" s="247"/>
      <c r="D384" s="248"/>
      <c r="E384" s="249"/>
      <c r="F384" s="249"/>
      <c r="G384" s="255"/>
      <c r="H384" s="203"/>
      <c r="I384" s="224"/>
      <c r="J384" s="346"/>
      <c r="K384" s="267"/>
      <c r="L384" s="253"/>
      <c r="M384" s="254"/>
      <c r="N384" s="266"/>
    </row>
    <row r="385" spans="2:14" x14ac:dyDescent="0.2">
      <c r="B385" s="246"/>
      <c r="C385" s="247"/>
      <c r="D385" s="248"/>
      <c r="E385" s="249"/>
      <c r="F385" s="249"/>
      <c r="G385" s="255"/>
      <c r="H385" s="203"/>
      <c r="I385" s="224"/>
      <c r="J385" s="346"/>
      <c r="K385" s="267"/>
      <c r="L385" s="253"/>
      <c r="M385" s="254"/>
      <c r="N385" s="266"/>
    </row>
    <row r="386" spans="2:14" x14ac:dyDescent="0.2">
      <c r="B386" s="246"/>
      <c r="C386" s="256"/>
      <c r="D386" s="248"/>
      <c r="E386" s="249"/>
      <c r="F386" s="249"/>
      <c r="G386" s="199"/>
      <c r="H386" s="203"/>
      <c r="I386" s="224"/>
      <c r="J386" s="346"/>
      <c r="K386" s="267"/>
      <c r="L386" s="253"/>
      <c r="M386" s="254"/>
      <c r="N386" s="266"/>
    </row>
    <row r="387" spans="2:14" x14ac:dyDescent="0.2">
      <c r="B387" s="246"/>
      <c r="C387" s="247"/>
      <c r="D387" s="248"/>
      <c r="E387" s="249"/>
      <c r="F387" s="249"/>
      <c r="G387" s="255"/>
      <c r="H387" s="203"/>
      <c r="I387" s="224"/>
      <c r="J387" s="346"/>
      <c r="K387" s="267"/>
      <c r="L387" s="253"/>
      <c r="M387" s="254"/>
      <c r="N387" s="266"/>
    </row>
    <row r="388" spans="2:14" x14ac:dyDescent="0.2">
      <c r="B388" s="246"/>
      <c r="C388" s="247"/>
      <c r="D388" s="248"/>
      <c r="E388" s="249"/>
      <c r="F388" s="249"/>
      <c r="G388" s="255"/>
      <c r="H388" s="203"/>
      <c r="I388" s="224"/>
      <c r="J388" s="346"/>
      <c r="K388" s="267"/>
      <c r="L388" s="253"/>
      <c r="M388" s="254"/>
      <c r="N388" s="266"/>
    </row>
    <row r="389" spans="2:14" x14ac:dyDescent="0.2">
      <c r="B389" s="246"/>
      <c r="C389" s="247"/>
      <c r="D389" s="248"/>
      <c r="E389" s="249"/>
      <c r="F389" s="249"/>
      <c r="G389" s="255"/>
      <c r="H389" s="203"/>
      <c r="I389" s="224"/>
      <c r="J389" s="346"/>
      <c r="K389" s="267"/>
      <c r="L389" s="253"/>
      <c r="M389" s="254"/>
      <c r="N389" s="266"/>
    </row>
    <row r="390" spans="2:14" x14ac:dyDescent="0.2">
      <c r="B390" s="246"/>
      <c r="C390" s="247"/>
      <c r="D390" s="248"/>
      <c r="E390" s="249"/>
      <c r="F390" s="249"/>
      <c r="G390" s="255"/>
      <c r="H390" s="203"/>
      <c r="I390" s="224"/>
      <c r="J390" s="346"/>
      <c r="K390" s="267"/>
      <c r="L390" s="253"/>
      <c r="M390" s="254"/>
      <c r="N390" s="266"/>
    </row>
    <row r="391" spans="2:14" x14ac:dyDescent="0.2">
      <c r="B391" s="246"/>
      <c r="C391" s="256"/>
      <c r="D391" s="248"/>
      <c r="E391" s="249"/>
      <c r="F391" s="249"/>
      <c r="G391" s="199"/>
      <c r="H391" s="203"/>
      <c r="I391" s="224"/>
      <c r="J391" s="346"/>
      <c r="K391" s="267"/>
      <c r="L391" s="253"/>
      <c r="M391" s="254"/>
      <c r="N391" s="266"/>
    </row>
    <row r="392" spans="2:14" x14ac:dyDescent="0.2">
      <c r="B392" s="246"/>
      <c r="C392" s="256"/>
      <c r="D392" s="248"/>
      <c r="E392" s="249"/>
      <c r="F392" s="249"/>
      <c r="G392" s="199"/>
      <c r="H392" s="203"/>
      <c r="I392" s="224"/>
      <c r="J392" s="346"/>
      <c r="K392" s="267"/>
      <c r="L392" s="253"/>
      <c r="M392" s="254"/>
      <c r="N392" s="266"/>
    </row>
    <row r="393" spans="2:14" x14ac:dyDescent="0.2">
      <c r="B393" s="246"/>
      <c r="C393" s="256"/>
      <c r="D393" s="248"/>
      <c r="E393" s="249"/>
      <c r="F393" s="249"/>
      <c r="G393" s="199"/>
      <c r="H393" s="203"/>
      <c r="I393" s="224"/>
      <c r="J393" s="346"/>
      <c r="K393" s="267"/>
      <c r="L393" s="253"/>
      <c r="M393" s="254"/>
      <c r="N393" s="266"/>
    </row>
    <row r="394" spans="2:14" x14ac:dyDescent="0.2">
      <c r="B394" s="246"/>
      <c r="C394" s="247"/>
      <c r="D394" s="248"/>
      <c r="E394" s="249"/>
      <c r="F394" s="249"/>
      <c r="G394" s="255"/>
      <c r="H394" s="203"/>
      <c r="I394" s="224"/>
      <c r="J394" s="346"/>
      <c r="K394" s="267"/>
      <c r="L394" s="253"/>
      <c r="M394" s="254"/>
      <c r="N394" s="266"/>
    </row>
    <row r="395" spans="2:14" x14ac:dyDescent="0.2">
      <c r="B395" s="246"/>
      <c r="C395" s="247"/>
      <c r="D395" s="248"/>
      <c r="E395" s="249"/>
      <c r="F395" s="249"/>
      <c r="G395" s="255"/>
      <c r="H395" s="203"/>
      <c r="I395" s="224"/>
      <c r="J395" s="346"/>
      <c r="K395" s="267"/>
      <c r="L395" s="253"/>
      <c r="M395" s="254"/>
      <c r="N395" s="266"/>
    </row>
    <row r="396" spans="2:14" x14ac:dyDescent="0.2">
      <c r="B396" s="246"/>
      <c r="C396" s="247"/>
      <c r="D396" s="248"/>
      <c r="E396" s="249"/>
      <c r="F396" s="249"/>
      <c r="G396" s="255"/>
      <c r="H396" s="203"/>
      <c r="I396" s="224"/>
      <c r="J396" s="346"/>
      <c r="K396" s="267"/>
      <c r="L396" s="253"/>
      <c r="M396" s="254"/>
      <c r="N396" s="266"/>
    </row>
    <row r="397" spans="2:14" x14ac:dyDescent="0.2">
      <c r="B397" s="246"/>
      <c r="C397" s="247"/>
      <c r="D397" s="248"/>
      <c r="E397" s="249"/>
      <c r="F397" s="249"/>
      <c r="G397" s="255"/>
      <c r="H397" s="203"/>
      <c r="I397" s="224"/>
      <c r="J397" s="346"/>
      <c r="K397" s="267"/>
      <c r="L397" s="253"/>
      <c r="M397" s="254"/>
      <c r="N397" s="266"/>
    </row>
    <row r="398" spans="2:14" x14ac:dyDescent="0.2">
      <c r="B398" s="246"/>
      <c r="C398" s="247"/>
      <c r="D398" s="248"/>
      <c r="E398" s="249"/>
      <c r="F398" s="249"/>
      <c r="G398" s="255"/>
      <c r="H398" s="203"/>
      <c r="I398" s="224"/>
      <c r="J398" s="346"/>
      <c r="K398" s="267"/>
      <c r="L398" s="253"/>
      <c r="M398" s="254"/>
      <c r="N398" s="266"/>
    </row>
    <row r="399" spans="2:14" x14ac:dyDescent="0.2">
      <c r="B399" s="246"/>
      <c r="C399" s="247"/>
      <c r="D399" s="248"/>
      <c r="E399" s="249"/>
      <c r="F399" s="249"/>
      <c r="G399" s="255"/>
      <c r="H399" s="203"/>
      <c r="I399" s="224"/>
      <c r="J399" s="346"/>
      <c r="K399" s="267"/>
      <c r="L399" s="253"/>
      <c r="M399" s="254"/>
      <c r="N399" s="266"/>
    </row>
    <row r="400" spans="2:14" x14ac:dyDescent="0.2">
      <c r="B400" s="246"/>
      <c r="C400" s="247"/>
      <c r="D400" s="248"/>
      <c r="E400" s="249"/>
      <c r="F400" s="249"/>
      <c r="G400" s="255"/>
      <c r="H400" s="203"/>
      <c r="I400" s="224"/>
      <c r="J400" s="346"/>
      <c r="K400" s="267"/>
      <c r="L400" s="253"/>
      <c r="M400" s="254"/>
      <c r="N400" s="266"/>
    </row>
    <row r="401" spans="2:14" x14ac:dyDescent="0.2">
      <c r="B401" s="246"/>
      <c r="C401" s="247"/>
      <c r="D401" s="248"/>
      <c r="E401" s="249"/>
      <c r="F401" s="249"/>
      <c r="G401" s="255"/>
      <c r="H401" s="203"/>
      <c r="I401" s="224"/>
      <c r="J401" s="346"/>
      <c r="K401" s="267"/>
      <c r="L401" s="253"/>
      <c r="M401" s="254"/>
      <c r="N401" s="266"/>
    </row>
    <row r="402" spans="2:14" x14ac:dyDescent="0.2">
      <c r="B402" s="246"/>
      <c r="C402" s="247"/>
      <c r="D402" s="246"/>
      <c r="E402" s="249"/>
      <c r="F402" s="249"/>
      <c r="G402" s="262"/>
      <c r="H402" s="203"/>
      <c r="I402" s="224"/>
      <c r="J402" s="346"/>
      <c r="K402" s="267"/>
      <c r="L402" s="253"/>
      <c r="M402" s="254"/>
      <c r="N402" s="266"/>
    </row>
    <row r="403" spans="2:14" x14ac:dyDescent="0.2">
      <c r="B403" s="246"/>
      <c r="C403" s="247"/>
      <c r="D403" s="246"/>
      <c r="E403" s="249"/>
      <c r="F403" s="249"/>
      <c r="G403" s="262"/>
      <c r="H403" s="203"/>
      <c r="I403" s="224"/>
      <c r="J403" s="346"/>
      <c r="K403" s="267"/>
      <c r="L403" s="253"/>
      <c r="M403" s="254"/>
      <c r="N403" s="266"/>
    </row>
    <row r="404" spans="2:14" x14ac:dyDescent="0.2">
      <c r="B404" s="246"/>
      <c r="C404" s="247"/>
      <c r="D404" s="248"/>
      <c r="E404" s="249"/>
      <c r="F404" s="249"/>
      <c r="G404" s="255"/>
      <c r="H404" s="203"/>
      <c r="I404" s="224"/>
      <c r="J404" s="346"/>
      <c r="K404" s="267"/>
      <c r="L404" s="253"/>
      <c r="M404" s="254"/>
      <c r="N404" s="266"/>
    </row>
    <row r="405" spans="2:14" x14ac:dyDescent="0.2">
      <c r="B405" s="246"/>
      <c r="C405" s="247"/>
      <c r="D405" s="248"/>
      <c r="E405" s="249"/>
      <c r="F405" s="249"/>
      <c r="G405" s="255"/>
      <c r="H405" s="203"/>
      <c r="I405" s="224"/>
      <c r="J405" s="346"/>
      <c r="K405" s="267"/>
      <c r="L405" s="253"/>
      <c r="M405" s="254"/>
      <c r="N405" s="266"/>
    </row>
    <row r="406" spans="2:14" x14ac:dyDescent="0.2">
      <c r="B406" s="246"/>
      <c r="C406" s="247"/>
      <c r="D406" s="246"/>
      <c r="E406" s="249"/>
      <c r="F406" s="249"/>
      <c r="G406" s="262"/>
      <c r="H406" s="203"/>
      <c r="I406" s="224"/>
      <c r="J406" s="346"/>
      <c r="K406" s="267"/>
      <c r="L406" s="253"/>
      <c r="M406" s="254"/>
      <c r="N406" s="266"/>
    </row>
    <row r="407" spans="2:14" x14ac:dyDescent="0.2">
      <c r="B407" s="246"/>
      <c r="C407" s="247"/>
      <c r="D407" s="246"/>
      <c r="E407" s="249"/>
      <c r="F407" s="249"/>
      <c r="G407" s="262"/>
      <c r="H407" s="203"/>
      <c r="I407" s="224"/>
      <c r="J407" s="346"/>
      <c r="K407" s="267"/>
      <c r="L407" s="253"/>
      <c r="M407" s="254"/>
      <c r="N407" s="266"/>
    </row>
    <row r="408" spans="2:14" x14ac:dyDescent="0.2">
      <c r="B408" s="246"/>
      <c r="C408" s="256"/>
      <c r="D408" s="248"/>
      <c r="E408" s="249"/>
      <c r="F408" s="249"/>
      <c r="G408" s="199"/>
      <c r="H408" s="203"/>
      <c r="I408" s="224"/>
      <c r="J408" s="346"/>
      <c r="K408" s="267"/>
      <c r="L408" s="253"/>
      <c r="M408" s="254"/>
      <c r="N408" s="266"/>
    </row>
    <row r="409" spans="2:14" x14ac:dyDescent="0.2">
      <c r="B409" s="246"/>
      <c r="C409" s="256"/>
      <c r="D409" s="248"/>
      <c r="E409" s="249"/>
      <c r="F409" s="249"/>
      <c r="G409" s="199"/>
      <c r="H409" s="203"/>
      <c r="I409" s="224"/>
      <c r="J409" s="346"/>
      <c r="K409" s="267"/>
      <c r="L409" s="253"/>
      <c r="M409" s="254"/>
      <c r="N409" s="266"/>
    </row>
    <row r="410" spans="2:14" x14ac:dyDescent="0.2">
      <c r="B410" s="246"/>
      <c r="C410" s="256"/>
      <c r="D410" s="248"/>
      <c r="E410" s="249"/>
      <c r="F410" s="249"/>
      <c r="G410" s="199"/>
      <c r="H410" s="203"/>
      <c r="I410" s="224"/>
      <c r="J410" s="346"/>
      <c r="K410" s="267"/>
      <c r="L410" s="253"/>
      <c r="M410" s="254"/>
      <c r="N410" s="266"/>
    </row>
    <row r="411" spans="2:14" x14ac:dyDescent="0.2">
      <c r="B411" s="246"/>
      <c r="C411" s="247"/>
      <c r="D411" s="248"/>
      <c r="E411" s="249"/>
      <c r="F411" s="249"/>
      <c r="G411" s="255"/>
      <c r="H411" s="203"/>
      <c r="I411" s="224"/>
      <c r="J411" s="346"/>
      <c r="K411" s="267"/>
      <c r="L411" s="253"/>
      <c r="M411" s="254"/>
      <c r="N411" s="266"/>
    </row>
    <row r="412" spans="2:14" x14ac:dyDescent="0.2">
      <c r="B412" s="246"/>
      <c r="C412" s="247"/>
      <c r="D412" s="248"/>
      <c r="E412" s="249"/>
      <c r="F412" s="249"/>
      <c r="G412" s="255"/>
      <c r="H412" s="203"/>
      <c r="I412" s="224"/>
      <c r="J412" s="346"/>
      <c r="K412" s="267"/>
      <c r="L412" s="253"/>
      <c r="M412" s="254"/>
      <c r="N412" s="266"/>
    </row>
    <row r="413" spans="2:14" x14ac:dyDescent="0.2">
      <c r="B413" s="246"/>
      <c r="C413" s="247"/>
      <c r="D413" s="248"/>
      <c r="E413" s="249"/>
      <c r="F413" s="249"/>
      <c r="G413" s="255"/>
      <c r="H413" s="203"/>
      <c r="I413" s="224"/>
      <c r="J413" s="346"/>
      <c r="K413" s="267"/>
      <c r="L413" s="253"/>
      <c r="M413" s="254"/>
      <c r="N413" s="266"/>
    </row>
    <row r="414" spans="2:14" x14ac:dyDescent="0.2">
      <c r="B414" s="246"/>
      <c r="C414" s="247"/>
      <c r="D414" s="248"/>
      <c r="E414" s="249"/>
      <c r="F414" s="249"/>
      <c r="G414" s="255"/>
      <c r="H414" s="203"/>
      <c r="I414" s="224"/>
      <c r="J414" s="346"/>
      <c r="K414" s="267"/>
      <c r="L414" s="253"/>
      <c r="M414" s="254"/>
      <c r="N414" s="266"/>
    </row>
    <row r="415" spans="2:14" x14ac:dyDescent="0.2">
      <c r="B415" s="246"/>
      <c r="C415" s="256"/>
      <c r="D415" s="248"/>
      <c r="E415" s="249"/>
      <c r="F415" s="249"/>
      <c r="G415" s="199"/>
      <c r="H415" s="203"/>
      <c r="I415" s="224"/>
      <c r="J415" s="346"/>
      <c r="K415" s="267"/>
      <c r="L415" s="253"/>
      <c r="M415" s="254"/>
      <c r="N415" s="266"/>
    </row>
    <row r="416" spans="2:14" x14ac:dyDescent="0.2">
      <c r="B416" s="246"/>
      <c r="C416" s="247"/>
      <c r="D416" s="248"/>
      <c r="E416" s="249"/>
      <c r="F416" s="249"/>
      <c r="G416" s="255"/>
      <c r="H416" s="203"/>
      <c r="I416" s="224"/>
      <c r="J416" s="346"/>
      <c r="K416" s="267"/>
      <c r="L416" s="253"/>
      <c r="M416" s="254"/>
      <c r="N416" s="266"/>
    </row>
    <row r="417" spans="2:14" x14ac:dyDescent="0.2">
      <c r="B417" s="246"/>
      <c r="C417" s="256"/>
      <c r="D417" s="248"/>
      <c r="E417" s="249"/>
      <c r="F417" s="249"/>
      <c r="G417" s="199"/>
      <c r="H417" s="203"/>
      <c r="I417" s="224"/>
      <c r="J417" s="346"/>
      <c r="K417" s="267"/>
      <c r="L417" s="253"/>
      <c r="M417" s="254"/>
      <c r="N417" s="266"/>
    </row>
    <row r="418" spans="2:14" x14ac:dyDescent="0.2">
      <c r="B418" s="246"/>
      <c r="C418" s="247"/>
      <c r="D418" s="248"/>
      <c r="E418" s="249"/>
      <c r="F418" s="249"/>
      <c r="G418" s="255"/>
      <c r="H418" s="203"/>
      <c r="I418" s="224"/>
      <c r="J418" s="346"/>
      <c r="K418" s="267"/>
      <c r="L418" s="253"/>
      <c r="M418" s="254"/>
      <c r="N418" s="266"/>
    </row>
    <row r="419" spans="2:14" x14ac:dyDescent="0.2">
      <c r="B419" s="246"/>
      <c r="C419" s="247"/>
      <c r="D419" s="248"/>
      <c r="E419" s="249"/>
      <c r="F419" s="249"/>
      <c r="G419" s="255"/>
      <c r="H419" s="203"/>
      <c r="I419" s="224"/>
      <c r="J419" s="346"/>
      <c r="K419" s="267"/>
      <c r="L419" s="253"/>
      <c r="M419" s="254"/>
      <c r="N419" s="266"/>
    </row>
    <row r="420" spans="2:14" x14ac:dyDescent="0.2">
      <c r="B420" s="246"/>
      <c r="C420" s="247"/>
      <c r="D420" s="248"/>
      <c r="E420" s="249"/>
      <c r="F420" s="249"/>
      <c r="G420" s="255"/>
      <c r="H420" s="203"/>
      <c r="I420" s="224"/>
      <c r="J420" s="346"/>
      <c r="K420" s="267"/>
      <c r="L420" s="253"/>
      <c r="M420" s="254"/>
      <c r="N420" s="266"/>
    </row>
    <row r="421" spans="2:14" x14ac:dyDescent="0.2">
      <c r="B421" s="246"/>
      <c r="C421" s="247"/>
      <c r="D421" s="248"/>
      <c r="E421" s="249"/>
      <c r="F421" s="249"/>
      <c r="G421" s="255"/>
      <c r="H421" s="203"/>
      <c r="I421" s="224"/>
      <c r="J421" s="346"/>
      <c r="K421" s="267"/>
      <c r="L421" s="253"/>
      <c r="M421" s="254"/>
      <c r="N421" s="266"/>
    </row>
    <row r="422" spans="2:14" x14ac:dyDescent="0.2">
      <c r="B422" s="246"/>
      <c r="C422" s="247"/>
      <c r="D422" s="246"/>
      <c r="E422" s="249"/>
      <c r="F422" s="249"/>
      <c r="G422" s="262"/>
      <c r="H422" s="203"/>
      <c r="I422" s="224"/>
      <c r="J422" s="346"/>
      <c r="K422" s="267"/>
      <c r="L422" s="253"/>
      <c r="M422" s="254"/>
      <c r="N422" s="266"/>
    </row>
    <row r="423" spans="2:14" x14ac:dyDescent="0.2">
      <c r="B423" s="246"/>
      <c r="C423" s="247"/>
      <c r="D423" s="248"/>
      <c r="E423" s="249"/>
      <c r="F423" s="249"/>
      <c r="G423" s="255"/>
      <c r="H423" s="203"/>
      <c r="I423" s="224"/>
      <c r="J423" s="346"/>
      <c r="K423" s="267"/>
      <c r="L423" s="253"/>
      <c r="M423" s="254"/>
      <c r="N423" s="266"/>
    </row>
    <row r="424" spans="2:14" x14ac:dyDescent="0.2">
      <c r="B424" s="246"/>
      <c r="C424" s="247"/>
      <c r="D424" s="248"/>
      <c r="E424" s="249"/>
      <c r="F424" s="249"/>
      <c r="G424" s="255"/>
      <c r="H424" s="203"/>
      <c r="I424" s="224"/>
      <c r="J424" s="346"/>
      <c r="K424" s="267"/>
      <c r="L424" s="253"/>
      <c r="M424" s="254"/>
      <c r="N424" s="266"/>
    </row>
    <row r="425" spans="2:14" x14ac:dyDescent="0.2">
      <c r="B425" s="246"/>
      <c r="C425" s="247"/>
      <c r="D425" s="248"/>
      <c r="E425" s="249"/>
      <c r="F425" s="249"/>
      <c r="G425" s="255"/>
      <c r="H425" s="203"/>
      <c r="I425" s="224"/>
      <c r="J425" s="346"/>
      <c r="K425" s="267"/>
      <c r="L425" s="253"/>
      <c r="M425" s="254"/>
      <c r="N425" s="266"/>
    </row>
    <row r="426" spans="2:14" x14ac:dyDescent="0.2">
      <c r="B426" s="246"/>
      <c r="C426" s="247"/>
      <c r="D426" s="248"/>
      <c r="E426" s="249"/>
      <c r="F426" s="249"/>
      <c r="G426" s="255"/>
      <c r="H426" s="203"/>
      <c r="I426" s="224"/>
      <c r="J426" s="346"/>
      <c r="K426" s="267"/>
      <c r="L426" s="253"/>
      <c r="M426" s="254"/>
      <c r="N426" s="266"/>
    </row>
    <row r="427" spans="2:14" x14ac:dyDescent="0.2">
      <c r="B427" s="246"/>
      <c r="C427" s="247"/>
      <c r="D427" s="248"/>
      <c r="E427" s="249"/>
      <c r="F427" s="249"/>
      <c r="G427" s="255"/>
      <c r="H427" s="203"/>
      <c r="I427" s="224"/>
      <c r="J427" s="346"/>
      <c r="K427" s="267"/>
      <c r="L427" s="253"/>
      <c r="M427" s="254"/>
      <c r="N427" s="266"/>
    </row>
    <row r="428" spans="2:14" x14ac:dyDescent="0.2">
      <c r="B428" s="246"/>
      <c r="C428" s="247"/>
      <c r="D428" s="248"/>
      <c r="E428" s="249"/>
      <c r="F428" s="249"/>
      <c r="G428" s="255"/>
      <c r="H428" s="203"/>
      <c r="I428" s="224"/>
      <c r="J428" s="346"/>
      <c r="K428" s="265"/>
      <c r="L428" s="253"/>
      <c r="M428" s="254"/>
      <c r="N428" s="266"/>
    </row>
    <row r="429" spans="2:14" x14ac:dyDescent="0.2">
      <c r="B429" s="246"/>
      <c r="C429" s="247"/>
      <c r="D429" s="246"/>
      <c r="E429" s="249"/>
      <c r="F429" s="249"/>
      <c r="G429" s="262"/>
      <c r="H429" s="203"/>
      <c r="I429" s="224"/>
      <c r="J429" s="346"/>
      <c r="K429" s="267"/>
      <c r="L429" s="253"/>
      <c r="M429" s="254"/>
      <c r="N429" s="266"/>
    </row>
    <row r="430" spans="2:14" x14ac:dyDescent="0.2">
      <c r="B430" s="246"/>
      <c r="C430" s="247"/>
      <c r="D430" s="248"/>
      <c r="E430" s="249"/>
      <c r="F430" s="249"/>
      <c r="G430" s="255"/>
      <c r="H430" s="203"/>
      <c r="I430" s="224"/>
      <c r="J430" s="346"/>
      <c r="K430" s="267"/>
      <c r="L430" s="253"/>
      <c r="M430" s="254"/>
      <c r="N430" s="266"/>
    </row>
    <row r="431" spans="2:14" x14ac:dyDescent="0.2">
      <c r="B431" s="246"/>
      <c r="C431" s="247"/>
      <c r="D431" s="248"/>
      <c r="E431" s="249"/>
      <c r="F431" s="249"/>
      <c r="G431" s="255"/>
      <c r="H431" s="203"/>
      <c r="I431" s="224"/>
      <c r="J431" s="346"/>
      <c r="K431" s="265"/>
      <c r="L431" s="253"/>
      <c r="M431" s="254"/>
      <c r="N431" s="266"/>
    </row>
    <row r="432" spans="2:14" x14ac:dyDescent="0.2">
      <c r="B432" s="246"/>
      <c r="C432" s="247"/>
      <c r="D432" s="248"/>
      <c r="E432" s="249"/>
      <c r="F432" s="249"/>
      <c r="G432" s="255"/>
      <c r="H432" s="203"/>
      <c r="I432" s="224"/>
      <c r="J432" s="346"/>
      <c r="K432" s="267"/>
      <c r="L432" s="253"/>
      <c r="M432" s="254"/>
      <c r="N432" s="266"/>
    </row>
    <row r="433" spans="2:14" x14ac:dyDescent="0.2">
      <c r="B433" s="246"/>
      <c r="C433" s="247"/>
      <c r="D433" s="248"/>
      <c r="E433" s="249"/>
      <c r="F433" s="249"/>
      <c r="G433" s="255"/>
      <c r="H433" s="203"/>
      <c r="I433" s="224"/>
      <c r="J433" s="346"/>
      <c r="K433" s="267"/>
      <c r="L433" s="253"/>
      <c r="M433" s="254"/>
      <c r="N433" s="266"/>
    </row>
    <row r="434" spans="2:14" x14ac:dyDescent="0.2">
      <c r="B434" s="246"/>
      <c r="C434" s="247"/>
      <c r="D434" s="248"/>
      <c r="E434" s="249"/>
      <c r="F434" s="249"/>
      <c r="G434" s="255"/>
      <c r="H434" s="203"/>
      <c r="I434" s="224"/>
      <c r="J434" s="346"/>
      <c r="K434" s="267"/>
      <c r="L434" s="253"/>
      <c r="M434" s="254"/>
      <c r="N434" s="266"/>
    </row>
    <row r="435" spans="2:14" x14ac:dyDescent="0.2">
      <c r="B435" s="246"/>
      <c r="C435" s="247"/>
      <c r="D435" s="248"/>
      <c r="E435" s="249"/>
      <c r="F435" s="249"/>
      <c r="G435" s="255"/>
      <c r="H435" s="203"/>
      <c r="I435" s="224"/>
      <c r="J435" s="346"/>
      <c r="K435" s="267"/>
      <c r="L435" s="253"/>
      <c r="M435" s="254"/>
      <c r="N435" s="266"/>
    </row>
    <row r="436" spans="2:14" x14ac:dyDescent="0.2">
      <c r="B436" s="246"/>
      <c r="C436" s="247"/>
      <c r="D436" s="248"/>
      <c r="E436" s="249"/>
      <c r="F436" s="249"/>
      <c r="G436" s="255"/>
      <c r="H436" s="203"/>
      <c r="I436" s="224"/>
      <c r="J436" s="346"/>
      <c r="K436" s="267"/>
      <c r="L436" s="253"/>
      <c r="M436" s="254"/>
      <c r="N436" s="266"/>
    </row>
    <row r="437" spans="2:14" x14ac:dyDescent="0.2">
      <c r="B437" s="246"/>
      <c r="C437" s="247"/>
      <c r="D437" s="246"/>
      <c r="E437" s="249"/>
      <c r="F437" s="249"/>
      <c r="G437" s="262"/>
      <c r="H437" s="203"/>
      <c r="I437" s="224"/>
      <c r="J437" s="346"/>
      <c r="K437" s="267"/>
      <c r="L437" s="253"/>
      <c r="M437" s="254"/>
      <c r="N437" s="266"/>
    </row>
    <row r="438" spans="2:14" x14ac:dyDescent="0.2">
      <c r="B438" s="246"/>
      <c r="C438" s="247"/>
      <c r="D438" s="248"/>
      <c r="E438" s="249"/>
      <c r="F438" s="249"/>
      <c r="G438" s="255"/>
      <c r="H438" s="203"/>
      <c r="I438" s="224"/>
      <c r="J438" s="346"/>
      <c r="K438" s="267"/>
      <c r="L438" s="253"/>
      <c r="M438" s="254"/>
      <c r="N438" s="266"/>
    </row>
    <row r="439" spans="2:14" x14ac:dyDescent="0.2">
      <c r="B439" s="246"/>
      <c r="C439" s="247"/>
      <c r="D439" s="248"/>
      <c r="E439" s="249"/>
      <c r="F439" s="249"/>
      <c r="G439" s="255"/>
      <c r="H439" s="203"/>
      <c r="I439" s="224"/>
      <c r="J439" s="346"/>
      <c r="K439" s="267"/>
      <c r="L439" s="253"/>
      <c r="M439" s="254"/>
      <c r="N439" s="266"/>
    </row>
    <row r="440" spans="2:14" x14ac:dyDescent="0.2">
      <c r="B440" s="246"/>
      <c r="C440" s="247"/>
      <c r="D440" s="248"/>
      <c r="E440" s="249"/>
      <c r="F440" s="249"/>
      <c r="G440" s="255"/>
      <c r="H440" s="203"/>
      <c r="I440" s="224"/>
      <c r="J440" s="346"/>
      <c r="K440" s="267"/>
      <c r="L440" s="253"/>
      <c r="M440" s="254"/>
      <c r="N440" s="266"/>
    </row>
    <row r="441" spans="2:14" x14ac:dyDescent="0.2">
      <c r="B441" s="246"/>
      <c r="C441" s="247"/>
      <c r="D441" s="248"/>
      <c r="E441" s="249"/>
      <c r="F441" s="249"/>
      <c r="G441" s="255"/>
      <c r="H441" s="203"/>
      <c r="I441" s="224"/>
      <c r="J441" s="346"/>
      <c r="K441" s="267"/>
      <c r="L441" s="253"/>
      <c r="M441" s="254"/>
      <c r="N441" s="266"/>
    </row>
    <row r="442" spans="2:14" x14ac:dyDescent="0.2">
      <c r="B442" s="246"/>
      <c r="C442" s="247"/>
      <c r="D442" s="248"/>
      <c r="E442" s="249"/>
      <c r="F442" s="249"/>
      <c r="G442" s="255"/>
      <c r="H442" s="203"/>
      <c r="I442" s="224"/>
      <c r="J442" s="346"/>
      <c r="K442" s="267"/>
      <c r="L442" s="253"/>
      <c r="M442" s="254"/>
      <c r="N442" s="266"/>
    </row>
    <row r="443" spans="2:14" x14ac:dyDescent="0.2">
      <c r="B443" s="246"/>
      <c r="C443" s="256"/>
      <c r="D443" s="248"/>
      <c r="E443" s="249"/>
      <c r="F443" s="249"/>
      <c r="G443" s="199"/>
      <c r="H443" s="203"/>
      <c r="I443" s="224"/>
      <c r="J443" s="346"/>
      <c r="K443" s="267"/>
      <c r="L443" s="253"/>
      <c r="M443" s="254"/>
      <c r="N443" s="266"/>
    </row>
    <row r="444" spans="2:14" x14ac:dyDescent="0.2">
      <c r="B444" s="246"/>
      <c r="C444" s="247"/>
      <c r="D444" s="248"/>
      <c r="E444" s="249"/>
      <c r="F444" s="249"/>
      <c r="G444" s="255"/>
      <c r="H444" s="203"/>
      <c r="I444" s="224"/>
      <c r="J444" s="346"/>
      <c r="K444" s="267"/>
      <c r="L444" s="253"/>
      <c r="M444" s="254"/>
      <c r="N444" s="266"/>
    </row>
    <row r="445" spans="2:14" x14ac:dyDescent="0.2">
      <c r="B445" s="246"/>
      <c r="C445" s="247"/>
      <c r="D445" s="248"/>
      <c r="E445" s="249"/>
      <c r="F445" s="249"/>
      <c r="G445" s="255"/>
      <c r="H445" s="203"/>
      <c r="I445" s="224"/>
      <c r="J445" s="346"/>
      <c r="K445" s="267"/>
      <c r="L445" s="253"/>
      <c r="M445" s="254"/>
      <c r="N445" s="266"/>
    </row>
    <row r="446" spans="2:14" x14ac:dyDescent="0.2">
      <c r="B446" s="246"/>
      <c r="C446" s="256"/>
      <c r="D446" s="248"/>
      <c r="E446" s="249"/>
      <c r="F446" s="249"/>
      <c r="G446" s="199"/>
      <c r="H446" s="203"/>
      <c r="I446" s="224"/>
      <c r="J446" s="346"/>
      <c r="K446" s="267"/>
      <c r="L446" s="253"/>
      <c r="M446" s="254"/>
      <c r="N446" s="266"/>
    </row>
    <row r="447" spans="2:14" x14ac:dyDescent="0.2">
      <c r="B447" s="246"/>
      <c r="C447" s="247"/>
      <c r="D447" s="248"/>
      <c r="E447" s="249"/>
      <c r="F447" s="249"/>
      <c r="G447" s="255"/>
      <c r="H447" s="203"/>
      <c r="I447" s="224"/>
      <c r="J447" s="346"/>
      <c r="K447" s="267"/>
      <c r="L447" s="253"/>
      <c r="M447" s="254"/>
      <c r="N447" s="266"/>
    </row>
    <row r="448" spans="2:14" x14ac:dyDescent="0.2">
      <c r="B448" s="246"/>
      <c r="C448" s="247"/>
      <c r="D448" s="248"/>
      <c r="E448" s="249"/>
      <c r="F448" s="249"/>
      <c r="G448" s="255"/>
      <c r="H448" s="203"/>
      <c r="I448" s="224"/>
      <c r="J448" s="346"/>
      <c r="K448" s="267"/>
      <c r="L448" s="253"/>
      <c r="M448" s="254"/>
      <c r="N448" s="266"/>
    </row>
    <row r="449" spans="2:14" x14ac:dyDescent="0.2">
      <c r="B449" s="246"/>
      <c r="C449" s="247"/>
      <c r="D449" s="248"/>
      <c r="E449" s="249"/>
      <c r="F449" s="249"/>
      <c r="G449" s="255"/>
      <c r="H449" s="203"/>
      <c r="I449" s="224"/>
      <c r="J449" s="346"/>
      <c r="K449" s="267"/>
      <c r="L449" s="253"/>
      <c r="M449" s="254"/>
      <c r="N449" s="266"/>
    </row>
    <row r="450" spans="2:14" x14ac:dyDescent="0.2">
      <c r="B450" s="246"/>
      <c r="C450" s="247"/>
      <c r="D450" s="248"/>
      <c r="E450" s="269"/>
      <c r="F450" s="269"/>
      <c r="G450" s="270"/>
      <c r="H450" s="271"/>
      <c r="I450" s="272"/>
      <c r="J450" s="347"/>
      <c r="K450" s="267"/>
      <c r="L450" s="253"/>
      <c r="M450" s="254"/>
      <c r="N450" s="266"/>
    </row>
    <row r="451" spans="2:14" x14ac:dyDescent="0.2">
      <c r="B451" s="246"/>
      <c r="C451" s="256"/>
      <c r="D451" s="248"/>
      <c r="E451" s="249"/>
      <c r="F451" s="249"/>
      <c r="G451" s="262"/>
      <c r="H451" s="203"/>
      <c r="I451" s="224"/>
      <c r="J451" s="346"/>
      <c r="K451" s="267"/>
      <c r="L451" s="253"/>
      <c r="M451" s="254"/>
      <c r="N451" s="266"/>
    </row>
    <row r="452" spans="2:14" x14ac:dyDescent="0.2">
      <c r="B452" s="246"/>
      <c r="C452" s="247"/>
      <c r="D452" s="248"/>
      <c r="E452" s="249"/>
      <c r="F452" s="249"/>
      <c r="G452" s="255"/>
      <c r="H452" s="203"/>
      <c r="I452" s="224"/>
      <c r="J452" s="346"/>
      <c r="K452" s="267"/>
      <c r="L452" s="253"/>
      <c r="M452" s="254"/>
      <c r="N452" s="266"/>
    </row>
    <row r="453" spans="2:14" x14ac:dyDescent="0.2">
      <c r="B453" s="246"/>
      <c r="C453" s="256"/>
      <c r="D453" s="248"/>
      <c r="E453" s="249"/>
      <c r="F453" s="249"/>
      <c r="G453" s="199"/>
      <c r="H453" s="203"/>
      <c r="I453" s="224"/>
      <c r="J453" s="346"/>
      <c r="K453" s="267"/>
      <c r="L453" s="253"/>
      <c r="M453" s="254"/>
      <c r="N453" s="266"/>
    </row>
    <row r="454" spans="2:14" x14ac:dyDescent="0.2">
      <c r="B454" s="246"/>
      <c r="C454" s="247"/>
      <c r="D454" s="246"/>
      <c r="E454" s="249"/>
      <c r="F454" s="249"/>
      <c r="G454" s="262"/>
      <c r="H454" s="203"/>
      <c r="I454" s="224"/>
      <c r="J454" s="346"/>
      <c r="K454" s="267"/>
      <c r="L454" s="253"/>
      <c r="M454" s="254"/>
      <c r="N454" s="266"/>
    </row>
    <row r="455" spans="2:14" x14ac:dyDescent="0.2">
      <c r="B455" s="246"/>
      <c r="C455" s="247"/>
      <c r="D455" s="248"/>
      <c r="E455" s="249"/>
      <c r="F455" s="249"/>
      <c r="G455" s="255"/>
      <c r="H455" s="203"/>
      <c r="I455" s="224"/>
      <c r="J455" s="346"/>
      <c r="K455" s="267"/>
      <c r="L455" s="253"/>
      <c r="M455" s="254"/>
      <c r="N455" s="266"/>
    </row>
    <row r="456" spans="2:14" x14ac:dyDescent="0.2">
      <c r="B456" s="246"/>
      <c r="C456" s="247"/>
      <c r="D456" s="248"/>
      <c r="E456" s="249"/>
      <c r="F456" s="249"/>
      <c r="G456" s="255"/>
      <c r="H456" s="203"/>
      <c r="I456" s="224"/>
      <c r="J456" s="346"/>
      <c r="K456" s="267"/>
      <c r="L456" s="253"/>
      <c r="M456" s="254"/>
      <c r="N456" s="266"/>
    </row>
    <row r="457" spans="2:14" x14ac:dyDescent="0.2">
      <c r="B457" s="246"/>
      <c r="C457" s="247"/>
      <c r="D457" s="248"/>
      <c r="E457" s="249"/>
      <c r="F457" s="249"/>
      <c r="G457" s="255"/>
      <c r="H457" s="203"/>
      <c r="I457" s="224"/>
      <c r="J457" s="346"/>
      <c r="K457" s="267"/>
      <c r="L457" s="253"/>
      <c r="M457" s="254"/>
      <c r="N457" s="266"/>
    </row>
    <row r="458" spans="2:14" x14ac:dyDescent="0.2">
      <c r="B458" s="246"/>
      <c r="C458" s="247"/>
      <c r="D458" s="248"/>
      <c r="E458" s="249"/>
      <c r="F458" s="249"/>
      <c r="G458" s="255"/>
      <c r="H458" s="203"/>
      <c r="I458" s="224"/>
      <c r="J458" s="346"/>
      <c r="K458" s="267"/>
      <c r="L458" s="253"/>
      <c r="M458" s="254"/>
      <c r="N458" s="266"/>
    </row>
    <row r="459" spans="2:14" x14ac:dyDescent="0.2">
      <c r="B459" s="246"/>
      <c r="C459" s="247"/>
      <c r="D459" s="248"/>
      <c r="E459" s="249"/>
      <c r="F459" s="249"/>
      <c r="G459" s="255"/>
      <c r="H459" s="203"/>
      <c r="I459" s="224"/>
      <c r="J459" s="346"/>
      <c r="K459" s="267"/>
      <c r="L459" s="253"/>
      <c r="M459" s="254"/>
      <c r="N459" s="266"/>
    </row>
    <row r="460" spans="2:14" x14ac:dyDescent="0.2">
      <c r="B460" s="246"/>
      <c r="C460" s="247"/>
      <c r="D460" s="248"/>
      <c r="E460" s="249"/>
      <c r="F460" s="249"/>
      <c r="G460" s="255"/>
      <c r="H460" s="203"/>
      <c r="I460" s="224"/>
      <c r="J460" s="346"/>
      <c r="K460" s="265"/>
      <c r="L460" s="253"/>
      <c r="M460" s="254"/>
      <c r="N460" s="266"/>
    </row>
    <row r="461" spans="2:14" x14ac:dyDescent="0.2">
      <c r="B461" s="246"/>
      <c r="C461" s="247"/>
      <c r="D461" s="248"/>
      <c r="E461" s="249"/>
      <c r="F461" s="249"/>
      <c r="G461" s="255"/>
      <c r="H461" s="203"/>
      <c r="I461" s="224"/>
      <c r="J461" s="346"/>
      <c r="K461" s="267"/>
      <c r="L461" s="253"/>
      <c r="M461" s="254"/>
      <c r="N461" s="266"/>
    </row>
    <row r="462" spans="2:14" x14ac:dyDescent="0.2">
      <c r="B462" s="246"/>
      <c r="C462" s="247"/>
      <c r="D462" s="248"/>
      <c r="E462" s="249"/>
      <c r="F462" s="249"/>
      <c r="G462" s="255"/>
      <c r="H462" s="203"/>
      <c r="I462" s="224"/>
      <c r="J462" s="346"/>
      <c r="K462" s="267"/>
      <c r="L462" s="253"/>
      <c r="M462" s="254"/>
      <c r="N462" s="266"/>
    </row>
    <row r="463" spans="2:14" x14ac:dyDescent="0.2">
      <c r="B463" s="246"/>
      <c r="C463" s="247"/>
      <c r="D463" s="248"/>
      <c r="E463" s="249"/>
      <c r="F463" s="249"/>
      <c r="G463" s="255"/>
      <c r="H463" s="203"/>
      <c r="I463" s="224"/>
      <c r="J463" s="346"/>
      <c r="K463" s="267"/>
      <c r="L463" s="253"/>
      <c r="M463" s="254"/>
      <c r="N463" s="266"/>
    </row>
    <row r="464" spans="2:14" x14ac:dyDescent="0.2">
      <c r="B464" s="246"/>
      <c r="C464" s="247"/>
      <c r="D464" s="248"/>
      <c r="E464" s="249"/>
      <c r="F464" s="249"/>
      <c r="G464" s="255"/>
      <c r="H464" s="203"/>
      <c r="I464" s="224"/>
      <c r="J464" s="346"/>
      <c r="K464" s="267"/>
      <c r="L464" s="253"/>
      <c r="M464" s="254"/>
      <c r="N464" s="266"/>
    </row>
    <row r="465" spans="2:14" x14ac:dyDescent="0.2">
      <c r="B465" s="246"/>
      <c r="C465" s="247"/>
      <c r="D465" s="248"/>
      <c r="E465" s="249"/>
      <c r="F465" s="249"/>
      <c r="G465" s="255"/>
      <c r="H465" s="203"/>
      <c r="I465" s="224"/>
      <c r="J465" s="346"/>
      <c r="K465" s="267"/>
      <c r="L465" s="253"/>
      <c r="M465" s="254"/>
      <c r="N465" s="266"/>
    </row>
    <row r="466" spans="2:14" x14ac:dyDescent="0.2">
      <c r="B466" s="246"/>
      <c r="C466" s="256"/>
      <c r="D466" s="248"/>
      <c r="E466" s="249"/>
      <c r="F466" s="249"/>
      <c r="G466" s="199"/>
      <c r="H466" s="203"/>
      <c r="I466" s="224"/>
      <c r="J466" s="346"/>
      <c r="K466" s="267"/>
      <c r="L466" s="253"/>
      <c r="M466" s="254"/>
      <c r="N466" s="266"/>
    </row>
    <row r="467" spans="2:14" x14ac:dyDescent="0.2">
      <c r="B467" s="246"/>
      <c r="C467" s="247"/>
      <c r="D467" s="248"/>
      <c r="E467" s="249"/>
      <c r="F467" s="249"/>
      <c r="G467" s="255"/>
      <c r="H467" s="203"/>
      <c r="I467" s="224"/>
      <c r="J467" s="346"/>
      <c r="K467" s="267"/>
      <c r="L467" s="253"/>
      <c r="M467" s="254"/>
      <c r="N467" s="266"/>
    </row>
    <row r="468" spans="2:14" x14ac:dyDescent="0.2">
      <c r="B468" s="246"/>
      <c r="C468" s="247"/>
      <c r="D468" s="248"/>
      <c r="E468" s="249"/>
      <c r="F468" s="249"/>
      <c r="G468" s="255"/>
      <c r="H468" s="203"/>
      <c r="I468" s="224"/>
      <c r="J468" s="346"/>
      <c r="K468" s="267"/>
      <c r="L468" s="253"/>
      <c r="M468" s="254"/>
      <c r="N468" s="266"/>
    </row>
    <row r="469" spans="2:14" x14ac:dyDescent="0.2">
      <c r="B469" s="246"/>
      <c r="C469" s="247"/>
      <c r="D469" s="248"/>
      <c r="E469" s="249"/>
      <c r="F469" s="249"/>
      <c r="G469" s="255"/>
      <c r="H469" s="203"/>
      <c r="I469" s="224"/>
      <c r="J469" s="346"/>
      <c r="K469" s="267"/>
      <c r="L469" s="253"/>
      <c r="M469" s="254"/>
      <c r="N469" s="266"/>
    </row>
    <row r="470" spans="2:14" x14ac:dyDescent="0.2">
      <c r="B470" s="246"/>
      <c r="C470" s="247"/>
      <c r="D470" s="248"/>
      <c r="E470" s="249"/>
      <c r="F470" s="249"/>
      <c r="G470" s="255"/>
      <c r="H470" s="203"/>
      <c r="I470" s="224"/>
      <c r="J470" s="346"/>
      <c r="K470" s="267"/>
      <c r="L470" s="253"/>
      <c r="M470" s="254"/>
      <c r="N470" s="266"/>
    </row>
    <row r="471" spans="2:14" x14ac:dyDescent="0.2">
      <c r="B471" s="246"/>
      <c r="C471" s="247"/>
      <c r="D471" s="248"/>
      <c r="E471" s="249"/>
      <c r="F471" s="249"/>
      <c r="G471" s="255"/>
      <c r="H471" s="203"/>
      <c r="I471" s="224"/>
      <c r="J471" s="346"/>
      <c r="K471" s="267"/>
      <c r="L471" s="253"/>
      <c r="M471" s="254"/>
      <c r="N471" s="266"/>
    </row>
    <row r="472" spans="2:14" x14ac:dyDescent="0.2">
      <c r="B472" s="246"/>
      <c r="C472" s="247"/>
      <c r="D472" s="248"/>
      <c r="E472" s="249"/>
      <c r="F472" s="249"/>
      <c r="G472" s="255"/>
      <c r="H472" s="203"/>
      <c r="I472" s="224"/>
      <c r="J472" s="346"/>
      <c r="K472" s="267"/>
      <c r="L472" s="253"/>
      <c r="M472" s="254"/>
      <c r="N472" s="266"/>
    </row>
    <row r="473" spans="2:14" x14ac:dyDescent="0.2">
      <c r="B473" s="246"/>
      <c r="C473" s="247"/>
      <c r="D473" s="248"/>
      <c r="E473" s="249"/>
      <c r="F473" s="249"/>
      <c r="G473" s="255"/>
      <c r="H473" s="203"/>
      <c r="I473" s="224"/>
      <c r="J473" s="346"/>
      <c r="K473" s="267"/>
      <c r="L473" s="253"/>
      <c r="M473" s="254"/>
      <c r="N473" s="266"/>
    </row>
    <row r="474" spans="2:14" x14ac:dyDescent="0.2">
      <c r="B474" s="246"/>
      <c r="C474" s="247"/>
      <c r="D474" s="248"/>
      <c r="E474" s="249"/>
      <c r="F474" s="249"/>
      <c r="G474" s="255"/>
      <c r="H474" s="203"/>
      <c r="I474" s="224"/>
      <c r="J474" s="346"/>
      <c r="K474" s="267"/>
      <c r="L474" s="253"/>
      <c r="M474" s="254"/>
      <c r="N474" s="266"/>
    </row>
    <row r="475" spans="2:14" x14ac:dyDescent="0.2">
      <c r="B475" s="246"/>
      <c r="C475" s="247"/>
      <c r="D475" s="248"/>
      <c r="E475" s="249"/>
      <c r="F475" s="249"/>
      <c r="G475" s="255"/>
      <c r="H475" s="203"/>
      <c r="I475" s="224"/>
      <c r="J475" s="346"/>
      <c r="K475" s="267"/>
      <c r="L475" s="253"/>
      <c r="M475" s="254"/>
      <c r="N475" s="266"/>
    </row>
    <row r="476" spans="2:14" x14ac:dyDescent="0.2">
      <c r="B476" s="246"/>
      <c r="C476" s="247"/>
      <c r="D476" s="248"/>
      <c r="E476" s="249"/>
      <c r="F476" s="249"/>
      <c r="G476" s="255"/>
      <c r="H476" s="203"/>
      <c r="I476" s="224"/>
      <c r="J476" s="346"/>
      <c r="K476" s="267"/>
      <c r="L476" s="253"/>
      <c r="M476" s="254"/>
      <c r="N476" s="266"/>
    </row>
    <row r="477" spans="2:14" x14ac:dyDescent="0.2">
      <c r="B477" s="246"/>
      <c r="C477" s="247"/>
      <c r="D477" s="248"/>
      <c r="E477" s="249"/>
      <c r="F477" s="249"/>
      <c r="G477" s="255"/>
      <c r="H477" s="203"/>
      <c r="I477" s="224"/>
      <c r="J477" s="346"/>
      <c r="K477" s="267"/>
      <c r="L477" s="253"/>
      <c r="M477" s="254"/>
      <c r="N477" s="266"/>
    </row>
    <row r="478" spans="2:14" x14ac:dyDescent="0.2">
      <c r="B478" s="246"/>
      <c r="C478" s="247"/>
      <c r="D478" s="248"/>
      <c r="E478" s="249"/>
      <c r="F478" s="249"/>
      <c r="G478" s="255"/>
      <c r="H478" s="203"/>
      <c r="I478" s="224"/>
      <c r="J478" s="346"/>
      <c r="K478" s="267"/>
      <c r="L478" s="253"/>
      <c r="M478" s="254"/>
      <c r="N478" s="266"/>
    </row>
    <row r="479" spans="2:14" x14ac:dyDescent="0.2">
      <c r="B479" s="246"/>
      <c r="C479" s="247"/>
      <c r="D479" s="248"/>
      <c r="E479" s="249"/>
      <c r="F479" s="249"/>
      <c r="G479" s="255"/>
      <c r="H479" s="203"/>
      <c r="I479" s="224"/>
      <c r="J479" s="346"/>
      <c r="K479" s="267"/>
      <c r="L479" s="253"/>
      <c r="M479" s="254"/>
      <c r="N479" s="266"/>
    </row>
    <row r="480" spans="2:14" x14ac:dyDescent="0.2">
      <c r="B480" s="246"/>
      <c r="C480" s="247"/>
      <c r="D480" s="248"/>
      <c r="E480" s="249"/>
      <c r="F480" s="249"/>
      <c r="G480" s="255"/>
      <c r="H480" s="203"/>
      <c r="I480" s="224"/>
      <c r="J480" s="346"/>
      <c r="K480" s="267"/>
      <c r="L480" s="253"/>
      <c r="M480" s="254"/>
      <c r="N480" s="266"/>
    </row>
    <row r="481" spans="2:14" x14ac:dyDescent="0.2">
      <c r="B481" s="246"/>
      <c r="C481" s="247"/>
      <c r="D481" s="248"/>
      <c r="E481" s="249"/>
      <c r="F481" s="249"/>
      <c r="G481" s="255"/>
      <c r="H481" s="203"/>
      <c r="I481" s="224"/>
      <c r="J481" s="346"/>
      <c r="K481" s="267"/>
      <c r="L481" s="253"/>
      <c r="M481" s="254"/>
      <c r="N481" s="266"/>
    </row>
    <row r="482" spans="2:14" x14ac:dyDescent="0.2">
      <c r="B482" s="246"/>
      <c r="C482" s="247"/>
      <c r="D482" s="248"/>
      <c r="E482" s="249"/>
      <c r="F482" s="249"/>
      <c r="G482" s="255"/>
      <c r="H482" s="203"/>
      <c r="I482" s="224"/>
      <c r="J482" s="346"/>
      <c r="K482" s="267"/>
      <c r="L482" s="253"/>
      <c r="M482" s="254"/>
      <c r="N482" s="266"/>
    </row>
    <row r="483" spans="2:14" x14ac:dyDescent="0.2">
      <c r="B483" s="246"/>
      <c r="C483" s="247"/>
      <c r="D483" s="248"/>
      <c r="E483" s="249"/>
      <c r="F483" s="249"/>
      <c r="G483" s="255"/>
      <c r="H483" s="203"/>
      <c r="I483" s="224"/>
      <c r="J483" s="346"/>
      <c r="K483" s="267"/>
      <c r="L483" s="253"/>
      <c r="M483" s="254"/>
      <c r="N483" s="266"/>
    </row>
    <row r="484" spans="2:14" x14ac:dyDescent="0.2">
      <c r="B484" s="246"/>
      <c r="C484" s="247"/>
      <c r="D484" s="248"/>
      <c r="E484" s="249"/>
      <c r="F484" s="249"/>
      <c r="G484" s="255"/>
      <c r="H484" s="203"/>
      <c r="I484" s="224"/>
      <c r="J484" s="346"/>
      <c r="K484" s="267"/>
      <c r="L484" s="253"/>
      <c r="M484" s="254"/>
      <c r="N484" s="266"/>
    </row>
    <row r="485" spans="2:14" x14ac:dyDescent="0.2">
      <c r="B485" s="246"/>
      <c r="C485" s="247"/>
      <c r="D485" s="248"/>
      <c r="E485" s="249"/>
      <c r="F485" s="249"/>
      <c r="G485" s="255"/>
      <c r="H485" s="203"/>
      <c r="I485" s="224"/>
      <c r="J485" s="346"/>
      <c r="K485" s="267"/>
      <c r="L485" s="253"/>
      <c r="M485" s="254"/>
      <c r="N485" s="266"/>
    </row>
    <row r="486" spans="2:14" x14ac:dyDescent="0.2">
      <c r="B486" s="246"/>
      <c r="C486" s="247"/>
      <c r="D486" s="248"/>
      <c r="E486" s="249"/>
      <c r="F486" s="249"/>
      <c r="G486" s="255"/>
      <c r="H486" s="203"/>
      <c r="I486" s="224"/>
      <c r="J486" s="346"/>
      <c r="K486" s="267"/>
      <c r="L486" s="253"/>
      <c r="M486" s="254"/>
      <c r="N486" s="266"/>
    </row>
    <row r="487" spans="2:14" x14ac:dyDescent="0.2">
      <c r="B487" s="246"/>
      <c r="C487" s="247"/>
      <c r="D487" s="248"/>
      <c r="E487" s="249"/>
      <c r="F487" s="249"/>
      <c r="G487" s="255"/>
      <c r="H487" s="203"/>
      <c r="I487" s="224"/>
      <c r="J487" s="346"/>
      <c r="K487" s="267"/>
      <c r="L487" s="253"/>
      <c r="M487" s="254"/>
      <c r="N487" s="266"/>
    </row>
    <row r="488" spans="2:14" x14ac:dyDescent="0.2">
      <c r="B488" s="246"/>
      <c r="C488" s="247"/>
      <c r="D488" s="248"/>
      <c r="E488" s="249"/>
      <c r="F488" s="249"/>
      <c r="G488" s="255"/>
      <c r="H488" s="203"/>
      <c r="I488" s="224"/>
      <c r="J488" s="346"/>
      <c r="K488" s="267"/>
      <c r="L488" s="253"/>
      <c r="M488" s="254"/>
      <c r="N488" s="266"/>
    </row>
    <row r="489" spans="2:14" x14ac:dyDescent="0.2">
      <c r="B489" s="246"/>
      <c r="C489" s="247"/>
      <c r="D489" s="246"/>
      <c r="E489" s="249"/>
      <c r="F489" s="249"/>
      <c r="G489" s="262"/>
      <c r="H489" s="203"/>
      <c r="I489" s="224"/>
      <c r="J489" s="346"/>
      <c r="K489" s="265"/>
      <c r="L489" s="253"/>
      <c r="M489" s="254"/>
      <c r="N489" s="266"/>
    </row>
    <row r="490" spans="2:14" x14ac:dyDescent="0.2">
      <c r="B490" s="246"/>
      <c r="C490" s="247"/>
      <c r="D490" s="248"/>
      <c r="E490" s="249"/>
      <c r="F490" s="249"/>
      <c r="G490" s="255"/>
      <c r="H490" s="203"/>
      <c r="I490" s="224"/>
      <c r="J490" s="346"/>
      <c r="K490" s="265"/>
      <c r="L490" s="253"/>
      <c r="M490" s="254"/>
      <c r="N490" s="266"/>
    </row>
    <row r="491" spans="2:14" x14ac:dyDescent="0.2">
      <c r="B491" s="246"/>
      <c r="C491" s="247"/>
      <c r="D491" s="248"/>
      <c r="E491" s="249"/>
      <c r="F491" s="249"/>
      <c r="G491" s="255"/>
      <c r="H491" s="203"/>
      <c r="I491" s="224"/>
      <c r="J491" s="346"/>
      <c r="K491" s="267"/>
      <c r="L491" s="253"/>
      <c r="M491" s="254"/>
      <c r="N491" s="266"/>
    </row>
    <row r="492" spans="2:14" x14ac:dyDescent="0.2">
      <c r="B492" s="246"/>
      <c r="C492" s="247"/>
      <c r="D492" s="248"/>
      <c r="E492" s="249"/>
      <c r="F492" s="249"/>
      <c r="G492" s="255"/>
      <c r="H492" s="203"/>
      <c r="I492" s="224"/>
      <c r="J492" s="346"/>
      <c r="K492" s="267"/>
      <c r="L492" s="253"/>
      <c r="M492" s="254"/>
      <c r="N492" s="266"/>
    </row>
    <row r="493" spans="2:14" x14ac:dyDescent="0.2">
      <c r="B493" s="246"/>
      <c r="C493" s="247"/>
      <c r="D493" s="248"/>
      <c r="E493" s="249"/>
      <c r="F493" s="249"/>
      <c r="G493" s="255"/>
      <c r="H493" s="203"/>
      <c r="I493" s="224"/>
      <c r="J493" s="346"/>
      <c r="K493" s="267"/>
      <c r="L493" s="253"/>
      <c r="M493" s="254"/>
      <c r="N493" s="266"/>
    </row>
    <row r="494" spans="2:14" x14ac:dyDescent="0.2">
      <c r="B494" s="246"/>
      <c r="C494" s="247"/>
      <c r="D494" s="248"/>
      <c r="E494" s="249"/>
      <c r="F494" s="249"/>
      <c r="G494" s="255"/>
      <c r="H494" s="203"/>
      <c r="I494" s="224"/>
      <c r="J494" s="346"/>
      <c r="K494" s="267"/>
      <c r="L494" s="253"/>
      <c r="M494" s="254"/>
      <c r="N494" s="266"/>
    </row>
    <row r="495" spans="2:14" x14ac:dyDescent="0.2">
      <c r="B495" s="246"/>
      <c r="C495" s="247"/>
      <c r="D495" s="248"/>
      <c r="E495" s="249"/>
      <c r="F495" s="249"/>
      <c r="G495" s="255"/>
      <c r="H495" s="203"/>
      <c r="I495" s="224"/>
      <c r="J495" s="346"/>
      <c r="K495" s="265"/>
      <c r="L495" s="253"/>
      <c r="M495" s="254"/>
      <c r="N495" s="266"/>
    </row>
    <row r="496" spans="2:14" x14ac:dyDescent="0.2">
      <c r="B496" s="246"/>
      <c r="C496" s="247"/>
      <c r="D496" s="248"/>
      <c r="E496" s="249"/>
      <c r="F496" s="249"/>
      <c r="G496" s="255"/>
      <c r="H496" s="203"/>
      <c r="I496" s="224"/>
      <c r="J496" s="346"/>
      <c r="K496" s="265"/>
      <c r="L496" s="253"/>
      <c r="M496" s="254"/>
      <c r="N496" s="266"/>
    </row>
    <row r="497" spans="2:14" x14ac:dyDescent="0.2">
      <c r="B497" s="246"/>
      <c r="C497" s="247"/>
      <c r="D497" s="248"/>
      <c r="E497" s="249"/>
      <c r="F497" s="249"/>
      <c r="G497" s="255"/>
      <c r="H497" s="203"/>
      <c r="I497" s="224"/>
      <c r="J497" s="346"/>
      <c r="K497" s="265"/>
      <c r="L497" s="253"/>
      <c r="M497" s="254"/>
      <c r="N497" s="266"/>
    </row>
    <row r="498" spans="2:14" x14ac:dyDescent="0.2">
      <c r="B498" s="246"/>
      <c r="C498" s="247"/>
      <c r="D498" s="248"/>
      <c r="E498" s="249"/>
      <c r="F498" s="249"/>
      <c r="G498" s="255"/>
      <c r="H498" s="203"/>
      <c r="I498" s="224"/>
      <c r="J498" s="346"/>
      <c r="K498" s="265"/>
      <c r="L498" s="253"/>
      <c r="M498" s="254"/>
      <c r="N498" s="266"/>
    </row>
    <row r="499" spans="2:14" x14ac:dyDescent="0.2">
      <c r="B499" s="246"/>
      <c r="C499" s="247"/>
      <c r="D499" s="248"/>
      <c r="E499" s="249"/>
      <c r="F499" s="249"/>
      <c r="G499" s="255"/>
      <c r="H499" s="203"/>
      <c r="I499" s="224"/>
      <c r="J499" s="346"/>
      <c r="K499" s="265"/>
      <c r="L499" s="253"/>
      <c r="M499" s="254"/>
      <c r="N499" s="266"/>
    </row>
    <row r="500" spans="2:14" x14ac:dyDescent="0.2">
      <c r="B500" s="246"/>
      <c r="C500" s="247"/>
      <c r="D500" s="248"/>
      <c r="E500" s="249"/>
      <c r="F500" s="249"/>
      <c r="G500" s="255"/>
      <c r="H500" s="203"/>
      <c r="I500" s="224"/>
      <c r="J500" s="346"/>
      <c r="K500" s="267"/>
      <c r="L500" s="253"/>
      <c r="M500" s="254"/>
      <c r="N500" s="266"/>
    </row>
    <row r="501" spans="2:14" x14ac:dyDescent="0.2">
      <c r="B501" s="246"/>
      <c r="C501" s="247"/>
      <c r="D501" s="248"/>
      <c r="E501" s="249"/>
      <c r="F501" s="249"/>
      <c r="G501" s="255"/>
      <c r="H501" s="203"/>
      <c r="I501" s="224"/>
      <c r="J501" s="346"/>
      <c r="K501" s="267"/>
      <c r="L501" s="253"/>
      <c r="M501" s="254"/>
      <c r="N501" s="266"/>
    </row>
    <row r="502" spans="2:14" x14ac:dyDescent="0.2">
      <c r="B502" s="246"/>
      <c r="C502" s="256"/>
      <c r="D502" s="248"/>
      <c r="E502" s="249"/>
      <c r="F502" s="249"/>
      <c r="G502" s="199"/>
      <c r="H502" s="203"/>
      <c r="I502" s="224"/>
      <c r="J502" s="346"/>
      <c r="K502" s="267"/>
      <c r="L502" s="253"/>
      <c r="M502" s="254"/>
      <c r="N502" s="266"/>
    </row>
    <row r="503" spans="2:14" x14ac:dyDescent="0.2">
      <c r="B503" s="246"/>
      <c r="C503" s="247"/>
      <c r="D503" s="248"/>
      <c r="E503" s="249"/>
      <c r="F503" s="249"/>
      <c r="G503" s="255"/>
      <c r="H503" s="203"/>
      <c r="I503" s="224"/>
      <c r="J503" s="346"/>
      <c r="K503" s="267"/>
      <c r="L503" s="253"/>
      <c r="M503" s="254"/>
      <c r="N503" s="266"/>
    </row>
    <row r="504" spans="2:14" x14ac:dyDescent="0.2">
      <c r="B504" s="246"/>
      <c r="C504" s="247"/>
      <c r="D504" s="248"/>
      <c r="E504" s="249"/>
      <c r="F504" s="249"/>
      <c r="G504" s="255"/>
      <c r="H504" s="203"/>
      <c r="I504" s="224"/>
      <c r="J504" s="346"/>
      <c r="K504" s="267"/>
      <c r="L504" s="253"/>
      <c r="M504" s="254"/>
      <c r="N504" s="266"/>
    </row>
    <row r="505" spans="2:14" x14ac:dyDescent="0.2">
      <c r="B505" s="246"/>
      <c r="C505" s="247"/>
      <c r="D505" s="248"/>
      <c r="E505" s="249"/>
      <c r="F505" s="249"/>
      <c r="G505" s="255"/>
      <c r="H505" s="203"/>
      <c r="I505" s="224"/>
      <c r="J505" s="346"/>
      <c r="K505" s="265"/>
      <c r="L505" s="253"/>
      <c r="M505" s="254"/>
      <c r="N505" s="266"/>
    </row>
    <row r="506" spans="2:14" x14ac:dyDescent="0.2">
      <c r="B506" s="246"/>
      <c r="C506" s="247"/>
      <c r="D506" s="248"/>
      <c r="E506" s="249"/>
      <c r="F506" s="249"/>
      <c r="G506" s="255"/>
      <c r="H506" s="203"/>
      <c r="I506" s="224"/>
      <c r="J506" s="346"/>
      <c r="K506" s="267"/>
      <c r="L506" s="253"/>
      <c r="M506" s="254"/>
      <c r="N506" s="266"/>
    </row>
    <row r="507" spans="2:14" x14ac:dyDescent="0.2">
      <c r="B507" s="246"/>
      <c r="C507" s="247"/>
      <c r="D507" s="248"/>
      <c r="E507" s="249"/>
      <c r="F507" s="249"/>
      <c r="G507" s="255"/>
      <c r="H507" s="203"/>
      <c r="I507" s="224"/>
      <c r="J507" s="346"/>
      <c r="K507" s="267"/>
      <c r="L507" s="253"/>
      <c r="M507" s="254"/>
      <c r="N507" s="266"/>
    </row>
    <row r="508" spans="2:14" x14ac:dyDescent="0.2">
      <c r="B508" s="246"/>
      <c r="C508" s="247"/>
      <c r="D508" s="248"/>
      <c r="E508" s="249"/>
      <c r="F508" s="249"/>
      <c r="G508" s="255"/>
      <c r="H508" s="203"/>
      <c r="I508" s="224"/>
      <c r="J508" s="346"/>
      <c r="K508" s="267"/>
      <c r="L508" s="253"/>
      <c r="M508" s="254"/>
      <c r="N508" s="266"/>
    </row>
    <row r="509" spans="2:14" x14ac:dyDescent="0.2">
      <c r="B509" s="246"/>
      <c r="C509" s="247"/>
      <c r="D509" s="248"/>
      <c r="E509" s="249"/>
      <c r="F509" s="249"/>
      <c r="G509" s="255"/>
      <c r="H509" s="203"/>
      <c r="I509" s="224"/>
      <c r="J509" s="346"/>
      <c r="K509" s="267"/>
      <c r="L509" s="253"/>
      <c r="M509" s="254"/>
      <c r="N509" s="266"/>
    </row>
    <row r="510" spans="2:14" x14ac:dyDescent="0.2">
      <c r="B510" s="246"/>
      <c r="C510" s="247"/>
      <c r="D510" s="248"/>
      <c r="E510" s="249"/>
      <c r="F510" s="249"/>
      <c r="G510" s="255"/>
      <c r="H510" s="203"/>
      <c r="I510" s="224"/>
      <c r="J510" s="346"/>
      <c r="K510" s="267"/>
      <c r="L510" s="253"/>
      <c r="M510" s="254"/>
      <c r="N510" s="266"/>
    </row>
    <row r="511" spans="2:14" x14ac:dyDescent="0.2">
      <c r="B511" s="246"/>
      <c r="C511" s="247"/>
      <c r="D511" s="248"/>
      <c r="E511" s="249"/>
      <c r="F511" s="249"/>
      <c r="G511" s="255"/>
      <c r="H511" s="203"/>
      <c r="I511" s="224"/>
      <c r="J511" s="346"/>
      <c r="K511" s="267"/>
      <c r="L511" s="253"/>
      <c r="M511" s="254"/>
      <c r="N511" s="266"/>
    </row>
    <row r="512" spans="2:14" x14ac:dyDescent="0.2">
      <c r="B512" s="246"/>
      <c r="C512" s="247"/>
      <c r="D512" s="248"/>
      <c r="E512" s="249"/>
      <c r="F512" s="249"/>
      <c r="G512" s="255"/>
      <c r="H512" s="203"/>
      <c r="I512" s="224"/>
      <c r="J512" s="346"/>
      <c r="K512" s="267"/>
      <c r="L512" s="253"/>
      <c r="M512" s="254"/>
      <c r="N512" s="266"/>
    </row>
    <row r="513" spans="2:14" x14ac:dyDescent="0.2">
      <c r="B513" s="246"/>
      <c r="C513" s="247"/>
      <c r="D513" s="248"/>
      <c r="E513" s="249"/>
      <c r="F513" s="249"/>
      <c r="G513" s="255"/>
      <c r="H513" s="203"/>
      <c r="I513" s="224"/>
      <c r="J513" s="346"/>
      <c r="K513" s="267"/>
      <c r="L513" s="253"/>
      <c r="M513" s="254"/>
      <c r="N513" s="266"/>
    </row>
    <row r="514" spans="2:14" x14ac:dyDescent="0.2">
      <c r="B514" s="246"/>
      <c r="C514" s="247"/>
      <c r="D514" s="248"/>
      <c r="E514" s="249"/>
      <c r="F514" s="249"/>
      <c r="G514" s="255"/>
      <c r="H514" s="203"/>
      <c r="I514" s="224"/>
      <c r="J514" s="346"/>
      <c r="K514" s="267"/>
      <c r="L514" s="253"/>
      <c r="M514" s="254"/>
      <c r="N514" s="266"/>
    </row>
    <row r="515" spans="2:14" x14ac:dyDescent="0.2">
      <c r="B515" s="246"/>
      <c r="C515" s="247"/>
      <c r="D515" s="248"/>
      <c r="E515" s="249"/>
      <c r="F515" s="249"/>
      <c r="G515" s="255"/>
      <c r="H515" s="203"/>
      <c r="I515" s="224"/>
      <c r="J515" s="346"/>
      <c r="K515" s="267"/>
      <c r="L515" s="253"/>
      <c r="M515" s="254"/>
      <c r="N515" s="266"/>
    </row>
    <row r="516" spans="2:14" x14ac:dyDescent="0.2">
      <c r="B516" s="246"/>
      <c r="C516" s="247"/>
      <c r="D516" s="248"/>
      <c r="E516" s="249"/>
      <c r="F516" s="249"/>
      <c r="G516" s="255"/>
      <c r="H516" s="203"/>
      <c r="I516" s="224"/>
      <c r="J516" s="346"/>
      <c r="K516" s="268"/>
      <c r="L516" s="253"/>
      <c r="M516" s="254"/>
      <c r="N516" s="266"/>
    </row>
    <row r="517" spans="2:14" x14ac:dyDescent="0.2">
      <c r="B517" s="246"/>
      <c r="C517" s="247"/>
      <c r="D517" s="248"/>
      <c r="E517" s="249"/>
      <c r="F517" s="249"/>
      <c r="G517" s="255"/>
      <c r="H517" s="203"/>
      <c r="I517" s="224"/>
      <c r="J517" s="346"/>
      <c r="K517" s="267"/>
      <c r="L517" s="253"/>
      <c r="M517" s="254"/>
      <c r="N517" s="266"/>
    </row>
    <row r="518" spans="2:14" x14ac:dyDescent="0.2">
      <c r="B518" s="246"/>
      <c r="C518" s="247"/>
      <c r="D518" s="248"/>
      <c r="E518" s="249"/>
      <c r="F518" s="249"/>
      <c r="G518" s="255"/>
      <c r="H518" s="203"/>
      <c r="I518" s="224"/>
      <c r="J518" s="346"/>
      <c r="K518" s="267"/>
      <c r="L518" s="253"/>
      <c r="M518" s="254"/>
      <c r="N518" s="266"/>
    </row>
    <row r="519" spans="2:14" x14ac:dyDescent="0.2">
      <c r="B519" s="246"/>
      <c r="C519" s="247"/>
      <c r="D519" s="248"/>
      <c r="E519" s="249"/>
      <c r="F519" s="249"/>
      <c r="G519" s="255"/>
      <c r="H519" s="203"/>
      <c r="I519" s="224"/>
      <c r="J519" s="346"/>
      <c r="K519" s="267"/>
      <c r="L519" s="253"/>
      <c r="M519" s="254"/>
      <c r="N519" s="266"/>
    </row>
    <row r="520" spans="2:14" x14ac:dyDescent="0.2">
      <c r="B520" s="246"/>
      <c r="C520" s="247"/>
      <c r="D520" s="248"/>
      <c r="E520" s="249"/>
      <c r="F520" s="249"/>
      <c r="G520" s="255"/>
      <c r="H520" s="203"/>
      <c r="I520" s="224"/>
      <c r="J520" s="346"/>
      <c r="K520" s="267"/>
      <c r="L520" s="253"/>
      <c r="M520" s="254"/>
      <c r="N520" s="266"/>
    </row>
    <row r="521" spans="2:14" x14ac:dyDescent="0.2">
      <c r="B521" s="246"/>
      <c r="C521" s="247"/>
      <c r="D521" s="248"/>
      <c r="E521" s="249"/>
      <c r="F521" s="249"/>
      <c r="G521" s="255"/>
      <c r="H521" s="203"/>
      <c r="I521" s="224"/>
      <c r="J521" s="346"/>
      <c r="K521" s="267"/>
      <c r="L521" s="253"/>
      <c r="M521" s="254"/>
      <c r="N521" s="266"/>
    </row>
    <row r="522" spans="2:14" x14ac:dyDescent="0.2">
      <c r="B522" s="246"/>
      <c r="C522" s="247"/>
      <c r="D522" s="246"/>
      <c r="E522" s="249"/>
      <c r="F522" s="273"/>
      <c r="G522" s="262"/>
      <c r="H522" s="203"/>
      <c r="I522" s="224"/>
      <c r="J522" s="346"/>
      <c r="K522" s="267"/>
      <c r="L522" s="253"/>
      <c r="M522" s="254"/>
      <c r="N522" s="266"/>
    </row>
    <row r="523" spans="2:14" x14ac:dyDescent="0.2">
      <c r="B523" s="246"/>
      <c r="C523" s="247"/>
      <c r="D523" s="248"/>
      <c r="E523" s="249"/>
      <c r="F523" s="249"/>
      <c r="G523" s="255"/>
      <c r="H523" s="203"/>
      <c r="I523" s="224"/>
      <c r="J523" s="346"/>
      <c r="K523" s="267"/>
      <c r="L523" s="253"/>
      <c r="M523" s="254"/>
      <c r="N523" s="266"/>
    </row>
    <row r="524" spans="2:14" x14ac:dyDescent="0.2">
      <c r="B524" s="246"/>
      <c r="C524" s="247"/>
      <c r="D524" s="248"/>
      <c r="E524" s="249"/>
      <c r="F524" s="249"/>
      <c r="G524" s="255"/>
      <c r="H524" s="203"/>
      <c r="I524" s="224"/>
      <c r="J524" s="346"/>
      <c r="K524" s="267"/>
      <c r="L524" s="253"/>
      <c r="M524" s="254"/>
      <c r="N524" s="266"/>
    </row>
    <row r="525" spans="2:14" x14ac:dyDescent="0.2">
      <c r="B525" s="246"/>
      <c r="C525" s="247"/>
      <c r="D525" s="248"/>
      <c r="E525" s="249"/>
      <c r="F525" s="249"/>
      <c r="G525" s="255"/>
      <c r="H525" s="203"/>
      <c r="I525" s="224"/>
      <c r="J525" s="346"/>
      <c r="K525" s="267"/>
      <c r="L525" s="253"/>
      <c r="M525" s="254"/>
      <c r="N525" s="266"/>
    </row>
    <row r="526" spans="2:14" x14ac:dyDescent="0.2">
      <c r="B526" s="246"/>
      <c r="C526" s="256"/>
      <c r="D526" s="248"/>
      <c r="E526" s="249"/>
      <c r="F526" s="249"/>
      <c r="G526" s="199"/>
      <c r="H526" s="203"/>
      <c r="I526" s="224"/>
      <c r="J526" s="346"/>
      <c r="K526" s="267"/>
      <c r="L526" s="253"/>
      <c r="M526" s="254"/>
      <c r="N526" s="266"/>
    </row>
    <row r="527" spans="2:14" x14ac:dyDescent="0.2">
      <c r="B527" s="246"/>
      <c r="C527" s="247"/>
      <c r="D527" s="248"/>
      <c r="E527" s="249"/>
      <c r="F527" s="249"/>
      <c r="G527" s="255"/>
      <c r="H527" s="203"/>
      <c r="I527" s="224"/>
      <c r="J527" s="346"/>
      <c r="K527" s="267"/>
      <c r="L527" s="253"/>
      <c r="M527" s="254"/>
      <c r="N527" s="266"/>
    </row>
    <row r="528" spans="2:14" x14ac:dyDescent="0.2">
      <c r="B528" s="246"/>
      <c r="C528" s="256"/>
      <c r="D528" s="248"/>
      <c r="E528" s="249"/>
      <c r="F528" s="249"/>
      <c r="G528" s="199"/>
      <c r="H528" s="203"/>
      <c r="I528" s="224"/>
      <c r="J528" s="346"/>
      <c r="K528" s="267"/>
      <c r="L528" s="253"/>
      <c r="M528" s="254"/>
      <c r="N528" s="266"/>
    </row>
    <row r="529" spans="2:14" x14ac:dyDescent="0.2">
      <c r="B529" s="246"/>
      <c r="C529" s="256"/>
      <c r="D529" s="248"/>
      <c r="E529" s="249"/>
      <c r="F529" s="249"/>
      <c r="G529" s="199"/>
      <c r="H529" s="203"/>
      <c r="I529" s="224"/>
      <c r="J529" s="346"/>
      <c r="K529" s="267"/>
      <c r="L529" s="253"/>
      <c r="M529" s="254"/>
      <c r="N529" s="266"/>
    </row>
    <row r="530" spans="2:14" x14ac:dyDescent="0.2">
      <c r="B530" s="246"/>
      <c r="C530" s="247"/>
      <c r="D530" s="248"/>
      <c r="E530" s="249"/>
      <c r="F530" s="249"/>
      <c r="G530" s="255"/>
      <c r="H530" s="203"/>
      <c r="I530" s="224"/>
      <c r="J530" s="346"/>
      <c r="K530" s="267"/>
      <c r="L530" s="253"/>
      <c r="M530" s="254"/>
      <c r="N530" s="266"/>
    </row>
    <row r="531" spans="2:14" x14ac:dyDescent="0.2">
      <c r="B531" s="246"/>
      <c r="C531" s="247"/>
      <c r="D531" s="248"/>
      <c r="E531" s="249"/>
      <c r="F531" s="249"/>
      <c r="G531" s="255"/>
      <c r="H531" s="203"/>
      <c r="I531" s="224"/>
      <c r="J531" s="346"/>
      <c r="K531" s="267"/>
      <c r="L531" s="253"/>
      <c r="M531" s="254"/>
      <c r="N531" s="266"/>
    </row>
    <row r="532" spans="2:14" x14ac:dyDescent="0.2">
      <c r="B532" s="246"/>
      <c r="C532" s="247"/>
      <c r="D532" s="248"/>
      <c r="E532" s="249"/>
      <c r="F532" s="249"/>
      <c r="G532" s="255"/>
      <c r="H532" s="203"/>
      <c r="I532" s="224"/>
      <c r="J532" s="346"/>
      <c r="K532" s="267"/>
      <c r="L532" s="253"/>
      <c r="M532" s="254"/>
      <c r="N532" s="266"/>
    </row>
    <row r="533" spans="2:14" x14ac:dyDescent="0.2">
      <c r="B533" s="246"/>
      <c r="C533" s="247"/>
      <c r="D533" s="248"/>
      <c r="E533" s="249"/>
      <c r="F533" s="249"/>
      <c r="G533" s="255"/>
      <c r="H533" s="203"/>
      <c r="I533" s="224"/>
      <c r="J533" s="346"/>
      <c r="K533" s="267"/>
      <c r="L533" s="253"/>
      <c r="M533" s="254"/>
      <c r="N533" s="266"/>
    </row>
    <row r="534" spans="2:14" x14ac:dyDescent="0.2">
      <c r="B534" s="246"/>
      <c r="C534" s="247"/>
      <c r="D534" s="248"/>
      <c r="E534" s="249"/>
      <c r="F534" s="249"/>
      <c r="G534" s="255"/>
      <c r="H534" s="203"/>
      <c r="I534" s="224"/>
      <c r="J534" s="346"/>
      <c r="K534" s="267"/>
      <c r="L534" s="253"/>
      <c r="M534" s="254"/>
      <c r="N534" s="266"/>
    </row>
    <row r="535" spans="2:14" x14ac:dyDescent="0.2">
      <c r="B535" s="246"/>
      <c r="C535" s="247"/>
      <c r="D535" s="248"/>
      <c r="E535" s="249"/>
      <c r="F535" s="249"/>
      <c r="G535" s="255"/>
      <c r="H535" s="203"/>
      <c r="I535" s="224"/>
      <c r="J535" s="346"/>
      <c r="K535" s="267"/>
      <c r="L535" s="253"/>
      <c r="M535" s="254"/>
      <c r="N535" s="266"/>
    </row>
    <row r="536" spans="2:14" x14ac:dyDescent="0.2">
      <c r="B536" s="246"/>
      <c r="C536" s="247"/>
      <c r="D536" s="248"/>
      <c r="E536" s="249"/>
      <c r="F536" s="249"/>
      <c r="G536" s="255"/>
      <c r="H536" s="203"/>
      <c r="I536" s="224"/>
      <c r="J536" s="346"/>
      <c r="K536" s="267"/>
      <c r="L536" s="253"/>
      <c r="M536" s="254"/>
      <c r="N536" s="266"/>
    </row>
    <row r="537" spans="2:14" x14ac:dyDescent="0.2">
      <c r="B537" s="246"/>
      <c r="C537" s="247"/>
      <c r="D537" s="248"/>
      <c r="E537" s="249"/>
      <c r="F537" s="249"/>
      <c r="G537" s="255"/>
      <c r="H537" s="203"/>
      <c r="I537" s="224"/>
      <c r="J537" s="346"/>
      <c r="K537" s="267"/>
      <c r="L537" s="253"/>
      <c r="M537" s="254"/>
      <c r="N537" s="266"/>
    </row>
    <row r="538" spans="2:14" x14ac:dyDescent="0.2">
      <c r="B538" s="246"/>
      <c r="C538" s="247"/>
      <c r="D538" s="248"/>
      <c r="E538" s="249"/>
      <c r="F538" s="249"/>
      <c r="G538" s="255"/>
      <c r="H538" s="203"/>
      <c r="I538" s="224"/>
      <c r="J538" s="346"/>
      <c r="K538" s="267"/>
      <c r="L538" s="253"/>
      <c r="M538" s="254"/>
      <c r="N538" s="266"/>
    </row>
    <row r="539" spans="2:14" x14ac:dyDescent="0.2">
      <c r="B539" s="246"/>
      <c r="C539" s="247"/>
      <c r="D539" s="246"/>
      <c r="E539" s="249"/>
      <c r="F539" s="249"/>
      <c r="G539" s="262"/>
      <c r="H539" s="203"/>
      <c r="I539" s="224"/>
      <c r="J539" s="346"/>
      <c r="K539" s="267"/>
      <c r="L539" s="253"/>
      <c r="M539" s="254"/>
      <c r="N539" s="266"/>
    </row>
    <row r="540" spans="2:14" x14ac:dyDescent="0.2">
      <c r="B540" s="246"/>
      <c r="C540" s="247"/>
      <c r="D540" s="248"/>
      <c r="E540" s="249"/>
      <c r="F540" s="249"/>
      <c r="G540" s="255"/>
      <c r="H540" s="203"/>
      <c r="I540" s="224"/>
      <c r="J540" s="346"/>
      <c r="K540" s="267"/>
      <c r="L540" s="253"/>
      <c r="M540" s="254"/>
      <c r="N540" s="266"/>
    </row>
    <row r="541" spans="2:14" x14ac:dyDescent="0.2">
      <c r="B541" s="246"/>
      <c r="C541" s="247"/>
      <c r="D541" s="248"/>
      <c r="E541" s="249"/>
      <c r="F541" s="249"/>
      <c r="G541" s="255"/>
      <c r="H541" s="203"/>
      <c r="I541" s="224"/>
      <c r="J541" s="346"/>
      <c r="K541" s="267"/>
      <c r="L541" s="253"/>
      <c r="M541" s="254"/>
      <c r="N541" s="266"/>
    </row>
    <row r="542" spans="2:14" x14ac:dyDescent="0.2">
      <c r="B542" s="246"/>
      <c r="C542" s="256"/>
      <c r="D542" s="248"/>
      <c r="E542" s="249"/>
      <c r="F542" s="249"/>
      <c r="G542" s="199"/>
      <c r="H542" s="203"/>
      <c r="I542" s="224"/>
      <c r="J542" s="346"/>
      <c r="K542" s="267"/>
      <c r="L542" s="253"/>
      <c r="M542" s="254"/>
      <c r="N542" s="266"/>
    </row>
    <row r="543" spans="2:14" x14ac:dyDescent="0.2">
      <c r="B543" s="246"/>
      <c r="C543" s="247"/>
      <c r="D543" s="248"/>
      <c r="E543" s="249"/>
      <c r="F543" s="249"/>
      <c r="G543" s="255"/>
      <c r="H543" s="203"/>
      <c r="I543" s="224"/>
      <c r="J543" s="346"/>
      <c r="K543" s="267"/>
      <c r="L543" s="253"/>
      <c r="M543" s="254"/>
      <c r="N543" s="266"/>
    </row>
    <row r="544" spans="2:14" x14ac:dyDescent="0.2">
      <c r="B544" s="246"/>
      <c r="C544" s="247"/>
      <c r="D544" s="248"/>
      <c r="E544" s="249"/>
      <c r="F544" s="249"/>
      <c r="G544" s="255"/>
      <c r="H544" s="203"/>
      <c r="I544" s="224"/>
      <c r="J544" s="346"/>
      <c r="K544" s="267"/>
      <c r="L544" s="253"/>
      <c r="M544" s="254"/>
      <c r="N544" s="266"/>
    </row>
    <row r="545" spans="2:14" x14ac:dyDescent="0.2">
      <c r="B545" s="246"/>
      <c r="C545" s="247"/>
      <c r="D545" s="246"/>
      <c r="E545" s="249"/>
      <c r="F545" s="249"/>
      <c r="G545" s="262"/>
      <c r="H545" s="203"/>
      <c r="I545" s="224"/>
      <c r="J545" s="346"/>
      <c r="K545" s="267"/>
      <c r="L545" s="253"/>
      <c r="M545" s="254"/>
      <c r="N545" s="266"/>
    </row>
    <row r="546" spans="2:14" x14ac:dyDescent="0.2">
      <c r="B546" s="246"/>
      <c r="C546" s="247"/>
      <c r="D546" s="248"/>
      <c r="E546" s="249"/>
      <c r="F546" s="249"/>
      <c r="G546" s="255"/>
      <c r="H546" s="203"/>
      <c r="I546" s="224"/>
      <c r="J546" s="346"/>
      <c r="K546" s="267"/>
      <c r="L546" s="253"/>
      <c r="M546" s="254"/>
      <c r="N546" s="266"/>
    </row>
    <row r="547" spans="2:14" x14ac:dyDescent="0.2">
      <c r="B547" s="246"/>
      <c r="C547" s="247"/>
      <c r="D547" s="248"/>
      <c r="E547" s="249"/>
      <c r="F547" s="249"/>
      <c r="G547" s="255"/>
      <c r="H547" s="203"/>
      <c r="I547" s="224"/>
      <c r="J547" s="346"/>
      <c r="K547" s="267"/>
      <c r="L547" s="253"/>
      <c r="M547" s="254"/>
      <c r="N547" s="266"/>
    </row>
    <row r="548" spans="2:14" x14ac:dyDescent="0.2">
      <c r="B548" s="246"/>
      <c r="C548" s="256"/>
      <c r="D548" s="248"/>
      <c r="E548" s="249"/>
      <c r="F548" s="249"/>
      <c r="G548" s="199"/>
      <c r="H548" s="203"/>
      <c r="I548" s="224"/>
      <c r="J548" s="346"/>
      <c r="K548" s="267"/>
      <c r="L548" s="253"/>
      <c r="M548" s="254"/>
      <c r="N548" s="266"/>
    </row>
    <row r="549" spans="2:14" x14ac:dyDescent="0.2">
      <c r="B549" s="246"/>
      <c r="C549" s="247"/>
      <c r="D549" s="248"/>
      <c r="E549" s="249"/>
      <c r="F549" s="249"/>
      <c r="G549" s="255"/>
      <c r="H549" s="203"/>
      <c r="I549" s="224"/>
      <c r="J549" s="346"/>
      <c r="K549" s="267"/>
      <c r="L549" s="253"/>
      <c r="M549" s="254"/>
      <c r="N549" s="266"/>
    </row>
    <row r="550" spans="2:14" x14ac:dyDescent="0.2">
      <c r="B550" s="246"/>
      <c r="C550" s="247"/>
      <c r="D550" s="248"/>
      <c r="E550" s="249"/>
      <c r="F550" s="249"/>
      <c r="G550" s="255"/>
      <c r="H550" s="203"/>
      <c r="I550" s="224"/>
      <c r="J550" s="346"/>
      <c r="K550" s="267"/>
      <c r="L550" s="253"/>
      <c r="M550" s="254"/>
      <c r="N550" s="266"/>
    </row>
    <row r="551" spans="2:14" x14ac:dyDescent="0.2">
      <c r="B551" s="246"/>
      <c r="C551" s="247"/>
      <c r="D551" s="248"/>
      <c r="E551" s="249"/>
      <c r="F551" s="249"/>
      <c r="G551" s="255"/>
      <c r="H551" s="203"/>
      <c r="I551" s="224"/>
      <c r="J551" s="346"/>
      <c r="K551" s="267"/>
      <c r="L551" s="253"/>
      <c r="M551" s="254"/>
      <c r="N551" s="266"/>
    </row>
    <row r="552" spans="2:14" x14ac:dyDescent="0.2">
      <c r="B552" s="246"/>
      <c r="C552" s="247"/>
      <c r="D552" s="248"/>
      <c r="E552" s="249"/>
      <c r="F552" s="249"/>
      <c r="G552" s="255"/>
      <c r="H552" s="203"/>
      <c r="I552" s="224"/>
      <c r="J552" s="346"/>
      <c r="K552" s="267"/>
      <c r="L552" s="253"/>
      <c r="M552" s="254"/>
      <c r="N552" s="266"/>
    </row>
    <row r="553" spans="2:14" x14ac:dyDescent="0.2">
      <c r="B553" s="246"/>
      <c r="C553" s="247"/>
      <c r="D553" s="248"/>
      <c r="E553" s="249"/>
      <c r="F553" s="249"/>
      <c r="G553" s="255"/>
      <c r="H553" s="203"/>
      <c r="I553" s="224"/>
      <c r="J553" s="346"/>
      <c r="K553" s="267"/>
      <c r="L553" s="253"/>
      <c r="M553" s="254"/>
      <c r="N553" s="266"/>
    </row>
    <row r="554" spans="2:14" x14ac:dyDescent="0.2">
      <c r="B554" s="246"/>
      <c r="C554" s="247"/>
      <c r="D554" s="248"/>
      <c r="E554" s="249"/>
      <c r="F554" s="249"/>
      <c r="G554" s="255"/>
      <c r="H554" s="203"/>
      <c r="I554" s="224"/>
      <c r="J554" s="346"/>
      <c r="K554" s="267"/>
      <c r="L554" s="253"/>
      <c r="M554" s="254"/>
      <c r="N554" s="266"/>
    </row>
    <row r="555" spans="2:14" x14ac:dyDescent="0.2">
      <c r="B555" s="246"/>
      <c r="C555" s="247"/>
      <c r="D555" s="248"/>
      <c r="E555" s="249"/>
      <c r="F555" s="249"/>
      <c r="G555" s="255"/>
      <c r="H555" s="203"/>
      <c r="I555" s="224"/>
      <c r="J555" s="346"/>
      <c r="K555" s="267"/>
      <c r="L555" s="253"/>
      <c r="M555" s="254"/>
      <c r="N555" s="266"/>
    </row>
    <row r="556" spans="2:14" x14ac:dyDescent="0.2">
      <c r="B556" s="246"/>
      <c r="C556" s="247"/>
      <c r="D556" s="248"/>
      <c r="E556" s="249"/>
      <c r="F556" s="249"/>
      <c r="G556" s="255"/>
      <c r="H556" s="203"/>
      <c r="I556" s="224"/>
      <c r="J556" s="346"/>
      <c r="K556" s="267"/>
      <c r="L556" s="253"/>
      <c r="M556" s="254"/>
      <c r="N556" s="266"/>
    </row>
    <row r="557" spans="2:14" x14ac:dyDescent="0.2">
      <c r="B557" s="246"/>
      <c r="C557" s="247"/>
      <c r="D557" s="246"/>
      <c r="E557" s="249"/>
      <c r="F557" s="249"/>
      <c r="G557" s="262"/>
      <c r="H557" s="203"/>
      <c r="I557" s="224"/>
      <c r="J557" s="346"/>
      <c r="K557" s="267"/>
      <c r="L557" s="253"/>
      <c r="M557" s="254"/>
      <c r="N557" s="266"/>
    </row>
    <row r="558" spans="2:14" x14ac:dyDescent="0.2">
      <c r="B558" s="246"/>
      <c r="C558" s="247"/>
      <c r="D558" s="248"/>
      <c r="E558" s="249"/>
      <c r="F558" s="249"/>
      <c r="G558" s="255"/>
      <c r="H558" s="203"/>
      <c r="I558" s="224"/>
      <c r="J558" s="346"/>
      <c r="K558" s="267"/>
      <c r="L558" s="253"/>
      <c r="M558" s="254"/>
      <c r="N558" s="266"/>
    </row>
    <row r="559" spans="2:14" x14ac:dyDescent="0.2">
      <c r="B559" s="246"/>
      <c r="C559" s="247"/>
      <c r="D559" s="248"/>
      <c r="E559" s="249"/>
      <c r="F559" s="249"/>
      <c r="G559" s="255"/>
      <c r="H559" s="203"/>
      <c r="I559" s="224"/>
      <c r="J559" s="346"/>
      <c r="K559" s="267"/>
      <c r="L559" s="253"/>
      <c r="M559" s="254"/>
      <c r="N559" s="266"/>
    </row>
    <row r="560" spans="2:14" x14ac:dyDescent="0.2">
      <c r="B560" s="246"/>
      <c r="C560" s="247"/>
      <c r="D560" s="248"/>
      <c r="E560" s="249"/>
      <c r="F560" s="249"/>
      <c r="G560" s="255"/>
      <c r="H560" s="203"/>
      <c r="I560" s="224"/>
      <c r="J560" s="346"/>
      <c r="K560" s="267"/>
      <c r="L560" s="253"/>
      <c r="M560" s="254"/>
      <c r="N560" s="266"/>
    </row>
    <row r="561" spans="2:14" x14ac:dyDescent="0.2">
      <c r="B561" s="246"/>
      <c r="C561" s="247"/>
      <c r="D561" s="248"/>
      <c r="E561" s="249"/>
      <c r="F561" s="249"/>
      <c r="G561" s="255"/>
      <c r="H561" s="203"/>
      <c r="I561" s="224"/>
      <c r="J561" s="346"/>
      <c r="K561" s="267"/>
      <c r="L561" s="253"/>
      <c r="M561" s="254"/>
      <c r="N561" s="266"/>
    </row>
    <row r="562" spans="2:14" x14ac:dyDescent="0.2">
      <c r="B562" s="246"/>
      <c r="C562" s="247"/>
      <c r="D562" s="248"/>
      <c r="E562" s="249"/>
      <c r="F562" s="249"/>
      <c r="G562" s="255"/>
      <c r="H562" s="203"/>
      <c r="I562" s="224"/>
      <c r="J562" s="346"/>
      <c r="K562" s="267"/>
      <c r="L562" s="253"/>
      <c r="M562" s="254"/>
      <c r="N562" s="266"/>
    </row>
    <row r="563" spans="2:14" x14ac:dyDescent="0.2">
      <c r="B563" s="246"/>
      <c r="C563" s="247"/>
      <c r="D563" s="248"/>
      <c r="E563" s="249"/>
      <c r="F563" s="249"/>
      <c r="G563" s="255"/>
      <c r="H563" s="203"/>
      <c r="I563" s="224"/>
      <c r="J563" s="346"/>
      <c r="K563" s="267"/>
      <c r="L563" s="253"/>
      <c r="M563" s="254"/>
      <c r="N563" s="266"/>
    </row>
    <row r="564" spans="2:14" x14ac:dyDescent="0.2">
      <c r="B564" s="246"/>
      <c r="C564" s="247"/>
      <c r="D564" s="248"/>
      <c r="E564" s="249"/>
      <c r="F564" s="249"/>
      <c r="G564" s="255"/>
      <c r="H564" s="203"/>
      <c r="I564" s="224"/>
      <c r="J564" s="346"/>
      <c r="K564" s="267"/>
      <c r="L564" s="253"/>
      <c r="M564" s="254"/>
      <c r="N564" s="266"/>
    </row>
    <row r="565" spans="2:14" x14ac:dyDescent="0.2">
      <c r="B565" s="246"/>
      <c r="C565" s="256"/>
      <c r="D565" s="246"/>
      <c r="E565" s="249"/>
      <c r="F565" s="249"/>
      <c r="G565" s="202"/>
      <c r="H565" s="203"/>
      <c r="I565" s="224"/>
      <c r="J565" s="346"/>
      <c r="K565" s="267"/>
      <c r="L565" s="253"/>
      <c r="M565" s="254"/>
      <c r="N565" s="266"/>
    </row>
    <row r="566" spans="2:14" x14ac:dyDescent="0.2">
      <c r="B566" s="246"/>
      <c r="C566" s="247"/>
      <c r="D566" s="248"/>
      <c r="E566" s="249"/>
      <c r="F566" s="249"/>
      <c r="G566" s="255"/>
      <c r="H566" s="203"/>
      <c r="I566" s="224"/>
      <c r="J566" s="346"/>
      <c r="K566" s="267"/>
      <c r="L566" s="253"/>
      <c r="M566" s="254"/>
      <c r="N566" s="266"/>
    </row>
    <row r="567" spans="2:14" x14ac:dyDescent="0.2">
      <c r="B567" s="246"/>
      <c r="C567" s="247"/>
      <c r="D567" s="248"/>
      <c r="E567" s="249"/>
      <c r="F567" s="249"/>
      <c r="G567" s="255"/>
      <c r="H567" s="203"/>
      <c r="I567" s="224"/>
      <c r="J567" s="346"/>
      <c r="K567" s="267"/>
      <c r="L567" s="253"/>
      <c r="M567" s="254"/>
      <c r="N567" s="266"/>
    </row>
    <row r="568" spans="2:14" x14ac:dyDescent="0.2">
      <c r="B568" s="246"/>
      <c r="C568" s="247"/>
      <c r="D568" s="248"/>
      <c r="E568" s="249"/>
      <c r="F568" s="249"/>
      <c r="G568" s="255"/>
      <c r="H568" s="203"/>
      <c r="I568" s="224"/>
      <c r="J568" s="346"/>
      <c r="K568" s="267"/>
      <c r="L568" s="253"/>
      <c r="M568" s="254"/>
      <c r="N568" s="266"/>
    </row>
    <row r="569" spans="2:14" x14ac:dyDescent="0.2">
      <c r="B569" s="246"/>
      <c r="C569" s="247"/>
      <c r="D569" s="248"/>
      <c r="E569" s="249"/>
      <c r="F569" s="249"/>
      <c r="G569" s="255"/>
      <c r="H569" s="203"/>
      <c r="I569" s="224"/>
      <c r="J569" s="346"/>
      <c r="K569" s="267"/>
      <c r="L569" s="253"/>
      <c r="M569" s="254"/>
      <c r="N569" s="266"/>
    </row>
    <row r="570" spans="2:14" x14ac:dyDescent="0.2">
      <c r="B570" s="246"/>
      <c r="C570" s="247"/>
      <c r="D570" s="248"/>
      <c r="E570" s="249"/>
      <c r="F570" s="249"/>
      <c r="G570" s="255"/>
      <c r="H570" s="203"/>
      <c r="I570" s="224"/>
      <c r="J570" s="346"/>
      <c r="K570" s="267"/>
      <c r="L570" s="253"/>
      <c r="M570" s="254"/>
      <c r="N570" s="266"/>
    </row>
    <row r="571" spans="2:14" x14ac:dyDescent="0.2">
      <c r="B571" s="246"/>
      <c r="C571" s="256"/>
      <c r="D571" s="246"/>
      <c r="E571" s="249"/>
      <c r="F571" s="249"/>
      <c r="G571" s="202"/>
      <c r="H571" s="203"/>
      <c r="I571" s="224"/>
      <c r="J571" s="346"/>
      <c r="K571" s="265"/>
      <c r="L571" s="253"/>
      <c r="M571" s="254"/>
      <c r="N571" s="266"/>
    </row>
    <row r="572" spans="2:14" x14ac:dyDescent="0.2">
      <c r="B572" s="246"/>
      <c r="C572" s="247"/>
      <c r="D572" s="248"/>
      <c r="E572" s="249"/>
      <c r="F572" s="249"/>
      <c r="G572" s="255"/>
      <c r="H572" s="203"/>
      <c r="I572" s="224"/>
      <c r="J572" s="346"/>
      <c r="K572" s="267"/>
      <c r="L572" s="253"/>
      <c r="M572" s="254"/>
      <c r="N572" s="266"/>
    </row>
    <row r="573" spans="2:14" x14ac:dyDescent="0.2">
      <c r="B573" s="246"/>
      <c r="C573" s="256"/>
      <c r="D573" s="248"/>
      <c r="E573" s="249"/>
      <c r="F573" s="249"/>
      <c r="G573" s="199"/>
      <c r="H573" s="203"/>
      <c r="I573" s="224"/>
      <c r="J573" s="346"/>
      <c r="K573" s="267"/>
      <c r="L573" s="253"/>
      <c r="M573" s="254"/>
      <c r="N573" s="266"/>
    </row>
    <row r="574" spans="2:14" x14ac:dyDescent="0.2">
      <c r="B574" s="246"/>
      <c r="C574" s="247"/>
      <c r="D574" s="248"/>
      <c r="E574" s="249"/>
      <c r="F574" s="249"/>
      <c r="G574" s="255"/>
      <c r="H574" s="203"/>
      <c r="I574" s="224"/>
      <c r="J574" s="346"/>
      <c r="K574" s="267"/>
      <c r="L574" s="253"/>
      <c r="M574" s="254"/>
      <c r="N574" s="266"/>
    </row>
    <row r="575" spans="2:14" x14ac:dyDescent="0.2">
      <c r="B575" s="246"/>
      <c r="C575" s="247"/>
      <c r="D575" s="248"/>
      <c r="E575" s="249"/>
      <c r="F575" s="249"/>
      <c r="G575" s="255"/>
      <c r="H575" s="203"/>
      <c r="I575" s="224"/>
      <c r="J575" s="346"/>
      <c r="K575" s="267"/>
      <c r="L575" s="253"/>
      <c r="M575" s="254"/>
      <c r="N575" s="266"/>
    </row>
    <row r="576" spans="2:14" x14ac:dyDescent="0.2">
      <c r="B576" s="246"/>
      <c r="C576" s="256"/>
      <c r="D576" s="248"/>
      <c r="E576" s="249"/>
      <c r="F576" s="249"/>
      <c r="G576" s="199"/>
      <c r="H576" s="203"/>
      <c r="I576" s="224"/>
      <c r="J576" s="346"/>
      <c r="K576" s="267"/>
      <c r="L576" s="253"/>
      <c r="M576" s="254"/>
      <c r="N576" s="266"/>
    </row>
    <row r="577" spans="2:14" x14ac:dyDescent="0.2">
      <c r="B577" s="246"/>
      <c r="C577" s="256"/>
      <c r="D577" s="248"/>
      <c r="E577" s="249"/>
      <c r="F577" s="249"/>
      <c r="G577" s="199"/>
      <c r="H577" s="203"/>
      <c r="I577" s="224"/>
      <c r="J577" s="346"/>
      <c r="K577" s="267"/>
      <c r="L577" s="253"/>
      <c r="M577" s="254"/>
      <c r="N577" s="266"/>
    </row>
    <row r="578" spans="2:14" x14ac:dyDescent="0.2">
      <c r="B578" s="246"/>
      <c r="C578" s="256"/>
      <c r="D578" s="248"/>
      <c r="E578" s="249"/>
      <c r="F578" s="249"/>
      <c r="G578" s="199"/>
      <c r="H578" s="203"/>
      <c r="I578" s="224"/>
      <c r="J578" s="346"/>
      <c r="K578" s="267"/>
      <c r="L578" s="253"/>
      <c r="M578" s="254"/>
      <c r="N578" s="266"/>
    </row>
    <row r="579" spans="2:14" x14ac:dyDescent="0.2">
      <c r="B579" s="246"/>
      <c r="C579" s="247"/>
      <c r="D579" s="248"/>
      <c r="E579" s="249"/>
      <c r="F579" s="249"/>
      <c r="G579" s="255"/>
      <c r="H579" s="203"/>
      <c r="I579" s="224"/>
      <c r="J579" s="346"/>
      <c r="K579" s="267"/>
      <c r="L579" s="253"/>
      <c r="M579" s="254"/>
      <c r="N579" s="266"/>
    </row>
    <row r="580" spans="2:14" x14ac:dyDescent="0.2">
      <c r="B580" s="246"/>
      <c r="C580" s="247"/>
      <c r="D580" s="248"/>
      <c r="E580" s="249"/>
      <c r="F580" s="249"/>
      <c r="G580" s="255"/>
      <c r="H580" s="203"/>
      <c r="I580" s="224"/>
      <c r="J580" s="346"/>
      <c r="K580" s="267"/>
      <c r="L580" s="253"/>
      <c r="M580" s="254"/>
      <c r="N580" s="266"/>
    </row>
    <row r="581" spans="2:14" x14ac:dyDescent="0.2">
      <c r="B581" s="246"/>
      <c r="C581" s="256"/>
      <c r="D581" s="248"/>
      <c r="E581" s="249"/>
      <c r="F581" s="249"/>
      <c r="G581" s="199"/>
      <c r="H581" s="203"/>
      <c r="I581" s="224"/>
      <c r="J581" s="346"/>
      <c r="K581" s="267"/>
      <c r="L581" s="253"/>
      <c r="M581" s="254"/>
      <c r="N581" s="266"/>
    </row>
    <row r="582" spans="2:14" x14ac:dyDescent="0.2">
      <c r="B582" s="246"/>
      <c r="C582" s="247"/>
      <c r="D582" s="248"/>
      <c r="E582" s="249"/>
      <c r="F582" s="249"/>
      <c r="G582" s="255"/>
      <c r="H582" s="203"/>
      <c r="I582" s="224"/>
      <c r="J582" s="346"/>
      <c r="K582" s="267"/>
      <c r="L582" s="253"/>
      <c r="M582" s="254"/>
      <c r="N582" s="266"/>
    </row>
    <row r="583" spans="2:14" x14ac:dyDescent="0.2">
      <c r="B583" s="246"/>
      <c r="C583" s="247"/>
      <c r="D583" s="248"/>
      <c r="E583" s="249"/>
      <c r="F583" s="249"/>
      <c r="G583" s="255"/>
      <c r="H583" s="203"/>
      <c r="I583" s="224"/>
      <c r="J583" s="346"/>
      <c r="K583" s="267"/>
      <c r="L583" s="253"/>
      <c r="M583" s="254"/>
      <c r="N583" s="266"/>
    </row>
    <row r="584" spans="2:14" x14ac:dyDescent="0.2">
      <c r="B584" s="246"/>
      <c r="C584" s="256"/>
      <c r="D584" s="248"/>
      <c r="E584" s="249"/>
      <c r="F584" s="249"/>
      <c r="G584" s="199"/>
      <c r="H584" s="203"/>
      <c r="I584" s="224"/>
      <c r="J584" s="346"/>
      <c r="K584" s="267"/>
      <c r="L584" s="253"/>
      <c r="M584" s="254"/>
      <c r="N584" s="266"/>
    </row>
    <row r="585" spans="2:14" x14ac:dyDescent="0.2">
      <c r="B585" s="246"/>
      <c r="C585" s="247"/>
      <c r="D585" s="248"/>
      <c r="E585" s="249"/>
      <c r="F585" s="249"/>
      <c r="G585" s="255"/>
      <c r="H585" s="203"/>
      <c r="I585" s="224"/>
      <c r="J585" s="346"/>
      <c r="K585" s="267"/>
      <c r="L585" s="253"/>
      <c r="M585" s="254"/>
      <c r="N585" s="266"/>
    </row>
    <row r="586" spans="2:14" x14ac:dyDescent="0.2">
      <c r="B586" s="246"/>
      <c r="C586" s="247"/>
      <c r="D586" s="248"/>
      <c r="E586" s="249"/>
      <c r="F586" s="249"/>
      <c r="G586" s="255"/>
      <c r="H586" s="203"/>
      <c r="I586" s="224"/>
      <c r="J586" s="346"/>
      <c r="K586" s="267"/>
      <c r="L586" s="253"/>
      <c r="M586" s="254"/>
      <c r="N586" s="266"/>
    </row>
    <row r="587" spans="2:14" x14ac:dyDescent="0.2">
      <c r="B587" s="246"/>
      <c r="C587" s="247"/>
      <c r="D587" s="248"/>
      <c r="E587" s="249"/>
      <c r="F587" s="249"/>
      <c r="G587" s="255"/>
      <c r="H587" s="203"/>
      <c r="I587" s="224"/>
      <c r="J587" s="346"/>
      <c r="K587" s="267"/>
      <c r="L587" s="253"/>
      <c r="M587" s="254"/>
      <c r="N587" s="266"/>
    </row>
    <row r="588" spans="2:14" x14ac:dyDescent="0.2">
      <c r="B588" s="246"/>
      <c r="C588" s="247"/>
      <c r="D588" s="248"/>
      <c r="E588" s="249"/>
      <c r="F588" s="249"/>
      <c r="G588" s="255"/>
      <c r="H588" s="203"/>
      <c r="I588" s="224"/>
      <c r="J588" s="346"/>
      <c r="K588" s="267"/>
      <c r="L588" s="253"/>
      <c r="M588" s="254"/>
      <c r="N588" s="266"/>
    </row>
    <row r="589" spans="2:14" x14ac:dyDescent="0.2">
      <c r="B589" s="246"/>
      <c r="C589" s="247"/>
      <c r="D589" s="248"/>
      <c r="E589" s="249"/>
      <c r="F589" s="249"/>
      <c r="G589" s="255"/>
      <c r="H589" s="203"/>
      <c r="I589" s="224"/>
      <c r="J589" s="346"/>
      <c r="K589" s="267"/>
      <c r="L589" s="253"/>
      <c r="M589" s="254"/>
      <c r="N589" s="266"/>
    </row>
    <row r="590" spans="2:14" x14ac:dyDescent="0.2">
      <c r="B590" s="246"/>
      <c r="C590" s="247"/>
      <c r="D590" s="248"/>
      <c r="E590" s="249"/>
      <c r="F590" s="249"/>
      <c r="G590" s="255"/>
      <c r="H590" s="203"/>
      <c r="I590" s="224"/>
      <c r="J590" s="346"/>
      <c r="K590" s="267"/>
      <c r="L590" s="253"/>
      <c r="M590" s="254"/>
      <c r="N590" s="266"/>
    </row>
    <row r="591" spans="2:14" x14ac:dyDescent="0.2">
      <c r="B591" s="246"/>
      <c r="C591" s="247"/>
      <c r="D591" s="248"/>
      <c r="E591" s="249"/>
      <c r="F591" s="249"/>
      <c r="G591" s="255"/>
      <c r="H591" s="203"/>
      <c r="I591" s="224"/>
      <c r="J591" s="346"/>
      <c r="K591" s="267"/>
      <c r="L591" s="253"/>
      <c r="M591" s="254"/>
      <c r="N591" s="266"/>
    </row>
    <row r="592" spans="2:14" x14ac:dyDescent="0.2">
      <c r="B592" s="246"/>
      <c r="C592" s="247"/>
      <c r="D592" s="248"/>
      <c r="E592" s="249"/>
      <c r="F592" s="249"/>
      <c r="G592" s="255"/>
      <c r="H592" s="203"/>
      <c r="I592" s="224"/>
      <c r="J592" s="346"/>
      <c r="K592" s="267"/>
      <c r="L592" s="253"/>
      <c r="M592" s="254"/>
      <c r="N592" s="266"/>
    </row>
    <row r="593" spans="2:14" x14ac:dyDescent="0.2">
      <c r="B593" s="246"/>
      <c r="C593" s="247"/>
      <c r="D593" s="246"/>
      <c r="E593" s="249"/>
      <c r="F593" s="249"/>
      <c r="G593" s="262"/>
      <c r="H593" s="203"/>
      <c r="I593" s="224"/>
      <c r="J593" s="346"/>
      <c r="K593" s="267"/>
      <c r="L593" s="253"/>
      <c r="M593" s="254"/>
      <c r="N593" s="266"/>
    </row>
    <row r="594" spans="2:14" x14ac:dyDescent="0.2">
      <c r="B594" s="246"/>
      <c r="C594" s="247"/>
      <c r="D594" s="248"/>
      <c r="E594" s="249"/>
      <c r="F594" s="249"/>
      <c r="G594" s="255"/>
      <c r="H594" s="203"/>
      <c r="I594" s="224"/>
      <c r="J594" s="346"/>
      <c r="K594" s="267"/>
      <c r="L594" s="253"/>
      <c r="M594" s="254"/>
      <c r="N594" s="266"/>
    </row>
    <row r="595" spans="2:14" x14ac:dyDescent="0.2">
      <c r="B595" s="246"/>
      <c r="C595" s="247"/>
      <c r="D595" s="248"/>
      <c r="E595" s="249"/>
      <c r="F595" s="249"/>
      <c r="G595" s="255"/>
      <c r="H595" s="203"/>
      <c r="I595" s="224"/>
      <c r="J595" s="346"/>
      <c r="K595" s="267"/>
      <c r="L595" s="253"/>
      <c r="M595" s="254"/>
      <c r="N595" s="266"/>
    </row>
    <row r="596" spans="2:14" x14ac:dyDescent="0.2">
      <c r="B596" s="246"/>
      <c r="C596" s="247"/>
      <c r="D596" s="248"/>
      <c r="E596" s="249"/>
      <c r="F596" s="249"/>
      <c r="G596" s="255"/>
      <c r="H596" s="203"/>
      <c r="I596" s="224"/>
      <c r="J596" s="346"/>
      <c r="K596" s="267"/>
      <c r="L596" s="253"/>
      <c r="M596" s="254"/>
      <c r="N596" s="266"/>
    </row>
    <row r="597" spans="2:14" x14ac:dyDescent="0.2">
      <c r="B597" s="246"/>
      <c r="C597" s="247"/>
      <c r="D597" s="248"/>
      <c r="E597" s="249"/>
      <c r="F597" s="249"/>
      <c r="G597" s="255"/>
      <c r="H597" s="203"/>
      <c r="I597" s="224"/>
      <c r="J597" s="346"/>
      <c r="K597" s="267"/>
      <c r="L597" s="253"/>
      <c r="M597" s="254"/>
      <c r="N597" s="266"/>
    </row>
    <row r="598" spans="2:14" x14ac:dyDescent="0.2">
      <c r="B598" s="246"/>
      <c r="C598" s="256"/>
      <c r="D598" s="248"/>
      <c r="E598" s="249"/>
      <c r="F598" s="249"/>
      <c r="G598" s="199"/>
      <c r="H598" s="203"/>
      <c r="I598" s="224"/>
      <c r="J598" s="346"/>
      <c r="K598" s="267"/>
      <c r="L598" s="253"/>
      <c r="M598" s="254"/>
      <c r="N598" s="266"/>
    </row>
    <row r="599" spans="2:14" x14ac:dyDescent="0.2">
      <c r="B599" s="246"/>
      <c r="C599" s="247"/>
      <c r="D599" s="248"/>
      <c r="E599" s="249"/>
      <c r="F599" s="249"/>
      <c r="G599" s="255"/>
      <c r="H599" s="203"/>
      <c r="I599" s="224"/>
      <c r="J599" s="346"/>
      <c r="K599" s="267"/>
      <c r="L599" s="253"/>
      <c r="M599" s="254"/>
      <c r="N599" s="266"/>
    </row>
    <row r="600" spans="2:14" x14ac:dyDescent="0.2">
      <c r="B600" s="246"/>
      <c r="C600" s="247"/>
      <c r="D600" s="248"/>
      <c r="E600" s="249"/>
      <c r="F600" s="249"/>
      <c r="G600" s="255"/>
      <c r="H600" s="203"/>
      <c r="I600" s="224"/>
      <c r="J600" s="346"/>
      <c r="K600" s="267"/>
      <c r="L600" s="253"/>
      <c r="M600" s="254"/>
      <c r="N600" s="266"/>
    </row>
    <row r="601" spans="2:14" x14ac:dyDescent="0.2">
      <c r="B601" s="246"/>
      <c r="C601" s="247"/>
      <c r="D601" s="248"/>
      <c r="E601" s="249"/>
      <c r="F601" s="249"/>
      <c r="G601" s="255"/>
      <c r="H601" s="203"/>
      <c r="I601" s="224"/>
      <c r="J601" s="346"/>
      <c r="K601" s="267"/>
      <c r="L601" s="253"/>
      <c r="M601" s="254"/>
      <c r="N601" s="266"/>
    </row>
    <row r="602" spans="2:14" x14ac:dyDescent="0.2">
      <c r="B602" s="246"/>
      <c r="C602" s="247"/>
      <c r="D602" s="248"/>
      <c r="E602" s="249"/>
      <c r="F602" s="249"/>
      <c r="G602" s="255"/>
      <c r="H602" s="203"/>
      <c r="I602" s="224"/>
      <c r="J602" s="346"/>
      <c r="K602" s="267"/>
      <c r="L602" s="253"/>
      <c r="M602" s="254"/>
      <c r="N602" s="266"/>
    </row>
    <row r="603" spans="2:14" x14ac:dyDescent="0.2">
      <c r="B603" s="246"/>
      <c r="C603" s="256"/>
      <c r="D603" s="246"/>
      <c r="E603" s="249"/>
      <c r="F603" s="249"/>
      <c r="G603" s="202"/>
      <c r="H603" s="203"/>
      <c r="I603" s="224"/>
      <c r="J603" s="346"/>
      <c r="K603" s="267"/>
      <c r="L603" s="253"/>
      <c r="M603" s="254"/>
      <c r="N603" s="266"/>
    </row>
    <row r="604" spans="2:14" x14ac:dyDescent="0.2">
      <c r="B604" s="246"/>
      <c r="C604" s="247"/>
      <c r="D604" s="248"/>
      <c r="E604" s="249"/>
      <c r="F604" s="249"/>
      <c r="G604" s="255"/>
      <c r="H604" s="203"/>
      <c r="I604" s="224"/>
      <c r="J604" s="346"/>
      <c r="K604" s="267"/>
      <c r="L604" s="253"/>
      <c r="M604" s="254"/>
      <c r="N604" s="266"/>
    </row>
    <row r="605" spans="2:14" x14ac:dyDescent="0.2">
      <c r="B605" s="246"/>
      <c r="C605" s="247"/>
      <c r="D605" s="248"/>
      <c r="E605" s="249"/>
      <c r="F605" s="249"/>
      <c r="G605" s="255"/>
      <c r="H605" s="203"/>
      <c r="I605" s="224"/>
      <c r="J605" s="346"/>
      <c r="K605" s="267"/>
      <c r="L605" s="253"/>
      <c r="M605" s="254"/>
      <c r="N605" s="266"/>
    </row>
    <row r="606" spans="2:14" x14ac:dyDescent="0.2">
      <c r="B606" s="246"/>
      <c r="C606" s="247"/>
      <c r="D606" s="248"/>
      <c r="E606" s="249"/>
      <c r="F606" s="249"/>
      <c r="G606" s="255"/>
      <c r="H606" s="203"/>
      <c r="I606" s="224"/>
      <c r="J606" s="346"/>
      <c r="K606" s="267"/>
      <c r="L606" s="253"/>
      <c r="M606" s="254"/>
      <c r="N606" s="266"/>
    </row>
    <row r="607" spans="2:14" x14ac:dyDescent="0.2">
      <c r="B607" s="246"/>
      <c r="C607" s="247"/>
      <c r="D607" s="248"/>
      <c r="E607" s="249"/>
      <c r="F607" s="249"/>
      <c r="G607" s="255"/>
      <c r="H607" s="203"/>
      <c r="I607" s="224"/>
      <c r="J607" s="346"/>
      <c r="K607" s="267"/>
      <c r="L607" s="253"/>
      <c r="M607" s="254"/>
      <c r="N607" s="266"/>
    </row>
    <row r="608" spans="2:14" x14ac:dyDescent="0.2">
      <c r="B608" s="246"/>
      <c r="C608" s="247"/>
      <c r="D608" s="248"/>
      <c r="E608" s="249"/>
      <c r="F608" s="249"/>
      <c r="G608" s="255"/>
      <c r="H608" s="203"/>
      <c r="I608" s="224"/>
      <c r="J608" s="346"/>
      <c r="K608" s="267"/>
      <c r="L608" s="253"/>
      <c r="M608" s="254"/>
      <c r="N608" s="266"/>
    </row>
    <row r="609" spans="2:14" x14ac:dyDescent="0.2">
      <c r="B609" s="246"/>
      <c r="C609" s="256"/>
      <c r="D609" s="248"/>
      <c r="E609" s="249"/>
      <c r="F609" s="249"/>
      <c r="G609" s="199"/>
      <c r="H609" s="203"/>
      <c r="I609" s="224"/>
      <c r="J609" s="346"/>
      <c r="K609" s="267"/>
      <c r="L609" s="253"/>
      <c r="M609" s="254"/>
      <c r="N609" s="266"/>
    </row>
    <row r="610" spans="2:14" x14ac:dyDescent="0.2">
      <c r="B610" s="246"/>
      <c r="C610" s="256"/>
      <c r="D610" s="248"/>
      <c r="E610" s="249"/>
      <c r="F610" s="249"/>
      <c r="G610" s="199"/>
      <c r="H610" s="203"/>
      <c r="I610" s="224"/>
      <c r="J610" s="346"/>
      <c r="K610" s="267"/>
      <c r="L610" s="253"/>
      <c r="M610" s="254"/>
      <c r="N610" s="266"/>
    </row>
    <row r="611" spans="2:14" x14ac:dyDescent="0.2">
      <c r="B611" s="246"/>
      <c r="C611" s="256"/>
      <c r="D611" s="248"/>
      <c r="E611" s="249"/>
      <c r="F611" s="249"/>
      <c r="G611" s="199"/>
      <c r="H611" s="203"/>
      <c r="I611" s="224"/>
      <c r="J611" s="346"/>
      <c r="K611" s="267"/>
      <c r="L611" s="253"/>
      <c r="M611" s="254"/>
      <c r="N611" s="266"/>
    </row>
    <row r="612" spans="2:14" x14ac:dyDescent="0.2">
      <c r="B612" s="246"/>
      <c r="C612" s="247"/>
      <c r="D612" s="248"/>
      <c r="E612" s="249"/>
      <c r="F612" s="249"/>
      <c r="G612" s="255"/>
      <c r="H612" s="203"/>
      <c r="I612" s="224"/>
      <c r="J612" s="346"/>
      <c r="K612" s="267"/>
      <c r="L612" s="253"/>
      <c r="M612" s="254"/>
      <c r="N612" s="266"/>
    </row>
    <row r="613" spans="2:14" x14ac:dyDescent="0.2">
      <c r="B613" s="246"/>
      <c r="C613" s="247"/>
      <c r="D613" s="248"/>
      <c r="E613" s="249"/>
      <c r="F613" s="249"/>
      <c r="G613" s="255"/>
      <c r="H613" s="203"/>
      <c r="I613" s="224"/>
      <c r="J613" s="346"/>
      <c r="K613" s="265"/>
      <c r="L613" s="253"/>
      <c r="M613" s="254"/>
      <c r="N613" s="266"/>
    </row>
    <row r="614" spans="2:14" x14ac:dyDescent="0.2">
      <c r="B614" s="246"/>
      <c r="C614" s="256"/>
      <c r="D614" s="248"/>
      <c r="E614" s="249"/>
      <c r="F614" s="249"/>
      <c r="G614" s="199"/>
      <c r="H614" s="203"/>
      <c r="I614" s="224"/>
      <c r="J614" s="346"/>
      <c r="K614" s="267"/>
      <c r="L614" s="253"/>
      <c r="M614" s="254"/>
      <c r="N614" s="266"/>
    </row>
    <row r="615" spans="2:14" x14ac:dyDescent="0.2">
      <c r="B615" s="246"/>
      <c r="C615" s="247"/>
      <c r="D615" s="246"/>
      <c r="E615" s="249"/>
      <c r="F615" s="249"/>
      <c r="G615" s="262"/>
      <c r="H615" s="203"/>
      <c r="I615" s="224"/>
      <c r="J615" s="346"/>
      <c r="K615" s="267"/>
      <c r="L615" s="253"/>
      <c r="M615" s="254"/>
      <c r="N615" s="266"/>
    </row>
    <row r="616" spans="2:14" x14ac:dyDescent="0.2">
      <c r="B616" s="246"/>
      <c r="C616" s="247"/>
      <c r="D616" s="248"/>
      <c r="E616" s="249"/>
      <c r="F616" s="249"/>
      <c r="G616" s="255"/>
      <c r="H616" s="203"/>
      <c r="I616" s="224"/>
      <c r="J616" s="346"/>
      <c r="K616" s="267"/>
      <c r="L616" s="253"/>
      <c r="M616" s="254"/>
      <c r="N616" s="266"/>
    </row>
    <row r="617" spans="2:14" x14ac:dyDescent="0.2">
      <c r="B617" s="246"/>
      <c r="C617" s="247"/>
      <c r="D617" s="248"/>
      <c r="E617" s="249"/>
      <c r="F617" s="249"/>
      <c r="G617" s="255"/>
      <c r="H617" s="203"/>
      <c r="I617" s="224"/>
      <c r="J617" s="346"/>
      <c r="K617" s="267"/>
      <c r="L617" s="253"/>
      <c r="M617" s="254"/>
      <c r="N617" s="266"/>
    </row>
    <row r="618" spans="2:14" x14ac:dyDescent="0.2">
      <c r="B618" s="246"/>
      <c r="C618" s="247"/>
      <c r="D618" s="248"/>
      <c r="E618" s="249"/>
      <c r="F618" s="249"/>
      <c r="G618" s="255"/>
      <c r="H618" s="203"/>
      <c r="I618" s="224"/>
      <c r="J618" s="346"/>
      <c r="K618" s="265"/>
      <c r="L618" s="253"/>
      <c r="M618" s="254"/>
      <c r="N618" s="266"/>
    </row>
    <row r="619" spans="2:14" x14ac:dyDescent="0.2">
      <c r="B619" s="246"/>
      <c r="C619" s="247"/>
      <c r="D619" s="248"/>
      <c r="E619" s="249"/>
      <c r="F619" s="249"/>
      <c r="G619" s="255"/>
      <c r="H619" s="203"/>
      <c r="I619" s="224"/>
      <c r="J619" s="346"/>
      <c r="K619" s="267"/>
      <c r="L619" s="253"/>
      <c r="M619" s="254"/>
      <c r="N619" s="266"/>
    </row>
    <row r="620" spans="2:14" x14ac:dyDescent="0.2">
      <c r="B620" s="246"/>
      <c r="C620" s="247"/>
      <c r="D620" s="248"/>
      <c r="E620" s="249"/>
      <c r="F620" s="249"/>
      <c r="G620" s="255"/>
      <c r="H620" s="203"/>
      <c r="I620" s="224"/>
      <c r="J620" s="346"/>
      <c r="K620" s="267"/>
      <c r="L620" s="253"/>
      <c r="M620" s="254"/>
      <c r="N620" s="266"/>
    </row>
    <row r="621" spans="2:14" x14ac:dyDescent="0.2">
      <c r="B621" s="246"/>
      <c r="C621" s="247"/>
      <c r="D621" s="248"/>
      <c r="E621" s="249"/>
      <c r="F621" s="249"/>
      <c r="G621" s="255"/>
      <c r="H621" s="203"/>
      <c r="I621" s="224"/>
      <c r="J621" s="346"/>
      <c r="K621" s="267"/>
      <c r="L621" s="253"/>
      <c r="M621" s="254"/>
      <c r="N621" s="266"/>
    </row>
    <row r="622" spans="2:14" x14ac:dyDescent="0.2">
      <c r="B622" s="246"/>
      <c r="C622" s="256"/>
      <c r="D622" s="246"/>
      <c r="E622" s="249"/>
      <c r="F622" s="249"/>
      <c r="G622" s="202"/>
      <c r="H622" s="203"/>
      <c r="I622" s="224"/>
      <c r="J622" s="346"/>
      <c r="K622" s="267"/>
      <c r="L622" s="253"/>
      <c r="M622" s="254"/>
      <c r="N622" s="266"/>
    </row>
    <row r="623" spans="2:14" x14ac:dyDescent="0.2">
      <c r="B623" s="246"/>
      <c r="C623" s="247"/>
      <c r="D623" s="248"/>
      <c r="E623" s="249"/>
      <c r="F623" s="249"/>
      <c r="G623" s="255"/>
      <c r="H623" s="203"/>
      <c r="I623" s="224"/>
      <c r="J623" s="346"/>
      <c r="K623" s="267"/>
      <c r="L623" s="253"/>
      <c r="M623" s="254"/>
      <c r="N623" s="266"/>
    </row>
    <row r="624" spans="2:14" x14ac:dyDescent="0.2">
      <c r="B624" s="246"/>
      <c r="C624" s="247"/>
      <c r="D624" s="248"/>
      <c r="E624" s="249"/>
      <c r="F624" s="249"/>
      <c r="G624" s="255"/>
      <c r="H624" s="203"/>
      <c r="I624" s="224"/>
      <c r="J624" s="346"/>
      <c r="K624" s="267"/>
      <c r="L624" s="253"/>
      <c r="M624" s="254"/>
      <c r="N624" s="266"/>
    </row>
    <row r="625" spans="2:14" x14ac:dyDescent="0.2">
      <c r="B625" s="246"/>
      <c r="C625" s="247"/>
      <c r="D625" s="248"/>
      <c r="E625" s="249"/>
      <c r="F625" s="249"/>
      <c r="G625" s="255"/>
      <c r="H625" s="203"/>
      <c r="I625" s="224"/>
      <c r="J625" s="346"/>
      <c r="K625" s="267"/>
      <c r="L625" s="253"/>
      <c r="M625" s="254"/>
      <c r="N625" s="266"/>
    </row>
    <row r="626" spans="2:14" x14ac:dyDescent="0.2">
      <c r="B626" s="246"/>
      <c r="C626" s="247"/>
      <c r="D626" s="248"/>
      <c r="E626" s="249"/>
      <c r="F626" s="249"/>
      <c r="G626" s="255"/>
      <c r="H626" s="203"/>
      <c r="I626" s="224"/>
      <c r="J626" s="346"/>
      <c r="K626" s="267"/>
      <c r="L626" s="253"/>
      <c r="M626" s="254"/>
      <c r="N626" s="266"/>
    </row>
    <row r="627" spans="2:14" x14ac:dyDescent="0.2">
      <c r="B627" s="246"/>
      <c r="C627" s="247"/>
      <c r="D627" s="248"/>
      <c r="E627" s="249"/>
      <c r="F627" s="249"/>
      <c r="G627" s="255"/>
      <c r="H627" s="203"/>
      <c r="I627" s="224"/>
      <c r="J627" s="346"/>
      <c r="K627" s="267"/>
      <c r="L627" s="253"/>
      <c r="M627" s="254"/>
      <c r="N627" s="266"/>
    </row>
    <row r="628" spans="2:14" x14ac:dyDescent="0.2">
      <c r="B628" s="246"/>
      <c r="C628" s="247"/>
      <c r="D628" s="248"/>
      <c r="E628" s="249"/>
      <c r="F628" s="249"/>
      <c r="G628" s="255"/>
      <c r="H628" s="203"/>
      <c r="I628" s="224"/>
      <c r="J628" s="346"/>
      <c r="K628" s="267"/>
      <c r="L628" s="253"/>
      <c r="M628" s="254"/>
      <c r="N628" s="266"/>
    </row>
    <row r="629" spans="2:14" x14ac:dyDescent="0.2">
      <c r="B629" s="246"/>
      <c r="C629" s="247"/>
      <c r="D629" s="248"/>
      <c r="E629" s="249"/>
      <c r="F629" s="249"/>
      <c r="G629" s="255"/>
      <c r="H629" s="203"/>
      <c r="I629" s="224"/>
      <c r="J629" s="346"/>
      <c r="K629" s="267"/>
      <c r="L629" s="253"/>
      <c r="M629" s="254"/>
      <c r="N629" s="266"/>
    </row>
    <row r="630" spans="2:14" x14ac:dyDescent="0.2">
      <c r="B630" s="246"/>
      <c r="C630" s="247"/>
      <c r="D630" s="248"/>
      <c r="E630" s="249"/>
      <c r="F630" s="249"/>
      <c r="G630" s="255"/>
      <c r="H630" s="203"/>
      <c r="I630" s="224"/>
      <c r="J630" s="346"/>
      <c r="K630" s="267"/>
      <c r="L630" s="253"/>
      <c r="M630" s="254"/>
      <c r="N630" s="266"/>
    </row>
    <row r="631" spans="2:14" x14ac:dyDescent="0.2">
      <c r="B631" s="246"/>
      <c r="C631" s="247"/>
      <c r="D631" s="248"/>
      <c r="E631" s="249"/>
      <c r="F631" s="249"/>
      <c r="G631" s="255"/>
      <c r="H631" s="203"/>
      <c r="I631" s="224"/>
      <c r="J631" s="346"/>
      <c r="K631" s="267"/>
      <c r="L631" s="253"/>
      <c r="M631" s="254"/>
      <c r="N631" s="266"/>
    </row>
    <row r="632" spans="2:14" x14ac:dyDescent="0.2">
      <c r="B632" s="246"/>
      <c r="C632" s="247"/>
      <c r="D632" s="248"/>
      <c r="E632" s="249"/>
      <c r="F632" s="249"/>
      <c r="G632" s="255"/>
      <c r="H632" s="203"/>
      <c r="I632" s="224"/>
      <c r="J632" s="346"/>
      <c r="K632" s="267"/>
      <c r="L632" s="253"/>
      <c r="M632" s="254"/>
      <c r="N632" s="266"/>
    </row>
    <row r="633" spans="2:14" x14ac:dyDescent="0.2">
      <c r="B633" s="246"/>
      <c r="C633" s="256"/>
      <c r="D633" s="248"/>
      <c r="E633" s="249"/>
      <c r="F633" s="249"/>
      <c r="G633" s="199"/>
      <c r="H633" s="203"/>
      <c r="I633" s="224"/>
      <c r="J633" s="346"/>
      <c r="K633" s="267"/>
      <c r="L633" s="253"/>
      <c r="M633" s="254"/>
      <c r="N633" s="266"/>
    </row>
    <row r="634" spans="2:14" x14ac:dyDescent="0.2">
      <c r="B634" s="246"/>
      <c r="C634" s="247"/>
      <c r="D634" s="248"/>
      <c r="E634" s="249"/>
      <c r="F634" s="249"/>
      <c r="G634" s="255"/>
      <c r="H634" s="203"/>
      <c r="I634" s="224"/>
      <c r="J634" s="346"/>
      <c r="K634" s="267"/>
      <c r="L634" s="253"/>
      <c r="M634" s="254"/>
      <c r="N634" s="266"/>
    </row>
    <row r="635" spans="2:14" x14ac:dyDescent="0.2">
      <c r="B635" s="246"/>
      <c r="C635" s="247"/>
      <c r="D635" s="248"/>
      <c r="E635" s="249"/>
      <c r="F635" s="249"/>
      <c r="G635" s="255"/>
      <c r="H635" s="203"/>
      <c r="I635" s="224"/>
      <c r="J635" s="346"/>
      <c r="K635" s="267"/>
      <c r="L635" s="253"/>
      <c r="M635" s="254"/>
      <c r="N635" s="266"/>
    </row>
    <row r="636" spans="2:14" x14ac:dyDescent="0.2">
      <c r="B636" s="246"/>
      <c r="C636" s="247"/>
      <c r="D636" s="248"/>
      <c r="E636" s="249"/>
      <c r="F636" s="249"/>
      <c r="G636" s="255"/>
      <c r="H636" s="203"/>
      <c r="I636" s="224"/>
      <c r="J636" s="346"/>
      <c r="K636" s="265"/>
      <c r="L636" s="253"/>
      <c r="M636" s="254"/>
      <c r="N636" s="266"/>
    </row>
    <row r="637" spans="2:14" x14ac:dyDescent="0.2">
      <c r="B637" s="246"/>
      <c r="C637" s="247"/>
      <c r="D637" s="248"/>
      <c r="E637" s="249"/>
      <c r="F637" s="249"/>
      <c r="G637" s="255"/>
      <c r="H637" s="203"/>
      <c r="I637" s="224"/>
      <c r="J637" s="346"/>
      <c r="K637" s="267"/>
      <c r="L637" s="253"/>
      <c r="M637" s="254"/>
      <c r="N637" s="266"/>
    </row>
    <row r="638" spans="2:14" x14ac:dyDescent="0.2">
      <c r="B638" s="246"/>
      <c r="C638" s="247"/>
      <c r="D638" s="248"/>
      <c r="E638" s="249"/>
      <c r="F638" s="249"/>
      <c r="G638" s="255"/>
      <c r="H638" s="203"/>
      <c r="I638" s="224"/>
      <c r="J638" s="346"/>
      <c r="K638" s="267"/>
      <c r="L638" s="253"/>
      <c r="M638" s="254"/>
      <c r="N638" s="266"/>
    </row>
    <row r="639" spans="2:14" x14ac:dyDescent="0.2">
      <c r="B639" s="246"/>
      <c r="C639" s="247"/>
      <c r="D639" s="248"/>
      <c r="E639" s="249"/>
      <c r="F639" s="249"/>
      <c r="G639" s="255"/>
      <c r="H639" s="203"/>
      <c r="I639" s="224"/>
      <c r="J639" s="346"/>
      <c r="K639" s="267"/>
      <c r="L639" s="253"/>
      <c r="M639" s="254"/>
      <c r="N639" s="266"/>
    </row>
    <row r="640" spans="2:14" x14ac:dyDescent="0.2">
      <c r="B640" s="246"/>
      <c r="C640" s="256"/>
      <c r="D640" s="248"/>
      <c r="E640" s="249"/>
      <c r="F640" s="249"/>
      <c r="G640" s="199"/>
      <c r="H640" s="203"/>
      <c r="I640" s="224"/>
      <c r="J640" s="346"/>
      <c r="K640" s="267"/>
      <c r="L640" s="253"/>
      <c r="M640" s="254"/>
      <c r="N640" s="266"/>
    </row>
    <row r="641" spans="2:14" x14ac:dyDescent="0.2">
      <c r="B641" s="246"/>
      <c r="C641" s="256"/>
      <c r="D641" s="248"/>
      <c r="E641" s="249"/>
      <c r="F641" s="249"/>
      <c r="G641" s="199"/>
      <c r="H641" s="203"/>
      <c r="I641" s="224"/>
      <c r="J641" s="346"/>
      <c r="K641" s="267"/>
      <c r="L641" s="253"/>
      <c r="M641" s="254"/>
      <c r="N641" s="266"/>
    </row>
    <row r="642" spans="2:14" x14ac:dyDescent="0.2">
      <c r="B642" s="246"/>
      <c r="C642" s="247"/>
      <c r="D642" s="248"/>
      <c r="E642" s="249"/>
      <c r="F642" s="249"/>
      <c r="G642" s="255"/>
      <c r="H642" s="203"/>
      <c r="I642" s="224"/>
      <c r="J642" s="346"/>
      <c r="K642" s="267"/>
      <c r="L642" s="253"/>
      <c r="M642" s="254"/>
      <c r="N642" s="266"/>
    </row>
    <row r="643" spans="2:14" x14ac:dyDescent="0.2">
      <c r="B643" s="246"/>
      <c r="C643" s="247"/>
      <c r="D643" s="248"/>
      <c r="E643" s="249"/>
      <c r="F643" s="249"/>
      <c r="G643" s="255"/>
      <c r="H643" s="203"/>
      <c r="I643" s="224"/>
      <c r="J643" s="346"/>
      <c r="K643" s="267"/>
      <c r="L643" s="253"/>
      <c r="M643" s="254"/>
      <c r="N643" s="266"/>
    </row>
    <row r="644" spans="2:14" x14ac:dyDescent="0.2">
      <c r="B644" s="246"/>
      <c r="C644" s="247"/>
      <c r="D644" s="248"/>
      <c r="E644" s="249"/>
      <c r="F644" s="249"/>
      <c r="G644" s="255"/>
      <c r="H644" s="203"/>
      <c r="I644" s="224"/>
      <c r="J644" s="346"/>
      <c r="K644" s="267"/>
      <c r="L644" s="253"/>
      <c r="M644" s="254"/>
      <c r="N644" s="266"/>
    </row>
    <row r="645" spans="2:14" x14ac:dyDescent="0.2">
      <c r="B645" s="246"/>
      <c r="C645" s="247"/>
      <c r="D645" s="248"/>
      <c r="E645" s="249"/>
      <c r="F645" s="249"/>
      <c r="G645" s="255"/>
      <c r="H645" s="203"/>
      <c r="I645" s="224"/>
      <c r="J645" s="346"/>
      <c r="K645" s="267"/>
      <c r="L645" s="253"/>
      <c r="M645" s="254"/>
      <c r="N645" s="266"/>
    </row>
    <row r="646" spans="2:14" x14ac:dyDescent="0.2">
      <c r="B646" s="246"/>
      <c r="C646" s="247"/>
      <c r="D646" s="248"/>
      <c r="E646" s="249"/>
      <c r="F646" s="249"/>
      <c r="G646" s="255"/>
      <c r="H646" s="203"/>
      <c r="I646" s="224"/>
      <c r="J646" s="346"/>
      <c r="K646" s="267"/>
      <c r="L646" s="253"/>
      <c r="M646" s="254"/>
      <c r="N646" s="266"/>
    </row>
    <row r="647" spans="2:14" x14ac:dyDescent="0.2">
      <c r="B647" s="246"/>
      <c r="C647" s="247"/>
      <c r="D647" s="248"/>
      <c r="E647" s="249"/>
      <c r="F647" s="249"/>
      <c r="G647" s="255"/>
      <c r="H647" s="203"/>
      <c r="I647" s="224"/>
      <c r="J647" s="346"/>
      <c r="K647" s="267"/>
      <c r="L647" s="253"/>
      <c r="M647" s="254"/>
      <c r="N647" s="266"/>
    </row>
    <row r="648" spans="2:14" x14ac:dyDescent="0.2">
      <c r="B648" s="246"/>
      <c r="C648" s="247"/>
      <c r="D648" s="248"/>
      <c r="E648" s="249"/>
      <c r="F648" s="249"/>
      <c r="G648" s="255"/>
      <c r="H648" s="203"/>
      <c r="I648" s="224"/>
      <c r="J648" s="346"/>
      <c r="K648" s="267"/>
      <c r="L648" s="253"/>
      <c r="M648" s="254"/>
      <c r="N648" s="266"/>
    </row>
    <row r="649" spans="2:14" x14ac:dyDescent="0.2">
      <c r="B649" s="246"/>
      <c r="C649" s="247"/>
      <c r="D649" s="248"/>
      <c r="E649" s="249"/>
      <c r="F649" s="249"/>
      <c r="G649" s="255"/>
      <c r="H649" s="203"/>
      <c r="I649" s="224"/>
      <c r="J649" s="346"/>
      <c r="K649" s="267"/>
      <c r="L649" s="253"/>
      <c r="M649" s="254"/>
      <c r="N649" s="266"/>
    </row>
    <row r="650" spans="2:14" x14ac:dyDescent="0.2">
      <c r="B650" s="246"/>
      <c r="C650" s="247"/>
      <c r="D650" s="248"/>
      <c r="E650" s="249"/>
      <c r="F650" s="249"/>
      <c r="G650" s="255"/>
      <c r="H650" s="203"/>
      <c r="I650" s="224"/>
      <c r="J650" s="346"/>
      <c r="K650" s="267"/>
      <c r="L650" s="253"/>
      <c r="M650" s="254"/>
      <c r="N650" s="266"/>
    </row>
    <row r="651" spans="2:14" x14ac:dyDescent="0.2">
      <c r="B651" s="246"/>
      <c r="C651" s="247"/>
      <c r="D651" s="248"/>
      <c r="E651" s="249"/>
      <c r="F651" s="249"/>
      <c r="G651" s="255"/>
      <c r="H651" s="203"/>
      <c r="I651" s="224"/>
      <c r="J651" s="346"/>
      <c r="K651" s="267"/>
      <c r="L651" s="253"/>
      <c r="M651" s="254"/>
      <c r="N651" s="266"/>
    </row>
    <row r="652" spans="2:14" x14ac:dyDescent="0.2">
      <c r="B652" s="246"/>
      <c r="C652" s="247"/>
      <c r="D652" s="248"/>
      <c r="E652" s="249"/>
      <c r="F652" s="249"/>
      <c r="G652" s="255"/>
      <c r="H652" s="203"/>
      <c r="I652" s="224"/>
      <c r="J652" s="346"/>
      <c r="K652" s="267"/>
      <c r="L652" s="253"/>
      <c r="M652" s="254"/>
      <c r="N652" s="266"/>
    </row>
    <row r="653" spans="2:14" x14ac:dyDescent="0.2">
      <c r="B653" s="246"/>
      <c r="C653" s="247"/>
      <c r="D653" s="248"/>
      <c r="E653" s="249"/>
      <c r="F653" s="249"/>
      <c r="G653" s="255"/>
      <c r="H653" s="203"/>
      <c r="I653" s="224"/>
      <c r="J653" s="346"/>
      <c r="K653" s="267"/>
      <c r="L653" s="253"/>
      <c r="M653" s="254"/>
      <c r="N653" s="266"/>
    </row>
    <row r="654" spans="2:14" x14ac:dyDescent="0.2">
      <c r="B654" s="246"/>
      <c r="C654" s="247"/>
      <c r="D654" s="248"/>
      <c r="E654" s="249"/>
      <c r="F654" s="249"/>
      <c r="G654" s="255"/>
      <c r="H654" s="203"/>
      <c r="I654" s="224"/>
      <c r="J654" s="346"/>
      <c r="K654" s="267"/>
      <c r="L654" s="253"/>
      <c r="M654" s="254"/>
      <c r="N654" s="266"/>
    </row>
    <row r="655" spans="2:14" x14ac:dyDescent="0.2">
      <c r="B655" s="246"/>
      <c r="C655" s="247"/>
      <c r="D655" s="248"/>
      <c r="E655" s="249"/>
      <c r="F655" s="249"/>
      <c r="G655" s="255"/>
      <c r="H655" s="203"/>
      <c r="I655" s="224"/>
      <c r="J655" s="346"/>
      <c r="K655" s="267"/>
      <c r="L655" s="253"/>
      <c r="M655" s="254"/>
      <c r="N655" s="266"/>
    </row>
    <row r="656" spans="2:14" x14ac:dyDescent="0.2">
      <c r="B656" s="246"/>
      <c r="C656" s="256"/>
      <c r="D656" s="248"/>
      <c r="E656" s="249"/>
      <c r="F656" s="249"/>
      <c r="G656" s="199"/>
      <c r="H656" s="203"/>
      <c r="I656" s="224"/>
      <c r="J656" s="346"/>
      <c r="K656" s="267"/>
      <c r="L656" s="253"/>
      <c r="M656" s="254"/>
      <c r="N656" s="266"/>
    </row>
    <row r="657" spans="2:14" x14ac:dyDescent="0.2">
      <c r="B657" s="246"/>
      <c r="C657" s="247"/>
      <c r="D657" s="248"/>
      <c r="E657" s="249"/>
      <c r="F657" s="249"/>
      <c r="G657" s="255"/>
      <c r="H657" s="203"/>
      <c r="I657" s="224"/>
      <c r="J657" s="346"/>
      <c r="K657" s="267"/>
      <c r="L657" s="253"/>
      <c r="M657" s="254"/>
      <c r="N657" s="266"/>
    </row>
    <row r="658" spans="2:14" x14ac:dyDescent="0.2">
      <c r="B658" s="246"/>
      <c r="C658" s="247"/>
      <c r="D658" s="248"/>
      <c r="E658" s="249"/>
      <c r="F658" s="249"/>
      <c r="G658" s="255"/>
      <c r="H658" s="203"/>
      <c r="I658" s="224"/>
      <c r="J658" s="346"/>
      <c r="K658" s="267"/>
      <c r="L658" s="253"/>
      <c r="M658" s="254"/>
      <c r="N658" s="266"/>
    </row>
    <row r="659" spans="2:14" x14ac:dyDescent="0.2">
      <c r="B659" s="246"/>
      <c r="C659" s="247"/>
      <c r="D659" s="248"/>
      <c r="E659" s="249"/>
      <c r="F659" s="249"/>
      <c r="G659" s="255"/>
      <c r="H659" s="203"/>
      <c r="I659" s="224"/>
      <c r="J659" s="346"/>
      <c r="K659" s="267"/>
      <c r="L659" s="253"/>
      <c r="M659" s="254"/>
      <c r="N659" s="266"/>
    </row>
    <row r="660" spans="2:14" x14ac:dyDescent="0.2">
      <c r="B660" s="246"/>
      <c r="C660" s="247"/>
      <c r="D660" s="248"/>
      <c r="E660" s="249"/>
      <c r="F660" s="249"/>
      <c r="G660" s="255"/>
      <c r="H660" s="203"/>
      <c r="I660" s="224"/>
      <c r="J660" s="346"/>
      <c r="K660" s="267"/>
      <c r="L660" s="253"/>
      <c r="M660" s="254"/>
      <c r="N660" s="266"/>
    </row>
    <row r="661" spans="2:14" x14ac:dyDescent="0.2">
      <c r="B661" s="246"/>
      <c r="C661" s="247"/>
      <c r="D661" s="248"/>
      <c r="E661" s="249"/>
      <c r="F661" s="249"/>
      <c r="G661" s="255"/>
      <c r="H661" s="203"/>
      <c r="I661" s="224"/>
      <c r="J661" s="346"/>
      <c r="K661" s="267"/>
      <c r="L661" s="253"/>
      <c r="M661" s="254"/>
      <c r="N661" s="266"/>
    </row>
    <row r="662" spans="2:14" x14ac:dyDescent="0.2">
      <c r="B662" s="246"/>
      <c r="C662" s="247"/>
      <c r="D662" s="248"/>
      <c r="E662" s="249"/>
      <c r="F662" s="249"/>
      <c r="G662" s="255"/>
      <c r="H662" s="203"/>
      <c r="I662" s="224"/>
      <c r="J662" s="346"/>
      <c r="K662" s="267"/>
      <c r="L662" s="253"/>
      <c r="M662" s="254"/>
      <c r="N662" s="266"/>
    </row>
    <row r="663" spans="2:14" x14ac:dyDescent="0.2">
      <c r="B663" s="246"/>
      <c r="C663" s="247"/>
      <c r="D663" s="248"/>
      <c r="E663" s="249"/>
      <c r="F663" s="249"/>
      <c r="G663" s="255"/>
      <c r="H663" s="203"/>
      <c r="I663" s="224"/>
      <c r="J663" s="346"/>
      <c r="K663" s="267"/>
      <c r="L663" s="253"/>
      <c r="M663" s="254"/>
      <c r="N663" s="266"/>
    </row>
    <row r="664" spans="2:14" x14ac:dyDescent="0.2">
      <c r="B664" s="246"/>
      <c r="C664" s="247"/>
      <c r="D664" s="248"/>
      <c r="E664" s="249"/>
      <c r="F664" s="249"/>
      <c r="G664" s="255"/>
      <c r="H664" s="203"/>
      <c r="I664" s="224"/>
      <c r="J664" s="346"/>
      <c r="K664" s="267"/>
      <c r="L664" s="253"/>
      <c r="M664" s="254"/>
      <c r="N664" s="266"/>
    </row>
    <row r="665" spans="2:14" x14ac:dyDescent="0.2">
      <c r="B665" s="246"/>
      <c r="C665" s="247"/>
      <c r="D665" s="248"/>
      <c r="E665" s="249"/>
      <c r="F665" s="249"/>
      <c r="G665" s="255"/>
      <c r="H665" s="203"/>
      <c r="I665" s="224"/>
      <c r="J665" s="346"/>
      <c r="K665" s="267"/>
      <c r="L665" s="253"/>
      <c r="M665" s="254"/>
      <c r="N665" s="266"/>
    </row>
    <row r="666" spans="2:14" x14ac:dyDescent="0.2">
      <c r="B666" s="246"/>
      <c r="C666" s="247"/>
      <c r="D666" s="248"/>
      <c r="E666" s="249"/>
      <c r="F666" s="249"/>
      <c r="G666" s="255"/>
      <c r="H666" s="203"/>
      <c r="I666" s="224"/>
      <c r="J666" s="346"/>
      <c r="K666" s="267"/>
      <c r="L666" s="253"/>
      <c r="M666" s="254"/>
      <c r="N666" s="266"/>
    </row>
    <row r="667" spans="2:14" x14ac:dyDescent="0.2">
      <c r="B667" s="246"/>
      <c r="C667" s="247"/>
      <c r="D667" s="248"/>
      <c r="E667" s="249"/>
      <c r="F667" s="249"/>
      <c r="G667" s="255"/>
      <c r="H667" s="203"/>
      <c r="I667" s="224"/>
      <c r="J667" s="346"/>
      <c r="K667" s="267"/>
      <c r="L667" s="253"/>
      <c r="M667" s="254"/>
      <c r="N667" s="266"/>
    </row>
    <row r="668" spans="2:14" x14ac:dyDescent="0.2">
      <c r="B668" s="246"/>
      <c r="C668" s="247"/>
      <c r="D668" s="248"/>
      <c r="E668" s="249"/>
      <c r="F668" s="249"/>
      <c r="G668" s="255"/>
      <c r="H668" s="203"/>
      <c r="I668" s="224"/>
      <c r="J668" s="346"/>
      <c r="K668" s="267"/>
      <c r="L668" s="253"/>
      <c r="M668" s="254"/>
      <c r="N668" s="266"/>
    </row>
    <row r="669" spans="2:14" x14ac:dyDescent="0.2">
      <c r="B669" s="246"/>
      <c r="C669" s="247"/>
      <c r="D669" s="248"/>
      <c r="E669" s="249"/>
      <c r="F669" s="249"/>
      <c r="G669" s="255"/>
      <c r="H669" s="203"/>
      <c r="I669" s="224"/>
      <c r="J669" s="346"/>
      <c r="K669" s="267"/>
      <c r="L669" s="253"/>
      <c r="M669" s="254"/>
      <c r="N669" s="266"/>
    </row>
    <row r="670" spans="2:14" x14ac:dyDescent="0.2">
      <c r="B670" s="246"/>
      <c r="C670" s="247"/>
      <c r="D670" s="248"/>
      <c r="E670" s="249"/>
      <c r="F670" s="249"/>
      <c r="G670" s="255"/>
      <c r="H670" s="203"/>
      <c r="I670" s="224"/>
      <c r="J670" s="346"/>
      <c r="K670" s="267"/>
      <c r="L670" s="253"/>
      <c r="M670" s="254"/>
      <c r="N670" s="266"/>
    </row>
    <row r="671" spans="2:14" x14ac:dyDescent="0.2">
      <c r="B671" s="246"/>
      <c r="C671" s="247"/>
      <c r="D671" s="248"/>
      <c r="E671" s="249"/>
      <c r="F671" s="249"/>
      <c r="G671" s="255"/>
      <c r="H671" s="203"/>
      <c r="I671" s="224"/>
      <c r="J671" s="346"/>
      <c r="K671" s="267"/>
      <c r="L671" s="253"/>
      <c r="M671" s="254"/>
      <c r="N671" s="266"/>
    </row>
    <row r="672" spans="2:14" x14ac:dyDescent="0.2">
      <c r="B672" s="246"/>
      <c r="C672" s="256"/>
      <c r="D672" s="248"/>
      <c r="E672" s="249"/>
      <c r="F672" s="249"/>
      <c r="G672" s="199"/>
      <c r="H672" s="203"/>
      <c r="I672" s="224"/>
      <c r="J672" s="346"/>
      <c r="K672" s="267"/>
      <c r="L672" s="253"/>
      <c r="M672" s="254"/>
      <c r="N672" s="266"/>
    </row>
    <row r="673" spans="2:14" x14ac:dyDescent="0.2">
      <c r="B673" s="246"/>
      <c r="C673" s="247"/>
      <c r="D673" s="248"/>
      <c r="E673" s="249"/>
      <c r="F673" s="249"/>
      <c r="G673" s="255"/>
      <c r="H673" s="203"/>
      <c r="I673" s="224"/>
      <c r="J673" s="346"/>
      <c r="K673" s="267"/>
      <c r="L673" s="253"/>
      <c r="M673" s="254"/>
      <c r="N673" s="266"/>
    </row>
    <row r="674" spans="2:14" x14ac:dyDescent="0.2">
      <c r="B674" s="246"/>
      <c r="C674" s="247"/>
      <c r="D674" s="248"/>
      <c r="E674" s="249"/>
      <c r="F674" s="249"/>
      <c r="G674" s="255"/>
      <c r="H674" s="203"/>
      <c r="I674" s="224"/>
      <c r="J674" s="346"/>
      <c r="K674" s="267"/>
      <c r="L674" s="253"/>
      <c r="M674" s="254"/>
      <c r="N674" s="266"/>
    </row>
    <row r="675" spans="2:14" x14ac:dyDescent="0.2">
      <c r="B675" s="246"/>
      <c r="C675" s="247"/>
      <c r="D675" s="248"/>
      <c r="E675" s="249"/>
      <c r="F675" s="249"/>
      <c r="G675" s="255"/>
      <c r="H675" s="203"/>
      <c r="I675" s="224"/>
      <c r="J675" s="346"/>
      <c r="K675" s="267"/>
      <c r="L675" s="253"/>
      <c r="M675" s="254"/>
      <c r="N675" s="266"/>
    </row>
    <row r="676" spans="2:14" x14ac:dyDescent="0.2">
      <c r="B676" s="246"/>
      <c r="C676" s="247"/>
      <c r="D676" s="246"/>
      <c r="E676" s="249"/>
      <c r="F676" s="249"/>
      <c r="G676" s="262"/>
      <c r="H676" s="203"/>
      <c r="I676" s="224"/>
      <c r="J676" s="346"/>
      <c r="K676" s="267"/>
      <c r="L676" s="253"/>
      <c r="M676" s="254"/>
      <c r="N676" s="266"/>
    </row>
    <row r="677" spans="2:14" x14ac:dyDescent="0.2">
      <c r="B677" s="246"/>
      <c r="C677" s="247"/>
      <c r="D677" s="248"/>
      <c r="E677" s="249"/>
      <c r="F677" s="249"/>
      <c r="G677" s="255"/>
      <c r="H677" s="203"/>
      <c r="I677" s="224"/>
      <c r="J677" s="346"/>
      <c r="K677" s="267"/>
      <c r="L677" s="253"/>
      <c r="M677" s="254"/>
      <c r="N677" s="266"/>
    </row>
    <row r="678" spans="2:14" x14ac:dyDescent="0.2">
      <c r="B678" s="246"/>
      <c r="C678" s="247"/>
      <c r="D678" s="248"/>
      <c r="E678" s="249"/>
      <c r="F678" s="249"/>
      <c r="G678" s="255"/>
      <c r="H678" s="203"/>
      <c r="I678" s="224"/>
      <c r="J678" s="346"/>
      <c r="K678" s="267"/>
      <c r="L678" s="253"/>
      <c r="M678" s="254"/>
      <c r="N678" s="266"/>
    </row>
    <row r="679" spans="2:14" x14ac:dyDescent="0.2">
      <c r="B679" s="246"/>
      <c r="C679" s="247"/>
      <c r="D679" s="248"/>
      <c r="E679" s="249"/>
      <c r="F679" s="249"/>
      <c r="G679" s="255"/>
      <c r="H679" s="203"/>
      <c r="I679" s="224"/>
      <c r="J679" s="346"/>
      <c r="K679" s="267"/>
      <c r="L679" s="253"/>
      <c r="M679" s="254"/>
      <c r="N679" s="266"/>
    </row>
    <row r="680" spans="2:14" x14ac:dyDescent="0.2">
      <c r="B680" s="246"/>
      <c r="C680" s="247"/>
      <c r="D680" s="248"/>
      <c r="E680" s="249"/>
      <c r="F680" s="249"/>
      <c r="G680" s="255"/>
      <c r="H680" s="203"/>
      <c r="I680" s="224"/>
      <c r="J680" s="346"/>
      <c r="K680" s="267"/>
      <c r="L680" s="253"/>
      <c r="M680" s="254"/>
      <c r="N680" s="266"/>
    </row>
    <row r="681" spans="2:14" x14ac:dyDescent="0.2">
      <c r="B681" s="246"/>
      <c r="C681" s="256"/>
      <c r="D681" s="248"/>
      <c r="E681" s="249"/>
      <c r="F681" s="249"/>
      <c r="G681" s="199"/>
      <c r="H681" s="203"/>
      <c r="I681" s="224"/>
      <c r="J681" s="346"/>
      <c r="K681" s="267"/>
      <c r="L681" s="253"/>
      <c r="M681" s="254"/>
      <c r="N681" s="266"/>
    </row>
    <row r="682" spans="2:14" x14ac:dyDescent="0.2">
      <c r="B682" s="246"/>
      <c r="C682" s="247"/>
      <c r="D682" s="248"/>
      <c r="E682" s="249"/>
      <c r="F682" s="249"/>
      <c r="G682" s="255"/>
      <c r="H682" s="203"/>
      <c r="I682" s="224"/>
      <c r="J682" s="346"/>
      <c r="K682" s="267"/>
      <c r="L682" s="253"/>
      <c r="M682" s="254"/>
      <c r="N682" s="266"/>
    </row>
    <row r="683" spans="2:14" x14ac:dyDescent="0.2">
      <c r="B683" s="246"/>
      <c r="C683" s="247"/>
      <c r="D683" s="248"/>
      <c r="E683" s="249"/>
      <c r="F683" s="249"/>
      <c r="G683" s="255"/>
      <c r="H683" s="203"/>
      <c r="I683" s="224"/>
      <c r="J683" s="346"/>
      <c r="K683" s="267"/>
      <c r="L683" s="253"/>
      <c r="M683" s="254"/>
      <c r="N683" s="266"/>
    </row>
    <row r="684" spans="2:14" x14ac:dyDescent="0.2">
      <c r="B684" s="246"/>
      <c r="C684" s="247"/>
      <c r="D684" s="246"/>
      <c r="E684" s="249"/>
      <c r="F684" s="249"/>
      <c r="G684" s="262"/>
      <c r="H684" s="203"/>
      <c r="I684" s="224"/>
      <c r="J684" s="346"/>
      <c r="K684" s="267"/>
      <c r="L684" s="253"/>
      <c r="M684" s="254"/>
      <c r="N684" s="266"/>
    </row>
    <row r="685" spans="2:14" x14ac:dyDescent="0.2">
      <c r="B685" s="246"/>
      <c r="C685" s="247"/>
      <c r="D685" s="248"/>
      <c r="E685" s="249"/>
      <c r="F685" s="249"/>
      <c r="G685" s="255"/>
      <c r="H685" s="203"/>
      <c r="I685" s="224"/>
      <c r="J685" s="346"/>
      <c r="K685" s="265"/>
      <c r="L685" s="253"/>
      <c r="M685" s="254"/>
      <c r="N685" s="266"/>
    </row>
    <row r="686" spans="2:14" x14ac:dyDescent="0.2">
      <c r="B686" s="246"/>
      <c r="C686" s="247"/>
      <c r="D686" s="248"/>
      <c r="E686" s="249"/>
      <c r="F686" s="249"/>
      <c r="G686" s="255"/>
      <c r="H686" s="203"/>
      <c r="I686" s="224"/>
      <c r="J686" s="346"/>
      <c r="K686" s="265"/>
      <c r="L686" s="253"/>
      <c r="M686" s="254"/>
      <c r="N686" s="266"/>
    </row>
    <row r="687" spans="2:14" x14ac:dyDescent="0.2">
      <c r="B687" s="246"/>
      <c r="C687" s="247"/>
      <c r="D687" s="248"/>
      <c r="E687" s="249"/>
      <c r="F687" s="249"/>
      <c r="G687" s="255"/>
      <c r="H687" s="203"/>
      <c r="I687" s="224"/>
      <c r="J687" s="346"/>
      <c r="K687" s="265"/>
      <c r="L687" s="253"/>
      <c r="M687" s="254"/>
      <c r="N687" s="266"/>
    </row>
    <row r="688" spans="2:14" x14ac:dyDescent="0.2">
      <c r="B688" s="246"/>
      <c r="C688" s="247"/>
      <c r="D688" s="248"/>
      <c r="E688" s="249"/>
      <c r="F688" s="249"/>
      <c r="G688" s="255"/>
      <c r="H688" s="203"/>
      <c r="I688" s="224"/>
      <c r="J688" s="346"/>
      <c r="K688" s="265"/>
      <c r="L688" s="253"/>
      <c r="M688" s="254"/>
      <c r="N688" s="266"/>
    </row>
    <row r="689" spans="2:14" x14ac:dyDescent="0.2">
      <c r="B689" s="246"/>
      <c r="C689" s="247"/>
      <c r="D689" s="248"/>
      <c r="E689" s="249"/>
      <c r="F689" s="249"/>
      <c r="G689" s="255"/>
      <c r="H689" s="203"/>
      <c r="I689" s="224"/>
      <c r="J689" s="346"/>
      <c r="K689" s="265"/>
      <c r="L689" s="253"/>
      <c r="M689" s="254"/>
      <c r="N689" s="266"/>
    </row>
    <row r="690" spans="2:14" x14ac:dyDescent="0.2">
      <c r="B690" s="246"/>
      <c r="C690" s="247"/>
      <c r="D690" s="248"/>
      <c r="E690" s="249"/>
      <c r="F690" s="249"/>
      <c r="G690" s="255"/>
      <c r="H690" s="203"/>
      <c r="I690" s="224"/>
      <c r="J690" s="346"/>
      <c r="K690" s="267"/>
      <c r="L690" s="253"/>
      <c r="M690" s="254"/>
      <c r="N690" s="266"/>
    </row>
    <row r="691" spans="2:14" x14ac:dyDescent="0.2">
      <c r="B691" s="246"/>
      <c r="C691" s="247"/>
      <c r="D691" s="248"/>
      <c r="E691" s="249"/>
      <c r="F691" s="249"/>
      <c r="G691" s="255"/>
      <c r="H691" s="203"/>
      <c r="I691" s="224"/>
      <c r="J691" s="346"/>
      <c r="K691" s="267"/>
      <c r="L691" s="253"/>
      <c r="M691" s="254"/>
      <c r="N691" s="266"/>
    </row>
    <row r="692" spans="2:14" x14ac:dyDescent="0.2">
      <c r="B692" s="246"/>
      <c r="C692" s="247"/>
      <c r="D692" s="248"/>
      <c r="E692" s="249"/>
      <c r="F692" s="249"/>
      <c r="G692" s="255"/>
      <c r="H692" s="203"/>
      <c r="I692" s="224"/>
      <c r="J692" s="346"/>
      <c r="K692" s="267"/>
      <c r="L692" s="253"/>
      <c r="M692" s="254"/>
      <c r="N692" s="266"/>
    </row>
    <row r="693" spans="2:14" x14ac:dyDescent="0.2">
      <c r="B693" s="246"/>
      <c r="C693" s="247"/>
      <c r="D693" s="248"/>
      <c r="E693" s="249"/>
      <c r="F693" s="249"/>
      <c r="G693" s="255"/>
      <c r="H693" s="203"/>
      <c r="I693" s="224"/>
      <c r="J693" s="346"/>
      <c r="K693" s="267"/>
      <c r="L693" s="253"/>
      <c r="M693" s="254"/>
      <c r="N693" s="266"/>
    </row>
    <row r="694" spans="2:14" x14ac:dyDescent="0.2">
      <c r="B694" s="246"/>
      <c r="C694" s="247"/>
      <c r="D694" s="248"/>
      <c r="E694" s="249"/>
      <c r="F694" s="249"/>
      <c r="G694" s="255"/>
      <c r="H694" s="203"/>
      <c r="I694" s="224"/>
      <c r="J694" s="346"/>
      <c r="K694" s="267"/>
      <c r="L694" s="253"/>
      <c r="M694" s="254"/>
      <c r="N694" s="266"/>
    </row>
    <row r="695" spans="2:14" x14ac:dyDescent="0.2">
      <c r="B695" s="246"/>
      <c r="C695" s="247"/>
      <c r="D695" s="248"/>
      <c r="E695" s="249"/>
      <c r="F695" s="249"/>
      <c r="G695" s="255"/>
      <c r="H695" s="203"/>
      <c r="I695" s="224"/>
      <c r="J695" s="346"/>
      <c r="K695" s="267"/>
      <c r="L695" s="253"/>
      <c r="M695" s="254"/>
      <c r="N695" s="266"/>
    </row>
    <row r="696" spans="2:14" x14ac:dyDescent="0.2">
      <c r="B696" s="246"/>
      <c r="C696" s="247"/>
      <c r="D696" s="248"/>
      <c r="E696" s="249"/>
      <c r="F696" s="249"/>
      <c r="G696" s="255"/>
      <c r="H696" s="203"/>
      <c r="I696" s="224"/>
      <c r="J696" s="346"/>
      <c r="K696" s="267"/>
      <c r="L696" s="253"/>
      <c r="M696" s="254"/>
      <c r="N696" s="266"/>
    </row>
    <row r="697" spans="2:14" x14ac:dyDescent="0.2">
      <c r="B697" s="246"/>
      <c r="C697" s="247"/>
      <c r="D697" s="248"/>
      <c r="E697" s="249"/>
      <c r="F697" s="249"/>
      <c r="G697" s="255"/>
      <c r="H697" s="203"/>
      <c r="I697" s="224"/>
      <c r="J697" s="346"/>
      <c r="K697" s="267"/>
      <c r="L697" s="253"/>
      <c r="M697" s="254"/>
      <c r="N697" s="266"/>
    </row>
    <row r="698" spans="2:14" x14ac:dyDescent="0.2">
      <c r="B698" s="246"/>
      <c r="C698" s="247"/>
      <c r="D698" s="248"/>
      <c r="E698" s="249"/>
      <c r="F698" s="249"/>
      <c r="G698" s="255"/>
      <c r="H698" s="203"/>
      <c r="I698" s="224"/>
      <c r="J698" s="346"/>
      <c r="K698" s="267"/>
      <c r="L698" s="253"/>
      <c r="M698" s="254"/>
      <c r="N698" s="266"/>
    </row>
    <row r="699" spans="2:14" x14ac:dyDescent="0.2">
      <c r="B699" s="246"/>
      <c r="C699" s="247"/>
      <c r="D699" s="248"/>
      <c r="E699" s="249"/>
      <c r="F699" s="249"/>
      <c r="G699" s="255"/>
      <c r="H699" s="203"/>
      <c r="I699" s="224"/>
      <c r="J699" s="346"/>
      <c r="K699" s="267"/>
      <c r="L699" s="253"/>
      <c r="M699" s="254"/>
      <c r="N699" s="266"/>
    </row>
    <row r="700" spans="2:14" x14ac:dyDescent="0.2">
      <c r="B700" s="246"/>
      <c r="C700" s="256"/>
      <c r="D700" s="246"/>
      <c r="E700" s="249"/>
      <c r="F700" s="249"/>
      <c r="G700" s="202"/>
      <c r="H700" s="203"/>
      <c r="I700" s="224"/>
      <c r="J700" s="346"/>
      <c r="K700" s="267"/>
      <c r="L700" s="253"/>
      <c r="M700" s="254"/>
      <c r="N700" s="266"/>
    </row>
    <row r="701" spans="2:14" x14ac:dyDescent="0.2">
      <c r="B701" s="246"/>
      <c r="C701" s="247"/>
      <c r="D701" s="248"/>
      <c r="E701" s="249"/>
      <c r="F701" s="249"/>
      <c r="G701" s="255"/>
      <c r="H701" s="203"/>
      <c r="I701" s="224"/>
      <c r="J701" s="346"/>
      <c r="K701" s="267"/>
      <c r="L701" s="253"/>
      <c r="M701" s="254"/>
      <c r="N701" s="266"/>
    </row>
    <row r="702" spans="2:14" x14ac:dyDescent="0.2">
      <c r="B702" s="246"/>
      <c r="C702" s="247"/>
      <c r="D702" s="248"/>
      <c r="E702" s="249"/>
      <c r="F702" s="249"/>
      <c r="G702" s="255"/>
      <c r="H702" s="203"/>
      <c r="I702" s="224"/>
      <c r="J702" s="346"/>
      <c r="K702" s="267"/>
      <c r="L702" s="253"/>
      <c r="M702" s="254"/>
      <c r="N702" s="266"/>
    </row>
    <row r="703" spans="2:14" x14ac:dyDescent="0.2">
      <c r="B703" s="246"/>
      <c r="C703" s="247"/>
      <c r="D703" s="248"/>
      <c r="E703" s="249"/>
      <c r="F703" s="249"/>
      <c r="G703" s="255"/>
      <c r="H703" s="203"/>
      <c r="I703" s="224"/>
      <c r="J703" s="346"/>
      <c r="K703" s="267"/>
      <c r="L703" s="253"/>
      <c r="M703" s="254"/>
      <c r="N703" s="266"/>
    </row>
    <row r="704" spans="2:14" x14ac:dyDescent="0.2">
      <c r="B704" s="246"/>
      <c r="C704" s="256"/>
      <c r="D704" s="248"/>
      <c r="E704" s="249"/>
      <c r="F704" s="249"/>
      <c r="G704" s="199"/>
      <c r="H704" s="203"/>
      <c r="I704" s="224"/>
      <c r="J704" s="346"/>
      <c r="K704" s="267"/>
      <c r="L704" s="253"/>
      <c r="M704" s="254"/>
      <c r="N704" s="266"/>
    </row>
    <row r="705" spans="2:14" x14ac:dyDescent="0.2">
      <c r="B705" s="246"/>
      <c r="C705" s="256"/>
      <c r="D705" s="248"/>
      <c r="E705" s="249"/>
      <c r="F705" s="249"/>
      <c r="G705" s="199"/>
      <c r="H705" s="203"/>
      <c r="I705" s="224"/>
      <c r="J705" s="346"/>
      <c r="K705" s="267"/>
      <c r="L705" s="253"/>
      <c r="M705" s="254"/>
      <c r="N705" s="266"/>
    </row>
    <row r="706" spans="2:14" x14ac:dyDescent="0.2">
      <c r="B706" s="246"/>
      <c r="C706" s="247"/>
      <c r="D706" s="248"/>
      <c r="E706" s="249"/>
      <c r="F706" s="249"/>
      <c r="G706" s="255"/>
      <c r="H706" s="203"/>
      <c r="I706" s="224"/>
      <c r="J706" s="346"/>
      <c r="K706" s="267"/>
      <c r="L706" s="253"/>
      <c r="M706" s="254"/>
      <c r="N706" s="266"/>
    </row>
    <row r="707" spans="2:14" x14ac:dyDescent="0.2">
      <c r="B707" s="246"/>
      <c r="C707" s="256"/>
      <c r="D707" s="248"/>
      <c r="E707" s="249"/>
      <c r="F707" s="249"/>
      <c r="G707" s="199"/>
      <c r="H707" s="203"/>
      <c r="I707" s="224"/>
      <c r="J707" s="346"/>
      <c r="K707" s="265"/>
      <c r="L707" s="253"/>
      <c r="M707" s="254"/>
      <c r="N707" s="266"/>
    </row>
    <row r="708" spans="2:14" x14ac:dyDescent="0.2">
      <c r="B708" s="246"/>
      <c r="C708" s="247"/>
      <c r="D708" s="248"/>
      <c r="E708" s="249"/>
      <c r="F708" s="249"/>
      <c r="G708" s="255"/>
      <c r="H708" s="203"/>
      <c r="I708" s="224"/>
      <c r="J708" s="346"/>
      <c r="K708" s="267"/>
      <c r="L708" s="253"/>
      <c r="M708" s="254"/>
      <c r="N708" s="266"/>
    </row>
    <row r="709" spans="2:14" x14ac:dyDescent="0.2">
      <c r="B709" s="246"/>
      <c r="C709" s="247"/>
      <c r="D709" s="248"/>
      <c r="E709" s="249"/>
      <c r="F709" s="249"/>
      <c r="G709" s="255"/>
      <c r="H709" s="203"/>
      <c r="I709" s="224"/>
      <c r="J709" s="346"/>
      <c r="K709" s="267"/>
      <c r="L709" s="253"/>
      <c r="M709" s="254"/>
      <c r="N709" s="266"/>
    </row>
    <row r="710" spans="2:14" x14ac:dyDescent="0.2">
      <c r="B710" s="246"/>
      <c r="C710" s="247"/>
      <c r="D710" s="248"/>
      <c r="E710" s="249"/>
      <c r="F710" s="249"/>
      <c r="G710" s="255"/>
      <c r="H710" s="203"/>
      <c r="I710" s="224"/>
      <c r="J710" s="346"/>
      <c r="K710" s="267"/>
      <c r="L710" s="253"/>
      <c r="M710" s="254"/>
      <c r="N710" s="266"/>
    </row>
    <row r="711" spans="2:14" x14ac:dyDescent="0.2">
      <c r="B711" s="246"/>
      <c r="C711" s="247"/>
      <c r="D711" s="248"/>
      <c r="E711" s="249"/>
      <c r="F711" s="249"/>
      <c r="G711" s="255"/>
      <c r="H711" s="203"/>
      <c r="I711" s="224"/>
      <c r="J711" s="346"/>
      <c r="K711" s="267"/>
      <c r="L711" s="253"/>
      <c r="M711" s="254"/>
      <c r="N711" s="266"/>
    </row>
    <row r="712" spans="2:14" x14ac:dyDescent="0.2">
      <c r="B712" s="246"/>
      <c r="C712" s="247"/>
      <c r="D712" s="248"/>
      <c r="E712" s="249"/>
      <c r="F712" s="249"/>
      <c r="G712" s="255"/>
      <c r="H712" s="203"/>
      <c r="I712" s="224"/>
      <c r="J712" s="346"/>
      <c r="K712" s="267"/>
      <c r="L712" s="253"/>
      <c r="M712" s="254"/>
      <c r="N712" s="266"/>
    </row>
    <row r="713" spans="2:14" x14ac:dyDescent="0.2">
      <c r="B713" s="246"/>
      <c r="C713" s="247"/>
      <c r="D713" s="248"/>
      <c r="E713" s="249"/>
      <c r="F713" s="249"/>
      <c r="G713" s="255"/>
      <c r="H713" s="203"/>
      <c r="I713" s="224"/>
      <c r="J713" s="346"/>
      <c r="K713" s="267"/>
      <c r="L713" s="253"/>
      <c r="M713" s="254"/>
      <c r="N713" s="266"/>
    </row>
    <row r="714" spans="2:14" x14ac:dyDescent="0.2">
      <c r="B714" s="246"/>
      <c r="C714" s="247"/>
      <c r="D714" s="248"/>
      <c r="E714" s="249"/>
      <c r="F714" s="249"/>
      <c r="G714" s="255"/>
      <c r="H714" s="203"/>
      <c r="I714" s="224"/>
      <c r="J714" s="346"/>
      <c r="K714" s="267"/>
      <c r="L714" s="253"/>
      <c r="M714" s="254"/>
      <c r="N714" s="266"/>
    </row>
    <row r="715" spans="2:14" x14ac:dyDescent="0.2">
      <c r="B715" s="246"/>
      <c r="C715" s="247"/>
      <c r="D715" s="248"/>
      <c r="E715" s="249"/>
      <c r="F715" s="249"/>
      <c r="G715" s="255"/>
      <c r="H715" s="203"/>
      <c r="I715" s="224"/>
      <c r="J715" s="346"/>
      <c r="K715" s="267"/>
      <c r="L715" s="253"/>
      <c r="M715" s="254"/>
      <c r="N715" s="266"/>
    </row>
    <row r="716" spans="2:14" x14ac:dyDescent="0.2">
      <c r="B716" s="246"/>
      <c r="C716" s="247"/>
      <c r="D716" s="248"/>
      <c r="E716" s="249"/>
      <c r="F716" s="249"/>
      <c r="G716" s="255"/>
      <c r="H716" s="203"/>
      <c r="I716" s="224"/>
      <c r="J716" s="346"/>
      <c r="K716" s="267"/>
      <c r="L716" s="253"/>
      <c r="M716" s="254"/>
      <c r="N716" s="266"/>
    </row>
    <row r="717" spans="2:14" x14ac:dyDescent="0.2">
      <c r="B717" s="246"/>
      <c r="C717" s="247"/>
      <c r="D717" s="248"/>
      <c r="E717" s="249"/>
      <c r="F717" s="249"/>
      <c r="G717" s="255"/>
      <c r="H717" s="203"/>
      <c r="I717" s="224"/>
      <c r="J717" s="346"/>
      <c r="K717" s="267"/>
      <c r="L717" s="253"/>
      <c r="M717" s="254"/>
      <c r="N717" s="266"/>
    </row>
    <row r="718" spans="2:14" x14ac:dyDescent="0.2">
      <c r="B718" s="246"/>
      <c r="C718" s="247"/>
      <c r="D718" s="248"/>
      <c r="E718" s="249"/>
      <c r="F718" s="249"/>
      <c r="G718" s="255"/>
      <c r="H718" s="203"/>
      <c r="I718" s="224"/>
      <c r="J718" s="346"/>
      <c r="K718" s="267"/>
      <c r="L718" s="253"/>
      <c r="M718" s="254"/>
      <c r="N718" s="266"/>
    </row>
    <row r="719" spans="2:14" x14ac:dyDescent="0.2">
      <c r="B719" s="246"/>
      <c r="C719" s="247"/>
      <c r="D719" s="248"/>
      <c r="E719" s="249"/>
      <c r="F719" s="249"/>
      <c r="G719" s="255"/>
      <c r="H719" s="203"/>
      <c r="I719" s="224"/>
      <c r="J719" s="346"/>
      <c r="K719" s="267"/>
      <c r="L719" s="253"/>
      <c r="M719" s="254"/>
      <c r="N719" s="266"/>
    </row>
    <row r="720" spans="2:14" x14ac:dyDescent="0.2">
      <c r="B720" s="246"/>
      <c r="C720" s="247"/>
      <c r="D720" s="248"/>
      <c r="E720" s="249"/>
      <c r="F720" s="249"/>
      <c r="G720" s="255"/>
      <c r="H720" s="203"/>
      <c r="I720" s="224"/>
      <c r="J720" s="346"/>
      <c r="K720" s="267"/>
      <c r="L720" s="253"/>
      <c r="M720" s="254"/>
      <c r="N720" s="266"/>
    </row>
    <row r="721" spans="2:14" x14ac:dyDescent="0.2">
      <c r="B721" s="246"/>
      <c r="C721" s="247"/>
      <c r="D721" s="248"/>
      <c r="E721" s="249"/>
      <c r="F721" s="249"/>
      <c r="G721" s="255"/>
      <c r="H721" s="203"/>
      <c r="I721" s="224"/>
      <c r="J721" s="346"/>
      <c r="K721" s="265"/>
      <c r="L721" s="253"/>
      <c r="M721" s="254"/>
      <c r="N721" s="266"/>
    </row>
    <row r="722" spans="2:14" x14ac:dyDescent="0.2">
      <c r="B722" s="246"/>
      <c r="C722" s="247"/>
      <c r="D722" s="248"/>
      <c r="E722" s="249"/>
      <c r="F722" s="249"/>
      <c r="G722" s="255"/>
      <c r="H722" s="203"/>
      <c r="I722" s="224"/>
      <c r="J722" s="346"/>
      <c r="K722" s="267"/>
      <c r="L722" s="253"/>
      <c r="M722" s="254"/>
      <c r="N722" s="266"/>
    </row>
    <row r="723" spans="2:14" x14ac:dyDescent="0.2">
      <c r="B723" s="246"/>
      <c r="C723" s="247"/>
      <c r="D723" s="248"/>
      <c r="E723" s="249"/>
      <c r="F723" s="249"/>
      <c r="G723" s="255"/>
      <c r="H723" s="203"/>
      <c r="I723" s="224"/>
      <c r="J723" s="346"/>
      <c r="K723" s="267"/>
      <c r="L723" s="253"/>
      <c r="M723" s="254"/>
      <c r="N723" s="266"/>
    </row>
    <row r="724" spans="2:14" x14ac:dyDescent="0.2">
      <c r="B724" s="246"/>
      <c r="C724" s="247"/>
      <c r="D724" s="248"/>
      <c r="E724" s="249"/>
      <c r="F724" s="249"/>
      <c r="G724" s="255"/>
      <c r="H724" s="203"/>
      <c r="I724" s="224"/>
      <c r="J724" s="346"/>
      <c r="K724" s="267"/>
      <c r="L724" s="253"/>
      <c r="M724" s="254"/>
      <c r="N724" s="266"/>
    </row>
    <row r="725" spans="2:14" x14ac:dyDescent="0.2">
      <c r="B725" s="246"/>
      <c r="C725" s="256"/>
      <c r="D725" s="248"/>
      <c r="E725" s="249"/>
      <c r="F725" s="249"/>
      <c r="G725" s="199"/>
      <c r="H725" s="203"/>
      <c r="I725" s="224"/>
      <c r="J725" s="346"/>
      <c r="K725" s="267"/>
      <c r="L725" s="253"/>
      <c r="M725" s="254"/>
      <c r="N725" s="266"/>
    </row>
    <row r="726" spans="2:14" x14ac:dyDescent="0.2">
      <c r="B726" s="246"/>
      <c r="C726" s="247"/>
      <c r="D726" s="248"/>
      <c r="E726" s="249"/>
      <c r="F726" s="249"/>
      <c r="G726" s="255"/>
      <c r="H726" s="203"/>
      <c r="I726" s="224"/>
      <c r="J726" s="346"/>
      <c r="K726" s="267"/>
      <c r="L726" s="253"/>
      <c r="M726" s="254"/>
      <c r="N726" s="266"/>
    </row>
    <row r="727" spans="2:14" x14ac:dyDescent="0.2">
      <c r="B727" s="246"/>
      <c r="C727" s="256"/>
      <c r="D727" s="248"/>
      <c r="E727" s="249"/>
      <c r="F727" s="249"/>
      <c r="G727" s="199"/>
      <c r="H727" s="203"/>
      <c r="I727" s="224"/>
      <c r="J727" s="346"/>
      <c r="K727" s="267"/>
      <c r="L727" s="253"/>
      <c r="M727" s="254"/>
      <c r="N727" s="266"/>
    </row>
    <row r="728" spans="2:14" x14ac:dyDescent="0.2">
      <c r="B728" s="246"/>
      <c r="C728" s="247"/>
      <c r="D728" s="248"/>
      <c r="E728" s="249"/>
      <c r="F728" s="249"/>
      <c r="G728" s="255"/>
      <c r="H728" s="203"/>
      <c r="I728" s="224"/>
      <c r="J728" s="346"/>
      <c r="K728" s="267"/>
      <c r="L728" s="253"/>
      <c r="M728" s="254"/>
      <c r="N728" s="266"/>
    </row>
    <row r="729" spans="2:14" x14ac:dyDescent="0.2">
      <c r="B729" s="246"/>
      <c r="C729" s="247"/>
      <c r="D729" s="248"/>
      <c r="E729" s="249"/>
      <c r="F729" s="249"/>
      <c r="G729" s="255"/>
      <c r="H729" s="203"/>
      <c r="I729" s="224"/>
      <c r="J729" s="346"/>
      <c r="K729" s="267"/>
      <c r="L729" s="253"/>
      <c r="M729" s="254"/>
      <c r="N729" s="266"/>
    </row>
    <row r="730" spans="2:14" x14ac:dyDescent="0.2">
      <c r="B730" s="246"/>
      <c r="C730" s="247"/>
      <c r="D730" s="248"/>
      <c r="E730" s="249"/>
      <c r="F730" s="249"/>
      <c r="G730" s="255"/>
      <c r="H730" s="203"/>
      <c r="I730" s="224"/>
      <c r="J730" s="346"/>
      <c r="K730" s="267"/>
      <c r="L730" s="253"/>
      <c r="M730" s="254"/>
      <c r="N730" s="266"/>
    </row>
    <row r="731" spans="2:14" x14ac:dyDescent="0.2">
      <c r="B731" s="246"/>
      <c r="C731" s="247"/>
      <c r="D731" s="248"/>
      <c r="E731" s="249"/>
      <c r="F731" s="249"/>
      <c r="G731" s="255"/>
      <c r="H731" s="203"/>
      <c r="I731" s="224"/>
      <c r="J731" s="346"/>
      <c r="K731" s="267"/>
      <c r="L731" s="253"/>
      <c r="M731" s="254"/>
      <c r="N731" s="266"/>
    </row>
    <row r="732" spans="2:14" x14ac:dyDescent="0.2">
      <c r="B732" s="246"/>
      <c r="C732" s="247"/>
      <c r="D732" s="248"/>
      <c r="E732" s="249"/>
      <c r="F732" s="249"/>
      <c r="G732" s="255"/>
      <c r="H732" s="203"/>
      <c r="I732" s="224"/>
      <c r="J732" s="346"/>
      <c r="K732" s="267"/>
      <c r="L732" s="253"/>
      <c r="M732" s="254"/>
      <c r="N732" s="266"/>
    </row>
    <row r="733" spans="2:14" x14ac:dyDescent="0.2">
      <c r="B733" s="246"/>
      <c r="C733" s="247"/>
      <c r="D733" s="248"/>
      <c r="E733" s="249"/>
      <c r="F733" s="249"/>
      <c r="G733" s="255"/>
      <c r="H733" s="203"/>
      <c r="I733" s="224"/>
      <c r="J733" s="346"/>
      <c r="K733" s="267"/>
      <c r="L733" s="253"/>
      <c r="M733" s="254"/>
      <c r="N733" s="266"/>
    </row>
    <row r="734" spans="2:14" x14ac:dyDescent="0.2">
      <c r="B734" s="246"/>
      <c r="C734" s="247"/>
      <c r="D734" s="248"/>
      <c r="E734" s="249"/>
      <c r="F734" s="249"/>
      <c r="G734" s="255"/>
      <c r="H734" s="203"/>
      <c r="I734" s="224"/>
      <c r="J734" s="346"/>
      <c r="K734" s="267"/>
      <c r="L734" s="253"/>
      <c r="M734" s="254"/>
      <c r="N734" s="266"/>
    </row>
    <row r="735" spans="2:14" x14ac:dyDescent="0.2">
      <c r="B735" s="246"/>
      <c r="C735" s="247"/>
      <c r="D735" s="248"/>
      <c r="E735" s="249"/>
      <c r="F735" s="249"/>
      <c r="G735" s="255"/>
      <c r="H735" s="203"/>
      <c r="I735" s="224"/>
      <c r="J735" s="346"/>
      <c r="K735" s="267"/>
      <c r="L735" s="253"/>
      <c r="M735" s="254"/>
      <c r="N735" s="266"/>
    </row>
    <row r="736" spans="2:14" x14ac:dyDescent="0.2">
      <c r="B736" s="246"/>
      <c r="C736" s="247"/>
      <c r="D736" s="248"/>
      <c r="E736" s="249"/>
      <c r="F736" s="249"/>
      <c r="G736" s="255"/>
      <c r="H736" s="203"/>
      <c r="I736" s="224"/>
      <c r="J736" s="346"/>
      <c r="K736" s="267"/>
      <c r="L736" s="253"/>
      <c r="M736" s="254"/>
      <c r="N736" s="266"/>
    </row>
    <row r="737" spans="2:14" x14ac:dyDescent="0.2">
      <c r="B737" s="246"/>
      <c r="C737" s="247"/>
      <c r="D737" s="248"/>
      <c r="E737" s="249"/>
      <c r="F737" s="249"/>
      <c r="G737" s="255"/>
      <c r="H737" s="203"/>
      <c r="I737" s="224"/>
      <c r="J737" s="346"/>
      <c r="K737" s="267"/>
      <c r="L737" s="253"/>
      <c r="M737" s="254"/>
      <c r="N737" s="266"/>
    </row>
    <row r="738" spans="2:14" x14ac:dyDescent="0.2">
      <c r="B738" s="246"/>
      <c r="C738" s="247"/>
      <c r="D738" s="248"/>
      <c r="E738" s="249"/>
      <c r="F738" s="249"/>
      <c r="G738" s="255"/>
      <c r="H738" s="203"/>
      <c r="I738" s="224"/>
      <c r="J738" s="346"/>
      <c r="K738" s="267"/>
      <c r="L738" s="253"/>
      <c r="M738" s="254"/>
      <c r="N738" s="266"/>
    </row>
    <row r="739" spans="2:14" x14ac:dyDescent="0.2">
      <c r="B739" s="246"/>
      <c r="C739" s="256"/>
      <c r="D739" s="248"/>
      <c r="E739" s="249"/>
      <c r="F739" s="249"/>
      <c r="G739" s="199"/>
      <c r="H739" s="203"/>
      <c r="I739" s="224"/>
      <c r="J739" s="346"/>
      <c r="K739" s="267"/>
      <c r="L739" s="253"/>
      <c r="M739" s="254"/>
      <c r="N739" s="274"/>
    </row>
    <row r="740" spans="2:14" x14ac:dyDescent="0.2">
      <c r="B740" s="246"/>
      <c r="C740" s="256"/>
      <c r="D740" s="246"/>
      <c r="E740" s="249"/>
      <c r="F740" s="249"/>
      <c r="G740" s="202"/>
      <c r="H740" s="203"/>
      <c r="I740" s="224"/>
      <c r="J740" s="346"/>
      <c r="K740" s="267"/>
      <c r="L740" s="253"/>
      <c r="M740" s="254"/>
      <c r="N740" s="204"/>
    </row>
    <row r="741" spans="2:14" x14ac:dyDescent="0.2">
      <c r="B741" s="246"/>
      <c r="C741" s="247"/>
      <c r="D741" s="248"/>
      <c r="E741" s="249"/>
      <c r="F741" s="249"/>
      <c r="G741" s="255"/>
      <c r="H741" s="203"/>
      <c r="I741" s="224"/>
      <c r="J741" s="346"/>
      <c r="K741" s="267"/>
      <c r="L741" s="253"/>
      <c r="M741" s="254"/>
      <c r="N741" s="204"/>
    </row>
    <row r="742" spans="2:14" x14ac:dyDescent="0.2">
      <c r="B742" s="246"/>
      <c r="C742" s="247"/>
      <c r="D742" s="248"/>
      <c r="E742" s="249"/>
      <c r="F742" s="249"/>
      <c r="G742" s="255"/>
      <c r="H742" s="203"/>
      <c r="I742" s="224"/>
      <c r="J742" s="346"/>
      <c r="K742" s="267"/>
      <c r="L742" s="253"/>
      <c r="M742" s="254"/>
      <c r="N742" s="204"/>
    </row>
    <row r="743" spans="2:14" x14ac:dyDescent="0.2">
      <c r="B743" s="246"/>
      <c r="C743" s="247"/>
      <c r="D743" s="248"/>
      <c r="E743" s="249"/>
      <c r="F743" s="249"/>
      <c r="G743" s="255"/>
      <c r="H743" s="203"/>
      <c r="I743" s="224"/>
      <c r="J743" s="346"/>
      <c r="K743" s="267"/>
      <c r="L743" s="253"/>
      <c r="M743" s="254"/>
      <c r="N743" s="204"/>
    </row>
    <row r="744" spans="2:14" x14ac:dyDescent="0.2">
      <c r="B744" s="246"/>
      <c r="C744" s="256"/>
      <c r="D744" s="248"/>
      <c r="E744" s="249"/>
      <c r="F744" s="249"/>
      <c r="G744" s="199"/>
      <c r="H744" s="203"/>
      <c r="I744" s="224"/>
      <c r="J744" s="346"/>
      <c r="K744" s="267"/>
      <c r="L744" s="253"/>
      <c r="M744" s="254"/>
      <c r="N744" s="204"/>
    </row>
    <row r="745" spans="2:14" x14ac:dyDescent="0.2">
      <c r="B745" s="246"/>
      <c r="C745" s="247"/>
      <c r="D745" s="248"/>
      <c r="E745" s="249"/>
      <c r="F745" s="249"/>
      <c r="G745" s="255"/>
      <c r="H745" s="203"/>
      <c r="I745" s="224"/>
      <c r="J745" s="346"/>
      <c r="K745" s="267"/>
      <c r="L745" s="253"/>
      <c r="M745" s="254"/>
      <c r="N745" s="204"/>
    </row>
    <row r="746" spans="2:14" x14ac:dyDescent="0.2">
      <c r="B746" s="246"/>
      <c r="C746" s="247"/>
      <c r="D746" s="248"/>
      <c r="E746" s="249"/>
      <c r="F746" s="249"/>
      <c r="G746" s="255"/>
      <c r="H746" s="203"/>
      <c r="I746" s="224"/>
      <c r="J746" s="346"/>
      <c r="K746" s="267"/>
      <c r="L746" s="253"/>
      <c r="M746" s="254"/>
      <c r="N746" s="204"/>
    </row>
    <row r="747" spans="2:14" x14ac:dyDescent="0.2">
      <c r="B747" s="246"/>
      <c r="C747" s="247"/>
      <c r="D747" s="248"/>
      <c r="E747" s="249"/>
      <c r="F747" s="249"/>
      <c r="G747" s="255"/>
      <c r="H747" s="203"/>
      <c r="I747" s="224"/>
      <c r="J747" s="346"/>
      <c r="K747" s="267"/>
      <c r="L747" s="253"/>
      <c r="M747" s="254"/>
      <c r="N747" s="204"/>
    </row>
    <row r="748" spans="2:14" x14ac:dyDescent="0.2">
      <c r="B748" s="246"/>
      <c r="C748" s="247"/>
      <c r="D748" s="248"/>
      <c r="E748" s="249"/>
      <c r="F748" s="249"/>
      <c r="G748" s="255"/>
      <c r="H748" s="203"/>
      <c r="I748" s="224"/>
      <c r="J748" s="346"/>
      <c r="K748" s="267"/>
      <c r="L748" s="253"/>
      <c r="M748" s="254"/>
      <c r="N748" s="204"/>
    </row>
    <row r="749" spans="2:14" x14ac:dyDescent="0.2">
      <c r="B749" s="246"/>
      <c r="C749" s="247"/>
      <c r="D749" s="248"/>
      <c r="E749" s="249"/>
      <c r="F749" s="249"/>
      <c r="G749" s="255"/>
      <c r="H749" s="203"/>
      <c r="I749" s="224"/>
      <c r="J749" s="346"/>
      <c r="K749" s="267"/>
      <c r="L749" s="253"/>
      <c r="M749" s="254"/>
      <c r="N749" s="204"/>
    </row>
    <row r="750" spans="2:14" x14ac:dyDescent="0.2">
      <c r="B750" s="246"/>
      <c r="C750" s="247"/>
      <c r="D750" s="248"/>
      <c r="E750" s="249"/>
      <c r="F750" s="249"/>
      <c r="G750" s="255"/>
      <c r="H750" s="203"/>
      <c r="I750" s="224"/>
      <c r="J750" s="346"/>
      <c r="K750" s="267"/>
      <c r="L750" s="253"/>
      <c r="M750" s="254"/>
      <c r="N750" s="204"/>
    </row>
    <row r="751" spans="2:14" x14ac:dyDescent="0.2">
      <c r="B751" s="246"/>
      <c r="C751" s="247"/>
      <c r="D751" s="248"/>
      <c r="E751" s="249"/>
      <c r="F751" s="249"/>
      <c r="G751" s="255"/>
      <c r="H751" s="203"/>
      <c r="I751" s="224"/>
      <c r="J751" s="346"/>
      <c r="K751" s="267"/>
      <c r="L751" s="253"/>
      <c r="M751" s="254"/>
      <c r="N751" s="204"/>
    </row>
    <row r="752" spans="2:14" x14ac:dyDescent="0.2">
      <c r="B752" s="246"/>
      <c r="C752" s="247"/>
      <c r="D752" s="248"/>
      <c r="E752" s="249"/>
      <c r="F752" s="249"/>
      <c r="G752" s="255"/>
      <c r="H752" s="203"/>
      <c r="I752" s="224"/>
      <c r="J752" s="346"/>
      <c r="K752" s="265"/>
      <c r="L752" s="253"/>
      <c r="M752" s="254"/>
      <c r="N752" s="204"/>
    </row>
    <row r="753" spans="2:14" x14ac:dyDescent="0.2">
      <c r="B753" s="246"/>
      <c r="C753" s="247"/>
      <c r="D753" s="248"/>
      <c r="E753" s="249"/>
      <c r="F753" s="249"/>
      <c r="G753" s="255"/>
      <c r="H753" s="203"/>
      <c r="I753" s="224"/>
      <c r="J753" s="346"/>
      <c r="K753" s="267"/>
      <c r="L753" s="253"/>
      <c r="M753" s="254"/>
      <c r="N753" s="204"/>
    </row>
    <row r="754" spans="2:14" x14ac:dyDescent="0.2">
      <c r="B754" s="246"/>
      <c r="C754" s="256"/>
      <c r="D754" s="248"/>
      <c r="E754" s="249"/>
      <c r="F754" s="249"/>
      <c r="G754" s="199"/>
      <c r="H754" s="203"/>
      <c r="I754" s="224"/>
      <c r="J754" s="346"/>
      <c r="K754" s="267"/>
      <c r="L754" s="253"/>
      <c r="M754" s="254"/>
      <c r="N754" s="204"/>
    </row>
    <row r="755" spans="2:14" x14ac:dyDescent="0.2">
      <c r="B755" s="246"/>
      <c r="C755" s="256"/>
      <c r="D755" s="248"/>
      <c r="E755" s="249"/>
      <c r="F755" s="249"/>
      <c r="G755" s="199"/>
      <c r="H755" s="203"/>
      <c r="I755" s="224"/>
      <c r="J755" s="346"/>
      <c r="K755" s="267"/>
      <c r="L755" s="253"/>
      <c r="M755" s="254"/>
      <c r="N755" s="204"/>
    </row>
    <row r="756" spans="2:14" x14ac:dyDescent="0.2">
      <c r="B756" s="246"/>
      <c r="C756" s="256"/>
      <c r="D756" s="248"/>
      <c r="E756" s="249"/>
      <c r="F756" s="249"/>
      <c r="G756" s="199"/>
      <c r="H756" s="203"/>
      <c r="I756" s="224"/>
      <c r="J756" s="346"/>
      <c r="K756" s="267"/>
      <c r="L756" s="253"/>
      <c r="M756" s="254"/>
      <c r="N756" s="204"/>
    </row>
    <row r="757" spans="2:14" x14ac:dyDescent="0.2">
      <c r="B757" s="246"/>
      <c r="C757" s="247"/>
      <c r="D757" s="248"/>
      <c r="E757" s="249"/>
      <c r="F757" s="249"/>
      <c r="G757" s="255"/>
      <c r="H757" s="203"/>
      <c r="I757" s="224"/>
      <c r="J757" s="346"/>
      <c r="K757" s="267"/>
      <c r="L757" s="253"/>
      <c r="M757" s="254"/>
      <c r="N757" s="204"/>
    </row>
    <row r="758" spans="2:14" x14ac:dyDescent="0.2">
      <c r="B758" s="246"/>
      <c r="C758" s="247"/>
      <c r="D758" s="248"/>
      <c r="E758" s="249"/>
      <c r="F758" s="249"/>
      <c r="G758" s="255"/>
      <c r="H758" s="203"/>
      <c r="I758" s="224"/>
      <c r="J758" s="346"/>
      <c r="K758" s="267"/>
      <c r="L758" s="253"/>
      <c r="M758" s="254"/>
      <c r="N758" s="204"/>
    </row>
    <row r="759" spans="2:14" x14ac:dyDescent="0.2">
      <c r="B759" s="246"/>
      <c r="C759" s="247"/>
      <c r="D759" s="246"/>
      <c r="E759" s="249"/>
      <c r="F759" s="249"/>
      <c r="G759" s="262"/>
      <c r="H759" s="203"/>
      <c r="I759" s="224"/>
      <c r="J759" s="346"/>
      <c r="K759" s="267"/>
      <c r="L759" s="253"/>
      <c r="M759" s="254"/>
      <c r="N759" s="204"/>
    </row>
    <row r="760" spans="2:14" x14ac:dyDescent="0.2">
      <c r="B760" s="246"/>
      <c r="C760" s="247"/>
      <c r="D760" s="248"/>
      <c r="E760" s="249"/>
      <c r="F760" s="249"/>
      <c r="G760" s="255"/>
      <c r="H760" s="203"/>
      <c r="I760" s="224"/>
      <c r="J760" s="346"/>
      <c r="K760" s="267"/>
      <c r="L760" s="253"/>
      <c r="M760" s="254"/>
      <c r="N760" s="204"/>
    </row>
    <row r="761" spans="2:14" x14ac:dyDescent="0.2">
      <c r="B761" s="246"/>
      <c r="C761" s="247"/>
      <c r="D761" s="248"/>
      <c r="E761" s="249"/>
      <c r="F761" s="249"/>
      <c r="G761" s="255"/>
      <c r="H761" s="203"/>
      <c r="I761" s="224"/>
      <c r="J761" s="346"/>
      <c r="K761" s="267"/>
      <c r="L761" s="253"/>
      <c r="M761" s="254"/>
      <c r="N761" s="204"/>
    </row>
    <row r="762" spans="2:14" x14ac:dyDescent="0.2">
      <c r="B762" s="246"/>
      <c r="C762" s="247"/>
      <c r="D762" s="248"/>
      <c r="E762" s="249"/>
      <c r="F762" s="249"/>
      <c r="G762" s="255"/>
      <c r="H762" s="203"/>
      <c r="I762" s="224"/>
      <c r="J762" s="346"/>
      <c r="K762" s="267"/>
      <c r="L762" s="253"/>
      <c r="M762" s="254"/>
      <c r="N762" s="204"/>
    </row>
    <row r="763" spans="2:14" x14ac:dyDescent="0.2">
      <c r="B763" s="246"/>
      <c r="C763" s="247"/>
      <c r="D763" s="248"/>
      <c r="E763" s="249"/>
      <c r="F763" s="249"/>
      <c r="G763" s="255"/>
      <c r="H763" s="203"/>
      <c r="I763" s="224"/>
      <c r="J763" s="346"/>
      <c r="K763" s="267"/>
      <c r="L763" s="253"/>
      <c r="M763" s="254"/>
      <c r="N763" s="204"/>
    </row>
    <row r="764" spans="2:14" x14ac:dyDescent="0.2">
      <c r="B764" s="246"/>
      <c r="C764" s="247"/>
      <c r="D764" s="246"/>
      <c r="E764" s="249"/>
      <c r="F764" s="249"/>
      <c r="G764" s="262"/>
      <c r="H764" s="203"/>
      <c r="I764" s="224"/>
      <c r="J764" s="346"/>
      <c r="K764" s="267"/>
      <c r="L764" s="253"/>
      <c r="M764" s="254"/>
      <c r="N764" s="204"/>
    </row>
    <row r="765" spans="2:14" x14ac:dyDescent="0.2">
      <c r="B765" s="246"/>
      <c r="C765" s="256"/>
      <c r="D765" s="246"/>
      <c r="E765" s="249"/>
      <c r="F765" s="249"/>
      <c r="G765" s="202"/>
      <c r="H765" s="203"/>
      <c r="I765" s="224"/>
      <c r="J765" s="346"/>
      <c r="K765" s="267"/>
      <c r="L765" s="253"/>
      <c r="M765" s="254"/>
      <c r="N765" s="204"/>
    </row>
    <row r="766" spans="2:14" x14ac:dyDescent="0.2">
      <c r="B766" s="246"/>
      <c r="C766" s="247"/>
      <c r="D766" s="248"/>
      <c r="E766" s="249"/>
      <c r="F766" s="249"/>
      <c r="G766" s="255"/>
      <c r="H766" s="203"/>
      <c r="I766" s="224"/>
      <c r="J766" s="346"/>
      <c r="K766" s="267"/>
      <c r="L766" s="253"/>
      <c r="M766" s="254"/>
      <c r="N766" s="204"/>
    </row>
    <row r="767" spans="2:14" x14ac:dyDescent="0.2">
      <c r="B767" s="246"/>
      <c r="C767" s="247"/>
      <c r="D767" s="248"/>
      <c r="E767" s="249"/>
      <c r="F767" s="249"/>
      <c r="G767" s="255"/>
      <c r="H767" s="203"/>
      <c r="I767" s="224"/>
      <c r="J767" s="346"/>
      <c r="K767" s="267"/>
      <c r="L767" s="253"/>
      <c r="M767" s="254"/>
      <c r="N767" s="204"/>
    </row>
    <row r="768" spans="2:14" x14ac:dyDescent="0.2">
      <c r="B768" s="246"/>
      <c r="C768" s="247"/>
      <c r="D768" s="248"/>
      <c r="E768" s="249"/>
      <c r="F768" s="249"/>
      <c r="G768" s="255"/>
      <c r="H768" s="203"/>
      <c r="I768" s="224"/>
      <c r="J768" s="346"/>
      <c r="K768" s="267"/>
      <c r="L768" s="253"/>
      <c r="M768" s="254"/>
      <c r="N768" s="204"/>
    </row>
    <row r="769" spans="2:14" x14ac:dyDescent="0.2">
      <c r="B769" s="246"/>
      <c r="C769" s="247"/>
      <c r="D769" s="248"/>
      <c r="E769" s="249"/>
      <c r="F769" s="249"/>
      <c r="G769" s="255"/>
      <c r="H769" s="203"/>
      <c r="I769" s="224"/>
      <c r="J769" s="346"/>
      <c r="K769" s="267"/>
      <c r="L769" s="253"/>
      <c r="M769" s="254"/>
      <c r="N769" s="204"/>
    </row>
    <row r="770" spans="2:14" x14ac:dyDescent="0.2">
      <c r="B770" s="246"/>
      <c r="C770" s="247"/>
      <c r="D770" s="248"/>
      <c r="E770" s="249"/>
      <c r="F770" s="249"/>
      <c r="G770" s="255"/>
      <c r="H770" s="203"/>
      <c r="I770" s="224"/>
      <c r="J770" s="346"/>
      <c r="K770" s="267"/>
      <c r="L770" s="253"/>
      <c r="M770" s="254"/>
      <c r="N770" s="204"/>
    </row>
    <row r="771" spans="2:14" x14ac:dyDescent="0.2">
      <c r="B771" s="246"/>
      <c r="C771" s="247"/>
      <c r="D771" s="248"/>
      <c r="E771" s="249"/>
      <c r="F771" s="249"/>
      <c r="G771" s="255"/>
      <c r="H771" s="203"/>
      <c r="I771" s="224"/>
      <c r="J771" s="346"/>
      <c r="K771" s="267"/>
      <c r="L771" s="253"/>
      <c r="M771" s="254"/>
      <c r="N771" s="204"/>
    </row>
    <row r="772" spans="2:14" x14ac:dyDescent="0.2">
      <c r="B772" s="246"/>
      <c r="C772" s="247"/>
      <c r="D772" s="248"/>
      <c r="E772" s="249"/>
      <c r="F772" s="249"/>
      <c r="G772" s="255"/>
      <c r="H772" s="203"/>
      <c r="I772" s="224"/>
      <c r="J772" s="346"/>
      <c r="K772" s="267"/>
      <c r="L772" s="253"/>
      <c r="M772" s="254"/>
      <c r="N772" s="204"/>
    </row>
    <row r="773" spans="2:14" x14ac:dyDescent="0.2">
      <c r="B773" s="246"/>
      <c r="C773" s="247"/>
      <c r="D773" s="248"/>
      <c r="E773" s="249"/>
      <c r="F773" s="249"/>
      <c r="G773" s="255"/>
      <c r="H773" s="203"/>
      <c r="I773" s="224"/>
      <c r="J773" s="346"/>
      <c r="K773" s="267"/>
      <c r="L773" s="253"/>
      <c r="M773" s="254"/>
      <c r="N773" s="204"/>
    </row>
    <row r="774" spans="2:14" x14ac:dyDescent="0.2">
      <c r="B774" s="246"/>
      <c r="C774" s="247"/>
      <c r="D774" s="248"/>
      <c r="E774" s="249"/>
      <c r="F774" s="249"/>
      <c r="G774" s="255"/>
      <c r="H774" s="203"/>
      <c r="I774" s="224"/>
      <c r="J774" s="346"/>
      <c r="K774" s="267"/>
      <c r="L774" s="253"/>
      <c r="M774" s="254"/>
      <c r="N774" s="204"/>
    </row>
    <row r="775" spans="2:14" x14ac:dyDescent="0.2">
      <c r="B775" s="246"/>
      <c r="C775" s="247"/>
      <c r="D775" s="248"/>
      <c r="E775" s="249"/>
      <c r="F775" s="249"/>
      <c r="G775" s="255"/>
      <c r="H775" s="203"/>
      <c r="I775" s="224"/>
      <c r="J775" s="346"/>
      <c r="K775" s="267"/>
      <c r="L775" s="253"/>
      <c r="M775" s="254"/>
      <c r="N775" s="204"/>
    </row>
    <row r="776" spans="2:14" x14ac:dyDescent="0.2">
      <c r="B776" s="246"/>
      <c r="C776" s="247"/>
      <c r="D776" s="248"/>
      <c r="E776" s="249"/>
      <c r="F776" s="249"/>
      <c r="G776" s="255"/>
      <c r="H776" s="203"/>
      <c r="I776" s="224"/>
      <c r="J776" s="346"/>
      <c r="K776" s="267"/>
      <c r="L776" s="253"/>
      <c r="M776" s="254"/>
      <c r="N776" s="204"/>
    </row>
    <row r="777" spans="2:14" x14ac:dyDescent="0.2">
      <c r="B777" s="246"/>
      <c r="C777" s="256"/>
      <c r="D777" s="248"/>
      <c r="E777" s="249"/>
      <c r="F777" s="249"/>
      <c r="G777" s="255"/>
      <c r="H777" s="203"/>
      <c r="I777" s="224"/>
      <c r="J777" s="346"/>
      <c r="K777" s="265"/>
      <c r="L777" s="253"/>
      <c r="M777" s="254"/>
      <c r="N777" s="204"/>
    </row>
    <row r="778" spans="2:14" x14ac:dyDescent="0.2">
      <c r="B778" s="246"/>
      <c r="C778" s="247"/>
      <c r="D778" s="248"/>
      <c r="E778" s="249"/>
      <c r="F778" s="249"/>
      <c r="G778" s="255"/>
      <c r="H778" s="203"/>
      <c r="I778" s="224"/>
      <c r="J778" s="346"/>
      <c r="K778" s="267"/>
      <c r="L778" s="253"/>
      <c r="M778" s="254"/>
      <c r="N778" s="204"/>
    </row>
    <row r="779" spans="2:14" x14ac:dyDescent="0.2">
      <c r="B779" s="246"/>
      <c r="C779" s="247"/>
      <c r="D779" s="248"/>
      <c r="E779" s="249"/>
      <c r="F779" s="249"/>
      <c r="G779" s="255"/>
      <c r="H779" s="203"/>
      <c r="I779" s="224"/>
      <c r="J779" s="346"/>
      <c r="K779" s="267"/>
      <c r="L779" s="253"/>
      <c r="M779" s="254"/>
      <c r="N779" s="204"/>
    </row>
    <row r="780" spans="2:14" x14ac:dyDescent="0.2">
      <c r="B780" s="246"/>
      <c r="C780" s="247"/>
      <c r="D780" s="248"/>
      <c r="E780" s="249"/>
      <c r="F780" s="249"/>
      <c r="G780" s="255"/>
      <c r="H780" s="203"/>
      <c r="I780" s="224"/>
      <c r="J780" s="346"/>
      <c r="K780" s="267"/>
      <c r="L780" s="253"/>
      <c r="M780" s="254"/>
      <c r="N780" s="204"/>
    </row>
    <row r="781" spans="2:14" x14ac:dyDescent="0.2">
      <c r="B781" s="246"/>
      <c r="C781" s="256"/>
      <c r="D781" s="246"/>
      <c r="E781" s="249"/>
      <c r="F781" s="249"/>
      <c r="G781" s="262"/>
      <c r="H781" s="203"/>
      <c r="I781" s="224"/>
      <c r="J781" s="346"/>
      <c r="K781" s="267"/>
      <c r="L781" s="253"/>
      <c r="M781" s="254"/>
      <c r="N781" s="204"/>
    </row>
    <row r="782" spans="2:14" x14ac:dyDescent="0.2">
      <c r="B782" s="246"/>
      <c r="C782" s="256"/>
      <c r="D782" s="246"/>
      <c r="E782" s="249"/>
      <c r="F782" s="249"/>
      <c r="G782" s="262"/>
      <c r="H782" s="203"/>
      <c r="I782" s="224"/>
      <c r="J782" s="346"/>
      <c r="K782" s="267"/>
      <c r="L782" s="253"/>
      <c r="M782" s="254"/>
      <c r="N782" s="204"/>
    </row>
    <row r="783" spans="2:14" x14ac:dyDescent="0.2">
      <c r="B783" s="246"/>
      <c r="C783" s="247"/>
      <c r="D783" s="248"/>
      <c r="E783" s="249"/>
      <c r="F783" s="249"/>
      <c r="G783" s="255"/>
      <c r="H783" s="203"/>
      <c r="I783" s="224"/>
      <c r="J783" s="346"/>
      <c r="K783" s="267"/>
      <c r="L783" s="253"/>
      <c r="M783" s="254"/>
      <c r="N783" s="204"/>
    </row>
    <row r="784" spans="2:14" x14ac:dyDescent="0.2">
      <c r="B784" s="246"/>
      <c r="C784" s="256"/>
      <c r="D784" s="248"/>
      <c r="E784" s="249"/>
      <c r="F784" s="249"/>
      <c r="G784" s="199"/>
      <c r="H784" s="203"/>
      <c r="I784" s="224"/>
      <c r="J784" s="346"/>
      <c r="K784" s="267"/>
      <c r="L784" s="253"/>
      <c r="M784" s="254"/>
      <c r="N784" s="204"/>
    </row>
    <row r="785" spans="2:14" x14ac:dyDescent="0.2">
      <c r="B785" s="246"/>
      <c r="C785" s="256"/>
      <c r="D785" s="248"/>
      <c r="E785" s="249"/>
      <c r="F785" s="249"/>
      <c r="G785" s="199"/>
      <c r="H785" s="203"/>
      <c r="I785" s="224"/>
      <c r="J785" s="346"/>
      <c r="K785" s="267"/>
      <c r="L785" s="253"/>
      <c r="M785" s="254"/>
      <c r="N785" s="204"/>
    </row>
    <row r="786" spans="2:14" x14ac:dyDescent="0.2">
      <c r="B786" s="246"/>
      <c r="C786" s="247"/>
      <c r="D786" s="248"/>
      <c r="E786" s="249"/>
      <c r="F786" s="249"/>
      <c r="G786" s="255"/>
      <c r="H786" s="203"/>
      <c r="I786" s="224"/>
      <c r="J786" s="346"/>
      <c r="K786" s="267"/>
      <c r="L786" s="253"/>
      <c r="M786" s="254"/>
      <c r="N786" s="204"/>
    </row>
    <row r="787" spans="2:14" x14ac:dyDescent="0.2">
      <c r="B787" s="246"/>
      <c r="C787" s="247"/>
      <c r="D787" s="248"/>
      <c r="E787" s="249"/>
      <c r="F787" s="249"/>
      <c r="G787" s="255"/>
      <c r="H787" s="203"/>
      <c r="I787" s="224"/>
      <c r="J787" s="346"/>
      <c r="K787" s="267"/>
      <c r="L787" s="253"/>
      <c r="M787" s="254"/>
      <c r="N787" s="204"/>
    </row>
    <row r="788" spans="2:14" x14ac:dyDescent="0.2">
      <c r="B788" s="246"/>
      <c r="C788" s="247"/>
      <c r="D788" s="248"/>
      <c r="E788" s="249"/>
      <c r="F788" s="249"/>
      <c r="G788" s="255"/>
      <c r="H788" s="203"/>
      <c r="I788" s="224"/>
      <c r="J788" s="346"/>
      <c r="K788" s="267"/>
      <c r="L788" s="253"/>
      <c r="M788" s="254"/>
      <c r="N788" s="204"/>
    </row>
    <row r="789" spans="2:14" x14ac:dyDescent="0.2">
      <c r="B789" s="246"/>
      <c r="C789" s="247"/>
      <c r="D789" s="248"/>
      <c r="E789" s="249"/>
      <c r="F789" s="249"/>
      <c r="G789" s="255"/>
      <c r="H789" s="203"/>
      <c r="I789" s="224"/>
      <c r="J789" s="346"/>
      <c r="K789" s="267"/>
      <c r="L789" s="253"/>
      <c r="M789" s="254"/>
      <c r="N789" s="204"/>
    </row>
    <row r="790" spans="2:14" x14ac:dyDescent="0.2">
      <c r="B790" s="246"/>
      <c r="C790" s="256"/>
      <c r="D790" s="248"/>
      <c r="E790" s="249"/>
      <c r="F790" s="249"/>
      <c r="G790" s="199"/>
      <c r="H790" s="203"/>
      <c r="I790" s="224"/>
      <c r="J790" s="346"/>
      <c r="K790" s="267"/>
      <c r="L790" s="253"/>
      <c r="M790" s="254"/>
      <c r="N790" s="204"/>
    </row>
    <row r="791" spans="2:14" x14ac:dyDescent="0.2">
      <c r="B791" s="246"/>
      <c r="C791" s="256"/>
      <c r="D791" s="248"/>
      <c r="E791" s="249"/>
      <c r="F791" s="249"/>
      <c r="G791" s="199"/>
      <c r="H791" s="203"/>
      <c r="I791" s="224"/>
      <c r="J791" s="346"/>
      <c r="K791" s="267"/>
      <c r="L791" s="253"/>
      <c r="M791" s="254"/>
      <c r="N791" s="204"/>
    </row>
    <row r="792" spans="2:14" x14ac:dyDescent="0.2">
      <c r="B792" s="246"/>
      <c r="C792" s="247"/>
      <c r="D792" s="248"/>
      <c r="E792" s="249"/>
      <c r="F792" s="249"/>
      <c r="G792" s="255"/>
      <c r="H792" s="203"/>
      <c r="I792" s="224"/>
      <c r="J792" s="346"/>
      <c r="K792" s="267"/>
      <c r="L792" s="253"/>
      <c r="M792" s="254"/>
      <c r="N792" s="204"/>
    </row>
    <row r="793" spans="2:14" x14ac:dyDescent="0.2">
      <c r="B793" s="246"/>
      <c r="C793" s="247"/>
      <c r="D793" s="248"/>
      <c r="E793" s="249"/>
      <c r="F793" s="249"/>
      <c r="G793" s="255"/>
      <c r="H793" s="203"/>
      <c r="I793" s="224"/>
      <c r="J793" s="346"/>
      <c r="K793" s="267"/>
      <c r="L793" s="253"/>
      <c r="M793" s="254"/>
      <c r="N793" s="204"/>
    </row>
    <row r="794" spans="2:14" x14ac:dyDescent="0.2">
      <c r="B794" s="246"/>
      <c r="C794" s="247"/>
      <c r="D794" s="248"/>
      <c r="E794" s="249"/>
      <c r="F794" s="249"/>
      <c r="G794" s="255"/>
      <c r="H794" s="203"/>
      <c r="I794" s="224"/>
      <c r="J794" s="346"/>
      <c r="K794" s="265"/>
      <c r="L794" s="253"/>
      <c r="M794" s="254"/>
      <c r="N794" s="204"/>
    </row>
    <row r="795" spans="2:14" x14ac:dyDescent="0.2">
      <c r="B795" s="246"/>
      <c r="C795" s="247"/>
      <c r="D795" s="248"/>
      <c r="E795" s="249"/>
      <c r="F795" s="249"/>
      <c r="G795" s="255"/>
      <c r="H795" s="203"/>
      <c r="I795" s="224"/>
      <c r="J795" s="346"/>
      <c r="K795" s="267"/>
      <c r="L795" s="253"/>
      <c r="M795" s="254"/>
      <c r="N795" s="204"/>
    </row>
    <row r="796" spans="2:14" x14ac:dyDescent="0.2">
      <c r="B796" s="246"/>
      <c r="C796" s="247"/>
      <c r="D796" s="248"/>
      <c r="E796" s="249"/>
      <c r="F796" s="249"/>
      <c r="G796" s="255"/>
      <c r="H796" s="203"/>
      <c r="I796" s="224"/>
      <c r="J796" s="346"/>
      <c r="K796" s="267"/>
      <c r="L796" s="253"/>
      <c r="M796" s="254"/>
      <c r="N796" s="204"/>
    </row>
    <row r="797" spans="2:14" x14ac:dyDescent="0.2">
      <c r="B797" s="246"/>
      <c r="C797" s="247"/>
      <c r="D797" s="248"/>
      <c r="E797" s="249"/>
      <c r="F797" s="249"/>
      <c r="G797" s="255"/>
      <c r="H797" s="203"/>
      <c r="I797" s="224"/>
      <c r="J797" s="346"/>
      <c r="K797" s="267"/>
      <c r="L797" s="253"/>
      <c r="M797" s="254"/>
      <c r="N797" s="204"/>
    </row>
    <row r="798" spans="2:14" x14ac:dyDescent="0.2">
      <c r="B798" s="246"/>
      <c r="C798" s="247"/>
      <c r="D798" s="248"/>
      <c r="E798" s="249"/>
      <c r="F798" s="249"/>
      <c r="G798" s="255"/>
      <c r="H798" s="203"/>
      <c r="I798" s="224"/>
      <c r="J798" s="346"/>
      <c r="K798" s="267"/>
      <c r="L798" s="253"/>
      <c r="M798" s="254"/>
      <c r="N798" s="204"/>
    </row>
    <row r="799" spans="2:14" x14ac:dyDescent="0.2">
      <c r="B799" s="246"/>
      <c r="C799" s="247"/>
      <c r="D799" s="248"/>
      <c r="E799" s="249"/>
      <c r="F799" s="249"/>
      <c r="G799" s="255"/>
      <c r="H799" s="203"/>
      <c r="I799" s="224"/>
      <c r="J799" s="346"/>
      <c r="K799" s="267"/>
      <c r="L799" s="253"/>
      <c r="M799" s="254"/>
      <c r="N799" s="204"/>
    </row>
    <row r="800" spans="2:14" x14ac:dyDescent="0.2">
      <c r="B800" s="246"/>
      <c r="C800" s="247"/>
      <c r="D800" s="248"/>
      <c r="E800" s="249"/>
      <c r="F800" s="249"/>
      <c r="G800" s="255"/>
      <c r="H800" s="203"/>
      <c r="I800" s="224"/>
      <c r="J800" s="346"/>
      <c r="K800" s="267"/>
      <c r="L800" s="253"/>
      <c r="M800" s="254"/>
      <c r="N800" s="204"/>
    </row>
    <row r="801" spans="2:14" x14ac:dyDescent="0.2">
      <c r="B801" s="246"/>
      <c r="C801" s="247"/>
      <c r="D801" s="246"/>
      <c r="E801" s="249"/>
      <c r="F801" s="249"/>
      <c r="G801" s="262"/>
      <c r="H801" s="203"/>
      <c r="I801" s="224"/>
      <c r="J801" s="346"/>
      <c r="K801" s="267"/>
      <c r="L801" s="253"/>
      <c r="M801" s="254"/>
      <c r="N801" s="204"/>
    </row>
    <row r="802" spans="2:14" x14ac:dyDescent="0.2">
      <c r="B802" s="246"/>
      <c r="C802" s="247"/>
      <c r="D802" s="248"/>
      <c r="E802" s="249"/>
      <c r="F802" s="249"/>
      <c r="G802" s="255"/>
      <c r="H802" s="203"/>
      <c r="I802" s="224"/>
      <c r="J802" s="346"/>
      <c r="K802" s="265"/>
      <c r="L802" s="253"/>
      <c r="M802" s="254"/>
      <c r="N802" s="204"/>
    </row>
    <row r="803" spans="2:14" x14ac:dyDescent="0.2">
      <c r="B803" s="246"/>
      <c r="C803" s="247"/>
      <c r="D803" s="248"/>
      <c r="E803" s="249"/>
      <c r="F803" s="249"/>
      <c r="G803" s="255"/>
      <c r="H803" s="203"/>
      <c r="I803" s="224"/>
      <c r="J803" s="346"/>
      <c r="K803" s="267"/>
      <c r="L803" s="253"/>
      <c r="M803" s="254"/>
      <c r="N803" s="204"/>
    </row>
    <row r="804" spans="2:14" x14ac:dyDescent="0.2">
      <c r="B804" s="246"/>
      <c r="C804" s="247"/>
      <c r="D804" s="246"/>
      <c r="E804" s="249"/>
      <c r="F804" s="249"/>
      <c r="G804" s="262"/>
      <c r="H804" s="203"/>
      <c r="I804" s="224"/>
      <c r="J804" s="346"/>
      <c r="K804" s="267"/>
      <c r="L804" s="253"/>
      <c r="M804" s="254"/>
      <c r="N804" s="204"/>
    </row>
    <row r="805" spans="2:14" x14ac:dyDescent="0.2">
      <c r="B805" s="246"/>
      <c r="C805" s="256"/>
      <c r="D805" s="248"/>
      <c r="E805" s="249"/>
      <c r="F805" s="249"/>
      <c r="G805" s="255"/>
      <c r="H805" s="203"/>
      <c r="I805" s="224"/>
      <c r="J805" s="346"/>
      <c r="K805" s="267"/>
      <c r="L805" s="253"/>
      <c r="M805" s="254"/>
      <c r="N805" s="204"/>
    </row>
    <row r="806" spans="2:14" x14ac:dyDescent="0.2">
      <c r="B806" s="246"/>
      <c r="C806" s="247"/>
      <c r="D806" s="248"/>
      <c r="E806" s="249"/>
      <c r="F806" s="249"/>
      <c r="G806" s="255"/>
      <c r="H806" s="203"/>
      <c r="I806" s="224"/>
      <c r="J806" s="346"/>
      <c r="K806" s="267"/>
      <c r="L806" s="253"/>
      <c r="M806" s="254"/>
      <c r="N806" s="204"/>
    </row>
    <row r="807" spans="2:14" x14ac:dyDescent="0.2">
      <c r="B807" s="246"/>
      <c r="C807" s="247"/>
      <c r="D807" s="246"/>
      <c r="E807" s="249"/>
      <c r="F807" s="249"/>
      <c r="G807" s="262"/>
      <c r="H807" s="203"/>
      <c r="I807" s="224"/>
      <c r="J807" s="346"/>
      <c r="K807" s="267"/>
      <c r="L807" s="253"/>
      <c r="M807" s="254"/>
      <c r="N807" s="204"/>
    </row>
    <row r="808" spans="2:14" x14ac:dyDescent="0.2">
      <c r="B808" s="246"/>
      <c r="C808" s="247"/>
      <c r="D808" s="248"/>
      <c r="E808" s="249"/>
      <c r="F808" s="249"/>
      <c r="G808" s="255"/>
      <c r="H808" s="203"/>
      <c r="I808" s="224"/>
      <c r="J808" s="346"/>
      <c r="K808" s="267"/>
      <c r="L808" s="253"/>
      <c r="M808" s="254"/>
      <c r="N808" s="204"/>
    </row>
    <row r="809" spans="2:14" x14ac:dyDescent="0.2">
      <c r="B809" s="246"/>
      <c r="C809" s="247"/>
      <c r="D809" s="248"/>
      <c r="E809" s="249"/>
      <c r="F809" s="249"/>
      <c r="G809" s="255"/>
      <c r="H809" s="203"/>
      <c r="I809" s="224"/>
      <c r="J809" s="346"/>
      <c r="K809" s="267"/>
      <c r="L809" s="253"/>
      <c r="M809" s="254"/>
      <c r="N809" s="204"/>
    </row>
    <row r="810" spans="2:14" x14ac:dyDescent="0.2">
      <c r="B810" s="246"/>
      <c r="C810" s="247"/>
      <c r="D810" s="248"/>
      <c r="E810" s="249"/>
      <c r="F810" s="249"/>
      <c r="G810" s="255"/>
      <c r="H810" s="203"/>
      <c r="I810" s="224"/>
      <c r="J810" s="346"/>
      <c r="K810" s="267"/>
      <c r="L810" s="253"/>
      <c r="M810" s="254"/>
      <c r="N810" s="204"/>
    </row>
    <row r="811" spans="2:14" x14ac:dyDescent="0.2">
      <c r="B811" s="246"/>
      <c r="C811" s="247"/>
      <c r="D811" s="248"/>
      <c r="E811" s="249"/>
      <c r="F811" s="249"/>
      <c r="G811" s="255"/>
      <c r="H811" s="203"/>
      <c r="I811" s="224"/>
      <c r="J811" s="346"/>
      <c r="K811" s="267"/>
      <c r="L811" s="253"/>
      <c r="M811" s="254"/>
      <c r="N811" s="204"/>
    </row>
    <row r="812" spans="2:14" x14ac:dyDescent="0.2">
      <c r="B812" s="246"/>
      <c r="C812" s="247"/>
      <c r="D812" s="248"/>
      <c r="E812" s="249"/>
      <c r="F812" s="249"/>
      <c r="G812" s="255"/>
      <c r="H812" s="203"/>
      <c r="I812" s="224"/>
      <c r="J812" s="346"/>
      <c r="K812" s="267"/>
      <c r="L812" s="253"/>
      <c r="M812" s="254"/>
      <c r="N812" s="204"/>
    </row>
    <row r="813" spans="2:14" x14ac:dyDescent="0.2">
      <c r="B813" s="246"/>
      <c r="C813" s="247"/>
      <c r="D813" s="248"/>
      <c r="E813" s="249"/>
      <c r="F813" s="249"/>
      <c r="G813" s="255"/>
      <c r="H813" s="203"/>
      <c r="I813" s="224"/>
      <c r="J813" s="346"/>
      <c r="K813" s="267"/>
      <c r="L813" s="253"/>
      <c r="M813" s="254"/>
      <c r="N813" s="204"/>
    </row>
    <row r="814" spans="2:14" x14ac:dyDescent="0.2">
      <c r="B814" s="246"/>
      <c r="C814" s="247"/>
      <c r="D814" s="248"/>
      <c r="E814" s="249"/>
      <c r="F814" s="249"/>
      <c r="G814" s="255"/>
      <c r="H814" s="203"/>
      <c r="I814" s="224"/>
      <c r="J814" s="346"/>
      <c r="K814" s="267"/>
      <c r="L814" s="253"/>
      <c r="M814" s="254"/>
      <c r="N814" s="204"/>
    </row>
    <row r="815" spans="2:14" x14ac:dyDescent="0.2">
      <c r="B815" s="246"/>
      <c r="C815" s="247"/>
      <c r="D815" s="248"/>
      <c r="E815" s="249"/>
      <c r="F815" s="249"/>
      <c r="G815" s="255"/>
      <c r="H815" s="203"/>
      <c r="I815" s="224"/>
      <c r="J815" s="346"/>
      <c r="K815" s="267"/>
      <c r="L815" s="253"/>
      <c r="M815" s="254"/>
      <c r="N815" s="204"/>
    </row>
    <row r="816" spans="2:14" x14ac:dyDescent="0.2">
      <c r="B816" s="246"/>
      <c r="C816" s="247"/>
      <c r="D816" s="248"/>
      <c r="E816" s="249"/>
      <c r="F816" s="249"/>
      <c r="G816" s="255"/>
      <c r="H816" s="203"/>
      <c r="I816" s="224"/>
      <c r="J816" s="346"/>
      <c r="K816" s="267"/>
      <c r="L816" s="253"/>
      <c r="M816" s="254"/>
      <c r="N816" s="204"/>
    </row>
    <row r="817" spans="2:14" x14ac:dyDescent="0.2">
      <c r="B817" s="246"/>
      <c r="C817" s="256"/>
      <c r="D817" s="248"/>
      <c r="E817" s="249"/>
      <c r="F817" s="249"/>
      <c r="G817" s="255"/>
      <c r="H817" s="203"/>
      <c r="I817" s="224"/>
      <c r="J817" s="346"/>
      <c r="K817" s="267"/>
      <c r="L817" s="253"/>
      <c r="M817" s="254"/>
      <c r="N817" s="204"/>
    </row>
    <row r="818" spans="2:14" x14ac:dyDescent="0.2">
      <c r="B818" s="246"/>
      <c r="C818" s="247"/>
      <c r="D818" s="248"/>
      <c r="E818" s="249"/>
      <c r="F818" s="249"/>
      <c r="G818" s="255"/>
      <c r="H818" s="203"/>
      <c r="I818" s="224"/>
      <c r="J818" s="346"/>
      <c r="K818" s="267"/>
      <c r="L818" s="253"/>
      <c r="M818" s="254"/>
      <c r="N818" s="204"/>
    </row>
    <row r="819" spans="2:14" x14ac:dyDescent="0.2">
      <c r="B819" s="246"/>
      <c r="C819" s="247"/>
      <c r="D819" s="248"/>
      <c r="E819" s="249"/>
      <c r="F819" s="249"/>
      <c r="G819" s="255"/>
      <c r="H819" s="203"/>
      <c r="I819" s="224"/>
      <c r="J819" s="346"/>
      <c r="K819" s="267"/>
      <c r="L819" s="253"/>
      <c r="M819" s="254"/>
      <c r="N819" s="204"/>
    </row>
    <row r="820" spans="2:14" x14ac:dyDescent="0.2">
      <c r="B820" s="246"/>
      <c r="C820" s="247"/>
      <c r="D820" s="248"/>
      <c r="E820" s="249"/>
      <c r="F820" s="249"/>
      <c r="G820" s="255"/>
      <c r="H820" s="203"/>
      <c r="I820" s="224"/>
      <c r="J820" s="346"/>
      <c r="K820" s="267"/>
      <c r="L820" s="253"/>
      <c r="M820" s="254"/>
      <c r="N820" s="204"/>
    </row>
    <row r="821" spans="2:14" x14ac:dyDescent="0.2">
      <c r="B821" s="246"/>
      <c r="C821" s="247"/>
      <c r="D821" s="248"/>
      <c r="E821" s="249"/>
      <c r="F821" s="249"/>
      <c r="G821" s="255"/>
      <c r="H821" s="203"/>
      <c r="I821" s="224"/>
      <c r="J821" s="346"/>
      <c r="K821" s="267"/>
      <c r="L821" s="253"/>
      <c r="M821" s="254"/>
      <c r="N821" s="204"/>
    </row>
    <row r="822" spans="2:14" x14ac:dyDescent="0.2">
      <c r="B822" s="246"/>
      <c r="C822" s="247"/>
      <c r="D822" s="248"/>
      <c r="E822" s="249"/>
      <c r="F822" s="249"/>
      <c r="G822" s="255"/>
      <c r="H822" s="203"/>
      <c r="I822" s="224"/>
      <c r="J822" s="346"/>
      <c r="K822" s="267"/>
      <c r="L822" s="253"/>
      <c r="M822" s="254"/>
      <c r="N822" s="204"/>
    </row>
    <row r="823" spans="2:14" x14ac:dyDescent="0.2">
      <c r="B823" s="246"/>
      <c r="C823" s="247"/>
      <c r="D823" s="248"/>
      <c r="E823" s="249"/>
      <c r="F823" s="249"/>
      <c r="G823" s="255"/>
      <c r="H823" s="203"/>
      <c r="I823" s="224"/>
      <c r="J823" s="346"/>
      <c r="K823" s="267"/>
      <c r="L823" s="253"/>
      <c r="M823" s="254"/>
      <c r="N823" s="204"/>
    </row>
    <row r="824" spans="2:14" x14ac:dyDescent="0.2">
      <c r="B824" s="246"/>
      <c r="C824" s="247"/>
      <c r="D824" s="248"/>
      <c r="E824" s="249"/>
      <c r="F824" s="249"/>
      <c r="G824" s="255"/>
      <c r="H824" s="203"/>
      <c r="I824" s="224"/>
      <c r="J824" s="346"/>
      <c r="K824" s="267"/>
      <c r="L824" s="253"/>
      <c r="M824" s="254"/>
      <c r="N824" s="204"/>
    </row>
    <row r="825" spans="2:14" x14ac:dyDescent="0.2">
      <c r="B825" s="246"/>
      <c r="C825" s="256"/>
      <c r="D825" s="248"/>
      <c r="E825" s="249"/>
      <c r="F825" s="249"/>
      <c r="G825" s="199"/>
      <c r="H825" s="203"/>
      <c r="I825" s="224"/>
      <c r="J825" s="346"/>
      <c r="K825" s="267"/>
      <c r="L825" s="253"/>
      <c r="M825" s="254"/>
      <c r="N825" s="204"/>
    </row>
    <row r="826" spans="2:14" x14ac:dyDescent="0.2">
      <c r="B826" s="246"/>
      <c r="C826" s="247"/>
      <c r="D826" s="248"/>
      <c r="E826" s="249"/>
      <c r="F826" s="249"/>
      <c r="G826" s="255"/>
      <c r="H826" s="203"/>
      <c r="I826" s="224"/>
      <c r="J826" s="346"/>
      <c r="K826" s="267"/>
      <c r="L826" s="253"/>
      <c r="M826" s="254"/>
      <c r="N826" s="204"/>
    </row>
    <row r="827" spans="2:14" x14ac:dyDescent="0.2">
      <c r="B827" s="246"/>
      <c r="C827" s="247"/>
      <c r="D827" s="248"/>
      <c r="E827" s="249"/>
      <c r="F827" s="249"/>
      <c r="G827" s="255"/>
      <c r="H827" s="203"/>
      <c r="I827" s="224"/>
      <c r="J827" s="346"/>
      <c r="K827" s="267"/>
      <c r="L827" s="253"/>
      <c r="M827" s="254"/>
      <c r="N827" s="204"/>
    </row>
    <row r="828" spans="2:14" x14ac:dyDescent="0.2">
      <c r="B828" s="246"/>
      <c r="C828" s="247"/>
      <c r="D828" s="248"/>
      <c r="E828" s="249"/>
      <c r="F828" s="249"/>
      <c r="G828" s="255"/>
      <c r="H828" s="203"/>
      <c r="I828" s="224"/>
      <c r="J828" s="346"/>
      <c r="K828" s="267"/>
      <c r="L828" s="253"/>
      <c r="M828" s="254"/>
      <c r="N828" s="204"/>
    </row>
    <row r="829" spans="2:14" x14ac:dyDescent="0.2">
      <c r="B829" s="246"/>
      <c r="C829" s="247"/>
      <c r="D829" s="248"/>
      <c r="E829" s="249"/>
      <c r="F829" s="249"/>
      <c r="G829" s="255"/>
      <c r="H829" s="203"/>
      <c r="I829" s="224"/>
      <c r="J829" s="346"/>
      <c r="K829" s="267"/>
      <c r="L829" s="253"/>
      <c r="M829" s="254"/>
      <c r="N829" s="204"/>
    </row>
    <row r="830" spans="2:14" x14ac:dyDescent="0.2">
      <c r="B830" s="246"/>
      <c r="C830" s="247"/>
      <c r="D830" s="248"/>
      <c r="E830" s="249"/>
      <c r="F830" s="249"/>
      <c r="G830" s="255"/>
      <c r="H830" s="203"/>
      <c r="I830" s="224"/>
      <c r="J830" s="346"/>
      <c r="K830" s="267"/>
      <c r="L830" s="253"/>
      <c r="M830" s="254"/>
      <c r="N830" s="204"/>
    </row>
    <row r="831" spans="2:14" x14ac:dyDescent="0.2">
      <c r="B831" s="246"/>
      <c r="C831" s="247"/>
      <c r="D831" s="248"/>
      <c r="E831" s="249"/>
      <c r="F831" s="249"/>
      <c r="G831" s="255"/>
      <c r="H831" s="203"/>
      <c r="I831" s="224"/>
      <c r="J831" s="346"/>
      <c r="K831" s="267"/>
      <c r="L831" s="253"/>
      <c r="M831" s="254"/>
      <c r="N831" s="204"/>
    </row>
    <row r="832" spans="2:14" x14ac:dyDescent="0.2">
      <c r="B832" s="246"/>
      <c r="C832" s="247"/>
      <c r="D832" s="248"/>
      <c r="E832" s="249"/>
      <c r="F832" s="249"/>
      <c r="G832" s="255"/>
      <c r="H832" s="203"/>
      <c r="I832" s="224"/>
      <c r="J832" s="346"/>
      <c r="K832" s="267"/>
      <c r="L832" s="253"/>
      <c r="M832" s="254"/>
      <c r="N832" s="204"/>
    </row>
    <row r="833" spans="2:14" x14ac:dyDescent="0.2">
      <c r="B833" s="246"/>
      <c r="C833" s="247"/>
      <c r="D833" s="248"/>
      <c r="E833" s="249"/>
      <c r="F833" s="249"/>
      <c r="G833" s="255"/>
      <c r="H833" s="203"/>
      <c r="I833" s="224"/>
      <c r="J833" s="346"/>
      <c r="K833" s="267"/>
      <c r="L833" s="253"/>
      <c r="M833" s="254"/>
      <c r="N833" s="204"/>
    </row>
    <row r="834" spans="2:14" x14ac:dyDescent="0.2">
      <c r="B834" s="246"/>
      <c r="C834" s="247"/>
      <c r="D834" s="248"/>
      <c r="E834" s="249"/>
      <c r="F834" s="249"/>
      <c r="G834" s="255"/>
      <c r="H834" s="203"/>
      <c r="I834" s="224"/>
      <c r="J834" s="346"/>
      <c r="K834" s="267"/>
      <c r="L834" s="253"/>
      <c r="M834" s="254"/>
      <c r="N834" s="204"/>
    </row>
    <row r="835" spans="2:14" x14ac:dyDescent="0.2">
      <c r="B835" s="246"/>
      <c r="C835" s="247"/>
      <c r="D835" s="248"/>
      <c r="E835" s="249"/>
      <c r="F835" s="249"/>
      <c r="G835" s="255"/>
      <c r="H835" s="203"/>
      <c r="I835" s="224"/>
      <c r="J835" s="346"/>
      <c r="K835" s="267"/>
      <c r="L835" s="253"/>
      <c r="M835" s="254"/>
      <c r="N835" s="204"/>
    </row>
    <row r="836" spans="2:14" x14ac:dyDescent="0.2">
      <c r="B836" s="246"/>
      <c r="C836" s="247"/>
      <c r="D836" s="246"/>
      <c r="E836" s="249"/>
      <c r="F836" s="249"/>
      <c r="G836" s="262"/>
      <c r="H836" s="203"/>
      <c r="I836" s="224"/>
      <c r="J836" s="346"/>
      <c r="K836" s="267"/>
      <c r="L836" s="253"/>
      <c r="M836" s="254"/>
      <c r="N836" s="204"/>
    </row>
    <row r="837" spans="2:14" x14ac:dyDescent="0.2">
      <c r="B837" s="246"/>
      <c r="C837" s="247"/>
      <c r="D837" s="248"/>
      <c r="E837" s="249"/>
      <c r="F837" s="249"/>
      <c r="G837" s="255"/>
      <c r="H837" s="203"/>
      <c r="I837" s="224"/>
      <c r="J837" s="346"/>
      <c r="K837" s="267"/>
      <c r="L837" s="253"/>
      <c r="M837" s="254"/>
      <c r="N837" s="204"/>
    </row>
    <row r="838" spans="2:14" x14ac:dyDescent="0.2">
      <c r="B838" s="246"/>
      <c r="C838" s="247"/>
      <c r="D838" s="248"/>
      <c r="E838" s="249"/>
      <c r="F838" s="249"/>
      <c r="G838" s="255"/>
      <c r="H838" s="203"/>
      <c r="I838" s="224"/>
      <c r="J838" s="346"/>
      <c r="K838" s="267"/>
      <c r="L838" s="253"/>
      <c r="M838" s="254"/>
      <c r="N838" s="204"/>
    </row>
    <row r="839" spans="2:14" x14ac:dyDescent="0.2">
      <c r="B839" s="246"/>
      <c r="C839" s="247"/>
      <c r="D839" s="248"/>
      <c r="E839" s="249"/>
      <c r="F839" s="249"/>
      <c r="G839" s="255"/>
      <c r="H839" s="203"/>
      <c r="I839" s="224"/>
      <c r="J839" s="346"/>
      <c r="K839" s="265"/>
      <c r="L839" s="253"/>
      <c r="M839" s="254"/>
      <c r="N839" s="204"/>
    </row>
    <row r="840" spans="2:14" x14ac:dyDescent="0.2">
      <c r="B840" s="246"/>
      <c r="C840" s="247"/>
      <c r="D840" s="248"/>
      <c r="E840" s="249"/>
      <c r="F840" s="249"/>
      <c r="G840" s="255"/>
      <c r="H840" s="203"/>
      <c r="I840" s="224"/>
      <c r="J840" s="346"/>
      <c r="K840" s="267"/>
      <c r="L840" s="253"/>
      <c r="M840" s="254"/>
      <c r="N840" s="204"/>
    </row>
    <row r="841" spans="2:14" x14ac:dyDescent="0.2">
      <c r="B841" s="246"/>
      <c r="C841" s="247"/>
      <c r="D841" s="248"/>
      <c r="E841" s="249"/>
      <c r="F841" s="249"/>
      <c r="G841" s="255"/>
      <c r="H841" s="203"/>
      <c r="I841" s="224"/>
      <c r="J841" s="346"/>
      <c r="K841" s="267"/>
      <c r="L841" s="253"/>
      <c r="M841" s="254"/>
      <c r="N841" s="204"/>
    </row>
    <row r="842" spans="2:14" x14ac:dyDescent="0.2">
      <c r="B842" s="246"/>
      <c r="C842" s="247"/>
      <c r="D842" s="248"/>
      <c r="E842" s="249"/>
      <c r="F842" s="249"/>
      <c r="G842" s="255"/>
      <c r="H842" s="203"/>
      <c r="I842" s="224"/>
      <c r="J842" s="346"/>
      <c r="K842" s="267"/>
      <c r="L842" s="253"/>
      <c r="M842" s="254"/>
      <c r="N842" s="204"/>
    </row>
    <row r="843" spans="2:14" x14ac:dyDescent="0.2">
      <c r="B843" s="246"/>
      <c r="C843" s="247"/>
      <c r="D843" s="248"/>
      <c r="E843" s="249"/>
      <c r="F843" s="249"/>
      <c r="G843" s="255"/>
      <c r="H843" s="203"/>
      <c r="I843" s="224"/>
      <c r="J843" s="346"/>
      <c r="K843" s="267"/>
      <c r="L843" s="253"/>
      <c r="M843" s="254"/>
      <c r="N843" s="204"/>
    </row>
    <row r="844" spans="2:14" x14ac:dyDescent="0.2">
      <c r="B844" s="246"/>
      <c r="C844" s="247"/>
      <c r="D844" s="248"/>
      <c r="E844" s="249"/>
      <c r="F844" s="249"/>
      <c r="G844" s="255"/>
      <c r="H844" s="203"/>
      <c r="I844" s="224"/>
      <c r="J844" s="346"/>
      <c r="K844" s="267"/>
      <c r="L844" s="253"/>
      <c r="M844" s="254"/>
      <c r="N844" s="204"/>
    </row>
    <row r="845" spans="2:14" x14ac:dyDescent="0.2">
      <c r="B845" s="246"/>
      <c r="C845" s="247"/>
      <c r="D845" s="246"/>
      <c r="E845" s="249"/>
      <c r="F845" s="249"/>
      <c r="G845" s="262"/>
      <c r="H845" s="203"/>
      <c r="I845" s="224"/>
      <c r="J845" s="346"/>
      <c r="K845" s="265"/>
      <c r="L845" s="253"/>
      <c r="M845" s="254"/>
      <c r="N845" s="204"/>
    </row>
    <row r="846" spans="2:14" x14ac:dyDescent="0.2">
      <c r="B846" s="246"/>
      <c r="C846" s="247"/>
      <c r="D846" s="248"/>
      <c r="E846" s="249"/>
      <c r="F846" s="249"/>
      <c r="G846" s="255"/>
      <c r="H846" s="203"/>
      <c r="I846" s="224"/>
      <c r="J846" s="346"/>
      <c r="K846" s="267"/>
      <c r="L846" s="253"/>
      <c r="M846" s="254"/>
      <c r="N846" s="204"/>
    </row>
    <row r="847" spans="2:14" x14ac:dyDescent="0.2">
      <c r="B847" s="246"/>
      <c r="C847" s="247"/>
      <c r="D847" s="248"/>
      <c r="E847" s="249"/>
      <c r="F847" s="249"/>
      <c r="G847" s="255"/>
      <c r="H847" s="203"/>
      <c r="I847" s="224"/>
      <c r="J847" s="346"/>
      <c r="K847" s="267"/>
      <c r="L847" s="253"/>
      <c r="M847" s="254"/>
      <c r="N847" s="204"/>
    </row>
    <row r="848" spans="2:14" x14ac:dyDescent="0.2">
      <c r="B848" s="246"/>
      <c r="C848" s="247"/>
      <c r="D848" s="248"/>
      <c r="E848" s="249"/>
      <c r="F848" s="249"/>
      <c r="G848" s="255"/>
      <c r="H848" s="203"/>
      <c r="I848" s="224"/>
      <c r="J848" s="346"/>
      <c r="K848" s="267"/>
      <c r="L848" s="253"/>
      <c r="M848" s="254"/>
      <c r="N848" s="204"/>
    </row>
    <row r="849" spans="2:14" x14ac:dyDescent="0.2">
      <c r="B849" s="246"/>
      <c r="C849" s="247"/>
      <c r="D849" s="248"/>
      <c r="E849" s="249"/>
      <c r="F849" s="249"/>
      <c r="G849" s="255"/>
      <c r="H849" s="203"/>
      <c r="I849" s="224"/>
      <c r="J849" s="346"/>
      <c r="K849" s="267"/>
      <c r="L849" s="253"/>
      <c r="M849" s="254"/>
      <c r="N849" s="204"/>
    </row>
    <row r="850" spans="2:14" x14ac:dyDescent="0.2">
      <c r="B850" s="246"/>
      <c r="C850" s="247"/>
      <c r="D850" s="248"/>
      <c r="E850" s="249"/>
      <c r="F850" s="249"/>
      <c r="G850" s="255"/>
      <c r="H850" s="203"/>
      <c r="I850" s="224"/>
      <c r="J850" s="346"/>
      <c r="K850" s="267"/>
      <c r="L850" s="253"/>
      <c r="M850" s="254"/>
      <c r="N850" s="204"/>
    </row>
    <row r="851" spans="2:14" x14ac:dyDescent="0.2">
      <c r="B851" s="246"/>
      <c r="C851" s="247"/>
      <c r="D851" s="248"/>
      <c r="E851" s="249"/>
      <c r="F851" s="249"/>
      <c r="G851" s="255"/>
      <c r="H851" s="203"/>
      <c r="I851" s="224"/>
      <c r="J851" s="346"/>
      <c r="K851" s="267"/>
      <c r="L851" s="253"/>
      <c r="M851" s="254"/>
      <c r="N851" s="204"/>
    </row>
    <row r="852" spans="2:14" x14ac:dyDescent="0.2">
      <c r="B852" s="246"/>
      <c r="C852" s="247"/>
      <c r="D852" s="248"/>
      <c r="E852" s="249"/>
      <c r="F852" s="249"/>
      <c r="G852" s="255"/>
      <c r="H852" s="203"/>
      <c r="I852" s="224"/>
      <c r="J852" s="346"/>
      <c r="K852" s="267"/>
      <c r="L852" s="253"/>
      <c r="M852" s="254"/>
      <c r="N852" s="204"/>
    </row>
    <row r="853" spans="2:14" x14ac:dyDescent="0.2">
      <c r="B853" s="246"/>
      <c r="C853" s="247"/>
      <c r="D853" s="248"/>
      <c r="E853" s="249"/>
      <c r="F853" s="249"/>
      <c r="G853" s="255"/>
      <c r="H853" s="203"/>
      <c r="I853" s="224"/>
      <c r="J853" s="346"/>
      <c r="K853" s="268"/>
      <c r="L853" s="253"/>
      <c r="M853" s="254"/>
      <c r="N853" s="204"/>
    </row>
    <row r="854" spans="2:14" x14ac:dyDescent="0.2">
      <c r="B854" s="246"/>
      <c r="C854" s="247"/>
      <c r="D854" s="248"/>
      <c r="E854" s="249"/>
      <c r="F854" s="249"/>
      <c r="G854" s="255"/>
      <c r="H854" s="203"/>
      <c r="I854" s="224"/>
      <c r="J854" s="346"/>
      <c r="K854" s="268"/>
      <c r="L854" s="253"/>
      <c r="M854" s="254"/>
      <c r="N854" s="204"/>
    </row>
    <row r="855" spans="2:14" x14ac:dyDescent="0.2">
      <c r="B855" s="246"/>
      <c r="C855" s="256"/>
      <c r="D855" s="248"/>
      <c r="E855" s="249"/>
      <c r="F855" s="249"/>
      <c r="G855" s="255"/>
      <c r="H855" s="203"/>
      <c r="I855" s="224"/>
      <c r="J855" s="346"/>
      <c r="K855" s="268"/>
      <c r="L855" s="253"/>
      <c r="M855" s="254"/>
      <c r="N855" s="204"/>
    </row>
    <row r="856" spans="2:14" x14ac:dyDescent="0.2">
      <c r="B856" s="246"/>
      <c r="C856" s="247"/>
      <c r="D856" s="248"/>
      <c r="E856" s="249"/>
      <c r="F856" s="249"/>
      <c r="G856" s="255"/>
      <c r="H856" s="203"/>
      <c r="I856" s="224"/>
      <c r="J856" s="346"/>
      <c r="K856" s="267"/>
      <c r="L856" s="253"/>
      <c r="M856" s="254"/>
      <c r="N856" s="204"/>
    </row>
    <row r="857" spans="2:14" x14ac:dyDescent="0.2">
      <c r="B857" s="246"/>
      <c r="C857" s="256"/>
      <c r="D857" s="248"/>
      <c r="E857" s="249"/>
      <c r="F857" s="249"/>
      <c r="G857" s="255"/>
      <c r="H857" s="203"/>
      <c r="I857" s="224"/>
      <c r="J857" s="346"/>
      <c r="K857" s="267"/>
      <c r="L857" s="253"/>
      <c r="M857" s="254"/>
      <c r="N857" s="204"/>
    </row>
    <row r="858" spans="2:14" x14ac:dyDescent="0.2">
      <c r="B858" s="246"/>
      <c r="C858" s="247"/>
      <c r="D858" s="248"/>
      <c r="E858" s="249"/>
      <c r="F858" s="249"/>
      <c r="G858" s="255"/>
      <c r="H858" s="203"/>
      <c r="I858" s="224"/>
      <c r="J858" s="346"/>
      <c r="K858" s="267"/>
      <c r="L858" s="253"/>
      <c r="M858" s="254"/>
      <c r="N858" s="204"/>
    </row>
    <row r="859" spans="2:14" x14ac:dyDescent="0.2">
      <c r="B859" s="246"/>
      <c r="C859" s="247"/>
      <c r="D859" s="248"/>
      <c r="E859" s="249"/>
      <c r="F859" s="249"/>
      <c r="G859" s="255"/>
      <c r="H859" s="203"/>
      <c r="I859" s="224"/>
      <c r="J859" s="346"/>
      <c r="K859" s="267"/>
      <c r="L859" s="253"/>
      <c r="M859" s="254"/>
      <c r="N859" s="204"/>
    </row>
    <row r="860" spans="2:14" x14ac:dyDescent="0.2">
      <c r="B860" s="246"/>
      <c r="C860" s="247"/>
      <c r="D860" s="248"/>
      <c r="E860" s="249"/>
      <c r="F860" s="249"/>
      <c r="G860" s="255"/>
      <c r="H860" s="203"/>
      <c r="I860" s="224"/>
      <c r="J860" s="346"/>
      <c r="K860" s="267"/>
      <c r="L860" s="253"/>
      <c r="M860" s="254"/>
      <c r="N860" s="204"/>
    </row>
    <row r="861" spans="2:14" x14ac:dyDescent="0.2">
      <c r="B861" s="246"/>
      <c r="C861" s="247"/>
      <c r="D861" s="248"/>
      <c r="E861" s="249"/>
      <c r="F861" s="249"/>
      <c r="G861" s="255"/>
      <c r="H861" s="203"/>
      <c r="I861" s="224"/>
      <c r="J861" s="346"/>
      <c r="K861" s="267"/>
      <c r="L861" s="253"/>
      <c r="M861" s="254"/>
      <c r="N861" s="204"/>
    </row>
    <row r="862" spans="2:14" x14ac:dyDescent="0.2">
      <c r="B862" s="246"/>
      <c r="C862" s="247"/>
      <c r="D862" s="248"/>
      <c r="E862" s="249"/>
      <c r="F862" s="249"/>
      <c r="G862" s="255"/>
      <c r="H862" s="203"/>
      <c r="I862" s="224"/>
      <c r="J862" s="346"/>
      <c r="K862" s="267"/>
      <c r="L862" s="253"/>
      <c r="M862" s="254"/>
      <c r="N862" s="204"/>
    </row>
    <row r="863" spans="2:14" x14ac:dyDescent="0.2">
      <c r="B863" s="246"/>
      <c r="C863" s="247"/>
      <c r="D863" s="248"/>
      <c r="E863" s="249"/>
      <c r="F863" s="249"/>
      <c r="G863" s="255"/>
      <c r="H863" s="203"/>
      <c r="I863" s="224"/>
      <c r="J863" s="346"/>
      <c r="K863" s="267"/>
      <c r="L863" s="253"/>
      <c r="M863" s="254"/>
      <c r="N863" s="204"/>
    </row>
    <row r="864" spans="2:14" x14ac:dyDescent="0.2">
      <c r="B864" s="246"/>
      <c r="C864" s="247"/>
      <c r="D864" s="248"/>
      <c r="E864" s="249"/>
      <c r="F864" s="249"/>
      <c r="G864" s="255"/>
      <c r="H864" s="203"/>
      <c r="I864" s="224"/>
      <c r="J864" s="346"/>
      <c r="K864" s="267"/>
      <c r="L864" s="253"/>
      <c r="M864" s="254"/>
      <c r="N864" s="204"/>
    </row>
    <row r="865" spans="2:14" x14ac:dyDescent="0.2">
      <c r="B865" s="246"/>
      <c r="C865" s="247"/>
      <c r="D865" s="248"/>
      <c r="E865" s="249"/>
      <c r="F865" s="249"/>
      <c r="G865" s="255"/>
      <c r="H865" s="203"/>
      <c r="I865" s="224"/>
      <c r="J865" s="346"/>
      <c r="K865" s="267"/>
      <c r="L865" s="253"/>
      <c r="M865" s="254"/>
      <c r="N865" s="204"/>
    </row>
    <row r="866" spans="2:14" x14ac:dyDescent="0.2">
      <c r="B866" s="246"/>
      <c r="C866" s="247"/>
      <c r="D866" s="248"/>
      <c r="E866" s="249"/>
      <c r="F866" s="249"/>
      <c r="G866" s="255"/>
      <c r="H866" s="203"/>
      <c r="I866" s="224"/>
      <c r="J866" s="346"/>
      <c r="K866" s="267"/>
      <c r="L866" s="253"/>
      <c r="M866" s="254"/>
      <c r="N866" s="204"/>
    </row>
    <row r="867" spans="2:14" x14ac:dyDescent="0.2">
      <c r="B867" s="246"/>
      <c r="C867" s="256"/>
      <c r="D867" s="248"/>
      <c r="E867" s="249"/>
      <c r="F867" s="249"/>
      <c r="G867" s="199"/>
      <c r="H867" s="203"/>
      <c r="I867" s="224"/>
      <c r="J867" s="346"/>
      <c r="K867" s="267"/>
      <c r="L867" s="253"/>
      <c r="M867" s="254"/>
      <c r="N867" s="204"/>
    </row>
    <row r="868" spans="2:14" x14ac:dyDescent="0.2">
      <c r="B868" s="246"/>
      <c r="C868" s="256"/>
      <c r="D868" s="248"/>
      <c r="E868" s="249"/>
      <c r="F868" s="249"/>
      <c r="G868" s="199"/>
      <c r="H868" s="203"/>
      <c r="I868" s="224"/>
      <c r="J868" s="346"/>
      <c r="K868" s="267"/>
      <c r="L868" s="253"/>
      <c r="M868" s="254"/>
      <c r="N868" s="204"/>
    </row>
    <row r="869" spans="2:14" x14ac:dyDescent="0.2">
      <c r="B869" s="246"/>
      <c r="C869" s="247"/>
      <c r="D869" s="248"/>
      <c r="E869" s="249"/>
      <c r="F869" s="249"/>
      <c r="G869" s="255"/>
      <c r="H869" s="203"/>
      <c r="I869" s="224"/>
      <c r="J869" s="346"/>
      <c r="K869" s="267"/>
      <c r="L869" s="253"/>
      <c r="M869" s="254"/>
      <c r="N869" s="204"/>
    </row>
    <row r="870" spans="2:14" x14ac:dyDescent="0.2">
      <c r="B870" s="246"/>
      <c r="C870" s="247"/>
      <c r="D870" s="248"/>
      <c r="E870" s="249"/>
      <c r="F870" s="249"/>
      <c r="G870" s="255"/>
      <c r="H870" s="203"/>
      <c r="I870" s="224"/>
      <c r="J870" s="346"/>
      <c r="K870" s="267"/>
      <c r="L870" s="253"/>
      <c r="M870" s="254"/>
      <c r="N870" s="204"/>
    </row>
    <row r="871" spans="2:14" x14ac:dyDescent="0.2">
      <c r="B871" s="246"/>
      <c r="C871" s="247"/>
      <c r="D871" s="248"/>
      <c r="E871" s="249"/>
      <c r="F871" s="249"/>
      <c r="G871" s="255"/>
      <c r="H871" s="203"/>
      <c r="I871" s="224"/>
      <c r="J871" s="346"/>
      <c r="K871" s="267"/>
      <c r="L871" s="253"/>
      <c r="M871" s="254"/>
      <c r="N871" s="204"/>
    </row>
    <row r="872" spans="2:14" x14ac:dyDescent="0.2">
      <c r="B872" s="246"/>
      <c r="C872" s="247"/>
      <c r="D872" s="248"/>
      <c r="E872" s="249"/>
      <c r="F872" s="249"/>
      <c r="G872" s="255"/>
      <c r="H872" s="203"/>
      <c r="I872" s="224"/>
      <c r="J872" s="346"/>
      <c r="K872" s="267"/>
      <c r="L872" s="253"/>
      <c r="M872" s="254"/>
      <c r="N872" s="204"/>
    </row>
    <row r="873" spans="2:14" x14ac:dyDescent="0.2">
      <c r="B873" s="246"/>
      <c r="C873" s="247"/>
      <c r="D873" s="248"/>
      <c r="E873" s="249"/>
      <c r="F873" s="249"/>
      <c r="G873" s="255"/>
      <c r="H873" s="203"/>
      <c r="I873" s="224"/>
      <c r="J873" s="346"/>
      <c r="K873" s="267"/>
      <c r="L873" s="253"/>
      <c r="M873" s="254"/>
      <c r="N873" s="204"/>
    </row>
    <row r="874" spans="2:14" x14ac:dyDescent="0.2">
      <c r="B874" s="246"/>
      <c r="C874" s="256"/>
      <c r="D874" s="248"/>
      <c r="E874" s="249"/>
      <c r="F874" s="249"/>
      <c r="G874" s="255"/>
      <c r="H874" s="203"/>
      <c r="I874" s="224"/>
      <c r="J874" s="346"/>
      <c r="K874" s="267"/>
      <c r="L874" s="253"/>
      <c r="M874" s="254"/>
      <c r="N874" s="204"/>
    </row>
    <row r="875" spans="2:14" x14ac:dyDescent="0.2">
      <c r="B875" s="246"/>
      <c r="C875" s="247"/>
      <c r="D875" s="248"/>
      <c r="E875" s="249"/>
      <c r="F875" s="249"/>
      <c r="G875" s="255"/>
      <c r="H875" s="203"/>
      <c r="I875" s="224"/>
      <c r="J875" s="346"/>
      <c r="K875" s="267"/>
      <c r="L875" s="253"/>
      <c r="M875" s="254"/>
      <c r="N875" s="204"/>
    </row>
    <row r="876" spans="2:14" x14ac:dyDescent="0.2">
      <c r="B876" s="246"/>
      <c r="C876" s="247"/>
      <c r="D876" s="248"/>
      <c r="E876" s="249"/>
      <c r="F876" s="249"/>
      <c r="G876" s="255"/>
      <c r="H876" s="203"/>
      <c r="I876" s="224"/>
      <c r="J876" s="346"/>
      <c r="K876" s="267"/>
      <c r="L876" s="253"/>
      <c r="M876" s="254"/>
      <c r="N876" s="204"/>
    </row>
    <row r="877" spans="2:14" x14ac:dyDescent="0.2">
      <c r="B877" s="246"/>
      <c r="C877" s="256"/>
      <c r="D877" s="248"/>
      <c r="E877" s="249"/>
      <c r="F877" s="249"/>
      <c r="G877" s="199"/>
      <c r="H877" s="203"/>
      <c r="I877" s="224"/>
      <c r="J877" s="346"/>
      <c r="K877" s="267"/>
      <c r="L877" s="253"/>
      <c r="M877" s="254"/>
      <c r="N877" s="204"/>
    </row>
    <row r="878" spans="2:14" x14ac:dyDescent="0.2">
      <c r="B878" s="246"/>
      <c r="C878" s="247"/>
      <c r="D878" s="248"/>
      <c r="E878" s="249"/>
      <c r="F878" s="249"/>
      <c r="G878" s="255"/>
      <c r="H878" s="203"/>
      <c r="I878" s="224"/>
      <c r="J878" s="346"/>
      <c r="K878" s="267"/>
      <c r="L878" s="253"/>
      <c r="M878" s="254"/>
      <c r="N878" s="204"/>
    </row>
    <row r="879" spans="2:14" x14ac:dyDescent="0.2">
      <c r="B879" s="246"/>
      <c r="C879" s="256"/>
      <c r="D879" s="248"/>
      <c r="E879" s="249"/>
      <c r="F879" s="249"/>
      <c r="G879" s="255"/>
      <c r="H879" s="203"/>
      <c r="I879" s="224"/>
      <c r="J879" s="346"/>
      <c r="K879" s="267"/>
      <c r="L879" s="253"/>
      <c r="M879" s="254"/>
      <c r="N879" s="204"/>
    </row>
    <row r="880" spans="2:14" x14ac:dyDescent="0.2">
      <c r="B880" s="246"/>
      <c r="C880" s="247"/>
      <c r="D880" s="248"/>
      <c r="E880" s="249"/>
      <c r="F880" s="249"/>
      <c r="G880" s="255"/>
      <c r="H880" s="203"/>
      <c r="I880" s="224"/>
      <c r="J880" s="346"/>
      <c r="K880" s="275"/>
      <c r="L880" s="253"/>
      <c r="M880" s="254"/>
      <c r="N880" s="204"/>
    </row>
    <row r="881" spans="2:14" x14ac:dyDescent="0.2">
      <c r="B881" s="246"/>
      <c r="C881" s="247"/>
      <c r="D881" s="248"/>
      <c r="E881" s="249"/>
      <c r="F881" s="249"/>
      <c r="G881" s="255"/>
      <c r="H881" s="203"/>
      <c r="I881" s="224"/>
      <c r="J881" s="346"/>
      <c r="K881" s="267"/>
      <c r="L881" s="253"/>
      <c r="M881" s="254"/>
      <c r="N881" s="204"/>
    </row>
    <row r="882" spans="2:14" x14ac:dyDescent="0.2">
      <c r="B882" s="246"/>
      <c r="C882" s="247"/>
      <c r="D882" s="248"/>
      <c r="E882" s="249"/>
      <c r="F882" s="249"/>
      <c r="G882" s="255"/>
      <c r="H882" s="203"/>
      <c r="I882" s="224"/>
      <c r="J882" s="346"/>
      <c r="K882" s="267"/>
      <c r="L882" s="253"/>
      <c r="M882" s="254"/>
      <c r="N882" s="204"/>
    </row>
    <row r="883" spans="2:14" x14ac:dyDescent="0.2">
      <c r="B883" s="246"/>
      <c r="C883" s="247"/>
      <c r="D883" s="248"/>
      <c r="E883" s="249"/>
      <c r="F883" s="249"/>
      <c r="G883" s="255"/>
      <c r="H883" s="203"/>
      <c r="I883" s="224"/>
      <c r="J883" s="346"/>
      <c r="K883" s="267"/>
      <c r="L883" s="253"/>
      <c r="M883" s="254"/>
      <c r="N883" s="204"/>
    </row>
    <row r="884" spans="2:14" x14ac:dyDescent="0.2">
      <c r="B884" s="246"/>
      <c r="C884" s="247"/>
      <c r="D884" s="248"/>
      <c r="E884" s="249"/>
      <c r="F884" s="249"/>
      <c r="G884" s="255"/>
      <c r="H884" s="203"/>
      <c r="I884" s="224"/>
      <c r="J884" s="346"/>
      <c r="K884" s="267"/>
      <c r="L884" s="253"/>
      <c r="M884" s="254"/>
      <c r="N884" s="204"/>
    </row>
    <row r="885" spans="2:14" x14ac:dyDescent="0.2">
      <c r="B885" s="246"/>
      <c r="C885" s="247"/>
      <c r="D885" s="248"/>
      <c r="E885" s="249"/>
      <c r="F885" s="249"/>
      <c r="G885" s="255"/>
      <c r="H885" s="203"/>
      <c r="I885" s="224"/>
      <c r="J885" s="346"/>
      <c r="K885" s="267"/>
      <c r="L885" s="253"/>
      <c r="M885" s="254"/>
      <c r="N885" s="204"/>
    </row>
    <row r="886" spans="2:14" x14ac:dyDescent="0.2">
      <c r="B886" s="246"/>
      <c r="C886" s="247"/>
      <c r="D886" s="248"/>
      <c r="E886" s="249"/>
      <c r="F886" s="249"/>
      <c r="G886" s="255"/>
      <c r="H886" s="203"/>
      <c r="I886" s="224"/>
      <c r="J886" s="346"/>
      <c r="K886" s="267"/>
      <c r="L886" s="253"/>
      <c r="M886" s="254"/>
      <c r="N886" s="204"/>
    </row>
    <row r="887" spans="2:14" x14ac:dyDescent="0.2">
      <c r="B887" s="246"/>
      <c r="C887" s="247"/>
      <c r="D887" s="248"/>
      <c r="E887" s="249"/>
      <c r="F887" s="249"/>
      <c r="G887" s="255"/>
      <c r="H887" s="203"/>
      <c r="I887" s="224"/>
      <c r="J887" s="346"/>
      <c r="K887" s="267"/>
      <c r="L887" s="253"/>
      <c r="M887" s="254"/>
      <c r="N887" s="204"/>
    </row>
    <row r="888" spans="2:14" x14ac:dyDescent="0.2">
      <c r="B888" s="246"/>
      <c r="C888" s="247"/>
      <c r="D888" s="248"/>
      <c r="E888" s="249"/>
      <c r="F888" s="249"/>
      <c r="G888" s="255"/>
      <c r="H888" s="203"/>
      <c r="I888" s="224"/>
      <c r="J888" s="346"/>
      <c r="K888" s="267"/>
      <c r="L888" s="253"/>
      <c r="M888" s="254"/>
      <c r="N888" s="204"/>
    </row>
    <row r="889" spans="2:14" x14ac:dyDescent="0.2">
      <c r="B889" s="246"/>
      <c r="C889" s="247"/>
      <c r="D889" s="248"/>
      <c r="E889" s="249"/>
      <c r="F889" s="249"/>
      <c r="G889" s="255"/>
      <c r="H889" s="203"/>
      <c r="I889" s="224"/>
      <c r="J889" s="346"/>
      <c r="K889" s="267"/>
      <c r="L889" s="253"/>
      <c r="M889" s="254"/>
      <c r="N889" s="204"/>
    </row>
    <row r="890" spans="2:14" x14ac:dyDescent="0.2">
      <c r="B890" s="246"/>
      <c r="C890" s="247"/>
      <c r="D890" s="248"/>
      <c r="E890" s="249"/>
      <c r="F890" s="249"/>
      <c r="G890" s="255"/>
      <c r="H890" s="203"/>
      <c r="I890" s="224"/>
      <c r="J890" s="346"/>
      <c r="K890" s="267"/>
      <c r="L890" s="253"/>
      <c r="M890" s="254"/>
      <c r="N890" s="204"/>
    </row>
    <row r="891" spans="2:14" x14ac:dyDescent="0.2">
      <c r="B891" s="246"/>
      <c r="C891" s="247"/>
      <c r="D891" s="246"/>
      <c r="E891" s="249"/>
      <c r="F891" s="249"/>
      <c r="G891" s="255"/>
      <c r="H891" s="203"/>
      <c r="I891" s="224"/>
      <c r="J891" s="346"/>
      <c r="K891" s="267"/>
      <c r="L891" s="253"/>
      <c r="M891" s="254"/>
      <c r="N891" s="204"/>
    </row>
    <row r="892" spans="2:14" x14ac:dyDescent="0.2">
      <c r="B892" s="246"/>
      <c r="C892" s="247"/>
      <c r="D892" s="248"/>
      <c r="E892" s="249"/>
      <c r="F892" s="249"/>
      <c r="G892" s="255"/>
      <c r="H892" s="203"/>
      <c r="I892" s="224"/>
      <c r="J892" s="346"/>
      <c r="K892" s="267"/>
      <c r="L892" s="253"/>
      <c r="M892" s="254"/>
      <c r="N892" s="204"/>
    </row>
    <row r="893" spans="2:14" x14ac:dyDescent="0.2">
      <c r="B893" s="246"/>
      <c r="C893" s="256"/>
      <c r="D893" s="248"/>
      <c r="E893" s="249"/>
      <c r="F893" s="249"/>
      <c r="G893" s="255"/>
      <c r="H893" s="203"/>
      <c r="I893" s="224"/>
      <c r="J893" s="346"/>
      <c r="K893" s="267"/>
      <c r="L893" s="253"/>
      <c r="M893" s="254"/>
      <c r="N893" s="204"/>
    </row>
    <row r="894" spans="2:14" x14ac:dyDescent="0.2">
      <c r="B894" s="246"/>
      <c r="C894" s="256"/>
      <c r="D894" s="248"/>
      <c r="E894" s="249"/>
      <c r="F894" s="249"/>
      <c r="G894" s="255"/>
      <c r="H894" s="203"/>
      <c r="I894" s="224"/>
      <c r="J894" s="346"/>
      <c r="K894" s="267"/>
      <c r="L894" s="253"/>
      <c r="M894" s="254"/>
      <c r="N894" s="204"/>
    </row>
    <row r="895" spans="2:14" x14ac:dyDescent="0.2">
      <c r="B895" s="246"/>
      <c r="C895" s="247"/>
      <c r="D895" s="248"/>
      <c r="E895" s="249"/>
      <c r="F895" s="249"/>
      <c r="G895" s="255"/>
      <c r="H895" s="203"/>
      <c r="I895" s="224"/>
      <c r="J895" s="346"/>
      <c r="K895" s="267"/>
      <c r="L895" s="253"/>
      <c r="M895" s="254"/>
      <c r="N895" s="204"/>
    </row>
    <row r="896" spans="2:14" x14ac:dyDescent="0.2">
      <c r="B896" s="246"/>
      <c r="C896" s="247"/>
      <c r="D896" s="248"/>
      <c r="E896" s="249"/>
      <c r="F896" s="249"/>
      <c r="G896" s="255"/>
      <c r="H896" s="203"/>
      <c r="I896" s="224"/>
      <c r="J896" s="346"/>
      <c r="K896" s="267"/>
      <c r="L896" s="253"/>
      <c r="M896" s="254"/>
      <c r="N896" s="204"/>
    </row>
    <row r="897" spans="2:14" x14ac:dyDescent="0.2">
      <c r="B897" s="246"/>
      <c r="C897" s="256"/>
      <c r="D897" s="248"/>
      <c r="E897" s="249"/>
      <c r="F897" s="249"/>
      <c r="G897" s="199"/>
      <c r="H897" s="203"/>
      <c r="I897" s="224"/>
      <c r="J897" s="346"/>
      <c r="K897" s="267"/>
      <c r="L897" s="253"/>
      <c r="M897" s="254"/>
      <c r="N897" s="204"/>
    </row>
    <row r="898" spans="2:14" x14ac:dyDescent="0.2">
      <c r="B898" s="246"/>
      <c r="C898" s="247"/>
      <c r="D898" s="248"/>
      <c r="E898" s="249"/>
      <c r="F898" s="249"/>
      <c r="G898" s="255"/>
      <c r="H898" s="203"/>
      <c r="I898" s="224"/>
      <c r="J898" s="346"/>
      <c r="K898" s="267"/>
      <c r="L898" s="253"/>
      <c r="M898" s="254"/>
      <c r="N898" s="204"/>
    </row>
    <row r="899" spans="2:14" x14ac:dyDescent="0.2">
      <c r="B899" s="246"/>
      <c r="C899" s="256"/>
      <c r="D899" s="248"/>
      <c r="E899" s="249"/>
      <c r="F899" s="249"/>
      <c r="G899" s="255"/>
      <c r="H899" s="203"/>
      <c r="I899" s="224"/>
      <c r="J899" s="346"/>
      <c r="K899" s="267"/>
      <c r="L899" s="253"/>
      <c r="M899" s="254"/>
      <c r="N899" s="204"/>
    </row>
    <row r="900" spans="2:14" x14ac:dyDescent="0.2">
      <c r="B900" s="246"/>
      <c r="C900" s="247"/>
      <c r="D900" s="248"/>
      <c r="E900" s="249"/>
      <c r="F900" s="249"/>
      <c r="G900" s="255"/>
      <c r="H900" s="203"/>
      <c r="I900" s="224"/>
      <c r="J900" s="346"/>
      <c r="K900" s="267"/>
      <c r="L900" s="253"/>
      <c r="M900" s="254"/>
      <c r="N900" s="204"/>
    </row>
    <row r="901" spans="2:14" x14ac:dyDescent="0.2">
      <c r="B901" s="246"/>
      <c r="C901" s="256"/>
      <c r="D901" s="248"/>
      <c r="E901" s="249"/>
      <c r="F901" s="249"/>
      <c r="G901" s="255"/>
      <c r="H901" s="203"/>
      <c r="I901" s="224"/>
      <c r="J901" s="346"/>
      <c r="K901" s="268"/>
      <c r="L901" s="253"/>
      <c r="M901" s="254"/>
      <c r="N901" s="204"/>
    </row>
    <row r="902" spans="2:14" x14ac:dyDescent="0.2">
      <c r="B902" s="246"/>
      <c r="C902" s="256"/>
      <c r="D902" s="248"/>
      <c r="E902" s="249"/>
      <c r="F902" s="249"/>
      <c r="G902" s="255"/>
      <c r="H902" s="203"/>
      <c r="I902" s="224"/>
      <c r="J902" s="346"/>
      <c r="K902" s="267"/>
      <c r="L902" s="253"/>
      <c r="M902" s="254"/>
      <c r="N902" s="204"/>
    </row>
    <row r="903" spans="2:14" x14ac:dyDescent="0.2">
      <c r="B903" s="246"/>
      <c r="C903" s="256"/>
      <c r="D903" s="248"/>
      <c r="E903" s="249"/>
      <c r="F903" s="249"/>
      <c r="G903" s="199"/>
      <c r="H903" s="203"/>
      <c r="I903" s="224"/>
      <c r="J903" s="346"/>
      <c r="K903" s="267"/>
      <c r="L903" s="253"/>
      <c r="M903" s="254"/>
      <c r="N903" s="204"/>
    </row>
    <row r="904" spans="2:14" x14ac:dyDescent="0.2">
      <c r="B904" s="246"/>
      <c r="C904" s="256"/>
      <c r="D904" s="248"/>
      <c r="E904" s="249"/>
      <c r="F904" s="249"/>
      <c r="G904" s="199"/>
      <c r="H904" s="203"/>
      <c r="I904" s="224"/>
      <c r="J904" s="346"/>
      <c r="K904" s="267"/>
      <c r="L904" s="253"/>
      <c r="M904" s="254"/>
      <c r="N904" s="204"/>
    </row>
    <row r="905" spans="2:14" x14ac:dyDescent="0.2">
      <c r="B905" s="246"/>
      <c r="C905" s="256"/>
      <c r="D905" s="248"/>
      <c r="E905" s="249"/>
      <c r="F905" s="249"/>
      <c r="G905" s="199"/>
      <c r="H905" s="203"/>
      <c r="I905" s="224"/>
      <c r="J905" s="346"/>
      <c r="K905" s="267"/>
      <c r="L905" s="253"/>
      <c r="M905" s="254"/>
      <c r="N905" s="204"/>
    </row>
    <row r="906" spans="2:14" x14ac:dyDescent="0.2">
      <c r="B906" s="246"/>
      <c r="C906" s="247"/>
      <c r="D906" s="248"/>
      <c r="E906" s="249"/>
      <c r="F906" s="249"/>
      <c r="G906" s="255"/>
      <c r="H906" s="203"/>
      <c r="I906" s="224"/>
      <c r="J906" s="346"/>
      <c r="K906" s="267"/>
      <c r="L906" s="253"/>
      <c r="M906" s="254"/>
      <c r="N906" s="204"/>
    </row>
    <row r="907" spans="2:14" x14ac:dyDescent="0.2">
      <c r="B907" s="246"/>
      <c r="C907" s="247"/>
      <c r="D907" s="248"/>
      <c r="E907" s="249"/>
      <c r="F907" s="249"/>
      <c r="G907" s="255"/>
      <c r="H907" s="203"/>
      <c r="I907" s="224"/>
      <c r="J907" s="346"/>
      <c r="K907" s="267"/>
      <c r="L907" s="253"/>
      <c r="M907" s="254"/>
      <c r="N907" s="204"/>
    </row>
    <row r="908" spans="2:14" x14ac:dyDescent="0.2">
      <c r="B908" s="246"/>
      <c r="C908" s="256"/>
      <c r="D908" s="248"/>
      <c r="E908" s="249"/>
      <c r="F908" s="249"/>
      <c r="G908" s="255"/>
      <c r="H908" s="203"/>
      <c r="I908" s="224"/>
      <c r="J908" s="346"/>
      <c r="K908" s="267"/>
      <c r="L908" s="253"/>
      <c r="M908" s="254"/>
      <c r="N908" s="204"/>
    </row>
    <row r="909" spans="2:14" x14ac:dyDescent="0.2">
      <c r="B909" s="246"/>
      <c r="C909" s="256"/>
      <c r="D909" s="248"/>
      <c r="E909" s="249"/>
      <c r="F909" s="249"/>
      <c r="G909" s="255"/>
      <c r="H909" s="203"/>
      <c r="I909" s="224"/>
      <c r="J909" s="346"/>
      <c r="K909" s="267"/>
      <c r="L909" s="253"/>
      <c r="M909" s="254"/>
      <c r="N909" s="204"/>
    </row>
    <row r="910" spans="2:14" x14ac:dyDescent="0.2">
      <c r="B910" s="246"/>
      <c r="C910" s="247"/>
      <c r="D910" s="248"/>
      <c r="E910" s="249"/>
      <c r="F910" s="249"/>
      <c r="G910" s="255"/>
      <c r="H910" s="203"/>
      <c r="I910" s="224"/>
      <c r="J910" s="346"/>
      <c r="K910" s="267"/>
      <c r="L910" s="253"/>
      <c r="M910" s="254"/>
      <c r="N910" s="204"/>
    </row>
    <row r="911" spans="2:14" x14ac:dyDescent="0.2">
      <c r="B911" s="246"/>
      <c r="C911" s="256"/>
      <c r="D911" s="248"/>
      <c r="E911" s="249"/>
      <c r="F911" s="249"/>
      <c r="G911" s="255"/>
      <c r="H911" s="203"/>
      <c r="I911" s="224"/>
      <c r="J911" s="346"/>
      <c r="K911" s="267"/>
      <c r="L911" s="253"/>
      <c r="M911" s="254"/>
      <c r="N911" s="204"/>
    </row>
    <row r="912" spans="2:14" x14ac:dyDescent="0.2">
      <c r="B912" s="246"/>
      <c r="C912" s="256"/>
      <c r="D912" s="248"/>
      <c r="E912" s="249"/>
      <c r="F912" s="249"/>
      <c r="G912" s="199"/>
      <c r="H912" s="203"/>
      <c r="I912" s="224"/>
      <c r="J912" s="346"/>
      <c r="K912" s="267"/>
      <c r="L912" s="253"/>
      <c r="M912" s="254"/>
      <c r="N912" s="204"/>
    </row>
    <row r="913" spans="2:14" x14ac:dyDescent="0.2">
      <c r="B913" s="246"/>
      <c r="C913" s="247"/>
      <c r="D913" s="248"/>
      <c r="E913" s="249"/>
      <c r="F913" s="249"/>
      <c r="G913" s="255"/>
      <c r="H913" s="203"/>
      <c r="I913" s="224"/>
      <c r="J913" s="346"/>
      <c r="K913" s="267"/>
      <c r="L913" s="253"/>
      <c r="M913" s="254"/>
      <c r="N913" s="204"/>
    </row>
    <row r="914" spans="2:14" x14ac:dyDescent="0.2">
      <c r="B914" s="246"/>
      <c r="C914" s="256"/>
      <c r="D914" s="248"/>
      <c r="E914" s="249"/>
      <c r="F914" s="249"/>
      <c r="G914" s="255"/>
      <c r="H914" s="203"/>
      <c r="I914" s="224"/>
      <c r="J914" s="346"/>
      <c r="K914" s="267"/>
      <c r="L914" s="253"/>
      <c r="M914" s="254"/>
      <c r="N914" s="204"/>
    </row>
    <row r="915" spans="2:14" x14ac:dyDescent="0.2">
      <c r="B915" s="246"/>
      <c r="C915" s="256"/>
      <c r="D915" s="248"/>
      <c r="E915" s="249"/>
      <c r="F915" s="249"/>
      <c r="G915" s="255"/>
      <c r="H915" s="203"/>
      <c r="I915" s="224"/>
      <c r="J915" s="346"/>
      <c r="K915" s="267"/>
      <c r="L915" s="253"/>
      <c r="M915" s="254"/>
      <c r="N915" s="204"/>
    </row>
    <row r="916" spans="2:14" x14ac:dyDescent="0.2">
      <c r="B916" s="246"/>
      <c r="C916" s="256"/>
      <c r="D916" s="248"/>
      <c r="E916" s="249"/>
      <c r="F916" s="249"/>
      <c r="G916" s="255"/>
      <c r="H916" s="203"/>
      <c r="I916" s="224"/>
      <c r="J916" s="346"/>
      <c r="K916" s="267"/>
      <c r="L916" s="253"/>
      <c r="M916" s="254"/>
      <c r="N916" s="204"/>
    </row>
    <row r="917" spans="2:14" x14ac:dyDescent="0.2">
      <c r="B917" s="246"/>
      <c r="C917" s="256"/>
      <c r="D917" s="248"/>
      <c r="E917" s="249"/>
      <c r="F917" s="249"/>
      <c r="G917" s="255"/>
      <c r="H917" s="203"/>
      <c r="I917" s="224"/>
      <c r="J917" s="346"/>
      <c r="K917" s="267"/>
      <c r="L917" s="253"/>
      <c r="M917" s="254"/>
      <c r="N917" s="204"/>
    </row>
    <row r="918" spans="2:14" x14ac:dyDescent="0.2">
      <c r="B918" s="246"/>
      <c r="C918" s="256"/>
      <c r="D918" s="248"/>
      <c r="E918" s="249"/>
      <c r="F918" s="249"/>
      <c r="G918" s="199"/>
      <c r="H918" s="203"/>
      <c r="I918" s="224"/>
      <c r="J918" s="346"/>
      <c r="K918" s="267"/>
      <c r="L918" s="253"/>
      <c r="M918" s="254"/>
      <c r="N918" s="204"/>
    </row>
    <row r="919" spans="2:14" x14ac:dyDescent="0.2">
      <c r="B919" s="246"/>
      <c r="C919" s="256"/>
      <c r="D919" s="248"/>
      <c r="E919" s="249"/>
      <c r="F919" s="249"/>
      <c r="G919" s="255"/>
      <c r="H919" s="203"/>
      <c r="I919" s="224"/>
      <c r="J919" s="346"/>
      <c r="K919" s="267"/>
      <c r="L919" s="253"/>
      <c r="M919" s="254"/>
      <c r="N919" s="204"/>
    </row>
    <row r="920" spans="2:14" x14ac:dyDescent="0.2">
      <c r="B920" s="246"/>
      <c r="C920" s="247"/>
      <c r="D920" s="248"/>
      <c r="E920" s="249"/>
      <c r="F920" s="249"/>
      <c r="G920" s="255"/>
      <c r="H920" s="203"/>
      <c r="I920" s="224"/>
      <c r="J920" s="346"/>
      <c r="K920" s="267"/>
      <c r="L920" s="253"/>
      <c r="M920" s="254"/>
      <c r="N920" s="204"/>
    </row>
    <row r="921" spans="2:14" x14ac:dyDescent="0.2">
      <c r="B921" s="246"/>
      <c r="C921" s="256"/>
      <c r="D921" s="248"/>
      <c r="E921" s="249"/>
      <c r="F921" s="249"/>
      <c r="G921" s="255"/>
      <c r="H921" s="203"/>
      <c r="I921" s="224"/>
      <c r="J921" s="346"/>
      <c r="K921" s="267"/>
      <c r="L921" s="253"/>
      <c r="M921" s="254"/>
      <c r="N921" s="204"/>
    </row>
    <row r="922" spans="2:14" x14ac:dyDescent="0.2">
      <c r="B922" s="246"/>
      <c r="C922" s="256"/>
      <c r="D922" s="248"/>
      <c r="E922" s="249"/>
      <c r="F922" s="249"/>
      <c r="G922" s="255"/>
      <c r="H922" s="203"/>
      <c r="I922" s="224"/>
      <c r="J922" s="346"/>
      <c r="K922" s="267"/>
      <c r="L922" s="253"/>
      <c r="M922" s="254"/>
      <c r="N922" s="204"/>
    </row>
    <row r="923" spans="2:14" x14ac:dyDescent="0.2">
      <c r="B923" s="246"/>
      <c r="C923" s="247"/>
      <c r="D923" s="248"/>
      <c r="E923" s="249"/>
      <c r="F923" s="249"/>
      <c r="G923" s="255"/>
      <c r="H923" s="203"/>
      <c r="I923" s="224"/>
      <c r="J923" s="346"/>
      <c r="K923" s="267"/>
      <c r="L923" s="253"/>
      <c r="M923" s="254"/>
      <c r="N923" s="204"/>
    </row>
    <row r="924" spans="2:14" x14ac:dyDescent="0.2">
      <c r="B924" s="246"/>
      <c r="C924" s="247"/>
      <c r="D924" s="248"/>
      <c r="E924" s="249"/>
      <c r="F924" s="249"/>
      <c r="G924" s="255"/>
      <c r="H924" s="203"/>
      <c r="I924" s="224"/>
      <c r="J924" s="346"/>
      <c r="K924" s="267"/>
      <c r="L924" s="253"/>
      <c r="M924" s="254"/>
      <c r="N924" s="204"/>
    </row>
    <row r="925" spans="2:14" x14ac:dyDescent="0.2">
      <c r="B925" s="246"/>
      <c r="C925" s="247"/>
      <c r="D925" s="248"/>
      <c r="E925" s="249"/>
      <c r="F925" s="249"/>
      <c r="G925" s="255"/>
      <c r="H925" s="203"/>
      <c r="I925" s="224"/>
      <c r="J925" s="346"/>
      <c r="K925" s="267"/>
      <c r="L925" s="253"/>
      <c r="M925" s="254"/>
      <c r="N925" s="204"/>
    </row>
    <row r="926" spans="2:14" x14ac:dyDescent="0.2">
      <c r="B926" s="246"/>
      <c r="C926" s="247"/>
      <c r="D926" s="248"/>
      <c r="E926" s="249"/>
      <c r="F926" s="249"/>
      <c r="G926" s="255"/>
      <c r="H926" s="203"/>
      <c r="I926" s="224"/>
      <c r="J926" s="346"/>
      <c r="K926" s="267"/>
      <c r="L926" s="253"/>
      <c r="M926" s="254"/>
      <c r="N926" s="204"/>
    </row>
    <row r="927" spans="2:14" x14ac:dyDescent="0.2">
      <c r="B927" s="246"/>
      <c r="C927" s="247"/>
      <c r="D927" s="248"/>
      <c r="E927" s="249"/>
      <c r="F927" s="249"/>
      <c r="G927" s="255"/>
      <c r="H927" s="203"/>
      <c r="I927" s="224"/>
      <c r="J927" s="346"/>
      <c r="K927" s="267"/>
      <c r="L927" s="253"/>
      <c r="M927" s="254"/>
      <c r="N927" s="204"/>
    </row>
    <row r="928" spans="2:14" x14ac:dyDescent="0.2">
      <c r="B928" s="246"/>
      <c r="C928" s="247"/>
      <c r="D928" s="248"/>
      <c r="E928" s="249"/>
      <c r="F928" s="249"/>
      <c r="G928" s="255"/>
      <c r="H928" s="203"/>
      <c r="I928" s="224"/>
      <c r="J928" s="346"/>
      <c r="K928" s="267"/>
      <c r="L928" s="253"/>
      <c r="M928" s="254"/>
      <c r="N928" s="204"/>
    </row>
    <row r="929" spans="2:14" x14ac:dyDescent="0.2">
      <c r="B929" s="246"/>
      <c r="C929" s="256"/>
      <c r="D929" s="248"/>
      <c r="E929" s="249"/>
      <c r="F929" s="249"/>
      <c r="G929" s="255"/>
      <c r="H929" s="203"/>
      <c r="I929" s="224"/>
      <c r="J929" s="346"/>
      <c r="K929" s="267"/>
      <c r="L929" s="253"/>
      <c r="M929" s="254"/>
      <c r="N929" s="204"/>
    </row>
    <row r="930" spans="2:14" x14ac:dyDescent="0.2">
      <c r="B930" s="246"/>
      <c r="C930" s="247"/>
      <c r="D930" s="248"/>
      <c r="E930" s="249"/>
      <c r="F930" s="249"/>
      <c r="G930" s="255"/>
      <c r="H930" s="203"/>
      <c r="I930" s="224"/>
      <c r="J930" s="346"/>
      <c r="K930" s="267"/>
      <c r="L930" s="253"/>
      <c r="M930" s="254"/>
      <c r="N930" s="204"/>
    </row>
    <row r="931" spans="2:14" x14ac:dyDescent="0.2">
      <c r="B931" s="246"/>
      <c r="C931" s="256"/>
      <c r="D931" s="248"/>
      <c r="E931" s="249"/>
      <c r="F931" s="249"/>
      <c r="G931" s="255"/>
      <c r="H931" s="203"/>
      <c r="I931" s="224"/>
      <c r="J931" s="346"/>
      <c r="K931" s="267"/>
      <c r="L931" s="253"/>
      <c r="M931" s="254"/>
      <c r="N931" s="204"/>
    </row>
    <row r="932" spans="2:14" x14ac:dyDescent="0.2">
      <c r="B932" s="246"/>
      <c r="C932" s="256"/>
      <c r="D932" s="248"/>
      <c r="E932" s="249"/>
      <c r="F932" s="249"/>
      <c r="G932" s="255"/>
      <c r="H932" s="203"/>
      <c r="I932" s="224"/>
      <c r="J932" s="346"/>
      <c r="K932" s="267"/>
      <c r="L932" s="253"/>
      <c r="M932" s="254"/>
      <c r="N932" s="204"/>
    </row>
    <row r="933" spans="2:14" x14ac:dyDescent="0.2">
      <c r="B933" s="246"/>
      <c r="C933" s="256"/>
      <c r="D933" s="248"/>
      <c r="E933" s="249"/>
      <c r="F933" s="249"/>
      <c r="G933" s="255"/>
      <c r="H933" s="203"/>
      <c r="I933" s="224"/>
      <c r="J933" s="346"/>
      <c r="K933" s="267"/>
      <c r="L933" s="253"/>
      <c r="M933" s="254"/>
      <c r="N933" s="204"/>
    </row>
    <row r="934" spans="2:14" x14ac:dyDescent="0.2">
      <c r="B934" s="246"/>
      <c r="C934" s="247"/>
      <c r="D934" s="248"/>
      <c r="E934" s="249"/>
      <c r="F934" s="249"/>
      <c r="G934" s="255"/>
      <c r="H934" s="203"/>
      <c r="I934" s="224"/>
      <c r="J934" s="346"/>
      <c r="K934" s="267"/>
      <c r="L934" s="253"/>
      <c r="M934" s="254"/>
      <c r="N934" s="204"/>
    </row>
    <row r="935" spans="2:14" x14ac:dyDescent="0.2">
      <c r="B935" s="246"/>
      <c r="C935" s="256"/>
      <c r="D935" s="248"/>
      <c r="E935" s="249"/>
      <c r="F935" s="249"/>
      <c r="G935" s="255"/>
      <c r="H935" s="203"/>
      <c r="I935" s="224"/>
      <c r="J935" s="346"/>
      <c r="K935" s="267"/>
      <c r="L935" s="253"/>
      <c r="M935" s="254"/>
      <c r="N935" s="204"/>
    </row>
    <row r="936" spans="2:14" x14ac:dyDescent="0.2">
      <c r="B936" s="246"/>
      <c r="C936" s="256"/>
      <c r="D936" s="248"/>
      <c r="E936" s="249"/>
      <c r="F936" s="249"/>
      <c r="G936" s="199"/>
      <c r="H936" s="203"/>
      <c r="I936" s="224"/>
      <c r="J936" s="346"/>
      <c r="K936" s="267"/>
      <c r="L936" s="253"/>
      <c r="M936" s="254"/>
      <c r="N936" s="204"/>
    </row>
    <row r="937" spans="2:14" x14ac:dyDescent="0.2">
      <c r="B937" s="246"/>
      <c r="C937" s="247"/>
      <c r="D937" s="248"/>
      <c r="E937" s="249"/>
      <c r="F937" s="249"/>
      <c r="G937" s="255"/>
      <c r="H937" s="203"/>
      <c r="I937" s="224"/>
      <c r="J937" s="346"/>
      <c r="K937" s="267"/>
      <c r="L937" s="253"/>
      <c r="M937" s="254"/>
      <c r="N937" s="204"/>
    </row>
    <row r="938" spans="2:14" x14ac:dyDescent="0.2">
      <c r="B938" s="246"/>
      <c r="C938" s="247"/>
      <c r="D938" s="248"/>
      <c r="E938" s="249"/>
      <c r="F938" s="249"/>
      <c r="G938" s="255"/>
      <c r="H938" s="203"/>
      <c r="I938" s="224"/>
      <c r="J938" s="346"/>
      <c r="K938" s="267"/>
      <c r="L938" s="253"/>
      <c r="M938" s="254"/>
      <c r="N938" s="204"/>
    </row>
    <row r="939" spans="2:14" x14ac:dyDescent="0.2">
      <c r="B939" s="246"/>
      <c r="C939" s="247"/>
      <c r="D939" s="248"/>
      <c r="E939" s="249"/>
      <c r="F939" s="249"/>
      <c r="G939" s="255"/>
      <c r="H939" s="203"/>
      <c r="I939" s="224"/>
      <c r="J939" s="346"/>
      <c r="K939" s="267"/>
      <c r="L939" s="253"/>
      <c r="M939" s="254"/>
      <c r="N939" s="204"/>
    </row>
    <row r="940" spans="2:14" x14ac:dyDescent="0.2">
      <c r="B940" s="246"/>
      <c r="C940" s="247"/>
      <c r="D940" s="248"/>
      <c r="E940" s="249"/>
      <c r="F940" s="249"/>
      <c r="G940" s="255"/>
      <c r="H940" s="203"/>
      <c r="I940" s="224"/>
      <c r="J940" s="346"/>
      <c r="K940" s="267"/>
      <c r="L940" s="253"/>
      <c r="M940" s="254"/>
      <c r="N940" s="204"/>
    </row>
    <row r="941" spans="2:14" x14ac:dyDescent="0.2">
      <c r="B941" s="246"/>
      <c r="C941" s="247"/>
      <c r="D941" s="248"/>
      <c r="E941" s="249"/>
      <c r="F941" s="249"/>
      <c r="G941" s="255"/>
      <c r="H941" s="203"/>
      <c r="I941" s="224"/>
      <c r="J941" s="346"/>
      <c r="K941" s="267"/>
      <c r="L941" s="253"/>
      <c r="M941" s="254"/>
      <c r="N941" s="204"/>
    </row>
    <row r="942" spans="2:14" x14ac:dyDescent="0.2">
      <c r="B942" s="246"/>
      <c r="C942" s="247"/>
      <c r="D942" s="248"/>
      <c r="E942" s="249"/>
      <c r="F942" s="249"/>
      <c r="G942" s="255"/>
      <c r="H942" s="203"/>
      <c r="I942" s="224"/>
      <c r="J942" s="346"/>
      <c r="K942" s="267"/>
      <c r="L942" s="253"/>
      <c r="M942" s="254"/>
      <c r="N942" s="204"/>
    </row>
    <row r="943" spans="2:14" x14ac:dyDescent="0.2">
      <c r="B943" s="246"/>
      <c r="C943" s="247"/>
      <c r="D943" s="248"/>
      <c r="E943" s="249"/>
      <c r="F943" s="249"/>
      <c r="G943" s="255"/>
      <c r="H943" s="203"/>
      <c r="I943" s="224"/>
      <c r="J943" s="346"/>
      <c r="K943" s="267"/>
      <c r="L943" s="253"/>
      <c r="M943" s="254"/>
      <c r="N943" s="204"/>
    </row>
    <row r="944" spans="2:14" x14ac:dyDescent="0.2">
      <c r="B944" s="246"/>
      <c r="C944" s="256"/>
      <c r="D944" s="248"/>
      <c r="E944" s="249"/>
      <c r="F944" s="249"/>
      <c r="G944" s="255"/>
      <c r="H944" s="203"/>
      <c r="I944" s="224"/>
      <c r="J944" s="346"/>
      <c r="K944" s="267"/>
      <c r="L944" s="253"/>
      <c r="M944" s="254"/>
      <c r="N944" s="204"/>
    </row>
    <row r="945" spans="2:14" x14ac:dyDescent="0.2">
      <c r="B945" s="246"/>
      <c r="C945" s="247"/>
      <c r="D945" s="248"/>
      <c r="E945" s="249"/>
      <c r="F945" s="249"/>
      <c r="G945" s="255"/>
      <c r="H945" s="203"/>
      <c r="I945" s="224"/>
      <c r="J945" s="346"/>
      <c r="K945" s="267"/>
      <c r="L945" s="253"/>
      <c r="M945" s="254"/>
      <c r="N945" s="204"/>
    </row>
    <row r="946" spans="2:14" x14ac:dyDescent="0.2">
      <c r="B946" s="246"/>
      <c r="C946" s="256"/>
      <c r="D946" s="248"/>
      <c r="E946" s="249"/>
      <c r="F946" s="249"/>
      <c r="G946" s="255"/>
      <c r="H946" s="203"/>
      <c r="I946" s="224"/>
      <c r="J946" s="346"/>
      <c r="K946" s="267"/>
      <c r="L946" s="253"/>
      <c r="M946" s="254"/>
      <c r="N946" s="204"/>
    </row>
    <row r="947" spans="2:14" x14ac:dyDescent="0.2">
      <c r="B947" s="246"/>
      <c r="C947" s="256"/>
      <c r="D947" s="248"/>
      <c r="E947" s="249"/>
      <c r="F947" s="249"/>
      <c r="G947" s="199"/>
      <c r="H947" s="203"/>
      <c r="I947" s="224"/>
      <c r="J947" s="346"/>
      <c r="K947" s="267"/>
      <c r="L947" s="253"/>
      <c r="M947" s="254"/>
      <c r="N947" s="204"/>
    </row>
    <row r="948" spans="2:14" x14ac:dyDescent="0.2">
      <c r="B948" s="246"/>
      <c r="C948" s="256"/>
      <c r="D948" s="248"/>
      <c r="E948" s="249"/>
      <c r="F948" s="249"/>
      <c r="G948" s="255"/>
      <c r="H948" s="203"/>
      <c r="I948" s="224"/>
      <c r="J948" s="346"/>
      <c r="K948" s="267"/>
      <c r="L948" s="253"/>
      <c r="M948" s="254"/>
      <c r="N948" s="204"/>
    </row>
    <row r="949" spans="2:14" x14ac:dyDescent="0.2">
      <c r="B949" s="246"/>
      <c r="C949" s="256"/>
      <c r="D949" s="248"/>
      <c r="E949" s="249"/>
      <c r="F949" s="249"/>
      <c r="G949" s="255"/>
      <c r="H949" s="203"/>
      <c r="I949" s="224"/>
      <c r="J949" s="346"/>
      <c r="K949" s="267"/>
      <c r="L949" s="253"/>
      <c r="M949" s="254"/>
      <c r="N949" s="204"/>
    </row>
    <row r="950" spans="2:14" x14ac:dyDescent="0.2">
      <c r="B950" s="246"/>
      <c r="C950" s="256"/>
      <c r="D950" s="248"/>
      <c r="E950" s="249"/>
      <c r="F950" s="249"/>
      <c r="G950" s="255"/>
      <c r="H950" s="203"/>
      <c r="I950" s="224"/>
      <c r="J950" s="346"/>
      <c r="K950" s="267"/>
      <c r="L950" s="253"/>
      <c r="M950" s="254"/>
      <c r="N950" s="204"/>
    </row>
    <row r="951" spans="2:14" x14ac:dyDescent="0.2">
      <c r="B951" s="246"/>
      <c r="C951" s="256"/>
      <c r="D951" s="248"/>
      <c r="E951" s="249"/>
      <c r="F951" s="249"/>
      <c r="G951" s="199"/>
      <c r="H951" s="203"/>
      <c r="I951" s="224"/>
      <c r="J951" s="346"/>
      <c r="K951" s="267"/>
      <c r="L951" s="253"/>
      <c r="M951" s="254"/>
      <c r="N951" s="204"/>
    </row>
    <row r="952" spans="2:14" x14ac:dyDescent="0.2">
      <c r="B952" s="246"/>
      <c r="C952" s="256"/>
      <c r="D952" s="248"/>
      <c r="E952" s="249"/>
      <c r="F952" s="249"/>
      <c r="G952" s="199"/>
      <c r="H952" s="203"/>
      <c r="I952" s="224"/>
      <c r="J952" s="346"/>
      <c r="K952" s="267"/>
      <c r="L952" s="253"/>
      <c r="M952" s="254"/>
      <c r="N952" s="204"/>
    </row>
    <row r="953" spans="2:14" x14ac:dyDescent="0.2">
      <c r="B953" s="246"/>
      <c r="C953" s="256"/>
      <c r="D953" s="248"/>
      <c r="E953" s="249"/>
      <c r="F953" s="249"/>
      <c r="G953" s="255"/>
      <c r="H953" s="203"/>
      <c r="I953" s="224"/>
      <c r="J953" s="346"/>
      <c r="K953" s="267"/>
      <c r="L953" s="253"/>
      <c r="M953" s="254"/>
      <c r="N953" s="204"/>
    </row>
    <row r="954" spans="2:14" x14ac:dyDescent="0.2">
      <c r="B954" s="246"/>
      <c r="C954" s="256"/>
      <c r="D954" s="248"/>
      <c r="E954" s="249"/>
      <c r="F954" s="249"/>
      <c r="G954" s="255"/>
      <c r="H954" s="203"/>
      <c r="I954" s="224"/>
      <c r="J954" s="346"/>
      <c r="K954" s="267"/>
      <c r="L954" s="253"/>
      <c r="M954" s="254"/>
      <c r="N954" s="204"/>
    </row>
    <row r="955" spans="2:14" x14ac:dyDescent="0.2">
      <c r="B955" s="246"/>
      <c r="C955" s="256"/>
      <c r="D955" s="248"/>
      <c r="E955" s="249"/>
      <c r="F955" s="249"/>
      <c r="G955" s="255"/>
      <c r="H955" s="203"/>
      <c r="I955" s="224"/>
      <c r="J955" s="346"/>
      <c r="K955" s="267"/>
      <c r="L955" s="253"/>
      <c r="M955" s="254"/>
      <c r="N955" s="204"/>
    </row>
    <row r="956" spans="2:14" x14ac:dyDescent="0.2">
      <c r="B956" s="246"/>
      <c r="C956" s="256"/>
      <c r="D956" s="248"/>
      <c r="E956" s="249"/>
      <c r="F956" s="249"/>
      <c r="G956" s="255"/>
      <c r="H956" s="203"/>
      <c r="I956" s="224"/>
      <c r="J956" s="346"/>
      <c r="K956" s="267"/>
      <c r="L956" s="253"/>
      <c r="M956" s="254"/>
      <c r="N956" s="204"/>
    </row>
    <row r="957" spans="2:14" x14ac:dyDescent="0.2">
      <c r="B957" s="246"/>
      <c r="C957" s="256"/>
      <c r="D957" s="248"/>
      <c r="E957" s="249"/>
      <c r="F957" s="249"/>
      <c r="G957" s="255"/>
      <c r="H957" s="203"/>
      <c r="I957" s="224"/>
      <c r="J957" s="346"/>
      <c r="K957" s="267"/>
      <c r="L957" s="253"/>
      <c r="M957" s="254"/>
      <c r="N957" s="204"/>
    </row>
    <row r="958" spans="2:14" x14ac:dyDescent="0.2">
      <c r="B958" s="246"/>
      <c r="C958" s="256"/>
      <c r="D958" s="248"/>
      <c r="E958" s="249"/>
      <c r="F958" s="249"/>
      <c r="G958" s="255"/>
      <c r="H958" s="203"/>
      <c r="I958" s="224"/>
      <c r="J958" s="346"/>
      <c r="K958" s="267"/>
      <c r="L958" s="253"/>
      <c r="M958" s="254"/>
      <c r="N958" s="204"/>
    </row>
    <row r="959" spans="2:14" x14ac:dyDescent="0.2">
      <c r="B959" s="246"/>
      <c r="C959" s="256"/>
      <c r="D959" s="248"/>
      <c r="E959" s="249"/>
      <c r="F959" s="249"/>
      <c r="G959" s="255"/>
      <c r="H959" s="203"/>
      <c r="I959" s="224"/>
      <c r="J959" s="346"/>
      <c r="K959" s="267"/>
      <c r="L959" s="253"/>
      <c r="M959" s="254"/>
      <c r="N959" s="204"/>
    </row>
    <row r="960" spans="2:14" x14ac:dyDescent="0.2">
      <c r="B960" s="246"/>
      <c r="C960" s="256"/>
      <c r="D960" s="248"/>
      <c r="E960" s="249"/>
      <c r="F960" s="249"/>
      <c r="G960" s="255"/>
      <c r="H960" s="203"/>
      <c r="I960" s="224"/>
      <c r="J960" s="346"/>
      <c r="K960" s="267"/>
      <c r="L960" s="253"/>
      <c r="M960" s="254"/>
      <c r="N960" s="204"/>
    </row>
    <row r="961" spans="2:14" x14ac:dyDescent="0.2">
      <c r="B961" s="246"/>
      <c r="C961" s="256"/>
      <c r="D961" s="248"/>
      <c r="E961" s="249"/>
      <c r="F961" s="249"/>
      <c r="G961" s="199"/>
      <c r="H961" s="203"/>
      <c r="I961" s="224"/>
      <c r="J961" s="346"/>
      <c r="K961" s="267"/>
      <c r="L961" s="253"/>
      <c r="M961" s="254"/>
      <c r="N961" s="204"/>
    </row>
    <row r="962" spans="2:14" x14ac:dyDescent="0.2">
      <c r="B962" s="246"/>
      <c r="C962" s="256"/>
      <c r="D962" s="248"/>
      <c r="E962" s="249"/>
      <c r="F962" s="249"/>
      <c r="G962" s="255"/>
      <c r="H962" s="203"/>
      <c r="I962" s="224"/>
      <c r="J962" s="346"/>
      <c r="K962" s="267"/>
      <c r="L962" s="253"/>
      <c r="M962" s="254"/>
      <c r="N962" s="204"/>
    </row>
    <row r="963" spans="2:14" x14ac:dyDescent="0.2">
      <c r="B963" s="246"/>
      <c r="C963" s="256"/>
      <c r="D963" s="248"/>
      <c r="E963" s="249"/>
      <c r="F963" s="249"/>
      <c r="G963" s="255"/>
      <c r="H963" s="203"/>
      <c r="I963" s="224"/>
      <c r="J963" s="346"/>
      <c r="K963" s="267"/>
      <c r="L963" s="253"/>
      <c r="M963" s="254"/>
      <c r="N963" s="204"/>
    </row>
    <row r="964" spans="2:14" x14ac:dyDescent="0.2">
      <c r="B964" s="246"/>
      <c r="C964" s="256"/>
      <c r="D964" s="248"/>
      <c r="E964" s="249"/>
      <c r="F964" s="249"/>
      <c r="G964" s="255"/>
      <c r="H964" s="203"/>
      <c r="I964" s="224"/>
      <c r="J964" s="346"/>
      <c r="K964" s="267"/>
      <c r="L964" s="253"/>
      <c r="M964" s="254"/>
      <c r="N964" s="204"/>
    </row>
    <row r="965" spans="2:14" x14ac:dyDescent="0.2">
      <c r="B965" s="246"/>
      <c r="C965" s="256"/>
      <c r="D965" s="248"/>
      <c r="E965" s="249"/>
      <c r="F965" s="249"/>
      <c r="G965" s="255"/>
      <c r="H965" s="203"/>
      <c r="I965" s="224"/>
      <c r="J965" s="346"/>
      <c r="K965" s="267"/>
      <c r="L965" s="253"/>
      <c r="M965" s="254"/>
      <c r="N965" s="204"/>
    </row>
    <row r="966" spans="2:14" x14ac:dyDescent="0.2">
      <c r="B966" s="246"/>
      <c r="C966" s="256"/>
      <c r="D966" s="248"/>
      <c r="E966" s="249"/>
      <c r="F966" s="249"/>
      <c r="G966" s="255"/>
      <c r="H966" s="203"/>
      <c r="I966" s="224"/>
      <c r="J966" s="346"/>
      <c r="K966" s="267"/>
      <c r="L966" s="253"/>
      <c r="M966" s="254"/>
      <c r="N966" s="204"/>
    </row>
    <row r="967" spans="2:14" x14ac:dyDescent="0.2">
      <c r="B967" s="246"/>
      <c r="C967" s="256"/>
      <c r="D967" s="248"/>
      <c r="E967" s="249"/>
      <c r="F967" s="249"/>
      <c r="G967" s="255"/>
      <c r="H967" s="203"/>
      <c r="I967" s="224"/>
      <c r="J967" s="346"/>
      <c r="K967" s="267"/>
      <c r="L967" s="253"/>
      <c r="M967" s="254"/>
      <c r="N967" s="204"/>
    </row>
    <row r="968" spans="2:14" x14ac:dyDescent="0.2">
      <c r="B968" s="246"/>
      <c r="C968" s="256"/>
      <c r="D968" s="248"/>
      <c r="E968" s="249"/>
      <c r="F968" s="249"/>
      <c r="G968" s="255"/>
      <c r="H968" s="203"/>
      <c r="I968" s="224"/>
      <c r="J968" s="346"/>
      <c r="K968" s="267"/>
      <c r="L968" s="253"/>
      <c r="M968" s="254"/>
      <c r="N968" s="204"/>
    </row>
    <row r="969" spans="2:14" x14ac:dyDescent="0.2">
      <c r="B969" s="246"/>
      <c r="C969" s="256"/>
      <c r="D969" s="248"/>
      <c r="E969" s="249"/>
      <c r="F969" s="249"/>
      <c r="G969" s="255"/>
      <c r="H969" s="203"/>
      <c r="I969" s="224"/>
      <c r="J969" s="346"/>
      <c r="K969" s="267"/>
      <c r="L969" s="253"/>
      <c r="M969" s="254"/>
      <c r="N969" s="204"/>
    </row>
    <row r="970" spans="2:14" x14ac:dyDescent="0.2">
      <c r="B970" s="246"/>
      <c r="C970" s="256"/>
      <c r="D970" s="248"/>
      <c r="E970" s="249"/>
      <c r="F970" s="249"/>
      <c r="G970" s="255"/>
      <c r="H970" s="203"/>
      <c r="I970" s="224"/>
      <c r="J970" s="346"/>
      <c r="K970" s="267"/>
      <c r="L970" s="253"/>
      <c r="M970" s="254"/>
      <c r="N970" s="204"/>
    </row>
    <row r="971" spans="2:14" x14ac:dyDescent="0.2">
      <c r="B971" s="246"/>
      <c r="C971" s="256"/>
      <c r="D971" s="248"/>
      <c r="E971" s="249"/>
      <c r="F971" s="249"/>
      <c r="G971" s="255"/>
      <c r="H971" s="203"/>
      <c r="I971" s="224"/>
      <c r="J971" s="346"/>
      <c r="K971" s="267"/>
      <c r="L971" s="253"/>
      <c r="M971" s="254"/>
      <c r="N971" s="204"/>
    </row>
    <row r="972" spans="2:14" x14ac:dyDescent="0.2">
      <c r="B972" s="246"/>
      <c r="C972" s="256"/>
      <c r="D972" s="248"/>
      <c r="E972" s="249"/>
      <c r="F972" s="249"/>
      <c r="G972" s="255"/>
      <c r="H972" s="203"/>
      <c r="I972" s="224"/>
      <c r="J972" s="346"/>
      <c r="K972" s="267"/>
      <c r="L972" s="253"/>
      <c r="M972" s="254"/>
      <c r="N972" s="204"/>
    </row>
    <row r="973" spans="2:14" x14ac:dyDescent="0.2">
      <c r="B973" s="246"/>
      <c r="C973" s="256"/>
      <c r="D973" s="248"/>
      <c r="E973" s="249"/>
      <c r="F973" s="249"/>
      <c r="G973" s="255"/>
      <c r="H973" s="203"/>
      <c r="I973" s="224"/>
      <c r="J973" s="346"/>
      <c r="K973" s="267"/>
      <c r="L973" s="253"/>
      <c r="M973" s="254"/>
      <c r="N973" s="204"/>
    </row>
    <row r="974" spans="2:14" x14ac:dyDescent="0.2">
      <c r="B974" s="246"/>
      <c r="C974" s="256"/>
      <c r="D974" s="248"/>
      <c r="E974" s="249"/>
      <c r="F974" s="249"/>
      <c r="G974" s="255"/>
      <c r="H974" s="203"/>
      <c r="I974" s="224"/>
      <c r="J974" s="346"/>
      <c r="K974" s="267"/>
      <c r="L974" s="253"/>
      <c r="M974" s="254"/>
      <c r="N974" s="204"/>
    </row>
    <row r="975" spans="2:14" x14ac:dyDescent="0.2">
      <c r="B975" s="246"/>
      <c r="C975" s="256"/>
      <c r="D975" s="248"/>
      <c r="E975" s="249"/>
      <c r="F975" s="249"/>
      <c r="G975" s="255"/>
      <c r="H975" s="203"/>
      <c r="I975" s="224"/>
      <c r="J975" s="346"/>
      <c r="K975" s="267"/>
      <c r="L975" s="253"/>
      <c r="M975" s="254"/>
      <c r="N975" s="204"/>
    </row>
    <row r="976" spans="2:14" x14ac:dyDescent="0.2">
      <c r="B976" s="246"/>
      <c r="C976" s="256"/>
      <c r="D976" s="248"/>
      <c r="E976" s="249"/>
      <c r="F976" s="249"/>
      <c r="G976" s="255"/>
      <c r="H976" s="203"/>
      <c r="I976" s="224"/>
      <c r="J976" s="346"/>
      <c r="K976" s="267"/>
      <c r="L976" s="253"/>
      <c r="M976" s="254"/>
      <c r="N976" s="204"/>
    </row>
    <row r="977" spans="2:14" x14ac:dyDescent="0.2">
      <c r="B977" s="246"/>
      <c r="C977" s="256"/>
      <c r="D977" s="248"/>
      <c r="E977" s="249"/>
      <c r="F977" s="249"/>
      <c r="G977" s="255"/>
      <c r="H977" s="203"/>
      <c r="I977" s="224"/>
      <c r="J977" s="346"/>
      <c r="K977" s="267"/>
      <c r="L977" s="253"/>
      <c r="M977" s="254"/>
      <c r="N977" s="204"/>
    </row>
    <row r="978" spans="2:14" x14ac:dyDescent="0.2">
      <c r="B978" s="246"/>
      <c r="C978" s="256"/>
      <c r="D978" s="248"/>
      <c r="E978" s="249"/>
      <c r="F978" s="249"/>
      <c r="G978" s="255"/>
      <c r="H978" s="203"/>
      <c r="I978" s="224"/>
      <c r="J978" s="346"/>
      <c r="K978" s="267"/>
      <c r="L978" s="253"/>
      <c r="M978" s="254"/>
      <c r="N978" s="204"/>
    </row>
    <row r="979" spans="2:14" x14ac:dyDescent="0.2">
      <c r="B979" s="246"/>
      <c r="C979" s="256"/>
      <c r="D979" s="248"/>
      <c r="E979" s="249"/>
      <c r="F979" s="249"/>
      <c r="G979" s="199"/>
      <c r="H979" s="203"/>
      <c r="I979" s="224"/>
      <c r="J979" s="346"/>
      <c r="K979" s="267"/>
      <c r="L979" s="253"/>
      <c r="M979" s="254"/>
      <c r="N979" s="204"/>
    </row>
    <row r="980" spans="2:14" x14ac:dyDescent="0.2">
      <c r="B980" s="246"/>
      <c r="C980" s="256"/>
      <c r="D980" s="248"/>
      <c r="E980" s="249"/>
      <c r="F980" s="249"/>
      <c r="G980" s="255"/>
      <c r="H980" s="203"/>
      <c r="I980" s="224"/>
      <c r="J980" s="346"/>
      <c r="K980" s="267"/>
      <c r="L980" s="253"/>
      <c r="M980" s="254"/>
      <c r="N980" s="204"/>
    </row>
    <row r="981" spans="2:14" x14ac:dyDescent="0.2">
      <c r="B981" s="246"/>
      <c r="C981" s="256"/>
      <c r="D981" s="248"/>
      <c r="E981" s="249"/>
      <c r="F981" s="249"/>
      <c r="G981" s="255"/>
      <c r="H981" s="203"/>
      <c r="I981" s="224"/>
      <c r="J981" s="346"/>
      <c r="K981" s="267"/>
      <c r="L981" s="253"/>
      <c r="M981" s="254"/>
      <c r="N981" s="204"/>
    </row>
    <row r="982" spans="2:14" x14ac:dyDescent="0.2">
      <c r="B982" s="246"/>
      <c r="C982" s="256"/>
      <c r="D982" s="248"/>
      <c r="E982" s="249"/>
      <c r="F982" s="249"/>
      <c r="G982" s="199"/>
      <c r="H982" s="203"/>
      <c r="I982" s="224"/>
      <c r="J982" s="346"/>
      <c r="K982" s="267"/>
      <c r="L982" s="253"/>
      <c r="M982" s="254"/>
      <c r="N982" s="204"/>
    </row>
    <row r="983" spans="2:14" x14ac:dyDescent="0.2">
      <c r="B983" s="246"/>
      <c r="C983" s="256"/>
      <c r="D983" s="248"/>
      <c r="E983" s="249"/>
      <c r="F983" s="249"/>
      <c r="G983" s="199"/>
      <c r="H983" s="203"/>
      <c r="I983" s="224"/>
      <c r="J983" s="346"/>
      <c r="K983" s="267"/>
      <c r="L983" s="253"/>
      <c r="M983" s="254"/>
      <c r="N983" s="204"/>
    </row>
    <row r="984" spans="2:14" x14ac:dyDescent="0.2">
      <c r="B984" s="246"/>
      <c r="C984" s="256"/>
      <c r="D984" s="248"/>
      <c r="E984" s="249"/>
      <c r="F984" s="249"/>
      <c r="G984" s="255"/>
      <c r="H984" s="203"/>
      <c r="I984" s="224"/>
      <c r="J984" s="346"/>
      <c r="K984" s="267"/>
      <c r="L984" s="253"/>
      <c r="M984" s="254"/>
      <c r="N984" s="204"/>
    </row>
    <row r="985" spans="2:14" x14ac:dyDescent="0.2">
      <c r="B985" s="246"/>
      <c r="C985" s="256"/>
      <c r="D985" s="248"/>
      <c r="E985" s="249"/>
      <c r="F985" s="249"/>
      <c r="G985" s="199"/>
      <c r="H985" s="203"/>
      <c r="I985" s="224"/>
      <c r="J985" s="346"/>
      <c r="K985" s="267"/>
      <c r="L985" s="253"/>
      <c r="M985" s="254"/>
      <c r="N985" s="204"/>
    </row>
    <row r="986" spans="2:14" x14ac:dyDescent="0.2">
      <c r="B986" s="246"/>
      <c r="C986" s="256"/>
      <c r="D986" s="248"/>
      <c r="E986" s="249"/>
      <c r="F986" s="249"/>
      <c r="G986" s="255"/>
      <c r="H986" s="203"/>
      <c r="I986" s="224"/>
      <c r="J986" s="346"/>
      <c r="K986" s="267"/>
      <c r="L986" s="253"/>
      <c r="M986" s="254"/>
      <c r="N986" s="204"/>
    </row>
    <row r="987" spans="2:14" x14ac:dyDescent="0.2">
      <c r="B987" s="246"/>
      <c r="C987" s="256"/>
      <c r="D987" s="248"/>
      <c r="E987" s="249"/>
      <c r="F987" s="249"/>
      <c r="G987" s="199"/>
      <c r="H987" s="203"/>
      <c r="I987" s="224"/>
      <c r="J987" s="346"/>
      <c r="K987" s="267"/>
      <c r="L987" s="253"/>
      <c r="M987" s="254"/>
      <c r="N987" s="204"/>
    </row>
    <row r="988" spans="2:14" x14ac:dyDescent="0.2">
      <c r="B988" s="246"/>
      <c r="C988" s="256"/>
      <c r="D988" s="248"/>
      <c r="E988" s="249"/>
      <c r="F988" s="249"/>
      <c r="G988" s="255"/>
      <c r="H988" s="203"/>
      <c r="I988" s="224"/>
      <c r="J988" s="346"/>
      <c r="K988" s="267"/>
      <c r="L988" s="253"/>
      <c r="M988" s="254"/>
      <c r="N988" s="204"/>
    </row>
    <row r="989" spans="2:14" x14ac:dyDescent="0.2">
      <c r="B989" s="246"/>
      <c r="C989" s="256"/>
      <c r="D989" s="248"/>
      <c r="E989" s="249"/>
      <c r="F989" s="249"/>
      <c r="G989" s="255"/>
      <c r="H989" s="203"/>
      <c r="I989" s="224"/>
      <c r="J989" s="346"/>
      <c r="K989" s="267"/>
      <c r="L989" s="253"/>
      <c r="M989" s="254"/>
      <c r="N989" s="204"/>
    </row>
    <row r="990" spans="2:14" x14ac:dyDescent="0.2">
      <c r="B990" s="246"/>
      <c r="C990" s="256"/>
      <c r="D990" s="248"/>
      <c r="E990" s="249"/>
      <c r="F990" s="249"/>
      <c r="G990" s="255"/>
      <c r="H990" s="203"/>
      <c r="I990" s="224"/>
      <c r="J990" s="346"/>
      <c r="K990" s="267"/>
      <c r="L990" s="253"/>
      <c r="M990" s="254"/>
      <c r="N990" s="204"/>
    </row>
    <row r="991" spans="2:14" x14ac:dyDescent="0.2">
      <c r="B991" s="246"/>
      <c r="C991" s="256"/>
      <c r="D991" s="248"/>
      <c r="E991" s="249"/>
      <c r="F991" s="249"/>
      <c r="G991" s="199"/>
      <c r="H991" s="203"/>
      <c r="I991" s="224"/>
      <c r="J991" s="346"/>
      <c r="K991" s="267"/>
      <c r="L991" s="253"/>
      <c r="M991" s="254"/>
      <c r="N991" s="204"/>
    </row>
    <row r="992" spans="2:14" x14ac:dyDescent="0.2">
      <c r="B992" s="246"/>
      <c r="C992" s="256"/>
      <c r="D992" s="248"/>
      <c r="E992" s="249"/>
      <c r="F992" s="249"/>
      <c r="G992" s="255"/>
      <c r="H992" s="203"/>
      <c r="I992" s="224"/>
      <c r="J992" s="346"/>
      <c r="K992" s="267"/>
      <c r="L992" s="253"/>
      <c r="M992" s="254"/>
      <c r="N992" s="204"/>
    </row>
    <row r="993" spans="2:14" x14ac:dyDescent="0.2">
      <c r="B993" s="246"/>
      <c r="C993" s="256"/>
      <c r="D993" s="248"/>
      <c r="E993" s="249"/>
      <c r="F993" s="249"/>
      <c r="G993" s="255"/>
      <c r="H993" s="203"/>
      <c r="I993" s="224"/>
      <c r="J993" s="346"/>
      <c r="K993" s="267"/>
      <c r="L993" s="253"/>
      <c r="M993" s="254"/>
      <c r="N993" s="204"/>
    </row>
    <row r="994" spans="2:14" x14ac:dyDescent="0.2">
      <c r="B994" s="246"/>
      <c r="C994" s="256"/>
      <c r="D994" s="248"/>
      <c r="E994" s="249"/>
      <c r="F994" s="249"/>
      <c r="G994" s="255"/>
      <c r="H994" s="203"/>
      <c r="I994" s="224"/>
      <c r="J994" s="346"/>
      <c r="K994" s="267"/>
      <c r="L994" s="253"/>
      <c r="M994" s="254"/>
      <c r="N994" s="204"/>
    </row>
    <row r="995" spans="2:14" x14ac:dyDescent="0.2">
      <c r="B995" s="246"/>
      <c r="C995" s="256"/>
      <c r="D995" s="248"/>
      <c r="E995" s="249"/>
      <c r="F995" s="249"/>
      <c r="G995" s="199"/>
      <c r="H995" s="203"/>
      <c r="I995" s="224"/>
      <c r="J995" s="346"/>
      <c r="K995" s="267"/>
      <c r="L995" s="253"/>
      <c r="M995" s="254"/>
      <c r="N995" s="204"/>
    </row>
    <row r="996" spans="2:14" x14ac:dyDescent="0.2">
      <c r="B996" s="246"/>
      <c r="C996" s="256"/>
      <c r="D996" s="248"/>
      <c r="E996" s="249"/>
      <c r="F996" s="249"/>
      <c r="G996" s="255"/>
      <c r="H996" s="203"/>
      <c r="I996" s="224"/>
      <c r="J996" s="346"/>
      <c r="K996" s="267"/>
      <c r="L996" s="253"/>
      <c r="M996" s="254"/>
      <c r="N996" s="204"/>
    </row>
    <row r="997" spans="2:14" x14ac:dyDescent="0.2">
      <c r="B997" s="246"/>
      <c r="C997" s="256"/>
      <c r="D997" s="248"/>
      <c r="E997" s="249"/>
      <c r="F997" s="249"/>
      <c r="G997" s="255"/>
      <c r="H997" s="203"/>
      <c r="I997" s="224"/>
      <c r="J997" s="346"/>
      <c r="K997" s="267"/>
      <c r="L997" s="253"/>
      <c r="M997" s="254"/>
      <c r="N997" s="204"/>
    </row>
    <row r="998" spans="2:14" x14ac:dyDescent="0.2">
      <c r="B998" s="246"/>
      <c r="C998" s="256"/>
      <c r="D998" s="248"/>
      <c r="E998" s="249"/>
      <c r="F998" s="249"/>
      <c r="G998" s="199"/>
      <c r="H998" s="203"/>
      <c r="I998" s="224"/>
      <c r="J998" s="346"/>
      <c r="K998" s="267"/>
      <c r="L998" s="253"/>
      <c r="M998" s="254"/>
      <c r="N998" s="204"/>
    </row>
    <row r="999" spans="2:14" x14ac:dyDescent="0.2">
      <c r="B999" s="246"/>
      <c r="C999" s="256"/>
      <c r="D999" s="248"/>
      <c r="E999" s="249"/>
      <c r="F999" s="249"/>
      <c r="G999" s="255"/>
      <c r="H999" s="203"/>
      <c r="I999" s="224"/>
      <c r="J999" s="346"/>
      <c r="K999" s="267"/>
      <c r="L999" s="253"/>
      <c r="M999" s="254"/>
      <c r="N999" s="204"/>
    </row>
    <row r="1000" spans="2:14" x14ac:dyDescent="0.2">
      <c r="B1000" s="246"/>
      <c r="C1000" s="256"/>
      <c r="D1000" s="248"/>
      <c r="E1000" s="249"/>
      <c r="F1000" s="249"/>
      <c r="G1000" s="255"/>
      <c r="H1000" s="203"/>
      <c r="I1000" s="224"/>
      <c r="J1000" s="346"/>
      <c r="K1000" s="267"/>
      <c r="L1000" s="253"/>
      <c r="M1000" s="254"/>
      <c r="N1000" s="204"/>
    </row>
    <row r="1001" spans="2:14" x14ac:dyDescent="0.2">
      <c r="B1001" s="246"/>
      <c r="C1001" s="256"/>
      <c r="D1001" s="248"/>
      <c r="E1001" s="249"/>
      <c r="F1001" s="249"/>
      <c r="G1001" s="255"/>
      <c r="H1001" s="203"/>
      <c r="I1001" s="224"/>
      <c r="J1001" s="346"/>
      <c r="K1001" s="267"/>
      <c r="L1001" s="253"/>
      <c r="M1001" s="254"/>
      <c r="N1001" s="204"/>
    </row>
    <row r="1002" spans="2:14" x14ac:dyDescent="0.2">
      <c r="B1002" s="246"/>
      <c r="C1002" s="256"/>
      <c r="D1002" s="248"/>
      <c r="E1002" s="249"/>
      <c r="F1002" s="249"/>
      <c r="G1002" s="255"/>
      <c r="H1002" s="203"/>
      <c r="I1002" s="224"/>
      <c r="J1002" s="346"/>
      <c r="K1002" s="267"/>
      <c r="L1002" s="253"/>
      <c r="M1002" s="254"/>
      <c r="N1002" s="204"/>
    </row>
    <row r="1003" spans="2:14" x14ac:dyDescent="0.2">
      <c r="B1003" s="246"/>
      <c r="C1003" s="256"/>
      <c r="D1003" s="248"/>
      <c r="E1003" s="249"/>
      <c r="F1003" s="249"/>
      <c r="G1003" s="255"/>
      <c r="H1003" s="203"/>
      <c r="I1003" s="224"/>
      <c r="J1003" s="346"/>
      <c r="K1003" s="267"/>
      <c r="L1003" s="253"/>
      <c r="M1003" s="254"/>
      <c r="N1003" s="204"/>
    </row>
    <row r="1004" spans="2:14" x14ac:dyDescent="0.2">
      <c r="B1004" s="246"/>
      <c r="C1004" s="256"/>
      <c r="D1004" s="248"/>
      <c r="E1004" s="249"/>
      <c r="F1004" s="249"/>
      <c r="G1004" s="255"/>
      <c r="H1004" s="203"/>
      <c r="I1004" s="224"/>
      <c r="J1004" s="346"/>
      <c r="K1004" s="267"/>
      <c r="L1004" s="253"/>
      <c r="M1004" s="254"/>
      <c r="N1004" s="204"/>
    </row>
    <row r="1005" spans="2:14" x14ac:dyDescent="0.2">
      <c r="B1005" s="246"/>
      <c r="C1005" s="256"/>
      <c r="D1005" s="248"/>
      <c r="E1005" s="249"/>
      <c r="F1005" s="249"/>
      <c r="G1005" s="255"/>
      <c r="H1005" s="203"/>
      <c r="I1005" s="224"/>
      <c r="J1005" s="346"/>
      <c r="K1005" s="267"/>
      <c r="L1005" s="253"/>
      <c r="M1005" s="254"/>
      <c r="N1005" s="204"/>
    </row>
    <row r="1006" spans="2:14" x14ac:dyDescent="0.2">
      <c r="B1006" s="246"/>
      <c r="C1006" s="256"/>
      <c r="D1006" s="248"/>
      <c r="E1006" s="249"/>
      <c r="F1006" s="249"/>
      <c r="G1006" s="199"/>
      <c r="H1006" s="203"/>
      <c r="I1006" s="224"/>
      <c r="J1006" s="346"/>
      <c r="K1006" s="267"/>
      <c r="L1006" s="253"/>
      <c r="M1006" s="254"/>
      <c r="N1006" s="204"/>
    </row>
    <row r="1007" spans="2:14" x14ac:dyDescent="0.2">
      <c r="B1007" s="246"/>
      <c r="C1007" s="256"/>
      <c r="D1007" s="248"/>
      <c r="E1007" s="249"/>
      <c r="F1007" s="249"/>
      <c r="G1007" s="255"/>
      <c r="H1007" s="203"/>
      <c r="I1007" s="224"/>
      <c r="J1007" s="346"/>
      <c r="K1007" s="267"/>
      <c r="L1007" s="253"/>
      <c r="M1007" s="254"/>
      <c r="N1007" s="204"/>
    </row>
    <row r="1008" spans="2:14" x14ac:dyDescent="0.2">
      <c r="B1008" s="246"/>
      <c r="C1008" s="256"/>
      <c r="D1008" s="248"/>
      <c r="E1008" s="249"/>
      <c r="F1008" s="249"/>
      <c r="G1008" s="255"/>
      <c r="H1008" s="203"/>
      <c r="I1008" s="224"/>
      <c r="J1008" s="346"/>
      <c r="K1008" s="267"/>
      <c r="L1008" s="253"/>
      <c r="M1008" s="254"/>
      <c r="N1008" s="204"/>
    </row>
    <row r="1009" spans="2:14" x14ac:dyDescent="0.2">
      <c r="B1009" s="246"/>
      <c r="C1009" s="256"/>
      <c r="D1009" s="248"/>
      <c r="E1009" s="249"/>
      <c r="F1009" s="249"/>
      <c r="G1009" s="255"/>
      <c r="H1009" s="203"/>
      <c r="I1009" s="224"/>
      <c r="J1009" s="346"/>
      <c r="K1009" s="267"/>
      <c r="L1009" s="253"/>
      <c r="M1009" s="254"/>
      <c r="N1009" s="204"/>
    </row>
    <row r="1010" spans="2:14" x14ac:dyDescent="0.2">
      <c r="B1010" s="246"/>
      <c r="C1010" s="256"/>
      <c r="D1010" s="248"/>
      <c r="E1010" s="249"/>
      <c r="F1010" s="249"/>
      <c r="G1010" s="199"/>
      <c r="H1010" s="203"/>
      <c r="I1010" s="224"/>
      <c r="J1010" s="346"/>
      <c r="K1010" s="267"/>
      <c r="L1010" s="253"/>
      <c r="M1010" s="254"/>
      <c r="N1010" s="204"/>
    </row>
    <row r="1011" spans="2:14" x14ac:dyDescent="0.2">
      <c r="B1011" s="246"/>
      <c r="C1011" s="256"/>
      <c r="D1011" s="248"/>
      <c r="E1011" s="249"/>
      <c r="F1011" s="249"/>
      <c r="G1011" s="255"/>
      <c r="H1011" s="203"/>
      <c r="I1011" s="224"/>
      <c r="J1011" s="346"/>
      <c r="K1011" s="267"/>
      <c r="L1011" s="253"/>
      <c r="M1011" s="254"/>
      <c r="N1011" s="204"/>
    </row>
    <row r="1012" spans="2:14" x14ac:dyDescent="0.2">
      <c r="B1012" s="246"/>
      <c r="C1012" s="256"/>
      <c r="D1012" s="248"/>
      <c r="E1012" s="249"/>
      <c r="F1012" s="249"/>
      <c r="G1012" s="255"/>
      <c r="H1012" s="203"/>
      <c r="I1012" s="224"/>
      <c r="J1012" s="346"/>
      <c r="K1012" s="267"/>
      <c r="L1012" s="253"/>
      <c r="M1012" s="254"/>
      <c r="N1012" s="204"/>
    </row>
    <row r="1013" spans="2:14" x14ac:dyDescent="0.2">
      <c r="B1013" s="246"/>
      <c r="C1013" s="256"/>
      <c r="D1013" s="246"/>
      <c r="E1013" s="249"/>
      <c r="F1013" s="249"/>
      <c r="G1013" s="262"/>
      <c r="H1013" s="203"/>
      <c r="I1013" s="224"/>
      <c r="J1013" s="346"/>
      <c r="K1013" s="267"/>
      <c r="L1013" s="253"/>
      <c r="M1013" s="254"/>
      <c r="N1013" s="204"/>
    </row>
    <row r="1014" spans="2:14" x14ac:dyDescent="0.2">
      <c r="B1014" s="246"/>
      <c r="C1014" s="256"/>
      <c r="D1014" s="246"/>
      <c r="E1014" s="249"/>
      <c r="F1014" s="249"/>
      <c r="G1014" s="262"/>
      <c r="H1014" s="203"/>
      <c r="I1014" s="224"/>
      <c r="J1014" s="346"/>
      <c r="K1014" s="267"/>
      <c r="L1014" s="253"/>
      <c r="M1014" s="254"/>
      <c r="N1014" s="204"/>
    </row>
    <row r="1015" spans="2:14" x14ac:dyDescent="0.2">
      <c r="B1015" s="246"/>
      <c r="C1015" s="256"/>
      <c r="D1015" s="248"/>
      <c r="E1015" s="249"/>
      <c r="F1015" s="249"/>
      <c r="G1015" s="255"/>
      <c r="H1015" s="203"/>
      <c r="I1015" s="224"/>
      <c r="J1015" s="346"/>
      <c r="K1015" s="267"/>
      <c r="L1015" s="253"/>
      <c r="M1015" s="254"/>
      <c r="N1015" s="204"/>
    </row>
    <row r="1016" spans="2:14" x14ac:dyDescent="0.2">
      <c r="B1016" s="246"/>
      <c r="C1016" s="256"/>
      <c r="D1016" s="248"/>
      <c r="E1016" s="249"/>
      <c r="F1016" s="249"/>
      <c r="G1016" s="202"/>
      <c r="H1016" s="203"/>
      <c r="I1016" s="224"/>
      <c r="J1016" s="346"/>
      <c r="K1016" s="267"/>
      <c r="L1016" s="253"/>
      <c r="M1016" s="254"/>
      <c r="N1016" s="204"/>
    </row>
    <row r="1017" spans="2:14" x14ac:dyDescent="0.2">
      <c r="B1017" s="246"/>
      <c r="C1017" s="256"/>
      <c r="D1017" s="248"/>
      <c r="E1017" s="249"/>
      <c r="F1017" s="249"/>
      <c r="G1017" s="255"/>
      <c r="H1017" s="203"/>
      <c r="I1017" s="224"/>
      <c r="J1017" s="346"/>
      <c r="K1017" s="265"/>
      <c r="L1017" s="253"/>
      <c r="M1017" s="254"/>
      <c r="N1017" s="204"/>
    </row>
    <row r="1018" spans="2:14" x14ac:dyDescent="0.2">
      <c r="B1018" s="246"/>
      <c r="C1018" s="256"/>
      <c r="D1018" s="248"/>
      <c r="E1018" s="249"/>
      <c r="F1018" s="249"/>
      <c r="G1018" s="255"/>
      <c r="H1018" s="203"/>
      <c r="I1018" s="224"/>
      <c r="J1018" s="346"/>
      <c r="K1018" s="267"/>
      <c r="L1018" s="253"/>
      <c r="M1018" s="254"/>
      <c r="N1018" s="204"/>
    </row>
    <row r="1019" spans="2:14" x14ac:dyDescent="0.2">
      <c r="B1019" s="246"/>
      <c r="C1019" s="256"/>
      <c r="D1019" s="248"/>
      <c r="E1019" s="249"/>
      <c r="F1019" s="249"/>
      <c r="G1019" s="255"/>
      <c r="H1019" s="203"/>
      <c r="I1019" s="224"/>
      <c r="J1019" s="346"/>
      <c r="K1019" s="267"/>
      <c r="L1019" s="253"/>
      <c r="M1019" s="254"/>
      <c r="N1019" s="204"/>
    </row>
    <row r="1020" spans="2:14" x14ac:dyDescent="0.2">
      <c r="B1020" s="246"/>
      <c r="C1020" s="256"/>
      <c r="D1020" s="248"/>
      <c r="E1020" s="249"/>
      <c r="F1020" s="249"/>
      <c r="G1020" s="202"/>
      <c r="H1020" s="203"/>
      <c r="I1020" s="224"/>
      <c r="J1020" s="346"/>
      <c r="K1020" s="267"/>
      <c r="L1020" s="253"/>
      <c r="M1020" s="254"/>
      <c r="N1020" s="204"/>
    </row>
    <row r="1021" spans="2:14" x14ac:dyDescent="0.2">
      <c r="B1021" s="246"/>
      <c r="C1021" s="256"/>
      <c r="D1021" s="248"/>
      <c r="E1021" s="249"/>
      <c r="F1021" s="249"/>
      <c r="G1021" s="255"/>
      <c r="H1021" s="203"/>
      <c r="I1021" s="224"/>
      <c r="J1021" s="346"/>
      <c r="K1021" s="267"/>
      <c r="L1021" s="253"/>
      <c r="M1021" s="254"/>
      <c r="N1021" s="204"/>
    </row>
    <row r="1022" spans="2:14" x14ac:dyDescent="0.2">
      <c r="B1022" s="246"/>
      <c r="C1022" s="256"/>
      <c r="D1022" s="248"/>
      <c r="E1022" s="249"/>
      <c r="F1022" s="249"/>
      <c r="G1022" s="255"/>
      <c r="H1022" s="203"/>
      <c r="I1022" s="224"/>
      <c r="J1022" s="346"/>
      <c r="K1022" s="267"/>
      <c r="L1022" s="253"/>
      <c r="M1022" s="254"/>
      <c r="N1022" s="204"/>
    </row>
    <row r="1023" spans="2:14" x14ac:dyDescent="0.2">
      <c r="B1023" s="246"/>
      <c r="C1023" s="256"/>
      <c r="D1023" s="248"/>
      <c r="E1023" s="249"/>
      <c r="F1023" s="249"/>
      <c r="G1023" s="255"/>
      <c r="H1023" s="203"/>
      <c r="I1023" s="224"/>
      <c r="J1023" s="346"/>
      <c r="K1023" s="267"/>
      <c r="L1023" s="253"/>
      <c r="M1023" s="254"/>
      <c r="N1023" s="204"/>
    </row>
    <row r="1024" spans="2:14" x14ac:dyDescent="0.2">
      <c r="B1024" s="246"/>
      <c r="C1024" s="256"/>
      <c r="D1024" s="248"/>
      <c r="E1024" s="249"/>
      <c r="F1024" s="249"/>
      <c r="G1024" s="255"/>
      <c r="H1024" s="203"/>
      <c r="I1024" s="224"/>
      <c r="J1024" s="346"/>
      <c r="K1024" s="267"/>
      <c r="L1024" s="253"/>
      <c r="M1024" s="254"/>
      <c r="N1024" s="204"/>
    </row>
    <row r="1025" spans="2:14" x14ac:dyDescent="0.2">
      <c r="B1025" s="246"/>
      <c r="C1025" s="256"/>
      <c r="D1025" s="248"/>
      <c r="E1025" s="249"/>
      <c r="F1025" s="249"/>
      <c r="G1025" s="255"/>
      <c r="H1025" s="203"/>
      <c r="I1025" s="224"/>
      <c r="J1025" s="346"/>
      <c r="K1025" s="267"/>
      <c r="L1025" s="253"/>
      <c r="M1025" s="254"/>
      <c r="N1025" s="204"/>
    </row>
    <row r="1026" spans="2:14" x14ac:dyDescent="0.2">
      <c r="B1026" s="246"/>
      <c r="C1026" s="256"/>
      <c r="D1026" s="248"/>
      <c r="E1026" s="249"/>
      <c r="F1026" s="249"/>
      <c r="G1026" s="255"/>
      <c r="H1026" s="203"/>
      <c r="I1026" s="224"/>
      <c r="J1026" s="346"/>
      <c r="K1026" s="267"/>
      <c r="L1026" s="253"/>
      <c r="M1026" s="254"/>
      <c r="N1026" s="204"/>
    </row>
    <row r="1027" spans="2:14" x14ac:dyDescent="0.2">
      <c r="B1027" s="246"/>
      <c r="C1027" s="256"/>
      <c r="D1027" s="248"/>
      <c r="E1027" s="249"/>
      <c r="F1027" s="249"/>
      <c r="G1027" s="255"/>
      <c r="H1027" s="203"/>
      <c r="I1027" s="224"/>
      <c r="J1027" s="346"/>
      <c r="K1027" s="267"/>
      <c r="L1027" s="253"/>
      <c r="M1027" s="254"/>
      <c r="N1027" s="204"/>
    </row>
    <row r="1028" spans="2:14" x14ac:dyDescent="0.2">
      <c r="B1028" s="246"/>
      <c r="C1028" s="256"/>
      <c r="D1028" s="248"/>
      <c r="E1028" s="249"/>
      <c r="F1028" s="249"/>
      <c r="G1028" s="255"/>
      <c r="H1028" s="203"/>
      <c r="I1028" s="224"/>
      <c r="J1028" s="346"/>
      <c r="K1028" s="267"/>
      <c r="L1028" s="253"/>
      <c r="M1028" s="254"/>
      <c r="N1028" s="204"/>
    </row>
    <row r="1029" spans="2:14" x14ac:dyDescent="0.2">
      <c r="B1029" s="246"/>
      <c r="C1029" s="256"/>
      <c r="D1029" s="248"/>
      <c r="E1029" s="249"/>
      <c r="F1029" s="249"/>
      <c r="G1029" s="255"/>
      <c r="H1029" s="203"/>
      <c r="I1029" s="224"/>
      <c r="J1029" s="346"/>
      <c r="K1029" s="267"/>
      <c r="L1029" s="253"/>
      <c r="M1029" s="254"/>
      <c r="N1029" s="204"/>
    </row>
    <row r="1030" spans="2:14" x14ac:dyDescent="0.2">
      <c r="B1030" s="246"/>
      <c r="C1030" s="256"/>
      <c r="D1030" s="248"/>
      <c r="E1030" s="249"/>
      <c r="F1030" s="249"/>
      <c r="G1030" s="255"/>
      <c r="H1030" s="203"/>
      <c r="I1030" s="224"/>
      <c r="J1030" s="346"/>
      <c r="K1030" s="267"/>
      <c r="L1030" s="253"/>
      <c r="M1030" s="254"/>
      <c r="N1030" s="204"/>
    </row>
    <row r="1031" spans="2:14" x14ac:dyDescent="0.2">
      <c r="B1031" s="246"/>
      <c r="C1031" s="256"/>
      <c r="D1031" s="248"/>
      <c r="E1031" s="249"/>
      <c r="F1031" s="249"/>
      <c r="G1031" s="255"/>
      <c r="H1031" s="203"/>
      <c r="I1031" s="224"/>
      <c r="J1031" s="346"/>
      <c r="K1031" s="267"/>
      <c r="L1031" s="253"/>
      <c r="M1031" s="254"/>
      <c r="N1031" s="204"/>
    </row>
    <row r="1032" spans="2:14" x14ac:dyDescent="0.2">
      <c r="B1032" s="246"/>
      <c r="C1032" s="256"/>
      <c r="D1032" s="248"/>
      <c r="E1032" s="249"/>
      <c r="F1032" s="249"/>
      <c r="G1032" s="255"/>
      <c r="H1032" s="203"/>
      <c r="I1032" s="224"/>
      <c r="J1032" s="346"/>
      <c r="K1032" s="267"/>
      <c r="L1032" s="253"/>
      <c r="M1032" s="254"/>
      <c r="N1032" s="204"/>
    </row>
    <row r="1033" spans="2:14" x14ac:dyDescent="0.2">
      <c r="B1033" s="246"/>
      <c r="C1033" s="256"/>
      <c r="D1033" s="248"/>
      <c r="E1033" s="249"/>
      <c r="F1033" s="249"/>
      <c r="G1033" s="255"/>
      <c r="H1033" s="203"/>
      <c r="I1033" s="224"/>
      <c r="J1033" s="346"/>
      <c r="K1033" s="267"/>
      <c r="L1033" s="253"/>
      <c r="M1033" s="254"/>
      <c r="N1033" s="204"/>
    </row>
    <row r="1034" spans="2:14" x14ac:dyDescent="0.2">
      <c r="B1034" s="246"/>
      <c r="C1034" s="256"/>
      <c r="D1034" s="248"/>
      <c r="E1034" s="249"/>
      <c r="F1034" s="249"/>
      <c r="G1034" s="255"/>
      <c r="H1034" s="203"/>
      <c r="I1034" s="224"/>
      <c r="J1034" s="346"/>
      <c r="K1034" s="267"/>
      <c r="L1034" s="253"/>
      <c r="M1034" s="254"/>
      <c r="N1034" s="204"/>
    </row>
    <row r="1035" spans="2:14" x14ac:dyDescent="0.2">
      <c r="B1035" s="246"/>
      <c r="C1035" s="256"/>
      <c r="D1035" s="248"/>
      <c r="E1035" s="249"/>
      <c r="F1035" s="249"/>
      <c r="G1035" s="255"/>
      <c r="H1035" s="203"/>
      <c r="I1035" s="224"/>
      <c r="J1035" s="346"/>
      <c r="K1035" s="267"/>
      <c r="L1035" s="253"/>
      <c r="M1035" s="254"/>
      <c r="N1035" s="204"/>
    </row>
    <row r="1036" spans="2:14" x14ac:dyDescent="0.2">
      <c r="B1036" s="246"/>
      <c r="C1036" s="256"/>
      <c r="D1036" s="248"/>
      <c r="E1036" s="249"/>
      <c r="F1036" s="249"/>
      <c r="G1036" s="202"/>
      <c r="H1036" s="203"/>
      <c r="I1036" s="224"/>
      <c r="J1036" s="346"/>
      <c r="K1036" s="267"/>
      <c r="L1036" s="253"/>
      <c r="M1036" s="254"/>
      <c r="N1036" s="204"/>
    </row>
    <row r="1037" spans="2:14" x14ac:dyDescent="0.2">
      <c r="B1037" s="246"/>
      <c r="C1037" s="256"/>
      <c r="D1037" s="248"/>
      <c r="E1037" s="249"/>
      <c r="F1037" s="249"/>
      <c r="G1037" s="255"/>
      <c r="H1037" s="203"/>
      <c r="I1037" s="224"/>
      <c r="J1037" s="346"/>
      <c r="K1037" s="267"/>
      <c r="L1037" s="253"/>
      <c r="M1037" s="254"/>
      <c r="N1037" s="204"/>
    </row>
    <row r="1038" spans="2:14" x14ac:dyDescent="0.2">
      <c r="B1038" s="246"/>
      <c r="C1038" s="256"/>
      <c r="D1038" s="248"/>
      <c r="E1038" s="249"/>
      <c r="F1038" s="249"/>
      <c r="G1038" s="255"/>
      <c r="H1038" s="203"/>
      <c r="I1038" s="224"/>
      <c r="J1038" s="346"/>
      <c r="K1038" s="267"/>
      <c r="L1038" s="253"/>
      <c r="M1038" s="254"/>
      <c r="N1038" s="204"/>
    </row>
    <row r="1039" spans="2:14" x14ac:dyDescent="0.2">
      <c r="B1039" s="246"/>
      <c r="C1039" s="256"/>
      <c r="D1039" s="248"/>
      <c r="E1039" s="249"/>
      <c r="F1039" s="249"/>
      <c r="G1039" s="255"/>
      <c r="H1039" s="203"/>
      <c r="I1039" s="224"/>
      <c r="J1039" s="346"/>
      <c r="K1039" s="267"/>
      <c r="L1039" s="253"/>
      <c r="M1039" s="254"/>
      <c r="N1039" s="204"/>
    </row>
    <row r="1040" spans="2:14" x14ac:dyDescent="0.2">
      <c r="B1040" s="246"/>
      <c r="C1040" s="256"/>
      <c r="D1040" s="248"/>
      <c r="E1040" s="249"/>
      <c r="F1040" s="249"/>
      <c r="G1040" s="255"/>
      <c r="H1040" s="203"/>
      <c r="I1040" s="224"/>
      <c r="J1040" s="346"/>
      <c r="K1040" s="267"/>
      <c r="L1040" s="253"/>
      <c r="M1040" s="254"/>
      <c r="N1040" s="204"/>
    </row>
    <row r="1041" spans="2:14" x14ac:dyDescent="0.2">
      <c r="B1041" s="246"/>
      <c r="C1041" s="256"/>
      <c r="D1041" s="248"/>
      <c r="E1041" s="249"/>
      <c r="F1041" s="249"/>
      <c r="G1041" s="255"/>
      <c r="H1041" s="203"/>
      <c r="I1041" s="224"/>
      <c r="J1041" s="346"/>
      <c r="K1041" s="267"/>
      <c r="L1041" s="253"/>
      <c r="M1041" s="254"/>
      <c r="N1041" s="204"/>
    </row>
    <row r="1042" spans="2:14" x14ac:dyDescent="0.2">
      <c r="B1042" s="246"/>
      <c r="C1042" s="256"/>
      <c r="D1042" s="248"/>
      <c r="E1042" s="249"/>
      <c r="F1042" s="249"/>
      <c r="G1042" s="255"/>
      <c r="H1042" s="203"/>
      <c r="I1042" s="224"/>
      <c r="J1042" s="346"/>
      <c r="K1042" s="267"/>
      <c r="L1042" s="253"/>
      <c r="M1042" s="254"/>
      <c r="N1042" s="204"/>
    </row>
    <row r="1043" spans="2:14" x14ac:dyDescent="0.2">
      <c r="B1043" s="246"/>
      <c r="C1043" s="256"/>
      <c r="D1043" s="248"/>
      <c r="E1043" s="249"/>
      <c r="F1043" s="249"/>
      <c r="G1043" s="255"/>
      <c r="H1043" s="203"/>
      <c r="I1043" s="224"/>
      <c r="J1043" s="346"/>
      <c r="K1043" s="267"/>
      <c r="L1043" s="253"/>
      <c r="M1043" s="254"/>
      <c r="N1043" s="204"/>
    </row>
    <row r="1044" spans="2:14" x14ac:dyDescent="0.2">
      <c r="B1044" s="246"/>
      <c r="C1044" s="256"/>
      <c r="D1044" s="248"/>
      <c r="E1044" s="249"/>
      <c r="F1044" s="249"/>
      <c r="G1044" s="255"/>
      <c r="H1044" s="203"/>
      <c r="I1044" s="224"/>
      <c r="J1044" s="346"/>
      <c r="K1044" s="267"/>
      <c r="L1044" s="253"/>
      <c r="M1044" s="254"/>
      <c r="N1044" s="204"/>
    </row>
    <row r="1045" spans="2:14" x14ac:dyDescent="0.2">
      <c r="B1045" s="246"/>
      <c r="C1045" s="256"/>
      <c r="D1045" s="248"/>
      <c r="E1045" s="249"/>
      <c r="F1045" s="249"/>
      <c r="G1045" s="255"/>
      <c r="H1045" s="203"/>
      <c r="I1045" s="224"/>
      <c r="J1045" s="346"/>
      <c r="K1045" s="267"/>
      <c r="L1045" s="253"/>
      <c r="M1045" s="254"/>
      <c r="N1045" s="204"/>
    </row>
    <row r="1046" spans="2:14" x14ac:dyDescent="0.2">
      <c r="B1046" s="246"/>
      <c r="C1046" s="256"/>
      <c r="D1046" s="248"/>
      <c r="E1046" s="249"/>
      <c r="F1046" s="249"/>
      <c r="G1046" s="255"/>
      <c r="H1046" s="203"/>
      <c r="I1046" s="224"/>
      <c r="J1046" s="346"/>
      <c r="K1046" s="267"/>
      <c r="L1046" s="253"/>
      <c r="M1046" s="254"/>
      <c r="N1046" s="204"/>
    </row>
    <row r="1047" spans="2:14" x14ac:dyDescent="0.2">
      <c r="B1047" s="246"/>
      <c r="C1047" s="256"/>
      <c r="D1047" s="246"/>
      <c r="E1047" s="249"/>
      <c r="F1047" s="249"/>
      <c r="G1047" s="262"/>
      <c r="H1047" s="203"/>
      <c r="I1047" s="224"/>
      <c r="J1047" s="346"/>
      <c r="K1047" s="267"/>
      <c r="L1047" s="253"/>
      <c r="M1047" s="254"/>
      <c r="N1047" s="204"/>
    </row>
    <row r="1048" spans="2:14" x14ac:dyDescent="0.2">
      <c r="B1048" s="246"/>
      <c r="C1048" s="256"/>
      <c r="D1048" s="248"/>
      <c r="E1048" s="249"/>
      <c r="F1048" s="249"/>
      <c r="G1048" s="255"/>
      <c r="H1048" s="203"/>
      <c r="I1048" s="224"/>
      <c r="J1048" s="346"/>
      <c r="K1048" s="267"/>
      <c r="L1048" s="253"/>
      <c r="M1048" s="254"/>
      <c r="N1048" s="204"/>
    </row>
    <row r="1049" spans="2:14" x14ac:dyDescent="0.2">
      <c r="B1049" s="246"/>
      <c r="C1049" s="256"/>
      <c r="D1049" s="248"/>
      <c r="E1049" s="249"/>
      <c r="F1049" s="249"/>
      <c r="G1049" s="255"/>
      <c r="H1049" s="203"/>
      <c r="I1049" s="224"/>
      <c r="J1049" s="346"/>
      <c r="K1049" s="267"/>
      <c r="L1049" s="253"/>
      <c r="M1049" s="254"/>
      <c r="N1049" s="204"/>
    </row>
    <row r="1050" spans="2:14" x14ac:dyDescent="0.2">
      <c r="B1050" s="246"/>
      <c r="C1050" s="256"/>
      <c r="D1050" s="248"/>
      <c r="E1050" s="249"/>
      <c r="F1050" s="249"/>
      <c r="G1050" s="255"/>
      <c r="H1050" s="203"/>
      <c r="I1050" s="224"/>
      <c r="J1050" s="346"/>
      <c r="K1050" s="267"/>
      <c r="L1050" s="253"/>
      <c r="M1050" s="254"/>
      <c r="N1050" s="204"/>
    </row>
    <row r="1051" spans="2:14" x14ac:dyDescent="0.2">
      <c r="B1051" s="246"/>
      <c r="C1051" s="256"/>
      <c r="D1051" s="248"/>
      <c r="E1051" s="249"/>
      <c r="F1051" s="249"/>
      <c r="G1051" s="255"/>
      <c r="H1051" s="203"/>
      <c r="I1051" s="224"/>
      <c r="J1051" s="346"/>
      <c r="K1051" s="267"/>
      <c r="L1051" s="253"/>
      <c r="M1051" s="254"/>
      <c r="N1051" s="204"/>
    </row>
    <row r="1052" spans="2:14" x14ac:dyDescent="0.2">
      <c r="B1052" s="246"/>
      <c r="C1052" s="256"/>
      <c r="D1052" s="248"/>
      <c r="E1052" s="249"/>
      <c r="F1052" s="249"/>
      <c r="G1052" s="255"/>
      <c r="H1052" s="203"/>
      <c r="I1052" s="224"/>
      <c r="J1052" s="346"/>
      <c r="K1052" s="267"/>
      <c r="L1052" s="253"/>
      <c r="M1052" s="254"/>
      <c r="N1052" s="204"/>
    </row>
    <row r="1053" spans="2:14" x14ac:dyDescent="0.2">
      <c r="B1053" s="246"/>
      <c r="C1053" s="256"/>
      <c r="D1053" s="248"/>
      <c r="E1053" s="249"/>
      <c r="F1053" s="249"/>
      <c r="G1053" s="255"/>
      <c r="H1053" s="203"/>
      <c r="I1053" s="224"/>
      <c r="J1053" s="346"/>
      <c r="K1053" s="267"/>
      <c r="L1053" s="253"/>
      <c r="M1053" s="254"/>
      <c r="N1053" s="204"/>
    </row>
    <row r="1054" spans="2:14" x14ac:dyDescent="0.2">
      <c r="B1054" s="246"/>
      <c r="C1054" s="256"/>
      <c r="D1054" s="248"/>
      <c r="E1054" s="249"/>
      <c r="F1054" s="249"/>
      <c r="G1054" s="255"/>
      <c r="H1054" s="203"/>
      <c r="I1054" s="224"/>
      <c r="J1054" s="346"/>
      <c r="K1054" s="267"/>
      <c r="L1054" s="253"/>
      <c r="M1054" s="254"/>
      <c r="N1054" s="204"/>
    </row>
    <row r="1055" spans="2:14" x14ac:dyDescent="0.2">
      <c r="B1055" s="246"/>
      <c r="C1055" s="256"/>
      <c r="D1055" s="248"/>
      <c r="E1055" s="249"/>
      <c r="F1055" s="249"/>
      <c r="G1055" s="255"/>
      <c r="H1055" s="203"/>
      <c r="I1055" s="224"/>
      <c r="J1055" s="346"/>
      <c r="K1055" s="267"/>
      <c r="L1055" s="253"/>
      <c r="M1055" s="254"/>
      <c r="N1055" s="204"/>
    </row>
    <row r="1056" spans="2:14" x14ac:dyDescent="0.2">
      <c r="B1056" s="246"/>
      <c r="C1056" s="256"/>
      <c r="D1056" s="248"/>
      <c r="E1056" s="249"/>
      <c r="F1056" s="249"/>
      <c r="G1056" s="255"/>
      <c r="H1056" s="203"/>
      <c r="I1056" s="224"/>
      <c r="J1056" s="346"/>
      <c r="K1056" s="267"/>
      <c r="L1056" s="253"/>
      <c r="M1056" s="254"/>
      <c r="N1056" s="204"/>
    </row>
    <row r="1057" spans="2:14" x14ac:dyDescent="0.2">
      <c r="B1057" s="246"/>
      <c r="C1057" s="256"/>
      <c r="D1057" s="248"/>
      <c r="E1057" s="249"/>
      <c r="F1057" s="249"/>
      <c r="G1057" s="255"/>
      <c r="H1057" s="203"/>
      <c r="I1057" s="224"/>
      <c r="J1057" s="346"/>
      <c r="K1057" s="267"/>
      <c r="L1057" s="253"/>
      <c r="M1057" s="254"/>
      <c r="N1057" s="204"/>
    </row>
    <row r="1058" spans="2:14" x14ac:dyDescent="0.2">
      <c r="B1058" s="246"/>
      <c r="C1058" s="256"/>
      <c r="D1058" s="248"/>
      <c r="E1058" s="249"/>
      <c r="F1058" s="249"/>
      <c r="G1058" s="255"/>
      <c r="H1058" s="203"/>
      <c r="I1058" s="224"/>
      <c r="J1058" s="346"/>
      <c r="K1058" s="267"/>
      <c r="L1058" s="253"/>
      <c r="M1058" s="254"/>
      <c r="N1058" s="204"/>
    </row>
    <row r="1059" spans="2:14" x14ac:dyDescent="0.2">
      <c r="B1059" s="246"/>
      <c r="C1059" s="256"/>
      <c r="D1059" s="248"/>
      <c r="E1059" s="249"/>
      <c r="F1059" s="249"/>
      <c r="G1059" s="255"/>
      <c r="H1059" s="203"/>
      <c r="I1059" s="224"/>
      <c r="J1059" s="346"/>
      <c r="K1059" s="267"/>
      <c r="L1059" s="253"/>
      <c r="M1059" s="254"/>
      <c r="N1059" s="204"/>
    </row>
    <row r="1060" spans="2:14" x14ac:dyDescent="0.2">
      <c r="B1060" s="246"/>
      <c r="C1060" s="256"/>
      <c r="D1060" s="246"/>
      <c r="E1060" s="249"/>
      <c r="F1060" s="249"/>
      <c r="G1060" s="262"/>
      <c r="H1060" s="203"/>
      <c r="I1060" s="224"/>
      <c r="J1060" s="346"/>
      <c r="K1060" s="265"/>
      <c r="L1060" s="253"/>
      <c r="M1060" s="254"/>
      <c r="N1060" s="204"/>
    </row>
    <row r="1061" spans="2:14" x14ac:dyDescent="0.2">
      <c r="B1061" s="246"/>
      <c r="C1061" s="256"/>
      <c r="D1061" s="248"/>
      <c r="E1061" s="249"/>
      <c r="F1061" s="249"/>
      <c r="G1061" s="255"/>
      <c r="H1061" s="203"/>
      <c r="I1061" s="224"/>
      <c r="J1061" s="346"/>
      <c r="K1061" s="267"/>
      <c r="L1061" s="253"/>
      <c r="M1061" s="254"/>
      <c r="N1061" s="204"/>
    </row>
    <row r="1062" spans="2:14" x14ac:dyDescent="0.2">
      <c r="B1062" s="246"/>
      <c r="C1062" s="256"/>
      <c r="D1062" s="248"/>
      <c r="E1062" s="249"/>
      <c r="F1062" s="249"/>
      <c r="G1062" s="255"/>
      <c r="H1062" s="203"/>
      <c r="I1062" s="224"/>
      <c r="J1062" s="346"/>
      <c r="K1062" s="267"/>
      <c r="L1062" s="253"/>
      <c r="M1062" s="254"/>
      <c r="N1062" s="204"/>
    </row>
    <row r="1063" spans="2:14" x14ac:dyDescent="0.2">
      <c r="B1063" s="246"/>
      <c r="C1063" s="256"/>
      <c r="D1063" s="248"/>
      <c r="E1063" s="249"/>
      <c r="F1063" s="249"/>
      <c r="G1063" s="255"/>
      <c r="H1063" s="203"/>
      <c r="I1063" s="224"/>
      <c r="J1063" s="346"/>
      <c r="K1063" s="267"/>
      <c r="L1063" s="253"/>
      <c r="M1063" s="254"/>
      <c r="N1063" s="204"/>
    </row>
    <row r="1064" spans="2:14" x14ac:dyDescent="0.2">
      <c r="B1064" s="246"/>
      <c r="C1064" s="256"/>
      <c r="D1064" s="248"/>
      <c r="E1064" s="249"/>
      <c r="F1064" s="249"/>
      <c r="G1064" s="255"/>
      <c r="H1064" s="203"/>
      <c r="I1064" s="224"/>
      <c r="J1064" s="346"/>
      <c r="K1064" s="267"/>
      <c r="L1064" s="253"/>
      <c r="M1064" s="254"/>
      <c r="N1064" s="204"/>
    </row>
    <row r="1065" spans="2:14" x14ac:dyDescent="0.2">
      <c r="B1065" s="246"/>
      <c r="C1065" s="256"/>
      <c r="D1065" s="248"/>
      <c r="E1065" s="249"/>
      <c r="F1065" s="249"/>
      <c r="G1065" s="255"/>
      <c r="H1065" s="203"/>
      <c r="I1065" s="224"/>
      <c r="J1065" s="346"/>
      <c r="K1065" s="267"/>
      <c r="L1065" s="253"/>
      <c r="M1065" s="254"/>
      <c r="N1065" s="204"/>
    </row>
    <row r="1066" spans="2:14" x14ac:dyDescent="0.2">
      <c r="B1066" s="246"/>
      <c r="C1066" s="256"/>
      <c r="D1066" s="248"/>
      <c r="E1066" s="249"/>
      <c r="F1066" s="249"/>
      <c r="G1066" s="255"/>
      <c r="H1066" s="203"/>
      <c r="I1066" s="224"/>
      <c r="J1066" s="346"/>
      <c r="K1066" s="267"/>
      <c r="L1066" s="253"/>
      <c r="M1066" s="254"/>
      <c r="N1066" s="204"/>
    </row>
    <row r="1067" spans="2:14" x14ac:dyDescent="0.2">
      <c r="B1067" s="246"/>
      <c r="C1067" s="256"/>
      <c r="D1067" s="248"/>
      <c r="E1067" s="249"/>
      <c r="F1067" s="249"/>
      <c r="G1067" s="255"/>
      <c r="H1067" s="203"/>
      <c r="I1067" s="224"/>
      <c r="J1067" s="346"/>
      <c r="K1067" s="267"/>
      <c r="L1067" s="253"/>
      <c r="M1067" s="254"/>
      <c r="N1067" s="204"/>
    </row>
    <row r="1068" spans="2:14" x14ac:dyDescent="0.2">
      <c r="B1068" s="246"/>
      <c r="C1068" s="256"/>
      <c r="D1068" s="248"/>
      <c r="E1068" s="249"/>
      <c r="F1068" s="249"/>
      <c r="G1068" s="255"/>
      <c r="H1068" s="203"/>
      <c r="I1068" s="224"/>
      <c r="J1068" s="346"/>
      <c r="K1068" s="267"/>
      <c r="L1068" s="253"/>
      <c r="M1068" s="254"/>
      <c r="N1068" s="204"/>
    </row>
    <row r="1069" spans="2:14" x14ac:dyDescent="0.2">
      <c r="B1069" s="246"/>
      <c r="C1069" s="256"/>
      <c r="D1069" s="248"/>
      <c r="E1069" s="249"/>
      <c r="F1069" s="249"/>
      <c r="G1069" s="255"/>
      <c r="H1069" s="203"/>
      <c r="I1069" s="224"/>
      <c r="J1069" s="346"/>
      <c r="K1069" s="267"/>
      <c r="L1069" s="253"/>
      <c r="M1069" s="254"/>
      <c r="N1069" s="204"/>
    </row>
    <row r="1070" spans="2:14" x14ac:dyDescent="0.2">
      <c r="B1070" s="246"/>
      <c r="C1070" s="256"/>
      <c r="D1070" s="248"/>
      <c r="E1070" s="249"/>
      <c r="F1070" s="249"/>
      <c r="G1070" s="255"/>
      <c r="H1070" s="203"/>
      <c r="I1070" s="224"/>
      <c r="J1070" s="346"/>
      <c r="K1070" s="267"/>
      <c r="L1070" s="253"/>
      <c r="M1070" s="254"/>
      <c r="N1070" s="204"/>
    </row>
    <row r="1071" spans="2:14" x14ac:dyDescent="0.2">
      <c r="B1071" s="246"/>
      <c r="C1071" s="256"/>
      <c r="D1071" s="248"/>
      <c r="E1071" s="249"/>
      <c r="F1071" s="249"/>
      <c r="G1071" s="255"/>
      <c r="H1071" s="203"/>
      <c r="I1071" s="224"/>
      <c r="J1071" s="346"/>
      <c r="K1071" s="267"/>
      <c r="L1071" s="253"/>
      <c r="M1071" s="254"/>
      <c r="N1071" s="204"/>
    </row>
    <row r="1072" spans="2:14" x14ac:dyDescent="0.2">
      <c r="B1072" s="246"/>
      <c r="C1072" s="256"/>
      <c r="D1072" s="248"/>
      <c r="E1072" s="249"/>
      <c r="F1072" s="249"/>
      <c r="G1072" s="255"/>
      <c r="H1072" s="203"/>
      <c r="I1072" s="224"/>
      <c r="J1072" s="346"/>
      <c r="K1072" s="267"/>
      <c r="L1072" s="253"/>
      <c r="M1072" s="254"/>
      <c r="N1072" s="204"/>
    </row>
    <row r="1073" spans="2:14" x14ac:dyDescent="0.2">
      <c r="B1073" s="246"/>
      <c r="C1073" s="256"/>
      <c r="D1073" s="248"/>
      <c r="E1073" s="249"/>
      <c r="F1073" s="249"/>
      <c r="G1073" s="255"/>
      <c r="H1073" s="203"/>
      <c r="I1073" s="224"/>
      <c r="J1073" s="346"/>
      <c r="K1073" s="267"/>
      <c r="L1073" s="253"/>
      <c r="M1073" s="254"/>
      <c r="N1073" s="204"/>
    </row>
    <row r="1074" spans="2:14" x14ac:dyDescent="0.2">
      <c r="B1074" s="246"/>
      <c r="C1074" s="256"/>
      <c r="D1074" s="248"/>
      <c r="E1074" s="249"/>
      <c r="F1074" s="249"/>
      <c r="G1074" s="255"/>
      <c r="H1074" s="203"/>
      <c r="I1074" s="224"/>
      <c r="J1074" s="346"/>
      <c r="K1074" s="267"/>
      <c r="L1074" s="253"/>
      <c r="M1074" s="254"/>
      <c r="N1074" s="204"/>
    </row>
    <row r="1075" spans="2:14" x14ac:dyDescent="0.2">
      <c r="B1075" s="246"/>
      <c r="C1075" s="256"/>
      <c r="D1075" s="248"/>
      <c r="E1075" s="249"/>
      <c r="F1075" s="249"/>
      <c r="G1075" s="255"/>
      <c r="H1075" s="203"/>
      <c r="I1075" s="224"/>
      <c r="J1075" s="346"/>
      <c r="K1075" s="267"/>
      <c r="L1075" s="253"/>
      <c r="M1075" s="254"/>
      <c r="N1075" s="204"/>
    </row>
    <row r="1076" spans="2:14" x14ac:dyDescent="0.2">
      <c r="B1076" s="246"/>
      <c r="C1076" s="256"/>
      <c r="D1076" s="248"/>
      <c r="E1076" s="249"/>
      <c r="F1076" s="249"/>
      <c r="G1076" s="255"/>
      <c r="H1076" s="203"/>
      <c r="I1076" s="224"/>
      <c r="J1076" s="346"/>
      <c r="K1076" s="267"/>
      <c r="L1076" s="253"/>
      <c r="M1076" s="254"/>
      <c r="N1076" s="204"/>
    </row>
    <row r="1077" spans="2:14" x14ac:dyDescent="0.2">
      <c r="B1077" s="246"/>
      <c r="C1077" s="256"/>
      <c r="D1077" s="248"/>
      <c r="E1077" s="249"/>
      <c r="F1077" s="249"/>
      <c r="G1077" s="255"/>
      <c r="H1077" s="203"/>
      <c r="I1077" s="224"/>
      <c r="J1077" s="346"/>
      <c r="K1077" s="267"/>
      <c r="L1077" s="253"/>
      <c r="M1077" s="254"/>
      <c r="N1077" s="204"/>
    </row>
    <row r="1078" spans="2:14" x14ac:dyDescent="0.2">
      <c r="B1078" s="246"/>
      <c r="C1078" s="256"/>
      <c r="D1078" s="248"/>
      <c r="E1078" s="249"/>
      <c r="F1078" s="249"/>
      <c r="G1078" s="255"/>
      <c r="H1078" s="203"/>
      <c r="I1078" s="224"/>
      <c r="J1078" s="346"/>
      <c r="K1078" s="267"/>
      <c r="L1078" s="253"/>
      <c r="M1078" s="254"/>
      <c r="N1078" s="204"/>
    </row>
    <row r="1079" spans="2:14" x14ac:dyDescent="0.2">
      <c r="B1079" s="246"/>
      <c r="C1079" s="256"/>
      <c r="D1079" s="248"/>
      <c r="E1079" s="249"/>
      <c r="F1079" s="249"/>
      <c r="G1079" s="255"/>
      <c r="H1079" s="203"/>
      <c r="I1079" s="224"/>
      <c r="J1079" s="346"/>
      <c r="K1079" s="267"/>
      <c r="L1079" s="253"/>
      <c r="M1079" s="254"/>
      <c r="N1079" s="204"/>
    </row>
    <row r="1080" spans="2:14" x14ac:dyDescent="0.2">
      <c r="B1080" s="246"/>
      <c r="C1080" s="256"/>
      <c r="D1080" s="248"/>
      <c r="E1080" s="249"/>
      <c r="F1080" s="249"/>
      <c r="G1080" s="255"/>
      <c r="H1080" s="203"/>
      <c r="I1080" s="224"/>
      <c r="J1080" s="346"/>
      <c r="K1080" s="267"/>
      <c r="L1080" s="253"/>
      <c r="M1080" s="254"/>
      <c r="N1080" s="204"/>
    </row>
    <row r="1081" spans="2:14" x14ac:dyDescent="0.2">
      <c r="B1081" s="246"/>
      <c r="C1081" s="256"/>
      <c r="D1081" s="248"/>
      <c r="E1081" s="249"/>
      <c r="F1081" s="249"/>
      <c r="G1081" s="255"/>
      <c r="H1081" s="203"/>
      <c r="I1081" s="224"/>
      <c r="J1081" s="346"/>
      <c r="K1081" s="267"/>
      <c r="L1081" s="253"/>
      <c r="M1081" s="254"/>
      <c r="N1081" s="204"/>
    </row>
    <row r="1082" spans="2:14" x14ac:dyDescent="0.2">
      <c r="B1082" s="246"/>
      <c r="C1082" s="256"/>
      <c r="D1082" s="248"/>
      <c r="E1082" s="249"/>
      <c r="F1082" s="249"/>
      <c r="G1082" s="255"/>
      <c r="H1082" s="203"/>
      <c r="I1082" s="224"/>
      <c r="J1082" s="346"/>
      <c r="K1082" s="267"/>
      <c r="L1082" s="253"/>
      <c r="M1082" s="254"/>
      <c r="N1082" s="204"/>
    </row>
    <row r="1083" spans="2:14" x14ac:dyDescent="0.2">
      <c r="B1083" s="246"/>
      <c r="C1083" s="256"/>
      <c r="D1083" s="248"/>
      <c r="E1083" s="249"/>
      <c r="F1083" s="249"/>
      <c r="G1083" s="255"/>
      <c r="H1083" s="203"/>
      <c r="I1083" s="224"/>
      <c r="J1083" s="346"/>
      <c r="K1083" s="267"/>
      <c r="L1083" s="253"/>
      <c r="M1083" s="254"/>
      <c r="N1083" s="204"/>
    </row>
    <row r="1084" spans="2:14" x14ac:dyDescent="0.2">
      <c r="B1084" s="246"/>
      <c r="C1084" s="256"/>
      <c r="D1084" s="248"/>
      <c r="E1084" s="249"/>
      <c r="F1084" s="249"/>
      <c r="G1084" s="255"/>
      <c r="H1084" s="203"/>
      <c r="I1084" s="224"/>
      <c r="J1084" s="346"/>
      <c r="K1084" s="267"/>
      <c r="L1084" s="253"/>
      <c r="M1084" s="254"/>
      <c r="N1084" s="204"/>
    </row>
    <row r="1085" spans="2:14" x14ac:dyDescent="0.2">
      <c r="B1085" s="246"/>
      <c r="C1085" s="256"/>
      <c r="D1085" s="248"/>
      <c r="E1085" s="249"/>
      <c r="F1085" s="249"/>
      <c r="G1085" s="255"/>
      <c r="H1085" s="203"/>
      <c r="I1085" s="224"/>
      <c r="J1085" s="346"/>
      <c r="K1085" s="267"/>
      <c r="L1085" s="253"/>
      <c r="M1085" s="254"/>
      <c r="N1085" s="204"/>
    </row>
    <row r="1086" spans="2:14" x14ac:dyDescent="0.2">
      <c r="B1086" s="246"/>
      <c r="C1086" s="256"/>
      <c r="D1086" s="248"/>
      <c r="E1086" s="249"/>
      <c r="F1086" s="249"/>
      <c r="G1086" s="255"/>
      <c r="H1086" s="203"/>
      <c r="I1086" s="224"/>
      <c r="J1086" s="346"/>
      <c r="K1086" s="267"/>
      <c r="L1086" s="204"/>
      <c r="M1086" s="254"/>
      <c r="N1086" s="204"/>
    </row>
    <row r="1087" spans="2:14" x14ac:dyDescent="0.2">
      <c r="B1087" s="246"/>
      <c r="C1087" s="256"/>
      <c r="D1087" s="248"/>
      <c r="E1087" s="249"/>
      <c r="F1087" s="249"/>
      <c r="G1087" s="199"/>
      <c r="H1087" s="203"/>
      <c r="I1087" s="224"/>
      <c r="J1087" s="346"/>
      <c r="K1087" s="267"/>
      <c r="L1087" s="253"/>
      <c r="M1087" s="254"/>
      <c r="N1087" s="204"/>
    </row>
    <row r="1088" spans="2:14" x14ac:dyDescent="0.2">
      <c r="B1088" s="246"/>
      <c r="C1088" s="256"/>
      <c r="D1088" s="246"/>
      <c r="E1088" s="276"/>
      <c r="F1088" s="276"/>
      <c r="G1088" s="206"/>
      <c r="H1088" s="203"/>
      <c r="I1088" s="224"/>
      <c r="J1088" s="346"/>
      <c r="K1088" s="267"/>
      <c r="L1088" s="253"/>
      <c r="M1088" s="254"/>
      <c r="N1088" s="204"/>
    </row>
    <row r="1089" spans="2:14" x14ac:dyDescent="0.2">
      <c r="B1089" s="246"/>
      <c r="C1089" s="256"/>
      <c r="D1089" s="248"/>
      <c r="E1089" s="249"/>
      <c r="F1089" s="249"/>
      <c r="G1089" s="199"/>
      <c r="H1089" s="203"/>
      <c r="I1089" s="224"/>
      <c r="J1089" s="346"/>
      <c r="K1089" s="267"/>
      <c r="L1089" s="253"/>
      <c r="M1089" s="254"/>
      <c r="N1089" s="204"/>
    </row>
    <row r="1090" spans="2:14" x14ac:dyDescent="0.2">
      <c r="B1090" s="246"/>
      <c r="C1090" s="256"/>
      <c r="D1090" s="248"/>
      <c r="E1090" s="249"/>
      <c r="F1090" s="249"/>
      <c r="G1090" s="255"/>
      <c r="H1090" s="203"/>
      <c r="I1090" s="224"/>
      <c r="J1090" s="346"/>
      <c r="K1090" s="267"/>
      <c r="L1090" s="253"/>
      <c r="M1090" s="254"/>
      <c r="N1090" s="204"/>
    </row>
    <row r="1091" spans="2:14" x14ac:dyDescent="0.2">
      <c r="B1091" s="246"/>
      <c r="C1091" s="256"/>
      <c r="D1091" s="248"/>
      <c r="E1091" s="249"/>
      <c r="F1091" s="249"/>
      <c r="G1091" s="255"/>
      <c r="H1091" s="203"/>
      <c r="I1091" s="224"/>
      <c r="J1091" s="346"/>
      <c r="K1091" s="267"/>
      <c r="L1091" s="253"/>
      <c r="M1091" s="254"/>
      <c r="N1091" s="204"/>
    </row>
    <row r="1092" spans="2:14" x14ac:dyDescent="0.2">
      <c r="B1092" s="246"/>
      <c r="C1092" s="256"/>
      <c r="D1092" s="248"/>
      <c r="E1092" s="249"/>
      <c r="F1092" s="249"/>
      <c r="G1092" s="255"/>
      <c r="H1092" s="203"/>
      <c r="I1092" s="224"/>
      <c r="J1092" s="346"/>
      <c r="K1092" s="267"/>
      <c r="L1092" s="253"/>
      <c r="M1092" s="254"/>
      <c r="N1092" s="204"/>
    </row>
    <row r="1093" spans="2:14" x14ac:dyDescent="0.2">
      <c r="B1093" s="246"/>
      <c r="C1093" s="256"/>
      <c r="D1093" s="248"/>
      <c r="E1093" s="249"/>
      <c r="F1093" s="249"/>
      <c r="G1093" s="255"/>
      <c r="H1093" s="203"/>
      <c r="I1093" s="224"/>
      <c r="J1093" s="346"/>
      <c r="K1093" s="267"/>
      <c r="L1093" s="253"/>
      <c r="M1093" s="254"/>
      <c r="N1093" s="204"/>
    </row>
    <row r="1094" spans="2:14" x14ac:dyDescent="0.2">
      <c r="B1094" s="246"/>
      <c r="C1094" s="256"/>
      <c r="D1094" s="248"/>
      <c r="E1094" s="249"/>
      <c r="F1094" s="249"/>
      <c r="G1094" s="255"/>
      <c r="H1094" s="203"/>
      <c r="I1094" s="224"/>
      <c r="J1094" s="346"/>
      <c r="K1094" s="267"/>
      <c r="L1094" s="253"/>
      <c r="M1094" s="254"/>
      <c r="N1094" s="204"/>
    </row>
    <row r="1095" spans="2:14" x14ac:dyDescent="0.2">
      <c r="B1095" s="246"/>
      <c r="C1095" s="256"/>
      <c r="D1095" s="248"/>
      <c r="E1095" s="249"/>
      <c r="F1095" s="249"/>
      <c r="G1095" s="255"/>
      <c r="H1095" s="203"/>
      <c r="I1095" s="224"/>
      <c r="J1095" s="346"/>
      <c r="K1095" s="267"/>
      <c r="L1095" s="253"/>
      <c r="M1095" s="254"/>
      <c r="N1095" s="204"/>
    </row>
    <row r="1096" spans="2:14" x14ac:dyDescent="0.2">
      <c r="B1096" s="246"/>
      <c r="C1096" s="256"/>
      <c r="D1096" s="246"/>
      <c r="E1096" s="249"/>
      <c r="F1096" s="249"/>
      <c r="G1096" s="206"/>
      <c r="H1096" s="203"/>
      <c r="I1096" s="224"/>
      <c r="J1096" s="346"/>
      <c r="K1096" s="267"/>
      <c r="L1096" s="253"/>
      <c r="M1096" s="254"/>
      <c r="N1096" s="204"/>
    </row>
    <row r="1097" spans="2:14" x14ac:dyDescent="0.2">
      <c r="B1097" s="246"/>
      <c r="C1097" s="256"/>
      <c r="D1097" s="248"/>
      <c r="E1097" s="249"/>
      <c r="F1097" s="249"/>
      <c r="G1097" s="255"/>
      <c r="H1097" s="203"/>
      <c r="I1097" s="224"/>
      <c r="J1097" s="346"/>
      <c r="K1097" s="267"/>
      <c r="L1097" s="253"/>
      <c r="M1097" s="254"/>
      <c r="N1097" s="204"/>
    </row>
    <row r="1098" spans="2:14" x14ac:dyDescent="0.2">
      <c r="B1098" s="246"/>
      <c r="C1098" s="256"/>
      <c r="D1098" s="248"/>
      <c r="E1098" s="249"/>
      <c r="F1098" s="249"/>
      <c r="G1098" s="255"/>
      <c r="H1098" s="203"/>
      <c r="I1098" s="224"/>
      <c r="J1098" s="346"/>
      <c r="K1098" s="267"/>
      <c r="L1098" s="253"/>
      <c r="M1098" s="254"/>
      <c r="N1098" s="204"/>
    </row>
    <row r="1099" spans="2:14" x14ac:dyDescent="0.2">
      <c r="B1099" s="246"/>
      <c r="C1099" s="256"/>
      <c r="D1099" s="248"/>
      <c r="E1099" s="249"/>
      <c r="F1099" s="249"/>
      <c r="G1099" s="199"/>
      <c r="H1099" s="203"/>
      <c r="I1099" s="224"/>
      <c r="J1099" s="346"/>
      <c r="K1099" s="267"/>
      <c r="L1099" s="253"/>
      <c r="M1099" s="254"/>
      <c r="N1099" s="204"/>
    </row>
    <row r="1100" spans="2:14" x14ac:dyDescent="0.2">
      <c r="B1100" s="246"/>
      <c r="C1100" s="256"/>
      <c r="D1100" s="248"/>
      <c r="E1100" s="249"/>
      <c r="F1100" s="249"/>
      <c r="G1100" s="255"/>
      <c r="H1100" s="203"/>
      <c r="I1100" s="224"/>
      <c r="J1100" s="346"/>
      <c r="K1100" s="267"/>
      <c r="L1100" s="253"/>
      <c r="M1100" s="254"/>
      <c r="N1100" s="204"/>
    </row>
    <row r="1101" spans="2:14" x14ac:dyDescent="0.2">
      <c r="B1101" s="246"/>
      <c r="C1101" s="256"/>
      <c r="D1101" s="248"/>
      <c r="E1101" s="249"/>
      <c r="F1101" s="249"/>
      <c r="G1101" s="255"/>
      <c r="H1101" s="203"/>
      <c r="I1101" s="224"/>
      <c r="J1101" s="346"/>
      <c r="K1101" s="267"/>
      <c r="L1101" s="253"/>
      <c r="M1101" s="254"/>
      <c r="N1101" s="204"/>
    </row>
    <row r="1102" spans="2:14" x14ac:dyDescent="0.2">
      <c r="B1102" s="246"/>
      <c r="C1102" s="256"/>
      <c r="D1102" s="248"/>
      <c r="E1102" s="249"/>
      <c r="F1102" s="249"/>
      <c r="G1102" s="255"/>
      <c r="H1102" s="203"/>
      <c r="I1102" s="224"/>
      <c r="J1102" s="346"/>
      <c r="K1102" s="267"/>
      <c r="L1102" s="253"/>
      <c r="M1102" s="254"/>
      <c r="N1102" s="204"/>
    </row>
    <row r="1103" spans="2:14" x14ac:dyDescent="0.2">
      <c r="B1103" s="246"/>
      <c r="C1103" s="256"/>
      <c r="D1103" s="248"/>
      <c r="E1103" s="249"/>
      <c r="F1103" s="249"/>
      <c r="G1103" s="255"/>
      <c r="H1103" s="203"/>
      <c r="I1103" s="224"/>
      <c r="J1103" s="346"/>
      <c r="K1103" s="267"/>
      <c r="L1103" s="253"/>
      <c r="M1103" s="254"/>
      <c r="N1103" s="204"/>
    </row>
    <row r="1104" spans="2:14" x14ac:dyDescent="0.2">
      <c r="B1104" s="246"/>
      <c r="C1104" s="256"/>
      <c r="D1104" s="248"/>
      <c r="E1104" s="249"/>
      <c r="F1104" s="249"/>
      <c r="G1104" s="255"/>
      <c r="H1104" s="203"/>
      <c r="I1104" s="224"/>
      <c r="J1104" s="346"/>
      <c r="K1104" s="267"/>
      <c r="L1104" s="253"/>
      <c r="M1104" s="254"/>
      <c r="N1104" s="204"/>
    </row>
    <row r="1105" spans="2:14" x14ac:dyDescent="0.2">
      <c r="B1105" s="246"/>
      <c r="C1105" s="256"/>
      <c r="D1105" s="248"/>
      <c r="E1105" s="249"/>
      <c r="F1105" s="249"/>
      <c r="G1105" s="255"/>
      <c r="H1105" s="203"/>
      <c r="I1105" s="224"/>
      <c r="J1105" s="346"/>
      <c r="K1105" s="267"/>
      <c r="L1105" s="253"/>
      <c r="M1105" s="254"/>
      <c r="N1105" s="204"/>
    </row>
    <row r="1106" spans="2:14" x14ac:dyDescent="0.2">
      <c r="B1106" s="246"/>
      <c r="C1106" s="256"/>
      <c r="D1106" s="248"/>
      <c r="E1106" s="249"/>
      <c r="F1106" s="249"/>
      <c r="G1106" s="255"/>
      <c r="H1106" s="203"/>
      <c r="I1106" s="224"/>
      <c r="J1106" s="346"/>
      <c r="K1106" s="267"/>
      <c r="L1106" s="253"/>
      <c r="M1106" s="254"/>
      <c r="N1106" s="204"/>
    </row>
    <row r="1107" spans="2:14" x14ac:dyDescent="0.2">
      <c r="B1107" s="246"/>
      <c r="C1107" s="256"/>
      <c r="D1107" s="248"/>
      <c r="E1107" s="249"/>
      <c r="F1107" s="249"/>
      <c r="G1107" s="255"/>
      <c r="H1107" s="203"/>
      <c r="I1107" s="224"/>
      <c r="J1107" s="346"/>
      <c r="K1107" s="267"/>
      <c r="L1107" s="253"/>
      <c r="M1107" s="254"/>
      <c r="N1107" s="204"/>
    </row>
    <row r="1108" spans="2:14" x14ac:dyDescent="0.2">
      <c r="B1108" s="246"/>
      <c r="C1108" s="256"/>
      <c r="D1108" s="248"/>
      <c r="E1108" s="249"/>
      <c r="F1108" s="249"/>
      <c r="G1108" s="255"/>
      <c r="H1108" s="203"/>
      <c r="I1108" s="224"/>
      <c r="J1108" s="346"/>
      <c r="K1108" s="267"/>
      <c r="L1108" s="253"/>
      <c r="M1108" s="254"/>
      <c r="N1108" s="204"/>
    </row>
    <row r="1109" spans="2:14" x14ac:dyDescent="0.2">
      <c r="B1109" s="246"/>
      <c r="C1109" s="256"/>
      <c r="D1109" s="248"/>
      <c r="E1109" s="249"/>
      <c r="F1109" s="249"/>
      <c r="G1109" s="199"/>
      <c r="H1109" s="203"/>
      <c r="I1109" s="224"/>
      <c r="J1109" s="346"/>
      <c r="K1109" s="267"/>
      <c r="L1109" s="253"/>
      <c r="M1109" s="254"/>
      <c r="N1109" s="204"/>
    </row>
    <row r="1110" spans="2:14" x14ac:dyDescent="0.2">
      <c r="B1110" s="246"/>
      <c r="C1110" s="256"/>
      <c r="D1110" s="248"/>
      <c r="E1110" s="249"/>
      <c r="F1110" s="249"/>
      <c r="G1110" s="255"/>
      <c r="H1110" s="203"/>
      <c r="I1110" s="224"/>
      <c r="J1110" s="346"/>
      <c r="K1110" s="267"/>
      <c r="L1110" s="253"/>
      <c r="M1110" s="254"/>
      <c r="N1110" s="204"/>
    </row>
    <row r="1111" spans="2:14" x14ac:dyDescent="0.2">
      <c r="B1111" s="246"/>
      <c r="C1111" s="256"/>
      <c r="D1111" s="248"/>
      <c r="E1111" s="249"/>
      <c r="F1111" s="249"/>
      <c r="G1111" s="255"/>
      <c r="H1111" s="203"/>
      <c r="I1111" s="224"/>
      <c r="J1111" s="346"/>
      <c r="K1111" s="267"/>
      <c r="L1111" s="253"/>
      <c r="M1111" s="254"/>
      <c r="N1111" s="204"/>
    </row>
    <row r="1112" spans="2:14" x14ac:dyDescent="0.2">
      <c r="B1112" s="246"/>
      <c r="C1112" s="256"/>
      <c r="D1112" s="248"/>
      <c r="E1112" s="249"/>
      <c r="F1112" s="249"/>
      <c r="G1112" s="199"/>
      <c r="H1112" s="203"/>
      <c r="I1112" s="224"/>
      <c r="J1112" s="346"/>
      <c r="K1112" s="267"/>
      <c r="L1112" s="253"/>
      <c r="M1112" s="254"/>
      <c r="N1112" s="204"/>
    </row>
    <row r="1113" spans="2:14" x14ac:dyDescent="0.2">
      <c r="B1113" s="246"/>
      <c r="C1113" s="256"/>
      <c r="D1113" s="248"/>
      <c r="E1113" s="249"/>
      <c r="F1113" s="249"/>
      <c r="G1113" s="255"/>
      <c r="H1113" s="203"/>
      <c r="I1113" s="224"/>
      <c r="J1113" s="346"/>
      <c r="K1113" s="267"/>
      <c r="L1113" s="253"/>
      <c r="M1113" s="254"/>
      <c r="N1113" s="204"/>
    </row>
    <row r="1114" spans="2:14" x14ac:dyDescent="0.2">
      <c r="B1114" s="246"/>
      <c r="C1114" s="256"/>
      <c r="D1114" s="248"/>
      <c r="E1114" s="249"/>
      <c r="F1114" s="249"/>
      <c r="G1114" s="255"/>
      <c r="H1114" s="203"/>
      <c r="I1114" s="224"/>
      <c r="J1114" s="346"/>
      <c r="K1114" s="267"/>
      <c r="L1114" s="253"/>
      <c r="M1114" s="254"/>
      <c r="N1114" s="204"/>
    </row>
    <row r="1115" spans="2:14" x14ac:dyDescent="0.2">
      <c r="B1115" s="246"/>
      <c r="C1115" s="256"/>
      <c r="D1115" s="248"/>
      <c r="E1115" s="249"/>
      <c r="F1115" s="249"/>
      <c r="G1115" s="255"/>
      <c r="H1115" s="203"/>
      <c r="I1115" s="224"/>
      <c r="J1115" s="346"/>
      <c r="K1115" s="267"/>
      <c r="L1115" s="253"/>
      <c r="M1115" s="254"/>
      <c r="N1115" s="204"/>
    </row>
    <row r="1116" spans="2:14" x14ac:dyDescent="0.2">
      <c r="B1116" s="246"/>
      <c r="C1116" s="256"/>
      <c r="D1116" s="248"/>
      <c r="E1116" s="249"/>
      <c r="F1116" s="249"/>
      <c r="G1116" s="199"/>
      <c r="H1116" s="203"/>
      <c r="I1116" s="224"/>
      <c r="J1116" s="346"/>
      <c r="K1116" s="267"/>
      <c r="L1116" s="253"/>
      <c r="M1116" s="254"/>
      <c r="N1116" s="204"/>
    </row>
    <row r="1117" spans="2:14" x14ac:dyDescent="0.2">
      <c r="B1117" s="246"/>
      <c r="C1117" s="256"/>
      <c r="D1117" s="248"/>
      <c r="E1117" s="249"/>
      <c r="F1117" s="249"/>
      <c r="G1117" s="255"/>
      <c r="H1117" s="203"/>
      <c r="I1117" s="224"/>
      <c r="J1117" s="346"/>
      <c r="K1117" s="267"/>
      <c r="L1117" s="204"/>
      <c r="M1117" s="254"/>
      <c r="N1117" s="204"/>
    </row>
    <row r="1118" spans="2:14" x14ac:dyDescent="0.2">
      <c r="B1118" s="246"/>
      <c r="C1118" s="256"/>
      <c r="D1118" s="246"/>
      <c r="E1118" s="249"/>
      <c r="F1118" s="249"/>
      <c r="G1118" s="206"/>
      <c r="H1118" s="203"/>
      <c r="I1118" s="224"/>
      <c r="J1118" s="346"/>
      <c r="K1118" s="267"/>
      <c r="L1118" s="253"/>
      <c r="M1118" s="254"/>
      <c r="N1118" s="204"/>
    </row>
    <row r="1119" spans="2:14" x14ac:dyDescent="0.2">
      <c r="B1119" s="246"/>
      <c r="C1119" s="256"/>
      <c r="D1119" s="248"/>
      <c r="E1119" s="249"/>
      <c r="F1119" s="249"/>
      <c r="G1119" s="199"/>
      <c r="H1119" s="203"/>
      <c r="I1119" s="224"/>
      <c r="J1119" s="346"/>
      <c r="K1119" s="267"/>
      <c r="L1119" s="253"/>
      <c r="M1119" s="254"/>
      <c r="N1119" s="204"/>
    </row>
    <row r="1120" spans="2:14" x14ac:dyDescent="0.2">
      <c r="B1120" s="246"/>
      <c r="C1120" s="256"/>
      <c r="D1120" s="248"/>
      <c r="E1120" s="249"/>
      <c r="F1120" s="249"/>
      <c r="G1120" s="255"/>
      <c r="H1120" s="203"/>
      <c r="I1120" s="224"/>
      <c r="J1120" s="346"/>
      <c r="K1120" s="267"/>
      <c r="L1120" s="253"/>
      <c r="M1120" s="254"/>
      <c r="N1120" s="204"/>
    </row>
    <row r="1121" spans="2:14" x14ac:dyDescent="0.2">
      <c r="B1121" s="246"/>
      <c r="C1121" s="256"/>
      <c r="D1121" s="248"/>
      <c r="E1121" s="249"/>
      <c r="F1121" s="249"/>
      <c r="G1121" s="199"/>
      <c r="H1121" s="203"/>
      <c r="I1121" s="224"/>
      <c r="J1121" s="346"/>
      <c r="K1121" s="267"/>
      <c r="L1121" s="253"/>
      <c r="M1121" s="254"/>
      <c r="N1121" s="204"/>
    </row>
    <row r="1122" spans="2:14" x14ac:dyDescent="0.2">
      <c r="B1122" s="246"/>
      <c r="C1122" s="256"/>
      <c r="D1122" s="248"/>
      <c r="E1122" s="249"/>
      <c r="F1122" s="249"/>
      <c r="G1122" s="255"/>
      <c r="H1122" s="203"/>
      <c r="I1122" s="224"/>
      <c r="J1122" s="346"/>
      <c r="K1122" s="267"/>
      <c r="L1122" s="253"/>
      <c r="M1122" s="254"/>
      <c r="N1122" s="204"/>
    </row>
    <row r="1123" spans="2:14" x14ac:dyDescent="0.2">
      <c r="B1123" s="246"/>
      <c r="C1123" s="256"/>
      <c r="D1123" s="248"/>
      <c r="E1123" s="249"/>
      <c r="F1123" s="249"/>
      <c r="G1123" s="255"/>
      <c r="H1123" s="203"/>
      <c r="I1123" s="224"/>
      <c r="J1123" s="346"/>
      <c r="K1123" s="267"/>
      <c r="L1123" s="253"/>
      <c r="M1123" s="254"/>
      <c r="N1123" s="204"/>
    </row>
    <row r="1124" spans="2:14" x14ac:dyDescent="0.2">
      <c r="B1124" s="246"/>
      <c r="C1124" s="256"/>
      <c r="D1124" s="248"/>
      <c r="E1124" s="249"/>
      <c r="F1124" s="249"/>
      <c r="G1124" s="255"/>
      <c r="H1124" s="203"/>
      <c r="I1124" s="224"/>
      <c r="J1124" s="346"/>
      <c r="K1124" s="267"/>
      <c r="L1124" s="253"/>
      <c r="M1124" s="254"/>
      <c r="N1124" s="204"/>
    </row>
    <row r="1125" spans="2:14" x14ac:dyDescent="0.2">
      <c r="B1125" s="246"/>
      <c r="C1125" s="256"/>
      <c r="D1125" s="248"/>
      <c r="E1125" s="249"/>
      <c r="F1125" s="249"/>
      <c r="G1125" s="255"/>
      <c r="H1125" s="203"/>
      <c r="I1125" s="224"/>
      <c r="J1125" s="346"/>
      <c r="K1125" s="267"/>
      <c r="L1125" s="253"/>
      <c r="M1125" s="254"/>
      <c r="N1125" s="204"/>
    </row>
    <row r="1126" spans="2:14" x14ac:dyDescent="0.2">
      <c r="B1126" s="246"/>
      <c r="C1126" s="256"/>
      <c r="D1126" s="248"/>
      <c r="E1126" s="249"/>
      <c r="F1126" s="249"/>
      <c r="G1126" s="255"/>
      <c r="H1126" s="203"/>
      <c r="I1126" s="224"/>
      <c r="J1126" s="346"/>
      <c r="K1126" s="267"/>
      <c r="L1126" s="253"/>
      <c r="M1126" s="254"/>
      <c r="N1126" s="204"/>
    </row>
    <row r="1127" spans="2:14" x14ac:dyDescent="0.2">
      <c r="B1127" s="246"/>
      <c r="C1127" s="256"/>
      <c r="D1127" s="246"/>
      <c r="E1127" s="249"/>
      <c r="F1127" s="249"/>
      <c r="G1127" s="207"/>
      <c r="H1127" s="203"/>
      <c r="I1127" s="224"/>
      <c r="J1127" s="346"/>
      <c r="K1127" s="267"/>
      <c r="L1127" s="253"/>
      <c r="M1127" s="254"/>
      <c r="N1127" s="204"/>
    </row>
    <row r="1128" spans="2:14" x14ac:dyDescent="0.2">
      <c r="B1128" s="246"/>
      <c r="C1128" s="256"/>
      <c r="D1128" s="248"/>
      <c r="E1128" s="249"/>
      <c r="F1128" s="249"/>
      <c r="G1128" s="255"/>
      <c r="H1128" s="203"/>
      <c r="I1128" s="224"/>
      <c r="J1128" s="346"/>
      <c r="K1128" s="267"/>
      <c r="L1128" s="253"/>
      <c r="M1128" s="254"/>
      <c r="N1128" s="204"/>
    </row>
    <row r="1129" spans="2:14" x14ac:dyDescent="0.2">
      <c r="B1129" s="246"/>
      <c r="C1129" s="256"/>
      <c r="D1129" s="248"/>
      <c r="E1129" s="249"/>
      <c r="F1129" s="249"/>
      <c r="G1129" s="255"/>
      <c r="H1129" s="203"/>
      <c r="I1129" s="224"/>
      <c r="J1129" s="346"/>
      <c r="K1129" s="267"/>
      <c r="L1129" s="253"/>
      <c r="M1129" s="254"/>
      <c r="N1129" s="204"/>
    </row>
    <row r="1130" spans="2:14" x14ac:dyDescent="0.2">
      <c r="B1130" s="246"/>
      <c r="C1130" s="256"/>
      <c r="D1130" s="248"/>
      <c r="E1130" s="249"/>
      <c r="F1130" s="249"/>
      <c r="G1130" s="255"/>
      <c r="H1130" s="203"/>
      <c r="I1130" s="224"/>
      <c r="J1130" s="346"/>
      <c r="K1130" s="267"/>
      <c r="L1130" s="253"/>
      <c r="M1130" s="254"/>
      <c r="N1130" s="204"/>
    </row>
    <row r="1131" spans="2:14" x14ac:dyDescent="0.2">
      <c r="B1131" s="246"/>
      <c r="C1131" s="256"/>
      <c r="D1131" s="248"/>
      <c r="E1131" s="249"/>
      <c r="F1131" s="249"/>
      <c r="G1131" s="255"/>
      <c r="H1131" s="203"/>
      <c r="I1131" s="224"/>
      <c r="J1131" s="346"/>
      <c r="K1131" s="267"/>
      <c r="L1131" s="253"/>
      <c r="M1131" s="254"/>
      <c r="N1131" s="204"/>
    </row>
    <row r="1132" spans="2:14" x14ac:dyDescent="0.2">
      <c r="B1132" s="246"/>
      <c r="C1132" s="256"/>
      <c r="D1132" s="248"/>
      <c r="E1132" s="249"/>
      <c r="F1132" s="249"/>
      <c r="G1132" s="255"/>
      <c r="H1132" s="203"/>
      <c r="I1132" s="224"/>
      <c r="J1132" s="346"/>
      <c r="K1132" s="267"/>
      <c r="L1132" s="253"/>
      <c r="M1132" s="254"/>
      <c r="N1132" s="204"/>
    </row>
    <row r="1133" spans="2:14" x14ac:dyDescent="0.2">
      <c r="B1133" s="246"/>
      <c r="C1133" s="256"/>
      <c r="D1133" s="248"/>
      <c r="E1133" s="249"/>
      <c r="F1133" s="249"/>
      <c r="G1133" s="255"/>
      <c r="H1133" s="203"/>
      <c r="I1133" s="224"/>
      <c r="J1133" s="346"/>
      <c r="K1133" s="267"/>
      <c r="L1133" s="253"/>
      <c r="M1133" s="254"/>
      <c r="N1133" s="204"/>
    </row>
    <row r="1134" spans="2:14" x14ac:dyDescent="0.2">
      <c r="B1134" s="246"/>
      <c r="C1134" s="256"/>
      <c r="D1134" s="248"/>
      <c r="E1134" s="249"/>
      <c r="F1134" s="249"/>
      <c r="G1134" s="255"/>
      <c r="H1134" s="203"/>
      <c r="I1134" s="224"/>
      <c r="J1134" s="346"/>
      <c r="K1134" s="267"/>
      <c r="L1134" s="253"/>
      <c r="M1134" s="254"/>
      <c r="N1134" s="204"/>
    </row>
    <row r="1135" spans="2:14" x14ac:dyDescent="0.2">
      <c r="B1135" s="246"/>
      <c r="C1135" s="256"/>
      <c r="D1135" s="248"/>
      <c r="E1135" s="249"/>
      <c r="F1135" s="249"/>
      <c r="G1135" s="255"/>
      <c r="H1135" s="203"/>
      <c r="I1135" s="224"/>
      <c r="J1135" s="346"/>
      <c r="K1135" s="267"/>
      <c r="L1135" s="253"/>
      <c r="M1135" s="254"/>
      <c r="N1135" s="204"/>
    </row>
    <row r="1136" spans="2:14" x14ac:dyDescent="0.2">
      <c r="B1136" s="246"/>
      <c r="C1136" s="256"/>
      <c r="D1136" s="248"/>
      <c r="E1136" s="249"/>
      <c r="F1136" s="249"/>
      <c r="G1136" s="255"/>
      <c r="H1136" s="203"/>
      <c r="I1136" s="224"/>
      <c r="J1136" s="346"/>
      <c r="K1136" s="267"/>
      <c r="L1136" s="253"/>
      <c r="M1136" s="254"/>
      <c r="N1136" s="204"/>
    </row>
    <row r="1137" spans="2:14" x14ac:dyDescent="0.2">
      <c r="B1137" s="246"/>
      <c r="C1137" s="256"/>
      <c r="D1137" s="248"/>
      <c r="E1137" s="249"/>
      <c r="F1137" s="249"/>
      <c r="G1137" s="255"/>
      <c r="H1137" s="203"/>
      <c r="I1137" s="224"/>
      <c r="J1137" s="346"/>
      <c r="K1137" s="267"/>
      <c r="L1137" s="253"/>
      <c r="M1137" s="254"/>
      <c r="N1137" s="204"/>
    </row>
    <row r="1138" spans="2:14" x14ac:dyDescent="0.2">
      <c r="B1138" s="246"/>
      <c r="C1138" s="277"/>
      <c r="D1138" s="277"/>
      <c r="E1138" s="249"/>
      <c r="F1138" s="278"/>
      <c r="G1138" s="255"/>
      <c r="H1138" s="203"/>
      <c r="I1138" s="224"/>
      <c r="J1138" s="346"/>
      <c r="K1138" s="267"/>
      <c r="L1138" s="253"/>
      <c r="M1138" s="254"/>
      <c r="N1138" s="204"/>
    </row>
    <row r="1139" spans="2:14" x14ac:dyDescent="0.2">
      <c r="B1139" s="246"/>
      <c r="C1139" s="256"/>
      <c r="D1139" s="248"/>
      <c r="E1139" s="249"/>
      <c r="F1139" s="249"/>
      <c r="G1139" s="255"/>
      <c r="H1139" s="203"/>
      <c r="I1139" s="224"/>
      <c r="J1139" s="346"/>
      <c r="K1139" s="267"/>
      <c r="L1139" s="253"/>
      <c r="M1139" s="254"/>
      <c r="N1139" s="204"/>
    </row>
    <row r="1140" spans="2:14" x14ac:dyDescent="0.2">
      <c r="B1140" s="246"/>
      <c r="C1140" s="256"/>
      <c r="D1140" s="246"/>
      <c r="E1140" s="249"/>
      <c r="F1140" s="249"/>
      <c r="G1140" s="202"/>
      <c r="H1140" s="203"/>
      <c r="I1140" s="224"/>
      <c r="J1140" s="346"/>
      <c r="K1140" s="267"/>
      <c r="L1140" s="253"/>
      <c r="M1140" s="254"/>
      <c r="N1140" s="204"/>
    </row>
    <row r="1141" spans="2:14" x14ac:dyDescent="0.2">
      <c r="B1141" s="246"/>
      <c r="C1141" s="256"/>
      <c r="D1141" s="248"/>
      <c r="E1141" s="249"/>
      <c r="F1141" s="249"/>
      <c r="G1141" s="255"/>
      <c r="H1141" s="203"/>
      <c r="I1141" s="224"/>
      <c r="J1141" s="346"/>
      <c r="K1141" s="267"/>
      <c r="L1141" s="253"/>
      <c r="M1141" s="254"/>
      <c r="N1141" s="204"/>
    </row>
    <row r="1142" spans="2:14" x14ac:dyDescent="0.2">
      <c r="B1142" s="246"/>
      <c r="C1142" s="256"/>
      <c r="D1142" s="248"/>
      <c r="E1142" s="249"/>
      <c r="F1142" s="249"/>
      <c r="G1142" s="255"/>
      <c r="H1142" s="203"/>
      <c r="I1142" s="224"/>
      <c r="J1142" s="346"/>
      <c r="K1142" s="267"/>
      <c r="L1142" s="253"/>
      <c r="M1142" s="254"/>
      <c r="N1142" s="204"/>
    </row>
    <row r="1143" spans="2:14" x14ac:dyDescent="0.2">
      <c r="B1143" s="246"/>
      <c r="C1143" s="256"/>
      <c r="D1143" s="248"/>
      <c r="E1143" s="249"/>
      <c r="F1143" s="249"/>
      <c r="G1143" s="255"/>
      <c r="H1143" s="203"/>
      <c r="I1143" s="224"/>
      <c r="J1143" s="346"/>
      <c r="K1143" s="267"/>
      <c r="L1143" s="253"/>
      <c r="M1143" s="254"/>
      <c r="N1143" s="204"/>
    </row>
    <row r="1144" spans="2:14" x14ac:dyDescent="0.2">
      <c r="B1144" s="246"/>
      <c r="C1144" s="256"/>
      <c r="D1144" s="248"/>
      <c r="E1144" s="249"/>
      <c r="F1144" s="249"/>
      <c r="G1144" s="255"/>
      <c r="H1144" s="203"/>
      <c r="I1144" s="224"/>
      <c r="J1144" s="346"/>
      <c r="K1144" s="265"/>
      <c r="L1144" s="253"/>
      <c r="M1144" s="254"/>
      <c r="N1144" s="204"/>
    </row>
    <row r="1145" spans="2:14" x14ac:dyDescent="0.2">
      <c r="B1145" s="246"/>
      <c r="C1145" s="256"/>
      <c r="D1145" s="248"/>
      <c r="E1145" s="249"/>
      <c r="F1145" s="249"/>
      <c r="G1145" s="255"/>
      <c r="H1145" s="203"/>
      <c r="I1145" s="224"/>
      <c r="J1145" s="346"/>
      <c r="K1145" s="267"/>
      <c r="L1145" s="253"/>
      <c r="M1145" s="254"/>
      <c r="N1145" s="204"/>
    </row>
    <row r="1146" spans="2:14" x14ac:dyDescent="0.2">
      <c r="B1146" s="246"/>
      <c r="C1146" s="256"/>
      <c r="D1146" s="248"/>
      <c r="E1146" s="249"/>
      <c r="F1146" s="249"/>
      <c r="G1146" s="255"/>
      <c r="H1146" s="203"/>
      <c r="I1146" s="224"/>
      <c r="J1146" s="346"/>
      <c r="K1146" s="275"/>
      <c r="L1146" s="253"/>
      <c r="M1146" s="254"/>
      <c r="N1146" s="204"/>
    </row>
    <row r="1147" spans="2:14" x14ac:dyDescent="0.2">
      <c r="B1147" s="246"/>
      <c r="C1147" s="256"/>
      <c r="D1147" s="246"/>
      <c r="E1147" s="249"/>
      <c r="F1147" s="249"/>
      <c r="G1147" s="262"/>
      <c r="H1147" s="203"/>
      <c r="I1147" s="224"/>
      <c r="J1147" s="346"/>
      <c r="K1147" s="267"/>
      <c r="L1147" s="253"/>
      <c r="M1147" s="254"/>
      <c r="N1147" s="204"/>
    </row>
    <row r="1148" spans="2:14" x14ac:dyDescent="0.2">
      <c r="B1148" s="246"/>
      <c r="C1148" s="256"/>
      <c r="D1148" s="248"/>
      <c r="E1148" s="249"/>
      <c r="F1148" s="249"/>
      <c r="G1148" s="255"/>
      <c r="H1148" s="203"/>
      <c r="I1148" s="224"/>
      <c r="J1148" s="346"/>
      <c r="K1148" s="275"/>
      <c r="L1148" s="253"/>
      <c r="M1148" s="254"/>
      <c r="N1148" s="204"/>
    </row>
    <row r="1149" spans="2:14" x14ac:dyDescent="0.2">
      <c r="B1149" s="246"/>
      <c r="C1149" s="256"/>
      <c r="D1149" s="248"/>
      <c r="E1149" s="249"/>
      <c r="F1149" s="249"/>
      <c r="G1149" s="255"/>
      <c r="H1149" s="203"/>
      <c r="I1149" s="224"/>
      <c r="J1149" s="346"/>
      <c r="K1149" s="267"/>
      <c r="L1149" s="253"/>
      <c r="M1149" s="254"/>
      <c r="N1149" s="204"/>
    </row>
    <row r="1150" spans="2:14" x14ac:dyDescent="0.2">
      <c r="B1150" s="246"/>
      <c r="C1150" s="256"/>
      <c r="D1150" s="248"/>
      <c r="E1150" s="249"/>
      <c r="F1150" s="249"/>
      <c r="G1150" s="255"/>
      <c r="H1150" s="203"/>
      <c r="I1150" s="224"/>
      <c r="J1150" s="346"/>
      <c r="K1150" s="267"/>
      <c r="L1150" s="253"/>
      <c r="M1150" s="254"/>
      <c r="N1150" s="204"/>
    </row>
    <row r="1151" spans="2:14" x14ac:dyDescent="0.2">
      <c r="B1151" s="246"/>
      <c r="C1151" s="256"/>
      <c r="D1151" s="248"/>
      <c r="E1151" s="249"/>
      <c r="F1151" s="249"/>
      <c r="G1151" s="199"/>
      <c r="H1151" s="203"/>
      <c r="I1151" s="224"/>
      <c r="J1151" s="346"/>
      <c r="K1151" s="267"/>
      <c r="L1151" s="253"/>
      <c r="M1151" s="254"/>
      <c r="N1151" s="204"/>
    </row>
    <row r="1152" spans="2:14" x14ac:dyDescent="0.2">
      <c r="B1152" s="246"/>
      <c r="C1152" s="256"/>
      <c r="D1152" s="248"/>
      <c r="E1152" s="249"/>
      <c r="F1152" s="249"/>
      <c r="G1152" s="255"/>
      <c r="H1152" s="203"/>
      <c r="I1152" s="224"/>
      <c r="J1152" s="346"/>
      <c r="K1152" s="267"/>
      <c r="L1152" s="253"/>
      <c r="M1152" s="254"/>
      <c r="N1152" s="204"/>
    </row>
    <row r="1153" spans="2:14" x14ac:dyDescent="0.2">
      <c r="B1153" s="246"/>
      <c r="C1153" s="256"/>
      <c r="D1153" s="248"/>
      <c r="E1153" s="249"/>
      <c r="F1153" s="249"/>
      <c r="G1153" s="255"/>
      <c r="H1153" s="203"/>
      <c r="I1153" s="224"/>
      <c r="J1153" s="346"/>
      <c r="K1153" s="267"/>
      <c r="L1153" s="253"/>
      <c r="M1153" s="254"/>
      <c r="N1153" s="204"/>
    </row>
    <row r="1154" spans="2:14" x14ac:dyDescent="0.2">
      <c r="B1154" s="246"/>
      <c r="C1154" s="256"/>
      <c r="D1154" s="248"/>
      <c r="E1154" s="249"/>
      <c r="F1154" s="249"/>
      <c r="G1154" s="262"/>
      <c r="H1154" s="203"/>
      <c r="I1154" s="224"/>
      <c r="J1154" s="346"/>
      <c r="K1154" s="267"/>
      <c r="L1154" s="253"/>
      <c r="M1154" s="254"/>
      <c r="N1154" s="204"/>
    </row>
    <row r="1155" spans="2:14" x14ac:dyDescent="0.2">
      <c r="B1155" s="246"/>
      <c r="C1155" s="256"/>
      <c r="D1155" s="248"/>
      <c r="E1155" s="249"/>
      <c r="F1155" s="249"/>
      <c r="G1155" s="255"/>
      <c r="H1155" s="203"/>
      <c r="I1155" s="224"/>
      <c r="J1155" s="346"/>
      <c r="K1155" s="267"/>
      <c r="L1155" s="253"/>
      <c r="M1155" s="254"/>
      <c r="N1155" s="205"/>
    </row>
    <row r="1156" spans="2:14" x14ac:dyDescent="0.2">
      <c r="B1156" s="246"/>
      <c r="C1156" s="256"/>
      <c r="D1156" s="248"/>
      <c r="E1156" s="249"/>
      <c r="F1156" s="249"/>
      <c r="G1156" s="255"/>
      <c r="H1156" s="203"/>
      <c r="I1156" s="224"/>
      <c r="J1156" s="346"/>
      <c r="K1156" s="267"/>
      <c r="L1156" s="253"/>
      <c r="M1156" s="254"/>
      <c r="N1156" s="205"/>
    </row>
    <row r="1157" spans="2:14" x14ac:dyDescent="0.2">
      <c r="B1157" s="246"/>
      <c r="C1157" s="256"/>
      <c r="D1157" s="248"/>
      <c r="E1157" s="249"/>
      <c r="F1157" s="249"/>
      <c r="G1157" s="199"/>
      <c r="H1157" s="203"/>
      <c r="I1157" s="224"/>
      <c r="J1157" s="346"/>
      <c r="K1157" s="267"/>
      <c r="L1157" s="253"/>
      <c r="M1157" s="254"/>
      <c r="N1157" s="205"/>
    </row>
    <row r="1158" spans="2:14" x14ac:dyDescent="0.2">
      <c r="B1158" s="246"/>
      <c r="C1158" s="256"/>
      <c r="D1158" s="248"/>
      <c r="E1158" s="249"/>
      <c r="F1158" s="249"/>
      <c r="G1158" s="255"/>
      <c r="H1158" s="203"/>
      <c r="I1158" s="224"/>
      <c r="J1158" s="346"/>
      <c r="K1158" s="267"/>
      <c r="L1158" s="253"/>
      <c r="M1158" s="254"/>
      <c r="N1158" s="205"/>
    </row>
    <row r="1159" spans="2:14" x14ac:dyDescent="0.2">
      <c r="B1159" s="246"/>
      <c r="C1159" s="256"/>
      <c r="D1159" s="248"/>
      <c r="E1159" s="249"/>
      <c r="F1159" s="249"/>
      <c r="G1159" s="255"/>
      <c r="H1159" s="203"/>
      <c r="I1159" s="224"/>
      <c r="J1159" s="346"/>
      <c r="K1159" s="267"/>
      <c r="L1159" s="253"/>
      <c r="M1159" s="254"/>
      <c r="N1159" s="205"/>
    </row>
    <row r="1160" spans="2:14" x14ac:dyDescent="0.2">
      <c r="B1160" s="246"/>
      <c r="C1160" s="256"/>
      <c r="D1160" s="248"/>
      <c r="E1160" s="249"/>
      <c r="F1160" s="249"/>
      <c r="G1160" s="255"/>
      <c r="H1160" s="203"/>
      <c r="I1160" s="224"/>
      <c r="J1160" s="346"/>
      <c r="K1160" s="267"/>
      <c r="L1160" s="253"/>
      <c r="M1160" s="254"/>
      <c r="N1160" s="205"/>
    </row>
    <row r="1161" spans="2:14" x14ac:dyDescent="0.2">
      <c r="B1161" s="246"/>
      <c r="C1161" s="256"/>
      <c r="D1161" s="248"/>
      <c r="E1161" s="249"/>
      <c r="F1161" s="249"/>
      <c r="G1161" s="255"/>
      <c r="H1161" s="203"/>
      <c r="I1161" s="224"/>
      <c r="J1161" s="346"/>
      <c r="K1161" s="267"/>
      <c r="L1161" s="253"/>
      <c r="M1161" s="254"/>
      <c r="N1161" s="205"/>
    </row>
    <row r="1162" spans="2:14" x14ac:dyDescent="0.2">
      <c r="B1162" s="246"/>
      <c r="C1162" s="256"/>
      <c r="D1162" s="246"/>
      <c r="E1162" s="276"/>
      <c r="F1162" s="276"/>
      <c r="G1162" s="206"/>
      <c r="H1162" s="203"/>
      <c r="I1162" s="224"/>
      <c r="J1162" s="346"/>
      <c r="K1162" s="275"/>
      <c r="L1162" s="253"/>
      <c r="M1162" s="254"/>
      <c r="N1162" s="205"/>
    </row>
    <row r="1163" spans="2:14" x14ac:dyDescent="0.2">
      <c r="B1163" s="246"/>
      <c r="C1163" s="256"/>
      <c r="D1163" s="248"/>
      <c r="E1163" s="249"/>
      <c r="F1163" s="249"/>
      <c r="G1163" s="255"/>
      <c r="H1163" s="203"/>
      <c r="I1163" s="224"/>
      <c r="J1163" s="346"/>
      <c r="K1163" s="267"/>
      <c r="L1163" s="253"/>
      <c r="M1163" s="254"/>
      <c r="N1163" s="205"/>
    </row>
    <row r="1164" spans="2:14" x14ac:dyDescent="0.2">
      <c r="B1164" s="246"/>
      <c r="C1164" s="256"/>
      <c r="D1164" s="248"/>
      <c r="E1164" s="249"/>
      <c r="F1164" s="249"/>
      <c r="G1164" s="199"/>
      <c r="H1164" s="203"/>
      <c r="I1164" s="224"/>
      <c r="J1164" s="346"/>
      <c r="K1164" s="267"/>
      <c r="L1164" s="253"/>
      <c r="M1164" s="254"/>
      <c r="N1164" s="205"/>
    </row>
    <row r="1165" spans="2:14" x14ac:dyDescent="0.2">
      <c r="B1165" s="246"/>
      <c r="C1165" s="256"/>
      <c r="D1165" s="248"/>
      <c r="E1165" s="249"/>
      <c r="F1165" s="249"/>
      <c r="G1165" s="199"/>
      <c r="H1165" s="203"/>
      <c r="I1165" s="224"/>
      <c r="J1165" s="346"/>
      <c r="K1165" s="267"/>
      <c r="L1165" s="253"/>
      <c r="M1165" s="254"/>
      <c r="N1165" s="205"/>
    </row>
    <row r="1166" spans="2:14" x14ac:dyDescent="0.2">
      <c r="B1166" s="246"/>
      <c r="C1166" s="256"/>
      <c r="D1166" s="248"/>
      <c r="E1166" s="249"/>
      <c r="F1166" s="249"/>
      <c r="G1166" s="255"/>
      <c r="H1166" s="203"/>
      <c r="I1166" s="224"/>
      <c r="J1166" s="346"/>
      <c r="K1166" s="267"/>
      <c r="L1166" s="253"/>
      <c r="M1166" s="254"/>
      <c r="N1166" s="205"/>
    </row>
    <row r="1167" spans="2:14" x14ac:dyDescent="0.2">
      <c r="B1167" s="246"/>
      <c r="C1167" s="256"/>
      <c r="D1167" s="248"/>
      <c r="E1167" s="249"/>
      <c r="F1167" s="249"/>
      <c r="G1167" s="255"/>
      <c r="H1167" s="203"/>
      <c r="I1167" s="224"/>
      <c r="J1167" s="346"/>
      <c r="K1167" s="267"/>
      <c r="L1167" s="253"/>
      <c r="M1167" s="254"/>
      <c r="N1167" s="205"/>
    </row>
    <row r="1168" spans="2:14" x14ac:dyDescent="0.2">
      <c r="B1168" s="246"/>
      <c r="C1168" s="256"/>
      <c r="D1168" s="248"/>
      <c r="E1168" s="249"/>
      <c r="F1168" s="249"/>
      <c r="G1168" s="255"/>
      <c r="H1168" s="203"/>
      <c r="I1168" s="224"/>
      <c r="J1168" s="346"/>
      <c r="K1168" s="267"/>
      <c r="L1168" s="253"/>
      <c r="M1168" s="254"/>
      <c r="N1168" s="205"/>
    </row>
    <row r="1169" spans="2:14" x14ac:dyDescent="0.2">
      <c r="B1169" s="246"/>
      <c r="C1169" s="256"/>
      <c r="D1169" s="248"/>
      <c r="E1169" s="249"/>
      <c r="F1169" s="249"/>
      <c r="G1169" s="255"/>
      <c r="H1169" s="203"/>
      <c r="I1169" s="224"/>
      <c r="J1169" s="346"/>
      <c r="K1169" s="275"/>
      <c r="L1169" s="253"/>
      <c r="M1169" s="254"/>
      <c r="N1169" s="205"/>
    </row>
    <row r="1170" spans="2:14" x14ac:dyDescent="0.2">
      <c r="B1170" s="246"/>
      <c r="C1170" s="256"/>
      <c r="D1170" s="248"/>
      <c r="E1170" s="249"/>
      <c r="F1170" s="249"/>
      <c r="G1170" s="199"/>
      <c r="H1170" s="203"/>
      <c r="I1170" s="224"/>
      <c r="J1170" s="346"/>
      <c r="K1170" s="267"/>
      <c r="L1170" s="253"/>
      <c r="M1170" s="254"/>
      <c r="N1170" s="205"/>
    </row>
    <row r="1171" spans="2:14" x14ac:dyDescent="0.2">
      <c r="B1171" s="246"/>
      <c r="C1171" s="256"/>
      <c r="D1171" s="248"/>
      <c r="E1171" s="249"/>
      <c r="F1171" s="249"/>
      <c r="G1171" s="255"/>
      <c r="H1171" s="203"/>
      <c r="I1171" s="224"/>
      <c r="J1171" s="346"/>
      <c r="K1171" s="267"/>
      <c r="L1171" s="253"/>
      <c r="M1171" s="254"/>
      <c r="N1171" s="205"/>
    </row>
    <row r="1172" spans="2:14" x14ac:dyDescent="0.2">
      <c r="B1172" s="246"/>
      <c r="C1172" s="256"/>
      <c r="D1172" s="248"/>
      <c r="E1172" s="249"/>
      <c r="F1172" s="249"/>
      <c r="G1172" s="255"/>
      <c r="H1172" s="203"/>
      <c r="I1172" s="224"/>
      <c r="J1172" s="346"/>
      <c r="K1172" s="267"/>
      <c r="L1172" s="253"/>
      <c r="M1172" s="254"/>
      <c r="N1172" s="205"/>
    </row>
    <row r="1173" spans="2:14" x14ac:dyDescent="0.2">
      <c r="B1173" s="246"/>
      <c r="C1173" s="256"/>
      <c r="D1173" s="248"/>
      <c r="E1173" s="249"/>
      <c r="F1173" s="249"/>
      <c r="G1173" s="255"/>
      <c r="H1173" s="203"/>
      <c r="I1173" s="224"/>
      <c r="J1173" s="346"/>
      <c r="K1173" s="267"/>
      <c r="L1173" s="253"/>
      <c r="M1173" s="254"/>
      <c r="N1173" s="205"/>
    </row>
    <row r="1174" spans="2:14" x14ac:dyDescent="0.2">
      <c r="B1174" s="246"/>
      <c r="C1174" s="256"/>
      <c r="D1174" s="248"/>
      <c r="E1174" s="249"/>
      <c r="F1174" s="249"/>
      <c r="G1174" s="199"/>
      <c r="H1174" s="203"/>
      <c r="I1174" s="224"/>
      <c r="J1174" s="346"/>
      <c r="K1174" s="267"/>
      <c r="L1174" s="253"/>
      <c r="M1174" s="254"/>
      <c r="N1174" s="205"/>
    </row>
    <row r="1175" spans="2:14" x14ac:dyDescent="0.2">
      <c r="B1175" s="246"/>
      <c r="C1175" s="256"/>
      <c r="D1175" s="248"/>
      <c r="E1175" s="249"/>
      <c r="F1175" s="249"/>
      <c r="G1175" s="199"/>
      <c r="H1175" s="203"/>
      <c r="I1175" s="224"/>
      <c r="J1175" s="346"/>
      <c r="K1175" s="267"/>
      <c r="L1175" s="253"/>
      <c r="M1175" s="254"/>
      <c r="N1175" s="205"/>
    </row>
    <row r="1176" spans="2:14" x14ac:dyDescent="0.2">
      <c r="B1176" s="246"/>
      <c r="C1176" s="256"/>
      <c r="D1176" s="248"/>
      <c r="E1176" s="249"/>
      <c r="F1176" s="249"/>
      <c r="G1176" s="255"/>
      <c r="H1176" s="203"/>
      <c r="I1176" s="224"/>
      <c r="J1176" s="346"/>
      <c r="K1176" s="267"/>
      <c r="L1176" s="253"/>
      <c r="M1176" s="254"/>
      <c r="N1176" s="205"/>
    </row>
    <row r="1177" spans="2:14" x14ac:dyDescent="0.2">
      <c r="B1177" s="246"/>
      <c r="C1177" s="256"/>
      <c r="D1177" s="248"/>
      <c r="E1177" s="249"/>
      <c r="F1177" s="249"/>
      <c r="G1177" s="199"/>
      <c r="H1177" s="203"/>
      <c r="I1177" s="224"/>
      <c r="J1177" s="346"/>
      <c r="K1177" s="267"/>
      <c r="L1177" s="253"/>
      <c r="M1177" s="254"/>
      <c r="N1177" s="205"/>
    </row>
    <row r="1178" spans="2:14" x14ac:dyDescent="0.2">
      <c r="B1178" s="246"/>
      <c r="C1178" s="256"/>
      <c r="D1178" s="248"/>
      <c r="E1178" s="249"/>
      <c r="F1178" s="249"/>
      <c r="G1178" s="255"/>
      <c r="H1178" s="203"/>
      <c r="I1178" s="224"/>
      <c r="J1178" s="346"/>
      <c r="K1178" s="267"/>
      <c r="L1178" s="253"/>
      <c r="M1178" s="254"/>
      <c r="N1178" s="205"/>
    </row>
    <row r="1179" spans="2:14" x14ac:dyDescent="0.2">
      <c r="B1179" s="246"/>
      <c r="C1179" s="256"/>
      <c r="D1179" s="248"/>
      <c r="E1179" s="249"/>
      <c r="F1179" s="249"/>
      <c r="G1179" s="199"/>
      <c r="H1179" s="203"/>
      <c r="I1179" s="224"/>
      <c r="J1179" s="346"/>
      <c r="K1179" s="267"/>
      <c r="L1179" s="253"/>
      <c r="M1179" s="254"/>
      <c r="N1179" s="205"/>
    </row>
    <row r="1180" spans="2:14" x14ac:dyDescent="0.2">
      <c r="B1180" s="246"/>
      <c r="C1180" s="256"/>
      <c r="D1180" s="248"/>
      <c r="E1180" s="249"/>
      <c r="F1180" s="249"/>
      <c r="G1180" s="199"/>
      <c r="H1180" s="203"/>
      <c r="I1180" s="224"/>
      <c r="J1180" s="346"/>
      <c r="K1180" s="267"/>
      <c r="L1180" s="253"/>
      <c r="M1180" s="254"/>
      <c r="N1180" s="205"/>
    </row>
    <row r="1181" spans="2:14" x14ac:dyDescent="0.2">
      <c r="B1181" s="246"/>
      <c r="C1181" s="256"/>
      <c r="D1181" s="248"/>
      <c r="E1181" s="249"/>
      <c r="F1181" s="249"/>
      <c r="G1181" s="255"/>
      <c r="H1181" s="203"/>
      <c r="I1181" s="224"/>
      <c r="J1181" s="346"/>
      <c r="K1181" s="267"/>
      <c r="L1181" s="253"/>
      <c r="M1181" s="254"/>
      <c r="N1181" s="205"/>
    </row>
    <row r="1182" spans="2:14" x14ac:dyDescent="0.2">
      <c r="B1182" s="246"/>
      <c r="C1182" s="256"/>
      <c r="D1182" s="248"/>
      <c r="E1182" s="249"/>
      <c r="F1182" s="249"/>
      <c r="G1182" s="255"/>
      <c r="H1182" s="203"/>
      <c r="I1182" s="224"/>
      <c r="J1182" s="346"/>
      <c r="K1182" s="267"/>
      <c r="L1182" s="253"/>
      <c r="M1182" s="254"/>
      <c r="N1182" s="205"/>
    </row>
    <row r="1183" spans="2:14" x14ac:dyDescent="0.2">
      <c r="B1183" s="246"/>
      <c r="C1183" s="256"/>
      <c r="D1183" s="248"/>
      <c r="E1183" s="249"/>
      <c r="F1183" s="249"/>
      <c r="G1183" s="255"/>
      <c r="H1183" s="203"/>
      <c r="I1183" s="224"/>
      <c r="J1183" s="346"/>
      <c r="K1183" s="267"/>
      <c r="L1183" s="253"/>
      <c r="M1183" s="254"/>
      <c r="N1183" s="205"/>
    </row>
    <row r="1184" spans="2:14" x14ac:dyDescent="0.2">
      <c r="B1184" s="246"/>
      <c r="C1184" s="256"/>
      <c r="D1184" s="248"/>
      <c r="E1184" s="249"/>
      <c r="F1184" s="249"/>
      <c r="G1184" s="255"/>
      <c r="H1184" s="203"/>
      <c r="I1184" s="224"/>
      <c r="J1184" s="346"/>
      <c r="K1184" s="267"/>
      <c r="L1184" s="253"/>
      <c r="M1184" s="254"/>
      <c r="N1184" s="205"/>
    </row>
    <row r="1185" spans="2:14" x14ac:dyDescent="0.2">
      <c r="B1185" s="246"/>
      <c r="C1185" s="256"/>
      <c r="D1185" s="248"/>
      <c r="E1185" s="249"/>
      <c r="F1185" s="249"/>
      <c r="G1185" s="255"/>
      <c r="H1185" s="203"/>
      <c r="I1185" s="224"/>
      <c r="J1185" s="346"/>
      <c r="K1185" s="267"/>
      <c r="L1185" s="253"/>
      <c r="M1185" s="254"/>
      <c r="N1185" s="205"/>
    </row>
    <row r="1186" spans="2:14" x14ac:dyDescent="0.2">
      <c r="B1186" s="246"/>
      <c r="C1186" s="256"/>
      <c r="D1186" s="248"/>
      <c r="E1186" s="249"/>
      <c r="F1186" s="249"/>
      <c r="G1186" s="255"/>
      <c r="H1186" s="203"/>
      <c r="I1186" s="224"/>
      <c r="J1186" s="346"/>
      <c r="K1186" s="267"/>
      <c r="L1186" s="253"/>
      <c r="M1186" s="254"/>
      <c r="N1186" s="205"/>
    </row>
    <row r="1187" spans="2:14" x14ac:dyDescent="0.2">
      <c r="B1187" s="246"/>
      <c r="C1187" s="256"/>
      <c r="D1187" s="248"/>
      <c r="E1187" s="249"/>
      <c r="F1187" s="249"/>
      <c r="G1187" s="255"/>
      <c r="H1187" s="203"/>
      <c r="I1187" s="224"/>
      <c r="J1187" s="346"/>
      <c r="K1187" s="267"/>
      <c r="L1187" s="253"/>
      <c r="M1187" s="254"/>
      <c r="N1187" s="205"/>
    </row>
    <row r="1188" spans="2:14" x14ac:dyDescent="0.2">
      <c r="B1188" s="246"/>
      <c r="C1188" s="256"/>
      <c r="D1188" s="248"/>
      <c r="E1188" s="249"/>
      <c r="F1188" s="249"/>
      <c r="G1188" s="255"/>
      <c r="H1188" s="203"/>
      <c r="I1188" s="224"/>
      <c r="J1188" s="346"/>
      <c r="K1188" s="267"/>
      <c r="L1188" s="253"/>
      <c r="M1188" s="254"/>
      <c r="N1188" s="205"/>
    </row>
    <row r="1189" spans="2:14" x14ac:dyDescent="0.2">
      <c r="B1189" s="246"/>
      <c r="C1189" s="256"/>
      <c r="D1189" s="246"/>
      <c r="E1189" s="249"/>
      <c r="F1189" s="249"/>
      <c r="G1189" s="262"/>
      <c r="H1189" s="203"/>
      <c r="I1189" s="224"/>
      <c r="J1189" s="346"/>
      <c r="K1189" s="267"/>
      <c r="L1189" s="253"/>
      <c r="M1189" s="254"/>
      <c r="N1189" s="205"/>
    </row>
    <row r="1190" spans="2:14" x14ac:dyDescent="0.2">
      <c r="B1190" s="246"/>
      <c r="C1190" s="256"/>
      <c r="D1190" s="248"/>
      <c r="E1190" s="249"/>
      <c r="F1190" s="249"/>
      <c r="G1190" s="199"/>
      <c r="H1190" s="203"/>
      <c r="I1190" s="224"/>
      <c r="J1190" s="346"/>
      <c r="K1190" s="275"/>
      <c r="L1190" s="253"/>
      <c r="M1190" s="254"/>
      <c r="N1190" s="205"/>
    </row>
    <row r="1191" spans="2:14" x14ac:dyDescent="0.2">
      <c r="B1191" s="246"/>
      <c r="C1191" s="256"/>
      <c r="D1191" s="248"/>
      <c r="E1191" s="249"/>
      <c r="F1191" s="249"/>
      <c r="G1191" s="255"/>
      <c r="H1191" s="203"/>
      <c r="I1191" s="224"/>
      <c r="J1191" s="346"/>
      <c r="K1191" s="267"/>
      <c r="L1191" s="253"/>
      <c r="M1191" s="254"/>
      <c r="N1191" s="205"/>
    </row>
    <row r="1192" spans="2:14" x14ac:dyDescent="0.2">
      <c r="B1192" s="246"/>
      <c r="C1192" s="256"/>
      <c r="D1192" s="248"/>
      <c r="E1192" s="249"/>
      <c r="F1192" s="249"/>
      <c r="G1192" s="255"/>
      <c r="H1192" s="203"/>
      <c r="I1192" s="224"/>
      <c r="J1192" s="346"/>
      <c r="K1192" s="267"/>
      <c r="L1192" s="253"/>
      <c r="M1192" s="254"/>
      <c r="N1192" s="205"/>
    </row>
    <row r="1193" spans="2:14" x14ac:dyDescent="0.2">
      <c r="B1193" s="246"/>
      <c r="C1193" s="256"/>
      <c r="D1193" s="248"/>
      <c r="E1193" s="249"/>
      <c r="F1193" s="249"/>
      <c r="G1193" s="255"/>
      <c r="H1193" s="203"/>
      <c r="I1193" s="224"/>
      <c r="J1193" s="346"/>
      <c r="K1193" s="279"/>
      <c r="L1193" s="253"/>
      <c r="M1193" s="254"/>
      <c r="N1193" s="205"/>
    </row>
    <row r="1194" spans="2:14" x14ac:dyDescent="0.2">
      <c r="B1194" s="246"/>
      <c r="C1194" s="256"/>
      <c r="D1194" s="248"/>
      <c r="E1194" s="249"/>
      <c r="F1194" s="249"/>
      <c r="G1194" s="255"/>
      <c r="H1194" s="203"/>
      <c r="I1194" s="224"/>
      <c r="J1194" s="346"/>
      <c r="K1194" s="279"/>
      <c r="L1194" s="253"/>
      <c r="M1194" s="254"/>
      <c r="N1194" s="205"/>
    </row>
    <row r="1195" spans="2:14" x14ac:dyDescent="0.2">
      <c r="B1195" s="246"/>
      <c r="C1195" s="256"/>
      <c r="D1195" s="248"/>
      <c r="E1195" s="249"/>
      <c r="F1195" s="249"/>
      <c r="G1195" s="199"/>
      <c r="H1195" s="203"/>
      <c r="I1195" s="224"/>
      <c r="J1195" s="346"/>
      <c r="K1195" s="279"/>
      <c r="L1195" s="253"/>
      <c r="M1195" s="254"/>
      <c r="N1195" s="205"/>
    </row>
    <row r="1196" spans="2:14" x14ac:dyDescent="0.2">
      <c r="B1196" s="246"/>
      <c r="C1196" s="256"/>
      <c r="D1196" s="248"/>
      <c r="E1196" s="249"/>
      <c r="F1196" s="249"/>
      <c r="G1196" s="199"/>
      <c r="H1196" s="203"/>
      <c r="I1196" s="224"/>
      <c r="J1196" s="346"/>
      <c r="K1196" s="279"/>
      <c r="L1196" s="253"/>
      <c r="M1196" s="254"/>
      <c r="N1196" s="205"/>
    </row>
    <row r="1197" spans="2:14" x14ac:dyDescent="0.2">
      <c r="B1197" s="246"/>
      <c r="C1197" s="256"/>
      <c r="D1197" s="248"/>
      <c r="E1197" s="249"/>
      <c r="F1197" s="249"/>
      <c r="G1197" s="255"/>
      <c r="H1197" s="203"/>
      <c r="I1197" s="224"/>
      <c r="J1197" s="346"/>
      <c r="K1197" s="279"/>
      <c r="L1197" s="253"/>
      <c r="M1197" s="254"/>
      <c r="N1197" s="205"/>
    </row>
    <row r="1198" spans="2:14" x14ac:dyDescent="0.2">
      <c r="B1198" s="246"/>
      <c r="C1198" s="256"/>
      <c r="D1198" s="248"/>
      <c r="E1198" s="249"/>
      <c r="F1198" s="249"/>
      <c r="G1198" s="255"/>
      <c r="H1198" s="203"/>
      <c r="I1198" s="224"/>
      <c r="J1198" s="346"/>
      <c r="K1198" s="279"/>
      <c r="L1198" s="253"/>
      <c r="M1198" s="254"/>
      <c r="N1198" s="205"/>
    </row>
    <row r="1199" spans="2:14" x14ac:dyDescent="0.2">
      <c r="B1199" s="246"/>
      <c r="C1199" s="256"/>
      <c r="D1199" s="248"/>
      <c r="E1199" s="249"/>
      <c r="F1199" s="249"/>
      <c r="G1199" s="255"/>
      <c r="H1199" s="203"/>
      <c r="I1199" s="224"/>
      <c r="J1199" s="346"/>
      <c r="K1199" s="279"/>
      <c r="L1199" s="253"/>
      <c r="M1199" s="254"/>
      <c r="N1199" s="205"/>
    </row>
    <row r="1200" spans="2:14" x14ac:dyDescent="0.2">
      <c r="B1200" s="246"/>
      <c r="C1200" s="256"/>
      <c r="D1200" s="248"/>
      <c r="E1200" s="249"/>
      <c r="F1200" s="249"/>
      <c r="G1200" s="199"/>
      <c r="H1200" s="203"/>
      <c r="I1200" s="224"/>
      <c r="J1200" s="346"/>
      <c r="K1200" s="279"/>
      <c r="L1200" s="253"/>
      <c r="M1200" s="254"/>
      <c r="N1200" s="205"/>
    </row>
    <row r="1201" spans="2:14" x14ac:dyDescent="0.2">
      <c r="B1201" s="246"/>
      <c r="C1201" s="256"/>
      <c r="D1201" s="246"/>
      <c r="E1201" s="276"/>
      <c r="F1201" s="276"/>
      <c r="G1201" s="206"/>
      <c r="H1201" s="203"/>
      <c r="I1201" s="224"/>
      <c r="J1201" s="346"/>
      <c r="K1201" s="280"/>
      <c r="L1201" s="253"/>
      <c r="M1201" s="254"/>
      <c r="N1201" s="205"/>
    </row>
    <row r="1202" spans="2:14" x14ac:dyDescent="0.2">
      <c r="B1202" s="246"/>
      <c r="C1202" s="256"/>
      <c r="D1202" s="248"/>
      <c r="E1202" s="249"/>
      <c r="F1202" s="249"/>
      <c r="G1202" s="255"/>
      <c r="H1202" s="203"/>
      <c r="I1202" s="224"/>
      <c r="J1202" s="346"/>
      <c r="K1202" s="280"/>
      <c r="L1202" s="253"/>
      <c r="M1202" s="254"/>
      <c r="N1202" s="205"/>
    </row>
    <row r="1203" spans="2:14" x14ac:dyDescent="0.2">
      <c r="B1203" s="246"/>
      <c r="C1203" s="256"/>
      <c r="D1203" s="248"/>
      <c r="E1203" s="249"/>
      <c r="F1203" s="249"/>
      <c r="G1203" s="255"/>
      <c r="H1203" s="203"/>
      <c r="I1203" s="224"/>
      <c r="J1203" s="346"/>
      <c r="K1203" s="280"/>
      <c r="L1203" s="253"/>
      <c r="M1203" s="254"/>
      <c r="N1203" s="205"/>
    </row>
    <row r="1204" spans="2:14" x14ac:dyDescent="0.2">
      <c r="B1204" s="246"/>
      <c r="C1204" s="256"/>
      <c r="D1204" s="248"/>
      <c r="E1204" s="249"/>
      <c r="F1204" s="249"/>
      <c r="G1204" s="255"/>
      <c r="H1204" s="203"/>
      <c r="I1204" s="224"/>
      <c r="J1204" s="346"/>
      <c r="K1204" s="280"/>
      <c r="L1204" s="253"/>
      <c r="M1204" s="254"/>
      <c r="N1204" s="205"/>
    </row>
    <row r="1205" spans="2:14" x14ac:dyDescent="0.2">
      <c r="B1205" s="246"/>
      <c r="C1205" s="256"/>
      <c r="D1205" s="248"/>
      <c r="E1205" s="249"/>
      <c r="F1205" s="249"/>
      <c r="G1205" s="255"/>
      <c r="H1205" s="203"/>
      <c r="I1205" s="224"/>
      <c r="J1205" s="346"/>
      <c r="K1205" s="280"/>
      <c r="L1205" s="253"/>
      <c r="M1205" s="254"/>
      <c r="N1205" s="205"/>
    </row>
    <row r="1206" spans="2:14" x14ac:dyDescent="0.2">
      <c r="B1206" s="246"/>
      <c r="C1206" s="256"/>
      <c r="D1206" s="248"/>
      <c r="E1206" s="249"/>
      <c r="F1206" s="249"/>
      <c r="G1206" s="199"/>
      <c r="H1206" s="203"/>
      <c r="I1206" s="224"/>
      <c r="J1206" s="346"/>
      <c r="K1206" s="280"/>
      <c r="L1206" s="253"/>
      <c r="M1206" s="254"/>
      <c r="N1206" s="205"/>
    </row>
    <row r="1207" spans="2:14" x14ac:dyDescent="0.2">
      <c r="B1207" s="246"/>
      <c r="C1207" s="256"/>
      <c r="D1207" s="248"/>
      <c r="E1207" s="249"/>
      <c r="F1207" s="249"/>
      <c r="G1207" s="199"/>
      <c r="H1207" s="203"/>
      <c r="I1207" s="224"/>
      <c r="J1207" s="346"/>
      <c r="K1207" s="280"/>
      <c r="L1207" s="253"/>
      <c r="M1207" s="254"/>
      <c r="N1207" s="205"/>
    </row>
    <row r="1208" spans="2:14" x14ac:dyDescent="0.2">
      <c r="B1208" s="246"/>
      <c r="C1208" s="256"/>
      <c r="D1208" s="248"/>
      <c r="E1208" s="249"/>
      <c r="F1208" s="249"/>
      <c r="G1208" s="255"/>
      <c r="H1208" s="203"/>
      <c r="I1208" s="224"/>
      <c r="J1208" s="346"/>
      <c r="K1208" s="280"/>
      <c r="L1208" s="253"/>
      <c r="M1208" s="254"/>
      <c r="N1208" s="205"/>
    </row>
    <row r="1209" spans="2:14" x14ac:dyDescent="0.2">
      <c r="B1209" s="246"/>
      <c r="C1209" s="256"/>
      <c r="D1209" s="246"/>
      <c r="E1209" s="249"/>
      <c r="F1209" s="249"/>
      <c r="G1209" s="206"/>
      <c r="H1209" s="203"/>
      <c r="I1209" s="224"/>
      <c r="J1209" s="346"/>
      <c r="K1209" s="280"/>
      <c r="L1209" s="253"/>
      <c r="M1209" s="254"/>
      <c r="N1209" s="205"/>
    </row>
    <row r="1210" spans="2:14" x14ac:dyDescent="0.2">
      <c r="B1210" s="246"/>
      <c r="C1210" s="256"/>
      <c r="D1210" s="248"/>
      <c r="E1210" s="249"/>
      <c r="F1210" s="249"/>
      <c r="G1210" s="255"/>
      <c r="H1210" s="203"/>
      <c r="I1210" s="224"/>
      <c r="J1210" s="346"/>
      <c r="K1210" s="280"/>
      <c r="L1210" s="253"/>
      <c r="M1210" s="254"/>
      <c r="N1210" s="205"/>
    </row>
    <row r="1211" spans="2:14" x14ac:dyDescent="0.2">
      <c r="B1211" s="246"/>
      <c r="C1211" s="256"/>
      <c r="D1211" s="248"/>
      <c r="E1211" s="249"/>
      <c r="F1211" s="249"/>
      <c r="G1211" s="202"/>
      <c r="H1211" s="203"/>
      <c r="I1211" s="224"/>
      <c r="J1211" s="346"/>
      <c r="K1211" s="280"/>
      <c r="L1211" s="253"/>
      <c r="M1211" s="254"/>
      <c r="N1211" s="205"/>
    </row>
    <row r="1212" spans="2:14" x14ac:dyDescent="0.2">
      <c r="B1212" s="246"/>
      <c r="C1212" s="256"/>
      <c r="D1212" s="248"/>
      <c r="E1212" s="249"/>
      <c r="F1212" s="249"/>
      <c r="G1212" s="255"/>
      <c r="H1212" s="203"/>
      <c r="I1212" s="224"/>
      <c r="J1212" s="346"/>
      <c r="K1212" s="280"/>
      <c r="L1212" s="253"/>
      <c r="M1212" s="254"/>
      <c r="N1212" s="205"/>
    </row>
    <row r="1213" spans="2:14" x14ac:dyDescent="0.2">
      <c r="B1213" s="246"/>
      <c r="C1213" s="256"/>
      <c r="D1213" s="248"/>
      <c r="E1213" s="249"/>
      <c r="F1213" s="249"/>
      <c r="G1213" s="255"/>
      <c r="H1213" s="203"/>
      <c r="I1213" s="224"/>
      <c r="J1213" s="346"/>
      <c r="K1213" s="280"/>
      <c r="L1213" s="253"/>
      <c r="M1213" s="254"/>
      <c r="N1213" s="205"/>
    </row>
    <row r="1214" spans="2:14" x14ac:dyDescent="0.2">
      <c r="B1214" s="246"/>
      <c r="C1214" s="256"/>
      <c r="D1214" s="248"/>
      <c r="E1214" s="249"/>
      <c r="F1214" s="249"/>
      <c r="G1214" s="255"/>
      <c r="H1214" s="203"/>
      <c r="I1214" s="224"/>
      <c r="J1214" s="346"/>
      <c r="K1214" s="280"/>
      <c r="L1214" s="253"/>
      <c r="M1214" s="254"/>
      <c r="N1214" s="205"/>
    </row>
    <row r="1215" spans="2:14" x14ac:dyDescent="0.2">
      <c r="B1215" s="246"/>
      <c r="C1215" s="256"/>
      <c r="D1215" s="246"/>
      <c r="E1215" s="249"/>
      <c r="F1215" s="249"/>
      <c r="G1215" s="207"/>
      <c r="H1215" s="203"/>
      <c r="I1215" s="224"/>
      <c r="J1215" s="346"/>
      <c r="K1215" s="280"/>
      <c r="L1215" s="253"/>
      <c r="M1215" s="254"/>
      <c r="N1215" s="205"/>
    </row>
    <row r="1216" spans="2:14" x14ac:dyDescent="0.2">
      <c r="B1216" s="246"/>
      <c r="C1216" s="256"/>
      <c r="D1216" s="248"/>
      <c r="E1216" s="249"/>
      <c r="F1216" s="249"/>
      <c r="G1216" s="255"/>
      <c r="H1216" s="203"/>
      <c r="I1216" s="224"/>
      <c r="J1216" s="346"/>
      <c r="K1216" s="280"/>
      <c r="L1216" s="253"/>
      <c r="M1216" s="254"/>
      <c r="N1216" s="205"/>
    </row>
    <row r="1217" spans="2:14" x14ac:dyDescent="0.2">
      <c r="B1217" s="246"/>
      <c r="C1217" s="256"/>
      <c r="D1217" s="246"/>
      <c r="E1217" s="276"/>
      <c r="F1217" s="276"/>
      <c r="G1217" s="206"/>
      <c r="H1217" s="203"/>
      <c r="I1217" s="224"/>
      <c r="J1217" s="346"/>
      <c r="K1217" s="280"/>
      <c r="L1217" s="253"/>
      <c r="M1217" s="254"/>
      <c r="N1217" s="205"/>
    </row>
    <row r="1218" spans="2:14" x14ac:dyDescent="0.2">
      <c r="B1218" s="246"/>
      <c r="C1218" s="256"/>
      <c r="D1218" s="248"/>
      <c r="E1218" s="249"/>
      <c r="F1218" s="249"/>
      <c r="G1218" s="255"/>
      <c r="H1218" s="203"/>
      <c r="I1218" s="224"/>
      <c r="J1218" s="346"/>
      <c r="K1218" s="280"/>
      <c r="L1218" s="253"/>
      <c r="M1218" s="254"/>
      <c r="N1218" s="205"/>
    </row>
    <row r="1219" spans="2:14" x14ac:dyDescent="0.2">
      <c r="B1219" s="246"/>
      <c r="C1219" s="256"/>
      <c r="D1219" s="248"/>
      <c r="E1219" s="249"/>
      <c r="F1219" s="249"/>
      <c r="G1219" s="199"/>
      <c r="H1219" s="203"/>
      <c r="I1219" s="224"/>
      <c r="J1219" s="346"/>
      <c r="K1219" s="280"/>
      <c r="L1219" s="253"/>
      <c r="M1219" s="254"/>
      <c r="N1219" s="205"/>
    </row>
    <row r="1220" spans="2:14" x14ac:dyDescent="0.2">
      <c r="B1220" s="246"/>
      <c r="C1220" s="256"/>
      <c r="D1220" s="248"/>
      <c r="E1220" s="249"/>
      <c r="F1220" s="249"/>
      <c r="G1220" s="199"/>
      <c r="H1220" s="203"/>
      <c r="I1220" s="224"/>
      <c r="J1220" s="346"/>
      <c r="K1220" s="280"/>
      <c r="L1220" s="253"/>
      <c r="M1220" s="254"/>
      <c r="N1220" s="205"/>
    </row>
    <row r="1221" spans="2:14" x14ac:dyDescent="0.2">
      <c r="B1221" s="246"/>
      <c r="C1221" s="256"/>
      <c r="D1221" s="248"/>
      <c r="E1221" s="249"/>
      <c r="F1221" s="249"/>
      <c r="G1221" s="255"/>
      <c r="H1221" s="203"/>
      <c r="I1221" s="224"/>
      <c r="J1221" s="346"/>
      <c r="K1221" s="280"/>
      <c r="L1221" s="253"/>
      <c r="M1221" s="254"/>
      <c r="N1221" s="205"/>
    </row>
    <row r="1222" spans="2:14" x14ac:dyDescent="0.2">
      <c r="B1222" s="246"/>
      <c r="C1222" s="256"/>
      <c r="D1222" s="248"/>
      <c r="E1222" s="249"/>
      <c r="F1222" s="249"/>
      <c r="G1222" s="255"/>
      <c r="H1222" s="203"/>
      <c r="I1222" s="224"/>
      <c r="J1222" s="346"/>
      <c r="K1222" s="280"/>
      <c r="L1222" s="253"/>
      <c r="M1222" s="254"/>
      <c r="N1222" s="205"/>
    </row>
    <row r="1223" spans="2:14" x14ac:dyDescent="0.2">
      <c r="B1223" s="246"/>
      <c r="C1223" s="256"/>
      <c r="D1223" s="248"/>
      <c r="E1223" s="249"/>
      <c r="F1223" s="249"/>
      <c r="G1223" s="255"/>
      <c r="H1223" s="203"/>
      <c r="I1223" s="224"/>
      <c r="J1223" s="346"/>
      <c r="K1223" s="280"/>
      <c r="L1223" s="253"/>
      <c r="M1223" s="254"/>
      <c r="N1223" s="205"/>
    </row>
    <row r="1224" spans="2:14" x14ac:dyDescent="0.2">
      <c r="B1224" s="246"/>
      <c r="C1224" s="256"/>
      <c r="D1224" s="248"/>
      <c r="E1224" s="249"/>
      <c r="F1224" s="249"/>
      <c r="G1224" s="255"/>
      <c r="H1224" s="203"/>
      <c r="I1224" s="224"/>
      <c r="J1224" s="346"/>
      <c r="K1224" s="280"/>
      <c r="L1224" s="253"/>
      <c r="M1224" s="254"/>
      <c r="N1224" s="205"/>
    </row>
    <row r="1225" spans="2:14" x14ac:dyDescent="0.2">
      <c r="B1225" s="246"/>
      <c r="C1225" s="256"/>
      <c r="D1225" s="248"/>
      <c r="E1225" s="249"/>
      <c r="F1225" s="249"/>
      <c r="G1225" s="199"/>
      <c r="H1225" s="203"/>
      <c r="I1225" s="224"/>
      <c r="J1225" s="346"/>
      <c r="K1225" s="280"/>
      <c r="L1225" s="253"/>
      <c r="M1225" s="254"/>
      <c r="N1225" s="205"/>
    </row>
    <row r="1226" spans="2:14" x14ac:dyDescent="0.2">
      <c r="B1226" s="246"/>
      <c r="C1226" s="256"/>
      <c r="D1226" s="248"/>
      <c r="E1226" s="249"/>
      <c r="F1226" s="249"/>
      <c r="G1226" s="199"/>
      <c r="H1226" s="203"/>
      <c r="I1226" s="224"/>
      <c r="J1226" s="346"/>
      <c r="K1226" s="280"/>
      <c r="L1226" s="253"/>
      <c r="M1226" s="254"/>
      <c r="N1226" s="205"/>
    </row>
    <row r="1227" spans="2:14" x14ac:dyDescent="0.2">
      <c r="B1227" s="246"/>
      <c r="C1227" s="256"/>
      <c r="D1227" s="248"/>
      <c r="E1227" s="249"/>
      <c r="F1227" s="249"/>
      <c r="G1227" s="255"/>
      <c r="H1227" s="203"/>
      <c r="I1227" s="224"/>
      <c r="J1227" s="346"/>
      <c r="K1227" s="280"/>
      <c r="L1227" s="253"/>
      <c r="M1227" s="254"/>
      <c r="N1227" s="205"/>
    </row>
    <row r="1228" spans="2:14" x14ac:dyDescent="0.2">
      <c r="B1228" s="246"/>
      <c r="C1228" s="256"/>
      <c r="D1228" s="248"/>
      <c r="E1228" s="249"/>
      <c r="F1228" s="249"/>
      <c r="G1228" s="255"/>
      <c r="H1228" s="203"/>
      <c r="I1228" s="224"/>
      <c r="J1228" s="346"/>
      <c r="K1228" s="280"/>
      <c r="L1228" s="253"/>
      <c r="M1228" s="254"/>
      <c r="N1228" s="205"/>
    </row>
    <row r="1229" spans="2:14" x14ac:dyDescent="0.2">
      <c r="B1229" s="246"/>
      <c r="C1229" s="256"/>
      <c r="D1229" s="248"/>
      <c r="E1229" s="249"/>
      <c r="F1229" s="249"/>
      <c r="G1229" s="255"/>
      <c r="H1229" s="203"/>
      <c r="I1229" s="224"/>
      <c r="J1229" s="346"/>
      <c r="K1229" s="280"/>
      <c r="L1229" s="253"/>
      <c r="M1229" s="254"/>
      <c r="N1229" s="205"/>
    </row>
    <row r="1230" spans="2:14" x14ac:dyDescent="0.2">
      <c r="B1230" s="246"/>
      <c r="C1230" s="256"/>
      <c r="D1230" s="248"/>
      <c r="E1230" s="249"/>
      <c r="F1230" s="249"/>
      <c r="G1230" s="255"/>
      <c r="H1230" s="203"/>
      <c r="I1230" s="224"/>
      <c r="J1230" s="346"/>
      <c r="K1230" s="280"/>
      <c r="L1230" s="253"/>
      <c r="M1230" s="254"/>
      <c r="N1230" s="205"/>
    </row>
    <row r="1231" spans="2:14" x14ac:dyDescent="0.2">
      <c r="B1231" s="246"/>
      <c r="C1231" s="256"/>
      <c r="D1231" s="248"/>
      <c r="E1231" s="249"/>
      <c r="F1231" s="249"/>
      <c r="G1231" s="255"/>
      <c r="H1231" s="203"/>
      <c r="I1231" s="224"/>
      <c r="J1231" s="346"/>
      <c r="K1231" s="280"/>
      <c r="L1231" s="204"/>
      <c r="M1231" s="254"/>
      <c r="N1231" s="205"/>
    </row>
    <row r="1232" spans="2:14" x14ac:dyDescent="0.2">
      <c r="B1232" s="246"/>
      <c r="C1232" s="281"/>
      <c r="D1232" s="282"/>
      <c r="E1232" s="276"/>
      <c r="F1232" s="276"/>
      <c r="G1232" s="255"/>
      <c r="H1232" s="203"/>
      <c r="I1232" s="224"/>
      <c r="J1232" s="346"/>
      <c r="K1232" s="280"/>
      <c r="L1232" s="253"/>
      <c r="M1232" s="254"/>
      <c r="N1232" s="205"/>
    </row>
    <row r="1233" spans="2:14" x14ac:dyDescent="0.2">
      <c r="B1233" s="246"/>
      <c r="C1233" s="256"/>
      <c r="D1233" s="248"/>
      <c r="E1233" s="249"/>
      <c r="F1233" s="249"/>
      <c r="G1233" s="255"/>
      <c r="H1233" s="203"/>
      <c r="I1233" s="224"/>
      <c r="J1233" s="346"/>
      <c r="K1233" s="280"/>
      <c r="L1233" s="253"/>
      <c r="M1233" s="254"/>
      <c r="N1233" s="205"/>
    </row>
    <row r="1234" spans="2:14" x14ac:dyDescent="0.2">
      <c r="B1234" s="246"/>
      <c r="C1234" s="256"/>
      <c r="D1234" s="248"/>
      <c r="E1234" s="249"/>
      <c r="F1234" s="249"/>
      <c r="G1234" s="199"/>
      <c r="H1234" s="203"/>
      <c r="I1234" s="224"/>
      <c r="J1234" s="346"/>
      <c r="K1234" s="280"/>
      <c r="L1234" s="204"/>
      <c r="M1234" s="254"/>
      <c r="N1234" s="205"/>
    </row>
    <row r="1235" spans="2:14" x14ac:dyDescent="0.2">
      <c r="B1235" s="246"/>
      <c r="C1235" s="256"/>
      <c r="D1235" s="248"/>
      <c r="E1235" s="249"/>
      <c r="F1235" s="249"/>
      <c r="G1235" s="255"/>
      <c r="H1235" s="203"/>
      <c r="I1235" s="224"/>
      <c r="J1235" s="346"/>
      <c r="K1235" s="280"/>
      <c r="L1235" s="253"/>
      <c r="M1235" s="254"/>
      <c r="N1235" s="205"/>
    </row>
    <row r="1236" spans="2:14" x14ac:dyDescent="0.2">
      <c r="B1236" s="246"/>
      <c r="C1236" s="256"/>
      <c r="D1236" s="248"/>
      <c r="E1236" s="249"/>
      <c r="F1236" s="249"/>
      <c r="G1236" s="199"/>
      <c r="H1236" s="203"/>
      <c r="I1236" s="224"/>
      <c r="J1236" s="346"/>
      <c r="K1236" s="280"/>
      <c r="L1236" s="253"/>
      <c r="M1236" s="254"/>
      <c r="N1236" s="205"/>
    </row>
    <row r="1237" spans="2:14" x14ac:dyDescent="0.2">
      <c r="B1237" s="246"/>
      <c r="C1237" s="256"/>
      <c r="D1237" s="248"/>
      <c r="E1237" s="249"/>
      <c r="F1237" s="249"/>
      <c r="G1237" s="255"/>
      <c r="H1237" s="208"/>
      <c r="I1237" s="222"/>
      <c r="J1237" s="343"/>
      <c r="K1237" s="280"/>
      <c r="L1237" s="253"/>
      <c r="M1237" s="254"/>
      <c r="N1237" s="209"/>
    </row>
    <row r="1238" spans="2:14" x14ac:dyDescent="0.2">
      <c r="B1238" s="246"/>
      <c r="C1238" s="256"/>
      <c r="D1238" s="248"/>
      <c r="E1238" s="249"/>
      <c r="F1238" s="249"/>
      <c r="G1238" s="255"/>
      <c r="H1238" s="208"/>
      <c r="I1238" s="222"/>
      <c r="J1238" s="343"/>
      <c r="K1238" s="280"/>
      <c r="L1238" s="253"/>
      <c r="M1238" s="254"/>
      <c r="N1238" s="209"/>
    </row>
    <row r="1239" spans="2:14" x14ac:dyDescent="0.2">
      <c r="B1239" s="246"/>
      <c r="C1239" s="256"/>
      <c r="D1239" s="248"/>
      <c r="E1239" s="249"/>
      <c r="F1239" s="249"/>
      <c r="G1239" s="255"/>
      <c r="H1239" s="208"/>
      <c r="I1239" s="222"/>
      <c r="J1239" s="343"/>
      <c r="K1239" s="280"/>
      <c r="L1239" s="253"/>
      <c r="M1239" s="254"/>
      <c r="N1239" s="209"/>
    </row>
    <row r="1240" spans="2:14" x14ac:dyDescent="0.2">
      <c r="B1240" s="246"/>
      <c r="C1240" s="247"/>
      <c r="D1240" s="248"/>
      <c r="E1240" s="249"/>
      <c r="F1240" s="249"/>
      <c r="G1240" s="255"/>
      <c r="H1240" s="208"/>
      <c r="I1240" s="222"/>
      <c r="J1240" s="343"/>
      <c r="K1240" s="280"/>
      <c r="L1240" s="253"/>
      <c r="M1240" s="254"/>
      <c r="N1240" s="209"/>
    </row>
    <row r="1241" spans="2:14" x14ac:dyDescent="0.2">
      <c r="B1241" s="246"/>
      <c r="C1241" s="256"/>
      <c r="D1241" s="248"/>
      <c r="E1241" s="249"/>
      <c r="F1241" s="249"/>
      <c r="G1241" s="255"/>
      <c r="H1241" s="208"/>
      <c r="I1241" s="222"/>
      <c r="J1241" s="343"/>
      <c r="K1241" s="280"/>
      <c r="L1241" s="253"/>
      <c r="M1241" s="254"/>
      <c r="N1241" s="209"/>
    </row>
    <row r="1242" spans="2:14" x14ac:dyDescent="0.2">
      <c r="B1242" s="246"/>
      <c r="C1242" s="277"/>
      <c r="D1242" s="277"/>
      <c r="E1242" s="278"/>
      <c r="F1242" s="278"/>
      <c r="G1242" s="210"/>
      <c r="H1242" s="208"/>
      <c r="I1242" s="222"/>
      <c r="J1242" s="343"/>
      <c r="K1242" s="283"/>
      <c r="L1242" s="253"/>
      <c r="M1242" s="254"/>
      <c r="N1242" s="209"/>
    </row>
    <row r="1243" spans="2:14" x14ac:dyDescent="0.2">
      <c r="B1243" s="246"/>
      <c r="C1243" s="256"/>
      <c r="D1243" s="248"/>
      <c r="E1243" s="249"/>
      <c r="F1243" s="249"/>
      <c r="G1243" s="255"/>
      <c r="H1243" s="208"/>
      <c r="I1243" s="222"/>
      <c r="J1243" s="343"/>
      <c r="K1243" s="280"/>
      <c r="L1243" s="253"/>
      <c r="M1243" s="254"/>
      <c r="N1243" s="209"/>
    </row>
    <row r="1244" spans="2:14" x14ac:dyDescent="0.2">
      <c r="B1244" s="246"/>
      <c r="C1244" s="256"/>
      <c r="D1244" s="248"/>
      <c r="E1244" s="249"/>
      <c r="F1244" s="249"/>
      <c r="G1244" s="255"/>
      <c r="H1244" s="208"/>
      <c r="I1244" s="222"/>
      <c r="J1244" s="343"/>
      <c r="K1244" s="280"/>
      <c r="L1244" s="253"/>
      <c r="M1244" s="254"/>
      <c r="N1244" s="209"/>
    </row>
    <row r="1245" spans="2:14" x14ac:dyDescent="0.2">
      <c r="B1245" s="246"/>
      <c r="C1245" s="256"/>
      <c r="D1245" s="248"/>
      <c r="E1245" s="249"/>
      <c r="F1245" s="249"/>
      <c r="G1245" s="255"/>
      <c r="H1245" s="208"/>
      <c r="I1245" s="222"/>
      <c r="J1245" s="343"/>
      <c r="K1245" s="280"/>
      <c r="L1245" s="253"/>
      <c r="M1245" s="254"/>
      <c r="N1245" s="209"/>
    </row>
    <row r="1246" spans="2:14" x14ac:dyDescent="0.2">
      <c r="B1246" s="246"/>
      <c r="C1246" s="256"/>
      <c r="D1246" s="246"/>
      <c r="E1246" s="249"/>
      <c r="F1246" s="249"/>
      <c r="G1246" s="262"/>
      <c r="H1246" s="208"/>
      <c r="I1246" s="222"/>
      <c r="J1246" s="343"/>
      <c r="K1246" s="280"/>
      <c r="L1246" s="253"/>
      <c r="M1246" s="254"/>
      <c r="N1246" s="209"/>
    </row>
    <row r="1247" spans="2:14" x14ac:dyDescent="0.2">
      <c r="B1247" s="246"/>
      <c r="C1247" s="256"/>
      <c r="D1247" s="248"/>
      <c r="E1247" s="249"/>
      <c r="F1247" s="249"/>
      <c r="G1247" s="255"/>
      <c r="H1247" s="208"/>
      <c r="I1247" s="222"/>
      <c r="J1247" s="343"/>
      <c r="K1247" s="280"/>
      <c r="L1247" s="253"/>
      <c r="M1247" s="254"/>
      <c r="N1247" s="209"/>
    </row>
    <row r="1248" spans="2:14" x14ac:dyDescent="0.2">
      <c r="B1248" s="246"/>
      <c r="C1248" s="256"/>
      <c r="D1248" s="248"/>
      <c r="E1248" s="249"/>
      <c r="F1248" s="249"/>
      <c r="G1248" s="255"/>
      <c r="H1248" s="208"/>
      <c r="I1248" s="222"/>
      <c r="J1248" s="343"/>
      <c r="K1248" s="280"/>
      <c r="L1248" s="253"/>
      <c r="M1248" s="254"/>
      <c r="N1248" s="209"/>
    </row>
    <row r="1249" spans="2:14" x14ac:dyDescent="0.2">
      <c r="B1249" s="246"/>
      <c r="C1249" s="256"/>
      <c r="D1249" s="248"/>
      <c r="E1249" s="249"/>
      <c r="F1249" s="249"/>
      <c r="G1249" s="255"/>
      <c r="H1249" s="208"/>
      <c r="I1249" s="222"/>
      <c r="J1249" s="343"/>
      <c r="K1249" s="280"/>
      <c r="L1249" s="253"/>
      <c r="M1249" s="254"/>
      <c r="N1249" s="209"/>
    </row>
    <row r="1250" spans="2:14" x14ac:dyDescent="0.2">
      <c r="B1250" s="246"/>
      <c r="C1250" s="247"/>
      <c r="D1250" s="248"/>
      <c r="E1250" s="249"/>
      <c r="F1250" s="249"/>
      <c r="G1250" s="255"/>
      <c r="H1250" s="208"/>
      <c r="I1250" s="222"/>
      <c r="J1250" s="343"/>
      <c r="K1250" s="280"/>
      <c r="L1250" s="253"/>
      <c r="M1250" s="254"/>
      <c r="N1250" s="209"/>
    </row>
    <row r="1251" spans="2:14" x14ac:dyDescent="0.2">
      <c r="B1251" s="246"/>
      <c r="C1251" s="256"/>
      <c r="D1251" s="248"/>
      <c r="E1251" s="249"/>
      <c r="F1251" s="249"/>
      <c r="G1251" s="206"/>
      <c r="H1251" s="208"/>
      <c r="I1251" s="222"/>
      <c r="J1251" s="343"/>
      <c r="K1251" s="280"/>
      <c r="L1251" s="253"/>
      <c r="M1251" s="254"/>
      <c r="N1251" s="209"/>
    </row>
    <row r="1252" spans="2:14" x14ac:dyDescent="0.2">
      <c r="B1252" s="246"/>
      <c r="C1252" s="247"/>
      <c r="D1252" s="248"/>
      <c r="E1252" s="249"/>
      <c r="F1252" s="249"/>
      <c r="G1252" s="262"/>
      <c r="H1252" s="208"/>
      <c r="I1252" s="222"/>
      <c r="J1252" s="343"/>
      <c r="K1252" s="280"/>
      <c r="L1252" s="253"/>
      <c r="M1252" s="254"/>
      <c r="N1252" s="209"/>
    </row>
    <row r="1253" spans="2:14" x14ac:dyDescent="0.2">
      <c r="B1253" s="246"/>
      <c r="C1253" s="256"/>
      <c r="D1253" s="248"/>
      <c r="E1253" s="249"/>
      <c r="F1253" s="249"/>
      <c r="G1253" s="255"/>
      <c r="H1253" s="208"/>
      <c r="I1253" s="222"/>
      <c r="J1253" s="343"/>
      <c r="K1253" s="280"/>
      <c r="L1253" s="253"/>
      <c r="M1253" s="254"/>
      <c r="N1253" s="209"/>
    </row>
    <row r="1254" spans="2:14" x14ac:dyDescent="0.2">
      <c r="B1254" s="246"/>
      <c r="C1254" s="256"/>
      <c r="D1254" s="248"/>
      <c r="E1254" s="249"/>
      <c r="F1254" s="249"/>
      <c r="G1254" s="255"/>
      <c r="H1254" s="208"/>
      <c r="I1254" s="222"/>
      <c r="J1254" s="343"/>
      <c r="K1254" s="280"/>
      <c r="L1254" s="211"/>
      <c r="M1254" s="254"/>
      <c r="N1254" s="209"/>
    </row>
    <row r="1255" spans="2:14" x14ac:dyDescent="0.2">
      <c r="B1255" s="246"/>
      <c r="C1255" s="256"/>
      <c r="D1255" s="248"/>
      <c r="E1255" s="249"/>
      <c r="F1255" s="249"/>
      <c r="G1255" s="262"/>
      <c r="H1255" s="208"/>
      <c r="I1255" s="222"/>
      <c r="J1255" s="343"/>
      <c r="K1255" s="280"/>
      <c r="L1255" s="253"/>
      <c r="M1255" s="254"/>
      <c r="N1255" s="209"/>
    </row>
    <row r="1256" spans="2:14" x14ac:dyDescent="0.2">
      <c r="B1256" s="246"/>
      <c r="C1256" s="247"/>
      <c r="D1256" s="248"/>
      <c r="E1256" s="249"/>
      <c r="F1256" s="249"/>
      <c r="G1256" s="262"/>
      <c r="H1256" s="208"/>
      <c r="I1256" s="222"/>
      <c r="J1256" s="343"/>
      <c r="K1256" s="280"/>
      <c r="L1256" s="253"/>
      <c r="M1256" s="254"/>
      <c r="N1256" s="209"/>
    </row>
    <row r="1257" spans="2:14" x14ac:dyDescent="0.2">
      <c r="B1257" s="246"/>
      <c r="C1257" s="256"/>
      <c r="D1257" s="248"/>
      <c r="E1257" s="249"/>
      <c r="F1257" s="249"/>
      <c r="G1257" s="255"/>
      <c r="H1257" s="208"/>
      <c r="I1257" s="222"/>
      <c r="J1257" s="343"/>
      <c r="K1257" s="280"/>
      <c r="L1257" s="253"/>
      <c r="M1257" s="254"/>
      <c r="N1257" s="209"/>
    </row>
    <row r="1258" spans="2:14" ht="15" x14ac:dyDescent="0.25">
      <c r="B1258" s="30"/>
      <c r="C1258" s="284"/>
      <c r="D1258" s="109"/>
      <c r="E1258" s="68"/>
      <c r="F1258" s="68"/>
      <c r="G1258" s="285"/>
      <c r="H1258" s="212"/>
      <c r="I1258" s="225"/>
      <c r="J1258" s="348"/>
      <c r="K1258" s="69"/>
      <c r="L1258" s="286"/>
      <c r="M1258" s="116"/>
      <c r="N1258" s="213"/>
    </row>
    <row r="1259" spans="2:14" ht="15" x14ac:dyDescent="0.25">
      <c r="B1259" s="30"/>
      <c r="C1259" s="284"/>
      <c r="D1259" s="109"/>
      <c r="E1259" s="68"/>
      <c r="F1259" s="68"/>
      <c r="G1259" s="285"/>
      <c r="H1259" s="212"/>
      <c r="I1259" s="225"/>
      <c r="J1259" s="348"/>
      <c r="K1259" s="69"/>
      <c r="L1259" s="286"/>
      <c r="M1259" s="116"/>
      <c r="N1259" s="213"/>
    </row>
    <row r="1260" spans="2:14" ht="15" x14ac:dyDescent="0.25">
      <c r="B1260" s="30"/>
      <c r="C1260" s="284"/>
      <c r="D1260" s="109"/>
      <c r="E1260" s="68"/>
      <c r="F1260" s="68"/>
      <c r="G1260" s="285"/>
      <c r="H1260" s="212"/>
      <c r="I1260" s="225"/>
      <c r="J1260" s="348"/>
      <c r="K1260" s="69"/>
      <c r="L1260" s="286"/>
      <c r="M1260" s="116"/>
      <c r="N1260" s="213"/>
    </row>
    <row r="1261" spans="2:14" ht="15" x14ac:dyDescent="0.25">
      <c r="B1261" s="37"/>
      <c r="C1261" s="78"/>
      <c r="D1261" s="109"/>
      <c r="E1261" s="68"/>
      <c r="F1261" s="68"/>
      <c r="G1261" s="285"/>
      <c r="H1261" s="212"/>
      <c r="I1261" s="225"/>
      <c r="J1261" s="348"/>
      <c r="K1261" s="69"/>
      <c r="L1261" s="286"/>
      <c r="M1261" s="116"/>
      <c r="N1261" s="213"/>
    </row>
    <row r="1262" spans="2:14" ht="15" x14ac:dyDescent="0.25">
      <c r="B1262" s="37"/>
      <c r="C1262" s="284"/>
      <c r="D1262" s="109"/>
      <c r="E1262" s="68"/>
      <c r="F1262" s="68"/>
      <c r="G1262" s="285"/>
      <c r="H1262" s="212"/>
      <c r="I1262" s="225"/>
      <c r="J1262" s="348"/>
      <c r="K1262" s="69"/>
      <c r="L1262" s="286"/>
      <c r="M1262" s="116"/>
      <c r="N1262" s="213"/>
    </row>
    <row r="1263" spans="2:14" ht="15" x14ac:dyDescent="0.25">
      <c r="B1263" s="37"/>
      <c r="C1263" s="78"/>
      <c r="D1263" s="109"/>
      <c r="E1263" s="68"/>
      <c r="F1263" s="68"/>
      <c r="G1263" s="285"/>
      <c r="H1263" s="212"/>
      <c r="I1263" s="225"/>
      <c r="J1263" s="348"/>
      <c r="K1263" s="69"/>
      <c r="L1263" s="286"/>
      <c r="M1263" s="116"/>
      <c r="N1263" s="213"/>
    </row>
    <row r="1264" spans="2:14" ht="15" x14ac:dyDescent="0.25">
      <c r="B1264" s="37"/>
      <c r="C1264" s="284"/>
      <c r="D1264" s="109"/>
      <c r="E1264" s="68"/>
      <c r="F1264" s="68"/>
      <c r="G1264" s="285"/>
      <c r="H1264" s="212"/>
      <c r="I1264" s="225"/>
      <c r="J1264" s="348"/>
      <c r="K1264" s="69"/>
      <c r="L1264" s="286"/>
      <c r="M1264" s="116"/>
      <c r="N1264" s="213"/>
    </row>
    <row r="1265" spans="2:14" x14ac:dyDescent="0.2">
      <c r="B1265" s="37"/>
      <c r="C1265" s="287"/>
      <c r="D1265" s="37"/>
      <c r="E1265" s="60"/>
      <c r="F1265" s="60"/>
      <c r="G1265" s="214"/>
      <c r="H1265" s="212"/>
      <c r="I1265" s="225"/>
      <c r="J1265" s="348"/>
      <c r="K1265" s="69"/>
      <c r="L1265" s="286"/>
      <c r="M1265" s="116"/>
      <c r="N1265" s="213"/>
    </row>
    <row r="1266" spans="2:14" ht="15" x14ac:dyDescent="0.25">
      <c r="B1266" s="37"/>
      <c r="C1266" s="78"/>
      <c r="D1266" s="109"/>
      <c r="E1266" s="68"/>
      <c r="F1266" s="68"/>
      <c r="G1266" s="215"/>
      <c r="H1266" s="212"/>
      <c r="I1266" s="225"/>
      <c r="J1266" s="348"/>
      <c r="K1266" s="69"/>
      <c r="L1266" s="286"/>
      <c r="M1266" s="116"/>
      <c r="N1266" s="213"/>
    </row>
    <row r="1267" spans="2:14" ht="15" x14ac:dyDescent="0.25">
      <c r="B1267" s="37"/>
      <c r="C1267" s="284"/>
      <c r="D1267" s="109"/>
      <c r="E1267" s="68"/>
      <c r="F1267" s="68"/>
      <c r="G1267" s="285"/>
      <c r="H1267" s="212"/>
      <c r="I1267" s="225"/>
      <c r="J1267" s="348"/>
      <c r="K1267" s="69"/>
      <c r="L1267" s="286"/>
      <c r="M1267" s="116"/>
      <c r="N1267" s="213"/>
    </row>
    <row r="1268" spans="2:14" ht="15" x14ac:dyDescent="0.25">
      <c r="B1268" s="37"/>
      <c r="C1268" s="284"/>
      <c r="D1268" s="109"/>
      <c r="E1268" s="68"/>
      <c r="F1268" s="68"/>
      <c r="G1268" s="285"/>
      <c r="H1268" s="212"/>
      <c r="I1268" s="225"/>
      <c r="J1268" s="348"/>
      <c r="K1268" s="69"/>
      <c r="L1268" s="286"/>
      <c r="M1268" s="116"/>
      <c r="N1268" s="213"/>
    </row>
    <row r="1269" spans="2:14" ht="15" x14ac:dyDescent="0.25">
      <c r="B1269" s="37"/>
      <c r="C1269" s="66"/>
      <c r="D1269" s="288"/>
      <c r="E1269" s="68"/>
      <c r="F1269" s="68"/>
      <c r="G1269" s="215"/>
      <c r="H1269" s="212"/>
      <c r="I1269" s="225"/>
      <c r="J1269" s="348"/>
      <c r="K1269" s="69"/>
      <c r="L1269" s="286"/>
      <c r="M1269" s="116"/>
      <c r="N1269" s="213"/>
    </row>
    <row r="1270" spans="2:14" ht="15" x14ac:dyDescent="0.25">
      <c r="B1270" s="30"/>
      <c r="C1270" s="284"/>
      <c r="D1270" s="109"/>
      <c r="E1270" s="68"/>
      <c r="F1270" s="68"/>
      <c r="G1270" s="289"/>
      <c r="H1270" s="216"/>
      <c r="I1270" s="225"/>
      <c r="J1270" s="348"/>
      <c r="K1270" s="69"/>
      <c r="L1270" s="286"/>
      <c r="M1270" s="116"/>
      <c r="N1270" s="213"/>
    </row>
    <row r="1271" spans="2:14" ht="15" x14ac:dyDescent="0.25">
      <c r="B1271" s="30"/>
      <c r="C1271" s="284"/>
      <c r="D1271" s="109"/>
      <c r="E1271" s="68"/>
      <c r="F1271" s="68"/>
      <c r="G1271" s="285"/>
      <c r="H1271" s="216"/>
      <c r="I1271" s="225"/>
      <c r="J1271" s="348"/>
      <c r="K1271" s="69"/>
      <c r="L1271" s="286"/>
      <c r="M1271" s="116"/>
      <c r="N1271" s="213"/>
    </row>
    <row r="1272" spans="2:14" ht="15" x14ac:dyDescent="0.25">
      <c r="B1272" s="30"/>
      <c r="C1272" s="284"/>
      <c r="D1272" s="109"/>
      <c r="E1272" s="68"/>
      <c r="F1272" s="68"/>
      <c r="G1272" s="285"/>
      <c r="H1272" s="216"/>
      <c r="I1272" s="225"/>
      <c r="J1272" s="348"/>
      <c r="K1272" s="69"/>
      <c r="L1272" s="286"/>
      <c r="M1272" s="116"/>
      <c r="N1272" s="213"/>
    </row>
    <row r="1273" spans="2:14" ht="15" x14ac:dyDescent="0.25">
      <c r="B1273" s="65"/>
      <c r="C1273" s="284"/>
      <c r="D1273" s="109"/>
      <c r="E1273" s="68"/>
      <c r="F1273" s="68"/>
      <c r="G1273" s="285"/>
      <c r="H1273" s="216"/>
      <c r="I1273" s="225"/>
      <c r="J1273" s="348"/>
      <c r="K1273" s="69"/>
      <c r="L1273" s="286"/>
      <c r="M1273" s="116"/>
      <c r="N1273" s="213"/>
    </row>
    <row r="1274" spans="2:14" ht="15" x14ac:dyDescent="0.25">
      <c r="B1274" s="65"/>
      <c r="C1274" s="284"/>
      <c r="D1274" s="109"/>
      <c r="E1274" s="68"/>
      <c r="F1274" s="68"/>
      <c r="G1274" s="285"/>
      <c r="H1274" s="216"/>
      <c r="I1274" s="225"/>
      <c r="J1274" s="348"/>
      <c r="K1274" s="69"/>
      <c r="L1274" s="286"/>
      <c r="M1274" s="116"/>
      <c r="N1274" s="213"/>
    </row>
    <row r="1275" spans="2:14" ht="15" x14ac:dyDescent="0.25">
      <c r="B1275" s="30"/>
      <c r="C1275" s="78"/>
      <c r="D1275" s="109"/>
      <c r="E1275" s="68"/>
      <c r="F1275" s="68"/>
      <c r="G1275" s="215"/>
      <c r="H1275" s="216"/>
      <c r="I1275" s="225"/>
      <c r="J1275" s="348"/>
      <c r="K1275" s="69"/>
      <c r="L1275" s="286"/>
      <c r="M1275" s="116"/>
      <c r="N1275" s="213"/>
    </row>
    <row r="1276" spans="2:14" ht="15" x14ac:dyDescent="0.25">
      <c r="B1276" s="65"/>
      <c r="C1276" s="284"/>
      <c r="D1276" s="109"/>
      <c r="E1276" s="68"/>
      <c r="F1276" s="68"/>
      <c r="G1276" s="285"/>
      <c r="H1276" s="216"/>
      <c r="I1276" s="225"/>
      <c r="J1276" s="348"/>
      <c r="K1276" s="69"/>
      <c r="L1276" s="286"/>
      <c r="M1276" s="116"/>
      <c r="N1276" s="213"/>
    </row>
    <row r="1277" spans="2:14" ht="15" x14ac:dyDescent="0.25">
      <c r="B1277" s="65"/>
      <c r="C1277" s="284"/>
      <c r="D1277" s="109"/>
      <c r="E1277" s="68"/>
      <c r="F1277" s="68"/>
      <c r="G1277" s="285"/>
      <c r="H1277" s="216"/>
      <c r="I1277" s="225"/>
      <c r="J1277" s="348"/>
      <c r="K1277" s="69"/>
      <c r="L1277" s="286"/>
      <c r="M1277" s="116"/>
      <c r="N1277" s="213"/>
    </row>
    <row r="1278" spans="2:14" ht="15" x14ac:dyDescent="0.25">
      <c r="B1278" s="65"/>
      <c r="C1278" s="284"/>
      <c r="D1278" s="109"/>
      <c r="E1278" s="68"/>
      <c r="F1278" s="68"/>
      <c r="G1278" s="285"/>
      <c r="H1278" s="216"/>
      <c r="I1278" s="225"/>
      <c r="J1278" s="348"/>
      <c r="K1278" s="69"/>
      <c r="L1278" s="286"/>
      <c r="M1278" s="116"/>
      <c r="N1278" s="213"/>
    </row>
    <row r="1279" spans="2:14" ht="15" x14ac:dyDescent="0.25">
      <c r="B1279" s="65"/>
      <c r="C1279" s="284"/>
      <c r="D1279" s="109"/>
      <c r="E1279" s="68"/>
      <c r="F1279" s="68"/>
      <c r="G1279" s="285"/>
      <c r="H1279" s="216"/>
      <c r="I1279" s="225"/>
      <c r="J1279" s="348"/>
      <c r="K1279" s="69"/>
      <c r="L1279" s="286"/>
      <c r="M1279" s="116"/>
      <c r="N1279" s="213"/>
    </row>
    <row r="1280" spans="2:14" ht="15" x14ac:dyDescent="0.25">
      <c r="B1280" s="65"/>
      <c r="C1280" s="284"/>
      <c r="D1280" s="109"/>
      <c r="E1280" s="68"/>
      <c r="F1280" s="68"/>
      <c r="G1280" s="285"/>
      <c r="H1280" s="216"/>
      <c r="I1280" s="225"/>
      <c r="J1280" s="348"/>
      <c r="K1280" s="69"/>
      <c r="L1280" s="286"/>
      <c r="M1280" s="116"/>
      <c r="N1280" s="213"/>
    </row>
    <row r="1281" spans="2:14" ht="15" x14ac:dyDescent="0.25">
      <c r="B1281" s="65"/>
      <c r="C1281" s="78"/>
      <c r="D1281" s="109"/>
      <c r="E1281" s="68"/>
      <c r="F1281" s="68"/>
      <c r="G1281" s="215"/>
      <c r="H1281" s="216"/>
      <c r="I1281" s="225"/>
      <c r="J1281" s="348"/>
      <c r="K1281" s="69"/>
      <c r="L1281" s="286"/>
      <c r="M1281" s="116"/>
      <c r="N1281" s="213"/>
    </row>
    <row r="1282" spans="2:14" ht="15" x14ac:dyDescent="0.25">
      <c r="B1282" s="65"/>
      <c r="C1282" s="78"/>
      <c r="D1282" s="109"/>
      <c r="E1282" s="68"/>
      <c r="F1282" s="68"/>
      <c r="G1282" s="215"/>
      <c r="H1282" s="216"/>
      <c r="I1282" s="225"/>
      <c r="J1282" s="348"/>
      <c r="K1282" s="69"/>
      <c r="L1282" s="286"/>
      <c r="M1282" s="116"/>
      <c r="N1282" s="213"/>
    </row>
    <row r="1283" spans="2:14" ht="15" x14ac:dyDescent="0.25">
      <c r="B1283" s="65"/>
      <c r="C1283" s="284"/>
      <c r="D1283" s="109"/>
      <c r="E1283" s="68"/>
      <c r="F1283" s="68"/>
      <c r="G1283" s="285"/>
      <c r="H1283" s="216"/>
      <c r="I1283" s="225"/>
      <c r="J1283" s="348"/>
      <c r="K1283" s="69"/>
      <c r="L1283" s="286"/>
      <c r="M1283" s="116"/>
      <c r="N1283" s="213"/>
    </row>
    <row r="1284" spans="2:14" ht="15" x14ac:dyDescent="0.25">
      <c r="B1284" s="65"/>
      <c r="C1284" s="284"/>
      <c r="D1284" s="109"/>
      <c r="E1284" s="68"/>
      <c r="F1284" s="68"/>
      <c r="G1284" s="285"/>
      <c r="H1284" s="216"/>
      <c r="I1284" s="225"/>
      <c r="J1284" s="348"/>
      <c r="K1284" s="69"/>
      <c r="L1284" s="286"/>
      <c r="M1284" s="116"/>
      <c r="N1284" s="213"/>
    </row>
    <row r="1285" spans="2:14" ht="15" x14ac:dyDescent="0.25">
      <c r="B1285" s="65"/>
      <c r="C1285" s="284"/>
      <c r="D1285" s="109"/>
      <c r="E1285" s="68"/>
      <c r="F1285" s="68"/>
      <c r="G1285" s="285"/>
      <c r="H1285" s="216"/>
      <c r="I1285" s="225"/>
      <c r="J1285" s="348"/>
      <c r="K1285" s="69"/>
      <c r="L1285" s="286"/>
      <c r="M1285" s="116"/>
      <c r="N1285" s="213"/>
    </row>
    <row r="1286" spans="2:14" ht="15" x14ac:dyDescent="0.25">
      <c r="B1286" s="30"/>
      <c r="C1286" s="284"/>
      <c r="D1286" s="109"/>
      <c r="E1286" s="68"/>
      <c r="F1286" s="68"/>
      <c r="G1286" s="285"/>
      <c r="H1286" s="216"/>
      <c r="I1286" s="225"/>
      <c r="J1286" s="348"/>
      <c r="K1286" s="69"/>
      <c r="L1286" s="217"/>
      <c r="M1286" s="116"/>
      <c r="N1286" s="213"/>
    </row>
    <row r="1287" spans="2:14" ht="15" x14ac:dyDescent="0.25">
      <c r="B1287" s="65"/>
      <c r="C1287" s="284"/>
      <c r="D1287" s="109"/>
      <c r="E1287" s="68"/>
      <c r="F1287" s="68"/>
      <c r="G1287" s="285"/>
      <c r="H1287" s="216"/>
      <c r="I1287" s="225"/>
      <c r="J1287" s="348"/>
      <c r="K1287" s="69"/>
      <c r="L1287" s="286"/>
      <c r="M1287" s="116"/>
      <c r="N1287" s="213"/>
    </row>
    <row r="1288" spans="2:14" ht="15" x14ac:dyDescent="0.25">
      <c r="B1288" s="65"/>
      <c r="C1288" s="78"/>
      <c r="D1288" s="109"/>
      <c r="E1288" s="68"/>
      <c r="F1288" s="68"/>
      <c r="G1288" s="215"/>
      <c r="H1288" s="216"/>
      <c r="I1288" s="225"/>
      <c r="J1288" s="348"/>
      <c r="K1288" s="69"/>
      <c r="L1288" s="286"/>
      <c r="M1288" s="116"/>
      <c r="N1288" s="213"/>
    </row>
    <row r="1289" spans="2:14" ht="15" x14ac:dyDescent="0.25">
      <c r="B1289" s="65"/>
      <c r="C1289" s="284"/>
      <c r="D1289" s="109"/>
      <c r="E1289" s="68"/>
      <c r="F1289" s="68"/>
      <c r="G1289" s="285"/>
      <c r="H1289" s="216"/>
      <c r="I1289" s="225"/>
      <c r="J1289" s="348"/>
      <c r="K1289" s="69"/>
      <c r="L1289" s="217"/>
      <c r="M1289" s="116"/>
      <c r="N1289" s="213"/>
    </row>
    <row r="1290" spans="2:14" ht="15" x14ac:dyDescent="0.25">
      <c r="B1290" s="65"/>
      <c r="C1290" s="78"/>
      <c r="D1290" s="109"/>
      <c r="E1290" s="68"/>
      <c r="F1290" s="68"/>
      <c r="G1290" s="285"/>
      <c r="H1290" s="216"/>
      <c r="I1290" s="225"/>
      <c r="J1290" s="348"/>
      <c r="K1290" s="69"/>
      <c r="L1290" s="286"/>
      <c r="M1290" s="116"/>
      <c r="N1290" s="213"/>
    </row>
    <row r="1291" spans="2:14" ht="15" x14ac:dyDescent="0.25">
      <c r="B1291" s="65"/>
      <c r="C1291" s="284"/>
      <c r="D1291" s="109"/>
      <c r="E1291" s="68"/>
      <c r="F1291" s="68"/>
      <c r="G1291" s="285"/>
      <c r="H1291" s="216"/>
      <c r="I1291" s="225"/>
      <c r="J1291" s="348"/>
      <c r="K1291" s="69"/>
      <c r="L1291" s="286"/>
      <c r="M1291" s="116"/>
      <c r="N1291" s="213"/>
    </row>
    <row r="1292" spans="2:14" ht="15" x14ac:dyDescent="0.25">
      <c r="B1292" s="65"/>
      <c r="C1292" s="284"/>
      <c r="D1292" s="109"/>
      <c r="E1292" s="68"/>
      <c r="F1292" s="68"/>
      <c r="G1292" s="285"/>
      <c r="H1292" s="216"/>
      <c r="I1292" s="225"/>
      <c r="J1292" s="348"/>
      <c r="K1292" s="69"/>
      <c r="L1292" s="286"/>
      <c r="M1292" s="116"/>
      <c r="N1292" s="213"/>
    </row>
    <row r="1293" spans="2:14" ht="15" x14ac:dyDescent="0.25">
      <c r="B1293" s="65"/>
      <c r="C1293" s="284"/>
      <c r="D1293" s="109"/>
      <c r="E1293" s="68"/>
      <c r="F1293" s="68"/>
      <c r="G1293" s="285"/>
      <c r="H1293" s="216"/>
      <c r="I1293" s="225"/>
      <c r="J1293" s="348"/>
      <c r="K1293" s="69"/>
      <c r="L1293" s="286"/>
      <c r="M1293" s="116"/>
      <c r="N1293" s="213"/>
    </row>
    <row r="1294" spans="2:14" ht="15" x14ac:dyDescent="0.25">
      <c r="B1294" s="65"/>
      <c r="C1294" s="284"/>
      <c r="D1294" s="109"/>
      <c r="E1294" s="68"/>
      <c r="F1294" s="68"/>
      <c r="G1294" s="285"/>
      <c r="H1294" s="216"/>
      <c r="I1294" s="225"/>
      <c r="J1294" s="348"/>
      <c r="K1294" s="69"/>
      <c r="L1294" s="217"/>
      <c r="M1294" s="116"/>
      <c r="N1294" s="213"/>
    </row>
    <row r="1295" spans="2:14" ht="15" x14ac:dyDescent="0.25">
      <c r="B1295" s="65"/>
      <c r="C1295" s="78"/>
      <c r="D1295" s="109"/>
      <c r="E1295" s="68"/>
      <c r="F1295" s="68"/>
      <c r="G1295" s="215"/>
      <c r="H1295" s="216"/>
      <c r="I1295" s="225"/>
      <c r="J1295" s="348"/>
      <c r="K1295" s="69"/>
      <c r="L1295" s="286"/>
      <c r="M1295" s="116"/>
      <c r="N1295" s="213"/>
    </row>
    <row r="1296" spans="2:14" ht="15" x14ac:dyDescent="0.25">
      <c r="B1296" s="65"/>
      <c r="C1296" s="78"/>
      <c r="D1296" s="109"/>
      <c r="E1296" s="68"/>
      <c r="F1296" s="68"/>
      <c r="G1296" s="285"/>
      <c r="H1296" s="216"/>
      <c r="I1296" s="225"/>
      <c r="J1296" s="348"/>
      <c r="K1296" s="69"/>
      <c r="L1296" s="286"/>
      <c r="M1296" s="116"/>
      <c r="N1296" s="213"/>
    </row>
    <row r="1297" spans="2:14" ht="15" x14ac:dyDescent="0.25">
      <c r="B1297" s="30"/>
      <c r="C1297" s="78"/>
      <c r="D1297" s="109"/>
      <c r="E1297" s="68"/>
      <c r="F1297" s="68"/>
      <c r="G1297" s="285"/>
      <c r="H1297" s="216"/>
      <c r="I1297" s="225"/>
      <c r="J1297" s="348"/>
      <c r="K1297" s="69"/>
      <c r="L1297" s="286"/>
      <c r="M1297" s="116"/>
      <c r="N1297" s="213"/>
    </row>
    <row r="1298" spans="2:14" ht="15" x14ac:dyDescent="0.25">
      <c r="B1298" s="30"/>
      <c r="C1298" s="78"/>
      <c r="D1298" s="109"/>
      <c r="E1298" s="68"/>
      <c r="F1298" s="68"/>
      <c r="G1298" s="285"/>
      <c r="H1298" s="216"/>
      <c r="I1298" s="225"/>
      <c r="J1298" s="348"/>
      <c r="K1298" s="69"/>
      <c r="L1298" s="217"/>
      <c r="M1298" s="116"/>
      <c r="N1298" s="213"/>
    </row>
    <row r="1299" spans="2:14" ht="15" x14ac:dyDescent="0.25">
      <c r="B1299" s="30"/>
      <c r="C1299" s="78"/>
      <c r="D1299" s="109"/>
      <c r="E1299" s="68"/>
      <c r="F1299" s="68"/>
      <c r="G1299" s="285"/>
      <c r="H1299" s="216"/>
      <c r="I1299" s="225"/>
      <c r="J1299" s="348"/>
      <c r="K1299" s="69"/>
      <c r="L1299" s="286"/>
      <c r="M1299" s="116"/>
      <c r="N1299" s="213"/>
    </row>
    <row r="1300" spans="2:14" ht="15" x14ac:dyDescent="0.25">
      <c r="B1300" s="30"/>
      <c r="C1300" s="284"/>
      <c r="D1300" s="109"/>
      <c r="E1300" s="68"/>
      <c r="F1300" s="68"/>
      <c r="G1300" s="285"/>
      <c r="H1300" s="216"/>
      <c r="I1300" s="225"/>
      <c r="J1300" s="348"/>
      <c r="K1300" s="69"/>
      <c r="L1300" s="286"/>
      <c r="M1300" s="116"/>
      <c r="N1300" s="213"/>
    </row>
    <row r="1301" spans="2:14" ht="15" x14ac:dyDescent="0.25">
      <c r="B1301" s="30"/>
      <c r="C1301" s="78"/>
      <c r="D1301" s="109"/>
      <c r="E1301" s="68"/>
      <c r="F1301" s="68"/>
      <c r="G1301" s="285"/>
      <c r="H1301" s="216"/>
      <c r="I1301" s="225"/>
      <c r="J1301" s="348"/>
      <c r="K1301" s="69"/>
      <c r="L1301" s="286"/>
      <c r="M1301" s="116"/>
      <c r="N1301" s="213"/>
    </row>
    <row r="1302" spans="2:14" ht="15" x14ac:dyDescent="0.25">
      <c r="B1302" s="30"/>
      <c r="C1302" s="78"/>
      <c r="D1302" s="109"/>
      <c r="E1302" s="68"/>
      <c r="F1302" s="68"/>
      <c r="G1302" s="285"/>
      <c r="H1302" s="216"/>
      <c r="I1302" s="225"/>
      <c r="J1302" s="348"/>
      <c r="K1302" s="69"/>
      <c r="L1302" s="286"/>
      <c r="M1302" s="116"/>
      <c r="N1302" s="213"/>
    </row>
    <row r="1303" spans="2:14" ht="15" x14ac:dyDescent="0.25">
      <c r="B1303" s="30"/>
      <c r="C1303" s="290"/>
      <c r="D1303" s="291"/>
      <c r="E1303" s="292"/>
      <c r="F1303" s="292"/>
      <c r="G1303" s="285"/>
      <c r="H1303" s="216"/>
      <c r="I1303" s="225"/>
      <c r="J1303" s="348"/>
      <c r="K1303" s="69"/>
      <c r="L1303" s="217"/>
      <c r="M1303" s="116"/>
      <c r="N1303" s="213"/>
    </row>
    <row r="1304" spans="2:14" ht="15" x14ac:dyDescent="0.25">
      <c r="B1304" s="30"/>
      <c r="C1304" s="78"/>
      <c r="D1304" s="109"/>
      <c r="E1304" s="68"/>
      <c r="F1304" s="68"/>
      <c r="G1304" s="285"/>
      <c r="H1304" s="216"/>
      <c r="I1304" s="225"/>
      <c r="J1304" s="348"/>
      <c r="K1304" s="69"/>
      <c r="L1304" s="286"/>
      <c r="M1304" s="116"/>
      <c r="N1304" s="213"/>
    </row>
    <row r="1305" spans="2:14" ht="15" x14ac:dyDescent="0.25">
      <c r="B1305" s="30"/>
      <c r="C1305" s="284"/>
      <c r="D1305" s="109"/>
      <c r="E1305" s="68"/>
      <c r="F1305" s="68"/>
      <c r="G1305" s="285"/>
      <c r="H1305" s="216"/>
      <c r="I1305" s="225"/>
      <c r="J1305" s="348"/>
      <c r="K1305" s="69"/>
      <c r="L1305" s="286"/>
      <c r="M1305" s="116"/>
      <c r="N1305" s="213"/>
    </row>
    <row r="1306" spans="2:14" ht="15" x14ac:dyDescent="0.25">
      <c r="B1306" s="30"/>
      <c r="C1306" s="78"/>
      <c r="D1306" s="109"/>
      <c r="E1306" s="68"/>
      <c r="F1306" s="68"/>
      <c r="G1306" s="285"/>
      <c r="H1306" s="216"/>
      <c r="I1306" s="225"/>
      <c r="J1306" s="348"/>
      <c r="K1306" s="69"/>
      <c r="L1306" s="286"/>
      <c r="M1306" s="116"/>
      <c r="N1306" s="213"/>
    </row>
    <row r="1307" spans="2:14" x14ac:dyDescent="0.2">
      <c r="B1307" s="30"/>
      <c r="C1307" s="78"/>
      <c r="D1307" s="109"/>
      <c r="E1307" s="68"/>
      <c r="F1307" s="68"/>
      <c r="G1307" s="289"/>
      <c r="H1307" s="212"/>
      <c r="I1307" s="225"/>
      <c r="J1307" s="348"/>
      <c r="K1307" s="80"/>
      <c r="L1307" s="286"/>
      <c r="M1307" s="116"/>
      <c r="N1307" s="213"/>
    </row>
    <row r="1308" spans="2:14" ht="15" x14ac:dyDescent="0.25">
      <c r="B1308" s="30"/>
      <c r="C1308" s="284"/>
      <c r="D1308" s="109"/>
      <c r="E1308" s="68"/>
      <c r="F1308" s="68"/>
      <c r="G1308" s="285"/>
      <c r="H1308" s="216"/>
      <c r="I1308" s="225"/>
      <c r="J1308" s="348"/>
      <c r="K1308" s="69"/>
      <c r="L1308" s="286"/>
      <c r="M1308" s="116"/>
      <c r="N1308" s="213"/>
    </row>
    <row r="1309" spans="2:14" ht="15" x14ac:dyDescent="0.25">
      <c r="B1309" s="30"/>
      <c r="C1309" s="78"/>
      <c r="D1309" s="109"/>
      <c r="E1309" s="68"/>
      <c r="F1309" s="68"/>
      <c r="G1309" s="285"/>
      <c r="H1309" s="216"/>
      <c r="I1309" s="225"/>
      <c r="J1309" s="348"/>
      <c r="K1309" s="69"/>
      <c r="L1309" s="286"/>
      <c r="M1309" s="116"/>
      <c r="N1309" s="213"/>
    </row>
    <row r="1310" spans="2:14" ht="15" x14ac:dyDescent="0.25">
      <c r="B1310" s="30"/>
      <c r="C1310" s="78"/>
      <c r="D1310" s="109"/>
      <c r="E1310" s="68"/>
      <c r="F1310" s="68"/>
      <c r="G1310" s="285"/>
      <c r="H1310" s="216"/>
      <c r="I1310" s="225"/>
      <c r="J1310" s="348"/>
      <c r="K1310" s="69"/>
      <c r="L1310" s="217"/>
      <c r="M1310" s="116"/>
      <c r="N1310" s="213"/>
    </row>
    <row r="1311" spans="2:14" ht="15" x14ac:dyDescent="0.25">
      <c r="B1311" s="30"/>
      <c r="C1311" s="78"/>
      <c r="D1311" s="109"/>
      <c r="E1311" s="68"/>
      <c r="F1311" s="68"/>
      <c r="G1311" s="285"/>
      <c r="H1311" s="216"/>
      <c r="I1311" s="225"/>
      <c r="J1311" s="348"/>
      <c r="K1311" s="69"/>
      <c r="L1311" s="286"/>
      <c r="M1311" s="116"/>
      <c r="N1311" s="213"/>
    </row>
    <row r="1312" spans="2:14" ht="15" x14ac:dyDescent="0.25">
      <c r="B1312" s="65"/>
      <c r="C1312" s="78"/>
      <c r="D1312" s="109"/>
      <c r="E1312" s="68"/>
      <c r="F1312" s="68"/>
      <c r="G1312" s="285"/>
      <c r="H1312" s="216"/>
      <c r="I1312" s="225"/>
      <c r="J1312" s="348"/>
      <c r="K1312" s="69"/>
      <c r="L1312" s="286"/>
      <c r="M1312" s="116"/>
      <c r="N1312" s="213"/>
    </row>
    <row r="1313" spans="2:14" ht="15" x14ac:dyDescent="0.25">
      <c r="B1313" s="65"/>
      <c r="C1313" s="78"/>
      <c r="D1313" s="109"/>
      <c r="E1313" s="68"/>
      <c r="F1313" s="68"/>
      <c r="G1313" s="285"/>
      <c r="H1313" s="216"/>
      <c r="I1313" s="225"/>
      <c r="J1313" s="348"/>
      <c r="K1313" s="69"/>
      <c r="L1313" s="286"/>
      <c r="M1313" s="116"/>
      <c r="N1313" s="213"/>
    </row>
    <row r="1314" spans="2:14" ht="15" x14ac:dyDescent="0.25">
      <c r="B1314" s="65"/>
      <c r="C1314" s="78"/>
      <c r="D1314" s="109"/>
      <c r="E1314" s="68"/>
      <c r="F1314" s="68"/>
      <c r="G1314" s="215"/>
      <c r="H1314" s="216"/>
      <c r="I1314" s="225"/>
      <c r="J1314" s="348"/>
      <c r="K1314" s="69"/>
      <c r="L1314" s="217"/>
      <c r="M1314" s="116"/>
      <c r="N1314" s="213"/>
    </row>
    <row r="1315" spans="2:14" ht="15" x14ac:dyDescent="0.25">
      <c r="B1315" s="65"/>
      <c r="C1315" s="78"/>
      <c r="D1315" s="109"/>
      <c r="E1315" s="68"/>
      <c r="F1315" s="68"/>
      <c r="G1315" s="285"/>
      <c r="H1315" s="216"/>
      <c r="I1315" s="225"/>
      <c r="J1315" s="348"/>
      <c r="K1315" s="69"/>
      <c r="L1315" s="286"/>
      <c r="M1315" s="116"/>
      <c r="N1315" s="213"/>
    </row>
    <row r="1316" spans="2:14" ht="15" x14ac:dyDescent="0.25">
      <c r="B1316" s="65"/>
      <c r="C1316" s="78"/>
      <c r="D1316" s="109"/>
      <c r="E1316" s="68"/>
      <c r="F1316" s="68"/>
      <c r="G1316" s="285"/>
      <c r="H1316" s="216"/>
      <c r="I1316" s="225"/>
      <c r="J1316" s="348"/>
      <c r="K1316" s="69"/>
      <c r="L1316" s="286"/>
      <c r="M1316" s="116"/>
      <c r="N1316" s="213"/>
    </row>
    <row r="1317" spans="2:14" ht="15" x14ac:dyDescent="0.25">
      <c r="B1317" s="65"/>
      <c r="C1317" s="78"/>
      <c r="D1317" s="109"/>
      <c r="E1317" s="68"/>
      <c r="F1317" s="68"/>
      <c r="G1317" s="285"/>
      <c r="H1317" s="216"/>
      <c r="I1317" s="225"/>
      <c r="J1317" s="348"/>
      <c r="K1317" s="69"/>
      <c r="L1317" s="217"/>
      <c r="M1317" s="116"/>
      <c r="N1317" s="213"/>
    </row>
    <row r="1318" spans="2:14" ht="15" x14ac:dyDescent="0.25">
      <c r="B1318" s="65"/>
      <c r="C1318" s="78"/>
      <c r="D1318" s="109"/>
      <c r="E1318" s="68"/>
      <c r="F1318" s="68"/>
      <c r="G1318" s="285"/>
      <c r="H1318" s="216"/>
      <c r="I1318" s="225"/>
      <c r="J1318" s="348"/>
      <c r="K1318" s="69"/>
      <c r="L1318" s="286"/>
      <c r="M1318" s="116"/>
      <c r="N1318" s="213"/>
    </row>
    <row r="1319" spans="2:14" ht="15" x14ac:dyDescent="0.25">
      <c r="B1319" s="65"/>
      <c r="C1319" s="78"/>
      <c r="D1319" s="109"/>
      <c r="E1319" s="68"/>
      <c r="F1319" s="68"/>
      <c r="G1319" s="285"/>
      <c r="H1319" s="216"/>
      <c r="I1319" s="225"/>
      <c r="J1319" s="348"/>
      <c r="K1319" s="69"/>
      <c r="L1319" s="286"/>
      <c r="M1319" s="116"/>
      <c r="N1319" s="213"/>
    </row>
    <row r="1320" spans="2:14" ht="15" x14ac:dyDescent="0.25">
      <c r="B1320" s="65"/>
      <c r="C1320" s="78"/>
      <c r="D1320" s="109"/>
      <c r="E1320" s="68"/>
      <c r="F1320" s="68"/>
      <c r="G1320" s="285"/>
      <c r="H1320" s="216"/>
      <c r="I1320" s="225"/>
      <c r="J1320" s="348"/>
      <c r="K1320" s="69"/>
      <c r="L1320" s="286"/>
      <c r="M1320" s="116"/>
      <c r="N1320" s="213"/>
    </row>
    <row r="1321" spans="2:14" ht="15" x14ac:dyDescent="0.25">
      <c r="B1321" s="65"/>
      <c r="C1321" s="78"/>
      <c r="D1321" s="109"/>
      <c r="E1321" s="68"/>
      <c r="F1321" s="68"/>
      <c r="G1321" s="285"/>
      <c r="H1321" s="216"/>
      <c r="I1321" s="225"/>
      <c r="J1321" s="348"/>
      <c r="K1321" s="69"/>
      <c r="L1321" s="286"/>
      <c r="M1321" s="116"/>
      <c r="N1321" s="213"/>
    </row>
    <row r="1322" spans="2:14" ht="15" x14ac:dyDescent="0.25">
      <c r="B1322" s="65"/>
      <c r="C1322" s="78"/>
      <c r="D1322" s="109"/>
      <c r="E1322" s="68"/>
      <c r="F1322" s="68"/>
      <c r="G1322" s="285"/>
      <c r="H1322" s="216"/>
      <c r="I1322" s="225"/>
      <c r="J1322" s="348"/>
      <c r="K1322" s="69"/>
      <c r="L1322" s="286"/>
      <c r="M1322" s="116"/>
      <c r="N1322" s="213"/>
    </row>
    <row r="1323" spans="2:14" ht="15" x14ac:dyDescent="0.25">
      <c r="B1323" s="65"/>
      <c r="C1323" s="78"/>
      <c r="D1323" s="109"/>
      <c r="E1323" s="68"/>
      <c r="F1323" s="68"/>
      <c r="G1323" s="285"/>
      <c r="H1323" s="216"/>
      <c r="I1323" s="225"/>
      <c r="J1323" s="348"/>
      <c r="K1323" s="69"/>
      <c r="L1323" s="286"/>
      <c r="M1323" s="116"/>
      <c r="N1323" s="213"/>
    </row>
    <row r="1324" spans="2:14" ht="15" x14ac:dyDescent="0.25">
      <c r="B1324" s="65"/>
      <c r="C1324" s="78"/>
      <c r="D1324" s="109"/>
      <c r="E1324" s="68"/>
      <c r="F1324" s="68"/>
      <c r="G1324" s="285"/>
      <c r="H1324" s="216"/>
      <c r="I1324" s="225"/>
      <c r="J1324" s="348"/>
      <c r="K1324" s="69"/>
      <c r="L1324" s="286"/>
      <c r="M1324" s="116"/>
      <c r="N1324" s="213"/>
    </row>
    <row r="1325" spans="2:14" ht="15" x14ac:dyDescent="0.25">
      <c r="B1325" s="65"/>
      <c r="C1325" s="78"/>
      <c r="D1325" s="109"/>
      <c r="E1325" s="68"/>
      <c r="F1325" s="68"/>
      <c r="G1325" s="285"/>
      <c r="H1325" s="216"/>
      <c r="I1325" s="225"/>
      <c r="J1325" s="348"/>
      <c r="K1325" s="69"/>
      <c r="L1325" s="286"/>
      <c r="M1325" s="116"/>
      <c r="N1325" s="213"/>
    </row>
    <row r="1326" spans="2:14" ht="15" x14ac:dyDescent="0.25">
      <c r="B1326" s="65"/>
      <c r="C1326" s="78"/>
      <c r="D1326" s="109"/>
      <c r="E1326" s="68"/>
      <c r="F1326" s="68"/>
      <c r="G1326" s="215"/>
      <c r="H1326" s="216"/>
      <c r="I1326" s="225"/>
      <c r="J1326" s="348"/>
      <c r="K1326" s="69"/>
      <c r="L1326" s="286"/>
      <c r="M1326" s="116"/>
      <c r="N1326" s="213"/>
    </row>
    <row r="1327" spans="2:14" ht="15" x14ac:dyDescent="0.25">
      <c r="B1327" s="30"/>
      <c r="C1327" s="78"/>
      <c r="D1327" s="109"/>
      <c r="E1327" s="68"/>
      <c r="F1327" s="68"/>
      <c r="G1327" s="285"/>
      <c r="H1327" s="216"/>
      <c r="I1327" s="225"/>
      <c r="J1327" s="348"/>
      <c r="K1327" s="69"/>
      <c r="L1327" s="286"/>
      <c r="M1327" s="116"/>
      <c r="N1327" s="213"/>
    </row>
    <row r="1328" spans="2:14" ht="15" x14ac:dyDescent="0.25">
      <c r="B1328" s="30"/>
      <c r="C1328" s="78"/>
      <c r="D1328" s="109"/>
      <c r="E1328" s="68"/>
      <c r="F1328" s="68"/>
      <c r="G1328" s="285"/>
      <c r="H1328" s="216"/>
      <c r="I1328" s="225"/>
      <c r="J1328" s="348"/>
      <c r="K1328" s="69"/>
      <c r="L1328" s="286"/>
      <c r="M1328" s="116"/>
      <c r="N1328" s="213"/>
    </row>
    <row r="1329" spans="2:14" ht="15" x14ac:dyDescent="0.25">
      <c r="B1329" s="30"/>
      <c r="C1329" s="78"/>
      <c r="D1329" s="109"/>
      <c r="E1329" s="68"/>
      <c r="F1329" s="68"/>
      <c r="G1329" s="285"/>
      <c r="H1329" s="216"/>
      <c r="I1329" s="225"/>
      <c r="J1329" s="348"/>
      <c r="K1329" s="69"/>
      <c r="L1329" s="286"/>
      <c r="M1329" s="116"/>
      <c r="N1329" s="213"/>
    </row>
    <row r="1330" spans="2:14" ht="15" x14ac:dyDescent="0.25">
      <c r="B1330" s="30"/>
      <c r="C1330" s="78"/>
      <c r="D1330" s="109"/>
      <c r="E1330" s="68"/>
      <c r="F1330" s="68"/>
      <c r="G1330" s="285"/>
      <c r="H1330" s="216"/>
      <c r="I1330" s="225"/>
      <c r="J1330" s="348"/>
      <c r="K1330" s="69"/>
      <c r="L1330" s="286"/>
      <c r="M1330" s="116"/>
      <c r="N1330" s="213"/>
    </row>
    <row r="1331" spans="2:14" ht="15" x14ac:dyDescent="0.25">
      <c r="B1331" s="30"/>
      <c r="C1331" s="78"/>
      <c r="D1331" s="109"/>
      <c r="E1331" s="68"/>
      <c r="F1331" s="68"/>
      <c r="G1331" s="285"/>
      <c r="H1331" s="216"/>
      <c r="I1331" s="225"/>
      <c r="J1331" s="348"/>
      <c r="K1331" s="69"/>
      <c r="L1331" s="286"/>
      <c r="M1331" s="116"/>
      <c r="N1331" s="213"/>
    </row>
    <row r="1332" spans="2:14" ht="15" x14ac:dyDescent="0.25">
      <c r="B1332" s="30"/>
      <c r="C1332" s="78"/>
      <c r="D1332" s="109"/>
      <c r="E1332" s="68"/>
      <c r="F1332" s="68"/>
      <c r="G1332" s="285"/>
      <c r="H1332" s="216"/>
      <c r="I1332" s="225"/>
      <c r="J1332" s="348"/>
      <c r="K1332" s="69"/>
      <c r="L1332" s="286"/>
      <c r="M1332" s="116"/>
      <c r="N1332" s="213"/>
    </row>
    <row r="1333" spans="2:14" ht="15" x14ac:dyDescent="0.25">
      <c r="B1333" s="30"/>
      <c r="C1333" s="78"/>
      <c r="D1333" s="109"/>
      <c r="E1333" s="68"/>
      <c r="F1333" s="68"/>
      <c r="G1333" s="285"/>
      <c r="H1333" s="216"/>
      <c r="I1333" s="225"/>
      <c r="J1333" s="348"/>
      <c r="K1333" s="69"/>
      <c r="L1333" s="286"/>
      <c r="M1333" s="116"/>
      <c r="N1333" s="213"/>
    </row>
    <row r="1334" spans="2:14" ht="15" x14ac:dyDescent="0.25">
      <c r="B1334" s="30"/>
      <c r="C1334" s="78"/>
      <c r="D1334" s="109"/>
      <c r="E1334" s="68"/>
      <c r="F1334" s="68"/>
      <c r="G1334" s="285"/>
      <c r="H1334" s="216"/>
      <c r="I1334" s="225"/>
      <c r="J1334" s="348"/>
      <c r="K1334" s="69"/>
      <c r="L1334" s="286"/>
      <c r="M1334" s="116"/>
      <c r="N1334" s="213"/>
    </row>
    <row r="1335" spans="2:14" ht="15" x14ac:dyDescent="0.25">
      <c r="B1335" s="293"/>
      <c r="C1335" s="78"/>
      <c r="D1335" s="109"/>
      <c r="E1335" s="68"/>
      <c r="F1335" s="68"/>
      <c r="G1335" s="285"/>
      <c r="H1335" s="216"/>
      <c r="I1335" s="225"/>
      <c r="J1335" s="348"/>
      <c r="K1335" s="69"/>
      <c r="L1335" s="286"/>
      <c r="M1335" s="116"/>
      <c r="N1335" s="213"/>
    </row>
    <row r="1336" spans="2:14" ht="15" x14ac:dyDescent="0.25">
      <c r="B1336" s="65"/>
      <c r="C1336" s="78"/>
      <c r="D1336" s="109"/>
      <c r="E1336" s="68"/>
      <c r="F1336" s="68"/>
      <c r="G1336" s="215"/>
      <c r="H1336" s="216"/>
      <c r="I1336" s="225"/>
      <c r="J1336" s="348"/>
      <c r="K1336" s="69"/>
      <c r="L1336" s="286"/>
      <c r="M1336" s="116"/>
      <c r="N1336" s="213"/>
    </row>
    <row r="1337" spans="2:14" ht="15" x14ac:dyDescent="0.25">
      <c r="B1337" s="65"/>
      <c r="C1337" s="78"/>
      <c r="D1337" s="109"/>
      <c r="E1337" s="68"/>
      <c r="F1337" s="68"/>
      <c r="G1337" s="285"/>
      <c r="H1337" s="216"/>
      <c r="I1337" s="225"/>
      <c r="J1337" s="348"/>
      <c r="K1337" s="69"/>
      <c r="L1337" s="286"/>
      <c r="M1337" s="116"/>
      <c r="N1337" s="213"/>
    </row>
    <row r="1338" spans="2:14" ht="15" x14ac:dyDescent="0.25">
      <c r="B1338" s="65"/>
      <c r="C1338" s="78"/>
      <c r="D1338" s="109"/>
      <c r="E1338" s="68"/>
      <c r="F1338" s="68"/>
      <c r="G1338" s="215"/>
      <c r="H1338" s="216"/>
      <c r="I1338" s="225"/>
      <c r="J1338" s="348"/>
      <c r="K1338" s="69"/>
      <c r="L1338" s="286"/>
      <c r="M1338" s="116"/>
      <c r="N1338" s="213"/>
    </row>
    <row r="1339" spans="2:14" ht="15" x14ac:dyDescent="0.25">
      <c r="B1339" s="65"/>
      <c r="C1339" s="78"/>
      <c r="D1339" s="109"/>
      <c r="E1339" s="68"/>
      <c r="F1339" s="68"/>
      <c r="G1339" s="285"/>
      <c r="H1339" s="216"/>
      <c r="I1339" s="225"/>
      <c r="J1339" s="348"/>
      <c r="K1339" s="69"/>
      <c r="L1339" s="286"/>
      <c r="M1339" s="116"/>
      <c r="N1339" s="213"/>
    </row>
    <row r="1340" spans="2:14" ht="15" x14ac:dyDescent="0.25">
      <c r="B1340" s="65"/>
      <c r="C1340" s="78"/>
      <c r="D1340" s="109"/>
      <c r="E1340" s="68"/>
      <c r="F1340" s="68"/>
      <c r="G1340" s="285"/>
      <c r="H1340" s="216"/>
      <c r="I1340" s="225"/>
      <c r="J1340" s="348"/>
      <c r="K1340" s="69"/>
      <c r="L1340" s="286"/>
      <c r="M1340" s="116"/>
      <c r="N1340" s="213"/>
    </row>
    <row r="1341" spans="2:14" ht="15" x14ac:dyDescent="0.25">
      <c r="B1341" s="65"/>
      <c r="C1341" s="78"/>
      <c r="D1341" s="109"/>
      <c r="E1341" s="68"/>
      <c r="F1341" s="68"/>
      <c r="G1341" s="285"/>
      <c r="H1341" s="216"/>
      <c r="I1341" s="225"/>
      <c r="J1341" s="348"/>
      <c r="K1341" s="69"/>
      <c r="L1341" s="286"/>
      <c r="M1341" s="116"/>
      <c r="N1341" s="213"/>
    </row>
    <row r="1342" spans="2:14" ht="15" x14ac:dyDescent="0.25">
      <c r="B1342" s="65"/>
      <c r="C1342" s="78"/>
      <c r="D1342" s="109"/>
      <c r="E1342" s="68"/>
      <c r="F1342" s="68"/>
      <c r="G1342" s="285"/>
      <c r="H1342" s="216"/>
      <c r="I1342" s="225"/>
      <c r="J1342" s="348"/>
      <c r="K1342" s="69"/>
      <c r="L1342" s="286"/>
      <c r="M1342" s="116"/>
      <c r="N1342" s="213"/>
    </row>
    <row r="1343" spans="2:14" ht="15" x14ac:dyDescent="0.25">
      <c r="B1343" s="65"/>
      <c r="C1343" s="78"/>
      <c r="D1343" s="109"/>
      <c r="E1343" s="68"/>
      <c r="F1343" s="68"/>
      <c r="G1343" s="285"/>
      <c r="H1343" s="216"/>
      <c r="I1343" s="225"/>
      <c r="J1343" s="348"/>
      <c r="K1343" s="69"/>
      <c r="L1343" s="286"/>
      <c r="M1343" s="116"/>
      <c r="N1343" s="213"/>
    </row>
    <row r="1344" spans="2:14" ht="15" x14ac:dyDescent="0.25">
      <c r="B1344" s="65"/>
      <c r="C1344" s="78"/>
      <c r="D1344" s="109"/>
      <c r="E1344" s="68"/>
      <c r="F1344" s="68"/>
      <c r="G1344" s="285"/>
      <c r="H1344" s="216"/>
      <c r="I1344" s="225"/>
      <c r="J1344" s="348"/>
      <c r="K1344" s="69"/>
      <c r="L1344" s="286"/>
      <c r="M1344" s="116"/>
      <c r="N1344" s="213"/>
    </row>
    <row r="1345" spans="2:14" ht="15" x14ac:dyDescent="0.25">
      <c r="B1345" s="65"/>
      <c r="C1345" s="78"/>
      <c r="D1345" s="109"/>
      <c r="E1345" s="68"/>
      <c r="F1345" s="68"/>
      <c r="G1345" s="215"/>
      <c r="H1345" s="216"/>
      <c r="I1345" s="294"/>
      <c r="J1345" s="349"/>
      <c r="K1345" s="69"/>
      <c r="L1345" s="286"/>
      <c r="M1345" s="116"/>
      <c r="N1345" s="213"/>
    </row>
    <row r="1346" spans="2:14" ht="15" x14ac:dyDescent="0.25">
      <c r="B1346" s="293"/>
      <c r="C1346" s="78"/>
      <c r="D1346" s="109"/>
      <c r="E1346" s="68"/>
      <c r="F1346" s="68"/>
      <c r="G1346" s="215"/>
      <c r="H1346" s="216"/>
      <c r="I1346" s="294"/>
      <c r="J1346" s="349"/>
      <c r="K1346" s="69"/>
      <c r="L1346" s="286"/>
      <c r="M1346" s="116"/>
      <c r="N1346" s="213"/>
    </row>
    <row r="1347" spans="2:14" ht="15" x14ac:dyDescent="0.25">
      <c r="B1347" s="293"/>
      <c r="C1347" s="78"/>
      <c r="D1347" s="109"/>
      <c r="E1347" s="68"/>
      <c r="F1347" s="68"/>
      <c r="G1347" s="285"/>
      <c r="H1347" s="216"/>
      <c r="I1347" s="294"/>
      <c r="J1347" s="349"/>
      <c r="K1347" s="69"/>
      <c r="L1347" s="286"/>
      <c r="M1347" s="116"/>
      <c r="N1347" s="213"/>
    </row>
    <row r="1348" spans="2:14" ht="15" x14ac:dyDescent="0.25">
      <c r="B1348" s="293"/>
      <c r="C1348" s="78"/>
      <c r="D1348" s="109"/>
      <c r="E1348" s="68"/>
      <c r="F1348" s="68"/>
      <c r="G1348" s="215"/>
      <c r="H1348" s="216"/>
      <c r="I1348" s="294"/>
      <c r="J1348" s="349"/>
      <c r="K1348" s="69"/>
      <c r="L1348" s="286"/>
      <c r="M1348" s="116"/>
      <c r="N1348" s="213"/>
    </row>
    <row r="1349" spans="2:14" ht="15" x14ac:dyDescent="0.25">
      <c r="B1349" s="293"/>
      <c r="C1349" s="78"/>
      <c r="D1349" s="109"/>
      <c r="E1349" s="68"/>
      <c r="F1349" s="68"/>
      <c r="G1349" s="289"/>
      <c r="H1349" s="216"/>
      <c r="I1349" s="294"/>
      <c r="J1349" s="349"/>
      <c r="K1349" s="69"/>
      <c r="L1349" s="286"/>
      <c r="M1349" s="116"/>
      <c r="N1349" s="213"/>
    </row>
    <row r="1350" spans="2:14" ht="15" x14ac:dyDescent="0.25">
      <c r="B1350" s="293"/>
      <c r="C1350" s="78"/>
      <c r="D1350" s="109"/>
      <c r="E1350" s="68"/>
      <c r="F1350" s="68"/>
      <c r="G1350" s="285"/>
      <c r="H1350" s="216"/>
      <c r="I1350" s="294"/>
      <c r="J1350" s="349"/>
      <c r="K1350" s="69"/>
      <c r="L1350" s="286"/>
      <c r="M1350" s="116"/>
      <c r="N1350" s="213"/>
    </row>
    <row r="1351" spans="2:14" ht="15" x14ac:dyDescent="0.25">
      <c r="B1351" s="293"/>
      <c r="C1351" s="78"/>
      <c r="D1351" s="109"/>
      <c r="E1351" s="68"/>
      <c r="F1351" s="68"/>
      <c r="G1351" s="285"/>
      <c r="H1351" s="216"/>
      <c r="I1351" s="294"/>
      <c r="J1351" s="349"/>
      <c r="K1351" s="69"/>
      <c r="L1351" s="286"/>
      <c r="M1351" s="116"/>
      <c r="N1351" s="213"/>
    </row>
    <row r="1352" spans="2:14" ht="15" x14ac:dyDescent="0.25">
      <c r="B1352" s="293"/>
      <c r="C1352" s="78"/>
      <c r="D1352" s="109"/>
      <c r="E1352" s="68"/>
      <c r="F1352" s="68"/>
      <c r="G1352" s="214"/>
      <c r="H1352" s="216"/>
      <c r="I1352" s="294"/>
      <c r="J1352" s="349"/>
      <c r="K1352" s="69"/>
      <c r="L1352" s="286"/>
      <c r="M1352" s="116"/>
      <c r="N1352" s="213"/>
    </row>
    <row r="1353" spans="2:14" x14ac:dyDescent="0.2">
      <c r="B1353" s="293"/>
      <c r="C1353" s="78"/>
      <c r="D1353" s="109"/>
      <c r="E1353" s="68"/>
      <c r="F1353" s="68"/>
      <c r="G1353" s="289"/>
      <c r="H1353" s="212"/>
      <c r="I1353" s="225"/>
      <c r="J1353" s="348"/>
      <c r="K1353" s="80"/>
      <c r="L1353" s="217"/>
      <c r="M1353" s="116"/>
      <c r="N1353" s="213"/>
    </row>
    <row r="1354" spans="2:14" ht="15" x14ac:dyDescent="0.25">
      <c r="B1354" s="293"/>
      <c r="C1354" s="78"/>
      <c r="D1354" s="109"/>
      <c r="E1354" s="68"/>
      <c r="F1354" s="68"/>
      <c r="G1354" s="289"/>
      <c r="H1354" s="216"/>
      <c r="I1354" s="294"/>
      <c r="J1354" s="349"/>
      <c r="K1354" s="69"/>
      <c r="L1354" s="286"/>
      <c r="M1354" s="116"/>
      <c r="N1354" s="213"/>
    </row>
    <row r="1355" spans="2:14" ht="15" x14ac:dyDescent="0.25">
      <c r="B1355" s="65"/>
      <c r="C1355" s="290"/>
      <c r="D1355" s="291"/>
      <c r="E1355" s="295"/>
      <c r="F1355" s="296"/>
      <c r="G1355" s="297"/>
      <c r="H1355" s="216"/>
      <c r="I1355" s="294"/>
      <c r="J1355" s="349"/>
      <c r="K1355" s="69"/>
      <c r="L1355" s="286"/>
      <c r="M1355" s="116"/>
      <c r="N1355" s="213"/>
    </row>
    <row r="1356" spans="2:14" ht="15" x14ac:dyDescent="0.25">
      <c r="B1356" s="65"/>
      <c r="C1356" s="78"/>
      <c r="D1356" s="109"/>
      <c r="E1356" s="68"/>
      <c r="F1356" s="77"/>
      <c r="G1356" s="285"/>
      <c r="H1356" s="216"/>
      <c r="I1356" s="294"/>
      <c r="J1356" s="349"/>
      <c r="K1356" s="69"/>
      <c r="L1356" s="286"/>
      <c r="M1356" s="116"/>
      <c r="N1356" s="213"/>
    </row>
    <row r="1357" spans="2:14" ht="15" x14ac:dyDescent="0.25">
      <c r="B1357" s="65"/>
      <c r="C1357" s="78"/>
      <c r="D1357" s="109"/>
      <c r="E1357" s="68"/>
      <c r="F1357" s="77"/>
      <c r="G1357" s="285"/>
      <c r="H1357" s="216"/>
      <c r="I1357" s="294"/>
      <c r="J1357" s="349"/>
      <c r="K1357" s="69"/>
      <c r="L1357" s="286"/>
      <c r="M1357" s="116"/>
      <c r="N1357" s="213"/>
    </row>
    <row r="1358" spans="2:14" ht="15" x14ac:dyDescent="0.25">
      <c r="B1358" s="293"/>
      <c r="C1358" s="78"/>
      <c r="D1358" s="109"/>
      <c r="E1358" s="298"/>
      <c r="F1358" s="299"/>
      <c r="G1358" s="300"/>
      <c r="H1358" s="301"/>
      <c r="I1358" s="302"/>
      <c r="J1358" s="350"/>
      <c r="K1358" s="69"/>
      <c r="L1358" s="286"/>
      <c r="M1358" s="116"/>
      <c r="N1358" s="213"/>
    </row>
    <row r="1359" spans="2:14" ht="15" x14ac:dyDescent="0.25">
      <c r="B1359" s="293"/>
      <c r="C1359" s="78"/>
      <c r="D1359" s="109"/>
      <c r="E1359" s="68"/>
      <c r="F1359" s="77"/>
      <c r="G1359" s="285"/>
      <c r="H1359" s="216"/>
      <c r="I1359" s="294"/>
      <c r="J1359" s="349"/>
      <c r="K1359" s="69"/>
      <c r="L1359" s="286"/>
      <c r="M1359" s="116"/>
      <c r="N1359" s="213"/>
    </row>
    <row r="1360" spans="2:14" ht="15" x14ac:dyDescent="0.25">
      <c r="B1360" s="293"/>
      <c r="C1360" s="78"/>
      <c r="D1360" s="109"/>
      <c r="E1360" s="68"/>
      <c r="F1360" s="77"/>
      <c r="G1360" s="285"/>
      <c r="H1360" s="216"/>
      <c r="I1360" s="294"/>
      <c r="J1360" s="349"/>
      <c r="K1360" s="69"/>
      <c r="L1360" s="286"/>
      <c r="M1360" s="116"/>
      <c r="N1360" s="213"/>
    </row>
    <row r="1361" spans="2:14" ht="15" x14ac:dyDescent="0.25">
      <c r="B1361" s="293"/>
      <c r="C1361" s="78"/>
      <c r="D1361" s="109"/>
      <c r="E1361" s="68"/>
      <c r="F1361" s="77"/>
      <c r="G1361" s="215"/>
      <c r="H1361" s="216"/>
      <c r="I1361" s="294"/>
      <c r="J1361" s="349"/>
      <c r="K1361" s="69"/>
      <c r="L1361" s="217"/>
      <c r="M1361" s="116"/>
      <c r="N1361" s="213"/>
    </row>
    <row r="1362" spans="2:14" ht="15" x14ac:dyDescent="0.25">
      <c r="B1362" s="293"/>
      <c r="C1362" s="78"/>
      <c r="D1362" s="109"/>
      <c r="E1362" s="68"/>
      <c r="F1362" s="77"/>
      <c r="G1362" s="285"/>
      <c r="H1362" s="216"/>
      <c r="I1362" s="294"/>
      <c r="J1362" s="349"/>
      <c r="K1362" s="69"/>
      <c r="L1362" s="286"/>
      <c r="M1362" s="116"/>
      <c r="N1362" s="213"/>
    </row>
    <row r="1363" spans="2:14" ht="15" x14ac:dyDescent="0.25">
      <c r="B1363" s="65"/>
      <c r="C1363" s="78"/>
      <c r="D1363" s="109"/>
      <c r="E1363" s="68"/>
      <c r="F1363" s="77"/>
      <c r="G1363" s="285"/>
      <c r="H1363" s="216"/>
      <c r="I1363" s="294"/>
      <c r="J1363" s="349"/>
      <c r="K1363" s="69"/>
      <c r="L1363" s="286"/>
      <c r="M1363" s="116"/>
      <c r="N1363" s="213"/>
    </row>
    <row r="1364" spans="2:14" ht="15" x14ac:dyDescent="0.25">
      <c r="B1364" s="65"/>
      <c r="C1364" s="290"/>
      <c r="D1364" s="291"/>
      <c r="E1364" s="292"/>
      <c r="F1364" s="285"/>
      <c r="G1364" s="285"/>
      <c r="H1364" s="216"/>
      <c r="I1364" s="294"/>
      <c r="J1364" s="349"/>
      <c r="K1364" s="69"/>
      <c r="L1364" s="286"/>
      <c r="M1364" s="116"/>
      <c r="N1364" s="213"/>
    </row>
    <row r="1365" spans="2:14" ht="15" x14ac:dyDescent="0.25">
      <c r="B1365" s="65"/>
      <c r="C1365" s="66"/>
      <c r="D1365" s="109"/>
      <c r="E1365" s="68"/>
      <c r="F1365" s="77"/>
      <c r="G1365" s="297"/>
      <c r="H1365" s="216"/>
      <c r="I1365" s="294"/>
      <c r="J1365" s="349"/>
      <c r="K1365" s="69"/>
      <c r="L1365" s="286"/>
      <c r="M1365" s="116"/>
      <c r="N1365" s="213"/>
    </row>
    <row r="1366" spans="2:14" ht="15" x14ac:dyDescent="0.25">
      <c r="B1366" s="65"/>
      <c r="C1366" s="78"/>
      <c r="D1366" s="109"/>
      <c r="E1366" s="68"/>
      <c r="F1366" s="77"/>
      <c r="G1366" s="285"/>
      <c r="H1366" s="216"/>
      <c r="I1366" s="294"/>
      <c r="J1366" s="349"/>
      <c r="K1366" s="69"/>
      <c r="L1366" s="286"/>
      <c r="M1366" s="116"/>
      <c r="N1366" s="213"/>
    </row>
    <row r="1367" spans="2:14" ht="15" x14ac:dyDescent="0.25">
      <c r="B1367" s="65"/>
      <c r="C1367" s="78"/>
      <c r="D1367" s="109"/>
      <c r="E1367" s="68"/>
      <c r="F1367" s="77"/>
      <c r="G1367" s="289"/>
      <c r="H1367" s="216"/>
      <c r="I1367" s="294"/>
      <c r="J1367" s="349"/>
      <c r="K1367" s="69"/>
      <c r="L1367" s="286"/>
      <c r="M1367" s="116"/>
      <c r="N1367" s="213"/>
    </row>
    <row r="1368" spans="2:14" ht="15" x14ac:dyDescent="0.25">
      <c r="B1368" s="65"/>
      <c r="C1368" s="78"/>
      <c r="D1368" s="109"/>
      <c r="E1368" s="68"/>
      <c r="F1368" s="77"/>
      <c r="G1368" s="289"/>
      <c r="H1368" s="216"/>
      <c r="I1368" s="294"/>
      <c r="J1368" s="349"/>
      <c r="K1368" s="69"/>
      <c r="L1368" s="286"/>
      <c r="M1368" s="116"/>
      <c r="N1368" s="213"/>
    </row>
    <row r="1369" spans="2:14" ht="15" x14ac:dyDescent="0.25">
      <c r="B1369" s="293"/>
      <c r="C1369" s="78"/>
      <c r="D1369" s="109"/>
      <c r="E1369" s="68"/>
      <c r="F1369" s="77"/>
      <c r="G1369" s="285"/>
      <c r="H1369" s="216"/>
      <c r="I1369" s="294"/>
      <c r="J1369" s="349"/>
      <c r="K1369" s="69"/>
      <c r="L1369" s="286"/>
      <c r="M1369" s="116"/>
      <c r="N1369" s="213"/>
    </row>
    <row r="1370" spans="2:14" ht="15" x14ac:dyDescent="0.25">
      <c r="B1370" s="293"/>
      <c r="C1370" s="78"/>
      <c r="D1370" s="109"/>
      <c r="E1370" s="68"/>
      <c r="F1370" s="77"/>
      <c r="G1370" s="285"/>
      <c r="H1370" s="216"/>
      <c r="I1370" s="294"/>
      <c r="J1370" s="349"/>
      <c r="K1370" s="69"/>
      <c r="L1370" s="286"/>
      <c r="M1370" s="116"/>
      <c r="N1370" s="213"/>
    </row>
    <row r="1371" spans="2:14" ht="15" x14ac:dyDescent="0.25">
      <c r="B1371" s="293"/>
      <c r="C1371" s="78"/>
      <c r="D1371" s="109"/>
      <c r="E1371" s="68"/>
      <c r="F1371" s="77"/>
      <c r="G1371" s="285"/>
      <c r="H1371" s="216"/>
      <c r="I1371" s="294"/>
      <c r="J1371" s="349"/>
      <c r="K1371" s="69"/>
      <c r="L1371" s="286"/>
      <c r="M1371" s="116"/>
      <c r="N1371" s="213"/>
    </row>
    <row r="1372" spans="2:14" ht="15" x14ac:dyDescent="0.25">
      <c r="B1372" s="293"/>
      <c r="C1372" s="78"/>
      <c r="D1372" s="109"/>
      <c r="E1372" s="68"/>
      <c r="F1372" s="77"/>
      <c r="G1372" s="285"/>
      <c r="H1372" s="216"/>
      <c r="I1372" s="294"/>
      <c r="J1372" s="349"/>
      <c r="K1372" s="69"/>
      <c r="L1372" s="286"/>
      <c r="M1372" s="116"/>
      <c r="N1372" s="213"/>
    </row>
    <row r="1373" spans="2:14" ht="15" x14ac:dyDescent="0.25">
      <c r="B1373" s="293"/>
      <c r="C1373" s="66"/>
      <c r="D1373" s="109"/>
      <c r="E1373" s="68"/>
      <c r="F1373" s="77"/>
      <c r="G1373" s="297"/>
      <c r="H1373" s="216"/>
      <c r="I1373" s="294"/>
      <c r="J1373" s="349"/>
      <c r="K1373" s="69"/>
      <c r="L1373" s="286"/>
      <c r="M1373" s="116"/>
      <c r="N1373" s="213"/>
    </row>
    <row r="1374" spans="2:14" ht="15" x14ac:dyDescent="0.25">
      <c r="B1374" s="293"/>
      <c r="C1374" s="78"/>
      <c r="D1374" s="109"/>
      <c r="E1374" s="68"/>
      <c r="F1374" s="77"/>
      <c r="G1374" s="215"/>
      <c r="H1374" s="216"/>
      <c r="I1374" s="294"/>
      <c r="J1374" s="349"/>
      <c r="K1374" s="69"/>
      <c r="L1374" s="286"/>
      <c r="M1374" s="116"/>
      <c r="N1374" s="213"/>
    </row>
    <row r="1375" spans="2:14" ht="15" x14ac:dyDescent="0.25">
      <c r="B1375" s="293"/>
      <c r="C1375" s="78"/>
      <c r="D1375" s="109"/>
      <c r="E1375" s="68"/>
      <c r="F1375" s="77"/>
      <c r="G1375" s="285"/>
      <c r="H1375" s="216"/>
      <c r="I1375" s="294"/>
      <c r="J1375" s="349"/>
      <c r="K1375" s="69"/>
      <c r="L1375" s="286"/>
      <c r="M1375" s="116"/>
      <c r="N1375" s="213"/>
    </row>
    <row r="1376" spans="2:14" ht="15" x14ac:dyDescent="0.25">
      <c r="B1376" s="293"/>
      <c r="C1376" s="78"/>
      <c r="D1376" s="109"/>
      <c r="E1376" s="68"/>
      <c r="F1376" s="77"/>
      <c r="G1376" s="215"/>
      <c r="H1376" s="216"/>
      <c r="I1376" s="294"/>
      <c r="J1376" s="349"/>
      <c r="K1376" s="69"/>
      <c r="L1376" s="286"/>
      <c r="M1376" s="116"/>
      <c r="N1376" s="213"/>
    </row>
    <row r="1377" spans="2:14" ht="15" x14ac:dyDescent="0.25">
      <c r="B1377" s="293"/>
      <c r="C1377" s="78"/>
      <c r="D1377" s="109"/>
      <c r="E1377" s="68"/>
      <c r="F1377" s="77"/>
      <c r="G1377" s="285"/>
      <c r="H1377" s="216"/>
      <c r="I1377" s="294"/>
      <c r="J1377" s="349"/>
      <c r="K1377" s="69"/>
      <c r="L1377" s="286"/>
      <c r="M1377" s="116"/>
      <c r="N1377" s="213"/>
    </row>
    <row r="1378" spans="2:14" ht="15" x14ac:dyDescent="0.25">
      <c r="B1378" s="293"/>
      <c r="C1378" s="78"/>
      <c r="D1378" s="109"/>
      <c r="E1378" s="68"/>
      <c r="F1378" s="77"/>
      <c r="G1378" s="285"/>
      <c r="H1378" s="216"/>
      <c r="I1378" s="294"/>
      <c r="J1378" s="349"/>
      <c r="K1378" s="69"/>
      <c r="L1378" s="286"/>
      <c r="M1378" s="116"/>
      <c r="N1378" s="213"/>
    </row>
    <row r="1379" spans="2:14" ht="15" x14ac:dyDescent="0.25">
      <c r="B1379" s="293"/>
      <c r="C1379" s="78"/>
      <c r="D1379" s="109"/>
      <c r="E1379" s="68"/>
      <c r="F1379" s="77"/>
      <c r="G1379" s="289"/>
      <c r="H1379" s="216"/>
      <c r="I1379" s="294"/>
      <c r="J1379" s="349"/>
      <c r="K1379" s="69"/>
      <c r="L1379" s="286"/>
      <c r="M1379" s="116"/>
      <c r="N1379" s="213"/>
    </row>
    <row r="1380" spans="2:14" ht="15" x14ac:dyDescent="0.25">
      <c r="B1380" s="91"/>
      <c r="C1380" s="78"/>
      <c r="D1380" s="109"/>
      <c r="E1380" s="68"/>
      <c r="F1380" s="77"/>
      <c r="G1380" s="285"/>
      <c r="H1380" s="216"/>
      <c r="I1380" s="294"/>
      <c r="J1380" s="349"/>
      <c r="K1380" s="69"/>
      <c r="L1380" s="286"/>
      <c r="M1380" s="116"/>
      <c r="N1380" s="213"/>
    </row>
    <row r="1381" spans="2:14" ht="15" x14ac:dyDescent="0.25">
      <c r="B1381" s="91"/>
      <c r="C1381" s="78"/>
      <c r="D1381" s="109"/>
      <c r="E1381" s="68"/>
      <c r="F1381" s="77"/>
      <c r="G1381" s="285"/>
      <c r="H1381" s="216"/>
      <c r="I1381" s="294"/>
      <c r="J1381" s="349"/>
      <c r="K1381" s="69"/>
      <c r="L1381" s="286"/>
      <c r="M1381" s="116"/>
      <c r="N1381" s="213"/>
    </row>
    <row r="1382" spans="2:14" ht="15" x14ac:dyDescent="0.25">
      <c r="B1382" s="65"/>
      <c r="C1382" s="78"/>
      <c r="D1382" s="109"/>
      <c r="E1382" s="68"/>
      <c r="F1382" s="77"/>
      <c r="G1382" s="215"/>
      <c r="H1382" s="216"/>
      <c r="I1382" s="294"/>
      <c r="J1382" s="349"/>
      <c r="K1382" s="69"/>
      <c r="L1382" s="286"/>
      <c r="M1382" s="116"/>
      <c r="N1382" s="213"/>
    </row>
    <row r="1383" spans="2:14" ht="15" x14ac:dyDescent="0.25">
      <c r="B1383" s="65"/>
      <c r="C1383" s="78"/>
      <c r="D1383" s="109"/>
      <c r="E1383" s="68"/>
      <c r="F1383" s="77"/>
      <c r="G1383" s="285"/>
      <c r="H1383" s="216"/>
      <c r="I1383" s="294"/>
      <c r="J1383" s="349"/>
      <c r="K1383" s="69"/>
      <c r="L1383" s="286"/>
      <c r="M1383" s="116"/>
      <c r="N1383" s="213"/>
    </row>
    <row r="1384" spans="2:14" ht="15" x14ac:dyDescent="0.25">
      <c r="B1384" s="65"/>
      <c r="C1384" s="66"/>
      <c r="D1384" s="109"/>
      <c r="E1384" s="68"/>
      <c r="F1384" s="77"/>
      <c r="G1384" s="297"/>
      <c r="H1384" s="216"/>
      <c r="I1384" s="294"/>
      <c r="J1384" s="349"/>
      <c r="K1384" s="69"/>
      <c r="L1384" s="286"/>
      <c r="M1384" s="116"/>
      <c r="N1384" s="213"/>
    </row>
    <row r="1385" spans="2:14" ht="15" x14ac:dyDescent="0.25">
      <c r="B1385" s="65"/>
      <c r="C1385" s="66"/>
      <c r="D1385" s="109"/>
      <c r="E1385" s="68"/>
      <c r="F1385" s="68"/>
      <c r="G1385" s="297"/>
      <c r="H1385" s="216"/>
      <c r="I1385" s="294"/>
      <c r="J1385" s="349"/>
      <c r="K1385" s="69"/>
      <c r="L1385" s="286"/>
      <c r="M1385" s="116"/>
      <c r="N1385" s="213"/>
    </row>
    <row r="1386" spans="2:14" ht="15" x14ac:dyDescent="0.25">
      <c r="B1386" s="65"/>
      <c r="C1386" s="78"/>
      <c r="D1386" s="109"/>
      <c r="E1386" s="68"/>
      <c r="F1386" s="77"/>
      <c r="G1386" s="215"/>
      <c r="H1386" s="216"/>
      <c r="I1386" s="294"/>
      <c r="J1386" s="349"/>
      <c r="K1386" s="69"/>
      <c r="L1386" s="286"/>
      <c r="M1386" s="116"/>
      <c r="N1386" s="213"/>
    </row>
    <row r="1387" spans="2:14" x14ac:dyDescent="0.2">
      <c r="B1387" s="65"/>
      <c r="C1387" s="78"/>
      <c r="D1387" s="109"/>
      <c r="E1387" s="68"/>
      <c r="F1387" s="77"/>
      <c r="G1387" s="303"/>
      <c r="H1387" s="212"/>
      <c r="I1387" s="225"/>
      <c r="J1387" s="348"/>
      <c r="K1387" s="80"/>
      <c r="L1387" s="286"/>
      <c r="M1387" s="116"/>
      <c r="N1387" s="213"/>
    </row>
    <row r="1388" spans="2:14" ht="15" x14ac:dyDescent="0.25">
      <c r="B1388" s="65"/>
      <c r="C1388" s="78"/>
      <c r="D1388" s="109"/>
      <c r="E1388" s="68"/>
      <c r="F1388" s="77"/>
      <c r="G1388" s="285"/>
      <c r="H1388" s="216"/>
      <c r="I1388" s="294"/>
      <c r="J1388" s="349"/>
      <c r="K1388" s="69"/>
      <c r="L1388" s="286"/>
      <c r="M1388" s="116"/>
      <c r="N1388" s="213"/>
    </row>
    <row r="1389" spans="2:14" ht="15" x14ac:dyDescent="0.25">
      <c r="B1389" s="65"/>
      <c r="C1389" s="66"/>
      <c r="D1389" s="109"/>
      <c r="E1389" s="68"/>
      <c r="F1389" s="77"/>
      <c r="G1389" s="297"/>
      <c r="H1389" s="216"/>
      <c r="I1389" s="294"/>
      <c r="J1389" s="349"/>
      <c r="K1389" s="69"/>
      <c r="L1389" s="286"/>
      <c r="M1389" s="116"/>
      <c r="N1389" s="213"/>
    </row>
    <row r="1390" spans="2:14" ht="15" x14ac:dyDescent="0.25">
      <c r="B1390" s="65"/>
      <c r="C1390" s="78"/>
      <c r="D1390" s="109"/>
      <c r="E1390" s="68"/>
      <c r="F1390" s="77"/>
      <c r="G1390" s="285"/>
      <c r="H1390" s="216"/>
      <c r="I1390" s="294"/>
      <c r="J1390" s="349"/>
      <c r="K1390" s="69"/>
      <c r="L1390" s="286"/>
      <c r="M1390" s="116"/>
      <c r="N1390" s="213"/>
    </row>
    <row r="1391" spans="2:14" ht="15" x14ac:dyDescent="0.25">
      <c r="B1391" s="65"/>
      <c r="C1391" s="78"/>
      <c r="D1391" s="109"/>
      <c r="E1391" s="68"/>
      <c r="F1391" s="77"/>
      <c r="G1391" s="285"/>
      <c r="H1391" s="216"/>
      <c r="I1391" s="294"/>
      <c r="J1391" s="349"/>
      <c r="K1391" s="69"/>
      <c r="L1391" s="286"/>
      <c r="M1391" s="116"/>
      <c r="N1391" s="213"/>
    </row>
    <row r="1392" spans="2:14" ht="15" x14ac:dyDescent="0.25">
      <c r="B1392" s="65"/>
      <c r="C1392" s="66"/>
      <c r="D1392" s="109"/>
      <c r="E1392" s="68"/>
      <c r="F1392" s="77"/>
      <c r="G1392" s="297"/>
      <c r="H1392" s="216"/>
      <c r="I1392" s="294"/>
      <c r="J1392" s="349"/>
      <c r="K1392" s="69"/>
      <c r="L1392" s="286"/>
      <c r="M1392" s="116"/>
      <c r="N1392" s="213"/>
    </row>
    <row r="1393" spans="2:14" ht="15" x14ac:dyDescent="0.25">
      <c r="B1393" s="65"/>
      <c r="C1393" s="66"/>
      <c r="D1393" s="109"/>
      <c r="E1393" s="68"/>
      <c r="F1393" s="77"/>
      <c r="G1393" s="297"/>
      <c r="H1393" s="304"/>
      <c r="I1393" s="226"/>
      <c r="J1393" s="351"/>
      <c r="K1393" s="69"/>
      <c r="L1393" s="286"/>
      <c r="M1393" s="116"/>
      <c r="N1393" s="213"/>
    </row>
    <row r="1394" spans="2:14" ht="15" x14ac:dyDescent="0.25">
      <c r="B1394" s="65"/>
      <c r="C1394" s="290"/>
      <c r="D1394" s="291"/>
      <c r="E1394" s="292"/>
      <c r="F1394" s="305"/>
      <c r="G1394" s="285"/>
      <c r="H1394" s="304"/>
      <c r="I1394" s="226"/>
      <c r="J1394" s="351"/>
      <c r="K1394" s="69"/>
      <c r="L1394" s="286"/>
      <c r="M1394" s="116"/>
      <c r="N1394" s="213"/>
    </row>
    <row r="1395" spans="2:14" ht="15" x14ac:dyDescent="0.25">
      <c r="B1395" s="65"/>
      <c r="C1395" s="66"/>
      <c r="D1395" s="109"/>
      <c r="E1395" s="68"/>
      <c r="F1395" s="77"/>
      <c r="G1395" s="297"/>
      <c r="H1395" s="304"/>
      <c r="I1395" s="226"/>
      <c r="J1395" s="351"/>
      <c r="K1395" s="69"/>
      <c r="L1395" s="286"/>
      <c r="M1395" s="116"/>
      <c r="N1395" s="213"/>
    </row>
    <row r="1396" spans="2:14" ht="15" x14ac:dyDescent="0.25">
      <c r="B1396" s="65"/>
      <c r="C1396" s="66"/>
      <c r="D1396" s="109"/>
      <c r="E1396" s="68"/>
      <c r="F1396" s="77"/>
      <c r="G1396" s="297"/>
      <c r="H1396" s="304"/>
      <c r="I1396" s="226"/>
      <c r="J1396" s="351"/>
      <c r="K1396" s="69"/>
      <c r="L1396" s="286"/>
      <c r="M1396" s="116"/>
      <c r="N1396" s="213"/>
    </row>
    <row r="1397" spans="2:14" ht="15" x14ac:dyDescent="0.25">
      <c r="B1397" s="65"/>
      <c r="C1397" s="66"/>
      <c r="D1397" s="109"/>
      <c r="E1397" s="68"/>
      <c r="F1397" s="77"/>
      <c r="G1397" s="297"/>
      <c r="H1397" s="304"/>
      <c r="I1397" s="226"/>
      <c r="J1397" s="351"/>
      <c r="K1397" s="69"/>
      <c r="L1397" s="286"/>
      <c r="M1397" s="116"/>
      <c r="N1397" s="213"/>
    </row>
    <row r="1398" spans="2:14" ht="15" x14ac:dyDescent="0.25">
      <c r="B1398" s="91"/>
      <c r="C1398" s="66"/>
      <c r="D1398" s="109"/>
      <c r="E1398" s="68"/>
      <c r="F1398" s="77"/>
      <c r="G1398" s="297"/>
      <c r="H1398" s="304"/>
      <c r="I1398" s="226"/>
      <c r="J1398" s="351"/>
      <c r="K1398" s="69"/>
      <c r="L1398" s="286"/>
      <c r="M1398" s="116"/>
      <c r="N1398" s="213"/>
    </row>
    <row r="1399" spans="2:14" ht="15" x14ac:dyDescent="0.25">
      <c r="B1399" s="91"/>
      <c r="C1399" s="66"/>
      <c r="D1399" s="109"/>
      <c r="E1399" s="68"/>
      <c r="F1399" s="77"/>
      <c r="G1399" s="297"/>
      <c r="H1399" s="304"/>
      <c r="I1399" s="226"/>
      <c r="J1399" s="351"/>
      <c r="K1399" s="69"/>
      <c r="L1399" s="286"/>
      <c r="M1399" s="116"/>
      <c r="N1399" s="213"/>
    </row>
    <row r="1400" spans="2:14" ht="15" x14ac:dyDescent="0.25">
      <c r="B1400" s="91"/>
      <c r="C1400" s="78"/>
      <c r="D1400" s="109"/>
      <c r="E1400" s="68"/>
      <c r="F1400" s="68"/>
      <c r="G1400" s="215"/>
      <c r="H1400" s="216"/>
      <c r="I1400" s="294"/>
      <c r="J1400" s="349"/>
      <c r="K1400" s="69"/>
      <c r="L1400" s="286"/>
      <c r="M1400" s="116"/>
      <c r="N1400" s="213"/>
    </row>
    <row r="1401" spans="2:14" ht="15" x14ac:dyDescent="0.25">
      <c r="B1401" s="91"/>
      <c r="C1401" s="66"/>
      <c r="D1401" s="109"/>
      <c r="E1401" s="68"/>
      <c r="F1401" s="77"/>
      <c r="G1401" s="297"/>
      <c r="H1401" s="304"/>
      <c r="I1401" s="226"/>
      <c r="J1401" s="351"/>
      <c r="K1401" s="69"/>
      <c r="L1401" s="286"/>
      <c r="M1401" s="116"/>
      <c r="N1401" s="213"/>
    </row>
    <row r="1402" spans="2:14" ht="15" x14ac:dyDescent="0.25">
      <c r="B1402" s="91"/>
      <c r="C1402" s="66"/>
      <c r="D1402" s="109"/>
      <c r="E1402" s="68"/>
      <c r="F1402" s="77"/>
      <c r="G1402" s="297"/>
      <c r="H1402" s="304"/>
      <c r="I1402" s="226"/>
      <c r="J1402" s="351"/>
      <c r="K1402" s="69"/>
      <c r="L1402" s="286"/>
      <c r="M1402" s="116"/>
      <c r="N1402" s="213"/>
    </row>
    <row r="1403" spans="2:14" ht="15" x14ac:dyDescent="0.25">
      <c r="B1403" s="91"/>
      <c r="C1403" s="66"/>
      <c r="D1403" s="109"/>
      <c r="E1403" s="68"/>
      <c r="F1403" s="77"/>
      <c r="G1403" s="297"/>
      <c r="H1403" s="304"/>
      <c r="I1403" s="226"/>
      <c r="J1403" s="351"/>
      <c r="K1403" s="69"/>
      <c r="L1403" s="286"/>
      <c r="M1403" s="116"/>
      <c r="N1403" s="213"/>
    </row>
    <row r="1404" spans="2:14" ht="15" x14ac:dyDescent="0.25">
      <c r="B1404" s="91"/>
      <c r="C1404" s="66"/>
      <c r="D1404" s="109"/>
      <c r="E1404" s="68"/>
      <c r="F1404" s="77"/>
      <c r="G1404" s="297"/>
      <c r="H1404" s="304"/>
      <c r="I1404" s="226"/>
      <c r="J1404" s="351"/>
      <c r="K1404" s="69"/>
      <c r="L1404" s="286"/>
      <c r="M1404" s="116"/>
      <c r="N1404" s="213"/>
    </row>
    <row r="1405" spans="2:14" ht="15" x14ac:dyDescent="0.25">
      <c r="B1405" s="91"/>
      <c r="C1405" s="66"/>
      <c r="D1405" s="109"/>
      <c r="E1405" s="68"/>
      <c r="F1405" s="77"/>
      <c r="G1405" s="297"/>
      <c r="H1405" s="304"/>
      <c r="I1405" s="226"/>
      <c r="J1405" s="351"/>
      <c r="K1405" s="69"/>
      <c r="L1405" s="286"/>
      <c r="M1405" s="116"/>
      <c r="N1405" s="213"/>
    </row>
    <row r="1406" spans="2:14" ht="15" x14ac:dyDescent="0.25">
      <c r="B1406" s="91"/>
      <c r="C1406" s="66"/>
      <c r="D1406" s="109"/>
      <c r="E1406" s="68"/>
      <c r="F1406" s="77"/>
      <c r="G1406" s="297"/>
      <c r="H1406" s="304"/>
      <c r="I1406" s="226"/>
      <c r="J1406" s="351"/>
      <c r="K1406" s="69"/>
      <c r="L1406" s="286"/>
      <c r="M1406" s="116"/>
      <c r="N1406" s="213"/>
    </row>
    <row r="1407" spans="2:14" ht="15" x14ac:dyDescent="0.25">
      <c r="B1407" s="91"/>
      <c r="C1407" s="66"/>
      <c r="D1407" s="109"/>
      <c r="E1407" s="68"/>
      <c r="F1407" s="77"/>
      <c r="G1407" s="297"/>
      <c r="H1407" s="304"/>
      <c r="I1407" s="226"/>
      <c r="J1407" s="351"/>
      <c r="K1407" s="69"/>
      <c r="L1407" s="286"/>
      <c r="M1407" s="116"/>
      <c r="N1407" s="213"/>
    </row>
    <row r="1408" spans="2:14" ht="15" x14ac:dyDescent="0.25">
      <c r="B1408" s="91"/>
      <c r="C1408" s="66"/>
      <c r="D1408" s="109"/>
      <c r="E1408" s="68"/>
      <c r="F1408" s="77"/>
      <c r="G1408" s="297"/>
      <c r="H1408" s="304"/>
      <c r="I1408" s="226"/>
      <c r="J1408" s="351"/>
      <c r="K1408" s="69"/>
      <c r="L1408" s="286"/>
      <c r="M1408" s="116"/>
      <c r="N1408" s="213"/>
    </row>
    <row r="1409" spans="2:14" ht="15" x14ac:dyDescent="0.25">
      <c r="B1409" s="91"/>
      <c r="C1409" s="66"/>
      <c r="D1409" s="109"/>
      <c r="E1409" s="68"/>
      <c r="F1409" s="77"/>
      <c r="G1409" s="297"/>
      <c r="H1409" s="304"/>
      <c r="I1409" s="226"/>
      <c r="J1409" s="351"/>
      <c r="K1409" s="69"/>
      <c r="L1409" s="286"/>
      <c r="M1409" s="116"/>
      <c r="N1409" s="213"/>
    </row>
    <row r="1410" spans="2:14" ht="15" x14ac:dyDescent="0.25">
      <c r="B1410" s="65"/>
      <c r="C1410" s="66"/>
      <c r="D1410" s="109"/>
      <c r="E1410" s="68"/>
      <c r="F1410" s="77"/>
      <c r="G1410" s="297"/>
      <c r="H1410" s="304"/>
      <c r="I1410" s="226"/>
      <c r="J1410" s="351"/>
      <c r="K1410" s="69"/>
      <c r="L1410" s="286"/>
      <c r="M1410" s="116"/>
      <c r="N1410" s="213"/>
    </row>
    <row r="1411" spans="2:14" ht="15" x14ac:dyDescent="0.25">
      <c r="B1411" s="65"/>
      <c r="C1411" s="290"/>
      <c r="D1411" s="291"/>
      <c r="E1411" s="292"/>
      <c r="F1411" s="305"/>
      <c r="G1411" s="285"/>
      <c r="H1411" s="304"/>
      <c r="I1411" s="226"/>
      <c r="J1411" s="351"/>
      <c r="K1411" s="69"/>
      <c r="L1411" s="286"/>
      <c r="M1411" s="116"/>
      <c r="N1411" s="213"/>
    </row>
    <row r="1412" spans="2:14" ht="15" x14ac:dyDescent="0.25">
      <c r="B1412" s="65"/>
      <c r="C1412" s="66"/>
      <c r="D1412" s="109"/>
      <c r="E1412" s="68"/>
      <c r="F1412" s="77"/>
      <c r="G1412" s="297"/>
      <c r="H1412" s="304"/>
      <c r="I1412" s="226"/>
      <c r="J1412" s="351"/>
      <c r="K1412" s="69"/>
      <c r="L1412" s="286"/>
      <c r="M1412" s="116"/>
      <c r="N1412" s="213"/>
    </row>
    <row r="1413" spans="2:14" ht="15" x14ac:dyDescent="0.25">
      <c r="B1413" s="65"/>
      <c r="C1413" s="78"/>
      <c r="D1413" s="109"/>
      <c r="E1413" s="68"/>
      <c r="F1413" s="77"/>
      <c r="G1413" s="215"/>
      <c r="H1413" s="304"/>
      <c r="I1413" s="226"/>
      <c r="J1413" s="351"/>
      <c r="K1413" s="69"/>
      <c r="L1413" s="286"/>
      <c r="M1413" s="116"/>
      <c r="N1413" s="213"/>
    </row>
    <row r="1414" spans="2:14" ht="15" x14ac:dyDescent="0.25">
      <c r="B1414" s="65"/>
      <c r="C1414" s="78"/>
      <c r="D1414" s="109"/>
      <c r="E1414" s="68"/>
      <c r="F1414" s="77"/>
      <c r="G1414" s="215"/>
      <c r="H1414" s="304"/>
      <c r="I1414" s="226"/>
      <c r="J1414" s="351"/>
      <c r="K1414" s="69"/>
      <c r="L1414" s="286"/>
      <c r="M1414" s="116"/>
      <c r="N1414" s="213"/>
    </row>
    <row r="1415" spans="2:14" ht="15" x14ac:dyDescent="0.25">
      <c r="B1415" s="91"/>
      <c r="C1415" s="66"/>
      <c r="D1415" s="109"/>
      <c r="E1415" s="68"/>
      <c r="F1415" s="77"/>
      <c r="G1415" s="297"/>
      <c r="H1415" s="304"/>
      <c r="I1415" s="226"/>
      <c r="J1415" s="351"/>
      <c r="K1415" s="69"/>
      <c r="L1415" s="286"/>
      <c r="M1415" s="116"/>
      <c r="N1415" s="213"/>
    </row>
    <row r="1416" spans="2:14" ht="15" x14ac:dyDescent="0.25">
      <c r="B1416" s="91"/>
      <c r="C1416" s="66"/>
      <c r="D1416" s="109"/>
      <c r="E1416" s="68"/>
      <c r="F1416" s="77"/>
      <c r="G1416" s="297"/>
      <c r="H1416" s="304"/>
      <c r="I1416" s="226"/>
      <c r="J1416" s="351"/>
      <c r="K1416" s="69"/>
      <c r="L1416" s="286"/>
      <c r="M1416" s="116"/>
      <c r="N1416" s="213"/>
    </row>
    <row r="1417" spans="2:14" ht="15" x14ac:dyDescent="0.25">
      <c r="B1417" s="91"/>
      <c r="C1417" s="66"/>
      <c r="D1417" s="109"/>
      <c r="E1417" s="68"/>
      <c r="F1417" s="77"/>
      <c r="G1417" s="297"/>
      <c r="H1417" s="304"/>
      <c r="I1417" s="226"/>
      <c r="J1417" s="351"/>
      <c r="K1417" s="69"/>
      <c r="L1417" s="286"/>
      <c r="M1417" s="116"/>
      <c r="N1417" s="213"/>
    </row>
    <row r="1418" spans="2:14" ht="15" x14ac:dyDescent="0.25">
      <c r="B1418" s="91"/>
      <c r="C1418" s="66"/>
      <c r="D1418" s="109"/>
      <c r="E1418" s="68"/>
      <c r="F1418" s="77"/>
      <c r="G1418" s="297"/>
      <c r="H1418" s="304"/>
      <c r="I1418" s="226"/>
      <c r="J1418" s="351"/>
      <c r="K1418" s="69"/>
      <c r="L1418" s="286"/>
      <c r="M1418" s="116"/>
      <c r="N1418" s="213"/>
    </row>
    <row r="1419" spans="2:14" ht="15" x14ac:dyDescent="0.25">
      <c r="B1419" s="91"/>
      <c r="C1419" s="66"/>
      <c r="D1419" s="109"/>
      <c r="E1419" s="68"/>
      <c r="F1419" s="77"/>
      <c r="G1419" s="297"/>
      <c r="H1419" s="304"/>
      <c r="I1419" s="226"/>
      <c r="J1419" s="351"/>
      <c r="K1419" s="69"/>
      <c r="L1419" s="286"/>
      <c r="M1419" s="116"/>
      <c r="N1419" s="213"/>
    </row>
    <row r="1420" spans="2:14" ht="15" x14ac:dyDescent="0.25">
      <c r="B1420" s="91"/>
      <c r="C1420" s="66"/>
      <c r="D1420" s="109"/>
      <c r="E1420" s="68"/>
      <c r="F1420" s="77"/>
      <c r="G1420" s="297"/>
      <c r="H1420" s="304"/>
      <c r="I1420" s="226"/>
      <c r="J1420" s="351"/>
      <c r="K1420" s="69"/>
      <c r="L1420" s="286"/>
      <c r="M1420" s="116"/>
      <c r="N1420" s="213"/>
    </row>
    <row r="1421" spans="2:14" ht="15" x14ac:dyDescent="0.25">
      <c r="B1421" s="91"/>
      <c r="C1421" s="66"/>
      <c r="D1421" s="109"/>
      <c r="E1421" s="68"/>
      <c r="F1421" s="68"/>
      <c r="G1421" s="297"/>
      <c r="H1421" s="304"/>
      <c r="I1421" s="226"/>
      <c r="J1421" s="351"/>
      <c r="K1421" s="69"/>
      <c r="L1421" s="286"/>
      <c r="M1421" s="116"/>
      <c r="N1421" s="213"/>
    </row>
    <row r="1422" spans="2:14" ht="15" x14ac:dyDescent="0.25">
      <c r="B1422" s="91"/>
      <c r="C1422" s="66"/>
      <c r="D1422" s="109"/>
      <c r="E1422" s="68"/>
      <c r="F1422" s="68"/>
      <c r="G1422" s="297"/>
      <c r="H1422" s="304"/>
      <c r="I1422" s="226"/>
      <c r="J1422" s="351"/>
      <c r="K1422" s="69"/>
      <c r="L1422" s="286"/>
      <c r="M1422" s="116"/>
      <c r="N1422" s="213"/>
    </row>
    <row r="1423" spans="2:14" ht="15" x14ac:dyDescent="0.25">
      <c r="B1423" s="91"/>
      <c r="C1423" s="66"/>
      <c r="D1423" s="109"/>
      <c r="E1423" s="68"/>
      <c r="F1423" s="77"/>
      <c r="G1423" s="297"/>
      <c r="H1423" s="304"/>
      <c r="I1423" s="226"/>
      <c r="J1423" s="351"/>
      <c r="K1423" s="69"/>
      <c r="L1423" s="286"/>
      <c r="M1423" s="116"/>
      <c r="N1423" s="213"/>
    </row>
    <row r="1424" spans="2:14" ht="15" x14ac:dyDescent="0.25">
      <c r="B1424" s="91"/>
      <c r="C1424" s="66"/>
      <c r="D1424" s="109"/>
      <c r="E1424" s="68"/>
      <c r="F1424" s="68"/>
      <c r="G1424" s="297"/>
      <c r="H1424" s="304"/>
      <c r="I1424" s="226"/>
      <c r="J1424" s="351"/>
      <c r="K1424" s="69"/>
      <c r="L1424" s="286"/>
      <c r="M1424" s="116"/>
      <c r="N1424" s="213"/>
    </row>
    <row r="1425" spans="2:14" ht="15" x14ac:dyDescent="0.25">
      <c r="B1425" s="91"/>
      <c r="C1425" s="66"/>
      <c r="D1425" s="109"/>
      <c r="E1425" s="68"/>
      <c r="F1425" s="77"/>
      <c r="G1425" s="26"/>
      <c r="H1425" s="304"/>
      <c r="I1425" s="226"/>
      <c r="J1425" s="351"/>
      <c r="K1425" s="69"/>
      <c r="L1425" s="286"/>
      <c r="M1425" s="116"/>
      <c r="N1425" s="213"/>
    </row>
    <row r="1426" spans="2:14" ht="15" x14ac:dyDescent="0.25">
      <c r="B1426" s="65"/>
      <c r="C1426" s="66"/>
      <c r="D1426" s="109"/>
      <c r="E1426" s="68"/>
      <c r="F1426" s="77"/>
      <c r="G1426" s="297"/>
      <c r="H1426" s="304"/>
      <c r="I1426" s="226"/>
      <c r="J1426" s="351"/>
      <c r="K1426" s="69"/>
      <c r="L1426" s="286"/>
      <c r="M1426" s="116"/>
      <c r="N1426" s="213"/>
    </row>
    <row r="1427" spans="2:14" ht="15" x14ac:dyDescent="0.25">
      <c r="B1427" s="65"/>
      <c r="C1427" s="66"/>
      <c r="D1427" s="109"/>
      <c r="E1427" s="68"/>
      <c r="F1427" s="77"/>
      <c r="G1427" s="297"/>
      <c r="H1427" s="304"/>
      <c r="I1427" s="226"/>
      <c r="J1427" s="351"/>
      <c r="K1427" s="69"/>
      <c r="L1427" s="286"/>
      <c r="M1427" s="116"/>
      <c r="N1427" s="213"/>
    </row>
    <row r="1428" spans="2:14" ht="15" x14ac:dyDescent="0.25">
      <c r="B1428" s="65"/>
      <c r="C1428" s="78"/>
      <c r="D1428" s="109"/>
      <c r="E1428" s="68"/>
      <c r="F1428" s="77"/>
      <c r="G1428" s="215"/>
      <c r="H1428" s="304"/>
      <c r="I1428" s="226"/>
      <c r="J1428" s="351"/>
      <c r="K1428" s="69"/>
      <c r="L1428" s="286"/>
      <c r="M1428" s="116"/>
      <c r="N1428" s="213"/>
    </row>
    <row r="1429" spans="2:14" ht="15" x14ac:dyDescent="0.25">
      <c r="B1429" s="65"/>
      <c r="C1429" s="78"/>
      <c r="D1429" s="109"/>
      <c r="E1429" s="68"/>
      <c r="F1429" s="77"/>
      <c r="G1429" s="215"/>
      <c r="H1429" s="304"/>
      <c r="I1429" s="226"/>
      <c r="J1429" s="351"/>
      <c r="K1429" s="69"/>
      <c r="L1429" s="286"/>
      <c r="M1429" s="116"/>
      <c r="N1429" s="213"/>
    </row>
    <row r="1430" spans="2:14" ht="15" x14ac:dyDescent="0.25">
      <c r="B1430" s="65"/>
      <c r="C1430" s="66"/>
      <c r="D1430" s="109"/>
      <c r="E1430" s="68"/>
      <c r="F1430" s="77"/>
      <c r="G1430" s="297"/>
      <c r="H1430" s="304"/>
      <c r="I1430" s="226"/>
      <c r="J1430" s="351"/>
      <c r="K1430" s="69"/>
      <c r="L1430" s="286"/>
      <c r="M1430" s="116"/>
      <c r="N1430" s="213"/>
    </row>
    <row r="1431" spans="2:14" ht="15" x14ac:dyDescent="0.25">
      <c r="B1431" s="65"/>
      <c r="C1431" s="66"/>
      <c r="D1431" s="109"/>
      <c r="E1431" s="68"/>
      <c r="F1431" s="77"/>
      <c r="G1431" s="297"/>
      <c r="H1431" s="304"/>
      <c r="I1431" s="226"/>
      <c r="J1431" s="351"/>
      <c r="K1431" s="69"/>
      <c r="L1431" s="286"/>
      <c r="M1431" s="116"/>
      <c r="N1431" s="213"/>
    </row>
    <row r="1432" spans="2:14" ht="15" x14ac:dyDescent="0.25">
      <c r="B1432" s="65"/>
      <c r="C1432" s="23"/>
      <c r="D1432" s="37"/>
      <c r="E1432" s="60"/>
      <c r="F1432" s="26"/>
      <c r="G1432" s="26"/>
      <c r="H1432" s="304"/>
      <c r="I1432" s="226"/>
      <c r="J1432" s="351"/>
      <c r="K1432" s="69"/>
      <c r="L1432" s="286"/>
      <c r="M1432" s="116"/>
      <c r="N1432" s="213"/>
    </row>
    <row r="1433" spans="2:14" ht="15" x14ac:dyDescent="0.25">
      <c r="B1433" s="65"/>
      <c r="C1433" s="66"/>
      <c r="D1433" s="109"/>
      <c r="E1433" s="68"/>
      <c r="F1433" s="77"/>
      <c r="G1433" s="297"/>
      <c r="H1433" s="304"/>
      <c r="I1433" s="226"/>
      <c r="J1433" s="351"/>
      <c r="K1433" s="69"/>
      <c r="L1433" s="286"/>
      <c r="M1433" s="116"/>
      <c r="N1433" s="213"/>
    </row>
    <row r="1434" spans="2:14" ht="15" x14ac:dyDescent="0.25">
      <c r="B1434" s="65"/>
      <c r="C1434" s="78"/>
      <c r="D1434" s="109"/>
      <c r="E1434" s="68"/>
      <c r="F1434" s="77"/>
      <c r="G1434" s="306"/>
      <c r="H1434" s="216"/>
      <c r="I1434" s="294"/>
      <c r="J1434" s="349"/>
      <c r="K1434" s="69"/>
      <c r="L1434" s="217"/>
      <c r="M1434" s="116"/>
      <c r="N1434" s="213"/>
    </row>
    <row r="1435" spans="2:14" ht="15" x14ac:dyDescent="0.25">
      <c r="B1435" s="91"/>
      <c r="C1435" s="78"/>
      <c r="D1435" s="109"/>
      <c r="E1435" s="68"/>
      <c r="F1435" s="77"/>
      <c r="G1435" s="303"/>
      <c r="H1435" s="304"/>
      <c r="I1435" s="226"/>
      <c r="J1435" s="351"/>
      <c r="K1435" s="69"/>
      <c r="L1435" s="286"/>
      <c r="M1435" s="116"/>
      <c r="N1435" s="213"/>
    </row>
    <row r="1436" spans="2:14" ht="15" x14ac:dyDescent="0.25">
      <c r="B1436" s="91"/>
      <c r="C1436" s="66"/>
      <c r="D1436" s="109"/>
      <c r="E1436" s="68"/>
      <c r="F1436" s="77"/>
      <c r="G1436" s="297"/>
      <c r="H1436" s="304"/>
      <c r="I1436" s="226"/>
      <c r="J1436" s="351"/>
      <c r="K1436" s="69"/>
      <c r="L1436" s="286"/>
      <c r="M1436" s="116"/>
      <c r="N1436" s="213"/>
    </row>
    <row r="1437" spans="2:14" ht="15" x14ac:dyDescent="0.25">
      <c r="B1437" s="91"/>
      <c r="C1437" s="66"/>
      <c r="D1437" s="109"/>
      <c r="E1437" s="68"/>
      <c r="F1437" s="77"/>
      <c r="G1437" s="297"/>
      <c r="H1437" s="304"/>
      <c r="I1437" s="226"/>
      <c r="J1437" s="351"/>
      <c r="K1437" s="69"/>
      <c r="L1437" s="286"/>
      <c r="M1437" s="116"/>
      <c r="N1437" s="213"/>
    </row>
    <row r="1438" spans="2:14" ht="15" x14ac:dyDescent="0.25">
      <c r="B1438" s="91"/>
      <c r="C1438" s="78"/>
      <c r="D1438" s="109"/>
      <c r="E1438" s="68"/>
      <c r="F1438" s="77"/>
      <c r="G1438" s="215"/>
      <c r="H1438" s="304"/>
      <c r="I1438" s="226"/>
      <c r="J1438" s="351"/>
      <c r="K1438" s="69"/>
      <c r="L1438" s="286"/>
      <c r="M1438" s="116"/>
      <c r="N1438" s="213"/>
    </row>
    <row r="1439" spans="2:14" ht="15" x14ac:dyDescent="0.25">
      <c r="B1439" s="91"/>
      <c r="C1439" s="78"/>
      <c r="D1439" s="109"/>
      <c r="E1439" s="68"/>
      <c r="F1439" s="77"/>
      <c r="G1439" s="215"/>
      <c r="H1439" s="304"/>
      <c r="I1439" s="226"/>
      <c r="J1439" s="351"/>
      <c r="K1439" s="69"/>
      <c r="L1439" s="286"/>
      <c r="M1439" s="116"/>
      <c r="N1439" s="213"/>
    </row>
    <row r="1440" spans="2:14" ht="15" x14ac:dyDescent="0.25">
      <c r="B1440" s="91"/>
      <c r="C1440" s="66"/>
      <c r="D1440" s="109"/>
      <c r="E1440" s="68"/>
      <c r="F1440" s="77"/>
      <c r="G1440" s="297"/>
      <c r="H1440" s="304"/>
      <c r="I1440" s="226"/>
      <c r="J1440" s="351"/>
      <c r="K1440" s="69"/>
      <c r="L1440" s="286"/>
      <c r="M1440" s="116"/>
      <c r="N1440" s="213"/>
    </row>
    <row r="1441" spans="2:14" ht="15" x14ac:dyDescent="0.25">
      <c r="B1441" s="91"/>
      <c r="C1441" s="66"/>
      <c r="D1441" s="109"/>
      <c r="E1441" s="68"/>
      <c r="F1441" s="77"/>
      <c r="G1441" s="297"/>
      <c r="H1441" s="304"/>
      <c r="I1441" s="226"/>
      <c r="J1441" s="351"/>
      <c r="K1441" s="69"/>
      <c r="L1441" s="286"/>
      <c r="M1441" s="116"/>
      <c r="N1441" s="213"/>
    </row>
    <row r="1442" spans="2:14" ht="15" x14ac:dyDescent="0.25">
      <c r="B1442" s="91"/>
      <c r="C1442" s="23"/>
      <c r="D1442" s="37"/>
      <c r="E1442" s="60"/>
      <c r="F1442" s="26"/>
      <c r="G1442" s="104"/>
      <c r="H1442" s="304"/>
      <c r="I1442" s="226"/>
      <c r="J1442" s="351"/>
      <c r="K1442" s="69"/>
      <c r="L1442" s="286"/>
      <c r="M1442" s="116"/>
      <c r="N1442" s="213"/>
    </row>
    <row r="1443" spans="2:14" ht="15" x14ac:dyDescent="0.25">
      <c r="B1443" s="65"/>
      <c r="C1443" s="66"/>
      <c r="D1443" s="109"/>
      <c r="E1443" s="68"/>
      <c r="F1443" s="77"/>
      <c r="G1443" s="297"/>
      <c r="H1443" s="304"/>
      <c r="I1443" s="226"/>
      <c r="J1443" s="351"/>
      <c r="K1443" s="69"/>
      <c r="L1443" s="286"/>
      <c r="M1443" s="116"/>
      <c r="N1443" s="213"/>
    </row>
    <row r="1444" spans="2:14" ht="15" x14ac:dyDescent="0.25">
      <c r="B1444" s="65"/>
      <c r="C1444" s="66"/>
      <c r="D1444" s="109"/>
      <c r="E1444" s="68"/>
      <c r="F1444" s="77"/>
      <c r="G1444" s="297"/>
      <c r="H1444" s="304"/>
      <c r="I1444" s="226"/>
      <c r="J1444" s="351"/>
      <c r="K1444" s="69"/>
      <c r="L1444" s="286"/>
      <c r="M1444" s="116"/>
      <c r="N1444" s="213"/>
    </row>
    <row r="1445" spans="2:14" ht="15" x14ac:dyDescent="0.25">
      <c r="B1445" s="65"/>
      <c r="C1445" s="23"/>
      <c r="D1445" s="291"/>
      <c r="E1445" s="292"/>
      <c r="F1445" s="305"/>
      <c r="G1445" s="285"/>
      <c r="H1445" s="304"/>
      <c r="I1445" s="226"/>
      <c r="J1445" s="351"/>
      <c r="K1445" s="69"/>
      <c r="L1445" s="286"/>
      <c r="M1445" s="116"/>
      <c r="N1445" s="213"/>
    </row>
    <row r="1446" spans="2:14" ht="15" x14ac:dyDescent="0.25">
      <c r="B1446" s="91"/>
      <c r="C1446" s="66"/>
      <c r="D1446" s="109"/>
      <c r="E1446" s="68"/>
      <c r="F1446" s="77"/>
      <c r="G1446" s="297"/>
      <c r="H1446" s="304"/>
      <c r="I1446" s="226"/>
      <c r="J1446" s="351"/>
      <c r="K1446" s="69"/>
      <c r="L1446" s="286"/>
      <c r="M1446" s="116"/>
      <c r="N1446" s="213"/>
    </row>
    <row r="1447" spans="2:14" ht="15" x14ac:dyDescent="0.25">
      <c r="B1447" s="91"/>
      <c r="C1447" s="66"/>
      <c r="D1447" s="109"/>
      <c r="E1447" s="68"/>
      <c r="F1447" s="77"/>
      <c r="G1447" s="297"/>
      <c r="H1447" s="304"/>
      <c r="I1447" s="226"/>
      <c r="J1447" s="351"/>
      <c r="K1447" s="69"/>
      <c r="L1447" s="286"/>
      <c r="M1447" s="116"/>
      <c r="N1447" s="213"/>
    </row>
    <row r="1448" spans="2:14" ht="15" x14ac:dyDescent="0.25">
      <c r="B1448" s="91"/>
      <c r="C1448" s="66"/>
      <c r="D1448" s="109"/>
      <c r="E1448" s="68"/>
      <c r="F1448" s="77"/>
      <c r="G1448" s="297"/>
      <c r="H1448" s="304"/>
      <c r="I1448" s="226"/>
      <c r="J1448" s="351"/>
      <c r="K1448" s="80"/>
      <c r="L1448" s="286"/>
      <c r="M1448" s="116"/>
      <c r="N1448" s="213"/>
    </row>
    <row r="1449" spans="2:14" ht="15" x14ac:dyDescent="0.25">
      <c r="B1449" s="91"/>
      <c r="C1449" s="23"/>
      <c r="D1449" s="37"/>
      <c r="E1449" s="60"/>
      <c r="F1449" s="26"/>
      <c r="G1449" s="104"/>
      <c r="H1449" s="304"/>
      <c r="I1449" s="226"/>
      <c r="J1449" s="351"/>
      <c r="K1449" s="69"/>
      <c r="L1449" s="286"/>
      <c r="M1449" s="116"/>
      <c r="N1449" s="213"/>
    </row>
    <row r="1450" spans="2:14" ht="15" x14ac:dyDescent="0.25">
      <c r="B1450" s="91"/>
      <c r="C1450" s="66"/>
      <c r="D1450" s="109"/>
      <c r="E1450" s="68"/>
      <c r="F1450" s="77"/>
      <c r="G1450" s="297"/>
      <c r="H1450" s="304"/>
      <c r="I1450" s="226"/>
      <c r="J1450" s="351"/>
      <c r="K1450" s="27"/>
      <c r="L1450" s="286"/>
      <c r="M1450" s="116"/>
      <c r="N1450" s="213"/>
    </row>
    <row r="1451" spans="2:14" ht="15" x14ac:dyDescent="0.25">
      <c r="B1451" s="91"/>
      <c r="C1451" s="66"/>
      <c r="D1451" s="109"/>
      <c r="E1451" s="68"/>
      <c r="F1451" s="77"/>
      <c r="G1451" s="297"/>
      <c r="H1451" s="304"/>
      <c r="I1451" s="226"/>
      <c r="J1451" s="351"/>
      <c r="K1451" s="69"/>
      <c r="L1451" s="286"/>
      <c r="M1451" s="116"/>
      <c r="N1451" s="213"/>
    </row>
    <row r="1452" spans="2:14" ht="15" x14ac:dyDescent="0.25">
      <c r="B1452" s="91"/>
      <c r="C1452" s="78"/>
      <c r="D1452" s="109"/>
      <c r="E1452" s="68"/>
      <c r="F1452" s="77"/>
      <c r="G1452" s="215"/>
      <c r="H1452" s="304"/>
      <c r="I1452" s="226"/>
      <c r="J1452" s="351"/>
      <c r="K1452" s="69"/>
      <c r="L1452" s="286"/>
      <c r="M1452" s="116"/>
      <c r="N1452" s="213"/>
    </row>
    <row r="1453" spans="2:14" ht="15" x14ac:dyDescent="0.25">
      <c r="B1453" s="91"/>
      <c r="C1453" s="66"/>
      <c r="D1453" s="109"/>
      <c r="E1453" s="68"/>
      <c r="F1453" s="77"/>
      <c r="G1453" s="297"/>
      <c r="H1453" s="304"/>
      <c r="I1453" s="226"/>
      <c r="J1453" s="351"/>
      <c r="K1453" s="69"/>
      <c r="L1453" s="286"/>
      <c r="M1453" s="116"/>
      <c r="N1453" s="213"/>
    </row>
    <row r="1454" spans="2:14" ht="15" x14ac:dyDescent="0.25">
      <c r="B1454" s="91"/>
      <c r="C1454" s="66"/>
      <c r="D1454" s="109"/>
      <c r="E1454" s="68"/>
      <c r="F1454" s="77"/>
      <c r="G1454" s="26"/>
      <c r="H1454" s="304"/>
      <c r="I1454" s="226"/>
      <c r="J1454" s="351"/>
      <c r="K1454" s="69"/>
      <c r="L1454" s="286"/>
      <c r="M1454" s="116"/>
      <c r="N1454" s="213"/>
    </row>
    <row r="1455" spans="2:14" ht="15" x14ac:dyDescent="0.25">
      <c r="B1455" s="91"/>
      <c r="C1455" s="78"/>
      <c r="D1455" s="109"/>
      <c r="E1455" s="68"/>
      <c r="F1455" s="77"/>
      <c r="G1455" s="215"/>
      <c r="H1455" s="304"/>
      <c r="I1455" s="226"/>
      <c r="J1455" s="351"/>
      <c r="K1455" s="69"/>
      <c r="L1455" s="286"/>
      <c r="M1455" s="116"/>
      <c r="N1455" s="213"/>
    </row>
    <row r="1456" spans="2:14" ht="15" x14ac:dyDescent="0.25">
      <c r="B1456" s="91"/>
      <c r="C1456" s="66"/>
      <c r="D1456" s="109"/>
      <c r="E1456" s="68"/>
      <c r="F1456" s="77"/>
      <c r="G1456" s="297"/>
      <c r="H1456" s="304"/>
      <c r="I1456" s="226"/>
      <c r="J1456" s="351"/>
      <c r="K1456" s="69"/>
      <c r="L1456" s="286"/>
      <c r="M1456" s="116"/>
      <c r="N1456" s="213"/>
    </row>
    <row r="1457" spans="2:14" ht="15" x14ac:dyDescent="0.25">
      <c r="B1457" s="91"/>
      <c r="C1457" s="66"/>
      <c r="D1457" s="109"/>
      <c r="E1457" s="68"/>
      <c r="F1457" s="77"/>
      <c r="G1457" s="297"/>
      <c r="H1457" s="304"/>
      <c r="I1457" s="226"/>
      <c r="J1457" s="351"/>
      <c r="K1457" s="291"/>
      <c r="L1457" s="286"/>
      <c r="M1457" s="116"/>
      <c r="N1457" s="213"/>
    </row>
    <row r="1458" spans="2:14" ht="15" x14ac:dyDescent="0.25">
      <c r="B1458" s="65"/>
      <c r="C1458" s="66"/>
      <c r="D1458" s="109"/>
      <c r="E1458" s="68"/>
      <c r="F1458" s="77"/>
      <c r="G1458" s="104"/>
      <c r="H1458" s="304"/>
      <c r="I1458" s="226"/>
      <c r="J1458" s="351"/>
      <c r="K1458" s="69"/>
      <c r="L1458" s="286"/>
      <c r="M1458" s="116"/>
      <c r="N1458" s="213"/>
    </row>
    <row r="1459" spans="2:14" ht="15" x14ac:dyDescent="0.25">
      <c r="B1459" s="65"/>
      <c r="C1459" s="66"/>
      <c r="D1459" s="109"/>
      <c r="E1459" s="68"/>
      <c r="F1459" s="77"/>
      <c r="G1459" s="297"/>
      <c r="H1459" s="304"/>
      <c r="I1459" s="226"/>
      <c r="J1459" s="351"/>
      <c r="K1459" s="69"/>
      <c r="L1459" s="286"/>
      <c r="M1459" s="116"/>
      <c r="N1459" s="213"/>
    </row>
    <row r="1460" spans="2:14" ht="15" x14ac:dyDescent="0.25">
      <c r="B1460" s="65"/>
      <c r="C1460" s="287"/>
      <c r="D1460" s="287"/>
      <c r="E1460" s="307"/>
      <c r="F1460" s="308"/>
      <c r="G1460" s="308"/>
      <c r="H1460" s="304"/>
      <c r="I1460" s="226"/>
      <c r="J1460" s="351"/>
      <c r="K1460" s="69"/>
      <c r="L1460" s="286"/>
      <c r="M1460" s="116"/>
      <c r="N1460" s="213"/>
    </row>
    <row r="1461" spans="2:14" ht="15" x14ac:dyDescent="0.25">
      <c r="B1461" s="65"/>
      <c r="C1461" s="78"/>
      <c r="D1461" s="109"/>
      <c r="E1461" s="68"/>
      <c r="F1461" s="77"/>
      <c r="G1461" s="215"/>
      <c r="H1461" s="216"/>
      <c r="I1461" s="294"/>
      <c r="J1461" s="349"/>
      <c r="K1461" s="69"/>
      <c r="L1461" s="286"/>
      <c r="M1461" s="116"/>
      <c r="N1461" s="213"/>
    </row>
    <row r="1462" spans="2:14" ht="15" x14ac:dyDescent="0.25">
      <c r="B1462" s="65"/>
      <c r="C1462" s="66"/>
      <c r="D1462" s="109"/>
      <c r="E1462" s="68"/>
      <c r="F1462" s="77"/>
      <c r="G1462" s="297"/>
      <c r="H1462" s="304"/>
      <c r="I1462" s="226"/>
      <c r="J1462" s="351"/>
      <c r="K1462" s="69"/>
      <c r="L1462" s="286"/>
      <c r="M1462" s="116"/>
      <c r="N1462" s="213"/>
    </row>
    <row r="1463" spans="2:14" ht="15" x14ac:dyDescent="0.25">
      <c r="B1463" s="65"/>
      <c r="C1463" s="66"/>
      <c r="D1463" s="109"/>
      <c r="E1463" s="68"/>
      <c r="F1463" s="77"/>
      <c r="G1463" s="297"/>
      <c r="H1463" s="304"/>
      <c r="I1463" s="226"/>
      <c r="J1463" s="351"/>
      <c r="K1463" s="69"/>
      <c r="L1463" s="286"/>
      <c r="M1463" s="116"/>
      <c r="N1463" s="213"/>
    </row>
    <row r="1464" spans="2:14" ht="15" x14ac:dyDescent="0.25">
      <c r="B1464" s="65"/>
      <c r="C1464" s="66"/>
      <c r="D1464" s="109"/>
      <c r="E1464" s="68"/>
      <c r="F1464" s="77"/>
      <c r="G1464" s="297"/>
      <c r="H1464" s="304"/>
      <c r="I1464" s="226"/>
      <c r="J1464" s="351"/>
      <c r="K1464" s="69"/>
      <c r="L1464" s="286"/>
      <c r="M1464" s="116"/>
      <c r="N1464" s="213"/>
    </row>
    <row r="1465" spans="2:14" ht="15" x14ac:dyDescent="0.25">
      <c r="B1465" s="65"/>
      <c r="C1465" s="66"/>
      <c r="D1465" s="109"/>
      <c r="E1465" s="68"/>
      <c r="F1465" s="77"/>
      <c r="G1465" s="297"/>
      <c r="H1465" s="304"/>
      <c r="I1465" s="226"/>
      <c r="J1465" s="351"/>
      <c r="K1465" s="69"/>
      <c r="L1465" s="286"/>
      <c r="M1465" s="116"/>
      <c r="N1465" s="213"/>
    </row>
    <row r="1466" spans="2:14" ht="15" x14ac:dyDescent="0.25">
      <c r="B1466" s="65"/>
      <c r="C1466" s="66"/>
      <c r="D1466" s="109"/>
      <c r="E1466" s="68"/>
      <c r="F1466" s="77"/>
      <c r="G1466" s="297"/>
      <c r="H1466" s="304"/>
      <c r="I1466" s="226"/>
      <c r="J1466" s="351"/>
      <c r="K1466" s="69"/>
      <c r="L1466" s="286"/>
      <c r="M1466" s="116"/>
      <c r="N1466" s="213"/>
    </row>
    <row r="1467" spans="2:14" ht="15" x14ac:dyDescent="0.25">
      <c r="B1467" s="65"/>
      <c r="C1467" s="66"/>
      <c r="D1467" s="109"/>
      <c r="E1467" s="68"/>
      <c r="F1467" s="77"/>
      <c r="G1467" s="297"/>
      <c r="H1467" s="304"/>
      <c r="I1467" s="226"/>
      <c r="J1467" s="351"/>
      <c r="K1467" s="69"/>
      <c r="L1467" s="286"/>
      <c r="M1467" s="116"/>
      <c r="N1467" s="213"/>
    </row>
    <row r="1468" spans="2:14" ht="15" x14ac:dyDescent="0.25">
      <c r="B1468" s="65"/>
      <c r="C1468" s="66"/>
      <c r="D1468" s="109"/>
      <c r="E1468" s="68"/>
      <c r="F1468" s="77"/>
      <c r="G1468" s="297"/>
      <c r="H1468" s="304"/>
      <c r="I1468" s="226"/>
      <c r="J1468" s="351"/>
      <c r="K1468" s="69"/>
      <c r="L1468" s="286"/>
      <c r="M1468" s="116"/>
      <c r="N1468" s="213"/>
    </row>
    <row r="1469" spans="2:14" ht="15" x14ac:dyDescent="0.25">
      <c r="B1469" s="65"/>
      <c r="C1469" s="66"/>
      <c r="D1469" s="109"/>
      <c r="E1469" s="68"/>
      <c r="F1469" s="77"/>
      <c r="G1469" s="297"/>
      <c r="H1469" s="304"/>
      <c r="I1469" s="226"/>
      <c r="J1469" s="351"/>
      <c r="K1469" s="69"/>
      <c r="L1469" s="286"/>
      <c r="M1469" s="116"/>
      <c r="N1469" s="213"/>
    </row>
    <row r="1470" spans="2:14" ht="15" x14ac:dyDescent="0.25">
      <c r="B1470" s="65"/>
      <c r="C1470" s="78"/>
      <c r="D1470" s="109"/>
      <c r="E1470" s="68"/>
      <c r="F1470" s="77"/>
      <c r="G1470" s="309"/>
      <c r="H1470" s="216"/>
      <c r="I1470" s="294"/>
      <c r="J1470" s="349"/>
      <c r="K1470" s="69"/>
      <c r="L1470" s="217"/>
      <c r="M1470" s="116"/>
      <c r="N1470" s="213"/>
    </row>
    <row r="1471" spans="2:14" ht="15" x14ac:dyDescent="0.25">
      <c r="B1471" s="65"/>
      <c r="C1471" s="66"/>
      <c r="D1471" s="109"/>
      <c r="E1471" s="68"/>
      <c r="F1471" s="77"/>
      <c r="G1471" s="310"/>
      <c r="H1471" s="304"/>
      <c r="I1471" s="226"/>
      <c r="J1471" s="351"/>
      <c r="K1471" s="69"/>
      <c r="L1471" s="286"/>
      <c r="M1471" s="116"/>
      <c r="N1471" s="213"/>
    </row>
    <row r="1472" spans="2:14" ht="15" x14ac:dyDescent="0.25">
      <c r="B1472" s="65"/>
      <c r="C1472" s="66"/>
      <c r="D1472" s="109"/>
      <c r="E1472" s="68"/>
      <c r="F1472" s="77"/>
      <c r="G1472" s="310"/>
      <c r="H1472" s="304"/>
      <c r="I1472" s="226"/>
      <c r="J1472" s="351"/>
      <c r="K1472" s="69"/>
      <c r="L1472" s="286"/>
      <c r="M1472" s="116"/>
      <c r="N1472" s="213"/>
    </row>
    <row r="1473" spans="2:14" ht="15" x14ac:dyDescent="0.25">
      <c r="B1473" s="65"/>
      <c r="C1473" s="66"/>
      <c r="D1473" s="109"/>
      <c r="E1473" s="68"/>
      <c r="F1473" s="77"/>
      <c r="G1473" s="104"/>
      <c r="H1473" s="121"/>
      <c r="I1473" s="107"/>
      <c r="J1473" s="352"/>
      <c r="K1473" s="69"/>
      <c r="L1473" s="286"/>
      <c r="M1473" s="116"/>
      <c r="N1473" s="213"/>
    </row>
    <row r="1474" spans="2:14" ht="15" x14ac:dyDescent="0.25">
      <c r="B1474" s="65"/>
      <c r="C1474" s="66"/>
      <c r="D1474" s="109"/>
      <c r="E1474" s="68"/>
      <c r="F1474" s="77"/>
      <c r="G1474" s="104"/>
      <c r="H1474" s="121"/>
      <c r="I1474" s="107"/>
      <c r="J1474" s="352"/>
      <c r="K1474" s="69"/>
      <c r="L1474" s="286"/>
      <c r="M1474" s="116"/>
      <c r="N1474" s="213"/>
    </row>
    <row r="1475" spans="2:14" ht="15" x14ac:dyDescent="0.25">
      <c r="B1475" s="65"/>
      <c r="C1475" s="66"/>
      <c r="D1475" s="109"/>
      <c r="E1475" s="68"/>
      <c r="F1475" s="77"/>
      <c r="G1475" s="311"/>
      <c r="H1475" s="121"/>
      <c r="I1475" s="107"/>
      <c r="J1475" s="352"/>
      <c r="K1475" s="69"/>
      <c r="L1475" s="286"/>
      <c r="M1475" s="116"/>
      <c r="N1475" s="213"/>
    </row>
    <row r="1476" spans="2:14" ht="15" x14ac:dyDescent="0.25">
      <c r="B1476" s="65"/>
      <c r="C1476" s="66"/>
      <c r="D1476" s="109"/>
      <c r="E1476" s="68"/>
      <c r="F1476" s="77"/>
      <c r="G1476" s="297"/>
      <c r="H1476" s="121"/>
      <c r="I1476" s="107"/>
      <c r="J1476" s="352"/>
      <c r="K1476" s="69"/>
      <c r="L1476" s="286"/>
      <c r="M1476" s="116"/>
      <c r="N1476" s="213"/>
    </row>
    <row r="1477" spans="2:14" ht="15" x14ac:dyDescent="0.25">
      <c r="B1477" s="65"/>
      <c r="C1477" s="66"/>
      <c r="D1477" s="109"/>
      <c r="E1477" s="68"/>
      <c r="F1477" s="77"/>
      <c r="G1477" s="104"/>
      <c r="H1477" s="121"/>
      <c r="I1477" s="107"/>
      <c r="J1477" s="352"/>
      <c r="K1477" s="69"/>
      <c r="L1477" s="286"/>
      <c r="M1477" s="116"/>
      <c r="N1477" s="213"/>
    </row>
    <row r="1478" spans="2:14" ht="15" x14ac:dyDescent="0.25">
      <c r="B1478" s="65"/>
      <c r="C1478" s="66"/>
      <c r="D1478" s="109"/>
      <c r="E1478" s="68"/>
      <c r="F1478" s="77"/>
      <c r="G1478" s="297"/>
      <c r="H1478" s="121"/>
      <c r="I1478" s="107"/>
      <c r="J1478" s="352"/>
      <c r="K1478" s="69"/>
      <c r="L1478" s="286"/>
      <c r="M1478" s="116"/>
      <c r="N1478" s="213"/>
    </row>
    <row r="1479" spans="2:14" ht="15" x14ac:dyDescent="0.25">
      <c r="B1479" s="91"/>
      <c r="C1479" s="78"/>
      <c r="D1479" s="109"/>
      <c r="E1479" s="68"/>
      <c r="F1479" s="77"/>
      <c r="G1479" s="312"/>
      <c r="H1479" s="121"/>
      <c r="I1479" s="107"/>
      <c r="J1479" s="352"/>
      <c r="K1479" s="69"/>
      <c r="L1479" s="286"/>
      <c r="M1479" s="116"/>
      <c r="N1479" s="213"/>
    </row>
    <row r="1480" spans="2:14" ht="15" x14ac:dyDescent="0.25">
      <c r="B1480" s="91"/>
      <c r="C1480" s="66"/>
      <c r="D1480" s="109"/>
      <c r="E1480" s="68"/>
      <c r="F1480" s="77"/>
      <c r="G1480" s="104"/>
      <c r="H1480" s="121"/>
      <c r="I1480" s="107"/>
      <c r="J1480" s="352"/>
      <c r="K1480" s="69"/>
      <c r="L1480" s="286"/>
      <c r="M1480" s="116"/>
      <c r="N1480" s="213"/>
    </row>
    <row r="1481" spans="2:14" ht="15" x14ac:dyDescent="0.25">
      <c r="B1481" s="91"/>
      <c r="C1481" s="66"/>
      <c r="D1481" s="109"/>
      <c r="E1481" s="68"/>
      <c r="F1481" s="68"/>
      <c r="G1481" s="104"/>
      <c r="H1481" s="121"/>
      <c r="I1481" s="107"/>
      <c r="J1481" s="352"/>
      <c r="K1481" s="69"/>
      <c r="L1481" s="286"/>
      <c r="M1481" s="116"/>
      <c r="N1481" s="213"/>
    </row>
    <row r="1482" spans="2:14" ht="15" x14ac:dyDescent="0.25">
      <c r="B1482" s="91"/>
      <c r="C1482" s="66"/>
      <c r="D1482" s="109"/>
      <c r="E1482" s="68"/>
      <c r="F1482" s="77"/>
      <c r="G1482" s="297"/>
      <c r="H1482" s="121"/>
      <c r="I1482" s="107"/>
      <c r="J1482" s="352"/>
      <c r="K1482" s="69"/>
      <c r="L1482" s="286"/>
      <c r="M1482" s="116"/>
      <c r="N1482" s="213"/>
    </row>
    <row r="1483" spans="2:14" ht="15" x14ac:dyDescent="0.25">
      <c r="B1483" s="91"/>
      <c r="C1483" s="66"/>
      <c r="D1483" s="109"/>
      <c r="E1483" s="68"/>
      <c r="F1483" s="77"/>
      <c r="G1483" s="104"/>
      <c r="H1483" s="121"/>
      <c r="I1483" s="107"/>
      <c r="J1483" s="352"/>
      <c r="K1483" s="69"/>
      <c r="L1483" s="286"/>
      <c r="M1483" s="116"/>
      <c r="N1483" s="213"/>
    </row>
    <row r="1484" spans="2:14" ht="15" x14ac:dyDescent="0.25">
      <c r="B1484" s="91"/>
      <c r="C1484" s="66"/>
      <c r="D1484" s="109"/>
      <c r="E1484" s="68"/>
      <c r="F1484" s="77"/>
      <c r="G1484" s="104"/>
      <c r="H1484" s="121"/>
      <c r="I1484" s="107"/>
      <c r="J1484" s="352"/>
      <c r="K1484" s="69"/>
      <c r="L1484" s="286"/>
      <c r="M1484" s="116"/>
      <c r="N1484" s="213"/>
    </row>
    <row r="1485" spans="2:14" ht="15" x14ac:dyDescent="0.25">
      <c r="B1485" s="91"/>
      <c r="C1485" s="66"/>
      <c r="D1485" s="109"/>
      <c r="E1485" s="68"/>
      <c r="F1485" s="77"/>
      <c r="G1485" s="104"/>
      <c r="H1485" s="121"/>
      <c r="I1485" s="107"/>
      <c r="J1485" s="352"/>
      <c r="K1485" s="69"/>
      <c r="L1485" s="286"/>
      <c r="M1485" s="116"/>
      <c r="N1485" s="213"/>
    </row>
    <row r="1486" spans="2:14" ht="15" x14ac:dyDescent="0.25">
      <c r="B1486" s="65"/>
      <c r="C1486" s="78"/>
      <c r="D1486" s="109"/>
      <c r="E1486" s="68"/>
      <c r="F1486" s="77"/>
      <c r="G1486" s="312"/>
      <c r="H1486" s="313"/>
      <c r="I1486" s="314"/>
      <c r="J1486" s="353"/>
      <c r="K1486" s="69"/>
      <c r="L1486" s="286"/>
      <c r="M1486" s="116"/>
      <c r="N1486" s="213"/>
    </row>
    <row r="1487" spans="2:14" ht="15" x14ac:dyDescent="0.25">
      <c r="B1487" s="65"/>
      <c r="C1487" s="66"/>
      <c r="D1487" s="109"/>
      <c r="E1487" s="68"/>
      <c r="F1487" s="77"/>
      <c r="G1487" s="104"/>
      <c r="H1487" s="121"/>
      <c r="I1487" s="107"/>
      <c r="J1487" s="352"/>
      <c r="K1487" s="69"/>
      <c r="L1487" s="286"/>
      <c r="M1487" s="116"/>
      <c r="N1487" s="213"/>
    </row>
    <row r="1488" spans="2:14" ht="15" x14ac:dyDescent="0.25">
      <c r="B1488" s="65"/>
      <c r="C1488" s="66"/>
      <c r="D1488" s="109"/>
      <c r="E1488" s="68"/>
      <c r="F1488" s="77"/>
      <c r="G1488" s="104"/>
      <c r="H1488" s="121"/>
      <c r="I1488" s="107"/>
      <c r="J1488" s="352"/>
      <c r="K1488" s="69"/>
      <c r="L1488" s="286"/>
      <c r="M1488" s="116"/>
      <c r="N1488" s="213"/>
    </row>
    <row r="1489" spans="2:14" ht="15" x14ac:dyDescent="0.25">
      <c r="B1489" s="65"/>
      <c r="C1489" s="66"/>
      <c r="D1489" s="109"/>
      <c r="E1489" s="68"/>
      <c r="F1489" s="77"/>
      <c r="G1489" s="104"/>
      <c r="H1489" s="121"/>
      <c r="I1489" s="107"/>
      <c r="J1489" s="352"/>
      <c r="K1489" s="69"/>
      <c r="L1489" s="286"/>
      <c r="M1489" s="116"/>
      <c r="N1489" s="213"/>
    </row>
    <row r="1490" spans="2:14" ht="15" x14ac:dyDescent="0.25">
      <c r="B1490" s="91"/>
      <c r="C1490" s="66"/>
      <c r="D1490" s="109"/>
      <c r="E1490" s="68"/>
      <c r="F1490" s="77"/>
      <c r="G1490" s="104"/>
      <c r="H1490" s="121"/>
      <c r="I1490" s="107"/>
      <c r="J1490" s="352"/>
      <c r="K1490" s="69"/>
      <c r="L1490" s="286"/>
      <c r="M1490" s="116"/>
      <c r="N1490" s="213"/>
    </row>
    <row r="1491" spans="2:14" ht="15" x14ac:dyDescent="0.25">
      <c r="B1491" s="91"/>
      <c r="C1491" s="66"/>
      <c r="D1491" s="109"/>
      <c r="E1491" s="68"/>
      <c r="F1491" s="77"/>
      <c r="G1491" s="104"/>
      <c r="H1491" s="121"/>
      <c r="I1491" s="107"/>
      <c r="J1491" s="352"/>
      <c r="K1491" s="69"/>
      <c r="L1491" s="286"/>
      <c r="M1491" s="116"/>
      <c r="N1491" s="213"/>
    </row>
    <row r="1492" spans="2:14" ht="15" x14ac:dyDescent="0.25">
      <c r="B1492" s="91"/>
      <c r="C1492" s="78"/>
      <c r="D1492" s="109"/>
      <c r="E1492" s="68"/>
      <c r="F1492" s="77"/>
      <c r="G1492" s="312"/>
      <c r="H1492" s="313"/>
      <c r="I1492" s="314"/>
      <c r="J1492" s="353"/>
      <c r="K1492" s="69"/>
      <c r="L1492" s="286"/>
      <c r="M1492" s="116"/>
      <c r="N1492" s="213"/>
    </row>
    <row r="1493" spans="2:14" ht="15" x14ac:dyDescent="0.25">
      <c r="B1493" s="91"/>
      <c r="C1493" s="66"/>
      <c r="D1493" s="109"/>
      <c r="E1493" s="68"/>
      <c r="F1493" s="77"/>
      <c r="G1493" s="104"/>
      <c r="H1493" s="121"/>
      <c r="I1493" s="107"/>
      <c r="J1493" s="352"/>
      <c r="K1493" s="69"/>
      <c r="L1493" s="286"/>
      <c r="M1493" s="116"/>
      <c r="N1493" s="213"/>
    </row>
    <row r="1494" spans="2:14" ht="15" x14ac:dyDescent="0.25">
      <c r="B1494" s="91"/>
      <c r="C1494" s="66"/>
      <c r="D1494" s="109"/>
      <c r="E1494" s="68"/>
      <c r="F1494" s="77"/>
      <c r="G1494" s="104"/>
      <c r="H1494" s="121"/>
      <c r="I1494" s="107"/>
      <c r="J1494" s="352"/>
      <c r="K1494" s="69"/>
      <c r="L1494" s="286"/>
      <c r="M1494" s="116"/>
      <c r="N1494" s="213"/>
    </row>
    <row r="1495" spans="2:14" ht="15" x14ac:dyDescent="0.25">
      <c r="B1495" s="91"/>
      <c r="C1495" s="78"/>
      <c r="D1495" s="109"/>
      <c r="E1495" s="68"/>
      <c r="F1495" s="77"/>
      <c r="G1495" s="312"/>
      <c r="H1495" s="121"/>
      <c r="I1495" s="107"/>
      <c r="J1495" s="352"/>
      <c r="K1495" s="69"/>
      <c r="L1495" s="286"/>
      <c r="M1495" s="116"/>
      <c r="N1495" s="213"/>
    </row>
    <row r="1496" spans="2:14" ht="15" x14ac:dyDescent="0.25">
      <c r="B1496" s="91"/>
      <c r="C1496" s="66"/>
      <c r="D1496" s="109"/>
      <c r="E1496" s="68"/>
      <c r="F1496" s="77"/>
      <c r="G1496" s="104"/>
      <c r="H1496" s="121"/>
      <c r="I1496" s="107"/>
      <c r="J1496" s="352"/>
      <c r="K1496" s="69"/>
      <c r="L1496" s="286"/>
      <c r="M1496" s="116"/>
      <c r="N1496" s="213"/>
    </row>
    <row r="1497" spans="2:14" ht="15" x14ac:dyDescent="0.25">
      <c r="B1497" s="91"/>
      <c r="C1497" s="78"/>
      <c r="D1497" s="109"/>
      <c r="E1497" s="68"/>
      <c r="F1497" s="77"/>
      <c r="G1497" s="312"/>
      <c r="H1497" s="121"/>
      <c r="I1497" s="107"/>
      <c r="J1497" s="352"/>
      <c r="K1497" s="69"/>
      <c r="L1497" s="286"/>
      <c r="M1497" s="116"/>
      <c r="N1497" s="213"/>
    </row>
    <row r="1498" spans="2:14" ht="15" x14ac:dyDescent="0.25">
      <c r="B1498" s="65"/>
      <c r="C1498" s="78"/>
      <c r="D1498" s="109"/>
      <c r="E1498" s="68"/>
      <c r="F1498" s="77"/>
      <c r="G1498" s="312"/>
      <c r="H1498" s="313"/>
      <c r="I1498" s="314"/>
      <c r="J1498" s="353"/>
      <c r="K1498" s="69"/>
      <c r="L1498" s="217"/>
      <c r="M1498" s="116"/>
      <c r="N1498" s="213"/>
    </row>
    <row r="1499" spans="2:14" ht="15.75" x14ac:dyDescent="0.25">
      <c r="B1499" s="315"/>
      <c r="C1499" s="78"/>
      <c r="D1499" s="109"/>
      <c r="E1499" s="68"/>
      <c r="F1499" s="77"/>
      <c r="G1499" s="312"/>
      <c r="H1499" s="313"/>
      <c r="I1499" s="314"/>
      <c r="J1499" s="353"/>
      <c r="K1499" s="69"/>
      <c r="L1499" s="217"/>
      <c r="M1499" s="116"/>
      <c r="N1499" s="213"/>
    </row>
    <row r="1500" spans="2:14" ht="15.75" x14ac:dyDescent="0.25">
      <c r="B1500" s="316"/>
      <c r="C1500" s="66"/>
      <c r="D1500" s="109"/>
      <c r="E1500" s="68"/>
      <c r="F1500" s="77"/>
      <c r="G1500" s="104"/>
      <c r="H1500" s="121"/>
      <c r="I1500" s="107"/>
      <c r="J1500" s="352"/>
      <c r="K1500" s="69"/>
      <c r="L1500" s="126"/>
      <c r="M1500" s="116"/>
      <c r="N1500" s="218"/>
    </row>
    <row r="1501" spans="2:14" ht="15.75" x14ac:dyDescent="0.25">
      <c r="B1501" s="316"/>
      <c r="C1501" s="78"/>
      <c r="D1501" s="109"/>
      <c r="E1501" s="68"/>
      <c r="F1501" s="77"/>
      <c r="G1501" s="312"/>
      <c r="H1501" s="313"/>
      <c r="I1501" s="314"/>
      <c r="J1501" s="353"/>
      <c r="K1501" s="69"/>
      <c r="L1501" s="126"/>
      <c r="M1501" s="116"/>
      <c r="N1501" s="218"/>
    </row>
    <row r="1502" spans="2:14" ht="15.75" x14ac:dyDescent="0.25">
      <c r="B1502" s="315"/>
      <c r="C1502" s="78"/>
      <c r="D1502" s="109"/>
      <c r="E1502" s="68"/>
      <c r="F1502" s="77"/>
      <c r="G1502" s="312"/>
      <c r="H1502" s="313"/>
      <c r="I1502" s="314"/>
      <c r="J1502" s="353"/>
      <c r="K1502" s="69"/>
      <c r="L1502" s="217"/>
      <c r="M1502" s="116"/>
      <c r="N1502" s="213"/>
    </row>
    <row r="1503" spans="2:14" ht="15" x14ac:dyDescent="0.25">
      <c r="B1503" s="91"/>
      <c r="C1503" s="66"/>
      <c r="D1503" s="109"/>
      <c r="E1503" s="68"/>
      <c r="F1503" s="77"/>
      <c r="G1503" s="104"/>
      <c r="H1503" s="121"/>
      <c r="I1503" s="107"/>
      <c r="J1503" s="352"/>
      <c r="K1503" s="69"/>
      <c r="L1503" s="126"/>
      <c r="M1503" s="116"/>
      <c r="N1503" s="218"/>
    </row>
    <row r="1504" spans="2:14" ht="15" x14ac:dyDescent="0.25">
      <c r="B1504" s="91"/>
      <c r="C1504" s="317"/>
      <c r="D1504" s="65"/>
      <c r="E1504" s="68"/>
      <c r="F1504" s="117"/>
      <c r="G1504" s="117"/>
      <c r="H1504" s="121"/>
      <c r="I1504" s="107"/>
      <c r="J1504" s="352"/>
      <c r="K1504" s="69"/>
      <c r="L1504" s="126"/>
      <c r="M1504" s="116"/>
      <c r="N1504" s="218"/>
    </row>
    <row r="1505" spans="2:14" ht="15" x14ac:dyDescent="0.25">
      <c r="B1505" s="91"/>
      <c r="C1505" s="66"/>
      <c r="D1505" s="109"/>
      <c r="E1505" s="68"/>
      <c r="F1505" s="77"/>
      <c r="G1505" s="104"/>
      <c r="H1505" s="121"/>
      <c r="I1505" s="107"/>
      <c r="J1505" s="352"/>
      <c r="K1505" s="69"/>
      <c r="L1505" s="126"/>
      <c r="M1505" s="116"/>
      <c r="N1505" s="213"/>
    </row>
    <row r="1506" spans="2:14" ht="15" x14ac:dyDescent="0.25">
      <c r="B1506" s="91"/>
      <c r="C1506" s="66"/>
      <c r="D1506" s="109"/>
      <c r="E1506" s="68"/>
      <c r="F1506" s="77"/>
      <c r="G1506" s="104"/>
      <c r="H1506" s="121"/>
      <c r="I1506" s="107"/>
      <c r="J1506" s="352"/>
      <c r="K1506" s="69"/>
      <c r="L1506" s="126"/>
      <c r="M1506" s="116"/>
      <c r="N1506" s="213"/>
    </row>
    <row r="1507" spans="2:14" ht="15" x14ac:dyDescent="0.25">
      <c r="B1507" s="65"/>
      <c r="C1507" s="66"/>
      <c r="D1507" s="109"/>
      <c r="E1507" s="68"/>
      <c r="F1507" s="77"/>
      <c r="G1507" s="104"/>
      <c r="H1507" s="121"/>
      <c r="I1507" s="107"/>
      <c r="J1507" s="352"/>
      <c r="K1507" s="69"/>
      <c r="L1507" s="126"/>
      <c r="M1507" s="116"/>
      <c r="N1507" s="213"/>
    </row>
    <row r="1508" spans="2:14" ht="15" x14ac:dyDescent="0.25">
      <c r="B1508" s="65"/>
      <c r="C1508" s="66"/>
      <c r="D1508" s="109"/>
      <c r="E1508" s="68"/>
      <c r="F1508" s="77"/>
      <c r="G1508" s="104"/>
      <c r="H1508" s="121"/>
      <c r="I1508" s="107"/>
      <c r="J1508" s="352"/>
      <c r="K1508" s="69"/>
      <c r="L1508" s="126"/>
      <c r="M1508" s="116"/>
      <c r="N1508" s="213"/>
    </row>
    <row r="1509" spans="2:14" ht="15" x14ac:dyDescent="0.25">
      <c r="B1509" s="65"/>
      <c r="C1509" s="66"/>
      <c r="D1509" s="109"/>
      <c r="E1509" s="68"/>
      <c r="F1509" s="77"/>
      <c r="G1509" s="104"/>
      <c r="H1509" s="121"/>
      <c r="I1509" s="107"/>
      <c r="J1509" s="352"/>
      <c r="K1509" s="69"/>
      <c r="L1509" s="126"/>
      <c r="M1509" s="116"/>
      <c r="N1509" s="213"/>
    </row>
    <row r="1510" spans="2:14" ht="15" x14ac:dyDescent="0.25">
      <c r="B1510" s="65"/>
      <c r="C1510" s="78"/>
      <c r="D1510" s="109"/>
      <c r="E1510" s="68"/>
      <c r="F1510" s="77"/>
      <c r="G1510" s="312"/>
      <c r="H1510" s="313"/>
      <c r="I1510" s="107"/>
      <c r="J1510" s="352"/>
      <c r="K1510" s="69"/>
      <c r="L1510" s="126"/>
      <c r="M1510" s="116"/>
      <c r="N1510" s="213"/>
    </row>
    <row r="1511" spans="2:14" ht="15" x14ac:dyDescent="0.25">
      <c r="B1511" s="65"/>
      <c r="C1511" s="78"/>
      <c r="D1511" s="109"/>
      <c r="E1511" s="68"/>
      <c r="F1511" s="77"/>
      <c r="G1511" s="312"/>
      <c r="H1511" s="313"/>
      <c r="I1511" s="314"/>
      <c r="J1511" s="353"/>
      <c r="K1511" s="69"/>
      <c r="L1511" s="126"/>
      <c r="M1511" s="116"/>
      <c r="N1511" s="213"/>
    </row>
    <row r="1512" spans="2:14" ht="15" x14ac:dyDescent="0.25">
      <c r="B1512" s="65"/>
      <c r="C1512" s="66"/>
      <c r="D1512" s="109"/>
      <c r="E1512" s="68"/>
      <c r="F1512" s="77"/>
      <c r="G1512" s="104"/>
      <c r="H1512" s="121"/>
      <c r="I1512" s="107"/>
      <c r="J1512" s="352"/>
      <c r="K1512" s="69"/>
      <c r="L1512" s="126"/>
      <c r="M1512" s="116"/>
      <c r="N1512" s="213"/>
    </row>
    <row r="1513" spans="2:14" ht="15" x14ac:dyDescent="0.25">
      <c r="B1513" s="65"/>
      <c r="C1513" s="66"/>
      <c r="D1513" s="109"/>
      <c r="E1513" s="68"/>
      <c r="F1513" s="77"/>
      <c r="G1513" s="104"/>
      <c r="H1513" s="121"/>
      <c r="I1513" s="107"/>
      <c r="J1513" s="352"/>
      <c r="K1513" s="69"/>
      <c r="L1513" s="126"/>
      <c r="M1513" s="116"/>
      <c r="N1513" s="213"/>
    </row>
    <row r="1514" spans="2:14" ht="15" x14ac:dyDescent="0.25">
      <c r="B1514" s="65"/>
      <c r="C1514" s="66"/>
      <c r="D1514" s="109"/>
      <c r="E1514" s="68"/>
      <c r="F1514" s="77"/>
      <c r="G1514" s="104"/>
      <c r="H1514" s="121"/>
      <c r="I1514" s="107"/>
      <c r="J1514" s="352"/>
      <c r="K1514" s="69"/>
      <c r="L1514" s="217"/>
      <c r="M1514" s="116"/>
      <c r="N1514" s="213"/>
    </row>
    <row r="1515" spans="2:14" ht="15" x14ac:dyDescent="0.25">
      <c r="B1515" s="65"/>
      <c r="C1515" s="78"/>
      <c r="D1515" s="109"/>
      <c r="E1515" s="68"/>
      <c r="F1515" s="77"/>
      <c r="G1515" s="312"/>
      <c r="H1515" s="313"/>
      <c r="I1515" s="314"/>
      <c r="J1515" s="353"/>
      <c r="K1515" s="69"/>
      <c r="L1515" s="217"/>
      <c r="M1515" s="116"/>
      <c r="N1515" s="213"/>
    </row>
    <row r="1516" spans="2:14" ht="15" x14ac:dyDescent="0.25">
      <c r="B1516" s="65"/>
      <c r="C1516" s="66"/>
      <c r="D1516" s="109"/>
      <c r="E1516" s="68"/>
      <c r="F1516" s="77"/>
      <c r="G1516" s="104"/>
      <c r="H1516" s="121"/>
      <c r="I1516" s="107"/>
      <c r="J1516" s="352"/>
      <c r="K1516" s="69"/>
      <c r="L1516" s="217"/>
      <c r="M1516" s="116"/>
      <c r="N1516" s="213"/>
    </row>
    <row r="1517" spans="2:14" ht="15" x14ac:dyDescent="0.25">
      <c r="B1517" s="65"/>
      <c r="C1517" s="78"/>
      <c r="D1517" s="109"/>
      <c r="E1517" s="68"/>
      <c r="F1517" s="77"/>
      <c r="G1517" s="312"/>
      <c r="H1517" s="313"/>
      <c r="I1517" s="107"/>
      <c r="J1517" s="352"/>
      <c r="K1517" s="69"/>
      <c r="L1517" s="286"/>
      <c r="M1517" s="116"/>
      <c r="N1517" s="213"/>
    </row>
    <row r="1518" spans="2:14" ht="15" x14ac:dyDescent="0.25">
      <c r="B1518" s="65"/>
      <c r="C1518" s="78"/>
      <c r="D1518" s="109"/>
      <c r="E1518" s="68"/>
      <c r="F1518" s="77"/>
      <c r="G1518" s="312"/>
      <c r="H1518" s="313"/>
      <c r="I1518" s="314"/>
      <c r="J1518" s="353"/>
      <c r="K1518" s="69"/>
      <c r="L1518" s="217"/>
      <c r="M1518" s="116"/>
      <c r="N1518" s="213"/>
    </row>
    <row r="1519" spans="2:14" ht="15" x14ac:dyDescent="0.25">
      <c r="B1519" s="65"/>
      <c r="C1519" s="78"/>
      <c r="D1519" s="109"/>
      <c r="E1519" s="68"/>
      <c r="F1519" s="77"/>
      <c r="G1519" s="312"/>
      <c r="H1519" s="313"/>
      <c r="I1519" s="314"/>
      <c r="J1519" s="353"/>
      <c r="K1519" s="69"/>
      <c r="L1519" s="217"/>
      <c r="M1519" s="116"/>
      <c r="N1519" s="213"/>
    </row>
    <row r="1520" spans="2:14" ht="15" x14ac:dyDescent="0.25">
      <c r="B1520" s="65"/>
      <c r="C1520" s="78"/>
      <c r="D1520" s="109"/>
      <c r="E1520" s="68"/>
      <c r="F1520" s="77"/>
      <c r="G1520" s="312"/>
      <c r="H1520" s="313"/>
      <c r="I1520" s="314"/>
      <c r="J1520" s="353"/>
      <c r="K1520" s="69"/>
      <c r="L1520" s="217"/>
      <c r="M1520" s="116"/>
      <c r="N1520" s="213"/>
    </row>
    <row r="1521" spans="2:14" ht="15" x14ac:dyDescent="0.25">
      <c r="B1521" s="65"/>
      <c r="C1521" s="78"/>
      <c r="D1521" s="109"/>
      <c r="E1521" s="68"/>
      <c r="F1521" s="77"/>
      <c r="G1521" s="312"/>
      <c r="H1521" s="313"/>
      <c r="I1521" s="314"/>
      <c r="J1521" s="353"/>
      <c r="K1521" s="69"/>
      <c r="L1521" s="217"/>
      <c r="M1521" s="116"/>
      <c r="N1521" s="213"/>
    </row>
    <row r="1522" spans="2:14" ht="15" x14ac:dyDescent="0.25">
      <c r="B1522" s="65"/>
      <c r="C1522" s="78"/>
      <c r="D1522" s="109"/>
      <c r="E1522" s="68"/>
      <c r="F1522" s="77"/>
      <c r="G1522" s="312"/>
      <c r="H1522" s="313"/>
      <c r="I1522" s="314"/>
      <c r="J1522" s="353"/>
      <c r="K1522" s="69"/>
      <c r="L1522" s="217"/>
      <c r="M1522" s="116"/>
      <c r="N1522" s="213"/>
    </row>
    <row r="1523" spans="2:14" ht="15" x14ac:dyDescent="0.25">
      <c r="B1523" s="65"/>
      <c r="C1523" s="78"/>
      <c r="D1523" s="109"/>
      <c r="E1523" s="68"/>
      <c r="F1523" s="77"/>
      <c r="G1523" s="312"/>
      <c r="H1523" s="313"/>
      <c r="I1523" s="314"/>
      <c r="J1523" s="353"/>
      <c r="K1523" s="69"/>
      <c r="L1523" s="217"/>
      <c r="M1523" s="116"/>
      <c r="N1523" s="213"/>
    </row>
    <row r="1524" spans="2:14" ht="15" x14ac:dyDescent="0.25">
      <c r="B1524" s="91"/>
      <c r="C1524" s="66"/>
      <c r="D1524" s="109"/>
      <c r="E1524" s="68"/>
      <c r="F1524" s="77"/>
      <c r="G1524" s="104"/>
      <c r="H1524" s="121"/>
      <c r="I1524" s="107"/>
      <c r="J1524" s="352"/>
      <c r="K1524" s="69"/>
      <c r="L1524" s="126"/>
      <c r="M1524" s="116"/>
      <c r="N1524" s="218"/>
    </row>
    <row r="1525" spans="2:14" ht="15" x14ac:dyDescent="0.25">
      <c r="B1525" s="91"/>
      <c r="C1525" s="66"/>
      <c r="D1525" s="109"/>
      <c r="E1525" s="68"/>
      <c r="F1525" s="77"/>
      <c r="G1525" s="104"/>
      <c r="H1525" s="123"/>
      <c r="I1525" s="107"/>
      <c r="J1525" s="352"/>
      <c r="K1525" s="69"/>
      <c r="L1525" s="126"/>
      <c r="M1525" s="116"/>
      <c r="N1525" s="218"/>
    </row>
    <row r="1526" spans="2:14" ht="15" x14ac:dyDescent="0.25">
      <c r="B1526" s="91"/>
      <c r="C1526" s="66"/>
      <c r="D1526" s="109"/>
      <c r="E1526" s="68"/>
      <c r="F1526" s="77"/>
      <c r="G1526" s="104"/>
      <c r="H1526" s="121"/>
      <c r="I1526" s="107"/>
      <c r="J1526" s="352"/>
      <c r="K1526" s="80"/>
      <c r="L1526" s="126"/>
      <c r="M1526" s="117"/>
      <c r="N1526" s="218"/>
    </row>
    <row r="1527" spans="2:14" ht="15" x14ac:dyDescent="0.25">
      <c r="B1527" s="37"/>
      <c r="C1527" s="66"/>
      <c r="D1527" s="109"/>
      <c r="E1527" s="68"/>
      <c r="F1527" s="77"/>
      <c r="G1527" s="104"/>
      <c r="H1527" s="123"/>
      <c r="I1527" s="107"/>
      <c r="J1527" s="352"/>
      <c r="K1527" s="80"/>
      <c r="L1527" s="126"/>
      <c r="M1527" s="116"/>
      <c r="N1527" s="218"/>
    </row>
    <row r="1528" spans="2:14" ht="15" x14ac:dyDescent="0.25">
      <c r="B1528" s="37"/>
      <c r="C1528" s="66"/>
      <c r="D1528" s="109"/>
      <c r="E1528" s="68"/>
      <c r="F1528" s="68"/>
      <c r="G1528" s="104"/>
      <c r="H1528" s="121"/>
      <c r="I1528" s="107"/>
      <c r="J1528" s="352"/>
      <c r="K1528" s="69"/>
      <c r="L1528" s="126"/>
      <c r="M1528" s="116"/>
      <c r="N1528" s="218"/>
    </row>
    <row r="1529" spans="2:14" ht="15" x14ac:dyDescent="0.25">
      <c r="B1529" s="37"/>
      <c r="C1529" s="317"/>
      <c r="D1529" s="65"/>
      <c r="E1529" s="68"/>
      <c r="F1529" s="117"/>
      <c r="G1529" s="117"/>
      <c r="H1529" s="121"/>
      <c r="I1529" s="107"/>
      <c r="J1529" s="352"/>
      <c r="K1529" s="69"/>
      <c r="L1529" s="126"/>
      <c r="M1529" s="116"/>
      <c r="N1529" s="218"/>
    </row>
    <row r="1530" spans="2:14" ht="15" x14ac:dyDescent="0.25">
      <c r="B1530" s="37"/>
      <c r="C1530" s="66"/>
      <c r="D1530" s="109"/>
      <c r="E1530" s="68"/>
      <c r="F1530" s="77"/>
      <c r="G1530" s="104"/>
      <c r="H1530" s="121"/>
      <c r="I1530" s="107"/>
      <c r="J1530" s="352"/>
      <c r="K1530" s="69"/>
      <c r="L1530" s="126"/>
      <c r="M1530" s="116"/>
      <c r="N1530" s="218"/>
    </row>
    <row r="1531" spans="2:14" ht="15" x14ac:dyDescent="0.25">
      <c r="B1531" s="37"/>
      <c r="C1531" s="66"/>
      <c r="D1531" s="109"/>
      <c r="E1531" s="68"/>
      <c r="F1531" s="77"/>
      <c r="G1531" s="104"/>
      <c r="H1531" s="121"/>
      <c r="I1531" s="107"/>
      <c r="J1531" s="352"/>
      <c r="K1531" s="69"/>
      <c r="L1531" s="126"/>
      <c r="M1531" s="116"/>
      <c r="N1531" s="218"/>
    </row>
    <row r="1532" spans="2:14" ht="15" x14ac:dyDescent="0.25">
      <c r="B1532" s="37"/>
      <c r="C1532" s="66"/>
      <c r="D1532" s="109"/>
      <c r="E1532" s="68"/>
      <c r="F1532" s="77"/>
      <c r="G1532" s="104"/>
      <c r="H1532" s="121"/>
      <c r="I1532" s="107"/>
      <c r="J1532" s="352"/>
      <c r="K1532" s="69"/>
      <c r="L1532" s="126"/>
      <c r="M1532" s="116"/>
      <c r="N1532" s="218"/>
    </row>
    <row r="1533" spans="2:14" ht="15" x14ac:dyDescent="0.25">
      <c r="B1533" s="37"/>
      <c r="C1533" s="66"/>
      <c r="D1533" s="109"/>
      <c r="E1533" s="68"/>
      <c r="F1533" s="77"/>
      <c r="G1533" s="104"/>
      <c r="H1533" s="121"/>
      <c r="I1533" s="107"/>
      <c r="J1533" s="352"/>
      <c r="K1533" s="69"/>
      <c r="L1533" s="126"/>
      <c r="M1533" s="116"/>
      <c r="N1533" s="218"/>
    </row>
    <row r="1534" spans="2:14" ht="15" x14ac:dyDescent="0.25">
      <c r="B1534" s="37"/>
      <c r="C1534" s="66"/>
      <c r="D1534" s="109"/>
      <c r="E1534" s="68"/>
      <c r="F1534" s="77"/>
      <c r="G1534" s="104"/>
      <c r="H1534" s="121"/>
      <c r="I1534" s="107"/>
      <c r="J1534" s="352"/>
      <c r="K1534" s="69"/>
      <c r="L1534" s="126"/>
      <c r="M1534" s="116"/>
      <c r="N1534" s="218"/>
    </row>
    <row r="1535" spans="2:14" ht="15" x14ac:dyDescent="0.25">
      <c r="B1535" s="37"/>
      <c r="C1535" s="66"/>
      <c r="D1535" s="109"/>
      <c r="E1535" s="68"/>
      <c r="F1535" s="77"/>
      <c r="G1535" s="104"/>
      <c r="H1535" s="121"/>
      <c r="I1535" s="107"/>
      <c r="J1535" s="352"/>
      <c r="K1535" s="69"/>
      <c r="L1535" s="126"/>
      <c r="M1535" s="116"/>
      <c r="N1535" s="218"/>
    </row>
    <row r="1536" spans="2:14" ht="15" x14ac:dyDescent="0.25">
      <c r="B1536" s="65"/>
      <c r="C1536" s="78"/>
      <c r="D1536" s="109"/>
      <c r="E1536" s="68"/>
      <c r="F1536" s="77"/>
      <c r="G1536" s="312"/>
      <c r="H1536" s="313"/>
      <c r="I1536" s="314"/>
      <c r="J1536" s="353"/>
      <c r="K1536" s="69"/>
      <c r="L1536" s="217"/>
      <c r="M1536" s="116"/>
      <c r="N1536" s="213"/>
    </row>
    <row r="1537" spans="2:14" ht="15" x14ac:dyDescent="0.25">
      <c r="B1537" s="91"/>
      <c r="C1537" s="66"/>
      <c r="D1537" s="109"/>
      <c r="E1537" s="68"/>
      <c r="F1537" s="77"/>
      <c r="G1537" s="104"/>
      <c r="H1537" s="121"/>
      <c r="I1537" s="107"/>
      <c r="J1537" s="352"/>
      <c r="K1537" s="69"/>
      <c r="L1537" s="126"/>
      <c r="M1537" s="116"/>
      <c r="N1537" s="218"/>
    </row>
    <row r="1538" spans="2:14" ht="15" x14ac:dyDescent="0.25">
      <c r="B1538" s="65"/>
      <c r="C1538" s="78"/>
      <c r="D1538" s="109"/>
      <c r="E1538" s="68"/>
      <c r="F1538" s="77"/>
      <c r="G1538" s="312"/>
      <c r="H1538" s="313"/>
      <c r="I1538" s="314"/>
      <c r="J1538" s="353"/>
      <c r="K1538" s="69"/>
      <c r="L1538" s="217"/>
      <c r="M1538" s="116"/>
      <c r="N1538" s="213"/>
    </row>
    <row r="1539" spans="2:14" ht="15" x14ac:dyDescent="0.25">
      <c r="B1539" s="91"/>
      <c r="C1539" s="66"/>
      <c r="D1539" s="109"/>
      <c r="E1539" s="68"/>
      <c r="F1539" s="77"/>
      <c r="G1539" s="104"/>
      <c r="H1539" s="121"/>
      <c r="I1539" s="107"/>
      <c r="J1539" s="352"/>
      <c r="K1539" s="69"/>
      <c r="L1539" s="126"/>
      <c r="M1539" s="116"/>
      <c r="N1539" s="218"/>
    </row>
    <row r="1540" spans="2:14" ht="15" x14ac:dyDescent="0.25">
      <c r="B1540" s="91"/>
      <c r="C1540" s="66"/>
      <c r="D1540" s="109"/>
      <c r="E1540" s="68"/>
      <c r="F1540" s="77"/>
      <c r="G1540" s="104"/>
      <c r="H1540" s="121"/>
      <c r="I1540" s="107"/>
      <c r="J1540" s="352"/>
      <c r="K1540" s="69"/>
      <c r="L1540" s="126"/>
      <c r="M1540" s="116"/>
      <c r="N1540" s="218"/>
    </row>
    <row r="1541" spans="2:14" ht="15" x14ac:dyDescent="0.25">
      <c r="B1541" s="91"/>
      <c r="C1541" s="78"/>
      <c r="D1541" s="109"/>
      <c r="E1541" s="68"/>
      <c r="F1541" s="77"/>
      <c r="G1541" s="312"/>
      <c r="H1541" s="313"/>
      <c r="I1541" s="107"/>
      <c r="J1541" s="352"/>
      <c r="K1541" s="69"/>
      <c r="L1541" s="126"/>
      <c r="M1541" s="116"/>
      <c r="N1541" s="218"/>
    </row>
    <row r="1542" spans="2:14" ht="15" x14ac:dyDescent="0.25">
      <c r="B1542" s="65"/>
      <c r="C1542" s="78"/>
      <c r="D1542" s="109"/>
      <c r="E1542" s="68"/>
      <c r="F1542" s="77"/>
      <c r="G1542" s="312"/>
      <c r="H1542" s="313"/>
      <c r="I1542" s="314"/>
      <c r="J1542" s="353"/>
      <c r="K1542" s="69"/>
      <c r="L1542" s="217"/>
      <c r="M1542" s="116"/>
      <c r="N1542" s="213"/>
    </row>
    <row r="1543" spans="2:14" ht="15" x14ac:dyDescent="0.25">
      <c r="B1543" s="65"/>
      <c r="C1543" s="78"/>
      <c r="D1543" s="109"/>
      <c r="E1543" s="68"/>
      <c r="F1543" s="77"/>
      <c r="G1543" s="312"/>
      <c r="H1543" s="313"/>
      <c r="I1543" s="314"/>
      <c r="J1543" s="353"/>
      <c r="K1543" s="69"/>
      <c r="L1543" s="217"/>
      <c r="M1543" s="116"/>
      <c r="N1543" s="213"/>
    </row>
    <row r="1544" spans="2:14" ht="15" x14ac:dyDescent="0.25">
      <c r="B1544" s="65"/>
      <c r="C1544" s="78"/>
      <c r="D1544" s="109"/>
      <c r="E1544" s="68"/>
      <c r="F1544" s="77"/>
      <c r="G1544" s="312"/>
      <c r="H1544" s="313"/>
      <c r="I1544" s="314"/>
      <c r="J1544" s="353"/>
      <c r="K1544" s="69"/>
      <c r="L1544" s="217"/>
      <c r="M1544" s="116"/>
      <c r="N1544" s="213"/>
    </row>
    <row r="1545" spans="2:14" ht="15" x14ac:dyDescent="0.25">
      <c r="B1545" s="65"/>
      <c r="C1545" s="78"/>
      <c r="D1545" s="109"/>
      <c r="E1545" s="68"/>
      <c r="F1545" s="77"/>
      <c r="G1545" s="312"/>
      <c r="H1545" s="313"/>
      <c r="I1545" s="314"/>
      <c r="J1545" s="353"/>
      <c r="K1545" s="69"/>
      <c r="L1545" s="217"/>
      <c r="M1545" s="116"/>
      <c r="N1545" s="213"/>
    </row>
    <row r="1546" spans="2:14" ht="15" x14ac:dyDescent="0.25">
      <c r="B1546" s="65"/>
      <c r="C1546" s="78"/>
      <c r="D1546" s="109"/>
      <c r="E1546" s="68"/>
      <c r="F1546" s="77"/>
      <c r="G1546" s="312"/>
      <c r="H1546" s="313"/>
      <c r="I1546" s="314"/>
      <c r="J1546" s="353"/>
      <c r="K1546" s="69"/>
      <c r="L1546" s="217"/>
      <c r="M1546" s="116"/>
      <c r="N1546" s="213"/>
    </row>
    <row r="1547" spans="2:14" ht="15" x14ac:dyDescent="0.25">
      <c r="B1547" s="91"/>
      <c r="C1547" s="66"/>
      <c r="D1547" s="109"/>
      <c r="E1547" s="68"/>
      <c r="F1547" s="77"/>
      <c r="G1547" s="104"/>
      <c r="H1547" s="121"/>
      <c r="I1547" s="107"/>
      <c r="J1547" s="352"/>
      <c r="K1547" s="69"/>
      <c r="L1547" s="126"/>
      <c r="M1547" s="116"/>
      <c r="N1547" s="218"/>
    </row>
    <row r="1548" spans="2:14" ht="15" x14ac:dyDescent="0.25">
      <c r="B1548" s="91"/>
      <c r="C1548" s="66"/>
      <c r="D1548" s="109"/>
      <c r="E1548" s="68"/>
      <c r="F1548" s="77"/>
      <c r="G1548" s="104"/>
      <c r="H1548" s="121"/>
      <c r="I1548" s="107"/>
      <c r="J1548" s="352"/>
      <c r="K1548" s="69"/>
      <c r="L1548" s="126"/>
      <c r="M1548" s="116"/>
      <c r="N1548" s="218"/>
    </row>
    <row r="1549" spans="2:14" ht="15" x14ac:dyDescent="0.25">
      <c r="B1549" s="91"/>
      <c r="C1549" s="66"/>
      <c r="D1549" s="109"/>
      <c r="E1549" s="68"/>
      <c r="F1549" s="77"/>
      <c r="G1549" s="104"/>
      <c r="H1549" s="121"/>
      <c r="I1549" s="107"/>
      <c r="J1549" s="352"/>
      <c r="K1549" s="69"/>
      <c r="L1549" s="126"/>
      <c r="M1549" s="116"/>
      <c r="N1549" s="218"/>
    </row>
    <row r="1550" spans="2:14" ht="15" x14ac:dyDescent="0.25">
      <c r="B1550" s="91"/>
      <c r="C1550" s="66"/>
      <c r="D1550" s="109"/>
      <c r="E1550" s="68"/>
      <c r="F1550" s="77"/>
      <c r="G1550" s="104"/>
      <c r="H1550" s="121"/>
      <c r="I1550" s="107"/>
      <c r="J1550" s="352"/>
      <c r="K1550" s="69"/>
      <c r="L1550" s="126"/>
      <c r="M1550" s="116"/>
      <c r="N1550" s="218"/>
    </row>
    <row r="1551" spans="2:14" ht="15" x14ac:dyDescent="0.25">
      <c r="B1551" s="65"/>
      <c r="C1551" s="78"/>
      <c r="D1551" s="109"/>
      <c r="E1551" s="68"/>
      <c r="F1551" s="77"/>
      <c r="G1551" s="312"/>
      <c r="H1551" s="313"/>
      <c r="I1551" s="107"/>
      <c r="J1551" s="352"/>
      <c r="K1551" s="69"/>
      <c r="L1551" s="126"/>
      <c r="M1551" s="116"/>
      <c r="N1551" s="218"/>
    </row>
    <row r="1552" spans="2:14" ht="15" x14ac:dyDescent="0.25">
      <c r="B1552" s="65"/>
      <c r="C1552" s="66"/>
      <c r="D1552" s="109"/>
      <c r="E1552" s="68"/>
      <c r="F1552" s="77"/>
      <c r="G1552" s="104"/>
      <c r="H1552" s="121"/>
      <c r="I1552" s="107"/>
      <c r="J1552" s="352"/>
      <c r="K1552" s="69"/>
      <c r="L1552" s="126"/>
      <c r="M1552" s="116"/>
      <c r="N1552" s="218"/>
    </row>
    <row r="1553" spans="2:14" ht="15" x14ac:dyDescent="0.25">
      <c r="B1553" s="65"/>
      <c r="C1553" s="66"/>
      <c r="D1553" s="109"/>
      <c r="E1553" s="68"/>
      <c r="F1553" s="77"/>
      <c r="G1553" s="104"/>
      <c r="H1553" s="121"/>
      <c r="I1553" s="107"/>
      <c r="J1553" s="352"/>
      <c r="K1553" s="69"/>
      <c r="L1553" s="126"/>
      <c r="M1553" s="116"/>
      <c r="N1553" s="218"/>
    </row>
    <row r="1554" spans="2:14" ht="15" x14ac:dyDescent="0.25">
      <c r="B1554" s="65"/>
      <c r="C1554" s="66"/>
      <c r="D1554" s="109"/>
      <c r="E1554" s="68"/>
      <c r="F1554" s="77"/>
      <c r="G1554" s="104"/>
      <c r="H1554" s="121"/>
      <c r="I1554" s="107"/>
      <c r="J1554" s="352"/>
      <c r="K1554" s="69"/>
      <c r="L1554" s="126"/>
      <c r="M1554" s="116"/>
      <c r="N1554" s="218"/>
    </row>
    <row r="1555" spans="2:14" ht="15" x14ac:dyDescent="0.25">
      <c r="B1555" s="65"/>
      <c r="C1555" s="66"/>
      <c r="D1555" s="109"/>
      <c r="E1555" s="68"/>
      <c r="F1555" s="77"/>
      <c r="G1555" s="104"/>
      <c r="H1555" s="121"/>
      <c r="I1555" s="107"/>
      <c r="J1555" s="352"/>
      <c r="K1555" s="69"/>
      <c r="L1555" s="126"/>
      <c r="M1555" s="116"/>
      <c r="N1555" s="218"/>
    </row>
    <row r="1556" spans="2:14" ht="15" x14ac:dyDescent="0.25">
      <c r="B1556" s="65"/>
      <c r="C1556" s="66"/>
      <c r="D1556" s="109"/>
      <c r="E1556" s="68"/>
      <c r="F1556" s="68"/>
      <c r="G1556" s="104"/>
      <c r="H1556" s="121"/>
      <c r="I1556" s="107"/>
      <c r="J1556" s="352"/>
      <c r="K1556" s="69"/>
      <c r="L1556" s="126"/>
      <c r="M1556" s="116"/>
      <c r="N1556" s="218"/>
    </row>
    <row r="1557" spans="2:14" ht="15" x14ac:dyDescent="0.25">
      <c r="B1557" s="65"/>
      <c r="C1557" s="66"/>
      <c r="D1557" s="109"/>
      <c r="E1557" s="68"/>
      <c r="F1557" s="77"/>
      <c r="G1557" s="104"/>
      <c r="H1557" s="121"/>
      <c r="I1557" s="107"/>
      <c r="J1557" s="352"/>
      <c r="K1557" s="69"/>
      <c r="L1557" s="126"/>
      <c r="M1557" s="116"/>
      <c r="N1557" s="218"/>
    </row>
    <row r="1558" spans="2:14" ht="15" x14ac:dyDescent="0.25">
      <c r="B1558" s="65"/>
      <c r="C1558" s="66"/>
      <c r="D1558" s="109"/>
      <c r="E1558" s="68"/>
      <c r="F1558" s="77"/>
      <c r="G1558" s="104"/>
      <c r="H1558" s="121"/>
      <c r="I1558" s="107"/>
      <c r="J1558" s="352"/>
      <c r="K1558" s="69"/>
      <c r="L1558" s="126"/>
      <c r="M1558" s="116"/>
      <c r="N1558" s="218"/>
    </row>
    <row r="1559" spans="2:14" ht="15" x14ac:dyDescent="0.25">
      <c r="B1559" s="65"/>
      <c r="C1559" s="78"/>
      <c r="D1559" s="109"/>
      <c r="E1559" s="68"/>
      <c r="F1559" s="77"/>
      <c r="G1559" s="312"/>
      <c r="H1559" s="123"/>
      <c r="I1559" s="107"/>
      <c r="J1559" s="352"/>
      <c r="K1559" s="69"/>
      <c r="L1559" s="126"/>
      <c r="M1559" s="116"/>
      <c r="N1559" s="218"/>
    </row>
    <row r="1560" spans="2:14" ht="15" x14ac:dyDescent="0.25">
      <c r="B1560" s="65"/>
      <c r="C1560" s="78"/>
      <c r="D1560" s="109"/>
      <c r="E1560" s="68"/>
      <c r="F1560" s="77"/>
      <c r="G1560" s="312"/>
      <c r="H1560" s="313"/>
      <c r="I1560" s="314"/>
      <c r="J1560" s="353"/>
      <c r="K1560" s="69"/>
      <c r="L1560" s="217"/>
      <c r="M1560" s="116"/>
      <c r="N1560" s="213"/>
    </row>
    <row r="1561" spans="2:14" x14ac:dyDescent="0.2">
      <c r="B1561" s="91"/>
      <c r="C1561" s="66"/>
      <c r="D1561" s="109"/>
      <c r="E1561" s="68"/>
      <c r="F1561" s="77"/>
      <c r="G1561" s="104"/>
      <c r="H1561" s="121"/>
      <c r="I1561" s="129"/>
      <c r="J1561" s="354"/>
      <c r="K1561" s="80"/>
      <c r="L1561" s="126"/>
      <c r="M1561" s="116"/>
      <c r="N1561" s="218"/>
    </row>
    <row r="1562" spans="2:14" ht="15" x14ac:dyDescent="0.25">
      <c r="B1562" s="65"/>
      <c r="C1562" s="78"/>
      <c r="D1562" s="109"/>
      <c r="E1562" s="68"/>
      <c r="F1562" s="77"/>
      <c r="G1562" s="312"/>
      <c r="H1562" s="313"/>
      <c r="I1562" s="314"/>
      <c r="J1562" s="353"/>
      <c r="K1562" s="69"/>
      <c r="L1562" s="217"/>
      <c r="M1562" s="116"/>
      <c r="N1562" s="213"/>
    </row>
    <row r="1563" spans="2:14" ht="15" x14ac:dyDescent="0.25">
      <c r="B1563" s="65"/>
      <c r="C1563" s="66"/>
      <c r="D1563" s="109"/>
      <c r="E1563" s="68"/>
      <c r="F1563" s="77"/>
      <c r="G1563" s="104"/>
      <c r="H1563" s="121"/>
      <c r="I1563" s="107"/>
      <c r="J1563" s="352"/>
      <c r="K1563" s="69"/>
      <c r="L1563" s="126"/>
      <c r="M1563" s="116"/>
      <c r="N1563" s="318"/>
    </row>
    <row r="1564" spans="2:14" ht="15" x14ac:dyDescent="0.25">
      <c r="B1564" s="65"/>
      <c r="C1564" s="78"/>
      <c r="D1564" s="109"/>
      <c r="E1564" s="68"/>
      <c r="F1564" s="77"/>
      <c r="G1564" s="312"/>
      <c r="H1564" s="313"/>
      <c r="I1564" s="314"/>
      <c r="J1564" s="353"/>
      <c r="K1564" s="69"/>
      <c r="L1564" s="217"/>
      <c r="M1564" s="116"/>
      <c r="N1564" s="318"/>
    </row>
    <row r="1565" spans="2:14" ht="15" x14ac:dyDescent="0.25">
      <c r="B1565" s="65"/>
      <c r="C1565" s="66"/>
      <c r="D1565" s="109"/>
      <c r="E1565" s="68"/>
      <c r="F1565" s="77"/>
      <c r="G1565" s="104"/>
      <c r="H1565" s="121"/>
      <c r="I1565" s="107"/>
      <c r="J1565" s="352"/>
      <c r="K1565" s="69"/>
      <c r="L1565" s="126"/>
      <c r="M1565" s="116"/>
      <c r="N1565" s="213"/>
    </row>
    <row r="1566" spans="2:14" ht="15" x14ac:dyDescent="0.25">
      <c r="B1566" s="65"/>
      <c r="C1566" s="66"/>
      <c r="D1566" s="109"/>
      <c r="E1566" s="68"/>
      <c r="F1566" s="77"/>
      <c r="G1566" s="104"/>
      <c r="H1566" s="121"/>
      <c r="I1566" s="107"/>
      <c r="J1566" s="352"/>
      <c r="K1566" s="69"/>
      <c r="L1566" s="126"/>
      <c r="M1566" s="116"/>
      <c r="N1566" s="213"/>
    </row>
    <row r="1567" spans="2:14" ht="15" x14ac:dyDescent="0.25">
      <c r="B1567" s="65"/>
      <c r="C1567" s="66"/>
      <c r="D1567" s="109"/>
      <c r="E1567" s="68"/>
      <c r="F1567" s="77"/>
      <c r="G1567" s="104"/>
      <c r="H1567" s="121"/>
      <c r="I1567" s="107"/>
      <c r="J1567" s="352"/>
      <c r="K1567" s="69"/>
      <c r="L1567" s="126"/>
      <c r="M1567" s="116"/>
      <c r="N1567" s="213"/>
    </row>
    <row r="1568" spans="2:14" ht="15" x14ac:dyDescent="0.25">
      <c r="B1568" s="65"/>
      <c r="C1568" s="66"/>
      <c r="D1568" s="109"/>
      <c r="E1568" s="68"/>
      <c r="F1568" s="77"/>
      <c r="G1568" s="104"/>
      <c r="H1568" s="121"/>
      <c r="I1568" s="107"/>
      <c r="J1568" s="352"/>
      <c r="K1568" s="69"/>
      <c r="L1568" s="126"/>
      <c r="M1568" s="116"/>
      <c r="N1568" s="213"/>
    </row>
    <row r="1569" spans="2:14" ht="15" x14ac:dyDescent="0.25">
      <c r="B1569" s="65"/>
      <c r="C1569" s="78"/>
      <c r="D1569" s="109"/>
      <c r="E1569" s="68"/>
      <c r="F1569" s="77"/>
      <c r="G1569" s="312"/>
      <c r="H1569" s="313"/>
      <c r="I1569" s="314"/>
      <c r="J1569" s="353"/>
      <c r="K1569" s="69"/>
      <c r="L1569" s="217"/>
      <c r="M1569" s="116"/>
      <c r="N1569" s="213"/>
    </row>
    <row r="1570" spans="2:14" ht="15" x14ac:dyDescent="0.25">
      <c r="B1570" s="65"/>
      <c r="C1570" s="78"/>
      <c r="D1570" s="109"/>
      <c r="E1570" s="68"/>
      <c r="F1570" s="77"/>
      <c r="G1570" s="312"/>
      <c r="H1570" s="313"/>
      <c r="I1570" s="314"/>
      <c r="J1570" s="353"/>
      <c r="K1570" s="69"/>
      <c r="L1570" s="217"/>
      <c r="M1570" s="116"/>
      <c r="N1570" s="213"/>
    </row>
    <row r="1571" spans="2:14" ht="15" x14ac:dyDescent="0.25">
      <c r="B1571" s="65"/>
      <c r="C1571" s="78"/>
      <c r="D1571" s="109"/>
      <c r="E1571" s="68"/>
      <c r="F1571" s="77"/>
      <c r="G1571" s="312"/>
      <c r="H1571" s="313"/>
      <c r="I1571" s="314"/>
      <c r="J1571" s="353"/>
      <c r="K1571" s="69"/>
      <c r="L1571" s="217"/>
      <c r="M1571" s="116"/>
      <c r="N1571" s="213"/>
    </row>
    <row r="1572" spans="2:14" ht="15" x14ac:dyDescent="0.25">
      <c r="B1572" s="65"/>
      <c r="C1572" s="78"/>
      <c r="D1572" s="109"/>
      <c r="E1572" s="68"/>
      <c r="F1572" s="77"/>
      <c r="G1572" s="312"/>
      <c r="H1572" s="313"/>
      <c r="I1572" s="314"/>
      <c r="J1572" s="353"/>
      <c r="K1572" s="69"/>
      <c r="L1572" s="217"/>
      <c r="M1572" s="116"/>
      <c r="N1572" s="213"/>
    </row>
    <row r="1573" spans="2:14" ht="15" x14ac:dyDescent="0.25">
      <c r="B1573" s="91"/>
      <c r="C1573" s="66"/>
      <c r="D1573" s="109"/>
      <c r="E1573" s="68"/>
      <c r="F1573" s="77"/>
      <c r="G1573" s="104"/>
      <c r="H1573" s="121"/>
      <c r="I1573" s="107"/>
      <c r="J1573" s="352"/>
      <c r="K1573" s="69"/>
      <c r="L1573" s="126"/>
      <c r="M1573" s="116"/>
      <c r="N1573" s="218"/>
    </row>
    <row r="1574" spans="2:14" ht="15" x14ac:dyDescent="0.25">
      <c r="B1574" s="91"/>
      <c r="C1574" s="66"/>
      <c r="D1574" s="109"/>
      <c r="E1574" s="68"/>
      <c r="F1574" s="77"/>
      <c r="G1574" s="104"/>
      <c r="H1574" s="121"/>
      <c r="I1574" s="107"/>
      <c r="J1574" s="352"/>
      <c r="K1574" s="79"/>
      <c r="L1574" s="126"/>
      <c r="M1574" s="115"/>
      <c r="N1574" s="218"/>
    </row>
    <row r="1575" spans="2:14" ht="15" x14ac:dyDescent="0.25">
      <c r="B1575" s="91"/>
      <c r="C1575" s="66"/>
      <c r="D1575" s="109"/>
      <c r="E1575" s="68"/>
      <c r="F1575" s="77"/>
      <c r="G1575" s="104"/>
      <c r="H1575" s="121"/>
      <c r="I1575" s="107"/>
      <c r="J1575" s="352"/>
      <c r="K1575" s="69"/>
      <c r="L1575" s="126"/>
      <c r="M1575" s="116"/>
      <c r="N1575" s="218"/>
    </row>
    <row r="1576" spans="2:14" ht="15" x14ac:dyDescent="0.25">
      <c r="B1576" s="91"/>
      <c r="C1576" s="66"/>
      <c r="D1576" s="109"/>
      <c r="E1576" s="68"/>
      <c r="F1576" s="77"/>
      <c r="G1576" s="104"/>
      <c r="H1576" s="121"/>
      <c r="I1576" s="107"/>
      <c r="J1576" s="352"/>
      <c r="K1576" s="69"/>
      <c r="L1576" s="126"/>
      <c r="M1576" s="116"/>
      <c r="N1576" s="218"/>
    </row>
    <row r="1577" spans="2:14" ht="15" x14ac:dyDescent="0.25">
      <c r="B1577" s="91"/>
      <c r="C1577" s="66"/>
      <c r="D1577" s="109"/>
      <c r="E1577" s="68"/>
      <c r="F1577" s="77"/>
      <c r="G1577" s="104"/>
      <c r="H1577" s="121"/>
      <c r="I1577" s="107"/>
      <c r="J1577" s="352"/>
      <c r="K1577" s="79"/>
      <c r="L1577" s="126"/>
      <c r="M1577" s="115"/>
      <c r="N1577" s="218"/>
    </row>
    <row r="1578" spans="2:14" ht="15" x14ac:dyDescent="0.25">
      <c r="B1578" s="65"/>
      <c r="C1578" s="66"/>
      <c r="D1578" s="109"/>
      <c r="E1578" s="68"/>
      <c r="F1578" s="77"/>
      <c r="G1578" s="104"/>
      <c r="H1578" s="121"/>
      <c r="I1578" s="107"/>
      <c r="J1578" s="352"/>
      <c r="K1578" s="69"/>
      <c r="L1578" s="126"/>
      <c r="M1578" s="116"/>
      <c r="N1578" s="218"/>
    </row>
    <row r="1579" spans="2:14" ht="15" x14ac:dyDescent="0.25">
      <c r="B1579" s="65"/>
      <c r="C1579" s="66"/>
      <c r="D1579" s="109"/>
      <c r="E1579" s="68"/>
      <c r="F1579" s="77"/>
      <c r="G1579" s="104"/>
      <c r="H1579" s="121"/>
      <c r="I1579" s="107"/>
      <c r="J1579" s="352"/>
      <c r="K1579" s="69"/>
      <c r="L1579" s="126"/>
      <c r="M1579" s="116"/>
      <c r="N1579" s="218"/>
    </row>
    <row r="1580" spans="2:14" ht="15" x14ac:dyDescent="0.25">
      <c r="B1580" s="65"/>
      <c r="C1580" s="66"/>
      <c r="D1580" s="109"/>
      <c r="E1580" s="68"/>
      <c r="F1580" s="77"/>
      <c r="G1580" s="104"/>
      <c r="H1580" s="121"/>
      <c r="I1580" s="107"/>
      <c r="J1580" s="352"/>
      <c r="K1580" s="69"/>
      <c r="L1580" s="126"/>
      <c r="M1580" s="116"/>
      <c r="N1580" s="218"/>
    </row>
    <row r="1581" spans="2:14" ht="15" x14ac:dyDescent="0.25">
      <c r="B1581" s="65"/>
      <c r="C1581" s="66"/>
      <c r="D1581" s="109"/>
      <c r="E1581" s="68"/>
      <c r="F1581" s="77"/>
      <c r="G1581" s="104"/>
      <c r="H1581" s="121"/>
      <c r="I1581" s="107"/>
      <c r="J1581" s="352"/>
      <c r="K1581" s="69"/>
      <c r="L1581" s="126"/>
      <c r="M1581" s="116"/>
      <c r="N1581" s="218"/>
    </row>
    <row r="1582" spans="2:14" ht="15" x14ac:dyDescent="0.25">
      <c r="B1582" s="65"/>
      <c r="C1582" s="66"/>
      <c r="D1582" s="109"/>
      <c r="E1582" s="68"/>
      <c r="F1582" s="77"/>
      <c r="G1582" s="104"/>
      <c r="H1582" s="121"/>
      <c r="I1582" s="107"/>
      <c r="J1582" s="352"/>
      <c r="K1582" s="69"/>
      <c r="L1582" s="126"/>
      <c r="M1582" s="116"/>
      <c r="N1582" s="218"/>
    </row>
    <row r="1583" spans="2:14" ht="15" x14ac:dyDescent="0.25">
      <c r="B1583" s="65"/>
      <c r="C1583" s="78"/>
      <c r="D1583" s="109"/>
      <c r="E1583" s="68"/>
      <c r="F1583" s="77"/>
      <c r="G1583" s="312"/>
      <c r="H1583" s="313"/>
      <c r="I1583" s="107"/>
      <c r="J1583" s="352"/>
      <c r="K1583" s="69"/>
      <c r="L1583" s="126"/>
      <c r="M1583" s="116"/>
      <c r="N1583" s="218"/>
    </row>
    <row r="1584" spans="2:14" ht="15" x14ac:dyDescent="0.25">
      <c r="B1584" s="65"/>
      <c r="C1584" s="66"/>
      <c r="D1584" s="109"/>
      <c r="E1584" s="68"/>
      <c r="F1584" s="77"/>
      <c r="G1584" s="104"/>
      <c r="H1584" s="121"/>
      <c r="I1584" s="107"/>
      <c r="J1584" s="352"/>
      <c r="K1584" s="69"/>
      <c r="L1584" s="126"/>
      <c r="M1584" s="116"/>
      <c r="N1584" s="218"/>
    </row>
    <row r="1585" spans="2:14" ht="15" x14ac:dyDescent="0.25">
      <c r="B1585" s="65"/>
      <c r="C1585" s="66"/>
      <c r="D1585" s="109"/>
      <c r="E1585" s="68"/>
      <c r="F1585" s="77"/>
      <c r="G1585" s="104"/>
      <c r="H1585" s="123"/>
      <c r="I1585" s="107"/>
      <c r="J1585" s="352"/>
      <c r="K1585" s="69"/>
      <c r="L1585" s="126"/>
      <c r="M1585" s="116"/>
      <c r="N1585" s="218"/>
    </row>
    <row r="1586" spans="2:14" ht="15" x14ac:dyDescent="0.25">
      <c r="B1586" s="65"/>
      <c r="C1586" s="66"/>
      <c r="D1586" s="109"/>
      <c r="E1586" s="68"/>
      <c r="F1586" s="77"/>
      <c r="G1586" s="104"/>
      <c r="H1586" s="121"/>
      <c r="I1586" s="107"/>
      <c r="J1586" s="352"/>
      <c r="K1586" s="69"/>
      <c r="L1586" s="126"/>
      <c r="M1586" s="116"/>
      <c r="N1586" s="218"/>
    </row>
    <row r="1587" spans="2:14" ht="15" x14ac:dyDescent="0.25">
      <c r="B1587" s="65"/>
      <c r="C1587" s="66"/>
      <c r="D1587" s="109"/>
      <c r="E1587" s="68"/>
      <c r="F1587" s="77"/>
      <c r="G1587" s="104"/>
      <c r="H1587" s="121"/>
      <c r="I1587" s="107"/>
      <c r="J1587" s="352"/>
      <c r="K1587" s="69"/>
      <c r="L1587" s="126"/>
      <c r="M1587" s="116"/>
      <c r="N1587" s="218"/>
    </row>
    <row r="1588" spans="2:14" ht="15" x14ac:dyDescent="0.25">
      <c r="B1588" s="65"/>
      <c r="C1588" s="78"/>
      <c r="D1588" s="109"/>
      <c r="E1588" s="68"/>
      <c r="F1588" s="77"/>
      <c r="G1588" s="312"/>
      <c r="H1588" s="313"/>
      <c r="I1588" s="107"/>
      <c r="J1588" s="352"/>
      <c r="K1588" s="69"/>
      <c r="L1588" s="126"/>
      <c r="M1588" s="116"/>
      <c r="N1588" s="218"/>
    </row>
    <row r="1589" spans="2:14" ht="15" x14ac:dyDescent="0.25">
      <c r="B1589" s="65"/>
      <c r="C1589" s="78"/>
      <c r="D1589" s="109"/>
      <c r="E1589" s="68"/>
      <c r="F1589" s="77"/>
      <c r="G1589" s="312"/>
      <c r="H1589" s="313"/>
      <c r="I1589" s="314"/>
      <c r="J1589" s="353"/>
      <c r="K1589" s="69"/>
      <c r="L1589" s="217"/>
      <c r="M1589" s="116"/>
      <c r="N1589" s="213"/>
    </row>
    <row r="1590" spans="2:14" ht="15" x14ac:dyDescent="0.25">
      <c r="B1590" s="91"/>
      <c r="C1590" s="66"/>
      <c r="D1590" s="109"/>
      <c r="E1590" s="68"/>
      <c r="F1590" s="77"/>
      <c r="G1590" s="104"/>
      <c r="H1590" s="121"/>
      <c r="I1590" s="107"/>
      <c r="J1590" s="352"/>
      <c r="K1590" s="69"/>
      <c r="L1590" s="126"/>
      <c r="M1590" s="116"/>
      <c r="N1590" s="218"/>
    </row>
    <row r="1591" spans="2:14" ht="15" x14ac:dyDescent="0.25">
      <c r="B1591" s="65"/>
      <c r="C1591" s="78"/>
      <c r="D1591" s="109"/>
      <c r="E1591" s="68"/>
      <c r="F1591" s="77"/>
      <c r="G1591" s="312"/>
      <c r="H1591" s="313"/>
      <c r="I1591" s="314"/>
      <c r="J1591" s="353"/>
      <c r="K1591" s="69"/>
      <c r="L1591" s="217"/>
      <c r="M1591" s="116"/>
      <c r="N1591" s="213"/>
    </row>
    <row r="1592" spans="2:14" ht="15" x14ac:dyDescent="0.25">
      <c r="B1592" s="91"/>
      <c r="C1592" s="66"/>
      <c r="D1592" s="109"/>
      <c r="E1592" s="68"/>
      <c r="F1592" s="77"/>
      <c r="G1592" s="104"/>
      <c r="H1592" s="121"/>
      <c r="I1592" s="107"/>
      <c r="J1592" s="352"/>
      <c r="K1592" s="69"/>
      <c r="L1592" s="120"/>
      <c r="M1592" s="116"/>
      <c r="N1592" s="219"/>
    </row>
    <row r="1593" spans="2:14" ht="15" x14ac:dyDescent="0.25">
      <c r="B1593" s="91"/>
      <c r="C1593" s="66"/>
      <c r="D1593" s="109"/>
      <c r="E1593" s="68"/>
      <c r="F1593" s="77"/>
      <c r="G1593" s="104"/>
      <c r="H1593" s="121"/>
      <c r="I1593" s="107"/>
      <c r="J1593" s="352"/>
      <c r="K1593" s="69"/>
      <c r="L1593" s="120"/>
      <c r="M1593" s="116"/>
      <c r="N1593" s="219"/>
    </row>
    <row r="1594" spans="2:14" ht="15" x14ac:dyDescent="0.25">
      <c r="B1594" s="91"/>
      <c r="C1594" s="66"/>
      <c r="D1594" s="109"/>
      <c r="E1594" s="68"/>
      <c r="F1594" s="77"/>
      <c r="G1594" s="104"/>
      <c r="H1594" s="121"/>
      <c r="I1594" s="107"/>
      <c r="J1594" s="352"/>
      <c r="K1594" s="69"/>
      <c r="L1594" s="120"/>
      <c r="M1594" s="116"/>
      <c r="N1594" s="219"/>
    </row>
    <row r="1595" spans="2:14" ht="15" x14ac:dyDescent="0.25">
      <c r="B1595" s="91"/>
      <c r="C1595" s="66"/>
      <c r="D1595" s="109"/>
      <c r="E1595" s="68"/>
      <c r="F1595" s="68"/>
      <c r="G1595" s="104"/>
      <c r="H1595" s="121"/>
      <c r="I1595" s="107"/>
      <c r="J1595" s="352"/>
      <c r="K1595" s="69"/>
      <c r="L1595" s="120"/>
      <c r="M1595" s="116"/>
      <c r="N1595" s="219"/>
    </row>
    <row r="1596" spans="2:14" ht="15" x14ac:dyDescent="0.25">
      <c r="B1596" s="91"/>
      <c r="C1596" s="66"/>
      <c r="D1596" s="109"/>
      <c r="E1596" s="68"/>
      <c r="F1596" s="77"/>
      <c r="G1596" s="104"/>
      <c r="H1596" s="123"/>
      <c r="I1596" s="107"/>
      <c r="J1596" s="352"/>
      <c r="K1596" s="69"/>
      <c r="L1596" s="120"/>
      <c r="M1596" s="116"/>
      <c r="N1596" s="219"/>
    </row>
    <row r="1597" spans="2:14" ht="15" x14ac:dyDescent="0.25">
      <c r="B1597" s="65"/>
      <c r="C1597" s="78"/>
      <c r="D1597" s="109"/>
      <c r="E1597" s="68"/>
      <c r="F1597" s="77"/>
      <c r="G1597" s="312"/>
      <c r="H1597" s="313"/>
      <c r="I1597" s="314"/>
      <c r="J1597" s="353"/>
      <c r="K1597" s="69"/>
      <c r="L1597" s="319"/>
      <c r="M1597" s="116"/>
      <c r="N1597" s="319"/>
    </row>
    <row r="1598" spans="2:14" ht="15" x14ac:dyDescent="0.25">
      <c r="B1598" s="91"/>
      <c r="C1598" s="66"/>
      <c r="D1598" s="109"/>
      <c r="E1598" s="68"/>
      <c r="F1598" s="77"/>
      <c r="G1598" s="104"/>
      <c r="H1598" s="121"/>
      <c r="I1598" s="107"/>
      <c r="J1598" s="352"/>
      <c r="K1598" s="69"/>
      <c r="L1598" s="120"/>
      <c r="M1598" s="116"/>
      <c r="N1598" s="219"/>
    </row>
    <row r="1599" spans="2:14" ht="15" x14ac:dyDescent="0.25">
      <c r="B1599" s="65"/>
      <c r="C1599" s="78"/>
      <c r="D1599" s="109"/>
      <c r="E1599" s="68"/>
      <c r="F1599" s="77"/>
      <c r="G1599" s="312"/>
      <c r="H1599" s="313"/>
      <c r="I1599" s="314"/>
      <c r="J1599" s="353"/>
      <c r="K1599" s="69"/>
      <c r="L1599" s="319"/>
      <c r="M1599" s="116"/>
      <c r="N1599" s="319"/>
    </row>
    <row r="1600" spans="2:14" ht="15" x14ac:dyDescent="0.25">
      <c r="B1600" s="65"/>
      <c r="C1600" s="78"/>
      <c r="D1600" s="109"/>
      <c r="E1600" s="68"/>
      <c r="F1600" s="77"/>
      <c r="G1600" s="312"/>
      <c r="H1600" s="313"/>
      <c r="I1600" s="314"/>
      <c r="J1600" s="353"/>
      <c r="K1600" s="69"/>
      <c r="L1600" s="118"/>
      <c r="M1600" s="116"/>
      <c r="N1600" s="319"/>
    </row>
    <row r="1601" spans="2:14" ht="15" x14ac:dyDescent="0.25">
      <c r="B1601" s="65"/>
      <c r="C1601" s="66"/>
      <c r="D1601" s="109"/>
      <c r="E1601" s="68"/>
      <c r="F1601" s="77"/>
      <c r="G1601" s="104"/>
      <c r="H1601" s="121"/>
      <c r="I1601" s="107"/>
      <c r="J1601" s="352"/>
      <c r="K1601" s="69"/>
      <c r="L1601" s="118"/>
      <c r="M1601" s="116"/>
      <c r="N1601" s="319"/>
    </row>
    <row r="1602" spans="2:14" ht="15" x14ac:dyDescent="0.25">
      <c r="B1602" s="65"/>
      <c r="C1602" s="78"/>
      <c r="D1602" s="109"/>
      <c r="E1602" s="68"/>
      <c r="F1602" s="77"/>
      <c r="G1602" s="312"/>
      <c r="H1602" s="313"/>
      <c r="I1602" s="314"/>
      <c r="J1602" s="353"/>
      <c r="K1602" s="69"/>
      <c r="L1602" s="319"/>
      <c r="M1602" s="116"/>
      <c r="N1602" s="319"/>
    </row>
    <row r="1603" spans="2:14" ht="15" x14ac:dyDescent="0.25">
      <c r="B1603" s="65"/>
      <c r="C1603" s="78"/>
      <c r="D1603" s="109"/>
      <c r="E1603" s="68"/>
      <c r="F1603" s="77"/>
      <c r="G1603" s="312"/>
      <c r="H1603" s="313"/>
      <c r="I1603" s="314"/>
      <c r="J1603" s="353"/>
      <c r="K1603" s="69"/>
      <c r="L1603" s="319"/>
      <c r="M1603" s="116"/>
      <c r="N1603" s="319"/>
    </row>
    <row r="1604" spans="2:14" ht="15" x14ac:dyDescent="0.25">
      <c r="B1604" s="65"/>
      <c r="C1604" s="78"/>
      <c r="D1604" s="109"/>
      <c r="E1604" s="68"/>
      <c r="F1604" s="77"/>
      <c r="G1604" s="312"/>
      <c r="H1604" s="313"/>
      <c r="I1604" s="314"/>
      <c r="J1604" s="353"/>
      <c r="K1604" s="69"/>
      <c r="L1604" s="319"/>
      <c r="M1604" s="116"/>
      <c r="N1604" s="319"/>
    </row>
    <row r="1605" spans="2:14" ht="15" x14ac:dyDescent="0.25">
      <c r="B1605" s="65"/>
      <c r="C1605" s="66"/>
      <c r="D1605" s="109"/>
      <c r="E1605" s="68"/>
      <c r="F1605" s="68"/>
      <c r="G1605" s="104"/>
      <c r="H1605" s="121"/>
      <c r="I1605" s="107"/>
      <c r="J1605" s="352"/>
      <c r="K1605" s="69"/>
      <c r="L1605" s="120"/>
      <c r="M1605" s="116"/>
      <c r="N1605" s="219"/>
    </row>
    <row r="1606" spans="2:14" ht="15" x14ac:dyDescent="0.25">
      <c r="B1606" s="65"/>
      <c r="C1606" s="78"/>
      <c r="D1606" s="109"/>
      <c r="E1606" s="68"/>
      <c r="F1606" s="77"/>
      <c r="G1606" s="312"/>
      <c r="H1606" s="313"/>
      <c r="I1606" s="314"/>
      <c r="J1606" s="353"/>
      <c r="K1606" s="69"/>
      <c r="L1606" s="120"/>
      <c r="M1606" s="116"/>
      <c r="N1606" s="219"/>
    </row>
    <row r="1607" spans="2:14" ht="15" x14ac:dyDescent="0.25">
      <c r="B1607" s="65"/>
      <c r="C1607" s="66"/>
      <c r="D1607" s="109"/>
      <c r="E1607" s="68"/>
      <c r="F1607" s="77"/>
      <c r="G1607" s="104"/>
      <c r="H1607" s="123"/>
      <c r="I1607" s="107"/>
      <c r="J1607" s="352"/>
      <c r="K1607" s="69"/>
      <c r="L1607" s="120"/>
      <c r="M1607" s="116"/>
      <c r="N1607" s="219"/>
    </row>
    <row r="1608" spans="2:14" ht="15" x14ac:dyDescent="0.25">
      <c r="B1608" s="65"/>
      <c r="C1608" s="66"/>
      <c r="D1608" s="109"/>
      <c r="E1608" s="68"/>
      <c r="F1608" s="77"/>
      <c r="G1608" s="104"/>
      <c r="H1608" s="121"/>
      <c r="I1608" s="107"/>
      <c r="J1608" s="352"/>
      <c r="K1608" s="69"/>
      <c r="L1608" s="120"/>
      <c r="M1608" s="116"/>
      <c r="N1608" s="219"/>
    </row>
    <row r="1609" spans="2:14" ht="15" x14ac:dyDescent="0.25">
      <c r="B1609" s="65"/>
      <c r="C1609" s="66"/>
      <c r="D1609" s="109"/>
      <c r="E1609" s="68"/>
      <c r="F1609" s="77"/>
      <c r="G1609" s="104"/>
      <c r="H1609" s="121"/>
      <c r="I1609" s="107"/>
      <c r="J1609" s="352"/>
      <c r="K1609" s="69"/>
      <c r="L1609" s="120"/>
      <c r="M1609" s="116"/>
      <c r="N1609" s="219"/>
    </row>
    <row r="1610" spans="2:14" ht="15" x14ac:dyDescent="0.25">
      <c r="B1610" s="65"/>
      <c r="C1610" s="66"/>
      <c r="D1610" s="109"/>
      <c r="E1610" s="68"/>
      <c r="F1610" s="77"/>
      <c r="G1610" s="104"/>
      <c r="H1610" s="123"/>
      <c r="I1610" s="107"/>
      <c r="J1610" s="352"/>
      <c r="K1610" s="69"/>
      <c r="L1610" s="120"/>
      <c r="M1610" s="116"/>
      <c r="N1610" s="219"/>
    </row>
    <row r="1611" spans="2:14" ht="15" x14ac:dyDescent="0.25">
      <c r="B1611" s="65"/>
      <c r="C1611" s="66"/>
      <c r="D1611" s="109"/>
      <c r="E1611" s="68"/>
      <c r="F1611" s="77"/>
      <c r="G1611" s="312"/>
      <c r="H1611" s="123"/>
      <c r="I1611" s="107"/>
      <c r="J1611" s="352"/>
      <c r="K1611" s="69"/>
      <c r="L1611" s="120"/>
      <c r="M1611" s="116"/>
      <c r="N1611" s="219"/>
    </row>
    <row r="1612" spans="2:14" ht="15" x14ac:dyDescent="0.25">
      <c r="B1612" s="91"/>
      <c r="C1612" s="66"/>
      <c r="D1612" s="109"/>
      <c r="E1612" s="68"/>
      <c r="F1612" s="77"/>
      <c r="G1612" s="104"/>
      <c r="H1612" s="123"/>
      <c r="I1612" s="107"/>
      <c r="J1612" s="352"/>
      <c r="K1612" s="69"/>
      <c r="L1612" s="120"/>
      <c r="M1612" s="116"/>
      <c r="N1612" s="219"/>
    </row>
    <row r="1613" spans="2:14" ht="15" x14ac:dyDescent="0.25">
      <c r="B1613" s="91"/>
      <c r="C1613" s="66"/>
      <c r="D1613" s="109"/>
      <c r="E1613" s="68"/>
      <c r="F1613" s="77"/>
      <c r="G1613" s="104"/>
      <c r="H1613" s="123"/>
      <c r="I1613" s="107"/>
      <c r="J1613" s="352"/>
      <c r="K1613" s="69"/>
      <c r="L1613" s="120"/>
      <c r="M1613" s="116"/>
      <c r="N1613" s="219"/>
    </row>
    <row r="1614" spans="2:14" ht="15" x14ac:dyDescent="0.25">
      <c r="B1614" s="91"/>
      <c r="C1614" s="78"/>
      <c r="D1614" s="109"/>
      <c r="E1614" s="68"/>
      <c r="F1614" s="77"/>
      <c r="G1614" s="312"/>
      <c r="H1614" s="313"/>
      <c r="I1614" s="314"/>
      <c r="J1614" s="353"/>
      <c r="K1614" s="69"/>
      <c r="L1614" s="120"/>
      <c r="M1614" s="116"/>
      <c r="N1614" s="219"/>
    </row>
    <row r="1615" spans="2:14" ht="15" x14ac:dyDescent="0.25">
      <c r="B1615" s="91"/>
      <c r="C1615" s="66"/>
      <c r="D1615" s="109"/>
      <c r="E1615" s="68"/>
      <c r="F1615" s="77"/>
      <c r="G1615" s="104"/>
      <c r="H1615" s="123"/>
      <c r="I1615" s="107"/>
      <c r="J1615" s="352"/>
      <c r="K1615" s="69"/>
      <c r="L1615" s="120"/>
      <c r="M1615" s="116"/>
      <c r="N1615" s="219"/>
    </row>
    <row r="1616" spans="2:14" ht="15" x14ac:dyDescent="0.25">
      <c r="B1616" s="91"/>
      <c r="C1616" s="66"/>
      <c r="D1616" s="109"/>
      <c r="E1616" s="68"/>
      <c r="F1616" s="77"/>
      <c r="G1616" s="104"/>
      <c r="H1616" s="123"/>
      <c r="I1616" s="107"/>
      <c r="J1616" s="352"/>
      <c r="K1616" s="69"/>
      <c r="L1616" s="120"/>
      <c r="M1616" s="116"/>
      <c r="N1616" s="219"/>
    </row>
    <row r="1617" spans="2:14" ht="15" x14ac:dyDescent="0.25">
      <c r="B1617" s="91"/>
      <c r="C1617" s="66"/>
      <c r="D1617" s="109"/>
      <c r="E1617" s="68"/>
      <c r="F1617" s="77"/>
      <c r="G1617" s="104"/>
      <c r="H1617" s="121"/>
      <c r="I1617" s="107"/>
      <c r="J1617" s="352"/>
      <c r="K1617" s="69"/>
      <c r="L1617" s="120"/>
      <c r="M1617" s="116"/>
      <c r="N1617" s="219"/>
    </row>
    <row r="1618" spans="2:14" ht="15" x14ac:dyDescent="0.25">
      <c r="B1618" s="91"/>
      <c r="C1618" s="66"/>
      <c r="D1618" s="109"/>
      <c r="E1618" s="68"/>
      <c r="F1618" s="77"/>
      <c r="G1618" s="104"/>
      <c r="H1618" s="123"/>
      <c r="I1618" s="107"/>
      <c r="J1618" s="352"/>
      <c r="K1618" s="69"/>
      <c r="L1618" s="120"/>
      <c r="M1618" s="116"/>
      <c r="N1618" s="219"/>
    </row>
    <row r="1619" spans="2:14" ht="15" x14ac:dyDescent="0.25">
      <c r="B1619" s="91"/>
      <c r="C1619" s="66"/>
      <c r="D1619" s="109"/>
      <c r="E1619" s="68"/>
      <c r="F1619" s="77"/>
      <c r="G1619" s="104"/>
      <c r="H1619" s="121"/>
      <c r="I1619" s="107"/>
      <c r="J1619" s="352"/>
      <c r="K1619" s="69"/>
      <c r="L1619" s="120"/>
      <c r="M1619" s="116"/>
      <c r="N1619" s="219"/>
    </row>
    <row r="1620" spans="2:14" ht="15" x14ac:dyDescent="0.25">
      <c r="B1620" s="91"/>
      <c r="C1620" s="66"/>
      <c r="D1620" s="109"/>
      <c r="E1620" s="68"/>
      <c r="F1620" s="77"/>
      <c r="G1620" s="104"/>
      <c r="H1620" s="121"/>
      <c r="I1620" s="107"/>
      <c r="J1620" s="352"/>
      <c r="K1620" s="69"/>
      <c r="L1620" s="120"/>
      <c r="M1620" s="116"/>
      <c r="N1620" s="219"/>
    </row>
    <row r="1621" spans="2:14" ht="15" x14ac:dyDescent="0.25">
      <c r="B1621" s="91"/>
      <c r="C1621" s="66"/>
      <c r="D1621" s="109"/>
      <c r="E1621" s="68"/>
      <c r="F1621" s="77"/>
      <c r="G1621" s="104"/>
      <c r="H1621" s="121"/>
      <c r="I1621" s="107"/>
      <c r="J1621" s="352"/>
      <c r="K1621" s="69"/>
      <c r="L1621" s="319"/>
      <c r="M1621" s="116"/>
      <c r="N1621" s="319"/>
    </row>
    <row r="1622" spans="2:14" ht="15" x14ac:dyDescent="0.25">
      <c r="B1622" s="91"/>
      <c r="C1622" s="66"/>
      <c r="D1622" s="109"/>
      <c r="E1622" s="68"/>
      <c r="F1622" s="68"/>
      <c r="G1622" s="104"/>
      <c r="H1622" s="121"/>
      <c r="I1622" s="107"/>
      <c r="J1622" s="352"/>
      <c r="K1622" s="69"/>
      <c r="L1622" s="118"/>
      <c r="M1622" s="116"/>
      <c r="N1622" s="319"/>
    </row>
    <row r="1623" spans="2:14" ht="15" x14ac:dyDescent="0.25">
      <c r="B1623" s="65"/>
      <c r="C1623" s="78"/>
      <c r="D1623" s="109"/>
      <c r="E1623" s="68"/>
      <c r="F1623" s="77"/>
      <c r="G1623" s="312"/>
      <c r="H1623" s="313"/>
      <c r="I1623" s="314"/>
      <c r="J1623" s="353"/>
      <c r="K1623" s="69"/>
      <c r="L1623" s="319"/>
      <c r="M1623" s="116"/>
      <c r="N1623" s="319"/>
    </row>
    <row r="1624" spans="2:14" ht="15" x14ac:dyDescent="0.25">
      <c r="B1624" s="65"/>
      <c r="C1624" s="78"/>
      <c r="D1624" s="109"/>
      <c r="E1624" s="68"/>
      <c r="F1624" s="77"/>
      <c r="G1624" s="312"/>
      <c r="H1624" s="313"/>
      <c r="I1624" s="314"/>
      <c r="J1624" s="353"/>
      <c r="K1624" s="69"/>
      <c r="L1624" s="319"/>
      <c r="M1624" s="116"/>
      <c r="N1624" s="319"/>
    </row>
    <row r="1625" spans="2:14" ht="15" x14ac:dyDescent="0.25">
      <c r="B1625" s="65"/>
      <c r="C1625" s="66"/>
      <c r="D1625" s="109"/>
      <c r="E1625" s="68"/>
      <c r="F1625" s="77"/>
      <c r="G1625" s="104"/>
      <c r="H1625" s="121"/>
      <c r="I1625" s="107"/>
      <c r="J1625" s="352"/>
      <c r="K1625" s="69"/>
      <c r="L1625" s="319"/>
      <c r="M1625" s="116"/>
      <c r="N1625" s="319"/>
    </row>
    <row r="1626" spans="2:14" ht="15" x14ac:dyDescent="0.25">
      <c r="B1626" s="65"/>
      <c r="C1626" s="66"/>
      <c r="D1626" s="109"/>
      <c r="E1626" s="68"/>
      <c r="F1626" s="77"/>
      <c r="G1626" s="104"/>
      <c r="H1626" s="123"/>
      <c r="I1626" s="107"/>
      <c r="J1626" s="352"/>
      <c r="K1626" s="69"/>
      <c r="L1626" s="118"/>
      <c r="M1626" s="116"/>
      <c r="N1626" s="319"/>
    </row>
    <row r="1627" spans="2:14" ht="15" x14ac:dyDescent="0.25">
      <c r="B1627" s="65"/>
      <c r="C1627" s="66"/>
      <c r="D1627" s="109"/>
      <c r="E1627" s="68"/>
      <c r="F1627" s="77"/>
      <c r="G1627" s="104"/>
      <c r="H1627" s="123"/>
      <c r="I1627" s="107"/>
      <c r="J1627" s="352"/>
      <c r="K1627" s="69"/>
      <c r="L1627" s="118"/>
      <c r="M1627" s="116"/>
      <c r="N1627" s="319"/>
    </row>
    <row r="1628" spans="2:14" ht="15" x14ac:dyDescent="0.25">
      <c r="B1628" s="65"/>
      <c r="C1628" s="78"/>
      <c r="D1628" s="109"/>
      <c r="E1628" s="68"/>
      <c r="F1628" s="77"/>
      <c r="G1628" s="312"/>
      <c r="H1628" s="313"/>
      <c r="I1628" s="314"/>
      <c r="J1628" s="353"/>
      <c r="K1628" s="69"/>
      <c r="L1628" s="319"/>
      <c r="M1628" s="116"/>
      <c r="N1628" s="319"/>
    </row>
    <row r="1629" spans="2:14" ht="15" x14ac:dyDescent="0.25">
      <c r="B1629" s="65"/>
      <c r="C1629" s="78"/>
      <c r="D1629" s="109"/>
      <c r="E1629" s="68"/>
      <c r="F1629" s="77"/>
      <c r="G1629" s="312"/>
      <c r="H1629" s="313"/>
      <c r="I1629" s="314"/>
      <c r="J1629" s="353"/>
      <c r="K1629" s="69"/>
      <c r="L1629" s="319"/>
      <c r="M1629" s="116"/>
      <c r="N1629" s="320"/>
    </row>
    <row r="1630" spans="2:14" ht="15" x14ac:dyDescent="0.25">
      <c r="B1630" s="91"/>
      <c r="C1630" s="66"/>
      <c r="D1630" s="109"/>
      <c r="E1630" s="68"/>
      <c r="F1630" s="68"/>
      <c r="G1630" s="104"/>
      <c r="H1630" s="123"/>
      <c r="I1630" s="107"/>
      <c r="J1630" s="352"/>
      <c r="K1630" s="69"/>
      <c r="L1630" s="120"/>
      <c r="M1630" s="116"/>
      <c r="N1630" s="320"/>
    </row>
    <row r="1631" spans="2:14" ht="15" x14ac:dyDescent="0.25">
      <c r="B1631" s="91"/>
      <c r="C1631" s="66"/>
      <c r="D1631" s="109"/>
      <c r="E1631" s="68"/>
      <c r="F1631" s="77"/>
      <c r="G1631" s="104"/>
      <c r="H1631" s="123"/>
      <c r="I1631" s="107"/>
      <c r="J1631" s="352"/>
      <c r="K1631" s="69"/>
      <c r="L1631" s="120"/>
      <c r="M1631" s="116"/>
      <c r="N1631" s="320"/>
    </row>
    <row r="1632" spans="2:14" ht="15" x14ac:dyDescent="0.25">
      <c r="B1632" s="91"/>
      <c r="C1632" s="78"/>
      <c r="D1632" s="109"/>
      <c r="E1632" s="68"/>
      <c r="F1632" s="77"/>
      <c r="G1632" s="312"/>
      <c r="H1632" s="123"/>
      <c r="I1632" s="107"/>
      <c r="J1632" s="352"/>
      <c r="K1632" s="69"/>
      <c r="L1632" s="120"/>
      <c r="M1632" s="116"/>
      <c r="N1632" s="320"/>
    </row>
    <row r="1633" spans="2:14" ht="15" x14ac:dyDescent="0.25">
      <c r="B1633" s="65"/>
      <c r="C1633" s="78"/>
      <c r="D1633" s="109"/>
      <c r="E1633" s="68"/>
      <c r="F1633" s="77"/>
      <c r="G1633" s="312"/>
      <c r="H1633" s="313"/>
      <c r="I1633" s="314"/>
      <c r="J1633" s="353"/>
      <c r="K1633" s="69"/>
      <c r="L1633" s="319"/>
      <c r="M1633" s="116"/>
      <c r="N1633" s="320"/>
    </row>
    <row r="1634" spans="2:14" ht="15" x14ac:dyDescent="0.25">
      <c r="B1634" s="65"/>
      <c r="C1634" s="78"/>
      <c r="D1634" s="109"/>
      <c r="E1634" s="68"/>
      <c r="F1634" s="77"/>
      <c r="G1634" s="312"/>
      <c r="H1634" s="313"/>
      <c r="I1634" s="314"/>
      <c r="J1634" s="353"/>
      <c r="K1634" s="69"/>
      <c r="L1634" s="319"/>
      <c r="M1634" s="116"/>
      <c r="N1634" s="320"/>
    </row>
    <row r="1635" spans="2:14" ht="15" x14ac:dyDescent="0.25">
      <c r="B1635" s="65"/>
      <c r="C1635" s="78"/>
      <c r="D1635" s="109"/>
      <c r="E1635" s="68"/>
      <c r="F1635" s="77"/>
      <c r="G1635" s="312"/>
      <c r="H1635" s="313"/>
      <c r="I1635" s="314"/>
      <c r="J1635" s="353"/>
      <c r="K1635" s="69"/>
      <c r="L1635" s="319"/>
      <c r="M1635" s="116"/>
      <c r="N1635" s="320"/>
    </row>
    <row r="1636" spans="2:14" ht="15" x14ac:dyDescent="0.25">
      <c r="B1636" s="91"/>
      <c r="C1636" s="66"/>
      <c r="D1636" s="109"/>
      <c r="E1636" s="68"/>
      <c r="F1636" s="77"/>
      <c r="G1636" s="104"/>
      <c r="H1636" s="123"/>
      <c r="I1636" s="107"/>
      <c r="J1636" s="352"/>
      <c r="K1636" s="69"/>
      <c r="L1636" s="120"/>
      <c r="M1636" s="116"/>
      <c r="N1636" s="220"/>
    </row>
    <row r="1637" spans="2:14" ht="15" x14ac:dyDescent="0.25">
      <c r="B1637" s="91"/>
      <c r="C1637" s="66"/>
      <c r="D1637" s="109"/>
      <c r="E1637" s="68"/>
      <c r="F1637" s="77"/>
      <c r="G1637" s="312"/>
      <c r="H1637" s="123"/>
      <c r="I1637" s="107"/>
      <c r="J1637" s="352"/>
      <c r="K1637" s="69"/>
      <c r="L1637" s="120"/>
      <c r="M1637" s="116"/>
      <c r="N1637" s="220"/>
    </row>
    <row r="1638" spans="2:14" ht="15" x14ac:dyDescent="0.25">
      <c r="B1638" s="91"/>
      <c r="C1638" s="66"/>
      <c r="D1638" s="109"/>
      <c r="E1638" s="68"/>
      <c r="F1638" s="77"/>
      <c r="G1638" s="104"/>
      <c r="H1638" s="123"/>
      <c r="I1638" s="107"/>
      <c r="J1638" s="352"/>
      <c r="K1638" s="69"/>
      <c r="L1638" s="120"/>
      <c r="M1638" s="116"/>
      <c r="N1638" s="220"/>
    </row>
    <row r="1639" spans="2:14" ht="15" x14ac:dyDescent="0.25">
      <c r="B1639" s="91"/>
      <c r="C1639" s="66"/>
      <c r="D1639" s="109"/>
      <c r="E1639" s="68"/>
      <c r="F1639" s="77"/>
      <c r="G1639" s="104"/>
      <c r="H1639" s="123"/>
      <c r="I1639" s="107"/>
      <c r="J1639" s="352"/>
      <c r="K1639" s="69"/>
      <c r="L1639" s="120"/>
      <c r="M1639" s="116"/>
      <c r="N1639" s="220"/>
    </row>
    <row r="1640" spans="2:14" ht="15" x14ac:dyDescent="0.25">
      <c r="B1640" s="91"/>
      <c r="C1640" s="66"/>
      <c r="D1640" s="109"/>
      <c r="E1640" s="68"/>
      <c r="F1640" s="77"/>
      <c r="G1640" s="104"/>
      <c r="H1640" s="123"/>
      <c r="I1640" s="107"/>
      <c r="J1640" s="352"/>
      <c r="K1640" s="69"/>
      <c r="L1640" s="120"/>
      <c r="M1640" s="116"/>
      <c r="N1640" s="220"/>
    </row>
    <row r="1641" spans="2:14" ht="15" x14ac:dyDescent="0.25">
      <c r="B1641" s="91"/>
      <c r="C1641" s="66"/>
      <c r="D1641" s="109"/>
      <c r="E1641" s="68"/>
      <c r="F1641" s="77"/>
      <c r="G1641" s="104"/>
      <c r="H1641" s="123"/>
      <c r="I1641" s="107"/>
      <c r="J1641" s="352"/>
      <c r="K1641" s="69"/>
      <c r="L1641" s="120"/>
      <c r="M1641" s="116"/>
      <c r="N1641" s="220"/>
    </row>
    <row r="1642" spans="2:14" ht="15" x14ac:dyDescent="0.25">
      <c r="B1642" s="91"/>
      <c r="C1642" s="66"/>
      <c r="D1642" s="109"/>
      <c r="E1642" s="68"/>
      <c r="F1642" s="77"/>
      <c r="G1642" s="104"/>
      <c r="H1642" s="123"/>
      <c r="I1642" s="107"/>
      <c r="J1642" s="352"/>
      <c r="K1642" s="69"/>
      <c r="L1642" s="120"/>
      <c r="M1642" s="116"/>
      <c r="N1642" s="220"/>
    </row>
    <row r="1643" spans="2:14" ht="15" x14ac:dyDescent="0.25">
      <c r="B1643" s="91"/>
      <c r="C1643" s="66"/>
      <c r="D1643" s="109"/>
      <c r="E1643" s="68"/>
      <c r="F1643" s="77"/>
      <c r="G1643" s="104"/>
      <c r="H1643" s="121"/>
      <c r="I1643" s="107"/>
      <c r="J1643" s="352"/>
      <c r="K1643" s="69"/>
      <c r="L1643" s="120"/>
      <c r="M1643" s="116"/>
      <c r="N1643" s="220"/>
    </row>
    <row r="1644" spans="2:14" ht="15" x14ac:dyDescent="0.25">
      <c r="B1644" s="91"/>
      <c r="C1644" s="66"/>
      <c r="D1644" s="109"/>
      <c r="E1644" s="68"/>
      <c r="F1644" s="77"/>
      <c r="G1644" s="104"/>
      <c r="H1644" s="123"/>
      <c r="I1644" s="107"/>
      <c r="J1644" s="352"/>
      <c r="K1644" s="69"/>
      <c r="L1644" s="120"/>
      <c r="M1644" s="116"/>
      <c r="N1644" s="220"/>
    </row>
    <row r="1645" spans="2:14" ht="15" x14ac:dyDescent="0.25">
      <c r="B1645" s="37"/>
      <c r="C1645" s="66"/>
      <c r="D1645" s="109"/>
      <c r="E1645" s="68"/>
      <c r="F1645" s="77"/>
      <c r="G1645" s="104"/>
      <c r="H1645" s="123"/>
      <c r="I1645" s="107"/>
      <c r="J1645" s="352"/>
      <c r="K1645" s="69"/>
      <c r="L1645" s="120"/>
      <c r="M1645" s="116"/>
      <c r="N1645" s="220"/>
    </row>
    <row r="1646" spans="2:14" ht="15" x14ac:dyDescent="0.25">
      <c r="B1646" s="37"/>
      <c r="C1646" s="66"/>
      <c r="D1646" s="109"/>
      <c r="E1646" s="68"/>
      <c r="F1646" s="77"/>
      <c r="G1646" s="312"/>
      <c r="H1646" s="123"/>
      <c r="I1646" s="107"/>
      <c r="J1646" s="352"/>
      <c r="K1646" s="69"/>
      <c r="L1646" s="120"/>
      <c r="M1646" s="116"/>
      <c r="N1646" s="220"/>
    </row>
    <row r="1647" spans="2:14" ht="15" x14ac:dyDescent="0.25">
      <c r="B1647" s="37"/>
      <c r="C1647" s="66"/>
      <c r="D1647" s="109"/>
      <c r="E1647" s="68"/>
      <c r="F1647" s="77"/>
      <c r="G1647" s="104"/>
      <c r="H1647" s="123"/>
      <c r="I1647" s="107"/>
      <c r="J1647" s="352"/>
      <c r="K1647" s="69"/>
      <c r="L1647" s="120"/>
      <c r="M1647" s="116"/>
      <c r="N1647" s="220"/>
    </row>
    <row r="1648" spans="2:14" ht="15" x14ac:dyDescent="0.25">
      <c r="B1648" s="37"/>
      <c r="C1648" s="78"/>
      <c r="D1648" s="109"/>
      <c r="E1648" s="68"/>
      <c r="F1648" s="77"/>
      <c r="G1648" s="312"/>
      <c r="H1648" s="313"/>
      <c r="I1648" s="314"/>
      <c r="J1648" s="353"/>
      <c r="K1648" s="69"/>
      <c r="L1648" s="120"/>
      <c r="M1648" s="116"/>
      <c r="N1648" s="220"/>
    </row>
    <row r="1649" spans="2:14" ht="15" x14ac:dyDescent="0.25">
      <c r="B1649" s="37"/>
      <c r="C1649" s="66"/>
      <c r="D1649" s="109"/>
      <c r="E1649" s="68"/>
      <c r="F1649" s="77"/>
      <c r="G1649" s="104"/>
      <c r="H1649" s="123"/>
      <c r="I1649" s="107"/>
      <c r="J1649" s="352"/>
      <c r="K1649" s="69"/>
      <c r="L1649" s="120"/>
      <c r="M1649" s="116"/>
      <c r="N1649" s="220"/>
    </row>
    <row r="1650" spans="2:14" ht="15" x14ac:dyDescent="0.25">
      <c r="B1650" s="37"/>
      <c r="C1650" s="66"/>
      <c r="D1650" s="109"/>
      <c r="E1650" s="68"/>
      <c r="F1650" s="68"/>
      <c r="G1650" s="312"/>
      <c r="H1650" s="123"/>
      <c r="I1650" s="107"/>
      <c r="J1650" s="352"/>
      <c r="K1650" s="69"/>
      <c r="L1650" s="120"/>
      <c r="M1650" s="116"/>
      <c r="N1650" s="220"/>
    </row>
    <row r="1651" spans="2:14" ht="15" x14ac:dyDescent="0.25">
      <c r="B1651" s="37"/>
      <c r="C1651" s="66"/>
      <c r="D1651" s="109"/>
      <c r="E1651" s="68"/>
      <c r="F1651" s="77"/>
      <c r="G1651" s="104"/>
      <c r="H1651" s="123"/>
      <c r="I1651" s="107"/>
      <c r="J1651" s="352"/>
      <c r="K1651" s="69"/>
      <c r="L1651" s="120"/>
      <c r="M1651" s="116"/>
      <c r="N1651" s="220"/>
    </row>
    <row r="1652" spans="2:14" ht="15" x14ac:dyDescent="0.25">
      <c r="B1652" s="37"/>
      <c r="C1652" s="66"/>
      <c r="D1652" s="109"/>
      <c r="E1652" s="68"/>
      <c r="F1652" s="77"/>
      <c r="G1652" s="104"/>
      <c r="H1652" s="123"/>
      <c r="I1652" s="107"/>
      <c r="J1652" s="352"/>
      <c r="K1652" s="69"/>
      <c r="L1652" s="319"/>
      <c r="M1652" s="116"/>
      <c r="N1652" s="320"/>
    </row>
    <row r="1653" spans="2:14" ht="15" x14ac:dyDescent="0.25">
      <c r="B1653" s="37"/>
      <c r="C1653" s="78"/>
      <c r="D1653" s="109"/>
      <c r="E1653" s="68"/>
      <c r="F1653" s="77"/>
      <c r="G1653" s="312"/>
      <c r="H1653" s="123"/>
      <c r="I1653" s="107"/>
      <c r="J1653" s="352"/>
      <c r="K1653" s="69"/>
      <c r="L1653" s="118"/>
      <c r="M1653" s="116"/>
      <c r="N1653" s="320"/>
    </row>
    <row r="1654" spans="2:14" ht="15" x14ac:dyDescent="0.25">
      <c r="B1654" s="37"/>
      <c r="C1654" s="78"/>
      <c r="D1654" s="109"/>
      <c r="E1654" s="68"/>
      <c r="F1654" s="77"/>
      <c r="G1654" s="312"/>
      <c r="H1654" s="313"/>
      <c r="I1654" s="314"/>
      <c r="J1654" s="353"/>
      <c r="K1654" s="69"/>
      <c r="L1654" s="319"/>
      <c r="M1654" s="116"/>
      <c r="N1654" s="320"/>
    </row>
    <row r="1655" spans="2:14" ht="15" x14ac:dyDescent="0.25">
      <c r="B1655" s="37"/>
      <c r="C1655" s="66"/>
      <c r="D1655" s="109"/>
      <c r="E1655" s="68"/>
      <c r="F1655" s="77"/>
      <c r="G1655" s="104"/>
      <c r="H1655" s="123"/>
      <c r="I1655" s="107"/>
      <c r="J1655" s="352"/>
      <c r="K1655" s="69"/>
      <c r="L1655" s="118"/>
      <c r="M1655" s="116"/>
      <c r="N1655" s="320"/>
    </row>
    <row r="1656" spans="2:14" ht="15" x14ac:dyDescent="0.25">
      <c r="B1656" s="65"/>
      <c r="C1656" s="78"/>
      <c r="D1656" s="109"/>
      <c r="E1656" s="68"/>
      <c r="F1656" s="77"/>
      <c r="G1656" s="312"/>
      <c r="H1656" s="313"/>
      <c r="I1656" s="314"/>
      <c r="J1656" s="353"/>
      <c r="K1656" s="69"/>
      <c r="L1656" s="319"/>
      <c r="M1656" s="116"/>
      <c r="N1656" s="320"/>
    </row>
    <row r="1657" spans="2:14" ht="15" x14ac:dyDescent="0.25">
      <c r="B1657" s="65"/>
      <c r="C1657" s="78"/>
      <c r="D1657" s="109"/>
      <c r="E1657" s="68"/>
      <c r="F1657" s="77"/>
      <c r="G1657" s="312"/>
      <c r="H1657" s="313"/>
      <c r="I1657" s="314"/>
      <c r="J1657" s="353"/>
      <c r="K1657" s="69"/>
      <c r="L1657" s="319"/>
      <c r="M1657" s="116"/>
      <c r="N1657" s="320"/>
    </row>
    <row r="1658" spans="2:14" ht="15" x14ac:dyDescent="0.25">
      <c r="B1658" s="65"/>
      <c r="C1658" s="78"/>
      <c r="D1658" s="109"/>
      <c r="E1658" s="68"/>
      <c r="F1658" s="77"/>
      <c r="G1658" s="312"/>
      <c r="H1658" s="313"/>
      <c r="I1658" s="314"/>
      <c r="J1658" s="353"/>
      <c r="K1658" s="69"/>
      <c r="L1658" s="319"/>
      <c r="M1658" s="116"/>
      <c r="N1658" s="320"/>
    </row>
    <row r="1659" spans="2:14" ht="15" x14ac:dyDescent="0.25">
      <c r="B1659" s="91"/>
      <c r="C1659" s="66"/>
      <c r="D1659" s="109"/>
      <c r="E1659" s="68"/>
      <c r="F1659" s="77"/>
      <c r="G1659" s="104"/>
      <c r="H1659" s="123"/>
      <c r="I1659" s="107"/>
      <c r="J1659" s="352"/>
      <c r="K1659" s="69"/>
      <c r="L1659" s="120"/>
      <c r="M1659" s="116"/>
      <c r="N1659" s="220"/>
    </row>
    <row r="1660" spans="2:14" ht="15" x14ac:dyDescent="0.25">
      <c r="B1660" s="65"/>
      <c r="C1660" s="78"/>
      <c r="D1660" s="109"/>
      <c r="E1660" s="68"/>
      <c r="F1660" s="77"/>
      <c r="G1660" s="312"/>
      <c r="H1660" s="313"/>
      <c r="I1660" s="314"/>
      <c r="J1660" s="353"/>
      <c r="K1660" s="69"/>
      <c r="L1660" s="319"/>
      <c r="M1660" s="116"/>
      <c r="N1660" s="320"/>
    </row>
    <row r="1661" spans="2:14" ht="15" x14ac:dyDescent="0.25">
      <c r="B1661" s="91"/>
      <c r="C1661" s="66"/>
      <c r="D1661" s="109"/>
      <c r="E1661" s="68"/>
      <c r="F1661" s="77"/>
      <c r="G1661" s="104"/>
      <c r="H1661" s="121"/>
      <c r="I1661" s="107"/>
      <c r="J1661" s="352"/>
      <c r="K1661" s="69"/>
      <c r="L1661" s="120"/>
      <c r="M1661" s="116"/>
      <c r="N1661" s="220"/>
    </row>
    <row r="1662" spans="2:14" ht="15" x14ac:dyDescent="0.25">
      <c r="B1662" s="37"/>
      <c r="C1662" s="66"/>
      <c r="D1662" s="109"/>
      <c r="E1662" s="68"/>
      <c r="F1662" s="77"/>
      <c r="G1662" s="104"/>
      <c r="H1662" s="121"/>
      <c r="I1662" s="107"/>
      <c r="J1662" s="352"/>
      <c r="K1662" s="69"/>
      <c r="L1662" s="120"/>
      <c r="M1662" s="116"/>
      <c r="N1662" s="220"/>
    </row>
    <row r="1663" spans="2:14" ht="15" x14ac:dyDescent="0.25">
      <c r="B1663" s="37"/>
      <c r="C1663" s="66"/>
      <c r="D1663" s="109"/>
      <c r="E1663" s="68"/>
      <c r="F1663" s="68"/>
      <c r="G1663" s="104"/>
      <c r="H1663" s="121"/>
      <c r="I1663" s="107"/>
      <c r="J1663" s="352"/>
      <c r="K1663" s="69"/>
      <c r="L1663" s="319"/>
      <c r="M1663" s="116"/>
      <c r="N1663" s="320"/>
    </row>
    <row r="1664" spans="2:14" ht="15" x14ac:dyDescent="0.25">
      <c r="B1664" s="65"/>
      <c r="C1664" s="78"/>
      <c r="D1664" s="109"/>
      <c r="E1664" s="68"/>
      <c r="F1664" s="77"/>
      <c r="G1664" s="312"/>
      <c r="H1664" s="313"/>
      <c r="I1664" s="314"/>
      <c r="J1664" s="353"/>
      <c r="K1664" s="69"/>
      <c r="L1664" s="319"/>
      <c r="M1664" s="116"/>
      <c r="N1664" s="320"/>
    </row>
    <row r="1665" spans="2:14" ht="15" x14ac:dyDescent="0.25">
      <c r="B1665" s="65"/>
      <c r="C1665" s="78"/>
      <c r="D1665" s="109"/>
      <c r="E1665" s="68"/>
      <c r="F1665" s="77"/>
      <c r="G1665" s="312"/>
      <c r="H1665" s="313"/>
      <c r="I1665" s="314"/>
      <c r="J1665" s="353"/>
      <c r="K1665" s="69"/>
      <c r="L1665" s="319"/>
      <c r="M1665" s="116"/>
      <c r="N1665" s="320"/>
    </row>
    <row r="1666" spans="2:14" ht="15" x14ac:dyDescent="0.25">
      <c r="B1666" s="65"/>
      <c r="C1666" s="78"/>
      <c r="D1666" s="109"/>
      <c r="E1666" s="68"/>
      <c r="F1666" s="77"/>
      <c r="G1666" s="312"/>
      <c r="H1666" s="313"/>
      <c r="I1666" s="314"/>
      <c r="J1666" s="353"/>
      <c r="K1666" s="69"/>
      <c r="L1666" s="319"/>
      <c r="M1666" s="116"/>
      <c r="N1666" s="320"/>
    </row>
    <row r="1667" spans="2:14" ht="15" x14ac:dyDescent="0.25">
      <c r="B1667" s="65"/>
      <c r="C1667" s="78"/>
      <c r="D1667" s="109"/>
      <c r="E1667" s="68"/>
      <c r="F1667" s="77"/>
      <c r="G1667" s="312"/>
      <c r="H1667" s="313"/>
      <c r="I1667" s="314"/>
      <c r="J1667" s="353"/>
      <c r="K1667" s="69"/>
      <c r="L1667" s="319"/>
      <c r="M1667" s="116"/>
      <c r="N1667" s="320"/>
    </row>
    <row r="1668" spans="2:14" ht="15" x14ac:dyDescent="0.25">
      <c r="B1668" s="65"/>
      <c r="C1668" s="78"/>
      <c r="D1668" s="109"/>
      <c r="E1668" s="68"/>
      <c r="F1668" s="77"/>
      <c r="G1668" s="312"/>
      <c r="H1668" s="313"/>
      <c r="I1668" s="314"/>
      <c r="J1668" s="353"/>
      <c r="K1668" s="69"/>
      <c r="L1668" s="319"/>
      <c r="M1668" s="116"/>
      <c r="N1668" s="320"/>
    </row>
    <row r="1669" spans="2:14" ht="15" x14ac:dyDescent="0.25">
      <c r="B1669" s="65"/>
      <c r="C1669" s="78"/>
      <c r="D1669" s="109"/>
      <c r="E1669" s="68"/>
      <c r="F1669" s="77"/>
      <c r="G1669" s="312"/>
      <c r="H1669" s="313"/>
      <c r="I1669" s="314"/>
      <c r="J1669" s="353"/>
      <c r="K1669" s="69"/>
      <c r="L1669" s="319"/>
      <c r="M1669" s="116"/>
      <c r="N1669" s="320"/>
    </row>
    <row r="1670" spans="2:14" ht="15" x14ac:dyDescent="0.25">
      <c r="B1670" s="37"/>
      <c r="C1670" s="66"/>
      <c r="D1670" s="109"/>
      <c r="E1670" s="68"/>
      <c r="F1670" s="77"/>
      <c r="G1670" s="104"/>
      <c r="H1670" s="121"/>
      <c r="I1670" s="107"/>
      <c r="J1670" s="352"/>
      <c r="K1670" s="79"/>
      <c r="L1670" s="120"/>
      <c r="M1670" s="115"/>
      <c r="N1670" s="220"/>
    </row>
    <row r="1671" spans="2:14" ht="15" x14ac:dyDescent="0.25">
      <c r="B1671" s="37"/>
      <c r="C1671" s="66"/>
      <c r="D1671" s="109"/>
      <c r="E1671" s="68"/>
      <c r="F1671" s="77"/>
      <c r="G1671" s="104"/>
      <c r="H1671" s="121"/>
      <c r="I1671" s="107"/>
      <c r="J1671" s="352"/>
      <c r="K1671" s="69"/>
      <c r="L1671" s="118"/>
      <c r="M1671" s="116"/>
      <c r="N1671" s="321"/>
    </row>
    <row r="1672" spans="2:14" ht="15" x14ac:dyDescent="0.25">
      <c r="B1672" s="37"/>
      <c r="C1672" s="66"/>
      <c r="D1672" s="109"/>
      <c r="E1672" s="68"/>
      <c r="F1672" s="77"/>
      <c r="G1672" s="104"/>
      <c r="H1672" s="121"/>
      <c r="I1672" s="107"/>
      <c r="J1672" s="352"/>
      <c r="K1672" s="69"/>
      <c r="L1672" s="118"/>
      <c r="M1672" s="116"/>
      <c r="N1672" s="321"/>
    </row>
    <row r="1673" spans="2:14" ht="15" x14ac:dyDescent="0.25">
      <c r="B1673" s="37"/>
      <c r="C1673" s="66"/>
      <c r="D1673" s="109"/>
      <c r="E1673" s="68"/>
      <c r="F1673" s="77"/>
      <c r="G1673" s="104"/>
      <c r="H1673" s="121"/>
      <c r="I1673" s="107"/>
      <c r="J1673" s="352"/>
      <c r="K1673" s="114"/>
      <c r="L1673" s="118"/>
      <c r="M1673" s="117"/>
      <c r="N1673" s="321"/>
    </row>
    <row r="1674" spans="2:14" ht="15" x14ac:dyDescent="0.25">
      <c r="B1674" s="37"/>
      <c r="C1674" s="66"/>
      <c r="D1674" s="109"/>
      <c r="E1674" s="68"/>
      <c r="F1674" s="77"/>
      <c r="G1674" s="104"/>
      <c r="H1674" s="121"/>
      <c r="I1674" s="107"/>
      <c r="J1674" s="352"/>
      <c r="K1674" s="69"/>
      <c r="L1674" s="118"/>
      <c r="M1674" s="116"/>
      <c r="N1674" s="321"/>
    </row>
    <row r="1675" spans="2:14" ht="15" x14ac:dyDescent="0.25">
      <c r="B1675" s="91"/>
      <c r="C1675" s="66"/>
      <c r="D1675" s="109"/>
      <c r="E1675" s="68"/>
      <c r="F1675" s="77"/>
      <c r="G1675" s="104"/>
      <c r="H1675" s="121"/>
      <c r="I1675" s="107"/>
      <c r="J1675" s="352"/>
      <c r="K1675" s="69"/>
      <c r="L1675" s="118"/>
      <c r="M1675" s="116"/>
      <c r="N1675" s="320"/>
    </row>
    <row r="1676" spans="2:14" ht="15" x14ac:dyDescent="0.25">
      <c r="B1676" s="91"/>
      <c r="C1676" s="66"/>
      <c r="D1676" s="109"/>
      <c r="E1676" s="68"/>
      <c r="F1676" s="77"/>
      <c r="G1676" s="104"/>
      <c r="H1676" s="121"/>
      <c r="I1676" s="107"/>
      <c r="J1676" s="352"/>
      <c r="K1676" s="69"/>
      <c r="L1676" s="118"/>
      <c r="M1676" s="116"/>
      <c r="N1676" s="321"/>
    </row>
    <row r="1677" spans="2:14" ht="15" x14ac:dyDescent="0.25">
      <c r="B1677" s="91"/>
      <c r="C1677" s="66"/>
      <c r="D1677" s="109"/>
      <c r="E1677" s="68"/>
      <c r="F1677" s="77"/>
      <c r="G1677" s="104"/>
      <c r="H1677" s="121"/>
      <c r="I1677" s="107"/>
      <c r="J1677" s="352"/>
      <c r="K1677" s="69"/>
      <c r="L1677" s="118"/>
      <c r="M1677" s="116"/>
      <c r="N1677" s="320"/>
    </row>
    <row r="1678" spans="2:14" ht="15" x14ac:dyDescent="0.25">
      <c r="B1678" s="91"/>
      <c r="C1678" s="66"/>
      <c r="D1678" s="109"/>
      <c r="E1678" s="68"/>
      <c r="F1678" s="77"/>
      <c r="G1678" s="104"/>
      <c r="H1678" s="121"/>
      <c r="I1678" s="107"/>
      <c r="J1678" s="352"/>
      <c r="K1678" s="69"/>
      <c r="L1678" s="118"/>
      <c r="M1678" s="116"/>
      <c r="N1678" s="320"/>
    </row>
    <row r="1679" spans="2:14" ht="15" x14ac:dyDescent="0.25">
      <c r="B1679" s="91"/>
      <c r="C1679" s="66"/>
      <c r="D1679" s="109"/>
      <c r="E1679" s="68"/>
      <c r="F1679" s="77"/>
      <c r="G1679" s="104"/>
      <c r="H1679" s="121"/>
      <c r="I1679" s="107"/>
      <c r="J1679" s="352"/>
      <c r="K1679" s="69"/>
      <c r="L1679" s="118"/>
      <c r="M1679" s="116"/>
      <c r="N1679" s="320"/>
    </row>
    <row r="1680" spans="2:14" ht="15" x14ac:dyDescent="0.25">
      <c r="B1680" s="91"/>
      <c r="C1680" s="66"/>
      <c r="D1680" s="109"/>
      <c r="E1680" s="68"/>
      <c r="F1680" s="77"/>
      <c r="G1680" s="104"/>
      <c r="H1680" s="121"/>
      <c r="I1680" s="107"/>
      <c r="J1680" s="352"/>
      <c r="K1680" s="69"/>
      <c r="L1680" s="118"/>
      <c r="M1680" s="116"/>
      <c r="N1680" s="320"/>
    </row>
    <row r="1681" spans="2:14" ht="15" x14ac:dyDescent="0.25">
      <c r="B1681" s="91"/>
      <c r="C1681" s="66"/>
      <c r="D1681" s="109"/>
      <c r="E1681" s="68"/>
      <c r="F1681" s="77"/>
      <c r="G1681" s="104"/>
      <c r="H1681" s="121"/>
      <c r="I1681" s="107"/>
      <c r="J1681" s="352"/>
      <c r="K1681" s="69"/>
      <c r="L1681" s="319"/>
      <c r="M1681" s="116"/>
      <c r="N1681" s="320"/>
    </row>
    <row r="1682" spans="2:14" ht="15" x14ac:dyDescent="0.25">
      <c r="B1682" s="91"/>
      <c r="C1682" s="78"/>
      <c r="D1682" s="109"/>
      <c r="E1682" s="68"/>
      <c r="F1682" s="77"/>
      <c r="G1682" s="312"/>
      <c r="H1682" s="313"/>
      <c r="I1682" s="314"/>
      <c r="J1682" s="353"/>
      <c r="K1682" s="69"/>
      <c r="L1682" s="319"/>
      <c r="M1682" s="116"/>
      <c r="N1682" s="320"/>
    </row>
    <row r="1683" spans="2:14" ht="15" x14ac:dyDescent="0.25">
      <c r="B1683" s="91"/>
      <c r="C1683" s="78"/>
      <c r="D1683" s="109"/>
      <c r="E1683" s="68"/>
      <c r="F1683" s="77"/>
      <c r="G1683" s="312"/>
      <c r="H1683" s="313"/>
      <c r="I1683" s="314"/>
      <c r="J1683" s="353"/>
      <c r="K1683" s="69"/>
      <c r="L1683" s="319"/>
      <c r="M1683" s="116"/>
      <c r="N1683" s="320"/>
    </row>
    <row r="1684" spans="2:14" ht="15" x14ac:dyDescent="0.25">
      <c r="B1684" s="91"/>
      <c r="C1684" s="66"/>
      <c r="D1684" s="109"/>
      <c r="E1684" s="68"/>
      <c r="F1684" s="68"/>
      <c r="G1684" s="104"/>
      <c r="H1684" s="121"/>
      <c r="I1684" s="107"/>
      <c r="J1684" s="352"/>
      <c r="K1684" s="69"/>
      <c r="L1684" s="118"/>
      <c r="M1684" s="116"/>
      <c r="N1684" s="321"/>
    </row>
    <row r="1685" spans="2:14" ht="15" x14ac:dyDescent="0.25">
      <c r="B1685" s="91"/>
      <c r="C1685" s="66"/>
      <c r="D1685" s="109"/>
      <c r="E1685" s="68"/>
      <c r="F1685" s="77"/>
      <c r="G1685" s="104"/>
      <c r="H1685" s="121"/>
      <c r="I1685" s="107"/>
      <c r="J1685" s="352"/>
      <c r="K1685" s="69"/>
      <c r="L1685" s="118"/>
      <c r="M1685" s="116"/>
      <c r="N1685" s="320"/>
    </row>
    <row r="1686" spans="2:14" ht="15" x14ac:dyDescent="0.25">
      <c r="B1686" s="91"/>
      <c r="C1686" s="66"/>
      <c r="D1686" s="109"/>
      <c r="E1686" s="68"/>
      <c r="F1686" s="77"/>
      <c r="G1686" s="104"/>
      <c r="H1686" s="121"/>
      <c r="I1686" s="107"/>
      <c r="J1686" s="352"/>
      <c r="K1686" s="69"/>
      <c r="L1686" s="118"/>
      <c r="M1686" s="116"/>
      <c r="N1686" s="320"/>
    </row>
    <row r="1687" spans="2:14" ht="15" x14ac:dyDescent="0.25">
      <c r="B1687" s="65"/>
      <c r="C1687" s="78"/>
      <c r="D1687" s="109"/>
      <c r="E1687" s="68"/>
      <c r="F1687" s="77"/>
      <c r="G1687" s="312"/>
      <c r="H1687" s="313"/>
      <c r="I1687" s="314"/>
      <c r="J1687" s="353"/>
      <c r="K1687" s="69"/>
      <c r="L1687" s="319"/>
      <c r="M1687" s="116"/>
      <c r="N1687" s="320"/>
    </row>
    <row r="1688" spans="2:14" ht="15" x14ac:dyDescent="0.25">
      <c r="B1688" s="65"/>
      <c r="C1688" s="78"/>
      <c r="D1688" s="109"/>
      <c r="E1688" s="68"/>
      <c r="F1688" s="77"/>
      <c r="G1688" s="312"/>
      <c r="H1688" s="313"/>
      <c r="I1688" s="314"/>
      <c r="J1688" s="353"/>
      <c r="K1688" s="69"/>
      <c r="L1688" s="319"/>
      <c r="M1688" s="116"/>
      <c r="N1688" s="320"/>
    </row>
    <row r="1689" spans="2:14" ht="15" x14ac:dyDescent="0.25">
      <c r="B1689" s="65"/>
      <c r="C1689" s="78"/>
      <c r="D1689" s="109"/>
      <c r="E1689" s="68"/>
      <c r="F1689" s="77"/>
      <c r="G1689" s="312"/>
      <c r="H1689" s="313"/>
      <c r="I1689" s="314"/>
      <c r="J1689" s="353"/>
      <c r="K1689" s="69"/>
      <c r="L1689" s="217"/>
      <c r="M1689" s="116"/>
      <c r="N1689" s="320"/>
    </row>
    <row r="1690" spans="2:14" ht="15" x14ac:dyDescent="0.25">
      <c r="B1690" s="65"/>
      <c r="C1690" s="78"/>
      <c r="D1690" s="109"/>
      <c r="E1690" s="68"/>
      <c r="F1690" s="77"/>
      <c r="G1690" s="312"/>
      <c r="H1690" s="313"/>
      <c r="I1690" s="314"/>
      <c r="J1690" s="353"/>
      <c r="K1690" s="69"/>
      <c r="L1690" s="217"/>
      <c r="M1690" s="82"/>
      <c r="N1690" s="320"/>
    </row>
    <row r="1691" spans="2:14" ht="15" x14ac:dyDescent="0.25">
      <c r="B1691" s="91"/>
      <c r="C1691" s="66"/>
      <c r="D1691" s="100"/>
      <c r="E1691" s="101"/>
      <c r="F1691" s="77"/>
      <c r="G1691" s="104"/>
      <c r="H1691" s="106"/>
      <c r="I1691" s="107"/>
      <c r="J1691" s="352"/>
      <c r="K1691" s="69"/>
      <c r="L1691" s="84"/>
      <c r="M1691" s="82"/>
      <c r="N1691" s="320"/>
    </row>
    <row r="1692" spans="2:14" ht="15" x14ac:dyDescent="0.25">
      <c r="B1692" s="91"/>
      <c r="C1692" s="66"/>
      <c r="D1692" s="100"/>
      <c r="E1692" s="101"/>
      <c r="F1692" s="77"/>
      <c r="G1692" s="104"/>
      <c r="H1692" s="106"/>
      <c r="I1692" s="107"/>
      <c r="J1692" s="352"/>
      <c r="K1692" s="69"/>
      <c r="L1692" s="84"/>
      <c r="M1692" s="82"/>
      <c r="N1692" s="320"/>
    </row>
    <row r="1693" spans="2:14" ht="15" x14ac:dyDescent="0.25">
      <c r="B1693" s="91"/>
      <c r="C1693" s="66"/>
      <c r="D1693" s="100"/>
      <c r="E1693" s="101"/>
      <c r="F1693" s="77"/>
      <c r="G1693" s="104"/>
      <c r="H1693" s="106"/>
      <c r="I1693" s="107"/>
      <c r="J1693" s="352"/>
      <c r="K1693" s="69"/>
      <c r="L1693" s="84"/>
      <c r="M1693" s="82"/>
      <c r="N1693" s="320"/>
    </row>
    <row r="1694" spans="2:14" ht="15" x14ac:dyDescent="0.25">
      <c r="B1694" s="91"/>
      <c r="C1694" s="66"/>
      <c r="D1694" s="100"/>
      <c r="E1694" s="101"/>
      <c r="F1694" s="77"/>
      <c r="G1694" s="104"/>
      <c r="H1694" s="106"/>
      <c r="I1694" s="107"/>
      <c r="J1694" s="352"/>
      <c r="K1694" s="69"/>
      <c r="L1694" s="84"/>
      <c r="M1694" s="82"/>
      <c r="N1694" s="320"/>
    </row>
    <row r="1695" spans="2:14" ht="15" x14ac:dyDescent="0.25">
      <c r="B1695" s="91"/>
      <c r="C1695" s="66"/>
      <c r="D1695" s="100"/>
      <c r="E1695" s="101"/>
      <c r="F1695" s="77"/>
      <c r="G1695" s="104"/>
      <c r="H1695" s="106"/>
      <c r="I1695" s="107"/>
      <c r="J1695" s="352"/>
      <c r="K1695" s="69"/>
      <c r="L1695" s="84"/>
      <c r="M1695" s="82"/>
      <c r="N1695" s="320"/>
    </row>
    <row r="1696" spans="2:14" ht="15" x14ac:dyDescent="0.25">
      <c r="B1696" s="91"/>
      <c r="C1696" s="78"/>
      <c r="D1696" s="100"/>
      <c r="E1696" s="101"/>
      <c r="F1696" s="77"/>
      <c r="G1696" s="312"/>
      <c r="H1696" s="322"/>
      <c r="I1696" s="107"/>
      <c r="J1696" s="352"/>
      <c r="K1696" s="69"/>
      <c r="L1696" s="84"/>
      <c r="M1696" s="82"/>
      <c r="N1696" s="320"/>
    </row>
    <row r="1697" spans="2:14" ht="15" x14ac:dyDescent="0.25">
      <c r="B1697" s="65"/>
      <c r="C1697" s="66"/>
      <c r="D1697" s="100"/>
      <c r="E1697" s="101"/>
      <c r="F1697" s="77"/>
      <c r="G1697" s="104"/>
      <c r="H1697" s="106"/>
      <c r="I1697" s="107"/>
      <c r="J1697" s="352"/>
      <c r="K1697" s="69"/>
      <c r="L1697" s="84"/>
      <c r="M1697" s="82"/>
      <c r="N1697" s="320"/>
    </row>
    <row r="1698" spans="2:14" ht="15" x14ac:dyDescent="0.25">
      <c r="B1698" s="65"/>
      <c r="C1698" s="66"/>
      <c r="D1698" s="100"/>
      <c r="E1698" s="101"/>
      <c r="F1698" s="77"/>
      <c r="G1698" s="104"/>
      <c r="H1698" s="106"/>
      <c r="I1698" s="107"/>
      <c r="J1698" s="352"/>
      <c r="K1698" s="69"/>
      <c r="L1698" s="84"/>
      <c r="M1698" s="82"/>
      <c r="N1698" s="320"/>
    </row>
    <row r="1699" spans="2:14" ht="15" x14ac:dyDescent="0.25">
      <c r="B1699" s="65"/>
      <c r="C1699" s="66"/>
      <c r="D1699" s="100"/>
      <c r="E1699" s="101"/>
      <c r="F1699" s="77"/>
      <c r="G1699" s="104"/>
      <c r="H1699" s="106"/>
      <c r="I1699" s="107"/>
      <c r="J1699" s="352"/>
      <c r="K1699" s="69"/>
      <c r="L1699" s="84"/>
      <c r="M1699" s="82"/>
      <c r="N1699" s="320"/>
    </row>
    <row r="1700" spans="2:14" ht="15" x14ac:dyDescent="0.25">
      <c r="B1700" s="65"/>
      <c r="C1700" s="78"/>
      <c r="D1700" s="100"/>
      <c r="E1700" s="101"/>
      <c r="F1700" s="77"/>
      <c r="G1700" s="312"/>
      <c r="H1700" s="322"/>
      <c r="I1700" s="314"/>
      <c r="J1700" s="353"/>
      <c r="K1700" s="69"/>
      <c r="L1700" s="84"/>
      <c r="M1700" s="82"/>
      <c r="N1700" s="320"/>
    </row>
    <row r="1701" spans="2:14" ht="15" x14ac:dyDescent="0.25">
      <c r="B1701" s="65"/>
      <c r="C1701" s="66"/>
      <c r="D1701" s="100"/>
      <c r="E1701" s="101"/>
      <c r="F1701" s="77"/>
      <c r="G1701" s="104"/>
      <c r="H1701" s="106"/>
      <c r="I1701" s="107"/>
      <c r="J1701" s="352"/>
      <c r="K1701" s="69"/>
      <c r="L1701" s="84"/>
      <c r="M1701" s="82"/>
      <c r="N1701" s="320"/>
    </row>
    <row r="1702" spans="2:14" ht="15" x14ac:dyDescent="0.25">
      <c r="B1702" s="65"/>
      <c r="C1702" s="66"/>
      <c r="D1702" s="100"/>
      <c r="E1702" s="101"/>
      <c r="F1702" s="77"/>
      <c r="G1702" s="104"/>
      <c r="H1702" s="106"/>
      <c r="I1702" s="107"/>
      <c r="J1702" s="352"/>
      <c r="K1702" s="69"/>
      <c r="L1702" s="84"/>
      <c r="M1702" s="82"/>
      <c r="N1702" s="320"/>
    </row>
    <row r="1703" spans="2:14" ht="15" x14ac:dyDescent="0.25">
      <c r="B1703" s="65"/>
      <c r="C1703" s="78"/>
      <c r="D1703" s="100"/>
      <c r="E1703" s="101"/>
      <c r="F1703" s="77"/>
      <c r="G1703" s="312"/>
      <c r="H1703" s="322"/>
      <c r="I1703" s="314"/>
      <c r="J1703" s="353"/>
      <c r="K1703" s="69"/>
      <c r="L1703" s="84"/>
      <c r="M1703" s="82"/>
      <c r="N1703" s="320"/>
    </row>
    <row r="1704" spans="2:14" ht="15" x14ac:dyDescent="0.25">
      <c r="B1704" s="65"/>
      <c r="C1704" s="66"/>
      <c r="D1704" s="109"/>
      <c r="E1704" s="101"/>
      <c r="F1704" s="77"/>
      <c r="G1704" s="104"/>
      <c r="H1704" s="106"/>
      <c r="I1704" s="107"/>
      <c r="J1704" s="352"/>
      <c r="K1704" s="69"/>
      <c r="L1704" s="323"/>
      <c r="M1704" s="82"/>
      <c r="N1704" s="320"/>
    </row>
    <row r="1705" spans="2:14" ht="15" x14ac:dyDescent="0.25">
      <c r="B1705" s="65"/>
      <c r="C1705" s="66"/>
      <c r="D1705" s="100"/>
      <c r="E1705" s="101"/>
      <c r="F1705" s="77"/>
      <c r="G1705" s="104"/>
      <c r="H1705" s="106"/>
      <c r="I1705" s="107"/>
      <c r="J1705" s="352"/>
      <c r="K1705" s="69"/>
      <c r="L1705" s="84"/>
      <c r="M1705" s="82"/>
      <c r="N1705" s="320"/>
    </row>
    <row r="1706" spans="2:14" ht="15" x14ac:dyDescent="0.25">
      <c r="B1706" s="65"/>
      <c r="C1706" s="66"/>
      <c r="D1706" s="100"/>
      <c r="E1706" s="101"/>
      <c r="F1706" s="77"/>
      <c r="G1706" s="104"/>
      <c r="H1706" s="106"/>
      <c r="I1706" s="107"/>
      <c r="J1706" s="352"/>
      <c r="K1706" s="69"/>
      <c r="L1706" s="323"/>
      <c r="M1706" s="82"/>
      <c r="N1706" s="320"/>
    </row>
    <row r="1707" spans="2:14" ht="15" x14ac:dyDescent="0.25">
      <c r="B1707" s="65"/>
      <c r="C1707" s="78"/>
      <c r="D1707" s="100"/>
      <c r="E1707" s="101"/>
      <c r="F1707" s="77"/>
      <c r="G1707" s="312"/>
      <c r="H1707" s="322"/>
      <c r="I1707" s="314"/>
      <c r="J1707" s="353"/>
      <c r="K1707" s="69"/>
      <c r="L1707" s="323"/>
      <c r="M1707" s="82"/>
      <c r="N1707" s="320"/>
    </row>
    <row r="1708" spans="2:14" ht="15" x14ac:dyDescent="0.25">
      <c r="B1708" s="65"/>
      <c r="C1708" s="78"/>
      <c r="D1708" s="100"/>
      <c r="E1708" s="101"/>
      <c r="F1708" s="77"/>
      <c r="G1708" s="312"/>
      <c r="H1708" s="322"/>
      <c r="I1708" s="314"/>
      <c r="J1708" s="353"/>
      <c r="K1708" s="69"/>
      <c r="L1708" s="323"/>
      <c r="M1708" s="82"/>
      <c r="N1708" s="324"/>
    </row>
    <row r="1709" spans="2:14" ht="15" x14ac:dyDescent="0.25">
      <c r="B1709" s="65"/>
      <c r="C1709" s="78"/>
      <c r="D1709" s="100"/>
      <c r="E1709" s="101"/>
      <c r="F1709" s="77"/>
      <c r="G1709" s="312"/>
      <c r="H1709" s="322"/>
      <c r="I1709" s="314"/>
      <c r="J1709" s="353"/>
      <c r="K1709" s="69"/>
      <c r="L1709" s="323"/>
      <c r="M1709" s="82"/>
      <c r="N1709" s="324"/>
    </row>
    <row r="1710" spans="2:14" ht="15" x14ac:dyDescent="0.25">
      <c r="B1710" s="65"/>
      <c r="C1710" s="78"/>
      <c r="D1710" s="100"/>
      <c r="E1710" s="101"/>
      <c r="F1710" s="77"/>
      <c r="G1710" s="312"/>
      <c r="H1710" s="322"/>
      <c r="I1710" s="314"/>
      <c r="J1710" s="353"/>
      <c r="K1710" s="69"/>
      <c r="L1710" s="323"/>
      <c r="M1710" s="82"/>
      <c r="N1710" s="324"/>
    </row>
    <row r="1711" spans="2:14" ht="15" x14ac:dyDescent="0.25">
      <c r="B1711" s="65"/>
      <c r="C1711" s="78"/>
      <c r="D1711" s="100"/>
      <c r="E1711" s="101"/>
      <c r="F1711" s="77"/>
      <c r="G1711" s="312"/>
      <c r="H1711" s="322"/>
      <c r="I1711" s="107"/>
      <c r="J1711" s="352"/>
      <c r="K1711" s="69"/>
      <c r="L1711" s="84"/>
      <c r="M1711" s="82"/>
      <c r="N1711" s="324"/>
    </row>
    <row r="1712" spans="2:14" ht="15" x14ac:dyDescent="0.25">
      <c r="B1712" s="91"/>
      <c r="C1712" s="66"/>
      <c r="D1712" s="100"/>
      <c r="E1712" s="101"/>
      <c r="F1712" s="77"/>
      <c r="G1712" s="104"/>
      <c r="H1712" s="106"/>
      <c r="I1712" s="107"/>
      <c r="J1712" s="352"/>
      <c r="K1712" s="69"/>
      <c r="L1712" s="84"/>
      <c r="M1712" s="82"/>
      <c r="N1712" s="324"/>
    </row>
    <row r="1713" spans="2:14" ht="15" x14ac:dyDescent="0.25">
      <c r="B1713" s="91"/>
      <c r="C1713" s="66"/>
      <c r="D1713" s="100"/>
      <c r="E1713" s="101"/>
      <c r="F1713" s="77"/>
      <c r="G1713" s="104"/>
      <c r="H1713" s="106"/>
      <c r="I1713" s="107"/>
      <c r="J1713" s="352"/>
      <c r="K1713" s="69"/>
      <c r="L1713" s="84"/>
      <c r="M1713" s="82"/>
      <c r="N1713" s="324"/>
    </row>
    <row r="1714" spans="2:14" ht="15" x14ac:dyDescent="0.25">
      <c r="B1714" s="91"/>
      <c r="C1714" s="66"/>
      <c r="D1714" s="100"/>
      <c r="E1714" s="101"/>
      <c r="F1714" s="77"/>
      <c r="G1714" s="104"/>
      <c r="H1714" s="106"/>
      <c r="I1714" s="107"/>
      <c r="J1714" s="352"/>
      <c r="K1714" s="69"/>
      <c r="L1714" s="84"/>
      <c r="M1714" s="82"/>
      <c r="N1714" s="324"/>
    </row>
    <row r="1715" spans="2:14" ht="15" x14ac:dyDescent="0.25">
      <c r="B1715" s="91"/>
      <c r="C1715" s="66"/>
      <c r="D1715" s="100"/>
      <c r="E1715" s="101"/>
      <c r="F1715" s="77"/>
      <c r="G1715" s="104"/>
      <c r="H1715" s="106"/>
      <c r="I1715" s="107"/>
      <c r="J1715" s="352"/>
      <c r="K1715" s="69"/>
      <c r="L1715" s="84"/>
      <c r="M1715" s="82"/>
      <c r="N1715" s="324"/>
    </row>
    <row r="1716" spans="2:14" ht="15" x14ac:dyDescent="0.25">
      <c r="B1716" s="91"/>
      <c r="C1716" s="66"/>
      <c r="D1716" s="100"/>
      <c r="E1716" s="101"/>
      <c r="F1716" s="77"/>
      <c r="G1716" s="104"/>
      <c r="H1716" s="106"/>
      <c r="I1716" s="107"/>
      <c r="J1716" s="352"/>
      <c r="K1716" s="69"/>
      <c r="L1716" s="84"/>
      <c r="M1716" s="82"/>
      <c r="N1716" s="324"/>
    </row>
    <row r="1717" spans="2:14" ht="15" x14ac:dyDescent="0.25">
      <c r="B1717" s="91"/>
      <c r="C1717" s="66"/>
      <c r="D1717" s="100"/>
      <c r="E1717" s="101"/>
      <c r="F1717" s="68"/>
      <c r="G1717" s="104"/>
      <c r="H1717" s="106"/>
      <c r="I1717" s="107"/>
      <c r="J1717" s="352"/>
      <c r="K1717" s="69"/>
      <c r="L1717" s="84"/>
      <c r="M1717" s="82"/>
      <c r="N1717" s="324"/>
    </row>
    <row r="1718" spans="2:14" ht="15" x14ac:dyDescent="0.25">
      <c r="B1718" s="91"/>
      <c r="C1718" s="78"/>
      <c r="D1718" s="100"/>
      <c r="E1718" s="101"/>
      <c r="F1718" s="77"/>
      <c r="G1718" s="312"/>
      <c r="H1718" s="322"/>
      <c r="I1718" s="107"/>
      <c r="J1718" s="352"/>
      <c r="K1718" s="69"/>
      <c r="L1718" s="84"/>
      <c r="M1718" s="82"/>
      <c r="N1718" s="324"/>
    </row>
    <row r="1719" spans="2:14" ht="15" x14ac:dyDescent="0.25">
      <c r="B1719" s="91"/>
      <c r="C1719" s="66"/>
      <c r="D1719" s="100"/>
      <c r="E1719" s="101"/>
      <c r="F1719" s="77"/>
      <c r="G1719" s="104"/>
      <c r="H1719" s="106"/>
      <c r="I1719" s="107"/>
      <c r="J1719" s="352"/>
      <c r="K1719" s="69"/>
      <c r="L1719" s="84"/>
      <c r="M1719" s="82"/>
      <c r="N1719" s="324"/>
    </row>
    <row r="1720" spans="2:14" ht="15" x14ac:dyDescent="0.25">
      <c r="B1720" s="91"/>
      <c r="C1720" s="66"/>
      <c r="D1720" s="100"/>
      <c r="E1720" s="101"/>
      <c r="F1720" s="77"/>
      <c r="G1720" s="104"/>
      <c r="H1720" s="106"/>
      <c r="I1720" s="107"/>
      <c r="J1720" s="352"/>
      <c r="K1720" s="70"/>
      <c r="L1720" s="84"/>
      <c r="M1720" s="82"/>
      <c r="N1720" s="324"/>
    </row>
    <row r="1721" spans="2:14" ht="15" x14ac:dyDescent="0.25">
      <c r="B1721" s="91"/>
      <c r="C1721" s="66"/>
      <c r="D1721" s="100"/>
      <c r="E1721" s="101"/>
      <c r="F1721" s="77"/>
      <c r="G1721" s="104"/>
      <c r="H1721" s="106"/>
      <c r="I1721" s="107"/>
      <c r="J1721" s="352"/>
      <c r="K1721" s="69"/>
      <c r="L1721" s="84"/>
      <c r="M1721" s="82"/>
      <c r="N1721" s="324"/>
    </row>
    <row r="1722" spans="2:14" ht="15" x14ac:dyDescent="0.25">
      <c r="B1722" s="91"/>
      <c r="C1722" s="78"/>
      <c r="D1722" s="100"/>
      <c r="E1722" s="101"/>
      <c r="F1722" s="68"/>
      <c r="G1722" s="312"/>
      <c r="H1722" s="322"/>
      <c r="I1722" s="107"/>
      <c r="J1722" s="352"/>
      <c r="K1722" s="69"/>
      <c r="L1722" s="84"/>
      <c r="M1722" s="82"/>
      <c r="N1722" s="324"/>
    </row>
    <row r="1723" spans="2:14" ht="15" x14ac:dyDescent="0.25">
      <c r="B1723" s="91"/>
      <c r="C1723" s="66"/>
      <c r="D1723" s="100"/>
      <c r="E1723" s="101"/>
      <c r="F1723" s="77"/>
      <c r="G1723" s="104"/>
      <c r="H1723" s="106"/>
      <c r="I1723" s="107"/>
      <c r="J1723" s="352"/>
      <c r="K1723" s="69"/>
      <c r="L1723" s="323"/>
      <c r="M1723" s="82"/>
      <c r="N1723" s="324"/>
    </row>
    <row r="1724" spans="2:14" ht="15" x14ac:dyDescent="0.25">
      <c r="B1724" s="65"/>
      <c r="C1724" s="78"/>
      <c r="D1724" s="100"/>
      <c r="E1724" s="101"/>
      <c r="F1724" s="77"/>
      <c r="G1724" s="312"/>
      <c r="H1724" s="322"/>
      <c r="I1724" s="314"/>
      <c r="J1724" s="353"/>
      <c r="K1724" s="69"/>
      <c r="L1724" s="323"/>
      <c r="M1724" s="82"/>
      <c r="N1724" s="324"/>
    </row>
    <row r="1725" spans="2:14" ht="15" x14ac:dyDescent="0.25">
      <c r="B1725" s="65"/>
      <c r="C1725" s="66"/>
      <c r="D1725" s="100"/>
      <c r="E1725" s="101"/>
      <c r="F1725" s="68"/>
      <c r="G1725" s="104"/>
      <c r="H1725" s="106"/>
      <c r="I1725" s="107"/>
      <c r="J1725" s="352"/>
      <c r="K1725" s="69"/>
      <c r="L1725" s="84"/>
      <c r="M1725" s="82"/>
      <c r="N1725" s="324"/>
    </row>
    <row r="1726" spans="2:14" ht="15" x14ac:dyDescent="0.25">
      <c r="B1726" s="65"/>
      <c r="C1726" s="66"/>
      <c r="D1726" s="100"/>
      <c r="E1726" s="101"/>
      <c r="F1726" s="77"/>
      <c r="G1726" s="104"/>
      <c r="H1726" s="106"/>
      <c r="I1726" s="107"/>
      <c r="J1726" s="352"/>
      <c r="K1726" s="69"/>
      <c r="L1726" s="84"/>
      <c r="M1726" s="82"/>
      <c r="N1726" s="324"/>
    </row>
    <row r="1727" spans="2:14" ht="15" x14ac:dyDescent="0.25">
      <c r="B1727" s="65"/>
      <c r="C1727" s="66"/>
      <c r="D1727" s="100"/>
      <c r="E1727" s="101"/>
      <c r="F1727" s="77"/>
      <c r="G1727" s="104"/>
      <c r="H1727" s="106"/>
      <c r="I1727" s="107"/>
      <c r="J1727" s="352"/>
      <c r="K1727" s="69"/>
      <c r="L1727" s="323"/>
      <c r="M1727" s="82"/>
      <c r="N1727" s="324"/>
    </row>
    <row r="1728" spans="2:14" ht="15" x14ac:dyDescent="0.25">
      <c r="B1728" s="65"/>
      <c r="C1728" s="66"/>
      <c r="D1728" s="100"/>
      <c r="E1728" s="101"/>
      <c r="F1728" s="77"/>
      <c r="G1728" s="104"/>
      <c r="H1728" s="106"/>
      <c r="I1728" s="107"/>
      <c r="J1728" s="352"/>
      <c r="K1728" s="69"/>
      <c r="L1728" s="323"/>
      <c r="M1728" s="82"/>
      <c r="N1728" s="324"/>
    </row>
    <row r="1729" spans="2:14" x14ac:dyDescent="0.2">
      <c r="B1729" s="65"/>
      <c r="C1729" s="78"/>
      <c r="D1729" s="100"/>
      <c r="E1729" s="101"/>
      <c r="F1729" s="77"/>
      <c r="G1729" s="312"/>
      <c r="H1729" s="322"/>
      <c r="I1729" s="325"/>
      <c r="J1729" s="355"/>
      <c r="K1729" s="69"/>
      <c r="L1729" s="84"/>
      <c r="M1729" s="82"/>
      <c r="N1729" s="324"/>
    </row>
    <row r="1730" spans="2:14" x14ac:dyDescent="0.2">
      <c r="B1730" s="65"/>
      <c r="C1730" s="78"/>
      <c r="D1730" s="100"/>
      <c r="E1730" s="101"/>
      <c r="F1730" s="77"/>
      <c r="G1730" s="312"/>
      <c r="H1730" s="322"/>
      <c r="I1730" s="325"/>
      <c r="J1730" s="355"/>
      <c r="K1730" s="69"/>
      <c r="L1730" s="84"/>
      <c r="M1730" s="82"/>
      <c r="N1730" s="324"/>
    </row>
    <row r="1731" spans="2:14" ht="15" x14ac:dyDescent="0.25">
      <c r="B1731" s="65"/>
      <c r="C1731" s="78"/>
      <c r="D1731" s="100"/>
      <c r="E1731" s="101"/>
      <c r="F1731" s="77"/>
      <c r="G1731" s="312"/>
      <c r="H1731" s="322"/>
      <c r="I1731" s="314"/>
      <c r="J1731" s="353"/>
      <c r="K1731" s="69"/>
      <c r="L1731" s="323"/>
      <c r="M1731" s="82"/>
      <c r="N1731" s="324"/>
    </row>
    <row r="1732" spans="2:14" ht="15" x14ac:dyDescent="0.25">
      <c r="B1732" s="65"/>
      <c r="C1732" s="78"/>
      <c r="D1732" s="100"/>
      <c r="E1732" s="102"/>
      <c r="F1732" s="77"/>
      <c r="G1732" s="326"/>
      <c r="H1732" s="322"/>
      <c r="I1732" s="314"/>
      <c r="J1732" s="353"/>
      <c r="K1732" s="69"/>
      <c r="L1732" s="323"/>
      <c r="M1732" s="82"/>
      <c r="N1732" s="324"/>
    </row>
    <row r="1733" spans="2:14" ht="15" x14ac:dyDescent="0.25">
      <c r="B1733" s="65"/>
      <c r="C1733" s="78"/>
      <c r="D1733" s="97"/>
      <c r="E1733" s="67"/>
      <c r="F1733" s="77"/>
      <c r="G1733" s="326"/>
      <c r="H1733" s="322"/>
      <c r="I1733" s="314"/>
      <c r="J1733" s="353"/>
      <c r="K1733" s="69"/>
      <c r="L1733" s="323"/>
      <c r="M1733" s="82"/>
      <c r="N1733" s="324"/>
    </row>
    <row r="1734" spans="2:14" ht="15" x14ac:dyDescent="0.25">
      <c r="B1734" s="65"/>
      <c r="C1734" s="78"/>
      <c r="D1734" s="97"/>
      <c r="E1734" s="67"/>
      <c r="F1734" s="77"/>
      <c r="G1734" s="326"/>
      <c r="H1734" s="322"/>
      <c r="I1734" s="314"/>
      <c r="J1734" s="353"/>
      <c r="K1734" s="69"/>
      <c r="L1734" s="323"/>
      <c r="M1734" s="82"/>
      <c r="N1734" s="324"/>
    </row>
    <row r="1735" spans="2:14" ht="15" x14ac:dyDescent="0.25">
      <c r="B1735" s="65"/>
      <c r="C1735" s="78"/>
      <c r="D1735" s="97"/>
      <c r="E1735" s="67"/>
      <c r="F1735" s="77"/>
      <c r="G1735" s="326"/>
      <c r="H1735" s="322"/>
      <c r="I1735" s="327"/>
      <c r="J1735" s="356"/>
      <c r="K1735" s="69"/>
      <c r="L1735" s="323"/>
      <c r="M1735" s="82"/>
      <c r="N1735" s="324"/>
    </row>
    <row r="1736" spans="2:14" ht="15" x14ac:dyDescent="0.25">
      <c r="B1736" s="65"/>
      <c r="C1736" s="78"/>
      <c r="D1736" s="97"/>
      <c r="E1736" s="67"/>
      <c r="F1736" s="77"/>
      <c r="G1736" s="326"/>
      <c r="H1736" s="322"/>
      <c r="I1736" s="327"/>
      <c r="J1736" s="356"/>
      <c r="K1736" s="69"/>
      <c r="L1736" s="323"/>
      <c r="M1736" s="82"/>
      <c r="N1736" s="324"/>
    </row>
    <row r="1737" spans="2:14" x14ac:dyDescent="0.2">
      <c r="B1737" s="65"/>
      <c r="C1737" s="66"/>
      <c r="D1737" s="90"/>
      <c r="E1737" s="67"/>
      <c r="F1737" s="77"/>
      <c r="G1737" s="77"/>
      <c r="H1737" s="106"/>
      <c r="I1737" s="94"/>
      <c r="J1737" s="357"/>
      <c r="K1737" s="80"/>
      <c r="L1737" s="84"/>
      <c r="M1737" s="82"/>
      <c r="N1737" s="328"/>
    </row>
    <row r="1738" spans="2:14" ht="15" x14ac:dyDescent="0.25">
      <c r="B1738" s="65"/>
      <c r="C1738" s="78"/>
      <c r="D1738" s="90"/>
      <c r="E1738" s="67"/>
      <c r="F1738" s="77"/>
      <c r="G1738" s="329"/>
      <c r="H1738" s="322"/>
      <c r="I1738" s="327"/>
      <c r="J1738" s="356"/>
      <c r="K1738" s="69"/>
      <c r="L1738" s="323"/>
      <c r="M1738" s="82"/>
      <c r="N1738" s="328"/>
    </row>
    <row r="1739" spans="2:14" ht="15" x14ac:dyDescent="0.25">
      <c r="B1739" s="65"/>
      <c r="C1739" s="66"/>
      <c r="D1739" s="90"/>
      <c r="E1739" s="67"/>
      <c r="F1739" s="77"/>
      <c r="G1739" s="77"/>
      <c r="H1739" s="106"/>
      <c r="I1739" s="95"/>
      <c r="J1739" s="358"/>
      <c r="K1739" s="80"/>
      <c r="L1739" s="84"/>
      <c r="M1739" s="82"/>
      <c r="N1739" s="328"/>
    </row>
    <row r="1740" spans="2:14" ht="15" x14ac:dyDescent="0.25">
      <c r="B1740" s="91"/>
      <c r="C1740" s="66"/>
      <c r="D1740" s="90"/>
      <c r="E1740" s="67"/>
      <c r="F1740" s="77"/>
      <c r="G1740" s="77"/>
      <c r="H1740" s="106"/>
      <c r="I1740" s="95"/>
      <c r="J1740" s="358"/>
      <c r="K1740" s="69"/>
      <c r="L1740" s="84"/>
      <c r="M1740" s="82"/>
      <c r="N1740" s="328"/>
    </row>
    <row r="1741" spans="2:14" x14ac:dyDescent="0.2">
      <c r="B1741" s="91"/>
      <c r="C1741" s="66"/>
      <c r="D1741" s="90"/>
      <c r="E1741" s="67"/>
      <c r="F1741" s="77"/>
      <c r="G1741" s="77"/>
      <c r="H1741" s="106"/>
      <c r="I1741" s="94"/>
      <c r="J1741" s="357"/>
      <c r="K1741" s="69"/>
      <c r="L1741" s="84"/>
      <c r="M1741" s="82"/>
      <c r="N1741" s="328"/>
    </row>
    <row r="1742" spans="2:14" x14ac:dyDescent="0.2">
      <c r="B1742" s="91"/>
      <c r="C1742" s="66"/>
      <c r="D1742" s="90"/>
      <c r="E1742" s="67"/>
      <c r="F1742" s="77"/>
      <c r="G1742" s="77"/>
      <c r="H1742" s="106"/>
      <c r="I1742" s="94"/>
      <c r="J1742" s="357"/>
      <c r="K1742" s="69"/>
      <c r="L1742" s="84"/>
      <c r="M1742" s="82"/>
      <c r="N1742" s="328"/>
    </row>
    <row r="1743" spans="2:14" ht="15" x14ac:dyDescent="0.25">
      <c r="B1743" s="91"/>
      <c r="C1743" s="66"/>
      <c r="D1743" s="90"/>
      <c r="E1743" s="67"/>
      <c r="F1743" s="77"/>
      <c r="G1743" s="77"/>
      <c r="H1743" s="106"/>
      <c r="I1743" s="95"/>
      <c r="J1743" s="358"/>
      <c r="K1743" s="80"/>
      <c r="L1743" s="84"/>
      <c r="M1743" s="82"/>
      <c r="N1743" s="328"/>
    </row>
    <row r="1744" spans="2:14" ht="15" x14ac:dyDescent="0.25">
      <c r="B1744" s="91"/>
      <c r="C1744" s="66"/>
      <c r="D1744" s="90"/>
      <c r="E1744" s="67"/>
      <c r="F1744" s="77"/>
      <c r="G1744" s="77"/>
      <c r="H1744" s="106"/>
      <c r="I1744" s="95"/>
      <c r="J1744" s="358"/>
      <c r="K1744" s="69"/>
      <c r="L1744" s="84"/>
      <c r="M1744" s="82"/>
      <c r="N1744" s="328"/>
    </row>
    <row r="1745" spans="2:14" ht="15" x14ac:dyDescent="0.25">
      <c r="B1745" s="91"/>
      <c r="C1745" s="78"/>
      <c r="D1745" s="90"/>
      <c r="E1745" s="67"/>
      <c r="F1745" s="77"/>
      <c r="G1745" s="329"/>
      <c r="H1745" s="322"/>
      <c r="I1745" s="327"/>
      <c r="J1745" s="356"/>
      <c r="K1745" s="69"/>
      <c r="L1745" s="84"/>
      <c r="M1745" s="82"/>
      <c r="N1745" s="328"/>
    </row>
    <row r="1746" spans="2:14" x14ac:dyDescent="0.2">
      <c r="B1746" s="91"/>
      <c r="C1746" s="66"/>
      <c r="D1746" s="90"/>
      <c r="E1746" s="67"/>
      <c r="F1746" s="77"/>
      <c r="G1746" s="77"/>
      <c r="H1746" s="106"/>
      <c r="I1746" s="94"/>
      <c r="J1746" s="357"/>
      <c r="K1746" s="69"/>
      <c r="L1746" s="84"/>
      <c r="M1746" s="82"/>
      <c r="N1746" s="328"/>
    </row>
    <row r="1747" spans="2:14" ht="15" x14ac:dyDescent="0.25">
      <c r="B1747" s="91"/>
      <c r="C1747" s="66"/>
      <c r="D1747" s="90"/>
      <c r="E1747" s="67"/>
      <c r="F1747" s="77"/>
      <c r="G1747" s="77"/>
      <c r="H1747" s="106"/>
      <c r="I1747" s="95"/>
      <c r="J1747" s="358"/>
      <c r="K1747" s="69"/>
      <c r="L1747" s="84"/>
      <c r="M1747" s="82"/>
      <c r="N1747" s="328"/>
    </row>
    <row r="1748" spans="2:14" ht="15" x14ac:dyDescent="0.25">
      <c r="B1748" s="91"/>
      <c r="C1748" s="66"/>
      <c r="D1748" s="90"/>
      <c r="E1748" s="67"/>
      <c r="F1748" s="77"/>
      <c r="G1748" s="77"/>
      <c r="H1748" s="106"/>
      <c r="I1748" s="95"/>
      <c r="J1748" s="358"/>
      <c r="K1748" s="80"/>
      <c r="L1748" s="84"/>
      <c r="M1748" s="82"/>
      <c r="N1748" s="328"/>
    </row>
    <row r="1749" spans="2:14" x14ac:dyDescent="0.2">
      <c r="B1749" s="91"/>
      <c r="C1749" s="66"/>
      <c r="D1749" s="90"/>
      <c r="E1749" s="67"/>
      <c r="F1749" s="77"/>
      <c r="G1749" s="77"/>
      <c r="H1749" s="106"/>
      <c r="I1749" s="94"/>
      <c r="J1749" s="357"/>
      <c r="K1749" s="69"/>
      <c r="L1749" s="84"/>
      <c r="M1749" s="82"/>
      <c r="N1749" s="324"/>
    </row>
    <row r="1750" spans="2:14" ht="15" x14ac:dyDescent="0.25">
      <c r="B1750" s="91"/>
      <c r="C1750" s="66"/>
      <c r="D1750" s="90"/>
      <c r="E1750" s="67"/>
      <c r="F1750" s="77"/>
      <c r="G1750" s="77"/>
      <c r="H1750" s="106"/>
      <c r="I1750" s="95"/>
      <c r="J1750" s="358"/>
      <c r="K1750" s="69"/>
      <c r="L1750" s="323"/>
      <c r="M1750" s="82"/>
      <c r="N1750" s="324"/>
    </row>
    <row r="1751" spans="2:14" ht="15" x14ac:dyDescent="0.25">
      <c r="B1751" s="91"/>
      <c r="C1751" s="66"/>
      <c r="D1751" s="90"/>
      <c r="E1751" s="67"/>
      <c r="F1751" s="77"/>
      <c r="G1751" s="77"/>
      <c r="H1751" s="106"/>
      <c r="I1751" s="95"/>
      <c r="J1751" s="358"/>
      <c r="K1751" s="69"/>
      <c r="L1751" s="84"/>
      <c r="M1751" s="82"/>
      <c r="N1751" s="324"/>
    </row>
    <row r="1752" spans="2:14" ht="15" x14ac:dyDescent="0.25">
      <c r="B1752" s="65"/>
      <c r="C1752" s="78"/>
      <c r="D1752" s="90"/>
      <c r="E1752" s="67"/>
      <c r="F1752" s="77"/>
      <c r="G1752" s="329"/>
      <c r="H1752" s="322"/>
      <c r="I1752" s="327"/>
      <c r="J1752" s="356"/>
      <c r="K1752" s="69"/>
      <c r="L1752" s="323"/>
      <c r="M1752" s="82"/>
      <c r="N1752" s="324"/>
    </row>
    <row r="1753" spans="2:14" ht="15" x14ac:dyDescent="0.25">
      <c r="B1753" s="37"/>
      <c r="C1753" s="52"/>
      <c r="D1753" s="24"/>
      <c r="E1753" s="25"/>
      <c r="F1753" s="26"/>
      <c r="G1753" s="26"/>
      <c r="H1753" s="330"/>
      <c r="I1753" s="41"/>
      <c r="J1753" s="359"/>
      <c r="K1753" s="27"/>
      <c r="L1753" s="331"/>
      <c r="M1753" s="34"/>
      <c r="N1753" s="332"/>
    </row>
    <row r="1754" spans="2:14" ht="15" x14ac:dyDescent="0.25">
      <c r="B1754" s="37"/>
      <c r="C1754" s="53"/>
      <c r="D1754" s="24"/>
      <c r="E1754" s="25"/>
      <c r="F1754" s="26"/>
      <c r="G1754" s="326"/>
      <c r="H1754" s="333"/>
      <c r="I1754" s="334"/>
      <c r="J1754" s="360"/>
      <c r="K1754" s="27"/>
      <c r="L1754" s="33"/>
      <c r="M1754" s="34"/>
      <c r="N1754" s="332"/>
    </row>
    <row r="1755" spans="2:14" ht="15" x14ac:dyDescent="0.25">
      <c r="B1755" s="37"/>
      <c r="C1755" s="53"/>
      <c r="D1755" s="24"/>
      <c r="E1755" s="25"/>
      <c r="F1755" s="26"/>
      <c r="G1755" s="326"/>
      <c r="H1755" s="333"/>
      <c r="I1755" s="334"/>
      <c r="J1755" s="360"/>
      <c r="K1755" s="27"/>
      <c r="L1755" s="331"/>
      <c r="M1755" s="34"/>
      <c r="N1755" s="332"/>
    </row>
    <row r="1756" spans="2:14" ht="15" x14ac:dyDescent="0.25">
      <c r="B1756" s="37"/>
      <c r="C1756" s="53"/>
      <c r="D1756" s="24"/>
      <c r="E1756" s="25"/>
      <c r="F1756" s="26"/>
      <c r="G1756" s="326"/>
      <c r="H1756" s="333"/>
      <c r="I1756" s="334"/>
      <c r="J1756" s="360"/>
      <c r="K1756" s="27"/>
      <c r="L1756" s="331"/>
      <c r="M1756" s="34"/>
      <c r="N1756" s="332"/>
    </row>
    <row r="1757" spans="2:14" ht="15" x14ac:dyDescent="0.25">
      <c r="B1757" s="37"/>
      <c r="C1757" s="53"/>
      <c r="D1757" s="24"/>
      <c r="E1757" s="25"/>
      <c r="F1757" s="26"/>
      <c r="G1757" s="326"/>
      <c r="H1757" s="333"/>
      <c r="I1757" s="334"/>
      <c r="J1757" s="360"/>
      <c r="K1757" s="27"/>
      <c r="L1757" s="331"/>
      <c r="M1757" s="34"/>
      <c r="N1757" s="332"/>
    </row>
    <row r="1758" spans="2:14" ht="15" x14ac:dyDescent="0.25">
      <c r="B1758" s="30"/>
      <c r="C1758" s="52"/>
      <c r="D1758" s="24"/>
      <c r="E1758" s="25"/>
      <c r="F1758" s="26"/>
      <c r="G1758" s="26"/>
      <c r="H1758" s="330"/>
      <c r="I1758" s="41"/>
      <c r="J1758" s="359"/>
      <c r="K1758" s="27"/>
      <c r="L1758" s="331"/>
      <c r="M1758" s="34"/>
      <c r="N1758" s="332"/>
    </row>
    <row r="1759" spans="2:14" ht="15" x14ac:dyDescent="0.25">
      <c r="B1759" s="37"/>
      <c r="C1759" s="53"/>
      <c r="D1759" s="24"/>
      <c r="E1759" s="25"/>
      <c r="F1759" s="26"/>
      <c r="G1759" s="326"/>
      <c r="H1759" s="333"/>
      <c r="I1759" s="334"/>
      <c r="J1759" s="360"/>
      <c r="K1759" s="27"/>
      <c r="L1759" s="331"/>
      <c r="M1759" s="34"/>
      <c r="N1759" s="332"/>
    </row>
    <row r="1760" spans="2:14" ht="15" x14ac:dyDescent="0.25">
      <c r="B1760" s="37"/>
      <c r="C1760" s="53"/>
      <c r="D1760" s="24"/>
      <c r="E1760" s="25"/>
      <c r="F1760" s="26"/>
      <c r="G1760" s="326"/>
      <c r="H1760" s="333"/>
      <c r="I1760" s="334"/>
      <c r="J1760" s="360"/>
      <c r="K1760" s="27"/>
      <c r="L1760" s="331"/>
      <c r="M1760" s="34"/>
      <c r="N1760" s="332"/>
    </row>
    <row r="1761" spans="2:14" ht="15" x14ac:dyDescent="0.25">
      <c r="B1761" s="37"/>
      <c r="C1761" s="53"/>
      <c r="D1761" s="24"/>
      <c r="E1761" s="25"/>
      <c r="F1761" s="26"/>
      <c r="G1761" s="326"/>
      <c r="H1761" s="333"/>
      <c r="I1761" s="334"/>
      <c r="J1761" s="360"/>
      <c r="K1761" s="27"/>
      <c r="L1761" s="331"/>
      <c r="M1761" s="34"/>
      <c r="N1761" s="35"/>
    </row>
    <row r="1762" spans="2:14" ht="15" x14ac:dyDescent="0.25">
      <c r="B1762" s="30"/>
      <c r="C1762" s="23"/>
      <c r="D1762" s="24"/>
      <c r="E1762" s="25"/>
      <c r="F1762" s="26"/>
      <c r="G1762" s="326"/>
      <c r="H1762" s="333"/>
      <c r="I1762" s="334"/>
      <c r="J1762" s="360"/>
      <c r="K1762" s="27"/>
      <c r="L1762" s="331"/>
      <c r="M1762" s="34"/>
      <c r="N1762" s="35"/>
    </row>
    <row r="1763" spans="2:14" ht="15" x14ac:dyDescent="0.25">
      <c r="B1763" s="30"/>
      <c r="C1763" s="52"/>
      <c r="D1763" s="24"/>
      <c r="E1763" s="25"/>
      <c r="F1763" s="26"/>
      <c r="G1763" s="26"/>
      <c r="H1763" s="330"/>
      <c r="I1763" s="41"/>
      <c r="J1763" s="359"/>
      <c r="K1763" s="27"/>
      <c r="L1763" s="33"/>
      <c r="M1763" s="34"/>
      <c r="N1763" s="35"/>
    </row>
    <row r="1764" spans="2:14" ht="15" x14ac:dyDescent="0.25">
      <c r="B1764" s="37"/>
      <c r="C1764" s="52"/>
      <c r="D1764" s="24"/>
      <c r="E1764" s="25"/>
      <c r="F1764" s="26"/>
      <c r="G1764" s="26"/>
      <c r="H1764" s="330"/>
      <c r="I1764" s="41"/>
      <c r="J1764" s="359"/>
      <c r="K1764" s="27"/>
      <c r="L1764" s="33"/>
      <c r="M1764" s="34"/>
      <c r="N1764" s="35"/>
    </row>
    <row r="1765" spans="2:14" ht="15" x14ac:dyDescent="0.25">
      <c r="B1765" s="37"/>
      <c r="C1765" s="52"/>
      <c r="D1765" s="24"/>
      <c r="E1765" s="25"/>
      <c r="F1765" s="60"/>
      <c r="G1765" s="26"/>
      <c r="H1765" s="330"/>
      <c r="I1765" s="41"/>
      <c r="J1765" s="359"/>
      <c r="K1765" s="27"/>
      <c r="L1765" s="33"/>
      <c r="M1765" s="34"/>
      <c r="N1765" s="35"/>
    </row>
    <row r="1766" spans="2:14" ht="15" x14ac:dyDescent="0.25">
      <c r="B1766" s="37"/>
      <c r="C1766" s="52"/>
      <c r="D1766" s="24"/>
      <c r="E1766" s="25"/>
      <c r="F1766" s="26"/>
      <c r="G1766" s="26"/>
      <c r="H1766" s="330"/>
      <c r="I1766" s="41"/>
      <c r="J1766" s="359"/>
      <c r="K1766" s="27"/>
      <c r="L1766" s="33"/>
      <c r="M1766" s="34"/>
      <c r="N1766" s="35"/>
    </row>
    <row r="1767" spans="2:14" ht="15" x14ac:dyDescent="0.25">
      <c r="B1767" s="37"/>
      <c r="C1767" s="52"/>
      <c r="D1767" s="24"/>
      <c r="E1767" s="25"/>
      <c r="F1767" s="26"/>
      <c r="G1767" s="26"/>
      <c r="H1767" s="330"/>
      <c r="I1767" s="41"/>
      <c r="J1767" s="359"/>
      <c r="K1767" s="27"/>
      <c r="L1767" s="33"/>
      <c r="M1767" s="34"/>
      <c r="N1767" s="35"/>
    </row>
    <row r="1768" spans="2:14" ht="15" x14ac:dyDescent="0.25">
      <c r="B1768" s="37"/>
      <c r="C1768" s="52"/>
      <c r="D1768" s="24"/>
      <c r="E1768" s="25"/>
      <c r="F1768" s="26"/>
      <c r="G1768" s="26"/>
      <c r="H1768" s="330"/>
      <c r="I1768" s="41"/>
      <c r="J1768" s="359"/>
      <c r="K1768" s="27"/>
      <c r="L1768" s="33"/>
      <c r="M1768" s="34"/>
      <c r="N1768" s="35"/>
    </row>
    <row r="1769" spans="2:14" ht="15" x14ac:dyDescent="0.25">
      <c r="B1769" s="37"/>
      <c r="C1769" s="52"/>
      <c r="D1769" s="24"/>
      <c r="E1769" s="25"/>
      <c r="F1769" s="26"/>
      <c r="G1769" s="26"/>
      <c r="H1769" s="330"/>
      <c r="I1769" s="41"/>
      <c r="J1769" s="359"/>
      <c r="K1769" s="27"/>
      <c r="L1769" s="33"/>
      <c r="M1769" s="34"/>
      <c r="N1769" s="35"/>
    </row>
    <row r="1770" spans="2:14" ht="15" x14ac:dyDescent="0.25">
      <c r="B1770" s="37"/>
      <c r="C1770" s="52"/>
      <c r="D1770" s="24"/>
      <c r="E1770" s="25"/>
      <c r="F1770" s="26"/>
      <c r="G1770" s="26"/>
      <c r="H1770" s="330"/>
      <c r="I1770" s="41"/>
      <c r="J1770" s="359"/>
      <c r="K1770" s="27"/>
      <c r="L1770" s="33"/>
      <c r="M1770" s="34"/>
      <c r="N1770" s="35"/>
    </row>
    <row r="1771" spans="2:14" ht="15" x14ac:dyDescent="0.25">
      <c r="B1771" s="37"/>
      <c r="C1771" s="52"/>
      <c r="D1771" s="24"/>
      <c r="E1771" s="25"/>
      <c r="F1771" s="26"/>
      <c r="G1771" s="26"/>
      <c r="H1771" s="330"/>
      <c r="I1771" s="41"/>
      <c r="J1771" s="359"/>
      <c r="K1771" s="27"/>
      <c r="L1771" s="33"/>
      <c r="M1771" s="34"/>
      <c r="N1771" s="35"/>
    </row>
    <row r="1772" spans="2:14" ht="15" x14ac:dyDescent="0.25">
      <c r="B1772" s="37"/>
      <c r="C1772" s="52"/>
      <c r="D1772" s="24"/>
      <c r="E1772" s="25"/>
      <c r="F1772" s="26"/>
      <c r="G1772" s="26"/>
      <c r="H1772" s="330"/>
      <c r="I1772" s="41"/>
      <c r="J1772" s="359"/>
      <c r="K1772" s="27"/>
      <c r="L1772" s="331"/>
      <c r="M1772" s="34"/>
      <c r="N1772" s="35"/>
    </row>
    <row r="1773" spans="2:14" x14ac:dyDescent="0.2">
      <c r="B1773" s="37"/>
      <c r="C1773" s="23"/>
      <c r="D1773" s="24"/>
      <c r="E1773" s="25"/>
      <c r="F1773" s="60"/>
      <c r="G1773" s="26"/>
      <c r="H1773" s="330"/>
      <c r="I1773" s="42"/>
      <c r="J1773" s="361"/>
      <c r="K1773" s="27"/>
      <c r="L1773" s="33"/>
      <c r="M1773" s="34"/>
      <c r="N1773" s="35"/>
    </row>
    <row r="1774" spans="2:14" ht="15" x14ac:dyDescent="0.25">
      <c r="B1774" s="37"/>
      <c r="C1774" s="52"/>
      <c r="D1774" s="24"/>
      <c r="E1774" s="25"/>
      <c r="F1774" s="26"/>
      <c r="G1774" s="26"/>
      <c r="H1774" s="330"/>
      <c r="I1774" s="41"/>
      <c r="J1774" s="359"/>
      <c r="K1774" s="27"/>
      <c r="L1774" s="33"/>
      <c r="M1774" s="34"/>
      <c r="N1774" s="35"/>
    </row>
    <row r="1775" spans="2:14" ht="15" x14ac:dyDescent="0.25">
      <c r="B1775" s="37"/>
      <c r="C1775" s="52"/>
      <c r="D1775" s="24"/>
      <c r="E1775" s="25"/>
      <c r="F1775" s="60"/>
      <c r="G1775" s="26"/>
      <c r="H1775" s="330"/>
      <c r="I1775" s="41"/>
      <c r="J1775" s="359"/>
      <c r="K1775" s="27"/>
      <c r="L1775" s="33"/>
      <c r="M1775" s="34"/>
      <c r="N1775" s="35"/>
    </row>
    <row r="1776" spans="2:14" ht="15" x14ac:dyDescent="0.25">
      <c r="B1776" s="37"/>
      <c r="C1776" s="53"/>
      <c r="D1776" s="24"/>
      <c r="E1776" s="25"/>
      <c r="F1776" s="26"/>
      <c r="G1776" s="326"/>
      <c r="H1776" s="333"/>
      <c r="I1776" s="334"/>
      <c r="J1776" s="360"/>
      <c r="K1776" s="27"/>
      <c r="L1776" s="331"/>
      <c r="M1776" s="34"/>
      <c r="N1776" s="35"/>
    </row>
    <row r="1777" spans="2:14" ht="15" x14ac:dyDescent="0.25">
      <c r="B1777" s="30"/>
      <c r="C1777" s="52"/>
      <c r="D1777" s="24"/>
      <c r="E1777" s="25"/>
      <c r="F1777" s="26"/>
      <c r="G1777" s="26"/>
      <c r="H1777" s="330"/>
      <c r="I1777" s="41"/>
      <c r="J1777" s="359"/>
      <c r="K1777" s="27"/>
      <c r="L1777" s="33"/>
      <c r="M1777" s="34"/>
      <c r="N1777" s="35"/>
    </row>
    <row r="1778" spans="2:14" ht="15" x14ac:dyDescent="0.25">
      <c r="B1778" s="37"/>
      <c r="C1778" s="53"/>
      <c r="D1778" s="24"/>
      <c r="E1778" s="25"/>
      <c r="F1778" s="26"/>
      <c r="G1778" s="326"/>
      <c r="H1778" s="333"/>
      <c r="I1778" s="334"/>
      <c r="J1778" s="360"/>
      <c r="K1778" s="27"/>
      <c r="L1778" s="331"/>
      <c r="M1778" s="34"/>
      <c r="N1778" s="35"/>
    </row>
    <row r="1779" spans="2:14" ht="15" x14ac:dyDescent="0.25">
      <c r="B1779" s="37"/>
      <c r="C1779" s="53"/>
      <c r="D1779" s="24"/>
      <c r="E1779" s="25"/>
      <c r="F1779" s="26"/>
      <c r="G1779" s="326"/>
      <c r="H1779" s="333"/>
      <c r="I1779" s="334"/>
      <c r="J1779" s="360"/>
      <c r="K1779" s="27"/>
      <c r="L1779" s="331"/>
      <c r="M1779" s="34"/>
      <c r="N1779" s="35"/>
    </row>
    <row r="1780" spans="2:14" ht="15" x14ac:dyDescent="0.25">
      <c r="B1780" s="37"/>
      <c r="C1780" s="53"/>
      <c r="D1780" s="24"/>
      <c r="E1780" s="25"/>
      <c r="F1780" s="26"/>
      <c r="G1780" s="326"/>
      <c r="H1780" s="333"/>
      <c r="I1780" s="334"/>
      <c r="J1780" s="360"/>
      <c r="K1780" s="27"/>
      <c r="L1780" s="331"/>
      <c r="M1780" s="34"/>
      <c r="N1780" s="35"/>
    </row>
    <row r="1781" spans="2:14" ht="15" x14ac:dyDescent="0.25">
      <c r="B1781" s="30"/>
      <c r="C1781" s="52"/>
      <c r="D1781" s="24"/>
      <c r="E1781" s="25"/>
      <c r="F1781" s="26"/>
      <c r="G1781" s="26"/>
      <c r="H1781" s="330"/>
      <c r="I1781" s="41"/>
      <c r="J1781" s="359"/>
      <c r="K1781" s="27"/>
      <c r="L1781" s="33"/>
      <c r="M1781" s="34"/>
      <c r="N1781" s="35"/>
    </row>
    <row r="1782" spans="2:14" ht="15" x14ac:dyDescent="0.25">
      <c r="B1782" s="30"/>
      <c r="C1782" s="52"/>
      <c r="D1782" s="24"/>
      <c r="E1782" s="25"/>
      <c r="F1782" s="26"/>
      <c r="G1782" s="26"/>
      <c r="H1782" s="330"/>
      <c r="I1782" s="41"/>
      <c r="J1782" s="359"/>
      <c r="K1782" s="27"/>
      <c r="L1782" s="33"/>
      <c r="M1782" s="34"/>
      <c r="N1782" s="35"/>
    </row>
    <row r="1783" spans="2:14" ht="15" x14ac:dyDescent="0.25">
      <c r="B1783" s="30"/>
      <c r="C1783" s="52"/>
      <c r="D1783" s="24"/>
      <c r="E1783" s="25"/>
      <c r="F1783" s="26"/>
      <c r="G1783" s="26"/>
      <c r="H1783" s="330"/>
      <c r="I1783" s="41"/>
      <c r="J1783" s="359"/>
      <c r="K1783" s="27"/>
      <c r="L1783" s="33"/>
      <c r="M1783" s="34"/>
      <c r="N1783" s="35"/>
    </row>
    <row r="1784" spans="2:14" ht="15" x14ac:dyDescent="0.25">
      <c r="B1784" s="37"/>
      <c r="C1784" s="53"/>
      <c r="D1784" s="24"/>
      <c r="E1784" s="25"/>
      <c r="F1784" s="26"/>
      <c r="G1784" s="326"/>
      <c r="H1784" s="333"/>
      <c r="I1784" s="334"/>
      <c r="J1784" s="360"/>
      <c r="K1784" s="27"/>
      <c r="L1784" s="331"/>
      <c r="M1784" s="34"/>
      <c r="N1784" s="35"/>
    </row>
    <row r="1785" spans="2:14" ht="15" x14ac:dyDescent="0.25">
      <c r="B1785" s="37"/>
      <c r="C1785" s="53"/>
      <c r="D1785" s="24"/>
      <c r="E1785" s="25"/>
      <c r="F1785" s="26"/>
      <c r="G1785" s="326"/>
      <c r="H1785" s="333"/>
      <c r="I1785" s="334"/>
      <c r="J1785" s="360"/>
      <c r="K1785" s="27"/>
      <c r="L1785" s="331"/>
      <c r="M1785" s="34"/>
      <c r="N1785" s="35"/>
    </row>
    <row r="1786" spans="2:14" ht="15" x14ac:dyDescent="0.25">
      <c r="B1786" s="37"/>
      <c r="C1786" s="53"/>
      <c r="D1786" s="24"/>
      <c r="E1786" s="25"/>
      <c r="F1786" s="26"/>
      <c r="G1786" s="326"/>
      <c r="H1786" s="333"/>
      <c r="I1786" s="334"/>
      <c r="J1786" s="360"/>
      <c r="K1786" s="27"/>
      <c r="L1786" s="331"/>
      <c r="M1786" s="34"/>
      <c r="N1786" s="35"/>
    </row>
    <row r="1787" spans="2:14" ht="15" x14ac:dyDescent="0.25">
      <c r="B1787" s="30"/>
      <c r="C1787" s="52"/>
      <c r="D1787" s="24"/>
      <c r="E1787" s="25"/>
      <c r="F1787" s="26"/>
      <c r="G1787" s="26"/>
      <c r="H1787" s="330"/>
      <c r="I1787" s="41"/>
      <c r="J1787" s="359"/>
      <c r="K1787" s="27"/>
      <c r="L1787" s="33"/>
      <c r="M1787" s="34"/>
      <c r="N1787" s="35"/>
    </row>
    <row r="1788" spans="2:14" ht="15" x14ac:dyDescent="0.25">
      <c r="B1788" s="30"/>
      <c r="C1788" s="23"/>
      <c r="D1788" s="24"/>
      <c r="E1788" s="25"/>
      <c r="F1788" s="26"/>
      <c r="G1788" s="26"/>
      <c r="H1788" s="330"/>
      <c r="I1788" s="41"/>
      <c r="J1788" s="359"/>
      <c r="K1788" s="36"/>
      <c r="L1788" s="33"/>
      <c r="M1788" s="34"/>
      <c r="N1788" s="35"/>
    </row>
    <row r="1789" spans="2:14" ht="15" x14ac:dyDescent="0.25">
      <c r="B1789" s="30"/>
      <c r="C1789" s="23"/>
      <c r="D1789" s="24"/>
      <c r="E1789" s="25"/>
      <c r="F1789" s="26"/>
      <c r="G1789" s="326"/>
      <c r="H1789" s="333"/>
      <c r="I1789" s="334"/>
      <c r="J1789" s="360"/>
      <c r="K1789" s="27"/>
      <c r="L1789" s="33"/>
      <c r="M1789" s="34"/>
      <c r="N1789" s="35"/>
    </row>
    <row r="1790" spans="2:14" ht="15" x14ac:dyDescent="0.25">
      <c r="B1790" s="30"/>
      <c r="C1790" s="52"/>
      <c r="D1790" s="24"/>
      <c r="E1790" s="25"/>
      <c r="F1790" s="26"/>
      <c r="G1790" s="26"/>
      <c r="H1790" s="330"/>
      <c r="I1790" s="41"/>
      <c r="J1790" s="359"/>
      <c r="K1790" s="27"/>
      <c r="L1790" s="33"/>
      <c r="M1790" s="34"/>
      <c r="N1790" s="35"/>
    </row>
    <row r="1791" spans="2:14" x14ac:dyDescent="0.2">
      <c r="B1791" s="37"/>
      <c r="C1791" s="52"/>
      <c r="D1791" s="24"/>
      <c r="E1791" s="25"/>
      <c r="F1791" s="26"/>
      <c r="G1791" s="26"/>
      <c r="H1791" s="330"/>
      <c r="I1791" s="42"/>
      <c r="J1791" s="361"/>
      <c r="K1791" s="27"/>
      <c r="L1791" s="33"/>
      <c r="M1791" s="34"/>
      <c r="N1791" s="35"/>
    </row>
    <row r="1792" spans="2:14" ht="15" x14ac:dyDescent="0.25">
      <c r="B1792" s="37"/>
      <c r="C1792" s="52"/>
      <c r="D1792" s="24"/>
      <c r="E1792" s="25"/>
      <c r="F1792" s="60"/>
      <c r="G1792" s="26"/>
      <c r="H1792" s="330"/>
      <c r="I1792" s="41"/>
      <c r="J1792" s="359"/>
      <c r="K1792" s="27"/>
      <c r="L1792" s="33"/>
      <c r="M1792" s="34"/>
      <c r="N1792" s="35"/>
    </row>
    <row r="1793" spans="2:14" ht="15" x14ac:dyDescent="0.25">
      <c r="B1793" s="37"/>
      <c r="C1793" s="52"/>
      <c r="D1793" s="24"/>
      <c r="E1793" s="25"/>
      <c r="F1793" s="26"/>
      <c r="G1793" s="26"/>
      <c r="H1793" s="330"/>
      <c r="I1793" s="41"/>
      <c r="J1793" s="359"/>
      <c r="K1793" s="27"/>
      <c r="L1793" s="33"/>
      <c r="M1793" s="34"/>
      <c r="N1793" s="35"/>
    </row>
    <row r="1794" spans="2:14" x14ac:dyDescent="0.2">
      <c r="B1794" s="37"/>
      <c r="C1794" s="52"/>
      <c r="D1794" s="24"/>
      <c r="E1794" s="25"/>
      <c r="F1794" s="26"/>
      <c r="G1794" s="26"/>
      <c r="H1794" s="330"/>
      <c r="I1794" s="42"/>
      <c r="J1794" s="361"/>
      <c r="K1794" s="27"/>
      <c r="L1794" s="33"/>
      <c r="M1794" s="34"/>
      <c r="N1794" s="35"/>
    </row>
    <row r="1795" spans="2:14" ht="15" x14ac:dyDescent="0.25">
      <c r="B1795" s="37"/>
      <c r="C1795" s="53"/>
      <c r="D1795" s="24"/>
      <c r="E1795" s="25"/>
      <c r="F1795" s="26"/>
      <c r="G1795" s="326"/>
      <c r="H1795" s="333"/>
      <c r="I1795" s="334"/>
      <c r="J1795" s="360"/>
      <c r="K1795" s="27"/>
      <c r="L1795" s="331"/>
      <c r="M1795" s="34"/>
      <c r="N1795" s="35"/>
    </row>
    <row r="1796" spans="2:14" x14ac:dyDescent="0.2">
      <c r="B1796" s="37"/>
      <c r="C1796" s="52"/>
      <c r="D1796" s="24"/>
      <c r="E1796" s="25"/>
      <c r="F1796" s="26"/>
      <c r="G1796" s="26"/>
      <c r="H1796" s="330"/>
      <c r="I1796" s="42"/>
      <c r="J1796" s="361"/>
      <c r="K1796" s="27"/>
      <c r="L1796" s="33"/>
      <c r="M1796" s="34"/>
      <c r="N1796" s="35"/>
    </row>
    <row r="1797" spans="2:14" x14ac:dyDescent="0.2">
      <c r="B1797" s="37"/>
      <c r="C1797" s="23"/>
      <c r="D1797" s="24"/>
      <c r="E1797" s="25"/>
      <c r="F1797" s="26"/>
      <c r="G1797" s="326"/>
      <c r="H1797" s="333"/>
      <c r="I1797" s="335"/>
      <c r="J1797" s="362"/>
      <c r="K1797" s="27"/>
      <c r="L1797" s="33"/>
      <c r="M1797" s="34"/>
      <c r="N1797" s="35"/>
    </row>
    <row r="1798" spans="2:14" x14ac:dyDescent="0.2">
      <c r="B1798" s="37"/>
      <c r="C1798" s="52"/>
      <c r="D1798" s="24"/>
      <c r="E1798" s="25"/>
      <c r="F1798" s="26"/>
      <c r="G1798" s="26"/>
      <c r="H1798" s="330"/>
      <c r="I1798" s="42"/>
      <c r="J1798" s="361"/>
      <c r="K1798" s="36"/>
      <c r="L1798" s="33"/>
      <c r="M1798" s="34"/>
      <c r="N1798" s="35"/>
    </row>
    <row r="1799" spans="2:14" x14ac:dyDescent="0.2">
      <c r="B1799" s="37"/>
      <c r="C1799" s="53"/>
      <c r="D1799" s="24"/>
      <c r="E1799" s="25"/>
      <c r="F1799" s="26"/>
      <c r="G1799" s="26"/>
      <c r="H1799" s="330"/>
      <c r="I1799" s="335"/>
      <c r="J1799" s="362"/>
      <c r="K1799" s="36"/>
      <c r="L1799" s="331"/>
      <c r="M1799" s="34"/>
      <c r="N1799" s="35"/>
    </row>
    <row r="1800" spans="2:14" ht="15" x14ac:dyDescent="0.25">
      <c r="B1800" s="37"/>
      <c r="C1800" s="52"/>
      <c r="D1800" s="24"/>
      <c r="E1800" s="25"/>
      <c r="F1800" s="26"/>
      <c r="G1800" s="26"/>
      <c r="H1800" s="330"/>
      <c r="I1800" s="41"/>
      <c r="J1800" s="359"/>
      <c r="K1800" s="27"/>
      <c r="L1800" s="331"/>
      <c r="M1800" s="34"/>
      <c r="N1800" s="35"/>
    </row>
    <row r="1801" spans="2:14" ht="15" x14ac:dyDescent="0.25">
      <c r="B1801" s="37"/>
      <c r="C1801" s="52"/>
      <c r="D1801" s="24"/>
      <c r="E1801" s="25"/>
      <c r="F1801" s="26"/>
      <c r="G1801" s="26"/>
      <c r="H1801" s="330"/>
      <c r="I1801" s="41"/>
      <c r="J1801" s="359"/>
      <c r="K1801" s="27"/>
      <c r="L1801" s="33"/>
      <c r="M1801" s="34"/>
      <c r="N1801" s="35"/>
    </row>
    <row r="1802" spans="2:14" ht="15" x14ac:dyDescent="0.25">
      <c r="B1802" s="37"/>
      <c r="C1802" s="53"/>
      <c r="D1802" s="24"/>
      <c r="E1802" s="25"/>
      <c r="F1802" s="26"/>
      <c r="G1802" s="26"/>
      <c r="H1802" s="330"/>
      <c r="I1802" s="334"/>
      <c r="J1802" s="360"/>
      <c r="K1802" s="36"/>
      <c r="L1802" s="33"/>
      <c r="M1802" s="34"/>
      <c r="N1802" s="35"/>
    </row>
    <row r="1803" spans="2:14" ht="15" x14ac:dyDescent="0.25">
      <c r="B1803" s="37"/>
      <c r="C1803" s="53"/>
      <c r="D1803" s="24"/>
      <c r="E1803" s="25"/>
      <c r="F1803" s="26"/>
      <c r="G1803" s="326"/>
      <c r="H1803" s="333"/>
      <c r="I1803" s="334"/>
      <c r="J1803" s="360"/>
      <c r="K1803" s="27"/>
      <c r="L1803" s="331"/>
      <c r="M1803" s="34"/>
      <c r="N1803" s="35"/>
    </row>
    <row r="1804" spans="2:14" ht="15" x14ac:dyDescent="0.25">
      <c r="B1804" s="37"/>
      <c r="C1804" s="53"/>
      <c r="D1804" s="24"/>
      <c r="E1804" s="25"/>
      <c r="F1804" s="26"/>
      <c r="G1804" s="326"/>
      <c r="H1804" s="333"/>
      <c r="I1804" s="334"/>
      <c r="J1804" s="360"/>
      <c r="K1804" s="27"/>
      <c r="L1804" s="331"/>
      <c r="M1804" s="34"/>
      <c r="N1804" s="35"/>
    </row>
    <row r="1805" spans="2:14" ht="15" x14ac:dyDescent="0.25">
      <c r="B1805" s="37"/>
      <c r="C1805" s="53"/>
      <c r="D1805" s="24"/>
      <c r="E1805" s="25"/>
      <c r="F1805" s="26"/>
      <c r="G1805" s="326"/>
      <c r="H1805" s="333"/>
      <c r="I1805" s="334"/>
      <c r="J1805" s="360"/>
      <c r="K1805" s="27"/>
      <c r="L1805" s="331"/>
      <c r="M1805" s="34"/>
      <c r="N1805" s="35"/>
    </row>
    <row r="1806" spans="2:14" ht="15" x14ac:dyDescent="0.25">
      <c r="B1806" s="30"/>
      <c r="C1806" s="52"/>
      <c r="D1806" s="24"/>
      <c r="E1806" s="25"/>
      <c r="F1806" s="26"/>
      <c r="G1806" s="26"/>
      <c r="H1806" s="330"/>
      <c r="I1806" s="41"/>
      <c r="J1806" s="359"/>
      <c r="K1806" s="27"/>
      <c r="L1806" s="33"/>
      <c r="M1806" s="34"/>
      <c r="N1806" s="35"/>
    </row>
    <row r="1807" spans="2:14" ht="15" x14ac:dyDescent="0.25">
      <c r="B1807" s="37"/>
      <c r="C1807" s="53"/>
      <c r="D1807" s="24"/>
      <c r="E1807" s="25"/>
      <c r="F1807" s="26"/>
      <c r="G1807" s="326"/>
      <c r="H1807" s="333"/>
      <c r="I1807" s="334"/>
      <c r="J1807" s="360"/>
      <c r="K1807" s="27"/>
      <c r="L1807" s="331"/>
      <c r="M1807" s="34"/>
      <c r="N1807" s="35"/>
    </row>
    <row r="1808" spans="2:14" ht="15" x14ac:dyDescent="0.25">
      <c r="B1808" s="37"/>
      <c r="C1808" s="53"/>
      <c r="D1808" s="24"/>
      <c r="E1808" s="25"/>
      <c r="F1808" s="26"/>
      <c r="G1808" s="326"/>
      <c r="H1808" s="333"/>
      <c r="I1808" s="334"/>
      <c r="J1808" s="360"/>
      <c r="K1808" s="27"/>
      <c r="L1808" s="331"/>
      <c r="M1808" s="34"/>
      <c r="N1808" s="35"/>
    </row>
    <row r="1809" spans="2:14" ht="15" x14ac:dyDescent="0.25">
      <c r="B1809" s="37"/>
      <c r="C1809" s="53"/>
      <c r="D1809" s="24"/>
      <c r="E1809" s="25"/>
      <c r="F1809" s="26"/>
      <c r="G1809" s="326"/>
      <c r="H1809" s="333"/>
      <c r="I1809" s="334"/>
      <c r="J1809" s="360"/>
      <c r="K1809" s="27"/>
      <c r="L1809" s="331"/>
      <c r="M1809" s="34"/>
      <c r="N1809" s="35"/>
    </row>
    <row r="1810" spans="2:14" ht="15" x14ac:dyDescent="0.25">
      <c r="B1810" s="37"/>
      <c r="C1810" s="53"/>
      <c r="D1810" s="24"/>
      <c r="E1810" s="25"/>
      <c r="F1810" s="26"/>
      <c r="G1810" s="326"/>
      <c r="H1810" s="333"/>
      <c r="I1810" s="334"/>
      <c r="J1810" s="360"/>
      <c r="K1810" s="27"/>
      <c r="L1810" s="331"/>
      <c r="M1810" s="34"/>
      <c r="N1810" s="35"/>
    </row>
    <row r="1811" spans="2:14" ht="15" x14ac:dyDescent="0.25">
      <c r="B1811" s="30"/>
      <c r="C1811" s="52"/>
      <c r="D1811" s="24"/>
      <c r="E1811" s="25"/>
      <c r="F1811" s="26"/>
      <c r="G1811" s="26"/>
      <c r="H1811" s="330"/>
      <c r="I1811" s="41"/>
      <c r="J1811" s="359"/>
      <c r="K1811" s="36"/>
      <c r="L1811" s="33"/>
      <c r="M1811" s="34"/>
      <c r="N1811" s="35"/>
    </row>
    <row r="1812" spans="2:14" ht="15" x14ac:dyDescent="0.25">
      <c r="B1812" s="30"/>
      <c r="C1812" s="52"/>
      <c r="D1812" s="24"/>
      <c r="E1812" s="25"/>
      <c r="F1812" s="26"/>
      <c r="G1812" s="26"/>
      <c r="H1812" s="330"/>
      <c r="I1812" s="41"/>
      <c r="J1812" s="359"/>
      <c r="K1812" s="36"/>
      <c r="L1812" s="33"/>
      <c r="M1812" s="34"/>
      <c r="N1812" s="35"/>
    </row>
    <row r="1813" spans="2:14" ht="15" x14ac:dyDescent="0.25">
      <c r="B1813" s="30"/>
      <c r="C1813" s="23"/>
      <c r="D1813" s="24"/>
      <c r="E1813" s="25"/>
      <c r="F1813" s="26"/>
      <c r="G1813" s="26"/>
      <c r="H1813" s="330"/>
      <c r="I1813" s="41"/>
      <c r="J1813" s="359"/>
      <c r="K1813" s="36"/>
      <c r="L1813" s="33"/>
      <c r="M1813" s="34"/>
      <c r="N1813" s="35"/>
    </row>
    <row r="1814" spans="2:14" ht="15" x14ac:dyDescent="0.25">
      <c r="B1814" s="30"/>
      <c r="C1814" s="23"/>
      <c r="D1814" s="24"/>
      <c r="E1814" s="25"/>
      <c r="F1814" s="26"/>
      <c r="G1814" s="26"/>
      <c r="H1814" s="330"/>
      <c r="I1814" s="41"/>
      <c r="J1814" s="359"/>
      <c r="K1814" s="27"/>
      <c r="L1814" s="33"/>
      <c r="M1814" s="34"/>
      <c r="N1814" s="35"/>
    </row>
    <row r="1815" spans="2:14" ht="15" x14ac:dyDescent="0.25">
      <c r="B1815" s="30"/>
      <c r="C1815" s="52"/>
      <c r="D1815" s="24"/>
      <c r="E1815" s="25"/>
      <c r="F1815" s="26"/>
      <c r="G1815" s="26"/>
      <c r="H1815" s="330"/>
      <c r="I1815" s="41"/>
      <c r="J1815" s="359"/>
      <c r="K1815" s="27"/>
      <c r="L1815" s="33"/>
      <c r="M1815" s="34"/>
      <c r="N1815" s="35"/>
    </row>
    <row r="1816" spans="2:14" ht="15" x14ac:dyDescent="0.25">
      <c r="B1816" s="30"/>
      <c r="C1816" s="23"/>
      <c r="D1816" s="24"/>
      <c r="E1816" s="25"/>
      <c r="F1816" s="26"/>
      <c r="G1816" s="26"/>
      <c r="H1816" s="330"/>
      <c r="I1816" s="41"/>
      <c r="J1816" s="359"/>
      <c r="K1816" s="27"/>
      <c r="L1816" s="33"/>
      <c r="M1816" s="34"/>
      <c r="N1816" s="35"/>
    </row>
    <row r="1817" spans="2:14" ht="15" x14ac:dyDescent="0.25">
      <c r="B1817" s="30"/>
      <c r="C1817" s="52"/>
      <c r="D1817" s="24"/>
      <c r="E1817" s="25"/>
      <c r="F1817" s="26"/>
      <c r="G1817" s="26"/>
      <c r="H1817" s="330"/>
      <c r="I1817" s="41"/>
      <c r="J1817" s="359"/>
      <c r="K1817" s="27"/>
      <c r="L1817" s="33"/>
      <c r="M1817" s="34"/>
      <c r="N1817" s="35"/>
    </row>
    <row r="1818" spans="2:14" ht="15" x14ac:dyDescent="0.25">
      <c r="B1818" s="30"/>
      <c r="C1818" s="53"/>
      <c r="D1818" s="24"/>
      <c r="E1818" s="25"/>
      <c r="F1818" s="26"/>
      <c r="G1818" s="326"/>
      <c r="H1818" s="333"/>
      <c r="I1818" s="334"/>
      <c r="J1818" s="360"/>
      <c r="K1818" s="36"/>
      <c r="L1818" s="33"/>
      <c r="M1818" s="34"/>
      <c r="N1818" s="35"/>
    </row>
    <row r="1819" spans="2:14" ht="15" x14ac:dyDescent="0.25">
      <c r="B1819" s="30"/>
      <c r="C1819" s="52"/>
      <c r="D1819" s="24"/>
      <c r="E1819" s="25"/>
      <c r="F1819" s="26"/>
      <c r="G1819" s="26"/>
      <c r="H1819" s="330"/>
      <c r="I1819" s="41"/>
      <c r="J1819" s="359"/>
      <c r="K1819" s="27"/>
      <c r="L1819" s="33"/>
      <c r="M1819" s="34"/>
      <c r="N1819" s="35"/>
    </row>
    <row r="1820" spans="2:14" ht="15" x14ac:dyDescent="0.25">
      <c r="B1820" s="30"/>
      <c r="C1820" s="52"/>
      <c r="D1820" s="24"/>
      <c r="E1820" s="25"/>
      <c r="F1820" s="26"/>
      <c r="G1820" s="26"/>
      <c r="H1820" s="330"/>
      <c r="I1820" s="41"/>
      <c r="J1820" s="359"/>
      <c r="K1820" s="36"/>
      <c r="L1820" s="33"/>
      <c r="M1820" s="34"/>
      <c r="N1820" s="35"/>
    </row>
    <row r="1821" spans="2:14" ht="15" x14ac:dyDescent="0.25">
      <c r="B1821" s="37"/>
      <c r="C1821" s="52"/>
      <c r="D1821" s="24"/>
      <c r="E1821" s="25"/>
      <c r="F1821" s="26"/>
      <c r="G1821" s="26"/>
      <c r="H1821" s="330"/>
      <c r="I1821" s="41"/>
      <c r="J1821" s="359"/>
      <c r="K1821" s="27"/>
      <c r="L1821" s="33"/>
      <c r="M1821" s="34"/>
      <c r="N1821" s="35"/>
    </row>
    <row r="1822" spans="2:14" x14ac:dyDescent="0.2">
      <c r="B1822" s="37"/>
      <c r="C1822" s="23"/>
      <c r="D1822" s="24"/>
      <c r="E1822" s="25"/>
      <c r="F1822" s="26"/>
      <c r="G1822" s="26"/>
      <c r="H1822" s="330"/>
      <c r="I1822" s="42"/>
      <c r="J1822" s="361"/>
      <c r="K1822" s="36"/>
      <c r="L1822" s="33"/>
      <c r="M1822" s="34"/>
      <c r="N1822" s="35"/>
    </row>
    <row r="1823" spans="2:14" x14ac:dyDescent="0.2">
      <c r="B1823" s="37"/>
      <c r="C1823" s="23"/>
      <c r="D1823" s="24"/>
      <c r="E1823" s="25"/>
      <c r="F1823" s="26"/>
      <c r="G1823" s="26"/>
      <c r="H1823" s="330"/>
      <c r="I1823" s="42"/>
      <c r="J1823" s="361"/>
      <c r="K1823" s="36"/>
      <c r="L1823" s="33"/>
      <c r="M1823" s="34"/>
      <c r="N1823" s="35"/>
    </row>
    <row r="1824" spans="2:14" ht="15" x14ac:dyDescent="0.25">
      <c r="B1824" s="37"/>
      <c r="C1824" s="23"/>
      <c r="D1824" s="24"/>
      <c r="E1824" s="25"/>
      <c r="F1824" s="26"/>
      <c r="G1824" s="26"/>
      <c r="H1824" s="330"/>
      <c r="I1824" s="41"/>
      <c r="J1824" s="359"/>
      <c r="K1824" s="27"/>
      <c r="L1824" s="33"/>
      <c r="M1824" s="34"/>
      <c r="N1824" s="35"/>
    </row>
    <row r="1825" spans="2:14" x14ac:dyDescent="0.2">
      <c r="B1825" s="37"/>
      <c r="C1825" s="52"/>
      <c r="D1825" s="24"/>
      <c r="E1825" s="25"/>
      <c r="F1825" s="26"/>
      <c r="G1825" s="26"/>
      <c r="H1825" s="330"/>
      <c r="I1825" s="42"/>
      <c r="J1825" s="361"/>
      <c r="K1825" s="36"/>
      <c r="L1825" s="33"/>
      <c r="M1825" s="34"/>
      <c r="N1825" s="35"/>
    </row>
    <row r="1826" spans="2:14" ht="15" x14ac:dyDescent="0.25">
      <c r="B1826" s="37"/>
      <c r="C1826" s="52"/>
      <c r="D1826" s="24"/>
      <c r="E1826" s="25"/>
      <c r="F1826" s="26"/>
      <c r="G1826" s="26"/>
      <c r="H1826" s="330"/>
      <c r="I1826" s="41"/>
      <c r="J1826" s="359"/>
      <c r="K1826" s="27"/>
      <c r="L1826" s="33"/>
      <c r="M1826" s="34"/>
      <c r="N1826" s="35"/>
    </row>
    <row r="1827" spans="2:14" x14ac:dyDescent="0.2">
      <c r="B1827" s="37"/>
      <c r="C1827" s="52"/>
      <c r="D1827" s="24"/>
      <c r="E1827" s="25"/>
      <c r="F1827" s="26"/>
      <c r="G1827" s="26"/>
      <c r="H1827" s="330"/>
      <c r="I1827" s="42"/>
      <c r="J1827" s="361"/>
      <c r="K1827" s="36"/>
      <c r="L1827" s="331"/>
      <c r="M1827" s="34"/>
      <c r="N1827" s="35"/>
    </row>
    <row r="1828" spans="2:14" ht="15" x14ac:dyDescent="0.25">
      <c r="B1828" s="37"/>
      <c r="C1828" s="23"/>
      <c r="D1828" s="24"/>
      <c r="E1828" s="25"/>
      <c r="F1828" s="26"/>
      <c r="G1828" s="26"/>
      <c r="H1828" s="330"/>
      <c r="I1828" s="41"/>
      <c r="J1828" s="359"/>
      <c r="K1828" s="27"/>
      <c r="L1828" s="331"/>
      <c r="M1828" s="34"/>
      <c r="N1828" s="35"/>
    </row>
    <row r="1829" spans="2:14" ht="15" x14ac:dyDescent="0.25">
      <c r="B1829" s="37"/>
      <c r="C1829" s="23"/>
      <c r="D1829" s="24"/>
      <c r="E1829" s="25"/>
      <c r="F1829" s="26"/>
      <c r="G1829" s="26"/>
      <c r="H1829" s="330"/>
      <c r="I1829" s="41"/>
      <c r="J1829" s="359"/>
      <c r="K1829" s="27"/>
      <c r="L1829" s="331"/>
      <c r="M1829" s="34"/>
      <c r="N1829" s="35"/>
    </row>
    <row r="1830" spans="2:14" x14ac:dyDescent="0.2">
      <c r="B1830" s="37"/>
      <c r="C1830" s="23"/>
      <c r="D1830" s="24"/>
      <c r="E1830" s="25"/>
      <c r="F1830" s="26"/>
      <c r="G1830" s="326"/>
      <c r="H1830" s="333"/>
      <c r="I1830" s="335"/>
      <c r="J1830" s="362"/>
      <c r="K1830" s="27"/>
      <c r="L1830" s="33"/>
      <c r="M1830" s="34"/>
      <c r="N1830" s="35"/>
    </row>
    <row r="1831" spans="2:14" ht="15" x14ac:dyDescent="0.25">
      <c r="B1831" s="37"/>
      <c r="C1831" s="53"/>
      <c r="D1831" s="24"/>
      <c r="E1831" s="25"/>
      <c r="F1831" s="26"/>
      <c r="G1831" s="326"/>
      <c r="H1831" s="333"/>
      <c r="I1831" s="334"/>
      <c r="J1831" s="360"/>
      <c r="K1831" s="27"/>
      <c r="L1831" s="331"/>
      <c r="M1831" s="34"/>
      <c r="N1831" s="35"/>
    </row>
    <row r="1832" spans="2:14" ht="15" x14ac:dyDescent="0.25">
      <c r="B1832" s="37"/>
      <c r="C1832" s="53"/>
      <c r="D1832" s="24"/>
      <c r="E1832" s="25"/>
      <c r="F1832" s="26"/>
      <c r="G1832" s="326"/>
      <c r="H1832" s="333"/>
      <c r="I1832" s="334"/>
      <c r="J1832" s="360"/>
      <c r="K1832" s="27"/>
      <c r="L1832" s="331"/>
      <c r="M1832" s="34"/>
      <c r="N1832" s="35"/>
    </row>
    <row r="1833" spans="2:14" ht="15" x14ac:dyDescent="0.25">
      <c r="B1833" s="37"/>
      <c r="C1833" s="52"/>
      <c r="D1833" s="24"/>
      <c r="E1833" s="25"/>
      <c r="F1833" s="26"/>
      <c r="G1833" s="26"/>
      <c r="H1833" s="330"/>
      <c r="I1833" s="41"/>
      <c r="J1833" s="359"/>
      <c r="K1833" s="27"/>
      <c r="L1833" s="33"/>
      <c r="M1833" s="34"/>
      <c r="N1833" s="35"/>
    </row>
    <row r="1834" spans="2:14" x14ac:dyDescent="0.2">
      <c r="B1834" s="37"/>
      <c r="C1834" s="23"/>
      <c r="D1834" s="24"/>
      <c r="E1834" s="25"/>
      <c r="F1834" s="26"/>
      <c r="G1834" s="326"/>
      <c r="H1834" s="333"/>
      <c r="I1834" s="335"/>
      <c r="J1834" s="362"/>
      <c r="K1834" s="27"/>
      <c r="L1834" s="33"/>
      <c r="M1834" s="34"/>
      <c r="N1834" s="35"/>
    </row>
    <row r="1835" spans="2:14" ht="15" x14ac:dyDescent="0.25">
      <c r="B1835" s="37"/>
      <c r="C1835" s="53"/>
      <c r="D1835" s="24"/>
      <c r="E1835" s="25"/>
      <c r="F1835" s="26"/>
      <c r="G1835" s="326"/>
      <c r="H1835" s="333"/>
      <c r="I1835" s="334"/>
      <c r="J1835" s="360"/>
      <c r="K1835" s="27"/>
      <c r="L1835" s="331"/>
      <c r="M1835" s="34"/>
      <c r="N1835" s="35"/>
    </row>
    <row r="1836" spans="2:14" ht="15" x14ac:dyDescent="0.25">
      <c r="B1836" s="37"/>
      <c r="C1836" s="53"/>
      <c r="D1836" s="24"/>
      <c r="E1836" s="25"/>
      <c r="F1836" s="26"/>
      <c r="G1836" s="326"/>
      <c r="H1836" s="333"/>
      <c r="I1836" s="334"/>
      <c r="J1836" s="360"/>
      <c r="K1836" s="27"/>
      <c r="L1836" s="331"/>
      <c r="M1836" s="34"/>
      <c r="N1836" s="35"/>
    </row>
    <row r="1837" spans="2:14" ht="15" x14ac:dyDescent="0.25">
      <c r="B1837" s="37"/>
      <c r="C1837" s="53"/>
      <c r="D1837" s="24"/>
      <c r="E1837" s="25"/>
      <c r="F1837" s="26"/>
      <c r="G1837" s="326"/>
      <c r="H1837" s="333"/>
      <c r="I1837" s="334"/>
      <c r="J1837" s="360"/>
      <c r="K1837" s="27"/>
      <c r="L1837" s="331"/>
      <c r="M1837" s="34"/>
      <c r="N1837" s="35"/>
    </row>
    <row r="1838" spans="2:14" ht="15" x14ac:dyDescent="0.25">
      <c r="B1838" s="37"/>
      <c r="C1838" s="53"/>
      <c r="D1838" s="24"/>
      <c r="E1838" s="25"/>
      <c r="F1838" s="26"/>
      <c r="G1838" s="326"/>
      <c r="H1838" s="333"/>
      <c r="I1838" s="334"/>
      <c r="J1838" s="360"/>
      <c r="K1838" s="27"/>
      <c r="L1838" s="331"/>
      <c r="M1838" s="34"/>
      <c r="N1838" s="35"/>
    </row>
    <row r="1839" spans="2:14" ht="15" x14ac:dyDescent="0.25">
      <c r="B1839" s="37"/>
      <c r="D1839" s="24"/>
      <c r="E1839" s="25"/>
      <c r="F1839" s="26"/>
      <c r="G1839" s="326"/>
      <c r="H1839" s="333"/>
      <c r="I1839" s="334"/>
      <c r="J1839" s="360"/>
      <c r="K1839" s="27"/>
      <c r="L1839" s="331"/>
      <c r="M1839" s="34"/>
      <c r="N1839" s="35"/>
    </row>
    <row r="1840" spans="2:14" ht="15" x14ac:dyDescent="0.25">
      <c r="B1840" s="30"/>
      <c r="C1840" s="23"/>
      <c r="D1840" s="24"/>
      <c r="E1840" s="25"/>
      <c r="F1840" s="26"/>
      <c r="G1840" s="26"/>
      <c r="H1840" s="330"/>
      <c r="I1840" s="41"/>
      <c r="J1840" s="359"/>
      <c r="K1840" s="27"/>
      <c r="L1840" s="33"/>
      <c r="M1840" s="34"/>
      <c r="N1840" s="35"/>
    </row>
    <row r="1841" spans="2:14" ht="15" x14ac:dyDescent="0.25">
      <c r="B1841" s="30"/>
      <c r="C1841" s="23"/>
      <c r="D1841" s="24"/>
      <c r="E1841" s="25"/>
      <c r="F1841" s="26"/>
      <c r="G1841" s="26"/>
      <c r="H1841" s="330"/>
      <c r="I1841" s="41"/>
      <c r="J1841" s="359"/>
      <c r="K1841" s="36"/>
      <c r="L1841" s="33"/>
      <c r="M1841" s="34"/>
      <c r="N1841" s="35"/>
    </row>
    <row r="1842" spans="2:14" ht="15" x14ac:dyDescent="0.25">
      <c r="B1842" s="30"/>
      <c r="C1842" s="23"/>
      <c r="D1842" s="24"/>
      <c r="E1842" s="25"/>
      <c r="F1842" s="26"/>
      <c r="G1842" s="326"/>
      <c r="H1842" s="333"/>
      <c r="I1842" s="334"/>
      <c r="J1842" s="360"/>
      <c r="K1842" s="27"/>
      <c r="L1842" s="33"/>
      <c r="M1842" s="34"/>
      <c r="N1842" s="35"/>
    </row>
    <row r="1843" spans="2:14" x14ac:dyDescent="0.2">
      <c r="B1843" s="30"/>
      <c r="C1843" s="23"/>
      <c r="D1843" s="24"/>
      <c r="E1843" s="25"/>
      <c r="F1843" s="26"/>
      <c r="G1843" s="26"/>
      <c r="H1843" s="330"/>
      <c r="I1843" s="42"/>
      <c r="J1843" s="361"/>
      <c r="K1843" s="27"/>
      <c r="L1843" s="33"/>
      <c r="M1843" s="34"/>
      <c r="N1843" s="35"/>
    </row>
    <row r="1844" spans="2:14" x14ac:dyDescent="0.2">
      <c r="B1844" s="37"/>
      <c r="C1844" s="23"/>
      <c r="D1844" s="24"/>
      <c r="E1844" s="25"/>
      <c r="F1844" s="26"/>
      <c r="G1844" s="26"/>
      <c r="H1844" s="330"/>
      <c r="I1844" s="42"/>
      <c r="J1844" s="361"/>
      <c r="K1844" s="27"/>
      <c r="L1844" s="33"/>
      <c r="M1844" s="34"/>
      <c r="N1844" s="35"/>
    </row>
    <row r="1845" spans="2:14" x14ac:dyDescent="0.2">
      <c r="B1845" s="37"/>
      <c r="C1845" s="23"/>
      <c r="D1845" s="24"/>
      <c r="E1845" s="25"/>
      <c r="F1845" s="26"/>
      <c r="G1845" s="26"/>
      <c r="H1845" s="330"/>
      <c r="I1845" s="42"/>
      <c r="J1845" s="361"/>
      <c r="K1845" s="36"/>
      <c r="L1845" s="33"/>
      <c r="M1845" s="34"/>
      <c r="N1845" s="35"/>
    </row>
    <row r="1846" spans="2:14" ht="15" x14ac:dyDescent="0.25">
      <c r="B1846" s="30"/>
      <c r="C1846" s="23"/>
      <c r="D1846" s="24"/>
      <c r="E1846" s="25"/>
      <c r="F1846" s="26"/>
      <c r="G1846" s="26"/>
      <c r="H1846" s="330"/>
      <c r="I1846" s="41"/>
      <c r="J1846" s="359"/>
      <c r="K1846" s="27"/>
      <c r="L1846" s="33"/>
      <c r="M1846" s="34"/>
      <c r="N1846" s="35"/>
    </row>
    <row r="1847" spans="2:14" x14ac:dyDescent="0.2">
      <c r="B1847" s="30"/>
      <c r="C1847" s="23"/>
      <c r="D1847" s="24"/>
      <c r="E1847" s="25"/>
      <c r="F1847" s="26"/>
      <c r="G1847" s="26"/>
      <c r="H1847" s="330"/>
      <c r="I1847" s="42"/>
      <c r="J1847" s="361"/>
      <c r="K1847" s="27"/>
      <c r="L1847" s="33"/>
      <c r="M1847" s="34"/>
      <c r="N1847" s="35"/>
    </row>
    <row r="1848" spans="2:14" ht="15" x14ac:dyDescent="0.25">
      <c r="B1848" s="30"/>
      <c r="C1848" s="23"/>
      <c r="D1848" s="24"/>
      <c r="E1848" s="25"/>
      <c r="F1848" s="26"/>
      <c r="G1848" s="326"/>
      <c r="H1848" s="333"/>
      <c r="I1848" s="334"/>
      <c r="J1848" s="360"/>
      <c r="K1848" s="27"/>
      <c r="L1848" s="33"/>
      <c r="M1848" s="34"/>
      <c r="N1848" s="35"/>
    </row>
    <row r="1849" spans="2:14" ht="15" x14ac:dyDescent="0.25">
      <c r="B1849" s="37"/>
      <c r="C1849" s="23"/>
      <c r="D1849" s="24"/>
      <c r="E1849" s="25"/>
      <c r="F1849" s="26"/>
      <c r="G1849" s="26"/>
      <c r="H1849" s="330"/>
      <c r="I1849" s="41"/>
      <c r="J1849" s="359"/>
      <c r="K1849" s="27"/>
      <c r="L1849" s="33"/>
      <c r="M1849" s="34"/>
      <c r="N1849" s="35"/>
    </row>
    <row r="1850" spans="2:14" x14ac:dyDescent="0.2">
      <c r="B1850" s="37"/>
      <c r="C1850" s="23"/>
      <c r="D1850" s="24"/>
      <c r="E1850" s="25"/>
      <c r="F1850" s="26"/>
      <c r="G1850" s="26"/>
      <c r="H1850" s="330"/>
      <c r="I1850" s="335"/>
      <c r="J1850" s="362"/>
      <c r="K1850" s="27"/>
      <c r="L1850" s="33"/>
      <c r="M1850" s="34"/>
      <c r="N1850" s="35"/>
    </row>
    <row r="1851" spans="2:14" ht="15" x14ac:dyDescent="0.25">
      <c r="B1851" s="37"/>
      <c r="C1851" s="23"/>
      <c r="D1851" s="24"/>
      <c r="E1851" s="25"/>
      <c r="F1851" s="26"/>
      <c r="G1851" s="26"/>
      <c r="H1851" s="330"/>
      <c r="I1851" s="41"/>
      <c r="J1851" s="359"/>
      <c r="K1851" s="27"/>
      <c r="L1851" s="331"/>
      <c r="M1851" s="34"/>
      <c r="N1851" s="35"/>
    </row>
    <row r="1852" spans="2:14" ht="15" x14ac:dyDescent="0.25">
      <c r="B1852" s="37"/>
      <c r="C1852" s="23"/>
      <c r="D1852" s="24"/>
      <c r="E1852" s="25"/>
      <c r="F1852" s="26"/>
      <c r="G1852" s="26"/>
      <c r="H1852" s="330"/>
      <c r="I1852" s="41"/>
      <c r="J1852" s="359"/>
      <c r="K1852" s="27"/>
      <c r="L1852" s="331"/>
      <c r="M1852" s="34"/>
      <c r="N1852" s="35"/>
    </row>
    <row r="1853" spans="2:14" x14ac:dyDescent="0.2">
      <c r="B1853" s="37"/>
      <c r="C1853" s="23"/>
      <c r="D1853" s="24"/>
      <c r="E1853" s="25"/>
      <c r="F1853" s="26"/>
      <c r="G1853" s="26"/>
      <c r="H1853" s="330"/>
      <c r="I1853" s="42"/>
      <c r="J1853" s="361"/>
      <c r="K1853" s="27"/>
      <c r="L1853" s="33"/>
      <c r="M1853" s="34"/>
      <c r="N1853" s="35"/>
    </row>
    <row r="1854" spans="2:14" x14ac:dyDescent="0.2">
      <c r="B1854" s="30"/>
      <c r="C1854" s="23"/>
      <c r="D1854" s="24"/>
      <c r="E1854" s="25"/>
      <c r="F1854" s="26"/>
      <c r="G1854" s="26"/>
      <c r="H1854" s="330"/>
      <c r="I1854" s="42"/>
      <c r="J1854" s="361"/>
      <c r="K1854" s="27"/>
      <c r="L1854" s="33"/>
      <c r="M1854" s="34"/>
      <c r="N1854" s="35"/>
    </row>
    <row r="1855" spans="2:14" ht="15" x14ac:dyDescent="0.25">
      <c r="B1855" s="37"/>
      <c r="C1855" s="23"/>
      <c r="D1855" s="24"/>
      <c r="E1855" s="25"/>
      <c r="F1855" s="26"/>
      <c r="G1855" s="326"/>
      <c r="H1855" s="333"/>
      <c r="I1855" s="334"/>
      <c r="J1855" s="360"/>
      <c r="K1855" s="27"/>
      <c r="L1855" s="331"/>
      <c r="M1855" s="34"/>
      <c r="N1855" s="35"/>
    </row>
    <row r="1856" spans="2:14" ht="15" x14ac:dyDescent="0.25">
      <c r="B1856" s="37"/>
      <c r="C1856" s="23"/>
      <c r="D1856" s="24"/>
      <c r="E1856" s="25"/>
      <c r="F1856" s="26"/>
      <c r="G1856" s="326"/>
      <c r="H1856" s="333"/>
      <c r="I1856" s="334"/>
      <c r="J1856" s="360"/>
      <c r="K1856" s="27"/>
      <c r="L1856" s="331"/>
      <c r="M1856" s="34"/>
      <c r="N1856" s="35"/>
    </row>
    <row r="1857" spans="2:14" ht="15" x14ac:dyDescent="0.25">
      <c r="B1857" s="37"/>
      <c r="C1857" s="23"/>
      <c r="D1857" s="24"/>
      <c r="E1857" s="25"/>
      <c r="F1857" s="26"/>
      <c r="G1857" s="326"/>
      <c r="H1857" s="333"/>
      <c r="I1857" s="334"/>
      <c r="J1857" s="360"/>
      <c r="K1857" s="27"/>
      <c r="L1857" s="331"/>
      <c r="M1857" s="34"/>
      <c r="N1857" s="35"/>
    </row>
    <row r="1858" spans="2:14" ht="15" x14ac:dyDescent="0.25">
      <c r="B1858" s="30"/>
      <c r="C1858" s="23"/>
      <c r="D1858" s="24"/>
      <c r="E1858" s="25"/>
      <c r="F1858" s="26"/>
      <c r="G1858" s="26"/>
      <c r="H1858" s="330"/>
      <c r="I1858" s="41"/>
      <c r="J1858" s="359"/>
      <c r="K1858" s="27"/>
      <c r="L1858" s="33"/>
      <c r="M1858" s="34"/>
      <c r="N1858" s="35"/>
    </row>
    <row r="1859" spans="2:14" ht="15" x14ac:dyDescent="0.25">
      <c r="B1859" s="30"/>
      <c r="C1859" s="23"/>
      <c r="D1859" s="24"/>
      <c r="E1859" s="25"/>
      <c r="F1859" s="26"/>
      <c r="G1859" s="26"/>
      <c r="H1859" s="330"/>
      <c r="I1859" s="41"/>
      <c r="J1859" s="359"/>
      <c r="K1859" s="27"/>
      <c r="L1859" s="331"/>
      <c r="M1859" s="34"/>
      <c r="N1859" s="35"/>
    </row>
    <row r="1860" spans="2:14" ht="15" x14ac:dyDescent="0.25">
      <c r="B1860" s="37"/>
      <c r="C1860" s="23"/>
      <c r="D1860" s="24"/>
      <c r="E1860" s="25"/>
      <c r="F1860" s="26"/>
      <c r="G1860" s="326"/>
      <c r="H1860" s="333"/>
      <c r="I1860" s="334"/>
      <c r="J1860" s="360"/>
      <c r="K1860" s="27"/>
      <c r="L1860" s="331"/>
      <c r="M1860" s="34"/>
      <c r="N1860" s="35"/>
    </row>
    <row r="1861" spans="2:14" ht="15" x14ac:dyDescent="0.25">
      <c r="B1861" s="37"/>
      <c r="C1861" s="23"/>
      <c r="D1861" s="24"/>
      <c r="E1861" s="25"/>
      <c r="F1861" s="26"/>
      <c r="G1861" s="326"/>
      <c r="H1861" s="333"/>
      <c r="I1861" s="334"/>
      <c r="J1861" s="360"/>
      <c r="K1861" s="27"/>
      <c r="L1861" s="331"/>
      <c r="M1861" s="34"/>
      <c r="N1861" s="35"/>
    </row>
    <row r="1862" spans="2:14" ht="15" x14ac:dyDescent="0.25">
      <c r="B1862" s="37"/>
      <c r="C1862" s="23"/>
      <c r="D1862" s="24"/>
      <c r="E1862" s="25"/>
      <c r="F1862" s="26"/>
      <c r="G1862" s="326"/>
      <c r="H1862" s="333"/>
      <c r="I1862" s="334"/>
      <c r="J1862" s="360"/>
      <c r="K1862" s="27"/>
      <c r="L1862" s="331"/>
      <c r="M1862" s="34"/>
      <c r="N1862" s="35"/>
    </row>
    <row r="1863" spans="2:14" x14ac:dyDescent="0.2">
      <c r="B1863" s="30"/>
      <c r="C1863" s="23"/>
      <c r="D1863" s="24"/>
      <c r="E1863" s="25"/>
      <c r="F1863" s="26"/>
      <c r="G1863" s="26"/>
      <c r="H1863" s="330"/>
      <c r="I1863" s="42"/>
      <c r="J1863" s="361"/>
      <c r="K1863" s="27"/>
      <c r="L1863" s="33"/>
      <c r="M1863" s="34"/>
      <c r="N1863" s="35"/>
    </row>
    <row r="1864" spans="2:14" x14ac:dyDescent="0.2">
      <c r="B1864" s="37"/>
      <c r="C1864" s="23"/>
      <c r="D1864" s="24"/>
      <c r="E1864" s="25"/>
      <c r="F1864" s="26"/>
      <c r="G1864" s="26"/>
      <c r="H1864" s="330"/>
      <c r="I1864" s="42"/>
      <c r="J1864" s="361"/>
      <c r="K1864" s="27"/>
      <c r="L1864" s="33"/>
      <c r="M1864" s="34"/>
      <c r="N1864" s="35"/>
    </row>
    <row r="1865" spans="2:14" x14ac:dyDescent="0.2">
      <c r="B1865" s="37"/>
      <c r="C1865" s="23"/>
      <c r="D1865" s="24"/>
      <c r="E1865" s="25"/>
      <c r="F1865" s="26"/>
      <c r="G1865" s="26"/>
      <c r="H1865" s="330"/>
      <c r="I1865" s="42"/>
      <c r="J1865" s="361"/>
      <c r="K1865" s="27"/>
      <c r="L1865" s="33"/>
      <c r="M1865" s="34"/>
      <c r="N1865" s="35"/>
    </row>
    <row r="1866" spans="2:14" ht="15" x14ac:dyDescent="0.25">
      <c r="B1866" s="37"/>
      <c r="C1866" s="23"/>
      <c r="D1866" s="24"/>
      <c r="E1866" s="25"/>
      <c r="F1866" s="26"/>
      <c r="G1866" s="26"/>
      <c r="H1866" s="330"/>
      <c r="I1866" s="41"/>
      <c r="J1866" s="359"/>
      <c r="K1866" s="36"/>
      <c r="L1866" s="33"/>
      <c r="M1866" s="34"/>
      <c r="N1866" s="35"/>
    </row>
  </sheetData>
  <sortState xmlns:xlrd2="http://schemas.microsoft.com/office/spreadsheetml/2017/richdata2" ref="B7:I1048573">
    <sortCondition ref="C7:C45"/>
  </sortState>
  <mergeCells count="3">
    <mergeCell ref="D1:H1"/>
    <mergeCell ref="D2:K2"/>
    <mergeCell ref="B3:F4"/>
  </mergeCells>
  <phoneticPr fontId="19" type="noConversion"/>
  <conditionalFormatting sqref="H1839:H1862">
    <cfRule type="iconSet" priority="241">
      <iconSet iconSet="3Arrows">
        <cfvo type="percent" val="0"/>
        <cfvo type="num" val="20"/>
        <cfvo type="num" val="24"/>
      </iconSet>
    </cfRule>
  </conditionalFormatting>
  <conditionalFormatting sqref="H1839:H1861">
    <cfRule type="iconSet" priority="276222">
      <iconSet iconSet="3Arrows">
        <cfvo type="percent" val="0"/>
        <cfvo type="num" val="24"/>
        <cfvo type="num" val="28"/>
      </iconSet>
    </cfRule>
  </conditionalFormatting>
  <conditionalFormatting sqref="H1839:H1860">
    <cfRule type="iconSet" priority="281156">
      <iconSet iconSet="3Arrows">
        <cfvo type="percent" val="0"/>
        <cfvo type="num" val="24"/>
        <cfvo type="num" val="28"/>
      </iconSet>
    </cfRule>
    <cfRule type="iconSet" priority="281157">
      <iconSet iconSet="3Arrows">
        <cfvo type="percent" val="0"/>
        <cfvo type="num" val="23"/>
        <cfvo type="num" val="27"/>
      </iconSet>
    </cfRule>
    <cfRule type="iconSet" priority="281158">
      <iconSet iconSet="3Arrows">
        <cfvo type="percent" val="0"/>
        <cfvo type="num" val="23"/>
        <cfvo type="num" val="27"/>
      </iconSet>
    </cfRule>
  </conditionalFormatting>
  <conditionalFormatting sqref="E1839:E1866">
    <cfRule type="dataBar" priority="28275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{2595DFD7-56D1-4448-8515-6D0185702978}</x14:id>
        </ext>
      </extLst>
    </cfRule>
    <cfRule type="dataBar" priority="282756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{C475C033-7067-4EBF-AB50-1879F56491CB}</x14:id>
        </ext>
      </extLst>
    </cfRule>
    <cfRule type="dataBar" priority="282757">
      <dataBar>
        <cfvo type="min"/>
        <cfvo type="max"/>
        <color theme="6" tint="0.59999389629810485"/>
      </dataBar>
      <extLst>
        <ext xmlns:x14="http://schemas.microsoft.com/office/spreadsheetml/2009/9/main" uri="{B025F937-C7B1-47D3-B67F-A62EFF666E3E}">
          <x14:id>{6A3AF26B-2BF6-4DB1-83B0-1CB38A36F409}</x14:id>
        </ext>
      </extLst>
    </cfRule>
    <cfRule type="dataBar" priority="282758">
      <dataBar>
        <cfvo type="min"/>
        <cfvo type="max"/>
        <color rgb="FF93FAFF"/>
      </dataBar>
      <extLst>
        <ext xmlns:x14="http://schemas.microsoft.com/office/spreadsheetml/2009/9/main" uri="{B025F937-C7B1-47D3-B67F-A62EFF666E3E}">
          <x14:id>{407360DF-EFAD-4DB5-ACFB-5B2FB29880D6}</x14:id>
        </ext>
      </extLst>
    </cfRule>
    <cfRule type="dataBar" priority="282759">
      <dataBar>
        <cfvo type="min"/>
        <cfvo type="max"/>
        <color rgb="FFCCECFF"/>
      </dataBar>
      <extLst>
        <ext xmlns:x14="http://schemas.microsoft.com/office/spreadsheetml/2009/9/main" uri="{B025F937-C7B1-47D3-B67F-A62EFF666E3E}">
          <x14:id>{CDF0B607-73A5-420A-B607-63EF9C6E04CA}</x14:id>
        </ext>
      </extLst>
    </cfRule>
    <cfRule type="dataBar" priority="282760">
      <dataBar>
        <cfvo type="min"/>
        <cfvo type="max"/>
        <color rgb="FFEFFEFF"/>
      </dataBar>
      <extLst>
        <ext xmlns:x14="http://schemas.microsoft.com/office/spreadsheetml/2009/9/main" uri="{B025F937-C7B1-47D3-B67F-A62EFF666E3E}">
          <x14:id>{623A5FF0-B3E5-4D15-A42F-E6AA6D086136}</x14:id>
        </ext>
      </extLst>
    </cfRule>
    <cfRule type="dataBar" priority="28276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{7BD4C7A2-6E86-4227-A612-51F94E357546}</x14:id>
        </ext>
      </extLst>
    </cfRule>
    <cfRule type="dataBar" priority="282762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{1908344A-7670-4BB1-A2EF-A68018EA75E9}</x14:id>
        </ext>
      </extLst>
    </cfRule>
    <cfRule type="iconSet" priority="282763">
      <iconSet iconSet="3Symbols">
        <cfvo type="percent" val="0"/>
        <cfvo type="num" val="7"/>
        <cfvo type="num" val="8"/>
      </iconSet>
    </cfRule>
    <cfRule type="dataBar" priority="28276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{EEC0AAB2-016D-4FAD-A01D-A921D20AE0F4}</x14:id>
        </ext>
      </extLst>
    </cfRule>
    <cfRule type="dataBar" priority="28276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{D6856127-0374-46AD-B29A-5AFA77BCCDC3}</x14:id>
        </ext>
      </extLst>
    </cfRule>
  </conditionalFormatting>
  <conditionalFormatting sqref="E1839:E1866">
    <cfRule type="dataBar" priority="2827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{050AD720-6D1E-41F7-AB03-A7446A1DD9F4}</x14:id>
        </ext>
      </extLst>
    </cfRule>
    <cfRule type="dataBar" priority="282778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{AEB99646-6641-45DC-A43E-870D3BE9AC64}</x14:id>
        </ext>
      </extLst>
    </cfRule>
    <cfRule type="dataBar" priority="2827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{3CAFF5CA-46A3-4CB8-980A-11B01BEA6523}</x14:id>
        </ext>
      </extLst>
    </cfRule>
  </conditionalFormatting>
  <conditionalFormatting sqref="E1839:E1866">
    <cfRule type="dataBar" priority="282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{C0F62386-E6DF-4628-8654-6A26EB3CECE4}</x14:id>
        </ext>
      </extLst>
    </cfRule>
  </conditionalFormatting>
  <conditionalFormatting sqref="E1839:E1866">
    <cfRule type="dataBar" priority="2827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{6B248AB0-57D3-4FC6-8CA4-AF5E81CE2943}</x14:id>
        </ext>
      </extLst>
    </cfRule>
    <cfRule type="dataBar" priority="282786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{3F363998-8007-4DD1-8CE3-013B1CE7CB7A}</x14:id>
        </ext>
      </extLst>
    </cfRule>
    <cfRule type="iconSet" priority="282787">
      <iconSet iconSet="3Symbols2">
        <cfvo type="percent" val="0"/>
        <cfvo type="percent" val="25"/>
        <cfvo type="percent" val="60"/>
      </iconSet>
    </cfRule>
    <cfRule type="iconSet" priority="282788">
      <iconSet>
        <cfvo type="percent" val="0"/>
        <cfvo type="percent" val="60"/>
        <cfvo type="percent" val="70"/>
      </iconSet>
    </cfRule>
    <cfRule type="iconSet" priority="282789">
      <iconSet>
        <cfvo type="percent" val="0"/>
        <cfvo type="percent" val="50"/>
        <cfvo type="percent" val="70"/>
      </iconSet>
    </cfRule>
    <cfRule type="iconSet" priority="282790">
      <iconSet>
        <cfvo type="percent" val="0"/>
        <cfvo type="percent" val="33"/>
        <cfvo type="percent" val="70"/>
      </iconSet>
    </cfRule>
    <cfRule type="iconSet" priority="282791">
      <iconSet iconSet="3Symbols">
        <cfvo type="percent" val="0"/>
        <cfvo type="percent" val="33"/>
        <cfvo type="percent" val="70"/>
      </iconSet>
    </cfRule>
    <cfRule type="iconSet" priority="282792">
      <iconSet iconSet="3Symbols">
        <cfvo type="percent" val="0"/>
        <cfvo type="percent" val="33"/>
        <cfvo type="percent" val="67"/>
      </iconSet>
    </cfRule>
  </conditionalFormatting>
  <conditionalFormatting sqref="E1839:E1866">
    <cfRule type="dataBar" priority="282813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{26FE4183-76D5-4360-8E8B-563E5F8B09ED}</x14:id>
        </ext>
      </extLst>
    </cfRule>
    <cfRule type="dataBar" priority="282814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{78F167B4-8BA5-446F-A425-9B898DA96226}</x14:id>
        </ext>
      </extLst>
    </cfRule>
    <cfRule type="dataBar" priority="282815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{F99079C1-6A9D-4A29-A8B3-F8F7803FF161}</x14:id>
        </ext>
      </extLst>
    </cfRule>
    <cfRule type="dataBar" priority="28281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{E03401AB-111E-473A-A7A0-0F11A5E92A23}</x14:id>
        </ext>
      </extLst>
    </cfRule>
  </conditionalFormatting>
  <conditionalFormatting sqref="E1839:E1866">
    <cfRule type="dataBar" priority="28282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{CC954CFD-6260-4809-9643-4BF2403DF9CB}</x14:id>
        </ext>
      </extLst>
    </cfRule>
  </conditionalFormatting>
  <conditionalFormatting sqref="E1839:E1866">
    <cfRule type="iconSet" priority="282827">
      <iconSet iconSet="3Symbols2">
        <cfvo type="percent" val="0"/>
        <cfvo type="percent" val="30"/>
        <cfvo type="percent" val="67"/>
      </iconSet>
    </cfRule>
  </conditionalFormatting>
  <conditionalFormatting sqref="E1839:E1866">
    <cfRule type="dataBar" priority="282829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{66CAACBA-D103-4B57-9E71-1020DCE0FB8D}</x14:id>
        </ext>
      </extLst>
    </cfRule>
    <cfRule type="dataBar" priority="28283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{8110D8DD-7B36-4E01-90B9-62F28AA3E356}</x14:id>
        </ext>
      </extLst>
    </cfRule>
    <cfRule type="dataBar" priority="282831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{FF2D9DD9-FE55-4642-8710-EEE3FCD41B54}</x14:id>
        </ext>
      </extLst>
    </cfRule>
    <cfRule type="dataBar" priority="2828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{B08ECD92-BE7E-446A-9ED3-4194D5E60732}</x14:id>
        </ext>
      </extLst>
    </cfRule>
    <cfRule type="iconSet" priority="282833">
      <iconSet iconSet="3Symbols2">
        <cfvo type="percent" val="0"/>
        <cfvo type="percent" val="30"/>
        <cfvo type="percent" val="67"/>
      </iconSet>
    </cfRule>
  </conditionalFormatting>
  <conditionalFormatting sqref="H1839:H1866">
    <cfRule type="iconSet" priority="282839">
      <iconSet iconSet="3Arrows">
        <cfvo type="percent" val="0"/>
        <cfvo type="num" val="23"/>
        <cfvo type="num" val="27"/>
      </iconSet>
    </cfRule>
    <cfRule type="dataBar" priority="28284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{4F69E365-40D7-4BAF-9804-C69B6E0C1B1B}</x14:id>
        </ext>
      </extLst>
    </cfRule>
    <cfRule type="iconSet" priority="282841">
      <iconSet iconSet="3Arrows">
        <cfvo type="percent" val="0"/>
        <cfvo type="num" val="22"/>
        <cfvo type="num" val="26"/>
      </iconSet>
    </cfRule>
    <cfRule type="dataBar" priority="28284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{8912DED4-A882-498E-9CE4-367EEFEAEFD9}</x14:id>
        </ext>
      </extLst>
    </cfRule>
    <cfRule type="dataBar" priority="282843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{71BEC6AA-B86E-4F88-9DEE-C6E174B4F6FB}</x14:id>
        </ext>
      </extLst>
    </cfRule>
    <cfRule type="iconSet" priority="282844">
      <iconSet iconSet="3Arrows">
        <cfvo type="percent" val="0"/>
        <cfvo type="num" val="21"/>
        <cfvo type="num" val="25"/>
      </iconSet>
    </cfRule>
    <cfRule type="dataBar" priority="28284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{4A423CD3-A8C5-4EA4-912F-ECD2707E718A}</x14:id>
        </ext>
      </extLst>
    </cfRule>
    <cfRule type="iconSet" priority="282846">
      <iconSet iconSet="3Arrows">
        <cfvo type="percent" val="0"/>
        <cfvo type="num" val="22"/>
        <cfvo type="num" val="26"/>
      </iconSet>
    </cfRule>
    <cfRule type="iconSet" priority="282847">
      <iconSet iconSet="3Arrows">
        <cfvo type="percent" val="0"/>
        <cfvo type="num" val="22"/>
        <cfvo type="num" val="26"/>
      </iconSet>
    </cfRule>
    <cfRule type="dataBar" priority="28284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{29F5FFFA-110C-491D-BC2A-9369627663E2}</x14:id>
        </ext>
      </extLst>
    </cfRule>
    <cfRule type="dataBar" priority="282849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{2CD2ABC7-EAE2-4C45-ACAA-4FF81175D364}</x14:id>
        </ext>
      </extLst>
    </cfRule>
    <cfRule type="dataBar" priority="282850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{8E2522CB-C168-44F1-A795-A211DCAE8A1E}</x14:id>
        </ext>
      </extLst>
    </cfRule>
    <cfRule type="iconSet" priority="282851">
      <iconSet iconSet="3Arrows">
        <cfvo type="percent" val="0"/>
        <cfvo type="percent" val="22"/>
        <cfvo type="percent" val="67"/>
      </iconSet>
    </cfRule>
    <cfRule type="iconSet" priority="282852">
      <iconSet iconSet="3Arrows">
        <cfvo type="percent" val="0"/>
        <cfvo type="percent" val="23"/>
        <cfvo type="percent" val="67"/>
      </iconSet>
    </cfRule>
    <cfRule type="iconSet" priority="282853">
      <iconSet>
        <cfvo type="percent" val="0"/>
        <cfvo type="percent" val="45"/>
        <cfvo type="percent" val="67"/>
      </iconSet>
    </cfRule>
    <cfRule type="iconSet" priority="282854">
      <iconSet>
        <cfvo type="percent" val="0"/>
        <cfvo type="percent" val="30"/>
        <cfvo type="percent" val="65"/>
      </iconSet>
    </cfRule>
    <cfRule type="iconSet" priority="282855">
      <iconSet>
        <cfvo type="percent" val="0"/>
        <cfvo type="percent" val="40"/>
        <cfvo type="percent" val="70"/>
      </iconSet>
    </cfRule>
    <cfRule type="dataBar" priority="28285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{F66C9384-D4D6-41BF-B284-27C7BF89F64C}</x14:id>
        </ext>
      </extLst>
    </cfRule>
    <cfRule type="dataBar" priority="28285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{5EA2895E-281F-464F-9726-2EA452E6C8E4}</x14:id>
        </ext>
      </extLst>
    </cfRule>
    <cfRule type="iconSet" priority="282859">
      <iconSet>
        <cfvo type="percent" val="0"/>
        <cfvo type="percent" val="33"/>
        <cfvo type="percent" val="70"/>
      </iconSet>
    </cfRule>
    <cfRule type="iconSet" priority="282860">
      <iconSet iconSet="3Arrows">
        <cfvo type="percent" val="0"/>
        <cfvo type="percent" val="33"/>
        <cfvo type="percent" val="67"/>
      </iconSet>
    </cfRule>
    <cfRule type="dataBar" priority="28286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{AD51C398-2F5E-4760-BCE1-17B4AC1275EB}</x14:id>
        </ext>
      </extLst>
    </cfRule>
  </conditionalFormatting>
  <conditionalFormatting sqref="H1839:H1866">
    <cfRule type="iconSet" priority="282891">
      <iconSet iconSet="3Arrows">
        <cfvo type="percent" val="0"/>
        <cfvo type="percent" val="20"/>
        <cfvo type="percent" val="65"/>
      </iconSet>
    </cfRule>
    <cfRule type="iconSet" priority="282892">
      <iconSet>
        <cfvo type="percent" val="0"/>
        <cfvo type="percent" val="25"/>
        <cfvo type="percent" val="70"/>
      </iconSet>
    </cfRule>
    <cfRule type="iconSet" priority="282893">
      <iconSet>
        <cfvo type="percent" val="0"/>
        <cfvo type="percent" val="48"/>
        <cfvo type="percent" val="70"/>
      </iconSet>
    </cfRule>
    <cfRule type="iconSet" priority="282894">
      <iconSet>
        <cfvo type="percent" val="0"/>
        <cfvo type="percent" val="28"/>
        <cfvo type="percent" val="70"/>
      </iconSet>
    </cfRule>
  </conditionalFormatting>
  <conditionalFormatting sqref="H1839:H1866">
    <cfRule type="iconSet" priority="282899">
      <iconSet iconSet="3Arrows">
        <cfvo type="percent" val="0"/>
        <cfvo type="percent" val="40"/>
        <cfvo type="percent" val="75"/>
      </iconSet>
    </cfRule>
    <cfRule type="iconSet" priority="282900">
      <iconSet>
        <cfvo type="percent" val="0"/>
        <cfvo type="percent" val="20"/>
        <cfvo type="percent" val="72"/>
      </iconSet>
    </cfRule>
    <cfRule type="iconSet" priority="282901">
      <iconSet>
        <cfvo type="percent" val="0"/>
        <cfvo type="percent" val="20"/>
        <cfvo type="percent" val="70"/>
      </iconSet>
    </cfRule>
    <cfRule type="iconSet" priority="282902">
      <iconSet>
        <cfvo type="percent" val="0"/>
        <cfvo type="percent" val="18"/>
        <cfvo type="percent" val="75"/>
      </iconSet>
    </cfRule>
    <cfRule type="iconSet" priority="282903">
      <iconSet iconSet="3Arrows">
        <cfvo type="percent" val="0"/>
        <cfvo type="percent" val="20"/>
        <cfvo type="percent" val="75"/>
      </iconSet>
    </cfRule>
    <cfRule type="iconSet" priority="282904">
      <iconSet iconSet="3Arrows">
        <cfvo type="percent" val="0"/>
        <cfvo type="percent" val="40"/>
        <cfvo type="percent" val="72"/>
      </iconSet>
    </cfRule>
    <cfRule type="iconSet" priority="282905">
      <iconSet>
        <cfvo type="percent" val="0"/>
        <cfvo type="percent" val="20"/>
        <cfvo type="percent" val="72"/>
      </iconSet>
    </cfRule>
    <cfRule type="iconSet" priority="282906">
      <iconSet>
        <cfvo type="percent" val="0"/>
        <cfvo type="percent" val="25"/>
        <cfvo type="percent" val="72"/>
      </iconSet>
    </cfRule>
    <cfRule type="iconSet" priority="282907">
      <iconSet iconSet="3Arrows">
        <cfvo type="percent" val="0"/>
        <cfvo type="percent" val="28"/>
        <cfvo type="percent" val="72"/>
      </iconSet>
    </cfRule>
    <cfRule type="iconSet" priority="282908">
      <iconSet iconSet="3Arrows">
        <cfvo type="percent" val="0"/>
        <cfvo type="percent" val="28"/>
        <cfvo type="percent" val="67"/>
      </iconSet>
    </cfRule>
    <cfRule type="iconSet" priority="282909">
      <iconSet iconSet="3Arrows">
        <cfvo type="percent" val="0"/>
        <cfvo type="percent" val="28"/>
        <cfvo type="percent" val="70"/>
      </iconSet>
    </cfRule>
    <cfRule type="iconSet" priority="282910">
      <iconSet>
        <cfvo type="percent" val="0"/>
        <cfvo type="percent" val="28"/>
        <cfvo type="percent" val="58"/>
      </iconSet>
    </cfRule>
  </conditionalFormatting>
  <conditionalFormatting sqref="E1839:E1866">
    <cfRule type="iconSet" priority="282923">
      <iconSet iconSet="3Symbols">
        <cfvo type="percent" val="0"/>
        <cfvo type="num" val="7"/>
        <cfvo type="num" val="8"/>
      </iconSet>
    </cfRule>
    <cfRule type="iconSet" priority="282924">
      <iconSet>
        <cfvo type="percent" val="0"/>
        <cfvo type="percent" val="33"/>
        <cfvo type="percent" val="60"/>
      </iconSet>
    </cfRule>
    <cfRule type="iconSet" priority="282925">
      <iconSet>
        <cfvo type="percent" val="0"/>
        <cfvo type="percent" val="33"/>
        <cfvo type="percent" val="65"/>
      </iconSet>
    </cfRule>
    <cfRule type="iconSet" priority="282926">
      <iconSet>
        <cfvo type="percent" val="0"/>
        <cfvo type="percent" val="18"/>
        <cfvo type="percent" val="70"/>
      </iconSet>
    </cfRule>
    <cfRule type="iconSet" priority="282927">
      <iconSet>
        <cfvo type="percent" val="0"/>
        <cfvo type="percent" val="25"/>
        <cfvo type="percent" val="70"/>
      </iconSet>
    </cfRule>
    <cfRule type="iconSet" priority="282928">
      <iconSet>
        <cfvo type="percent" val="0"/>
        <cfvo type="percent" val="45"/>
        <cfvo type="percent" val="70"/>
      </iconSet>
    </cfRule>
    <cfRule type="iconSet" priority="282929">
      <iconSet>
        <cfvo type="percent" val="0"/>
        <cfvo type="percent" val="33"/>
        <cfvo type="percent" val="70"/>
      </iconSet>
    </cfRule>
  </conditionalFormatting>
  <conditionalFormatting sqref="H1839:H1866">
    <cfRule type="iconSet" priority="282937">
      <iconSet iconSet="3Arrows">
        <cfvo type="percent" val="0"/>
        <cfvo type="percent" val="20"/>
        <cfvo type="percent" val="70"/>
      </iconSet>
    </cfRule>
  </conditionalFormatting>
  <conditionalFormatting sqref="E1839:E1866">
    <cfRule type="iconSet" priority="282939">
      <iconSet iconSet="3Symbols">
        <cfvo type="percent" val="0"/>
        <cfvo type="num" val="7"/>
        <cfvo type="num" val="8"/>
      </iconSet>
    </cfRule>
  </conditionalFormatting>
  <conditionalFormatting sqref="H1839:H1866">
    <cfRule type="iconSet" priority="282941">
      <iconSet>
        <cfvo type="percent" val="0"/>
        <cfvo type="percent" val="23"/>
        <cfvo type="percent" val="70"/>
      </iconSet>
    </cfRule>
  </conditionalFormatting>
  <conditionalFormatting sqref="H1839:H1866">
    <cfRule type="dataBar" priority="2829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{A3E2696D-9C35-4D9E-A79F-2369E8306501}</x14:id>
        </ext>
      </extLst>
    </cfRule>
  </conditionalFormatting>
  <conditionalFormatting sqref="H1839:H1866">
    <cfRule type="dataBar" priority="28294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{507CC218-5F37-41DD-98F3-838AC9C5E3C6}</x14:id>
        </ext>
      </extLst>
    </cfRule>
    <cfRule type="dataBar" priority="28294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{A6EA39A6-410B-45AB-B43A-89940A07F046}</x14:id>
        </ext>
      </extLst>
    </cfRule>
  </conditionalFormatting>
  <conditionalFormatting sqref="H1839:H1866">
    <cfRule type="iconSet" priority="282949">
      <iconSet iconSet="3Arrows">
        <cfvo type="percent" val="0"/>
        <cfvo type="percent" val="18"/>
        <cfvo type="percent" val="55"/>
      </iconSet>
    </cfRule>
    <cfRule type="iconSet" priority="282950">
      <iconSet>
        <cfvo type="percent" val="0"/>
        <cfvo type="percent" val="18"/>
        <cfvo type="percent" val="60"/>
      </iconSet>
    </cfRule>
    <cfRule type="iconSet" priority="282951">
      <iconSet>
        <cfvo type="percent" val="0"/>
        <cfvo type="percent" val="23"/>
        <cfvo type="percent" val="70"/>
      </iconSet>
    </cfRule>
  </conditionalFormatting>
  <conditionalFormatting sqref="H1839:H1866">
    <cfRule type="iconSet" priority="282955">
      <iconSet iconSet="3Arrows">
        <cfvo type="percent" val="0"/>
        <cfvo type="percent" val="33"/>
        <cfvo type="percent" val="67"/>
      </iconSet>
    </cfRule>
    <cfRule type="dataBar" priority="2829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{5F430D4B-4481-4BFA-8FA6-D28B428E8CA0}</x14:id>
        </ext>
      </extLst>
    </cfRule>
  </conditionalFormatting>
  <conditionalFormatting sqref="E1839:E1866">
    <cfRule type="iconSet" priority="282959">
      <iconSet iconSet="3Symbols">
        <cfvo type="percent" val="0"/>
        <cfvo type="num" val="6"/>
        <cfvo type="num" val="8"/>
      </iconSet>
    </cfRule>
  </conditionalFormatting>
  <conditionalFormatting sqref="H1839:H1866">
    <cfRule type="iconSet" priority="282961">
      <iconSet iconSet="3Arrows">
        <cfvo type="percent" val="0"/>
        <cfvo type="percent" val="40"/>
        <cfvo type="percent" val="80"/>
      </iconSet>
    </cfRule>
    <cfRule type="iconSet" priority="282962">
      <iconSet>
        <cfvo type="percent" val="0"/>
        <cfvo type="percent" val="40"/>
        <cfvo type="percent" val="72"/>
      </iconSet>
    </cfRule>
    <cfRule type="iconSet" priority="282963">
      <iconSet>
        <cfvo type="percent" val="0"/>
        <cfvo type="percent" val="35"/>
        <cfvo type="percent" val="70"/>
      </iconSet>
    </cfRule>
    <cfRule type="iconSet" priority="282964">
      <iconSet>
        <cfvo type="percent" val="0"/>
        <cfvo type="percent" val="18"/>
        <cfvo type="percent" val="70"/>
      </iconSet>
    </cfRule>
    <cfRule type="iconSet" priority="282965">
      <iconSet>
        <cfvo type="percent" val="0"/>
        <cfvo type="percent" val="33"/>
        <cfvo type="percent" val="70"/>
      </iconSet>
    </cfRule>
    <cfRule type="iconSet" priority="282966">
      <iconSet>
        <cfvo type="percent" val="0"/>
        <cfvo type="percent" val="28"/>
        <cfvo type="percent" val="67"/>
      </iconSet>
    </cfRule>
    <cfRule type="iconSet" priority="282967">
      <iconSet>
        <cfvo type="percent" val="0"/>
        <cfvo type="percent" val="25"/>
        <cfvo type="percent" val="70"/>
      </iconSet>
    </cfRule>
    <cfRule type="iconSet" priority="282968">
      <iconSet>
        <cfvo type="percent" val="0"/>
        <cfvo type="percent" val="20"/>
        <cfvo type="percent" val="70"/>
      </iconSet>
    </cfRule>
  </conditionalFormatting>
  <conditionalFormatting sqref="H1839:H1866">
    <cfRule type="iconSet" priority="282977">
      <iconSet iconSet="3Arrows">
        <cfvo type="percent" val="0"/>
        <cfvo type="percent" val="19"/>
        <cfvo type="percent" val="48"/>
      </iconSet>
    </cfRule>
    <cfRule type="iconSet" priority="282978">
      <iconSet>
        <cfvo type="percent" val="0"/>
        <cfvo type="percent" val="18"/>
        <cfvo type="percent" val="45"/>
      </iconSet>
    </cfRule>
    <cfRule type="iconSet" priority="282979">
      <iconSet>
        <cfvo type="percent" val="0"/>
        <cfvo type="percent" val="18"/>
        <cfvo type="percent" val="50"/>
      </iconSet>
    </cfRule>
    <cfRule type="iconSet" priority="282980">
      <iconSet>
        <cfvo type="percent" val="0"/>
        <cfvo type="percent" val="18"/>
        <cfvo type="percent" val="55"/>
      </iconSet>
    </cfRule>
    <cfRule type="iconSet" priority="282981">
      <iconSet>
        <cfvo type="percent" val="0"/>
        <cfvo type="percent" val="18"/>
        <cfvo type="percent" val="60"/>
      </iconSet>
    </cfRule>
    <cfRule type="iconSet" priority="282982">
      <iconSet>
        <cfvo type="percent" val="0"/>
        <cfvo type="percent" val="30"/>
        <cfvo type="percent" val="60"/>
      </iconSet>
    </cfRule>
    <cfRule type="iconSet" priority="282983">
      <iconSet>
        <cfvo type="percent" val="0"/>
        <cfvo type="percent" val="20"/>
        <cfvo type="percent" val="70"/>
      </iconSet>
    </cfRule>
    <cfRule type="iconSet" priority="282984">
      <iconSet>
        <cfvo type="percent" val="0"/>
        <cfvo type="num" val="19"/>
        <cfvo type="num" val="25"/>
      </iconSet>
    </cfRule>
    <cfRule type="iconSet" priority="282985">
      <iconSet>
        <cfvo type="percent" val="0"/>
        <cfvo type="num" val="0"/>
        <cfvo type="num" val="25" gte="0"/>
      </iconSet>
    </cfRule>
    <cfRule type="iconSet" priority="282986">
      <iconSet>
        <cfvo type="percent" val="0"/>
        <cfvo type="num" val="20"/>
        <cfvo type="num" val="26" gte="0"/>
      </iconSet>
    </cfRule>
    <cfRule type="iconSet" priority="282987">
      <iconSet>
        <cfvo type="percent" val="0"/>
        <cfvo type="percent" val="20"/>
        <cfvo type="percent" val="26"/>
      </iconSet>
    </cfRule>
  </conditionalFormatting>
  <conditionalFormatting sqref="H1839:H1866">
    <cfRule type="iconSet" priority="282999">
      <iconSet iconSet="3Arrows">
        <cfvo type="percent" val="0"/>
        <cfvo type="percent" val="18"/>
        <cfvo type="percent" val="50"/>
      </iconSet>
    </cfRule>
    <cfRule type="iconSet" priority="283000">
      <iconSet>
        <cfvo type="percent" val="0"/>
        <cfvo type="percent" val="20"/>
        <cfvo type="percent" val="50"/>
      </iconSet>
    </cfRule>
    <cfRule type="iconSet" priority="283001">
      <iconSet>
        <cfvo type="percent" val="0"/>
        <cfvo type="percent" val="19"/>
        <cfvo type="percent" val="48"/>
      </iconSet>
    </cfRule>
    <cfRule type="iconSet" priority="283002">
      <iconSet>
        <cfvo type="percent" val="0"/>
        <cfvo type="percent" val="18"/>
        <cfvo type="percent" val="55"/>
      </iconSet>
    </cfRule>
    <cfRule type="iconSet" priority="283003">
      <iconSet>
        <cfvo type="percent" val="0"/>
        <cfvo type="percent" val="18"/>
        <cfvo type="percent" val="50"/>
      </iconSet>
    </cfRule>
    <cfRule type="iconSet" priority="283004">
      <iconSet>
        <cfvo type="percent" val="0"/>
        <cfvo type="percent" val="20"/>
        <cfvo type="percent" val="80"/>
      </iconSet>
    </cfRule>
    <cfRule type="iconSet" priority="283005">
      <iconSet>
        <cfvo type="percent" val="0"/>
        <cfvo type="percent" val="18"/>
        <cfvo type="percent" val="60"/>
      </iconSet>
    </cfRule>
  </conditionalFormatting>
  <conditionalFormatting sqref="H1839:H1866">
    <cfRule type="iconSet" priority="283013">
      <iconSet iconSet="3Arrows">
        <cfvo type="percent" val="0"/>
        <cfvo type="percent" val="12"/>
        <cfvo type="percent" val="65"/>
      </iconSet>
    </cfRule>
    <cfRule type="iconSet" priority="283014">
      <iconSet>
        <cfvo type="percent" val="0"/>
        <cfvo type="percent" val="12"/>
        <cfvo type="percent" val="62"/>
      </iconSet>
    </cfRule>
    <cfRule type="iconSet" priority="283015">
      <iconSet>
        <cfvo type="percent" val="0"/>
        <cfvo type="percent" val="12"/>
        <cfvo type="percent" val="60"/>
      </iconSet>
    </cfRule>
    <cfRule type="iconSet" priority="283016">
      <iconSet>
        <cfvo type="percent" val="0"/>
        <cfvo type="percent" val="12"/>
        <cfvo type="percent" val="58"/>
      </iconSet>
    </cfRule>
    <cfRule type="iconSet" priority="283017">
      <iconSet>
        <cfvo type="percent" val="0"/>
        <cfvo type="percent" val="12"/>
        <cfvo type="percent" val="52"/>
      </iconSet>
    </cfRule>
    <cfRule type="iconSet" priority="283018">
      <iconSet>
        <cfvo type="percent" val="0"/>
        <cfvo type="percent" val="12"/>
        <cfvo type="percent" val="48"/>
      </iconSet>
    </cfRule>
    <cfRule type="iconSet" priority="283019">
      <iconSet>
        <cfvo type="percent" val="0"/>
        <cfvo type="percent" val="15"/>
        <cfvo type="percent" val="55"/>
      </iconSet>
    </cfRule>
    <cfRule type="iconSet" priority="283020">
      <iconSet>
        <cfvo type="percent" val="0"/>
        <cfvo type="percent" val="20"/>
        <cfvo type="percent" val="55"/>
      </iconSet>
    </cfRule>
    <cfRule type="iconSet" priority="283021">
      <iconSet>
        <cfvo type="percent" val="0"/>
        <cfvo type="percent" val="40"/>
        <cfvo type="percent" val="50"/>
      </iconSet>
    </cfRule>
    <cfRule type="iconSet" priority="283022">
      <iconSet>
        <cfvo type="percent" val="0"/>
        <cfvo type="percent" val="25"/>
        <cfvo type="percent" val="58"/>
      </iconSet>
    </cfRule>
    <cfRule type="iconSet" priority="283023">
      <iconSet>
        <cfvo type="percent" val="0"/>
        <cfvo type="percent" val="18"/>
        <cfvo type="percent" val="55"/>
      </iconSet>
    </cfRule>
    <cfRule type="iconSet" priority="283024">
      <iconSet>
        <cfvo type="percent" val="0"/>
        <cfvo type="percent" val="18"/>
        <cfvo type="percent" val="48"/>
      </iconSet>
    </cfRule>
    <cfRule type="iconSet" priority="283025">
      <iconSet>
        <cfvo type="percent" val="0"/>
        <cfvo type="percent" val="18"/>
        <cfvo type="percent" val="67"/>
      </iconSet>
    </cfRule>
  </conditionalFormatting>
  <conditionalFormatting sqref="H1839:H1866">
    <cfRule type="dataBar" priority="28303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{F35A70B5-2EEB-4C67-BD89-3DCD8A49EECA}</x14:id>
        </ext>
      </extLst>
    </cfRule>
    <cfRule type="dataBar" priority="28304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{9A372983-0A9E-4F35-BD6F-16BE1B58F493}</x14:id>
        </ext>
      </extLst>
    </cfRule>
    <cfRule type="dataBar" priority="28304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{6D4830FF-00A7-4464-B99A-2C474DA32C1B}</x14:id>
        </ext>
      </extLst>
    </cfRule>
    <cfRule type="dataBar" priority="283042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{87533A96-9C86-4808-942E-B7C851AB175E}</x14:id>
        </ext>
      </extLst>
    </cfRule>
    <cfRule type="iconSet" priority="283043">
      <iconSet iconSet="3Arrows">
        <cfvo type="percent" val="0"/>
        <cfvo type="num" val="20" gte="0"/>
        <cfvo type="num" val="25" gte="0"/>
      </iconSet>
    </cfRule>
    <cfRule type="iconSet" priority="283044">
      <iconSet>
        <cfvo type="percent" val="0"/>
        <cfvo type="num" val="21"/>
        <cfvo type="num" val="25"/>
      </iconSet>
    </cfRule>
    <cfRule type="iconSet" priority="283045">
      <iconSet>
        <cfvo type="percent" val="0"/>
        <cfvo type="num" val="20"/>
        <cfvo type="num" val="26"/>
      </iconSet>
    </cfRule>
    <cfRule type="iconSet" priority="283046">
      <iconSet>
        <cfvo type="percent" val="0"/>
        <cfvo type="percent" val="26"/>
        <cfvo type="percent" val="40"/>
      </iconSet>
    </cfRule>
    <cfRule type="iconSet" priority="283047">
      <iconSet>
        <cfvo type="percent" val="0"/>
        <cfvo type="percent" val="20"/>
        <cfvo type="percent" val="45"/>
      </iconSet>
    </cfRule>
    <cfRule type="iconSet" priority="283048">
      <iconSet>
        <cfvo type="percent" val="0"/>
        <cfvo type="percent" val="19"/>
        <cfvo type="percent" val="70"/>
      </iconSet>
    </cfRule>
  </conditionalFormatting>
  <conditionalFormatting sqref="E1839:E1866">
    <cfRule type="dataBar" priority="28305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{DC18E058-F8F7-4235-A0A1-F94351E9D722}</x14:id>
        </ext>
      </extLst>
    </cfRule>
    <cfRule type="dataBar" priority="28306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{24277C47-DB66-4A1C-B90A-C43B02FB5D24}</x14:id>
        </ext>
      </extLst>
    </cfRule>
    <cfRule type="dataBar" priority="283061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{1B60E9E2-1DC6-4DAF-8943-32E6C8D996B5}</x14:id>
        </ext>
      </extLst>
    </cfRule>
  </conditionalFormatting>
  <conditionalFormatting sqref="H1839:H1866">
    <cfRule type="iconSet" priority="283071">
      <iconSet iconSet="3Arrows">
        <cfvo type="percent" val="0"/>
        <cfvo type="num" val="19" gte="0"/>
        <cfvo type="num" val="25" gte="0"/>
      </iconSet>
    </cfRule>
    <cfRule type="iconSet" priority="283072">
      <iconSet>
        <cfvo type="percent" val="0"/>
        <cfvo type="num" val="20" gte="0"/>
        <cfvo type="num" val="25" gte="0"/>
      </iconSet>
    </cfRule>
  </conditionalFormatting>
  <conditionalFormatting sqref="H1839:H1866">
    <cfRule type="dataBar" priority="283075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{A129BB1F-F620-4AAF-90FB-A5DE3BD8E53E}</x14:id>
        </ext>
      </extLst>
    </cfRule>
    <cfRule type="iconSet" priority="283076">
      <iconSet iconSet="3Arrows">
        <cfvo type="percent" val="0"/>
        <cfvo type="num" val="19"/>
        <cfvo type="num" val="25"/>
      </iconSet>
    </cfRule>
    <cfRule type="iconSet" priority="283077">
      <iconSet>
        <cfvo type="percent" val="0"/>
        <cfvo type="num" val="20" gte="0"/>
        <cfvo type="num" val="25" gte="0"/>
      </iconSet>
    </cfRule>
    <cfRule type="iconSet" priority="283078">
      <iconSet iconSet="3Arrows">
        <cfvo type="percent" val="0"/>
        <cfvo type="num" val="19" gte="0"/>
        <cfvo type="num" val="25" gte="0"/>
      </iconSet>
    </cfRule>
  </conditionalFormatting>
  <conditionalFormatting sqref="E1839:E1866">
    <cfRule type="dataBar" priority="283083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{2302364C-79E9-46BA-931B-7E9E5302A20D}</x14:id>
        </ext>
      </extLst>
    </cfRule>
    <cfRule type="dataBar" priority="283084">
      <dataBar>
        <cfvo type="min"/>
        <cfvo type="max"/>
        <color theme="8"/>
      </dataBar>
      <extLst>
        <ext xmlns:x14="http://schemas.microsoft.com/office/spreadsheetml/2009/9/main" uri="{B025F937-C7B1-47D3-B67F-A62EFF666E3E}">
          <x14:id>{BCB2F950-B9AE-4066-84D7-1042661DD31F}</x14:id>
        </ext>
      </extLst>
    </cfRule>
    <cfRule type="dataBar" priority="2830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{87AD2A24-5384-42C7-8D1D-86D8E9545BDC}</x14:id>
        </ext>
      </extLst>
    </cfRule>
  </conditionalFormatting>
  <conditionalFormatting sqref="E1839:E1866">
    <cfRule type="dataBar" priority="28310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{817E5123-D2C0-4364-A815-1E681B199221}</x14:id>
        </ext>
      </extLst>
    </cfRule>
    <cfRule type="dataBar" priority="283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{688C5024-930B-4C8D-B28A-4EB01E8F5C50}</x14:id>
        </ext>
      </extLst>
    </cfRule>
  </conditionalFormatting>
  <conditionalFormatting sqref="H1839:H1866">
    <cfRule type="dataBar" priority="28311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{52B4CEEB-A163-4376-88B6-CAC17C93FFDE}</x14:id>
        </ext>
      </extLst>
    </cfRule>
    <cfRule type="dataBar" priority="283112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{8D725381-6560-4B9F-A0D3-D06024E8EB43}</x14:id>
        </ext>
      </extLst>
    </cfRule>
    <cfRule type="iconSet" priority="283113">
      <iconSet iconSet="3Arrows">
        <cfvo type="percent" val="0"/>
        <cfvo type="num" val="19" gte="0"/>
        <cfvo type="num" val="25" gte="0"/>
      </iconSet>
    </cfRule>
    <cfRule type="iconSet" priority="283114">
      <iconSet iconSet="3Arrows">
        <cfvo type="percent" val="0"/>
        <cfvo type="num" val="0"/>
        <cfvo type="num" val="25"/>
      </iconSet>
    </cfRule>
    <cfRule type="dataBar" priority="283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{DBC93241-97BB-4DB7-B27B-96475ABBBEFF}</x14:id>
        </ext>
      </extLst>
    </cfRule>
  </conditionalFormatting>
  <conditionalFormatting sqref="H1839:H1866">
    <cfRule type="iconSet" priority="283121">
      <iconSet iconSet="3Arrows">
        <cfvo type="percent" val="0"/>
        <cfvo type="num" val="19" gte="0"/>
        <cfvo type="num" val="25"/>
      </iconSet>
    </cfRule>
  </conditionalFormatting>
  <conditionalFormatting sqref="H1839:H1866">
    <cfRule type="iconSet" priority="283123">
      <iconSet iconSet="3Arrows">
        <cfvo type="percent" val="0"/>
        <cfvo type="num" val="20"/>
        <cfvo type="num" val="25"/>
      </iconSet>
    </cfRule>
    <cfRule type="iconSet" priority="283124">
      <iconSet>
        <cfvo type="percent" val="0"/>
        <cfvo type="num" val="20" gte="0"/>
        <cfvo type="num" val="25"/>
      </iconSet>
    </cfRule>
    <cfRule type="iconSet" priority="283125">
      <iconSet>
        <cfvo type="percent" val="0"/>
        <cfvo type="num" val="&quot;19.5&quot;"/>
        <cfvo type="num" val="25"/>
      </iconSet>
    </cfRule>
    <cfRule type="iconSet" priority="283126">
      <iconSet>
        <cfvo type="percent" val="0"/>
        <cfvo type="num" val="&quot;19.5&quot;" gte="0"/>
        <cfvo type="num" val="25"/>
      </iconSet>
    </cfRule>
    <cfRule type="iconSet" priority="283127">
      <iconSet>
        <cfvo type="percent" val="0"/>
        <cfvo type="num" val="20" gte="0"/>
        <cfvo type="num" val="25"/>
      </iconSet>
    </cfRule>
    <cfRule type="iconSet" priority="283128">
      <iconSet>
        <cfvo type="percent" val="0"/>
        <cfvo type="percent" val="20" gte="0"/>
        <cfvo type="percent" val="25" gte="0"/>
      </iconSet>
    </cfRule>
    <cfRule type="iconSet" priority="283129">
      <iconSet>
        <cfvo type="percent" val="0"/>
        <cfvo type="num" val="19" gte="0"/>
        <cfvo type="num" val="25"/>
      </iconSet>
    </cfRule>
    <cfRule type="iconSet" priority="283130">
      <iconSet>
        <cfvo type="percent" val="0"/>
        <cfvo type="num" val="20" gte="0"/>
        <cfvo type="num" val="25"/>
      </iconSet>
    </cfRule>
    <cfRule type="iconSet" priority="283131">
      <iconSet>
        <cfvo type="percent" val="0"/>
        <cfvo type="num" val="19" gte="0"/>
        <cfvo type="num" val="25"/>
      </iconSet>
    </cfRule>
  </conditionalFormatting>
  <conditionalFormatting sqref="E1839:E1866">
    <cfRule type="dataBar" priority="28314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{D40E15E1-5D0B-40D7-AC6F-B15D919DB6E4}</x14:id>
        </ext>
      </extLst>
    </cfRule>
  </conditionalFormatting>
  <conditionalFormatting sqref="H1839:H1866">
    <cfRule type="dataBar" priority="28314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{68A1B116-2985-4A66-8E48-32F924369CE3}</x14:id>
        </ext>
      </extLst>
    </cfRule>
  </conditionalFormatting>
  <conditionalFormatting sqref="H1839:H1866">
    <cfRule type="iconSet" priority="283147">
      <iconSet>
        <cfvo type="percent" val="0"/>
        <cfvo type="num" val="19" gte="0"/>
        <cfvo type="num" val="26"/>
      </iconSet>
    </cfRule>
    <cfRule type="iconSet" priority="283148">
      <iconSet>
        <cfvo type="percent" val="0"/>
        <cfvo type="num" val="20"/>
        <cfvo type="num" val="26"/>
      </iconSet>
    </cfRule>
  </conditionalFormatting>
  <conditionalFormatting sqref="H1839:H1866">
    <cfRule type="iconSet" priority="283151">
      <iconSet>
        <cfvo type="percent" val="0"/>
        <cfvo type="num" val="22"/>
        <cfvo type="num" val="28"/>
      </iconSet>
    </cfRule>
    <cfRule type="iconSet" priority="283152">
      <iconSet>
        <cfvo type="percent" val="0"/>
        <cfvo type="num" val="21" gte="0"/>
        <cfvo type="num" val="28"/>
      </iconSet>
    </cfRule>
    <cfRule type="iconSet" priority="283153">
      <iconSet>
        <cfvo type="percent" val="0"/>
        <cfvo type="num" val="22"/>
        <cfvo type="num" val="28"/>
      </iconSet>
    </cfRule>
    <cfRule type="iconSet" priority="283154">
      <iconSet>
        <cfvo type="percent" val="0"/>
        <cfvo type="num" val="22" gte="0"/>
        <cfvo type="num" val="28"/>
      </iconSet>
    </cfRule>
    <cfRule type="iconSet" priority="283155">
      <iconSet>
        <cfvo type="percent" val="0"/>
        <cfvo type="num" val="20" gte="0"/>
        <cfvo type="num" val="28"/>
      </iconSet>
    </cfRule>
    <cfRule type="iconSet" priority="283156">
      <iconSet>
        <cfvo type="percent" val="0"/>
        <cfvo type="num" val="21" gte="0"/>
        <cfvo type="num" val="28"/>
      </iconSet>
    </cfRule>
    <cfRule type="iconSet" priority="283157">
      <iconSet>
        <cfvo type="percent" val="0"/>
        <cfvo type="num" val="21"/>
        <cfvo type="num" val="28"/>
      </iconSet>
    </cfRule>
  </conditionalFormatting>
  <conditionalFormatting sqref="H1839:H1866">
    <cfRule type="iconSet" priority="283165">
      <iconSet iconSet="3Arrows">
        <cfvo type="percent" val="0"/>
        <cfvo type="num" val="22"/>
        <cfvo type="num" val="28"/>
      </iconSet>
    </cfRule>
  </conditionalFormatting>
  <conditionalFormatting sqref="H1839:H1866">
    <cfRule type="iconSet" priority="283167">
      <iconSet iconSet="3Arrows">
        <cfvo type="percent" val="0"/>
        <cfvo type="num" val="20"/>
        <cfvo type="num" val="27"/>
      </iconSet>
    </cfRule>
  </conditionalFormatting>
  <conditionalFormatting sqref="H1839:H1866">
    <cfRule type="iconSet" priority="283169">
      <iconSet iconSet="3Arrows">
        <cfvo type="percent" val="0"/>
        <cfvo type="num" val="21"/>
        <cfvo type="num" val="27"/>
      </iconSet>
    </cfRule>
  </conditionalFormatting>
  <conditionalFormatting sqref="E1839:E1866">
    <cfRule type="dataBar" priority="28328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{E360AC85-4AC2-4509-BC8A-2ECBA31FD484}</x14:id>
        </ext>
      </extLst>
    </cfRule>
    <cfRule type="dataBar" priority="28328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{5E85100E-5E25-4248-BAFC-E42ADB85F922}</x14:id>
        </ext>
      </extLst>
    </cfRule>
    <cfRule type="dataBar" priority="28328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{0D3B8415-F4C1-4B2A-B976-A5C376A645CF}</x14:id>
        </ext>
      </extLst>
    </cfRule>
    <cfRule type="dataBar" priority="28328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{E31883ED-77E2-44F1-9971-A706A5D518D4}</x14:id>
        </ext>
      </extLst>
    </cfRule>
    <cfRule type="dataBar" priority="28328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{4A9C043E-D76E-48A5-AAD8-F2E1785A302D}</x14:id>
        </ext>
      </extLst>
    </cfRule>
    <cfRule type="dataBar" priority="28328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{1D57E927-E888-4418-B6F3-D75C50807E4D}</x14:id>
        </ext>
      </extLst>
    </cfRule>
    <cfRule type="dataBar" priority="283287">
      <dataBar>
        <cfvo type="min"/>
        <cfvo type="max"/>
        <color rgb="FFE5FEFF"/>
      </dataBar>
      <extLst>
        <ext xmlns:x14="http://schemas.microsoft.com/office/spreadsheetml/2009/9/main" uri="{B025F937-C7B1-47D3-B67F-A62EFF666E3E}">
          <x14:id>{A5411C80-1790-48F2-9210-FDE7E6C64690}</x14:id>
        </ext>
      </extLst>
    </cfRule>
    <cfRule type="dataBar" priority="28328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{A4315650-F2EA-40A2-9C24-01F6840C2F34}</x14:id>
        </ext>
      </extLst>
    </cfRule>
    <cfRule type="dataBar" priority="28328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{43FF12E5-79D5-40D1-BF92-CD07E6E7A2C1}</x14:id>
        </ext>
      </extLst>
    </cfRule>
    <cfRule type="dataBar" priority="28329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{8BF74753-BA7B-4286-80BF-2B12CF532C05}</x14:id>
        </ext>
      </extLst>
    </cfRule>
    <cfRule type="dataBar" priority="28329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{27D343C1-B7C9-4A66-B76D-ECE3EA1A3214}</x14:id>
        </ext>
      </extLst>
    </cfRule>
    <cfRule type="dataBar" priority="28329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{2AA9702A-AEDE-4823-8059-DDD37F1BEB31}</x14:id>
        </ext>
      </extLst>
    </cfRule>
    <cfRule type="dataBar" priority="28329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{D75B8F29-13E0-43D5-A55E-683FC3EFE447}</x14:id>
        </ext>
      </extLst>
    </cfRule>
    <cfRule type="dataBar" priority="28329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{AD16F0BF-A24E-40ED-A995-F754AB3BC7C0}</x14:id>
        </ext>
      </extLst>
    </cfRule>
    <cfRule type="dataBar" priority="28329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{F77B80BC-C17C-4C02-BA98-5C9F3BE7DEDA}</x14:id>
        </ext>
      </extLst>
    </cfRule>
    <cfRule type="dataBar" priority="2832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{04628564-A838-4A53-84DB-115942AA5180}</x14:id>
        </ext>
      </extLst>
    </cfRule>
    <cfRule type="dataBar" priority="2832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{05391237-03DC-486F-857F-349DA1ABDAFD}</x14:id>
        </ext>
      </extLst>
    </cfRule>
    <cfRule type="dataBar" priority="2832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{0F7F5436-ED10-42D3-905B-0FD6295C7874}</x14:id>
        </ext>
      </extLst>
    </cfRule>
  </conditionalFormatting>
  <conditionalFormatting sqref="H1839:H1866">
    <cfRule type="iconSet" priority="283317">
      <iconSet iconSet="3Arrows">
        <cfvo type="percent" val="0"/>
        <cfvo type="num" val="20"/>
        <cfvo type="num" val="24"/>
      </iconSet>
    </cfRule>
    <cfRule type="dataBar" priority="28331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{141704B6-6ADF-48B7-AE27-E796054FAC60}</x14:id>
        </ext>
      </extLst>
    </cfRule>
    <cfRule type="iconSet" priority="283319">
      <iconSet iconSet="3Arrows">
        <cfvo type="percent" val="0"/>
        <cfvo type="num" val="20"/>
        <cfvo type="num" val="24"/>
      </iconSet>
    </cfRule>
    <cfRule type="dataBar" priority="28332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{D9735DC2-0E77-4470-B82B-7AFF3AF08F61}</x14:id>
        </ext>
      </extLst>
    </cfRule>
    <cfRule type="iconSet" priority="283321">
      <iconSet iconSet="3Arrows">
        <cfvo type="percent" val="0"/>
        <cfvo type="num" val="20"/>
        <cfvo type="num" val="24"/>
      </iconSet>
    </cfRule>
    <cfRule type="iconSet" priority="283322">
      <iconSet iconSet="3Arrows">
        <cfvo type="percent" val="0"/>
        <cfvo type="num" val="21"/>
        <cfvo type="num" val="25"/>
      </iconSet>
    </cfRule>
    <cfRule type="dataBar" priority="28332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{5745BF01-0824-4A00-A58F-69B9787EE123}</x14:id>
        </ext>
      </extLst>
    </cfRule>
    <cfRule type="iconSet" priority="283324">
      <iconSet iconSet="3Arrows">
        <cfvo type="percent" val="0"/>
        <cfvo type="num" val="22"/>
        <cfvo type="num" val="26"/>
      </iconSet>
    </cfRule>
    <cfRule type="dataBar" priority="28332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{E4A22374-AA0B-4BBD-AEC1-EAB27341B1E9}</x14:id>
        </ext>
      </extLst>
    </cfRule>
  </conditionalFormatting>
  <conditionalFormatting sqref="H1839:H1866">
    <cfRule type="iconSet" priority="283339">
      <iconSet iconSet="3Arrows">
        <cfvo type="percent" val="0"/>
        <cfvo type="num" val="20"/>
        <cfvo type="num" val="24"/>
      </iconSet>
    </cfRule>
  </conditionalFormatting>
  <conditionalFormatting sqref="H1839:H1866">
    <cfRule type="iconSet" priority="283341">
      <iconSet iconSet="3Arrows">
        <cfvo type="percent" val="0"/>
        <cfvo type="num" val="18"/>
        <cfvo type="num" val="22"/>
      </iconSet>
    </cfRule>
  </conditionalFormatting>
  <conditionalFormatting sqref="H1839:H1866">
    <cfRule type="iconSet" priority="283343">
      <iconSet iconSet="3Arrows">
        <cfvo type="percent" val="0"/>
        <cfvo type="num" val="16"/>
        <cfvo type="num" val="20"/>
      </iconSet>
    </cfRule>
  </conditionalFormatting>
  <conditionalFormatting sqref="H1839:H1866">
    <cfRule type="iconSet" priority="283345">
      <iconSet iconSet="3Arrows">
        <cfvo type="percent" val="0"/>
        <cfvo type="num" val="20"/>
        <cfvo type="num" val="24"/>
      </iconSet>
    </cfRule>
    <cfRule type="iconSet" priority="283346">
      <iconSet iconSet="3Arrows">
        <cfvo type="percent" val="0"/>
        <cfvo type="num" val="20"/>
        <cfvo type="num" val="24"/>
      </iconSet>
    </cfRule>
  </conditionalFormatting>
  <conditionalFormatting sqref="H1839:H1866">
    <cfRule type="iconSet" priority="283349">
      <iconSet iconSet="3Arrows">
        <cfvo type="percent" val="0"/>
        <cfvo type="num" val="19"/>
        <cfvo type="num" val="23"/>
      </iconSet>
    </cfRule>
  </conditionalFormatting>
  <conditionalFormatting sqref="H1839:H1866">
    <cfRule type="iconSet" priority="283357">
      <iconSet iconSet="3Arrows">
        <cfvo type="percent" val="0"/>
        <cfvo type="num" val="19"/>
        <cfvo type="num" val="23"/>
      </iconSet>
    </cfRule>
    <cfRule type="iconSet" priority="283358">
      <iconSet iconSet="3Arrows">
        <cfvo type="percent" val="0"/>
        <cfvo type="num" val="21"/>
        <cfvo type="num" val="23"/>
      </iconSet>
    </cfRule>
  </conditionalFormatting>
  <conditionalFormatting sqref="H1839:H1866">
    <cfRule type="iconSet" priority="283361">
      <iconSet iconSet="3Arrows">
        <cfvo type="percent" val="0"/>
        <cfvo type="num" val="21"/>
        <cfvo type="num" val="25"/>
      </iconSet>
    </cfRule>
  </conditionalFormatting>
  <conditionalFormatting sqref="E1839:E1866">
    <cfRule type="dataBar" priority="283363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{8BF2BF2D-9CAB-4273-ABF9-577FE6A4C281}</x14:id>
        </ext>
      </extLst>
    </cfRule>
    <cfRule type="dataBar" priority="283364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{68E5333D-4380-4C57-90CA-9A66B3E9C817}</x14:id>
        </ext>
      </extLst>
    </cfRule>
    <cfRule type="dataBar" priority="28336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{79B52D58-8C57-47AA-94EA-977B2C8D6200}</x14:id>
        </ext>
      </extLst>
    </cfRule>
    <cfRule type="dataBar" priority="28336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{F7C695E8-C586-4273-98BF-22E59192A7D0}</x14:id>
        </ext>
      </extLst>
    </cfRule>
    <cfRule type="dataBar" priority="283367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{092E4BA2-B24C-41E7-B2DB-5F83EEB39491}</x14:id>
        </ext>
      </extLst>
    </cfRule>
    <cfRule type="dataBar" priority="283368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{A64D33D6-6844-4AAC-9993-A713FAE0F025}</x14:id>
        </ext>
      </extLst>
    </cfRule>
  </conditionalFormatting>
  <conditionalFormatting sqref="H1839:H1866">
    <cfRule type="iconSet" priority="283377">
      <iconSet iconSet="3Arrows">
        <cfvo type="percent" val="0"/>
        <cfvo type="num" val="21"/>
        <cfvo type="num" val="25"/>
      </iconSet>
    </cfRule>
    <cfRule type="dataBar" priority="283378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{F4B02E9A-ACDD-49C8-9E5C-507A26116932}</x14:id>
        </ext>
      </extLst>
    </cfRule>
  </conditionalFormatting>
  <conditionalFormatting sqref="E1839:E1866">
    <cfRule type="dataBar" priority="283383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{B2A49223-D4C4-4E76-A668-4C40AD7A526D}</x14:id>
        </ext>
      </extLst>
    </cfRule>
    <cfRule type="dataBar" priority="283384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{E5D77497-D27F-4DCB-B058-A69592C405D4}</x14:id>
        </ext>
      </extLst>
    </cfRule>
  </conditionalFormatting>
  <conditionalFormatting sqref="H1839:H1866">
    <cfRule type="iconSet" priority="283389">
      <iconSet iconSet="3Arrows">
        <cfvo type="percent" val="0"/>
        <cfvo type="num" val="20"/>
        <cfvo type="num" val="24"/>
      </iconSet>
    </cfRule>
    <cfRule type="dataBar" priority="283390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{90ACB0CA-5A9B-4D25-85C3-4D3AA231032A}</x14:id>
        </ext>
      </extLst>
    </cfRule>
  </conditionalFormatting>
  <conditionalFormatting sqref="E1839:E1866">
    <cfRule type="iconSet" priority="283395">
      <iconSet iconSet="3Symbols2">
        <cfvo type="percent" val="0"/>
        <cfvo type="percent" val="33"/>
        <cfvo type="percent" val="67"/>
      </iconSet>
    </cfRule>
  </conditionalFormatting>
  <conditionalFormatting sqref="H1839:H1866">
    <cfRule type="iconSet" priority="283399">
      <iconSet iconSet="3Arrows">
        <cfvo type="percent" val="0"/>
        <cfvo type="num" val="22"/>
        <cfvo type="num" val="26"/>
      </iconSet>
    </cfRule>
  </conditionalFormatting>
  <conditionalFormatting sqref="H1839:H1866">
    <cfRule type="iconSet" priority="283409">
      <iconSet>
        <cfvo type="percent" val="0"/>
        <cfvo type="num" val="22"/>
        <cfvo type="num" val="26"/>
      </iconSet>
    </cfRule>
  </conditionalFormatting>
  <conditionalFormatting sqref="H1839:H1866">
    <cfRule type="iconSet" priority="283411">
      <iconSet>
        <cfvo type="percent" val="0"/>
        <cfvo type="num" val="21"/>
        <cfvo type="num" val="25"/>
      </iconSet>
    </cfRule>
    <cfRule type="iconSet" priority="283412">
      <iconSet iconSet="3Arrows">
        <cfvo type="percent" val="0"/>
        <cfvo type="num" val="22"/>
        <cfvo type="num" val="26"/>
      </iconSet>
    </cfRule>
  </conditionalFormatting>
  <conditionalFormatting sqref="H1839:H1866">
    <cfRule type="iconSet" priority="283415">
      <iconSet>
        <cfvo type="percent" val="0"/>
        <cfvo type="num" val="21"/>
        <cfvo type="num" val="25"/>
      </iconSet>
    </cfRule>
  </conditionalFormatting>
  <conditionalFormatting sqref="H1839:H1866">
    <cfRule type="iconSet" priority="283417">
      <iconSet>
        <cfvo type="percent" val="0"/>
        <cfvo type="num" val="19"/>
        <cfvo type="num" val="23"/>
      </iconSet>
    </cfRule>
  </conditionalFormatting>
  <conditionalFormatting sqref="H1839:H1866">
    <cfRule type="iconSet" priority="283419">
      <iconSet>
        <cfvo type="percent" val="0"/>
        <cfvo type="num" val="23"/>
        <cfvo type="num" val="27"/>
      </iconSet>
    </cfRule>
  </conditionalFormatting>
  <conditionalFormatting sqref="E1753:E1755">
    <cfRule type="dataBar" priority="198">
      <dataBar>
        <cfvo type="min"/>
        <cfvo type="max"/>
        <color theme="3" tint="0.39997558519241921"/>
      </dataBar>
      <extLst>
        <ext xmlns:x14="http://schemas.microsoft.com/office/spreadsheetml/2009/9/main" uri="{B025F937-C7B1-47D3-B67F-A62EFF666E3E}">
          <x14:id>{34CE648B-9E4F-418A-9B1C-0599A06EAA4D}</x14:id>
        </ext>
      </extLst>
    </cfRule>
  </conditionalFormatting>
  <conditionalFormatting sqref="M7:M1248">
    <cfRule type="containsText" dxfId="32" priority="175" operator="containsText" text="M">
      <formula>NOT(ISERROR(SEARCH("M",M7)))</formula>
    </cfRule>
  </conditionalFormatting>
  <conditionalFormatting sqref="U6">
    <cfRule type="cellIs" dxfId="31" priority="172" operator="between">
      <formula>1</formula>
      <formula>4</formula>
    </cfRule>
  </conditionalFormatting>
  <conditionalFormatting sqref="E47:E1176 E7:E45">
    <cfRule type="cellIs" dxfId="30" priority="170" operator="greaterThan">
      <formula>7</formula>
    </cfRule>
  </conditionalFormatting>
  <conditionalFormatting sqref="E1486:E4764">
    <cfRule type="cellIs" dxfId="29" priority="137" operator="greaterThan">
      <formula>7</formula>
    </cfRule>
  </conditionalFormatting>
  <conditionalFormatting sqref="I47:I1248 G47:G49 I7:I45">
    <cfRule type="cellIs" dxfId="28" priority="41" operator="lessThan">
      <formula>E7</formula>
    </cfRule>
  </conditionalFormatting>
  <conditionalFormatting sqref="I1839:I1866">
    <cfRule type="dataBar" priority="29676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{A54BDDB0-E162-430C-B11B-B0A500E873DD}</x14:id>
        </ext>
      </extLst>
    </cfRule>
    <cfRule type="dataBar" priority="296769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{2B8ED024-9D58-4EFD-A2CB-A5CAC94DCE50}</x14:id>
        </ext>
      </extLst>
    </cfRule>
    <cfRule type="dataBar" priority="296770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{517D9194-86E3-45FC-A248-15955DC8E757}</x14:id>
        </ext>
      </extLst>
    </cfRule>
    <cfRule type="dataBar" priority="296771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{E2EC9937-E171-4768-B75C-F4434738FC4B}</x14:id>
        </ext>
      </extLst>
    </cfRule>
    <cfRule type="dataBar" priority="296772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{946140DB-E9CF-4004-93A3-9C0BB111D39B}</x14:id>
        </ext>
      </extLst>
    </cfRule>
    <cfRule type="dataBar" priority="296773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{E386A5F9-060A-4EEE-9FB1-FAAD88D18F82}</x14:id>
        </ext>
      </extLst>
    </cfRule>
    <cfRule type="dataBar" priority="29677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{2A209CC8-ABC8-4C06-BD98-2E161AD82D53}</x14:id>
        </ext>
      </extLst>
    </cfRule>
    <cfRule type="dataBar" priority="296775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{12F6E84C-C7B6-435D-9593-AF37E7DE2C99}</x14:id>
        </ext>
      </extLst>
    </cfRule>
    <cfRule type="dataBar" priority="29677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{324726DD-B0B8-42BF-8265-F67A52095AC2}</x14:id>
        </ext>
      </extLst>
    </cfRule>
    <cfRule type="dataBar" priority="29677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{80663238-267C-4B2B-92A0-8301E33CD288}</x14:id>
        </ext>
      </extLst>
    </cfRule>
  </conditionalFormatting>
  <conditionalFormatting sqref="I1839:I1866">
    <cfRule type="dataBar" priority="2967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{4AEC1586-802A-42E2-AD39-8202C9B55036}</x14:id>
        </ext>
      </extLst>
    </cfRule>
  </conditionalFormatting>
  <conditionalFormatting sqref="I1839:I1866">
    <cfRule type="dataBar" priority="29677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{642097B1-C3DA-45A0-B9AD-365B96872142}</x14:id>
        </ext>
      </extLst>
    </cfRule>
    <cfRule type="dataBar" priority="29678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{D3A20FD5-F79D-4FC7-8193-E44C10657955}</x14:id>
        </ext>
      </extLst>
    </cfRule>
  </conditionalFormatting>
  <conditionalFormatting sqref="I1839:I1866">
    <cfRule type="dataBar" priority="2967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{60CC73C5-1C64-40F9-BBD5-0CEA3D04F6C3}</x14:id>
        </ext>
      </extLst>
    </cfRule>
    <cfRule type="dataBar" priority="2967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{7E9550CC-D456-406A-98DA-5EB9C89AA558}</x14:id>
        </ext>
      </extLst>
    </cfRule>
  </conditionalFormatting>
  <conditionalFormatting sqref="I1839:I1866">
    <cfRule type="dataBar" priority="296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{9A6FEC6A-6B59-4947-B2BA-40B9D54AEB9D}</x14:id>
        </ext>
      </extLst>
    </cfRule>
  </conditionalFormatting>
  <conditionalFormatting sqref="I1839:I1866">
    <cfRule type="dataBar" priority="296784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{375D4227-B661-48F5-89CC-E13747BC2270}</x14:id>
        </ext>
      </extLst>
    </cfRule>
    <cfRule type="dataBar" priority="296785">
      <dataBar>
        <cfvo type="min"/>
        <cfvo type="max"/>
        <color rgb="FFF9BF7F"/>
      </dataBar>
      <extLst>
        <ext xmlns:x14="http://schemas.microsoft.com/office/spreadsheetml/2009/9/main" uri="{B025F937-C7B1-47D3-B67F-A62EFF666E3E}">
          <x14:id>{DFA27FB7-BA65-429A-87BD-FF49E0E307D2}</x14:id>
        </ext>
      </extLst>
    </cfRule>
  </conditionalFormatting>
  <conditionalFormatting sqref="I1839:I1866">
    <cfRule type="dataBar" priority="296786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{8B28AEC3-5F9A-42A7-9C94-85D1C4A5DB84}</x14:id>
        </ext>
      </extLst>
    </cfRule>
  </conditionalFormatting>
  <conditionalFormatting sqref="I1839:I1866">
    <cfRule type="dataBar" priority="296787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{EFE8E603-ED30-4DFA-81EE-1A831DB99A4D}</x14:id>
        </ext>
      </extLst>
    </cfRule>
    <cfRule type="dataBar" priority="296788">
      <dataBar>
        <cfvo type="min"/>
        <cfvo type="max"/>
        <color theme="5" tint="0.79998168889431442"/>
      </dataBar>
      <extLst>
        <ext xmlns:x14="http://schemas.microsoft.com/office/spreadsheetml/2009/9/main" uri="{B025F937-C7B1-47D3-B67F-A62EFF666E3E}">
          <x14:id>{325FAFD1-5FB6-40D5-AA78-45672BE80BAD}</x14:id>
        </ext>
      </extLst>
    </cfRule>
    <cfRule type="dataBar" priority="29678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{AB7D47EB-6F8E-415E-8D43-D2D6547DD8C3}</x14:id>
        </ext>
      </extLst>
    </cfRule>
    <cfRule type="dataBar" priority="29679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{E0EF911E-5FE8-48D4-A4CB-D66FD3D8C9DC}</x14:id>
        </ext>
      </extLst>
    </cfRule>
  </conditionalFormatting>
  <conditionalFormatting sqref="I1839:I1866">
    <cfRule type="dataBar" priority="296791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{DFBBA7B9-9AB6-4966-B310-C7B22306FC3A}</x14:id>
        </ext>
      </extLst>
    </cfRule>
  </conditionalFormatting>
  <conditionalFormatting sqref="I1839:I1866">
    <cfRule type="dataBar" priority="296792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{90E77BD9-154A-44D7-A421-A5371A272248}</x14:id>
        </ext>
      </extLst>
    </cfRule>
    <cfRule type="dataBar" priority="296793">
      <dataBar>
        <cfvo type="min"/>
        <cfvo type="max"/>
        <color rgb="FF6AFEFE"/>
      </dataBar>
      <extLst>
        <ext xmlns:x14="http://schemas.microsoft.com/office/spreadsheetml/2009/9/main" uri="{B025F937-C7B1-47D3-B67F-A62EFF666E3E}">
          <x14:id>{1A3EA8BF-9B96-4198-B08B-26F49432C3DD}</x14:id>
        </ext>
      </extLst>
    </cfRule>
    <cfRule type="dataBar" priority="2967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{B69AAB97-98EC-4D0A-B5BC-3D436376A4EF}</x14:id>
        </ext>
      </extLst>
    </cfRule>
  </conditionalFormatting>
  <conditionalFormatting sqref="I1839:I1866">
    <cfRule type="dataBar" priority="29679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{67ABD9F3-8D93-4A4E-9EF7-D56BDBBE0ACB}</x14:id>
        </ext>
      </extLst>
    </cfRule>
  </conditionalFormatting>
  <conditionalFormatting sqref="I1839:I1866">
    <cfRule type="dataBar" priority="2967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{3626986C-57B3-46A3-B386-A5D0E15FE759}</x14:id>
        </ext>
      </extLst>
    </cfRule>
    <cfRule type="dataBar" priority="2967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{9F3C9BC9-14B8-4064-9A9C-F50CCCE8BAD2}</x14:id>
        </ext>
      </extLst>
    </cfRule>
    <cfRule type="dataBar" priority="2967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{0E876AF7-B890-42CF-B989-63EB3902261E}</x14:id>
        </ext>
      </extLst>
    </cfRule>
    <cfRule type="dataBar" priority="29679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{17E1964E-1E76-47E4-8955-5BC958F18E8F}</x14:id>
        </ext>
      </extLst>
    </cfRule>
    <cfRule type="dataBar" priority="29680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{774871BA-99C6-4DFB-AF5A-3C872320C5DB}</x14:id>
        </ext>
      </extLst>
    </cfRule>
    <cfRule type="dataBar" priority="29680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{662DE444-2AAF-4F39-BDC7-0218F230FF6A}</x14:id>
        </ext>
      </extLst>
    </cfRule>
    <cfRule type="dataBar" priority="29680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{3D62BCCD-9865-4F11-9874-3DA339D152F0}</x14:id>
        </ext>
      </extLst>
    </cfRule>
    <cfRule type="dataBar" priority="29680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{1B340B8F-0ACC-4113-8166-C8C1534F901B}</x14:id>
        </ext>
      </extLst>
    </cfRule>
    <cfRule type="dataBar" priority="29680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{1DD01D6D-94DB-4C79-9526-2C6DC2AF2183}</x14:id>
        </ext>
      </extLst>
    </cfRule>
    <cfRule type="dataBar" priority="29680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{27779B43-CDB0-4A96-BC8F-EA5418E59DD7}</x14:id>
        </ext>
      </extLst>
    </cfRule>
    <cfRule type="dataBar" priority="29680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{D33FE77F-7A77-4284-BC4C-A240DF360B21}</x14:id>
        </ext>
      </extLst>
    </cfRule>
    <cfRule type="dataBar" priority="29680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{90AE1486-49CA-4C01-9B8B-F64C70782D98}</x14:id>
        </ext>
      </extLst>
    </cfRule>
    <cfRule type="dataBar" priority="29680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{5827FCF7-CCAD-4007-8B44-4C0397F4BCB4}</x14:id>
        </ext>
      </extLst>
    </cfRule>
    <cfRule type="dataBar" priority="29680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{41E107B5-BFF3-4170-9CEF-236A04EC51E3}</x14:id>
        </ext>
      </extLst>
    </cfRule>
    <cfRule type="dataBar" priority="29681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{E04991CE-0D9E-44D3-B3A0-E3087DB7F55C}</x14:id>
        </ext>
      </extLst>
    </cfRule>
    <cfRule type="dataBar" priority="296811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{A5399452-1D67-4729-8656-4723FD5B0E29}</x14:id>
        </ext>
      </extLst>
    </cfRule>
    <cfRule type="dataBar" priority="296812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{C704866E-2F9E-45A4-B445-78D87984F4CD}</x14:id>
        </ext>
      </extLst>
    </cfRule>
    <cfRule type="dataBar" priority="29681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{111A3B18-ACA0-4E28-8E20-C7D1DA76E8A3}</x14:id>
        </ext>
      </extLst>
    </cfRule>
    <cfRule type="dataBar" priority="29681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{0C5DE60B-B815-4F5A-B5F5-28C5ACEF5B35}</x14:id>
        </ext>
      </extLst>
    </cfRule>
    <cfRule type="dataBar" priority="29681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{D8873ACA-7737-4C58-A1A5-19845EECF882}</x14:id>
        </ext>
      </extLst>
    </cfRule>
    <cfRule type="dataBar" priority="296816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{199EA673-F2B2-4DB8-A279-1C56092E4AC5}</x14:id>
        </ext>
      </extLst>
    </cfRule>
    <cfRule type="dataBar" priority="296817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{F48B7268-1AFB-47A8-8948-F2314D88265A}</x14:id>
        </ext>
      </extLst>
    </cfRule>
    <cfRule type="dataBar" priority="296818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{F2F933AD-5E38-4420-B628-9AB070A84253}</x14:id>
        </ext>
      </extLst>
    </cfRule>
    <cfRule type="dataBar" priority="296819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{F4C96C45-9707-45D0-B3EB-008B7EE3E872}</x14:id>
        </ext>
      </extLst>
    </cfRule>
    <cfRule type="dataBar" priority="296820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{1F337F8F-7389-4B9B-9C60-A39054A0274E}</x14:id>
        </ext>
      </extLst>
    </cfRule>
  </conditionalFormatting>
  <conditionalFormatting sqref="I1839:I1866">
    <cfRule type="dataBar" priority="296821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{E3507095-63F8-4EC2-AD3F-2859DA75C1AE}</x14:id>
        </ext>
      </extLst>
    </cfRule>
  </conditionalFormatting>
  <conditionalFormatting sqref="I1839:I1866">
    <cfRule type="dataBar" priority="296822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{21D80F81-9553-42B2-96C0-C52AF334A0D0}</x14:id>
        </ext>
      </extLst>
    </cfRule>
  </conditionalFormatting>
  <conditionalFormatting sqref="H1435:H1472 H1259:H1433 H47:H1248 H7:H45">
    <cfRule type="cellIs" dxfId="27" priority="297711" operator="greaterThan">
      <formula>$H$46</formula>
    </cfRule>
  </conditionalFormatting>
  <conditionalFormatting sqref="L7:L1248">
    <cfRule type="top10" dxfId="26" priority="297719" rank="1"/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154" scale="63" orientation="landscape" r:id="rId1"/>
  <headerFooter>
    <oddHeader xml:space="preserve">&amp;C </oddHeader>
  </headerFooter>
  <colBreaks count="2" manualBreakCount="2">
    <brk id="14" max="1048575" man="1"/>
    <brk id="16" max="1048575" man="1"/>
  </colBreaks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595DFD7-56D1-4448-8515-6D01857029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475C033-7067-4EBF-AB50-1879F56491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A3AF26B-2BF6-4DB1-83B0-1CB38A36F40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07360DF-EFAD-4DB5-ACFB-5B2FB29880D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DF0B607-73A5-420A-B607-63EF9C6E04C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23A5FF0-B3E5-4D15-A42F-E6AA6D0861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BD4C7A2-6E86-4227-A612-51F94E35754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1908344A-7670-4BB1-A2EF-A68018EA75E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EC0AAB2-016D-4FAD-A01D-A921D20AE0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6856127-0374-46AD-B29A-5AFA77BCCDC3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050AD720-6D1E-41F7-AB03-A7446A1DD9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EB99646-6641-45DC-A43E-870D3BE9AC6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CAFF5CA-46A3-4CB8-980A-11B01BEA65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C0F62386-E6DF-4628-8654-6A26EB3CECE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6B248AB0-57D3-4FC6-8CA4-AF5E81CE29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F363998-8007-4DD1-8CE3-013B1CE7CB7A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26FE4183-76D5-4360-8E8B-563E5F8B09E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8F167B4-8BA5-446F-A425-9B898DA9622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99079C1-6A9D-4A29-A8B3-F8F7803FF16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3401AB-111E-473A-A7A0-0F11A5E92A23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CC954CFD-6260-4809-9643-4BF2403DF9C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66CAACBA-D103-4B57-9E71-1020DCE0FB8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110D8DD-7B36-4E01-90B9-62F28AA3E35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F2D9DD9-FE55-4642-8710-EEE3FCD41B5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08ECD92-BE7E-446A-9ED3-4194D5E607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4F69E365-40D7-4BAF-9804-C69B6E0C1B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912DED4-A882-498E-9CE4-367EEFEAEF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1BEC6AA-B86E-4F88-9DEE-C6E174B4F6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423CD3-A8C5-4EA4-912F-ECD2707E71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9F5FFFA-110C-491D-BC2A-9369627663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CD2ABC7-EAE2-4C45-ACAA-4FF81175D3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E2522CB-C168-44F1-A795-A211DCAE8A1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66C9384-D4D6-41BF-B284-27C7BF89F64C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5EA2895E-281F-464F-9726-2EA452E6C8E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D51C398-2F5E-4760-BCE1-17B4AC1275E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A3E2696D-9C35-4D9E-A79F-2369E83065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507CC218-5F37-41DD-98F3-838AC9C5E3C6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6EA39A6-410B-45AB-B43A-89940A07F046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5F430D4B-4481-4BFA-8FA6-D28B428E8CA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F35A70B5-2EEB-4C67-BD89-3DCD8A49EEC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9A372983-0A9E-4F35-BD6F-16BE1B58F49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D4830FF-00A7-4464-B99A-2C474DA32C1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533A96-9C86-4808-942E-B7C851AB17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DC18E058-F8F7-4235-A0A1-F94351E9D72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24277C47-DB66-4A1C-B90A-C43B02FB5D2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60E9E2-1DC6-4DAF-8943-32E6C8D996B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A129BB1F-F620-4AAF-90FB-A5DE3BD8E53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2302364C-79E9-46BA-931B-7E9E5302A20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CB2F950-B9AE-4066-84D7-1042661DD31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AD2A24-5384-42C7-8D1D-86D8E9545BD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817E5123-D2C0-4364-A815-1E681B199221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688C5024-930B-4C8D-B28A-4EB01E8F5C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52B4CEEB-A163-4376-88B6-CAC17C93FFD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D725381-6560-4B9F-A0D3-D06024E8EB4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BC93241-97BB-4DB7-B27B-96475ABBBE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D40E15E1-5D0B-40D7-AC6F-B15D919DB6E4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68A1B116-2985-4A66-8E48-32F924369CE3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E360AC85-4AC2-4509-BC8A-2ECBA31FD4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E85100E-5E25-4248-BAFC-E42ADB85F92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D3B8415-F4C1-4B2A-B976-A5C376A645C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1883ED-77E2-44F1-9971-A706A5D518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9C043E-D76E-48A5-AAD8-F2E1785A30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57E927-E888-4418-B6F3-D75C50807E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411C80-1790-48F2-9210-FDE7E6C646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4315650-F2EA-40A2-9C24-01F6840C2F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3FF12E5-79D5-40D1-BF92-CD07E6E7A2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BF74753-BA7B-4286-80BF-2B12CF532C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D343C1-B7C9-4A66-B76D-ECE3EA1A321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A9702A-AEDE-4823-8059-DDD37F1BEB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75B8F29-13E0-43D5-A55E-683FC3EFE44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D16F0BF-A24E-40ED-A995-F754AB3BC7C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77B80BC-C17C-4C02-BA98-5C9F3BE7DED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4628564-A838-4A53-84DB-115942AA51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5391237-03DC-486F-857F-349DA1ABDA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F7F5436-ED10-42D3-905B-0FD6295C78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141704B6-6ADF-48B7-AE27-E796054FAC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9735DC2-0E77-4470-B82B-7AFF3AF08F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745BF01-0824-4A00-A58F-69B9787EE12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4A22374-AA0B-4BBD-AEC1-EAB27341B1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8BF2BF2D-9CAB-4273-ABF9-577FE6A4C2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8E5333D-4380-4C57-90CA-9A66B3E9C81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9B52D58-8C57-47AA-94EA-977B2C8D620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F7C695E8-C586-4273-98BF-22E59192A7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92E4BA2-B24C-41E7-B2DB-5F83EEB3949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64D33D6-6844-4AAC-9993-A713FAE0F0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F4B02E9A-ACDD-49C8-9E5C-507A2611693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B2A49223-D4C4-4E76-A668-4C40AD7A526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5D77497-D27F-4DCB-B058-A69592C405D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90ACB0CA-5A9B-4D25-85C3-4D3AA231032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34CE648B-9E4F-418A-9B1C-0599A06EAA4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E1753:E1755</xm:sqref>
        </x14:conditionalFormatting>
        <x14:conditionalFormatting xmlns:xm="http://schemas.microsoft.com/office/excel/2006/main">
          <x14:cfRule type="dataBar" id="{A54BDDB0-E162-430C-B11B-B0A500E873D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B8ED024-9D58-4EFD-A2CB-A5CAC94DCE5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17D9194-86E3-45FC-A248-15955DC8E7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2EC9937-E171-4768-B75C-F4434738FC4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46140DB-E9CF-4004-93A3-9C0BB111D39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86A5F9-060A-4EEE-9FB1-FAAD88D18F8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209CC8-ABC8-4C06-BD98-2E161AD82D5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2F6E84C-C7B6-435D-9593-AF37E7DE2C99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24726DD-B0B8-42BF-8265-F67A52095AC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0663238-267C-4B2B-92A0-8301E33CD28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4AEC1586-802A-42E2-AD39-8202C9B550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642097B1-C3DA-45A0-B9AD-365B96872142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3A20FD5-F79D-4FC7-8193-E44C10657955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60CC73C5-1C64-40F9-BBD5-0CEA3D04F6C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E9550CC-D456-406A-98DA-5EB9C89AA5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9A6FEC6A-6B59-4947-B2BA-40B9D54AEB9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375D4227-B661-48F5-89CC-E13747BC227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FA27FB7-BA65-429A-87BD-FF49E0E307D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8B28AEC3-5F9A-42A7-9C94-85D1C4A5DB8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EFE8E603-ED30-4DFA-81EE-1A831DB99A4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325FAFD1-5FB6-40D5-AA78-45672BE80BA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B7D47EB-6F8E-415E-8D43-D2D6547DD8C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EF911E-5FE8-48D4-A4CB-D66FD3D8C9D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DFBBA7B9-9AB6-4966-B310-C7B22306FC3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90E77BD9-154A-44D7-A421-A5371A27224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A3EA8BF-9B96-4198-B08B-26F49432C3D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69AAB97-98EC-4D0A-B5BC-3D436376A4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67ABD9F3-8D93-4A4E-9EF7-D56BDBBE0ACB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3626986C-57B3-46A3-B386-A5D0E15FE7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F3C9BC9-14B8-4064-9A9C-F50CCCE8BAD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E876AF7-B890-42CF-B989-63EB390226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7E1964E-1E76-47E4-8955-5BC958F18E8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74871BA-99C6-4DFB-AF5A-3C872320C5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62DE444-2AAF-4F39-BDC7-0218F230FF6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D62BCCD-9865-4F11-9874-3DA339D152F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340B8F-0ACC-4113-8166-C8C1534F90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D01D6D-94DB-4C79-9526-2C6DC2AF218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779B43-CDB0-4A96-BC8F-EA5418E59D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33FE77F-7A77-4284-BC4C-A240DF360B2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0AE1486-49CA-4C01-9B8B-F64C70782D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827FCF7-CCAD-4007-8B44-4C0397F4BC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1E107B5-BFF3-4170-9CEF-236A04EC51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4991CE-0D9E-44D3-B3A0-E3087DB7F55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399452-1D67-4729-8656-4723FD5B0E2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704866E-2F9E-45A4-B445-78D87984F4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11A3B18-ACA0-4E28-8E20-C7D1DA76E8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C5DE60B-B815-4F5A-B5F5-28C5ACEF5B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8873ACA-7737-4C58-A1A5-19845EECF8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99EA673-F2B2-4DB8-A279-1C56092E4A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8B7268-1AFB-47A8-8948-F2314D88265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2F933AD-5E38-4420-B628-9AB070A842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C96C45-9707-45D0-B3EB-008B7EE3E8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F337F8F-7389-4B9B-9C60-A39054A027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E3507095-63F8-4EC2-AD3F-2859DA75C1A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21D80F81-9553-42B2-96C0-C52AF334A0D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iconSet" priority="283435" id="{2E91C922-AE8B-4411-BBC9-6906B4E6373E}">
            <x14:iconSet iconSet="3Triangles">
              <x14:cfvo type="percent">
                <xm:f>0</xm:f>
              </x14:cfvo>
              <x14:cfvo type="num">
                <xm:f>24</xm:f>
              </x14:cfvo>
              <x14:cfvo type="num">
                <xm:f>28</xm:f>
              </x14:cfvo>
            </x14:iconSet>
          </x14:cfRule>
          <xm:sqref>H1839:H1866</xm:sqref>
        </x14:conditionalFormatting>
        <x14:conditionalFormatting xmlns:xm="http://schemas.microsoft.com/office/excel/2006/main">
          <x14:cfRule type="iconSet" priority="283437" id="{ADA5D5B3-86BA-4233-9EAA-782C69A496AD}">
            <x14:iconSet iconSet="3Triangles">
              <x14:cfvo type="percent">
                <xm:f>0</xm:f>
              </x14:cfvo>
              <x14:cfvo type="num">
                <xm:f>23</xm:f>
              </x14:cfvo>
              <x14:cfvo type="num">
                <xm:f>27</xm:f>
              </x14:cfvo>
            </x14:iconSet>
          </x14:cfRule>
          <xm:sqref>H1839:H1866</xm:sqref>
        </x14:conditionalFormatting>
        <x14:conditionalFormatting xmlns:xm="http://schemas.microsoft.com/office/excel/2006/main">
          <x14:cfRule type="iconSet" priority="283439" id="{2C85FBB8-AF59-436F-AD90-C2741343C509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m:sqref>L1839:L1866</xm:sqref>
        </x14:conditionalFormatting>
        <x14:conditionalFormatting xmlns:xm="http://schemas.microsoft.com/office/excel/2006/main">
          <x14:cfRule type="iconSet" priority="283441" id="{3E1D65AD-22E8-487B-B2FA-83CE6705F618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L1839:L1866</xm:sqref>
        </x14:conditionalFormatting>
        <x14:conditionalFormatting xmlns:xm="http://schemas.microsoft.com/office/excel/2006/main">
          <x14:cfRule type="iconSet" priority="283443" id="{AFFD9410-1861-4ADF-A66F-945793123FFD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14:cfRule type="iconSet" priority="283444" id="{A6A52F66-6FC0-4AF1-AE42-94715D40D32E}">
            <x14:iconSet iconSet="3Stars">
              <x14:cfvo type="percent">
                <xm:f>0</xm:f>
              </x14:cfvo>
              <x14:cfvo type="percent">
                <xm:f>80</xm:f>
              </x14:cfvo>
              <x14:cfvo type="percent">
                <xm:f>90</xm:f>
              </x14:cfvo>
            </x14:iconSet>
          </x14:cfRule>
          <x14:cfRule type="iconSet" priority="283445" id="{81F9B810-C824-4CA1-B343-F315A5D7FB21}">
            <x14:iconSet iconSet="3Stars">
              <x14:cfvo type="percent">
                <xm:f>0</xm:f>
              </x14:cfvo>
              <x14:cfvo type="percent">
                <xm:f>70</xm:f>
              </x14:cfvo>
              <x14:cfvo type="percent">
                <xm:f>90</xm:f>
              </x14:cfvo>
            </x14:iconSet>
          </x14:cfRule>
          <xm:sqref>L1839:L1866</xm:sqref>
        </x14:conditionalFormatting>
        <x14:conditionalFormatting xmlns:xm="http://schemas.microsoft.com/office/excel/2006/main">
          <x14:cfRule type="iconSet" priority="283449" id="{CBF80B3C-16C6-4DF5-883B-B1FFA2BCD48A}">
            <x14:iconSet iconSet="3Stars">
              <x14:cfvo type="percent">
                <xm:f>0</xm:f>
              </x14:cfvo>
              <x14:cfvo type="percent">
                <xm:f>30</xm:f>
              </x14:cfvo>
              <x14:cfvo type="percent">
                <xm:f>67</xm:f>
              </x14:cfvo>
            </x14:iconSet>
          </x14:cfRule>
          <xm:sqref>L1839:L1866</xm:sqref>
        </x14:conditionalFormatting>
        <x14:conditionalFormatting xmlns:xm="http://schemas.microsoft.com/office/excel/2006/main">
          <x14:cfRule type="iconSet" priority="283451" id="{8ED4EE1D-609A-4B38-8A05-1DB1771C6D3C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70</xm:f>
              </x14:cfvo>
            </x14:iconSet>
          </x14:cfRule>
          <xm:sqref>L1839:L1866</xm:sqref>
        </x14:conditionalFormatting>
        <x14:conditionalFormatting xmlns:xm="http://schemas.microsoft.com/office/excel/2006/main">
          <x14:cfRule type="iconSet" priority="283453" id="{4E438A92-18EF-499E-946D-B3655B62EDAE}">
            <x14:iconSet iconSet="3Triangles">
              <x14:cfvo type="percent">
                <xm:f>0</xm:f>
              </x14:cfvo>
              <x14:cfvo type="num">
                <xm:f>22</xm:f>
              </x14:cfvo>
              <x14:cfvo type="num">
                <xm:f>26</xm:f>
              </x14:cfvo>
            </x14:iconSet>
          </x14:cfRule>
          <xm:sqref>H1839:H1866</xm:sqref>
        </x14:conditionalFormatting>
        <x14:conditionalFormatting xmlns:xm="http://schemas.microsoft.com/office/excel/2006/main">
          <x14:cfRule type="iconSet" priority="187" id="{A566288E-8A84-4F08-BB1E-B9D8670BD528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E1733:E1752</xm:sqref>
        </x14:conditionalFormatting>
        <x14:conditionalFormatting xmlns:xm="http://schemas.microsoft.com/office/excel/2006/main">
          <x14:cfRule type="iconSet" priority="297715" id="{00000000-000E-0000-0000-000007000000}">
            <x14:iconSet iconSet="3Triangles" custom="1">
              <x14:cfvo type="percent">
                <xm:f>0</xm:f>
              </x14:cfvo>
              <x14:cfvo type="num">
                <xm:f>21</xm:f>
              </x14:cfvo>
              <x14:cfvo type="num">
                <xm:f>$H$46</xm:f>
              </x14:cfvo>
              <x14:cfIcon iconSet="NoIcons" iconId="0"/>
              <x14:cfIcon iconSet="NoIcons" iconId="0"/>
              <x14:cfIcon iconSet="3Stars" iconId="2"/>
            </x14:iconSet>
          </x14:cfRule>
          <xm:sqref>H1259:H1269 H47:H1248 H7:H45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11D0A-9E5F-43F7-9CFE-78CF6CC30289}">
  <sheetPr codeName="Hoja3">
    <pageSetUpPr fitToPage="1"/>
  </sheetPr>
  <dimension ref="B1:BW348"/>
  <sheetViews>
    <sheetView showGridLines="0" zoomScaleNormal="100" workbookViewId="0">
      <selection activeCell="B11" sqref="B11"/>
    </sheetView>
  </sheetViews>
  <sheetFormatPr baseColWidth="10" defaultColWidth="11.375" defaultRowHeight="14.25" x14ac:dyDescent="0.2"/>
  <cols>
    <col min="1" max="1" width="1" customWidth="1"/>
    <col min="2" max="2" width="7.25" bestFit="1" customWidth="1"/>
    <col min="3" max="3" width="4.25" customWidth="1"/>
    <col min="4" max="4" width="31" bestFit="1" customWidth="1"/>
    <col min="5" max="5" width="6.625" bestFit="1" customWidth="1"/>
    <col min="6" max="6" width="12.125" bestFit="1" customWidth="1"/>
    <col min="7" max="7" width="9.5" style="1" bestFit="1" customWidth="1"/>
    <col min="8" max="8" width="8" style="12" bestFit="1" customWidth="1"/>
    <col min="9" max="9" width="9.5" style="3" bestFit="1" customWidth="1"/>
    <col min="10" max="10" width="32" bestFit="1" customWidth="1"/>
    <col min="11" max="11" width="10.625" style="1" bestFit="1" customWidth="1"/>
    <col min="12" max="12" width="10.375" customWidth="1"/>
    <col min="13" max="13" width="14.375" bestFit="1" customWidth="1"/>
    <col min="14" max="14" width="10.875" customWidth="1"/>
    <col min="15" max="15" width="16.375" customWidth="1"/>
    <col min="16" max="16" width="16.375" style="11" customWidth="1"/>
    <col min="17" max="17" width="16.375" customWidth="1"/>
    <col min="18" max="18" width="22.75" customWidth="1"/>
    <col min="19" max="19" width="27" customWidth="1"/>
    <col min="20" max="20" width="3.375" hidden="1" customWidth="1"/>
    <col min="21" max="21" width="9.625" hidden="1" customWidth="1"/>
    <col min="22" max="22" width="9.375" bestFit="1" customWidth="1"/>
    <col min="23" max="68" width="9.625" bestFit="1" customWidth="1"/>
    <col min="69" max="70" width="11.375" customWidth="1"/>
    <col min="71" max="71" width="9.625" bestFit="1" customWidth="1"/>
    <col min="72" max="72" width="10.875" bestFit="1" customWidth="1"/>
    <col min="73" max="73" width="10.125" bestFit="1" customWidth="1"/>
  </cols>
  <sheetData>
    <row r="1" spans="2:75" ht="31.5" customHeight="1" x14ac:dyDescent="0.4">
      <c r="D1" s="371" t="s">
        <v>110</v>
      </c>
      <c r="E1" s="371"/>
      <c r="F1" s="371"/>
      <c r="G1" s="371"/>
      <c r="H1" s="371"/>
      <c r="I1" s="19"/>
      <c r="J1" s="16"/>
      <c r="K1"/>
    </row>
    <row r="2" spans="2:75" ht="33.75" customHeight="1" thickBot="1" x14ac:dyDescent="0.35">
      <c r="D2" s="372" t="s">
        <v>111</v>
      </c>
      <c r="E2" s="372"/>
      <c r="F2" s="372"/>
      <c r="G2" s="372"/>
      <c r="H2" s="372"/>
      <c r="I2" s="372"/>
      <c r="J2" s="372"/>
      <c r="K2" s="64"/>
      <c r="P2" s="57" t="s">
        <v>108</v>
      </c>
      <c r="Q2" s="57" t="s">
        <v>1</v>
      </c>
      <c r="R2" s="57" t="s">
        <v>109</v>
      </c>
      <c r="S2" s="58" t="s">
        <v>104</v>
      </c>
      <c r="U2" s="15"/>
      <c r="W2" s="15"/>
      <c r="Y2" s="15"/>
      <c r="AA2" s="15"/>
      <c r="AC2" s="15"/>
      <c r="AE2" s="15"/>
    </row>
    <row r="3" spans="2:75" ht="21" customHeight="1" thickBot="1" x14ac:dyDescent="0.25">
      <c r="D3" s="373" t="s">
        <v>115</v>
      </c>
      <c r="E3" s="373"/>
      <c r="F3" s="373"/>
      <c r="G3" s="13"/>
      <c r="H3" s="21"/>
      <c r="I3" s="19"/>
      <c r="J3" s="16"/>
      <c r="P3" s="55">
        <f>+SUM(G6:G339)/2</f>
        <v>659</v>
      </c>
      <c r="Q3" s="55">
        <f>+SUM(E6:E339)/2</f>
        <v>29.5</v>
      </c>
      <c r="R3" s="55">
        <f>+P3-Q3</f>
        <v>629.5</v>
      </c>
      <c r="S3" s="56">
        <f>+R3/Q3</f>
        <v>21.338983050847457</v>
      </c>
      <c r="U3" s="15"/>
      <c r="W3" s="15"/>
      <c r="Y3" s="15"/>
      <c r="AA3" s="15"/>
      <c r="AC3" s="15"/>
      <c r="AE3" s="15"/>
    </row>
    <row r="4" spans="2:75" ht="12.75" customHeight="1" x14ac:dyDescent="0.2">
      <c r="D4" s="373"/>
      <c r="E4" s="373"/>
      <c r="F4" s="373"/>
      <c r="G4" s="133">
        <v>44959</v>
      </c>
      <c r="H4" s="21"/>
      <c r="I4" s="19"/>
      <c r="J4" s="16"/>
    </row>
    <row r="5" spans="2:75" ht="4.5" customHeight="1" thickBot="1" x14ac:dyDescent="0.25">
      <c r="I5" s="20"/>
    </row>
    <row r="6" spans="2:75" ht="45" customHeight="1" x14ac:dyDescent="0.2">
      <c r="B6" s="138" t="s">
        <v>5</v>
      </c>
      <c r="C6" s="139" t="s">
        <v>119</v>
      </c>
      <c r="D6" s="140" t="s">
        <v>3</v>
      </c>
      <c r="E6" s="141" t="s">
        <v>1</v>
      </c>
      <c r="F6" s="141" t="s">
        <v>51</v>
      </c>
      <c r="G6" s="141" t="s">
        <v>2</v>
      </c>
      <c r="H6" s="142" t="s">
        <v>112</v>
      </c>
      <c r="I6" s="143" t="s">
        <v>113</v>
      </c>
      <c r="J6" s="138" t="s">
        <v>4</v>
      </c>
      <c r="K6" s="144" t="s">
        <v>6</v>
      </c>
      <c r="L6" s="145" t="s">
        <v>50</v>
      </c>
      <c r="M6" s="144" t="s">
        <v>101</v>
      </c>
      <c r="N6" s="86" t="s">
        <v>99</v>
      </c>
      <c r="O6" s="86" t="s">
        <v>100</v>
      </c>
      <c r="P6" s="87" t="s">
        <v>103</v>
      </c>
      <c r="Q6" s="88" t="s">
        <v>105</v>
      </c>
      <c r="R6" s="88" t="s">
        <v>106</v>
      </c>
      <c r="S6" s="89" t="s">
        <v>107</v>
      </c>
      <c r="BT6" s="130" t="s">
        <v>114</v>
      </c>
    </row>
    <row r="7" spans="2:75" ht="15" x14ac:dyDescent="0.25">
      <c r="B7" s="136" t="s">
        <v>122</v>
      </c>
      <c r="C7" s="137">
        <v>31</v>
      </c>
      <c r="D7" s="151" t="s">
        <v>120</v>
      </c>
      <c r="E7" s="150">
        <v>8</v>
      </c>
      <c r="F7" s="150">
        <v>0</v>
      </c>
      <c r="G7" s="152">
        <v>177</v>
      </c>
      <c r="H7" s="177">
        <v>22.125</v>
      </c>
      <c r="I7" s="178">
        <v>177</v>
      </c>
      <c r="J7" s="161"/>
      <c r="K7" s="176">
        <v>76050</v>
      </c>
      <c r="L7" s="169" t="s">
        <v>47</v>
      </c>
      <c r="M7" s="167">
        <f>+(SUMIFS(G:G,L:L,"MICRO",E:E,"&gt;0")*100)/COUNTIF($E$7:$E$38,"&gt;0")</f>
        <v>13180</v>
      </c>
      <c r="N7" s="132">
        <v>8</v>
      </c>
      <c r="O7" s="132">
        <v>214.10169491525423</v>
      </c>
      <c r="P7" s="132">
        <v>169</v>
      </c>
      <c r="Q7" s="132">
        <v>214.10169491525423</v>
      </c>
      <c r="R7" s="132">
        <v>96345.762711864401</v>
      </c>
      <c r="S7" s="132" t="s">
        <v>116</v>
      </c>
      <c r="T7" s="132">
        <v>2</v>
      </c>
      <c r="U7" s="132">
        <v>105251.01088646965</v>
      </c>
      <c r="V7" s="135">
        <f>(Tabla22[[#This Row],[USUARIOS]]-Tabla22[[#This Row],[VIAJES]])*450</f>
        <v>76050</v>
      </c>
      <c r="X7" s="3"/>
    </row>
    <row r="8" spans="2:75" s="2" customFormat="1" ht="15" x14ac:dyDescent="0.25">
      <c r="B8" s="136" t="s">
        <v>121</v>
      </c>
      <c r="C8" s="137">
        <v>32</v>
      </c>
      <c r="D8" s="136" t="s">
        <v>126</v>
      </c>
      <c r="E8" s="170">
        <v>6.5</v>
      </c>
      <c r="F8" s="170"/>
      <c r="G8" s="165">
        <v>135</v>
      </c>
      <c r="H8" s="168">
        <v>20.76923076923077</v>
      </c>
      <c r="I8" s="146">
        <v>135</v>
      </c>
      <c r="J8" s="166" t="s">
        <v>128</v>
      </c>
      <c r="K8" s="176">
        <v>57825</v>
      </c>
      <c r="L8" s="162" t="s">
        <v>47</v>
      </c>
      <c r="M8" s="167">
        <f>+(SUMIFS(G:G,L:L,"MICRO",E:E,"&gt;0")*100)/COUNTIF($E$7:$E$38,"&gt;0")</f>
        <v>13180</v>
      </c>
      <c r="N8" s="71">
        <v>6.5</v>
      </c>
      <c r="O8" s="72">
        <v>173.95762711864407</v>
      </c>
      <c r="P8" s="73">
        <v>128.5</v>
      </c>
      <c r="Q8" s="74">
        <v>173.95762711864407</v>
      </c>
      <c r="R8" s="75">
        <v>78280.932203389835</v>
      </c>
      <c r="S8" s="76" t="s">
        <v>116</v>
      </c>
      <c r="T8" s="2">
        <v>1</v>
      </c>
      <c r="U8"/>
      <c r="V8" s="135">
        <f>(Tabla22[[#This Row],[USUARIOS]]-Tabla22[[#This Row],[VIAJES]])*450</f>
        <v>57825</v>
      </c>
      <c r="X8" s="3"/>
      <c r="Y8"/>
    </row>
    <row r="9" spans="2:75" ht="15" x14ac:dyDescent="0.25">
      <c r="B9" s="136" t="s">
        <v>121</v>
      </c>
      <c r="C9" s="137">
        <v>33</v>
      </c>
      <c r="D9" s="136" t="s">
        <v>125</v>
      </c>
      <c r="E9" s="170">
        <v>8</v>
      </c>
      <c r="F9" s="170">
        <v>0</v>
      </c>
      <c r="G9" s="165">
        <v>188</v>
      </c>
      <c r="H9" s="181">
        <v>23.5</v>
      </c>
      <c r="I9" s="146">
        <v>188</v>
      </c>
      <c r="J9" s="182"/>
      <c r="K9" s="183">
        <v>81000</v>
      </c>
      <c r="L9" s="184" t="s">
        <v>47</v>
      </c>
      <c r="M9" s="185">
        <f>+(SUMIFS(G:G,L:L,"MICRO",E:E,"&gt;0")*100)/COUNTIF($E$7:$E$38,"&gt;0")</f>
        <v>13180</v>
      </c>
      <c r="N9">
        <v>8</v>
      </c>
      <c r="O9" s="134">
        <v>214.10169491525423</v>
      </c>
      <c r="P9" s="11">
        <v>180</v>
      </c>
      <c r="Q9">
        <v>214.10169491525423</v>
      </c>
      <c r="R9">
        <v>96345.762711864401</v>
      </c>
      <c r="S9" t="s">
        <v>116</v>
      </c>
      <c r="T9">
        <v>4</v>
      </c>
      <c r="V9" s="135">
        <f>(Tabla22[[#This Row],[USUARIOS]]-Tabla22[[#This Row],[VIAJES]])*450</f>
        <v>81000</v>
      </c>
      <c r="X9" s="3"/>
    </row>
    <row r="10" spans="2:75" ht="15.75" x14ac:dyDescent="0.25">
      <c r="B10" s="136" t="s">
        <v>122</v>
      </c>
      <c r="C10" s="137">
        <v>38</v>
      </c>
      <c r="D10" s="136" t="s">
        <v>124</v>
      </c>
      <c r="E10" s="170">
        <v>7</v>
      </c>
      <c r="F10" s="170">
        <v>0</v>
      </c>
      <c r="G10" s="165">
        <v>159</v>
      </c>
      <c r="H10" s="181">
        <v>22.714285714285715</v>
      </c>
      <c r="I10" s="146">
        <v>159</v>
      </c>
      <c r="J10" s="182" t="s">
        <v>129</v>
      </c>
      <c r="K10" s="183">
        <v>68400</v>
      </c>
      <c r="L10" s="184" t="s">
        <v>47</v>
      </c>
      <c r="M10" s="185">
        <f>+(SUMIFS(G:G,L:L,"MICRO",E:E,"&gt;0")*100)/COUNTIF($E$7:$E$38,"&gt;0")</f>
        <v>13180</v>
      </c>
      <c r="N10">
        <v>7</v>
      </c>
      <c r="O10" s="131">
        <v>187.33898305084745</v>
      </c>
      <c r="P10">
        <v>152</v>
      </c>
      <c r="Q10" s="131">
        <v>187.33898305084745</v>
      </c>
      <c r="R10">
        <v>84302.542372881348</v>
      </c>
      <c r="S10" s="131" t="s">
        <v>116</v>
      </c>
      <c r="T10">
        <v>3</v>
      </c>
      <c r="V10" s="135">
        <f>(Tabla22[[#This Row],[USUARIOS]]-Tabla22[[#This Row],[VIAJES]])*450</f>
        <v>68400</v>
      </c>
      <c r="X10" s="3"/>
    </row>
    <row r="11" spans="2:75" ht="14.25" customHeight="1" x14ac:dyDescent="0.25">
      <c r="B11" s="29"/>
      <c r="C11" s="154" t="s">
        <v>123</v>
      </c>
      <c r="D11" s="29" t="s">
        <v>127</v>
      </c>
      <c r="E11" s="157">
        <f>SUBTOTAL(109,Tabla22[VIAJES])</f>
        <v>29.5</v>
      </c>
      <c r="F11" s="157">
        <f>SUBTOTAL(109,Tabla22[VIAJES PERD.])</f>
        <v>0</v>
      </c>
      <c r="G11" s="159">
        <f>SUBTOTAL(109,Tabla22[USUARIOS])</f>
        <v>659</v>
      </c>
      <c r="H11" s="158">
        <f>SUBTOTAL(101,Tabla22[PROM X VIAJE])</f>
        <v>22.277129120879124</v>
      </c>
      <c r="I11" s="159">
        <f>SUBTOTAL(109,Tabla22[PROM DE USUARIOS])</f>
        <v>659</v>
      </c>
      <c r="J11" s="155"/>
      <c r="K11" s="156"/>
      <c r="L11" s="155"/>
      <c r="M11" s="160">
        <f>SUBTOTAL(109,Tabla22[DIFER. MICRO - BUS ])</f>
        <v>52720</v>
      </c>
      <c r="N11" s="71"/>
      <c r="O11" s="72"/>
      <c r="P11" s="73"/>
      <c r="Q11" s="74"/>
      <c r="R11" s="75"/>
      <c r="S11" s="76"/>
      <c r="V11" s="135" t="e">
        <f>(Tabla22[[#This Row],[USUARIOS]]-Tabla22[[#This Row],[VIAJES]])*450</f>
        <v>#VALUE!</v>
      </c>
      <c r="BW11" s="3"/>
    </row>
    <row r="12" spans="2:75" x14ac:dyDescent="0.2">
      <c r="B12" s="136"/>
      <c r="C12" s="137"/>
      <c r="D12" s="136"/>
      <c r="E12" s="150"/>
      <c r="F12" s="150"/>
      <c r="G12" s="165"/>
      <c r="H12" s="181"/>
      <c r="I12" s="146"/>
      <c r="J12" s="182"/>
      <c r="K12" s="183"/>
      <c r="L12" s="184"/>
      <c r="M12" s="164"/>
      <c r="N12" s="71"/>
      <c r="O12" s="72"/>
      <c r="P12" s="147"/>
      <c r="Q12" s="74"/>
      <c r="R12" s="148"/>
      <c r="S12" s="76"/>
      <c r="BW12" s="149"/>
    </row>
    <row r="13" spans="2:75" x14ac:dyDescent="0.2">
      <c r="B13" s="179"/>
      <c r="C13" s="180"/>
      <c r="D13" s="179"/>
      <c r="E13" s="171"/>
      <c r="F13" s="171"/>
      <c r="G13" s="172"/>
      <c r="H13" s="186"/>
      <c r="I13" s="173"/>
      <c r="J13" s="187"/>
      <c r="K13" s="174"/>
      <c r="L13" s="188"/>
      <c r="M13" s="175"/>
      <c r="N13" s="71"/>
      <c r="O13" s="72"/>
      <c r="P13" s="73"/>
      <c r="Q13" s="74"/>
      <c r="R13" s="75"/>
      <c r="S13" s="76"/>
      <c r="BW13" s="3"/>
    </row>
    <row r="14" spans="2:75" ht="15" customHeight="1" x14ac:dyDescent="0.25">
      <c r="B14" s="37"/>
      <c r="C14" s="66"/>
      <c r="D14" s="109"/>
      <c r="E14" s="68"/>
      <c r="F14" s="77"/>
      <c r="G14" s="104"/>
      <c r="H14" s="121"/>
      <c r="I14" s="107"/>
      <c r="J14" s="69"/>
      <c r="K14" s="126"/>
      <c r="L14" s="116"/>
      <c r="M14" s="125"/>
      <c r="N14" s="71"/>
      <c r="O14" s="72"/>
      <c r="P14" s="73"/>
      <c r="Q14" s="74"/>
      <c r="R14" s="75"/>
      <c r="S14" s="76"/>
      <c r="BW14" s="3"/>
    </row>
    <row r="15" spans="2:75" ht="15" customHeight="1" x14ac:dyDescent="0.25">
      <c r="B15" s="37"/>
      <c r="C15" s="66"/>
      <c r="D15" s="109"/>
      <c r="E15" s="68"/>
      <c r="F15" s="77"/>
      <c r="G15" s="104"/>
      <c r="H15" s="121"/>
      <c r="I15" s="107"/>
      <c r="J15" s="69"/>
      <c r="K15" s="126"/>
      <c r="L15" s="116"/>
      <c r="M15" s="125"/>
      <c r="N15" s="71"/>
      <c r="O15" s="72"/>
      <c r="P15" s="73"/>
      <c r="Q15" s="74"/>
      <c r="R15" s="75"/>
      <c r="S15" s="76"/>
      <c r="BW15" s="3"/>
    </row>
    <row r="16" spans="2:75" ht="14.25" customHeight="1" x14ac:dyDescent="0.25">
      <c r="B16" s="37"/>
      <c r="C16" s="66"/>
      <c r="D16" s="109"/>
      <c r="E16" s="68"/>
      <c r="F16" s="77"/>
      <c r="G16" s="104"/>
      <c r="H16" s="121"/>
      <c r="I16" s="107"/>
      <c r="J16" s="69"/>
      <c r="K16" s="126"/>
      <c r="L16" s="116"/>
      <c r="M16" s="125"/>
      <c r="N16" s="71"/>
      <c r="O16" s="72"/>
      <c r="P16" s="73"/>
      <c r="Q16" s="74"/>
      <c r="R16" s="75"/>
      <c r="S16" s="76"/>
      <c r="BW16" s="3"/>
    </row>
    <row r="17" spans="2:75" ht="15" customHeight="1" x14ac:dyDescent="0.25">
      <c r="B17" s="37"/>
      <c r="C17" s="66"/>
      <c r="D17" s="109"/>
      <c r="E17" s="68"/>
      <c r="F17" s="77"/>
      <c r="G17" s="104"/>
      <c r="H17" s="121"/>
      <c r="I17" s="107"/>
      <c r="J17" s="69"/>
      <c r="K17" s="126"/>
      <c r="L17" s="116"/>
      <c r="M17" s="125"/>
      <c r="N17" s="71"/>
      <c r="O17" s="72"/>
      <c r="P17" s="73"/>
      <c r="Q17" s="74"/>
      <c r="R17" s="75"/>
      <c r="S17" s="76"/>
      <c r="BW17" s="3"/>
    </row>
    <row r="18" spans="2:75" ht="15" customHeight="1" x14ac:dyDescent="0.25">
      <c r="B18" s="65"/>
      <c r="C18" s="78"/>
      <c r="D18" s="109"/>
      <c r="E18" s="68"/>
      <c r="F18" s="77"/>
      <c r="G18" s="105"/>
      <c r="H18" s="122"/>
      <c r="I18" s="99"/>
      <c r="J18" s="69"/>
      <c r="K18" s="113"/>
      <c r="L18" s="116"/>
      <c r="M18" s="127"/>
      <c r="N18" s="71"/>
      <c r="O18" s="72"/>
      <c r="P18" s="73"/>
      <c r="Q18" s="74"/>
      <c r="R18" s="75"/>
      <c r="S18" s="76"/>
      <c r="BW18" s="3"/>
    </row>
    <row r="19" spans="2:75" ht="15" x14ac:dyDescent="0.25">
      <c r="B19" s="91"/>
      <c r="C19" s="66"/>
      <c r="D19" s="109"/>
      <c r="E19" s="68"/>
      <c r="F19" s="77"/>
      <c r="G19" s="104"/>
      <c r="H19" s="121"/>
      <c r="I19" s="107"/>
      <c r="J19" s="69"/>
      <c r="K19" s="126"/>
      <c r="L19" s="116"/>
      <c r="M19" s="125"/>
      <c r="N19" s="71"/>
      <c r="O19" s="72"/>
      <c r="P19" s="73"/>
      <c r="Q19" s="74"/>
      <c r="R19" s="75"/>
      <c r="S19" s="76"/>
    </row>
    <row r="20" spans="2:75" ht="15" x14ac:dyDescent="0.25">
      <c r="B20" s="65"/>
      <c r="C20" s="78"/>
      <c r="D20" s="109"/>
      <c r="E20" s="68"/>
      <c r="F20" s="77"/>
      <c r="G20" s="105"/>
      <c r="H20" s="122"/>
      <c r="I20" s="99"/>
      <c r="J20" s="69"/>
      <c r="K20" s="113"/>
      <c r="L20" s="116"/>
      <c r="M20" s="127"/>
      <c r="N20" s="71"/>
      <c r="O20" s="72"/>
      <c r="P20" s="73"/>
      <c r="Q20" s="74"/>
      <c r="R20" s="75"/>
      <c r="S20" s="76"/>
    </row>
    <row r="21" spans="2:75" ht="15" x14ac:dyDescent="0.25">
      <c r="B21" s="91"/>
      <c r="C21" s="66"/>
      <c r="D21" s="109"/>
      <c r="E21" s="68"/>
      <c r="F21" s="77"/>
      <c r="G21" s="104"/>
      <c r="H21" s="121"/>
      <c r="I21" s="107"/>
      <c r="J21" s="69"/>
      <c r="K21" s="126"/>
      <c r="L21" s="116"/>
      <c r="M21" s="125"/>
      <c r="N21" s="71"/>
      <c r="O21" s="72"/>
      <c r="P21" s="73"/>
      <c r="Q21" s="74"/>
      <c r="R21" s="75"/>
      <c r="S21" s="76"/>
    </row>
    <row r="22" spans="2:75" ht="15" x14ac:dyDescent="0.25">
      <c r="B22" s="91"/>
      <c r="C22" s="66"/>
      <c r="D22" s="109"/>
      <c r="E22" s="68"/>
      <c r="F22" s="77"/>
      <c r="G22" s="104"/>
      <c r="H22" s="121"/>
      <c r="I22" s="107"/>
      <c r="J22" s="69"/>
      <c r="K22" s="126"/>
      <c r="L22" s="116"/>
      <c r="M22" s="125"/>
      <c r="N22" s="71"/>
      <c r="O22" s="72"/>
      <c r="P22" s="73"/>
      <c r="Q22" s="74"/>
      <c r="R22" s="75"/>
      <c r="S22" s="76"/>
    </row>
    <row r="23" spans="2:75" ht="15" x14ac:dyDescent="0.25">
      <c r="B23" s="91"/>
      <c r="C23" s="78"/>
      <c r="D23" s="109"/>
      <c r="E23" s="68"/>
      <c r="F23" s="77"/>
      <c r="G23" s="105"/>
      <c r="H23" s="122"/>
      <c r="I23" s="107"/>
      <c r="J23" s="69"/>
      <c r="K23" s="126"/>
      <c r="L23" s="116"/>
      <c r="M23" s="125"/>
      <c r="N23" s="71"/>
      <c r="O23" s="72"/>
      <c r="P23" s="73"/>
      <c r="Q23" s="74"/>
      <c r="R23" s="75"/>
      <c r="S23" s="76"/>
    </row>
    <row r="24" spans="2:75" ht="15" x14ac:dyDescent="0.25">
      <c r="B24" s="65"/>
      <c r="C24" s="78"/>
      <c r="D24" s="109"/>
      <c r="E24" s="68"/>
      <c r="F24" s="77"/>
      <c r="G24" s="105"/>
      <c r="H24" s="122"/>
      <c r="I24" s="99"/>
      <c r="J24" s="69"/>
      <c r="K24" s="113"/>
      <c r="L24" s="116"/>
      <c r="M24" s="127"/>
      <c r="N24" s="71"/>
      <c r="O24" s="72"/>
      <c r="P24" s="73"/>
      <c r="Q24" s="74"/>
      <c r="R24" s="75"/>
      <c r="S24" s="76"/>
    </row>
    <row r="25" spans="2:75" ht="15" x14ac:dyDescent="0.25">
      <c r="B25" s="65"/>
      <c r="C25" s="78"/>
      <c r="D25" s="109"/>
      <c r="E25" s="68"/>
      <c r="F25" s="77"/>
      <c r="G25" s="105"/>
      <c r="H25" s="122"/>
      <c r="I25" s="99"/>
      <c r="J25" s="69"/>
      <c r="K25" s="113"/>
      <c r="L25" s="116"/>
      <c r="M25" s="127"/>
      <c r="N25" s="71"/>
      <c r="O25" s="72"/>
      <c r="P25" s="73"/>
      <c r="Q25" s="74"/>
      <c r="R25" s="75"/>
      <c r="S25" s="76"/>
    </row>
    <row r="26" spans="2:75" ht="15" x14ac:dyDescent="0.25">
      <c r="B26" s="65"/>
      <c r="C26" s="78"/>
      <c r="D26" s="109"/>
      <c r="E26" s="68"/>
      <c r="F26" s="77"/>
      <c r="G26" s="105"/>
      <c r="H26" s="122"/>
      <c r="I26" s="99"/>
      <c r="J26" s="69"/>
      <c r="K26" s="113"/>
      <c r="L26" s="116"/>
      <c r="M26" s="127"/>
      <c r="N26" s="71"/>
      <c r="O26" s="72"/>
      <c r="P26" s="73"/>
      <c r="Q26" s="74"/>
      <c r="R26" s="75"/>
      <c r="S26" s="76"/>
    </row>
    <row r="27" spans="2:75" ht="15" x14ac:dyDescent="0.25">
      <c r="B27" s="65"/>
      <c r="C27" s="78"/>
      <c r="D27" s="109"/>
      <c r="E27" s="68"/>
      <c r="F27" s="77"/>
      <c r="G27" s="105"/>
      <c r="H27" s="122"/>
      <c r="I27" s="99"/>
      <c r="J27" s="69"/>
      <c r="K27" s="113"/>
      <c r="L27" s="116"/>
      <c r="M27" s="127"/>
      <c r="N27" s="71"/>
      <c r="O27" s="72"/>
      <c r="P27" s="69"/>
      <c r="Q27" s="74"/>
      <c r="R27" s="75"/>
      <c r="S27" s="76"/>
    </row>
    <row r="28" spans="2:75" ht="15" x14ac:dyDescent="0.25">
      <c r="B28" s="65"/>
      <c r="C28" s="78"/>
      <c r="D28" s="109"/>
      <c r="E28" s="68"/>
      <c r="F28" s="77"/>
      <c r="G28" s="105"/>
      <c r="H28" s="122"/>
      <c r="I28" s="99"/>
      <c r="J28" s="69"/>
      <c r="K28" s="113"/>
      <c r="L28" s="116"/>
      <c r="M28" s="127"/>
      <c r="N28" s="71"/>
      <c r="O28" s="72"/>
      <c r="P28" s="69"/>
      <c r="Q28" s="74"/>
      <c r="R28" s="75"/>
      <c r="S28" s="76"/>
    </row>
    <row r="29" spans="2:75" ht="15" x14ac:dyDescent="0.25">
      <c r="B29" s="91"/>
      <c r="C29" s="66"/>
      <c r="D29" s="109"/>
      <c r="E29" s="68"/>
      <c r="F29" s="77"/>
      <c r="G29" s="104"/>
      <c r="H29" s="121"/>
      <c r="I29" s="107"/>
      <c r="J29" s="69"/>
      <c r="K29" s="126"/>
      <c r="L29" s="116"/>
      <c r="M29" s="125"/>
      <c r="N29" s="71"/>
      <c r="O29" s="72"/>
      <c r="P29" s="69"/>
      <c r="Q29" s="74"/>
      <c r="R29" s="75"/>
      <c r="S29" s="76"/>
    </row>
    <row r="30" spans="2:75" ht="15" x14ac:dyDescent="0.25">
      <c r="B30" s="91"/>
      <c r="C30" s="66"/>
      <c r="D30" s="109"/>
      <c r="E30" s="68"/>
      <c r="F30" s="77"/>
      <c r="G30" s="104"/>
      <c r="H30" s="121"/>
      <c r="I30" s="107"/>
      <c r="J30" s="69"/>
      <c r="K30" s="126"/>
      <c r="L30" s="116"/>
      <c r="M30" s="125"/>
      <c r="N30" s="71"/>
      <c r="O30" s="72"/>
      <c r="P30" s="69"/>
      <c r="Q30" s="74"/>
      <c r="R30" s="75"/>
      <c r="S30" s="76"/>
    </row>
    <row r="31" spans="2:75" ht="15" x14ac:dyDescent="0.25">
      <c r="B31" s="91"/>
      <c r="C31" s="66"/>
      <c r="D31" s="109"/>
      <c r="E31" s="68"/>
      <c r="F31" s="77"/>
      <c r="G31" s="104"/>
      <c r="H31" s="121"/>
      <c r="I31" s="107"/>
      <c r="J31" s="69"/>
      <c r="K31" s="126"/>
      <c r="L31" s="116"/>
      <c r="M31" s="125"/>
      <c r="N31" s="71"/>
      <c r="O31" s="72"/>
      <c r="P31" s="69"/>
      <c r="Q31" s="74"/>
      <c r="R31" s="75"/>
      <c r="S31" s="76"/>
    </row>
    <row r="32" spans="2:75" ht="15" x14ac:dyDescent="0.25">
      <c r="B32" s="91"/>
      <c r="C32" s="66"/>
      <c r="D32" s="109"/>
      <c r="E32" s="68"/>
      <c r="F32" s="77"/>
      <c r="G32" s="104"/>
      <c r="H32" s="121"/>
      <c r="I32" s="107"/>
      <c r="J32" s="69"/>
      <c r="K32" s="126"/>
      <c r="L32" s="116"/>
      <c r="M32" s="125"/>
      <c r="N32" s="71"/>
      <c r="O32" s="72"/>
      <c r="P32" s="69"/>
      <c r="Q32" s="74"/>
      <c r="R32" s="75"/>
      <c r="S32" s="76"/>
    </row>
    <row r="33" spans="2:19" ht="15" x14ac:dyDescent="0.25">
      <c r="B33" s="65"/>
      <c r="C33" s="78"/>
      <c r="D33" s="109"/>
      <c r="E33" s="68"/>
      <c r="F33" s="77"/>
      <c r="G33" s="105"/>
      <c r="H33" s="122"/>
      <c r="I33" s="107"/>
      <c r="J33" s="69"/>
      <c r="K33" s="126"/>
      <c r="L33" s="116"/>
      <c r="M33" s="125"/>
      <c r="N33" s="71"/>
      <c r="O33" s="72"/>
      <c r="P33" s="69"/>
      <c r="Q33" s="74"/>
      <c r="R33" s="75"/>
      <c r="S33" s="76"/>
    </row>
    <row r="34" spans="2:19" ht="15" x14ac:dyDescent="0.25">
      <c r="B34" s="65"/>
      <c r="C34" s="66"/>
      <c r="D34" s="109"/>
      <c r="E34" s="68"/>
      <c r="F34" s="77"/>
      <c r="G34" s="104"/>
      <c r="H34" s="121"/>
      <c r="I34" s="107"/>
      <c r="J34" s="69"/>
      <c r="K34" s="126"/>
      <c r="L34" s="116"/>
      <c r="M34" s="125"/>
      <c r="N34" s="71"/>
      <c r="O34" s="72"/>
      <c r="P34" s="69"/>
      <c r="Q34" s="74"/>
      <c r="R34" s="75"/>
      <c r="S34" s="76"/>
    </row>
    <row r="35" spans="2:19" ht="15" x14ac:dyDescent="0.25">
      <c r="B35" s="65"/>
      <c r="C35" s="66"/>
      <c r="D35" s="109"/>
      <c r="E35" s="68"/>
      <c r="F35" s="77"/>
      <c r="G35" s="104"/>
      <c r="H35" s="121"/>
      <c r="I35" s="107"/>
      <c r="J35" s="69"/>
      <c r="K35" s="126"/>
      <c r="L35" s="116"/>
      <c r="M35" s="125"/>
      <c r="N35" s="71"/>
      <c r="O35" s="72"/>
      <c r="P35" s="69"/>
      <c r="Q35" s="74"/>
      <c r="R35" s="75"/>
      <c r="S35" s="76"/>
    </row>
    <row r="36" spans="2:19" ht="15" x14ac:dyDescent="0.25">
      <c r="B36" s="65"/>
      <c r="C36" s="66"/>
      <c r="D36" s="109"/>
      <c r="E36" s="68"/>
      <c r="F36" s="77"/>
      <c r="G36" s="104"/>
      <c r="H36" s="121"/>
      <c r="I36" s="107"/>
      <c r="J36" s="69"/>
      <c r="K36" s="126"/>
      <c r="L36" s="116"/>
      <c r="M36" s="125"/>
      <c r="N36" s="71"/>
      <c r="O36" s="72"/>
      <c r="P36" s="69"/>
      <c r="Q36" s="74"/>
      <c r="R36" s="75"/>
      <c r="S36" s="76"/>
    </row>
    <row r="37" spans="2:19" ht="15" x14ac:dyDescent="0.25">
      <c r="B37" s="65"/>
      <c r="C37" s="66"/>
      <c r="D37" s="109"/>
      <c r="E37" s="68"/>
      <c r="F37" s="77"/>
      <c r="G37" s="104"/>
      <c r="H37" s="121"/>
      <c r="I37" s="107"/>
      <c r="J37" s="69"/>
      <c r="K37" s="126"/>
      <c r="L37" s="116"/>
      <c r="M37" s="125"/>
      <c r="N37" s="71"/>
      <c r="O37" s="72"/>
      <c r="P37" s="69"/>
      <c r="Q37" s="74"/>
      <c r="R37" s="75"/>
      <c r="S37" s="76"/>
    </row>
    <row r="38" spans="2:19" ht="15" x14ac:dyDescent="0.25">
      <c r="B38" s="65"/>
      <c r="C38" s="66"/>
      <c r="D38" s="109"/>
      <c r="E38" s="68"/>
      <c r="F38" s="68"/>
      <c r="G38" s="104"/>
      <c r="H38" s="121"/>
      <c r="I38" s="107"/>
      <c r="J38" s="69"/>
      <c r="K38" s="126"/>
      <c r="L38" s="116"/>
      <c r="M38" s="125"/>
      <c r="N38" s="71"/>
      <c r="O38" s="72"/>
      <c r="P38" s="69"/>
      <c r="Q38" s="74"/>
      <c r="R38" s="75"/>
      <c r="S38" s="76"/>
    </row>
    <row r="39" spans="2:19" ht="15" x14ac:dyDescent="0.25">
      <c r="B39" s="65"/>
      <c r="C39" s="66"/>
      <c r="D39" s="109"/>
      <c r="E39" s="68"/>
      <c r="F39" s="77"/>
      <c r="G39" s="104"/>
      <c r="H39" s="121"/>
      <c r="I39" s="107"/>
      <c r="J39" s="69"/>
      <c r="K39" s="126"/>
      <c r="L39" s="116"/>
      <c r="M39" s="125"/>
      <c r="N39" s="71"/>
      <c r="O39" s="74"/>
      <c r="P39" s="69"/>
      <c r="Q39" s="74"/>
      <c r="R39" s="75"/>
      <c r="S39" s="76"/>
    </row>
    <row r="40" spans="2:19" ht="15" x14ac:dyDescent="0.25">
      <c r="B40" s="65"/>
      <c r="C40" s="66"/>
      <c r="D40" s="109"/>
      <c r="E40" s="68"/>
      <c r="F40" s="77"/>
      <c r="G40" s="104"/>
      <c r="H40" s="121"/>
      <c r="I40" s="107"/>
      <c r="J40" s="69"/>
      <c r="K40" s="126"/>
      <c r="L40" s="116"/>
      <c r="M40" s="125"/>
      <c r="N40" s="71"/>
      <c r="O40" s="74"/>
      <c r="P40" s="69"/>
      <c r="Q40" s="74"/>
      <c r="R40" s="75"/>
      <c r="S40" s="76"/>
    </row>
    <row r="41" spans="2:19" ht="15" x14ac:dyDescent="0.25">
      <c r="B41" s="65"/>
      <c r="C41" s="78"/>
      <c r="D41" s="109"/>
      <c r="E41" s="68"/>
      <c r="F41" s="77"/>
      <c r="G41" s="105"/>
      <c r="H41" s="123"/>
      <c r="I41" s="107"/>
      <c r="J41" s="69"/>
      <c r="K41" s="126"/>
      <c r="L41" s="116"/>
      <c r="M41" s="125"/>
      <c r="N41" s="71"/>
      <c r="O41" s="72"/>
      <c r="P41" s="69"/>
      <c r="Q41" s="74"/>
      <c r="R41" s="75"/>
      <c r="S41" s="76"/>
    </row>
    <row r="42" spans="2:19" ht="15" x14ac:dyDescent="0.25">
      <c r="B42" s="65"/>
      <c r="C42" s="78"/>
      <c r="D42" s="109"/>
      <c r="E42" s="68"/>
      <c r="F42" s="77"/>
      <c r="G42" s="105"/>
      <c r="H42" s="122"/>
      <c r="I42" s="99"/>
      <c r="J42" s="69"/>
      <c r="K42" s="113"/>
      <c r="L42" s="116"/>
      <c r="M42" s="127"/>
      <c r="N42" s="71"/>
      <c r="O42" s="72"/>
      <c r="P42" s="69"/>
      <c r="Q42" s="74"/>
      <c r="R42" s="75"/>
      <c r="S42" s="76"/>
    </row>
    <row r="43" spans="2:19" x14ac:dyDescent="0.2">
      <c r="B43" s="91"/>
      <c r="C43" s="66"/>
      <c r="D43" s="109"/>
      <c r="E43" s="68"/>
      <c r="F43" s="77"/>
      <c r="G43" s="104"/>
      <c r="H43" s="121"/>
      <c r="I43" s="129"/>
      <c r="J43" s="80"/>
      <c r="K43" s="126"/>
      <c r="L43" s="116"/>
      <c r="M43" s="125"/>
      <c r="N43" s="71"/>
      <c r="O43" s="74"/>
      <c r="P43" s="69"/>
      <c r="Q43" s="74"/>
      <c r="R43" s="75"/>
      <c r="S43" s="76"/>
    </row>
    <row r="44" spans="2:19" ht="15" x14ac:dyDescent="0.25">
      <c r="B44" s="65"/>
      <c r="C44" s="78"/>
      <c r="D44" s="109"/>
      <c r="E44" s="68"/>
      <c r="F44" s="77"/>
      <c r="G44" s="105"/>
      <c r="H44" s="122"/>
      <c r="I44" s="99"/>
      <c r="J44" s="69"/>
      <c r="K44" s="113"/>
      <c r="L44" s="116"/>
      <c r="M44" s="127"/>
      <c r="N44" s="71"/>
      <c r="O44" s="74"/>
      <c r="P44" s="69"/>
      <c r="Q44" s="74"/>
      <c r="R44" s="75"/>
      <c r="S44" s="76"/>
    </row>
    <row r="45" spans="2:19" ht="15" x14ac:dyDescent="0.25">
      <c r="B45" s="65"/>
      <c r="C45" s="66"/>
      <c r="D45" s="109"/>
      <c r="E45" s="68"/>
      <c r="F45" s="77"/>
      <c r="G45" s="104"/>
      <c r="H45" s="121"/>
      <c r="I45" s="107"/>
      <c r="J45" s="69"/>
      <c r="K45" s="126"/>
      <c r="L45" s="116"/>
      <c r="M45" s="128"/>
      <c r="N45" s="71"/>
      <c r="O45" s="72"/>
      <c r="P45" s="69"/>
      <c r="Q45" s="74"/>
      <c r="R45" s="75"/>
      <c r="S45" s="76"/>
    </row>
    <row r="46" spans="2:19" ht="15" x14ac:dyDescent="0.25">
      <c r="B46" s="65"/>
      <c r="C46" s="78"/>
      <c r="D46" s="109"/>
      <c r="E46" s="68"/>
      <c r="F46" s="77"/>
      <c r="G46" s="105"/>
      <c r="H46" s="122"/>
      <c r="I46" s="99"/>
      <c r="J46" s="69"/>
      <c r="K46" s="113"/>
      <c r="L46" s="116"/>
      <c r="M46" s="128"/>
      <c r="N46" s="71"/>
      <c r="O46" s="72"/>
      <c r="P46" s="69"/>
      <c r="Q46" s="74"/>
      <c r="R46" s="75"/>
      <c r="S46" s="76"/>
    </row>
    <row r="47" spans="2:19" ht="15" x14ac:dyDescent="0.25">
      <c r="B47" s="65"/>
      <c r="C47" s="66"/>
      <c r="D47" s="109"/>
      <c r="E47" s="68"/>
      <c r="F47" s="77"/>
      <c r="G47" s="104"/>
      <c r="H47" s="121"/>
      <c r="I47" s="107"/>
      <c r="J47" s="69"/>
      <c r="K47" s="126"/>
      <c r="L47" s="116"/>
      <c r="M47" s="127"/>
      <c r="N47" s="71"/>
      <c r="O47" s="72"/>
      <c r="P47" s="69"/>
      <c r="Q47" s="74"/>
      <c r="R47" s="75"/>
      <c r="S47" s="76"/>
    </row>
    <row r="48" spans="2:19" ht="15" x14ac:dyDescent="0.25">
      <c r="B48" s="65"/>
      <c r="C48" s="66"/>
      <c r="D48" s="109"/>
      <c r="E48" s="68"/>
      <c r="F48" s="77"/>
      <c r="G48" s="104"/>
      <c r="H48" s="121"/>
      <c r="I48" s="107"/>
      <c r="J48" s="69"/>
      <c r="K48" s="126"/>
      <c r="L48" s="116"/>
      <c r="M48" s="127"/>
      <c r="N48" s="71"/>
      <c r="O48" s="72"/>
      <c r="P48" s="69"/>
      <c r="Q48" s="74"/>
      <c r="R48" s="75"/>
      <c r="S48" s="76"/>
    </row>
    <row r="49" spans="2:19" ht="15" x14ac:dyDescent="0.25">
      <c r="B49" s="65"/>
      <c r="C49" s="66"/>
      <c r="D49" s="109"/>
      <c r="E49" s="68"/>
      <c r="F49" s="77"/>
      <c r="G49" s="104"/>
      <c r="H49" s="121"/>
      <c r="I49" s="107"/>
      <c r="J49" s="69"/>
      <c r="K49" s="126"/>
      <c r="L49" s="116"/>
      <c r="M49" s="127"/>
      <c r="N49" s="71"/>
      <c r="O49" s="72"/>
      <c r="P49" s="69"/>
      <c r="Q49" s="74"/>
      <c r="R49" s="75"/>
      <c r="S49" s="76"/>
    </row>
    <row r="50" spans="2:19" ht="15" x14ac:dyDescent="0.25">
      <c r="B50" s="65"/>
      <c r="C50" s="66"/>
      <c r="D50" s="109"/>
      <c r="E50" s="68"/>
      <c r="F50" s="77"/>
      <c r="G50" s="104"/>
      <c r="H50" s="121"/>
      <c r="I50" s="107"/>
      <c r="J50" s="69"/>
      <c r="K50" s="126"/>
      <c r="L50" s="116"/>
      <c r="M50" s="127"/>
      <c r="N50" s="71"/>
      <c r="O50" s="72"/>
      <c r="P50" s="69"/>
      <c r="Q50" s="74"/>
      <c r="R50" s="75"/>
      <c r="S50" s="76"/>
    </row>
    <row r="51" spans="2:19" ht="15" x14ac:dyDescent="0.25">
      <c r="B51" s="65"/>
      <c r="C51" s="78"/>
      <c r="D51" s="109"/>
      <c r="E51" s="68"/>
      <c r="F51" s="77"/>
      <c r="G51" s="105"/>
      <c r="H51" s="122"/>
      <c r="I51" s="99"/>
      <c r="J51" s="69"/>
      <c r="K51" s="113"/>
      <c r="L51" s="116"/>
      <c r="M51" s="127"/>
      <c r="N51" s="71"/>
      <c r="O51" s="74"/>
      <c r="P51" s="69"/>
      <c r="Q51" s="74"/>
      <c r="R51" s="75"/>
      <c r="S51" s="76"/>
    </row>
    <row r="52" spans="2:19" ht="15" x14ac:dyDescent="0.25">
      <c r="B52" s="65"/>
      <c r="C52" s="78"/>
      <c r="D52" s="109"/>
      <c r="E52" s="68"/>
      <c r="F52" s="77"/>
      <c r="G52" s="105"/>
      <c r="H52" s="122"/>
      <c r="I52" s="99"/>
      <c r="J52" s="69"/>
      <c r="K52" s="113"/>
      <c r="L52" s="116"/>
      <c r="M52" s="127"/>
      <c r="N52" s="71"/>
      <c r="O52" s="72"/>
      <c r="P52" s="69"/>
      <c r="Q52" s="74"/>
      <c r="R52" s="75"/>
      <c r="S52" s="76"/>
    </row>
    <row r="53" spans="2:19" ht="15" x14ac:dyDescent="0.25">
      <c r="B53" s="65"/>
      <c r="C53" s="78"/>
      <c r="D53" s="109"/>
      <c r="E53" s="68"/>
      <c r="F53" s="77"/>
      <c r="G53" s="105"/>
      <c r="H53" s="122"/>
      <c r="I53" s="99"/>
      <c r="J53" s="69"/>
      <c r="K53" s="113"/>
      <c r="L53" s="116"/>
      <c r="M53" s="127"/>
      <c r="N53" s="71"/>
      <c r="O53" s="74"/>
      <c r="P53" s="69"/>
      <c r="Q53" s="74"/>
      <c r="R53" s="75"/>
      <c r="S53" s="76"/>
    </row>
    <row r="54" spans="2:19" ht="15" x14ac:dyDescent="0.25">
      <c r="B54" s="65"/>
      <c r="C54" s="78"/>
      <c r="D54" s="109"/>
      <c r="E54" s="68"/>
      <c r="F54" s="77"/>
      <c r="G54" s="105"/>
      <c r="H54" s="122"/>
      <c r="I54" s="99"/>
      <c r="J54" s="69"/>
      <c r="K54" s="113"/>
      <c r="L54" s="116"/>
      <c r="M54" s="127"/>
      <c r="N54" s="71"/>
      <c r="O54" s="74"/>
      <c r="P54" s="69"/>
      <c r="Q54" s="74"/>
      <c r="R54" s="75"/>
      <c r="S54" s="76"/>
    </row>
    <row r="55" spans="2:19" ht="15" x14ac:dyDescent="0.25">
      <c r="B55" s="91"/>
      <c r="C55" s="66"/>
      <c r="D55" s="109"/>
      <c r="E55" s="68"/>
      <c r="F55" s="77"/>
      <c r="G55" s="104"/>
      <c r="H55" s="121"/>
      <c r="I55" s="107"/>
      <c r="J55" s="69"/>
      <c r="K55" s="126"/>
      <c r="L55" s="116"/>
      <c r="M55" s="125"/>
      <c r="N55" s="71"/>
      <c r="O55" s="74"/>
      <c r="P55" s="69"/>
      <c r="Q55" s="74"/>
      <c r="R55" s="75"/>
      <c r="S55" s="76"/>
    </row>
    <row r="56" spans="2:19" ht="15" x14ac:dyDescent="0.25">
      <c r="B56" s="91"/>
      <c r="C56" s="66"/>
      <c r="D56" s="109"/>
      <c r="E56" s="68"/>
      <c r="F56" s="77"/>
      <c r="G56" s="104"/>
      <c r="H56" s="121"/>
      <c r="I56" s="107"/>
      <c r="J56" s="79"/>
      <c r="K56" s="126"/>
      <c r="L56" s="115"/>
      <c r="M56" s="125"/>
      <c r="N56" s="71"/>
      <c r="O56" s="74"/>
      <c r="P56" s="69"/>
      <c r="Q56" s="74"/>
      <c r="R56" s="75"/>
      <c r="S56" s="76"/>
    </row>
    <row r="57" spans="2:19" ht="15" x14ac:dyDescent="0.25">
      <c r="B57" s="91"/>
      <c r="C57" s="66"/>
      <c r="D57" s="109"/>
      <c r="E57" s="68"/>
      <c r="F57" s="77"/>
      <c r="G57" s="104"/>
      <c r="H57" s="121"/>
      <c r="I57" s="107"/>
      <c r="J57" s="69"/>
      <c r="K57" s="126"/>
      <c r="L57" s="116"/>
      <c r="M57" s="125"/>
      <c r="N57" s="71"/>
      <c r="O57" s="74"/>
      <c r="P57" s="69"/>
      <c r="Q57" s="74"/>
      <c r="R57" s="75"/>
      <c r="S57" s="76"/>
    </row>
    <row r="58" spans="2:19" ht="15" x14ac:dyDescent="0.25">
      <c r="B58" s="91"/>
      <c r="C58" s="66"/>
      <c r="D58" s="109"/>
      <c r="E58" s="68"/>
      <c r="F58" s="77"/>
      <c r="G58" s="104"/>
      <c r="H58" s="121"/>
      <c r="I58" s="107"/>
      <c r="J58" s="69"/>
      <c r="K58" s="126"/>
      <c r="L58" s="116"/>
      <c r="M58" s="125"/>
      <c r="N58" s="71"/>
      <c r="O58" s="74"/>
      <c r="P58" s="69"/>
      <c r="Q58" s="74"/>
      <c r="R58" s="75"/>
      <c r="S58" s="76"/>
    </row>
    <row r="59" spans="2:19" ht="15" x14ac:dyDescent="0.25">
      <c r="B59" s="91"/>
      <c r="C59" s="66"/>
      <c r="D59" s="109"/>
      <c r="E59" s="68"/>
      <c r="F59" s="77"/>
      <c r="G59" s="104"/>
      <c r="H59" s="121"/>
      <c r="I59" s="107"/>
      <c r="J59" s="79"/>
      <c r="K59" s="126"/>
      <c r="L59" s="115"/>
      <c r="M59" s="125"/>
      <c r="N59" s="71"/>
      <c r="O59" s="74"/>
      <c r="P59" s="69"/>
      <c r="Q59" s="74"/>
      <c r="R59" s="75"/>
      <c r="S59" s="76"/>
    </row>
    <row r="60" spans="2:19" ht="15" x14ac:dyDescent="0.25">
      <c r="B60" s="65"/>
      <c r="C60" s="66"/>
      <c r="D60" s="109"/>
      <c r="E60" s="68"/>
      <c r="F60" s="77"/>
      <c r="G60" s="104"/>
      <c r="H60" s="121"/>
      <c r="I60" s="107"/>
      <c r="J60" s="69"/>
      <c r="K60" s="126"/>
      <c r="L60" s="116"/>
      <c r="M60" s="125"/>
      <c r="N60" s="71"/>
      <c r="O60" s="74"/>
      <c r="P60" s="69"/>
      <c r="Q60" s="74"/>
      <c r="R60" s="75"/>
      <c r="S60" s="76"/>
    </row>
    <row r="61" spans="2:19" ht="15" x14ac:dyDescent="0.25">
      <c r="B61" s="65"/>
      <c r="C61" s="66"/>
      <c r="D61" s="109"/>
      <c r="E61" s="68"/>
      <c r="F61" s="77"/>
      <c r="G61" s="104"/>
      <c r="H61" s="121"/>
      <c r="I61" s="107"/>
      <c r="J61" s="69"/>
      <c r="K61" s="126"/>
      <c r="L61" s="116"/>
      <c r="M61" s="125"/>
      <c r="N61" s="71"/>
      <c r="O61" s="74"/>
      <c r="P61" s="69"/>
      <c r="Q61" s="74"/>
      <c r="R61" s="75"/>
      <c r="S61" s="76"/>
    </row>
    <row r="62" spans="2:19" ht="15" x14ac:dyDescent="0.25">
      <c r="B62" s="65"/>
      <c r="C62" s="66"/>
      <c r="D62" s="109"/>
      <c r="E62" s="68"/>
      <c r="F62" s="77"/>
      <c r="G62" s="104"/>
      <c r="H62" s="121"/>
      <c r="I62" s="107"/>
      <c r="J62" s="69"/>
      <c r="K62" s="126"/>
      <c r="L62" s="116"/>
      <c r="M62" s="125"/>
      <c r="N62" s="71"/>
      <c r="O62" s="74"/>
      <c r="P62" s="69"/>
      <c r="Q62" s="74"/>
      <c r="R62" s="75"/>
      <c r="S62" s="76"/>
    </row>
    <row r="63" spans="2:19" ht="15" x14ac:dyDescent="0.25">
      <c r="B63" s="65"/>
      <c r="C63" s="66"/>
      <c r="D63" s="109"/>
      <c r="E63" s="68"/>
      <c r="F63" s="77"/>
      <c r="G63" s="104"/>
      <c r="H63" s="121"/>
      <c r="I63" s="107"/>
      <c r="J63" s="69"/>
      <c r="K63" s="126"/>
      <c r="L63" s="116"/>
      <c r="M63" s="125"/>
      <c r="N63" s="71"/>
      <c r="O63" s="74"/>
      <c r="P63" s="69"/>
      <c r="Q63" s="74"/>
      <c r="R63" s="75"/>
      <c r="S63" s="76"/>
    </row>
    <row r="64" spans="2:19" ht="15" x14ac:dyDescent="0.25">
      <c r="B64" s="65"/>
      <c r="C64" s="66"/>
      <c r="D64" s="109"/>
      <c r="E64" s="68"/>
      <c r="F64" s="77"/>
      <c r="G64" s="104"/>
      <c r="H64" s="121"/>
      <c r="I64" s="107"/>
      <c r="J64" s="69"/>
      <c r="K64" s="126"/>
      <c r="L64" s="116"/>
      <c r="M64" s="125"/>
      <c r="N64" s="71"/>
      <c r="O64" s="72"/>
      <c r="P64" s="69"/>
      <c r="Q64" s="74"/>
      <c r="R64" s="75"/>
      <c r="S64" s="76"/>
    </row>
    <row r="65" spans="2:19" ht="15" x14ac:dyDescent="0.25">
      <c r="B65" s="65"/>
      <c r="C65" s="78"/>
      <c r="D65" s="109"/>
      <c r="E65" s="68"/>
      <c r="F65" s="77"/>
      <c r="G65" s="105"/>
      <c r="H65" s="122"/>
      <c r="I65" s="107"/>
      <c r="J65" s="69"/>
      <c r="K65" s="126"/>
      <c r="L65" s="116"/>
      <c r="M65" s="125"/>
      <c r="N65" s="71"/>
      <c r="O65" s="74"/>
      <c r="P65" s="69"/>
      <c r="Q65" s="74"/>
      <c r="R65" s="75"/>
      <c r="S65" s="76"/>
    </row>
    <row r="66" spans="2:19" ht="15" x14ac:dyDescent="0.25">
      <c r="B66" s="65"/>
      <c r="C66" s="66"/>
      <c r="D66" s="109"/>
      <c r="E66" s="68"/>
      <c r="F66" s="77"/>
      <c r="G66" s="104"/>
      <c r="H66" s="121"/>
      <c r="I66" s="107"/>
      <c r="J66" s="69"/>
      <c r="K66" s="126"/>
      <c r="L66" s="116"/>
      <c r="M66" s="125"/>
      <c r="N66" s="71"/>
      <c r="O66" s="72"/>
      <c r="P66" s="69"/>
      <c r="Q66" s="74"/>
      <c r="R66" s="75"/>
      <c r="S66" s="76"/>
    </row>
    <row r="67" spans="2:19" ht="15" x14ac:dyDescent="0.25">
      <c r="B67" s="65"/>
      <c r="C67" s="66"/>
      <c r="D67" s="109"/>
      <c r="E67" s="68"/>
      <c r="F67" s="77"/>
      <c r="G67" s="104"/>
      <c r="H67" s="123"/>
      <c r="I67" s="107"/>
      <c r="J67" s="69"/>
      <c r="K67" s="126"/>
      <c r="L67" s="116"/>
      <c r="M67" s="125"/>
      <c r="N67" s="50"/>
      <c r="O67" s="47"/>
      <c r="P67" s="49"/>
      <c r="Q67" s="51"/>
      <c r="R67" s="46"/>
      <c r="S67" s="44"/>
    </row>
    <row r="68" spans="2:19" ht="15" x14ac:dyDescent="0.25">
      <c r="B68" s="65"/>
      <c r="C68" s="66"/>
      <c r="D68" s="109"/>
      <c r="E68" s="68"/>
      <c r="F68" s="77"/>
      <c r="G68" s="104"/>
      <c r="H68" s="121"/>
      <c r="I68" s="107"/>
      <c r="J68" s="69"/>
      <c r="K68" s="126"/>
      <c r="L68" s="116"/>
      <c r="M68" s="125"/>
      <c r="N68" s="59"/>
      <c r="O68" s="61"/>
      <c r="P68" s="62"/>
      <c r="Q68" s="61"/>
      <c r="R68" s="46"/>
      <c r="S68" s="44"/>
    </row>
    <row r="69" spans="2:19" ht="15" x14ac:dyDescent="0.25">
      <c r="B69" s="65"/>
      <c r="C69" s="66"/>
      <c r="D69" s="109"/>
      <c r="E69" s="68"/>
      <c r="F69" s="77"/>
      <c r="G69" s="104"/>
      <c r="H69" s="121"/>
      <c r="I69" s="107"/>
      <c r="J69" s="69"/>
      <c r="K69" s="126"/>
      <c r="L69" s="116"/>
      <c r="M69" s="125"/>
      <c r="N69" s="50"/>
      <c r="O69" s="47"/>
      <c r="P69" s="49"/>
      <c r="Q69" s="51"/>
      <c r="R69" s="46"/>
      <c r="S69" s="44"/>
    </row>
    <row r="70" spans="2:19" ht="15" x14ac:dyDescent="0.25">
      <c r="B70" s="65"/>
      <c r="C70" s="78"/>
      <c r="D70" s="109"/>
      <c r="E70" s="68"/>
      <c r="F70" s="77"/>
      <c r="G70" s="105"/>
      <c r="H70" s="122"/>
      <c r="I70" s="107"/>
      <c r="J70" s="69"/>
      <c r="K70" s="126"/>
      <c r="L70" s="116"/>
      <c r="M70" s="125"/>
      <c r="N70" s="50"/>
      <c r="O70" s="47"/>
      <c r="P70" s="49"/>
      <c r="Q70" s="51"/>
      <c r="R70" s="46"/>
      <c r="S70" s="44"/>
    </row>
    <row r="71" spans="2:19" ht="15" x14ac:dyDescent="0.25">
      <c r="B71" s="65"/>
      <c r="C71" s="78"/>
      <c r="D71" s="109"/>
      <c r="E71" s="68"/>
      <c r="F71" s="77"/>
      <c r="G71" s="105"/>
      <c r="H71" s="122"/>
      <c r="I71" s="99"/>
      <c r="J71" s="69"/>
      <c r="K71" s="113"/>
      <c r="L71" s="116"/>
      <c r="M71" s="127"/>
      <c r="N71" s="50"/>
      <c r="O71" s="47"/>
      <c r="P71" s="49"/>
      <c r="Q71" s="51"/>
      <c r="R71" s="46"/>
      <c r="S71" s="44"/>
    </row>
    <row r="72" spans="2:19" ht="15" x14ac:dyDescent="0.25">
      <c r="B72" s="91"/>
      <c r="C72" s="66"/>
      <c r="D72" s="109"/>
      <c r="E72" s="68"/>
      <c r="F72" s="77"/>
      <c r="G72" s="104"/>
      <c r="H72" s="121"/>
      <c r="I72" s="107"/>
      <c r="J72" s="69"/>
      <c r="K72" s="126"/>
      <c r="L72" s="116"/>
      <c r="M72" s="125"/>
      <c r="N72" s="50"/>
      <c r="O72" s="47"/>
      <c r="P72" s="49"/>
      <c r="Q72" s="51"/>
      <c r="R72" s="46"/>
      <c r="S72" s="44"/>
    </row>
    <row r="73" spans="2:19" ht="15" x14ac:dyDescent="0.25">
      <c r="B73" s="65"/>
      <c r="C73" s="78"/>
      <c r="D73" s="109"/>
      <c r="E73" s="68"/>
      <c r="F73" s="77"/>
      <c r="G73" s="105"/>
      <c r="H73" s="122"/>
      <c r="I73" s="99"/>
      <c r="J73" s="69"/>
      <c r="K73" s="113"/>
      <c r="L73" s="116"/>
      <c r="M73" s="127"/>
      <c r="N73" s="50"/>
      <c r="O73" s="47"/>
      <c r="P73" s="49"/>
      <c r="Q73" s="51"/>
      <c r="R73" s="46"/>
      <c r="S73" s="44"/>
    </row>
    <row r="74" spans="2:19" ht="15" x14ac:dyDescent="0.25">
      <c r="B74" s="91"/>
      <c r="C74" s="66"/>
      <c r="D74" s="109"/>
      <c r="E74" s="68"/>
      <c r="F74" s="77"/>
      <c r="G74" s="104"/>
      <c r="H74" s="121"/>
      <c r="I74" s="107"/>
      <c r="J74" s="69"/>
      <c r="K74" s="120"/>
      <c r="L74" s="116"/>
      <c r="M74" s="124"/>
      <c r="N74" s="50"/>
      <c r="O74" s="47"/>
      <c r="P74" s="49"/>
      <c r="Q74" s="51"/>
      <c r="R74" s="46"/>
      <c r="S74" s="44"/>
    </row>
    <row r="75" spans="2:19" ht="15" x14ac:dyDescent="0.25">
      <c r="B75" s="91"/>
      <c r="C75" s="66"/>
      <c r="D75" s="109"/>
      <c r="E75" s="68"/>
      <c r="F75" s="77"/>
      <c r="G75" s="104"/>
      <c r="H75" s="121"/>
      <c r="I75" s="107"/>
      <c r="J75" s="69"/>
      <c r="K75" s="120"/>
      <c r="L75" s="116"/>
      <c r="M75" s="124"/>
      <c r="N75" s="50"/>
      <c r="O75" s="47"/>
      <c r="P75" s="49"/>
      <c r="Q75" s="51"/>
      <c r="R75" s="46"/>
      <c r="S75" s="44"/>
    </row>
    <row r="76" spans="2:19" ht="15" x14ac:dyDescent="0.25">
      <c r="B76" s="91"/>
      <c r="C76" s="66"/>
      <c r="D76" s="109"/>
      <c r="E76" s="68"/>
      <c r="F76" s="77"/>
      <c r="G76" s="104"/>
      <c r="H76" s="121"/>
      <c r="I76" s="107"/>
      <c r="J76" s="69"/>
      <c r="K76" s="120"/>
      <c r="L76" s="116"/>
      <c r="M76" s="124"/>
      <c r="N76" s="50"/>
      <c r="O76" s="47"/>
      <c r="P76" s="49"/>
      <c r="Q76" s="51"/>
      <c r="R76" s="46"/>
      <c r="S76" s="44"/>
    </row>
    <row r="77" spans="2:19" ht="15" x14ac:dyDescent="0.25">
      <c r="B77" s="91"/>
      <c r="C77" s="66"/>
      <c r="D77" s="109"/>
      <c r="E77" s="68"/>
      <c r="F77" s="68"/>
      <c r="G77" s="104"/>
      <c r="H77" s="121"/>
      <c r="I77" s="107"/>
      <c r="J77" s="69"/>
      <c r="K77" s="120"/>
      <c r="L77" s="116"/>
      <c r="M77" s="124"/>
      <c r="N77" s="59"/>
      <c r="O77" s="61"/>
      <c r="P77" s="62"/>
      <c r="Q77" s="61"/>
      <c r="R77" s="46"/>
      <c r="S77" s="44"/>
    </row>
    <row r="78" spans="2:19" ht="15" x14ac:dyDescent="0.25">
      <c r="B78" s="91"/>
      <c r="C78" s="66"/>
      <c r="D78" s="109"/>
      <c r="E78" s="68"/>
      <c r="F78" s="77"/>
      <c r="G78" s="104"/>
      <c r="H78" s="123"/>
      <c r="I78" s="107"/>
      <c r="J78" s="69"/>
      <c r="K78" s="120"/>
      <c r="L78" s="116"/>
      <c r="M78" s="124"/>
      <c r="N78" s="59"/>
      <c r="O78" s="61"/>
      <c r="P78" s="62"/>
      <c r="Q78" s="61"/>
      <c r="R78" s="46"/>
      <c r="S78" s="44"/>
    </row>
    <row r="79" spans="2:19" ht="15" x14ac:dyDescent="0.25">
      <c r="B79" s="65"/>
      <c r="C79" s="78"/>
      <c r="D79" s="109"/>
      <c r="E79" s="68"/>
      <c r="F79" s="77"/>
      <c r="G79" s="105"/>
      <c r="H79" s="122"/>
      <c r="I79" s="99"/>
      <c r="J79" s="69"/>
      <c r="K79" s="119"/>
      <c r="L79" s="116"/>
      <c r="M79" s="119"/>
      <c r="N79" s="59"/>
      <c r="O79" s="61"/>
      <c r="P79" s="62"/>
      <c r="Q79" s="61"/>
      <c r="R79" s="46"/>
      <c r="S79" s="44"/>
    </row>
    <row r="80" spans="2:19" ht="15" x14ac:dyDescent="0.25">
      <c r="B80" s="91"/>
      <c r="C80" s="66"/>
      <c r="D80" s="109"/>
      <c r="E80" s="68"/>
      <c r="F80" s="77"/>
      <c r="G80" s="104"/>
      <c r="H80" s="121"/>
      <c r="I80" s="107"/>
      <c r="J80" s="69"/>
      <c r="K80" s="120"/>
      <c r="L80" s="116"/>
      <c r="M80" s="124"/>
      <c r="N80" s="59"/>
      <c r="O80" s="61"/>
      <c r="P80" s="62"/>
      <c r="Q80" s="61"/>
      <c r="R80" s="46"/>
      <c r="S80" s="44"/>
    </row>
    <row r="81" spans="2:19" ht="15" x14ac:dyDescent="0.25">
      <c r="B81" s="65"/>
      <c r="C81" s="78"/>
      <c r="D81" s="109"/>
      <c r="E81" s="68"/>
      <c r="F81" s="77"/>
      <c r="G81" s="105"/>
      <c r="H81" s="122"/>
      <c r="I81" s="99"/>
      <c r="J81" s="69"/>
      <c r="K81" s="119"/>
      <c r="L81" s="116"/>
      <c r="M81" s="119"/>
      <c r="N81" s="59"/>
      <c r="O81" s="61"/>
      <c r="P81" s="62"/>
      <c r="Q81" s="61"/>
      <c r="R81" s="46"/>
      <c r="S81" s="44"/>
    </row>
    <row r="82" spans="2:19" ht="15" x14ac:dyDescent="0.25">
      <c r="B82" s="65"/>
      <c r="C82" s="78"/>
      <c r="D82" s="109"/>
      <c r="E82" s="68"/>
      <c r="F82" s="77"/>
      <c r="G82" s="105"/>
      <c r="H82" s="122"/>
      <c r="I82" s="99"/>
      <c r="J82" s="69"/>
      <c r="K82" s="118"/>
      <c r="L82" s="116"/>
      <c r="M82" s="119"/>
      <c r="N82" s="59"/>
      <c r="O82" s="61"/>
      <c r="P82" s="62"/>
      <c r="Q82" s="61"/>
      <c r="R82" s="46"/>
      <c r="S82" s="44"/>
    </row>
    <row r="83" spans="2:19" ht="15" x14ac:dyDescent="0.25">
      <c r="B83" s="65"/>
      <c r="C83" s="66"/>
      <c r="D83" s="109"/>
      <c r="E83" s="68"/>
      <c r="F83" s="77"/>
      <c r="G83" s="104"/>
      <c r="H83" s="121"/>
      <c r="I83" s="107"/>
      <c r="J83" s="69"/>
      <c r="K83" s="118"/>
      <c r="L83" s="116"/>
      <c r="M83" s="119"/>
      <c r="N83" s="59"/>
      <c r="O83" s="61"/>
      <c r="P83" s="62"/>
      <c r="Q83" s="61"/>
      <c r="R83" s="46"/>
      <c r="S83" s="44"/>
    </row>
    <row r="84" spans="2:19" ht="15" x14ac:dyDescent="0.25">
      <c r="B84" s="65"/>
      <c r="C84" s="78"/>
      <c r="D84" s="109"/>
      <c r="E84" s="68"/>
      <c r="F84" s="77"/>
      <c r="G84" s="105"/>
      <c r="H84" s="122"/>
      <c r="I84" s="99"/>
      <c r="J84" s="69"/>
      <c r="K84" s="119"/>
      <c r="L84" s="116"/>
      <c r="M84" s="119"/>
      <c r="N84" s="59"/>
      <c r="O84" s="61"/>
      <c r="P84" s="62"/>
      <c r="Q84" s="61"/>
      <c r="R84" s="46"/>
      <c r="S84" s="44"/>
    </row>
    <row r="85" spans="2:19" ht="15" x14ac:dyDescent="0.25">
      <c r="B85" s="65"/>
      <c r="C85" s="78"/>
      <c r="D85" s="109"/>
      <c r="E85" s="68"/>
      <c r="F85" s="77"/>
      <c r="G85" s="105"/>
      <c r="H85" s="122"/>
      <c r="I85" s="99"/>
      <c r="J85" s="69"/>
      <c r="K85" s="119"/>
      <c r="L85" s="116"/>
      <c r="M85" s="119"/>
      <c r="N85" s="59"/>
      <c r="O85" s="61"/>
      <c r="P85" s="62"/>
      <c r="Q85" s="61"/>
      <c r="R85" s="46"/>
      <c r="S85" s="44"/>
    </row>
    <row r="86" spans="2:19" ht="15" x14ac:dyDescent="0.25">
      <c r="B86" s="65"/>
      <c r="C86" s="78"/>
      <c r="D86" s="109"/>
      <c r="E86" s="68"/>
      <c r="F86" s="77"/>
      <c r="G86" s="105"/>
      <c r="H86" s="122"/>
      <c r="I86" s="99"/>
      <c r="J86" s="69"/>
      <c r="K86" s="119"/>
      <c r="L86" s="116"/>
      <c r="M86" s="119"/>
      <c r="N86" s="50"/>
      <c r="O86" s="47"/>
      <c r="P86" s="49"/>
      <c r="Q86" s="51"/>
      <c r="R86" s="46"/>
      <c r="S86" s="44"/>
    </row>
    <row r="87" spans="2:19" ht="15" x14ac:dyDescent="0.25">
      <c r="B87" s="65"/>
      <c r="C87" s="66"/>
      <c r="D87" s="109"/>
      <c r="E87" s="68"/>
      <c r="F87" s="68"/>
      <c r="G87" s="104"/>
      <c r="H87" s="121"/>
      <c r="I87" s="107"/>
      <c r="J87" s="69"/>
      <c r="K87" s="120"/>
      <c r="L87" s="116"/>
      <c r="M87" s="124"/>
      <c r="N87" s="59"/>
      <c r="O87" s="61"/>
      <c r="P87" s="62"/>
      <c r="Q87" s="61"/>
      <c r="R87" s="46"/>
      <c r="S87" s="44"/>
    </row>
    <row r="88" spans="2:19" ht="15" x14ac:dyDescent="0.25">
      <c r="B88" s="65"/>
      <c r="C88" s="78"/>
      <c r="D88" s="109"/>
      <c r="E88" s="68"/>
      <c r="F88" s="77"/>
      <c r="G88" s="105"/>
      <c r="H88" s="122"/>
      <c r="I88" s="99"/>
      <c r="J88" s="69"/>
      <c r="K88" s="120"/>
      <c r="L88" s="116"/>
      <c r="M88" s="124"/>
      <c r="N88" s="59"/>
      <c r="O88" s="61"/>
      <c r="P88" s="62"/>
      <c r="Q88" s="61"/>
      <c r="R88" s="46"/>
      <c r="S88" s="44"/>
    </row>
    <row r="89" spans="2:19" ht="15" x14ac:dyDescent="0.25">
      <c r="B89" s="65"/>
      <c r="C89" s="66"/>
      <c r="D89" s="109"/>
      <c r="E89" s="68"/>
      <c r="F89" s="77"/>
      <c r="G89" s="104"/>
      <c r="H89" s="123"/>
      <c r="I89" s="107"/>
      <c r="J89" s="69"/>
      <c r="K89" s="120"/>
      <c r="L89" s="116"/>
      <c r="M89" s="124"/>
      <c r="N89" s="59"/>
      <c r="O89" s="61"/>
      <c r="P89" s="62"/>
      <c r="Q89" s="61"/>
      <c r="R89" s="46"/>
      <c r="S89" s="44"/>
    </row>
    <row r="90" spans="2:19" ht="15" x14ac:dyDescent="0.25">
      <c r="B90" s="65"/>
      <c r="C90" s="66"/>
      <c r="D90" s="109"/>
      <c r="E90" s="68"/>
      <c r="F90" s="77"/>
      <c r="G90" s="104"/>
      <c r="H90" s="121"/>
      <c r="I90" s="107"/>
      <c r="J90" s="69"/>
      <c r="K90" s="120"/>
      <c r="L90" s="116"/>
      <c r="M90" s="124"/>
      <c r="N90" s="50"/>
      <c r="O90" s="47"/>
      <c r="P90" s="49"/>
      <c r="Q90" s="51"/>
      <c r="R90" s="46"/>
      <c r="S90" s="44"/>
    </row>
    <row r="91" spans="2:19" ht="15" x14ac:dyDescent="0.25">
      <c r="B91" s="65"/>
      <c r="C91" s="66"/>
      <c r="D91" s="109"/>
      <c r="E91" s="68"/>
      <c r="F91" s="77"/>
      <c r="G91" s="104"/>
      <c r="H91" s="121"/>
      <c r="I91" s="107"/>
      <c r="J91" s="69"/>
      <c r="K91" s="120"/>
      <c r="L91" s="116"/>
      <c r="M91" s="124"/>
      <c r="N91" s="59"/>
      <c r="O91" s="61"/>
      <c r="P91" s="62"/>
      <c r="Q91" s="61"/>
      <c r="R91" s="46"/>
      <c r="S91" s="44"/>
    </row>
    <row r="92" spans="2:19" ht="15" x14ac:dyDescent="0.25">
      <c r="B92" s="65"/>
      <c r="C92" s="66"/>
      <c r="D92" s="109"/>
      <c r="E92" s="68"/>
      <c r="F92" s="77"/>
      <c r="G92" s="104"/>
      <c r="H92" s="123"/>
      <c r="I92" s="107"/>
      <c r="J92" s="69"/>
      <c r="K92" s="120"/>
      <c r="L92" s="116"/>
      <c r="M92" s="124"/>
      <c r="N92" s="50"/>
      <c r="O92" s="47"/>
      <c r="P92" s="49"/>
      <c r="Q92" s="51"/>
      <c r="R92" s="46"/>
      <c r="S92" s="44"/>
    </row>
    <row r="93" spans="2:19" ht="15" x14ac:dyDescent="0.25">
      <c r="B93" s="65"/>
      <c r="C93" s="66"/>
      <c r="D93" s="109"/>
      <c r="E93" s="68"/>
      <c r="F93" s="77"/>
      <c r="G93" s="105"/>
      <c r="H93" s="123"/>
      <c r="I93" s="107"/>
      <c r="J93" s="69"/>
      <c r="K93" s="120"/>
      <c r="L93" s="116"/>
      <c r="M93" s="124"/>
      <c r="N93" s="50"/>
      <c r="O93" s="47"/>
      <c r="P93" s="49"/>
      <c r="Q93" s="51"/>
      <c r="R93" s="46"/>
      <c r="S93" s="44"/>
    </row>
    <row r="94" spans="2:19" ht="15" x14ac:dyDescent="0.25">
      <c r="B94" s="91"/>
      <c r="C94" s="66"/>
      <c r="D94" s="109"/>
      <c r="E94" s="68"/>
      <c r="F94" s="77"/>
      <c r="G94" s="104"/>
      <c r="H94" s="123"/>
      <c r="I94" s="107"/>
      <c r="J94" s="69"/>
      <c r="K94" s="120"/>
      <c r="L94" s="116"/>
      <c r="M94" s="124"/>
      <c r="N94" s="50"/>
      <c r="O94" s="47"/>
      <c r="P94" s="49"/>
      <c r="Q94" s="51"/>
      <c r="R94" s="46"/>
      <c r="S94" s="44"/>
    </row>
    <row r="95" spans="2:19" ht="15" x14ac:dyDescent="0.25">
      <c r="B95" s="91"/>
      <c r="C95" s="66"/>
      <c r="D95" s="109"/>
      <c r="E95" s="68"/>
      <c r="F95" s="77"/>
      <c r="G95" s="104"/>
      <c r="H95" s="123"/>
      <c r="I95" s="107"/>
      <c r="J95" s="69"/>
      <c r="K95" s="120"/>
      <c r="L95" s="116"/>
      <c r="M95" s="124"/>
      <c r="N95" s="59"/>
      <c r="O95" s="61"/>
      <c r="P95" s="62"/>
      <c r="Q95" s="61"/>
      <c r="R95" s="46"/>
      <c r="S95" s="44"/>
    </row>
    <row r="96" spans="2:19" ht="15" x14ac:dyDescent="0.25">
      <c r="B96" s="91"/>
      <c r="C96" s="78"/>
      <c r="D96" s="109"/>
      <c r="E96" s="68"/>
      <c r="F96" s="77"/>
      <c r="G96" s="105"/>
      <c r="H96" s="122"/>
      <c r="I96" s="99"/>
      <c r="J96" s="69"/>
      <c r="K96" s="120"/>
      <c r="L96" s="116"/>
      <c r="M96" s="124"/>
      <c r="N96" s="59"/>
      <c r="O96" s="61"/>
      <c r="P96" s="62"/>
      <c r="Q96" s="61"/>
      <c r="R96" s="46"/>
      <c r="S96" s="44"/>
    </row>
    <row r="97" spans="2:19" ht="15" x14ac:dyDescent="0.25">
      <c r="B97" s="91"/>
      <c r="C97" s="66"/>
      <c r="D97" s="109"/>
      <c r="E97" s="68"/>
      <c r="F97" s="77"/>
      <c r="G97" s="104"/>
      <c r="H97" s="123"/>
      <c r="I97" s="107"/>
      <c r="J97" s="69"/>
      <c r="K97" s="120"/>
      <c r="L97" s="116"/>
      <c r="M97" s="124"/>
      <c r="N97" s="59"/>
      <c r="O97" s="61"/>
      <c r="P97" s="62"/>
      <c r="Q97" s="61"/>
      <c r="R97" s="46"/>
      <c r="S97" s="44"/>
    </row>
    <row r="98" spans="2:19" ht="15" x14ac:dyDescent="0.25">
      <c r="B98" s="91"/>
      <c r="C98" s="66"/>
      <c r="D98" s="109"/>
      <c r="E98" s="68"/>
      <c r="F98" s="77"/>
      <c r="G98" s="104"/>
      <c r="H98" s="123"/>
      <c r="I98" s="107"/>
      <c r="J98" s="69"/>
      <c r="K98" s="120"/>
      <c r="L98" s="116"/>
      <c r="M98" s="124"/>
      <c r="N98" s="50"/>
      <c r="O98" s="47"/>
      <c r="P98" s="49"/>
      <c r="Q98" s="51"/>
      <c r="R98" s="46"/>
      <c r="S98" s="44"/>
    </row>
    <row r="99" spans="2:19" ht="15" x14ac:dyDescent="0.25">
      <c r="B99" s="91"/>
      <c r="C99" s="66"/>
      <c r="D99" s="109"/>
      <c r="E99" s="68"/>
      <c r="F99" s="77"/>
      <c r="G99" s="104"/>
      <c r="H99" s="121"/>
      <c r="I99" s="107"/>
      <c r="J99" s="69"/>
      <c r="K99" s="120"/>
      <c r="L99" s="116"/>
      <c r="M99" s="124"/>
      <c r="N99" s="50"/>
      <c r="O99" s="47"/>
      <c r="P99" s="49"/>
      <c r="Q99" s="51"/>
      <c r="R99" s="46"/>
      <c r="S99" s="44"/>
    </row>
    <row r="100" spans="2:19" ht="15" x14ac:dyDescent="0.25">
      <c r="B100" s="91"/>
      <c r="C100" s="66"/>
      <c r="D100" s="109"/>
      <c r="E100" s="68"/>
      <c r="F100" s="77"/>
      <c r="G100" s="104"/>
      <c r="H100" s="123"/>
      <c r="I100" s="107"/>
      <c r="J100" s="69"/>
      <c r="K100" s="120"/>
      <c r="L100" s="116"/>
      <c r="M100" s="124"/>
      <c r="N100" s="50"/>
      <c r="O100" s="47"/>
      <c r="P100" s="49"/>
      <c r="Q100" s="51"/>
      <c r="R100" s="46"/>
      <c r="S100" s="44"/>
    </row>
    <row r="101" spans="2:19" ht="15" x14ac:dyDescent="0.25">
      <c r="B101" s="91"/>
      <c r="C101" s="66"/>
      <c r="D101" s="109"/>
      <c r="E101" s="68"/>
      <c r="F101" s="77"/>
      <c r="G101" s="104"/>
      <c r="H101" s="121"/>
      <c r="I101" s="107"/>
      <c r="J101" s="69"/>
      <c r="K101" s="120"/>
      <c r="L101" s="116"/>
      <c r="M101" s="124"/>
      <c r="N101" s="59"/>
      <c r="O101" s="61"/>
      <c r="P101" s="62"/>
      <c r="Q101" s="61"/>
      <c r="R101" s="46"/>
      <c r="S101" s="44"/>
    </row>
    <row r="102" spans="2:19" ht="15" x14ac:dyDescent="0.25">
      <c r="B102" s="91"/>
      <c r="C102" s="66"/>
      <c r="D102" s="109"/>
      <c r="E102" s="68"/>
      <c r="F102" s="77"/>
      <c r="G102" s="104"/>
      <c r="H102" s="121"/>
      <c r="I102" s="107"/>
      <c r="J102" s="69"/>
      <c r="K102" s="120"/>
      <c r="L102" s="116"/>
      <c r="M102" s="124"/>
      <c r="N102" s="59"/>
      <c r="O102" s="61"/>
      <c r="P102" s="62"/>
      <c r="Q102" s="61"/>
      <c r="R102" s="46"/>
      <c r="S102" s="44"/>
    </row>
    <row r="103" spans="2:19" ht="15" x14ac:dyDescent="0.25">
      <c r="B103" s="91"/>
      <c r="C103" s="66"/>
      <c r="D103" s="109"/>
      <c r="E103" s="68"/>
      <c r="F103" s="77"/>
      <c r="G103" s="104"/>
      <c r="H103" s="121"/>
      <c r="I103" s="107"/>
      <c r="J103" s="69"/>
      <c r="K103" s="119"/>
      <c r="L103" s="116"/>
      <c r="M103" s="119"/>
      <c r="N103" s="59"/>
      <c r="O103" s="61"/>
      <c r="P103" s="62"/>
      <c r="Q103" s="61"/>
      <c r="R103" s="46"/>
      <c r="S103" s="44"/>
    </row>
    <row r="104" spans="2:19" ht="15" x14ac:dyDescent="0.25">
      <c r="B104" s="91"/>
      <c r="C104" s="66"/>
      <c r="D104" s="109"/>
      <c r="E104" s="68"/>
      <c r="F104" s="68"/>
      <c r="G104" s="104"/>
      <c r="H104" s="121"/>
      <c r="I104" s="107"/>
      <c r="J104" s="69"/>
      <c r="K104" s="118"/>
      <c r="L104" s="116"/>
      <c r="M104" s="119"/>
      <c r="N104" s="59"/>
      <c r="O104" s="61"/>
      <c r="P104" s="62"/>
      <c r="Q104" s="61"/>
      <c r="R104" s="46"/>
      <c r="S104" s="44"/>
    </row>
    <row r="105" spans="2:19" ht="15" x14ac:dyDescent="0.25">
      <c r="B105" s="65"/>
      <c r="C105" s="78"/>
      <c r="D105" s="109"/>
      <c r="E105" s="68"/>
      <c r="F105" s="77"/>
      <c r="G105" s="105"/>
      <c r="H105" s="122"/>
      <c r="I105" s="99"/>
      <c r="J105" s="69"/>
      <c r="K105" s="119"/>
      <c r="L105" s="116"/>
      <c r="M105" s="119"/>
      <c r="N105" s="59"/>
      <c r="O105" s="61"/>
      <c r="P105" s="62"/>
      <c r="Q105" s="61"/>
      <c r="R105" s="46"/>
      <c r="S105" s="44"/>
    </row>
    <row r="106" spans="2:19" ht="15" x14ac:dyDescent="0.25">
      <c r="B106" s="65"/>
      <c r="C106" s="78"/>
      <c r="D106" s="109"/>
      <c r="E106" s="68"/>
      <c r="F106" s="77"/>
      <c r="G106" s="105"/>
      <c r="H106" s="122"/>
      <c r="I106" s="99"/>
      <c r="J106" s="69"/>
      <c r="K106" s="119"/>
      <c r="L106" s="116"/>
      <c r="M106" s="119"/>
      <c r="N106" s="59"/>
      <c r="O106" s="61"/>
      <c r="P106" s="62"/>
      <c r="Q106" s="61"/>
      <c r="R106" s="46"/>
      <c r="S106" s="44"/>
    </row>
    <row r="107" spans="2:19" ht="15" x14ac:dyDescent="0.25">
      <c r="B107" s="65"/>
      <c r="C107" s="66"/>
      <c r="D107" s="109"/>
      <c r="E107" s="68"/>
      <c r="F107" s="77"/>
      <c r="G107" s="104"/>
      <c r="H107" s="121"/>
      <c r="I107" s="107"/>
      <c r="J107" s="69"/>
      <c r="K107" s="119"/>
      <c r="L107" s="116"/>
      <c r="M107" s="119"/>
      <c r="N107" s="59"/>
      <c r="O107" s="61"/>
      <c r="P107" s="62"/>
      <c r="Q107" s="61"/>
      <c r="R107" s="46"/>
      <c r="S107" s="44"/>
    </row>
    <row r="108" spans="2:19" ht="15" x14ac:dyDescent="0.25">
      <c r="B108" s="65"/>
      <c r="C108" s="66"/>
      <c r="D108" s="109"/>
      <c r="E108" s="68"/>
      <c r="F108" s="77"/>
      <c r="G108" s="104"/>
      <c r="H108" s="123"/>
      <c r="I108" s="107"/>
      <c r="J108" s="69"/>
      <c r="K108" s="118"/>
      <c r="L108" s="116"/>
      <c r="M108" s="119"/>
      <c r="N108" s="59"/>
      <c r="O108" s="61"/>
      <c r="P108" s="62"/>
      <c r="Q108" s="61"/>
      <c r="R108" s="46"/>
      <c r="S108" s="44"/>
    </row>
    <row r="109" spans="2:19" ht="15" x14ac:dyDescent="0.25">
      <c r="B109" s="65"/>
      <c r="C109" s="66"/>
      <c r="D109" s="109"/>
      <c r="E109" s="68"/>
      <c r="F109" s="77"/>
      <c r="G109" s="104"/>
      <c r="H109" s="123"/>
      <c r="I109" s="107"/>
      <c r="J109" s="69"/>
      <c r="K109" s="118"/>
      <c r="L109" s="116"/>
      <c r="M109" s="119"/>
      <c r="N109" s="50"/>
      <c r="O109" s="47"/>
      <c r="P109" s="49"/>
      <c r="Q109" s="51"/>
      <c r="R109" s="46"/>
      <c r="S109" s="44"/>
    </row>
    <row r="110" spans="2:19" ht="15" x14ac:dyDescent="0.25">
      <c r="B110" s="65"/>
      <c r="C110" s="78"/>
      <c r="D110" s="109"/>
      <c r="E110" s="68"/>
      <c r="F110" s="77"/>
      <c r="G110" s="105"/>
      <c r="H110" s="122"/>
      <c r="I110" s="99"/>
      <c r="J110" s="69"/>
      <c r="K110" s="119"/>
      <c r="L110" s="116"/>
      <c r="M110" s="119"/>
      <c r="N110" s="59"/>
      <c r="O110" s="61"/>
      <c r="P110" s="62"/>
      <c r="Q110" s="61"/>
      <c r="R110" s="46"/>
      <c r="S110" s="44"/>
    </row>
    <row r="111" spans="2:19" ht="15" x14ac:dyDescent="0.25">
      <c r="B111" s="65"/>
      <c r="C111" s="78"/>
      <c r="D111" s="109"/>
      <c r="E111" s="68"/>
      <c r="F111" s="77"/>
      <c r="G111" s="105"/>
      <c r="H111" s="122"/>
      <c r="I111" s="99"/>
      <c r="J111" s="69"/>
      <c r="K111" s="119"/>
      <c r="L111" s="116"/>
      <c r="M111" s="112"/>
      <c r="N111" s="59"/>
      <c r="O111" s="61"/>
      <c r="P111" s="62"/>
      <c r="Q111" s="61"/>
      <c r="R111" s="46"/>
      <c r="S111" s="44"/>
    </row>
    <row r="112" spans="2:19" ht="15" x14ac:dyDescent="0.25">
      <c r="B112" s="91"/>
      <c r="C112" s="66"/>
      <c r="D112" s="109"/>
      <c r="E112" s="68"/>
      <c r="F112" s="68"/>
      <c r="G112" s="104"/>
      <c r="H112" s="123"/>
      <c r="I112" s="107"/>
      <c r="J112" s="69"/>
      <c r="K112" s="120"/>
      <c r="L112" s="116"/>
      <c r="M112" s="112"/>
      <c r="N112" s="59"/>
      <c r="O112" s="61"/>
      <c r="P112" s="62"/>
      <c r="Q112" s="61"/>
      <c r="R112" s="46"/>
      <c r="S112" s="44"/>
    </row>
    <row r="113" spans="2:19" ht="15" x14ac:dyDescent="0.25">
      <c r="B113" s="91"/>
      <c r="C113" s="66"/>
      <c r="D113" s="109"/>
      <c r="E113" s="68"/>
      <c r="F113" s="77"/>
      <c r="G113" s="104"/>
      <c r="H113" s="123"/>
      <c r="I113" s="107"/>
      <c r="J113" s="69"/>
      <c r="K113" s="120"/>
      <c r="L113" s="116"/>
      <c r="M113" s="112"/>
      <c r="N113" s="50"/>
      <c r="O113" s="47"/>
      <c r="P113" s="49"/>
      <c r="Q113" s="51"/>
      <c r="R113" s="46"/>
      <c r="S113" s="44"/>
    </row>
    <row r="114" spans="2:19" ht="15" x14ac:dyDescent="0.25">
      <c r="B114" s="91"/>
      <c r="C114" s="78"/>
      <c r="D114" s="109"/>
      <c r="E114" s="68"/>
      <c r="F114" s="77"/>
      <c r="G114" s="105"/>
      <c r="H114" s="123"/>
      <c r="I114" s="107"/>
      <c r="J114" s="69"/>
      <c r="K114" s="120"/>
      <c r="L114" s="116"/>
      <c r="M114" s="112"/>
      <c r="N114" s="50"/>
      <c r="O114" s="47"/>
      <c r="P114" s="49"/>
      <c r="Q114" s="51"/>
      <c r="R114" s="46"/>
      <c r="S114" s="44"/>
    </row>
    <row r="115" spans="2:19" ht="15" x14ac:dyDescent="0.25">
      <c r="B115" s="65"/>
      <c r="C115" s="78"/>
      <c r="D115" s="109"/>
      <c r="E115" s="68"/>
      <c r="F115" s="77"/>
      <c r="G115" s="105"/>
      <c r="H115" s="122"/>
      <c r="I115" s="99"/>
      <c r="J115" s="69"/>
      <c r="K115" s="119"/>
      <c r="L115" s="116"/>
      <c r="M115" s="112"/>
      <c r="N115" s="59"/>
      <c r="O115" s="61"/>
      <c r="P115" s="62"/>
      <c r="Q115" s="61"/>
      <c r="R115" s="46"/>
      <c r="S115" s="44"/>
    </row>
    <row r="116" spans="2:19" ht="15" x14ac:dyDescent="0.25">
      <c r="B116" s="65"/>
      <c r="C116" s="78"/>
      <c r="D116" s="109"/>
      <c r="E116" s="68"/>
      <c r="F116" s="77"/>
      <c r="G116" s="105"/>
      <c r="H116" s="122"/>
      <c r="I116" s="99"/>
      <c r="J116" s="69"/>
      <c r="K116" s="119"/>
      <c r="L116" s="116"/>
      <c r="M116" s="112"/>
      <c r="N116" s="59"/>
      <c r="O116" s="61"/>
      <c r="P116" s="62"/>
      <c r="Q116" s="61"/>
      <c r="R116" s="46"/>
      <c r="S116" s="44"/>
    </row>
    <row r="117" spans="2:19" ht="15" x14ac:dyDescent="0.25">
      <c r="B117" s="65"/>
      <c r="C117" s="78"/>
      <c r="D117" s="109"/>
      <c r="E117" s="68"/>
      <c r="F117" s="77"/>
      <c r="G117" s="105"/>
      <c r="H117" s="122"/>
      <c r="I117" s="99"/>
      <c r="J117" s="69"/>
      <c r="K117" s="119"/>
      <c r="L117" s="116"/>
      <c r="M117" s="112"/>
      <c r="N117" s="50"/>
      <c r="O117" s="47"/>
      <c r="P117" s="49"/>
      <c r="Q117" s="51"/>
      <c r="R117" s="46"/>
      <c r="S117" s="44"/>
    </row>
    <row r="118" spans="2:19" ht="15" x14ac:dyDescent="0.25">
      <c r="B118" s="91"/>
      <c r="C118" s="66"/>
      <c r="D118" s="109"/>
      <c r="E118" s="68"/>
      <c r="F118" s="77"/>
      <c r="G118" s="104"/>
      <c r="H118" s="123"/>
      <c r="I118" s="107"/>
      <c r="J118" s="69"/>
      <c r="K118" s="120"/>
      <c r="L118" s="116"/>
      <c r="M118" s="111"/>
      <c r="N118" s="50"/>
      <c r="O118" s="47"/>
      <c r="P118" s="49"/>
      <c r="Q118" s="51"/>
      <c r="R118" s="46"/>
      <c r="S118" s="44"/>
    </row>
    <row r="119" spans="2:19" ht="15" x14ac:dyDescent="0.25">
      <c r="B119" s="91"/>
      <c r="C119" s="66"/>
      <c r="D119" s="109"/>
      <c r="E119" s="68"/>
      <c r="F119" s="77"/>
      <c r="G119" s="105"/>
      <c r="H119" s="123"/>
      <c r="I119" s="107"/>
      <c r="J119" s="69"/>
      <c r="K119" s="120"/>
      <c r="L119" s="116"/>
      <c r="M119" s="111"/>
      <c r="N119" s="50"/>
      <c r="O119" s="47"/>
      <c r="P119" s="49"/>
      <c r="Q119" s="51"/>
      <c r="R119" s="46"/>
      <c r="S119" s="44"/>
    </row>
    <row r="120" spans="2:19" ht="15" x14ac:dyDescent="0.25">
      <c r="B120" s="91"/>
      <c r="C120" s="66"/>
      <c r="D120" s="109"/>
      <c r="E120" s="68"/>
      <c r="F120" s="77"/>
      <c r="G120" s="104"/>
      <c r="H120" s="123"/>
      <c r="I120" s="107"/>
      <c r="J120" s="69"/>
      <c r="K120" s="120"/>
      <c r="L120" s="116"/>
      <c r="M120" s="111"/>
      <c r="N120" s="59"/>
      <c r="O120" s="61"/>
      <c r="P120" s="62"/>
      <c r="Q120" s="61"/>
      <c r="R120" s="46"/>
      <c r="S120" s="44"/>
    </row>
    <row r="121" spans="2:19" ht="15" x14ac:dyDescent="0.25">
      <c r="B121" s="91"/>
      <c r="C121" s="66"/>
      <c r="D121" s="109"/>
      <c r="E121" s="68"/>
      <c r="F121" s="77"/>
      <c r="G121" s="104"/>
      <c r="H121" s="123"/>
      <c r="I121" s="107"/>
      <c r="J121" s="69"/>
      <c r="K121" s="120"/>
      <c r="L121" s="116"/>
      <c r="M121" s="111"/>
      <c r="N121" s="50"/>
      <c r="O121" s="47"/>
      <c r="P121" s="49"/>
      <c r="Q121" s="51"/>
      <c r="R121" s="46"/>
      <c r="S121" s="44"/>
    </row>
    <row r="122" spans="2:19" ht="15" x14ac:dyDescent="0.25">
      <c r="B122" s="91"/>
      <c r="C122" s="66"/>
      <c r="D122" s="109"/>
      <c r="E122" s="68"/>
      <c r="F122" s="77"/>
      <c r="G122" s="104"/>
      <c r="H122" s="123"/>
      <c r="I122" s="107"/>
      <c r="J122" s="69"/>
      <c r="K122" s="120"/>
      <c r="L122" s="116"/>
      <c r="M122" s="111"/>
      <c r="N122" s="50"/>
      <c r="O122" s="47"/>
      <c r="P122" s="49"/>
      <c r="Q122" s="51"/>
      <c r="R122" s="46"/>
      <c r="S122" s="44"/>
    </row>
    <row r="123" spans="2:19" ht="15" x14ac:dyDescent="0.25">
      <c r="B123" s="91"/>
      <c r="C123" s="66"/>
      <c r="D123" s="109"/>
      <c r="E123" s="68"/>
      <c r="F123" s="77"/>
      <c r="G123" s="104"/>
      <c r="H123" s="123"/>
      <c r="I123" s="107"/>
      <c r="J123" s="69"/>
      <c r="K123" s="120"/>
      <c r="L123" s="116"/>
      <c r="M123" s="111"/>
      <c r="N123" s="50"/>
      <c r="O123" s="47"/>
      <c r="P123" s="49"/>
      <c r="Q123" s="51"/>
      <c r="R123" s="46"/>
      <c r="S123" s="44"/>
    </row>
    <row r="124" spans="2:19" ht="15" x14ac:dyDescent="0.25">
      <c r="B124" s="91"/>
      <c r="C124" s="66"/>
      <c r="D124" s="109"/>
      <c r="E124" s="68"/>
      <c r="F124" s="77"/>
      <c r="G124" s="104"/>
      <c r="H124" s="123"/>
      <c r="I124" s="107"/>
      <c r="J124" s="69"/>
      <c r="K124" s="120"/>
      <c r="L124" s="116"/>
      <c r="M124" s="111"/>
      <c r="N124" s="50"/>
      <c r="O124" s="47"/>
      <c r="P124" s="49"/>
      <c r="Q124" s="51"/>
      <c r="R124" s="46"/>
      <c r="S124" s="44"/>
    </row>
    <row r="125" spans="2:19" ht="15" x14ac:dyDescent="0.25">
      <c r="B125" s="91"/>
      <c r="C125" s="66"/>
      <c r="D125" s="109"/>
      <c r="E125" s="68"/>
      <c r="F125" s="77"/>
      <c r="G125" s="104"/>
      <c r="H125" s="121"/>
      <c r="I125" s="107"/>
      <c r="J125" s="69"/>
      <c r="K125" s="120"/>
      <c r="L125" s="116"/>
      <c r="M125" s="111"/>
      <c r="N125" s="50"/>
      <c r="O125" s="47"/>
      <c r="P125" s="48"/>
      <c r="Q125" s="51"/>
      <c r="R125" s="46"/>
      <c r="S125" s="44"/>
    </row>
    <row r="126" spans="2:19" ht="15" x14ac:dyDescent="0.25">
      <c r="B126" s="91"/>
      <c r="C126" s="66"/>
      <c r="D126" s="109"/>
      <c r="E126" s="68"/>
      <c r="F126" s="77"/>
      <c r="G126" s="104"/>
      <c r="H126" s="123"/>
      <c r="I126" s="107"/>
      <c r="J126" s="69"/>
      <c r="K126" s="120"/>
      <c r="L126" s="116"/>
      <c r="M126" s="111"/>
      <c r="N126" s="50"/>
      <c r="O126" s="47"/>
      <c r="P126" s="48"/>
      <c r="Q126" s="51"/>
      <c r="R126" s="46"/>
      <c r="S126" s="44"/>
    </row>
    <row r="127" spans="2:19" ht="15" x14ac:dyDescent="0.25">
      <c r="B127" s="37"/>
      <c r="C127" s="66"/>
      <c r="D127" s="109"/>
      <c r="E127" s="68"/>
      <c r="F127" s="77"/>
      <c r="G127" s="104"/>
      <c r="H127" s="123"/>
      <c r="I127" s="107"/>
      <c r="J127" s="69"/>
      <c r="K127" s="120"/>
      <c r="L127" s="116"/>
      <c r="M127" s="111"/>
      <c r="N127" s="50"/>
      <c r="O127" s="47"/>
      <c r="P127" s="49"/>
      <c r="Q127" s="51"/>
      <c r="R127" s="46"/>
      <c r="S127" s="54"/>
    </row>
    <row r="128" spans="2:19" ht="15" x14ac:dyDescent="0.25">
      <c r="B128" s="37"/>
      <c r="C128" s="66"/>
      <c r="D128" s="109"/>
      <c r="E128" s="68"/>
      <c r="F128" s="77"/>
      <c r="G128" s="105"/>
      <c r="H128" s="123"/>
      <c r="I128" s="107"/>
      <c r="J128" s="69"/>
      <c r="K128" s="120"/>
      <c r="L128" s="116"/>
      <c r="M128" s="111"/>
      <c r="N128" s="50"/>
      <c r="O128" s="47"/>
      <c r="P128" s="49"/>
      <c r="Q128" s="51"/>
      <c r="R128" s="46"/>
      <c r="S128" s="44"/>
    </row>
    <row r="129" spans="2:19" ht="15" x14ac:dyDescent="0.25">
      <c r="B129" s="37"/>
      <c r="C129" s="66"/>
      <c r="D129" s="109"/>
      <c r="E129" s="68"/>
      <c r="F129" s="77"/>
      <c r="G129" s="104"/>
      <c r="H129" s="123"/>
      <c r="I129" s="107"/>
      <c r="J129" s="69"/>
      <c r="K129" s="120"/>
      <c r="L129" s="116"/>
      <c r="M129" s="111"/>
      <c r="N129" s="50"/>
      <c r="O129" s="47"/>
      <c r="P129" s="49"/>
      <c r="Q129" s="51"/>
      <c r="R129" s="46"/>
      <c r="S129" s="44"/>
    </row>
    <row r="130" spans="2:19" ht="15" x14ac:dyDescent="0.25">
      <c r="B130" s="37"/>
      <c r="C130" s="78"/>
      <c r="D130" s="109"/>
      <c r="E130" s="68"/>
      <c r="F130" s="77"/>
      <c r="G130" s="105"/>
      <c r="H130" s="122"/>
      <c r="I130" s="99"/>
      <c r="J130" s="69"/>
      <c r="K130" s="120"/>
      <c r="L130" s="116"/>
      <c r="M130" s="111"/>
      <c r="N130" s="50"/>
      <c r="O130" s="47"/>
      <c r="P130" s="49"/>
      <c r="Q130" s="51"/>
      <c r="R130" s="46"/>
      <c r="S130" s="44"/>
    </row>
    <row r="131" spans="2:19" ht="15" x14ac:dyDescent="0.25">
      <c r="B131" s="37"/>
      <c r="C131" s="66"/>
      <c r="D131" s="109"/>
      <c r="E131" s="68"/>
      <c r="F131" s="77"/>
      <c r="G131" s="104"/>
      <c r="H131" s="123"/>
      <c r="I131" s="107"/>
      <c r="J131" s="69"/>
      <c r="K131" s="120"/>
      <c r="L131" s="116"/>
      <c r="M131" s="111"/>
      <c r="N131" s="50"/>
      <c r="O131" s="47"/>
      <c r="P131" s="49"/>
      <c r="Q131" s="51"/>
      <c r="R131" s="46"/>
      <c r="S131" s="44"/>
    </row>
    <row r="132" spans="2:19" ht="15" x14ac:dyDescent="0.25">
      <c r="B132" s="37"/>
      <c r="C132" s="66"/>
      <c r="D132" s="109"/>
      <c r="E132" s="68"/>
      <c r="F132" s="68"/>
      <c r="G132" s="105"/>
      <c r="H132" s="123"/>
      <c r="I132" s="107"/>
      <c r="J132" s="69"/>
      <c r="K132" s="120"/>
      <c r="L132" s="116"/>
      <c r="M132" s="111"/>
      <c r="N132" s="50"/>
      <c r="O132" s="47"/>
      <c r="P132" s="49"/>
      <c r="Q132" s="51"/>
      <c r="R132" s="46"/>
      <c r="S132" s="44"/>
    </row>
    <row r="133" spans="2:19" ht="15" x14ac:dyDescent="0.25">
      <c r="B133" s="37"/>
      <c r="C133" s="66"/>
      <c r="D133" s="109"/>
      <c r="E133" s="68"/>
      <c r="F133" s="77"/>
      <c r="G133" s="104"/>
      <c r="H133" s="123"/>
      <c r="I133" s="107"/>
      <c r="J133" s="69"/>
      <c r="K133" s="120"/>
      <c r="L133" s="116"/>
      <c r="M133" s="111"/>
      <c r="N133" s="50"/>
      <c r="O133" s="47"/>
      <c r="P133" s="49"/>
      <c r="Q133" s="51"/>
      <c r="R133" s="46"/>
      <c r="S133" s="44"/>
    </row>
    <row r="134" spans="2:19" ht="15" x14ac:dyDescent="0.25">
      <c r="B134" s="37"/>
      <c r="C134" s="66"/>
      <c r="D134" s="109"/>
      <c r="E134" s="68"/>
      <c r="F134" s="77"/>
      <c r="G134" s="104"/>
      <c r="H134" s="123"/>
      <c r="I134" s="107"/>
      <c r="J134" s="69"/>
      <c r="K134" s="119"/>
      <c r="L134" s="116"/>
      <c r="M134" s="112"/>
      <c r="N134" s="50"/>
      <c r="O134" s="47"/>
      <c r="P134" s="49"/>
      <c r="Q134" s="51"/>
      <c r="R134" s="46"/>
      <c r="S134" s="44"/>
    </row>
    <row r="135" spans="2:19" ht="15" x14ac:dyDescent="0.25">
      <c r="B135" s="37"/>
      <c r="C135" s="78"/>
      <c r="D135" s="109"/>
      <c r="E135" s="68"/>
      <c r="F135" s="77"/>
      <c r="G135" s="105"/>
      <c r="H135" s="123"/>
      <c r="I135" s="107"/>
      <c r="J135" s="69"/>
      <c r="K135" s="118"/>
      <c r="L135" s="116"/>
      <c r="M135" s="112"/>
      <c r="N135" s="50"/>
      <c r="O135" s="47"/>
      <c r="P135" s="49"/>
      <c r="Q135" s="51"/>
      <c r="R135" s="46"/>
      <c r="S135" s="44"/>
    </row>
    <row r="136" spans="2:19" ht="15" x14ac:dyDescent="0.25">
      <c r="B136" s="37"/>
      <c r="C136" s="78"/>
      <c r="D136" s="109"/>
      <c r="E136" s="68"/>
      <c r="F136" s="77"/>
      <c r="G136" s="105"/>
      <c r="H136" s="122"/>
      <c r="I136" s="99"/>
      <c r="J136" s="69"/>
      <c r="K136" s="119"/>
      <c r="L136" s="116"/>
      <c r="M136" s="112"/>
      <c r="N136" s="50"/>
      <c r="O136" s="47"/>
      <c r="P136" s="49"/>
      <c r="Q136" s="51"/>
      <c r="R136" s="46"/>
      <c r="S136" s="44"/>
    </row>
    <row r="137" spans="2:19" ht="15" x14ac:dyDescent="0.25">
      <c r="B137" s="37"/>
      <c r="C137" s="66"/>
      <c r="D137" s="109"/>
      <c r="E137" s="68"/>
      <c r="F137" s="77"/>
      <c r="G137" s="104"/>
      <c r="H137" s="123"/>
      <c r="I137" s="107"/>
      <c r="J137" s="69"/>
      <c r="K137" s="118"/>
      <c r="L137" s="116"/>
      <c r="M137" s="112"/>
      <c r="N137" s="50"/>
      <c r="O137" s="47"/>
      <c r="P137" s="49"/>
      <c r="Q137" s="51"/>
      <c r="R137" s="46"/>
      <c r="S137" s="44"/>
    </row>
    <row r="138" spans="2:19" ht="15" x14ac:dyDescent="0.25">
      <c r="B138" s="65"/>
      <c r="C138" s="78"/>
      <c r="D138" s="109"/>
      <c r="E138" s="68"/>
      <c r="F138" s="77"/>
      <c r="G138" s="105"/>
      <c r="H138" s="122"/>
      <c r="I138" s="99"/>
      <c r="J138" s="69"/>
      <c r="K138" s="119"/>
      <c r="L138" s="116"/>
      <c r="M138" s="112"/>
      <c r="N138" s="50"/>
      <c r="O138" s="47"/>
      <c r="P138" s="49"/>
      <c r="Q138" s="51"/>
      <c r="R138" s="46"/>
      <c r="S138" s="44"/>
    </row>
    <row r="139" spans="2:19" ht="15" x14ac:dyDescent="0.25">
      <c r="B139" s="65"/>
      <c r="C139" s="78"/>
      <c r="D139" s="109"/>
      <c r="E139" s="68"/>
      <c r="F139" s="77"/>
      <c r="G139" s="105"/>
      <c r="H139" s="122"/>
      <c r="I139" s="99"/>
      <c r="J139" s="69"/>
      <c r="K139" s="119"/>
      <c r="L139" s="116"/>
      <c r="M139" s="112"/>
      <c r="N139" s="50"/>
      <c r="O139" s="47"/>
      <c r="P139" s="49"/>
      <c r="Q139" s="51"/>
      <c r="R139" s="46"/>
      <c r="S139" s="44"/>
    </row>
    <row r="140" spans="2:19" ht="15" x14ac:dyDescent="0.25">
      <c r="B140" s="65"/>
      <c r="C140" s="78"/>
      <c r="D140" s="109"/>
      <c r="E140" s="68"/>
      <c r="F140" s="77"/>
      <c r="G140" s="105"/>
      <c r="H140" s="122"/>
      <c r="I140" s="99"/>
      <c r="J140" s="69"/>
      <c r="K140" s="119"/>
      <c r="L140" s="116"/>
      <c r="M140" s="112"/>
      <c r="N140" s="50"/>
      <c r="O140" s="47"/>
      <c r="P140" s="49"/>
      <c r="Q140" s="51"/>
      <c r="R140" s="46"/>
      <c r="S140" s="44"/>
    </row>
    <row r="141" spans="2:19" ht="15" x14ac:dyDescent="0.25">
      <c r="B141" s="91"/>
      <c r="C141" s="66"/>
      <c r="D141" s="109"/>
      <c r="E141" s="68"/>
      <c r="F141" s="77"/>
      <c r="G141" s="104"/>
      <c r="H141" s="123"/>
      <c r="I141" s="107"/>
      <c r="J141" s="69"/>
      <c r="K141" s="120"/>
      <c r="L141" s="116"/>
      <c r="M141" s="111"/>
      <c r="N141" s="50"/>
      <c r="O141" s="47"/>
      <c r="P141" s="49"/>
      <c r="Q141" s="51"/>
      <c r="R141" s="46"/>
      <c r="S141" s="44"/>
    </row>
    <row r="142" spans="2:19" ht="15" x14ac:dyDescent="0.25">
      <c r="B142" s="65"/>
      <c r="C142" s="78"/>
      <c r="D142" s="109"/>
      <c r="E142" s="68"/>
      <c r="F142" s="77"/>
      <c r="G142" s="105"/>
      <c r="H142" s="122"/>
      <c r="I142" s="99"/>
      <c r="J142" s="69"/>
      <c r="K142" s="119"/>
      <c r="L142" s="116"/>
      <c r="M142" s="112"/>
      <c r="N142" s="59"/>
      <c r="O142" s="47"/>
      <c r="P142" s="49"/>
      <c r="Q142" s="51"/>
      <c r="R142" s="46"/>
      <c r="S142" s="44"/>
    </row>
    <row r="143" spans="2:19" ht="15" x14ac:dyDescent="0.25">
      <c r="B143" s="91"/>
      <c r="C143" s="66"/>
      <c r="D143" s="109"/>
      <c r="E143" s="68"/>
      <c r="F143" s="77"/>
      <c r="G143" s="104"/>
      <c r="H143" s="121"/>
      <c r="I143" s="107"/>
      <c r="J143" s="69"/>
      <c r="K143" s="120"/>
      <c r="L143" s="116"/>
      <c r="M143" s="111"/>
      <c r="N143" s="50"/>
      <c r="O143" s="47"/>
      <c r="P143" s="49"/>
      <c r="Q143" s="51"/>
      <c r="R143" s="46"/>
      <c r="S143" s="44"/>
    </row>
    <row r="144" spans="2:19" ht="15" x14ac:dyDescent="0.25">
      <c r="B144" s="37"/>
      <c r="C144" s="66"/>
      <c r="D144" s="109"/>
      <c r="E144" s="68"/>
      <c r="F144" s="77"/>
      <c r="G144" s="104"/>
      <c r="H144" s="121"/>
      <c r="I144" s="107"/>
      <c r="J144" s="69"/>
      <c r="K144" s="120"/>
      <c r="L144" s="116"/>
      <c r="M144" s="111"/>
      <c r="N144" s="59"/>
      <c r="O144" s="61"/>
      <c r="P144" s="62"/>
      <c r="Q144" s="61"/>
      <c r="R144" s="46"/>
      <c r="S144" s="44"/>
    </row>
    <row r="145" spans="2:19" ht="15" x14ac:dyDescent="0.25">
      <c r="B145" s="37"/>
      <c r="C145" s="66"/>
      <c r="D145" s="109"/>
      <c r="E145" s="68"/>
      <c r="F145" s="68"/>
      <c r="G145" s="104"/>
      <c r="H145" s="121"/>
      <c r="I145" s="107"/>
      <c r="J145" s="69"/>
      <c r="K145" s="119"/>
      <c r="L145" s="116"/>
      <c r="M145" s="112"/>
      <c r="N145" s="50"/>
      <c r="O145" s="47"/>
      <c r="P145" s="49"/>
      <c r="Q145" s="51"/>
      <c r="R145" s="46"/>
      <c r="S145" s="44"/>
    </row>
    <row r="146" spans="2:19" ht="15" x14ac:dyDescent="0.25">
      <c r="B146" s="65"/>
      <c r="C146" s="78"/>
      <c r="D146" s="109"/>
      <c r="E146" s="68"/>
      <c r="F146" s="77"/>
      <c r="G146" s="105"/>
      <c r="H146" s="122"/>
      <c r="I146" s="99"/>
      <c r="J146" s="69"/>
      <c r="K146" s="119"/>
      <c r="L146" s="116"/>
      <c r="M146" s="112"/>
      <c r="N146" s="50"/>
      <c r="O146" s="47"/>
      <c r="P146" s="49"/>
      <c r="Q146" s="51"/>
      <c r="R146" s="46"/>
      <c r="S146" s="44"/>
    </row>
    <row r="147" spans="2:19" ht="15" x14ac:dyDescent="0.25">
      <c r="B147" s="65"/>
      <c r="C147" s="78"/>
      <c r="D147" s="109"/>
      <c r="E147" s="68"/>
      <c r="F147" s="77"/>
      <c r="G147" s="105"/>
      <c r="H147" s="122"/>
      <c r="I147" s="99"/>
      <c r="J147" s="69"/>
      <c r="K147" s="119"/>
      <c r="L147" s="116"/>
      <c r="M147" s="112"/>
      <c r="N147" s="59"/>
      <c r="O147" s="61"/>
      <c r="P147" s="62"/>
      <c r="Q147" s="61"/>
      <c r="R147" s="46"/>
      <c r="S147" s="44"/>
    </row>
    <row r="148" spans="2:19" ht="15" x14ac:dyDescent="0.25">
      <c r="B148" s="65"/>
      <c r="C148" s="78"/>
      <c r="D148" s="109"/>
      <c r="E148" s="68"/>
      <c r="F148" s="77"/>
      <c r="G148" s="105"/>
      <c r="H148" s="122"/>
      <c r="I148" s="99"/>
      <c r="J148" s="69"/>
      <c r="K148" s="119"/>
      <c r="L148" s="116"/>
      <c r="M148" s="112"/>
      <c r="N148" s="59"/>
      <c r="O148" s="61"/>
      <c r="P148" s="62"/>
      <c r="Q148" s="61"/>
      <c r="R148" s="46"/>
      <c r="S148" s="44"/>
    </row>
    <row r="149" spans="2:19" ht="15" x14ac:dyDescent="0.25">
      <c r="B149" s="65"/>
      <c r="C149" s="78"/>
      <c r="D149" s="109"/>
      <c r="E149" s="68"/>
      <c r="F149" s="77"/>
      <c r="G149" s="105"/>
      <c r="H149" s="122"/>
      <c r="I149" s="99"/>
      <c r="J149" s="69"/>
      <c r="K149" s="119"/>
      <c r="L149" s="116"/>
      <c r="M149" s="112"/>
      <c r="N149" s="50"/>
      <c r="O149" s="47"/>
      <c r="P149" s="49"/>
      <c r="Q149" s="51"/>
      <c r="R149" s="46"/>
      <c r="S149" s="44"/>
    </row>
    <row r="150" spans="2:19" ht="15" x14ac:dyDescent="0.25">
      <c r="B150" s="65"/>
      <c r="C150" s="78"/>
      <c r="D150" s="109"/>
      <c r="E150" s="68"/>
      <c r="F150" s="77"/>
      <c r="G150" s="105"/>
      <c r="H150" s="122"/>
      <c r="I150" s="99"/>
      <c r="J150" s="69"/>
      <c r="K150" s="119"/>
      <c r="L150" s="116"/>
      <c r="M150" s="112"/>
      <c r="N150" s="50"/>
      <c r="O150" s="47"/>
      <c r="P150" s="49"/>
      <c r="Q150" s="51"/>
      <c r="R150" s="46"/>
      <c r="S150" s="44"/>
    </row>
    <row r="151" spans="2:19" ht="15" x14ac:dyDescent="0.25">
      <c r="B151" s="65"/>
      <c r="C151" s="78"/>
      <c r="D151" s="109"/>
      <c r="E151" s="68"/>
      <c r="F151" s="77"/>
      <c r="G151" s="105"/>
      <c r="H151" s="122"/>
      <c r="I151" s="99"/>
      <c r="J151" s="69"/>
      <c r="K151" s="119"/>
      <c r="L151" s="116"/>
      <c r="M151" s="112"/>
      <c r="N151" s="50"/>
      <c r="O151" s="47"/>
      <c r="P151" s="49"/>
      <c r="Q151" s="51"/>
      <c r="R151" s="46"/>
      <c r="S151" s="44"/>
    </row>
    <row r="152" spans="2:19" ht="15" x14ac:dyDescent="0.25">
      <c r="B152" s="37"/>
      <c r="C152" s="66"/>
      <c r="D152" s="109"/>
      <c r="E152" s="68"/>
      <c r="F152" s="77"/>
      <c r="G152" s="104"/>
      <c r="H152" s="121"/>
      <c r="I152" s="107"/>
      <c r="J152" s="79"/>
      <c r="K152" s="120"/>
      <c r="L152" s="115"/>
      <c r="M152" s="111"/>
      <c r="N152" s="50"/>
      <c r="O152" s="47"/>
      <c r="P152" s="49"/>
      <c r="Q152" s="51"/>
      <c r="R152" s="46"/>
      <c r="S152" s="44" t="str">
        <f>+IF(J320&lt;&gt;"",J320,"")</f>
        <v/>
      </c>
    </row>
    <row r="153" spans="2:19" ht="15" x14ac:dyDescent="0.25">
      <c r="B153" s="37"/>
      <c r="C153" s="66"/>
      <c r="D153" s="109"/>
      <c r="E153" s="68"/>
      <c r="F153" s="77"/>
      <c r="G153" s="104"/>
      <c r="H153" s="121"/>
      <c r="I153" s="107"/>
      <c r="J153" s="69"/>
      <c r="K153" s="118"/>
      <c r="L153" s="116"/>
      <c r="M153" s="110"/>
      <c r="N153" s="28"/>
      <c r="O153" s="28"/>
      <c r="P153" s="44"/>
      <c r="Q153" s="45"/>
      <c r="R153" s="46"/>
      <c r="S153" s="44"/>
    </row>
    <row r="154" spans="2:19" ht="15" x14ac:dyDescent="0.25">
      <c r="B154" s="37"/>
      <c r="C154" s="66"/>
      <c r="D154" s="109"/>
      <c r="E154" s="68"/>
      <c r="F154" s="77"/>
      <c r="G154" s="104"/>
      <c r="H154" s="121"/>
      <c r="I154" s="107"/>
      <c r="J154" s="69"/>
      <c r="K154" s="118"/>
      <c r="L154" s="116"/>
      <c r="M154" s="110"/>
      <c r="N154" s="28"/>
      <c r="O154" s="28"/>
      <c r="P154" s="12"/>
    </row>
    <row r="155" spans="2:19" ht="15" x14ac:dyDescent="0.25">
      <c r="B155" s="37"/>
      <c r="C155" s="66"/>
      <c r="D155" s="109"/>
      <c r="E155" s="68"/>
      <c r="F155" s="77"/>
      <c r="G155" s="104"/>
      <c r="H155" s="121"/>
      <c r="I155" s="107"/>
      <c r="J155" s="114"/>
      <c r="K155" s="118"/>
      <c r="L155" s="117"/>
      <c r="M155" s="110"/>
      <c r="N155" s="28"/>
      <c r="O155" s="28"/>
      <c r="P155" s="17"/>
      <c r="Q155" s="2"/>
      <c r="R155" s="2"/>
      <c r="S155" s="2"/>
    </row>
    <row r="156" spans="2:19" ht="15" x14ac:dyDescent="0.25">
      <c r="B156" s="37"/>
      <c r="C156" s="66"/>
      <c r="D156" s="109"/>
      <c r="E156" s="68"/>
      <c r="F156" s="77"/>
      <c r="G156" s="104"/>
      <c r="H156" s="121"/>
      <c r="I156" s="107"/>
      <c r="J156" s="69"/>
      <c r="K156" s="118"/>
      <c r="L156" s="116"/>
      <c r="M156" s="110"/>
      <c r="N156" s="28"/>
      <c r="O156" s="28"/>
      <c r="P156" s="12"/>
    </row>
    <row r="157" spans="2:19" ht="15" x14ac:dyDescent="0.25">
      <c r="B157" s="91"/>
      <c r="C157" s="66"/>
      <c r="D157" s="109"/>
      <c r="E157" s="68"/>
      <c r="F157" s="77"/>
      <c r="G157" s="104"/>
      <c r="H157" s="121"/>
      <c r="I157" s="107"/>
      <c r="J157" s="69"/>
      <c r="K157" s="118"/>
      <c r="L157" s="116"/>
      <c r="M157" s="112"/>
      <c r="N157" s="28"/>
      <c r="O157" s="28"/>
      <c r="P157" s="12"/>
    </row>
    <row r="158" spans="2:19" ht="15" x14ac:dyDescent="0.25">
      <c r="B158" s="91"/>
      <c r="C158" s="66"/>
      <c r="D158" s="109"/>
      <c r="E158" s="68"/>
      <c r="F158" s="77"/>
      <c r="G158" s="104"/>
      <c r="H158" s="121"/>
      <c r="I158" s="107"/>
      <c r="J158" s="69"/>
      <c r="K158" s="118"/>
      <c r="L158" s="116"/>
      <c r="M158" s="110"/>
      <c r="N158" s="28"/>
      <c r="O158" s="28"/>
      <c r="P158" s="12"/>
    </row>
    <row r="159" spans="2:19" ht="15" x14ac:dyDescent="0.25">
      <c r="B159" s="91"/>
      <c r="C159" s="66"/>
      <c r="D159" s="109"/>
      <c r="E159" s="68"/>
      <c r="F159" s="77"/>
      <c r="G159" s="104"/>
      <c r="H159" s="121"/>
      <c r="I159" s="107"/>
      <c r="J159" s="69"/>
      <c r="K159" s="118"/>
      <c r="L159" s="116"/>
      <c r="M159" s="112"/>
      <c r="N159" s="28"/>
      <c r="O159" s="28"/>
      <c r="P159" s="12"/>
    </row>
    <row r="160" spans="2:19" ht="15" x14ac:dyDescent="0.25">
      <c r="B160" s="91"/>
      <c r="C160" s="66"/>
      <c r="D160" s="109"/>
      <c r="E160" s="68"/>
      <c r="F160" s="77"/>
      <c r="G160" s="104"/>
      <c r="H160" s="121"/>
      <c r="I160" s="107"/>
      <c r="J160" s="69"/>
      <c r="K160" s="118"/>
      <c r="L160" s="116"/>
      <c r="M160" s="112"/>
      <c r="N160" s="28"/>
      <c r="O160" s="28"/>
      <c r="P160" s="12"/>
    </row>
    <row r="161" spans="2:16" ht="15" x14ac:dyDescent="0.25">
      <c r="B161" s="91"/>
      <c r="C161" s="66"/>
      <c r="D161" s="109"/>
      <c r="E161" s="68"/>
      <c r="F161" s="77"/>
      <c r="G161" s="104"/>
      <c r="H161" s="121"/>
      <c r="I161" s="107"/>
      <c r="J161" s="69"/>
      <c r="K161" s="118"/>
      <c r="L161" s="116"/>
      <c r="M161" s="112"/>
      <c r="N161" s="28"/>
      <c r="O161" s="28"/>
      <c r="P161" s="12"/>
    </row>
    <row r="162" spans="2:16" ht="15" x14ac:dyDescent="0.25">
      <c r="B162" s="91"/>
      <c r="C162" s="66"/>
      <c r="D162" s="109"/>
      <c r="E162" s="68"/>
      <c r="F162" s="77"/>
      <c r="G162" s="104"/>
      <c r="H162" s="121"/>
      <c r="I162" s="107"/>
      <c r="J162" s="69"/>
      <c r="K162" s="118"/>
      <c r="L162" s="116"/>
      <c r="M162" s="112"/>
      <c r="N162" s="28"/>
      <c r="O162" s="28"/>
      <c r="P162" s="12"/>
    </row>
    <row r="163" spans="2:16" ht="15" x14ac:dyDescent="0.25">
      <c r="B163" s="91"/>
      <c r="C163" s="66"/>
      <c r="D163" s="109"/>
      <c r="E163" s="68"/>
      <c r="F163" s="77"/>
      <c r="G163" s="104"/>
      <c r="H163" s="121"/>
      <c r="I163" s="107"/>
      <c r="J163" s="69"/>
      <c r="K163" s="119"/>
      <c r="L163" s="116"/>
      <c r="M163" s="112"/>
      <c r="N163" s="28"/>
      <c r="O163" s="28"/>
      <c r="P163" s="12"/>
    </row>
    <row r="164" spans="2:16" ht="15" x14ac:dyDescent="0.25">
      <c r="B164" s="91"/>
      <c r="C164" s="78"/>
      <c r="D164" s="109"/>
      <c r="E164" s="68"/>
      <c r="F164" s="77"/>
      <c r="G164" s="105"/>
      <c r="H164" s="122"/>
      <c r="I164" s="99"/>
      <c r="J164" s="69"/>
      <c r="K164" s="119"/>
      <c r="L164" s="116"/>
      <c r="M164" s="112"/>
      <c r="N164" s="28"/>
      <c r="O164" s="28"/>
      <c r="P164" s="12"/>
    </row>
    <row r="165" spans="2:16" ht="15" x14ac:dyDescent="0.25">
      <c r="B165" s="91"/>
      <c r="C165" s="78"/>
      <c r="D165" s="109"/>
      <c r="E165" s="68"/>
      <c r="F165" s="77"/>
      <c r="G165" s="105"/>
      <c r="H165" s="122"/>
      <c r="I165" s="99"/>
      <c r="J165" s="69"/>
      <c r="K165" s="119"/>
      <c r="L165" s="116"/>
      <c r="M165" s="112"/>
      <c r="N165" s="28"/>
      <c r="O165" s="28"/>
      <c r="P165" s="12"/>
    </row>
    <row r="166" spans="2:16" ht="15" x14ac:dyDescent="0.25">
      <c r="B166" s="91"/>
      <c r="C166" s="66"/>
      <c r="D166" s="109"/>
      <c r="E166" s="68"/>
      <c r="F166" s="68"/>
      <c r="G166" s="104"/>
      <c r="H166" s="121"/>
      <c r="I166" s="107"/>
      <c r="J166" s="69"/>
      <c r="K166" s="118"/>
      <c r="L166" s="116"/>
      <c r="M166" s="110"/>
      <c r="N166" s="28"/>
      <c r="O166" s="28"/>
      <c r="P166" s="12"/>
    </row>
    <row r="167" spans="2:16" ht="15" x14ac:dyDescent="0.25">
      <c r="B167" s="91"/>
      <c r="C167" s="66"/>
      <c r="D167" s="109"/>
      <c r="E167" s="68"/>
      <c r="F167" s="77"/>
      <c r="G167" s="104"/>
      <c r="H167" s="121"/>
      <c r="I167" s="107"/>
      <c r="J167" s="69"/>
      <c r="K167" s="118"/>
      <c r="L167" s="116"/>
      <c r="M167" s="112"/>
      <c r="N167" s="28"/>
      <c r="O167" s="28"/>
      <c r="P167" s="12"/>
    </row>
    <row r="168" spans="2:16" ht="15" x14ac:dyDescent="0.25">
      <c r="B168" s="91"/>
      <c r="C168" s="66"/>
      <c r="D168" s="109"/>
      <c r="E168" s="68"/>
      <c r="F168" s="77"/>
      <c r="G168" s="104"/>
      <c r="H168" s="121"/>
      <c r="I168" s="107"/>
      <c r="J168" s="69"/>
      <c r="K168" s="118"/>
      <c r="L168" s="116"/>
      <c r="M168" s="112"/>
      <c r="N168" s="28"/>
      <c r="O168" s="28"/>
      <c r="P168" s="12"/>
    </row>
    <row r="169" spans="2:16" ht="15" x14ac:dyDescent="0.25">
      <c r="B169" s="65"/>
      <c r="C169" s="78"/>
      <c r="D169" s="109"/>
      <c r="E169" s="68"/>
      <c r="F169" s="77"/>
      <c r="G169" s="105"/>
      <c r="H169" s="122"/>
      <c r="I169" s="99"/>
      <c r="J169" s="69"/>
      <c r="K169" s="119"/>
      <c r="L169" s="116"/>
      <c r="M169" s="112"/>
      <c r="N169" s="28"/>
      <c r="O169" s="28"/>
      <c r="P169" s="12"/>
    </row>
    <row r="170" spans="2:16" ht="15" x14ac:dyDescent="0.25">
      <c r="B170" s="65"/>
      <c r="C170" s="78"/>
      <c r="D170" s="109"/>
      <c r="E170" s="68"/>
      <c r="F170" s="77"/>
      <c r="G170" s="105"/>
      <c r="H170" s="122"/>
      <c r="I170" s="99"/>
      <c r="J170" s="69"/>
      <c r="K170" s="119"/>
      <c r="L170" s="116"/>
      <c r="M170" s="112"/>
      <c r="N170" s="28"/>
      <c r="O170" s="28"/>
      <c r="P170" s="12"/>
    </row>
    <row r="171" spans="2:16" ht="15" x14ac:dyDescent="0.25">
      <c r="B171" s="65"/>
      <c r="C171" s="78"/>
      <c r="D171" s="109"/>
      <c r="E171" s="68"/>
      <c r="F171" s="77"/>
      <c r="G171" s="105"/>
      <c r="H171" s="122"/>
      <c r="I171" s="99"/>
      <c r="J171" s="69"/>
      <c r="K171" s="113"/>
      <c r="L171" s="116"/>
      <c r="M171" s="112"/>
      <c r="N171" s="28"/>
      <c r="O171" s="28"/>
      <c r="P171" s="12"/>
    </row>
    <row r="172" spans="2:16" ht="15" x14ac:dyDescent="0.25">
      <c r="B172" s="65"/>
      <c r="C172" s="78"/>
      <c r="D172" s="109"/>
      <c r="E172" s="68"/>
      <c r="F172" s="77"/>
      <c r="G172" s="105"/>
      <c r="H172" s="122"/>
      <c r="I172" s="99"/>
      <c r="J172" s="69"/>
      <c r="K172" s="113"/>
      <c r="L172" s="82"/>
      <c r="M172" s="112"/>
      <c r="N172" s="28"/>
      <c r="O172" s="28"/>
      <c r="P172" s="12"/>
    </row>
    <row r="173" spans="2:16" ht="15" x14ac:dyDescent="0.25">
      <c r="B173" s="91"/>
      <c r="C173" s="66"/>
      <c r="D173" s="100"/>
      <c r="E173" s="101"/>
      <c r="F173" s="77"/>
      <c r="G173" s="104"/>
      <c r="H173" s="106"/>
      <c r="I173" s="107"/>
      <c r="J173" s="69"/>
      <c r="K173" s="84"/>
      <c r="L173" s="82"/>
      <c r="M173" s="112"/>
      <c r="N173" s="28"/>
      <c r="O173" s="28"/>
      <c r="P173" s="12"/>
    </row>
    <row r="174" spans="2:16" ht="15" x14ac:dyDescent="0.25">
      <c r="B174" s="91"/>
      <c r="C174" s="66"/>
      <c r="D174" s="100"/>
      <c r="E174" s="101"/>
      <c r="F174" s="77"/>
      <c r="G174" s="104"/>
      <c r="H174" s="106"/>
      <c r="I174" s="107"/>
      <c r="J174" s="69"/>
      <c r="K174" s="84"/>
      <c r="L174" s="82"/>
      <c r="M174" s="112"/>
      <c r="N174" s="28"/>
      <c r="O174" s="28"/>
      <c r="P174" s="12"/>
    </row>
    <row r="175" spans="2:16" ht="15" x14ac:dyDescent="0.25">
      <c r="B175" s="91"/>
      <c r="C175" s="66"/>
      <c r="D175" s="100"/>
      <c r="E175" s="101"/>
      <c r="F175" s="77"/>
      <c r="G175" s="104"/>
      <c r="H175" s="106"/>
      <c r="I175" s="107"/>
      <c r="J175" s="69"/>
      <c r="K175" s="84"/>
      <c r="L175" s="82"/>
      <c r="M175" s="112"/>
      <c r="N175" s="28"/>
      <c r="O175" s="28"/>
      <c r="P175" s="12"/>
    </row>
    <row r="176" spans="2:16" ht="15" x14ac:dyDescent="0.25">
      <c r="B176" s="91"/>
      <c r="C176" s="66"/>
      <c r="D176" s="100"/>
      <c r="E176" s="101"/>
      <c r="F176" s="77"/>
      <c r="G176" s="104"/>
      <c r="H176" s="106"/>
      <c r="I176" s="107"/>
      <c r="J176" s="69"/>
      <c r="K176" s="84"/>
      <c r="L176" s="82"/>
      <c r="M176" s="112"/>
      <c r="N176" s="28"/>
      <c r="O176" s="28"/>
      <c r="P176" s="12"/>
    </row>
    <row r="177" spans="2:16" ht="15" x14ac:dyDescent="0.25">
      <c r="B177" s="91"/>
      <c r="C177" s="66"/>
      <c r="D177" s="100"/>
      <c r="E177" s="101"/>
      <c r="F177" s="77"/>
      <c r="G177" s="104"/>
      <c r="H177" s="106"/>
      <c r="I177" s="107"/>
      <c r="J177" s="69"/>
      <c r="K177" s="84"/>
      <c r="L177" s="82"/>
      <c r="M177" s="112"/>
      <c r="N177" s="28"/>
      <c r="O177" s="28"/>
      <c r="P177" s="12"/>
    </row>
    <row r="178" spans="2:16" ht="15" x14ac:dyDescent="0.25">
      <c r="B178" s="91"/>
      <c r="C178" s="78"/>
      <c r="D178" s="100"/>
      <c r="E178" s="101"/>
      <c r="F178" s="77"/>
      <c r="G178" s="105"/>
      <c r="H178" s="103"/>
      <c r="I178" s="107"/>
      <c r="J178" s="69"/>
      <c r="K178" s="84"/>
      <c r="L178" s="82"/>
      <c r="M178" s="112"/>
      <c r="N178" s="28"/>
      <c r="O178" s="28"/>
      <c r="P178" s="12"/>
    </row>
    <row r="179" spans="2:16" ht="15" x14ac:dyDescent="0.25">
      <c r="B179" s="65"/>
      <c r="C179" s="66"/>
      <c r="D179" s="100"/>
      <c r="E179" s="101"/>
      <c r="F179" s="77"/>
      <c r="G179" s="104"/>
      <c r="H179" s="106"/>
      <c r="I179" s="107"/>
      <c r="J179" s="69"/>
      <c r="K179" s="84"/>
      <c r="L179" s="82"/>
      <c r="M179" s="112"/>
      <c r="N179" s="28"/>
      <c r="O179" s="28"/>
      <c r="P179" s="12"/>
    </row>
    <row r="180" spans="2:16" ht="15" x14ac:dyDescent="0.25">
      <c r="B180" s="65"/>
      <c r="C180" s="66"/>
      <c r="D180" s="100"/>
      <c r="E180" s="101"/>
      <c r="F180" s="77"/>
      <c r="G180" s="104"/>
      <c r="H180" s="106"/>
      <c r="I180" s="107"/>
      <c r="J180" s="69"/>
      <c r="K180" s="84"/>
      <c r="L180" s="82"/>
      <c r="M180" s="112"/>
      <c r="N180" s="28"/>
      <c r="O180" s="28"/>
      <c r="P180" s="12"/>
    </row>
    <row r="181" spans="2:16" ht="15" x14ac:dyDescent="0.25">
      <c r="B181" s="65"/>
      <c r="C181" s="66"/>
      <c r="D181" s="100"/>
      <c r="E181" s="101"/>
      <c r="F181" s="77"/>
      <c r="G181" s="104"/>
      <c r="H181" s="106"/>
      <c r="I181" s="107"/>
      <c r="J181" s="69"/>
      <c r="K181" s="84"/>
      <c r="L181" s="82"/>
      <c r="M181" s="112"/>
    </row>
    <row r="182" spans="2:16" ht="15" x14ac:dyDescent="0.25">
      <c r="B182" s="65"/>
      <c r="C182" s="78"/>
      <c r="D182" s="100"/>
      <c r="E182" s="101"/>
      <c r="F182" s="77"/>
      <c r="G182" s="105"/>
      <c r="H182" s="103"/>
      <c r="I182" s="99"/>
      <c r="J182" s="69"/>
      <c r="K182" s="84"/>
      <c r="L182" s="82"/>
      <c r="M182" s="112"/>
    </row>
    <row r="183" spans="2:16" ht="15" x14ac:dyDescent="0.25">
      <c r="B183" s="65"/>
      <c r="C183" s="66"/>
      <c r="D183" s="100"/>
      <c r="E183" s="101"/>
      <c r="F183" s="77"/>
      <c r="G183" s="104"/>
      <c r="H183" s="106"/>
      <c r="I183" s="107"/>
      <c r="J183" s="69"/>
      <c r="K183" s="84"/>
      <c r="L183" s="82"/>
      <c r="M183" s="112"/>
    </row>
    <row r="184" spans="2:16" ht="15" x14ac:dyDescent="0.25">
      <c r="B184" s="65"/>
      <c r="C184" s="66"/>
      <c r="D184" s="100"/>
      <c r="E184" s="101"/>
      <c r="F184" s="77"/>
      <c r="G184" s="104"/>
      <c r="H184" s="106"/>
      <c r="I184" s="107"/>
      <c r="J184" s="69"/>
      <c r="K184" s="84"/>
      <c r="L184" s="82"/>
      <c r="M184" s="112"/>
    </row>
    <row r="185" spans="2:16" ht="15" x14ac:dyDescent="0.25">
      <c r="B185" s="65"/>
      <c r="C185" s="78"/>
      <c r="D185" s="100"/>
      <c r="E185" s="101"/>
      <c r="F185" s="77"/>
      <c r="G185" s="105"/>
      <c r="H185" s="103"/>
      <c r="I185" s="99"/>
      <c r="J185" s="69"/>
      <c r="K185" s="84"/>
      <c r="L185" s="82"/>
      <c r="M185" s="112"/>
    </row>
    <row r="186" spans="2:16" ht="15" x14ac:dyDescent="0.25">
      <c r="B186" s="65"/>
      <c r="C186" s="66"/>
      <c r="D186" s="109"/>
      <c r="E186" s="101"/>
      <c r="F186" s="77"/>
      <c r="G186" s="104"/>
      <c r="H186" s="106"/>
      <c r="I186" s="107"/>
      <c r="J186" s="69"/>
      <c r="K186" s="81"/>
      <c r="L186" s="82"/>
      <c r="M186" s="112"/>
    </row>
    <row r="187" spans="2:16" ht="15" x14ac:dyDescent="0.25">
      <c r="B187" s="65"/>
      <c r="C187" s="66"/>
      <c r="D187" s="100"/>
      <c r="E187" s="101"/>
      <c r="F187" s="77"/>
      <c r="G187" s="104"/>
      <c r="H187" s="106"/>
      <c r="I187" s="107"/>
      <c r="J187" s="69"/>
      <c r="K187" s="84"/>
      <c r="L187" s="82"/>
      <c r="M187" s="112"/>
    </row>
    <row r="188" spans="2:16" ht="15" x14ac:dyDescent="0.25">
      <c r="B188" s="65"/>
      <c r="C188" s="66"/>
      <c r="D188" s="100"/>
      <c r="E188" s="101"/>
      <c r="F188" s="77"/>
      <c r="G188" s="104"/>
      <c r="H188" s="106"/>
      <c r="I188" s="107"/>
      <c r="J188" s="69"/>
      <c r="K188" s="81"/>
      <c r="L188" s="82"/>
      <c r="M188" s="112"/>
    </row>
    <row r="189" spans="2:16" ht="15" x14ac:dyDescent="0.25">
      <c r="B189" s="65"/>
      <c r="C189" s="78"/>
      <c r="D189" s="100"/>
      <c r="E189" s="101"/>
      <c r="F189" s="77"/>
      <c r="G189" s="105"/>
      <c r="H189" s="103"/>
      <c r="I189" s="99"/>
      <c r="J189" s="69"/>
      <c r="K189" s="81"/>
      <c r="L189" s="82"/>
      <c r="M189" s="112"/>
    </row>
    <row r="190" spans="2:16" ht="15" x14ac:dyDescent="0.25">
      <c r="B190" s="65"/>
      <c r="C190" s="78"/>
      <c r="D190" s="100"/>
      <c r="E190" s="101"/>
      <c r="F190" s="77"/>
      <c r="G190" s="105"/>
      <c r="H190" s="103"/>
      <c r="I190" s="99"/>
      <c r="J190" s="69"/>
      <c r="K190" s="81"/>
      <c r="L190" s="82"/>
      <c r="M190" s="85"/>
    </row>
    <row r="191" spans="2:16" ht="15" x14ac:dyDescent="0.25">
      <c r="B191" s="65"/>
      <c r="C191" s="78"/>
      <c r="D191" s="100"/>
      <c r="E191" s="101"/>
      <c r="F191" s="77"/>
      <c r="G191" s="105"/>
      <c r="H191" s="103"/>
      <c r="I191" s="99"/>
      <c r="J191" s="69"/>
      <c r="K191" s="81"/>
      <c r="L191" s="82"/>
      <c r="M191" s="85"/>
    </row>
    <row r="192" spans="2:16" ht="15" x14ac:dyDescent="0.25">
      <c r="B192" s="65"/>
      <c r="C192" s="78"/>
      <c r="D192" s="100"/>
      <c r="E192" s="101"/>
      <c r="F192" s="77"/>
      <c r="G192" s="105"/>
      <c r="H192" s="103"/>
      <c r="I192" s="99"/>
      <c r="J192" s="69"/>
      <c r="K192" s="81"/>
      <c r="L192" s="82"/>
      <c r="M192" s="85"/>
    </row>
    <row r="193" spans="2:13" ht="15" x14ac:dyDescent="0.25">
      <c r="B193" s="65"/>
      <c r="C193" s="78"/>
      <c r="D193" s="100"/>
      <c r="E193" s="101"/>
      <c r="F193" s="77"/>
      <c r="G193" s="105"/>
      <c r="H193" s="103"/>
      <c r="I193" s="107"/>
      <c r="J193" s="69"/>
      <c r="K193" s="84"/>
      <c r="L193" s="82"/>
      <c r="M193" s="85"/>
    </row>
    <row r="194" spans="2:13" ht="15" x14ac:dyDescent="0.25">
      <c r="B194" s="91"/>
      <c r="C194" s="66"/>
      <c r="D194" s="100"/>
      <c r="E194" s="101"/>
      <c r="F194" s="77"/>
      <c r="G194" s="104"/>
      <c r="H194" s="106"/>
      <c r="I194" s="107"/>
      <c r="J194" s="69"/>
      <c r="K194" s="84"/>
      <c r="L194" s="82"/>
      <c r="M194" s="85"/>
    </row>
    <row r="195" spans="2:13" ht="15" x14ac:dyDescent="0.25">
      <c r="B195" s="91"/>
      <c r="C195" s="66"/>
      <c r="D195" s="100"/>
      <c r="E195" s="101"/>
      <c r="F195" s="77"/>
      <c r="G195" s="104"/>
      <c r="H195" s="106"/>
      <c r="I195" s="107"/>
      <c r="J195" s="69"/>
      <c r="K195" s="84"/>
      <c r="L195" s="82"/>
      <c r="M195" s="85"/>
    </row>
    <row r="196" spans="2:13" ht="15" x14ac:dyDescent="0.25">
      <c r="B196" s="91"/>
      <c r="C196" s="66"/>
      <c r="D196" s="100"/>
      <c r="E196" s="101"/>
      <c r="F196" s="77"/>
      <c r="G196" s="104"/>
      <c r="H196" s="106"/>
      <c r="I196" s="107"/>
      <c r="J196" s="69"/>
      <c r="K196" s="84"/>
      <c r="L196" s="82"/>
      <c r="M196" s="85"/>
    </row>
    <row r="197" spans="2:13" ht="15" x14ac:dyDescent="0.25">
      <c r="B197" s="91"/>
      <c r="C197" s="66"/>
      <c r="D197" s="100"/>
      <c r="E197" s="101"/>
      <c r="F197" s="77"/>
      <c r="G197" s="104"/>
      <c r="H197" s="106"/>
      <c r="I197" s="107"/>
      <c r="J197" s="69"/>
      <c r="K197" s="84"/>
      <c r="L197" s="82"/>
      <c r="M197" s="85"/>
    </row>
    <row r="198" spans="2:13" ht="15" x14ac:dyDescent="0.25">
      <c r="B198" s="91"/>
      <c r="C198" s="66"/>
      <c r="D198" s="100"/>
      <c r="E198" s="101"/>
      <c r="F198" s="77"/>
      <c r="G198" s="104"/>
      <c r="H198" s="106"/>
      <c r="I198" s="107"/>
      <c r="J198" s="69"/>
      <c r="K198" s="84"/>
      <c r="L198" s="82"/>
      <c r="M198" s="85"/>
    </row>
    <row r="199" spans="2:13" ht="15" x14ac:dyDescent="0.25">
      <c r="B199" s="91"/>
      <c r="C199" s="66"/>
      <c r="D199" s="100"/>
      <c r="E199" s="101"/>
      <c r="F199" s="68"/>
      <c r="G199" s="104"/>
      <c r="H199" s="106"/>
      <c r="I199" s="107"/>
      <c r="J199" s="69"/>
      <c r="K199" s="84"/>
      <c r="L199" s="82"/>
      <c r="M199" s="85"/>
    </row>
    <row r="200" spans="2:13" ht="15" x14ac:dyDescent="0.25">
      <c r="B200" s="91"/>
      <c r="C200" s="78"/>
      <c r="D200" s="100"/>
      <c r="E200" s="101"/>
      <c r="F200" s="77"/>
      <c r="G200" s="105"/>
      <c r="H200" s="103"/>
      <c r="I200" s="107"/>
      <c r="J200" s="69"/>
      <c r="K200" s="84"/>
      <c r="L200" s="82"/>
      <c r="M200" s="85"/>
    </row>
    <row r="201" spans="2:13" ht="15" x14ac:dyDescent="0.25">
      <c r="B201" s="91"/>
      <c r="C201" s="66"/>
      <c r="D201" s="100"/>
      <c r="E201" s="101"/>
      <c r="F201" s="77"/>
      <c r="G201" s="104"/>
      <c r="H201" s="106"/>
      <c r="I201" s="107"/>
      <c r="J201" s="69"/>
      <c r="K201" s="84"/>
      <c r="L201" s="82"/>
      <c r="M201" s="85"/>
    </row>
    <row r="202" spans="2:13" ht="15" x14ac:dyDescent="0.25">
      <c r="B202" s="91"/>
      <c r="C202" s="66"/>
      <c r="D202" s="100"/>
      <c r="E202" s="101"/>
      <c r="F202" s="77"/>
      <c r="G202" s="104"/>
      <c r="H202" s="106"/>
      <c r="I202" s="107"/>
      <c r="J202" s="70"/>
      <c r="K202" s="84"/>
      <c r="L202" s="82"/>
      <c r="M202" s="85"/>
    </row>
    <row r="203" spans="2:13" ht="15" x14ac:dyDescent="0.25">
      <c r="B203" s="91"/>
      <c r="C203" s="66"/>
      <c r="D203" s="100"/>
      <c r="E203" s="101"/>
      <c r="F203" s="77"/>
      <c r="G203" s="104"/>
      <c r="H203" s="106"/>
      <c r="I203" s="107"/>
      <c r="J203" s="69"/>
      <c r="K203" s="84"/>
      <c r="L203" s="82"/>
      <c r="M203" s="85"/>
    </row>
    <row r="204" spans="2:13" ht="15" x14ac:dyDescent="0.25">
      <c r="B204" s="91"/>
      <c r="C204" s="78"/>
      <c r="D204" s="100"/>
      <c r="E204" s="101"/>
      <c r="F204" s="68"/>
      <c r="G204" s="105"/>
      <c r="H204" s="103"/>
      <c r="I204" s="107"/>
      <c r="J204" s="69"/>
      <c r="K204" s="84"/>
      <c r="L204" s="82"/>
      <c r="M204" s="85"/>
    </row>
    <row r="205" spans="2:13" ht="15" x14ac:dyDescent="0.25">
      <c r="B205" s="91"/>
      <c r="C205" s="66"/>
      <c r="D205" s="100"/>
      <c r="E205" s="101"/>
      <c r="F205" s="77"/>
      <c r="G205" s="104"/>
      <c r="H205" s="106"/>
      <c r="I205" s="107"/>
      <c r="J205" s="69"/>
      <c r="K205" s="81"/>
      <c r="L205" s="82"/>
      <c r="M205" s="85"/>
    </row>
    <row r="206" spans="2:13" ht="15" x14ac:dyDescent="0.25">
      <c r="B206" s="65"/>
      <c r="C206" s="78"/>
      <c r="D206" s="100"/>
      <c r="E206" s="101"/>
      <c r="F206" s="77"/>
      <c r="G206" s="105"/>
      <c r="H206" s="103"/>
      <c r="I206" s="99"/>
      <c r="J206" s="69"/>
      <c r="K206" s="81"/>
      <c r="L206" s="82"/>
      <c r="M206" s="85"/>
    </row>
    <row r="207" spans="2:13" ht="15" x14ac:dyDescent="0.25">
      <c r="B207" s="65"/>
      <c r="C207" s="66"/>
      <c r="D207" s="100"/>
      <c r="E207" s="101"/>
      <c r="F207" s="68"/>
      <c r="G207" s="104"/>
      <c r="H207" s="106"/>
      <c r="I207" s="107"/>
      <c r="J207" s="69"/>
      <c r="K207" s="84"/>
      <c r="L207" s="82"/>
      <c r="M207" s="85"/>
    </row>
    <row r="208" spans="2:13" ht="15" x14ac:dyDescent="0.25">
      <c r="B208" s="65"/>
      <c r="C208" s="66"/>
      <c r="D208" s="100"/>
      <c r="E208" s="101"/>
      <c r="F208" s="77"/>
      <c r="G208" s="104"/>
      <c r="H208" s="106"/>
      <c r="I208" s="107"/>
      <c r="J208" s="69"/>
      <c r="K208" s="84"/>
      <c r="L208" s="82"/>
      <c r="M208" s="85"/>
    </row>
    <row r="209" spans="2:13" ht="15" x14ac:dyDescent="0.25">
      <c r="B209" s="65"/>
      <c r="C209" s="66"/>
      <c r="D209" s="100"/>
      <c r="E209" s="101"/>
      <c r="F209" s="77"/>
      <c r="G209" s="104"/>
      <c r="H209" s="106"/>
      <c r="I209" s="107"/>
      <c r="J209" s="69"/>
      <c r="K209" s="81"/>
      <c r="L209" s="82"/>
      <c r="M209" s="85"/>
    </row>
    <row r="210" spans="2:13" ht="15" x14ac:dyDescent="0.25">
      <c r="B210" s="65"/>
      <c r="C210" s="66"/>
      <c r="D210" s="100"/>
      <c r="E210" s="101"/>
      <c r="F210" s="77"/>
      <c r="G210" s="104"/>
      <c r="H210" s="106"/>
      <c r="I210" s="107"/>
      <c r="J210" s="69"/>
      <c r="K210" s="81"/>
      <c r="L210" s="82"/>
      <c r="M210" s="85"/>
    </row>
    <row r="211" spans="2:13" x14ac:dyDescent="0.2">
      <c r="B211" s="65"/>
      <c r="C211" s="78"/>
      <c r="D211" s="100"/>
      <c r="E211" s="101"/>
      <c r="F211" s="77"/>
      <c r="G211" s="105"/>
      <c r="H211" s="103"/>
      <c r="I211" s="108"/>
      <c r="J211" s="69"/>
      <c r="K211" s="84"/>
      <c r="L211" s="82"/>
      <c r="M211" s="85"/>
    </row>
    <row r="212" spans="2:13" x14ac:dyDescent="0.2">
      <c r="B212" s="65"/>
      <c r="C212" s="78"/>
      <c r="D212" s="100"/>
      <c r="E212" s="101"/>
      <c r="F212" s="77"/>
      <c r="G212" s="105"/>
      <c r="H212" s="103"/>
      <c r="I212" s="108"/>
      <c r="J212" s="69"/>
      <c r="K212" s="84"/>
      <c r="L212" s="82"/>
      <c r="M212" s="85"/>
    </row>
    <row r="213" spans="2:13" ht="15" x14ac:dyDescent="0.25">
      <c r="B213" s="65"/>
      <c r="C213" s="78"/>
      <c r="D213" s="100"/>
      <c r="E213" s="101"/>
      <c r="F213" s="77"/>
      <c r="G213" s="105"/>
      <c r="H213" s="103"/>
      <c r="I213" s="99"/>
      <c r="J213" s="69"/>
      <c r="K213" s="81"/>
      <c r="L213" s="82"/>
      <c r="M213" s="85"/>
    </row>
    <row r="214" spans="2:13" ht="15" x14ac:dyDescent="0.25">
      <c r="B214" s="65"/>
      <c r="C214" s="78"/>
      <c r="D214" s="100"/>
      <c r="E214" s="102"/>
      <c r="F214" s="77"/>
      <c r="G214" s="98"/>
      <c r="H214" s="103"/>
      <c r="I214" s="99"/>
      <c r="J214" s="69"/>
      <c r="K214" s="81"/>
      <c r="L214" s="82"/>
      <c r="M214" s="85"/>
    </row>
    <row r="215" spans="2:13" ht="15" x14ac:dyDescent="0.25">
      <c r="B215" s="65"/>
      <c r="C215" s="78"/>
      <c r="D215" s="97"/>
      <c r="E215" s="67"/>
      <c r="F215" s="77"/>
      <c r="G215" s="98"/>
      <c r="H215" s="92"/>
      <c r="I215" s="99"/>
      <c r="J215" s="69"/>
      <c r="K215" s="81"/>
      <c r="L215" s="82"/>
      <c r="M215" s="85"/>
    </row>
    <row r="216" spans="2:13" ht="15" x14ac:dyDescent="0.25">
      <c r="B216" s="65"/>
      <c r="C216" s="78"/>
      <c r="D216" s="97"/>
      <c r="E216" s="67"/>
      <c r="F216" s="77"/>
      <c r="G216" s="98"/>
      <c r="H216" s="92"/>
      <c r="I216" s="99"/>
      <c r="J216" s="69"/>
      <c r="K216" s="81"/>
      <c r="L216" s="82"/>
      <c r="M216" s="85"/>
    </row>
    <row r="217" spans="2:13" ht="15" x14ac:dyDescent="0.25">
      <c r="B217" s="65"/>
      <c r="C217" s="78"/>
      <c r="D217" s="97"/>
      <c r="E217" s="67"/>
      <c r="F217" s="77"/>
      <c r="G217" s="98"/>
      <c r="H217" s="92"/>
      <c r="I217" s="96"/>
      <c r="J217" s="69"/>
      <c r="K217" s="81"/>
      <c r="L217" s="82"/>
      <c r="M217" s="85"/>
    </row>
    <row r="218" spans="2:13" ht="15" x14ac:dyDescent="0.25">
      <c r="B218" s="65"/>
      <c r="C218" s="78"/>
      <c r="D218" s="97"/>
      <c r="E218" s="67"/>
      <c r="F218" s="77"/>
      <c r="G218" s="31"/>
      <c r="H218" s="92"/>
      <c r="I218" s="96"/>
      <c r="J218" s="69"/>
      <c r="K218" s="81"/>
      <c r="L218" s="82"/>
      <c r="M218" s="85"/>
    </row>
    <row r="219" spans="2:13" x14ac:dyDescent="0.2">
      <c r="B219" s="65"/>
      <c r="C219" s="66"/>
      <c r="D219" s="90"/>
      <c r="E219" s="67"/>
      <c r="F219" s="77"/>
      <c r="G219" s="69"/>
      <c r="H219" s="93"/>
      <c r="I219" s="94"/>
      <c r="J219" s="80"/>
      <c r="K219" s="84"/>
      <c r="L219" s="82"/>
      <c r="M219" s="83"/>
    </row>
    <row r="220" spans="2:13" ht="15" x14ac:dyDescent="0.25">
      <c r="B220" s="65"/>
      <c r="C220" s="78"/>
      <c r="D220" s="90"/>
      <c r="E220" s="67"/>
      <c r="F220" s="77"/>
      <c r="G220" s="73"/>
      <c r="H220" s="92"/>
      <c r="I220" s="96"/>
      <c r="J220" s="69"/>
      <c r="K220" s="81"/>
      <c r="L220" s="82"/>
      <c r="M220" s="83"/>
    </row>
    <row r="221" spans="2:13" ht="15" x14ac:dyDescent="0.25">
      <c r="B221" s="65"/>
      <c r="C221" s="66"/>
      <c r="D221" s="90"/>
      <c r="E221" s="67"/>
      <c r="F221" s="77"/>
      <c r="G221" s="69"/>
      <c r="H221" s="93"/>
      <c r="I221" s="95"/>
      <c r="J221" s="80"/>
      <c r="K221" s="84"/>
      <c r="L221" s="82"/>
      <c r="M221" s="83"/>
    </row>
    <row r="222" spans="2:13" ht="15" x14ac:dyDescent="0.25">
      <c r="B222" s="91"/>
      <c r="C222" s="66"/>
      <c r="D222" s="90"/>
      <c r="E222" s="67"/>
      <c r="F222" s="77"/>
      <c r="G222" s="69"/>
      <c r="H222" s="93"/>
      <c r="I222" s="95"/>
      <c r="J222" s="69"/>
      <c r="K222" s="84"/>
      <c r="L222" s="82"/>
      <c r="M222" s="83"/>
    </row>
    <row r="223" spans="2:13" x14ac:dyDescent="0.2">
      <c r="B223" s="91"/>
      <c r="C223" s="66"/>
      <c r="D223" s="90"/>
      <c r="E223" s="67"/>
      <c r="F223" s="77"/>
      <c r="G223" s="69"/>
      <c r="H223" s="93"/>
      <c r="I223" s="94"/>
      <c r="J223" s="69"/>
      <c r="K223" s="84"/>
      <c r="L223" s="82"/>
      <c r="M223" s="83"/>
    </row>
    <row r="224" spans="2:13" x14ac:dyDescent="0.2">
      <c r="B224" s="91"/>
      <c r="C224" s="66"/>
      <c r="D224" s="90"/>
      <c r="E224" s="67"/>
      <c r="F224" s="77"/>
      <c r="G224" s="69"/>
      <c r="H224" s="93"/>
      <c r="I224" s="94"/>
      <c r="J224" s="69"/>
      <c r="K224" s="84"/>
      <c r="L224" s="82"/>
      <c r="M224" s="83"/>
    </row>
    <row r="225" spans="2:13" ht="15" x14ac:dyDescent="0.25">
      <c r="B225" s="91"/>
      <c r="C225" s="66"/>
      <c r="D225" s="90"/>
      <c r="E225" s="67"/>
      <c r="F225" s="77"/>
      <c r="G225" s="69"/>
      <c r="H225" s="93"/>
      <c r="I225" s="95"/>
      <c r="J225" s="80"/>
      <c r="K225" s="84"/>
      <c r="L225" s="82"/>
      <c r="M225" s="83"/>
    </row>
    <row r="226" spans="2:13" ht="15" x14ac:dyDescent="0.25">
      <c r="B226" s="91"/>
      <c r="C226" s="66"/>
      <c r="D226" s="90"/>
      <c r="E226" s="67"/>
      <c r="F226" s="77"/>
      <c r="G226" s="69"/>
      <c r="H226" s="93"/>
      <c r="I226" s="95"/>
      <c r="J226" s="69"/>
      <c r="K226" s="84"/>
      <c r="L226" s="82"/>
      <c r="M226" s="83"/>
    </row>
    <row r="227" spans="2:13" ht="15" x14ac:dyDescent="0.25">
      <c r="B227" s="91"/>
      <c r="C227" s="78"/>
      <c r="D227" s="90"/>
      <c r="E227" s="67"/>
      <c r="F227" s="77"/>
      <c r="G227" s="73"/>
      <c r="H227" s="92"/>
      <c r="I227" s="96"/>
      <c r="J227" s="69"/>
      <c r="K227" s="84"/>
      <c r="L227" s="82"/>
      <c r="M227" s="83"/>
    </row>
    <row r="228" spans="2:13" x14ac:dyDescent="0.2">
      <c r="B228" s="91"/>
      <c r="C228" s="66"/>
      <c r="D228" s="90"/>
      <c r="E228" s="67"/>
      <c r="F228" s="77"/>
      <c r="G228" s="69"/>
      <c r="H228" s="93"/>
      <c r="I228" s="94"/>
      <c r="J228" s="69"/>
      <c r="K228" s="84"/>
      <c r="L228" s="82"/>
      <c r="M228" s="83"/>
    </row>
    <row r="229" spans="2:13" ht="15" x14ac:dyDescent="0.25">
      <c r="B229" s="91"/>
      <c r="C229" s="66"/>
      <c r="D229" s="90"/>
      <c r="E229" s="67"/>
      <c r="F229" s="77"/>
      <c r="G229" s="69"/>
      <c r="H229" s="93"/>
      <c r="I229" s="95"/>
      <c r="J229" s="69"/>
      <c r="K229" s="84"/>
      <c r="L229" s="82"/>
      <c r="M229" s="83"/>
    </row>
    <row r="230" spans="2:13" ht="15" x14ac:dyDescent="0.25">
      <c r="B230" s="91"/>
      <c r="C230" s="66"/>
      <c r="D230" s="90"/>
      <c r="E230" s="67"/>
      <c r="F230" s="77"/>
      <c r="G230" s="69"/>
      <c r="H230" s="93"/>
      <c r="I230" s="95"/>
      <c r="J230" s="80"/>
      <c r="K230" s="84"/>
      <c r="L230" s="82"/>
      <c r="M230" s="83"/>
    </row>
    <row r="231" spans="2:13" x14ac:dyDescent="0.2">
      <c r="B231" s="91"/>
      <c r="C231" s="66"/>
      <c r="D231" s="90"/>
      <c r="E231" s="67"/>
      <c r="F231" s="77"/>
      <c r="G231" s="69"/>
      <c r="H231" s="93"/>
      <c r="I231" s="94"/>
      <c r="J231" s="69"/>
      <c r="K231" s="84"/>
      <c r="L231" s="82"/>
      <c r="M231" s="85"/>
    </row>
    <row r="232" spans="2:13" ht="15" x14ac:dyDescent="0.25">
      <c r="B232" s="91"/>
      <c r="C232" s="66"/>
      <c r="D232" s="90"/>
      <c r="E232" s="67"/>
      <c r="F232" s="77"/>
      <c r="G232" s="69"/>
      <c r="H232" s="93"/>
      <c r="I232" s="95"/>
      <c r="J232" s="69"/>
      <c r="K232" s="81"/>
      <c r="L232" s="82"/>
      <c r="M232" s="85"/>
    </row>
    <row r="233" spans="2:13" ht="15" x14ac:dyDescent="0.25">
      <c r="B233" s="91"/>
      <c r="C233" s="66"/>
      <c r="D233" s="90"/>
      <c r="E233" s="67"/>
      <c r="F233" s="77"/>
      <c r="G233" s="69"/>
      <c r="H233" s="93"/>
      <c r="I233" s="95"/>
      <c r="J233" s="69"/>
      <c r="K233" s="84"/>
      <c r="L233" s="82"/>
      <c r="M233" s="85"/>
    </row>
    <row r="234" spans="2:13" ht="15" x14ac:dyDescent="0.25">
      <c r="B234" s="65"/>
      <c r="C234" s="78"/>
      <c r="D234" s="90"/>
      <c r="E234" s="67"/>
      <c r="F234" s="77"/>
      <c r="G234" s="73"/>
      <c r="H234" s="92"/>
      <c r="I234" s="96"/>
      <c r="J234" s="69"/>
      <c r="K234" s="81"/>
      <c r="L234" s="82"/>
      <c r="M234" s="85"/>
    </row>
    <row r="235" spans="2:13" ht="15" x14ac:dyDescent="0.25">
      <c r="B235" s="37"/>
      <c r="C235" s="52"/>
      <c r="D235" s="24"/>
      <c r="E235" s="25"/>
      <c r="F235" s="26"/>
      <c r="G235" s="27"/>
      <c r="H235" s="40"/>
      <c r="I235" s="41"/>
      <c r="J235" s="27"/>
      <c r="K235" s="32"/>
      <c r="L235" s="34"/>
      <c r="M235" s="63"/>
    </row>
    <row r="236" spans="2:13" ht="15" x14ac:dyDescent="0.25">
      <c r="B236" s="37"/>
      <c r="C236" s="53"/>
      <c r="D236" s="24"/>
      <c r="E236" s="25"/>
      <c r="F236" s="26"/>
      <c r="G236" s="31"/>
      <c r="H236" s="38"/>
      <c r="I236" s="39"/>
      <c r="J236" s="27"/>
      <c r="K236" s="33"/>
      <c r="L236" s="34"/>
      <c r="M236" s="63"/>
    </row>
    <row r="237" spans="2:13" ht="15" x14ac:dyDescent="0.25">
      <c r="B237" s="37"/>
      <c r="C237" s="53"/>
      <c r="D237" s="24"/>
      <c r="E237" s="25"/>
      <c r="F237" s="26"/>
      <c r="G237" s="31"/>
      <c r="H237" s="38"/>
      <c r="I237" s="39"/>
      <c r="J237" s="27"/>
      <c r="K237" s="32"/>
      <c r="L237" s="34"/>
      <c r="M237" s="63"/>
    </row>
    <row r="238" spans="2:13" ht="15" x14ac:dyDescent="0.25">
      <c r="B238" s="37"/>
      <c r="C238" s="53"/>
      <c r="D238" s="24"/>
      <c r="E238" s="25"/>
      <c r="F238" s="26"/>
      <c r="G238" s="31"/>
      <c r="H238" s="38"/>
      <c r="I238" s="39"/>
      <c r="J238" s="27"/>
      <c r="K238" s="32"/>
      <c r="L238" s="34"/>
      <c r="M238" s="63"/>
    </row>
    <row r="239" spans="2:13" ht="15" x14ac:dyDescent="0.25">
      <c r="B239" s="37"/>
      <c r="C239" s="53"/>
      <c r="D239" s="24"/>
      <c r="E239" s="25"/>
      <c r="F239" s="26"/>
      <c r="G239" s="31"/>
      <c r="H239" s="38"/>
      <c r="I239" s="39"/>
      <c r="J239" s="27"/>
      <c r="K239" s="32"/>
      <c r="L239" s="34"/>
      <c r="M239" s="63"/>
    </row>
    <row r="240" spans="2:13" ht="15" x14ac:dyDescent="0.25">
      <c r="B240" s="30"/>
      <c r="C240" s="52"/>
      <c r="D240" s="24"/>
      <c r="E240" s="25"/>
      <c r="F240" s="26"/>
      <c r="G240" s="27"/>
      <c r="H240" s="40"/>
      <c r="I240" s="41"/>
      <c r="J240" s="27"/>
      <c r="K240" s="32"/>
      <c r="L240" s="34"/>
      <c r="M240" s="63"/>
    </row>
    <row r="241" spans="2:13" ht="15" x14ac:dyDescent="0.25">
      <c r="B241" s="37"/>
      <c r="C241" s="53"/>
      <c r="D241" s="24"/>
      <c r="E241" s="25"/>
      <c r="F241" s="26"/>
      <c r="G241" s="31"/>
      <c r="H241" s="38"/>
      <c r="I241" s="39"/>
      <c r="J241" s="27"/>
      <c r="K241" s="32"/>
      <c r="L241" s="34"/>
      <c r="M241" s="63"/>
    </row>
    <row r="242" spans="2:13" ht="15" x14ac:dyDescent="0.25">
      <c r="B242" s="37"/>
      <c r="C242" s="53"/>
      <c r="D242" s="24"/>
      <c r="E242" s="25"/>
      <c r="F242" s="26"/>
      <c r="G242" s="31"/>
      <c r="H242" s="38"/>
      <c r="I242" s="39"/>
      <c r="J242" s="27"/>
      <c r="K242" s="32"/>
      <c r="L242" s="34"/>
      <c r="M242" s="63"/>
    </row>
    <row r="243" spans="2:13" ht="15" x14ac:dyDescent="0.25">
      <c r="B243" s="37"/>
      <c r="C243" s="53"/>
      <c r="D243" s="24"/>
      <c r="E243" s="25"/>
      <c r="F243" s="26"/>
      <c r="G243" s="31"/>
      <c r="H243" s="38"/>
      <c r="I243" s="39"/>
      <c r="J243" s="27"/>
      <c r="K243" s="32"/>
      <c r="L243" s="34"/>
      <c r="M243" s="35"/>
    </row>
    <row r="244" spans="2:13" ht="15" x14ac:dyDescent="0.25">
      <c r="B244" s="30"/>
      <c r="C244" s="23"/>
      <c r="D244" s="24"/>
      <c r="E244" s="25"/>
      <c r="F244" s="26"/>
      <c r="G244" s="31"/>
      <c r="H244" s="38"/>
      <c r="I244" s="39"/>
      <c r="J244" s="27"/>
      <c r="K244" s="32"/>
      <c r="L244" s="34"/>
      <c r="M244" s="35"/>
    </row>
    <row r="245" spans="2:13" ht="15" x14ac:dyDescent="0.25">
      <c r="B245" s="30"/>
      <c r="C245" s="52"/>
      <c r="D245" s="24"/>
      <c r="E245" s="25"/>
      <c r="F245" s="26"/>
      <c r="G245" s="27"/>
      <c r="H245" s="40"/>
      <c r="I245" s="41"/>
      <c r="J245" s="27"/>
      <c r="K245" s="33"/>
      <c r="L245" s="34"/>
      <c r="M245" s="35"/>
    </row>
    <row r="246" spans="2:13" ht="15" x14ac:dyDescent="0.25">
      <c r="B246" s="37"/>
      <c r="C246" s="52"/>
      <c r="D246" s="24"/>
      <c r="E246" s="25"/>
      <c r="F246" s="26"/>
      <c r="G246" s="27"/>
      <c r="H246" s="40"/>
      <c r="I246" s="41"/>
      <c r="J246" s="27"/>
      <c r="K246" s="33"/>
      <c r="L246" s="34"/>
      <c r="M246" s="35"/>
    </row>
    <row r="247" spans="2:13" ht="15" x14ac:dyDescent="0.25">
      <c r="B247" s="37"/>
      <c r="C247" s="52"/>
      <c r="D247" s="24"/>
      <c r="E247" s="25"/>
      <c r="F247" s="60"/>
      <c r="G247" s="27"/>
      <c r="H247" s="40"/>
      <c r="I247" s="41"/>
      <c r="J247" s="27"/>
      <c r="K247" s="33"/>
      <c r="L247" s="34"/>
      <c r="M247" s="35"/>
    </row>
    <row r="248" spans="2:13" ht="15" x14ac:dyDescent="0.25">
      <c r="B248" s="37"/>
      <c r="C248" s="52"/>
      <c r="D248" s="24"/>
      <c r="E248" s="25"/>
      <c r="F248" s="26"/>
      <c r="G248" s="27"/>
      <c r="H248" s="40"/>
      <c r="I248" s="41"/>
      <c r="J248" s="27"/>
      <c r="K248" s="33"/>
      <c r="L248" s="34"/>
      <c r="M248" s="35"/>
    </row>
    <row r="249" spans="2:13" ht="15" x14ac:dyDescent="0.25">
      <c r="B249" s="37"/>
      <c r="C249" s="52"/>
      <c r="D249" s="24"/>
      <c r="E249" s="25"/>
      <c r="F249" s="26"/>
      <c r="G249" s="27"/>
      <c r="H249" s="40"/>
      <c r="I249" s="41"/>
      <c r="J249" s="27"/>
      <c r="K249" s="33"/>
      <c r="L249" s="34"/>
      <c r="M249" s="35"/>
    </row>
    <row r="250" spans="2:13" ht="15" x14ac:dyDescent="0.25">
      <c r="B250" s="37"/>
      <c r="C250" s="52"/>
      <c r="D250" s="24"/>
      <c r="E250" s="25"/>
      <c r="F250" s="26"/>
      <c r="G250" s="27"/>
      <c r="H250" s="40"/>
      <c r="I250" s="41"/>
      <c r="J250" s="27"/>
      <c r="K250" s="33"/>
      <c r="L250" s="34"/>
      <c r="M250" s="35"/>
    </row>
    <row r="251" spans="2:13" ht="15" x14ac:dyDescent="0.25">
      <c r="B251" s="37"/>
      <c r="C251" s="52"/>
      <c r="D251" s="24"/>
      <c r="E251" s="25"/>
      <c r="F251" s="26"/>
      <c r="G251" s="27"/>
      <c r="H251" s="40"/>
      <c r="I251" s="41"/>
      <c r="J251" s="27"/>
      <c r="K251" s="33"/>
      <c r="L251" s="34"/>
      <c r="M251" s="35"/>
    </row>
    <row r="252" spans="2:13" ht="15" x14ac:dyDescent="0.25">
      <c r="B252" s="37"/>
      <c r="C252" s="52"/>
      <c r="D252" s="24"/>
      <c r="E252" s="25"/>
      <c r="F252" s="26"/>
      <c r="G252" s="27"/>
      <c r="H252" s="40"/>
      <c r="I252" s="41"/>
      <c r="J252" s="27"/>
      <c r="K252" s="33"/>
      <c r="L252" s="34"/>
      <c r="M252" s="35"/>
    </row>
    <row r="253" spans="2:13" ht="15" x14ac:dyDescent="0.25">
      <c r="B253" s="37"/>
      <c r="C253" s="52"/>
      <c r="D253" s="24"/>
      <c r="E253" s="25"/>
      <c r="F253" s="26"/>
      <c r="G253" s="27"/>
      <c r="H253" s="40"/>
      <c r="I253" s="41"/>
      <c r="J253" s="27"/>
      <c r="K253" s="33"/>
      <c r="L253" s="34"/>
      <c r="M253" s="35"/>
    </row>
    <row r="254" spans="2:13" ht="15" x14ac:dyDescent="0.25">
      <c r="B254" s="37"/>
      <c r="C254" s="52"/>
      <c r="D254" s="24"/>
      <c r="E254" s="25"/>
      <c r="F254" s="26"/>
      <c r="G254" s="27"/>
      <c r="H254" s="40"/>
      <c r="I254" s="41"/>
      <c r="J254" s="27"/>
      <c r="K254" s="32"/>
      <c r="L254" s="34"/>
      <c r="M254" s="35"/>
    </row>
    <row r="255" spans="2:13" x14ac:dyDescent="0.2">
      <c r="B255" s="37"/>
      <c r="C255" s="23"/>
      <c r="D255" s="24"/>
      <c r="E255" s="25"/>
      <c r="F255" s="60"/>
      <c r="G255" s="27"/>
      <c r="H255" s="40"/>
      <c r="I255" s="42"/>
      <c r="J255" s="27"/>
      <c r="K255" s="33"/>
      <c r="L255" s="34"/>
      <c r="M255" s="35"/>
    </row>
    <row r="256" spans="2:13" ht="15" x14ac:dyDescent="0.25">
      <c r="B256" s="37"/>
      <c r="C256" s="52"/>
      <c r="D256" s="24"/>
      <c r="E256" s="25"/>
      <c r="F256" s="26"/>
      <c r="G256" s="27"/>
      <c r="H256" s="40"/>
      <c r="I256" s="41"/>
      <c r="J256" s="27"/>
      <c r="K256" s="33"/>
      <c r="L256" s="34"/>
      <c r="M256" s="35"/>
    </row>
    <row r="257" spans="2:13" ht="15" x14ac:dyDescent="0.25">
      <c r="B257" s="37"/>
      <c r="C257" s="52"/>
      <c r="D257" s="24"/>
      <c r="E257" s="25"/>
      <c r="F257" s="60"/>
      <c r="G257" s="27"/>
      <c r="H257" s="40"/>
      <c r="I257" s="41"/>
      <c r="J257" s="27"/>
      <c r="K257" s="33"/>
      <c r="L257" s="34"/>
      <c r="M257" s="35"/>
    </row>
    <row r="258" spans="2:13" ht="15" x14ac:dyDescent="0.25">
      <c r="B258" s="37"/>
      <c r="C258" s="53"/>
      <c r="D258" s="24"/>
      <c r="E258" s="25"/>
      <c r="F258" s="26"/>
      <c r="G258" s="31"/>
      <c r="H258" s="38"/>
      <c r="I258" s="39"/>
      <c r="J258" s="27"/>
      <c r="K258" s="32"/>
      <c r="L258" s="34"/>
      <c r="M258" s="35"/>
    </row>
    <row r="259" spans="2:13" ht="15" x14ac:dyDescent="0.25">
      <c r="B259" s="30"/>
      <c r="C259" s="52"/>
      <c r="D259" s="24"/>
      <c r="E259" s="25"/>
      <c r="F259" s="26"/>
      <c r="G259" s="27"/>
      <c r="H259" s="40"/>
      <c r="I259" s="41"/>
      <c r="J259" s="27"/>
      <c r="K259" s="33"/>
      <c r="L259" s="34"/>
      <c r="M259" s="35"/>
    </row>
    <row r="260" spans="2:13" ht="15" x14ac:dyDescent="0.25">
      <c r="B260" s="37"/>
      <c r="C260" s="53"/>
      <c r="D260" s="24"/>
      <c r="E260" s="25"/>
      <c r="F260" s="26"/>
      <c r="G260" s="31"/>
      <c r="H260" s="38"/>
      <c r="I260" s="39"/>
      <c r="J260" s="27"/>
      <c r="K260" s="32"/>
      <c r="L260" s="34"/>
      <c r="M260" s="35"/>
    </row>
    <row r="261" spans="2:13" ht="15" x14ac:dyDescent="0.25">
      <c r="B261" s="37"/>
      <c r="C261" s="53"/>
      <c r="D261" s="24"/>
      <c r="E261" s="25"/>
      <c r="F261" s="26"/>
      <c r="G261" s="31"/>
      <c r="H261" s="38"/>
      <c r="I261" s="39"/>
      <c r="J261" s="27"/>
      <c r="K261" s="32"/>
      <c r="L261" s="34"/>
      <c r="M261" s="35"/>
    </row>
    <row r="262" spans="2:13" ht="15" x14ac:dyDescent="0.25">
      <c r="B262" s="37"/>
      <c r="C262" s="53"/>
      <c r="D262" s="24"/>
      <c r="E262" s="25"/>
      <c r="F262" s="26"/>
      <c r="G262" s="31"/>
      <c r="H262" s="38"/>
      <c r="I262" s="39"/>
      <c r="J262" s="27"/>
      <c r="K262" s="32"/>
      <c r="L262" s="34"/>
      <c r="M262" s="35"/>
    </row>
    <row r="263" spans="2:13" ht="15" x14ac:dyDescent="0.25">
      <c r="B263" s="30"/>
      <c r="C263" s="52"/>
      <c r="D263" s="24"/>
      <c r="E263" s="25"/>
      <c r="F263" s="26"/>
      <c r="G263" s="27"/>
      <c r="H263" s="40"/>
      <c r="I263" s="41"/>
      <c r="J263" s="27"/>
      <c r="K263" s="33"/>
      <c r="L263" s="34"/>
      <c r="M263" s="35"/>
    </row>
    <row r="264" spans="2:13" ht="15" x14ac:dyDescent="0.25">
      <c r="B264" s="30"/>
      <c r="C264" s="52"/>
      <c r="D264" s="24"/>
      <c r="E264" s="25"/>
      <c r="F264" s="26"/>
      <c r="G264" s="27"/>
      <c r="H264" s="40"/>
      <c r="I264" s="41"/>
      <c r="J264" s="27"/>
      <c r="K264" s="33"/>
      <c r="L264" s="34"/>
      <c r="M264" s="35"/>
    </row>
    <row r="265" spans="2:13" ht="15" x14ac:dyDescent="0.25">
      <c r="B265" s="30"/>
      <c r="C265" s="52"/>
      <c r="D265" s="24"/>
      <c r="E265" s="25"/>
      <c r="F265" s="26"/>
      <c r="G265" s="27"/>
      <c r="H265" s="40"/>
      <c r="I265" s="41"/>
      <c r="J265" s="27"/>
      <c r="K265" s="33"/>
      <c r="L265" s="34"/>
      <c r="M265" s="35"/>
    </row>
    <row r="266" spans="2:13" ht="15" x14ac:dyDescent="0.25">
      <c r="B266" s="37"/>
      <c r="C266" s="53"/>
      <c r="D266" s="24"/>
      <c r="E266" s="25"/>
      <c r="F266" s="26"/>
      <c r="G266" s="31"/>
      <c r="H266" s="38"/>
      <c r="I266" s="39"/>
      <c r="J266" s="27"/>
      <c r="K266" s="32"/>
      <c r="L266" s="34"/>
      <c r="M266" s="35"/>
    </row>
    <row r="267" spans="2:13" ht="15" x14ac:dyDescent="0.25">
      <c r="B267" s="37"/>
      <c r="C267" s="53"/>
      <c r="D267" s="24"/>
      <c r="E267" s="25"/>
      <c r="F267" s="26"/>
      <c r="G267" s="31"/>
      <c r="H267" s="38"/>
      <c r="I267" s="39"/>
      <c r="J267" s="27"/>
      <c r="K267" s="32"/>
      <c r="L267" s="34"/>
      <c r="M267" s="35"/>
    </row>
    <row r="268" spans="2:13" ht="15" x14ac:dyDescent="0.25">
      <c r="B268" s="37"/>
      <c r="C268" s="53"/>
      <c r="D268" s="24"/>
      <c r="E268" s="25"/>
      <c r="F268" s="26"/>
      <c r="G268" s="31"/>
      <c r="H268" s="38"/>
      <c r="I268" s="39"/>
      <c r="J268" s="27"/>
      <c r="K268" s="32"/>
      <c r="L268" s="34"/>
      <c r="M268" s="35"/>
    </row>
    <row r="269" spans="2:13" ht="15" x14ac:dyDescent="0.25">
      <c r="B269" s="30"/>
      <c r="C269" s="52"/>
      <c r="D269" s="24"/>
      <c r="E269" s="25"/>
      <c r="F269" s="26"/>
      <c r="G269" s="27"/>
      <c r="H269" s="40"/>
      <c r="I269" s="41"/>
      <c r="J269" s="27"/>
      <c r="K269" s="33"/>
      <c r="L269" s="34"/>
      <c r="M269" s="35"/>
    </row>
    <row r="270" spans="2:13" ht="15" x14ac:dyDescent="0.25">
      <c r="B270" s="30"/>
      <c r="C270" s="23"/>
      <c r="D270" s="24"/>
      <c r="E270" s="25"/>
      <c r="F270" s="26"/>
      <c r="G270" s="27"/>
      <c r="H270" s="40"/>
      <c r="I270" s="41"/>
      <c r="J270" s="36"/>
      <c r="K270" s="33"/>
      <c r="L270" s="34"/>
      <c r="M270" s="35"/>
    </row>
    <row r="271" spans="2:13" ht="15" x14ac:dyDescent="0.25">
      <c r="B271" s="30"/>
      <c r="C271" s="23"/>
      <c r="D271" s="24"/>
      <c r="E271" s="25"/>
      <c r="F271" s="26"/>
      <c r="G271" s="31"/>
      <c r="H271" s="38"/>
      <c r="I271" s="39"/>
      <c r="J271" s="27"/>
      <c r="K271" s="33"/>
      <c r="L271" s="34"/>
      <c r="M271" s="35"/>
    </row>
    <row r="272" spans="2:13" ht="15" x14ac:dyDescent="0.25">
      <c r="B272" s="30"/>
      <c r="C272" s="52"/>
      <c r="D272" s="24"/>
      <c r="E272" s="25"/>
      <c r="F272" s="26"/>
      <c r="G272" s="27"/>
      <c r="H272" s="40"/>
      <c r="I272" s="41"/>
      <c r="J272" s="27"/>
      <c r="K272" s="33"/>
      <c r="L272" s="34"/>
      <c r="M272" s="35"/>
    </row>
    <row r="273" spans="2:13" x14ac:dyDescent="0.2">
      <c r="B273" s="37"/>
      <c r="C273" s="52"/>
      <c r="D273" s="24"/>
      <c r="E273" s="25"/>
      <c r="F273" s="26"/>
      <c r="G273" s="27"/>
      <c r="H273" s="40"/>
      <c r="I273" s="42"/>
      <c r="J273" s="27"/>
      <c r="K273" s="33"/>
      <c r="L273" s="34"/>
      <c r="M273" s="35"/>
    </row>
    <row r="274" spans="2:13" ht="15" x14ac:dyDescent="0.25">
      <c r="B274" s="37"/>
      <c r="C274" s="52"/>
      <c r="D274" s="24"/>
      <c r="E274" s="25"/>
      <c r="F274" s="60"/>
      <c r="G274" s="27"/>
      <c r="H274" s="40"/>
      <c r="I274" s="41"/>
      <c r="J274" s="27"/>
      <c r="K274" s="33"/>
      <c r="L274" s="34"/>
      <c r="M274" s="35"/>
    </row>
    <row r="275" spans="2:13" ht="15" x14ac:dyDescent="0.25">
      <c r="B275" s="37"/>
      <c r="C275" s="52"/>
      <c r="D275" s="24"/>
      <c r="E275" s="25"/>
      <c r="F275" s="26"/>
      <c r="G275" s="27"/>
      <c r="H275" s="40"/>
      <c r="I275" s="41"/>
      <c r="J275" s="27"/>
      <c r="K275" s="33"/>
      <c r="L275" s="34"/>
      <c r="M275" s="35"/>
    </row>
    <row r="276" spans="2:13" x14ac:dyDescent="0.2">
      <c r="B276" s="37"/>
      <c r="C276" s="52"/>
      <c r="D276" s="24"/>
      <c r="E276" s="25"/>
      <c r="F276" s="26"/>
      <c r="G276" s="27"/>
      <c r="H276" s="40"/>
      <c r="I276" s="42"/>
      <c r="J276" s="27"/>
      <c r="K276" s="33"/>
      <c r="L276" s="34"/>
      <c r="M276" s="35"/>
    </row>
    <row r="277" spans="2:13" ht="15" x14ac:dyDescent="0.25">
      <c r="B277" s="37"/>
      <c r="C277" s="53"/>
      <c r="D277" s="24"/>
      <c r="E277" s="25"/>
      <c r="F277" s="26"/>
      <c r="G277" s="31"/>
      <c r="H277" s="38"/>
      <c r="I277" s="39"/>
      <c r="J277" s="27"/>
      <c r="K277" s="32"/>
      <c r="L277" s="34"/>
      <c r="M277" s="35"/>
    </row>
    <row r="278" spans="2:13" x14ac:dyDescent="0.2">
      <c r="B278" s="37"/>
      <c r="C278" s="52"/>
      <c r="D278" s="24"/>
      <c r="E278" s="25"/>
      <c r="F278" s="26"/>
      <c r="G278" s="27"/>
      <c r="H278" s="40"/>
      <c r="I278" s="42"/>
      <c r="J278" s="27"/>
      <c r="K278" s="33"/>
      <c r="L278" s="34"/>
      <c r="M278" s="35"/>
    </row>
    <row r="279" spans="2:13" x14ac:dyDescent="0.2">
      <c r="B279" s="37"/>
      <c r="C279" s="23"/>
      <c r="D279" s="24"/>
      <c r="E279" s="25"/>
      <c r="F279" s="26"/>
      <c r="G279" s="31"/>
      <c r="H279" s="38"/>
      <c r="I279" s="43"/>
      <c r="J279" s="27"/>
      <c r="K279" s="33"/>
      <c r="L279" s="34"/>
      <c r="M279" s="35"/>
    </row>
    <row r="280" spans="2:13" x14ac:dyDescent="0.2">
      <c r="B280" s="37"/>
      <c r="C280" s="52"/>
      <c r="D280" s="24"/>
      <c r="E280" s="25"/>
      <c r="F280" s="26"/>
      <c r="G280" s="27"/>
      <c r="H280" s="40"/>
      <c r="I280" s="42"/>
      <c r="J280" s="36"/>
      <c r="K280" s="33"/>
      <c r="L280" s="34"/>
      <c r="M280" s="35"/>
    </row>
    <row r="281" spans="2:13" x14ac:dyDescent="0.2">
      <c r="B281" s="37"/>
      <c r="C281" s="53"/>
      <c r="D281" s="24"/>
      <c r="E281" s="25"/>
      <c r="F281" s="26"/>
      <c r="G281" s="27"/>
      <c r="H281" s="40"/>
      <c r="I281" s="43"/>
      <c r="J281" s="36"/>
      <c r="K281" s="32"/>
      <c r="L281" s="34"/>
      <c r="M281" s="35"/>
    </row>
    <row r="282" spans="2:13" ht="15" x14ac:dyDescent="0.25">
      <c r="B282" s="37"/>
      <c r="C282" s="52"/>
      <c r="D282" s="24"/>
      <c r="E282" s="25"/>
      <c r="F282" s="26"/>
      <c r="G282" s="27"/>
      <c r="H282" s="40"/>
      <c r="I282" s="41"/>
      <c r="J282" s="27"/>
      <c r="K282" s="32"/>
      <c r="L282" s="34"/>
      <c r="M282" s="35"/>
    </row>
    <row r="283" spans="2:13" ht="15" x14ac:dyDescent="0.25">
      <c r="B283" s="37"/>
      <c r="C283" s="52"/>
      <c r="D283" s="24"/>
      <c r="E283" s="25"/>
      <c r="F283" s="26"/>
      <c r="G283" s="27"/>
      <c r="H283" s="40"/>
      <c r="I283" s="41"/>
      <c r="J283" s="27"/>
      <c r="K283" s="33"/>
      <c r="L283" s="34"/>
      <c r="M283" s="35"/>
    </row>
    <row r="284" spans="2:13" ht="15" x14ac:dyDescent="0.25">
      <c r="B284" s="37"/>
      <c r="C284" s="53"/>
      <c r="D284" s="24"/>
      <c r="E284" s="25"/>
      <c r="F284" s="26"/>
      <c r="G284" s="27"/>
      <c r="H284" s="40"/>
      <c r="I284" s="39"/>
      <c r="J284" s="36"/>
      <c r="K284" s="33"/>
      <c r="L284" s="34"/>
      <c r="M284" s="35"/>
    </row>
    <row r="285" spans="2:13" ht="15" x14ac:dyDescent="0.25">
      <c r="B285" s="37"/>
      <c r="C285" s="53"/>
      <c r="D285" s="24"/>
      <c r="E285" s="25"/>
      <c r="F285" s="26"/>
      <c r="G285" s="31"/>
      <c r="H285" s="38"/>
      <c r="I285" s="39"/>
      <c r="J285" s="27"/>
      <c r="K285" s="32"/>
      <c r="L285" s="34"/>
      <c r="M285" s="35"/>
    </row>
    <row r="286" spans="2:13" ht="15" x14ac:dyDescent="0.25">
      <c r="B286" s="37"/>
      <c r="C286" s="53"/>
      <c r="D286" s="24"/>
      <c r="E286" s="25"/>
      <c r="F286" s="26"/>
      <c r="G286" s="31"/>
      <c r="H286" s="38"/>
      <c r="I286" s="39"/>
      <c r="J286" s="27"/>
      <c r="K286" s="32"/>
      <c r="L286" s="34"/>
      <c r="M286" s="35"/>
    </row>
    <row r="287" spans="2:13" ht="15" x14ac:dyDescent="0.25">
      <c r="B287" s="37"/>
      <c r="C287" s="53"/>
      <c r="D287" s="24"/>
      <c r="E287" s="25"/>
      <c r="F287" s="26"/>
      <c r="G287" s="31"/>
      <c r="H287" s="38"/>
      <c r="I287" s="39"/>
      <c r="J287" s="27"/>
      <c r="K287" s="32"/>
      <c r="L287" s="34"/>
      <c r="M287" s="35"/>
    </row>
    <row r="288" spans="2:13" ht="15" x14ac:dyDescent="0.25">
      <c r="B288" s="30"/>
      <c r="C288" s="52"/>
      <c r="D288" s="24"/>
      <c r="E288" s="25"/>
      <c r="F288" s="26"/>
      <c r="G288" s="27"/>
      <c r="H288" s="40"/>
      <c r="I288" s="41"/>
      <c r="J288" s="27"/>
      <c r="K288" s="33"/>
      <c r="L288" s="34"/>
      <c r="M288" s="35"/>
    </row>
    <row r="289" spans="2:13" ht="15" x14ac:dyDescent="0.25">
      <c r="B289" s="37"/>
      <c r="C289" s="53"/>
      <c r="D289" s="24"/>
      <c r="E289" s="25"/>
      <c r="F289" s="26"/>
      <c r="G289" s="31"/>
      <c r="H289" s="38"/>
      <c r="I289" s="39"/>
      <c r="J289" s="27"/>
      <c r="K289" s="32"/>
      <c r="L289" s="34"/>
      <c r="M289" s="35"/>
    </row>
    <row r="290" spans="2:13" ht="15" x14ac:dyDescent="0.25">
      <c r="B290" s="37"/>
      <c r="C290" s="53"/>
      <c r="D290" s="24"/>
      <c r="E290" s="25"/>
      <c r="F290" s="26"/>
      <c r="G290" s="31"/>
      <c r="H290" s="38"/>
      <c r="I290" s="39"/>
      <c r="J290" s="27"/>
      <c r="K290" s="32"/>
      <c r="L290" s="34"/>
      <c r="M290" s="35"/>
    </row>
    <row r="291" spans="2:13" ht="15" x14ac:dyDescent="0.25">
      <c r="B291" s="37"/>
      <c r="C291" s="53"/>
      <c r="D291" s="24"/>
      <c r="E291" s="25"/>
      <c r="F291" s="26"/>
      <c r="G291" s="31"/>
      <c r="H291" s="38"/>
      <c r="I291" s="39"/>
      <c r="J291" s="27"/>
      <c r="K291" s="32"/>
      <c r="L291" s="34"/>
      <c r="M291" s="35"/>
    </row>
    <row r="292" spans="2:13" ht="15" x14ac:dyDescent="0.25">
      <c r="B292" s="37"/>
      <c r="C292" s="53"/>
      <c r="D292" s="24"/>
      <c r="E292" s="25"/>
      <c r="F292" s="26"/>
      <c r="G292" s="31"/>
      <c r="H292" s="38"/>
      <c r="I292" s="39"/>
      <c r="J292" s="27"/>
      <c r="K292" s="32"/>
      <c r="L292" s="34"/>
      <c r="M292" s="35"/>
    </row>
    <row r="293" spans="2:13" ht="15" x14ac:dyDescent="0.25">
      <c r="B293" s="30"/>
      <c r="C293" s="52"/>
      <c r="D293" s="24"/>
      <c r="E293" s="25"/>
      <c r="F293" s="26"/>
      <c r="G293" s="27"/>
      <c r="H293" s="40"/>
      <c r="I293" s="41"/>
      <c r="J293" s="36"/>
      <c r="K293" s="33"/>
      <c r="L293" s="34"/>
      <c r="M293" s="35"/>
    </row>
    <row r="294" spans="2:13" ht="15" x14ac:dyDescent="0.25">
      <c r="B294" s="30"/>
      <c r="C294" s="52"/>
      <c r="D294" s="24"/>
      <c r="E294" s="25"/>
      <c r="F294" s="26"/>
      <c r="G294" s="27"/>
      <c r="H294" s="40"/>
      <c r="I294" s="41"/>
      <c r="J294" s="36"/>
      <c r="K294" s="33"/>
      <c r="L294" s="34"/>
      <c r="M294" s="35"/>
    </row>
    <row r="295" spans="2:13" ht="15" x14ac:dyDescent="0.25">
      <c r="B295" s="30"/>
      <c r="C295" s="23"/>
      <c r="D295" s="24"/>
      <c r="E295" s="25"/>
      <c r="F295" s="26"/>
      <c r="G295" s="27"/>
      <c r="H295" s="40"/>
      <c r="I295" s="41"/>
      <c r="J295" s="36"/>
      <c r="K295" s="33"/>
      <c r="L295" s="34"/>
      <c r="M295" s="35"/>
    </row>
    <row r="296" spans="2:13" ht="15" x14ac:dyDescent="0.25">
      <c r="B296" s="30"/>
      <c r="C296" s="23"/>
      <c r="D296" s="24"/>
      <c r="E296" s="25"/>
      <c r="F296" s="26"/>
      <c r="G296" s="27"/>
      <c r="H296" s="40"/>
      <c r="I296" s="41"/>
      <c r="J296" s="27"/>
      <c r="K296" s="33"/>
      <c r="L296" s="34"/>
      <c r="M296" s="35"/>
    </row>
    <row r="297" spans="2:13" ht="15" x14ac:dyDescent="0.25">
      <c r="B297" s="30"/>
      <c r="C297" s="52"/>
      <c r="D297" s="24"/>
      <c r="E297" s="25"/>
      <c r="F297" s="26"/>
      <c r="G297" s="27"/>
      <c r="H297" s="40"/>
      <c r="I297" s="41"/>
      <c r="J297" s="27"/>
      <c r="K297" s="33"/>
      <c r="L297" s="34"/>
      <c r="M297" s="35"/>
    </row>
    <row r="298" spans="2:13" ht="15" x14ac:dyDescent="0.25">
      <c r="B298" s="30"/>
      <c r="C298" s="23"/>
      <c r="D298" s="24"/>
      <c r="E298" s="25"/>
      <c r="F298" s="26"/>
      <c r="G298" s="27"/>
      <c r="H298" s="40"/>
      <c r="I298" s="41"/>
      <c r="J298" s="27"/>
      <c r="K298" s="33"/>
      <c r="L298" s="34"/>
      <c r="M298" s="35"/>
    </row>
    <row r="299" spans="2:13" ht="15" x14ac:dyDescent="0.25">
      <c r="B299" s="30"/>
      <c r="C299" s="52"/>
      <c r="D299" s="24"/>
      <c r="E299" s="25"/>
      <c r="F299" s="26"/>
      <c r="G299" s="27"/>
      <c r="H299" s="40"/>
      <c r="I299" s="41"/>
      <c r="J299" s="27"/>
      <c r="K299" s="33"/>
      <c r="L299" s="34"/>
      <c r="M299" s="35"/>
    </row>
    <row r="300" spans="2:13" ht="15" x14ac:dyDescent="0.25">
      <c r="B300" s="30"/>
      <c r="C300" s="53"/>
      <c r="D300" s="24"/>
      <c r="E300" s="25"/>
      <c r="F300" s="26"/>
      <c r="G300" s="31"/>
      <c r="H300" s="38"/>
      <c r="I300" s="39"/>
      <c r="J300" s="36"/>
      <c r="K300" s="33"/>
      <c r="L300" s="34"/>
      <c r="M300" s="35"/>
    </row>
    <row r="301" spans="2:13" ht="15" x14ac:dyDescent="0.25">
      <c r="B301" s="30"/>
      <c r="C301" s="52"/>
      <c r="D301" s="24"/>
      <c r="E301" s="25"/>
      <c r="F301" s="26"/>
      <c r="G301" s="27"/>
      <c r="H301" s="40"/>
      <c r="I301" s="41"/>
      <c r="J301" s="27"/>
      <c r="K301" s="33"/>
      <c r="L301" s="34"/>
      <c r="M301" s="35"/>
    </row>
    <row r="302" spans="2:13" ht="15" x14ac:dyDescent="0.25">
      <c r="B302" s="30"/>
      <c r="C302" s="52"/>
      <c r="D302" s="24"/>
      <c r="E302" s="25"/>
      <c r="F302" s="26"/>
      <c r="G302" s="27"/>
      <c r="H302" s="40"/>
      <c r="I302" s="41"/>
      <c r="J302" s="36"/>
      <c r="K302" s="33"/>
      <c r="L302" s="34"/>
      <c r="M302" s="35"/>
    </row>
    <row r="303" spans="2:13" ht="15" x14ac:dyDescent="0.25">
      <c r="B303" s="37"/>
      <c r="C303" s="52"/>
      <c r="D303" s="24"/>
      <c r="E303" s="25"/>
      <c r="F303" s="26"/>
      <c r="G303" s="27"/>
      <c r="H303" s="40"/>
      <c r="I303" s="41"/>
      <c r="J303" s="27"/>
      <c r="K303" s="33"/>
      <c r="L303" s="34"/>
      <c r="M303" s="35"/>
    </row>
    <row r="304" spans="2:13" x14ac:dyDescent="0.2">
      <c r="B304" s="37"/>
      <c r="C304" s="23"/>
      <c r="D304" s="24"/>
      <c r="E304" s="25"/>
      <c r="F304" s="26"/>
      <c r="G304" s="27"/>
      <c r="H304" s="40"/>
      <c r="I304" s="42"/>
      <c r="J304" s="36"/>
      <c r="K304" s="33"/>
      <c r="L304" s="34"/>
      <c r="M304" s="35"/>
    </row>
    <row r="305" spans="2:13" x14ac:dyDescent="0.2">
      <c r="B305" s="37"/>
      <c r="C305" s="23"/>
      <c r="D305" s="24"/>
      <c r="E305" s="25"/>
      <c r="F305" s="26"/>
      <c r="G305" s="27"/>
      <c r="H305" s="40"/>
      <c r="I305" s="42"/>
      <c r="J305" s="36"/>
      <c r="K305" s="33"/>
      <c r="L305" s="34"/>
      <c r="M305" s="35"/>
    </row>
    <row r="306" spans="2:13" ht="15" x14ac:dyDescent="0.25">
      <c r="B306" s="37"/>
      <c r="C306" s="23"/>
      <c r="D306" s="24"/>
      <c r="E306" s="25"/>
      <c r="F306" s="26"/>
      <c r="G306" s="27"/>
      <c r="H306" s="40"/>
      <c r="I306" s="41"/>
      <c r="J306" s="27"/>
      <c r="K306" s="33"/>
      <c r="L306" s="34"/>
      <c r="M306" s="35"/>
    </row>
    <row r="307" spans="2:13" x14ac:dyDescent="0.2">
      <c r="B307" s="37"/>
      <c r="C307" s="52"/>
      <c r="D307" s="24"/>
      <c r="E307" s="25"/>
      <c r="F307" s="26"/>
      <c r="G307" s="27"/>
      <c r="H307" s="40"/>
      <c r="I307" s="42"/>
      <c r="J307" s="36"/>
      <c r="K307" s="33"/>
      <c r="L307" s="34"/>
      <c r="M307" s="35"/>
    </row>
    <row r="308" spans="2:13" ht="15" x14ac:dyDescent="0.25">
      <c r="B308" s="37"/>
      <c r="C308" s="52"/>
      <c r="D308" s="24"/>
      <c r="E308" s="25"/>
      <c r="F308" s="26"/>
      <c r="G308" s="27"/>
      <c r="H308" s="40"/>
      <c r="I308" s="41"/>
      <c r="J308" s="27"/>
      <c r="K308" s="33"/>
      <c r="L308" s="34"/>
      <c r="M308" s="35"/>
    </row>
    <row r="309" spans="2:13" x14ac:dyDescent="0.2">
      <c r="B309" s="37"/>
      <c r="C309" s="52"/>
      <c r="D309" s="24"/>
      <c r="E309" s="25"/>
      <c r="F309" s="26"/>
      <c r="G309" s="27"/>
      <c r="H309" s="40"/>
      <c r="I309" s="42"/>
      <c r="J309" s="36"/>
      <c r="K309" s="32"/>
      <c r="L309" s="34"/>
      <c r="M309" s="35"/>
    </row>
    <row r="310" spans="2:13" ht="15" x14ac:dyDescent="0.25">
      <c r="B310" s="37"/>
      <c r="C310" s="23"/>
      <c r="D310" s="24"/>
      <c r="E310" s="25"/>
      <c r="F310" s="26"/>
      <c r="G310" s="27"/>
      <c r="H310" s="40"/>
      <c r="I310" s="41"/>
      <c r="J310" s="27"/>
      <c r="K310" s="32"/>
      <c r="L310" s="34"/>
      <c r="M310" s="35"/>
    </row>
    <row r="311" spans="2:13" ht="15" x14ac:dyDescent="0.25">
      <c r="B311" s="37"/>
      <c r="C311" s="23"/>
      <c r="D311" s="24"/>
      <c r="E311" s="25"/>
      <c r="F311" s="26"/>
      <c r="G311" s="27"/>
      <c r="H311" s="40"/>
      <c r="I311" s="41"/>
      <c r="J311" s="27"/>
      <c r="K311" s="32"/>
      <c r="L311" s="34"/>
      <c r="M311" s="35"/>
    </row>
    <row r="312" spans="2:13" x14ac:dyDescent="0.2">
      <c r="B312" s="37"/>
      <c r="C312" s="23"/>
      <c r="D312" s="24"/>
      <c r="E312" s="25"/>
      <c r="F312" s="26"/>
      <c r="G312" s="31"/>
      <c r="H312" s="38"/>
      <c r="I312" s="43"/>
      <c r="J312" s="27"/>
      <c r="K312" s="33"/>
      <c r="L312" s="34"/>
      <c r="M312" s="35"/>
    </row>
    <row r="313" spans="2:13" ht="15" x14ac:dyDescent="0.25">
      <c r="B313" s="37"/>
      <c r="C313" s="53"/>
      <c r="D313" s="24"/>
      <c r="E313" s="25"/>
      <c r="F313" s="26"/>
      <c r="G313" s="31"/>
      <c r="H313" s="38"/>
      <c r="I313" s="39"/>
      <c r="J313" s="27"/>
      <c r="K313" s="32"/>
      <c r="L313" s="34"/>
      <c r="M313" s="35"/>
    </row>
    <row r="314" spans="2:13" ht="15" x14ac:dyDescent="0.25">
      <c r="B314" s="37"/>
      <c r="C314" s="53"/>
      <c r="D314" s="24"/>
      <c r="E314" s="25"/>
      <c r="F314" s="26"/>
      <c r="G314" s="31"/>
      <c r="H314" s="38"/>
      <c r="I314" s="39"/>
      <c r="J314" s="27"/>
      <c r="K314" s="32"/>
      <c r="L314" s="34"/>
      <c r="M314" s="35"/>
    </row>
    <row r="315" spans="2:13" ht="15" x14ac:dyDescent="0.25">
      <c r="B315" s="37"/>
      <c r="C315" s="52"/>
      <c r="D315" s="24"/>
      <c r="E315" s="25"/>
      <c r="F315" s="26"/>
      <c r="G315" s="27"/>
      <c r="H315" s="40"/>
      <c r="I315" s="41"/>
      <c r="J315" s="27"/>
      <c r="K315" s="33"/>
      <c r="L315" s="34"/>
      <c r="M315" s="35"/>
    </row>
    <row r="316" spans="2:13" x14ac:dyDescent="0.2">
      <c r="B316" s="37"/>
      <c r="C316" s="23"/>
      <c r="D316" s="24"/>
      <c r="E316" s="25"/>
      <c r="F316" s="26"/>
      <c r="G316" s="31"/>
      <c r="H316" s="38"/>
      <c r="I316" s="43"/>
      <c r="J316" s="27"/>
      <c r="K316" s="33"/>
      <c r="L316" s="34"/>
      <c r="M316" s="35"/>
    </row>
    <row r="317" spans="2:13" ht="15" x14ac:dyDescent="0.25">
      <c r="B317" s="37"/>
      <c r="C317" s="53"/>
      <c r="D317" s="24"/>
      <c r="E317" s="25"/>
      <c r="F317" s="26"/>
      <c r="G317" s="31"/>
      <c r="H317" s="38"/>
      <c r="I317" s="39"/>
      <c r="J317" s="27"/>
      <c r="K317" s="32"/>
      <c r="L317" s="34"/>
      <c r="M317" s="35"/>
    </row>
    <row r="318" spans="2:13" ht="15" x14ac:dyDescent="0.25">
      <c r="B318" s="37"/>
      <c r="C318" s="53"/>
      <c r="D318" s="24"/>
      <c r="E318" s="25"/>
      <c r="F318" s="26"/>
      <c r="G318" s="31"/>
      <c r="H318" s="38"/>
      <c r="I318" s="39"/>
      <c r="J318" s="27"/>
      <c r="K318" s="32"/>
      <c r="L318" s="34"/>
      <c r="M318" s="35"/>
    </row>
    <row r="319" spans="2:13" ht="15" x14ac:dyDescent="0.25">
      <c r="B319" s="37"/>
      <c r="C319" s="53"/>
      <c r="D319" s="24"/>
      <c r="E319" s="25"/>
      <c r="F319" s="26"/>
      <c r="G319" s="31"/>
      <c r="H319" s="38"/>
      <c r="I319" s="39"/>
      <c r="J319" s="27"/>
      <c r="K319" s="32"/>
      <c r="L319" s="34"/>
      <c r="M319" s="35"/>
    </row>
    <row r="320" spans="2:13" ht="15" x14ac:dyDescent="0.25">
      <c r="B320" s="37"/>
      <c r="C320" s="53"/>
      <c r="D320" s="24"/>
      <c r="E320" s="25"/>
      <c r="F320" s="26"/>
      <c r="G320" s="31"/>
      <c r="H320" s="38"/>
      <c r="I320" s="39"/>
      <c r="J320" s="27"/>
      <c r="K320" s="32"/>
      <c r="L320" s="34"/>
      <c r="M320" s="35"/>
    </row>
    <row r="321" spans="2:13" ht="15" x14ac:dyDescent="0.25">
      <c r="B321" s="37"/>
      <c r="D321" s="24"/>
      <c r="E321" s="25"/>
      <c r="F321" s="26"/>
      <c r="G321" s="31"/>
      <c r="H321" s="38"/>
      <c r="I321" s="39"/>
      <c r="J321" s="27"/>
      <c r="K321" s="32"/>
      <c r="L321" s="34"/>
      <c r="M321" s="35"/>
    </row>
    <row r="322" spans="2:13" ht="15" x14ac:dyDescent="0.25">
      <c r="B322" s="30"/>
      <c r="C322" s="23"/>
      <c r="D322" s="24"/>
      <c r="E322" s="25"/>
      <c r="F322" s="26"/>
      <c r="G322" s="27"/>
      <c r="H322" s="40"/>
      <c r="I322" s="41"/>
      <c r="J322" s="27"/>
      <c r="K322" s="33"/>
      <c r="L322" s="34"/>
      <c r="M322" s="35"/>
    </row>
    <row r="323" spans="2:13" ht="15" x14ac:dyDescent="0.25">
      <c r="B323" s="30"/>
      <c r="C323" s="23"/>
      <c r="D323" s="24"/>
      <c r="E323" s="25"/>
      <c r="F323" s="26"/>
      <c r="G323" s="27"/>
      <c r="H323" s="40"/>
      <c r="I323" s="41"/>
      <c r="J323" s="36"/>
      <c r="K323" s="33"/>
      <c r="L323" s="34"/>
      <c r="M323" s="35"/>
    </row>
    <row r="324" spans="2:13" ht="15" x14ac:dyDescent="0.25">
      <c r="B324" s="30"/>
      <c r="C324" s="23"/>
      <c r="D324" s="24"/>
      <c r="E324" s="25"/>
      <c r="F324" s="26"/>
      <c r="G324" s="31"/>
      <c r="H324" s="38"/>
      <c r="I324" s="39"/>
      <c r="J324" s="27"/>
      <c r="K324" s="33"/>
      <c r="L324" s="34"/>
      <c r="M324" s="35"/>
    </row>
    <row r="325" spans="2:13" x14ac:dyDescent="0.2">
      <c r="B325" s="30"/>
      <c r="C325" s="23"/>
      <c r="D325" s="24"/>
      <c r="E325" s="25"/>
      <c r="F325" s="26"/>
      <c r="G325" s="27"/>
      <c r="H325" s="40"/>
      <c r="I325" s="42"/>
      <c r="J325" s="27"/>
      <c r="K325" s="33"/>
      <c r="L325" s="34"/>
      <c r="M325" s="35"/>
    </row>
    <row r="326" spans="2:13" x14ac:dyDescent="0.2">
      <c r="B326" s="37"/>
      <c r="C326" s="23"/>
      <c r="D326" s="24"/>
      <c r="E326" s="25"/>
      <c r="F326" s="26"/>
      <c r="G326" s="27"/>
      <c r="H326" s="40"/>
      <c r="I326" s="42"/>
      <c r="J326" s="27"/>
      <c r="K326" s="33"/>
      <c r="L326" s="34"/>
      <c r="M326" s="35"/>
    </row>
    <row r="327" spans="2:13" x14ac:dyDescent="0.2">
      <c r="B327" s="37"/>
      <c r="C327" s="23"/>
      <c r="D327" s="24"/>
      <c r="E327" s="25"/>
      <c r="F327" s="26"/>
      <c r="G327" s="27"/>
      <c r="H327" s="40"/>
      <c r="I327" s="42"/>
      <c r="J327" s="36"/>
      <c r="K327" s="33"/>
      <c r="L327" s="34"/>
      <c r="M327" s="35"/>
    </row>
    <row r="328" spans="2:13" ht="15" x14ac:dyDescent="0.25">
      <c r="B328" s="30"/>
      <c r="C328" s="23"/>
      <c r="D328" s="24"/>
      <c r="E328" s="25"/>
      <c r="F328" s="26"/>
      <c r="G328" s="27"/>
      <c r="H328" s="40"/>
      <c r="I328" s="41"/>
      <c r="J328" s="27"/>
      <c r="K328" s="33"/>
      <c r="L328" s="34"/>
      <c r="M328" s="35"/>
    </row>
    <row r="329" spans="2:13" x14ac:dyDescent="0.2">
      <c r="B329" s="30"/>
      <c r="C329" s="23"/>
      <c r="D329" s="24"/>
      <c r="E329" s="25"/>
      <c r="F329" s="26"/>
      <c r="G329" s="27"/>
      <c r="H329" s="40"/>
      <c r="I329" s="42"/>
      <c r="J329" s="27"/>
      <c r="K329" s="33"/>
      <c r="L329" s="34"/>
      <c r="M329" s="35"/>
    </row>
    <row r="330" spans="2:13" ht="15" x14ac:dyDescent="0.25">
      <c r="B330" s="30"/>
      <c r="C330" s="23"/>
      <c r="D330" s="24"/>
      <c r="E330" s="25"/>
      <c r="F330" s="26"/>
      <c r="G330" s="31"/>
      <c r="H330" s="38"/>
      <c r="I330" s="39"/>
      <c r="J330" s="27"/>
      <c r="K330" s="33"/>
      <c r="L330" s="34"/>
      <c r="M330" s="35"/>
    </row>
    <row r="331" spans="2:13" ht="15" x14ac:dyDescent="0.25">
      <c r="B331" s="37"/>
      <c r="C331" s="23"/>
      <c r="D331" s="24"/>
      <c r="E331" s="25"/>
      <c r="F331" s="26"/>
      <c r="G331" s="27"/>
      <c r="H331" s="40"/>
      <c r="I331" s="41"/>
      <c r="J331" s="27"/>
      <c r="K331" s="33"/>
      <c r="L331" s="34"/>
      <c r="M331" s="35"/>
    </row>
    <row r="332" spans="2:13" x14ac:dyDescent="0.2">
      <c r="B332" s="37"/>
      <c r="C332" s="23"/>
      <c r="D332" s="24"/>
      <c r="E332" s="25"/>
      <c r="F332" s="26"/>
      <c r="G332" s="27"/>
      <c r="H332" s="40"/>
      <c r="I332" s="43"/>
      <c r="J332" s="27"/>
      <c r="K332" s="33"/>
      <c r="L332" s="34"/>
      <c r="M332" s="35"/>
    </row>
    <row r="333" spans="2:13" ht="15" x14ac:dyDescent="0.25">
      <c r="B333" s="37"/>
      <c r="C333" s="23"/>
      <c r="D333" s="24"/>
      <c r="E333" s="25"/>
      <c r="F333" s="26"/>
      <c r="G333" s="27"/>
      <c r="H333" s="40"/>
      <c r="I333" s="41"/>
      <c r="J333" s="27"/>
      <c r="K333" s="32"/>
      <c r="L333" s="34"/>
      <c r="M333" s="35"/>
    </row>
    <row r="334" spans="2:13" ht="15" x14ac:dyDescent="0.25">
      <c r="B334" s="37"/>
      <c r="C334" s="23"/>
      <c r="D334" s="24"/>
      <c r="E334" s="25"/>
      <c r="F334" s="26"/>
      <c r="G334" s="27"/>
      <c r="H334" s="40"/>
      <c r="I334" s="41"/>
      <c r="J334" s="27"/>
      <c r="K334" s="32"/>
      <c r="L334" s="34"/>
      <c r="M334" s="35"/>
    </row>
    <row r="335" spans="2:13" x14ac:dyDescent="0.2">
      <c r="B335" s="37"/>
      <c r="C335" s="23"/>
      <c r="D335" s="24"/>
      <c r="E335" s="25"/>
      <c r="F335" s="26"/>
      <c r="G335" s="27"/>
      <c r="H335" s="40"/>
      <c r="I335" s="42"/>
      <c r="J335" s="27"/>
      <c r="K335" s="33"/>
      <c r="L335" s="34"/>
      <c r="M335" s="35"/>
    </row>
    <row r="336" spans="2:13" x14ac:dyDescent="0.2">
      <c r="B336" s="30"/>
      <c r="C336" s="23"/>
      <c r="D336" s="24"/>
      <c r="E336" s="25"/>
      <c r="F336" s="26"/>
      <c r="G336" s="27"/>
      <c r="H336" s="40"/>
      <c r="I336" s="42"/>
      <c r="J336" s="27"/>
      <c r="K336" s="33"/>
      <c r="L336" s="34"/>
      <c r="M336" s="35"/>
    </row>
    <row r="337" spans="2:13" ht="15" x14ac:dyDescent="0.25">
      <c r="B337" s="37"/>
      <c r="C337" s="23"/>
      <c r="D337" s="24"/>
      <c r="E337" s="25"/>
      <c r="F337" s="26"/>
      <c r="G337" s="31"/>
      <c r="H337" s="38"/>
      <c r="I337" s="39"/>
      <c r="J337" s="27"/>
      <c r="K337" s="32"/>
      <c r="L337" s="34"/>
      <c r="M337" s="35"/>
    </row>
    <row r="338" spans="2:13" ht="15" x14ac:dyDescent="0.25">
      <c r="B338" s="37"/>
      <c r="C338" s="23"/>
      <c r="D338" s="24"/>
      <c r="E338" s="25"/>
      <c r="F338" s="26"/>
      <c r="G338" s="31"/>
      <c r="H338" s="38"/>
      <c r="I338" s="39"/>
      <c r="J338" s="27"/>
      <c r="K338" s="32"/>
      <c r="L338" s="34"/>
      <c r="M338" s="35"/>
    </row>
    <row r="339" spans="2:13" ht="15" x14ac:dyDescent="0.25">
      <c r="B339" s="37"/>
      <c r="C339" s="23"/>
      <c r="D339" s="24"/>
      <c r="E339" s="25"/>
      <c r="F339" s="26"/>
      <c r="G339" s="31"/>
      <c r="H339" s="38"/>
      <c r="I339" s="39"/>
      <c r="J339" s="27"/>
      <c r="K339" s="32"/>
      <c r="L339" s="34"/>
      <c r="M339" s="35"/>
    </row>
    <row r="340" spans="2:13" ht="15" x14ac:dyDescent="0.25">
      <c r="B340" s="30"/>
      <c r="C340" s="23"/>
      <c r="D340" s="24"/>
      <c r="E340" s="25"/>
      <c r="F340" s="26"/>
      <c r="G340" s="27"/>
      <c r="H340" s="40"/>
      <c r="I340" s="41"/>
      <c r="J340" s="27"/>
      <c r="K340" s="33"/>
      <c r="L340" s="34"/>
      <c r="M340" s="35"/>
    </row>
    <row r="341" spans="2:13" ht="15" x14ac:dyDescent="0.25">
      <c r="B341" s="30"/>
      <c r="C341" s="23"/>
      <c r="D341" s="24"/>
      <c r="E341" s="25"/>
      <c r="F341" s="26"/>
      <c r="G341" s="27"/>
      <c r="H341" s="40"/>
      <c r="I341" s="41"/>
      <c r="J341" s="27"/>
      <c r="K341" s="32"/>
      <c r="L341" s="34"/>
      <c r="M341" s="35"/>
    </row>
    <row r="342" spans="2:13" ht="15" x14ac:dyDescent="0.25">
      <c r="B342" s="37"/>
      <c r="C342" s="23"/>
      <c r="D342" s="24"/>
      <c r="E342" s="25"/>
      <c r="F342" s="26"/>
      <c r="G342" s="31"/>
      <c r="H342" s="38"/>
      <c r="I342" s="39"/>
      <c r="J342" s="27"/>
      <c r="K342" s="32"/>
      <c r="L342" s="34"/>
      <c r="M342" s="35"/>
    </row>
    <row r="343" spans="2:13" ht="15" x14ac:dyDescent="0.25">
      <c r="B343" s="37"/>
      <c r="C343" s="23"/>
      <c r="D343" s="24"/>
      <c r="E343" s="25"/>
      <c r="F343" s="26"/>
      <c r="G343" s="31"/>
      <c r="H343" s="38"/>
      <c r="I343" s="39"/>
      <c r="J343" s="27"/>
      <c r="K343" s="32"/>
      <c r="L343" s="34"/>
      <c r="M343" s="35"/>
    </row>
    <row r="344" spans="2:13" ht="15" x14ac:dyDescent="0.25">
      <c r="B344" s="37"/>
      <c r="C344" s="23"/>
      <c r="D344" s="24"/>
      <c r="E344" s="25"/>
      <c r="F344" s="26"/>
      <c r="G344" s="31"/>
      <c r="H344" s="38"/>
      <c r="I344" s="39"/>
      <c r="J344" s="27"/>
      <c r="K344" s="32"/>
      <c r="L344" s="34"/>
      <c r="M344" s="35"/>
    </row>
    <row r="345" spans="2:13" x14ac:dyDescent="0.2">
      <c r="B345" s="30"/>
      <c r="C345" s="23"/>
      <c r="D345" s="24"/>
      <c r="E345" s="25"/>
      <c r="F345" s="26"/>
      <c r="G345" s="27"/>
      <c r="H345" s="40"/>
      <c r="I345" s="42"/>
      <c r="J345" s="27"/>
      <c r="K345" s="33"/>
      <c r="L345" s="34"/>
      <c r="M345" s="35"/>
    </row>
    <row r="346" spans="2:13" x14ac:dyDescent="0.2">
      <c r="B346" s="37"/>
      <c r="C346" s="23"/>
      <c r="D346" s="24"/>
      <c r="E346" s="25"/>
      <c r="F346" s="26"/>
      <c r="G346" s="27"/>
      <c r="H346" s="40"/>
      <c r="I346" s="42"/>
      <c r="J346" s="27"/>
      <c r="K346" s="33"/>
      <c r="L346" s="34"/>
      <c r="M346" s="35"/>
    </row>
    <row r="347" spans="2:13" x14ac:dyDescent="0.2">
      <c r="B347" s="37"/>
      <c r="C347" s="23"/>
      <c r="D347" s="24"/>
      <c r="E347" s="25"/>
      <c r="F347" s="26"/>
      <c r="G347" s="27"/>
      <c r="H347" s="40"/>
      <c r="I347" s="42"/>
      <c r="J347" s="27"/>
      <c r="K347" s="33"/>
      <c r="L347" s="34"/>
      <c r="M347" s="35"/>
    </row>
    <row r="348" spans="2:13" ht="15" x14ac:dyDescent="0.25">
      <c r="B348" s="37"/>
      <c r="C348" s="23"/>
      <c r="D348" s="24"/>
      <c r="E348" s="25"/>
      <c r="F348" s="26"/>
      <c r="G348" s="27"/>
      <c r="H348" s="40"/>
      <c r="I348" s="41"/>
      <c r="J348" s="36"/>
      <c r="K348" s="33"/>
      <c r="L348" s="34"/>
      <c r="M348" s="35"/>
    </row>
  </sheetData>
  <mergeCells count="3">
    <mergeCell ref="D1:H1"/>
    <mergeCell ref="D2:J2"/>
    <mergeCell ref="D3:F4"/>
  </mergeCells>
  <phoneticPr fontId="19" type="noConversion"/>
  <printOptions horizontalCentered="1" verticalCentered="1"/>
  <pageMargins left="0.7" right="0.7" top="0.75" bottom="0.75" header="0.3" footer="0.3"/>
  <pageSetup paperSize="11" scale="51" orientation="landscape" r:id="rId1"/>
  <colBreaks count="2" manualBreakCount="2">
    <brk id="13" max="1048575" man="1"/>
    <brk id="15" max="1048575" man="1"/>
  </colBreaks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B3:P61"/>
  <sheetViews>
    <sheetView topLeftCell="A22" workbookViewId="0">
      <selection activeCell="B49" sqref="B49"/>
    </sheetView>
  </sheetViews>
  <sheetFormatPr baseColWidth="10" defaultColWidth="11.375" defaultRowHeight="14.25" x14ac:dyDescent="0.2"/>
  <sheetData>
    <row r="3" spans="2:9" ht="15" x14ac:dyDescent="0.25">
      <c r="B3" s="4" t="s">
        <v>0</v>
      </c>
      <c r="C3" s="5" t="s">
        <v>7</v>
      </c>
      <c r="D3" s="5" t="s">
        <v>8</v>
      </c>
      <c r="F3" s="14" t="s">
        <v>74</v>
      </c>
    </row>
    <row r="4" spans="2:9" x14ac:dyDescent="0.2">
      <c r="B4" s="6">
        <v>1</v>
      </c>
      <c r="C4" s="7" t="s">
        <v>9</v>
      </c>
      <c r="D4" s="8" t="s">
        <v>47</v>
      </c>
      <c r="F4" t="s">
        <v>73</v>
      </c>
    </row>
    <row r="5" spans="2:9" x14ac:dyDescent="0.2">
      <c r="B5" s="9">
        <v>2</v>
      </c>
      <c r="C5" s="10" t="s">
        <v>10</v>
      </c>
      <c r="D5" s="10"/>
    </row>
    <row r="6" spans="2:9" x14ac:dyDescent="0.2">
      <c r="B6" s="6">
        <v>3</v>
      </c>
      <c r="C6" s="8" t="s">
        <v>11</v>
      </c>
      <c r="D6" s="8" t="s">
        <v>47</v>
      </c>
    </row>
    <row r="7" spans="2:9" x14ac:dyDescent="0.2">
      <c r="B7" s="9">
        <v>4</v>
      </c>
      <c r="C7" s="10" t="s">
        <v>12</v>
      </c>
      <c r="D7" s="10" t="s">
        <v>47</v>
      </c>
      <c r="F7" t="s">
        <v>72</v>
      </c>
      <c r="I7" t="s">
        <v>91</v>
      </c>
    </row>
    <row r="8" spans="2:9" x14ac:dyDescent="0.2">
      <c r="B8" s="6">
        <v>5</v>
      </c>
      <c r="C8" s="8" t="s">
        <v>13</v>
      </c>
      <c r="D8" s="8"/>
      <c r="F8" t="s">
        <v>71</v>
      </c>
      <c r="I8" t="s">
        <v>92</v>
      </c>
    </row>
    <row r="9" spans="2:9" x14ac:dyDescent="0.2">
      <c r="B9" s="9">
        <v>6</v>
      </c>
      <c r="C9" s="10" t="s">
        <v>14</v>
      </c>
      <c r="D9" s="10" t="s">
        <v>47</v>
      </c>
    </row>
    <row r="10" spans="2:9" x14ac:dyDescent="0.2">
      <c r="B10" s="6">
        <v>7</v>
      </c>
      <c r="C10" s="8" t="s">
        <v>15</v>
      </c>
      <c r="D10" s="8"/>
      <c r="I10" t="s">
        <v>93</v>
      </c>
    </row>
    <row r="11" spans="2:9" x14ac:dyDescent="0.2">
      <c r="B11" s="9">
        <v>8</v>
      </c>
      <c r="C11" s="10" t="s">
        <v>16</v>
      </c>
      <c r="D11" s="10"/>
      <c r="F11" t="s">
        <v>69</v>
      </c>
      <c r="I11" t="s">
        <v>94</v>
      </c>
    </row>
    <row r="12" spans="2:9" x14ac:dyDescent="0.2">
      <c r="B12" s="6">
        <v>9</v>
      </c>
      <c r="C12" s="8" t="s">
        <v>17</v>
      </c>
      <c r="D12" s="8" t="s">
        <v>47</v>
      </c>
      <c r="F12" t="s">
        <v>70</v>
      </c>
    </row>
    <row r="13" spans="2:9" x14ac:dyDescent="0.2">
      <c r="B13" s="9">
        <v>10</v>
      </c>
      <c r="C13" s="10" t="s">
        <v>18</v>
      </c>
      <c r="D13" s="10" t="s">
        <v>47</v>
      </c>
      <c r="F13" t="s">
        <v>49</v>
      </c>
      <c r="I13" t="s">
        <v>95</v>
      </c>
    </row>
    <row r="14" spans="2:9" x14ac:dyDescent="0.2">
      <c r="B14" s="6">
        <v>11</v>
      </c>
      <c r="C14" s="8" t="s">
        <v>19</v>
      </c>
      <c r="D14" s="8" t="s">
        <v>47</v>
      </c>
      <c r="F14" t="s">
        <v>48</v>
      </c>
      <c r="I14" t="s">
        <v>96</v>
      </c>
    </row>
    <row r="15" spans="2:9" x14ac:dyDescent="0.2">
      <c r="B15" s="9">
        <v>12</v>
      </c>
      <c r="C15" s="10" t="s">
        <v>147</v>
      </c>
      <c r="D15" s="10"/>
    </row>
    <row r="16" spans="2:9" x14ac:dyDescent="0.2">
      <c r="B16" s="6">
        <v>13</v>
      </c>
      <c r="C16" s="8" t="s">
        <v>20</v>
      </c>
      <c r="D16" s="10" t="s">
        <v>47</v>
      </c>
      <c r="F16" t="s">
        <v>53</v>
      </c>
      <c r="I16" t="s">
        <v>97</v>
      </c>
    </row>
    <row r="17" spans="2:9" x14ac:dyDescent="0.2">
      <c r="B17" s="9">
        <v>14</v>
      </c>
      <c r="C17" s="10" t="s">
        <v>21</v>
      </c>
      <c r="D17" s="10"/>
      <c r="F17" t="s">
        <v>54</v>
      </c>
      <c r="I17" t="s">
        <v>98</v>
      </c>
    </row>
    <row r="18" spans="2:9" x14ac:dyDescent="0.2">
      <c r="B18" s="6">
        <v>15</v>
      </c>
      <c r="C18" s="8" t="s">
        <v>22</v>
      </c>
      <c r="D18" s="8"/>
    </row>
    <row r="19" spans="2:9" x14ac:dyDescent="0.2">
      <c r="B19" s="9">
        <v>16</v>
      </c>
      <c r="C19" s="10" t="s">
        <v>23</v>
      </c>
      <c r="D19" s="10" t="s">
        <v>47</v>
      </c>
      <c r="F19" t="s">
        <v>55</v>
      </c>
    </row>
    <row r="20" spans="2:9" x14ac:dyDescent="0.2">
      <c r="B20" s="6">
        <v>17</v>
      </c>
      <c r="C20" s="8" t="s">
        <v>24</v>
      </c>
      <c r="D20" s="8" t="s">
        <v>47</v>
      </c>
      <c r="F20" t="s">
        <v>56</v>
      </c>
    </row>
    <row r="21" spans="2:9" x14ac:dyDescent="0.2">
      <c r="B21" s="9">
        <v>18</v>
      </c>
      <c r="C21" s="10" t="s">
        <v>25</v>
      </c>
      <c r="D21" s="10" t="s">
        <v>47</v>
      </c>
      <c r="F21" t="s">
        <v>58</v>
      </c>
    </row>
    <row r="22" spans="2:9" x14ac:dyDescent="0.2">
      <c r="B22" s="6">
        <v>19</v>
      </c>
      <c r="C22" s="8" t="s">
        <v>26</v>
      </c>
      <c r="D22" s="8" t="s">
        <v>47</v>
      </c>
      <c r="F22" t="s">
        <v>57</v>
      </c>
    </row>
    <row r="23" spans="2:9" x14ac:dyDescent="0.2">
      <c r="B23" s="9">
        <v>20</v>
      </c>
      <c r="C23" s="10" t="s">
        <v>27</v>
      </c>
      <c r="D23" s="10" t="s">
        <v>47</v>
      </c>
    </row>
    <row r="24" spans="2:9" x14ac:dyDescent="0.2">
      <c r="B24" s="6">
        <v>21</v>
      </c>
      <c r="C24" s="8" t="s">
        <v>28</v>
      </c>
      <c r="D24" s="8" t="s">
        <v>47</v>
      </c>
      <c r="F24" t="s">
        <v>59</v>
      </c>
    </row>
    <row r="25" spans="2:9" x14ac:dyDescent="0.2">
      <c r="B25" s="9">
        <v>22</v>
      </c>
      <c r="C25" s="10" t="s">
        <v>29</v>
      </c>
      <c r="D25" s="10"/>
      <c r="F25" t="s">
        <v>60</v>
      </c>
    </row>
    <row r="26" spans="2:9" x14ac:dyDescent="0.2">
      <c r="B26" s="6">
        <v>23</v>
      </c>
      <c r="C26" s="8" t="s">
        <v>30</v>
      </c>
      <c r="D26" s="8" t="s">
        <v>52</v>
      </c>
    </row>
    <row r="27" spans="2:9" x14ac:dyDescent="0.2">
      <c r="B27" s="9">
        <v>24</v>
      </c>
      <c r="C27" s="10" t="s">
        <v>31</v>
      </c>
      <c r="D27" s="10" t="s">
        <v>47</v>
      </c>
      <c r="F27" t="s">
        <v>61</v>
      </c>
    </row>
    <row r="28" spans="2:9" x14ac:dyDescent="0.2">
      <c r="B28" s="6">
        <v>25</v>
      </c>
      <c r="C28" s="8" t="s">
        <v>32</v>
      </c>
      <c r="D28" s="8"/>
      <c r="F28" t="s">
        <v>62</v>
      </c>
    </row>
    <row r="29" spans="2:9" x14ac:dyDescent="0.2">
      <c r="B29" s="9">
        <v>26</v>
      </c>
      <c r="C29" s="10" t="s">
        <v>33</v>
      </c>
      <c r="D29" s="10" t="s">
        <v>47</v>
      </c>
    </row>
    <row r="30" spans="2:9" x14ac:dyDescent="0.2">
      <c r="B30" s="6">
        <v>27</v>
      </c>
      <c r="C30" s="8" t="s">
        <v>34</v>
      </c>
      <c r="D30" s="8"/>
      <c r="F30" t="s">
        <v>63</v>
      </c>
    </row>
    <row r="31" spans="2:9" x14ac:dyDescent="0.2">
      <c r="B31" s="9">
        <v>28</v>
      </c>
      <c r="C31" s="10" t="s">
        <v>35</v>
      </c>
      <c r="D31" s="10" t="s">
        <v>47</v>
      </c>
      <c r="F31" t="s">
        <v>64</v>
      </c>
    </row>
    <row r="32" spans="2:9" x14ac:dyDescent="0.2">
      <c r="B32" s="6">
        <v>29</v>
      </c>
      <c r="C32" s="8" t="s">
        <v>36</v>
      </c>
      <c r="D32" s="8" t="s">
        <v>47</v>
      </c>
    </row>
    <row r="33" spans="2:16" x14ac:dyDescent="0.2">
      <c r="B33" s="9">
        <v>30</v>
      </c>
      <c r="C33" s="10" t="s">
        <v>146</v>
      </c>
      <c r="D33" s="10"/>
      <c r="F33" t="s">
        <v>75</v>
      </c>
    </row>
    <row r="34" spans="2:16" x14ac:dyDescent="0.2">
      <c r="B34" s="6">
        <v>31</v>
      </c>
      <c r="C34" s="8" t="s">
        <v>37</v>
      </c>
      <c r="D34" s="10" t="s">
        <v>47</v>
      </c>
      <c r="F34" t="s">
        <v>78</v>
      </c>
    </row>
    <row r="35" spans="2:16" x14ac:dyDescent="0.2">
      <c r="B35" s="9">
        <v>32</v>
      </c>
      <c r="C35" s="10" t="s">
        <v>38</v>
      </c>
      <c r="D35" s="10" t="s">
        <v>47</v>
      </c>
      <c r="F35" t="s">
        <v>65</v>
      </c>
    </row>
    <row r="36" spans="2:16" x14ac:dyDescent="0.2">
      <c r="B36" s="6">
        <v>33</v>
      </c>
      <c r="C36" s="8" t="s">
        <v>39</v>
      </c>
      <c r="D36" s="8" t="s">
        <v>47</v>
      </c>
      <c r="F36" t="s">
        <v>66</v>
      </c>
    </row>
    <row r="37" spans="2:16" x14ac:dyDescent="0.2">
      <c r="B37" s="9">
        <v>34</v>
      </c>
      <c r="C37" s="10" t="s">
        <v>40</v>
      </c>
      <c r="D37" s="10" t="s">
        <v>47</v>
      </c>
    </row>
    <row r="38" spans="2:16" x14ac:dyDescent="0.2">
      <c r="B38" s="6">
        <v>35</v>
      </c>
      <c r="C38" s="8" t="s">
        <v>41</v>
      </c>
      <c r="D38" s="8"/>
    </row>
    <row r="39" spans="2:16" x14ac:dyDescent="0.2">
      <c r="B39" s="9">
        <v>36</v>
      </c>
      <c r="C39" s="10" t="s">
        <v>42</v>
      </c>
      <c r="D39" s="10" t="s">
        <v>47</v>
      </c>
      <c r="F39" t="s">
        <v>67</v>
      </c>
    </row>
    <row r="40" spans="2:16" x14ac:dyDescent="0.2">
      <c r="B40" s="6">
        <v>37</v>
      </c>
      <c r="C40" s="8" t="s">
        <v>43</v>
      </c>
      <c r="D40" s="8"/>
      <c r="F40" t="s">
        <v>68</v>
      </c>
      <c r="L40">
        <v>656</v>
      </c>
      <c r="N40">
        <v>822</v>
      </c>
      <c r="P40">
        <v>940</v>
      </c>
    </row>
    <row r="41" spans="2:16" x14ac:dyDescent="0.2">
      <c r="B41" s="9">
        <v>38</v>
      </c>
      <c r="C41" s="10" t="s">
        <v>44</v>
      </c>
      <c r="D41" s="10" t="s">
        <v>47</v>
      </c>
    </row>
    <row r="42" spans="2:16" x14ac:dyDescent="0.2">
      <c r="B42" s="6">
        <v>39</v>
      </c>
      <c r="C42" s="8" t="s">
        <v>45</v>
      </c>
      <c r="D42" s="8" t="s">
        <v>47</v>
      </c>
      <c r="F42" t="s">
        <v>76</v>
      </c>
    </row>
    <row r="43" spans="2:16" x14ac:dyDescent="0.2">
      <c r="B43" s="9">
        <v>40</v>
      </c>
      <c r="C43" s="10" t="s">
        <v>46</v>
      </c>
      <c r="D43" s="10" t="s">
        <v>47</v>
      </c>
      <c r="F43" t="s">
        <v>77</v>
      </c>
    </row>
    <row r="44" spans="2:16" x14ac:dyDescent="0.2">
      <c r="B44" s="9">
        <v>41</v>
      </c>
      <c r="C44" t="s">
        <v>118</v>
      </c>
      <c r="D44" s="10"/>
    </row>
    <row r="45" spans="2:16" x14ac:dyDescent="0.2">
      <c r="B45" s="9">
        <v>42</v>
      </c>
      <c r="C45" s="18" t="s">
        <v>102</v>
      </c>
      <c r="D45" s="10"/>
      <c r="F45" t="s">
        <v>79</v>
      </c>
    </row>
    <row r="46" spans="2:16" x14ac:dyDescent="0.2">
      <c r="B46" s="366">
        <v>43</v>
      </c>
      <c r="C46" t="s">
        <v>145</v>
      </c>
      <c r="F46" t="s">
        <v>80</v>
      </c>
    </row>
    <row r="47" spans="2:16" x14ac:dyDescent="0.2">
      <c r="B47" s="366">
        <v>44</v>
      </c>
    </row>
    <row r="48" spans="2:16" x14ac:dyDescent="0.2">
      <c r="F48" t="s">
        <v>81</v>
      </c>
    </row>
    <row r="49" spans="6:6" x14ac:dyDescent="0.2">
      <c r="F49" t="s">
        <v>82</v>
      </c>
    </row>
    <row r="51" spans="6:6" x14ac:dyDescent="0.2">
      <c r="F51" t="s">
        <v>83</v>
      </c>
    </row>
    <row r="52" spans="6:6" x14ac:dyDescent="0.2">
      <c r="F52" t="s">
        <v>84</v>
      </c>
    </row>
    <row r="54" spans="6:6" x14ac:dyDescent="0.2">
      <c r="F54" t="s">
        <v>85</v>
      </c>
    </row>
    <row r="55" spans="6:6" x14ac:dyDescent="0.2">
      <c r="F55" t="s">
        <v>86</v>
      </c>
    </row>
    <row r="57" spans="6:6" x14ac:dyDescent="0.2">
      <c r="F57" t="s">
        <v>87</v>
      </c>
    </row>
    <row r="58" spans="6:6" x14ac:dyDescent="0.2">
      <c r="F58" t="s">
        <v>88</v>
      </c>
    </row>
    <row r="60" spans="6:6" x14ac:dyDescent="0.2">
      <c r="F60" t="s">
        <v>89</v>
      </c>
    </row>
    <row r="61" spans="6:6" x14ac:dyDescent="0.2">
      <c r="F61" t="s">
        <v>90</v>
      </c>
    </row>
  </sheetData>
  <pageMargins left="0.7" right="0.7" top="0.75" bottom="0.75" header="0.3" footer="0.3"/>
  <pageSetup paperSize="159" orientation="portrait" horizontalDpi="203" verticalDpi="20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C4:AP13"/>
  <sheetViews>
    <sheetView topLeftCell="A2" zoomScale="95" zoomScaleNormal="95" workbookViewId="0">
      <pane xSplit="1" topLeftCell="B1" activePane="topRight" state="frozen"/>
      <selection pane="topRight" activeCell="D7" sqref="D7"/>
    </sheetView>
  </sheetViews>
  <sheetFormatPr baseColWidth="10" defaultColWidth="11.375" defaultRowHeight="14.25" x14ac:dyDescent="0.2"/>
  <cols>
    <col min="1" max="2" width="0.5" customWidth="1"/>
    <col min="3" max="3" width="19" bestFit="1" customWidth="1"/>
    <col min="4" max="4" width="15.75" bestFit="1" customWidth="1"/>
    <col min="5" max="5" width="18.75" bestFit="1" customWidth="1"/>
    <col min="6" max="6" width="21.5" bestFit="1" customWidth="1"/>
    <col min="7" max="8" width="24.375" bestFit="1" customWidth="1"/>
    <col min="9" max="9" width="35.375" bestFit="1" customWidth="1"/>
    <col min="10" max="10" width="14.375" bestFit="1" customWidth="1"/>
    <col min="11" max="12" width="6.5" bestFit="1" customWidth="1"/>
    <col min="13" max="13" width="6" bestFit="1" customWidth="1"/>
    <col min="14" max="14" width="6.625" bestFit="1" customWidth="1"/>
    <col min="15" max="15" width="6" bestFit="1" customWidth="1"/>
    <col min="16" max="16" width="14" bestFit="1" customWidth="1"/>
    <col min="17" max="17" width="18.75" bestFit="1" customWidth="1"/>
    <col min="18" max="18" width="15.75" bestFit="1" customWidth="1"/>
    <col min="19" max="19" width="18.75" bestFit="1" customWidth="1"/>
    <col min="20" max="20" width="15.75" bestFit="1" customWidth="1"/>
    <col min="21" max="21" width="18.75" bestFit="1" customWidth="1"/>
    <col min="22" max="22" width="15.75" bestFit="1" customWidth="1"/>
    <col min="23" max="23" width="18.75" bestFit="1" customWidth="1"/>
    <col min="24" max="24" width="15.75" bestFit="1" customWidth="1"/>
    <col min="25" max="25" width="18.75" bestFit="1" customWidth="1"/>
    <col min="26" max="26" width="15.75" bestFit="1" customWidth="1"/>
    <col min="27" max="27" width="18.75" bestFit="1" customWidth="1"/>
    <col min="28" max="28" width="21.5" bestFit="1" customWidth="1"/>
    <col min="29" max="29" width="24.375" bestFit="1" customWidth="1"/>
    <col min="30" max="30" width="21.5" bestFit="1" customWidth="1"/>
    <col min="31" max="31" width="15.75" bestFit="1" customWidth="1"/>
    <col min="32" max="32" width="18.75" bestFit="1" customWidth="1"/>
    <col min="33" max="33" width="21.5" bestFit="1" customWidth="1"/>
    <col min="34" max="34" width="15.75" bestFit="1" customWidth="1"/>
    <col min="35" max="35" width="18.75" bestFit="1" customWidth="1"/>
    <col min="36" max="36" width="21.5" bestFit="1" customWidth="1"/>
    <col min="37" max="37" width="15.75" bestFit="1" customWidth="1"/>
    <col min="38" max="38" width="18.75" bestFit="1" customWidth="1"/>
    <col min="39" max="40" width="21.5" bestFit="1" customWidth="1"/>
    <col min="41" max="41" width="24.375" bestFit="1" customWidth="1"/>
    <col min="42" max="42" width="27.125" bestFit="1" customWidth="1"/>
    <col min="43" max="368" width="11.125" bestFit="1" customWidth="1"/>
    <col min="369" max="369" width="14" bestFit="1" customWidth="1"/>
    <col min="370" max="732" width="24.125" bestFit="1" customWidth="1"/>
    <col min="733" max="733" width="21.5" bestFit="1" customWidth="1"/>
    <col min="734" max="735" width="24.375" bestFit="1" customWidth="1"/>
    <col min="736" max="736" width="15.75" bestFit="1" customWidth="1"/>
    <col min="737" max="737" width="18.75" bestFit="1" customWidth="1"/>
    <col min="738" max="738" width="28.875" bestFit="1" customWidth="1"/>
    <col min="739" max="739" width="15.75" bestFit="1" customWidth="1"/>
    <col min="740" max="740" width="18.75" bestFit="1" customWidth="1"/>
    <col min="741" max="741" width="28.875" bestFit="1" customWidth="1"/>
    <col min="742" max="742" width="15.75" bestFit="1" customWidth="1"/>
    <col min="743" max="743" width="18.75" bestFit="1" customWidth="1"/>
    <col min="744" max="744" width="28.875" bestFit="1" customWidth="1"/>
    <col min="745" max="745" width="15.75" bestFit="1" customWidth="1"/>
    <col min="746" max="746" width="18.75" bestFit="1" customWidth="1"/>
    <col min="747" max="747" width="28.875" bestFit="1" customWidth="1"/>
    <col min="748" max="748" width="15.75" bestFit="1" customWidth="1"/>
    <col min="749" max="749" width="18.75" bestFit="1" customWidth="1"/>
    <col min="750" max="750" width="28.875" bestFit="1" customWidth="1"/>
    <col min="751" max="751" width="15.75" bestFit="1" customWidth="1"/>
    <col min="752" max="752" width="18.75" bestFit="1" customWidth="1"/>
    <col min="753" max="753" width="28.875" bestFit="1" customWidth="1"/>
    <col min="754" max="754" width="15.75" bestFit="1" customWidth="1"/>
    <col min="755" max="755" width="18.75" bestFit="1" customWidth="1"/>
    <col min="756" max="756" width="28.875" bestFit="1" customWidth="1"/>
    <col min="757" max="757" width="15.75" bestFit="1" customWidth="1"/>
    <col min="758" max="758" width="18.75" bestFit="1" customWidth="1"/>
    <col min="759" max="759" width="28.875" bestFit="1" customWidth="1"/>
    <col min="760" max="760" width="15.75" bestFit="1" customWidth="1"/>
    <col min="761" max="761" width="18.75" bestFit="1" customWidth="1"/>
    <col min="762" max="762" width="28.875" bestFit="1" customWidth="1"/>
    <col min="763" max="763" width="15.75" bestFit="1" customWidth="1"/>
    <col min="764" max="764" width="18.75" bestFit="1" customWidth="1"/>
    <col min="765" max="765" width="28.875" bestFit="1" customWidth="1"/>
    <col min="766" max="766" width="15.75" bestFit="1" customWidth="1"/>
    <col min="767" max="767" width="18.75" bestFit="1" customWidth="1"/>
    <col min="768" max="768" width="28.875" bestFit="1" customWidth="1"/>
    <col min="769" max="769" width="15.75" bestFit="1" customWidth="1"/>
    <col min="770" max="770" width="18.75" bestFit="1" customWidth="1"/>
    <col min="771" max="771" width="28.875" bestFit="1" customWidth="1"/>
    <col min="772" max="772" width="15.75" bestFit="1" customWidth="1"/>
    <col min="773" max="773" width="18.75" bestFit="1" customWidth="1"/>
    <col min="774" max="774" width="28.875" bestFit="1" customWidth="1"/>
    <col min="775" max="775" width="15.75" bestFit="1" customWidth="1"/>
    <col min="776" max="776" width="18.75" bestFit="1" customWidth="1"/>
    <col min="777" max="777" width="28.875" bestFit="1" customWidth="1"/>
    <col min="778" max="778" width="15.75" bestFit="1" customWidth="1"/>
    <col min="779" max="779" width="18.75" bestFit="1" customWidth="1"/>
    <col min="780" max="780" width="28.875" bestFit="1" customWidth="1"/>
    <col min="781" max="781" width="15.75" bestFit="1" customWidth="1"/>
    <col min="782" max="782" width="18.75" bestFit="1" customWidth="1"/>
    <col min="783" max="783" width="28.875" bestFit="1" customWidth="1"/>
    <col min="784" max="784" width="15.75" bestFit="1" customWidth="1"/>
    <col min="785" max="785" width="18.75" bestFit="1" customWidth="1"/>
    <col min="786" max="786" width="28.875" bestFit="1" customWidth="1"/>
    <col min="787" max="787" width="15.75" bestFit="1" customWidth="1"/>
    <col min="788" max="788" width="18.75" bestFit="1" customWidth="1"/>
    <col min="789" max="789" width="28.875" bestFit="1" customWidth="1"/>
    <col min="790" max="790" width="15.75" bestFit="1" customWidth="1"/>
    <col min="791" max="791" width="18.75" bestFit="1" customWidth="1"/>
    <col min="792" max="792" width="28.875" bestFit="1" customWidth="1"/>
    <col min="793" max="793" width="15.75" bestFit="1" customWidth="1"/>
    <col min="794" max="794" width="18.75" bestFit="1" customWidth="1"/>
    <col min="795" max="795" width="28.875" bestFit="1" customWidth="1"/>
    <col min="796" max="796" width="15.75" bestFit="1" customWidth="1"/>
    <col min="797" max="797" width="18.75" bestFit="1" customWidth="1"/>
    <col min="798" max="798" width="28.875" bestFit="1" customWidth="1"/>
    <col min="799" max="799" width="15.75" bestFit="1" customWidth="1"/>
    <col min="800" max="800" width="18.75" bestFit="1" customWidth="1"/>
    <col min="801" max="801" width="28.875" bestFit="1" customWidth="1"/>
    <col min="802" max="802" width="15.75" bestFit="1" customWidth="1"/>
    <col min="803" max="803" width="18.75" bestFit="1" customWidth="1"/>
    <col min="804" max="804" width="28.875" bestFit="1" customWidth="1"/>
    <col min="805" max="805" width="15.75" bestFit="1" customWidth="1"/>
    <col min="806" max="806" width="18.75" bestFit="1" customWidth="1"/>
    <col min="807" max="807" width="28.875" bestFit="1" customWidth="1"/>
    <col min="808" max="808" width="15.75" bestFit="1" customWidth="1"/>
    <col min="809" max="809" width="18.75" bestFit="1" customWidth="1"/>
    <col min="810" max="810" width="28.875" bestFit="1" customWidth="1"/>
    <col min="811" max="811" width="15.75" bestFit="1" customWidth="1"/>
    <col min="812" max="812" width="18.75" bestFit="1" customWidth="1"/>
    <col min="813" max="813" width="28.875" bestFit="1" customWidth="1"/>
    <col min="814" max="814" width="15.75" bestFit="1" customWidth="1"/>
    <col min="815" max="815" width="18.75" bestFit="1" customWidth="1"/>
    <col min="816" max="816" width="28.875" bestFit="1" customWidth="1"/>
    <col min="817" max="817" width="15.75" bestFit="1" customWidth="1"/>
    <col min="818" max="818" width="18.75" bestFit="1" customWidth="1"/>
    <col min="819" max="819" width="28.875" bestFit="1" customWidth="1"/>
    <col min="820" max="820" width="15.75" bestFit="1" customWidth="1"/>
    <col min="821" max="821" width="18.75" bestFit="1" customWidth="1"/>
    <col min="822" max="822" width="28.875" bestFit="1" customWidth="1"/>
    <col min="823" max="823" width="15.75" bestFit="1" customWidth="1"/>
    <col min="824" max="824" width="18.75" bestFit="1" customWidth="1"/>
    <col min="825" max="825" width="28.875" bestFit="1" customWidth="1"/>
    <col min="826" max="826" width="15.75" bestFit="1" customWidth="1"/>
    <col min="827" max="827" width="18.75" bestFit="1" customWidth="1"/>
    <col min="828" max="828" width="28.875" bestFit="1" customWidth="1"/>
    <col min="829" max="829" width="15.75" bestFit="1" customWidth="1"/>
    <col min="830" max="830" width="18.75" bestFit="1" customWidth="1"/>
    <col min="831" max="831" width="28.875" bestFit="1" customWidth="1"/>
    <col min="832" max="832" width="15.75" bestFit="1" customWidth="1"/>
    <col min="833" max="833" width="18.75" bestFit="1" customWidth="1"/>
    <col min="834" max="834" width="28.875" bestFit="1" customWidth="1"/>
    <col min="835" max="835" width="15.75" bestFit="1" customWidth="1"/>
    <col min="836" max="836" width="18.75" bestFit="1" customWidth="1"/>
    <col min="837" max="837" width="28.875" bestFit="1" customWidth="1"/>
    <col min="838" max="838" width="15.75" bestFit="1" customWidth="1"/>
    <col min="839" max="839" width="18.75" bestFit="1" customWidth="1"/>
    <col min="840" max="840" width="28.875" bestFit="1" customWidth="1"/>
    <col min="841" max="841" width="15.75" bestFit="1" customWidth="1"/>
    <col min="842" max="842" width="18.75" bestFit="1" customWidth="1"/>
    <col min="843" max="843" width="28.875" bestFit="1" customWidth="1"/>
    <col min="844" max="844" width="15.75" bestFit="1" customWidth="1"/>
    <col min="845" max="845" width="18.75" bestFit="1" customWidth="1"/>
    <col min="846" max="846" width="28.875" bestFit="1" customWidth="1"/>
    <col min="847" max="847" width="15.75" bestFit="1" customWidth="1"/>
    <col min="848" max="848" width="18.75" bestFit="1" customWidth="1"/>
    <col min="849" max="849" width="28.875" bestFit="1" customWidth="1"/>
    <col min="850" max="850" width="15.75" bestFit="1" customWidth="1"/>
    <col min="851" max="851" width="18.75" bestFit="1" customWidth="1"/>
    <col min="852" max="852" width="28.875" bestFit="1" customWidth="1"/>
    <col min="853" max="853" width="15.75" bestFit="1" customWidth="1"/>
    <col min="854" max="854" width="18.75" bestFit="1" customWidth="1"/>
    <col min="855" max="855" width="28.875" bestFit="1" customWidth="1"/>
    <col min="856" max="856" width="15.75" bestFit="1" customWidth="1"/>
    <col min="857" max="857" width="18.75" bestFit="1" customWidth="1"/>
    <col min="858" max="858" width="28.875" bestFit="1" customWidth="1"/>
    <col min="859" max="859" width="15.75" bestFit="1" customWidth="1"/>
    <col min="860" max="860" width="18.75" bestFit="1" customWidth="1"/>
    <col min="861" max="861" width="28.875" bestFit="1" customWidth="1"/>
    <col min="862" max="862" width="15.75" bestFit="1" customWidth="1"/>
    <col min="863" max="863" width="18.75" bestFit="1" customWidth="1"/>
    <col min="864" max="864" width="28.875" bestFit="1" customWidth="1"/>
    <col min="865" max="865" width="15.75" bestFit="1" customWidth="1"/>
    <col min="866" max="866" width="18.75" bestFit="1" customWidth="1"/>
    <col min="867" max="867" width="28.875" bestFit="1" customWidth="1"/>
    <col min="868" max="868" width="15.75" bestFit="1" customWidth="1"/>
    <col min="869" max="869" width="18.75" bestFit="1" customWidth="1"/>
    <col min="870" max="870" width="28.875" bestFit="1" customWidth="1"/>
    <col min="871" max="871" width="15.75" bestFit="1" customWidth="1"/>
    <col min="872" max="872" width="18.75" bestFit="1" customWidth="1"/>
    <col min="873" max="873" width="28.875" bestFit="1" customWidth="1"/>
    <col min="874" max="874" width="15.75" bestFit="1" customWidth="1"/>
    <col min="875" max="875" width="18.75" bestFit="1" customWidth="1"/>
    <col min="876" max="876" width="28.875" bestFit="1" customWidth="1"/>
    <col min="877" max="877" width="15.75" bestFit="1" customWidth="1"/>
    <col min="878" max="878" width="18.75" bestFit="1" customWidth="1"/>
    <col min="879" max="879" width="28.875" bestFit="1" customWidth="1"/>
    <col min="880" max="880" width="15.75" bestFit="1" customWidth="1"/>
    <col min="881" max="881" width="18.75" bestFit="1" customWidth="1"/>
    <col min="882" max="882" width="28.875" bestFit="1" customWidth="1"/>
    <col min="883" max="883" width="15.75" bestFit="1" customWidth="1"/>
    <col min="884" max="884" width="18.75" bestFit="1" customWidth="1"/>
    <col min="885" max="885" width="28.875" bestFit="1" customWidth="1"/>
    <col min="886" max="886" width="15.75" bestFit="1" customWidth="1"/>
    <col min="887" max="887" width="18.75" bestFit="1" customWidth="1"/>
    <col min="888" max="888" width="28.875" bestFit="1" customWidth="1"/>
    <col min="889" max="889" width="15.75" bestFit="1" customWidth="1"/>
    <col min="890" max="890" width="18.75" bestFit="1" customWidth="1"/>
    <col min="891" max="891" width="28.875" bestFit="1" customWidth="1"/>
    <col min="892" max="892" width="15.75" bestFit="1" customWidth="1"/>
    <col min="893" max="893" width="18.75" bestFit="1" customWidth="1"/>
    <col min="894" max="894" width="28.875" bestFit="1" customWidth="1"/>
    <col min="895" max="895" width="15.75" bestFit="1" customWidth="1"/>
    <col min="896" max="896" width="18.75" bestFit="1" customWidth="1"/>
    <col min="897" max="897" width="28.875" bestFit="1" customWidth="1"/>
    <col min="898" max="898" width="15.75" bestFit="1" customWidth="1"/>
    <col min="899" max="899" width="18.75" bestFit="1" customWidth="1"/>
    <col min="900" max="900" width="28.875" bestFit="1" customWidth="1"/>
    <col min="901" max="901" width="15.75" bestFit="1" customWidth="1"/>
    <col min="902" max="902" width="18.75" bestFit="1" customWidth="1"/>
    <col min="903" max="903" width="28.875" bestFit="1" customWidth="1"/>
    <col min="904" max="904" width="15.75" bestFit="1" customWidth="1"/>
    <col min="905" max="905" width="18.75" bestFit="1" customWidth="1"/>
    <col min="906" max="906" width="28.875" bestFit="1" customWidth="1"/>
    <col min="907" max="907" width="15.75" bestFit="1" customWidth="1"/>
    <col min="908" max="908" width="18.75" bestFit="1" customWidth="1"/>
    <col min="909" max="909" width="28.875" bestFit="1" customWidth="1"/>
    <col min="910" max="910" width="15.75" bestFit="1" customWidth="1"/>
    <col min="911" max="911" width="18.75" bestFit="1" customWidth="1"/>
    <col min="912" max="912" width="28.875" bestFit="1" customWidth="1"/>
    <col min="913" max="913" width="15.75" bestFit="1" customWidth="1"/>
    <col min="914" max="914" width="18.75" bestFit="1" customWidth="1"/>
    <col min="915" max="915" width="28.875" bestFit="1" customWidth="1"/>
    <col min="916" max="916" width="15.75" bestFit="1" customWidth="1"/>
    <col min="917" max="917" width="18.75" bestFit="1" customWidth="1"/>
    <col min="918" max="918" width="28.875" bestFit="1" customWidth="1"/>
    <col min="919" max="919" width="15.75" bestFit="1" customWidth="1"/>
    <col min="920" max="920" width="18.75" bestFit="1" customWidth="1"/>
    <col min="921" max="921" width="28.875" bestFit="1" customWidth="1"/>
    <col min="922" max="922" width="15.75" bestFit="1" customWidth="1"/>
    <col min="923" max="923" width="18.75" bestFit="1" customWidth="1"/>
    <col min="924" max="924" width="28.875" bestFit="1" customWidth="1"/>
    <col min="925" max="925" width="15.75" bestFit="1" customWidth="1"/>
    <col min="926" max="926" width="18.75" bestFit="1" customWidth="1"/>
    <col min="927" max="927" width="28.875" bestFit="1" customWidth="1"/>
    <col min="928" max="928" width="15.75" bestFit="1" customWidth="1"/>
    <col min="929" max="929" width="18.75" bestFit="1" customWidth="1"/>
    <col min="930" max="930" width="28.875" bestFit="1" customWidth="1"/>
    <col min="931" max="931" width="15.75" bestFit="1" customWidth="1"/>
    <col min="932" max="932" width="18.75" bestFit="1" customWidth="1"/>
    <col min="933" max="933" width="28.875" bestFit="1" customWidth="1"/>
    <col min="934" max="934" width="15.75" bestFit="1" customWidth="1"/>
    <col min="935" max="935" width="18.75" bestFit="1" customWidth="1"/>
    <col min="936" max="936" width="28.875" bestFit="1" customWidth="1"/>
    <col min="937" max="937" width="15.75" bestFit="1" customWidth="1"/>
    <col min="938" max="938" width="18.75" bestFit="1" customWidth="1"/>
    <col min="939" max="939" width="28.875" bestFit="1" customWidth="1"/>
    <col min="940" max="940" width="15.75" bestFit="1" customWidth="1"/>
    <col min="941" max="941" width="18.75" bestFit="1" customWidth="1"/>
    <col min="942" max="942" width="28.875" bestFit="1" customWidth="1"/>
    <col min="943" max="943" width="15.75" bestFit="1" customWidth="1"/>
    <col min="944" max="944" width="18.75" bestFit="1" customWidth="1"/>
    <col min="945" max="945" width="28.875" bestFit="1" customWidth="1"/>
    <col min="946" max="946" width="15.75" bestFit="1" customWidth="1"/>
    <col min="947" max="947" width="18.75" bestFit="1" customWidth="1"/>
    <col min="948" max="948" width="28.875" bestFit="1" customWidth="1"/>
    <col min="949" max="949" width="15.75" bestFit="1" customWidth="1"/>
    <col min="950" max="950" width="18.75" bestFit="1" customWidth="1"/>
    <col min="951" max="951" width="28.875" bestFit="1" customWidth="1"/>
    <col min="952" max="952" width="15.75" bestFit="1" customWidth="1"/>
    <col min="953" max="953" width="18.75" bestFit="1" customWidth="1"/>
    <col min="954" max="954" width="28.875" bestFit="1" customWidth="1"/>
    <col min="955" max="955" width="15.75" bestFit="1" customWidth="1"/>
    <col min="956" max="956" width="18.75" bestFit="1" customWidth="1"/>
    <col min="957" max="957" width="28.875" bestFit="1" customWidth="1"/>
    <col min="958" max="958" width="15.75" bestFit="1" customWidth="1"/>
    <col min="959" max="959" width="18.75" bestFit="1" customWidth="1"/>
    <col min="960" max="960" width="28.875" bestFit="1" customWidth="1"/>
    <col min="961" max="961" width="15.75" bestFit="1" customWidth="1"/>
    <col min="962" max="962" width="18.75" bestFit="1" customWidth="1"/>
    <col min="963" max="963" width="28.875" bestFit="1" customWidth="1"/>
    <col min="964" max="964" width="15.75" bestFit="1" customWidth="1"/>
    <col min="965" max="965" width="18.75" bestFit="1" customWidth="1"/>
    <col min="966" max="966" width="28.875" bestFit="1" customWidth="1"/>
    <col min="967" max="967" width="15.75" bestFit="1" customWidth="1"/>
    <col min="968" max="968" width="18.75" bestFit="1" customWidth="1"/>
    <col min="969" max="969" width="28.875" bestFit="1" customWidth="1"/>
    <col min="970" max="970" width="15.75" bestFit="1" customWidth="1"/>
    <col min="971" max="971" width="18.75" bestFit="1" customWidth="1"/>
    <col min="972" max="972" width="28.875" bestFit="1" customWidth="1"/>
    <col min="973" max="973" width="15.75" bestFit="1" customWidth="1"/>
    <col min="974" max="974" width="18.75" bestFit="1" customWidth="1"/>
    <col min="975" max="975" width="28.875" bestFit="1" customWidth="1"/>
    <col min="976" max="976" width="15.75" bestFit="1" customWidth="1"/>
    <col min="977" max="977" width="18.75" bestFit="1" customWidth="1"/>
    <col min="978" max="978" width="28.875" bestFit="1" customWidth="1"/>
    <col min="979" max="979" width="15.75" bestFit="1" customWidth="1"/>
    <col min="980" max="980" width="18.75" bestFit="1" customWidth="1"/>
    <col min="981" max="981" width="28.875" bestFit="1" customWidth="1"/>
    <col min="982" max="982" width="15.75" bestFit="1" customWidth="1"/>
    <col min="983" max="983" width="18.75" bestFit="1" customWidth="1"/>
    <col min="984" max="984" width="28.875" bestFit="1" customWidth="1"/>
    <col min="985" max="985" width="15.75" bestFit="1" customWidth="1"/>
    <col min="986" max="986" width="18.75" bestFit="1" customWidth="1"/>
    <col min="987" max="987" width="28.875" bestFit="1" customWidth="1"/>
    <col min="988" max="988" width="15.75" bestFit="1" customWidth="1"/>
    <col min="989" max="989" width="18.75" bestFit="1" customWidth="1"/>
    <col min="990" max="990" width="28.875" bestFit="1" customWidth="1"/>
    <col min="991" max="991" width="15.75" bestFit="1" customWidth="1"/>
    <col min="992" max="992" width="18.75" bestFit="1" customWidth="1"/>
    <col min="993" max="993" width="28.875" bestFit="1" customWidth="1"/>
    <col min="994" max="994" width="15.75" bestFit="1" customWidth="1"/>
    <col min="995" max="995" width="18.75" bestFit="1" customWidth="1"/>
    <col min="996" max="996" width="28.875" bestFit="1" customWidth="1"/>
    <col min="997" max="997" width="15.75" bestFit="1" customWidth="1"/>
    <col min="998" max="998" width="18.75" bestFit="1" customWidth="1"/>
    <col min="999" max="999" width="28.875" bestFit="1" customWidth="1"/>
    <col min="1000" max="1000" width="15.75" bestFit="1" customWidth="1"/>
    <col min="1001" max="1001" width="18.75" bestFit="1" customWidth="1"/>
    <col min="1002" max="1002" width="28.875" bestFit="1" customWidth="1"/>
    <col min="1003" max="1003" width="15.75" bestFit="1" customWidth="1"/>
    <col min="1004" max="1004" width="18.75" bestFit="1" customWidth="1"/>
    <col min="1005" max="1005" width="28.875" bestFit="1" customWidth="1"/>
    <col min="1006" max="1006" width="15.75" bestFit="1" customWidth="1"/>
    <col min="1007" max="1007" width="18.75" bestFit="1" customWidth="1"/>
    <col min="1008" max="1008" width="28.875" bestFit="1" customWidth="1"/>
    <col min="1009" max="1009" width="15.75" bestFit="1" customWidth="1"/>
    <col min="1010" max="1010" width="18.75" bestFit="1" customWidth="1"/>
    <col min="1011" max="1011" width="28.875" bestFit="1" customWidth="1"/>
    <col min="1012" max="1012" width="15.75" bestFit="1" customWidth="1"/>
    <col min="1013" max="1013" width="18.75" bestFit="1" customWidth="1"/>
    <col min="1014" max="1014" width="28.875" bestFit="1" customWidth="1"/>
    <col min="1015" max="1015" width="15.75" bestFit="1" customWidth="1"/>
    <col min="1016" max="1016" width="18.75" bestFit="1" customWidth="1"/>
    <col min="1017" max="1017" width="28.875" bestFit="1" customWidth="1"/>
    <col min="1018" max="1018" width="15.75" bestFit="1" customWidth="1"/>
    <col min="1019" max="1019" width="18.75" bestFit="1" customWidth="1"/>
    <col min="1020" max="1020" width="28.875" bestFit="1" customWidth="1"/>
    <col min="1021" max="1021" width="15.75" bestFit="1" customWidth="1"/>
    <col min="1022" max="1022" width="18.75" bestFit="1" customWidth="1"/>
    <col min="1023" max="1023" width="28.875" bestFit="1" customWidth="1"/>
    <col min="1024" max="1024" width="15.75" bestFit="1" customWidth="1"/>
    <col min="1025" max="1025" width="18.75" bestFit="1" customWidth="1"/>
    <col min="1026" max="1026" width="28.875" bestFit="1" customWidth="1"/>
    <col min="1027" max="1027" width="15.75" bestFit="1" customWidth="1"/>
    <col min="1028" max="1028" width="18.75" bestFit="1" customWidth="1"/>
    <col min="1029" max="1029" width="28.875" bestFit="1" customWidth="1"/>
    <col min="1030" max="1030" width="15.75" bestFit="1" customWidth="1"/>
    <col min="1031" max="1031" width="18.75" bestFit="1" customWidth="1"/>
    <col min="1032" max="1032" width="28.875" bestFit="1" customWidth="1"/>
    <col min="1033" max="1033" width="15.75" bestFit="1" customWidth="1"/>
    <col min="1034" max="1034" width="18.75" bestFit="1" customWidth="1"/>
    <col min="1035" max="1035" width="28.875" bestFit="1" customWidth="1"/>
    <col min="1036" max="1036" width="15.75" bestFit="1" customWidth="1"/>
    <col min="1037" max="1037" width="18.75" bestFit="1" customWidth="1"/>
    <col min="1038" max="1038" width="28.875" bestFit="1" customWidth="1"/>
    <col min="1039" max="1039" width="15.75" bestFit="1" customWidth="1"/>
    <col min="1040" max="1040" width="18.75" bestFit="1" customWidth="1"/>
    <col min="1041" max="1041" width="28.875" bestFit="1" customWidth="1"/>
    <col min="1042" max="1042" width="15.75" bestFit="1" customWidth="1"/>
    <col min="1043" max="1043" width="18.75" bestFit="1" customWidth="1"/>
    <col min="1044" max="1044" width="28.875" bestFit="1" customWidth="1"/>
    <col min="1045" max="1045" width="15.75" bestFit="1" customWidth="1"/>
    <col min="1046" max="1046" width="18.75" bestFit="1" customWidth="1"/>
    <col min="1047" max="1047" width="28.875" bestFit="1" customWidth="1"/>
    <col min="1048" max="1048" width="15.75" bestFit="1" customWidth="1"/>
    <col min="1049" max="1049" width="18.75" bestFit="1" customWidth="1"/>
    <col min="1050" max="1050" width="28.875" bestFit="1" customWidth="1"/>
    <col min="1051" max="1051" width="15.75" bestFit="1" customWidth="1"/>
    <col min="1052" max="1052" width="18.75" bestFit="1" customWidth="1"/>
    <col min="1053" max="1053" width="28.875" bestFit="1" customWidth="1"/>
    <col min="1054" max="1054" width="15.75" bestFit="1" customWidth="1"/>
    <col min="1055" max="1055" width="18.75" bestFit="1" customWidth="1"/>
    <col min="1056" max="1056" width="28.875" bestFit="1" customWidth="1"/>
    <col min="1057" max="1057" width="15.75" bestFit="1" customWidth="1"/>
    <col min="1058" max="1058" width="18.75" bestFit="1" customWidth="1"/>
    <col min="1059" max="1059" width="28.875" bestFit="1" customWidth="1"/>
    <col min="1060" max="1060" width="15.75" bestFit="1" customWidth="1"/>
    <col min="1061" max="1061" width="18.75" bestFit="1" customWidth="1"/>
    <col min="1062" max="1062" width="28.875" bestFit="1" customWidth="1"/>
    <col min="1063" max="1063" width="15.75" bestFit="1" customWidth="1"/>
    <col min="1064" max="1064" width="18.75" bestFit="1" customWidth="1"/>
    <col min="1065" max="1065" width="28.875" bestFit="1" customWidth="1"/>
    <col min="1066" max="1066" width="15.75" bestFit="1" customWidth="1"/>
    <col min="1067" max="1067" width="18.75" bestFit="1" customWidth="1"/>
    <col min="1068" max="1068" width="28.875" bestFit="1" customWidth="1"/>
    <col min="1069" max="1069" width="15.75" bestFit="1" customWidth="1"/>
    <col min="1070" max="1070" width="18.75" bestFit="1" customWidth="1"/>
    <col min="1071" max="1071" width="28.875" bestFit="1" customWidth="1"/>
    <col min="1072" max="1072" width="15.75" bestFit="1" customWidth="1"/>
    <col min="1073" max="1073" width="18.75" bestFit="1" customWidth="1"/>
    <col min="1074" max="1074" width="28.875" bestFit="1" customWidth="1"/>
    <col min="1075" max="1075" width="15.75" bestFit="1" customWidth="1"/>
    <col min="1076" max="1076" width="18.75" bestFit="1" customWidth="1"/>
    <col min="1077" max="1077" width="28.875" bestFit="1" customWidth="1"/>
    <col min="1078" max="1078" width="15.75" bestFit="1" customWidth="1"/>
    <col min="1079" max="1079" width="18.75" bestFit="1" customWidth="1"/>
    <col min="1080" max="1080" width="28.875" bestFit="1" customWidth="1"/>
    <col min="1081" max="1081" width="15.75" bestFit="1" customWidth="1"/>
    <col min="1082" max="1082" width="18.75" bestFit="1" customWidth="1"/>
    <col min="1083" max="1083" width="28.875" bestFit="1" customWidth="1"/>
    <col min="1084" max="1084" width="15.75" bestFit="1" customWidth="1"/>
    <col min="1085" max="1085" width="18.75" bestFit="1" customWidth="1"/>
    <col min="1086" max="1086" width="28.875" bestFit="1" customWidth="1"/>
    <col min="1087" max="1087" width="15.75" bestFit="1" customWidth="1"/>
    <col min="1088" max="1088" width="18.75" bestFit="1" customWidth="1"/>
    <col min="1089" max="1089" width="28.875" bestFit="1" customWidth="1"/>
    <col min="1090" max="1090" width="15.75" bestFit="1" customWidth="1"/>
    <col min="1091" max="1091" width="18.75" bestFit="1" customWidth="1"/>
    <col min="1092" max="1092" width="28.875" bestFit="1" customWidth="1"/>
    <col min="1093" max="1093" width="15.75" bestFit="1" customWidth="1"/>
    <col min="1094" max="1094" width="18.75" bestFit="1" customWidth="1"/>
    <col min="1095" max="1095" width="28.875" bestFit="1" customWidth="1"/>
    <col min="1096" max="1096" width="15.75" bestFit="1" customWidth="1"/>
    <col min="1097" max="1097" width="18.75" bestFit="1" customWidth="1"/>
    <col min="1098" max="1098" width="28.875" bestFit="1" customWidth="1"/>
    <col min="1099" max="1099" width="21.5" bestFit="1" customWidth="1"/>
    <col min="1100" max="1100" width="24.375" bestFit="1" customWidth="1"/>
    <col min="1101" max="1101" width="34.5" bestFit="1" customWidth="1"/>
  </cols>
  <sheetData>
    <row r="4" spans="3:42" ht="60" customHeight="1" x14ac:dyDescent="0.2"/>
    <row r="6" spans="3:42" x14ac:dyDescent="0.2">
      <c r="C6" s="22" t="s">
        <v>144</v>
      </c>
      <c r="D6" t="s">
        <v>139</v>
      </c>
      <c r="E6" t="s">
        <v>140</v>
      </c>
      <c r="AP6" t="e">
        <f>GETPIVOTDATA("[Measures].[Suma de Usuarios]",#REF!,"[BD Promedio].[Clasificación]","[BD Promedio].[Clasificación].&amp;[0]")/GETPIVOTDATA("[Measures].[Suma de Viajes]",#REF!,"[BD Promedio].[Clasificación]","[BD Promedio].[Clasificación].&amp;[0]")</f>
        <v>#REF!</v>
      </c>
    </row>
    <row r="7" spans="3:42" x14ac:dyDescent="0.2">
      <c r="C7" s="153" t="s">
        <v>121</v>
      </c>
      <c r="D7">
        <v>168</v>
      </c>
      <c r="E7">
        <v>3492</v>
      </c>
      <c r="AN7" t="s">
        <v>137</v>
      </c>
      <c r="AO7" s="229" t="e">
        <f>#REF!/12</f>
        <v>#REF!</v>
      </c>
    </row>
    <row r="8" spans="3:42" x14ac:dyDescent="0.2">
      <c r="C8" s="153" t="s">
        <v>122</v>
      </c>
      <c r="D8">
        <v>180</v>
      </c>
      <c r="E8">
        <v>3931</v>
      </c>
    </row>
    <row r="9" spans="3:42" x14ac:dyDescent="0.2">
      <c r="C9" s="153" t="s">
        <v>117</v>
      </c>
      <c r="D9">
        <v>348</v>
      </c>
      <c r="E9">
        <v>7423</v>
      </c>
      <c r="I9" t="s">
        <v>138</v>
      </c>
    </row>
    <row r="10" spans="3:42" x14ac:dyDescent="0.2">
      <c r="H10" s="230">
        <f>7267*3200</f>
        <v>23254400</v>
      </c>
      <c r="J10" s="232"/>
    </row>
    <row r="11" spans="3:42" x14ac:dyDescent="0.2">
      <c r="H11" s="230" t="e">
        <f>GETPIVOTDATA("[Measures].[Suma de Usuarios]",#REF!,"[BD Promedio].[Fecha (mes)]","[BD Promedio].[Fecha (mes)].&amp;[may]","[BD Promedio].[Clasificación]","[BD Promedio].[Clasificación].&amp;[MICRO]")*100</f>
        <v>#REF!</v>
      </c>
      <c r="I11" s="232" t="e">
        <f>H11/42</f>
        <v>#REF!</v>
      </c>
      <c r="J11" s="232"/>
    </row>
    <row r="12" spans="3:42" x14ac:dyDescent="0.2">
      <c r="D12">
        <f>(GETPIVOTDATA("Suma de Viajes",$C$6,"Ruta","87TR")*20)/140</f>
        <v>24</v>
      </c>
      <c r="E12">
        <f>(GETPIVOTDATA("Suma de Usuarios",$C$6,"Ruta","87TR")*500)/3000</f>
        <v>582</v>
      </c>
      <c r="H12" s="231" t="e">
        <f>SUM(H10:H11)</f>
        <v>#REF!</v>
      </c>
      <c r="I12" s="231" t="e">
        <f>H12-G12</f>
        <v>#REF!</v>
      </c>
    </row>
    <row r="13" spans="3:42" x14ac:dyDescent="0.2">
      <c r="D13">
        <f>(GETPIVOTDATA("Suma de Viajes",$C$6,"Ruta","88VILL")*20)/140</f>
        <v>25.714285714285715</v>
      </c>
      <c r="E13">
        <f>(GETPIVOTDATA("Suma de Usuarios",$C$6,"Ruta","88VILL")*500)/3000</f>
        <v>655.16666666666663</v>
      </c>
    </row>
  </sheetData>
  <pageMargins left="0.7" right="0.7" top="0.75" bottom="0.75" header="0.3" footer="0.3"/>
  <pageSetup paperSize="159" orientation="portrait" horizontalDpi="203" verticalDpi="203" r:id="rId2"/>
  <drawing r:id="rId3"/>
  <extLs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D1412-ADCB-4197-8EEE-AD284D4CAC36}">
  <sheetPr codeName="Hoja5"/>
  <dimension ref="B14:E32"/>
  <sheetViews>
    <sheetView showGridLines="0" topLeftCell="A10" workbookViewId="0">
      <selection activeCell="B28" sqref="B28:E31"/>
    </sheetView>
  </sheetViews>
  <sheetFormatPr baseColWidth="10" defaultRowHeight="14.25" x14ac:dyDescent="0.2"/>
  <cols>
    <col min="2" max="2" width="14" bestFit="1" customWidth="1"/>
    <col min="3" max="3" width="7.375" bestFit="1" customWidth="1"/>
    <col min="4" max="4" width="9.25" bestFit="1" customWidth="1"/>
    <col min="5" max="5" width="13" bestFit="1" customWidth="1"/>
  </cols>
  <sheetData>
    <row r="14" spans="2:5" x14ac:dyDescent="0.2">
      <c r="B14" s="22" t="s">
        <v>133</v>
      </c>
      <c r="C14" t="s">
        <v>130</v>
      </c>
      <c r="D14" t="s">
        <v>131</v>
      </c>
      <c r="E14" t="s">
        <v>132</v>
      </c>
    </row>
    <row r="15" spans="2:5" x14ac:dyDescent="0.2">
      <c r="B15" s="153">
        <v>2</v>
      </c>
      <c r="C15">
        <v>12</v>
      </c>
      <c r="D15">
        <v>326</v>
      </c>
      <c r="E15" s="189">
        <v>27.166666666666668</v>
      </c>
    </row>
    <row r="16" spans="2:5" x14ac:dyDescent="0.2">
      <c r="B16" s="153">
        <v>29</v>
      </c>
      <c r="C16">
        <v>8</v>
      </c>
      <c r="D16">
        <v>217</v>
      </c>
      <c r="E16" s="189">
        <v>27.125</v>
      </c>
    </row>
    <row r="17" spans="2:5" x14ac:dyDescent="0.2">
      <c r="B17" s="153">
        <v>40</v>
      </c>
      <c r="C17">
        <v>7.5</v>
      </c>
      <c r="D17">
        <v>214</v>
      </c>
      <c r="E17" s="189">
        <v>28.533333333333335</v>
      </c>
    </row>
    <row r="18" spans="2:5" x14ac:dyDescent="0.2">
      <c r="B18" s="153">
        <v>25</v>
      </c>
      <c r="C18">
        <v>9</v>
      </c>
      <c r="D18">
        <v>256</v>
      </c>
      <c r="E18" s="189">
        <v>28.444444444444443</v>
      </c>
    </row>
    <row r="19" spans="2:5" x14ac:dyDescent="0.2">
      <c r="B19" s="153" t="s">
        <v>117</v>
      </c>
      <c r="C19">
        <v>36.5</v>
      </c>
      <c r="D19">
        <v>1013</v>
      </c>
      <c r="E19" s="189">
        <v>111.26944444444445</v>
      </c>
    </row>
    <row r="27" spans="2:5" x14ac:dyDescent="0.2">
      <c r="B27" s="22" t="s">
        <v>133</v>
      </c>
      <c r="C27" t="s">
        <v>130</v>
      </c>
      <c r="D27" t="s">
        <v>131</v>
      </c>
      <c r="E27" t="s">
        <v>132</v>
      </c>
    </row>
    <row r="28" spans="2:5" x14ac:dyDescent="0.2">
      <c r="B28" s="153">
        <v>11</v>
      </c>
      <c r="C28">
        <v>7</v>
      </c>
      <c r="D28">
        <v>131</v>
      </c>
      <c r="E28" s="189">
        <v>18.714285714285715</v>
      </c>
    </row>
    <row r="29" spans="2:5" x14ac:dyDescent="0.2">
      <c r="B29" s="153">
        <v>4</v>
      </c>
      <c r="C29">
        <v>9</v>
      </c>
      <c r="D29">
        <v>166</v>
      </c>
      <c r="E29" s="189">
        <v>18.444444444444443</v>
      </c>
    </row>
    <row r="30" spans="2:5" x14ac:dyDescent="0.2">
      <c r="B30" s="153">
        <v>39</v>
      </c>
      <c r="C30">
        <v>7</v>
      </c>
      <c r="D30">
        <v>126</v>
      </c>
      <c r="E30" s="189">
        <v>18</v>
      </c>
    </row>
    <row r="31" spans="2:5" x14ac:dyDescent="0.2">
      <c r="B31" s="153">
        <v>37</v>
      </c>
      <c r="C31">
        <v>4</v>
      </c>
      <c r="D31">
        <v>57</v>
      </c>
      <c r="E31" s="189">
        <v>14.25</v>
      </c>
    </row>
    <row r="32" spans="2:5" x14ac:dyDescent="0.2">
      <c r="B32" s="153" t="s">
        <v>117</v>
      </c>
      <c r="C32">
        <v>27</v>
      </c>
      <c r="D32">
        <v>480</v>
      </c>
      <c r="E32" s="189">
        <v>69.408730158730151</v>
      </c>
    </row>
  </sheetData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87F397B5-B50F-445D-8B3D-C75280F9D802}">
  <ds:schemaRefs>
    <ds:schemaRef ds:uri="http://www.w3.org/2001/XMLSchema"/>
    <ds:schemaRef ds:uri="http://microsoft.data.visualization.engine.tours/1.0"/>
  </ds:schemaRefs>
</ds:datastoreItem>
</file>

<file path=customXml/itemProps2.xml><?xml version="1.0" encoding="utf-8"?>
<ds:datastoreItem xmlns:ds="http://schemas.openxmlformats.org/officeDocument/2006/customXml" ds:itemID="{3DAC0877-8694-4A1B-8309-7727AC37455D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37E23A24-4E8E-488C-A291-4DDA2D64F218}">
  <ds:schemaRefs>
    <ds:schemaRef ds:uri="http://www.w3.org/2001/XMLSchema"/>
    <ds:schemaRef ds:uri="http://microsoft.data.visualization.Client.Excel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Import</vt:lpstr>
      <vt:lpstr>Import (2)</vt:lpstr>
      <vt:lpstr>Lista</vt:lpstr>
      <vt:lpstr>Informes</vt:lpstr>
      <vt:lpstr>Max y Min</vt:lpstr>
      <vt:lpstr>Import!Área_de_impresión</vt:lpstr>
      <vt:lpstr>'Import (2)'!Área_de_impresión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COOTRASPINAL</dc:creator>
  <cp:lastModifiedBy>AMAURY ROLDAN CARVAJAL</cp:lastModifiedBy>
  <cp:lastPrinted>2025-05-02T15:17:51Z</cp:lastPrinted>
  <dcterms:created xsi:type="dcterms:W3CDTF">2021-05-05T13:25:05Z</dcterms:created>
  <dcterms:modified xsi:type="dcterms:W3CDTF">2025-12-12T05:47:29Z</dcterms:modified>
</cp:coreProperties>
</file>